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1f25ae6c92a7f92/Papers/2025/GlassIonomer/"/>
    </mc:Choice>
  </mc:AlternateContent>
  <xr:revisionPtr revIDLastSave="0" documentId="13_ncr:1_{3619277D-45DC-4763-BFFD-E4D77E22050E}" xr6:coauthVersionLast="47" xr6:coauthVersionMax="47" xr10:uidLastSave="{00000000-0000-0000-0000-000000000000}"/>
  <bookViews>
    <workbookView xWindow="0" yWindow="0" windowWidth="23040" windowHeight="13680" activeTab="1" xr2:uid="{371B28EA-7318-4C96-93DB-16BDAD156FA8}"/>
  </bookViews>
  <sheets>
    <sheet name="CHX elution raw data" sheetId="1" r:id="rId1"/>
    <sheet name="CHX elution summary" sheetId="2" r:id="rId2"/>
    <sheet name="CHX recharge data" sheetId="3" r:id="rId3"/>
    <sheet name="Compressive strength" sheetId="4" r:id="rId4"/>
    <sheet name="Tensile strength" sheetId="5" r:id="rId5"/>
    <sheet name="Flexural strength" sheetId="6" r:id="rId6"/>
    <sheet name="Zones S mutans" sheetId="7" r:id="rId7"/>
    <sheet name="Zones Scardovia" sheetId="8" r:id="rId8"/>
  </sheets>
  <externalReferences>
    <externalReference r:id="rId9"/>
  </externalReferenc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J48" i="3" l="1"/>
  <c r="AH48" i="3"/>
  <c r="AF48" i="3"/>
  <c r="AD48" i="3"/>
  <c r="AB48" i="3"/>
  <c r="X48" i="3"/>
  <c r="V48" i="3"/>
  <c r="T48" i="3"/>
  <c r="R48" i="3"/>
  <c r="P48" i="3"/>
  <c r="L48" i="3"/>
  <c r="J48" i="3"/>
  <c r="H48" i="3"/>
  <c r="F48" i="3"/>
  <c r="D48" i="3"/>
  <c r="AJ47" i="3"/>
  <c r="AH47" i="3"/>
  <c r="AF47" i="3"/>
  <c r="AD47" i="3"/>
  <c r="AB47" i="3"/>
  <c r="X47" i="3"/>
  <c r="V47" i="3"/>
  <c r="T47" i="3"/>
  <c r="R47" i="3"/>
  <c r="P47" i="3"/>
  <c r="L47" i="3"/>
  <c r="J47" i="3"/>
  <c r="H47" i="3"/>
  <c r="F47" i="3"/>
  <c r="D47" i="3"/>
  <c r="AJ46" i="3"/>
  <c r="AH46" i="3"/>
  <c r="AF46" i="3"/>
  <c r="AD46" i="3"/>
  <c r="AB46" i="3"/>
  <c r="X46" i="3"/>
  <c r="V46" i="3"/>
  <c r="T46" i="3"/>
  <c r="R46" i="3"/>
  <c r="P46" i="3"/>
  <c r="L46" i="3"/>
  <c r="J46" i="3"/>
  <c r="H46" i="3"/>
  <c r="F46" i="3"/>
  <c r="D46" i="3"/>
  <c r="AJ34" i="3"/>
  <c r="AH34" i="3"/>
  <c r="AF34" i="3"/>
  <c r="AD34" i="3"/>
  <c r="AB34" i="3"/>
  <c r="AJ32" i="3"/>
  <c r="AH32" i="3"/>
  <c r="AF32" i="3"/>
  <c r="AD32" i="3"/>
  <c r="AB32" i="3"/>
  <c r="AJ31" i="3"/>
  <c r="AH31" i="3"/>
  <c r="AF31" i="3"/>
  <c r="AD31" i="3"/>
  <c r="AB31" i="3"/>
  <c r="L23" i="3"/>
  <c r="J23" i="3"/>
  <c r="H23" i="3"/>
  <c r="F23" i="3"/>
  <c r="D23" i="3"/>
  <c r="L21" i="3"/>
  <c r="J21" i="3"/>
  <c r="H21" i="3"/>
  <c r="F21" i="3"/>
  <c r="D21" i="3"/>
  <c r="L20" i="3"/>
  <c r="J20" i="3"/>
  <c r="H20" i="3"/>
  <c r="F20" i="3"/>
  <c r="D20" i="3"/>
  <c r="L19" i="3"/>
  <c r="J19" i="3"/>
  <c r="H19" i="3"/>
  <c r="F19" i="3"/>
  <c r="D19" i="3"/>
  <c r="AJ12" i="3"/>
  <c r="AJ17" i="3" s="1"/>
  <c r="AJ22" i="3" s="1"/>
  <c r="AJ25" i="3" s="1"/>
  <c r="AJ29" i="3" s="1"/>
  <c r="AJ33" i="3" s="1"/>
  <c r="AJ37" i="3" s="1"/>
  <c r="AJ41" i="3" s="1"/>
  <c r="AJ45" i="3" s="1"/>
  <c r="AI12" i="3"/>
  <c r="AI17" i="3" s="1"/>
  <c r="AI22" i="3" s="1"/>
  <c r="AI25" i="3" s="1"/>
  <c r="AI29" i="3" s="1"/>
  <c r="AI33" i="3" s="1"/>
  <c r="AI37" i="3" s="1"/>
  <c r="AI41" i="3" s="1"/>
  <c r="AI45" i="3" s="1"/>
  <c r="AI49" i="3" s="1"/>
  <c r="AH12" i="3"/>
  <c r="AH17" i="3" s="1"/>
  <c r="AH22" i="3" s="1"/>
  <c r="AH25" i="3" s="1"/>
  <c r="AH29" i="3" s="1"/>
  <c r="AG12" i="3"/>
  <c r="AG17" i="3" s="1"/>
  <c r="AG22" i="3" s="1"/>
  <c r="AG25" i="3" s="1"/>
  <c r="AG29" i="3" s="1"/>
  <c r="AG33" i="3" s="1"/>
  <c r="AG37" i="3" s="1"/>
  <c r="AG41" i="3" s="1"/>
  <c r="AG45" i="3" s="1"/>
  <c r="AG49" i="3" s="1"/>
  <c r="AF12" i="3"/>
  <c r="AF17" i="3" s="1"/>
  <c r="AF22" i="3" s="1"/>
  <c r="AF25" i="3" s="1"/>
  <c r="AF29" i="3" s="1"/>
  <c r="AF33" i="3" s="1"/>
  <c r="AF37" i="3" s="1"/>
  <c r="AF41" i="3" s="1"/>
  <c r="AF45" i="3" s="1"/>
  <c r="AE12" i="3"/>
  <c r="AE17" i="3" s="1"/>
  <c r="AE22" i="3" s="1"/>
  <c r="AE25" i="3" s="1"/>
  <c r="AE29" i="3" s="1"/>
  <c r="AE33" i="3" s="1"/>
  <c r="AE37" i="3" s="1"/>
  <c r="AE41" i="3" s="1"/>
  <c r="AE45" i="3" s="1"/>
  <c r="AE49" i="3" s="1"/>
  <c r="AD12" i="3"/>
  <c r="AD17" i="3" s="1"/>
  <c r="AD22" i="3" s="1"/>
  <c r="AD25" i="3" s="1"/>
  <c r="AD29" i="3" s="1"/>
  <c r="AC12" i="3"/>
  <c r="AC17" i="3" s="1"/>
  <c r="AC22" i="3" s="1"/>
  <c r="AC25" i="3" s="1"/>
  <c r="AC29" i="3" s="1"/>
  <c r="AC33" i="3" s="1"/>
  <c r="AC37" i="3" s="1"/>
  <c r="AC41" i="3" s="1"/>
  <c r="AC45" i="3" s="1"/>
  <c r="AC49" i="3" s="1"/>
  <c r="AB12" i="3"/>
  <c r="AB17" i="3" s="1"/>
  <c r="AB22" i="3" s="1"/>
  <c r="AB25" i="3" s="1"/>
  <c r="AB29" i="3" s="1"/>
  <c r="AB33" i="3" s="1"/>
  <c r="AB37" i="3" s="1"/>
  <c r="AB41" i="3" s="1"/>
  <c r="AB45" i="3" s="1"/>
  <c r="AA12" i="3"/>
  <c r="AA17" i="3" s="1"/>
  <c r="AA22" i="3" s="1"/>
  <c r="AA25" i="3" s="1"/>
  <c r="AA29" i="3" s="1"/>
  <c r="AA33" i="3" s="1"/>
  <c r="AA37" i="3" s="1"/>
  <c r="AA41" i="3" s="1"/>
  <c r="AA45" i="3" s="1"/>
  <c r="AA49" i="3" s="1"/>
  <c r="X12" i="3"/>
  <c r="X17" i="3" s="1"/>
  <c r="X22" i="3" s="1"/>
  <c r="X25" i="3" s="1"/>
  <c r="X29" i="3" s="1"/>
  <c r="X33" i="3" s="1"/>
  <c r="X37" i="3" s="1"/>
  <c r="X41" i="3" s="1"/>
  <c r="X45" i="3" s="1"/>
  <c r="X49" i="3" s="1"/>
  <c r="W12" i="3"/>
  <c r="W17" i="3" s="1"/>
  <c r="W22" i="3" s="1"/>
  <c r="W25" i="3" s="1"/>
  <c r="W29" i="3" s="1"/>
  <c r="W33" i="3" s="1"/>
  <c r="W37" i="3" s="1"/>
  <c r="W41" i="3" s="1"/>
  <c r="W45" i="3" s="1"/>
  <c r="W49" i="3" s="1"/>
  <c r="V12" i="3"/>
  <c r="V17" i="3" s="1"/>
  <c r="V22" i="3" s="1"/>
  <c r="V25" i="3" s="1"/>
  <c r="V29" i="3" s="1"/>
  <c r="V33" i="3" s="1"/>
  <c r="V37" i="3" s="1"/>
  <c r="V41" i="3" s="1"/>
  <c r="V45" i="3" s="1"/>
  <c r="U12" i="3"/>
  <c r="U17" i="3" s="1"/>
  <c r="U22" i="3" s="1"/>
  <c r="U25" i="3" s="1"/>
  <c r="U29" i="3" s="1"/>
  <c r="U33" i="3" s="1"/>
  <c r="U37" i="3" s="1"/>
  <c r="U41" i="3" s="1"/>
  <c r="U45" i="3" s="1"/>
  <c r="U49" i="3" s="1"/>
  <c r="T12" i="3"/>
  <c r="T17" i="3" s="1"/>
  <c r="T22" i="3" s="1"/>
  <c r="T25" i="3" s="1"/>
  <c r="T29" i="3" s="1"/>
  <c r="T33" i="3" s="1"/>
  <c r="T37" i="3" s="1"/>
  <c r="T41" i="3" s="1"/>
  <c r="T45" i="3" s="1"/>
  <c r="T49" i="3" s="1"/>
  <c r="S12" i="3"/>
  <c r="S17" i="3" s="1"/>
  <c r="S22" i="3" s="1"/>
  <c r="S25" i="3" s="1"/>
  <c r="S29" i="3" s="1"/>
  <c r="S33" i="3" s="1"/>
  <c r="S37" i="3" s="1"/>
  <c r="S41" i="3" s="1"/>
  <c r="S45" i="3" s="1"/>
  <c r="S49" i="3" s="1"/>
  <c r="R12" i="3"/>
  <c r="R17" i="3" s="1"/>
  <c r="R22" i="3" s="1"/>
  <c r="R25" i="3" s="1"/>
  <c r="R29" i="3" s="1"/>
  <c r="R33" i="3" s="1"/>
  <c r="R37" i="3" s="1"/>
  <c r="R41" i="3" s="1"/>
  <c r="R45" i="3" s="1"/>
  <c r="Q12" i="3"/>
  <c r="Q17" i="3" s="1"/>
  <c r="Q22" i="3" s="1"/>
  <c r="Q25" i="3" s="1"/>
  <c r="Q29" i="3" s="1"/>
  <c r="Q33" i="3" s="1"/>
  <c r="Q37" i="3" s="1"/>
  <c r="Q41" i="3" s="1"/>
  <c r="Q45" i="3" s="1"/>
  <c r="Q49" i="3" s="1"/>
  <c r="P12" i="3"/>
  <c r="P17" i="3" s="1"/>
  <c r="P22" i="3" s="1"/>
  <c r="P25" i="3" s="1"/>
  <c r="P29" i="3" s="1"/>
  <c r="P33" i="3" s="1"/>
  <c r="P37" i="3" s="1"/>
  <c r="P41" i="3" s="1"/>
  <c r="P45" i="3" s="1"/>
  <c r="P49" i="3" s="1"/>
  <c r="O12" i="3"/>
  <c r="O17" i="3" s="1"/>
  <c r="O22" i="3" s="1"/>
  <c r="O25" i="3" s="1"/>
  <c r="O29" i="3" s="1"/>
  <c r="O33" i="3" s="1"/>
  <c r="O37" i="3" s="1"/>
  <c r="O41" i="3" s="1"/>
  <c r="O45" i="3" s="1"/>
  <c r="O49" i="3" s="1"/>
  <c r="L12" i="3"/>
  <c r="L17" i="3" s="1"/>
  <c r="K12" i="3"/>
  <c r="K17" i="3" s="1"/>
  <c r="K22" i="3" s="1"/>
  <c r="K25" i="3" s="1"/>
  <c r="K29" i="3" s="1"/>
  <c r="K33" i="3" s="1"/>
  <c r="K37" i="3" s="1"/>
  <c r="K41" i="3" s="1"/>
  <c r="K45" i="3" s="1"/>
  <c r="K49" i="3" s="1"/>
  <c r="J12" i="3"/>
  <c r="J17" i="3" s="1"/>
  <c r="I12" i="3"/>
  <c r="I17" i="3" s="1"/>
  <c r="I22" i="3" s="1"/>
  <c r="I25" i="3" s="1"/>
  <c r="I29" i="3" s="1"/>
  <c r="I33" i="3" s="1"/>
  <c r="I37" i="3" s="1"/>
  <c r="I41" i="3" s="1"/>
  <c r="I45" i="3" s="1"/>
  <c r="I49" i="3" s="1"/>
  <c r="H12" i="3"/>
  <c r="H17" i="3" s="1"/>
  <c r="H22" i="3" s="1"/>
  <c r="H25" i="3" s="1"/>
  <c r="H29" i="3" s="1"/>
  <c r="H33" i="3" s="1"/>
  <c r="H37" i="3" s="1"/>
  <c r="H41" i="3" s="1"/>
  <c r="H45" i="3" s="1"/>
  <c r="G12" i="3"/>
  <c r="G17" i="3" s="1"/>
  <c r="G22" i="3" s="1"/>
  <c r="G25" i="3" s="1"/>
  <c r="G29" i="3" s="1"/>
  <c r="G33" i="3" s="1"/>
  <c r="G37" i="3" s="1"/>
  <c r="G41" i="3" s="1"/>
  <c r="G45" i="3" s="1"/>
  <c r="G49" i="3" s="1"/>
  <c r="F12" i="3"/>
  <c r="F17" i="3" s="1"/>
  <c r="F22" i="3" s="1"/>
  <c r="F25" i="3" s="1"/>
  <c r="F29" i="3" s="1"/>
  <c r="F33" i="3" s="1"/>
  <c r="F37" i="3" s="1"/>
  <c r="F41" i="3" s="1"/>
  <c r="F45" i="3" s="1"/>
  <c r="F49" i="3" s="1"/>
  <c r="E12" i="3"/>
  <c r="E17" i="3" s="1"/>
  <c r="E22" i="3" s="1"/>
  <c r="E25" i="3" s="1"/>
  <c r="E29" i="3" s="1"/>
  <c r="E33" i="3" s="1"/>
  <c r="E37" i="3" s="1"/>
  <c r="E41" i="3" s="1"/>
  <c r="E45" i="3" s="1"/>
  <c r="E49" i="3" s="1"/>
  <c r="D12" i="3"/>
  <c r="D17" i="3" s="1"/>
  <c r="C12" i="3"/>
  <c r="C17" i="3" s="1"/>
  <c r="C22" i="3" s="1"/>
  <c r="C25" i="3" s="1"/>
  <c r="C29" i="3" s="1"/>
  <c r="C33" i="3" s="1"/>
  <c r="C37" i="3" s="1"/>
  <c r="C41" i="3" s="1"/>
  <c r="C45" i="3" s="1"/>
  <c r="C49" i="3" s="1"/>
  <c r="AD33" i="3" l="1"/>
  <c r="AD37" i="3" s="1"/>
  <c r="AD41" i="3" s="1"/>
  <c r="AD45" i="3" s="1"/>
  <c r="AD49" i="3" s="1"/>
  <c r="J22" i="3"/>
  <c r="J25" i="3" s="1"/>
  <c r="J29" i="3" s="1"/>
  <c r="J33" i="3" s="1"/>
  <c r="J37" i="3" s="1"/>
  <c r="J41" i="3" s="1"/>
  <c r="J45" i="3" s="1"/>
  <c r="J49" i="3" s="1"/>
  <c r="L22" i="3"/>
  <c r="L25" i="3" s="1"/>
  <c r="L29" i="3" s="1"/>
  <c r="L33" i="3" s="1"/>
  <c r="L37" i="3" s="1"/>
  <c r="L41" i="3" s="1"/>
  <c r="L45" i="3" s="1"/>
  <c r="D22" i="3"/>
  <c r="D25" i="3" s="1"/>
  <c r="D29" i="3" s="1"/>
  <c r="D33" i="3" s="1"/>
  <c r="D37" i="3" s="1"/>
  <c r="D41" i="3" s="1"/>
  <c r="D45" i="3" s="1"/>
  <c r="H49" i="3"/>
  <c r="R49" i="3"/>
  <c r="AB49" i="3"/>
  <c r="AJ49" i="3"/>
  <c r="D49" i="3"/>
  <c r="L49" i="3"/>
  <c r="V49" i="3"/>
  <c r="AF49" i="3"/>
  <c r="AH33" i="3"/>
  <c r="AH37" i="3" s="1"/>
  <c r="AH41" i="3" s="1"/>
  <c r="AH45" i="3" s="1"/>
  <c r="AH49" i="3" s="1"/>
  <c r="HG7" i="2" l="1"/>
  <c r="HF7" i="2"/>
  <c r="HE7" i="2"/>
  <c r="HD7" i="2"/>
  <c r="HC7" i="2"/>
  <c r="HB7" i="2"/>
  <c r="HA7" i="2"/>
  <c r="GZ7" i="2"/>
  <c r="GZ12" i="2" s="1"/>
  <c r="GY7" i="2"/>
  <c r="GX7" i="2"/>
  <c r="GW7" i="2"/>
  <c r="GV7" i="2"/>
  <c r="GU7" i="2"/>
  <c r="GT7" i="2"/>
  <c r="GS7" i="2"/>
  <c r="GR7" i="2"/>
  <c r="GR12" i="2" s="1"/>
  <c r="GQ7" i="2"/>
  <c r="GP7" i="2"/>
  <c r="GO7" i="2"/>
  <c r="GN7" i="2"/>
  <c r="GM7" i="2"/>
  <c r="GL7" i="2"/>
  <c r="GK7" i="2"/>
  <c r="GJ7" i="2"/>
  <c r="GJ12" i="2" s="1"/>
  <c r="GI7" i="2"/>
  <c r="GH7" i="2"/>
  <c r="GG7" i="2"/>
  <c r="GF7" i="2"/>
  <c r="GE7" i="2"/>
  <c r="GD7" i="2"/>
  <c r="GC7" i="2"/>
  <c r="GB7" i="2"/>
  <c r="GB12" i="2" s="1"/>
  <c r="GA7" i="2"/>
  <c r="FZ7" i="2"/>
  <c r="FY7" i="2"/>
  <c r="FX7" i="2"/>
  <c r="FW7" i="2"/>
  <c r="FV7" i="2"/>
  <c r="FU7" i="2"/>
  <c r="FT7" i="2"/>
  <c r="FS7" i="2"/>
  <c r="FR7" i="2"/>
  <c r="FQ7" i="2"/>
  <c r="FP7" i="2"/>
  <c r="FO7" i="2"/>
  <c r="FN7" i="2"/>
  <c r="FM7" i="2"/>
  <c r="FL7" i="2"/>
  <c r="FL12" i="2" s="1"/>
  <c r="FK7" i="2"/>
  <c r="FJ7" i="2"/>
  <c r="FI7" i="2"/>
  <c r="FH7" i="2"/>
  <c r="FG7" i="2"/>
  <c r="FF7" i="2"/>
  <c r="FE7" i="2"/>
  <c r="FD7" i="2"/>
  <c r="FC7" i="2"/>
  <c r="FB7" i="2"/>
  <c r="FA7" i="2"/>
  <c r="EZ7" i="2"/>
  <c r="EY7" i="2"/>
  <c r="EX7" i="2"/>
  <c r="EW7" i="2"/>
  <c r="EV7" i="2"/>
  <c r="EV12" i="2" s="1"/>
  <c r="EU7" i="2"/>
  <c r="ET7" i="2"/>
  <c r="ES7" i="2"/>
  <c r="ER7" i="2"/>
  <c r="EQ7" i="2"/>
  <c r="EP7" i="2"/>
  <c r="EO7" i="2"/>
  <c r="EN7" i="2"/>
  <c r="EN12" i="2" s="1"/>
  <c r="EM7" i="2"/>
  <c r="EM12" i="2" s="1"/>
  <c r="EL7" i="2"/>
  <c r="EK7" i="2"/>
  <c r="EJ7" i="2"/>
  <c r="EI7" i="2"/>
  <c r="EI12" i="2" s="1"/>
  <c r="EH7" i="2"/>
  <c r="EG7" i="2"/>
  <c r="EF7" i="2"/>
  <c r="EE7" i="2"/>
  <c r="ED7" i="2"/>
  <c r="EC7" i="2"/>
  <c r="EB7" i="2"/>
  <c r="EA7" i="2"/>
  <c r="EA12" i="2" s="1"/>
  <c r="DZ7" i="2"/>
  <c r="DY7" i="2"/>
  <c r="DX7" i="2"/>
  <c r="DW7" i="2"/>
  <c r="DW12" i="2" s="1"/>
  <c r="DV7" i="2"/>
  <c r="DU7" i="2"/>
  <c r="DT7" i="2"/>
  <c r="DS7" i="2"/>
  <c r="DS12" i="2" s="1"/>
  <c r="DR7" i="2"/>
  <c r="DQ7" i="2"/>
  <c r="DP7" i="2"/>
  <c r="DO7" i="2"/>
  <c r="DO12" i="2" s="1"/>
  <c r="DN7" i="2"/>
  <c r="DM7" i="2"/>
  <c r="DL7" i="2"/>
  <c r="DK7" i="2"/>
  <c r="DK12" i="2" s="1"/>
  <c r="DJ7" i="2"/>
  <c r="DI7" i="2"/>
  <c r="DH7" i="2"/>
  <c r="DG7" i="2"/>
  <c r="DG12" i="2" s="1"/>
  <c r="DF7" i="2"/>
  <c r="DE7" i="2"/>
  <c r="DD7" i="2"/>
  <c r="DC7" i="2"/>
  <c r="DC12" i="2" s="1"/>
  <c r="DB7" i="2"/>
  <c r="DA7" i="2"/>
  <c r="CZ7" i="2"/>
  <c r="CY7" i="2"/>
  <c r="CX7" i="2"/>
  <c r="CW7" i="2"/>
  <c r="CV7" i="2"/>
  <c r="CU7" i="2"/>
  <c r="CU12" i="2" s="1"/>
  <c r="CT7" i="2"/>
  <c r="CS7" i="2"/>
  <c r="CR7" i="2"/>
  <c r="CQ7" i="2"/>
  <c r="CP7" i="2"/>
  <c r="CO7" i="2"/>
  <c r="CN7" i="2"/>
  <c r="CM7" i="2"/>
  <c r="CM12" i="2" s="1"/>
  <c r="CL7" i="2"/>
  <c r="CK7" i="2"/>
  <c r="CJ7" i="2"/>
  <c r="CI7" i="2"/>
  <c r="CI12" i="2" s="1"/>
  <c r="CH7" i="2"/>
  <c r="CG7" i="2"/>
  <c r="CF7" i="2"/>
  <c r="CE7" i="2"/>
  <c r="CE12" i="2" s="1"/>
  <c r="CD7" i="2"/>
  <c r="CC7" i="2"/>
  <c r="CB7" i="2"/>
  <c r="CA7" i="2"/>
  <c r="BZ7" i="2"/>
  <c r="BY7" i="2"/>
  <c r="BX7" i="2"/>
  <c r="BW7" i="2"/>
  <c r="BW12" i="2" s="1"/>
  <c r="BV7" i="2"/>
  <c r="BU7" i="2"/>
  <c r="BT7" i="2"/>
  <c r="BS7" i="2"/>
  <c r="BS12" i="2" s="1"/>
  <c r="BR7" i="2"/>
  <c r="BQ7" i="2"/>
  <c r="BP7" i="2"/>
  <c r="BO7" i="2"/>
  <c r="BO12" i="2" s="1"/>
  <c r="BN7" i="2"/>
  <c r="BM7" i="2"/>
  <c r="BL7" i="2"/>
  <c r="BK7" i="2"/>
  <c r="BK12" i="2" s="1"/>
  <c r="BJ7" i="2"/>
  <c r="BI7" i="2"/>
  <c r="BH7" i="2"/>
  <c r="BG7" i="2"/>
  <c r="BG12" i="2" s="1"/>
  <c r="BF7" i="2"/>
  <c r="BE7" i="2"/>
  <c r="BD7" i="2"/>
  <c r="BC7" i="2"/>
  <c r="BC12" i="2" s="1"/>
  <c r="BB7" i="2"/>
  <c r="BA7" i="2"/>
  <c r="AZ7" i="2"/>
  <c r="AY7" i="2"/>
  <c r="AY12" i="2" s="1"/>
  <c r="AX7" i="2"/>
  <c r="AW7" i="2"/>
  <c r="AV7" i="2"/>
  <c r="AU7" i="2"/>
  <c r="AT7" i="2"/>
  <c r="AS7" i="2"/>
  <c r="AR7" i="2"/>
  <c r="AQ7" i="2"/>
  <c r="AQ12" i="2" s="1"/>
  <c r="AP7" i="2"/>
  <c r="AO7" i="2"/>
  <c r="AN7" i="2"/>
  <c r="AM7" i="2"/>
  <c r="AL7" i="2"/>
  <c r="AK7" i="2"/>
  <c r="AJ7" i="2"/>
  <c r="AI7" i="2"/>
  <c r="AI12" i="2" s="1"/>
  <c r="AH7" i="2"/>
  <c r="AG7" i="2"/>
  <c r="AF7" i="2"/>
  <c r="AE7" i="2"/>
  <c r="AE12" i="2" s="1"/>
  <c r="AD7" i="2"/>
  <c r="AC7" i="2"/>
  <c r="AB7" i="2"/>
  <c r="AA7" i="2"/>
  <c r="AA12" i="2" s="1"/>
  <c r="Z7" i="2"/>
  <c r="Y7" i="2"/>
  <c r="X7" i="2"/>
  <c r="W7" i="2"/>
  <c r="V7" i="2"/>
  <c r="U7" i="2"/>
  <c r="T7" i="2"/>
  <c r="S7" i="2"/>
  <c r="S12" i="2" s="1"/>
  <c r="R7" i="2"/>
  <c r="Q7" i="2"/>
  <c r="P7" i="2"/>
  <c r="O7" i="2"/>
  <c r="O12" i="2" s="1"/>
  <c r="N7" i="2"/>
  <c r="M7" i="2"/>
  <c r="L7" i="2"/>
  <c r="K7" i="2"/>
  <c r="K12" i="2" s="1"/>
  <c r="J7" i="2"/>
  <c r="I7" i="2"/>
  <c r="H7" i="2"/>
  <c r="G7" i="2"/>
  <c r="G12" i="2" s="1"/>
  <c r="G17" i="2" s="1"/>
  <c r="F7" i="2"/>
  <c r="E7" i="2"/>
  <c r="D7" i="2"/>
  <c r="C7" i="2"/>
  <c r="C12" i="2" s="1"/>
  <c r="C17" i="2" s="1"/>
  <c r="B7" i="2"/>
  <c r="HG6" i="2"/>
  <c r="HF6" i="2"/>
  <c r="HE6" i="2"/>
  <c r="HD6" i="2"/>
  <c r="HC6" i="2"/>
  <c r="HB6" i="2"/>
  <c r="HA6" i="2"/>
  <c r="GZ6" i="2"/>
  <c r="GY6" i="2"/>
  <c r="GY11" i="2" s="1"/>
  <c r="GX6" i="2"/>
  <c r="GW6" i="2"/>
  <c r="GV6" i="2"/>
  <c r="GV11" i="2" s="1"/>
  <c r="GU6" i="2"/>
  <c r="GU11" i="2" s="1"/>
  <c r="GT6" i="2"/>
  <c r="GS6" i="2"/>
  <c r="GR6" i="2"/>
  <c r="GQ6" i="2"/>
  <c r="GP6" i="2"/>
  <c r="GO6" i="2"/>
  <c r="GN6" i="2"/>
  <c r="GM6" i="2"/>
  <c r="GM11" i="2" s="1"/>
  <c r="GL6" i="2"/>
  <c r="GK6" i="2"/>
  <c r="GJ6" i="2"/>
  <c r="GI6" i="2"/>
  <c r="GH6" i="2"/>
  <c r="GG6" i="2"/>
  <c r="GF6" i="2"/>
  <c r="GE6" i="2"/>
  <c r="GD6" i="2"/>
  <c r="GC6" i="2"/>
  <c r="GB6" i="2"/>
  <c r="GA6" i="2"/>
  <c r="FZ6" i="2"/>
  <c r="FY6" i="2"/>
  <c r="FX6" i="2"/>
  <c r="FW6" i="2"/>
  <c r="FW11" i="2" s="1"/>
  <c r="FV6" i="2"/>
  <c r="FU6" i="2"/>
  <c r="FT6" i="2"/>
  <c r="FT11" i="2" s="1"/>
  <c r="FS6" i="2"/>
  <c r="FS11" i="2" s="1"/>
  <c r="FR6" i="2"/>
  <c r="FQ6" i="2"/>
  <c r="FP6" i="2"/>
  <c r="FO6" i="2"/>
  <c r="FN6" i="2"/>
  <c r="FM6" i="2"/>
  <c r="FL6" i="2"/>
  <c r="FK6" i="2"/>
  <c r="FK11" i="2" s="1"/>
  <c r="FJ6" i="2"/>
  <c r="FI6" i="2"/>
  <c r="FH6" i="2"/>
  <c r="FG6" i="2"/>
  <c r="FF6" i="2"/>
  <c r="FE6" i="2"/>
  <c r="FD6" i="2"/>
  <c r="FC6" i="2"/>
  <c r="FB6" i="2"/>
  <c r="FA6" i="2"/>
  <c r="EZ6" i="2"/>
  <c r="EY6" i="2"/>
  <c r="EX6" i="2"/>
  <c r="EW6" i="2"/>
  <c r="EV6" i="2"/>
  <c r="EU6" i="2"/>
  <c r="EU11" i="2" s="1"/>
  <c r="ET6" i="2"/>
  <c r="ES6" i="2"/>
  <c r="ER6" i="2"/>
  <c r="ER11" i="2" s="1"/>
  <c r="EQ6" i="2"/>
  <c r="EQ11" i="2" s="1"/>
  <c r="EP6" i="2"/>
  <c r="EO6" i="2"/>
  <c r="EN6" i="2"/>
  <c r="EM6" i="2"/>
  <c r="EL6" i="2"/>
  <c r="EK6" i="2"/>
  <c r="EJ6" i="2"/>
  <c r="EI6" i="2"/>
  <c r="EI11" i="2" s="1"/>
  <c r="EH6" i="2"/>
  <c r="EG6" i="2"/>
  <c r="EF6" i="2"/>
  <c r="EE6" i="2"/>
  <c r="ED6" i="2"/>
  <c r="EC6" i="2"/>
  <c r="EB6" i="2"/>
  <c r="EA6" i="2"/>
  <c r="DZ6" i="2"/>
  <c r="DY6" i="2"/>
  <c r="DX6" i="2"/>
  <c r="DW6" i="2"/>
  <c r="DV6" i="2"/>
  <c r="DU6" i="2"/>
  <c r="DT6" i="2"/>
  <c r="DS6" i="2"/>
  <c r="DS11" i="2" s="1"/>
  <c r="DR6" i="2"/>
  <c r="DQ6" i="2"/>
  <c r="DP6" i="2"/>
  <c r="DP11" i="2" s="1"/>
  <c r="DO6" i="2"/>
  <c r="DO11" i="2" s="1"/>
  <c r="DN6" i="2"/>
  <c r="DM6" i="2"/>
  <c r="DL6" i="2"/>
  <c r="DK6" i="2"/>
  <c r="DJ6" i="2"/>
  <c r="DI6" i="2"/>
  <c r="DH6" i="2"/>
  <c r="DG6" i="2"/>
  <c r="DG11" i="2" s="1"/>
  <c r="DF6" i="2"/>
  <c r="DE6" i="2"/>
  <c r="DD6" i="2"/>
  <c r="DC6" i="2"/>
  <c r="DB6" i="2"/>
  <c r="DA6" i="2"/>
  <c r="DA11" i="2" s="1"/>
  <c r="CZ6" i="2"/>
  <c r="CY6" i="2"/>
  <c r="CX6" i="2"/>
  <c r="CW6" i="2"/>
  <c r="CV6" i="2"/>
  <c r="CU6" i="2"/>
  <c r="CT6" i="2"/>
  <c r="CS6" i="2"/>
  <c r="CR6" i="2"/>
  <c r="CQ6" i="2"/>
  <c r="CQ11" i="2" s="1"/>
  <c r="CP6" i="2"/>
  <c r="CO6" i="2"/>
  <c r="CN6" i="2"/>
  <c r="CN11" i="2" s="1"/>
  <c r="CM6" i="2"/>
  <c r="CM11" i="2" s="1"/>
  <c r="CL6" i="2"/>
  <c r="CK6" i="2"/>
  <c r="CJ6" i="2"/>
  <c r="CI6" i="2"/>
  <c r="CH6" i="2"/>
  <c r="CG6" i="2"/>
  <c r="CF6" i="2"/>
  <c r="CE6" i="2"/>
  <c r="CE11" i="2" s="1"/>
  <c r="CD6" i="2"/>
  <c r="CC6" i="2"/>
  <c r="CB6" i="2"/>
  <c r="CA6" i="2"/>
  <c r="BZ6" i="2"/>
  <c r="BY6" i="2"/>
  <c r="BX6" i="2"/>
  <c r="BW6" i="2"/>
  <c r="BV6" i="2"/>
  <c r="BU6" i="2"/>
  <c r="BT6" i="2"/>
  <c r="BS6" i="2"/>
  <c r="BR6" i="2"/>
  <c r="BQ6" i="2"/>
  <c r="BP6" i="2"/>
  <c r="BO6" i="2"/>
  <c r="BO11" i="2" s="1"/>
  <c r="BN6" i="2"/>
  <c r="BM6" i="2"/>
  <c r="BL6" i="2"/>
  <c r="BL11" i="2" s="1"/>
  <c r="BK6" i="2"/>
  <c r="BK11" i="2" s="1"/>
  <c r="BJ6" i="2"/>
  <c r="BI6" i="2"/>
  <c r="BH6" i="2"/>
  <c r="BG6" i="2"/>
  <c r="BF6" i="2"/>
  <c r="BE6" i="2"/>
  <c r="BD6" i="2"/>
  <c r="BC6" i="2"/>
  <c r="BC11" i="2" s="1"/>
  <c r="BB6" i="2"/>
  <c r="BA6" i="2"/>
  <c r="AZ6" i="2"/>
  <c r="AY6" i="2"/>
  <c r="AX6" i="2"/>
  <c r="AW6" i="2"/>
  <c r="AV6" i="2"/>
  <c r="AU6" i="2"/>
  <c r="AT6" i="2"/>
  <c r="AS6" i="2"/>
  <c r="AR6" i="2"/>
  <c r="AQ6" i="2"/>
  <c r="AP6" i="2"/>
  <c r="AO6" i="2"/>
  <c r="AN6" i="2"/>
  <c r="AM6" i="2"/>
  <c r="AM11" i="2" s="1"/>
  <c r="AL6" i="2"/>
  <c r="AK6" i="2"/>
  <c r="AJ6" i="2"/>
  <c r="AJ11" i="2" s="1"/>
  <c r="AI6" i="2"/>
  <c r="AI11" i="2" s="1"/>
  <c r="AH6" i="2"/>
  <c r="AG6" i="2"/>
  <c r="AF6" i="2"/>
  <c r="AE6" i="2"/>
  <c r="AD6" i="2"/>
  <c r="AC6" i="2"/>
  <c r="AB6" i="2"/>
  <c r="AA6" i="2"/>
  <c r="AA11" i="2" s="1"/>
  <c r="Z6" i="2"/>
  <c r="Y6" i="2"/>
  <c r="X6" i="2"/>
  <c r="W6" i="2"/>
  <c r="V6" i="2"/>
  <c r="U6" i="2"/>
  <c r="T6" i="2"/>
  <c r="S6" i="2"/>
  <c r="R6" i="2"/>
  <c r="Q6" i="2"/>
  <c r="P6" i="2"/>
  <c r="O6" i="2"/>
  <c r="N6" i="2"/>
  <c r="M6" i="2"/>
  <c r="L6" i="2"/>
  <c r="K6" i="2"/>
  <c r="K11" i="2" s="1"/>
  <c r="J6" i="2"/>
  <c r="I6" i="2"/>
  <c r="H6" i="2"/>
  <c r="H11" i="2" s="1"/>
  <c r="H16" i="2" s="1"/>
  <c r="G6" i="2"/>
  <c r="G11" i="2" s="1"/>
  <c r="G16" i="2" s="1"/>
  <c r="F6" i="2"/>
  <c r="E6" i="2"/>
  <c r="D6" i="2"/>
  <c r="C6" i="2"/>
  <c r="B6" i="2"/>
  <c r="HG5" i="2"/>
  <c r="HG10" i="2" s="1"/>
  <c r="HF5" i="2"/>
  <c r="HE5" i="2"/>
  <c r="HD5" i="2"/>
  <c r="HC5" i="2"/>
  <c r="HC10" i="2" s="1"/>
  <c r="HB5" i="2"/>
  <c r="HA5" i="2"/>
  <c r="GZ5" i="2"/>
  <c r="GY5" i="2"/>
  <c r="GY10" i="2" s="1"/>
  <c r="GX5" i="2"/>
  <c r="GW5" i="2"/>
  <c r="GV5" i="2"/>
  <c r="GU5" i="2"/>
  <c r="GU10" i="2" s="1"/>
  <c r="GT5" i="2"/>
  <c r="GS5" i="2"/>
  <c r="GR5" i="2"/>
  <c r="GQ5" i="2"/>
  <c r="GQ10" i="2" s="1"/>
  <c r="GP5" i="2"/>
  <c r="GO5" i="2"/>
  <c r="GN5" i="2"/>
  <c r="GM5" i="2"/>
  <c r="GM10" i="2" s="1"/>
  <c r="GL5" i="2"/>
  <c r="GL10" i="2" s="1"/>
  <c r="GK5" i="2"/>
  <c r="GJ5" i="2"/>
  <c r="GI5" i="2"/>
  <c r="GH5" i="2"/>
  <c r="GG5" i="2"/>
  <c r="GF5" i="2"/>
  <c r="GE5" i="2"/>
  <c r="GE10" i="2" s="1"/>
  <c r="GD5" i="2"/>
  <c r="GC5" i="2"/>
  <c r="GB5" i="2"/>
  <c r="GA5" i="2"/>
  <c r="GA10" i="2" s="1"/>
  <c r="FZ5" i="2"/>
  <c r="FY5" i="2"/>
  <c r="FX5" i="2"/>
  <c r="FW5" i="2"/>
  <c r="FW10" i="2" s="1"/>
  <c r="FV5" i="2"/>
  <c r="FU5" i="2"/>
  <c r="FT5" i="2"/>
  <c r="FS5" i="2"/>
  <c r="FS10" i="2" s="1"/>
  <c r="FR5" i="2"/>
  <c r="FQ5" i="2"/>
  <c r="FP5" i="2"/>
  <c r="FO5" i="2"/>
  <c r="FO10" i="2" s="1"/>
  <c r="FN5" i="2"/>
  <c r="FM5" i="2"/>
  <c r="FL5" i="2"/>
  <c r="FK5" i="2"/>
  <c r="FK10" i="2" s="1"/>
  <c r="FJ5" i="2"/>
  <c r="FI5" i="2"/>
  <c r="FH5" i="2"/>
  <c r="FG5" i="2"/>
  <c r="FF5" i="2"/>
  <c r="FF10" i="2" s="1"/>
  <c r="FE5" i="2"/>
  <c r="FD5" i="2"/>
  <c r="FC5" i="2"/>
  <c r="FB5" i="2"/>
  <c r="FA5" i="2"/>
  <c r="EZ5" i="2"/>
  <c r="EY5" i="2"/>
  <c r="EY10" i="2" s="1"/>
  <c r="EX5" i="2"/>
  <c r="EW5" i="2"/>
  <c r="EV5" i="2"/>
  <c r="EU5" i="2"/>
  <c r="EU10" i="2" s="1"/>
  <c r="ET5" i="2"/>
  <c r="ES5" i="2"/>
  <c r="ER5" i="2"/>
  <c r="EQ5" i="2"/>
  <c r="EQ10" i="2" s="1"/>
  <c r="EP5" i="2"/>
  <c r="EO5" i="2"/>
  <c r="EN5" i="2"/>
  <c r="EM5" i="2"/>
  <c r="EL5" i="2"/>
  <c r="EK5" i="2"/>
  <c r="EK10" i="2" s="1"/>
  <c r="EJ5" i="2"/>
  <c r="EI5" i="2"/>
  <c r="EI10" i="2" s="1"/>
  <c r="EH5" i="2"/>
  <c r="EG5" i="2"/>
  <c r="EF5" i="2"/>
  <c r="EE5" i="2"/>
  <c r="EE10" i="2" s="1"/>
  <c r="ED5" i="2"/>
  <c r="EC5" i="2"/>
  <c r="EB5" i="2"/>
  <c r="EA5" i="2"/>
  <c r="DZ5" i="2"/>
  <c r="DZ10" i="2" s="1"/>
  <c r="DY5" i="2"/>
  <c r="DX5" i="2"/>
  <c r="DW5" i="2"/>
  <c r="DW10" i="2" s="1"/>
  <c r="DV5" i="2"/>
  <c r="DU5" i="2"/>
  <c r="DT5" i="2"/>
  <c r="DS5" i="2"/>
  <c r="DS10" i="2" s="1"/>
  <c r="DR5" i="2"/>
  <c r="DQ5" i="2"/>
  <c r="DP5" i="2"/>
  <c r="DO5" i="2"/>
  <c r="DO10" i="2" s="1"/>
  <c r="DN5" i="2"/>
  <c r="DM5" i="2"/>
  <c r="DL5" i="2"/>
  <c r="DK5" i="2"/>
  <c r="DJ5" i="2"/>
  <c r="DI5" i="2"/>
  <c r="DH5" i="2"/>
  <c r="DG5" i="2"/>
  <c r="DG10" i="2" s="1"/>
  <c r="DF5" i="2"/>
  <c r="DE5" i="2"/>
  <c r="DE10" i="2" s="1"/>
  <c r="DD5" i="2"/>
  <c r="DC5" i="2"/>
  <c r="DC10" i="2" s="1"/>
  <c r="DB5" i="2"/>
  <c r="DA5" i="2"/>
  <c r="CZ5" i="2"/>
  <c r="CY5" i="2"/>
  <c r="CY10" i="2" s="1"/>
  <c r="CX5" i="2"/>
  <c r="CW5" i="2"/>
  <c r="CV5" i="2"/>
  <c r="CU5" i="2"/>
  <c r="CU10" i="2" s="1"/>
  <c r="CT5" i="2"/>
  <c r="CS5" i="2"/>
  <c r="CR5" i="2"/>
  <c r="CQ5" i="2"/>
  <c r="CQ10" i="2" s="1"/>
  <c r="CP5" i="2"/>
  <c r="CO5" i="2"/>
  <c r="CN5" i="2"/>
  <c r="CM5" i="2"/>
  <c r="CM10" i="2" s="1"/>
  <c r="CL5" i="2"/>
  <c r="CK5" i="2"/>
  <c r="CJ5" i="2"/>
  <c r="CI5" i="2"/>
  <c r="CI10" i="2" s="1"/>
  <c r="CH5" i="2"/>
  <c r="CG5" i="2"/>
  <c r="CF5" i="2"/>
  <c r="CE5" i="2"/>
  <c r="CE10" i="2" s="1"/>
  <c r="CD5" i="2"/>
  <c r="CC5" i="2"/>
  <c r="CB5" i="2"/>
  <c r="CA5" i="2"/>
  <c r="BZ5" i="2"/>
  <c r="BY5" i="2"/>
  <c r="BY10" i="2" s="1"/>
  <c r="BX5" i="2"/>
  <c r="BW5" i="2"/>
  <c r="BW10" i="2" s="1"/>
  <c r="BV5" i="2"/>
  <c r="BU5" i="2"/>
  <c r="BT5" i="2"/>
  <c r="BS5" i="2"/>
  <c r="BS10" i="2" s="1"/>
  <c r="BR5" i="2"/>
  <c r="BQ5" i="2"/>
  <c r="BP5" i="2"/>
  <c r="BO5" i="2"/>
  <c r="BO10" i="2" s="1"/>
  <c r="BN5" i="2"/>
  <c r="BN10" i="2" s="1"/>
  <c r="BM5" i="2"/>
  <c r="BL5" i="2"/>
  <c r="BK5" i="2"/>
  <c r="BK10" i="2" s="1"/>
  <c r="BJ5" i="2"/>
  <c r="BI5" i="2"/>
  <c r="BH5" i="2"/>
  <c r="BG5" i="2"/>
  <c r="BG10" i="2" s="1"/>
  <c r="BF5" i="2"/>
  <c r="BE5" i="2"/>
  <c r="BD5" i="2"/>
  <c r="BC5" i="2"/>
  <c r="BC10" i="2" s="1"/>
  <c r="BB5" i="2"/>
  <c r="BA5" i="2"/>
  <c r="AZ5" i="2"/>
  <c r="AY5" i="2"/>
  <c r="AX5" i="2"/>
  <c r="AW5" i="2"/>
  <c r="AV5" i="2"/>
  <c r="AU5" i="2"/>
  <c r="AT5" i="2"/>
  <c r="AS5" i="2"/>
  <c r="AR5" i="2"/>
  <c r="AQ5" i="2"/>
  <c r="AQ10" i="2" s="1"/>
  <c r="AP5" i="2"/>
  <c r="AO5" i="2"/>
  <c r="AN5" i="2"/>
  <c r="AN10" i="2" s="1"/>
  <c r="AM5" i="2"/>
  <c r="AM10" i="2" s="1"/>
  <c r="AL5" i="2"/>
  <c r="AL10" i="2" s="1"/>
  <c r="AK5" i="2"/>
  <c r="AJ5" i="2"/>
  <c r="AJ10" i="2" s="1"/>
  <c r="AI5" i="2"/>
  <c r="AI10" i="2" s="1"/>
  <c r="AH5" i="2"/>
  <c r="AG5" i="2"/>
  <c r="AF5" i="2"/>
  <c r="AE5" i="2"/>
  <c r="AD5" i="2"/>
  <c r="AC5" i="2"/>
  <c r="AB5" i="2"/>
  <c r="AA5" i="2"/>
  <c r="AA10" i="2" s="1"/>
  <c r="Z5" i="2"/>
  <c r="Y5" i="2"/>
  <c r="X5" i="2"/>
  <c r="X10" i="2" s="1"/>
  <c r="W5" i="2"/>
  <c r="V5" i="2"/>
  <c r="V10" i="2" s="1"/>
  <c r="U5" i="2"/>
  <c r="T5" i="2"/>
  <c r="S5" i="2"/>
  <c r="R5" i="2"/>
  <c r="Q5" i="2"/>
  <c r="P5" i="2"/>
  <c r="O5" i="2"/>
  <c r="O10" i="2" s="1"/>
  <c r="N5" i="2"/>
  <c r="M5" i="2"/>
  <c r="L5" i="2"/>
  <c r="L10" i="2" s="1"/>
  <c r="K5" i="2"/>
  <c r="K10" i="2" s="1"/>
  <c r="J5" i="2"/>
  <c r="I5" i="2"/>
  <c r="H5" i="2"/>
  <c r="H10" i="2" s="1"/>
  <c r="H15" i="2" s="1"/>
  <c r="G5" i="2"/>
  <c r="G10" i="2" s="1"/>
  <c r="G15" i="2" s="1"/>
  <c r="F5" i="2"/>
  <c r="F10" i="2" s="1"/>
  <c r="F15" i="2" s="1"/>
  <c r="E5" i="2"/>
  <c r="D5" i="2"/>
  <c r="C5" i="2"/>
  <c r="B5" i="2"/>
  <c r="HG4" i="2"/>
  <c r="HF4" i="2"/>
  <c r="HE4" i="2"/>
  <c r="HD4" i="2"/>
  <c r="HD9" i="2" s="1"/>
  <c r="HC4" i="2"/>
  <c r="HC9" i="2" s="1"/>
  <c r="HB4" i="2"/>
  <c r="HA4" i="2"/>
  <c r="GZ4" i="2"/>
  <c r="GZ9" i="2" s="1"/>
  <c r="GY4" i="2"/>
  <c r="GX4" i="2"/>
  <c r="GW4" i="2"/>
  <c r="GV4" i="2"/>
  <c r="GV9" i="2" s="1"/>
  <c r="GU4" i="2"/>
  <c r="GU9" i="2" s="1"/>
  <c r="GT4" i="2"/>
  <c r="GS4" i="2"/>
  <c r="GR4" i="2"/>
  <c r="GQ4" i="2"/>
  <c r="GP4" i="2"/>
  <c r="GO4" i="2"/>
  <c r="GN4" i="2"/>
  <c r="GN9" i="2" s="1"/>
  <c r="GM4" i="2"/>
  <c r="GM9" i="2" s="1"/>
  <c r="GL4" i="2"/>
  <c r="GK4" i="2"/>
  <c r="GJ4" i="2"/>
  <c r="GJ9" i="2" s="1"/>
  <c r="GI4" i="2"/>
  <c r="GH4" i="2"/>
  <c r="GG4" i="2"/>
  <c r="GF4" i="2"/>
  <c r="GF9" i="2" s="1"/>
  <c r="GE4" i="2"/>
  <c r="GD4" i="2"/>
  <c r="GC4" i="2"/>
  <c r="GB4" i="2"/>
  <c r="GB9" i="2" s="1"/>
  <c r="GA4" i="2"/>
  <c r="GA9" i="2" s="1"/>
  <c r="FZ4" i="2"/>
  <c r="FY4" i="2"/>
  <c r="FX4" i="2"/>
  <c r="FX9" i="2" s="1"/>
  <c r="FW4" i="2"/>
  <c r="FV4" i="2"/>
  <c r="FU4" i="2"/>
  <c r="FT4" i="2"/>
  <c r="FT9" i="2" s="1"/>
  <c r="FS4" i="2"/>
  <c r="FS9" i="2" s="1"/>
  <c r="FR4" i="2"/>
  <c r="FQ4" i="2"/>
  <c r="FP4" i="2"/>
  <c r="FO4" i="2"/>
  <c r="FN4" i="2"/>
  <c r="FM4" i="2"/>
  <c r="FL4" i="2"/>
  <c r="FL9" i="2" s="1"/>
  <c r="FK4" i="2"/>
  <c r="FK9" i="2" s="1"/>
  <c r="FJ4" i="2"/>
  <c r="FI4" i="2"/>
  <c r="FH4" i="2"/>
  <c r="FH9" i="2" s="1"/>
  <c r="FG4" i="2"/>
  <c r="FF4" i="2"/>
  <c r="FE4" i="2"/>
  <c r="FD4" i="2"/>
  <c r="FC4" i="2"/>
  <c r="FB4" i="2"/>
  <c r="FA4" i="2"/>
  <c r="EZ4" i="2"/>
  <c r="EZ9" i="2" s="1"/>
  <c r="EY4" i="2"/>
  <c r="EY9" i="2" s="1"/>
  <c r="EX4" i="2"/>
  <c r="EW4" i="2"/>
  <c r="EV4" i="2"/>
  <c r="EV9" i="2" s="1"/>
  <c r="EU4" i="2"/>
  <c r="ET4" i="2"/>
  <c r="ES4" i="2"/>
  <c r="ER4" i="2"/>
  <c r="ER9" i="2" s="1"/>
  <c r="EQ4" i="2"/>
  <c r="EQ9" i="2" s="1"/>
  <c r="EP4" i="2"/>
  <c r="EO4" i="2"/>
  <c r="EN4" i="2"/>
  <c r="EM4" i="2"/>
  <c r="EL4" i="2"/>
  <c r="EK4" i="2"/>
  <c r="EJ4" i="2"/>
  <c r="EJ9" i="2" s="1"/>
  <c r="EI4" i="2"/>
  <c r="EI9" i="2" s="1"/>
  <c r="EH4" i="2"/>
  <c r="EG4" i="2"/>
  <c r="EF4" i="2"/>
  <c r="EF9" i="2" s="1"/>
  <c r="EE4" i="2"/>
  <c r="ED4" i="2"/>
  <c r="EC4" i="2"/>
  <c r="EB4" i="2"/>
  <c r="EA4" i="2"/>
  <c r="DZ4" i="2"/>
  <c r="DY4" i="2"/>
  <c r="DX4" i="2"/>
  <c r="DX9" i="2" s="1"/>
  <c r="DW4" i="2"/>
  <c r="DW9" i="2" s="1"/>
  <c r="DV4" i="2"/>
  <c r="DU4" i="2"/>
  <c r="DT4" i="2"/>
  <c r="DT9" i="2" s="1"/>
  <c r="DS4" i="2"/>
  <c r="DR4" i="2"/>
  <c r="DQ4" i="2"/>
  <c r="DP4" i="2"/>
  <c r="DP9" i="2" s="1"/>
  <c r="DO4" i="2"/>
  <c r="DO9" i="2" s="1"/>
  <c r="DN4" i="2"/>
  <c r="DM4" i="2"/>
  <c r="DL4" i="2"/>
  <c r="DK4" i="2"/>
  <c r="DJ4" i="2"/>
  <c r="DI4" i="2"/>
  <c r="DH4" i="2"/>
  <c r="DH9" i="2" s="1"/>
  <c r="DG4" i="2"/>
  <c r="DG9" i="2" s="1"/>
  <c r="DF4" i="2"/>
  <c r="DE4" i="2"/>
  <c r="DD4" i="2"/>
  <c r="DD9" i="2" s="1"/>
  <c r="DC4" i="2"/>
  <c r="DB4" i="2"/>
  <c r="DA4" i="2"/>
  <c r="CZ4" i="2"/>
  <c r="CY4" i="2"/>
  <c r="CX4" i="2"/>
  <c r="CW4" i="2"/>
  <c r="CV4" i="2"/>
  <c r="CV9" i="2" s="1"/>
  <c r="CU4" i="2"/>
  <c r="CU9" i="2" s="1"/>
  <c r="CT4" i="2"/>
  <c r="CS4" i="2"/>
  <c r="CR4" i="2"/>
  <c r="CR9" i="2" s="1"/>
  <c r="CQ4" i="2"/>
  <c r="CP4" i="2"/>
  <c r="CO4" i="2"/>
  <c r="CN4" i="2"/>
  <c r="CN9" i="2" s="1"/>
  <c r="CM4" i="2"/>
  <c r="CM9" i="2" s="1"/>
  <c r="CL4" i="2"/>
  <c r="CK4" i="2"/>
  <c r="CJ4" i="2"/>
  <c r="CI4" i="2"/>
  <c r="CH4" i="2"/>
  <c r="CG4" i="2"/>
  <c r="CF4" i="2"/>
  <c r="CF9" i="2" s="1"/>
  <c r="CE4" i="2"/>
  <c r="CE9" i="2" s="1"/>
  <c r="CD4" i="2"/>
  <c r="CC4" i="2"/>
  <c r="CB4" i="2"/>
  <c r="CB9" i="2" s="1"/>
  <c r="CA4" i="2"/>
  <c r="BZ4" i="2"/>
  <c r="BY4" i="2"/>
  <c r="BX4" i="2"/>
  <c r="BW4" i="2"/>
  <c r="BV4" i="2"/>
  <c r="BU4" i="2"/>
  <c r="BT4" i="2"/>
  <c r="BT9" i="2" s="1"/>
  <c r="BS4" i="2"/>
  <c r="BS9" i="2" s="1"/>
  <c r="BR4" i="2"/>
  <c r="BQ4" i="2"/>
  <c r="BP4" i="2"/>
  <c r="BP9" i="2" s="1"/>
  <c r="BO4" i="2"/>
  <c r="BN4" i="2"/>
  <c r="BM4" i="2"/>
  <c r="BL4" i="2"/>
  <c r="BL9" i="2" s="1"/>
  <c r="BK4" i="2"/>
  <c r="BK9" i="2" s="1"/>
  <c r="BJ4" i="2"/>
  <c r="BI4" i="2"/>
  <c r="BH4" i="2"/>
  <c r="BH9" i="2" s="1"/>
  <c r="BG4" i="2"/>
  <c r="BF4" i="2"/>
  <c r="BE4" i="2"/>
  <c r="BD4" i="2"/>
  <c r="BD9" i="2" s="1"/>
  <c r="BC4" i="2"/>
  <c r="BC9" i="2" s="1"/>
  <c r="BB4" i="2"/>
  <c r="BA4" i="2"/>
  <c r="AZ4" i="2"/>
  <c r="AZ9" i="2" s="1"/>
  <c r="AY4" i="2"/>
  <c r="AX4" i="2"/>
  <c r="AW4" i="2"/>
  <c r="AV4" i="2"/>
  <c r="AU4" i="2"/>
  <c r="AT4" i="2"/>
  <c r="AS4" i="2"/>
  <c r="AR4" i="2"/>
  <c r="AR9" i="2" s="1"/>
  <c r="AQ4" i="2"/>
  <c r="AQ9" i="2" s="1"/>
  <c r="AP4" i="2"/>
  <c r="AO4" i="2"/>
  <c r="AN4" i="2"/>
  <c r="AN9" i="2" s="1"/>
  <c r="AM4" i="2"/>
  <c r="AL4" i="2"/>
  <c r="AK4" i="2"/>
  <c r="AJ4" i="2"/>
  <c r="AJ9" i="2" s="1"/>
  <c r="AI4" i="2"/>
  <c r="AI9" i="2" s="1"/>
  <c r="AH4" i="2"/>
  <c r="AG4" i="2"/>
  <c r="AF4" i="2"/>
  <c r="AE4" i="2"/>
  <c r="AD4" i="2"/>
  <c r="AC4" i="2"/>
  <c r="AB4" i="2"/>
  <c r="AB9" i="2" s="1"/>
  <c r="AA4" i="2"/>
  <c r="AA9" i="2" s="1"/>
  <c r="Z4" i="2"/>
  <c r="Y4" i="2"/>
  <c r="X4" i="2"/>
  <c r="X9" i="2" s="1"/>
  <c r="W4" i="2"/>
  <c r="V4" i="2"/>
  <c r="U4" i="2"/>
  <c r="T4" i="2"/>
  <c r="S4" i="2"/>
  <c r="R4" i="2"/>
  <c r="Q4" i="2"/>
  <c r="P4" i="2"/>
  <c r="P9" i="2" s="1"/>
  <c r="O4" i="2"/>
  <c r="O9" i="2" s="1"/>
  <c r="N4" i="2"/>
  <c r="M4" i="2"/>
  <c r="L4" i="2"/>
  <c r="L9" i="2" s="1"/>
  <c r="K4" i="2"/>
  <c r="J4" i="2"/>
  <c r="I4" i="2"/>
  <c r="H4" i="2"/>
  <c r="H9" i="2" s="1"/>
  <c r="H14" i="2" s="1"/>
  <c r="G4" i="2"/>
  <c r="G9" i="2" s="1"/>
  <c r="G14" i="2" s="1"/>
  <c r="F4" i="2"/>
  <c r="E4" i="2"/>
  <c r="D4" i="2"/>
  <c r="C4" i="2"/>
  <c r="B4" i="2"/>
  <c r="HG3" i="2"/>
  <c r="HF3" i="2"/>
  <c r="HE3" i="2"/>
  <c r="HD3" i="2"/>
  <c r="HC3" i="2"/>
  <c r="HB3" i="2"/>
  <c r="HA3" i="2"/>
  <c r="GZ3" i="2"/>
  <c r="GY3" i="2"/>
  <c r="GX3" i="2"/>
  <c r="GW3" i="2"/>
  <c r="GV3" i="2"/>
  <c r="GU3" i="2"/>
  <c r="GT3" i="2"/>
  <c r="GS3" i="2"/>
  <c r="GS11" i="2" s="1"/>
  <c r="GR3" i="2"/>
  <c r="GQ3" i="2"/>
  <c r="GP3" i="2"/>
  <c r="GO3" i="2"/>
  <c r="GN3" i="2"/>
  <c r="GM3" i="2"/>
  <c r="GL3" i="2"/>
  <c r="GK3" i="2"/>
  <c r="GJ3" i="2"/>
  <c r="GI3" i="2"/>
  <c r="GH3" i="2"/>
  <c r="GG3" i="2"/>
  <c r="GF3" i="2"/>
  <c r="GE3" i="2"/>
  <c r="GD3" i="2"/>
  <c r="GC3" i="2"/>
  <c r="GC11" i="2" s="1"/>
  <c r="GB3" i="2"/>
  <c r="GA3" i="2"/>
  <c r="FZ3" i="2"/>
  <c r="FY3" i="2"/>
  <c r="FX3" i="2"/>
  <c r="FW3" i="2"/>
  <c r="FV3" i="2"/>
  <c r="FU3" i="2"/>
  <c r="FU11" i="2" s="1"/>
  <c r="FT3" i="2"/>
  <c r="FS3" i="2"/>
  <c r="FR3" i="2"/>
  <c r="FQ3" i="2"/>
  <c r="FP3" i="2"/>
  <c r="FO3" i="2"/>
  <c r="FN3" i="2"/>
  <c r="FM3" i="2"/>
  <c r="FM11" i="2" s="1"/>
  <c r="FL3" i="2"/>
  <c r="FK3" i="2"/>
  <c r="FJ3" i="2"/>
  <c r="FI3" i="2"/>
  <c r="FH3" i="2"/>
  <c r="FG3" i="2"/>
  <c r="FF3" i="2"/>
  <c r="FE3" i="2"/>
  <c r="FD3" i="2"/>
  <c r="FC3" i="2"/>
  <c r="FB3" i="2"/>
  <c r="FA3" i="2"/>
  <c r="EZ3" i="2"/>
  <c r="EY3" i="2"/>
  <c r="EX3" i="2"/>
  <c r="EW3" i="2"/>
  <c r="EV3" i="2"/>
  <c r="EU3" i="2"/>
  <c r="ET3" i="2"/>
  <c r="ES3" i="2"/>
  <c r="ER3" i="2"/>
  <c r="EQ3" i="2"/>
  <c r="EP3" i="2"/>
  <c r="EO3" i="2"/>
  <c r="EO11" i="2" s="1"/>
  <c r="EN3" i="2"/>
  <c r="EM3" i="2"/>
  <c r="EL3" i="2"/>
  <c r="EK3" i="2"/>
  <c r="EJ3" i="2"/>
  <c r="EI3" i="2"/>
  <c r="EH3" i="2"/>
  <c r="EG3" i="2"/>
  <c r="EF3" i="2"/>
  <c r="EE3" i="2"/>
  <c r="ED3" i="2"/>
  <c r="EC3" i="2"/>
  <c r="EB3" i="2"/>
  <c r="EA3" i="2"/>
  <c r="DZ3" i="2"/>
  <c r="DY3" i="2"/>
  <c r="DY11" i="2" s="1"/>
  <c r="DX3" i="2"/>
  <c r="DW3" i="2"/>
  <c r="DV3" i="2"/>
  <c r="DU3" i="2"/>
  <c r="DT3" i="2"/>
  <c r="DS3" i="2"/>
  <c r="DR3" i="2"/>
  <c r="DQ3" i="2"/>
  <c r="DQ11" i="2" s="1"/>
  <c r="DP3" i="2"/>
  <c r="DO3" i="2"/>
  <c r="DN3" i="2"/>
  <c r="DM3" i="2"/>
  <c r="DL3" i="2"/>
  <c r="DK3" i="2"/>
  <c r="DJ3" i="2"/>
  <c r="DI3" i="2"/>
  <c r="DI11" i="2" s="1"/>
  <c r="DH3" i="2"/>
  <c r="DG3" i="2"/>
  <c r="DF3" i="2"/>
  <c r="DE3" i="2"/>
  <c r="DD3" i="2"/>
  <c r="DC3" i="2"/>
  <c r="DB3" i="2"/>
  <c r="DA3" i="2"/>
  <c r="CZ3" i="2"/>
  <c r="CY3" i="2"/>
  <c r="CX3" i="2"/>
  <c r="CW3" i="2"/>
  <c r="CV3" i="2"/>
  <c r="CU3" i="2"/>
  <c r="CT3" i="2"/>
  <c r="CS3" i="2"/>
  <c r="CR3" i="2"/>
  <c r="CQ3" i="2"/>
  <c r="CP3" i="2"/>
  <c r="CO3" i="2"/>
  <c r="CN3" i="2"/>
  <c r="CM3" i="2"/>
  <c r="CL3" i="2"/>
  <c r="CK3" i="2"/>
  <c r="CK11" i="2" s="1"/>
  <c r="CJ3" i="2"/>
  <c r="CI3" i="2"/>
  <c r="CH3" i="2"/>
  <c r="CG3" i="2"/>
  <c r="CF3" i="2"/>
  <c r="CE3" i="2"/>
  <c r="CD3" i="2"/>
  <c r="CC3" i="2"/>
  <c r="CB3" i="2"/>
  <c r="CA3" i="2"/>
  <c r="BZ3" i="2"/>
  <c r="BY3" i="2"/>
  <c r="BX3" i="2"/>
  <c r="BW3" i="2"/>
  <c r="BV3" i="2"/>
  <c r="BU3" i="2"/>
  <c r="BU11" i="2" s="1"/>
  <c r="BT3" i="2"/>
  <c r="BS3" i="2"/>
  <c r="BR3" i="2"/>
  <c r="BQ3" i="2"/>
  <c r="BP3" i="2"/>
  <c r="BO3" i="2"/>
  <c r="BN3" i="2"/>
  <c r="BM3" i="2"/>
  <c r="BM11" i="2" s="1"/>
  <c r="BL3" i="2"/>
  <c r="BK3" i="2"/>
  <c r="BJ3" i="2"/>
  <c r="BI3" i="2"/>
  <c r="BH3" i="2"/>
  <c r="BG3" i="2"/>
  <c r="BF3" i="2"/>
  <c r="BE3" i="2"/>
  <c r="BE11" i="2" s="1"/>
  <c r="BD3" i="2"/>
  <c r="BC3" i="2"/>
  <c r="BB3" i="2"/>
  <c r="BA3" i="2"/>
  <c r="AZ3" i="2"/>
  <c r="AY3" i="2"/>
  <c r="AX3" i="2"/>
  <c r="AW3" i="2"/>
  <c r="AV3" i="2"/>
  <c r="AU3" i="2"/>
  <c r="AT3" i="2"/>
  <c r="AS3" i="2"/>
  <c r="AR3" i="2"/>
  <c r="AQ3" i="2"/>
  <c r="AP3" i="2"/>
  <c r="AO3" i="2"/>
  <c r="AN3" i="2"/>
  <c r="AM3" i="2"/>
  <c r="AL3" i="2"/>
  <c r="AK3" i="2"/>
  <c r="AJ3" i="2"/>
  <c r="AI3" i="2"/>
  <c r="AH3" i="2"/>
  <c r="AG3" i="2"/>
  <c r="AG11" i="2" s="1"/>
  <c r="AF3" i="2"/>
  <c r="AE3" i="2"/>
  <c r="AD3" i="2"/>
  <c r="AC3" i="2"/>
  <c r="AB3" i="2"/>
  <c r="AA3" i="2"/>
  <c r="Z3" i="2"/>
  <c r="Y3" i="2"/>
  <c r="X3" i="2"/>
  <c r="W3" i="2"/>
  <c r="V3" i="2"/>
  <c r="U3" i="2"/>
  <c r="T3" i="2"/>
  <c r="S3" i="2"/>
  <c r="R3" i="2"/>
  <c r="Q3" i="2"/>
  <c r="Q11" i="2" s="1"/>
  <c r="P3" i="2"/>
  <c r="O3" i="2"/>
  <c r="N3" i="2"/>
  <c r="M3" i="2"/>
  <c r="L3" i="2"/>
  <c r="K3" i="2"/>
  <c r="J3" i="2"/>
  <c r="I3" i="2"/>
  <c r="H3" i="2"/>
  <c r="G3" i="2"/>
  <c r="F3" i="2"/>
  <c r="E3" i="2"/>
  <c r="E11" i="2" s="1"/>
  <c r="E16" i="2" s="1"/>
  <c r="D3" i="2"/>
  <c r="C3" i="2"/>
  <c r="B3" i="2"/>
  <c r="CLH97" i="1"/>
  <c r="CKW97" i="1"/>
  <c r="CKL97" i="1"/>
  <c r="CKA97" i="1"/>
  <c r="CJP97" i="1"/>
  <c r="CJE97" i="1"/>
  <c r="CIT97" i="1"/>
  <c r="CII97" i="1"/>
  <c r="CHX97" i="1"/>
  <c r="CHM97" i="1"/>
  <c r="CHB97" i="1"/>
  <c r="CGQ97" i="1"/>
  <c r="CGF97" i="1"/>
  <c r="CFU97" i="1"/>
  <c r="CFJ97" i="1"/>
  <c r="CEY97" i="1"/>
  <c r="CEN97" i="1"/>
  <c r="CEC97" i="1"/>
  <c r="CDR97" i="1"/>
  <c r="CDG97" i="1"/>
  <c r="CCV97" i="1"/>
  <c r="CCK97" i="1"/>
  <c r="CBZ97" i="1"/>
  <c r="CBO97" i="1"/>
  <c r="CBD97" i="1"/>
  <c r="CAS97" i="1"/>
  <c r="CAH97" i="1"/>
  <c r="BZW97" i="1"/>
  <c r="BZL97" i="1"/>
  <c r="BZA97" i="1"/>
  <c r="BYP97" i="1"/>
  <c r="BYE97" i="1"/>
  <c r="BXT97" i="1"/>
  <c r="BXI97" i="1"/>
  <c r="BWX97" i="1"/>
  <c r="BWM97" i="1"/>
  <c r="BWB97" i="1"/>
  <c r="BVQ97" i="1"/>
  <c r="BVF97" i="1"/>
  <c r="BUU97" i="1"/>
  <c r="BUJ97" i="1"/>
  <c r="BTY97" i="1"/>
  <c r="BTN97" i="1"/>
  <c r="BTC97" i="1"/>
  <c r="BSR97" i="1"/>
  <c r="BSG97" i="1"/>
  <c r="BRV97" i="1"/>
  <c r="BRK97" i="1"/>
  <c r="BQZ97" i="1"/>
  <c r="BQO97" i="1"/>
  <c r="BQD97" i="1"/>
  <c r="BPS97" i="1"/>
  <c r="BPH97" i="1"/>
  <c r="BOW97" i="1"/>
  <c r="BOL97" i="1"/>
  <c r="BOA97" i="1"/>
  <c r="BNP97" i="1"/>
  <c r="BNE97" i="1"/>
  <c r="BMT97" i="1"/>
  <c r="BMI97" i="1"/>
  <c r="BLX97" i="1"/>
  <c r="BLM97" i="1"/>
  <c r="BLB97" i="1"/>
  <c r="BKQ97" i="1"/>
  <c r="BKF97" i="1"/>
  <c r="BJU97" i="1"/>
  <c r="BJJ97" i="1"/>
  <c r="BIY97" i="1"/>
  <c r="BIN97" i="1"/>
  <c r="BIC97" i="1"/>
  <c r="BHR97" i="1"/>
  <c r="BHG97" i="1"/>
  <c r="BGV97" i="1"/>
  <c r="BGK97" i="1"/>
  <c r="BFZ97" i="1"/>
  <c r="BFO97" i="1"/>
  <c r="BFD97" i="1"/>
  <c r="BES97" i="1"/>
  <c r="BEH97" i="1"/>
  <c r="BDW97" i="1"/>
  <c r="BDL97" i="1"/>
  <c r="BDA97" i="1"/>
  <c r="BCP97" i="1"/>
  <c r="BCE97" i="1"/>
  <c r="BBT97" i="1"/>
  <c r="BBI97" i="1"/>
  <c r="BAX97" i="1"/>
  <c r="BAM97" i="1"/>
  <c r="BAB97" i="1"/>
  <c r="AZQ97" i="1"/>
  <c r="AZF97" i="1"/>
  <c r="AYU97" i="1"/>
  <c r="AYJ97" i="1"/>
  <c r="AXY97" i="1"/>
  <c r="AXN97" i="1"/>
  <c r="AXC97" i="1"/>
  <c r="AWR97" i="1"/>
  <c r="AWG97" i="1"/>
  <c r="AVV97" i="1"/>
  <c r="AVK97" i="1"/>
  <c r="AUZ97" i="1"/>
  <c r="AUO97" i="1"/>
  <c r="AUD97" i="1"/>
  <c r="ATS97" i="1"/>
  <c r="ATH97" i="1"/>
  <c r="ASW97" i="1"/>
  <c r="ASL97" i="1"/>
  <c r="ASA97" i="1"/>
  <c r="ARP97" i="1"/>
  <c r="ARE97" i="1"/>
  <c r="AQT97" i="1"/>
  <c r="AQI97" i="1"/>
  <c r="APX97" i="1"/>
  <c r="APM97" i="1"/>
  <c r="APB97" i="1"/>
  <c r="AOQ97" i="1"/>
  <c r="AOF97" i="1"/>
  <c r="ANU97" i="1"/>
  <c r="ANJ97" i="1"/>
  <c r="AMY97" i="1"/>
  <c r="AMN97" i="1"/>
  <c r="AMC97" i="1"/>
  <c r="ALR97" i="1"/>
  <c r="ALG97" i="1"/>
  <c r="AKV97" i="1"/>
  <c r="AKK97" i="1"/>
  <c r="AJZ97" i="1"/>
  <c r="AJO97" i="1"/>
  <c r="AJD97" i="1"/>
  <c r="AIS97" i="1"/>
  <c r="AIH97" i="1"/>
  <c r="AHW97" i="1"/>
  <c r="AHL97" i="1"/>
  <c r="AHA97" i="1"/>
  <c r="AGP97" i="1"/>
  <c r="AGE97" i="1"/>
  <c r="AFT97" i="1"/>
  <c r="AFI97" i="1"/>
  <c r="AEX97" i="1"/>
  <c r="AEM97" i="1"/>
  <c r="AEB97" i="1"/>
  <c r="ADQ97" i="1"/>
  <c r="ADF97" i="1"/>
  <c r="ACU97" i="1"/>
  <c r="ACJ97" i="1"/>
  <c r="ABY97" i="1"/>
  <c r="ABN97" i="1"/>
  <c r="ABC97" i="1"/>
  <c r="AAR97" i="1"/>
  <c r="AAG97" i="1"/>
  <c r="ZV97" i="1"/>
  <c r="ZK97" i="1"/>
  <c r="YZ97" i="1"/>
  <c r="YO97" i="1"/>
  <c r="YD97" i="1"/>
  <c r="XS97" i="1"/>
  <c r="XH97" i="1"/>
  <c r="WW97" i="1"/>
  <c r="WL97" i="1"/>
  <c r="WA97" i="1"/>
  <c r="VP97" i="1"/>
  <c r="VE97" i="1"/>
  <c r="UT97" i="1"/>
  <c r="UI97" i="1"/>
  <c r="TX97" i="1"/>
  <c r="TM97" i="1"/>
  <c r="TB97" i="1"/>
  <c r="SQ97" i="1"/>
  <c r="SF97" i="1"/>
  <c r="RU97" i="1"/>
  <c r="RJ97" i="1"/>
  <c r="QY97" i="1"/>
  <c r="QN97" i="1"/>
  <c r="QC97" i="1"/>
  <c r="PR97" i="1"/>
  <c r="PG97" i="1"/>
  <c r="OV97" i="1"/>
  <c r="OK97" i="1"/>
  <c r="NZ97" i="1"/>
  <c r="NO97" i="1"/>
  <c r="ND97" i="1"/>
  <c r="MS97" i="1"/>
  <c r="MH97" i="1"/>
  <c r="LW97" i="1"/>
  <c r="LL97" i="1"/>
  <c r="LA97" i="1"/>
  <c r="KP97" i="1"/>
  <c r="KE97" i="1"/>
  <c r="JT97" i="1"/>
  <c r="JI97" i="1"/>
  <c r="IX97" i="1"/>
  <c r="IM97" i="1"/>
  <c r="IB97" i="1"/>
  <c r="HQ97" i="1"/>
  <c r="HF97" i="1"/>
  <c r="GU97" i="1"/>
  <c r="GJ97" i="1"/>
  <c r="FY97" i="1"/>
  <c r="FN97" i="1"/>
  <c r="FC97" i="1"/>
  <c r="ER97" i="1"/>
  <c r="EG97" i="1"/>
  <c r="DV97" i="1"/>
  <c r="DK97" i="1"/>
  <c r="CZ97" i="1"/>
  <c r="CO97" i="1"/>
  <c r="CD97" i="1"/>
  <c r="BS97" i="1"/>
  <c r="BH97" i="1"/>
  <c r="AW97" i="1"/>
  <c r="AL97" i="1"/>
  <c r="AA97" i="1"/>
  <c r="P97" i="1"/>
  <c r="E97" i="1"/>
  <c r="CLI96" i="1"/>
  <c r="CLJ96" i="1" s="1"/>
  <c r="CLK96" i="1" s="1"/>
  <c r="CKX96" i="1"/>
  <c r="CKY96" i="1" s="1"/>
  <c r="CKZ96" i="1" s="1"/>
  <c r="CKM96" i="1"/>
  <c r="CKN96" i="1" s="1"/>
  <c r="CKO96" i="1" s="1"/>
  <c r="CKB96" i="1"/>
  <c r="CKC96" i="1" s="1"/>
  <c r="CKD96" i="1" s="1"/>
  <c r="CJR96" i="1"/>
  <c r="CJS96" i="1" s="1"/>
  <c r="CJQ96" i="1"/>
  <c r="CJF96" i="1"/>
  <c r="CJG96" i="1" s="1"/>
  <c r="CJH96" i="1" s="1"/>
  <c r="CIU96" i="1"/>
  <c r="CIV96" i="1" s="1"/>
  <c r="CIW96" i="1" s="1"/>
  <c r="CIJ96" i="1"/>
  <c r="CIK96" i="1" s="1"/>
  <c r="CIL96" i="1" s="1"/>
  <c r="CHY96" i="1"/>
  <c r="CHZ96" i="1" s="1"/>
  <c r="CIA96" i="1" s="1"/>
  <c r="CHN96" i="1"/>
  <c r="CHO96" i="1" s="1"/>
  <c r="CHP96" i="1" s="1"/>
  <c r="CHC96" i="1"/>
  <c r="CHD96" i="1" s="1"/>
  <c r="CHE96" i="1" s="1"/>
  <c r="CGR96" i="1"/>
  <c r="CGS96" i="1" s="1"/>
  <c r="CGT96" i="1" s="1"/>
  <c r="CGH96" i="1"/>
  <c r="CGI96" i="1" s="1"/>
  <c r="CGG96" i="1"/>
  <c r="CFV96" i="1"/>
  <c r="CFW96" i="1" s="1"/>
  <c r="CFX96" i="1" s="1"/>
  <c r="CFK96" i="1"/>
  <c r="CFL96" i="1" s="1"/>
  <c r="CFM96" i="1" s="1"/>
  <c r="CEZ96" i="1"/>
  <c r="CFA96" i="1" s="1"/>
  <c r="CFB96" i="1" s="1"/>
  <c r="CEP96" i="1"/>
  <c r="CEQ96" i="1" s="1"/>
  <c r="CEO96" i="1"/>
  <c r="CED96" i="1"/>
  <c r="CEE96" i="1" s="1"/>
  <c r="CEF96" i="1" s="1"/>
  <c r="CDS96" i="1"/>
  <c r="CDT96" i="1" s="1"/>
  <c r="CDU96" i="1" s="1"/>
  <c r="CDH96" i="1"/>
  <c r="CDI96" i="1" s="1"/>
  <c r="CDJ96" i="1" s="1"/>
  <c r="CCX96" i="1"/>
  <c r="CCY96" i="1" s="1"/>
  <c r="CCW96" i="1"/>
  <c r="CCL96" i="1"/>
  <c r="CCM96" i="1" s="1"/>
  <c r="CCN96" i="1" s="1"/>
  <c r="CCA96" i="1"/>
  <c r="CCB96" i="1" s="1"/>
  <c r="CCC96" i="1" s="1"/>
  <c r="CBP96" i="1"/>
  <c r="CBQ96" i="1" s="1"/>
  <c r="CBR96" i="1" s="1"/>
  <c r="CBE96" i="1"/>
  <c r="CBF96" i="1" s="1"/>
  <c r="CBG96" i="1" s="1"/>
  <c r="CAT96" i="1"/>
  <c r="CAU96" i="1" s="1"/>
  <c r="CAV96" i="1" s="1"/>
  <c r="CAI96" i="1"/>
  <c r="CAJ96" i="1" s="1"/>
  <c r="CAK96" i="1" s="1"/>
  <c r="BZX96" i="1"/>
  <c r="BZY96" i="1" s="1"/>
  <c r="BZZ96" i="1" s="1"/>
  <c r="BZM96" i="1"/>
  <c r="BZN96" i="1" s="1"/>
  <c r="BZO96" i="1" s="1"/>
  <c r="BZB96" i="1"/>
  <c r="BZC96" i="1" s="1"/>
  <c r="BZD96" i="1" s="1"/>
  <c r="BYQ96" i="1"/>
  <c r="BYR96" i="1" s="1"/>
  <c r="BYS96" i="1" s="1"/>
  <c r="BYF96" i="1"/>
  <c r="BYG96" i="1" s="1"/>
  <c r="BYH96" i="1" s="1"/>
  <c r="BXV96" i="1"/>
  <c r="BXW96" i="1" s="1"/>
  <c r="BXU96" i="1"/>
  <c r="BXJ96" i="1"/>
  <c r="BXK96" i="1" s="1"/>
  <c r="BXL96" i="1" s="1"/>
  <c r="BWY96" i="1"/>
  <c r="BWZ96" i="1" s="1"/>
  <c r="BXA96" i="1" s="1"/>
  <c r="BWN96" i="1"/>
  <c r="BWO96" i="1" s="1"/>
  <c r="BWP96" i="1" s="1"/>
  <c r="BWD96" i="1"/>
  <c r="BWE96" i="1" s="1"/>
  <c r="BWC96" i="1"/>
  <c r="BVR96" i="1"/>
  <c r="BVS96" i="1" s="1"/>
  <c r="BVT96" i="1" s="1"/>
  <c r="BVG96" i="1"/>
  <c r="BVH96" i="1" s="1"/>
  <c r="BVI96" i="1" s="1"/>
  <c r="BUV96" i="1"/>
  <c r="BUW96" i="1" s="1"/>
  <c r="BUX96" i="1" s="1"/>
  <c r="BUK96" i="1"/>
  <c r="BUL96" i="1" s="1"/>
  <c r="BUM96" i="1" s="1"/>
  <c r="BTZ96" i="1"/>
  <c r="BUA96" i="1" s="1"/>
  <c r="BUB96" i="1" s="1"/>
  <c r="BTO96" i="1"/>
  <c r="BTP96" i="1" s="1"/>
  <c r="BTQ96" i="1" s="1"/>
  <c r="BTD96" i="1"/>
  <c r="BTE96" i="1" s="1"/>
  <c r="BTF96" i="1" s="1"/>
  <c r="BSS96" i="1"/>
  <c r="BST96" i="1" s="1"/>
  <c r="BSU96" i="1" s="1"/>
  <c r="BSH96" i="1"/>
  <c r="BSI96" i="1" s="1"/>
  <c r="BSJ96" i="1" s="1"/>
  <c r="BRW96" i="1"/>
  <c r="BRX96" i="1" s="1"/>
  <c r="BRY96" i="1" s="1"/>
  <c r="BRL96" i="1"/>
  <c r="BRM96" i="1" s="1"/>
  <c r="BRN96" i="1" s="1"/>
  <c r="BRA96" i="1"/>
  <c r="BRB96" i="1" s="1"/>
  <c r="BRC96" i="1" s="1"/>
  <c r="BQP96" i="1"/>
  <c r="BQQ96" i="1" s="1"/>
  <c r="BQR96" i="1" s="1"/>
  <c r="BQE96" i="1"/>
  <c r="BQF96" i="1" s="1"/>
  <c r="BQG96" i="1" s="1"/>
  <c r="BPT96" i="1"/>
  <c r="BPU96" i="1" s="1"/>
  <c r="BPV96" i="1" s="1"/>
  <c r="BPJ96" i="1"/>
  <c r="BPK96" i="1" s="1"/>
  <c r="BPI96" i="1"/>
  <c r="BOX96" i="1"/>
  <c r="BOY96" i="1" s="1"/>
  <c r="BOZ96" i="1" s="1"/>
  <c r="BOM96" i="1"/>
  <c r="BON96" i="1" s="1"/>
  <c r="BOO96" i="1" s="1"/>
  <c r="BOB96" i="1"/>
  <c r="BOC96" i="1" s="1"/>
  <c r="BOD96" i="1" s="1"/>
  <c r="BNQ96" i="1"/>
  <c r="BNR96" i="1" s="1"/>
  <c r="BNS96" i="1" s="1"/>
  <c r="BNF96" i="1"/>
  <c r="BNG96" i="1" s="1"/>
  <c r="BNH96" i="1" s="1"/>
  <c r="BMU96" i="1"/>
  <c r="BMV96" i="1" s="1"/>
  <c r="BMW96" i="1" s="1"/>
  <c r="BMJ96" i="1"/>
  <c r="BMK96" i="1" s="1"/>
  <c r="BML96" i="1" s="1"/>
  <c r="BLZ96" i="1"/>
  <c r="BMA96" i="1" s="1"/>
  <c r="BLY96" i="1"/>
  <c r="BLN96" i="1"/>
  <c r="BLO96" i="1" s="1"/>
  <c r="BLP96" i="1" s="1"/>
  <c r="BLC96" i="1"/>
  <c r="BLD96" i="1" s="1"/>
  <c r="BLE96" i="1" s="1"/>
  <c r="BKR96" i="1"/>
  <c r="BKS96" i="1" s="1"/>
  <c r="BKT96" i="1" s="1"/>
  <c r="BKG96" i="1"/>
  <c r="BKH96" i="1" s="1"/>
  <c r="BKI96" i="1" s="1"/>
  <c r="BJV96" i="1"/>
  <c r="BJW96" i="1" s="1"/>
  <c r="BJX96" i="1" s="1"/>
  <c r="BJK96" i="1"/>
  <c r="BJL96" i="1" s="1"/>
  <c r="BJM96" i="1" s="1"/>
  <c r="BIZ96" i="1"/>
  <c r="BJA96" i="1" s="1"/>
  <c r="BJB96" i="1" s="1"/>
  <c r="BIP96" i="1"/>
  <c r="BIQ96" i="1" s="1"/>
  <c r="BIO96" i="1"/>
  <c r="BID96" i="1"/>
  <c r="BIE96" i="1" s="1"/>
  <c r="BIF96" i="1" s="1"/>
  <c r="BHS96" i="1"/>
  <c r="BHT96" i="1" s="1"/>
  <c r="BHU96" i="1" s="1"/>
  <c r="BHH96" i="1"/>
  <c r="BHI96" i="1" s="1"/>
  <c r="BHJ96" i="1" s="1"/>
  <c r="BGX96" i="1"/>
  <c r="BGY96" i="1" s="1"/>
  <c r="BGW96" i="1"/>
  <c r="BGL96" i="1"/>
  <c r="BGM96" i="1" s="1"/>
  <c r="BGN96" i="1" s="1"/>
  <c r="BGA96" i="1"/>
  <c r="BGB96" i="1" s="1"/>
  <c r="BGC96" i="1" s="1"/>
  <c r="BFP96" i="1"/>
  <c r="BFQ96" i="1" s="1"/>
  <c r="BFR96" i="1" s="1"/>
  <c r="BFF96" i="1"/>
  <c r="BFG96" i="1" s="1"/>
  <c r="BFE96" i="1"/>
  <c r="BET96" i="1"/>
  <c r="BEU96" i="1" s="1"/>
  <c r="BEV96" i="1" s="1"/>
  <c r="BEI96" i="1"/>
  <c r="BEJ96" i="1" s="1"/>
  <c r="BEK96" i="1" s="1"/>
  <c r="BDX96" i="1"/>
  <c r="BDY96" i="1" s="1"/>
  <c r="BDZ96" i="1" s="1"/>
  <c r="BDM96" i="1"/>
  <c r="BDN96" i="1" s="1"/>
  <c r="BDO96" i="1" s="1"/>
  <c r="BDB96" i="1"/>
  <c r="BDC96" i="1" s="1"/>
  <c r="BDD96" i="1" s="1"/>
  <c r="BCQ96" i="1"/>
  <c r="BCR96" i="1" s="1"/>
  <c r="BCS96" i="1" s="1"/>
  <c r="BCF96" i="1"/>
  <c r="BCG96" i="1" s="1"/>
  <c r="BCH96" i="1" s="1"/>
  <c r="BBU96" i="1"/>
  <c r="BBV96" i="1" s="1"/>
  <c r="BBW96" i="1" s="1"/>
  <c r="BBJ96" i="1"/>
  <c r="BBK96" i="1" s="1"/>
  <c r="BBL96" i="1" s="1"/>
  <c r="BAY96" i="1"/>
  <c r="BAZ96" i="1" s="1"/>
  <c r="BBA96" i="1" s="1"/>
  <c r="BAN96" i="1"/>
  <c r="BAO96" i="1" s="1"/>
  <c r="BAP96" i="1" s="1"/>
  <c r="BAD96" i="1"/>
  <c r="BAE96" i="1" s="1"/>
  <c r="BAC96" i="1"/>
  <c r="AZR96" i="1"/>
  <c r="AZS96" i="1" s="1"/>
  <c r="AZT96" i="1" s="1"/>
  <c r="AZG96" i="1"/>
  <c r="AZH96" i="1" s="1"/>
  <c r="AZI96" i="1" s="1"/>
  <c r="AYV96" i="1"/>
  <c r="AYW96" i="1" s="1"/>
  <c r="AYX96" i="1" s="1"/>
  <c r="AYK96" i="1"/>
  <c r="AYL96" i="1" s="1"/>
  <c r="AYM96" i="1" s="1"/>
  <c r="AXZ96" i="1"/>
  <c r="AYA96" i="1" s="1"/>
  <c r="AYB96" i="1" s="1"/>
  <c r="AXO96" i="1"/>
  <c r="AXP96" i="1" s="1"/>
  <c r="AXQ96" i="1" s="1"/>
  <c r="AXD96" i="1"/>
  <c r="AXE96" i="1" s="1"/>
  <c r="AXF96" i="1" s="1"/>
  <c r="AWS96" i="1"/>
  <c r="AWT96" i="1" s="1"/>
  <c r="AWU96" i="1" s="1"/>
  <c r="AWH96" i="1"/>
  <c r="AWI96" i="1" s="1"/>
  <c r="AWJ96" i="1" s="1"/>
  <c r="AVW96" i="1"/>
  <c r="AVX96" i="1" s="1"/>
  <c r="AVY96" i="1" s="1"/>
  <c r="AVL96" i="1"/>
  <c r="AVM96" i="1" s="1"/>
  <c r="AVN96" i="1" s="1"/>
  <c r="AVA96" i="1"/>
  <c r="AVB96" i="1" s="1"/>
  <c r="AVC96" i="1" s="1"/>
  <c r="AUP96" i="1"/>
  <c r="AUQ96" i="1" s="1"/>
  <c r="AUR96" i="1" s="1"/>
  <c r="AUE96" i="1"/>
  <c r="AUF96" i="1" s="1"/>
  <c r="AUG96" i="1" s="1"/>
  <c r="ATV96" i="1"/>
  <c r="ATT96" i="1"/>
  <c r="ATU96" i="1" s="1"/>
  <c r="ATI96" i="1"/>
  <c r="ATJ96" i="1" s="1"/>
  <c r="ATK96" i="1" s="1"/>
  <c r="ASX96" i="1"/>
  <c r="ASY96" i="1" s="1"/>
  <c r="ASZ96" i="1" s="1"/>
  <c r="ASM96" i="1"/>
  <c r="ASN96" i="1" s="1"/>
  <c r="ASO96" i="1" s="1"/>
  <c r="ASD96" i="1"/>
  <c r="ASB96" i="1"/>
  <c r="ASC96" i="1" s="1"/>
  <c r="ARQ96" i="1"/>
  <c r="ARR96" i="1" s="1"/>
  <c r="ARS96" i="1" s="1"/>
  <c r="ARF96" i="1"/>
  <c r="ARG96" i="1" s="1"/>
  <c r="ARH96" i="1" s="1"/>
  <c r="AQU96" i="1"/>
  <c r="AQV96" i="1" s="1"/>
  <c r="AQW96" i="1" s="1"/>
  <c r="AQJ96" i="1"/>
  <c r="AQK96" i="1" s="1"/>
  <c r="AQL96" i="1" s="1"/>
  <c r="APZ96" i="1"/>
  <c r="AQA96" i="1" s="1"/>
  <c r="APY96" i="1"/>
  <c r="APN96" i="1"/>
  <c r="APO96" i="1" s="1"/>
  <c r="APP96" i="1" s="1"/>
  <c r="APC96" i="1"/>
  <c r="APD96" i="1" s="1"/>
  <c r="APE96" i="1" s="1"/>
  <c r="AOR96" i="1"/>
  <c r="AOS96" i="1" s="1"/>
  <c r="AOT96" i="1" s="1"/>
  <c r="AOH96" i="1"/>
  <c r="AOI96" i="1" s="1"/>
  <c r="AOG96" i="1"/>
  <c r="ANV96" i="1"/>
  <c r="ANW96" i="1" s="1"/>
  <c r="ANX96" i="1" s="1"/>
  <c r="ANK96" i="1"/>
  <c r="ANL96" i="1" s="1"/>
  <c r="ANM96" i="1" s="1"/>
  <c r="AMZ96" i="1"/>
  <c r="ANA96" i="1" s="1"/>
  <c r="ANB96" i="1" s="1"/>
  <c r="AMO96" i="1"/>
  <c r="AMP96" i="1" s="1"/>
  <c r="AMQ96" i="1" s="1"/>
  <c r="AMD96" i="1"/>
  <c r="AME96" i="1" s="1"/>
  <c r="AMF96" i="1" s="1"/>
  <c r="ALS96" i="1"/>
  <c r="ALT96" i="1" s="1"/>
  <c r="ALU96" i="1" s="1"/>
  <c r="ALH96" i="1"/>
  <c r="ALI96" i="1" s="1"/>
  <c r="ALJ96" i="1" s="1"/>
  <c r="AKW96" i="1"/>
  <c r="AKX96" i="1" s="1"/>
  <c r="AKY96" i="1" s="1"/>
  <c r="AKL96" i="1"/>
  <c r="AKM96" i="1" s="1"/>
  <c r="AKN96" i="1" s="1"/>
  <c r="AKA96" i="1"/>
  <c r="AKB96" i="1" s="1"/>
  <c r="AKC96" i="1" s="1"/>
  <c r="AJP96" i="1"/>
  <c r="AJQ96" i="1" s="1"/>
  <c r="AJR96" i="1" s="1"/>
  <c r="AJE96" i="1"/>
  <c r="AJF96" i="1" s="1"/>
  <c r="AJG96" i="1" s="1"/>
  <c r="AIT96" i="1"/>
  <c r="AIU96" i="1" s="1"/>
  <c r="AIV96" i="1" s="1"/>
  <c r="AII96" i="1"/>
  <c r="AIJ96" i="1" s="1"/>
  <c r="AIK96" i="1" s="1"/>
  <c r="AHZ96" i="1"/>
  <c r="AHX96" i="1"/>
  <c r="AHY96" i="1" s="1"/>
  <c r="AHM96" i="1"/>
  <c r="AHN96" i="1" s="1"/>
  <c r="AHO96" i="1" s="1"/>
  <c r="AHB96" i="1"/>
  <c r="AHC96" i="1" s="1"/>
  <c r="AHD96" i="1" s="1"/>
  <c r="AGQ96" i="1"/>
  <c r="AGR96" i="1" s="1"/>
  <c r="AGS96" i="1" s="1"/>
  <c r="AGH96" i="1"/>
  <c r="AGF96" i="1"/>
  <c r="AGG96" i="1" s="1"/>
  <c r="AFU96" i="1"/>
  <c r="AFV96" i="1" s="1"/>
  <c r="AFW96" i="1" s="1"/>
  <c r="AFJ96" i="1"/>
  <c r="AFK96" i="1" s="1"/>
  <c r="AFL96" i="1" s="1"/>
  <c r="AEY96" i="1"/>
  <c r="AEZ96" i="1" s="1"/>
  <c r="AFA96" i="1" s="1"/>
  <c r="AEN96" i="1"/>
  <c r="AEO96" i="1" s="1"/>
  <c r="AEP96" i="1" s="1"/>
  <c r="AED96" i="1"/>
  <c r="AEE96" i="1" s="1"/>
  <c r="AEC96" i="1"/>
  <c r="ADR96" i="1"/>
  <c r="ADS96" i="1" s="1"/>
  <c r="ADT96" i="1" s="1"/>
  <c r="ADG96" i="1"/>
  <c r="ADH96" i="1" s="1"/>
  <c r="ADI96" i="1" s="1"/>
  <c r="ACV96" i="1"/>
  <c r="ACW96" i="1" s="1"/>
  <c r="ACX96" i="1" s="1"/>
  <c r="ACL96" i="1"/>
  <c r="ACM96" i="1" s="1"/>
  <c r="ACK96" i="1"/>
  <c r="ABZ96" i="1"/>
  <c r="ACA96" i="1" s="1"/>
  <c r="ACB96" i="1" s="1"/>
  <c r="ABO96" i="1"/>
  <c r="ABP96" i="1" s="1"/>
  <c r="ABQ96" i="1" s="1"/>
  <c r="ABD96" i="1"/>
  <c r="ABE96" i="1" s="1"/>
  <c r="ABF96" i="1" s="1"/>
  <c r="AAT96" i="1"/>
  <c r="AAU96" i="1" s="1"/>
  <c r="AAS96" i="1"/>
  <c r="AAH96" i="1"/>
  <c r="AAI96" i="1" s="1"/>
  <c r="AAJ96" i="1" s="1"/>
  <c r="ZW96" i="1"/>
  <c r="ZX96" i="1" s="1"/>
  <c r="ZY96" i="1" s="1"/>
  <c r="ZN96" i="1"/>
  <c r="ZL96" i="1"/>
  <c r="ZM96" i="1" s="1"/>
  <c r="ZC96" i="1"/>
  <c r="ZB96" i="1"/>
  <c r="ZA96" i="1"/>
  <c r="YP96" i="1"/>
  <c r="YQ96" i="1" s="1"/>
  <c r="YR96" i="1" s="1"/>
  <c r="YE96" i="1"/>
  <c r="YF96" i="1" s="1"/>
  <c r="YG96" i="1" s="1"/>
  <c r="XT96" i="1"/>
  <c r="XU96" i="1" s="1"/>
  <c r="XV96" i="1" s="1"/>
  <c r="XJ96" i="1"/>
  <c r="XK96" i="1" s="1"/>
  <c r="XI96" i="1"/>
  <c r="WX96" i="1"/>
  <c r="WY96" i="1" s="1"/>
  <c r="WZ96" i="1" s="1"/>
  <c r="WM96" i="1"/>
  <c r="WN96" i="1" s="1"/>
  <c r="WO96" i="1" s="1"/>
  <c r="WD96" i="1"/>
  <c r="WB96" i="1"/>
  <c r="WC96" i="1" s="1"/>
  <c r="VS96" i="1"/>
  <c r="VR96" i="1"/>
  <c r="VQ96" i="1"/>
  <c r="VF96" i="1"/>
  <c r="VG96" i="1" s="1"/>
  <c r="VH96" i="1" s="1"/>
  <c r="UU96" i="1"/>
  <c r="UV96" i="1" s="1"/>
  <c r="UW96" i="1" s="1"/>
  <c r="UJ96" i="1"/>
  <c r="UK96" i="1" s="1"/>
  <c r="UL96" i="1" s="1"/>
  <c r="TY96" i="1"/>
  <c r="TZ96" i="1" s="1"/>
  <c r="UA96" i="1" s="1"/>
  <c r="TN96" i="1"/>
  <c r="TO96" i="1" s="1"/>
  <c r="TP96" i="1" s="1"/>
  <c r="TC96" i="1"/>
  <c r="TD96" i="1" s="1"/>
  <c r="TE96" i="1" s="1"/>
  <c r="SR96" i="1"/>
  <c r="SS96" i="1" s="1"/>
  <c r="ST96" i="1" s="1"/>
  <c r="SG96" i="1"/>
  <c r="SH96" i="1" s="1"/>
  <c r="SI96" i="1" s="1"/>
  <c r="RV96" i="1"/>
  <c r="RW96" i="1" s="1"/>
  <c r="RX96" i="1" s="1"/>
  <c r="RK96" i="1"/>
  <c r="RL96" i="1" s="1"/>
  <c r="RM96" i="1" s="1"/>
  <c r="QZ96" i="1"/>
  <c r="RA96" i="1" s="1"/>
  <c r="RB96" i="1" s="1"/>
  <c r="QO96" i="1"/>
  <c r="QP96" i="1" s="1"/>
  <c r="QQ96" i="1" s="1"/>
  <c r="QD96" i="1"/>
  <c r="QE96" i="1" s="1"/>
  <c r="QF96" i="1" s="1"/>
  <c r="PT96" i="1"/>
  <c r="PU96" i="1" s="1"/>
  <c r="PS96" i="1"/>
  <c r="PH96" i="1"/>
  <c r="PI96" i="1" s="1"/>
  <c r="PJ96" i="1" s="1"/>
  <c r="OW96" i="1"/>
  <c r="OX96" i="1" s="1"/>
  <c r="OY96" i="1" s="1"/>
  <c r="OM96" i="1"/>
  <c r="ON96" i="1" s="1"/>
  <c r="OL96" i="1"/>
  <c r="OA96" i="1"/>
  <c r="OB96" i="1" s="1"/>
  <c r="OC96" i="1" s="1"/>
  <c r="NP96" i="1"/>
  <c r="NQ96" i="1" s="1"/>
  <c r="NR96" i="1" s="1"/>
  <c r="NE96" i="1"/>
  <c r="NF96" i="1" s="1"/>
  <c r="NG96" i="1" s="1"/>
  <c r="MT96" i="1"/>
  <c r="MU96" i="1" s="1"/>
  <c r="MV96" i="1" s="1"/>
  <c r="MJ96" i="1"/>
  <c r="MK96" i="1" s="1"/>
  <c r="MI96" i="1"/>
  <c r="LX96" i="1"/>
  <c r="LY96" i="1" s="1"/>
  <c r="LZ96" i="1" s="1"/>
  <c r="LM96" i="1"/>
  <c r="LN96" i="1" s="1"/>
  <c r="LO96" i="1" s="1"/>
  <c r="LC96" i="1"/>
  <c r="LD96" i="1" s="1"/>
  <c r="LB96" i="1"/>
  <c r="KQ96" i="1"/>
  <c r="KR96" i="1" s="1"/>
  <c r="KS96" i="1" s="1"/>
  <c r="KF96" i="1"/>
  <c r="KG96" i="1" s="1"/>
  <c r="KH96" i="1" s="1"/>
  <c r="JU96" i="1"/>
  <c r="JV96" i="1" s="1"/>
  <c r="JW96" i="1" s="1"/>
  <c r="JJ96" i="1"/>
  <c r="JK96" i="1" s="1"/>
  <c r="JL96" i="1" s="1"/>
  <c r="IZ96" i="1"/>
  <c r="JA96" i="1" s="1"/>
  <c r="IY96" i="1"/>
  <c r="IN96" i="1"/>
  <c r="IO96" i="1" s="1"/>
  <c r="IP96" i="1" s="1"/>
  <c r="IC96" i="1"/>
  <c r="ID96" i="1" s="1"/>
  <c r="IE96" i="1" s="1"/>
  <c r="HS96" i="1"/>
  <c r="HT96" i="1" s="1"/>
  <c r="HR96" i="1"/>
  <c r="HG96" i="1"/>
  <c r="HH96" i="1" s="1"/>
  <c r="HI96" i="1" s="1"/>
  <c r="GV96" i="1"/>
  <c r="GW96" i="1" s="1"/>
  <c r="GX96" i="1" s="1"/>
  <c r="GK96" i="1"/>
  <c r="GL96" i="1" s="1"/>
  <c r="GM96" i="1" s="1"/>
  <c r="FZ96" i="1"/>
  <c r="GA96" i="1" s="1"/>
  <c r="GB96" i="1" s="1"/>
  <c r="FP96" i="1"/>
  <c r="FQ96" i="1" s="1"/>
  <c r="FO96" i="1"/>
  <c r="FD96" i="1"/>
  <c r="FE96" i="1" s="1"/>
  <c r="FF96" i="1" s="1"/>
  <c r="ES96" i="1"/>
  <c r="ET96" i="1" s="1"/>
  <c r="EU96" i="1" s="1"/>
  <c r="EI96" i="1"/>
  <c r="EJ96" i="1" s="1"/>
  <c r="EH96" i="1"/>
  <c r="DW96" i="1"/>
  <c r="DX96" i="1" s="1"/>
  <c r="DY96" i="1" s="1"/>
  <c r="DL96" i="1"/>
  <c r="DM96" i="1" s="1"/>
  <c r="DN96" i="1" s="1"/>
  <c r="DA96" i="1"/>
  <c r="DB96" i="1" s="1"/>
  <c r="DC96" i="1" s="1"/>
  <c r="CP96" i="1"/>
  <c r="CQ96" i="1" s="1"/>
  <c r="CR96" i="1" s="1"/>
  <c r="CF96" i="1"/>
  <c r="CG96" i="1" s="1"/>
  <c r="CE96" i="1"/>
  <c r="BT96" i="1"/>
  <c r="BU96" i="1" s="1"/>
  <c r="BV96" i="1" s="1"/>
  <c r="BI96" i="1"/>
  <c r="BJ96" i="1" s="1"/>
  <c r="BK96" i="1" s="1"/>
  <c r="AY96" i="1"/>
  <c r="AZ96" i="1" s="1"/>
  <c r="AX96" i="1"/>
  <c r="AM96" i="1"/>
  <c r="AN96" i="1" s="1"/>
  <c r="AO96" i="1" s="1"/>
  <c r="AB96" i="1"/>
  <c r="AC96" i="1" s="1"/>
  <c r="AD96" i="1" s="1"/>
  <c r="Q96" i="1"/>
  <c r="R96" i="1" s="1"/>
  <c r="S96" i="1" s="1"/>
  <c r="F96" i="1"/>
  <c r="G96" i="1" s="1"/>
  <c r="H96" i="1" s="1"/>
  <c r="CLJ95" i="1"/>
  <c r="CLK95" i="1" s="1"/>
  <c r="CLI95" i="1"/>
  <c r="CKX95" i="1"/>
  <c r="CKY95" i="1" s="1"/>
  <c r="CKZ95" i="1" s="1"/>
  <c r="CKM95" i="1"/>
  <c r="CKN95" i="1" s="1"/>
  <c r="CKO95" i="1" s="1"/>
  <c r="CKC95" i="1"/>
  <c r="CKD95" i="1" s="1"/>
  <c r="CKB95" i="1"/>
  <c r="CJQ95" i="1"/>
  <c r="CJR95" i="1" s="1"/>
  <c r="CJS95" i="1" s="1"/>
  <c r="CJF95" i="1"/>
  <c r="CJG95" i="1" s="1"/>
  <c r="CJH95" i="1" s="1"/>
  <c r="CIU95" i="1"/>
  <c r="CIV95" i="1" s="1"/>
  <c r="CIW95" i="1" s="1"/>
  <c r="CIJ95" i="1"/>
  <c r="CIK95" i="1" s="1"/>
  <c r="CIL95" i="1" s="1"/>
  <c r="CHZ95" i="1"/>
  <c r="CIA95" i="1" s="1"/>
  <c r="CHY95" i="1"/>
  <c r="CHN95" i="1"/>
  <c r="CHO95" i="1" s="1"/>
  <c r="CHP95" i="1" s="1"/>
  <c r="CHC95" i="1"/>
  <c r="CHD95" i="1" s="1"/>
  <c r="CHE95" i="1" s="1"/>
  <c r="CGS95" i="1"/>
  <c r="CGT95" i="1" s="1"/>
  <c r="CGR95" i="1"/>
  <c r="CGG95" i="1"/>
  <c r="CGH95" i="1" s="1"/>
  <c r="CGI95" i="1" s="1"/>
  <c r="CFV95" i="1"/>
  <c r="CFW95" i="1" s="1"/>
  <c r="CFX95" i="1" s="1"/>
  <c r="CFK95" i="1"/>
  <c r="CFL95" i="1" s="1"/>
  <c r="CFM95" i="1" s="1"/>
  <c r="CEZ95" i="1"/>
  <c r="CFA95" i="1" s="1"/>
  <c r="CFB95" i="1" s="1"/>
  <c r="CEO95" i="1"/>
  <c r="CEP95" i="1" s="1"/>
  <c r="CEQ95" i="1" s="1"/>
  <c r="CED95" i="1"/>
  <c r="CEE95" i="1" s="1"/>
  <c r="CEF95" i="1" s="1"/>
  <c r="CDS95" i="1"/>
  <c r="CDT95" i="1" s="1"/>
  <c r="CDU95" i="1" s="1"/>
  <c r="CDI95" i="1"/>
  <c r="CDJ95" i="1" s="1"/>
  <c r="CDH95" i="1"/>
  <c r="CCW95" i="1"/>
  <c r="CCX95" i="1" s="1"/>
  <c r="CCY95" i="1" s="1"/>
  <c r="CCL95" i="1"/>
  <c r="CCM95" i="1" s="1"/>
  <c r="CCN95" i="1" s="1"/>
  <c r="CCA95" i="1"/>
  <c r="CCB95" i="1" s="1"/>
  <c r="CCC95" i="1" s="1"/>
  <c r="CBP95" i="1"/>
  <c r="CBQ95" i="1" s="1"/>
  <c r="CBR95" i="1" s="1"/>
  <c r="CBE95" i="1"/>
  <c r="CBF95" i="1" s="1"/>
  <c r="CBG95" i="1" s="1"/>
  <c r="CAT95" i="1"/>
  <c r="CAU95" i="1" s="1"/>
  <c r="CAV95" i="1" s="1"/>
  <c r="CAI95" i="1"/>
  <c r="CAJ95" i="1" s="1"/>
  <c r="CAK95" i="1" s="1"/>
  <c r="BZY95" i="1"/>
  <c r="BZZ95" i="1" s="1"/>
  <c r="BZX95" i="1"/>
  <c r="BZM95" i="1"/>
  <c r="BZN95" i="1" s="1"/>
  <c r="BZO95" i="1" s="1"/>
  <c r="BZB95" i="1"/>
  <c r="BZC95" i="1" s="1"/>
  <c r="BZD95" i="1" s="1"/>
  <c r="BYQ95" i="1"/>
  <c r="BYR95" i="1" s="1"/>
  <c r="BYS95" i="1" s="1"/>
  <c r="BYF95" i="1"/>
  <c r="BYG95" i="1" s="1"/>
  <c r="BYH95" i="1" s="1"/>
  <c r="BXU95" i="1"/>
  <c r="BXV95" i="1" s="1"/>
  <c r="BXW95" i="1" s="1"/>
  <c r="BXJ95" i="1"/>
  <c r="BXK95" i="1" s="1"/>
  <c r="BXL95" i="1" s="1"/>
  <c r="BWY95" i="1"/>
  <c r="BWZ95" i="1" s="1"/>
  <c r="BXA95" i="1" s="1"/>
  <c r="BWO95" i="1"/>
  <c r="BWP95" i="1" s="1"/>
  <c r="BWN95" i="1"/>
  <c r="BWC95" i="1"/>
  <c r="BWD95" i="1" s="1"/>
  <c r="BWE95" i="1" s="1"/>
  <c r="BVR95" i="1"/>
  <c r="BVS95" i="1" s="1"/>
  <c r="BVT95" i="1" s="1"/>
  <c r="BVG95" i="1"/>
  <c r="BVH95" i="1" s="1"/>
  <c r="BVI95" i="1" s="1"/>
  <c r="BUW95" i="1"/>
  <c r="BUX95" i="1" s="1"/>
  <c r="BUV95" i="1"/>
  <c r="BUK95" i="1"/>
  <c r="BUL95" i="1" s="1"/>
  <c r="BUM95" i="1" s="1"/>
  <c r="BTZ95" i="1"/>
  <c r="BUA95" i="1" s="1"/>
  <c r="BUB95" i="1" s="1"/>
  <c r="BTO95" i="1"/>
  <c r="BTP95" i="1" s="1"/>
  <c r="BTQ95" i="1" s="1"/>
  <c r="BTE95" i="1"/>
  <c r="BTF95" i="1" s="1"/>
  <c r="BTD95" i="1"/>
  <c r="BSS95" i="1"/>
  <c r="BST95" i="1" s="1"/>
  <c r="BSU95" i="1" s="1"/>
  <c r="BSH95" i="1"/>
  <c r="BSI95" i="1" s="1"/>
  <c r="BSJ95" i="1" s="1"/>
  <c r="BRY95" i="1"/>
  <c r="BRW95" i="1"/>
  <c r="BRX95" i="1" s="1"/>
  <c r="BRM95" i="1"/>
  <c r="BRN95" i="1" s="1"/>
  <c r="BRL95" i="1"/>
  <c r="BRA95" i="1"/>
  <c r="BRB95" i="1" s="1"/>
  <c r="BRC95" i="1" s="1"/>
  <c r="BQP95" i="1"/>
  <c r="BQQ95" i="1" s="1"/>
  <c r="BQR95" i="1" s="1"/>
  <c r="BQE95" i="1"/>
  <c r="BQF95" i="1" s="1"/>
  <c r="BQG95" i="1" s="1"/>
  <c r="BPU95" i="1"/>
  <c r="BPV95" i="1" s="1"/>
  <c r="BPT95" i="1"/>
  <c r="BPI95" i="1"/>
  <c r="BPJ95" i="1" s="1"/>
  <c r="BPK95" i="1" s="1"/>
  <c r="BOX95" i="1"/>
  <c r="BOY95" i="1" s="1"/>
  <c r="BOZ95" i="1" s="1"/>
  <c r="BOM95" i="1"/>
  <c r="BON95" i="1" s="1"/>
  <c r="BOO95" i="1" s="1"/>
  <c r="BOC95" i="1"/>
  <c r="BOD95" i="1" s="1"/>
  <c r="BOB95" i="1"/>
  <c r="BNQ95" i="1"/>
  <c r="BNR95" i="1" s="1"/>
  <c r="BNS95" i="1" s="1"/>
  <c r="BNF95" i="1"/>
  <c r="BNG95" i="1" s="1"/>
  <c r="BNH95" i="1" s="1"/>
  <c r="BMW95" i="1"/>
  <c r="BMU95" i="1"/>
  <c r="BMV95" i="1" s="1"/>
  <c r="BMJ95" i="1"/>
  <c r="BMK95" i="1" s="1"/>
  <c r="BML95" i="1" s="1"/>
  <c r="BLY95" i="1"/>
  <c r="BLZ95" i="1" s="1"/>
  <c r="BMA95" i="1" s="1"/>
  <c r="BLN95" i="1"/>
  <c r="BLO95" i="1" s="1"/>
  <c r="BLP95" i="1" s="1"/>
  <c r="BLE95" i="1"/>
  <c r="BLC95" i="1"/>
  <c r="BLD95" i="1" s="1"/>
  <c r="BKR95" i="1"/>
  <c r="BKS95" i="1" s="1"/>
  <c r="BKT95" i="1" s="1"/>
  <c r="BKG95" i="1"/>
  <c r="BKH95" i="1" s="1"/>
  <c r="BKI95" i="1" s="1"/>
  <c r="BJV95" i="1"/>
  <c r="BJW95" i="1" s="1"/>
  <c r="BJX95" i="1" s="1"/>
  <c r="BJM95" i="1"/>
  <c r="BJK95" i="1"/>
  <c r="BJL95" i="1" s="1"/>
  <c r="BJA95" i="1"/>
  <c r="BJB95" i="1" s="1"/>
  <c r="BIZ95" i="1"/>
  <c r="BIO95" i="1"/>
  <c r="BIP95" i="1" s="1"/>
  <c r="BIQ95" i="1" s="1"/>
  <c r="BID95" i="1"/>
  <c r="BIE95" i="1" s="1"/>
  <c r="BIF95" i="1" s="1"/>
  <c r="BHU95" i="1"/>
  <c r="BHS95" i="1"/>
  <c r="BHT95" i="1" s="1"/>
  <c r="BHI95" i="1"/>
  <c r="BHJ95" i="1" s="1"/>
  <c r="BHH95" i="1"/>
  <c r="BGW95" i="1"/>
  <c r="BGX95" i="1" s="1"/>
  <c r="BGY95" i="1" s="1"/>
  <c r="BGL95" i="1"/>
  <c r="BGM95" i="1" s="1"/>
  <c r="BGN95" i="1" s="1"/>
  <c r="BGC95" i="1"/>
  <c r="BGA95" i="1"/>
  <c r="BGB95" i="1" s="1"/>
  <c r="BFQ95" i="1"/>
  <c r="BFR95" i="1" s="1"/>
  <c r="BFP95" i="1"/>
  <c r="BFE95" i="1"/>
  <c r="BFF95" i="1" s="1"/>
  <c r="BFG95" i="1" s="1"/>
  <c r="BET95" i="1"/>
  <c r="BEU95" i="1" s="1"/>
  <c r="BEV95" i="1" s="1"/>
  <c r="BEI95" i="1"/>
  <c r="BEJ95" i="1" s="1"/>
  <c r="BEK95" i="1" s="1"/>
  <c r="BDY95" i="1"/>
  <c r="BDZ95" i="1" s="1"/>
  <c r="BDX95" i="1"/>
  <c r="BDM95" i="1"/>
  <c r="BDN95" i="1" s="1"/>
  <c r="BDO95" i="1" s="1"/>
  <c r="BDB95" i="1"/>
  <c r="BDC95" i="1" s="1"/>
  <c r="BDD95" i="1" s="1"/>
  <c r="BCQ95" i="1"/>
  <c r="BCR95" i="1" s="1"/>
  <c r="BCS95" i="1" s="1"/>
  <c r="BCG95" i="1"/>
  <c r="BCH95" i="1" s="1"/>
  <c r="BCF95" i="1"/>
  <c r="BBU95" i="1"/>
  <c r="BBV95" i="1" s="1"/>
  <c r="BBW95" i="1" s="1"/>
  <c r="BBJ95" i="1"/>
  <c r="BBK95" i="1" s="1"/>
  <c r="BBL95" i="1" s="1"/>
  <c r="BBA95" i="1"/>
  <c r="BAY95" i="1"/>
  <c r="BAZ95" i="1" s="1"/>
  <c r="BAN95" i="1"/>
  <c r="BAO95" i="1" s="1"/>
  <c r="BAP95" i="1" s="1"/>
  <c r="BAC95" i="1"/>
  <c r="BAD95" i="1" s="1"/>
  <c r="BAE95" i="1" s="1"/>
  <c r="AZR95" i="1"/>
  <c r="AZS95" i="1" s="1"/>
  <c r="AZT95" i="1" s="1"/>
  <c r="AZI95" i="1"/>
  <c r="AZG95" i="1"/>
  <c r="AZH95" i="1" s="1"/>
  <c r="AYV95" i="1"/>
  <c r="AYW95" i="1" s="1"/>
  <c r="AYX95" i="1" s="1"/>
  <c r="AYK95" i="1"/>
  <c r="AYL95" i="1" s="1"/>
  <c r="AYM95" i="1" s="1"/>
  <c r="AXZ95" i="1"/>
  <c r="AYA95" i="1" s="1"/>
  <c r="AYB95" i="1" s="1"/>
  <c r="AXQ95" i="1"/>
  <c r="AXO95" i="1"/>
  <c r="AXP95" i="1" s="1"/>
  <c r="AXE95" i="1"/>
  <c r="AXF95" i="1" s="1"/>
  <c r="AXD95" i="1"/>
  <c r="AWS95" i="1"/>
  <c r="AWT95" i="1" s="1"/>
  <c r="AWU95" i="1" s="1"/>
  <c r="AWH95" i="1"/>
  <c r="AWI95" i="1" s="1"/>
  <c r="AWJ95" i="1" s="1"/>
  <c r="AVW95" i="1"/>
  <c r="AVX95" i="1" s="1"/>
  <c r="AVY95" i="1" s="1"/>
  <c r="AVN95" i="1"/>
  <c r="AVM95" i="1"/>
  <c r="AVL95" i="1"/>
  <c r="AVA95" i="1"/>
  <c r="AVB95" i="1" s="1"/>
  <c r="AVC95" i="1" s="1"/>
  <c r="AUP95" i="1"/>
  <c r="AUQ95" i="1" s="1"/>
  <c r="AUR95" i="1" s="1"/>
  <c r="AUG95" i="1"/>
  <c r="AUE95" i="1"/>
  <c r="AUF95" i="1" s="1"/>
  <c r="ATU95" i="1"/>
  <c r="ATV95" i="1" s="1"/>
  <c r="ATT95" i="1"/>
  <c r="ATI95" i="1"/>
  <c r="ATJ95" i="1" s="1"/>
  <c r="ATK95" i="1" s="1"/>
  <c r="ASX95" i="1"/>
  <c r="ASY95" i="1" s="1"/>
  <c r="ASZ95" i="1" s="1"/>
  <c r="ASM95" i="1"/>
  <c r="ASN95" i="1" s="1"/>
  <c r="ASO95" i="1" s="1"/>
  <c r="ASD95" i="1"/>
  <c r="ASC95" i="1"/>
  <c r="ASB95" i="1"/>
  <c r="ARQ95" i="1"/>
  <c r="ARR95" i="1" s="1"/>
  <c r="ARS95" i="1" s="1"/>
  <c r="ARF95" i="1"/>
  <c r="ARG95" i="1" s="1"/>
  <c r="ARH95" i="1" s="1"/>
  <c r="AQW95" i="1"/>
  <c r="AQU95" i="1"/>
  <c r="AQV95" i="1" s="1"/>
  <c r="AQK95" i="1"/>
  <c r="AQL95" i="1" s="1"/>
  <c r="AQJ95" i="1"/>
  <c r="APY95" i="1"/>
  <c r="APZ95" i="1" s="1"/>
  <c r="AQA95" i="1" s="1"/>
  <c r="APN95" i="1"/>
  <c r="APO95" i="1" s="1"/>
  <c r="APP95" i="1" s="1"/>
  <c r="APC95" i="1"/>
  <c r="APD95" i="1" s="1"/>
  <c r="APE95" i="1" s="1"/>
  <c r="AOR95" i="1"/>
  <c r="AOS95" i="1" s="1"/>
  <c r="AOT95" i="1" s="1"/>
  <c r="AOG95" i="1"/>
  <c r="AOH95" i="1" s="1"/>
  <c r="AOI95" i="1" s="1"/>
  <c r="ANV95" i="1"/>
  <c r="ANW95" i="1" s="1"/>
  <c r="ANX95" i="1" s="1"/>
  <c r="ANK95" i="1"/>
  <c r="ANL95" i="1" s="1"/>
  <c r="ANM95" i="1" s="1"/>
  <c r="AMZ95" i="1"/>
  <c r="ANA95" i="1" s="1"/>
  <c r="ANB95" i="1" s="1"/>
  <c r="AMO95" i="1"/>
  <c r="AMP95" i="1" s="1"/>
  <c r="AMQ95" i="1" s="1"/>
  <c r="AMD95" i="1"/>
  <c r="AME95" i="1" s="1"/>
  <c r="AMF95" i="1" s="1"/>
  <c r="ALS95" i="1"/>
  <c r="ALT95" i="1" s="1"/>
  <c r="ALU95" i="1" s="1"/>
  <c r="ALH95" i="1"/>
  <c r="ALI95" i="1" s="1"/>
  <c r="ALJ95" i="1" s="1"/>
  <c r="AKW95" i="1"/>
  <c r="AKX95" i="1" s="1"/>
  <c r="AKY95" i="1" s="1"/>
  <c r="AKM95" i="1"/>
  <c r="AKN95" i="1" s="1"/>
  <c r="AKL95" i="1"/>
  <c r="AKA95" i="1"/>
  <c r="AKB95" i="1" s="1"/>
  <c r="AKC95" i="1" s="1"/>
  <c r="AJP95" i="1"/>
  <c r="AJQ95" i="1" s="1"/>
  <c r="AJR95" i="1" s="1"/>
  <c r="AJE95" i="1"/>
  <c r="AJF95" i="1" s="1"/>
  <c r="AJG95" i="1" s="1"/>
  <c r="AIT95" i="1"/>
  <c r="AIU95" i="1" s="1"/>
  <c r="AIV95" i="1" s="1"/>
  <c r="AII95" i="1"/>
  <c r="AIJ95" i="1" s="1"/>
  <c r="AIK95" i="1" s="1"/>
  <c r="AHX95" i="1"/>
  <c r="AHY95" i="1" s="1"/>
  <c r="AHZ95" i="1" s="1"/>
  <c r="AHM95" i="1"/>
  <c r="AHN95" i="1" s="1"/>
  <c r="AHO95" i="1" s="1"/>
  <c r="AHC95" i="1"/>
  <c r="AHD95" i="1" s="1"/>
  <c r="AHB95" i="1"/>
  <c r="AGQ95" i="1"/>
  <c r="AGR95" i="1" s="1"/>
  <c r="AGS95" i="1" s="1"/>
  <c r="AGF95" i="1"/>
  <c r="AGG95" i="1" s="1"/>
  <c r="AGH95" i="1" s="1"/>
  <c r="AFU95" i="1"/>
  <c r="AFV95" i="1" s="1"/>
  <c r="AFW95" i="1" s="1"/>
  <c r="AFJ95" i="1"/>
  <c r="AFK95" i="1" s="1"/>
  <c r="AFL95" i="1" s="1"/>
  <c r="AEY95" i="1"/>
  <c r="AEZ95" i="1" s="1"/>
  <c r="AFA95" i="1" s="1"/>
  <c r="AEN95" i="1"/>
  <c r="AEO95" i="1" s="1"/>
  <c r="AEP95" i="1" s="1"/>
  <c r="AEC95" i="1"/>
  <c r="AED95" i="1" s="1"/>
  <c r="AEE95" i="1" s="1"/>
  <c r="ADS95" i="1"/>
  <c r="ADT95" i="1" s="1"/>
  <c r="ADR95" i="1"/>
  <c r="ADG95" i="1"/>
  <c r="ADH95" i="1" s="1"/>
  <c r="ADI95" i="1" s="1"/>
  <c r="ACV95" i="1"/>
  <c r="ACW95" i="1" s="1"/>
  <c r="ACX95" i="1" s="1"/>
  <c r="ACK95" i="1"/>
  <c r="ACL95" i="1" s="1"/>
  <c r="ACM95" i="1" s="1"/>
  <c r="ACA95" i="1"/>
  <c r="ACB95" i="1" s="1"/>
  <c r="ABZ95" i="1"/>
  <c r="ABO95" i="1"/>
  <c r="ABP95" i="1" s="1"/>
  <c r="ABQ95" i="1" s="1"/>
  <c r="ABD95" i="1"/>
  <c r="ABE95" i="1" s="1"/>
  <c r="ABF95" i="1" s="1"/>
  <c r="AAS95" i="1"/>
  <c r="AAT95" i="1" s="1"/>
  <c r="AAU95" i="1" s="1"/>
  <c r="AAI95" i="1"/>
  <c r="AAJ95" i="1" s="1"/>
  <c r="AAH95" i="1"/>
  <c r="ZW95" i="1"/>
  <c r="ZX95" i="1" s="1"/>
  <c r="ZY95" i="1" s="1"/>
  <c r="ZL95" i="1"/>
  <c r="ZM95" i="1" s="1"/>
  <c r="ZN95" i="1" s="1"/>
  <c r="ZA95" i="1"/>
  <c r="ZB95" i="1" s="1"/>
  <c r="ZC95" i="1" s="1"/>
  <c r="YP95" i="1"/>
  <c r="YQ95" i="1" s="1"/>
  <c r="YR95" i="1" s="1"/>
  <c r="YE95" i="1"/>
  <c r="YF95" i="1" s="1"/>
  <c r="YG95" i="1" s="1"/>
  <c r="XT95" i="1"/>
  <c r="XU95" i="1" s="1"/>
  <c r="XV95" i="1" s="1"/>
  <c r="XI95" i="1"/>
  <c r="XJ95" i="1" s="1"/>
  <c r="XK95" i="1" s="1"/>
  <c r="WX95" i="1"/>
  <c r="WY95" i="1" s="1"/>
  <c r="WZ95" i="1" s="1"/>
  <c r="WM95" i="1"/>
  <c r="WN95" i="1" s="1"/>
  <c r="WO95" i="1" s="1"/>
  <c r="WB95" i="1"/>
  <c r="WC95" i="1" s="1"/>
  <c r="WD95" i="1" s="1"/>
  <c r="VQ95" i="1"/>
  <c r="VR95" i="1" s="1"/>
  <c r="VS95" i="1" s="1"/>
  <c r="VG95" i="1"/>
  <c r="VH95" i="1" s="1"/>
  <c r="VF95" i="1"/>
  <c r="UU95" i="1"/>
  <c r="UV95" i="1" s="1"/>
  <c r="UW95" i="1" s="1"/>
  <c r="UJ95" i="1"/>
  <c r="UK95" i="1" s="1"/>
  <c r="UL95" i="1" s="1"/>
  <c r="TY95" i="1"/>
  <c r="TZ95" i="1" s="1"/>
  <c r="UA95" i="1" s="1"/>
  <c r="TO95" i="1"/>
  <c r="TP95" i="1" s="1"/>
  <c r="TN95" i="1"/>
  <c r="TC95" i="1"/>
  <c r="TD95" i="1" s="1"/>
  <c r="TE95" i="1" s="1"/>
  <c r="SR95" i="1"/>
  <c r="SS95" i="1" s="1"/>
  <c r="ST95" i="1" s="1"/>
  <c r="SG95" i="1"/>
  <c r="SH95" i="1" s="1"/>
  <c r="SI95" i="1" s="1"/>
  <c r="RV95" i="1"/>
  <c r="RW95" i="1" s="1"/>
  <c r="RX95" i="1" s="1"/>
  <c r="RK95" i="1"/>
  <c r="RL95" i="1" s="1"/>
  <c r="RM95" i="1" s="1"/>
  <c r="QZ95" i="1"/>
  <c r="RA95" i="1" s="1"/>
  <c r="RB95" i="1" s="1"/>
  <c r="QO95" i="1"/>
  <c r="QP95" i="1" s="1"/>
  <c r="QQ95" i="1" s="1"/>
  <c r="QD95" i="1"/>
  <c r="QE95" i="1" s="1"/>
  <c r="QF95" i="1" s="1"/>
  <c r="PS95" i="1"/>
  <c r="PT95" i="1" s="1"/>
  <c r="PU95" i="1" s="1"/>
  <c r="PH95" i="1"/>
  <c r="PI95" i="1" s="1"/>
  <c r="PJ95" i="1" s="1"/>
  <c r="OW95" i="1"/>
  <c r="OX95" i="1" s="1"/>
  <c r="OY95" i="1" s="1"/>
  <c r="OL95" i="1"/>
  <c r="OM95" i="1" s="1"/>
  <c r="ON95" i="1" s="1"/>
  <c r="OA95" i="1"/>
  <c r="OB95" i="1" s="1"/>
  <c r="OC95" i="1" s="1"/>
  <c r="NP95" i="1"/>
  <c r="NQ95" i="1" s="1"/>
  <c r="NR95" i="1" s="1"/>
  <c r="NE95" i="1"/>
  <c r="NF95" i="1" s="1"/>
  <c r="NG95" i="1" s="1"/>
  <c r="MU95" i="1"/>
  <c r="MV95" i="1" s="1"/>
  <c r="MT95" i="1"/>
  <c r="MI95" i="1"/>
  <c r="MJ95" i="1" s="1"/>
  <c r="MK95" i="1" s="1"/>
  <c r="LX95" i="1"/>
  <c r="LY95" i="1" s="1"/>
  <c r="LZ95" i="1" s="1"/>
  <c r="LM95" i="1"/>
  <c r="LN95" i="1" s="1"/>
  <c r="LO95" i="1" s="1"/>
  <c r="LB95" i="1"/>
  <c r="LC95" i="1" s="1"/>
  <c r="LD95" i="1" s="1"/>
  <c r="KQ95" i="1"/>
  <c r="KR95" i="1" s="1"/>
  <c r="KS95" i="1" s="1"/>
  <c r="KF95" i="1"/>
  <c r="KG95" i="1" s="1"/>
  <c r="KH95" i="1" s="1"/>
  <c r="JU95" i="1"/>
  <c r="JV95" i="1" s="1"/>
  <c r="JW95" i="1" s="1"/>
  <c r="JK95" i="1"/>
  <c r="JL95" i="1" s="1"/>
  <c r="JJ95" i="1"/>
  <c r="IY95" i="1"/>
  <c r="IZ95" i="1" s="1"/>
  <c r="JA95" i="1" s="1"/>
  <c r="IN95" i="1"/>
  <c r="IO95" i="1" s="1"/>
  <c r="IP95" i="1" s="1"/>
  <c r="IC95" i="1"/>
  <c r="ID95" i="1" s="1"/>
  <c r="IE95" i="1" s="1"/>
  <c r="HR95" i="1"/>
  <c r="HS95" i="1" s="1"/>
  <c r="HT95" i="1" s="1"/>
  <c r="HH95" i="1"/>
  <c r="HI95" i="1" s="1"/>
  <c r="HG95" i="1"/>
  <c r="GV95" i="1"/>
  <c r="GW95" i="1" s="1"/>
  <c r="GX95" i="1" s="1"/>
  <c r="GK95" i="1"/>
  <c r="GL95" i="1" s="1"/>
  <c r="GM95" i="1" s="1"/>
  <c r="FZ95" i="1"/>
  <c r="GA95" i="1" s="1"/>
  <c r="GB95" i="1" s="1"/>
  <c r="FO95" i="1"/>
  <c r="FP95" i="1" s="1"/>
  <c r="FQ95" i="1" s="1"/>
  <c r="FD95" i="1"/>
  <c r="FE95" i="1" s="1"/>
  <c r="FF95" i="1" s="1"/>
  <c r="ES95" i="1"/>
  <c r="ET95" i="1" s="1"/>
  <c r="EU95" i="1" s="1"/>
  <c r="EH95" i="1"/>
  <c r="EI95" i="1" s="1"/>
  <c r="EJ95" i="1" s="1"/>
  <c r="DW95" i="1"/>
  <c r="DX95" i="1" s="1"/>
  <c r="DY95" i="1" s="1"/>
  <c r="DL95" i="1"/>
  <c r="DM95" i="1" s="1"/>
  <c r="DN95" i="1" s="1"/>
  <c r="DA95" i="1"/>
  <c r="DB95" i="1" s="1"/>
  <c r="DC95" i="1" s="1"/>
  <c r="CP95" i="1"/>
  <c r="CQ95" i="1" s="1"/>
  <c r="CR95" i="1" s="1"/>
  <c r="CE95" i="1"/>
  <c r="CF95" i="1" s="1"/>
  <c r="CG95" i="1" s="1"/>
  <c r="BT95" i="1"/>
  <c r="BU95" i="1" s="1"/>
  <c r="BV95" i="1" s="1"/>
  <c r="BI95" i="1"/>
  <c r="BJ95" i="1" s="1"/>
  <c r="BK95" i="1" s="1"/>
  <c r="AY95" i="1"/>
  <c r="AZ95" i="1" s="1"/>
  <c r="AX95" i="1"/>
  <c r="AM95" i="1"/>
  <c r="AN95" i="1" s="1"/>
  <c r="AO95" i="1" s="1"/>
  <c r="AB95" i="1"/>
  <c r="AC95" i="1" s="1"/>
  <c r="AD95" i="1" s="1"/>
  <c r="Q95" i="1"/>
  <c r="R95" i="1" s="1"/>
  <c r="S95" i="1" s="1"/>
  <c r="G95" i="1"/>
  <c r="H95" i="1" s="1"/>
  <c r="F95" i="1"/>
  <c r="CLI94" i="1"/>
  <c r="CLJ94" i="1" s="1"/>
  <c r="CLK94" i="1" s="1"/>
  <c r="CKX94" i="1"/>
  <c r="CKY94" i="1" s="1"/>
  <c r="CKZ94" i="1" s="1"/>
  <c r="CKM94" i="1"/>
  <c r="CKN94" i="1" s="1"/>
  <c r="CKO94" i="1" s="1"/>
  <c r="CKB94" i="1"/>
  <c r="CKC94" i="1" s="1"/>
  <c r="CKD94" i="1" s="1"/>
  <c r="CJR94" i="1"/>
  <c r="CJS94" i="1" s="1"/>
  <c r="CJQ94" i="1"/>
  <c r="CJF94" i="1"/>
  <c r="CJG94" i="1" s="1"/>
  <c r="CJH94" i="1" s="1"/>
  <c r="CIU94" i="1"/>
  <c r="CIV94" i="1" s="1"/>
  <c r="CIW94" i="1" s="1"/>
  <c r="CIJ94" i="1"/>
  <c r="CIK94" i="1" s="1"/>
  <c r="CIL94" i="1" s="1"/>
  <c r="CHZ94" i="1"/>
  <c r="CIA94" i="1" s="1"/>
  <c r="CHY94" i="1"/>
  <c r="CHN94" i="1"/>
  <c r="CHO94" i="1" s="1"/>
  <c r="CHP94" i="1" s="1"/>
  <c r="CHC94" i="1"/>
  <c r="CHD94" i="1" s="1"/>
  <c r="CHE94" i="1" s="1"/>
  <c r="CGR94" i="1"/>
  <c r="CGS94" i="1" s="1"/>
  <c r="CGT94" i="1" s="1"/>
  <c r="CGG94" i="1"/>
  <c r="CGH94" i="1" s="1"/>
  <c r="CGI94" i="1" s="1"/>
  <c r="CFV94" i="1"/>
  <c r="CFW94" i="1" s="1"/>
  <c r="CFX94" i="1" s="1"/>
  <c r="CFK94" i="1"/>
  <c r="CFL94" i="1" s="1"/>
  <c r="CFM94" i="1" s="1"/>
  <c r="CEZ94" i="1"/>
  <c r="CFA94" i="1" s="1"/>
  <c r="CFB94" i="1" s="1"/>
  <c r="CEO94" i="1"/>
  <c r="CEP94" i="1" s="1"/>
  <c r="CEQ94" i="1" s="1"/>
  <c r="CED94" i="1"/>
  <c r="CEE94" i="1" s="1"/>
  <c r="CEF94" i="1" s="1"/>
  <c r="CDS94" i="1"/>
  <c r="CDT94" i="1" s="1"/>
  <c r="CDU94" i="1" s="1"/>
  <c r="CDH94" i="1"/>
  <c r="CDI94" i="1" s="1"/>
  <c r="CDJ94" i="1" s="1"/>
  <c r="CCW94" i="1"/>
  <c r="CCX94" i="1" s="1"/>
  <c r="CCY94" i="1" s="1"/>
  <c r="CCL94" i="1"/>
  <c r="CCM94" i="1" s="1"/>
  <c r="CCN94" i="1" s="1"/>
  <c r="CCA94" i="1"/>
  <c r="CCB94" i="1" s="1"/>
  <c r="CCC94" i="1" s="1"/>
  <c r="CBQ94" i="1"/>
  <c r="CBR94" i="1" s="1"/>
  <c r="CBP94" i="1"/>
  <c r="CBE94" i="1"/>
  <c r="CBF94" i="1" s="1"/>
  <c r="CBG94" i="1" s="1"/>
  <c r="CAT94" i="1"/>
  <c r="CAU94" i="1" s="1"/>
  <c r="CAV94" i="1" s="1"/>
  <c r="CAK94" i="1"/>
  <c r="CAI94" i="1"/>
  <c r="CAJ94" i="1" s="1"/>
  <c r="BZY94" i="1"/>
  <c r="BZZ94" i="1" s="1"/>
  <c r="BZX94" i="1"/>
  <c r="BZN94" i="1"/>
  <c r="BZO94" i="1" s="1"/>
  <c r="BZM94" i="1"/>
  <c r="BZC94" i="1"/>
  <c r="BZD94" i="1" s="1"/>
  <c r="BZB94" i="1"/>
  <c r="BYQ94" i="1"/>
  <c r="BYR94" i="1" s="1"/>
  <c r="BYS94" i="1" s="1"/>
  <c r="BYF94" i="1"/>
  <c r="BYG94" i="1" s="1"/>
  <c r="BYH94" i="1" s="1"/>
  <c r="BXV94" i="1"/>
  <c r="BXW94" i="1" s="1"/>
  <c r="BXU94" i="1"/>
  <c r="BXJ94" i="1"/>
  <c r="BXK94" i="1" s="1"/>
  <c r="BXL94" i="1" s="1"/>
  <c r="BWY94" i="1"/>
  <c r="BWZ94" i="1" s="1"/>
  <c r="BXA94" i="1" s="1"/>
  <c r="BWO94" i="1"/>
  <c r="BWP94" i="1" s="1"/>
  <c r="BWN94" i="1"/>
  <c r="BWC94" i="1"/>
  <c r="BWD94" i="1" s="1"/>
  <c r="BWE94" i="1" s="1"/>
  <c r="BVS94" i="1"/>
  <c r="BVT94" i="1" s="1"/>
  <c r="BVR94" i="1"/>
  <c r="BVI94" i="1"/>
  <c r="BVG94" i="1"/>
  <c r="BVH94" i="1" s="1"/>
  <c r="BUV94" i="1"/>
  <c r="BUW94" i="1" s="1"/>
  <c r="BUX94" i="1" s="1"/>
  <c r="BUK94" i="1"/>
  <c r="BUL94" i="1" s="1"/>
  <c r="BUM94" i="1" s="1"/>
  <c r="BTZ94" i="1"/>
  <c r="BUA94" i="1" s="1"/>
  <c r="BUB94" i="1" s="1"/>
  <c r="BTQ94" i="1"/>
  <c r="BTO94" i="1"/>
  <c r="BTP94" i="1" s="1"/>
  <c r="BTE94" i="1"/>
  <c r="BTF94" i="1" s="1"/>
  <c r="BTD94" i="1"/>
  <c r="BST94" i="1"/>
  <c r="BSU94" i="1" s="1"/>
  <c r="BSS94" i="1"/>
  <c r="BSH94" i="1"/>
  <c r="BSI94" i="1" s="1"/>
  <c r="BSJ94" i="1" s="1"/>
  <c r="BRY94" i="1"/>
  <c r="BRW94" i="1"/>
  <c r="BRX94" i="1" s="1"/>
  <c r="BRL94" i="1"/>
  <c r="BRM94" i="1" s="1"/>
  <c r="BRN94" i="1" s="1"/>
  <c r="BRB94" i="1"/>
  <c r="BRC94" i="1" s="1"/>
  <c r="BRA94" i="1"/>
  <c r="BQP94" i="1"/>
  <c r="BQQ94" i="1" s="1"/>
  <c r="BQR94" i="1" s="1"/>
  <c r="BQE94" i="1"/>
  <c r="BQF94" i="1" s="1"/>
  <c r="BQG94" i="1" s="1"/>
  <c r="BPT94" i="1"/>
  <c r="BPU94" i="1" s="1"/>
  <c r="BPV94" i="1" s="1"/>
  <c r="BPJ94" i="1"/>
  <c r="BPK94" i="1" s="1"/>
  <c r="BPI94" i="1"/>
  <c r="BOY94" i="1"/>
  <c r="BOZ94" i="1" s="1"/>
  <c r="BOX94" i="1"/>
  <c r="BOO94" i="1"/>
  <c r="BOM94" i="1"/>
  <c r="BON94" i="1" s="1"/>
  <c r="BOB94" i="1"/>
  <c r="BOC94" i="1" s="1"/>
  <c r="BOD94" i="1" s="1"/>
  <c r="BNQ94" i="1"/>
  <c r="BNR94" i="1" s="1"/>
  <c r="BNS94" i="1" s="1"/>
  <c r="BNG94" i="1"/>
  <c r="BNH94" i="1" s="1"/>
  <c r="BNF94" i="1"/>
  <c r="BMU94" i="1"/>
  <c r="BMV94" i="1" s="1"/>
  <c r="BMW94" i="1" s="1"/>
  <c r="BMK94" i="1"/>
  <c r="BML94" i="1" s="1"/>
  <c r="BMJ94" i="1"/>
  <c r="BLZ94" i="1"/>
  <c r="BMA94" i="1" s="1"/>
  <c r="BLY94" i="1"/>
  <c r="BLN94" i="1"/>
  <c r="BLO94" i="1" s="1"/>
  <c r="BLP94" i="1" s="1"/>
  <c r="BLE94" i="1"/>
  <c r="BLC94" i="1"/>
  <c r="BLD94" i="1" s="1"/>
  <c r="BKT94" i="1"/>
  <c r="BKS94" i="1"/>
  <c r="BKR94" i="1"/>
  <c r="BKG94" i="1"/>
  <c r="BKH94" i="1" s="1"/>
  <c r="BKI94" i="1" s="1"/>
  <c r="BJV94" i="1"/>
  <c r="BJW94" i="1" s="1"/>
  <c r="BJX94" i="1" s="1"/>
  <c r="BJK94" i="1"/>
  <c r="BJL94" i="1" s="1"/>
  <c r="BJM94" i="1" s="1"/>
  <c r="BIZ94" i="1"/>
  <c r="BJA94" i="1" s="1"/>
  <c r="BJB94" i="1" s="1"/>
  <c r="BIP94" i="1"/>
  <c r="BIQ94" i="1" s="1"/>
  <c r="BIO94" i="1"/>
  <c r="BIE94" i="1"/>
  <c r="BIF94" i="1" s="1"/>
  <c r="BID94" i="1"/>
  <c r="BHS94" i="1"/>
  <c r="BHT94" i="1" s="1"/>
  <c r="BHU94" i="1" s="1"/>
  <c r="BHJ94" i="1"/>
  <c r="BHH94" i="1"/>
  <c r="BHI94" i="1" s="1"/>
  <c r="BGX94" i="1"/>
  <c r="BGY94" i="1" s="1"/>
  <c r="BGW94" i="1"/>
  <c r="BGL94" i="1"/>
  <c r="BGM94" i="1" s="1"/>
  <c r="BGN94" i="1" s="1"/>
  <c r="BGB94" i="1"/>
  <c r="BGC94" i="1" s="1"/>
  <c r="BGA94" i="1"/>
  <c r="BFP94" i="1"/>
  <c r="BFQ94" i="1" s="1"/>
  <c r="BFR94" i="1" s="1"/>
  <c r="BFE94" i="1"/>
  <c r="BFF94" i="1" s="1"/>
  <c r="BFG94" i="1" s="1"/>
  <c r="BET94" i="1"/>
  <c r="BEU94" i="1" s="1"/>
  <c r="BEV94" i="1" s="1"/>
  <c r="BEI94" i="1"/>
  <c r="BEJ94" i="1" s="1"/>
  <c r="BEK94" i="1" s="1"/>
  <c r="BDZ94" i="1"/>
  <c r="BDX94" i="1"/>
  <c r="BDY94" i="1" s="1"/>
  <c r="BDN94" i="1"/>
  <c r="BDO94" i="1" s="1"/>
  <c r="BDM94" i="1"/>
  <c r="BDB94" i="1"/>
  <c r="BDC94" i="1" s="1"/>
  <c r="BDD94" i="1" s="1"/>
  <c r="BCR94" i="1"/>
  <c r="BCS94" i="1" s="1"/>
  <c r="BCQ94" i="1"/>
  <c r="BCF94" i="1"/>
  <c r="BCG94" i="1" s="1"/>
  <c r="BCH94" i="1" s="1"/>
  <c r="BBV94" i="1"/>
  <c r="BBW94" i="1" s="1"/>
  <c r="BBU94" i="1"/>
  <c r="BBJ94" i="1"/>
  <c r="BBK94" i="1" s="1"/>
  <c r="BBL94" i="1" s="1"/>
  <c r="BAZ94" i="1"/>
  <c r="BBA94" i="1" s="1"/>
  <c r="BAY94" i="1"/>
  <c r="BAN94" i="1"/>
  <c r="BAO94" i="1" s="1"/>
  <c r="BAP94" i="1" s="1"/>
  <c r="BAC94" i="1"/>
  <c r="BAD94" i="1" s="1"/>
  <c r="BAE94" i="1" s="1"/>
  <c r="AZR94" i="1"/>
  <c r="AZS94" i="1" s="1"/>
  <c r="AZT94" i="1" s="1"/>
  <c r="AZH94" i="1"/>
  <c r="AZI94" i="1" s="1"/>
  <c r="AZG94" i="1"/>
  <c r="AYV94" i="1"/>
  <c r="AYW94" i="1" s="1"/>
  <c r="AYX94" i="1" s="1"/>
  <c r="AYL94" i="1"/>
  <c r="AYM94" i="1" s="1"/>
  <c r="AYK94" i="1"/>
  <c r="AXZ94" i="1"/>
  <c r="AYA94" i="1" s="1"/>
  <c r="AYB94" i="1" s="1"/>
  <c r="AXP94" i="1"/>
  <c r="AXQ94" i="1" s="1"/>
  <c r="AXO94" i="1"/>
  <c r="AXD94" i="1"/>
  <c r="AXE94" i="1" s="1"/>
  <c r="AXF94" i="1" s="1"/>
  <c r="AWT94" i="1"/>
  <c r="AWU94" i="1" s="1"/>
  <c r="AWS94" i="1"/>
  <c r="AWH94" i="1"/>
  <c r="AWI94" i="1" s="1"/>
  <c r="AWJ94" i="1" s="1"/>
  <c r="AVW94" i="1"/>
  <c r="AVX94" i="1" s="1"/>
  <c r="AVY94" i="1" s="1"/>
  <c r="AVL94" i="1"/>
  <c r="AVM94" i="1" s="1"/>
  <c r="AVN94" i="1" s="1"/>
  <c r="AVA94" i="1"/>
  <c r="AVB94" i="1" s="1"/>
  <c r="AVC94" i="1" s="1"/>
  <c r="AUP94" i="1"/>
  <c r="AUQ94" i="1" s="1"/>
  <c r="AUR94" i="1" s="1"/>
  <c r="AUE94" i="1"/>
  <c r="AUF94" i="1" s="1"/>
  <c r="AUG94" i="1" s="1"/>
  <c r="ATT94" i="1"/>
  <c r="ATU94" i="1" s="1"/>
  <c r="ATV94" i="1" s="1"/>
  <c r="ATI94" i="1"/>
  <c r="ATJ94" i="1" s="1"/>
  <c r="ATK94" i="1" s="1"/>
  <c r="ASX94" i="1"/>
  <c r="ASY94" i="1" s="1"/>
  <c r="ASZ94" i="1" s="1"/>
  <c r="ASM94" i="1"/>
  <c r="ASN94" i="1" s="1"/>
  <c r="ASO94" i="1" s="1"/>
  <c r="ASB94" i="1"/>
  <c r="ASC94" i="1" s="1"/>
  <c r="ASD94" i="1" s="1"/>
  <c r="ARR94" i="1"/>
  <c r="ARS94" i="1" s="1"/>
  <c r="ARQ94" i="1"/>
  <c r="ARF94" i="1"/>
  <c r="ARG94" i="1" s="1"/>
  <c r="ARH94" i="1" s="1"/>
  <c r="AQU94" i="1"/>
  <c r="AQV94" i="1" s="1"/>
  <c r="AQW94" i="1" s="1"/>
  <c r="AQJ94" i="1"/>
  <c r="AQK94" i="1" s="1"/>
  <c r="AQL94" i="1" s="1"/>
  <c r="APZ94" i="1"/>
  <c r="AQA94" i="1" s="1"/>
  <c r="APY94" i="1"/>
  <c r="APN94" i="1"/>
  <c r="APO94" i="1" s="1"/>
  <c r="APP94" i="1" s="1"/>
  <c r="APC94" i="1"/>
  <c r="APD94" i="1" s="1"/>
  <c r="APE94" i="1" s="1"/>
  <c r="AOR94" i="1"/>
  <c r="AOS94" i="1" s="1"/>
  <c r="AOT94" i="1" s="1"/>
  <c r="AOH94" i="1"/>
  <c r="AOI94" i="1" s="1"/>
  <c r="AOG94" i="1"/>
  <c r="ANV94" i="1"/>
  <c r="ANW94" i="1" s="1"/>
  <c r="ANX94" i="1" s="1"/>
  <c r="ANL94" i="1"/>
  <c r="ANM94" i="1" s="1"/>
  <c r="ANK94" i="1"/>
  <c r="AMZ94" i="1"/>
  <c r="ANA94" i="1" s="1"/>
  <c r="ANB94" i="1" s="1"/>
  <c r="AMP94" i="1"/>
  <c r="AMQ94" i="1" s="1"/>
  <c r="AMO94" i="1"/>
  <c r="AMD94" i="1"/>
  <c r="AME94" i="1" s="1"/>
  <c r="AMF94" i="1" s="1"/>
  <c r="ALT94" i="1"/>
  <c r="ALU94" i="1" s="1"/>
  <c r="ALS94" i="1"/>
  <c r="ALH94" i="1"/>
  <c r="ALI94" i="1" s="1"/>
  <c r="ALJ94" i="1" s="1"/>
  <c r="AKX94" i="1"/>
  <c r="AKY94" i="1" s="1"/>
  <c r="AKW94" i="1"/>
  <c r="AKL94" i="1"/>
  <c r="AKM94" i="1" s="1"/>
  <c r="AKN94" i="1" s="1"/>
  <c r="AKA94" i="1"/>
  <c r="AKB94" i="1" s="1"/>
  <c r="AKC94" i="1" s="1"/>
  <c r="AJP94" i="1"/>
  <c r="AJQ94" i="1" s="1"/>
  <c r="AJR94" i="1" s="1"/>
  <c r="AJE94" i="1"/>
  <c r="AJF94" i="1" s="1"/>
  <c r="AJG94" i="1" s="1"/>
  <c r="AIT94" i="1"/>
  <c r="AIU94" i="1" s="1"/>
  <c r="AIV94" i="1" s="1"/>
  <c r="AII94" i="1"/>
  <c r="AIJ94" i="1" s="1"/>
  <c r="AIK94" i="1" s="1"/>
  <c r="AHX94" i="1"/>
  <c r="AHY94" i="1" s="1"/>
  <c r="AHZ94" i="1" s="1"/>
  <c r="AHM94" i="1"/>
  <c r="AHN94" i="1" s="1"/>
  <c r="AHO94" i="1" s="1"/>
  <c r="AHB94" i="1"/>
  <c r="AHC94" i="1" s="1"/>
  <c r="AHD94" i="1" s="1"/>
  <c r="AGQ94" i="1"/>
  <c r="AGR94" i="1" s="1"/>
  <c r="AGS94" i="1" s="1"/>
  <c r="AGF94" i="1"/>
  <c r="AGG94" i="1" s="1"/>
  <c r="AGH94" i="1" s="1"/>
  <c r="AFV94" i="1"/>
  <c r="AFW94" i="1" s="1"/>
  <c r="AFU94" i="1"/>
  <c r="AFJ94" i="1"/>
  <c r="AFK94" i="1" s="1"/>
  <c r="AFL94" i="1" s="1"/>
  <c r="AEY94" i="1"/>
  <c r="AEZ94" i="1" s="1"/>
  <c r="AFA94" i="1" s="1"/>
  <c r="AEN94" i="1"/>
  <c r="AEO94" i="1" s="1"/>
  <c r="AEP94" i="1" s="1"/>
  <c r="AEC94" i="1"/>
  <c r="AED94" i="1" s="1"/>
  <c r="AEE94" i="1" s="1"/>
  <c r="ADR94" i="1"/>
  <c r="ADS94" i="1" s="1"/>
  <c r="ADT94" i="1" s="1"/>
  <c r="ADG94" i="1"/>
  <c r="ADH94" i="1" s="1"/>
  <c r="ADI94" i="1" s="1"/>
  <c r="ACV94" i="1"/>
  <c r="ACW94" i="1" s="1"/>
  <c r="ACX94" i="1" s="1"/>
  <c r="ACK94" i="1"/>
  <c r="ACL94" i="1" s="1"/>
  <c r="ACM94" i="1" s="1"/>
  <c r="ABZ94" i="1"/>
  <c r="ACA94" i="1" s="1"/>
  <c r="ACB94" i="1" s="1"/>
  <c r="ABO94" i="1"/>
  <c r="ABP94" i="1" s="1"/>
  <c r="ABQ94" i="1" s="1"/>
  <c r="ABD94" i="1"/>
  <c r="ABE94" i="1" s="1"/>
  <c r="ABF94" i="1" s="1"/>
  <c r="AAS94" i="1"/>
  <c r="AAT94" i="1" s="1"/>
  <c r="AAU94" i="1" s="1"/>
  <c r="AAH94" i="1"/>
  <c r="AAI94" i="1" s="1"/>
  <c r="AAJ94" i="1" s="1"/>
  <c r="ZX94" i="1"/>
  <c r="ZY94" i="1" s="1"/>
  <c r="ZW94" i="1"/>
  <c r="ZL94" i="1"/>
  <c r="ZM94" i="1" s="1"/>
  <c r="ZN94" i="1" s="1"/>
  <c r="ZA94" i="1"/>
  <c r="ZB94" i="1" s="1"/>
  <c r="ZC94" i="1" s="1"/>
  <c r="YP94" i="1"/>
  <c r="YQ94" i="1" s="1"/>
  <c r="YR94" i="1" s="1"/>
  <c r="YE94" i="1"/>
  <c r="YF94" i="1" s="1"/>
  <c r="YG94" i="1" s="1"/>
  <c r="XT94" i="1"/>
  <c r="XU94" i="1" s="1"/>
  <c r="XV94" i="1" s="1"/>
  <c r="XI94" i="1"/>
  <c r="XJ94" i="1" s="1"/>
  <c r="XK94" i="1" s="1"/>
  <c r="WX94" i="1"/>
  <c r="WY94" i="1" s="1"/>
  <c r="WZ94" i="1" s="1"/>
  <c r="WN94" i="1"/>
  <c r="WO94" i="1" s="1"/>
  <c r="WM94" i="1"/>
  <c r="WB94" i="1"/>
  <c r="WC94" i="1" s="1"/>
  <c r="WD94" i="1" s="1"/>
  <c r="VQ94" i="1"/>
  <c r="VR94" i="1" s="1"/>
  <c r="VS94" i="1" s="1"/>
  <c r="VF94" i="1"/>
  <c r="VG94" i="1" s="1"/>
  <c r="VH94" i="1" s="1"/>
  <c r="UU94" i="1"/>
  <c r="UV94" i="1" s="1"/>
  <c r="UW94" i="1" s="1"/>
  <c r="UJ94" i="1"/>
  <c r="UK94" i="1" s="1"/>
  <c r="UL94" i="1" s="1"/>
  <c r="TY94" i="1"/>
  <c r="TZ94" i="1" s="1"/>
  <c r="UA94" i="1" s="1"/>
  <c r="TN94" i="1"/>
  <c r="TO94" i="1" s="1"/>
  <c r="TP94" i="1" s="1"/>
  <c r="TD94" i="1"/>
  <c r="TE94" i="1" s="1"/>
  <c r="TC94" i="1"/>
  <c r="SR94" i="1"/>
  <c r="SS94" i="1" s="1"/>
  <c r="ST94" i="1" s="1"/>
  <c r="SG94" i="1"/>
  <c r="SH94" i="1" s="1"/>
  <c r="SI94" i="1" s="1"/>
  <c r="RV94" i="1"/>
  <c r="RW94" i="1" s="1"/>
  <c r="RX94" i="1" s="1"/>
  <c r="RL94" i="1"/>
  <c r="RM94" i="1" s="1"/>
  <c r="RK94" i="1"/>
  <c r="QZ94" i="1"/>
  <c r="RA94" i="1" s="1"/>
  <c r="RB94" i="1" s="1"/>
  <c r="QO94" i="1"/>
  <c r="QP94" i="1" s="1"/>
  <c r="QQ94" i="1" s="1"/>
  <c r="QD94" i="1"/>
  <c r="QE94" i="1" s="1"/>
  <c r="QF94" i="1" s="1"/>
  <c r="PT94" i="1"/>
  <c r="PU94" i="1" s="1"/>
  <c r="PS94" i="1"/>
  <c r="PH94" i="1"/>
  <c r="PI94" i="1" s="1"/>
  <c r="PJ94" i="1" s="1"/>
  <c r="OW94" i="1"/>
  <c r="OX94" i="1" s="1"/>
  <c r="OY94" i="1" s="1"/>
  <c r="OL94" i="1"/>
  <c r="OM94" i="1" s="1"/>
  <c r="ON94" i="1" s="1"/>
  <c r="OA94" i="1"/>
  <c r="OB94" i="1" s="1"/>
  <c r="OC94" i="1" s="1"/>
  <c r="NP94" i="1"/>
  <c r="NQ94" i="1" s="1"/>
  <c r="NR94" i="1" s="1"/>
  <c r="NE94" i="1"/>
  <c r="NF94" i="1" s="1"/>
  <c r="NG94" i="1" s="1"/>
  <c r="MT94" i="1"/>
  <c r="MU94" i="1" s="1"/>
  <c r="MV94" i="1" s="1"/>
  <c r="MI94" i="1"/>
  <c r="MJ94" i="1" s="1"/>
  <c r="MK94" i="1" s="1"/>
  <c r="LX94" i="1"/>
  <c r="LY94" i="1" s="1"/>
  <c r="LZ94" i="1" s="1"/>
  <c r="LM94" i="1"/>
  <c r="LN94" i="1" s="1"/>
  <c r="LO94" i="1" s="1"/>
  <c r="LB94" i="1"/>
  <c r="LC94" i="1" s="1"/>
  <c r="LD94" i="1" s="1"/>
  <c r="KR94" i="1"/>
  <c r="KS94" i="1" s="1"/>
  <c r="KQ94" i="1"/>
  <c r="KF94" i="1"/>
  <c r="KG94" i="1" s="1"/>
  <c r="KH94" i="1" s="1"/>
  <c r="JU94" i="1"/>
  <c r="JV94" i="1" s="1"/>
  <c r="JW94" i="1" s="1"/>
  <c r="JJ94" i="1"/>
  <c r="JK94" i="1" s="1"/>
  <c r="JL94" i="1" s="1"/>
  <c r="IY94" i="1"/>
  <c r="IZ94" i="1" s="1"/>
  <c r="JA94" i="1" s="1"/>
  <c r="IO94" i="1"/>
  <c r="IP94" i="1" s="1"/>
  <c r="IN94" i="1"/>
  <c r="IC94" i="1"/>
  <c r="ID94" i="1" s="1"/>
  <c r="IE94" i="1" s="1"/>
  <c r="HR94" i="1"/>
  <c r="HS94" i="1" s="1"/>
  <c r="HT94" i="1" s="1"/>
  <c r="HG94" i="1"/>
  <c r="HH94" i="1" s="1"/>
  <c r="HI94" i="1" s="1"/>
  <c r="GW94" i="1"/>
  <c r="GX94" i="1" s="1"/>
  <c r="GV94" i="1"/>
  <c r="GK94" i="1"/>
  <c r="GL94" i="1" s="1"/>
  <c r="GM94" i="1" s="1"/>
  <c r="FZ94" i="1"/>
  <c r="GA94" i="1" s="1"/>
  <c r="GB94" i="1" s="1"/>
  <c r="FO94" i="1"/>
  <c r="FP94" i="1" s="1"/>
  <c r="FQ94" i="1" s="1"/>
  <c r="FE94" i="1"/>
  <c r="FF94" i="1" s="1"/>
  <c r="FD94" i="1"/>
  <c r="ES94" i="1"/>
  <c r="ET94" i="1" s="1"/>
  <c r="EU94" i="1" s="1"/>
  <c r="EI94" i="1"/>
  <c r="EJ94" i="1" s="1"/>
  <c r="EH94" i="1"/>
  <c r="DW94" i="1"/>
  <c r="DX94" i="1" s="1"/>
  <c r="DY94" i="1" s="1"/>
  <c r="DM94" i="1"/>
  <c r="DN94" i="1" s="1"/>
  <c r="DL94" i="1"/>
  <c r="DA94" i="1"/>
  <c r="DB94" i="1" s="1"/>
  <c r="DC94" i="1" s="1"/>
  <c r="CQ94" i="1"/>
  <c r="CR94" i="1" s="1"/>
  <c r="CP94" i="1"/>
  <c r="CE94" i="1"/>
  <c r="CF94" i="1" s="1"/>
  <c r="CG94" i="1" s="1"/>
  <c r="BU94" i="1"/>
  <c r="BV94" i="1" s="1"/>
  <c r="BT94" i="1"/>
  <c r="BI94" i="1"/>
  <c r="BJ94" i="1" s="1"/>
  <c r="BK94" i="1" s="1"/>
  <c r="AX94" i="1"/>
  <c r="AY94" i="1" s="1"/>
  <c r="AZ94" i="1" s="1"/>
  <c r="AM94" i="1"/>
  <c r="AN94" i="1" s="1"/>
  <c r="AO94" i="1" s="1"/>
  <c r="AB94" i="1"/>
  <c r="AC94" i="1" s="1"/>
  <c r="AD94" i="1" s="1"/>
  <c r="Q94" i="1"/>
  <c r="R94" i="1" s="1"/>
  <c r="S94" i="1" s="1"/>
  <c r="F94" i="1"/>
  <c r="G94" i="1" s="1"/>
  <c r="H94" i="1" s="1"/>
  <c r="CLI93" i="1"/>
  <c r="CLJ93" i="1" s="1"/>
  <c r="CLK93" i="1" s="1"/>
  <c r="CKX93" i="1"/>
  <c r="CKY93" i="1" s="1"/>
  <c r="CKZ93" i="1" s="1"/>
  <c r="CKM93" i="1"/>
  <c r="CKN93" i="1" s="1"/>
  <c r="CKO93" i="1" s="1"/>
  <c r="CKB93" i="1"/>
  <c r="CKC93" i="1" s="1"/>
  <c r="CKD93" i="1" s="1"/>
  <c r="CJQ93" i="1"/>
  <c r="CJR93" i="1" s="1"/>
  <c r="CJS93" i="1" s="1"/>
  <c r="CJG93" i="1"/>
  <c r="CJH93" i="1" s="1"/>
  <c r="CJF93" i="1"/>
  <c r="CIU93" i="1"/>
  <c r="CIV93" i="1" s="1"/>
  <c r="CIW93" i="1" s="1"/>
  <c r="CIJ93" i="1"/>
  <c r="CIK93" i="1" s="1"/>
  <c r="CIL93" i="1" s="1"/>
  <c r="CHY93" i="1"/>
  <c r="CHZ93" i="1" s="1"/>
  <c r="CIA93" i="1" s="1"/>
  <c r="CHO93" i="1"/>
  <c r="CHP93" i="1" s="1"/>
  <c r="CHN93" i="1"/>
  <c r="CHC93" i="1"/>
  <c r="CHD93" i="1" s="1"/>
  <c r="CHE93" i="1" s="1"/>
  <c r="CGR93" i="1"/>
  <c r="CGS93" i="1" s="1"/>
  <c r="CGT93" i="1" s="1"/>
  <c r="CGG93" i="1"/>
  <c r="CGH93" i="1" s="1"/>
  <c r="CGI93" i="1" s="1"/>
  <c r="CFW93" i="1"/>
  <c r="CFX93" i="1" s="1"/>
  <c r="CFV93" i="1"/>
  <c r="CFK93" i="1"/>
  <c r="CFL93" i="1" s="1"/>
  <c r="CFM93" i="1" s="1"/>
  <c r="CFA93" i="1"/>
  <c r="CFB93" i="1" s="1"/>
  <c r="CEZ93" i="1"/>
  <c r="CEO93" i="1"/>
  <c r="CEP93" i="1" s="1"/>
  <c r="CEQ93" i="1" s="1"/>
  <c r="CEE93" i="1"/>
  <c r="CEF93" i="1" s="1"/>
  <c r="CED93" i="1"/>
  <c r="CDS93" i="1"/>
  <c r="CDT93" i="1" s="1"/>
  <c r="CDU93" i="1" s="1"/>
  <c r="CDI93" i="1"/>
  <c r="CDJ93" i="1" s="1"/>
  <c r="CDH93" i="1"/>
  <c r="CCW93" i="1"/>
  <c r="CCX93" i="1" s="1"/>
  <c r="CCY93" i="1" s="1"/>
  <c r="CCM93" i="1"/>
  <c r="CCN93" i="1" s="1"/>
  <c r="CCL93" i="1"/>
  <c r="CCA93" i="1"/>
  <c r="CCB93" i="1" s="1"/>
  <c r="CCC93" i="1" s="1"/>
  <c r="CBP93" i="1"/>
  <c r="CBQ93" i="1" s="1"/>
  <c r="CBR93" i="1" s="1"/>
  <c r="CBE93" i="1"/>
  <c r="CBF93" i="1" s="1"/>
  <c r="CBG93" i="1" s="1"/>
  <c r="CAT93" i="1"/>
  <c r="CAU93" i="1" s="1"/>
  <c r="CAV93" i="1" s="1"/>
  <c r="CAI93" i="1"/>
  <c r="CAJ93" i="1" s="1"/>
  <c r="CAK93" i="1" s="1"/>
  <c r="BZX93" i="1"/>
  <c r="BZY93" i="1" s="1"/>
  <c r="BZZ93" i="1" s="1"/>
  <c r="BZM93" i="1"/>
  <c r="BZN93" i="1" s="1"/>
  <c r="BZO93" i="1" s="1"/>
  <c r="BZB93" i="1"/>
  <c r="BZC93" i="1" s="1"/>
  <c r="BZD93" i="1" s="1"/>
  <c r="BYQ93" i="1"/>
  <c r="BYR93" i="1" s="1"/>
  <c r="BYS93" i="1" s="1"/>
  <c r="BYF93" i="1"/>
  <c r="BYG93" i="1" s="1"/>
  <c r="BYH93" i="1" s="1"/>
  <c r="BXU93" i="1"/>
  <c r="BXV93" i="1" s="1"/>
  <c r="BXW93" i="1" s="1"/>
  <c r="BXK93" i="1"/>
  <c r="BXL93" i="1" s="1"/>
  <c r="BXJ93" i="1"/>
  <c r="BWY93" i="1"/>
  <c r="BWZ93" i="1" s="1"/>
  <c r="BXA93" i="1" s="1"/>
  <c r="BWN93" i="1"/>
  <c r="BWO93" i="1" s="1"/>
  <c r="BWP93" i="1" s="1"/>
  <c r="BWC93" i="1"/>
  <c r="BWD93" i="1" s="1"/>
  <c r="BWE93" i="1" s="1"/>
  <c r="BVS93" i="1"/>
  <c r="BVT93" i="1" s="1"/>
  <c r="BVR93" i="1"/>
  <c r="BVG93" i="1"/>
  <c r="BVH93" i="1" s="1"/>
  <c r="BVI93" i="1" s="1"/>
  <c r="BUV93" i="1"/>
  <c r="BUW93" i="1" s="1"/>
  <c r="BUX93" i="1" s="1"/>
  <c r="BUK93" i="1"/>
  <c r="BUL93" i="1" s="1"/>
  <c r="BUM93" i="1" s="1"/>
  <c r="BUA93" i="1"/>
  <c r="BUB93" i="1" s="1"/>
  <c r="BTZ93" i="1"/>
  <c r="BTO93" i="1"/>
  <c r="BTP93" i="1" s="1"/>
  <c r="BTQ93" i="1" s="1"/>
  <c r="BTE93" i="1"/>
  <c r="BTF93" i="1" s="1"/>
  <c r="BTD93" i="1"/>
  <c r="BSS93" i="1"/>
  <c r="BST93" i="1" s="1"/>
  <c r="BSU93" i="1" s="1"/>
  <c r="BSI93" i="1"/>
  <c r="BSJ93" i="1" s="1"/>
  <c r="BSH93" i="1"/>
  <c r="BRW93" i="1"/>
  <c r="BRX93" i="1" s="1"/>
  <c r="BRY93" i="1" s="1"/>
  <c r="BRM93" i="1"/>
  <c r="BRN93" i="1" s="1"/>
  <c r="BRL93" i="1"/>
  <c r="BRA93" i="1"/>
  <c r="BRB93" i="1" s="1"/>
  <c r="BRC93" i="1" s="1"/>
  <c r="BQQ93" i="1"/>
  <c r="BQR93" i="1" s="1"/>
  <c r="BQP93" i="1"/>
  <c r="BQE93" i="1"/>
  <c r="BQF93" i="1" s="1"/>
  <c r="BQG93" i="1" s="1"/>
  <c r="BPT93" i="1"/>
  <c r="BPU93" i="1" s="1"/>
  <c r="BPV93" i="1" s="1"/>
  <c r="BPI93" i="1"/>
  <c r="BPJ93" i="1" s="1"/>
  <c r="BPK93" i="1" s="1"/>
  <c r="BOX93" i="1"/>
  <c r="BOY93" i="1" s="1"/>
  <c r="BOZ93" i="1" s="1"/>
  <c r="BOM93" i="1"/>
  <c r="BON93" i="1" s="1"/>
  <c r="BOO93" i="1" s="1"/>
  <c r="BOB93" i="1"/>
  <c r="BOC93" i="1" s="1"/>
  <c r="BOD93" i="1" s="1"/>
  <c r="BNQ93" i="1"/>
  <c r="BNR93" i="1" s="1"/>
  <c r="BNS93" i="1" s="1"/>
  <c r="BNF93" i="1"/>
  <c r="BNG93" i="1" s="1"/>
  <c r="BNH93" i="1" s="1"/>
  <c r="BMU93" i="1"/>
  <c r="BMV93" i="1" s="1"/>
  <c r="BMW93" i="1" s="1"/>
  <c r="BMJ93" i="1"/>
  <c r="BMK93" i="1" s="1"/>
  <c r="BML93" i="1" s="1"/>
  <c r="BLY93" i="1"/>
  <c r="BLZ93" i="1" s="1"/>
  <c r="BMA93" i="1" s="1"/>
  <c r="BLO93" i="1"/>
  <c r="BLP93" i="1" s="1"/>
  <c r="BLN93" i="1"/>
  <c r="BLC93" i="1"/>
  <c r="BLD93" i="1" s="1"/>
  <c r="BLE93" i="1" s="1"/>
  <c r="BKR93" i="1"/>
  <c r="BKS93" i="1" s="1"/>
  <c r="BKT93" i="1" s="1"/>
  <c r="BKG93" i="1"/>
  <c r="BKH93" i="1" s="1"/>
  <c r="BKI93" i="1" s="1"/>
  <c r="BJW93" i="1"/>
  <c r="BJX93" i="1" s="1"/>
  <c r="BJV93" i="1"/>
  <c r="BJK93" i="1"/>
  <c r="BJL93" i="1" s="1"/>
  <c r="BJM93" i="1" s="1"/>
  <c r="BIZ93" i="1"/>
  <c r="BJA93" i="1" s="1"/>
  <c r="BJB93" i="1" s="1"/>
  <c r="BIO93" i="1"/>
  <c r="BIP93" i="1" s="1"/>
  <c r="BIQ93" i="1" s="1"/>
  <c r="BID93" i="1"/>
  <c r="BIE93" i="1" s="1"/>
  <c r="BIF93" i="1" s="1"/>
  <c r="BHS93" i="1"/>
  <c r="BHT93" i="1" s="1"/>
  <c r="BHU93" i="1" s="1"/>
  <c r="BHH93" i="1"/>
  <c r="BHI93" i="1" s="1"/>
  <c r="BHJ93" i="1" s="1"/>
  <c r="BGY93" i="1"/>
  <c r="BGW93" i="1"/>
  <c r="BGX93" i="1" s="1"/>
  <c r="BGM93" i="1"/>
  <c r="BGN93" i="1" s="1"/>
  <c r="BGL93" i="1"/>
  <c r="BGA93" i="1"/>
  <c r="BGB93" i="1" s="1"/>
  <c r="BGC93" i="1" s="1"/>
  <c r="BFP93" i="1"/>
  <c r="BFQ93" i="1" s="1"/>
  <c r="BFR93" i="1" s="1"/>
  <c r="BFE93" i="1"/>
  <c r="BFF93" i="1" s="1"/>
  <c r="BFG93" i="1" s="1"/>
  <c r="BEU93" i="1"/>
  <c r="BEV93" i="1" s="1"/>
  <c r="BET93" i="1"/>
  <c r="BEI93" i="1"/>
  <c r="BEJ93" i="1" s="1"/>
  <c r="BEK93" i="1" s="1"/>
  <c r="BDY93" i="1"/>
  <c r="BDZ93" i="1" s="1"/>
  <c r="BDX93" i="1"/>
  <c r="BDM93" i="1"/>
  <c r="BDN93" i="1" s="1"/>
  <c r="BDO93" i="1" s="1"/>
  <c r="BDC93" i="1"/>
  <c r="BDD93" i="1" s="1"/>
  <c r="BDB93" i="1"/>
  <c r="BCQ93" i="1"/>
  <c r="BCR93" i="1" s="1"/>
  <c r="BCS93" i="1" s="1"/>
  <c r="BCG93" i="1"/>
  <c r="BCH93" i="1" s="1"/>
  <c r="BCF93" i="1"/>
  <c r="BBU93" i="1"/>
  <c r="BBV93" i="1" s="1"/>
  <c r="BBW93" i="1" s="1"/>
  <c r="BBJ93" i="1"/>
  <c r="BBK93" i="1" s="1"/>
  <c r="BBL93" i="1" s="1"/>
  <c r="BAY93" i="1"/>
  <c r="BAZ93" i="1" s="1"/>
  <c r="BBA93" i="1" s="1"/>
  <c r="BAO93" i="1"/>
  <c r="BAP93" i="1" s="1"/>
  <c r="BAN93" i="1"/>
  <c r="BAC93" i="1"/>
  <c r="BAD93" i="1" s="1"/>
  <c r="BAE93" i="1" s="1"/>
  <c r="AZS93" i="1"/>
  <c r="AZT93" i="1" s="1"/>
  <c r="AZR93" i="1"/>
  <c r="AZG93" i="1"/>
  <c r="AZH93" i="1" s="1"/>
  <c r="AZI93" i="1" s="1"/>
  <c r="AYW93" i="1"/>
  <c r="AYX93" i="1" s="1"/>
  <c r="AYV93" i="1"/>
  <c r="AYK93" i="1"/>
  <c r="AYL93" i="1" s="1"/>
  <c r="AYM93" i="1" s="1"/>
  <c r="AYA93" i="1"/>
  <c r="AYB93" i="1" s="1"/>
  <c r="AXZ93" i="1"/>
  <c r="AXO93" i="1"/>
  <c r="AXP93" i="1" s="1"/>
  <c r="AXQ93" i="1" s="1"/>
  <c r="AXD93" i="1"/>
  <c r="AXE93" i="1" s="1"/>
  <c r="AXF93" i="1" s="1"/>
  <c r="AWS93" i="1"/>
  <c r="AWT93" i="1" s="1"/>
  <c r="AWU93" i="1" s="1"/>
  <c r="AWH93" i="1"/>
  <c r="AWI93" i="1" s="1"/>
  <c r="AWJ93" i="1" s="1"/>
  <c r="AVW93" i="1"/>
  <c r="AVX93" i="1" s="1"/>
  <c r="AVY93" i="1" s="1"/>
  <c r="AVL93" i="1"/>
  <c r="AVM93" i="1" s="1"/>
  <c r="AVN93" i="1" s="1"/>
  <c r="AVC93" i="1"/>
  <c r="AVA93" i="1"/>
  <c r="AVB93" i="1" s="1"/>
  <c r="AUP93" i="1"/>
  <c r="AUQ93" i="1" s="1"/>
  <c r="AUR93" i="1" s="1"/>
  <c r="AUE93" i="1"/>
  <c r="AUF93" i="1" s="1"/>
  <c r="AUG93" i="1" s="1"/>
  <c r="ATU93" i="1"/>
  <c r="ATV93" i="1" s="1"/>
  <c r="ATT93" i="1"/>
  <c r="ATK93" i="1"/>
  <c r="ATI93" i="1"/>
  <c r="ATJ93" i="1" s="1"/>
  <c r="ASX93" i="1"/>
  <c r="ASY93" i="1" s="1"/>
  <c r="ASZ93" i="1" s="1"/>
  <c r="ASM93" i="1"/>
  <c r="ASN93" i="1" s="1"/>
  <c r="ASO93" i="1" s="1"/>
  <c r="ASB93" i="1"/>
  <c r="ASC93" i="1" s="1"/>
  <c r="ASD93" i="1" s="1"/>
  <c r="ARQ93" i="1"/>
  <c r="ARR93" i="1" s="1"/>
  <c r="ARS93" i="1" s="1"/>
  <c r="ARF93" i="1"/>
  <c r="ARG93" i="1" s="1"/>
  <c r="ARH93" i="1" s="1"/>
  <c r="AQU93" i="1"/>
  <c r="AQV93" i="1" s="1"/>
  <c r="AQW93" i="1" s="1"/>
  <c r="AQJ93" i="1"/>
  <c r="AQK93" i="1" s="1"/>
  <c r="AQL93" i="1" s="1"/>
  <c r="APY93" i="1"/>
  <c r="APZ93" i="1" s="1"/>
  <c r="AQA93" i="1" s="1"/>
  <c r="APO93" i="1"/>
  <c r="APP93" i="1" s="1"/>
  <c r="APN93" i="1"/>
  <c r="APC93" i="1"/>
  <c r="APD93" i="1" s="1"/>
  <c r="APE93" i="1" s="1"/>
  <c r="AOR93" i="1"/>
  <c r="AOS93" i="1" s="1"/>
  <c r="AOT93" i="1" s="1"/>
  <c r="AOG93" i="1"/>
  <c r="AOH93" i="1" s="1"/>
  <c r="AOI93" i="1" s="1"/>
  <c r="ANW93" i="1"/>
  <c r="ANX93" i="1" s="1"/>
  <c r="ANV93" i="1"/>
  <c r="ANK93" i="1"/>
  <c r="ANL93" i="1" s="1"/>
  <c r="ANM93" i="1" s="1"/>
  <c r="ANA93" i="1"/>
  <c r="ANB93" i="1" s="1"/>
  <c r="AMZ93" i="1"/>
  <c r="AMQ93" i="1"/>
  <c r="AMO93" i="1"/>
  <c r="AMP93" i="1" s="1"/>
  <c r="AME93" i="1"/>
  <c r="AMF93" i="1" s="1"/>
  <c r="AMD93" i="1"/>
  <c r="ALS93" i="1"/>
  <c r="ALT93" i="1" s="1"/>
  <c r="ALU93" i="1" s="1"/>
  <c r="ALH93" i="1"/>
  <c r="ALI93" i="1" s="1"/>
  <c r="ALJ93" i="1" s="1"/>
  <c r="AKW93" i="1"/>
  <c r="AKX93" i="1" s="1"/>
  <c r="AKY93" i="1" s="1"/>
  <c r="AKM93" i="1"/>
  <c r="AKN93" i="1" s="1"/>
  <c r="AKL93" i="1"/>
  <c r="AKA93" i="1"/>
  <c r="AKB93" i="1" s="1"/>
  <c r="AKC93" i="1" s="1"/>
  <c r="AJP93" i="1"/>
  <c r="AJQ93" i="1" s="1"/>
  <c r="AJR93" i="1" s="1"/>
  <c r="AJE93" i="1"/>
  <c r="AJF93" i="1" s="1"/>
  <c r="AJG93" i="1" s="1"/>
  <c r="AIU93" i="1"/>
  <c r="AIV93" i="1" s="1"/>
  <c r="AIT93" i="1"/>
  <c r="AII93" i="1"/>
  <c r="AIJ93" i="1" s="1"/>
  <c r="AIK93" i="1" s="1"/>
  <c r="AHY93" i="1"/>
  <c r="AHZ93" i="1" s="1"/>
  <c r="AHX93" i="1"/>
  <c r="AHM93" i="1"/>
  <c r="AHN93" i="1" s="1"/>
  <c r="AHO93" i="1" s="1"/>
  <c r="AHB93" i="1"/>
  <c r="AHC93" i="1" s="1"/>
  <c r="AHD93" i="1" s="1"/>
  <c r="AGQ93" i="1"/>
  <c r="AGR93" i="1" s="1"/>
  <c r="AGS93" i="1" s="1"/>
  <c r="AGF93" i="1"/>
  <c r="AGG93" i="1" s="1"/>
  <c r="AGH93" i="1" s="1"/>
  <c r="AFW93" i="1"/>
  <c r="AFU93" i="1"/>
  <c r="AFV93" i="1" s="1"/>
  <c r="AFK93" i="1"/>
  <c r="AFL93" i="1" s="1"/>
  <c r="AFJ93" i="1"/>
  <c r="AEY93" i="1"/>
  <c r="AEZ93" i="1" s="1"/>
  <c r="AFA93" i="1" s="1"/>
  <c r="AEO93" i="1"/>
  <c r="AEP93" i="1" s="1"/>
  <c r="AEN93" i="1"/>
  <c r="AEC93" i="1"/>
  <c r="AED93" i="1" s="1"/>
  <c r="AEE93" i="1" s="1"/>
  <c r="ADS93" i="1"/>
  <c r="ADT93" i="1" s="1"/>
  <c r="ADR93" i="1"/>
  <c r="ADG93" i="1"/>
  <c r="ADH93" i="1" s="1"/>
  <c r="ADI93" i="1" s="1"/>
  <c r="ACW93" i="1"/>
  <c r="ACX93" i="1" s="1"/>
  <c r="ACV93" i="1"/>
  <c r="ACK93" i="1"/>
  <c r="ACL93" i="1" s="1"/>
  <c r="ACM93" i="1" s="1"/>
  <c r="ACA93" i="1"/>
  <c r="ACB93" i="1" s="1"/>
  <c r="ABZ93" i="1"/>
  <c r="ABO93" i="1"/>
  <c r="ABP93" i="1" s="1"/>
  <c r="ABQ93" i="1" s="1"/>
  <c r="ABD93" i="1"/>
  <c r="ABE93" i="1" s="1"/>
  <c r="ABF93" i="1" s="1"/>
  <c r="AAS93" i="1"/>
  <c r="AAT93" i="1" s="1"/>
  <c r="AAU93" i="1" s="1"/>
  <c r="AAH93" i="1"/>
  <c r="AAI93" i="1" s="1"/>
  <c r="AAJ93" i="1" s="1"/>
  <c r="ZW93" i="1"/>
  <c r="ZX93" i="1" s="1"/>
  <c r="ZY93" i="1" s="1"/>
  <c r="ZL93" i="1"/>
  <c r="ZM93" i="1" s="1"/>
  <c r="ZN93" i="1" s="1"/>
  <c r="ZA93" i="1"/>
  <c r="ZB93" i="1" s="1"/>
  <c r="ZC93" i="1" s="1"/>
  <c r="YP93" i="1"/>
  <c r="YQ93" i="1" s="1"/>
  <c r="YR93" i="1" s="1"/>
  <c r="YE93" i="1"/>
  <c r="YF93" i="1" s="1"/>
  <c r="YG93" i="1" s="1"/>
  <c r="XT93" i="1"/>
  <c r="XU93" i="1" s="1"/>
  <c r="XV93" i="1" s="1"/>
  <c r="XI93" i="1"/>
  <c r="XJ93" i="1" s="1"/>
  <c r="XK93" i="1" s="1"/>
  <c r="WY93" i="1"/>
  <c r="WZ93" i="1" s="1"/>
  <c r="WX93" i="1"/>
  <c r="WM93" i="1"/>
  <c r="WN93" i="1" s="1"/>
  <c r="WO93" i="1" s="1"/>
  <c r="WB93" i="1"/>
  <c r="WC93" i="1" s="1"/>
  <c r="WD93" i="1" s="1"/>
  <c r="VQ93" i="1"/>
  <c r="VR93" i="1" s="1"/>
  <c r="VS93" i="1" s="1"/>
  <c r="VG93" i="1"/>
  <c r="VH93" i="1" s="1"/>
  <c r="VF93" i="1"/>
  <c r="UU93" i="1"/>
  <c r="UV93" i="1" s="1"/>
  <c r="UW93" i="1" s="1"/>
  <c r="UJ93" i="1"/>
  <c r="UK93" i="1" s="1"/>
  <c r="UL93" i="1" s="1"/>
  <c r="TY93" i="1"/>
  <c r="TZ93" i="1" s="1"/>
  <c r="UA93" i="1" s="1"/>
  <c r="TO93" i="1"/>
  <c r="TP93" i="1" s="1"/>
  <c r="TN93" i="1"/>
  <c r="TC93" i="1"/>
  <c r="TD93" i="1" s="1"/>
  <c r="TE93" i="1" s="1"/>
  <c r="SS93" i="1"/>
  <c r="ST93" i="1" s="1"/>
  <c r="SR93" i="1"/>
  <c r="SG93" i="1"/>
  <c r="SH93" i="1" s="1"/>
  <c r="SI93" i="1" s="1"/>
  <c r="RW93" i="1"/>
  <c r="RX93" i="1" s="1"/>
  <c r="RV93" i="1"/>
  <c r="RK93" i="1"/>
  <c r="RL93" i="1" s="1"/>
  <c r="RM93" i="1" s="1"/>
  <c r="RA93" i="1"/>
  <c r="RB93" i="1" s="1"/>
  <c r="QZ93" i="1"/>
  <c r="QO93" i="1"/>
  <c r="QP93" i="1" s="1"/>
  <c r="QQ93" i="1" s="1"/>
  <c r="QE93" i="1"/>
  <c r="QF93" i="1" s="1"/>
  <c r="QD93" i="1"/>
  <c r="PS93" i="1"/>
  <c r="PT93" i="1" s="1"/>
  <c r="PU93" i="1" s="1"/>
  <c r="PH93" i="1"/>
  <c r="PI93" i="1" s="1"/>
  <c r="PJ93" i="1" s="1"/>
  <c r="OW93" i="1"/>
  <c r="OX93" i="1" s="1"/>
  <c r="OY93" i="1" s="1"/>
  <c r="OL93" i="1"/>
  <c r="OM93" i="1" s="1"/>
  <c r="ON93" i="1" s="1"/>
  <c r="OA93" i="1"/>
  <c r="OB93" i="1" s="1"/>
  <c r="OC93" i="1" s="1"/>
  <c r="NP93" i="1"/>
  <c r="NQ93" i="1" s="1"/>
  <c r="NR93" i="1" s="1"/>
  <c r="NE93" i="1"/>
  <c r="NF93" i="1" s="1"/>
  <c r="NG93" i="1" s="1"/>
  <c r="MT93" i="1"/>
  <c r="MU93" i="1" s="1"/>
  <c r="MV93" i="1" s="1"/>
  <c r="MI93" i="1"/>
  <c r="MJ93" i="1" s="1"/>
  <c r="MK93" i="1" s="1"/>
  <c r="LX93" i="1"/>
  <c r="LY93" i="1" s="1"/>
  <c r="LZ93" i="1" s="1"/>
  <c r="LM93" i="1"/>
  <c r="LN93" i="1" s="1"/>
  <c r="LO93" i="1" s="1"/>
  <c r="LC93" i="1"/>
  <c r="LD93" i="1" s="1"/>
  <c r="LB93" i="1"/>
  <c r="KQ93" i="1"/>
  <c r="KR93" i="1" s="1"/>
  <c r="KS93" i="1" s="1"/>
  <c r="KF93" i="1"/>
  <c r="KG93" i="1" s="1"/>
  <c r="KH93" i="1" s="1"/>
  <c r="JU93" i="1"/>
  <c r="JV93" i="1" s="1"/>
  <c r="JW93" i="1" s="1"/>
  <c r="JK93" i="1"/>
  <c r="JL93" i="1" s="1"/>
  <c r="JJ93" i="1"/>
  <c r="IY93" i="1"/>
  <c r="IZ93" i="1" s="1"/>
  <c r="JA93" i="1" s="1"/>
  <c r="IN93" i="1"/>
  <c r="IO93" i="1" s="1"/>
  <c r="IP93" i="1" s="1"/>
  <c r="IC93" i="1"/>
  <c r="ID93" i="1" s="1"/>
  <c r="IE93" i="1" s="1"/>
  <c r="HS93" i="1"/>
  <c r="HT93" i="1" s="1"/>
  <c r="HR93" i="1"/>
  <c r="HG93" i="1"/>
  <c r="HH93" i="1" s="1"/>
  <c r="HI93" i="1" s="1"/>
  <c r="GW93" i="1"/>
  <c r="GX93" i="1" s="1"/>
  <c r="GV93" i="1"/>
  <c r="GK93" i="1"/>
  <c r="GL93" i="1" s="1"/>
  <c r="GM93" i="1" s="1"/>
  <c r="GA93" i="1"/>
  <c r="GB93" i="1" s="1"/>
  <c r="FZ93" i="1"/>
  <c r="FO93" i="1"/>
  <c r="FP93" i="1" s="1"/>
  <c r="FQ93" i="1" s="1"/>
  <c r="FE93" i="1"/>
  <c r="FF93" i="1" s="1"/>
  <c r="FD93" i="1"/>
  <c r="ES93" i="1"/>
  <c r="ET93" i="1" s="1"/>
  <c r="EU93" i="1" s="1"/>
  <c r="EI93" i="1"/>
  <c r="EJ93" i="1" s="1"/>
  <c r="EH93" i="1"/>
  <c r="DW93" i="1"/>
  <c r="DX93" i="1" s="1"/>
  <c r="DY93" i="1" s="1"/>
  <c r="DL93" i="1"/>
  <c r="DM93" i="1" s="1"/>
  <c r="DN93" i="1" s="1"/>
  <c r="DA93" i="1"/>
  <c r="DB93" i="1" s="1"/>
  <c r="DC93" i="1" s="1"/>
  <c r="CP93" i="1"/>
  <c r="CQ93" i="1" s="1"/>
  <c r="CR93" i="1" s="1"/>
  <c r="CE93" i="1"/>
  <c r="CF93" i="1" s="1"/>
  <c r="CG93" i="1" s="1"/>
  <c r="BT93" i="1"/>
  <c r="BU93" i="1" s="1"/>
  <c r="BV93" i="1" s="1"/>
  <c r="BI93" i="1"/>
  <c r="BJ93" i="1" s="1"/>
  <c r="BK93" i="1" s="1"/>
  <c r="AX93" i="1"/>
  <c r="AY93" i="1" s="1"/>
  <c r="AZ93" i="1" s="1"/>
  <c r="AM93" i="1"/>
  <c r="AN93" i="1" s="1"/>
  <c r="AO93" i="1" s="1"/>
  <c r="AB93" i="1"/>
  <c r="AC93" i="1" s="1"/>
  <c r="AD93" i="1" s="1"/>
  <c r="Q93" i="1"/>
  <c r="R93" i="1" s="1"/>
  <c r="S93" i="1" s="1"/>
  <c r="G93" i="1"/>
  <c r="H93" i="1" s="1"/>
  <c r="F93" i="1"/>
  <c r="CLI92" i="1"/>
  <c r="CLJ92" i="1" s="1"/>
  <c r="CLK92" i="1" s="1"/>
  <c r="CKX92" i="1"/>
  <c r="CKY92" i="1" s="1"/>
  <c r="CKZ92" i="1" s="1"/>
  <c r="CKM92" i="1"/>
  <c r="CKN92" i="1" s="1"/>
  <c r="CKO92" i="1" s="1"/>
  <c r="CKC92" i="1"/>
  <c r="CKD92" i="1" s="1"/>
  <c r="CKB92" i="1"/>
  <c r="CJQ92" i="1"/>
  <c r="CJR92" i="1" s="1"/>
  <c r="CJS92" i="1" s="1"/>
  <c r="CJF92" i="1"/>
  <c r="CJG92" i="1" s="1"/>
  <c r="CJH92" i="1" s="1"/>
  <c r="CIU92" i="1"/>
  <c r="CIV92" i="1" s="1"/>
  <c r="CIW92" i="1" s="1"/>
  <c r="CIJ92" i="1"/>
  <c r="CIK92" i="1" s="1"/>
  <c r="CIL92" i="1" s="1"/>
  <c r="CHY92" i="1"/>
  <c r="CHZ92" i="1" s="1"/>
  <c r="CIA92" i="1" s="1"/>
  <c r="CHN92" i="1"/>
  <c r="CHO92" i="1" s="1"/>
  <c r="CHP92" i="1" s="1"/>
  <c r="CHD92" i="1"/>
  <c r="CHE92" i="1" s="1"/>
  <c r="CHC92" i="1"/>
  <c r="CGS92" i="1"/>
  <c r="CGT92" i="1" s="1"/>
  <c r="CGR92" i="1"/>
  <c r="CGG92" i="1"/>
  <c r="CGH92" i="1" s="1"/>
  <c r="CGI92" i="1" s="1"/>
  <c r="CFV92" i="1"/>
  <c r="CFW92" i="1" s="1"/>
  <c r="CFX92" i="1" s="1"/>
  <c r="CFK92" i="1"/>
  <c r="CFL92" i="1" s="1"/>
  <c r="CFM92" i="1" s="1"/>
  <c r="CEZ92" i="1"/>
  <c r="CFA92" i="1" s="1"/>
  <c r="CFB92" i="1" s="1"/>
  <c r="CEO92" i="1"/>
  <c r="CEP92" i="1" s="1"/>
  <c r="CEQ92" i="1" s="1"/>
  <c r="CED92" i="1"/>
  <c r="CEE92" i="1" s="1"/>
  <c r="CEF92" i="1" s="1"/>
  <c r="CDT92" i="1"/>
  <c r="CDU92" i="1" s="1"/>
  <c r="CDS92" i="1"/>
  <c r="CDI92" i="1"/>
  <c r="CDJ92" i="1" s="1"/>
  <c r="CDH92" i="1"/>
  <c r="CCW92" i="1"/>
  <c r="CCX92" i="1" s="1"/>
  <c r="CCY92" i="1" s="1"/>
  <c r="CCL92" i="1"/>
  <c r="CCM92" i="1" s="1"/>
  <c r="CCN92" i="1" s="1"/>
  <c r="CCA92" i="1"/>
  <c r="CCB92" i="1" s="1"/>
  <c r="CCC92" i="1" s="1"/>
  <c r="CBP92" i="1"/>
  <c r="CBQ92" i="1" s="1"/>
  <c r="CBR92" i="1" s="1"/>
  <c r="CBE92" i="1"/>
  <c r="CBF92" i="1" s="1"/>
  <c r="CBG92" i="1" s="1"/>
  <c r="CAT92" i="1"/>
  <c r="CAU92" i="1" s="1"/>
  <c r="CAV92" i="1" s="1"/>
  <c r="CAJ92" i="1"/>
  <c r="CAK92" i="1" s="1"/>
  <c r="CAI92" i="1"/>
  <c r="BZY92" i="1"/>
  <c r="BZZ92" i="1" s="1"/>
  <c r="BZX92" i="1"/>
  <c r="BZM92" i="1"/>
  <c r="BZN92" i="1" s="1"/>
  <c r="BZO92" i="1" s="1"/>
  <c r="BZB92" i="1"/>
  <c r="BZC92" i="1" s="1"/>
  <c r="BZD92" i="1" s="1"/>
  <c r="BYQ92" i="1"/>
  <c r="BYR92" i="1" s="1"/>
  <c r="BYS92" i="1" s="1"/>
  <c r="BYF92" i="1"/>
  <c r="BYG92" i="1" s="1"/>
  <c r="BYH92" i="1" s="1"/>
  <c r="BXU92" i="1"/>
  <c r="BXV92" i="1" s="1"/>
  <c r="BXW92" i="1" s="1"/>
  <c r="BXJ92" i="1"/>
  <c r="BXK92" i="1" s="1"/>
  <c r="BXL92" i="1" s="1"/>
  <c r="BWZ92" i="1"/>
  <c r="BXA92" i="1" s="1"/>
  <c r="BWY92" i="1"/>
  <c r="BWO92" i="1"/>
  <c r="BWP92" i="1" s="1"/>
  <c r="BWN92" i="1"/>
  <c r="BWC92" i="1"/>
  <c r="BWD92" i="1" s="1"/>
  <c r="BWE92" i="1" s="1"/>
  <c r="BVR92" i="1"/>
  <c r="BVS92" i="1" s="1"/>
  <c r="BVT92" i="1" s="1"/>
  <c r="BVG92" i="1"/>
  <c r="BVH92" i="1" s="1"/>
  <c r="BVI92" i="1" s="1"/>
  <c r="BUV92" i="1"/>
  <c r="BUW92" i="1" s="1"/>
  <c r="BUX92" i="1" s="1"/>
  <c r="BUK92" i="1"/>
  <c r="BUL92" i="1" s="1"/>
  <c r="BUM92" i="1" s="1"/>
  <c r="BTZ92" i="1"/>
  <c r="BUA92" i="1" s="1"/>
  <c r="BUB92" i="1" s="1"/>
  <c r="BTP92" i="1"/>
  <c r="BTQ92" i="1" s="1"/>
  <c r="BTO92" i="1"/>
  <c r="BTE92" i="1"/>
  <c r="BTF92" i="1" s="1"/>
  <c r="BTD92" i="1"/>
  <c r="BSS92" i="1"/>
  <c r="BST92" i="1" s="1"/>
  <c r="BSU92" i="1" s="1"/>
  <c r="BSH92" i="1"/>
  <c r="BSI92" i="1" s="1"/>
  <c r="BSJ92" i="1" s="1"/>
  <c r="BRW92" i="1"/>
  <c r="BRX92" i="1" s="1"/>
  <c r="BRY92" i="1" s="1"/>
  <c r="BRL92" i="1"/>
  <c r="BRM92" i="1" s="1"/>
  <c r="BRN92" i="1" s="1"/>
  <c r="BRA92" i="1"/>
  <c r="BRB92" i="1" s="1"/>
  <c r="BRC92" i="1" s="1"/>
  <c r="BQP92" i="1"/>
  <c r="BQQ92" i="1" s="1"/>
  <c r="BQR92" i="1" s="1"/>
  <c r="BQF92" i="1"/>
  <c r="BQG92" i="1" s="1"/>
  <c r="BQE92" i="1"/>
  <c r="BPU92" i="1"/>
  <c r="BPV92" i="1" s="1"/>
  <c r="BPT92" i="1"/>
  <c r="BPI92" i="1"/>
  <c r="BPJ92" i="1" s="1"/>
  <c r="BPK92" i="1" s="1"/>
  <c r="BOX92" i="1"/>
  <c r="BOY92" i="1" s="1"/>
  <c r="BOZ92" i="1" s="1"/>
  <c r="BOM92" i="1"/>
  <c r="BON92" i="1" s="1"/>
  <c r="BOO92" i="1" s="1"/>
  <c r="BOB92" i="1"/>
  <c r="BOC92" i="1" s="1"/>
  <c r="BOD92" i="1" s="1"/>
  <c r="BNQ92" i="1"/>
  <c r="BNR92" i="1" s="1"/>
  <c r="BNS92" i="1" s="1"/>
  <c r="BNF92" i="1"/>
  <c r="BNG92" i="1" s="1"/>
  <c r="BNH92" i="1" s="1"/>
  <c r="BMV92" i="1"/>
  <c r="BMW92" i="1" s="1"/>
  <c r="BMU92" i="1"/>
  <c r="BMK92" i="1"/>
  <c r="BML92" i="1" s="1"/>
  <c r="BMJ92" i="1"/>
  <c r="BLY92" i="1"/>
  <c r="BLZ92" i="1" s="1"/>
  <c r="BMA92" i="1" s="1"/>
  <c r="BLN92" i="1"/>
  <c r="BLO92" i="1" s="1"/>
  <c r="BLP92" i="1" s="1"/>
  <c r="BLC92" i="1"/>
  <c r="BLD92" i="1" s="1"/>
  <c r="BLE92" i="1" s="1"/>
  <c r="BKR92" i="1"/>
  <c r="BKS92" i="1" s="1"/>
  <c r="BKT92" i="1" s="1"/>
  <c r="BKG92" i="1"/>
  <c r="BKH92" i="1" s="1"/>
  <c r="BKI92" i="1" s="1"/>
  <c r="BJV92" i="1"/>
  <c r="BJW92" i="1" s="1"/>
  <c r="BJX92" i="1" s="1"/>
  <c r="BJL92" i="1"/>
  <c r="BJM92" i="1" s="1"/>
  <c r="BJK92" i="1"/>
  <c r="BJA92" i="1"/>
  <c r="BJB92" i="1" s="1"/>
  <c r="BIZ92" i="1"/>
  <c r="BIO92" i="1"/>
  <c r="BIP92" i="1" s="1"/>
  <c r="BIQ92" i="1" s="1"/>
  <c r="BID92" i="1"/>
  <c r="BIE92" i="1" s="1"/>
  <c r="BIF92" i="1" s="1"/>
  <c r="BHS92" i="1"/>
  <c r="BHT92" i="1" s="1"/>
  <c r="BHU92" i="1" s="1"/>
  <c r="BHH92" i="1"/>
  <c r="BHI92" i="1" s="1"/>
  <c r="BHJ92" i="1" s="1"/>
  <c r="BGW92" i="1"/>
  <c r="BGX92" i="1" s="1"/>
  <c r="BGY92" i="1" s="1"/>
  <c r="BGL92" i="1"/>
  <c r="BGM92" i="1" s="1"/>
  <c r="BGN92" i="1" s="1"/>
  <c r="BGB92" i="1"/>
  <c r="BGC92" i="1" s="1"/>
  <c r="BGA92" i="1"/>
  <c r="BFQ92" i="1"/>
  <c r="BFR92" i="1" s="1"/>
  <c r="BFP92" i="1"/>
  <c r="BFE92" i="1"/>
  <c r="BFF92" i="1" s="1"/>
  <c r="BFG92" i="1" s="1"/>
  <c r="BET92" i="1"/>
  <c r="BEU92" i="1" s="1"/>
  <c r="BEV92" i="1" s="1"/>
  <c r="BEI92" i="1"/>
  <c r="BEJ92" i="1" s="1"/>
  <c r="BEK92" i="1" s="1"/>
  <c r="BDX92" i="1"/>
  <c r="BDY92" i="1" s="1"/>
  <c r="BDZ92" i="1" s="1"/>
  <c r="BDM92" i="1"/>
  <c r="BDN92" i="1" s="1"/>
  <c r="BDO92" i="1" s="1"/>
  <c r="BDB92" i="1"/>
  <c r="BDC92" i="1" s="1"/>
  <c r="BDD92" i="1" s="1"/>
  <c r="BCR92" i="1"/>
  <c r="BCS92" i="1" s="1"/>
  <c r="BCQ92" i="1"/>
  <c r="BCG92" i="1"/>
  <c r="BCH92" i="1" s="1"/>
  <c r="BCF92" i="1"/>
  <c r="BBU92" i="1"/>
  <c r="BBV92" i="1" s="1"/>
  <c r="BBW92" i="1" s="1"/>
  <c r="BBJ92" i="1"/>
  <c r="BBK92" i="1" s="1"/>
  <c r="BBL92" i="1" s="1"/>
  <c r="BAY92" i="1"/>
  <c r="BAZ92" i="1" s="1"/>
  <c r="BBA92" i="1" s="1"/>
  <c r="BAN92" i="1"/>
  <c r="BAO92" i="1" s="1"/>
  <c r="BAP92" i="1" s="1"/>
  <c r="BAC92" i="1"/>
  <c r="BAD92" i="1" s="1"/>
  <c r="BAE92" i="1" s="1"/>
  <c r="AZR92" i="1"/>
  <c r="AZS92" i="1" s="1"/>
  <c r="AZT92" i="1" s="1"/>
  <c r="AZH92" i="1"/>
  <c r="AZI92" i="1" s="1"/>
  <c r="AZG92" i="1"/>
  <c r="AYW92" i="1"/>
  <c r="AYX92" i="1" s="1"/>
  <c r="AYV92" i="1"/>
  <c r="AYK92" i="1"/>
  <c r="AYL92" i="1" s="1"/>
  <c r="AYM92" i="1" s="1"/>
  <c r="AXZ92" i="1"/>
  <c r="AYA92" i="1" s="1"/>
  <c r="AYB92" i="1" s="1"/>
  <c r="AXO92" i="1"/>
  <c r="AXP92" i="1" s="1"/>
  <c r="AXQ92" i="1" s="1"/>
  <c r="AXD92" i="1"/>
  <c r="AXE92" i="1" s="1"/>
  <c r="AXF92" i="1" s="1"/>
  <c r="AWS92" i="1"/>
  <c r="AWT92" i="1" s="1"/>
  <c r="AWU92" i="1" s="1"/>
  <c r="AWH92" i="1"/>
  <c r="AWI92" i="1" s="1"/>
  <c r="AWJ92" i="1" s="1"/>
  <c r="AVX92" i="1"/>
  <c r="AVY92" i="1" s="1"/>
  <c r="AVW92" i="1"/>
  <c r="AVM92" i="1"/>
  <c r="AVN92" i="1" s="1"/>
  <c r="AVL92" i="1"/>
  <c r="AVA92" i="1"/>
  <c r="AVB92" i="1" s="1"/>
  <c r="AVC92" i="1" s="1"/>
  <c r="AUP92" i="1"/>
  <c r="AUQ92" i="1" s="1"/>
  <c r="AUR92" i="1" s="1"/>
  <c r="AUE92" i="1"/>
  <c r="AUF92" i="1" s="1"/>
  <c r="AUG92" i="1" s="1"/>
  <c r="ATT92" i="1"/>
  <c r="ATU92" i="1" s="1"/>
  <c r="ATV92" i="1" s="1"/>
  <c r="ATI92" i="1"/>
  <c r="ATJ92" i="1" s="1"/>
  <c r="ATK92" i="1" s="1"/>
  <c r="ASX92" i="1"/>
  <c r="ASY92" i="1" s="1"/>
  <c r="ASZ92" i="1" s="1"/>
  <c r="ASN92" i="1"/>
  <c r="ASO92" i="1" s="1"/>
  <c r="ASM92" i="1"/>
  <c r="ASC92" i="1"/>
  <c r="ASD92" i="1" s="1"/>
  <c r="ASB92" i="1"/>
  <c r="ARQ92" i="1"/>
  <c r="ARR92" i="1" s="1"/>
  <c r="ARS92" i="1" s="1"/>
  <c r="ARF92" i="1"/>
  <c r="ARG92" i="1" s="1"/>
  <c r="ARH92" i="1" s="1"/>
  <c r="AQU92" i="1"/>
  <c r="AQV92" i="1" s="1"/>
  <c r="AQW92" i="1" s="1"/>
  <c r="AQJ92" i="1"/>
  <c r="AQK92" i="1" s="1"/>
  <c r="AQL92" i="1" s="1"/>
  <c r="APY92" i="1"/>
  <c r="APZ92" i="1" s="1"/>
  <c r="AQA92" i="1" s="1"/>
  <c r="APN92" i="1"/>
  <c r="APO92" i="1" s="1"/>
  <c r="APP92" i="1" s="1"/>
  <c r="APD92" i="1"/>
  <c r="APE92" i="1" s="1"/>
  <c r="APC92" i="1"/>
  <c r="AOS92" i="1"/>
  <c r="AOT92" i="1" s="1"/>
  <c r="AOR92" i="1"/>
  <c r="AOG92" i="1"/>
  <c r="AOH92" i="1" s="1"/>
  <c r="AOI92" i="1" s="1"/>
  <c r="ANV92" i="1"/>
  <c r="ANW92" i="1" s="1"/>
  <c r="ANX92" i="1" s="1"/>
  <c r="ANK92" i="1"/>
  <c r="ANL92" i="1" s="1"/>
  <c r="ANM92" i="1" s="1"/>
  <c r="AMZ92" i="1"/>
  <c r="ANA92" i="1" s="1"/>
  <c r="ANB92" i="1" s="1"/>
  <c r="AMO92" i="1"/>
  <c r="AMP92" i="1" s="1"/>
  <c r="AMQ92" i="1" s="1"/>
  <c r="AMD92" i="1"/>
  <c r="AME92" i="1" s="1"/>
  <c r="AMF92" i="1" s="1"/>
  <c r="ALT92" i="1"/>
  <c r="ALU92" i="1" s="1"/>
  <c r="ALS92" i="1"/>
  <c r="ALI92" i="1"/>
  <c r="ALJ92" i="1" s="1"/>
  <c r="ALH92" i="1"/>
  <c r="AKW92" i="1"/>
  <c r="AKX92" i="1" s="1"/>
  <c r="AKY92" i="1" s="1"/>
  <c r="AKL92" i="1"/>
  <c r="AKM92" i="1" s="1"/>
  <c r="AKN92" i="1" s="1"/>
  <c r="AKA92" i="1"/>
  <c r="AKB92" i="1" s="1"/>
  <c r="AKC92" i="1" s="1"/>
  <c r="AJP92" i="1"/>
  <c r="AJQ92" i="1" s="1"/>
  <c r="AJR92" i="1" s="1"/>
  <c r="AJE92" i="1"/>
  <c r="AJF92" i="1" s="1"/>
  <c r="AJG92" i="1" s="1"/>
  <c r="AIT92" i="1"/>
  <c r="AIU92" i="1" s="1"/>
  <c r="AIV92" i="1" s="1"/>
  <c r="AIJ92" i="1"/>
  <c r="AIK92" i="1" s="1"/>
  <c r="AII92" i="1"/>
  <c r="AHY92" i="1"/>
  <c r="AHZ92" i="1" s="1"/>
  <c r="AHX92" i="1"/>
  <c r="AHM92" i="1"/>
  <c r="AHN92" i="1" s="1"/>
  <c r="AHO92" i="1" s="1"/>
  <c r="AHB92" i="1"/>
  <c r="AHC92" i="1" s="1"/>
  <c r="AHD92" i="1" s="1"/>
  <c r="AGQ92" i="1"/>
  <c r="AGR92" i="1" s="1"/>
  <c r="AGS92" i="1" s="1"/>
  <c r="AGF92" i="1"/>
  <c r="AGG92" i="1" s="1"/>
  <c r="AGH92" i="1" s="1"/>
  <c r="AFU92" i="1"/>
  <c r="AFV92" i="1" s="1"/>
  <c r="AFW92" i="1" s="1"/>
  <c r="AFJ92" i="1"/>
  <c r="AFK92" i="1" s="1"/>
  <c r="AFL92" i="1" s="1"/>
  <c r="AEZ92" i="1"/>
  <c r="AFA92" i="1" s="1"/>
  <c r="AEY92" i="1"/>
  <c r="AEO92" i="1"/>
  <c r="AEP92" i="1" s="1"/>
  <c r="AEN92" i="1"/>
  <c r="AEC92" i="1"/>
  <c r="AED92" i="1" s="1"/>
  <c r="AEE92" i="1" s="1"/>
  <c r="ADR92" i="1"/>
  <c r="ADS92" i="1" s="1"/>
  <c r="ADT92" i="1" s="1"/>
  <c r="ADG92" i="1"/>
  <c r="ADH92" i="1" s="1"/>
  <c r="ADI92" i="1" s="1"/>
  <c r="ACV92" i="1"/>
  <c r="ACW92" i="1" s="1"/>
  <c r="ACX92" i="1" s="1"/>
  <c r="ACK92" i="1"/>
  <c r="ACL92" i="1" s="1"/>
  <c r="ACM92" i="1" s="1"/>
  <c r="ABZ92" i="1"/>
  <c r="ACA92" i="1" s="1"/>
  <c r="ACB92" i="1" s="1"/>
  <c r="ABP92" i="1"/>
  <c r="ABQ92" i="1" s="1"/>
  <c r="ABO92" i="1"/>
  <c r="ABE92" i="1"/>
  <c r="ABF92" i="1" s="1"/>
  <c r="ABD92" i="1"/>
  <c r="AAS92" i="1"/>
  <c r="AAT92" i="1" s="1"/>
  <c r="AAU92" i="1" s="1"/>
  <c r="AAH92" i="1"/>
  <c r="AAI92" i="1" s="1"/>
  <c r="AAJ92" i="1" s="1"/>
  <c r="ZW92" i="1"/>
  <c r="ZX92" i="1" s="1"/>
  <c r="ZY92" i="1" s="1"/>
  <c r="ZL92" i="1"/>
  <c r="ZM92" i="1" s="1"/>
  <c r="ZN92" i="1" s="1"/>
  <c r="ZA92" i="1"/>
  <c r="ZB92" i="1" s="1"/>
  <c r="ZC92" i="1" s="1"/>
  <c r="YP92" i="1"/>
  <c r="YQ92" i="1" s="1"/>
  <c r="YR92" i="1" s="1"/>
  <c r="YF92" i="1"/>
  <c r="YG92" i="1" s="1"/>
  <c r="YE92" i="1"/>
  <c r="XU92" i="1"/>
  <c r="XV92" i="1" s="1"/>
  <c r="XT92" i="1"/>
  <c r="XI92" i="1"/>
  <c r="XJ92" i="1" s="1"/>
  <c r="XK92" i="1" s="1"/>
  <c r="WX92" i="1"/>
  <c r="WY92" i="1" s="1"/>
  <c r="WZ92" i="1" s="1"/>
  <c r="WM92" i="1"/>
  <c r="WN92" i="1" s="1"/>
  <c r="WO92" i="1" s="1"/>
  <c r="WB92" i="1"/>
  <c r="WC92" i="1" s="1"/>
  <c r="WD92" i="1" s="1"/>
  <c r="VQ92" i="1"/>
  <c r="VR92" i="1" s="1"/>
  <c r="VS92" i="1" s="1"/>
  <c r="VF92" i="1"/>
  <c r="VG92" i="1" s="1"/>
  <c r="VH92" i="1" s="1"/>
  <c r="UV92" i="1"/>
  <c r="UW92" i="1" s="1"/>
  <c r="UU92" i="1"/>
  <c r="UK92" i="1"/>
  <c r="UL92" i="1" s="1"/>
  <c r="UJ92" i="1"/>
  <c r="TY92" i="1"/>
  <c r="TZ92" i="1" s="1"/>
  <c r="UA92" i="1" s="1"/>
  <c r="TN92" i="1"/>
  <c r="TO92" i="1" s="1"/>
  <c r="TP92" i="1" s="1"/>
  <c r="TC92" i="1"/>
  <c r="TD92" i="1" s="1"/>
  <c r="TE92" i="1" s="1"/>
  <c r="SR92" i="1"/>
  <c r="SS92" i="1" s="1"/>
  <c r="ST92" i="1" s="1"/>
  <c r="SG92" i="1"/>
  <c r="SH92" i="1" s="1"/>
  <c r="SI92" i="1" s="1"/>
  <c r="RV92" i="1"/>
  <c r="RW92" i="1" s="1"/>
  <c r="RX92" i="1" s="1"/>
  <c r="RK92" i="1"/>
  <c r="RL92" i="1" s="1"/>
  <c r="RM92" i="1" s="1"/>
  <c r="QZ92" i="1"/>
  <c r="RA92" i="1" s="1"/>
  <c r="RB92" i="1" s="1"/>
  <c r="QO92" i="1"/>
  <c r="QP92" i="1" s="1"/>
  <c r="QQ92" i="1" s="1"/>
  <c r="QD92" i="1"/>
  <c r="QE92" i="1" s="1"/>
  <c r="QF92" i="1" s="1"/>
  <c r="PS92" i="1"/>
  <c r="PT92" i="1" s="1"/>
  <c r="PU92" i="1" s="1"/>
  <c r="PH92" i="1"/>
  <c r="PI92" i="1" s="1"/>
  <c r="PJ92" i="1" s="1"/>
  <c r="OW92" i="1"/>
  <c r="OX92" i="1" s="1"/>
  <c r="OY92" i="1" s="1"/>
  <c r="OL92" i="1"/>
  <c r="OM92" i="1" s="1"/>
  <c r="ON92" i="1" s="1"/>
  <c r="OB92" i="1"/>
  <c r="OC92" i="1" s="1"/>
  <c r="OA92" i="1"/>
  <c r="NP92" i="1"/>
  <c r="NQ92" i="1" s="1"/>
  <c r="NR92" i="1" s="1"/>
  <c r="NE92" i="1"/>
  <c r="NF92" i="1" s="1"/>
  <c r="NG92" i="1" s="1"/>
  <c r="MT92" i="1"/>
  <c r="MU92" i="1" s="1"/>
  <c r="MV92" i="1" s="1"/>
  <c r="MJ92" i="1"/>
  <c r="MK92" i="1" s="1"/>
  <c r="MI92" i="1"/>
  <c r="LX92" i="1"/>
  <c r="LY92" i="1" s="1"/>
  <c r="LZ92" i="1" s="1"/>
  <c r="LM92" i="1"/>
  <c r="LN92" i="1" s="1"/>
  <c r="LO92" i="1" s="1"/>
  <c r="LB92" i="1"/>
  <c r="LC92" i="1" s="1"/>
  <c r="LD92" i="1" s="1"/>
  <c r="KQ92" i="1"/>
  <c r="KR92" i="1" s="1"/>
  <c r="KS92" i="1" s="1"/>
  <c r="KG92" i="1"/>
  <c r="KH92" i="1" s="1"/>
  <c r="KF92" i="1"/>
  <c r="JU92" i="1"/>
  <c r="JV92" i="1" s="1"/>
  <c r="JW92" i="1" s="1"/>
  <c r="JJ92" i="1"/>
  <c r="JK92" i="1" s="1"/>
  <c r="JL92" i="1" s="1"/>
  <c r="IY92" i="1"/>
  <c r="IZ92" i="1" s="1"/>
  <c r="JA92" i="1" s="1"/>
  <c r="IO92" i="1"/>
  <c r="IP92" i="1" s="1"/>
  <c r="IN92" i="1"/>
  <c r="IC92" i="1"/>
  <c r="ID92" i="1" s="1"/>
  <c r="IE92" i="1" s="1"/>
  <c r="HR92" i="1"/>
  <c r="HS92" i="1" s="1"/>
  <c r="HT92" i="1" s="1"/>
  <c r="HG92" i="1"/>
  <c r="HH92" i="1" s="1"/>
  <c r="HI92" i="1" s="1"/>
  <c r="GV92" i="1"/>
  <c r="GW92" i="1" s="1"/>
  <c r="GX92" i="1" s="1"/>
  <c r="GK92" i="1"/>
  <c r="GL92" i="1" s="1"/>
  <c r="GM92" i="1" s="1"/>
  <c r="FZ92" i="1"/>
  <c r="GA92" i="1" s="1"/>
  <c r="GB92" i="1" s="1"/>
  <c r="FO92" i="1"/>
  <c r="FP92" i="1" s="1"/>
  <c r="FQ92" i="1" s="1"/>
  <c r="FD92" i="1"/>
  <c r="FE92" i="1" s="1"/>
  <c r="FF92" i="1" s="1"/>
  <c r="ES92" i="1"/>
  <c r="ET92" i="1" s="1"/>
  <c r="EU92" i="1" s="1"/>
  <c r="EH92" i="1"/>
  <c r="EI92" i="1" s="1"/>
  <c r="EJ92" i="1" s="1"/>
  <c r="DW92" i="1"/>
  <c r="DX92" i="1" s="1"/>
  <c r="DY92" i="1" s="1"/>
  <c r="DL92" i="1"/>
  <c r="DM92" i="1" s="1"/>
  <c r="DN92" i="1" s="1"/>
  <c r="DA92" i="1"/>
  <c r="DB92" i="1" s="1"/>
  <c r="DC92" i="1" s="1"/>
  <c r="CP92" i="1"/>
  <c r="CQ92" i="1" s="1"/>
  <c r="CR92" i="1" s="1"/>
  <c r="CF92" i="1"/>
  <c r="CG92" i="1" s="1"/>
  <c r="CE92" i="1"/>
  <c r="BT92" i="1"/>
  <c r="BU92" i="1" s="1"/>
  <c r="BV92" i="1" s="1"/>
  <c r="BI92" i="1"/>
  <c r="BJ92" i="1" s="1"/>
  <c r="BK92" i="1" s="1"/>
  <c r="AX92" i="1"/>
  <c r="AY92" i="1" s="1"/>
  <c r="AZ92" i="1" s="1"/>
  <c r="AN92" i="1"/>
  <c r="AO92" i="1" s="1"/>
  <c r="AM92" i="1"/>
  <c r="AB92" i="1"/>
  <c r="AC92" i="1" s="1"/>
  <c r="AD92" i="1" s="1"/>
  <c r="Q92" i="1"/>
  <c r="R92" i="1" s="1"/>
  <c r="S92" i="1" s="1"/>
  <c r="F92" i="1"/>
  <c r="G92" i="1" s="1"/>
  <c r="H92" i="1" s="1"/>
  <c r="CLI91" i="1"/>
  <c r="CLJ91" i="1" s="1"/>
  <c r="CLK91" i="1" s="1"/>
  <c r="CKY91" i="1"/>
  <c r="CKZ91" i="1" s="1"/>
  <c r="CKX91" i="1"/>
  <c r="CKM91" i="1"/>
  <c r="CKN91" i="1" s="1"/>
  <c r="CKO91" i="1" s="1"/>
  <c r="CKB91" i="1"/>
  <c r="CKC91" i="1" s="1"/>
  <c r="CKD91" i="1" s="1"/>
  <c r="CJQ91" i="1"/>
  <c r="CJR91" i="1" s="1"/>
  <c r="CJS91" i="1" s="1"/>
  <c r="CJG91" i="1"/>
  <c r="CJH91" i="1" s="1"/>
  <c r="CJF91" i="1"/>
  <c r="CIU91" i="1"/>
  <c r="CIV91" i="1" s="1"/>
  <c r="CIW91" i="1" s="1"/>
  <c r="CIJ91" i="1"/>
  <c r="CIK91" i="1" s="1"/>
  <c r="CIL91" i="1" s="1"/>
  <c r="CHY91" i="1"/>
  <c r="CHZ91" i="1" s="1"/>
  <c r="CIA91" i="1" s="1"/>
  <c r="CHN91" i="1"/>
  <c r="CHO91" i="1" s="1"/>
  <c r="CHP91" i="1" s="1"/>
  <c r="CHC91" i="1"/>
  <c r="CHD91" i="1" s="1"/>
  <c r="CHE91" i="1" s="1"/>
  <c r="CGR91" i="1"/>
  <c r="CGS91" i="1" s="1"/>
  <c r="CGT91" i="1" s="1"/>
  <c r="CGG91" i="1"/>
  <c r="CGH91" i="1" s="1"/>
  <c r="CGI91" i="1" s="1"/>
  <c r="CFV91" i="1"/>
  <c r="CFW91" i="1" s="1"/>
  <c r="CFX91" i="1" s="1"/>
  <c r="CFK91" i="1"/>
  <c r="CFL91" i="1" s="1"/>
  <c r="CFM91" i="1" s="1"/>
  <c r="CEZ91" i="1"/>
  <c r="CFA91" i="1" s="1"/>
  <c r="CFB91" i="1" s="1"/>
  <c r="CEO91" i="1"/>
  <c r="CEP91" i="1" s="1"/>
  <c r="CEQ91" i="1" s="1"/>
  <c r="CED91" i="1"/>
  <c r="CEE91" i="1" s="1"/>
  <c r="CEF91" i="1" s="1"/>
  <c r="CDS91" i="1"/>
  <c r="CDT91" i="1" s="1"/>
  <c r="CDU91" i="1" s="1"/>
  <c r="CDH91" i="1"/>
  <c r="CDI91" i="1" s="1"/>
  <c r="CDJ91" i="1" s="1"/>
  <c r="CCX91" i="1"/>
  <c r="CCY91" i="1" s="1"/>
  <c r="CCW91" i="1"/>
  <c r="CCL91" i="1"/>
  <c r="CCM91" i="1" s="1"/>
  <c r="CCN91" i="1" s="1"/>
  <c r="CCA91" i="1"/>
  <c r="CCB91" i="1" s="1"/>
  <c r="CCC91" i="1" s="1"/>
  <c r="CBP91" i="1"/>
  <c r="CBQ91" i="1" s="1"/>
  <c r="CBR91" i="1" s="1"/>
  <c r="CBF91" i="1"/>
  <c r="CBG91" i="1" s="1"/>
  <c r="CBE91" i="1"/>
  <c r="CAT91" i="1"/>
  <c r="CAU91" i="1" s="1"/>
  <c r="CAV91" i="1" s="1"/>
  <c r="CAI91" i="1"/>
  <c r="CAJ91" i="1" s="1"/>
  <c r="CAK91" i="1" s="1"/>
  <c r="BZX91" i="1"/>
  <c r="BZY91" i="1" s="1"/>
  <c r="BZZ91" i="1" s="1"/>
  <c r="BZM91" i="1"/>
  <c r="BZN91" i="1" s="1"/>
  <c r="BZO91" i="1" s="1"/>
  <c r="BZC91" i="1"/>
  <c r="BZD91" i="1" s="1"/>
  <c r="BZB91" i="1"/>
  <c r="BYQ91" i="1"/>
  <c r="BYR91" i="1" s="1"/>
  <c r="BYS91" i="1" s="1"/>
  <c r="BYF91" i="1"/>
  <c r="BYG91" i="1" s="1"/>
  <c r="BYH91" i="1" s="1"/>
  <c r="BXU91" i="1"/>
  <c r="BXV91" i="1" s="1"/>
  <c r="BXW91" i="1" s="1"/>
  <c r="BXK91" i="1"/>
  <c r="BXL91" i="1" s="1"/>
  <c r="BXJ91" i="1"/>
  <c r="BWY91" i="1"/>
  <c r="BWZ91" i="1" s="1"/>
  <c r="BXA91" i="1" s="1"/>
  <c r="BWN91" i="1"/>
  <c r="BWO91" i="1" s="1"/>
  <c r="BWP91" i="1" s="1"/>
  <c r="BWC91" i="1"/>
  <c r="BWD91" i="1" s="1"/>
  <c r="BWE91" i="1" s="1"/>
  <c r="BVR91" i="1"/>
  <c r="BVS91" i="1" s="1"/>
  <c r="BVT91" i="1" s="1"/>
  <c r="BVG91" i="1"/>
  <c r="BVH91" i="1" s="1"/>
  <c r="BVI91" i="1" s="1"/>
  <c r="BUV91" i="1"/>
  <c r="BUW91" i="1" s="1"/>
  <c r="BUX91" i="1" s="1"/>
  <c r="BUK91" i="1"/>
  <c r="BUL91" i="1" s="1"/>
  <c r="BUM91" i="1" s="1"/>
  <c r="BTZ91" i="1"/>
  <c r="BUA91" i="1" s="1"/>
  <c r="BUB91" i="1" s="1"/>
  <c r="BTO91" i="1"/>
  <c r="BTP91" i="1" s="1"/>
  <c r="BTQ91" i="1" s="1"/>
  <c r="BTD91" i="1"/>
  <c r="BTE91" i="1" s="1"/>
  <c r="BTF91" i="1" s="1"/>
  <c r="BSS91" i="1"/>
  <c r="BST91" i="1" s="1"/>
  <c r="BSU91" i="1" s="1"/>
  <c r="BSH91" i="1"/>
  <c r="BSI91" i="1" s="1"/>
  <c r="BSJ91" i="1" s="1"/>
  <c r="BRW91" i="1"/>
  <c r="BRX91" i="1" s="1"/>
  <c r="BRY91" i="1" s="1"/>
  <c r="BRL91" i="1"/>
  <c r="BRM91" i="1" s="1"/>
  <c r="BRN91" i="1" s="1"/>
  <c r="BRB91" i="1"/>
  <c r="BRC91" i="1" s="1"/>
  <c r="BRA91" i="1"/>
  <c r="BQP91" i="1"/>
  <c r="BQQ91" i="1" s="1"/>
  <c r="BQR91" i="1" s="1"/>
  <c r="BQE91" i="1"/>
  <c r="BQF91" i="1" s="1"/>
  <c r="BQG91" i="1" s="1"/>
  <c r="BPT91" i="1"/>
  <c r="BPU91" i="1" s="1"/>
  <c r="BPV91" i="1" s="1"/>
  <c r="BPJ91" i="1"/>
  <c r="BPK91" i="1" s="1"/>
  <c r="BPI91" i="1"/>
  <c r="BOX91" i="1"/>
  <c r="BOY91" i="1" s="1"/>
  <c r="BOZ91" i="1" s="1"/>
  <c r="BOM91" i="1"/>
  <c r="BON91" i="1" s="1"/>
  <c r="BOO91" i="1" s="1"/>
  <c r="BOB91" i="1"/>
  <c r="BOC91" i="1" s="1"/>
  <c r="BOD91" i="1" s="1"/>
  <c r="BNR91" i="1"/>
  <c r="BNS91" i="1" s="1"/>
  <c r="BNQ91" i="1"/>
  <c r="BNG91" i="1"/>
  <c r="BNH91" i="1" s="1"/>
  <c r="BNF91" i="1"/>
  <c r="BMU91" i="1"/>
  <c r="BMV91" i="1" s="1"/>
  <c r="BMW91" i="1" s="1"/>
  <c r="BMJ91" i="1"/>
  <c r="BMK91" i="1" s="1"/>
  <c r="BML91" i="1" s="1"/>
  <c r="BLY91" i="1"/>
  <c r="BLZ91" i="1" s="1"/>
  <c r="BMA91" i="1" s="1"/>
  <c r="BLO91" i="1"/>
  <c r="BLP91" i="1" s="1"/>
  <c r="BLN91" i="1"/>
  <c r="BLC91" i="1"/>
  <c r="BLD91" i="1" s="1"/>
  <c r="BLE91" i="1" s="1"/>
  <c r="BKR91" i="1"/>
  <c r="BKS91" i="1" s="1"/>
  <c r="BKT91" i="1" s="1"/>
  <c r="BKG91" i="1"/>
  <c r="BKH91" i="1" s="1"/>
  <c r="BKI91" i="1" s="1"/>
  <c r="BJW91" i="1"/>
  <c r="BJX91" i="1" s="1"/>
  <c r="BJV91" i="1"/>
  <c r="BJK91" i="1"/>
  <c r="BJL91" i="1" s="1"/>
  <c r="BJM91" i="1" s="1"/>
  <c r="BIZ91" i="1"/>
  <c r="BJA91" i="1" s="1"/>
  <c r="BJB91" i="1" s="1"/>
  <c r="BIO91" i="1"/>
  <c r="BIP91" i="1" s="1"/>
  <c r="BIQ91" i="1" s="1"/>
  <c r="BID91" i="1"/>
  <c r="BIE91" i="1" s="1"/>
  <c r="BIF91" i="1" s="1"/>
  <c r="BHS91" i="1"/>
  <c r="BHT91" i="1" s="1"/>
  <c r="BHU91" i="1" s="1"/>
  <c r="BHH91" i="1"/>
  <c r="BHI91" i="1" s="1"/>
  <c r="BHJ91" i="1" s="1"/>
  <c r="BGW91" i="1"/>
  <c r="BGX91" i="1" s="1"/>
  <c r="BGY91" i="1" s="1"/>
  <c r="BGL91" i="1"/>
  <c r="BGM91" i="1" s="1"/>
  <c r="BGN91" i="1" s="1"/>
  <c r="BGA91" i="1"/>
  <c r="BGB91" i="1" s="1"/>
  <c r="BGC91" i="1" s="1"/>
  <c r="BFP91" i="1"/>
  <c r="BFQ91" i="1" s="1"/>
  <c r="BFR91" i="1" s="1"/>
  <c r="BFF91" i="1"/>
  <c r="BFG91" i="1" s="1"/>
  <c r="BFE91" i="1"/>
  <c r="BET91" i="1"/>
  <c r="BEU91" i="1" s="1"/>
  <c r="BEV91" i="1" s="1"/>
  <c r="BEI91" i="1"/>
  <c r="BEJ91" i="1" s="1"/>
  <c r="BEK91" i="1" s="1"/>
  <c r="BDX91" i="1"/>
  <c r="BDY91" i="1" s="1"/>
  <c r="BDZ91" i="1" s="1"/>
  <c r="BDN91" i="1"/>
  <c r="BDO91" i="1" s="1"/>
  <c r="BDM91" i="1"/>
  <c r="BDB91" i="1"/>
  <c r="BDC91" i="1" s="1"/>
  <c r="BDD91" i="1" s="1"/>
  <c r="BCQ91" i="1"/>
  <c r="BCR91" i="1" s="1"/>
  <c r="BCS91" i="1" s="1"/>
  <c r="BCF91" i="1"/>
  <c r="BCG91" i="1" s="1"/>
  <c r="BCH91" i="1" s="1"/>
  <c r="BBU91" i="1"/>
  <c r="BBV91" i="1" s="1"/>
  <c r="BBW91" i="1" s="1"/>
  <c r="BBJ91" i="1"/>
  <c r="BBK91" i="1" s="1"/>
  <c r="BBL91" i="1" s="1"/>
  <c r="BAY91" i="1"/>
  <c r="BAZ91" i="1" s="1"/>
  <c r="BBA91" i="1" s="1"/>
  <c r="BAN91" i="1"/>
  <c r="BAO91" i="1" s="1"/>
  <c r="BAP91" i="1" s="1"/>
  <c r="BAC91" i="1"/>
  <c r="BAD91" i="1" s="1"/>
  <c r="BAE91" i="1" s="1"/>
  <c r="AZR91" i="1"/>
  <c r="AZS91" i="1" s="1"/>
  <c r="AZT91" i="1" s="1"/>
  <c r="AZG91" i="1"/>
  <c r="AZH91" i="1" s="1"/>
  <c r="AZI91" i="1" s="1"/>
  <c r="AYV91" i="1"/>
  <c r="AYW91" i="1" s="1"/>
  <c r="AYX91" i="1" s="1"/>
  <c r="AYK91" i="1"/>
  <c r="AYL91" i="1" s="1"/>
  <c r="AYM91" i="1" s="1"/>
  <c r="AYB91" i="1"/>
  <c r="AXZ91" i="1"/>
  <c r="AYA91" i="1" s="1"/>
  <c r="AXO91" i="1"/>
  <c r="AXP91" i="1" s="1"/>
  <c r="AXQ91" i="1" s="1"/>
  <c r="AXD91" i="1"/>
  <c r="AXE91" i="1" s="1"/>
  <c r="AXF91" i="1" s="1"/>
  <c r="AWT91" i="1"/>
  <c r="AWU91" i="1" s="1"/>
  <c r="AWS91" i="1"/>
  <c r="AWH91" i="1"/>
  <c r="AWI91" i="1" s="1"/>
  <c r="AWJ91" i="1" s="1"/>
  <c r="AVW91" i="1"/>
  <c r="AVX91" i="1" s="1"/>
  <c r="AVY91" i="1" s="1"/>
  <c r="AVL91" i="1"/>
  <c r="AVM91" i="1" s="1"/>
  <c r="AVN91" i="1" s="1"/>
  <c r="AVA91" i="1"/>
  <c r="AVB91" i="1" s="1"/>
  <c r="AVC91" i="1" s="1"/>
  <c r="AUP91" i="1"/>
  <c r="AUQ91" i="1" s="1"/>
  <c r="AUR91" i="1" s="1"/>
  <c r="AUE91" i="1"/>
  <c r="AUF91" i="1" s="1"/>
  <c r="AUG91" i="1" s="1"/>
  <c r="ATT91" i="1"/>
  <c r="ATU91" i="1" s="1"/>
  <c r="ATV91" i="1" s="1"/>
  <c r="ATJ91" i="1"/>
  <c r="ATK91" i="1" s="1"/>
  <c r="ATI91" i="1"/>
  <c r="ASX91" i="1"/>
  <c r="ASY91" i="1" s="1"/>
  <c r="ASZ91" i="1" s="1"/>
  <c r="ASM91" i="1"/>
  <c r="ASN91" i="1" s="1"/>
  <c r="ASO91" i="1" s="1"/>
  <c r="ASB91" i="1"/>
  <c r="ASC91" i="1" s="1"/>
  <c r="ASD91" i="1" s="1"/>
  <c r="ARR91" i="1"/>
  <c r="ARS91" i="1" s="1"/>
  <c r="ARQ91" i="1"/>
  <c r="ARF91" i="1"/>
  <c r="ARG91" i="1" s="1"/>
  <c r="ARH91" i="1" s="1"/>
  <c r="AQU91" i="1"/>
  <c r="AQV91" i="1" s="1"/>
  <c r="AQW91" i="1" s="1"/>
  <c r="AQJ91" i="1"/>
  <c r="AQK91" i="1" s="1"/>
  <c r="AQL91" i="1" s="1"/>
  <c r="APZ91" i="1"/>
  <c r="AQA91" i="1" s="1"/>
  <c r="APY91" i="1"/>
  <c r="APN91" i="1"/>
  <c r="APO91" i="1" s="1"/>
  <c r="APP91" i="1" s="1"/>
  <c r="APC91" i="1"/>
  <c r="APD91" i="1" s="1"/>
  <c r="APE91" i="1" s="1"/>
  <c r="AOR91" i="1"/>
  <c r="AOS91" i="1" s="1"/>
  <c r="AOT91" i="1" s="1"/>
  <c r="AOG91" i="1"/>
  <c r="AOH91" i="1" s="1"/>
  <c r="AOI91" i="1" s="1"/>
  <c r="ANV91" i="1"/>
  <c r="ANW91" i="1" s="1"/>
  <c r="ANX91" i="1" s="1"/>
  <c r="ANK91" i="1"/>
  <c r="ANL91" i="1" s="1"/>
  <c r="ANM91" i="1" s="1"/>
  <c r="AMZ91" i="1"/>
  <c r="ANA91" i="1" s="1"/>
  <c r="ANB91" i="1" s="1"/>
  <c r="AMO91" i="1"/>
  <c r="AMP91" i="1" s="1"/>
  <c r="AMQ91" i="1" s="1"/>
  <c r="AMD91" i="1"/>
  <c r="AME91" i="1" s="1"/>
  <c r="AMF91" i="1" s="1"/>
  <c r="ALS91" i="1"/>
  <c r="ALT91" i="1" s="1"/>
  <c r="ALU91" i="1" s="1"/>
  <c r="ALI91" i="1"/>
  <c r="ALJ91" i="1" s="1"/>
  <c r="ALH91" i="1"/>
  <c r="AKW91" i="1"/>
  <c r="AKX91" i="1" s="1"/>
  <c r="AKY91" i="1" s="1"/>
  <c r="AKM91" i="1"/>
  <c r="AKN91" i="1" s="1"/>
  <c r="AKL91" i="1"/>
  <c r="AKA91" i="1"/>
  <c r="AKB91" i="1" s="1"/>
  <c r="AKC91" i="1" s="1"/>
  <c r="AJQ91" i="1"/>
  <c r="AJR91" i="1" s="1"/>
  <c r="AJP91" i="1"/>
  <c r="AJE91" i="1"/>
  <c r="AJF91" i="1" s="1"/>
  <c r="AJG91" i="1" s="1"/>
  <c r="AIT91" i="1"/>
  <c r="AIU91" i="1" s="1"/>
  <c r="AIV91" i="1" s="1"/>
  <c r="AII91" i="1"/>
  <c r="AIJ91" i="1" s="1"/>
  <c r="AIK91" i="1" s="1"/>
  <c r="AHY91" i="1"/>
  <c r="AHZ91" i="1" s="1"/>
  <c r="AHX91" i="1"/>
  <c r="AHM91" i="1"/>
  <c r="AHN91" i="1" s="1"/>
  <c r="AHO91" i="1" s="1"/>
  <c r="AHB91" i="1"/>
  <c r="AHC91" i="1" s="1"/>
  <c r="AHD91" i="1" s="1"/>
  <c r="AGQ91" i="1"/>
  <c r="AGR91" i="1" s="1"/>
  <c r="AGS91" i="1" s="1"/>
  <c r="AGG91" i="1"/>
  <c r="AGH91" i="1" s="1"/>
  <c r="AGF91" i="1"/>
  <c r="AFU91" i="1"/>
  <c r="AFV91" i="1" s="1"/>
  <c r="AFW91" i="1" s="1"/>
  <c r="AFJ91" i="1"/>
  <c r="AFK91" i="1" s="1"/>
  <c r="AFL91" i="1" s="1"/>
  <c r="AEY91" i="1"/>
  <c r="AEZ91" i="1" s="1"/>
  <c r="AFA91" i="1" s="1"/>
  <c r="AEN91" i="1"/>
  <c r="AEO91" i="1" s="1"/>
  <c r="AEP91" i="1" s="1"/>
  <c r="AEC91" i="1"/>
  <c r="AED91" i="1" s="1"/>
  <c r="AEE91" i="1" s="1"/>
  <c r="ADR91" i="1"/>
  <c r="ADS91" i="1" s="1"/>
  <c r="ADT91" i="1" s="1"/>
  <c r="ADG91" i="1"/>
  <c r="ADH91" i="1" s="1"/>
  <c r="ADI91" i="1" s="1"/>
  <c r="ACV91" i="1"/>
  <c r="ACW91" i="1" s="1"/>
  <c r="ACX91" i="1" s="1"/>
  <c r="ACK91" i="1"/>
  <c r="ACL91" i="1" s="1"/>
  <c r="ACM91" i="1" s="1"/>
  <c r="ACA91" i="1"/>
  <c r="ACB91" i="1" s="1"/>
  <c r="ABZ91" i="1"/>
  <c r="ABO91" i="1"/>
  <c r="ABP91" i="1" s="1"/>
  <c r="ABQ91" i="1" s="1"/>
  <c r="ABE91" i="1"/>
  <c r="ABF91" i="1" s="1"/>
  <c r="ABD91" i="1"/>
  <c r="AAS91" i="1"/>
  <c r="AAT91" i="1" s="1"/>
  <c r="AAU91" i="1" s="1"/>
  <c r="AAI91" i="1"/>
  <c r="AAJ91" i="1" s="1"/>
  <c r="AAH91" i="1"/>
  <c r="ZW91" i="1"/>
  <c r="ZX91" i="1" s="1"/>
  <c r="ZY91" i="1" s="1"/>
  <c r="ZM91" i="1"/>
  <c r="ZN91" i="1" s="1"/>
  <c r="ZL91" i="1"/>
  <c r="ZA91" i="1"/>
  <c r="ZB91" i="1" s="1"/>
  <c r="ZC91" i="1" s="1"/>
  <c r="YQ91" i="1"/>
  <c r="YR91" i="1" s="1"/>
  <c r="YP91" i="1"/>
  <c r="YE91" i="1"/>
  <c r="YF91" i="1" s="1"/>
  <c r="YG91" i="1" s="1"/>
  <c r="XT91" i="1"/>
  <c r="XU91" i="1" s="1"/>
  <c r="XV91" i="1" s="1"/>
  <c r="XI91" i="1"/>
  <c r="XJ91" i="1" s="1"/>
  <c r="XK91" i="1" s="1"/>
  <c r="WY91" i="1"/>
  <c r="WZ91" i="1" s="1"/>
  <c r="WX91" i="1"/>
  <c r="WM91" i="1"/>
  <c r="WN91" i="1" s="1"/>
  <c r="WO91" i="1" s="1"/>
  <c r="WB91" i="1"/>
  <c r="WC91" i="1" s="1"/>
  <c r="WD91" i="1" s="1"/>
  <c r="VQ91" i="1"/>
  <c r="VR91" i="1" s="1"/>
  <c r="VS91" i="1" s="1"/>
  <c r="VG91" i="1"/>
  <c r="VH91" i="1" s="1"/>
  <c r="VF91" i="1"/>
  <c r="UU91" i="1"/>
  <c r="UV91" i="1" s="1"/>
  <c r="UW91" i="1" s="1"/>
  <c r="UJ91" i="1"/>
  <c r="UK91" i="1" s="1"/>
  <c r="UL91" i="1" s="1"/>
  <c r="TY91" i="1"/>
  <c r="TZ91" i="1" s="1"/>
  <c r="UA91" i="1" s="1"/>
  <c r="TN91" i="1"/>
  <c r="TO91" i="1" s="1"/>
  <c r="TP91" i="1" s="1"/>
  <c r="TE91" i="1"/>
  <c r="TC91" i="1"/>
  <c r="TD91" i="1" s="1"/>
  <c r="SR91" i="1"/>
  <c r="SS91" i="1" s="1"/>
  <c r="ST91" i="1" s="1"/>
  <c r="SI91" i="1"/>
  <c r="SG91" i="1"/>
  <c r="SH91" i="1" s="1"/>
  <c r="RW91" i="1"/>
  <c r="RX91" i="1" s="1"/>
  <c r="RV91" i="1"/>
  <c r="RM91" i="1"/>
  <c r="RK91" i="1"/>
  <c r="RL91" i="1" s="1"/>
  <c r="QZ91" i="1"/>
  <c r="RA91" i="1" s="1"/>
  <c r="RB91" i="1" s="1"/>
  <c r="QO91" i="1"/>
  <c r="QP91" i="1" s="1"/>
  <c r="QQ91" i="1" s="1"/>
  <c r="QE91" i="1"/>
  <c r="QF91" i="1" s="1"/>
  <c r="QD91" i="1"/>
  <c r="PS91" i="1"/>
  <c r="PT91" i="1" s="1"/>
  <c r="PU91" i="1" s="1"/>
  <c r="PI91" i="1"/>
  <c r="PJ91" i="1" s="1"/>
  <c r="PH91" i="1"/>
  <c r="OY91" i="1"/>
  <c r="OW91" i="1"/>
  <c r="OX91" i="1" s="1"/>
  <c r="OM91" i="1"/>
  <c r="ON91" i="1" s="1"/>
  <c r="OL91" i="1"/>
  <c r="OA91" i="1"/>
  <c r="OB91" i="1" s="1"/>
  <c r="OC91" i="1" s="1"/>
  <c r="NP91" i="1"/>
  <c r="NQ91" i="1" s="1"/>
  <c r="NR91" i="1" s="1"/>
  <c r="NG91" i="1"/>
  <c r="NE91" i="1"/>
  <c r="NF91" i="1" s="1"/>
  <c r="MT91" i="1"/>
  <c r="MU91" i="1" s="1"/>
  <c r="MV91" i="1" s="1"/>
  <c r="MK91" i="1"/>
  <c r="MI91" i="1"/>
  <c r="MJ91" i="1" s="1"/>
  <c r="LY91" i="1"/>
  <c r="LZ91" i="1" s="1"/>
  <c r="LX91" i="1"/>
  <c r="LO91" i="1"/>
  <c r="LM91" i="1"/>
  <c r="LN91" i="1" s="1"/>
  <c r="LB91" i="1"/>
  <c r="LC91" i="1" s="1"/>
  <c r="LD91" i="1" s="1"/>
  <c r="KQ91" i="1"/>
  <c r="KR91" i="1" s="1"/>
  <c r="KS91" i="1" s="1"/>
  <c r="KG91" i="1"/>
  <c r="KH91" i="1" s="1"/>
  <c r="KF91" i="1"/>
  <c r="JU91" i="1"/>
  <c r="JV91" i="1" s="1"/>
  <c r="JW91" i="1" s="1"/>
  <c r="JK91" i="1"/>
  <c r="JL91" i="1" s="1"/>
  <c r="JJ91" i="1"/>
  <c r="JA91" i="1"/>
  <c r="IY91" i="1"/>
  <c r="IZ91" i="1" s="1"/>
  <c r="IO91" i="1"/>
  <c r="IP91" i="1" s="1"/>
  <c r="IN91" i="1"/>
  <c r="IC91" i="1"/>
  <c r="ID91" i="1" s="1"/>
  <c r="IE91" i="1" s="1"/>
  <c r="HR91" i="1"/>
  <c r="HS91" i="1" s="1"/>
  <c r="HT91" i="1" s="1"/>
  <c r="HI91" i="1"/>
  <c r="HG91" i="1"/>
  <c r="HH91" i="1" s="1"/>
  <c r="GV91" i="1"/>
  <c r="GW91" i="1" s="1"/>
  <c r="GX91" i="1" s="1"/>
  <c r="GM91" i="1"/>
  <c r="GK91" i="1"/>
  <c r="GL91" i="1" s="1"/>
  <c r="GA91" i="1"/>
  <c r="GB91" i="1" s="1"/>
  <c r="FZ91" i="1"/>
  <c r="FQ91" i="1"/>
  <c r="FO91" i="1"/>
  <c r="FP91" i="1" s="1"/>
  <c r="FD91" i="1"/>
  <c r="FE91" i="1" s="1"/>
  <c r="FF91" i="1" s="1"/>
  <c r="ES91" i="1"/>
  <c r="ET91" i="1" s="1"/>
  <c r="EU91" i="1" s="1"/>
  <c r="EI91" i="1"/>
  <c r="EJ91" i="1" s="1"/>
  <c r="EH91" i="1"/>
  <c r="DW91" i="1"/>
  <c r="DX91" i="1" s="1"/>
  <c r="DY91" i="1" s="1"/>
  <c r="DM91" i="1"/>
  <c r="DN91" i="1" s="1"/>
  <c r="DL91" i="1"/>
  <c r="DC91" i="1"/>
  <c r="DA91" i="1"/>
  <c r="DB91" i="1" s="1"/>
  <c r="CQ91" i="1"/>
  <c r="CR91" i="1" s="1"/>
  <c r="CP91" i="1"/>
  <c r="CE91" i="1"/>
  <c r="CF91" i="1" s="1"/>
  <c r="CG91" i="1" s="1"/>
  <c r="BT91" i="1"/>
  <c r="BU91" i="1" s="1"/>
  <c r="BV91" i="1" s="1"/>
  <c r="BK91" i="1"/>
  <c r="BI91" i="1"/>
  <c r="BJ91" i="1" s="1"/>
  <c r="AX91" i="1"/>
  <c r="AY91" i="1" s="1"/>
  <c r="AZ91" i="1" s="1"/>
  <c r="AO91" i="1"/>
  <c r="AM91" i="1"/>
  <c r="AN91" i="1" s="1"/>
  <c r="AC91" i="1"/>
  <c r="AD91" i="1" s="1"/>
  <c r="AB91" i="1"/>
  <c r="S91" i="1"/>
  <c r="Q91" i="1"/>
  <c r="R91" i="1" s="1"/>
  <c r="F91" i="1"/>
  <c r="G91" i="1" s="1"/>
  <c r="H91" i="1" s="1"/>
  <c r="CLI90" i="1"/>
  <c r="CLJ90" i="1" s="1"/>
  <c r="CLK90" i="1" s="1"/>
  <c r="CKY90" i="1"/>
  <c r="CKZ90" i="1" s="1"/>
  <c r="CKX90" i="1"/>
  <c r="CKM90" i="1"/>
  <c r="CKN90" i="1" s="1"/>
  <c r="CKO90" i="1" s="1"/>
  <c r="CKC90" i="1"/>
  <c r="CKD90" i="1" s="1"/>
  <c r="CKB90" i="1"/>
  <c r="CJS90" i="1"/>
  <c r="CJQ90" i="1"/>
  <c r="CJR90" i="1" s="1"/>
  <c r="CJG90" i="1"/>
  <c r="CJH90" i="1" s="1"/>
  <c r="CJF90" i="1"/>
  <c r="CIU90" i="1"/>
  <c r="CIV90" i="1" s="1"/>
  <c r="CIW90" i="1" s="1"/>
  <c r="CIJ90" i="1"/>
  <c r="CIK90" i="1" s="1"/>
  <c r="CIL90" i="1" s="1"/>
  <c r="CIA90" i="1"/>
  <c r="CHY90" i="1"/>
  <c r="CHZ90" i="1" s="1"/>
  <c r="CHN90" i="1"/>
  <c r="CHO90" i="1" s="1"/>
  <c r="CHP90" i="1" s="1"/>
  <c r="CHE90" i="1"/>
  <c r="CHC90" i="1"/>
  <c r="CHD90" i="1" s="1"/>
  <c r="CGS90" i="1"/>
  <c r="CGT90" i="1" s="1"/>
  <c r="CGR90" i="1"/>
  <c r="CGI90" i="1"/>
  <c r="CGG90" i="1"/>
  <c r="CGH90" i="1" s="1"/>
  <c r="CFV90" i="1"/>
  <c r="CFW90" i="1" s="1"/>
  <c r="CFX90" i="1" s="1"/>
  <c r="CFK90" i="1"/>
  <c r="CFL90" i="1" s="1"/>
  <c r="CFM90" i="1" s="1"/>
  <c r="CFA90" i="1"/>
  <c r="CFB90" i="1" s="1"/>
  <c r="CEZ90" i="1"/>
  <c r="CEO90" i="1"/>
  <c r="CEP90" i="1" s="1"/>
  <c r="CEQ90" i="1" s="1"/>
  <c r="CEE90" i="1"/>
  <c r="CEF90" i="1" s="1"/>
  <c r="CED90" i="1"/>
  <c r="CDU90" i="1"/>
  <c r="CDS90" i="1"/>
  <c r="CDT90" i="1" s="1"/>
  <c r="CDI90" i="1"/>
  <c r="CDJ90" i="1" s="1"/>
  <c r="CDH90" i="1"/>
  <c r="CCW90" i="1"/>
  <c r="CCX90" i="1" s="1"/>
  <c r="CCY90" i="1" s="1"/>
  <c r="CCL90" i="1"/>
  <c r="CCM90" i="1" s="1"/>
  <c r="CCN90" i="1" s="1"/>
  <c r="CCC90" i="1"/>
  <c r="CCA90" i="1"/>
  <c r="CCB90" i="1" s="1"/>
  <c r="CBP90" i="1"/>
  <c r="CBQ90" i="1" s="1"/>
  <c r="CBR90" i="1" s="1"/>
  <c r="CBG90" i="1"/>
  <c r="CBE90" i="1"/>
  <c r="CBF90" i="1" s="1"/>
  <c r="CAU90" i="1"/>
  <c r="CAV90" i="1" s="1"/>
  <c r="CAT90" i="1"/>
  <c r="CAK90" i="1"/>
  <c r="CAI90" i="1"/>
  <c r="CAJ90" i="1" s="1"/>
  <c r="BZX90" i="1"/>
  <c r="BZY90" i="1" s="1"/>
  <c r="BZZ90" i="1" s="1"/>
  <c r="BZM90" i="1"/>
  <c r="BZN90" i="1" s="1"/>
  <c r="BZO90" i="1" s="1"/>
  <c r="BZC90" i="1"/>
  <c r="BZD90" i="1" s="1"/>
  <c r="BZB90" i="1"/>
  <c r="BYQ90" i="1"/>
  <c r="BYR90" i="1" s="1"/>
  <c r="BYS90" i="1" s="1"/>
  <c r="BYG90" i="1"/>
  <c r="BYH90" i="1" s="1"/>
  <c r="BYF90" i="1"/>
  <c r="BXW90" i="1"/>
  <c r="BXU90" i="1"/>
  <c r="BXV90" i="1" s="1"/>
  <c r="BXK90" i="1"/>
  <c r="BXL90" i="1" s="1"/>
  <c r="BXJ90" i="1"/>
  <c r="BXA90" i="1"/>
  <c r="BWY90" i="1"/>
  <c r="BWZ90" i="1" s="1"/>
  <c r="BWN90" i="1"/>
  <c r="BWO90" i="1" s="1"/>
  <c r="BWP90" i="1" s="1"/>
  <c r="BWE90" i="1"/>
  <c r="BWC90" i="1"/>
  <c r="BWD90" i="1" s="1"/>
  <c r="BVR90" i="1"/>
  <c r="BVS90" i="1" s="1"/>
  <c r="BVT90" i="1" s="1"/>
  <c r="BVI90" i="1"/>
  <c r="BVG90" i="1"/>
  <c r="BVH90" i="1" s="1"/>
  <c r="BUW90" i="1"/>
  <c r="BUX90" i="1" s="1"/>
  <c r="BUV90" i="1"/>
  <c r="BUM90" i="1"/>
  <c r="BUK90" i="1"/>
  <c r="BUL90" i="1" s="1"/>
  <c r="BUA90" i="1"/>
  <c r="BUB90" i="1" s="1"/>
  <c r="BTZ90" i="1"/>
  <c r="BTO90" i="1"/>
  <c r="BTP90" i="1" s="1"/>
  <c r="BTQ90" i="1" s="1"/>
  <c r="BTE90" i="1"/>
  <c r="BTF90" i="1" s="1"/>
  <c r="BTD90" i="1"/>
  <c r="BSS90" i="1"/>
  <c r="BST90" i="1" s="1"/>
  <c r="BSU90" i="1" s="1"/>
  <c r="BSI90" i="1"/>
  <c r="BSJ90" i="1" s="1"/>
  <c r="BSH90" i="1"/>
  <c r="BRY90" i="1"/>
  <c r="BRW90" i="1"/>
  <c r="BRX90" i="1" s="1"/>
  <c r="BRM90" i="1"/>
  <c r="BRN90" i="1" s="1"/>
  <c r="BRL90" i="1"/>
  <c r="BRC90" i="1"/>
  <c r="BRA90" i="1"/>
  <c r="BRB90" i="1" s="1"/>
  <c r="BQP90" i="1"/>
  <c r="BQQ90" i="1" s="1"/>
  <c r="BQR90" i="1" s="1"/>
  <c r="BQG90" i="1"/>
  <c r="BQE90" i="1"/>
  <c r="BQF90" i="1" s="1"/>
  <c r="BPT90" i="1"/>
  <c r="BPU90" i="1" s="1"/>
  <c r="BPV90" i="1" s="1"/>
  <c r="BPK90" i="1"/>
  <c r="BPI90" i="1"/>
  <c r="BPJ90" i="1" s="1"/>
  <c r="BOY90" i="1"/>
  <c r="BOZ90" i="1" s="1"/>
  <c r="BOX90" i="1"/>
  <c r="BOO90" i="1"/>
  <c r="BOM90" i="1"/>
  <c r="BON90" i="1" s="1"/>
  <c r="BOC90" i="1"/>
  <c r="BOD90" i="1" s="1"/>
  <c r="BOB90" i="1"/>
  <c r="BNQ90" i="1"/>
  <c r="BNR90" i="1" s="1"/>
  <c r="BNS90" i="1" s="1"/>
  <c r="BNG90" i="1"/>
  <c r="BNH90" i="1" s="1"/>
  <c r="BNF90" i="1"/>
  <c r="BMU90" i="1"/>
  <c r="BMV90" i="1" s="1"/>
  <c r="BMW90" i="1" s="1"/>
  <c r="BMK90" i="1"/>
  <c r="BML90" i="1" s="1"/>
  <c r="BMJ90" i="1"/>
  <c r="BMA90" i="1"/>
  <c r="BLY90" i="1"/>
  <c r="BLZ90" i="1" s="1"/>
  <c r="BLO90" i="1"/>
  <c r="BLP90" i="1" s="1"/>
  <c r="BLN90" i="1"/>
  <c r="BLE90" i="1"/>
  <c r="BLC90" i="1"/>
  <c r="BLD90" i="1" s="1"/>
  <c r="BKR90" i="1"/>
  <c r="BKS90" i="1" s="1"/>
  <c r="BKT90" i="1" s="1"/>
  <c r="BKI90" i="1"/>
  <c r="BKG90" i="1"/>
  <c r="BKH90" i="1" s="1"/>
  <c r="BJV90" i="1"/>
  <c r="BJW90" i="1" s="1"/>
  <c r="BJX90" i="1" s="1"/>
  <c r="BJM90" i="1"/>
  <c r="BJK90" i="1"/>
  <c r="BJL90" i="1" s="1"/>
  <c r="BJA90" i="1"/>
  <c r="BJB90" i="1" s="1"/>
  <c r="BIZ90" i="1"/>
  <c r="BIQ90" i="1"/>
  <c r="BIO90" i="1"/>
  <c r="BIP90" i="1" s="1"/>
  <c r="BIE90" i="1"/>
  <c r="BIF90" i="1" s="1"/>
  <c r="BID90" i="1"/>
  <c r="BHS90" i="1"/>
  <c r="BHT90" i="1" s="1"/>
  <c r="BHU90" i="1" s="1"/>
  <c r="BHI90" i="1"/>
  <c r="BHJ90" i="1" s="1"/>
  <c r="BHH90" i="1"/>
  <c r="BGW90" i="1"/>
  <c r="BGX90" i="1" s="1"/>
  <c r="BGY90" i="1" s="1"/>
  <c r="BGM90" i="1"/>
  <c r="BGN90" i="1" s="1"/>
  <c r="BGL90" i="1"/>
  <c r="BGC90" i="1"/>
  <c r="BGA90" i="1"/>
  <c r="BGB90" i="1" s="1"/>
  <c r="BFQ90" i="1"/>
  <c r="BFR90" i="1" s="1"/>
  <c r="BFP90" i="1"/>
  <c r="BFG90" i="1"/>
  <c r="BFE90" i="1"/>
  <c r="BFF90" i="1" s="1"/>
  <c r="BET90" i="1"/>
  <c r="BEU90" i="1" s="1"/>
  <c r="BEV90" i="1" s="1"/>
  <c r="BEK90" i="1"/>
  <c r="BEI90" i="1"/>
  <c r="BEJ90" i="1" s="1"/>
  <c r="BDX90" i="1"/>
  <c r="BDY90" i="1" s="1"/>
  <c r="BDZ90" i="1" s="1"/>
  <c r="BDO90" i="1"/>
  <c r="BDM90" i="1"/>
  <c r="BDN90" i="1" s="1"/>
  <c r="BDC90" i="1"/>
  <c r="BDD90" i="1" s="1"/>
  <c r="BDB90" i="1"/>
  <c r="BCS90" i="1"/>
  <c r="BCQ90" i="1"/>
  <c r="BCR90" i="1" s="1"/>
  <c r="BCG90" i="1"/>
  <c r="BCH90" i="1" s="1"/>
  <c r="BCF90" i="1"/>
  <c r="BBU90" i="1"/>
  <c r="BBV90" i="1" s="1"/>
  <c r="BBW90" i="1" s="1"/>
  <c r="BBK90" i="1"/>
  <c r="BBL90" i="1" s="1"/>
  <c r="BBJ90" i="1"/>
  <c r="BAY90" i="1"/>
  <c r="BAZ90" i="1" s="1"/>
  <c r="BBA90" i="1" s="1"/>
  <c r="BAO90" i="1"/>
  <c r="BAP90" i="1" s="1"/>
  <c r="BAN90" i="1"/>
  <c r="BAE90" i="1"/>
  <c r="BAC90" i="1"/>
  <c r="BAD90" i="1" s="1"/>
  <c r="AZS90" i="1"/>
  <c r="AZT90" i="1" s="1"/>
  <c r="AZR90" i="1"/>
  <c r="AZI90" i="1"/>
  <c r="AZG90" i="1"/>
  <c r="AZH90" i="1" s="1"/>
  <c r="AYV90" i="1"/>
  <c r="AYW90" i="1" s="1"/>
  <c r="AYX90" i="1" s="1"/>
  <c r="AYM90" i="1"/>
  <c r="AYK90" i="1"/>
  <c r="AYL90" i="1" s="1"/>
  <c r="AXZ90" i="1"/>
  <c r="AYA90" i="1" s="1"/>
  <c r="AYB90" i="1" s="1"/>
  <c r="AXQ90" i="1"/>
  <c r="AXO90" i="1"/>
  <c r="AXP90" i="1" s="1"/>
  <c r="AXE90" i="1"/>
  <c r="AXF90" i="1" s="1"/>
  <c r="AXD90" i="1"/>
  <c r="AWU90" i="1"/>
  <c r="AWS90" i="1"/>
  <c r="AWT90" i="1" s="1"/>
  <c r="AWI90" i="1"/>
  <c r="AWJ90" i="1" s="1"/>
  <c r="AWH90" i="1"/>
  <c r="AVW90" i="1"/>
  <c r="AVX90" i="1" s="1"/>
  <c r="AVY90" i="1" s="1"/>
  <c r="AVM90" i="1"/>
  <c r="AVN90" i="1" s="1"/>
  <c r="AVL90" i="1"/>
  <c r="AVA90" i="1"/>
  <c r="AVB90" i="1" s="1"/>
  <c r="AVC90" i="1" s="1"/>
  <c r="AUQ90" i="1"/>
  <c r="AUR90" i="1" s="1"/>
  <c r="AUP90" i="1"/>
  <c r="AUG90" i="1"/>
  <c r="AUE90" i="1"/>
  <c r="AUF90" i="1" s="1"/>
  <c r="ATU90" i="1"/>
  <c r="ATV90" i="1" s="1"/>
  <c r="ATT90" i="1"/>
  <c r="ATK90" i="1"/>
  <c r="ATI90" i="1"/>
  <c r="ATJ90" i="1" s="1"/>
  <c r="ASX90" i="1"/>
  <c r="ASY90" i="1" s="1"/>
  <c r="ASZ90" i="1" s="1"/>
  <c r="ASO90" i="1"/>
  <c r="ASM90" i="1"/>
  <c r="ASN90" i="1" s="1"/>
  <c r="ASB90" i="1"/>
  <c r="ASC90" i="1" s="1"/>
  <c r="ASD90" i="1" s="1"/>
  <c r="ARS90" i="1"/>
  <c r="ARQ90" i="1"/>
  <c r="ARR90" i="1" s="1"/>
  <c r="ARG90" i="1"/>
  <c r="ARH90" i="1" s="1"/>
  <c r="ARF90" i="1"/>
  <c r="AQW90" i="1"/>
  <c r="AQU90" i="1"/>
  <c r="AQV90" i="1" s="1"/>
  <c r="AQK90" i="1"/>
  <c r="AQL90" i="1" s="1"/>
  <c r="AQJ90" i="1"/>
  <c r="APY90" i="1"/>
  <c r="APZ90" i="1" s="1"/>
  <c r="AQA90" i="1" s="1"/>
  <c r="APO90" i="1"/>
  <c r="APP90" i="1" s="1"/>
  <c r="APN90" i="1"/>
  <c r="APC90" i="1"/>
  <c r="APD90" i="1" s="1"/>
  <c r="APE90" i="1" s="1"/>
  <c r="AOS90" i="1"/>
  <c r="AOT90" i="1" s="1"/>
  <c r="AOR90" i="1"/>
  <c r="AOI90" i="1"/>
  <c r="AOG90" i="1"/>
  <c r="AOH90" i="1" s="1"/>
  <c r="ANW90" i="1"/>
  <c r="ANX90" i="1" s="1"/>
  <c r="ANV90" i="1"/>
  <c r="ANM90" i="1"/>
  <c r="ANK90" i="1"/>
  <c r="ANL90" i="1" s="1"/>
  <c r="ANA90" i="1"/>
  <c r="ANB90" i="1" s="1"/>
  <c r="AMZ90" i="1"/>
  <c r="AMQ90" i="1"/>
  <c r="AMO90" i="1"/>
  <c r="AMP90" i="1" s="1"/>
  <c r="AMD90" i="1"/>
  <c r="AME90" i="1" s="1"/>
  <c r="AMF90" i="1" s="1"/>
  <c r="ALU90" i="1"/>
  <c r="ALS90" i="1"/>
  <c r="ALT90" i="1" s="1"/>
  <c r="ALI90" i="1"/>
  <c r="ALJ90" i="1" s="1"/>
  <c r="ALH90" i="1"/>
  <c r="AKY90" i="1"/>
  <c r="AKW90" i="1"/>
  <c r="AKX90" i="1" s="1"/>
  <c r="AKM90" i="1"/>
  <c r="AKN90" i="1" s="1"/>
  <c r="AKL90" i="1"/>
  <c r="AKC90" i="1"/>
  <c r="AKA90" i="1"/>
  <c r="AKB90" i="1" s="1"/>
  <c r="AJQ90" i="1"/>
  <c r="AJR90" i="1" s="1"/>
  <c r="AJP90" i="1"/>
  <c r="AJE90" i="1"/>
  <c r="AJF90" i="1" s="1"/>
  <c r="AJG90" i="1" s="1"/>
  <c r="AIU90" i="1"/>
  <c r="AIV90" i="1" s="1"/>
  <c r="AIT90" i="1"/>
  <c r="AIK90" i="1"/>
  <c r="AII90" i="1"/>
  <c r="AIJ90" i="1" s="1"/>
  <c r="AHY90" i="1"/>
  <c r="AHZ90" i="1" s="1"/>
  <c r="AHX90" i="1"/>
  <c r="AHO90" i="1"/>
  <c r="AHM90" i="1"/>
  <c r="AHN90" i="1" s="1"/>
  <c r="AHC90" i="1"/>
  <c r="AHD90" i="1" s="1"/>
  <c r="AHB90" i="1"/>
  <c r="AGS90" i="1"/>
  <c r="AGQ90" i="1"/>
  <c r="AGR90" i="1" s="1"/>
  <c r="AGF90" i="1"/>
  <c r="AGG90" i="1" s="1"/>
  <c r="AGH90" i="1" s="1"/>
  <c r="AFW90" i="1"/>
  <c r="AFU90" i="1"/>
  <c r="AFV90" i="1" s="1"/>
  <c r="AFK90" i="1"/>
  <c r="AFL90" i="1" s="1"/>
  <c r="AFJ90" i="1"/>
  <c r="AFA90" i="1"/>
  <c r="AEY90" i="1"/>
  <c r="AEZ90" i="1" s="1"/>
  <c r="AEO90" i="1"/>
  <c r="AEP90" i="1" s="1"/>
  <c r="AEN90" i="1"/>
  <c r="AEE90" i="1"/>
  <c r="AEC90" i="1"/>
  <c r="AED90" i="1" s="1"/>
  <c r="ADS90" i="1"/>
  <c r="ADT90" i="1" s="1"/>
  <c r="ADR90" i="1"/>
  <c r="ADI90" i="1"/>
  <c r="ADG90" i="1"/>
  <c r="ADH90" i="1" s="1"/>
  <c r="ACW90" i="1"/>
  <c r="ACX90" i="1" s="1"/>
  <c r="ACV90" i="1"/>
  <c r="ACK90" i="1"/>
  <c r="ACL90" i="1" s="1"/>
  <c r="ACM90" i="1" s="1"/>
  <c r="ABZ90" i="1"/>
  <c r="ACA90" i="1" s="1"/>
  <c r="ACB90" i="1" s="1"/>
  <c r="ABO90" i="1"/>
  <c r="ABP90" i="1" s="1"/>
  <c r="ABQ90" i="1" s="1"/>
  <c r="ABD90" i="1"/>
  <c r="ABE90" i="1" s="1"/>
  <c r="ABF90" i="1" s="1"/>
  <c r="AAS90" i="1"/>
  <c r="AAT90" i="1" s="1"/>
  <c r="AAU90" i="1" s="1"/>
  <c r="AAH90" i="1"/>
  <c r="AAI90" i="1" s="1"/>
  <c r="AAJ90" i="1" s="1"/>
  <c r="ZW90" i="1"/>
  <c r="ZX90" i="1" s="1"/>
  <c r="ZY90" i="1" s="1"/>
  <c r="ZM90" i="1"/>
  <c r="ZN90" i="1" s="1"/>
  <c r="ZL90" i="1"/>
  <c r="ZA90" i="1"/>
  <c r="ZB90" i="1" s="1"/>
  <c r="ZC90" i="1" s="1"/>
  <c r="YP90" i="1"/>
  <c r="YQ90" i="1" s="1"/>
  <c r="YR90" i="1" s="1"/>
  <c r="YE90" i="1"/>
  <c r="YF90" i="1" s="1"/>
  <c r="YG90" i="1" s="1"/>
  <c r="XT90" i="1"/>
  <c r="XU90" i="1" s="1"/>
  <c r="XV90" i="1" s="1"/>
  <c r="XK90" i="1"/>
  <c r="XI90" i="1"/>
  <c r="XJ90" i="1" s="1"/>
  <c r="WX90" i="1"/>
  <c r="WY90" i="1" s="1"/>
  <c r="WZ90" i="1" s="1"/>
  <c r="WM90" i="1"/>
  <c r="WN90" i="1" s="1"/>
  <c r="WO90" i="1" s="1"/>
  <c r="WB90" i="1"/>
  <c r="WC90" i="1" s="1"/>
  <c r="WD90" i="1" s="1"/>
  <c r="VQ90" i="1"/>
  <c r="VR90" i="1" s="1"/>
  <c r="VS90" i="1" s="1"/>
  <c r="VF90" i="1"/>
  <c r="VG90" i="1" s="1"/>
  <c r="VH90" i="1" s="1"/>
  <c r="UU90" i="1"/>
  <c r="UV90" i="1" s="1"/>
  <c r="UW90" i="1" s="1"/>
  <c r="UK90" i="1"/>
  <c r="UL90" i="1" s="1"/>
  <c r="UJ90" i="1"/>
  <c r="UA90" i="1"/>
  <c r="TY90" i="1"/>
  <c r="TZ90" i="1" s="1"/>
  <c r="TN90" i="1"/>
  <c r="TO90" i="1" s="1"/>
  <c r="TP90" i="1" s="1"/>
  <c r="TC90" i="1"/>
  <c r="TD90" i="1" s="1"/>
  <c r="TE90" i="1" s="1"/>
  <c r="SS90" i="1"/>
  <c r="ST90" i="1" s="1"/>
  <c r="SR90" i="1"/>
  <c r="SG90" i="1"/>
  <c r="SH90" i="1" s="1"/>
  <c r="SI90" i="1" s="1"/>
  <c r="RV90" i="1"/>
  <c r="RW90" i="1" s="1"/>
  <c r="RX90" i="1" s="1"/>
  <c r="RK90" i="1"/>
  <c r="RL90" i="1" s="1"/>
  <c r="RM90" i="1" s="1"/>
  <c r="RA90" i="1"/>
  <c r="RB90" i="1" s="1"/>
  <c r="QZ90" i="1"/>
  <c r="QO90" i="1"/>
  <c r="QP90" i="1" s="1"/>
  <c r="QQ90" i="1" s="1"/>
  <c r="QD90" i="1"/>
  <c r="QE90" i="1" s="1"/>
  <c r="QF90" i="1" s="1"/>
  <c r="PS90" i="1"/>
  <c r="PT90" i="1" s="1"/>
  <c r="PU90" i="1" s="1"/>
  <c r="PI90" i="1"/>
  <c r="PJ90" i="1" s="1"/>
  <c r="PH90" i="1"/>
  <c r="OW90" i="1"/>
  <c r="OX90" i="1" s="1"/>
  <c r="OY90" i="1" s="1"/>
  <c r="OL90" i="1"/>
  <c r="OM90" i="1" s="1"/>
  <c r="ON90" i="1" s="1"/>
  <c r="OA90" i="1"/>
  <c r="OB90" i="1" s="1"/>
  <c r="OC90" i="1" s="1"/>
  <c r="NP90" i="1"/>
  <c r="NQ90" i="1" s="1"/>
  <c r="NR90" i="1" s="1"/>
  <c r="NE90" i="1"/>
  <c r="NF90" i="1" s="1"/>
  <c r="NG90" i="1" s="1"/>
  <c r="MT90" i="1"/>
  <c r="MU90" i="1" s="1"/>
  <c r="MV90" i="1" s="1"/>
  <c r="MI90" i="1"/>
  <c r="MJ90" i="1" s="1"/>
  <c r="MK90" i="1" s="1"/>
  <c r="LY90" i="1"/>
  <c r="LZ90" i="1" s="1"/>
  <c r="LX90" i="1"/>
  <c r="LM90" i="1"/>
  <c r="LN90" i="1" s="1"/>
  <c r="LO90" i="1" s="1"/>
  <c r="LB90" i="1"/>
  <c r="LC90" i="1" s="1"/>
  <c r="LD90" i="1" s="1"/>
  <c r="KQ90" i="1"/>
  <c r="KR90" i="1" s="1"/>
  <c r="KS90" i="1" s="1"/>
  <c r="KF90" i="1"/>
  <c r="KG90" i="1" s="1"/>
  <c r="KH90" i="1" s="1"/>
  <c r="JW90" i="1"/>
  <c r="JU90" i="1"/>
  <c r="JV90" i="1" s="1"/>
  <c r="JJ90" i="1"/>
  <c r="JK90" i="1" s="1"/>
  <c r="JL90" i="1" s="1"/>
  <c r="IY90" i="1"/>
  <c r="IZ90" i="1" s="1"/>
  <c r="JA90" i="1" s="1"/>
  <c r="IN90" i="1"/>
  <c r="IO90" i="1" s="1"/>
  <c r="IP90" i="1" s="1"/>
  <c r="IC90" i="1"/>
  <c r="ID90" i="1" s="1"/>
  <c r="IE90" i="1" s="1"/>
  <c r="HR90" i="1"/>
  <c r="HS90" i="1" s="1"/>
  <c r="HT90" i="1" s="1"/>
  <c r="HG90" i="1"/>
  <c r="HH90" i="1" s="1"/>
  <c r="HI90" i="1" s="1"/>
  <c r="GW90" i="1"/>
  <c r="GX90" i="1" s="1"/>
  <c r="GV90" i="1"/>
  <c r="GM90" i="1"/>
  <c r="GK90" i="1"/>
  <c r="GL90" i="1" s="1"/>
  <c r="FZ90" i="1"/>
  <c r="GA90" i="1" s="1"/>
  <c r="GB90" i="1" s="1"/>
  <c r="FO90" i="1"/>
  <c r="FP90" i="1" s="1"/>
  <c r="FQ90" i="1" s="1"/>
  <c r="FE90" i="1"/>
  <c r="FF90" i="1" s="1"/>
  <c r="FD90" i="1"/>
  <c r="ES90" i="1"/>
  <c r="ET90" i="1" s="1"/>
  <c r="EU90" i="1" s="1"/>
  <c r="EH90" i="1"/>
  <c r="EI90" i="1" s="1"/>
  <c r="EJ90" i="1" s="1"/>
  <c r="DW90" i="1"/>
  <c r="DX90" i="1" s="1"/>
  <c r="DY90" i="1" s="1"/>
  <c r="DM90" i="1"/>
  <c r="DN90" i="1" s="1"/>
  <c r="DL90" i="1"/>
  <c r="DA90" i="1"/>
  <c r="DB90" i="1" s="1"/>
  <c r="DC90" i="1" s="1"/>
  <c r="CP90" i="1"/>
  <c r="CQ90" i="1" s="1"/>
  <c r="CR90" i="1" s="1"/>
  <c r="CE90" i="1"/>
  <c r="CF90" i="1" s="1"/>
  <c r="CG90" i="1" s="1"/>
  <c r="BU90" i="1"/>
  <c r="BV90" i="1" s="1"/>
  <c r="BT90" i="1"/>
  <c r="BI90" i="1"/>
  <c r="BJ90" i="1" s="1"/>
  <c r="BK90" i="1" s="1"/>
  <c r="AY90" i="1"/>
  <c r="AZ90" i="1" s="1"/>
  <c r="AX90" i="1"/>
  <c r="AM90" i="1"/>
  <c r="AN90" i="1" s="1"/>
  <c r="AO90" i="1" s="1"/>
  <c r="AB90" i="1"/>
  <c r="AC90" i="1" s="1"/>
  <c r="AD90" i="1" s="1"/>
  <c r="Q90" i="1"/>
  <c r="R90" i="1" s="1"/>
  <c r="S90" i="1" s="1"/>
  <c r="G90" i="1"/>
  <c r="H90" i="1" s="1"/>
  <c r="F90" i="1"/>
  <c r="CLI89" i="1"/>
  <c r="CLJ89" i="1" s="1"/>
  <c r="CLK89" i="1" s="1"/>
  <c r="CKX89" i="1"/>
  <c r="CKY89" i="1" s="1"/>
  <c r="CKZ89" i="1" s="1"/>
  <c r="CKM89" i="1"/>
  <c r="CKN89" i="1" s="1"/>
  <c r="CKO89" i="1" s="1"/>
  <c r="CKC89" i="1"/>
  <c r="CKD89" i="1" s="1"/>
  <c r="CKB89" i="1"/>
  <c r="CJQ89" i="1"/>
  <c r="CJR89" i="1" s="1"/>
  <c r="CJS89" i="1" s="1"/>
  <c r="CJF89" i="1"/>
  <c r="CJG89" i="1" s="1"/>
  <c r="CJH89" i="1" s="1"/>
  <c r="CIU89" i="1"/>
  <c r="CIV89" i="1" s="1"/>
  <c r="CIW89" i="1" s="1"/>
  <c r="CIK89" i="1"/>
  <c r="CIL89" i="1" s="1"/>
  <c r="CIJ89" i="1"/>
  <c r="CIA89" i="1"/>
  <c r="CHY89" i="1"/>
  <c r="CHZ89" i="1" s="1"/>
  <c r="CHO89" i="1"/>
  <c r="CHP89" i="1" s="1"/>
  <c r="CHN89" i="1"/>
  <c r="CHC89" i="1"/>
  <c r="CHD89" i="1" s="1"/>
  <c r="CHE89" i="1" s="1"/>
  <c r="CGR89" i="1"/>
  <c r="CGS89" i="1" s="1"/>
  <c r="CGT89" i="1" s="1"/>
  <c r="CGI89" i="1"/>
  <c r="CGG89" i="1"/>
  <c r="CGH89" i="1" s="1"/>
  <c r="CFV89" i="1"/>
  <c r="CFW89" i="1" s="1"/>
  <c r="CFX89" i="1" s="1"/>
  <c r="CFK89" i="1"/>
  <c r="CFL89" i="1" s="1"/>
  <c r="CFM89" i="1" s="1"/>
  <c r="CFA89" i="1"/>
  <c r="CFB89" i="1" s="1"/>
  <c r="CEZ89" i="1"/>
  <c r="CEO89" i="1"/>
  <c r="CEP89" i="1" s="1"/>
  <c r="CEQ89" i="1" s="1"/>
  <c r="CED89" i="1"/>
  <c r="CEE89" i="1" s="1"/>
  <c r="CEF89" i="1" s="1"/>
  <c r="CDS89" i="1"/>
  <c r="CDT89" i="1" s="1"/>
  <c r="CDU89" i="1" s="1"/>
  <c r="CDI89" i="1"/>
  <c r="CDJ89" i="1" s="1"/>
  <c r="CDH89" i="1"/>
  <c r="CCW89" i="1"/>
  <c r="CCX89" i="1" s="1"/>
  <c r="CCY89" i="1" s="1"/>
  <c r="CCM89" i="1"/>
  <c r="CCN89" i="1" s="1"/>
  <c r="CCL89" i="1"/>
  <c r="CCA89" i="1"/>
  <c r="CCB89" i="1" s="1"/>
  <c r="CCC89" i="1" s="1"/>
  <c r="CBQ89" i="1"/>
  <c r="CBR89" i="1" s="1"/>
  <c r="CBP89" i="1"/>
  <c r="CBG89" i="1"/>
  <c r="CBE89" i="1"/>
  <c r="CBF89" i="1" s="1"/>
  <c r="CAU89" i="1"/>
  <c r="CAV89" i="1" s="1"/>
  <c r="CAT89" i="1"/>
  <c r="CAI89" i="1"/>
  <c r="CAJ89" i="1" s="1"/>
  <c r="CAK89" i="1" s="1"/>
  <c r="BZX89" i="1"/>
  <c r="BZY89" i="1" s="1"/>
  <c r="BZZ89" i="1" s="1"/>
  <c r="BZM89" i="1"/>
  <c r="BZN89" i="1" s="1"/>
  <c r="BZO89" i="1" s="1"/>
  <c r="BZC89" i="1"/>
  <c r="BZD89" i="1" s="1"/>
  <c r="BZB89" i="1"/>
  <c r="BYQ89" i="1"/>
  <c r="BYR89" i="1" s="1"/>
  <c r="BYS89" i="1" s="1"/>
  <c r="BYG89" i="1"/>
  <c r="BYH89" i="1" s="1"/>
  <c r="BYF89" i="1"/>
  <c r="BXU89" i="1"/>
  <c r="BXV89" i="1" s="1"/>
  <c r="BXW89" i="1" s="1"/>
  <c r="BXK89" i="1"/>
  <c r="BXL89" i="1" s="1"/>
  <c r="BXJ89" i="1"/>
  <c r="BWY89" i="1"/>
  <c r="BWZ89" i="1" s="1"/>
  <c r="BXA89" i="1" s="1"/>
  <c r="BWO89" i="1"/>
  <c r="BWP89" i="1" s="1"/>
  <c r="BWN89" i="1"/>
  <c r="BWC89" i="1"/>
  <c r="BWD89" i="1" s="1"/>
  <c r="BWE89" i="1" s="1"/>
  <c r="BVR89" i="1"/>
  <c r="BVS89" i="1" s="1"/>
  <c r="BVT89" i="1" s="1"/>
  <c r="BVG89" i="1"/>
  <c r="BVH89" i="1" s="1"/>
  <c r="BVI89" i="1" s="1"/>
  <c r="BUW89" i="1"/>
  <c r="BUX89" i="1" s="1"/>
  <c r="BUV89" i="1"/>
  <c r="BUM89" i="1"/>
  <c r="BUK89" i="1"/>
  <c r="BUL89" i="1" s="1"/>
  <c r="BUA89" i="1"/>
  <c r="BUB89" i="1" s="1"/>
  <c r="BTZ89" i="1"/>
  <c r="BTO89" i="1"/>
  <c r="BTP89" i="1" s="1"/>
  <c r="BTQ89" i="1" s="1"/>
  <c r="BTD89" i="1"/>
  <c r="BTE89" i="1" s="1"/>
  <c r="BTF89" i="1" s="1"/>
  <c r="BSS89" i="1"/>
  <c r="BST89" i="1" s="1"/>
  <c r="BSU89" i="1" s="1"/>
  <c r="BSH89" i="1"/>
  <c r="BSI89" i="1" s="1"/>
  <c r="BSJ89" i="1" s="1"/>
  <c r="BRW89" i="1"/>
  <c r="BRX89" i="1" s="1"/>
  <c r="BRY89" i="1" s="1"/>
  <c r="BRM89" i="1"/>
  <c r="BRN89" i="1" s="1"/>
  <c r="BRL89" i="1"/>
  <c r="BRA89" i="1"/>
  <c r="BRB89" i="1" s="1"/>
  <c r="BRC89" i="1" s="1"/>
  <c r="BQP89" i="1"/>
  <c r="BQQ89" i="1" s="1"/>
  <c r="BQR89" i="1" s="1"/>
  <c r="BQE89" i="1"/>
  <c r="BQF89" i="1" s="1"/>
  <c r="BQG89" i="1" s="1"/>
  <c r="BPU89" i="1"/>
  <c r="BPV89" i="1" s="1"/>
  <c r="BPT89" i="1"/>
  <c r="BPI89" i="1"/>
  <c r="BPJ89" i="1" s="1"/>
  <c r="BPK89" i="1" s="1"/>
  <c r="BOX89" i="1"/>
  <c r="BOY89" i="1" s="1"/>
  <c r="BOZ89" i="1" s="1"/>
  <c r="BOM89" i="1"/>
  <c r="BON89" i="1" s="1"/>
  <c r="BOO89" i="1" s="1"/>
  <c r="BOC89" i="1"/>
  <c r="BOD89" i="1" s="1"/>
  <c r="BOB89" i="1"/>
  <c r="BNS89" i="1"/>
  <c r="BNQ89" i="1"/>
  <c r="BNR89" i="1" s="1"/>
  <c r="BNG89" i="1"/>
  <c r="BNH89" i="1" s="1"/>
  <c r="BNF89" i="1"/>
  <c r="BMU89" i="1"/>
  <c r="BMV89" i="1" s="1"/>
  <c r="BMW89" i="1" s="1"/>
  <c r="BMK89" i="1"/>
  <c r="BML89" i="1" s="1"/>
  <c r="BMJ89" i="1"/>
  <c r="BLY89" i="1"/>
  <c r="BLZ89" i="1" s="1"/>
  <c r="BMA89" i="1" s="1"/>
  <c r="BLN89" i="1"/>
  <c r="BLO89" i="1" s="1"/>
  <c r="BLP89" i="1" s="1"/>
  <c r="BLC89" i="1"/>
  <c r="BLD89" i="1" s="1"/>
  <c r="BLE89" i="1" s="1"/>
  <c r="BKS89" i="1"/>
  <c r="BKT89" i="1" s="1"/>
  <c r="BKR89" i="1"/>
  <c r="BKG89" i="1"/>
  <c r="BKH89" i="1" s="1"/>
  <c r="BKI89" i="1" s="1"/>
  <c r="BJV89" i="1"/>
  <c r="BJW89" i="1" s="1"/>
  <c r="BJX89" i="1" s="1"/>
  <c r="BJK89" i="1"/>
  <c r="BJL89" i="1" s="1"/>
  <c r="BJM89" i="1" s="1"/>
  <c r="BJA89" i="1"/>
  <c r="BJB89" i="1" s="1"/>
  <c r="BIZ89" i="1"/>
  <c r="BIO89" i="1"/>
  <c r="BIP89" i="1" s="1"/>
  <c r="BIQ89" i="1" s="1"/>
  <c r="BID89" i="1"/>
  <c r="BIE89" i="1" s="1"/>
  <c r="BIF89" i="1" s="1"/>
  <c r="BHS89" i="1"/>
  <c r="BHT89" i="1" s="1"/>
  <c r="BHU89" i="1" s="1"/>
  <c r="BHI89" i="1"/>
  <c r="BHJ89" i="1" s="1"/>
  <c r="BHH89" i="1"/>
  <c r="BGY89" i="1"/>
  <c r="BGW89" i="1"/>
  <c r="BGX89" i="1" s="1"/>
  <c r="BGM89" i="1"/>
  <c r="BGN89" i="1" s="1"/>
  <c r="BGL89" i="1"/>
  <c r="BGA89" i="1"/>
  <c r="BGB89" i="1" s="1"/>
  <c r="BGC89" i="1" s="1"/>
  <c r="BFP89" i="1"/>
  <c r="BFQ89" i="1" s="1"/>
  <c r="BFR89" i="1" s="1"/>
  <c r="BFG89" i="1"/>
  <c r="BFE89" i="1"/>
  <c r="BFF89" i="1" s="1"/>
  <c r="BET89" i="1"/>
  <c r="BEU89" i="1" s="1"/>
  <c r="BEV89" i="1" s="1"/>
  <c r="BEI89" i="1"/>
  <c r="BEJ89" i="1" s="1"/>
  <c r="BEK89" i="1" s="1"/>
  <c r="BDY89" i="1"/>
  <c r="BDZ89" i="1" s="1"/>
  <c r="BDX89" i="1"/>
  <c r="BDM89" i="1"/>
  <c r="BDN89" i="1" s="1"/>
  <c r="BDO89" i="1" s="1"/>
  <c r="BDC89" i="1"/>
  <c r="BDD89" i="1" s="1"/>
  <c r="BDB89" i="1"/>
  <c r="BCQ89" i="1"/>
  <c r="BCR89" i="1" s="1"/>
  <c r="BCS89" i="1" s="1"/>
  <c r="BCG89" i="1"/>
  <c r="BCH89" i="1" s="1"/>
  <c r="BCF89" i="1"/>
  <c r="BBU89" i="1"/>
  <c r="BBV89" i="1" s="1"/>
  <c r="BBW89" i="1" s="1"/>
  <c r="BBK89" i="1"/>
  <c r="BBL89" i="1" s="1"/>
  <c r="BBJ89" i="1"/>
  <c r="BAY89" i="1"/>
  <c r="BAZ89" i="1" s="1"/>
  <c r="BBA89" i="1" s="1"/>
  <c r="BAO89" i="1"/>
  <c r="BAP89" i="1" s="1"/>
  <c r="BAN89" i="1"/>
  <c r="BAE89" i="1"/>
  <c r="BAC89" i="1"/>
  <c r="BAD89" i="1" s="1"/>
  <c r="AZS89" i="1"/>
  <c r="AZT89" i="1" s="1"/>
  <c r="AZR89" i="1"/>
  <c r="AZG89" i="1"/>
  <c r="AZH89" i="1" s="1"/>
  <c r="AZI89" i="1" s="1"/>
  <c r="AYV89" i="1"/>
  <c r="AYW89" i="1" s="1"/>
  <c r="AYX89" i="1" s="1"/>
  <c r="AYK89" i="1"/>
  <c r="AYL89" i="1" s="1"/>
  <c r="AYM89" i="1" s="1"/>
  <c r="AYA89" i="1"/>
  <c r="AYB89" i="1" s="1"/>
  <c r="AXZ89" i="1"/>
  <c r="AXO89" i="1"/>
  <c r="AXP89" i="1" s="1"/>
  <c r="AXQ89" i="1" s="1"/>
  <c r="AXE89" i="1"/>
  <c r="AXF89" i="1" s="1"/>
  <c r="AXD89" i="1"/>
  <c r="AWS89" i="1"/>
  <c r="AWT89" i="1" s="1"/>
  <c r="AWU89" i="1" s="1"/>
  <c r="AWH89" i="1"/>
  <c r="AWI89" i="1" s="1"/>
  <c r="AWJ89" i="1" s="1"/>
  <c r="AVW89" i="1"/>
  <c r="AVX89" i="1" s="1"/>
  <c r="AVY89" i="1" s="1"/>
  <c r="AVM89" i="1"/>
  <c r="AVN89" i="1" s="1"/>
  <c r="AVL89" i="1"/>
  <c r="AVA89" i="1"/>
  <c r="AVB89" i="1" s="1"/>
  <c r="AVC89" i="1" s="1"/>
  <c r="AUP89" i="1"/>
  <c r="AUQ89" i="1" s="1"/>
  <c r="AUR89" i="1" s="1"/>
  <c r="AUE89" i="1"/>
  <c r="AUF89" i="1" s="1"/>
  <c r="AUG89" i="1" s="1"/>
  <c r="ATU89" i="1"/>
  <c r="ATV89" i="1" s="1"/>
  <c r="ATT89" i="1"/>
  <c r="ATK89" i="1"/>
  <c r="ATI89" i="1"/>
  <c r="ATJ89" i="1" s="1"/>
  <c r="ASY89" i="1"/>
  <c r="ASZ89" i="1" s="1"/>
  <c r="ASX89" i="1"/>
  <c r="ASM89" i="1"/>
  <c r="ASN89" i="1" s="1"/>
  <c r="ASO89" i="1" s="1"/>
  <c r="ASC89" i="1"/>
  <c r="ASD89" i="1" s="1"/>
  <c r="ASB89" i="1"/>
  <c r="ARQ89" i="1"/>
  <c r="ARR89" i="1" s="1"/>
  <c r="ARS89" i="1" s="1"/>
  <c r="ARF89" i="1"/>
  <c r="ARG89" i="1" s="1"/>
  <c r="ARH89" i="1" s="1"/>
  <c r="AQU89" i="1"/>
  <c r="AQV89" i="1" s="1"/>
  <c r="AQW89" i="1" s="1"/>
  <c r="AQK89" i="1"/>
  <c r="AQL89" i="1" s="1"/>
  <c r="AQJ89" i="1"/>
  <c r="APY89" i="1"/>
  <c r="APZ89" i="1" s="1"/>
  <c r="AQA89" i="1" s="1"/>
  <c r="APN89" i="1"/>
  <c r="APO89" i="1" s="1"/>
  <c r="APP89" i="1" s="1"/>
  <c r="APC89" i="1"/>
  <c r="APD89" i="1" s="1"/>
  <c r="APE89" i="1" s="1"/>
  <c r="AOS89" i="1"/>
  <c r="AOT89" i="1" s="1"/>
  <c r="AOR89" i="1"/>
  <c r="AOG89" i="1"/>
  <c r="AOH89" i="1" s="1"/>
  <c r="AOI89" i="1" s="1"/>
  <c r="ANV89" i="1"/>
  <c r="ANW89" i="1" s="1"/>
  <c r="ANX89" i="1" s="1"/>
  <c r="ANK89" i="1"/>
  <c r="ANL89" i="1" s="1"/>
  <c r="ANM89" i="1" s="1"/>
  <c r="ANA89" i="1"/>
  <c r="ANB89" i="1" s="1"/>
  <c r="AMZ89" i="1"/>
  <c r="AMQ89" i="1"/>
  <c r="AMO89" i="1"/>
  <c r="AMP89" i="1" s="1"/>
  <c r="AME89" i="1"/>
  <c r="AMF89" i="1" s="1"/>
  <c r="AMD89" i="1"/>
  <c r="ALS89" i="1"/>
  <c r="ALT89" i="1" s="1"/>
  <c r="ALU89" i="1" s="1"/>
  <c r="ALH89" i="1"/>
  <c r="ALI89" i="1" s="1"/>
  <c r="ALJ89" i="1" s="1"/>
  <c r="AKY89" i="1"/>
  <c r="AKW89" i="1"/>
  <c r="AKX89" i="1" s="1"/>
  <c r="AKL89" i="1"/>
  <c r="AKM89" i="1" s="1"/>
  <c r="AKN89" i="1" s="1"/>
  <c r="AKA89" i="1"/>
  <c r="AKB89" i="1" s="1"/>
  <c r="AKC89" i="1" s="1"/>
  <c r="AJQ89" i="1"/>
  <c r="AJR89" i="1" s="1"/>
  <c r="AJP89" i="1"/>
  <c r="AJE89" i="1"/>
  <c r="AJF89" i="1" s="1"/>
  <c r="AJG89" i="1" s="1"/>
  <c r="AIT89" i="1"/>
  <c r="AIU89" i="1" s="1"/>
  <c r="AIV89" i="1" s="1"/>
  <c r="AII89" i="1"/>
  <c r="AIJ89" i="1" s="1"/>
  <c r="AIK89" i="1" s="1"/>
  <c r="AHY89" i="1"/>
  <c r="AHZ89" i="1" s="1"/>
  <c r="AHX89" i="1"/>
  <c r="AHM89" i="1"/>
  <c r="AHN89" i="1" s="1"/>
  <c r="AHO89" i="1" s="1"/>
  <c r="AHC89" i="1"/>
  <c r="AHD89" i="1" s="1"/>
  <c r="AHB89" i="1"/>
  <c r="AGQ89" i="1"/>
  <c r="AGR89" i="1" s="1"/>
  <c r="AGS89" i="1" s="1"/>
  <c r="AGG89" i="1"/>
  <c r="AGH89" i="1" s="1"/>
  <c r="AGF89" i="1"/>
  <c r="AFW89" i="1"/>
  <c r="AFU89" i="1"/>
  <c r="AFV89" i="1" s="1"/>
  <c r="AFK89" i="1"/>
  <c r="AFL89" i="1" s="1"/>
  <c r="AFJ89" i="1"/>
  <c r="AEY89" i="1"/>
  <c r="AEZ89" i="1" s="1"/>
  <c r="AFA89" i="1" s="1"/>
  <c r="AEN89" i="1"/>
  <c r="AEO89" i="1" s="1"/>
  <c r="AEP89" i="1" s="1"/>
  <c r="AEC89" i="1"/>
  <c r="AED89" i="1" s="1"/>
  <c r="AEE89" i="1" s="1"/>
  <c r="ADS89" i="1"/>
  <c r="ADT89" i="1" s="1"/>
  <c r="ADR89" i="1"/>
  <c r="ADG89" i="1"/>
  <c r="ADH89" i="1" s="1"/>
  <c r="ADI89" i="1" s="1"/>
  <c r="ACW89" i="1"/>
  <c r="ACX89" i="1" s="1"/>
  <c r="ACV89" i="1"/>
  <c r="ACK89" i="1"/>
  <c r="ACL89" i="1" s="1"/>
  <c r="ACM89" i="1" s="1"/>
  <c r="ACA89" i="1"/>
  <c r="ACB89" i="1" s="1"/>
  <c r="ABZ89" i="1"/>
  <c r="ABO89" i="1"/>
  <c r="ABP89" i="1" s="1"/>
  <c r="ABQ89" i="1" s="1"/>
  <c r="ABE89" i="1"/>
  <c r="ABF89" i="1" s="1"/>
  <c r="ABD89" i="1"/>
  <c r="AAS89" i="1"/>
  <c r="AAT89" i="1" s="1"/>
  <c r="AAU89" i="1" s="1"/>
  <c r="AAH89" i="1"/>
  <c r="AAI89" i="1" s="1"/>
  <c r="AAJ89" i="1" s="1"/>
  <c r="ZW89" i="1"/>
  <c r="ZX89" i="1" s="1"/>
  <c r="ZY89" i="1" s="1"/>
  <c r="ZM89" i="1"/>
  <c r="ZN89" i="1" s="1"/>
  <c r="ZL89" i="1"/>
  <c r="ZC89" i="1"/>
  <c r="ZA89" i="1"/>
  <c r="ZB89" i="1" s="1"/>
  <c r="YQ89" i="1"/>
  <c r="YR89" i="1" s="1"/>
  <c r="YP89" i="1"/>
  <c r="YE89" i="1"/>
  <c r="YF89" i="1" s="1"/>
  <c r="YG89" i="1" s="1"/>
  <c r="XT89" i="1"/>
  <c r="XU89" i="1" s="1"/>
  <c r="XV89" i="1" s="1"/>
  <c r="XI89" i="1"/>
  <c r="XJ89" i="1" s="1"/>
  <c r="XK89" i="1" s="1"/>
  <c r="WX89" i="1"/>
  <c r="WY89" i="1" s="1"/>
  <c r="WZ89" i="1" s="1"/>
  <c r="WM89" i="1"/>
  <c r="WN89" i="1" s="1"/>
  <c r="WO89" i="1" s="1"/>
  <c r="WC89" i="1"/>
  <c r="WD89" i="1" s="1"/>
  <c r="WB89" i="1"/>
  <c r="VQ89" i="1"/>
  <c r="VR89" i="1" s="1"/>
  <c r="VS89" i="1" s="1"/>
  <c r="VF89" i="1"/>
  <c r="VG89" i="1" s="1"/>
  <c r="VH89" i="1" s="1"/>
  <c r="UU89" i="1"/>
  <c r="UV89" i="1" s="1"/>
  <c r="UW89" i="1" s="1"/>
  <c r="UK89" i="1"/>
  <c r="UL89" i="1" s="1"/>
  <c r="UJ89" i="1"/>
  <c r="TY89" i="1"/>
  <c r="TZ89" i="1" s="1"/>
  <c r="UA89" i="1" s="1"/>
  <c r="TN89" i="1"/>
  <c r="TO89" i="1" s="1"/>
  <c r="TP89" i="1" s="1"/>
  <c r="TC89" i="1"/>
  <c r="TD89" i="1" s="1"/>
  <c r="TE89" i="1" s="1"/>
  <c r="SS89" i="1"/>
  <c r="ST89" i="1" s="1"/>
  <c r="SR89" i="1"/>
  <c r="SI89" i="1"/>
  <c r="SG89" i="1"/>
  <c r="SH89" i="1" s="1"/>
  <c r="RW89" i="1"/>
  <c r="RX89" i="1" s="1"/>
  <c r="RV89" i="1"/>
  <c r="RK89" i="1"/>
  <c r="RL89" i="1" s="1"/>
  <c r="RM89" i="1" s="1"/>
  <c r="RA89" i="1"/>
  <c r="RB89" i="1" s="1"/>
  <c r="QZ89" i="1"/>
  <c r="QO89" i="1"/>
  <c r="QP89" i="1" s="1"/>
  <c r="QQ89" i="1" s="1"/>
  <c r="QD89" i="1"/>
  <c r="QE89" i="1" s="1"/>
  <c r="QF89" i="1" s="1"/>
  <c r="PS89" i="1"/>
  <c r="PT89" i="1" s="1"/>
  <c r="PU89" i="1" s="1"/>
  <c r="PI89" i="1"/>
  <c r="PJ89" i="1" s="1"/>
  <c r="PH89" i="1"/>
  <c r="OW89" i="1"/>
  <c r="OX89" i="1" s="1"/>
  <c r="OY89" i="1" s="1"/>
  <c r="OL89" i="1"/>
  <c r="OM89" i="1" s="1"/>
  <c r="ON89" i="1" s="1"/>
  <c r="OA89" i="1"/>
  <c r="OB89" i="1" s="1"/>
  <c r="OC89" i="1" s="1"/>
  <c r="NQ89" i="1"/>
  <c r="NR89" i="1" s="1"/>
  <c r="NP89" i="1"/>
  <c r="NE89" i="1"/>
  <c r="NF89" i="1" s="1"/>
  <c r="NG89" i="1" s="1"/>
  <c r="MT89" i="1"/>
  <c r="MU89" i="1" s="1"/>
  <c r="MV89" i="1" s="1"/>
  <c r="MI89" i="1"/>
  <c r="MJ89" i="1" s="1"/>
  <c r="MK89" i="1" s="1"/>
  <c r="LY89" i="1"/>
  <c r="LZ89" i="1" s="1"/>
  <c r="LX89" i="1"/>
  <c r="LO89" i="1"/>
  <c r="LM89" i="1"/>
  <c r="LN89" i="1" s="1"/>
  <c r="LC89" i="1"/>
  <c r="LD89" i="1" s="1"/>
  <c r="LB89" i="1"/>
  <c r="KQ89" i="1"/>
  <c r="KR89" i="1" s="1"/>
  <c r="KS89" i="1" s="1"/>
  <c r="KF89" i="1"/>
  <c r="KG89" i="1" s="1"/>
  <c r="KH89" i="1" s="1"/>
  <c r="JW89" i="1"/>
  <c r="JU89" i="1"/>
  <c r="JV89" i="1" s="1"/>
  <c r="JJ89" i="1"/>
  <c r="JK89" i="1" s="1"/>
  <c r="JL89" i="1" s="1"/>
  <c r="IY89" i="1"/>
  <c r="IZ89" i="1" s="1"/>
  <c r="JA89" i="1" s="1"/>
  <c r="IO89" i="1"/>
  <c r="IP89" i="1" s="1"/>
  <c r="IN89" i="1"/>
  <c r="IC89" i="1"/>
  <c r="ID89" i="1" s="1"/>
  <c r="IE89" i="1" s="1"/>
  <c r="HS89" i="1"/>
  <c r="HT89" i="1" s="1"/>
  <c r="HR89" i="1"/>
  <c r="HG89" i="1"/>
  <c r="HH89" i="1" s="1"/>
  <c r="HI89" i="1" s="1"/>
  <c r="GW89" i="1"/>
  <c r="GX89" i="1" s="1"/>
  <c r="GV89" i="1"/>
  <c r="GK89" i="1"/>
  <c r="GL89" i="1" s="1"/>
  <c r="GM89" i="1" s="1"/>
  <c r="GA89" i="1"/>
  <c r="GB89" i="1" s="1"/>
  <c r="FZ89" i="1"/>
  <c r="FO89" i="1"/>
  <c r="FP89" i="1" s="1"/>
  <c r="FQ89" i="1" s="1"/>
  <c r="FE89" i="1"/>
  <c r="FF89" i="1" s="1"/>
  <c r="FD89" i="1"/>
  <c r="EU89" i="1"/>
  <c r="ES89" i="1"/>
  <c r="ET89" i="1" s="1"/>
  <c r="EI89" i="1"/>
  <c r="EJ89" i="1" s="1"/>
  <c r="EH89" i="1"/>
  <c r="DW89" i="1"/>
  <c r="DX89" i="1" s="1"/>
  <c r="DY89" i="1" s="1"/>
  <c r="DL89" i="1"/>
  <c r="DM89" i="1" s="1"/>
  <c r="DN89" i="1" s="1"/>
  <c r="DA89" i="1"/>
  <c r="DB89" i="1" s="1"/>
  <c r="DC89" i="1" s="1"/>
  <c r="CQ89" i="1"/>
  <c r="CR89" i="1" s="1"/>
  <c r="CP89" i="1"/>
  <c r="CE89" i="1"/>
  <c r="CF89" i="1" s="1"/>
  <c r="CG89" i="1" s="1"/>
  <c r="BU89" i="1"/>
  <c r="BV89" i="1" s="1"/>
  <c r="BT89" i="1"/>
  <c r="BI89" i="1"/>
  <c r="BJ89" i="1" s="1"/>
  <c r="BK89" i="1" s="1"/>
  <c r="AX89" i="1"/>
  <c r="AY89" i="1" s="1"/>
  <c r="AZ89" i="1" s="1"/>
  <c r="AM89" i="1"/>
  <c r="AN89" i="1" s="1"/>
  <c r="AO89" i="1" s="1"/>
  <c r="AC89" i="1"/>
  <c r="AD89" i="1" s="1"/>
  <c r="AB89" i="1"/>
  <c r="Q89" i="1"/>
  <c r="R89" i="1" s="1"/>
  <c r="S89" i="1" s="1"/>
  <c r="F89" i="1"/>
  <c r="G89" i="1" s="1"/>
  <c r="H89" i="1" s="1"/>
  <c r="CLI88" i="1"/>
  <c r="CLJ88" i="1" s="1"/>
  <c r="CLK88" i="1" s="1"/>
  <c r="CKY88" i="1"/>
  <c r="CKZ88" i="1" s="1"/>
  <c r="CKX88" i="1"/>
  <c r="CKO88" i="1"/>
  <c r="CKM88" i="1"/>
  <c r="CKN88" i="1" s="1"/>
  <c r="CKC88" i="1"/>
  <c r="CKD88" i="1" s="1"/>
  <c r="CKB88" i="1"/>
  <c r="CJQ88" i="1"/>
  <c r="CJR88" i="1" s="1"/>
  <c r="CJS88" i="1" s="1"/>
  <c r="CJG88" i="1"/>
  <c r="CJH88" i="1" s="1"/>
  <c r="CJF88" i="1"/>
  <c r="CIU88" i="1"/>
  <c r="CIV88" i="1" s="1"/>
  <c r="CIW88" i="1" s="1"/>
  <c r="CIJ88" i="1"/>
  <c r="CIK88" i="1" s="1"/>
  <c r="CIL88" i="1" s="1"/>
  <c r="CHY88" i="1"/>
  <c r="CHZ88" i="1" s="1"/>
  <c r="CIA88" i="1" s="1"/>
  <c r="CHO88" i="1"/>
  <c r="CHP88" i="1" s="1"/>
  <c r="CHN88" i="1"/>
  <c r="CHC88" i="1"/>
  <c r="CHD88" i="1" s="1"/>
  <c r="CHE88" i="1" s="1"/>
  <c r="CGR88" i="1"/>
  <c r="CGS88" i="1" s="1"/>
  <c r="CGT88" i="1" s="1"/>
  <c r="CGG88" i="1"/>
  <c r="CGH88" i="1" s="1"/>
  <c r="CGI88" i="1" s="1"/>
  <c r="CFW88" i="1"/>
  <c r="CFX88" i="1" s="1"/>
  <c r="CFV88" i="1"/>
  <c r="CFK88" i="1"/>
  <c r="CFL88" i="1" s="1"/>
  <c r="CFM88" i="1" s="1"/>
  <c r="CEZ88" i="1"/>
  <c r="CFA88" i="1" s="1"/>
  <c r="CFB88" i="1" s="1"/>
  <c r="CEO88" i="1"/>
  <c r="CEP88" i="1" s="1"/>
  <c r="CEQ88" i="1" s="1"/>
  <c r="CEE88" i="1"/>
  <c r="CEF88" i="1" s="1"/>
  <c r="CED88" i="1"/>
  <c r="CDU88" i="1"/>
  <c r="CDS88" i="1"/>
  <c r="CDT88" i="1" s="1"/>
  <c r="CDI88" i="1"/>
  <c r="CDJ88" i="1" s="1"/>
  <c r="CDH88" i="1"/>
  <c r="CCW88" i="1"/>
  <c r="CCX88" i="1" s="1"/>
  <c r="CCY88" i="1" s="1"/>
  <c r="CCL88" i="1"/>
  <c r="CCM88" i="1" s="1"/>
  <c r="CCN88" i="1" s="1"/>
  <c r="CCC88" i="1"/>
  <c r="CCA88" i="1"/>
  <c r="CCB88" i="1" s="1"/>
  <c r="CBP88" i="1"/>
  <c r="CBQ88" i="1" s="1"/>
  <c r="CBR88" i="1" s="1"/>
  <c r="CBE88" i="1"/>
  <c r="CBF88" i="1" s="1"/>
  <c r="CBG88" i="1" s="1"/>
  <c r="CAU88" i="1"/>
  <c r="CAV88" i="1" s="1"/>
  <c r="CAT88" i="1"/>
  <c r="CAI88" i="1"/>
  <c r="CAJ88" i="1" s="1"/>
  <c r="CAK88" i="1" s="1"/>
  <c r="BZX88" i="1"/>
  <c r="BZY88" i="1" s="1"/>
  <c r="BZZ88" i="1" s="1"/>
  <c r="BZM88" i="1"/>
  <c r="BZN88" i="1" s="1"/>
  <c r="BZO88" i="1" s="1"/>
  <c r="BZC88" i="1"/>
  <c r="BZD88" i="1" s="1"/>
  <c r="BZB88" i="1"/>
  <c r="BYQ88" i="1"/>
  <c r="BYR88" i="1" s="1"/>
  <c r="BYS88" i="1" s="1"/>
  <c r="BYG88" i="1"/>
  <c r="BYH88" i="1" s="1"/>
  <c r="BYF88" i="1"/>
  <c r="BXU88" i="1"/>
  <c r="BXV88" i="1" s="1"/>
  <c r="BXW88" i="1" s="1"/>
  <c r="BXK88" i="1"/>
  <c r="BXL88" i="1" s="1"/>
  <c r="BXJ88" i="1"/>
  <c r="BXA88" i="1"/>
  <c r="BWY88" i="1"/>
  <c r="BWZ88" i="1" s="1"/>
  <c r="BWO88" i="1"/>
  <c r="BWP88" i="1" s="1"/>
  <c r="BWN88" i="1"/>
  <c r="BWC88" i="1"/>
  <c r="BWD88" i="1" s="1"/>
  <c r="BWE88" i="1" s="1"/>
  <c r="BVR88" i="1"/>
  <c r="BVS88" i="1" s="1"/>
  <c r="BVT88" i="1" s="1"/>
  <c r="BVG88" i="1"/>
  <c r="BVH88" i="1" s="1"/>
  <c r="BVI88" i="1" s="1"/>
  <c r="BUW88" i="1"/>
  <c r="BUX88" i="1" s="1"/>
  <c r="BUV88" i="1"/>
  <c r="BUK88" i="1"/>
  <c r="BUL88" i="1" s="1"/>
  <c r="BUM88" i="1" s="1"/>
  <c r="BUA88" i="1"/>
  <c r="BUB88" i="1" s="1"/>
  <c r="BTZ88" i="1"/>
  <c r="BTO88" i="1"/>
  <c r="BTP88" i="1" s="1"/>
  <c r="BTQ88" i="1" s="1"/>
  <c r="BTE88" i="1"/>
  <c r="BTF88" i="1" s="1"/>
  <c r="BTD88" i="1"/>
  <c r="BSS88" i="1"/>
  <c r="BST88" i="1" s="1"/>
  <c r="BSU88" i="1" s="1"/>
  <c r="BSI88" i="1"/>
  <c r="BSJ88" i="1" s="1"/>
  <c r="BSH88" i="1"/>
  <c r="BRW88" i="1"/>
  <c r="BRX88" i="1" s="1"/>
  <c r="BRY88" i="1" s="1"/>
  <c r="BRL88" i="1"/>
  <c r="BRM88" i="1" s="1"/>
  <c r="BRN88" i="1" s="1"/>
  <c r="BRA88" i="1"/>
  <c r="BRB88" i="1" s="1"/>
  <c r="BRC88" i="1" s="1"/>
  <c r="BQQ88" i="1"/>
  <c r="BQR88" i="1" s="1"/>
  <c r="BQP88" i="1"/>
  <c r="BQG88" i="1"/>
  <c r="BQE88" i="1"/>
  <c r="BQF88" i="1" s="1"/>
  <c r="BPU88" i="1"/>
  <c r="BPV88" i="1" s="1"/>
  <c r="BPT88" i="1"/>
  <c r="BPI88" i="1"/>
  <c r="BPJ88" i="1" s="1"/>
  <c r="BPK88" i="1" s="1"/>
  <c r="BOX88" i="1"/>
  <c r="BOY88" i="1" s="1"/>
  <c r="BOZ88" i="1" s="1"/>
  <c r="BOM88" i="1"/>
  <c r="BON88" i="1" s="1"/>
  <c r="BOO88" i="1" s="1"/>
  <c r="BOB88" i="1"/>
  <c r="BOC88" i="1" s="1"/>
  <c r="BOD88" i="1" s="1"/>
  <c r="BNQ88" i="1"/>
  <c r="BNR88" i="1" s="1"/>
  <c r="BNS88" i="1" s="1"/>
  <c r="BNG88" i="1"/>
  <c r="BNH88" i="1" s="1"/>
  <c r="BNF88" i="1"/>
  <c r="BMU88" i="1"/>
  <c r="BMV88" i="1" s="1"/>
  <c r="BMW88" i="1" s="1"/>
  <c r="BMJ88" i="1"/>
  <c r="BMK88" i="1" s="1"/>
  <c r="BML88" i="1" s="1"/>
  <c r="BLY88" i="1"/>
  <c r="BLZ88" i="1" s="1"/>
  <c r="BMA88" i="1" s="1"/>
  <c r="BLO88" i="1"/>
  <c r="BLP88" i="1" s="1"/>
  <c r="BLN88" i="1"/>
  <c r="BLC88" i="1"/>
  <c r="BLD88" i="1" s="1"/>
  <c r="BLE88" i="1" s="1"/>
  <c r="BKR88" i="1"/>
  <c r="BKS88" i="1" s="1"/>
  <c r="BKT88" i="1" s="1"/>
  <c r="BKG88" i="1"/>
  <c r="BKH88" i="1" s="1"/>
  <c r="BKI88" i="1" s="1"/>
  <c r="BJW88" i="1"/>
  <c r="BJX88" i="1" s="1"/>
  <c r="BJV88" i="1"/>
  <c r="BJK88" i="1"/>
  <c r="BJL88" i="1" s="1"/>
  <c r="BJM88" i="1" s="1"/>
  <c r="BIZ88" i="1"/>
  <c r="BJA88" i="1" s="1"/>
  <c r="BJB88" i="1" s="1"/>
  <c r="BIO88" i="1"/>
  <c r="BIP88" i="1" s="1"/>
  <c r="BIQ88" i="1" s="1"/>
  <c r="BIE88" i="1"/>
  <c r="BIF88" i="1" s="1"/>
  <c r="BID88" i="1"/>
  <c r="BHS88" i="1"/>
  <c r="BHT88" i="1" s="1"/>
  <c r="BHU88" i="1" s="1"/>
  <c r="BHH88" i="1"/>
  <c r="BHI88" i="1" s="1"/>
  <c r="BHJ88" i="1" s="1"/>
  <c r="BGW88" i="1"/>
  <c r="BGX88" i="1" s="1"/>
  <c r="BGY88" i="1" s="1"/>
  <c r="BGM88" i="1"/>
  <c r="BGN88" i="1" s="1"/>
  <c r="BGL88" i="1"/>
  <c r="BGA88" i="1"/>
  <c r="BGB88" i="1" s="1"/>
  <c r="BGC88" i="1" s="1"/>
  <c r="BFQ88" i="1"/>
  <c r="BFR88" i="1" s="1"/>
  <c r="BFP88" i="1"/>
  <c r="BFE88" i="1"/>
  <c r="BFF88" i="1" s="1"/>
  <c r="BFG88" i="1" s="1"/>
  <c r="BEU88" i="1"/>
  <c r="BEV88" i="1" s="1"/>
  <c r="BET88" i="1"/>
  <c r="BEI88" i="1"/>
  <c r="BEJ88" i="1" s="1"/>
  <c r="BEK88" i="1" s="1"/>
  <c r="BDY88" i="1"/>
  <c r="BDZ88" i="1" s="1"/>
  <c r="BDX88" i="1"/>
  <c r="BDM88" i="1"/>
  <c r="BDN88" i="1" s="1"/>
  <c r="BDO88" i="1" s="1"/>
  <c r="BDC88" i="1"/>
  <c r="BDD88" i="1" s="1"/>
  <c r="BDB88" i="1"/>
  <c r="BCQ88" i="1"/>
  <c r="BCR88" i="1" s="1"/>
  <c r="BCS88" i="1" s="1"/>
  <c r="BCF88" i="1"/>
  <c r="BCG88" i="1" s="1"/>
  <c r="BCH88" i="1" s="1"/>
  <c r="BBU88" i="1"/>
  <c r="BBV88" i="1" s="1"/>
  <c r="BBW88" i="1" s="1"/>
  <c r="BBK88" i="1"/>
  <c r="BBL88" i="1" s="1"/>
  <c r="BBJ88" i="1"/>
  <c r="BAY88" i="1"/>
  <c r="BAZ88" i="1" s="1"/>
  <c r="BBA88" i="1" s="1"/>
  <c r="BAN88" i="1"/>
  <c r="BAO88" i="1" s="1"/>
  <c r="BAP88" i="1" s="1"/>
  <c r="BAC88" i="1"/>
  <c r="BAD88" i="1" s="1"/>
  <c r="BAE88" i="1" s="1"/>
  <c r="AZS88" i="1"/>
  <c r="AZT88" i="1" s="1"/>
  <c r="AZR88" i="1"/>
  <c r="AZG88" i="1"/>
  <c r="AZH88" i="1" s="1"/>
  <c r="AZI88" i="1" s="1"/>
  <c r="AYV88" i="1"/>
  <c r="AYW88" i="1" s="1"/>
  <c r="AYX88" i="1" s="1"/>
  <c r="AYK88" i="1"/>
  <c r="AYL88" i="1" s="1"/>
  <c r="AYM88" i="1" s="1"/>
  <c r="AYA88" i="1"/>
  <c r="AYB88" i="1" s="1"/>
  <c r="AXZ88" i="1"/>
  <c r="AXO88" i="1"/>
  <c r="AXP88" i="1" s="1"/>
  <c r="AXQ88" i="1" s="1"/>
  <c r="AXD88" i="1"/>
  <c r="AXE88" i="1" s="1"/>
  <c r="AXF88" i="1" s="1"/>
  <c r="AWS88" i="1"/>
  <c r="AWT88" i="1" s="1"/>
  <c r="AWU88" i="1" s="1"/>
  <c r="AWI88" i="1"/>
  <c r="AWJ88" i="1" s="1"/>
  <c r="AWH88" i="1"/>
  <c r="AVW88" i="1"/>
  <c r="AVX88" i="1" s="1"/>
  <c r="AVY88" i="1" s="1"/>
  <c r="AVL88" i="1"/>
  <c r="AVM88" i="1" s="1"/>
  <c r="AVN88" i="1" s="1"/>
  <c r="AVA88" i="1"/>
  <c r="AVB88" i="1" s="1"/>
  <c r="AVC88" i="1" s="1"/>
  <c r="AUQ88" i="1"/>
  <c r="AUR88" i="1" s="1"/>
  <c r="AUP88" i="1"/>
  <c r="AUE88" i="1"/>
  <c r="AUF88" i="1" s="1"/>
  <c r="AUG88" i="1" s="1"/>
  <c r="ATU88" i="1"/>
  <c r="ATV88" i="1" s="1"/>
  <c r="ATT88" i="1"/>
  <c r="ATI88" i="1"/>
  <c r="ATJ88" i="1" s="1"/>
  <c r="ATK88" i="1" s="1"/>
  <c r="ASY88" i="1"/>
  <c r="ASZ88" i="1" s="1"/>
  <c r="ASX88" i="1"/>
  <c r="ASM88" i="1"/>
  <c r="ASN88" i="1" s="1"/>
  <c r="ASO88" i="1" s="1"/>
  <c r="ASC88" i="1"/>
  <c r="ASD88" i="1" s="1"/>
  <c r="ASB88" i="1"/>
  <c r="ARQ88" i="1"/>
  <c r="ARR88" i="1" s="1"/>
  <c r="ARS88" i="1" s="1"/>
  <c r="ARG88" i="1"/>
  <c r="ARH88" i="1" s="1"/>
  <c r="ARF88" i="1"/>
  <c r="AQU88" i="1"/>
  <c r="AQV88" i="1" s="1"/>
  <c r="AQW88" i="1" s="1"/>
  <c r="AQJ88" i="1"/>
  <c r="AQK88" i="1" s="1"/>
  <c r="AQL88" i="1" s="1"/>
  <c r="APY88" i="1"/>
  <c r="APZ88" i="1" s="1"/>
  <c r="AQA88" i="1" s="1"/>
  <c r="APO88" i="1"/>
  <c r="APP88" i="1" s="1"/>
  <c r="APN88" i="1"/>
  <c r="APC88" i="1"/>
  <c r="APD88" i="1" s="1"/>
  <c r="APE88" i="1" s="1"/>
  <c r="AOR88" i="1"/>
  <c r="AOS88" i="1" s="1"/>
  <c r="AOT88" i="1" s="1"/>
  <c r="AOG88" i="1"/>
  <c r="AOH88" i="1" s="1"/>
  <c r="AOI88" i="1" s="1"/>
  <c r="ANW88" i="1"/>
  <c r="ANX88" i="1" s="1"/>
  <c r="ANV88" i="1"/>
  <c r="ANK88" i="1"/>
  <c r="ANL88" i="1" s="1"/>
  <c r="ANM88" i="1" s="1"/>
  <c r="AMZ88" i="1"/>
  <c r="ANA88" i="1" s="1"/>
  <c r="ANB88" i="1" s="1"/>
  <c r="AMO88" i="1"/>
  <c r="AMP88" i="1" s="1"/>
  <c r="AMQ88" i="1" s="1"/>
  <c r="AME88" i="1"/>
  <c r="AMF88" i="1" s="1"/>
  <c r="AMD88" i="1"/>
  <c r="ALS88" i="1"/>
  <c r="ALT88" i="1" s="1"/>
  <c r="ALU88" i="1" s="1"/>
  <c r="ALH88" i="1"/>
  <c r="ALI88" i="1" s="1"/>
  <c r="ALJ88" i="1" s="1"/>
  <c r="AKW88" i="1"/>
  <c r="AKX88" i="1" s="1"/>
  <c r="AKY88" i="1" s="1"/>
  <c r="AKM88" i="1"/>
  <c r="AKN88" i="1" s="1"/>
  <c r="AKL88" i="1"/>
  <c r="AKA88" i="1"/>
  <c r="AKB88" i="1" s="1"/>
  <c r="AKC88" i="1" s="1"/>
  <c r="AJP88" i="1"/>
  <c r="AJQ88" i="1" s="1"/>
  <c r="AJR88" i="1" s="1"/>
  <c r="AJE88" i="1"/>
  <c r="AJF88" i="1" s="1"/>
  <c r="AJG88" i="1" s="1"/>
  <c r="AIU88" i="1"/>
  <c r="AIV88" i="1" s="1"/>
  <c r="AIT88" i="1"/>
  <c r="AII88" i="1"/>
  <c r="AIJ88" i="1" s="1"/>
  <c r="AIK88" i="1" s="1"/>
  <c r="AHY88" i="1"/>
  <c r="AHZ88" i="1" s="1"/>
  <c r="AHX88" i="1"/>
  <c r="AHM88" i="1"/>
  <c r="AHN88" i="1" s="1"/>
  <c r="AHO88" i="1" s="1"/>
  <c r="AHC88" i="1"/>
  <c r="AHD88" i="1" s="1"/>
  <c r="AHB88" i="1"/>
  <c r="AGQ88" i="1"/>
  <c r="AGR88" i="1" s="1"/>
  <c r="AGS88" i="1" s="1"/>
  <c r="AGG88" i="1"/>
  <c r="AGH88" i="1" s="1"/>
  <c r="AGF88" i="1"/>
  <c r="AFU88" i="1"/>
  <c r="AFV88" i="1" s="1"/>
  <c r="AFW88" i="1" s="1"/>
  <c r="AFK88" i="1"/>
  <c r="AFL88" i="1" s="1"/>
  <c r="AFJ88" i="1"/>
  <c r="AEY88" i="1"/>
  <c r="AEZ88" i="1" s="1"/>
  <c r="AFA88" i="1" s="1"/>
  <c r="AEN88" i="1"/>
  <c r="AEO88" i="1" s="1"/>
  <c r="AEP88" i="1" s="1"/>
  <c r="AEC88" i="1"/>
  <c r="AED88" i="1" s="1"/>
  <c r="AEE88" i="1" s="1"/>
  <c r="ADS88" i="1"/>
  <c r="ADT88" i="1" s="1"/>
  <c r="ADR88" i="1"/>
  <c r="ADG88" i="1"/>
  <c r="ADH88" i="1" s="1"/>
  <c r="ADI88" i="1" s="1"/>
  <c r="ACV88" i="1"/>
  <c r="ACW88" i="1" s="1"/>
  <c r="ACX88" i="1" s="1"/>
  <c r="ACK88" i="1"/>
  <c r="ACL88" i="1" s="1"/>
  <c r="ACM88" i="1" s="1"/>
  <c r="ACA88" i="1"/>
  <c r="ACB88" i="1" s="1"/>
  <c r="ABZ88" i="1"/>
  <c r="ABO88" i="1"/>
  <c r="ABP88" i="1" s="1"/>
  <c r="ABQ88" i="1" s="1"/>
  <c r="ABD88" i="1"/>
  <c r="ABE88" i="1" s="1"/>
  <c r="ABF88" i="1" s="1"/>
  <c r="AAS88" i="1"/>
  <c r="AAT88" i="1" s="1"/>
  <c r="AAU88" i="1" s="1"/>
  <c r="AAI88" i="1"/>
  <c r="AAJ88" i="1" s="1"/>
  <c r="AAH88" i="1"/>
  <c r="ZW88" i="1"/>
  <c r="ZX88" i="1" s="1"/>
  <c r="ZY88" i="1" s="1"/>
  <c r="ZL88" i="1"/>
  <c r="ZM88" i="1" s="1"/>
  <c r="ZN88" i="1" s="1"/>
  <c r="ZA88" i="1"/>
  <c r="ZB88" i="1" s="1"/>
  <c r="ZC88" i="1" s="1"/>
  <c r="YQ88" i="1"/>
  <c r="YR88" i="1" s="1"/>
  <c r="YP88" i="1"/>
  <c r="YE88" i="1"/>
  <c r="YF88" i="1" s="1"/>
  <c r="YG88" i="1" s="1"/>
  <c r="XT88" i="1"/>
  <c r="XU88" i="1" s="1"/>
  <c r="XV88" i="1" s="1"/>
  <c r="XI88" i="1"/>
  <c r="XJ88" i="1" s="1"/>
  <c r="XK88" i="1" s="1"/>
  <c r="WY88" i="1"/>
  <c r="WZ88" i="1" s="1"/>
  <c r="WX88" i="1"/>
  <c r="WM88" i="1"/>
  <c r="WN88" i="1" s="1"/>
  <c r="WO88" i="1" s="1"/>
  <c r="WC88" i="1"/>
  <c r="WD88" i="1" s="1"/>
  <c r="WB88" i="1"/>
  <c r="VQ88" i="1"/>
  <c r="VR88" i="1" s="1"/>
  <c r="VS88" i="1" s="1"/>
  <c r="VG88" i="1"/>
  <c r="VH88" i="1" s="1"/>
  <c r="VF88" i="1"/>
  <c r="UU88" i="1"/>
  <c r="UV88" i="1" s="1"/>
  <c r="UW88" i="1" s="1"/>
  <c r="UK88" i="1"/>
  <c r="UL88" i="1" s="1"/>
  <c r="UJ88" i="1"/>
  <c r="TY88" i="1"/>
  <c r="TZ88" i="1" s="1"/>
  <c r="UA88" i="1" s="1"/>
  <c r="TO88" i="1"/>
  <c r="TP88" i="1" s="1"/>
  <c r="TN88" i="1"/>
  <c r="TC88" i="1"/>
  <c r="TD88" i="1" s="1"/>
  <c r="TE88" i="1" s="1"/>
  <c r="SR88" i="1"/>
  <c r="SS88" i="1" s="1"/>
  <c r="ST88" i="1" s="1"/>
  <c r="SG88" i="1"/>
  <c r="SH88" i="1" s="1"/>
  <c r="SI88" i="1" s="1"/>
  <c r="RW88" i="1"/>
  <c r="RX88" i="1" s="1"/>
  <c r="RV88" i="1"/>
  <c r="RK88" i="1"/>
  <c r="RL88" i="1" s="1"/>
  <c r="RM88" i="1" s="1"/>
  <c r="QZ88" i="1"/>
  <c r="RA88" i="1" s="1"/>
  <c r="RB88" i="1" s="1"/>
  <c r="QO88" i="1"/>
  <c r="QP88" i="1" s="1"/>
  <c r="QQ88" i="1" s="1"/>
  <c r="QE88" i="1"/>
  <c r="QF88" i="1" s="1"/>
  <c r="QD88" i="1"/>
  <c r="PS88" i="1"/>
  <c r="PT88" i="1" s="1"/>
  <c r="PU88" i="1" s="1"/>
  <c r="PH88" i="1"/>
  <c r="PI88" i="1" s="1"/>
  <c r="PJ88" i="1" s="1"/>
  <c r="OW88" i="1"/>
  <c r="OX88" i="1" s="1"/>
  <c r="OY88" i="1" s="1"/>
  <c r="OM88" i="1"/>
  <c r="ON88" i="1" s="1"/>
  <c r="OL88" i="1"/>
  <c r="OA88" i="1"/>
  <c r="OB88" i="1" s="1"/>
  <c r="OC88" i="1" s="1"/>
  <c r="NP88" i="1"/>
  <c r="NQ88" i="1" s="1"/>
  <c r="NR88" i="1" s="1"/>
  <c r="NE88" i="1"/>
  <c r="NF88" i="1" s="1"/>
  <c r="NG88" i="1" s="1"/>
  <c r="MU88" i="1"/>
  <c r="MV88" i="1" s="1"/>
  <c r="MT88" i="1"/>
  <c r="MI88" i="1"/>
  <c r="MJ88" i="1" s="1"/>
  <c r="MK88" i="1" s="1"/>
  <c r="LX88" i="1"/>
  <c r="LY88" i="1" s="1"/>
  <c r="LZ88" i="1" s="1"/>
  <c r="LM88" i="1"/>
  <c r="LN88" i="1" s="1"/>
  <c r="LO88" i="1" s="1"/>
  <c r="LC88" i="1"/>
  <c r="LD88" i="1" s="1"/>
  <c r="LB88" i="1"/>
  <c r="KQ88" i="1"/>
  <c r="KR88" i="1" s="1"/>
  <c r="KS88" i="1" s="1"/>
  <c r="KG88" i="1"/>
  <c r="KH88" i="1" s="1"/>
  <c r="KF88" i="1"/>
  <c r="JU88" i="1"/>
  <c r="JV88" i="1" s="1"/>
  <c r="JW88" i="1" s="1"/>
  <c r="JK88" i="1"/>
  <c r="JL88" i="1" s="1"/>
  <c r="JJ88" i="1"/>
  <c r="IY88" i="1"/>
  <c r="IZ88" i="1" s="1"/>
  <c r="JA88" i="1" s="1"/>
  <c r="IO88" i="1"/>
  <c r="IP88" i="1" s="1"/>
  <c r="IN88" i="1"/>
  <c r="IC88" i="1"/>
  <c r="ID88" i="1" s="1"/>
  <c r="IE88" i="1" s="1"/>
  <c r="HS88" i="1"/>
  <c r="HT88" i="1" s="1"/>
  <c r="HR88" i="1"/>
  <c r="HG88" i="1"/>
  <c r="HH88" i="1" s="1"/>
  <c r="HI88" i="1" s="1"/>
  <c r="GV88" i="1"/>
  <c r="GW88" i="1" s="1"/>
  <c r="GX88" i="1" s="1"/>
  <c r="GK88" i="1"/>
  <c r="GL88" i="1" s="1"/>
  <c r="GM88" i="1" s="1"/>
  <c r="GA88" i="1"/>
  <c r="GB88" i="1" s="1"/>
  <c r="FZ88" i="1"/>
  <c r="FO88" i="1"/>
  <c r="FP88" i="1" s="1"/>
  <c r="FQ88" i="1" s="1"/>
  <c r="FD88" i="1"/>
  <c r="FE88" i="1" s="1"/>
  <c r="FF88" i="1" s="1"/>
  <c r="ES88" i="1"/>
  <c r="ET88" i="1" s="1"/>
  <c r="EU88" i="1" s="1"/>
  <c r="EI88" i="1"/>
  <c r="EJ88" i="1" s="1"/>
  <c r="EH88" i="1"/>
  <c r="DW88" i="1"/>
  <c r="DX88" i="1" s="1"/>
  <c r="DY88" i="1" s="1"/>
  <c r="DL88" i="1"/>
  <c r="DM88" i="1" s="1"/>
  <c r="DN88" i="1" s="1"/>
  <c r="DA88" i="1"/>
  <c r="DB88" i="1" s="1"/>
  <c r="DC88" i="1" s="1"/>
  <c r="CQ88" i="1"/>
  <c r="CR88" i="1" s="1"/>
  <c r="CP88" i="1"/>
  <c r="CE88" i="1"/>
  <c r="CF88" i="1" s="1"/>
  <c r="CG88" i="1" s="1"/>
  <c r="BT88" i="1"/>
  <c r="BU88" i="1" s="1"/>
  <c r="BV88" i="1" s="1"/>
  <c r="BI88" i="1"/>
  <c r="BJ88" i="1" s="1"/>
  <c r="BK88" i="1" s="1"/>
  <c r="AY88" i="1"/>
  <c r="AZ88" i="1" s="1"/>
  <c r="AX88" i="1"/>
  <c r="AM88" i="1"/>
  <c r="AN88" i="1" s="1"/>
  <c r="AO88" i="1" s="1"/>
  <c r="AB88" i="1"/>
  <c r="AC88" i="1" s="1"/>
  <c r="AD88" i="1" s="1"/>
  <c r="Q88" i="1"/>
  <c r="R88" i="1" s="1"/>
  <c r="S88" i="1" s="1"/>
  <c r="G88" i="1"/>
  <c r="H88" i="1" s="1"/>
  <c r="F88" i="1"/>
  <c r="CLI87" i="1"/>
  <c r="CLJ87" i="1" s="1"/>
  <c r="CLK87" i="1" s="1"/>
  <c r="CKY87" i="1"/>
  <c r="CKZ87" i="1" s="1"/>
  <c r="CKX87" i="1"/>
  <c r="CKM87" i="1"/>
  <c r="CKN87" i="1" s="1"/>
  <c r="CKO87" i="1" s="1"/>
  <c r="CKC87" i="1"/>
  <c r="CKD87" i="1" s="1"/>
  <c r="CKB87" i="1"/>
  <c r="CJQ87" i="1"/>
  <c r="CJR87" i="1" s="1"/>
  <c r="CJS87" i="1" s="1"/>
  <c r="CJG87" i="1"/>
  <c r="CJH87" i="1" s="1"/>
  <c r="CJF87" i="1"/>
  <c r="CIU87" i="1"/>
  <c r="CIV87" i="1" s="1"/>
  <c r="CIW87" i="1" s="1"/>
  <c r="CIK87" i="1"/>
  <c r="CIL87" i="1" s="1"/>
  <c r="CIJ87" i="1"/>
  <c r="CHY87" i="1"/>
  <c r="CHZ87" i="1" s="1"/>
  <c r="CIA87" i="1" s="1"/>
  <c r="CHN87" i="1"/>
  <c r="CHO87" i="1" s="1"/>
  <c r="CHP87" i="1" s="1"/>
  <c r="CHC87" i="1"/>
  <c r="CHD87" i="1" s="1"/>
  <c r="CHE87" i="1" s="1"/>
  <c r="CGS87" i="1"/>
  <c r="CGT87" i="1" s="1"/>
  <c r="CGR87" i="1"/>
  <c r="CGG87" i="1"/>
  <c r="CGH87" i="1" s="1"/>
  <c r="CGI87" i="1" s="1"/>
  <c r="CFV87" i="1"/>
  <c r="CFW87" i="1" s="1"/>
  <c r="CFX87" i="1" s="1"/>
  <c r="CFK87" i="1"/>
  <c r="CFL87" i="1" s="1"/>
  <c r="CFM87" i="1" s="1"/>
  <c r="CFA87" i="1"/>
  <c r="CFB87" i="1" s="1"/>
  <c r="CEZ87" i="1"/>
  <c r="CEO87" i="1"/>
  <c r="CEP87" i="1" s="1"/>
  <c r="CEQ87" i="1" s="1"/>
  <c r="CED87" i="1"/>
  <c r="CEE87" i="1" s="1"/>
  <c r="CEF87" i="1" s="1"/>
  <c r="CDS87" i="1"/>
  <c r="CDT87" i="1" s="1"/>
  <c r="CDU87" i="1" s="1"/>
  <c r="CDI87" i="1"/>
  <c r="CDJ87" i="1" s="1"/>
  <c r="CDH87" i="1"/>
  <c r="CCW87" i="1"/>
  <c r="CCX87" i="1" s="1"/>
  <c r="CCY87" i="1" s="1"/>
  <c r="CCL87" i="1"/>
  <c r="CCM87" i="1" s="1"/>
  <c r="CCN87" i="1" s="1"/>
  <c r="CCA87" i="1"/>
  <c r="CCB87" i="1" s="1"/>
  <c r="CCC87" i="1" s="1"/>
  <c r="CBQ87" i="1"/>
  <c r="CBR87" i="1" s="1"/>
  <c r="CBP87" i="1"/>
  <c r="CBE87" i="1"/>
  <c r="CBF87" i="1" s="1"/>
  <c r="CBG87" i="1" s="1"/>
  <c r="CAT87" i="1"/>
  <c r="CAU87" i="1" s="1"/>
  <c r="CAV87" i="1" s="1"/>
  <c r="CAI87" i="1"/>
  <c r="CAJ87" i="1" s="1"/>
  <c r="CAK87" i="1" s="1"/>
  <c r="BZY87" i="1"/>
  <c r="BZZ87" i="1" s="1"/>
  <c r="BZX87" i="1"/>
  <c r="BZM87" i="1"/>
  <c r="BZN87" i="1" s="1"/>
  <c r="BZO87" i="1" s="1"/>
  <c r="BZC87" i="1"/>
  <c r="BZD87" i="1" s="1"/>
  <c r="BZB87" i="1"/>
  <c r="BYQ87" i="1"/>
  <c r="BYR87" i="1" s="1"/>
  <c r="BYS87" i="1" s="1"/>
  <c r="BYG87" i="1"/>
  <c r="BYH87" i="1" s="1"/>
  <c r="BYF87" i="1"/>
  <c r="BXU87" i="1"/>
  <c r="BXV87" i="1" s="1"/>
  <c r="BXW87" i="1" s="1"/>
  <c r="BXK87" i="1"/>
  <c r="BXL87" i="1" s="1"/>
  <c r="BXJ87" i="1"/>
  <c r="BWY87" i="1"/>
  <c r="BWZ87" i="1" s="1"/>
  <c r="BXA87" i="1" s="1"/>
  <c r="BWO87" i="1"/>
  <c r="BWP87" i="1" s="1"/>
  <c r="BWN87" i="1"/>
  <c r="BWC87" i="1"/>
  <c r="BWD87" i="1" s="1"/>
  <c r="BWE87" i="1" s="1"/>
  <c r="BVR87" i="1"/>
  <c r="BVS87" i="1" s="1"/>
  <c r="BVT87" i="1" s="1"/>
  <c r="BVG87" i="1"/>
  <c r="BVH87" i="1" s="1"/>
  <c r="BVI87" i="1" s="1"/>
  <c r="BUW87" i="1"/>
  <c r="BUX87" i="1" s="1"/>
  <c r="BUV87" i="1"/>
  <c r="BUK87" i="1"/>
  <c r="BUL87" i="1" s="1"/>
  <c r="BUM87" i="1" s="1"/>
  <c r="BTZ87" i="1"/>
  <c r="BUA87" i="1" s="1"/>
  <c r="BUB87" i="1" s="1"/>
  <c r="BTO87" i="1"/>
  <c r="BTP87" i="1" s="1"/>
  <c r="BTQ87" i="1" s="1"/>
  <c r="BTE87" i="1"/>
  <c r="BTF87" i="1" s="1"/>
  <c r="BTD87" i="1"/>
  <c r="BSS87" i="1"/>
  <c r="BST87" i="1" s="1"/>
  <c r="BSU87" i="1" s="1"/>
  <c r="BSH87" i="1"/>
  <c r="BSI87" i="1" s="1"/>
  <c r="BSJ87" i="1" s="1"/>
  <c r="BRW87" i="1"/>
  <c r="BRX87" i="1" s="1"/>
  <c r="BRY87" i="1" s="1"/>
  <c r="BRM87" i="1"/>
  <c r="BRN87" i="1" s="1"/>
  <c r="BRL87" i="1"/>
  <c r="BRA87" i="1"/>
  <c r="BRB87" i="1" s="1"/>
  <c r="BRC87" i="1" s="1"/>
  <c r="BQP87" i="1"/>
  <c r="BQQ87" i="1" s="1"/>
  <c r="BQR87" i="1" s="1"/>
  <c r="BQE87" i="1"/>
  <c r="BQF87" i="1" s="1"/>
  <c r="BQG87" i="1" s="1"/>
  <c r="BPU87" i="1"/>
  <c r="BPV87" i="1" s="1"/>
  <c r="BPT87" i="1"/>
  <c r="BPI87" i="1"/>
  <c r="BPJ87" i="1" s="1"/>
  <c r="BPK87" i="1" s="1"/>
  <c r="BOX87" i="1"/>
  <c r="BOY87" i="1" s="1"/>
  <c r="BOZ87" i="1" s="1"/>
  <c r="BOM87" i="1"/>
  <c r="BON87" i="1" s="1"/>
  <c r="BOO87" i="1" s="1"/>
  <c r="BOC87" i="1"/>
  <c r="BOD87" i="1" s="1"/>
  <c r="BOB87" i="1"/>
  <c r="BNQ87" i="1"/>
  <c r="BNR87" i="1" s="1"/>
  <c r="BNS87" i="1" s="1"/>
  <c r="BNG87" i="1"/>
  <c r="BNH87" i="1" s="1"/>
  <c r="BNF87" i="1"/>
  <c r="BMU87" i="1"/>
  <c r="BMV87" i="1" s="1"/>
  <c r="BMW87" i="1" s="1"/>
  <c r="BMK87" i="1"/>
  <c r="BML87" i="1" s="1"/>
  <c r="BMJ87" i="1"/>
  <c r="BLY87" i="1"/>
  <c r="BLZ87" i="1" s="1"/>
  <c r="BMA87" i="1" s="1"/>
  <c r="BLO87" i="1"/>
  <c r="BLP87" i="1" s="1"/>
  <c r="BLN87" i="1"/>
  <c r="BLC87" i="1"/>
  <c r="BLD87" i="1" s="1"/>
  <c r="BLE87" i="1" s="1"/>
  <c r="BKS87" i="1"/>
  <c r="BKT87" i="1" s="1"/>
  <c r="BKR87" i="1"/>
  <c r="BKG87" i="1"/>
  <c r="BKH87" i="1" s="1"/>
  <c r="BKI87" i="1" s="1"/>
  <c r="BJV87" i="1"/>
  <c r="BJW87" i="1" s="1"/>
  <c r="BJX87" i="1" s="1"/>
  <c r="BJK87" i="1"/>
  <c r="BJL87" i="1" s="1"/>
  <c r="BJM87" i="1" s="1"/>
  <c r="BJA87" i="1"/>
  <c r="BJB87" i="1" s="1"/>
  <c r="BIZ87" i="1"/>
  <c r="BIO87" i="1"/>
  <c r="BIP87" i="1" s="1"/>
  <c r="BIQ87" i="1" s="1"/>
  <c r="BID87" i="1"/>
  <c r="BIE87" i="1" s="1"/>
  <c r="BIF87" i="1" s="1"/>
  <c r="BHS87" i="1"/>
  <c r="BHT87" i="1" s="1"/>
  <c r="BHU87" i="1" s="1"/>
  <c r="BHI87" i="1"/>
  <c r="BHJ87" i="1" s="1"/>
  <c r="BHH87" i="1"/>
  <c r="BGW87" i="1"/>
  <c r="BGX87" i="1" s="1"/>
  <c r="BGY87" i="1" s="1"/>
  <c r="BGL87" i="1"/>
  <c r="BGM87" i="1" s="1"/>
  <c r="BGN87" i="1" s="1"/>
  <c r="BGA87" i="1"/>
  <c r="BGB87" i="1" s="1"/>
  <c r="BGC87" i="1" s="1"/>
  <c r="BFQ87" i="1"/>
  <c r="BFR87" i="1" s="1"/>
  <c r="BFP87" i="1"/>
  <c r="BFE87" i="1"/>
  <c r="BFF87" i="1" s="1"/>
  <c r="BFG87" i="1" s="1"/>
  <c r="BET87" i="1"/>
  <c r="BEU87" i="1" s="1"/>
  <c r="BEV87" i="1" s="1"/>
  <c r="BEI87" i="1"/>
  <c r="BEJ87" i="1" s="1"/>
  <c r="BEK87" i="1" s="1"/>
  <c r="BDY87" i="1"/>
  <c r="BDZ87" i="1" s="1"/>
  <c r="BDX87" i="1"/>
  <c r="BDM87" i="1"/>
  <c r="BDN87" i="1" s="1"/>
  <c r="BDO87" i="1" s="1"/>
  <c r="BDB87" i="1"/>
  <c r="BDC87" i="1" s="1"/>
  <c r="BDD87" i="1" s="1"/>
  <c r="BCQ87" i="1"/>
  <c r="BCR87" i="1" s="1"/>
  <c r="BCS87" i="1" s="1"/>
  <c r="BCF87" i="1"/>
  <c r="BCG87" i="1" s="1"/>
  <c r="BCH87" i="1" s="1"/>
  <c r="BBU87" i="1"/>
  <c r="BBV87" i="1" s="1"/>
  <c r="BBW87" i="1" s="1"/>
  <c r="BBK87" i="1"/>
  <c r="BBL87" i="1" s="1"/>
  <c r="BBJ87" i="1"/>
  <c r="BAY87" i="1"/>
  <c r="BAZ87" i="1" s="1"/>
  <c r="BBA87" i="1" s="1"/>
  <c r="BAO87" i="1"/>
  <c r="BAP87" i="1" s="1"/>
  <c r="BAN87" i="1"/>
  <c r="BAC87" i="1"/>
  <c r="BAD87" i="1" s="1"/>
  <c r="BAE87" i="1" s="1"/>
  <c r="AZS87" i="1"/>
  <c r="AZT87" i="1" s="1"/>
  <c r="AZR87" i="1"/>
  <c r="AZG87" i="1"/>
  <c r="AZH87" i="1" s="1"/>
  <c r="AZI87" i="1" s="1"/>
  <c r="AYW87" i="1"/>
  <c r="AYX87" i="1" s="1"/>
  <c r="AYV87" i="1"/>
  <c r="AYK87" i="1"/>
  <c r="AYL87" i="1" s="1"/>
  <c r="AYM87" i="1" s="1"/>
  <c r="AXZ87" i="1"/>
  <c r="AYA87" i="1" s="1"/>
  <c r="AYB87" i="1" s="1"/>
  <c r="AXO87" i="1"/>
  <c r="AXP87" i="1" s="1"/>
  <c r="AXQ87" i="1" s="1"/>
  <c r="AXE87" i="1"/>
  <c r="AXF87" i="1" s="1"/>
  <c r="AXD87" i="1"/>
  <c r="AWS87" i="1"/>
  <c r="AWT87" i="1" s="1"/>
  <c r="AWU87" i="1" s="1"/>
  <c r="AWH87" i="1"/>
  <c r="AWI87" i="1" s="1"/>
  <c r="AWJ87" i="1" s="1"/>
  <c r="AVW87" i="1"/>
  <c r="AVX87" i="1" s="1"/>
  <c r="AVY87" i="1" s="1"/>
  <c r="AVL87" i="1"/>
  <c r="AVM87" i="1" s="1"/>
  <c r="AVN87" i="1" s="1"/>
  <c r="AVA87" i="1"/>
  <c r="AVB87" i="1" s="1"/>
  <c r="AVC87" i="1" s="1"/>
  <c r="AUP87" i="1"/>
  <c r="AUQ87" i="1" s="1"/>
  <c r="AUR87" i="1" s="1"/>
  <c r="AUE87" i="1"/>
  <c r="AUF87" i="1" s="1"/>
  <c r="AUG87" i="1" s="1"/>
  <c r="ATU87" i="1"/>
  <c r="ATV87" i="1" s="1"/>
  <c r="ATT87" i="1"/>
  <c r="ATI87" i="1"/>
  <c r="ATJ87" i="1" s="1"/>
  <c r="ATK87" i="1" s="1"/>
  <c r="ASX87" i="1"/>
  <c r="ASY87" i="1" s="1"/>
  <c r="ASZ87" i="1" s="1"/>
  <c r="ASM87" i="1"/>
  <c r="ASN87" i="1" s="1"/>
  <c r="ASO87" i="1" s="1"/>
  <c r="ASC87" i="1"/>
  <c r="ASD87" i="1" s="1"/>
  <c r="ASB87" i="1"/>
  <c r="ARQ87" i="1"/>
  <c r="ARR87" i="1" s="1"/>
  <c r="ARS87" i="1" s="1"/>
  <c r="ARF87" i="1"/>
  <c r="ARG87" i="1" s="1"/>
  <c r="ARH87" i="1" s="1"/>
  <c r="AQU87" i="1"/>
  <c r="AQV87" i="1" s="1"/>
  <c r="AQW87" i="1" s="1"/>
  <c r="AQK87" i="1"/>
  <c r="AQL87" i="1" s="1"/>
  <c r="AQJ87" i="1"/>
  <c r="APY87" i="1"/>
  <c r="APZ87" i="1" s="1"/>
  <c r="AQA87" i="1" s="1"/>
  <c r="APP87" i="1"/>
  <c r="APO87" i="1"/>
  <c r="APN87" i="1"/>
  <c r="APD87" i="1"/>
  <c r="APE87" i="1" s="1"/>
  <c r="APC87" i="1"/>
  <c r="AOR87" i="1"/>
  <c r="AOS87" i="1" s="1"/>
  <c r="AOT87" i="1" s="1"/>
  <c r="AOI87" i="1"/>
  <c r="AOG87" i="1"/>
  <c r="AOH87" i="1" s="1"/>
  <c r="ANV87" i="1"/>
  <c r="ANW87" i="1" s="1"/>
  <c r="ANX87" i="1" s="1"/>
  <c r="ANK87" i="1"/>
  <c r="ANL87" i="1" s="1"/>
  <c r="ANM87" i="1" s="1"/>
  <c r="ANA87" i="1"/>
  <c r="ANB87" i="1" s="1"/>
  <c r="AMZ87" i="1"/>
  <c r="AMO87" i="1"/>
  <c r="AMP87" i="1" s="1"/>
  <c r="AMQ87" i="1" s="1"/>
  <c r="AMF87" i="1"/>
  <c r="AME87" i="1"/>
  <c r="AMD87" i="1"/>
  <c r="ALU87" i="1"/>
  <c r="ALS87" i="1"/>
  <c r="ALT87" i="1" s="1"/>
  <c r="ALH87" i="1"/>
  <c r="ALI87" i="1" s="1"/>
  <c r="ALJ87" i="1" s="1"/>
  <c r="AKW87" i="1"/>
  <c r="AKX87" i="1" s="1"/>
  <c r="AKY87" i="1" s="1"/>
  <c r="AKM87" i="1"/>
  <c r="AKN87" i="1" s="1"/>
  <c r="AKL87" i="1"/>
  <c r="AKA87" i="1"/>
  <c r="AKB87" i="1" s="1"/>
  <c r="AKC87" i="1" s="1"/>
  <c r="AJQ87" i="1"/>
  <c r="AJR87" i="1" s="1"/>
  <c r="AJP87" i="1"/>
  <c r="AJE87" i="1"/>
  <c r="AJF87" i="1" s="1"/>
  <c r="AJG87" i="1" s="1"/>
  <c r="AIT87" i="1"/>
  <c r="AIU87" i="1" s="1"/>
  <c r="AIV87" i="1" s="1"/>
  <c r="AII87" i="1"/>
  <c r="AIJ87" i="1" s="1"/>
  <c r="AIK87" i="1" s="1"/>
  <c r="AHX87" i="1"/>
  <c r="AHY87" i="1" s="1"/>
  <c r="AHZ87" i="1" s="1"/>
  <c r="AHM87" i="1"/>
  <c r="AHN87" i="1" s="1"/>
  <c r="AHO87" i="1" s="1"/>
  <c r="AHC87" i="1"/>
  <c r="AHD87" i="1" s="1"/>
  <c r="AHB87" i="1"/>
  <c r="AGQ87" i="1"/>
  <c r="AGR87" i="1" s="1"/>
  <c r="AGS87" i="1" s="1"/>
  <c r="AGF87" i="1"/>
  <c r="AGG87" i="1" s="1"/>
  <c r="AGH87" i="1" s="1"/>
  <c r="AFU87" i="1"/>
  <c r="AFV87" i="1" s="1"/>
  <c r="AFW87" i="1" s="1"/>
  <c r="AFJ87" i="1"/>
  <c r="AFK87" i="1" s="1"/>
  <c r="AFL87" i="1" s="1"/>
  <c r="AEZ87" i="1"/>
  <c r="AFA87" i="1" s="1"/>
  <c r="AEY87" i="1"/>
  <c r="AEN87" i="1"/>
  <c r="AEO87" i="1" s="1"/>
  <c r="AEP87" i="1" s="1"/>
  <c r="AEC87" i="1"/>
  <c r="AED87" i="1" s="1"/>
  <c r="AEE87" i="1" s="1"/>
  <c r="ADR87" i="1"/>
  <c r="ADS87" i="1" s="1"/>
  <c r="ADT87" i="1" s="1"/>
  <c r="ADG87" i="1"/>
  <c r="ADH87" i="1" s="1"/>
  <c r="ADI87" i="1" s="1"/>
  <c r="ACW87" i="1"/>
  <c r="ACX87" i="1" s="1"/>
  <c r="ACV87" i="1"/>
  <c r="ACK87" i="1"/>
  <c r="ACL87" i="1" s="1"/>
  <c r="ACM87" i="1" s="1"/>
  <c r="ACA87" i="1"/>
  <c r="ACB87" i="1" s="1"/>
  <c r="ABZ87" i="1"/>
  <c r="ABP87" i="1"/>
  <c r="ABQ87" i="1" s="1"/>
  <c r="ABO87" i="1"/>
  <c r="ABD87" i="1"/>
  <c r="ABE87" i="1" s="1"/>
  <c r="ABF87" i="1" s="1"/>
  <c r="AAU87" i="1"/>
  <c r="AAS87" i="1"/>
  <c r="AAT87" i="1" s="1"/>
  <c r="AAH87" i="1"/>
  <c r="AAI87" i="1" s="1"/>
  <c r="AAJ87" i="1" s="1"/>
  <c r="ZW87" i="1"/>
  <c r="ZX87" i="1" s="1"/>
  <c r="ZY87" i="1" s="1"/>
  <c r="ZM87" i="1"/>
  <c r="ZN87" i="1" s="1"/>
  <c r="ZL87" i="1"/>
  <c r="ZA87" i="1"/>
  <c r="ZB87" i="1" s="1"/>
  <c r="ZC87" i="1" s="1"/>
  <c r="YQ87" i="1"/>
  <c r="YR87" i="1" s="1"/>
  <c r="YP87" i="1"/>
  <c r="YG87" i="1"/>
  <c r="YF87" i="1"/>
  <c r="YE87" i="1"/>
  <c r="XT87" i="1"/>
  <c r="XU87" i="1" s="1"/>
  <c r="XV87" i="1" s="1"/>
  <c r="XK87" i="1"/>
  <c r="XI87" i="1"/>
  <c r="XJ87" i="1" s="1"/>
  <c r="WX87" i="1"/>
  <c r="WY87" i="1" s="1"/>
  <c r="WZ87" i="1" s="1"/>
  <c r="WM87" i="1"/>
  <c r="WN87" i="1" s="1"/>
  <c r="WO87" i="1" s="1"/>
  <c r="WC87" i="1"/>
  <c r="WD87" i="1" s="1"/>
  <c r="WB87" i="1"/>
  <c r="VQ87" i="1"/>
  <c r="VR87" i="1" s="1"/>
  <c r="VS87" i="1" s="1"/>
  <c r="VF87" i="1"/>
  <c r="VG87" i="1" s="1"/>
  <c r="VH87" i="1" s="1"/>
  <c r="UV87" i="1"/>
  <c r="UW87" i="1" s="1"/>
  <c r="UU87" i="1"/>
  <c r="UJ87" i="1"/>
  <c r="UK87" i="1" s="1"/>
  <c r="UL87" i="1" s="1"/>
  <c r="UA87" i="1"/>
  <c r="TY87" i="1"/>
  <c r="TZ87" i="1" s="1"/>
  <c r="TN87" i="1"/>
  <c r="TO87" i="1" s="1"/>
  <c r="TP87" i="1" s="1"/>
  <c r="TC87" i="1"/>
  <c r="TD87" i="1" s="1"/>
  <c r="TE87" i="1" s="1"/>
  <c r="SS87" i="1"/>
  <c r="ST87" i="1" s="1"/>
  <c r="SR87" i="1"/>
  <c r="SG87" i="1"/>
  <c r="SH87" i="1" s="1"/>
  <c r="SI87" i="1" s="1"/>
  <c r="RX87" i="1"/>
  <c r="RV87" i="1"/>
  <c r="RW87" i="1" s="1"/>
  <c r="RK87" i="1"/>
  <c r="RL87" i="1" s="1"/>
  <c r="RM87" i="1" s="1"/>
  <c r="QZ87" i="1"/>
  <c r="RA87" i="1" s="1"/>
  <c r="RB87" i="1" s="1"/>
  <c r="QO87" i="1"/>
  <c r="QP87" i="1" s="1"/>
  <c r="QQ87" i="1" s="1"/>
  <c r="QD87" i="1"/>
  <c r="QE87" i="1" s="1"/>
  <c r="QF87" i="1" s="1"/>
  <c r="PS87" i="1"/>
  <c r="PT87" i="1" s="1"/>
  <c r="PU87" i="1" s="1"/>
  <c r="PI87" i="1"/>
  <c r="PJ87" i="1" s="1"/>
  <c r="PH87" i="1"/>
  <c r="OW87" i="1"/>
  <c r="OX87" i="1" s="1"/>
  <c r="OY87" i="1" s="1"/>
  <c r="OM87" i="1"/>
  <c r="ON87" i="1" s="1"/>
  <c r="OL87" i="1"/>
  <c r="OA87" i="1"/>
  <c r="OB87" i="1" s="1"/>
  <c r="OC87" i="1" s="1"/>
  <c r="NQ87" i="1"/>
  <c r="NR87" i="1" s="1"/>
  <c r="NP87" i="1"/>
  <c r="NE87" i="1"/>
  <c r="NF87" i="1" s="1"/>
  <c r="NG87" i="1" s="1"/>
  <c r="MU87" i="1"/>
  <c r="MV87" i="1" s="1"/>
  <c r="MT87" i="1"/>
  <c r="MI87" i="1"/>
  <c r="MJ87" i="1" s="1"/>
  <c r="MK87" i="1" s="1"/>
  <c r="LX87" i="1"/>
  <c r="LY87" i="1" s="1"/>
  <c r="LZ87" i="1" s="1"/>
  <c r="LM87" i="1"/>
  <c r="LN87" i="1" s="1"/>
  <c r="LO87" i="1" s="1"/>
  <c r="LB87" i="1"/>
  <c r="LC87" i="1" s="1"/>
  <c r="LD87" i="1" s="1"/>
  <c r="KR87" i="1"/>
  <c r="KS87" i="1" s="1"/>
  <c r="KQ87" i="1"/>
  <c r="KF87" i="1"/>
  <c r="KG87" i="1" s="1"/>
  <c r="KH87" i="1" s="1"/>
  <c r="JU87" i="1"/>
  <c r="JV87" i="1" s="1"/>
  <c r="JW87" i="1" s="1"/>
  <c r="JL87" i="1"/>
  <c r="JK87" i="1"/>
  <c r="JJ87" i="1"/>
  <c r="IY87" i="1"/>
  <c r="IZ87" i="1" s="1"/>
  <c r="JA87" i="1" s="1"/>
  <c r="IN87" i="1"/>
  <c r="IO87" i="1" s="1"/>
  <c r="IP87" i="1" s="1"/>
  <c r="IC87" i="1"/>
  <c r="ID87" i="1" s="1"/>
  <c r="IE87" i="1" s="1"/>
  <c r="HS87" i="1"/>
  <c r="HT87" i="1" s="1"/>
  <c r="HR87" i="1"/>
  <c r="HH87" i="1"/>
  <c r="HI87" i="1" s="1"/>
  <c r="HG87" i="1"/>
  <c r="GW87" i="1"/>
  <c r="GX87" i="1" s="1"/>
  <c r="GV87" i="1"/>
  <c r="GK87" i="1"/>
  <c r="GL87" i="1" s="1"/>
  <c r="GM87" i="1" s="1"/>
  <c r="GA87" i="1"/>
  <c r="GB87" i="1" s="1"/>
  <c r="FZ87" i="1"/>
  <c r="FQ87" i="1"/>
  <c r="FP87" i="1"/>
  <c r="FO87" i="1"/>
  <c r="FD87" i="1"/>
  <c r="FE87" i="1" s="1"/>
  <c r="FF87" i="1" s="1"/>
  <c r="ES87" i="1"/>
  <c r="ET87" i="1" s="1"/>
  <c r="EU87" i="1" s="1"/>
  <c r="EH87" i="1"/>
  <c r="EI87" i="1" s="1"/>
  <c r="EJ87" i="1" s="1"/>
  <c r="DX87" i="1"/>
  <c r="DY87" i="1" s="1"/>
  <c r="DW87" i="1"/>
  <c r="DM87" i="1"/>
  <c r="DN87" i="1" s="1"/>
  <c r="DL87" i="1"/>
  <c r="DA87" i="1"/>
  <c r="DB87" i="1" s="1"/>
  <c r="DC87" i="1" s="1"/>
  <c r="CQ87" i="1"/>
  <c r="CR87" i="1" s="1"/>
  <c r="CP87" i="1"/>
  <c r="CE87" i="1"/>
  <c r="CF87" i="1" s="1"/>
  <c r="CG87" i="1" s="1"/>
  <c r="BT87" i="1"/>
  <c r="BU87" i="1" s="1"/>
  <c r="BV87" i="1" s="1"/>
  <c r="BI87" i="1"/>
  <c r="BJ87" i="1" s="1"/>
  <c r="BK87" i="1" s="1"/>
  <c r="AY87" i="1"/>
  <c r="AZ87" i="1" s="1"/>
  <c r="AX87" i="1"/>
  <c r="AN87" i="1"/>
  <c r="AO87" i="1" s="1"/>
  <c r="AM87" i="1"/>
  <c r="AC87" i="1"/>
  <c r="AD87" i="1" s="1"/>
  <c r="AB87" i="1"/>
  <c r="Q87" i="1"/>
  <c r="R87" i="1" s="1"/>
  <c r="S87" i="1" s="1"/>
  <c r="F87" i="1"/>
  <c r="G87" i="1" s="1"/>
  <c r="H87" i="1" s="1"/>
  <c r="CLI86" i="1"/>
  <c r="CLJ86" i="1" s="1"/>
  <c r="CLK86" i="1" s="1"/>
  <c r="CKX86" i="1"/>
  <c r="CKY86" i="1" s="1"/>
  <c r="CKZ86" i="1" s="1"/>
  <c r="CKM86" i="1"/>
  <c r="CKN86" i="1" s="1"/>
  <c r="CKO86" i="1" s="1"/>
  <c r="CKD86" i="1"/>
  <c r="CKC86" i="1"/>
  <c r="CKB86" i="1"/>
  <c r="CJR86" i="1"/>
  <c r="CJS86" i="1" s="1"/>
  <c r="CJQ86" i="1"/>
  <c r="CJG86" i="1"/>
  <c r="CJH86" i="1" s="1"/>
  <c r="CJF86" i="1"/>
  <c r="CIU86" i="1"/>
  <c r="CIV86" i="1" s="1"/>
  <c r="CIW86" i="1" s="1"/>
  <c r="CIK86" i="1"/>
  <c r="CIL86" i="1" s="1"/>
  <c r="CIJ86" i="1"/>
  <c r="CHY86" i="1"/>
  <c r="CHZ86" i="1" s="1"/>
  <c r="CIA86" i="1" s="1"/>
  <c r="CHN86" i="1"/>
  <c r="CHO86" i="1" s="1"/>
  <c r="CHP86" i="1" s="1"/>
  <c r="CHC86" i="1"/>
  <c r="CHD86" i="1" s="1"/>
  <c r="CHE86" i="1" s="1"/>
  <c r="CGS86" i="1"/>
  <c r="CGT86" i="1" s="1"/>
  <c r="CGR86" i="1"/>
  <c r="CGH86" i="1"/>
  <c r="CGI86" i="1" s="1"/>
  <c r="CGG86" i="1"/>
  <c r="CFV86" i="1"/>
  <c r="CFW86" i="1" s="1"/>
  <c r="CFX86" i="1" s="1"/>
  <c r="CFK86" i="1"/>
  <c r="CFL86" i="1" s="1"/>
  <c r="CFM86" i="1" s="1"/>
  <c r="CEZ86" i="1"/>
  <c r="CFA86" i="1" s="1"/>
  <c r="CFB86" i="1" s="1"/>
  <c r="CEQ86" i="1"/>
  <c r="CEP86" i="1"/>
  <c r="CEO86" i="1"/>
  <c r="CED86" i="1"/>
  <c r="CEE86" i="1" s="1"/>
  <c r="CEF86" i="1" s="1"/>
  <c r="CDS86" i="1"/>
  <c r="CDT86" i="1" s="1"/>
  <c r="CDU86" i="1" s="1"/>
  <c r="CDI86" i="1"/>
  <c r="CDJ86" i="1" s="1"/>
  <c r="CDH86" i="1"/>
  <c r="CCW86" i="1"/>
  <c r="CCX86" i="1" s="1"/>
  <c r="CCY86" i="1" s="1"/>
  <c r="CCM86" i="1"/>
  <c r="CCN86" i="1" s="1"/>
  <c r="CCL86" i="1"/>
  <c r="CCA86" i="1"/>
  <c r="CCB86" i="1" s="1"/>
  <c r="CCC86" i="1" s="1"/>
  <c r="CBR86" i="1"/>
  <c r="CBQ86" i="1"/>
  <c r="CBP86" i="1"/>
  <c r="CBE86" i="1"/>
  <c r="CBF86" i="1" s="1"/>
  <c r="CBG86" i="1" s="1"/>
  <c r="CAT86" i="1"/>
  <c r="CAU86" i="1" s="1"/>
  <c r="CAV86" i="1" s="1"/>
  <c r="CAI86" i="1"/>
  <c r="CAJ86" i="1" s="1"/>
  <c r="CAK86" i="1" s="1"/>
  <c r="BZX86" i="1"/>
  <c r="BZY86" i="1" s="1"/>
  <c r="BZZ86" i="1" s="1"/>
  <c r="BZN86" i="1"/>
  <c r="BZO86" i="1" s="1"/>
  <c r="BZM86" i="1"/>
  <c r="BZB86" i="1"/>
  <c r="BZC86" i="1" s="1"/>
  <c r="BZD86" i="1" s="1"/>
  <c r="BYQ86" i="1"/>
  <c r="BYR86" i="1" s="1"/>
  <c r="BYS86" i="1" s="1"/>
  <c r="BYH86" i="1"/>
  <c r="BYG86" i="1"/>
  <c r="BYF86" i="1"/>
  <c r="BXU86" i="1"/>
  <c r="BXV86" i="1" s="1"/>
  <c r="BXW86" i="1" s="1"/>
  <c r="BXJ86" i="1"/>
  <c r="BXK86" i="1" s="1"/>
  <c r="BXL86" i="1" s="1"/>
  <c r="BWY86" i="1"/>
  <c r="BWZ86" i="1" s="1"/>
  <c r="BXA86" i="1" s="1"/>
  <c r="BWP86" i="1"/>
  <c r="BWO86" i="1"/>
  <c r="BWN86" i="1"/>
  <c r="BWC86" i="1"/>
  <c r="BWD86" i="1" s="1"/>
  <c r="BWE86" i="1" s="1"/>
  <c r="BVS86" i="1"/>
  <c r="BVT86" i="1" s="1"/>
  <c r="BVR86" i="1"/>
  <c r="BVG86" i="1"/>
  <c r="BVH86" i="1" s="1"/>
  <c r="BVI86" i="1" s="1"/>
  <c r="BUW86" i="1"/>
  <c r="BUX86" i="1" s="1"/>
  <c r="BUV86" i="1"/>
  <c r="BUM86" i="1"/>
  <c r="BUL86" i="1"/>
  <c r="BUK86" i="1"/>
  <c r="BTZ86" i="1"/>
  <c r="BUA86" i="1" s="1"/>
  <c r="BUB86" i="1" s="1"/>
  <c r="BTO86" i="1"/>
  <c r="BTP86" i="1" s="1"/>
  <c r="BTQ86" i="1" s="1"/>
  <c r="BTD86" i="1"/>
  <c r="BTE86" i="1" s="1"/>
  <c r="BTF86" i="1" s="1"/>
  <c r="BST86" i="1"/>
  <c r="BSU86" i="1" s="1"/>
  <c r="BSS86" i="1"/>
  <c r="BSI86" i="1"/>
  <c r="BSJ86" i="1" s="1"/>
  <c r="BSH86" i="1"/>
  <c r="BRW86" i="1"/>
  <c r="BRX86" i="1" s="1"/>
  <c r="BRY86" i="1" s="1"/>
  <c r="BRM86" i="1"/>
  <c r="BRN86" i="1" s="1"/>
  <c r="BRL86" i="1"/>
  <c r="BRA86" i="1"/>
  <c r="BRB86" i="1" s="1"/>
  <c r="BRC86" i="1" s="1"/>
  <c r="BQP86" i="1"/>
  <c r="BQQ86" i="1" s="1"/>
  <c r="BQR86" i="1" s="1"/>
  <c r="BQE86" i="1"/>
  <c r="BQF86" i="1" s="1"/>
  <c r="BQG86" i="1" s="1"/>
  <c r="BPV86" i="1"/>
  <c r="BPU86" i="1"/>
  <c r="BPT86" i="1"/>
  <c r="BPJ86" i="1"/>
  <c r="BPK86" i="1" s="1"/>
  <c r="BPI86" i="1"/>
  <c r="BOY86" i="1"/>
  <c r="BOZ86" i="1" s="1"/>
  <c r="BOX86" i="1"/>
  <c r="BOM86" i="1"/>
  <c r="BON86" i="1" s="1"/>
  <c r="BOO86" i="1" s="1"/>
  <c r="BOB86" i="1"/>
  <c r="BOC86" i="1" s="1"/>
  <c r="BOD86" i="1" s="1"/>
  <c r="BNS86" i="1"/>
  <c r="BNQ86" i="1"/>
  <c r="BNR86" i="1" s="1"/>
  <c r="BNF86" i="1"/>
  <c r="BNG86" i="1" s="1"/>
  <c r="BNH86" i="1" s="1"/>
  <c r="BMU86" i="1"/>
  <c r="BMV86" i="1" s="1"/>
  <c r="BMW86" i="1" s="1"/>
  <c r="BML86" i="1"/>
  <c r="BMK86" i="1"/>
  <c r="BMJ86" i="1"/>
  <c r="BLZ86" i="1"/>
  <c r="BMA86" i="1" s="1"/>
  <c r="BLY86" i="1"/>
  <c r="BLO86" i="1"/>
  <c r="BLP86" i="1" s="1"/>
  <c r="BLN86" i="1"/>
  <c r="BLC86" i="1"/>
  <c r="BLD86" i="1" s="1"/>
  <c r="BLE86" i="1" s="1"/>
  <c r="BKS86" i="1"/>
  <c r="BKT86" i="1" s="1"/>
  <c r="BKR86" i="1"/>
  <c r="BKH86" i="1"/>
  <c r="BKI86" i="1" s="1"/>
  <c r="BKG86" i="1"/>
  <c r="BJV86" i="1"/>
  <c r="BJW86" i="1" s="1"/>
  <c r="BJX86" i="1" s="1"/>
  <c r="BJK86" i="1"/>
  <c r="BJL86" i="1" s="1"/>
  <c r="BJM86" i="1" s="1"/>
  <c r="BJA86" i="1"/>
  <c r="BJB86" i="1" s="1"/>
  <c r="BIZ86" i="1"/>
  <c r="BIP86" i="1"/>
  <c r="BIQ86" i="1" s="1"/>
  <c r="BIO86" i="1"/>
  <c r="BID86" i="1"/>
  <c r="BIE86" i="1" s="1"/>
  <c r="BIF86" i="1" s="1"/>
  <c r="BHS86" i="1"/>
  <c r="BHT86" i="1" s="1"/>
  <c r="BHU86" i="1" s="1"/>
  <c r="BHH86" i="1"/>
  <c r="BHI86" i="1" s="1"/>
  <c r="BHJ86" i="1" s="1"/>
  <c r="BGY86" i="1"/>
  <c r="BGX86" i="1"/>
  <c r="BGW86" i="1"/>
  <c r="BGL86" i="1"/>
  <c r="BGM86" i="1" s="1"/>
  <c r="BGN86" i="1" s="1"/>
  <c r="BGA86" i="1"/>
  <c r="BGB86" i="1" s="1"/>
  <c r="BGC86" i="1" s="1"/>
  <c r="BFQ86" i="1"/>
  <c r="BFR86" i="1" s="1"/>
  <c r="BFP86" i="1"/>
  <c r="BFE86" i="1"/>
  <c r="BFF86" i="1" s="1"/>
  <c r="BFG86" i="1" s="1"/>
  <c r="BEU86" i="1"/>
  <c r="BEV86" i="1" s="1"/>
  <c r="BET86" i="1"/>
  <c r="BEI86" i="1"/>
  <c r="BEJ86" i="1" s="1"/>
  <c r="BEK86" i="1" s="1"/>
  <c r="BDZ86" i="1"/>
  <c r="BDY86" i="1"/>
  <c r="BDX86" i="1"/>
  <c r="BDM86" i="1"/>
  <c r="BDN86" i="1" s="1"/>
  <c r="BDO86" i="1" s="1"/>
  <c r="BDB86" i="1"/>
  <c r="BDC86" i="1" s="1"/>
  <c r="BDD86" i="1" s="1"/>
  <c r="BCQ86" i="1"/>
  <c r="BCR86" i="1" s="1"/>
  <c r="BCS86" i="1" s="1"/>
  <c r="BCF86" i="1"/>
  <c r="BCG86" i="1" s="1"/>
  <c r="BCH86" i="1" s="1"/>
  <c r="BBV86" i="1"/>
  <c r="BBW86" i="1" s="1"/>
  <c r="BBU86" i="1"/>
  <c r="BBJ86" i="1"/>
  <c r="BBK86" i="1" s="1"/>
  <c r="BBL86" i="1" s="1"/>
  <c r="BAY86" i="1"/>
  <c r="BAZ86" i="1" s="1"/>
  <c r="BBA86" i="1" s="1"/>
  <c r="BAP86" i="1"/>
  <c r="BAO86" i="1"/>
  <c r="BAN86" i="1"/>
  <c r="BAC86" i="1"/>
  <c r="BAD86" i="1" s="1"/>
  <c r="BAE86" i="1" s="1"/>
  <c r="AZR86" i="1"/>
  <c r="AZS86" i="1" s="1"/>
  <c r="AZT86" i="1" s="1"/>
  <c r="AZG86" i="1"/>
  <c r="AZH86" i="1" s="1"/>
  <c r="AZI86" i="1" s="1"/>
  <c r="AYX86" i="1"/>
  <c r="AYW86" i="1"/>
  <c r="AYV86" i="1"/>
  <c r="AYK86" i="1"/>
  <c r="AYL86" i="1" s="1"/>
  <c r="AYM86" i="1" s="1"/>
  <c r="AYA86" i="1"/>
  <c r="AYB86" i="1" s="1"/>
  <c r="AXZ86" i="1"/>
  <c r="AXO86" i="1"/>
  <c r="AXP86" i="1" s="1"/>
  <c r="AXQ86" i="1" s="1"/>
  <c r="AXE86" i="1"/>
  <c r="AXF86" i="1" s="1"/>
  <c r="AXD86" i="1"/>
  <c r="AWU86" i="1"/>
  <c r="AWT86" i="1"/>
  <c r="AWS86" i="1"/>
  <c r="AWH86" i="1"/>
  <c r="AWI86" i="1" s="1"/>
  <c r="AWJ86" i="1" s="1"/>
  <c r="AVW86" i="1"/>
  <c r="AVX86" i="1" s="1"/>
  <c r="AVY86" i="1" s="1"/>
  <c r="AVM86" i="1"/>
  <c r="AVN86" i="1" s="1"/>
  <c r="AVL86" i="1"/>
  <c r="AVB86" i="1"/>
  <c r="AVC86" i="1" s="1"/>
  <c r="AVA86" i="1"/>
  <c r="AUQ86" i="1"/>
  <c r="AUR86" i="1" s="1"/>
  <c r="AUP86" i="1"/>
  <c r="AUE86" i="1"/>
  <c r="AUF86" i="1" s="1"/>
  <c r="AUG86" i="1" s="1"/>
  <c r="ATU86" i="1"/>
  <c r="ATV86" i="1" s="1"/>
  <c r="ATT86" i="1"/>
  <c r="ATI86" i="1"/>
  <c r="ATJ86" i="1" s="1"/>
  <c r="ATK86" i="1" s="1"/>
  <c r="ASX86" i="1"/>
  <c r="ASY86" i="1" s="1"/>
  <c r="ASZ86" i="1" s="1"/>
  <c r="ASM86" i="1"/>
  <c r="ASN86" i="1" s="1"/>
  <c r="ASO86" i="1" s="1"/>
  <c r="ASD86" i="1"/>
  <c r="ASC86" i="1"/>
  <c r="ASB86" i="1"/>
  <c r="ARR86" i="1"/>
  <c r="ARS86" i="1" s="1"/>
  <c r="ARQ86" i="1"/>
  <c r="ARG86" i="1"/>
  <c r="ARH86" i="1" s="1"/>
  <c r="ARF86" i="1"/>
  <c r="AQU86" i="1"/>
  <c r="AQV86" i="1" s="1"/>
  <c r="AQW86" i="1" s="1"/>
  <c r="AQJ86" i="1"/>
  <c r="AQK86" i="1" s="1"/>
  <c r="AQL86" i="1" s="1"/>
  <c r="AQA86" i="1"/>
  <c r="APY86" i="1"/>
  <c r="APZ86" i="1" s="1"/>
  <c r="APN86" i="1"/>
  <c r="APO86" i="1" s="1"/>
  <c r="APP86" i="1" s="1"/>
  <c r="APC86" i="1"/>
  <c r="APD86" i="1" s="1"/>
  <c r="APE86" i="1" s="1"/>
  <c r="AOT86" i="1"/>
  <c r="AOS86" i="1"/>
  <c r="AOR86" i="1"/>
  <c r="AOH86" i="1"/>
  <c r="AOI86" i="1" s="1"/>
  <c r="AOG86" i="1"/>
  <c r="ANW86" i="1"/>
  <c r="ANX86" i="1" s="1"/>
  <c r="ANV86" i="1"/>
  <c r="ANK86" i="1"/>
  <c r="ANL86" i="1" s="1"/>
  <c r="ANM86" i="1" s="1"/>
  <c r="ANA86" i="1"/>
  <c r="ANB86" i="1" s="1"/>
  <c r="AMZ86" i="1"/>
  <c r="AMO86" i="1"/>
  <c r="AMP86" i="1" s="1"/>
  <c r="AMQ86" i="1" s="1"/>
  <c r="AMD86" i="1"/>
  <c r="AME86" i="1" s="1"/>
  <c r="AMF86" i="1" s="1"/>
  <c r="ALS86" i="1"/>
  <c r="ALT86" i="1" s="1"/>
  <c r="ALU86" i="1" s="1"/>
  <c r="ALI86" i="1"/>
  <c r="ALJ86" i="1" s="1"/>
  <c r="ALH86" i="1"/>
  <c r="AKX86" i="1"/>
  <c r="AKY86" i="1" s="1"/>
  <c r="AKW86" i="1"/>
  <c r="AKL86" i="1"/>
  <c r="AKM86" i="1" s="1"/>
  <c r="AKN86" i="1" s="1"/>
  <c r="AKA86" i="1"/>
  <c r="AKB86" i="1" s="1"/>
  <c r="AKC86" i="1" s="1"/>
  <c r="AJP86" i="1"/>
  <c r="AJQ86" i="1" s="1"/>
  <c r="AJR86" i="1" s="1"/>
  <c r="AJG86" i="1"/>
  <c r="AJF86" i="1"/>
  <c r="AJE86" i="1"/>
  <c r="AIT86" i="1"/>
  <c r="AIU86" i="1" s="1"/>
  <c r="AIV86" i="1" s="1"/>
  <c r="AII86" i="1"/>
  <c r="AIJ86" i="1" s="1"/>
  <c r="AIK86" i="1" s="1"/>
  <c r="AHY86" i="1"/>
  <c r="AHZ86" i="1" s="1"/>
  <c r="AHX86" i="1"/>
  <c r="AHM86" i="1"/>
  <c r="AHN86" i="1" s="1"/>
  <c r="AHO86" i="1" s="1"/>
  <c r="AHC86" i="1"/>
  <c r="AHD86" i="1" s="1"/>
  <c r="AHB86" i="1"/>
  <c r="AGQ86" i="1"/>
  <c r="AGR86" i="1" s="1"/>
  <c r="AGS86" i="1" s="1"/>
  <c r="AGG86" i="1"/>
  <c r="AGH86" i="1" s="1"/>
  <c r="AGF86" i="1"/>
  <c r="AFU86" i="1"/>
  <c r="AFV86" i="1" s="1"/>
  <c r="AFW86" i="1" s="1"/>
  <c r="AFJ86" i="1"/>
  <c r="AFK86" i="1" s="1"/>
  <c r="AFL86" i="1" s="1"/>
  <c r="AEY86" i="1"/>
  <c r="AEZ86" i="1" s="1"/>
  <c r="AFA86" i="1" s="1"/>
  <c r="AEN86" i="1"/>
  <c r="AEO86" i="1" s="1"/>
  <c r="AEP86" i="1" s="1"/>
  <c r="AED86" i="1"/>
  <c r="AEE86" i="1" s="1"/>
  <c r="AEC86" i="1"/>
  <c r="ADR86" i="1"/>
  <c r="ADS86" i="1" s="1"/>
  <c r="ADT86" i="1" s="1"/>
  <c r="ADG86" i="1"/>
  <c r="ADH86" i="1" s="1"/>
  <c r="ADI86" i="1" s="1"/>
  <c r="ACX86" i="1"/>
  <c r="ACW86" i="1"/>
  <c r="ACV86" i="1"/>
  <c r="ACM86" i="1"/>
  <c r="ACK86" i="1"/>
  <c r="ACL86" i="1" s="1"/>
  <c r="ABZ86" i="1"/>
  <c r="ACA86" i="1" s="1"/>
  <c r="ACB86" i="1" s="1"/>
  <c r="ABO86" i="1"/>
  <c r="ABP86" i="1" s="1"/>
  <c r="ABQ86" i="1" s="1"/>
  <c r="ABE86" i="1"/>
  <c r="ABF86" i="1" s="1"/>
  <c r="ABD86" i="1"/>
  <c r="AAS86" i="1"/>
  <c r="AAT86" i="1" s="1"/>
  <c r="AAU86" i="1" s="1"/>
  <c r="AAI86" i="1"/>
  <c r="AAJ86" i="1" s="1"/>
  <c r="AAH86" i="1"/>
  <c r="ZW86" i="1"/>
  <c r="ZX86" i="1" s="1"/>
  <c r="ZY86" i="1" s="1"/>
  <c r="ZM86" i="1"/>
  <c r="ZN86" i="1" s="1"/>
  <c r="ZL86" i="1"/>
  <c r="ZC86" i="1"/>
  <c r="ZB86" i="1"/>
  <c r="ZA86" i="1"/>
  <c r="YP86" i="1"/>
  <c r="YQ86" i="1" s="1"/>
  <c r="YR86" i="1" s="1"/>
  <c r="YE86" i="1"/>
  <c r="YF86" i="1" s="1"/>
  <c r="YG86" i="1" s="1"/>
  <c r="XU86" i="1"/>
  <c r="XV86" i="1" s="1"/>
  <c r="XT86" i="1"/>
  <c r="XJ86" i="1"/>
  <c r="XK86" i="1" s="1"/>
  <c r="XI86" i="1"/>
  <c r="WY86" i="1"/>
  <c r="WZ86" i="1" s="1"/>
  <c r="WX86" i="1"/>
  <c r="WM86" i="1"/>
  <c r="WN86" i="1" s="1"/>
  <c r="WO86" i="1" s="1"/>
  <c r="WC86" i="1"/>
  <c r="WD86" i="1" s="1"/>
  <c r="WB86" i="1"/>
  <c r="VQ86" i="1"/>
  <c r="VR86" i="1" s="1"/>
  <c r="VS86" i="1" s="1"/>
  <c r="VF86" i="1"/>
  <c r="VG86" i="1" s="1"/>
  <c r="VH86" i="1" s="1"/>
  <c r="UU86" i="1"/>
  <c r="UV86" i="1" s="1"/>
  <c r="UW86" i="1" s="1"/>
  <c r="UK86" i="1"/>
  <c r="UL86" i="1" s="1"/>
  <c r="UJ86" i="1"/>
  <c r="TZ86" i="1"/>
  <c r="UA86" i="1" s="1"/>
  <c r="TY86" i="1"/>
  <c r="TO86" i="1"/>
  <c r="TP86" i="1" s="1"/>
  <c r="TN86" i="1"/>
  <c r="TC86" i="1"/>
  <c r="TD86" i="1" s="1"/>
  <c r="TE86" i="1" s="1"/>
  <c r="SR86" i="1"/>
  <c r="SS86" i="1" s="1"/>
  <c r="ST86" i="1" s="1"/>
  <c r="SG86" i="1"/>
  <c r="SH86" i="1" s="1"/>
  <c r="SI86" i="1" s="1"/>
  <c r="RV86" i="1"/>
  <c r="RW86" i="1" s="1"/>
  <c r="RX86" i="1" s="1"/>
  <c r="RK86" i="1"/>
  <c r="RL86" i="1" s="1"/>
  <c r="RM86" i="1" s="1"/>
  <c r="RB86" i="1"/>
  <c r="RA86" i="1"/>
  <c r="QZ86" i="1"/>
  <c r="QP86" i="1"/>
  <c r="QQ86" i="1" s="1"/>
  <c r="QO86" i="1"/>
  <c r="QE86" i="1"/>
  <c r="QF86" i="1" s="1"/>
  <c r="QD86" i="1"/>
  <c r="PS86" i="1"/>
  <c r="PT86" i="1" s="1"/>
  <c r="PU86" i="1" s="1"/>
  <c r="PJ86" i="1"/>
  <c r="PI86" i="1"/>
  <c r="PH86" i="1"/>
  <c r="OY86" i="1"/>
  <c r="OW86" i="1"/>
  <c r="OX86" i="1" s="1"/>
  <c r="OL86" i="1"/>
  <c r="OM86" i="1" s="1"/>
  <c r="ON86" i="1" s="1"/>
  <c r="OA86" i="1"/>
  <c r="OB86" i="1" s="1"/>
  <c r="OC86" i="1" s="1"/>
  <c r="NQ86" i="1"/>
  <c r="NR86" i="1" s="1"/>
  <c r="NP86" i="1"/>
  <c r="NF86" i="1"/>
  <c r="NG86" i="1" s="1"/>
  <c r="NE86" i="1"/>
  <c r="MT86" i="1"/>
  <c r="MU86" i="1" s="1"/>
  <c r="MV86" i="1" s="1"/>
  <c r="MI86" i="1"/>
  <c r="MJ86" i="1" s="1"/>
  <c r="MK86" i="1" s="1"/>
  <c r="LX86" i="1"/>
  <c r="LY86" i="1" s="1"/>
  <c r="LZ86" i="1" s="1"/>
  <c r="LO86" i="1"/>
  <c r="LN86" i="1"/>
  <c r="LM86" i="1"/>
  <c r="LB86" i="1"/>
  <c r="LC86" i="1" s="1"/>
  <c r="LD86" i="1" s="1"/>
  <c r="KQ86" i="1"/>
  <c r="KR86" i="1" s="1"/>
  <c r="KS86" i="1" s="1"/>
  <c r="KG86" i="1"/>
  <c r="KH86" i="1" s="1"/>
  <c r="KF86" i="1"/>
  <c r="JU86" i="1"/>
  <c r="JV86" i="1" s="1"/>
  <c r="JW86" i="1" s="1"/>
  <c r="JK86" i="1"/>
  <c r="JL86" i="1" s="1"/>
  <c r="JJ86" i="1"/>
  <c r="IY86" i="1"/>
  <c r="IZ86" i="1" s="1"/>
  <c r="JA86" i="1" s="1"/>
  <c r="IO86" i="1"/>
  <c r="IP86" i="1" s="1"/>
  <c r="IN86" i="1"/>
  <c r="IC86" i="1"/>
  <c r="ID86" i="1" s="1"/>
  <c r="IE86" i="1" s="1"/>
  <c r="HR86" i="1"/>
  <c r="HS86" i="1" s="1"/>
  <c r="HT86" i="1" s="1"/>
  <c r="HG86" i="1"/>
  <c r="HH86" i="1" s="1"/>
  <c r="HI86" i="1" s="1"/>
  <c r="GV86" i="1"/>
  <c r="GW86" i="1" s="1"/>
  <c r="GX86" i="1" s="1"/>
  <c r="GL86" i="1"/>
  <c r="GM86" i="1" s="1"/>
  <c r="GK86" i="1"/>
  <c r="GA86" i="1"/>
  <c r="GB86" i="1" s="1"/>
  <c r="FZ86" i="1"/>
  <c r="FO86" i="1"/>
  <c r="FP86" i="1" s="1"/>
  <c r="FQ86" i="1" s="1"/>
  <c r="FF86" i="1"/>
  <c r="FE86" i="1"/>
  <c r="FD86" i="1"/>
  <c r="EU86" i="1"/>
  <c r="ES86" i="1"/>
  <c r="ET86" i="1" s="1"/>
  <c r="EH86" i="1"/>
  <c r="EI86" i="1" s="1"/>
  <c r="EJ86" i="1" s="1"/>
  <c r="DW86" i="1"/>
  <c r="DX86" i="1" s="1"/>
  <c r="DY86" i="1" s="1"/>
  <c r="DM86" i="1"/>
  <c r="DN86" i="1" s="1"/>
  <c r="DL86" i="1"/>
  <c r="DA86" i="1"/>
  <c r="DB86" i="1" s="1"/>
  <c r="DC86" i="1" s="1"/>
  <c r="CQ86" i="1"/>
  <c r="CR86" i="1" s="1"/>
  <c r="CP86" i="1"/>
  <c r="CE86" i="1"/>
  <c r="CF86" i="1" s="1"/>
  <c r="CG86" i="1" s="1"/>
  <c r="BU86" i="1"/>
  <c r="BV86" i="1" s="1"/>
  <c r="BT86" i="1"/>
  <c r="BI86" i="1"/>
  <c r="BJ86" i="1" s="1"/>
  <c r="BK86" i="1" s="1"/>
  <c r="AX86" i="1"/>
  <c r="AY86" i="1" s="1"/>
  <c r="AZ86" i="1" s="1"/>
  <c r="AM86" i="1"/>
  <c r="AN86" i="1" s="1"/>
  <c r="AO86" i="1" s="1"/>
  <c r="AC86" i="1"/>
  <c r="AD86" i="1" s="1"/>
  <c r="AB86" i="1"/>
  <c r="Q86" i="1"/>
  <c r="R86" i="1" s="1"/>
  <c r="S86" i="1" s="1"/>
  <c r="F86" i="1"/>
  <c r="G86" i="1" s="1"/>
  <c r="H86" i="1" s="1"/>
  <c r="CLI85" i="1"/>
  <c r="CLJ85" i="1" s="1"/>
  <c r="CLK85" i="1" s="1"/>
  <c r="CKY85" i="1"/>
  <c r="CKZ85" i="1" s="1"/>
  <c r="CKX85" i="1"/>
  <c r="CKM85" i="1"/>
  <c r="CKN85" i="1" s="1"/>
  <c r="CKO85" i="1" s="1"/>
  <c r="CKB85" i="1"/>
  <c r="CKC85" i="1" s="1"/>
  <c r="CKD85" i="1" s="1"/>
  <c r="CJQ85" i="1"/>
  <c r="CJR85" i="1" s="1"/>
  <c r="CJS85" i="1" s="1"/>
  <c r="CJF85" i="1"/>
  <c r="CJG85" i="1" s="1"/>
  <c r="CJH85" i="1" s="1"/>
  <c r="CIU85" i="1"/>
  <c r="CIV85" i="1" s="1"/>
  <c r="CIW85" i="1" s="1"/>
  <c r="CIJ85" i="1"/>
  <c r="CIK85" i="1" s="1"/>
  <c r="CIL85" i="1" s="1"/>
  <c r="CHY85" i="1"/>
  <c r="CHZ85" i="1" s="1"/>
  <c r="CIA85" i="1" s="1"/>
  <c r="CHO85" i="1"/>
  <c r="CHP85" i="1" s="1"/>
  <c r="CHN85" i="1"/>
  <c r="CHC85" i="1"/>
  <c r="CHD85" i="1" s="1"/>
  <c r="CHE85" i="1" s="1"/>
  <c r="CGR85" i="1"/>
  <c r="CGS85" i="1" s="1"/>
  <c r="CGT85" i="1" s="1"/>
  <c r="CGG85" i="1"/>
  <c r="CGH85" i="1" s="1"/>
  <c r="CGI85" i="1" s="1"/>
  <c r="CFW85" i="1"/>
  <c r="CFX85" i="1" s="1"/>
  <c r="CFV85" i="1"/>
  <c r="CFK85" i="1"/>
  <c r="CFL85" i="1" s="1"/>
  <c r="CFM85" i="1" s="1"/>
  <c r="CEZ85" i="1"/>
  <c r="CFA85" i="1" s="1"/>
  <c r="CFB85" i="1" s="1"/>
  <c r="CEO85" i="1"/>
  <c r="CEP85" i="1" s="1"/>
  <c r="CEQ85" i="1" s="1"/>
  <c r="CEE85" i="1"/>
  <c r="CEF85" i="1" s="1"/>
  <c r="CED85" i="1"/>
  <c r="CDS85" i="1"/>
  <c r="CDT85" i="1" s="1"/>
  <c r="CDU85" i="1" s="1"/>
  <c r="CDH85" i="1"/>
  <c r="CDI85" i="1" s="1"/>
  <c r="CDJ85" i="1" s="1"/>
  <c r="CCW85" i="1"/>
  <c r="CCX85" i="1" s="1"/>
  <c r="CCY85" i="1" s="1"/>
  <c r="CCM85" i="1"/>
  <c r="CCN85" i="1" s="1"/>
  <c r="CCL85" i="1"/>
  <c r="CCA85" i="1"/>
  <c r="CCB85" i="1" s="1"/>
  <c r="CCC85" i="1" s="1"/>
  <c r="CBP85" i="1"/>
  <c r="CBQ85" i="1" s="1"/>
  <c r="CBR85" i="1" s="1"/>
  <c r="CBE85" i="1"/>
  <c r="CBF85" i="1" s="1"/>
  <c r="CBG85" i="1" s="1"/>
  <c r="CAT85" i="1"/>
  <c r="CAU85" i="1" s="1"/>
  <c r="CAV85" i="1" s="1"/>
  <c r="CAI85" i="1"/>
  <c r="CAJ85" i="1" s="1"/>
  <c r="CAK85" i="1" s="1"/>
  <c r="BZX85" i="1"/>
  <c r="BZY85" i="1" s="1"/>
  <c r="BZZ85" i="1" s="1"/>
  <c r="BZM85" i="1"/>
  <c r="BZN85" i="1" s="1"/>
  <c r="BZO85" i="1" s="1"/>
  <c r="BZB85" i="1"/>
  <c r="BZC85" i="1" s="1"/>
  <c r="BZD85" i="1" s="1"/>
  <c r="BYQ85" i="1"/>
  <c r="BYR85" i="1" s="1"/>
  <c r="BYS85" i="1" s="1"/>
  <c r="BYF85" i="1"/>
  <c r="BYG85" i="1" s="1"/>
  <c r="BYH85" i="1" s="1"/>
  <c r="BXU85" i="1"/>
  <c r="BXV85" i="1" s="1"/>
  <c r="BXW85" i="1" s="1"/>
  <c r="BXK85" i="1"/>
  <c r="BXL85" i="1" s="1"/>
  <c r="BXJ85" i="1"/>
  <c r="BWY85" i="1"/>
  <c r="BWZ85" i="1" s="1"/>
  <c r="BXA85" i="1" s="1"/>
  <c r="BWN85" i="1"/>
  <c r="BWO85" i="1" s="1"/>
  <c r="BWP85" i="1" s="1"/>
  <c r="BWC85" i="1"/>
  <c r="BWD85" i="1" s="1"/>
  <c r="BWE85" i="1" s="1"/>
  <c r="BVS85" i="1"/>
  <c r="BVT85" i="1" s="1"/>
  <c r="BVR85" i="1"/>
  <c r="BVG85" i="1"/>
  <c r="BVH85" i="1" s="1"/>
  <c r="BVI85" i="1" s="1"/>
  <c r="BUV85" i="1"/>
  <c r="BUW85" i="1" s="1"/>
  <c r="BUX85" i="1" s="1"/>
  <c r="BUK85" i="1"/>
  <c r="BUL85" i="1" s="1"/>
  <c r="BUM85" i="1" s="1"/>
  <c r="BTZ85" i="1"/>
  <c r="BUA85" i="1" s="1"/>
  <c r="BUB85" i="1" s="1"/>
  <c r="BTO85" i="1"/>
  <c r="BTP85" i="1" s="1"/>
  <c r="BTQ85" i="1" s="1"/>
  <c r="BTD85" i="1"/>
  <c r="BTE85" i="1" s="1"/>
  <c r="BTF85" i="1" s="1"/>
  <c r="BSS85" i="1"/>
  <c r="BST85" i="1" s="1"/>
  <c r="BSU85" i="1" s="1"/>
  <c r="BSI85" i="1"/>
  <c r="BSJ85" i="1" s="1"/>
  <c r="BSH85" i="1"/>
  <c r="BRW85" i="1"/>
  <c r="BRX85" i="1" s="1"/>
  <c r="BRY85" i="1" s="1"/>
  <c r="BRL85" i="1"/>
  <c r="BRM85" i="1" s="1"/>
  <c r="BRN85" i="1" s="1"/>
  <c r="BRA85" i="1"/>
  <c r="BRB85" i="1" s="1"/>
  <c r="BRC85" i="1" s="1"/>
  <c r="BQP85" i="1"/>
  <c r="BQQ85" i="1" s="1"/>
  <c r="BQR85" i="1" s="1"/>
  <c r="BQG85" i="1"/>
  <c r="BQE85" i="1"/>
  <c r="BQF85" i="1" s="1"/>
  <c r="BPT85" i="1"/>
  <c r="BPU85" i="1" s="1"/>
  <c r="BPV85" i="1" s="1"/>
  <c r="BPI85" i="1"/>
  <c r="BPJ85" i="1" s="1"/>
  <c r="BPK85" i="1" s="1"/>
  <c r="BOX85" i="1"/>
  <c r="BOY85" i="1" s="1"/>
  <c r="BOZ85" i="1" s="1"/>
  <c r="BOM85" i="1"/>
  <c r="BON85" i="1" s="1"/>
  <c r="BOO85" i="1" s="1"/>
  <c r="BOB85" i="1"/>
  <c r="BOC85" i="1" s="1"/>
  <c r="BOD85" i="1" s="1"/>
  <c r="BNQ85" i="1"/>
  <c r="BNR85" i="1" s="1"/>
  <c r="BNS85" i="1" s="1"/>
  <c r="BNG85" i="1"/>
  <c r="BNH85" i="1" s="1"/>
  <c r="BNF85" i="1"/>
  <c r="BMU85" i="1"/>
  <c r="BMV85" i="1" s="1"/>
  <c r="BMW85" i="1" s="1"/>
  <c r="BMJ85" i="1"/>
  <c r="BMK85" i="1" s="1"/>
  <c r="BML85" i="1" s="1"/>
  <c r="BLY85" i="1"/>
  <c r="BLZ85" i="1" s="1"/>
  <c r="BMA85" i="1" s="1"/>
  <c r="BLO85" i="1"/>
  <c r="BLP85" i="1" s="1"/>
  <c r="BLN85" i="1"/>
  <c r="BLC85" i="1"/>
  <c r="BLD85" i="1" s="1"/>
  <c r="BLE85" i="1" s="1"/>
  <c r="BKR85" i="1"/>
  <c r="BKS85" i="1" s="1"/>
  <c r="BKT85" i="1" s="1"/>
  <c r="BKG85" i="1"/>
  <c r="BKH85" i="1" s="1"/>
  <c r="BKI85" i="1" s="1"/>
  <c r="BJV85" i="1"/>
  <c r="BJW85" i="1" s="1"/>
  <c r="BJX85" i="1" s="1"/>
  <c r="BJL85" i="1"/>
  <c r="BJM85" i="1" s="1"/>
  <c r="BJK85" i="1"/>
  <c r="BIZ85" i="1"/>
  <c r="BJA85" i="1" s="1"/>
  <c r="BJB85" i="1" s="1"/>
  <c r="BIO85" i="1"/>
  <c r="BIP85" i="1" s="1"/>
  <c r="BIQ85" i="1" s="1"/>
  <c r="BID85" i="1"/>
  <c r="BIE85" i="1" s="1"/>
  <c r="BIF85" i="1" s="1"/>
  <c r="BHT85" i="1"/>
  <c r="BHU85" i="1" s="1"/>
  <c r="BHS85" i="1"/>
  <c r="BHH85" i="1"/>
  <c r="BHI85" i="1" s="1"/>
  <c r="BHJ85" i="1" s="1"/>
  <c r="BGW85" i="1"/>
  <c r="BGX85" i="1" s="1"/>
  <c r="BGY85" i="1" s="1"/>
  <c r="BGL85" i="1"/>
  <c r="BGM85" i="1" s="1"/>
  <c r="BGN85" i="1" s="1"/>
  <c r="BGA85" i="1"/>
  <c r="BGB85" i="1" s="1"/>
  <c r="BGC85" i="1" s="1"/>
  <c r="BFP85" i="1"/>
  <c r="BFQ85" i="1" s="1"/>
  <c r="BFR85" i="1" s="1"/>
  <c r="BFF85" i="1"/>
  <c r="BFG85" i="1" s="1"/>
  <c r="BFE85" i="1"/>
  <c r="BET85" i="1"/>
  <c r="BEU85" i="1" s="1"/>
  <c r="BEV85" i="1" s="1"/>
  <c r="BEJ85" i="1"/>
  <c r="BEK85" i="1" s="1"/>
  <c r="BEI85" i="1"/>
  <c r="BDX85" i="1"/>
  <c r="BDY85" i="1" s="1"/>
  <c r="BDZ85" i="1" s="1"/>
  <c r="BDN85" i="1"/>
  <c r="BDO85" i="1" s="1"/>
  <c r="BDM85" i="1"/>
  <c r="BDB85" i="1"/>
  <c r="BDC85" i="1" s="1"/>
  <c r="BDD85" i="1" s="1"/>
  <c r="BCR85" i="1"/>
  <c r="BCS85" i="1" s="1"/>
  <c r="BCQ85" i="1"/>
  <c r="BCF85" i="1"/>
  <c r="BCG85" i="1" s="1"/>
  <c r="BCH85" i="1" s="1"/>
  <c r="BBU85" i="1"/>
  <c r="BBV85" i="1" s="1"/>
  <c r="BBW85" i="1" s="1"/>
  <c r="BBJ85" i="1"/>
  <c r="BBK85" i="1" s="1"/>
  <c r="BBL85" i="1" s="1"/>
  <c r="BAZ85" i="1"/>
  <c r="BBA85" i="1" s="1"/>
  <c r="BAY85" i="1"/>
  <c r="BAN85" i="1"/>
  <c r="BAO85" i="1" s="1"/>
  <c r="BAP85" i="1" s="1"/>
  <c r="BAC85" i="1"/>
  <c r="BAD85" i="1" s="1"/>
  <c r="BAE85" i="1" s="1"/>
  <c r="AZR85" i="1"/>
  <c r="AZS85" i="1" s="1"/>
  <c r="AZT85" i="1" s="1"/>
  <c r="AZG85" i="1"/>
  <c r="AZH85" i="1" s="1"/>
  <c r="AZI85" i="1" s="1"/>
  <c r="AYV85" i="1"/>
  <c r="AYW85" i="1" s="1"/>
  <c r="AYX85" i="1" s="1"/>
  <c r="AYK85" i="1"/>
  <c r="AYL85" i="1" s="1"/>
  <c r="AYM85" i="1" s="1"/>
  <c r="AXZ85" i="1"/>
  <c r="AYA85" i="1" s="1"/>
  <c r="AYB85" i="1" s="1"/>
  <c r="AXP85" i="1"/>
  <c r="AXQ85" i="1" s="1"/>
  <c r="AXO85" i="1"/>
  <c r="AXD85" i="1"/>
  <c r="AXE85" i="1" s="1"/>
  <c r="AXF85" i="1" s="1"/>
  <c r="AWS85" i="1"/>
  <c r="AWT85" i="1" s="1"/>
  <c r="AWU85" i="1" s="1"/>
  <c r="AWH85" i="1"/>
  <c r="AWI85" i="1" s="1"/>
  <c r="AWJ85" i="1" s="1"/>
  <c r="AVX85" i="1"/>
  <c r="AVY85" i="1" s="1"/>
  <c r="AVW85" i="1"/>
  <c r="AVL85" i="1"/>
  <c r="AVM85" i="1" s="1"/>
  <c r="AVN85" i="1" s="1"/>
  <c r="AVB85" i="1"/>
  <c r="AVC85" i="1" s="1"/>
  <c r="AVA85" i="1"/>
  <c r="AUP85" i="1"/>
  <c r="AUQ85" i="1" s="1"/>
  <c r="AUR85" i="1" s="1"/>
  <c r="AUF85" i="1"/>
  <c r="AUG85" i="1" s="1"/>
  <c r="AUE85" i="1"/>
  <c r="ATT85" i="1"/>
  <c r="ATU85" i="1" s="1"/>
  <c r="ATV85" i="1" s="1"/>
  <c r="ATJ85" i="1"/>
  <c r="ATK85" i="1" s="1"/>
  <c r="ATI85" i="1"/>
  <c r="ASX85" i="1"/>
  <c r="ASY85" i="1" s="1"/>
  <c r="ASZ85" i="1" s="1"/>
  <c r="ASN85" i="1"/>
  <c r="ASO85" i="1" s="1"/>
  <c r="ASM85" i="1"/>
  <c r="ASB85" i="1"/>
  <c r="ASC85" i="1" s="1"/>
  <c r="ASD85" i="1" s="1"/>
  <c r="ARR85" i="1"/>
  <c r="ARS85" i="1" s="1"/>
  <c r="ARQ85" i="1"/>
  <c r="ARF85" i="1"/>
  <c r="ARG85" i="1" s="1"/>
  <c r="ARH85" i="1" s="1"/>
  <c r="AQV85" i="1"/>
  <c r="AQW85" i="1" s="1"/>
  <c r="AQU85" i="1"/>
  <c r="AQJ85" i="1"/>
  <c r="AQK85" i="1" s="1"/>
  <c r="AQL85" i="1" s="1"/>
  <c r="APY85" i="1"/>
  <c r="APZ85" i="1" s="1"/>
  <c r="AQA85" i="1" s="1"/>
  <c r="APN85" i="1"/>
  <c r="APO85" i="1" s="1"/>
  <c r="APP85" i="1" s="1"/>
  <c r="APD85" i="1"/>
  <c r="APE85" i="1" s="1"/>
  <c r="APC85" i="1"/>
  <c r="AOR85" i="1"/>
  <c r="AOS85" i="1" s="1"/>
  <c r="AOT85" i="1" s="1"/>
  <c r="AOG85" i="1"/>
  <c r="AOH85" i="1" s="1"/>
  <c r="AOI85" i="1" s="1"/>
  <c r="ANV85" i="1"/>
  <c r="ANW85" i="1" s="1"/>
  <c r="ANX85" i="1" s="1"/>
  <c r="ANK85" i="1"/>
  <c r="ANL85" i="1" s="1"/>
  <c r="ANM85" i="1" s="1"/>
  <c r="AMZ85" i="1"/>
  <c r="ANA85" i="1" s="1"/>
  <c r="ANB85" i="1" s="1"/>
  <c r="AMO85" i="1"/>
  <c r="AMP85" i="1" s="1"/>
  <c r="AMQ85" i="1" s="1"/>
  <c r="AMD85" i="1"/>
  <c r="AME85" i="1" s="1"/>
  <c r="AMF85" i="1" s="1"/>
  <c r="ALT85" i="1"/>
  <c r="ALU85" i="1" s="1"/>
  <c r="ALS85" i="1"/>
  <c r="ALH85" i="1"/>
  <c r="ALI85" i="1" s="1"/>
  <c r="ALJ85" i="1" s="1"/>
  <c r="AKW85" i="1"/>
  <c r="AKX85" i="1" s="1"/>
  <c r="AKY85" i="1" s="1"/>
  <c r="AKL85" i="1"/>
  <c r="AKM85" i="1" s="1"/>
  <c r="AKN85" i="1" s="1"/>
  <c r="AKB85" i="1"/>
  <c r="AKC85" i="1" s="1"/>
  <c r="AKA85" i="1"/>
  <c r="AJP85" i="1"/>
  <c r="AJQ85" i="1" s="1"/>
  <c r="AJR85" i="1" s="1"/>
  <c r="AJE85" i="1"/>
  <c r="AJF85" i="1" s="1"/>
  <c r="AJG85" i="1" s="1"/>
  <c r="AIT85" i="1"/>
  <c r="AIU85" i="1" s="1"/>
  <c r="AIV85" i="1" s="1"/>
  <c r="AII85" i="1"/>
  <c r="AIJ85" i="1" s="1"/>
  <c r="AIK85" i="1" s="1"/>
  <c r="AHX85" i="1"/>
  <c r="AHY85" i="1" s="1"/>
  <c r="AHZ85" i="1" s="1"/>
  <c r="AHN85" i="1"/>
  <c r="AHO85" i="1" s="1"/>
  <c r="AHM85" i="1"/>
  <c r="AHB85" i="1"/>
  <c r="AHC85" i="1" s="1"/>
  <c r="AHD85" i="1" s="1"/>
  <c r="AGR85" i="1"/>
  <c r="AGS85" i="1" s="1"/>
  <c r="AGQ85" i="1"/>
  <c r="AGF85" i="1"/>
  <c r="AGG85" i="1" s="1"/>
  <c r="AGH85" i="1" s="1"/>
  <c r="AFV85" i="1"/>
  <c r="AFW85" i="1" s="1"/>
  <c r="AFU85" i="1"/>
  <c r="AFJ85" i="1"/>
  <c r="AFK85" i="1" s="1"/>
  <c r="AFL85" i="1" s="1"/>
  <c r="AEZ85" i="1"/>
  <c r="AFA85" i="1" s="1"/>
  <c r="AEY85" i="1"/>
  <c r="AEN85" i="1"/>
  <c r="AEO85" i="1" s="1"/>
  <c r="AEP85" i="1" s="1"/>
  <c r="AED85" i="1"/>
  <c r="AEE85" i="1" s="1"/>
  <c r="AEC85" i="1"/>
  <c r="ADR85" i="1"/>
  <c r="ADS85" i="1" s="1"/>
  <c r="ADT85" i="1" s="1"/>
  <c r="ADH85" i="1"/>
  <c r="ADI85" i="1" s="1"/>
  <c r="ADG85" i="1"/>
  <c r="ACV85" i="1"/>
  <c r="ACW85" i="1" s="1"/>
  <c r="ACX85" i="1" s="1"/>
  <c r="ACK85" i="1"/>
  <c r="ACL85" i="1" s="1"/>
  <c r="ACM85" i="1" s="1"/>
  <c r="ABZ85" i="1"/>
  <c r="ACA85" i="1" s="1"/>
  <c r="ACB85" i="1" s="1"/>
  <c r="ABO85" i="1"/>
  <c r="ABP85" i="1" s="1"/>
  <c r="ABQ85" i="1" s="1"/>
  <c r="ABD85" i="1"/>
  <c r="ABE85" i="1" s="1"/>
  <c r="ABF85" i="1" s="1"/>
  <c r="AAS85" i="1"/>
  <c r="AAT85" i="1" s="1"/>
  <c r="AAU85" i="1" s="1"/>
  <c r="AAH85" i="1"/>
  <c r="AAI85" i="1" s="1"/>
  <c r="AAJ85" i="1" s="1"/>
  <c r="ZX85" i="1"/>
  <c r="ZY85" i="1" s="1"/>
  <c r="ZW85" i="1"/>
  <c r="ZL85" i="1"/>
  <c r="ZM85" i="1" s="1"/>
  <c r="ZN85" i="1" s="1"/>
  <c r="ZA85" i="1"/>
  <c r="ZB85" i="1" s="1"/>
  <c r="ZC85" i="1" s="1"/>
  <c r="YP85" i="1"/>
  <c r="YQ85" i="1" s="1"/>
  <c r="YR85" i="1" s="1"/>
  <c r="YF85" i="1"/>
  <c r="YG85" i="1" s="1"/>
  <c r="YE85" i="1"/>
  <c r="XT85" i="1"/>
  <c r="XU85" i="1" s="1"/>
  <c r="XV85" i="1" s="1"/>
  <c r="XJ85" i="1"/>
  <c r="XK85" i="1" s="1"/>
  <c r="XI85" i="1"/>
  <c r="WX85" i="1"/>
  <c r="WY85" i="1" s="1"/>
  <c r="WZ85" i="1" s="1"/>
  <c r="WM85" i="1"/>
  <c r="WN85" i="1" s="1"/>
  <c r="WO85" i="1" s="1"/>
  <c r="WB85" i="1"/>
  <c r="WC85" i="1" s="1"/>
  <c r="WD85" i="1" s="1"/>
  <c r="VR85" i="1"/>
  <c r="VS85" i="1" s="1"/>
  <c r="VQ85" i="1"/>
  <c r="VF85" i="1"/>
  <c r="VG85" i="1" s="1"/>
  <c r="VH85" i="1" s="1"/>
  <c r="UV85" i="1"/>
  <c r="UW85" i="1" s="1"/>
  <c r="UU85" i="1"/>
  <c r="UJ85" i="1"/>
  <c r="UK85" i="1" s="1"/>
  <c r="UL85" i="1" s="1"/>
  <c r="TZ85" i="1"/>
  <c r="UA85" i="1" s="1"/>
  <c r="TY85" i="1"/>
  <c r="TN85" i="1"/>
  <c r="TO85" i="1" s="1"/>
  <c r="TP85" i="1" s="1"/>
  <c r="TD85" i="1"/>
  <c r="TE85" i="1" s="1"/>
  <c r="TC85" i="1"/>
  <c r="SR85" i="1"/>
  <c r="SS85" i="1" s="1"/>
  <c r="ST85" i="1" s="1"/>
  <c r="SH85" i="1"/>
  <c r="SI85" i="1" s="1"/>
  <c r="SG85" i="1"/>
  <c r="RV85" i="1"/>
  <c r="RW85" i="1" s="1"/>
  <c r="RX85" i="1" s="1"/>
  <c r="RL85" i="1"/>
  <c r="RM85" i="1" s="1"/>
  <c r="RK85" i="1"/>
  <c r="QZ85" i="1"/>
  <c r="RA85" i="1" s="1"/>
  <c r="RB85" i="1" s="1"/>
  <c r="QO85" i="1"/>
  <c r="QP85" i="1" s="1"/>
  <c r="QQ85" i="1" s="1"/>
  <c r="QD85" i="1"/>
  <c r="QE85" i="1" s="1"/>
  <c r="QF85" i="1" s="1"/>
  <c r="PS85" i="1"/>
  <c r="PT85" i="1" s="1"/>
  <c r="PU85" i="1" s="1"/>
  <c r="PH85" i="1"/>
  <c r="PI85" i="1" s="1"/>
  <c r="PJ85" i="1" s="1"/>
  <c r="OW85" i="1"/>
  <c r="OX85" i="1" s="1"/>
  <c r="OY85" i="1" s="1"/>
  <c r="OL85" i="1"/>
  <c r="OM85" i="1" s="1"/>
  <c r="ON85" i="1" s="1"/>
  <c r="OB85" i="1"/>
  <c r="OC85" i="1" s="1"/>
  <c r="OA85" i="1"/>
  <c r="NP85" i="1"/>
  <c r="NQ85" i="1" s="1"/>
  <c r="NR85" i="1" s="1"/>
  <c r="NE85" i="1"/>
  <c r="NF85" i="1" s="1"/>
  <c r="NG85" i="1" s="1"/>
  <c r="MT85" i="1"/>
  <c r="MU85" i="1" s="1"/>
  <c r="MV85" i="1" s="1"/>
  <c r="MJ85" i="1"/>
  <c r="MK85" i="1" s="1"/>
  <c r="MI85" i="1"/>
  <c r="LX85" i="1"/>
  <c r="LY85" i="1" s="1"/>
  <c r="LZ85" i="1" s="1"/>
  <c r="LM85" i="1"/>
  <c r="LN85" i="1" s="1"/>
  <c r="LO85" i="1" s="1"/>
  <c r="LB85" i="1"/>
  <c r="LC85" i="1" s="1"/>
  <c r="LD85" i="1" s="1"/>
  <c r="KQ85" i="1"/>
  <c r="KR85" i="1" s="1"/>
  <c r="KS85" i="1" s="1"/>
  <c r="KF85" i="1"/>
  <c r="KG85" i="1" s="1"/>
  <c r="KH85" i="1" s="1"/>
  <c r="JV85" i="1"/>
  <c r="JW85" i="1" s="1"/>
  <c r="JU85" i="1"/>
  <c r="JJ85" i="1"/>
  <c r="JK85" i="1" s="1"/>
  <c r="JL85" i="1" s="1"/>
  <c r="IZ85" i="1"/>
  <c r="JA85" i="1" s="1"/>
  <c r="IY85" i="1"/>
  <c r="IN85" i="1"/>
  <c r="IO85" i="1" s="1"/>
  <c r="IP85" i="1" s="1"/>
  <c r="ID85" i="1"/>
  <c r="IE85" i="1" s="1"/>
  <c r="IC85" i="1"/>
  <c r="HR85" i="1"/>
  <c r="HS85" i="1" s="1"/>
  <c r="HT85" i="1" s="1"/>
  <c r="HH85" i="1"/>
  <c r="HI85" i="1" s="1"/>
  <c r="HG85" i="1"/>
  <c r="GV85" i="1"/>
  <c r="GW85" i="1" s="1"/>
  <c r="GX85" i="1" s="1"/>
  <c r="GK85" i="1"/>
  <c r="GL85" i="1" s="1"/>
  <c r="GM85" i="1" s="1"/>
  <c r="FZ85" i="1"/>
  <c r="GA85" i="1" s="1"/>
  <c r="GB85" i="1" s="1"/>
  <c r="FP85" i="1"/>
  <c r="FQ85" i="1" s="1"/>
  <c r="FO85" i="1"/>
  <c r="FD85" i="1"/>
  <c r="FE85" i="1" s="1"/>
  <c r="FF85" i="1" s="1"/>
  <c r="ES85" i="1"/>
  <c r="ET85" i="1" s="1"/>
  <c r="EU85" i="1" s="1"/>
  <c r="EH85" i="1"/>
  <c r="EI85" i="1" s="1"/>
  <c r="EJ85" i="1" s="1"/>
  <c r="DW85" i="1"/>
  <c r="DX85" i="1" s="1"/>
  <c r="DY85" i="1" s="1"/>
  <c r="DL85" i="1"/>
  <c r="DM85" i="1" s="1"/>
  <c r="DN85" i="1" s="1"/>
  <c r="DA85" i="1"/>
  <c r="DB85" i="1" s="1"/>
  <c r="DC85" i="1" s="1"/>
  <c r="CP85" i="1"/>
  <c r="CQ85" i="1" s="1"/>
  <c r="CR85" i="1" s="1"/>
  <c r="CF85" i="1"/>
  <c r="CG85" i="1" s="1"/>
  <c r="CE85" i="1"/>
  <c r="BT85" i="1"/>
  <c r="BU85" i="1" s="1"/>
  <c r="BV85" i="1" s="1"/>
  <c r="BI85" i="1"/>
  <c r="BJ85" i="1" s="1"/>
  <c r="BK85" i="1" s="1"/>
  <c r="AX85" i="1"/>
  <c r="AY85" i="1" s="1"/>
  <c r="AZ85" i="1" s="1"/>
  <c r="AN85" i="1"/>
  <c r="AO85" i="1" s="1"/>
  <c r="AM85" i="1"/>
  <c r="AB85" i="1"/>
  <c r="AC85" i="1" s="1"/>
  <c r="AD85" i="1" s="1"/>
  <c r="Q85" i="1"/>
  <c r="R85" i="1" s="1"/>
  <c r="S85" i="1" s="1"/>
  <c r="F85" i="1"/>
  <c r="G85" i="1" s="1"/>
  <c r="H85" i="1" s="1"/>
  <c r="CLI84" i="1"/>
  <c r="CLJ84" i="1" s="1"/>
  <c r="CLK84" i="1" s="1"/>
  <c r="CKX84" i="1"/>
  <c r="CKY84" i="1" s="1"/>
  <c r="CKZ84" i="1" s="1"/>
  <c r="CKN84" i="1"/>
  <c r="CKO84" i="1" s="1"/>
  <c r="CKM84" i="1"/>
  <c r="CKB84" i="1"/>
  <c r="CKC84" i="1" s="1"/>
  <c r="CKD84" i="1" s="1"/>
  <c r="CJQ84" i="1"/>
  <c r="CJR84" i="1" s="1"/>
  <c r="CJS84" i="1" s="1"/>
  <c r="CJF84" i="1"/>
  <c r="CJG84" i="1" s="1"/>
  <c r="CJH84" i="1" s="1"/>
  <c r="CIV84" i="1"/>
  <c r="CIW84" i="1" s="1"/>
  <c r="CIU84" i="1"/>
  <c r="CIJ84" i="1"/>
  <c r="CIK84" i="1" s="1"/>
  <c r="CIL84" i="1" s="1"/>
  <c r="CHY84" i="1"/>
  <c r="CHZ84" i="1" s="1"/>
  <c r="CIA84" i="1" s="1"/>
  <c r="CHN84" i="1"/>
  <c r="CHO84" i="1" s="1"/>
  <c r="CHP84" i="1" s="1"/>
  <c r="CHC84" i="1"/>
  <c r="CHD84" i="1" s="1"/>
  <c r="CHE84" i="1" s="1"/>
  <c r="CGR84" i="1"/>
  <c r="CGS84" i="1" s="1"/>
  <c r="CGT84" i="1" s="1"/>
  <c r="CGG84" i="1"/>
  <c r="CGH84" i="1" s="1"/>
  <c r="CGI84" i="1" s="1"/>
  <c r="CFV84" i="1"/>
  <c r="CFW84" i="1" s="1"/>
  <c r="CFX84" i="1" s="1"/>
  <c r="CFL84" i="1"/>
  <c r="CFM84" i="1" s="1"/>
  <c r="CFK84" i="1"/>
  <c r="CFB84" i="1"/>
  <c r="CEZ84" i="1"/>
  <c r="CFA84" i="1" s="1"/>
  <c r="CEO84" i="1"/>
  <c r="CEP84" i="1" s="1"/>
  <c r="CEQ84" i="1" s="1"/>
  <c r="CED84" i="1"/>
  <c r="CEE84" i="1" s="1"/>
  <c r="CEF84" i="1" s="1"/>
  <c r="CDS84" i="1"/>
  <c r="CDT84" i="1" s="1"/>
  <c r="CDU84" i="1" s="1"/>
  <c r="CDH84" i="1"/>
  <c r="CDI84" i="1" s="1"/>
  <c r="CDJ84" i="1" s="1"/>
  <c r="CCW84" i="1"/>
  <c r="CCX84" i="1" s="1"/>
  <c r="CCY84" i="1" s="1"/>
  <c r="CCL84" i="1"/>
  <c r="CCM84" i="1" s="1"/>
  <c r="CCN84" i="1" s="1"/>
  <c r="CCB84" i="1"/>
  <c r="CCC84" i="1" s="1"/>
  <c r="CCA84" i="1"/>
  <c r="CBP84" i="1"/>
  <c r="CBQ84" i="1" s="1"/>
  <c r="CBR84" i="1" s="1"/>
  <c r="CBE84" i="1"/>
  <c r="CBF84" i="1" s="1"/>
  <c r="CBG84" i="1" s="1"/>
  <c r="CAT84" i="1"/>
  <c r="CAU84" i="1" s="1"/>
  <c r="CAV84" i="1" s="1"/>
  <c r="CAJ84" i="1"/>
  <c r="CAK84" i="1" s="1"/>
  <c r="CAI84" i="1"/>
  <c r="BZX84" i="1"/>
  <c r="BZY84" i="1" s="1"/>
  <c r="BZZ84" i="1" s="1"/>
  <c r="BZM84" i="1"/>
  <c r="BZN84" i="1" s="1"/>
  <c r="BZO84" i="1" s="1"/>
  <c r="BZB84" i="1"/>
  <c r="BZC84" i="1" s="1"/>
  <c r="BZD84" i="1" s="1"/>
  <c r="BYQ84" i="1"/>
  <c r="BYR84" i="1" s="1"/>
  <c r="BYS84" i="1" s="1"/>
  <c r="BYF84" i="1"/>
  <c r="BYG84" i="1" s="1"/>
  <c r="BYH84" i="1" s="1"/>
  <c r="BXU84" i="1"/>
  <c r="BXV84" i="1" s="1"/>
  <c r="BXW84" i="1" s="1"/>
  <c r="BXJ84" i="1"/>
  <c r="BXK84" i="1" s="1"/>
  <c r="BXL84" i="1" s="1"/>
  <c r="BXA84" i="1"/>
  <c r="BWZ84" i="1"/>
  <c r="BWY84" i="1"/>
  <c r="BWN84" i="1"/>
  <c r="BWO84" i="1" s="1"/>
  <c r="BWP84" i="1" s="1"/>
  <c r="BWC84" i="1"/>
  <c r="BWD84" i="1" s="1"/>
  <c r="BWE84" i="1" s="1"/>
  <c r="BVR84" i="1"/>
  <c r="BVS84" i="1" s="1"/>
  <c r="BVT84" i="1" s="1"/>
  <c r="BVH84" i="1"/>
  <c r="BVI84" i="1" s="1"/>
  <c r="BVG84" i="1"/>
  <c r="BUX84" i="1"/>
  <c r="BUV84" i="1"/>
  <c r="BUW84" i="1" s="1"/>
  <c r="BUK84" i="1"/>
  <c r="BUL84" i="1" s="1"/>
  <c r="BUM84" i="1" s="1"/>
  <c r="BTZ84" i="1"/>
  <c r="BUA84" i="1" s="1"/>
  <c r="BUB84" i="1" s="1"/>
  <c r="BTP84" i="1"/>
  <c r="BTQ84" i="1" s="1"/>
  <c r="BTO84" i="1"/>
  <c r="BTE84" i="1"/>
  <c r="BTF84" i="1" s="1"/>
  <c r="BTD84" i="1"/>
  <c r="BSS84" i="1"/>
  <c r="BST84" i="1" s="1"/>
  <c r="BSU84" i="1" s="1"/>
  <c r="BSH84" i="1"/>
  <c r="BSI84" i="1" s="1"/>
  <c r="BSJ84" i="1" s="1"/>
  <c r="BRX84" i="1"/>
  <c r="BRY84" i="1" s="1"/>
  <c r="BRW84" i="1"/>
  <c r="BRL84" i="1"/>
  <c r="BRM84" i="1" s="1"/>
  <c r="BRN84" i="1" s="1"/>
  <c r="BRA84" i="1"/>
  <c r="BRB84" i="1" s="1"/>
  <c r="BRC84" i="1" s="1"/>
  <c r="BQP84" i="1"/>
  <c r="BQQ84" i="1" s="1"/>
  <c r="BQR84" i="1" s="1"/>
  <c r="BQE84" i="1"/>
  <c r="BQF84" i="1" s="1"/>
  <c r="BQG84" i="1" s="1"/>
  <c r="BPT84" i="1"/>
  <c r="BPU84" i="1" s="1"/>
  <c r="BPV84" i="1" s="1"/>
  <c r="BPI84" i="1"/>
  <c r="BPJ84" i="1" s="1"/>
  <c r="BPK84" i="1" s="1"/>
  <c r="BOZ84" i="1"/>
  <c r="BOX84" i="1"/>
  <c r="BOY84" i="1" s="1"/>
  <c r="BON84" i="1"/>
  <c r="BOO84" i="1" s="1"/>
  <c r="BOM84" i="1"/>
  <c r="BOD84" i="1"/>
  <c r="BOB84" i="1"/>
  <c r="BOC84" i="1" s="1"/>
  <c r="BNQ84" i="1"/>
  <c r="BNR84" i="1" s="1"/>
  <c r="BNS84" i="1" s="1"/>
  <c r="BNF84" i="1"/>
  <c r="BNG84" i="1" s="1"/>
  <c r="BNH84" i="1" s="1"/>
  <c r="BMU84" i="1"/>
  <c r="BMV84" i="1" s="1"/>
  <c r="BMW84" i="1" s="1"/>
  <c r="BMK84" i="1"/>
  <c r="BML84" i="1" s="1"/>
  <c r="BMJ84" i="1"/>
  <c r="BLZ84" i="1"/>
  <c r="BMA84" i="1" s="1"/>
  <c r="BLY84" i="1"/>
  <c r="BLN84" i="1"/>
  <c r="BLO84" i="1" s="1"/>
  <c r="BLP84" i="1" s="1"/>
  <c r="BLC84" i="1"/>
  <c r="BLD84" i="1" s="1"/>
  <c r="BLE84" i="1" s="1"/>
  <c r="BKS84" i="1"/>
  <c r="BKT84" i="1" s="1"/>
  <c r="BKR84" i="1"/>
  <c r="BKH84" i="1"/>
  <c r="BKI84" i="1" s="1"/>
  <c r="BKG84" i="1"/>
  <c r="BJV84" i="1"/>
  <c r="BJW84" i="1" s="1"/>
  <c r="BJX84" i="1" s="1"/>
  <c r="BJK84" i="1"/>
  <c r="BJL84" i="1" s="1"/>
  <c r="BJM84" i="1" s="1"/>
  <c r="BJA84" i="1"/>
  <c r="BJB84" i="1" s="1"/>
  <c r="BIZ84" i="1"/>
  <c r="BIP84" i="1"/>
  <c r="BIQ84" i="1" s="1"/>
  <c r="BIO84" i="1"/>
  <c r="BID84" i="1"/>
  <c r="BIE84" i="1" s="1"/>
  <c r="BIF84" i="1" s="1"/>
  <c r="BHS84" i="1"/>
  <c r="BHT84" i="1" s="1"/>
  <c r="BHU84" i="1" s="1"/>
  <c r="BHI84" i="1"/>
  <c r="BHJ84" i="1" s="1"/>
  <c r="BHH84" i="1"/>
  <c r="BGX84" i="1"/>
  <c r="BGY84" i="1" s="1"/>
  <c r="BGW84" i="1"/>
  <c r="BGL84" i="1"/>
  <c r="BGM84" i="1" s="1"/>
  <c r="BGN84" i="1" s="1"/>
  <c r="BGA84" i="1"/>
  <c r="BGB84" i="1" s="1"/>
  <c r="BGC84" i="1" s="1"/>
  <c r="BFP84" i="1"/>
  <c r="BFQ84" i="1" s="1"/>
  <c r="BFR84" i="1" s="1"/>
  <c r="BFF84" i="1"/>
  <c r="BFG84" i="1" s="1"/>
  <c r="BFE84" i="1"/>
  <c r="BET84" i="1"/>
  <c r="BEU84" i="1" s="1"/>
  <c r="BEV84" i="1" s="1"/>
  <c r="BEI84" i="1"/>
  <c r="BEJ84" i="1" s="1"/>
  <c r="BEK84" i="1" s="1"/>
  <c r="BDY84" i="1"/>
  <c r="BDZ84" i="1" s="1"/>
  <c r="BDX84" i="1"/>
  <c r="BDN84" i="1"/>
  <c r="BDO84" i="1" s="1"/>
  <c r="BDM84" i="1"/>
  <c r="BDB84" i="1"/>
  <c r="BDC84" i="1" s="1"/>
  <c r="BDD84" i="1" s="1"/>
  <c r="BCQ84" i="1"/>
  <c r="BCR84" i="1" s="1"/>
  <c r="BCS84" i="1" s="1"/>
  <c r="BCG84" i="1"/>
  <c r="BCH84" i="1" s="1"/>
  <c r="BCF84" i="1"/>
  <c r="BBU84" i="1"/>
  <c r="BBV84" i="1" s="1"/>
  <c r="BBW84" i="1" s="1"/>
  <c r="BBJ84" i="1"/>
  <c r="BBK84" i="1" s="1"/>
  <c r="BBL84" i="1" s="1"/>
  <c r="BAY84" i="1"/>
  <c r="BAZ84" i="1" s="1"/>
  <c r="BBA84" i="1" s="1"/>
  <c r="BAO84" i="1"/>
  <c r="BAP84" i="1" s="1"/>
  <c r="BAN84" i="1"/>
  <c r="BAD84" i="1"/>
  <c r="BAE84" i="1" s="1"/>
  <c r="BAC84" i="1"/>
  <c r="AZR84" i="1"/>
  <c r="AZS84" i="1" s="1"/>
  <c r="AZT84" i="1" s="1"/>
  <c r="AZG84" i="1"/>
  <c r="AZH84" i="1" s="1"/>
  <c r="AZI84" i="1" s="1"/>
  <c r="AYW84" i="1"/>
  <c r="AYX84" i="1" s="1"/>
  <c r="AYV84" i="1"/>
  <c r="AYL84" i="1"/>
  <c r="AYM84" i="1" s="1"/>
  <c r="AYK84" i="1"/>
  <c r="AXZ84" i="1"/>
  <c r="AYA84" i="1" s="1"/>
  <c r="AYB84" i="1" s="1"/>
  <c r="AXO84" i="1"/>
  <c r="AXP84" i="1" s="1"/>
  <c r="AXQ84" i="1" s="1"/>
  <c r="AXE84" i="1"/>
  <c r="AXF84" i="1" s="1"/>
  <c r="AXD84" i="1"/>
  <c r="AWT84" i="1"/>
  <c r="AWU84" i="1" s="1"/>
  <c r="AWS84" i="1"/>
  <c r="AWH84" i="1"/>
  <c r="AWI84" i="1" s="1"/>
  <c r="AWJ84" i="1" s="1"/>
  <c r="AVW84" i="1"/>
  <c r="AVX84" i="1" s="1"/>
  <c r="AVY84" i="1" s="1"/>
  <c r="AVM84" i="1"/>
  <c r="AVN84" i="1" s="1"/>
  <c r="AVL84" i="1"/>
  <c r="AVB84" i="1"/>
  <c r="AVC84" i="1" s="1"/>
  <c r="AVA84" i="1"/>
  <c r="AUP84" i="1"/>
  <c r="AUQ84" i="1" s="1"/>
  <c r="AUR84" i="1" s="1"/>
  <c r="AUE84" i="1"/>
  <c r="AUF84" i="1" s="1"/>
  <c r="AUG84" i="1" s="1"/>
  <c r="ATT84" i="1"/>
  <c r="ATU84" i="1" s="1"/>
  <c r="ATV84" i="1" s="1"/>
  <c r="ATJ84" i="1"/>
  <c r="ATK84" i="1" s="1"/>
  <c r="ATI84" i="1"/>
  <c r="ASX84" i="1"/>
  <c r="ASY84" i="1" s="1"/>
  <c r="ASZ84" i="1" s="1"/>
  <c r="ASM84" i="1"/>
  <c r="ASN84" i="1" s="1"/>
  <c r="ASO84" i="1" s="1"/>
  <c r="ASC84" i="1"/>
  <c r="ASD84" i="1" s="1"/>
  <c r="ASB84" i="1"/>
  <c r="ARR84" i="1"/>
  <c r="ARS84" i="1" s="1"/>
  <c r="ARQ84" i="1"/>
  <c r="ARF84" i="1"/>
  <c r="ARG84" i="1" s="1"/>
  <c r="ARH84" i="1" s="1"/>
  <c r="AQU84" i="1"/>
  <c r="AQV84" i="1" s="1"/>
  <c r="AQW84" i="1" s="1"/>
  <c r="AQK84" i="1"/>
  <c r="AQL84" i="1" s="1"/>
  <c r="AQJ84" i="1"/>
  <c r="APY84" i="1"/>
  <c r="APZ84" i="1" s="1"/>
  <c r="AQA84" i="1" s="1"/>
  <c r="APN84" i="1"/>
  <c r="APO84" i="1" s="1"/>
  <c r="APP84" i="1" s="1"/>
  <c r="APC84" i="1"/>
  <c r="APD84" i="1" s="1"/>
  <c r="APE84" i="1" s="1"/>
  <c r="AOS84" i="1"/>
  <c r="AOT84" i="1" s="1"/>
  <c r="AOR84" i="1"/>
  <c r="AOH84" i="1"/>
  <c r="AOI84" i="1" s="1"/>
  <c r="AOG84" i="1"/>
  <c r="ANV84" i="1"/>
  <c r="ANW84" i="1" s="1"/>
  <c r="ANX84" i="1" s="1"/>
  <c r="ANK84" i="1"/>
  <c r="ANL84" i="1" s="1"/>
  <c r="ANM84" i="1" s="1"/>
  <c r="ANA84" i="1"/>
  <c r="ANB84" i="1" s="1"/>
  <c r="AMZ84" i="1"/>
  <c r="AMP84" i="1"/>
  <c r="AMQ84" i="1" s="1"/>
  <c r="AMO84" i="1"/>
  <c r="AMD84" i="1"/>
  <c r="AME84" i="1" s="1"/>
  <c r="AMF84" i="1" s="1"/>
  <c r="ALS84" i="1"/>
  <c r="ALT84" i="1" s="1"/>
  <c r="ALU84" i="1" s="1"/>
  <c r="ALI84" i="1"/>
  <c r="ALJ84" i="1" s="1"/>
  <c r="ALH84" i="1"/>
  <c r="AKX84" i="1"/>
  <c r="AKY84" i="1" s="1"/>
  <c r="AKW84" i="1"/>
  <c r="AKL84" i="1"/>
  <c r="AKM84" i="1" s="1"/>
  <c r="AKN84" i="1" s="1"/>
  <c r="AKA84" i="1"/>
  <c r="AKB84" i="1" s="1"/>
  <c r="AKC84" i="1" s="1"/>
  <c r="AJQ84" i="1"/>
  <c r="AJR84" i="1" s="1"/>
  <c r="AJP84" i="1"/>
  <c r="AJF84" i="1"/>
  <c r="AJG84" i="1" s="1"/>
  <c r="AJE84" i="1"/>
  <c r="AIT84" i="1"/>
  <c r="AIU84" i="1" s="1"/>
  <c r="AIV84" i="1" s="1"/>
  <c r="AII84" i="1"/>
  <c r="AIJ84" i="1" s="1"/>
  <c r="AIK84" i="1" s="1"/>
  <c r="AHX84" i="1"/>
  <c r="AHY84" i="1" s="1"/>
  <c r="AHZ84" i="1" s="1"/>
  <c r="AHN84" i="1"/>
  <c r="AHO84" i="1" s="1"/>
  <c r="AHM84" i="1"/>
  <c r="AHB84" i="1"/>
  <c r="AHC84" i="1" s="1"/>
  <c r="AHD84" i="1" s="1"/>
  <c r="AGQ84" i="1"/>
  <c r="AGR84" i="1" s="1"/>
  <c r="AGS84" i="1" s="1"/>
  <c r="AGG84" i="1"/>
  <c r="AGH84" i="1" s="1"/>
  <c r="AGF84" i="1"/>
  <c r="AFV84" i="1"/>
  <c r="AFW84" i="1" s="1"/>
  <c r="AFU84" i="1"/>
  <c r="AFJ84" i="1"/>
  <c r="AFK84" i="1" s="1"/>
  <c r="AFL84" i="1" s="1"/>
  <c r="AEY84" i="1"/>
  <c r="AEZ84" i="1" s="1"/>
  <c r="AFA84" i="1" s="1"/>
  <c r="AEO84" i="1"/>
  <c r="AEP84" i="1" s="1"/>
  <c r="AEN84" i="1"/>
  <c r="AEC84" i="1"/>
  <c r="AED84" i="1" s="1"/>
  <c r="AEE84" i="1" s="1"/>
  <c r="ADR84" i="1"/>
  <c r="ADS84" i="1" s="1"/>
  <c r="ADT84" i="1" s="1"/>
  <c r="ADG84" i="1"/>
  <c r="ADH84" i="1" s="1"/>
  <c r="ADI84" i="1" s="1"/>
  <c r="ACW84" i="1"/>
  <c r="ACX84" i="1" s="1"/>
  <c r="ACV84" i="1"/>
  <c r="ACL84" i="1"/>
  <c r="ACM84" i="1" s="1"/>
  <c r="ACK84" i="1"/>
  <c r="ABZ84" i="1"/>
  <c r="ACA84" i="1" s="1"/>
  <c r="ACB84" i="1" s="1"/>
  <c r="ABO84" i="1"/>
  <c r="ABP84" i="1" s="1"/>
  <c r="ABQ84" i="1" s="1"/>
  <c r="ABE84" i="1"/>
  <c r="ABF84" i="1" s="1"/>
  <c r="ABD84" i="1"/>
  <c r="AAT84" i="1"/>
  <c r="AAU84" i="1" s="1"/>
  <c r="AAS84" i="1"/>
  <c r="AAH84" i="1"/>
  <c r="AAI84" i="1" s="1"/>
  <c r="AAJ84" i="1" s="1"/>
  <c r="ZW84" i="1"/>
  <c r="ZX84" i="1" s="1"/>
  <c r="ZY84" i="1" s="1"/>
  <c r="ZM84" i="1"/>
  <c r="ZN84" i="1" s="1"/>
  <c r="ZL84" i="1"/>
  <c r="ZB84" i="1"/>
  <c r="ZC84" i="1" s="1"/>
  <c r="ZA84" i="1"/>
  <c r="YP84" i="1"/>
  <c r="YQ84" i="1" s="1"/>
  <c r="YR84" i="1" s="1"/>
  <c r="YE84" i="1"/>
  <c r="YF84" i="1" s="1"/>
  <c r="YG84" i="1" s="1"/>
  <c r="XU84" i="1"/>
  <c r="XV84" i="1" s="1"/>
  <c r="XT84" i="1"/>
  <c r="XJ84" i="1"/>
  <c r="XK84" i="1" s="1"/>
  <c r="XI84" i="1"/>
  <c r="WX84" i="1"/>
  <c r="WY84" i="1" s="1"/>
  <c r="WZ84" i="1" s="1"/>
  <c r="WM84" i="1"/>
  <c r="WN84" i="1" s="1"/>
  <c r="WO84" i="1" s="1"/>
  <c r="WB84" i="1"/>
  <c r="WC84" i="1" s="1"/>
  <c r="WD84" i="1" s="1"/>
  <c r="VR84" i="1"/>
  <c r="VS84" i="1" s="1"/>
  <c r="VQ84" i="1"/>
  <c r="VF84" i="1"/>
  <c r="VG84" i="1" s="1"/>
  <c r="VH84" i="1" s="1"/>
  <c r="UU84" i="1"/>
  <c r="UV84" i="1" s="1"/>
  <c r="UW84" i="1" s="1"/>
  <c r="UK84" i="1"/>
  <c r="UL84" i="1" s="1"/>
  <c r="UJ84" i="1"/>
  <c r="TZ84" i="1"/>
  <c r="UA84" i="1" s="1"/>
  <c r="TY84" i="1"/>
  <c r="TN84" i="1"/>
  <c r="TO84" i="1" s="1"/>
  <c r="TP84" i="1" s="1"/>
  <c r="TC84" i="1"/>
  <c r="TD84" i="1" s="1"/>
  <c r="TE84" i="1" s="1"/>
  <c r="SS84" i="1"/>
  <c r="ST84" i="1" s="1"/>
  <c r="SR84" i="1"/>
  <c r="SG84" i="1"/>
  <c r="SH84" i="1" s="1"/>
  <c r="SI84" i="1" s="1"/>
  <c r="RV84" i="1"/>
  <c r="RW84" i="1" s="1"/>
  <c r="RX84" i="1" s="1"/>
  <c r="RK84" i="1"/>
  <c r="RL84" i="1" s="1"/>
  <c r="RM84" i="1" s="1"/>
  <c r="QZ84" i="1"/>
  <c r="RA84" i="1" s="1"/>
  <c r="RB84" i="1" s="1"/>
  <c r="QP84" i="1"/>
  <c r="QQ84" i="1" s="1"/>
  <c r="QO84" i="1"/>
  <c r="QD84" i="1"/>
  <c r="QE84" i="1" s="1"/>
  <c r="QF84" i="1" s="1"/>
  <c r="PS84" i="1"/>
  <c r="PT84" i="1" s="1"/>
  <c r="PU84" i="1" s="1"/>
  <c r="PI84" i="1"/>
  <c r="PJ84" i="1" s="1"/>
  <c r="PH84" i="1"/>
  <c r="OX84" i="1"/>
  <c r="OY84" i="1" s="1"/>
  <c r="OW84" i="1"/>
  <c r="OL84" i="1"/>
  <c r="OM84" i="1" s="1"/>
  <c r="ON84" i="1" s="1"/>
  <c r="OA84" i="1"/>
  <c r="OB84" i="1" s="1"/>
  <c r="OC84" i="1" s="1"/>
  <c r="NQ84" i="1"/>
  <c r="NR84" i="1" s="1"/>
  <c r="NP84" i="1"/>
  <c r="NE84" i="1"/>
  <c r="NF84" i="1" s="1"/>
  <c r="NG84" i="1" s="1"/>
  <c r="MT84" i="1"/>
  <c r="MU84" i="1" s="1"/>
  <c r="MV84" i="1" s="1"/>
  <c r="MI84" i="1"/>
  <c r="MJ84" i="1" s="1"/>
  <c r="MK84" i="1" s="1"/>
  <c r="LY84" i="1"/>
  <c r="LZ84" i="1" s="1"/>
  <c r="LX84" i="1"/>
  <c r="LN84" i="1"/>
  <c r="LO84" i="1" s="1"/>
  <c r="LM84" i="1"/>
  <c r="LB84" i="1"/>
  <c r="LC84" i="1" s="1"/>
  <c r="LD84" i="1" s="1"/>
  <c r="KQ84" i="1"/>
  <c r="KR84" i="1" s="1"/>
  <c r="KS84" i="1" s="1"/>
  <c r="KF84" i="1"/>
  <c r="KG84" i="1" s="1"/>
  <c r="KH84" i="1" s="1"/>
  <c r="JV84" i="1"/>
  <c r="JW84" i="1" s="1"/>
  <c r="JU84" i="1"/>
  <c r="JJ84" i="1"/>
  <c r="JK84" i="1" s="1"/>
  <c r="JL84" i="1" s="1"/>
  <c r="IY84" i="1"/>
  <c r="IZ84" i="1" s="1"/>
  <c r="JA84" i="1" s="1"/>
  <c r="IO84" i="1"/>
  <c r="IP84" i="1" s="1"/>
  <c r="IN84" i="1"/>
  <c r="ID84" i="1"/>
  <c r="IE84" i="1" s="1"/>
  <c r="IC84" i="1"/>
  <c r="HR84" i="1"/>
  <c r="HS84" i="1" s="1"/>
  <c r="HT84" i="1" s="1"/>
  <c r="HG84" i="1"/>
  <c r="HH84" i="1" s="1"/>
  <c r="HI84" i="1" s="1"/>
  <c r="GW84" i="1"/>
  <c r="GX84" i="1" s="1"/>
  <c r="GV84" i="1"/>
  <c r="GK84" i="1"/>
  <c r="GL84" i="1" s="1"/>
  <c r="GM84" i="1" s="1"/>
  <c r="FZ84" i="1"/>
  <c r="GA84" i="1" s="1"/>
  <c r="GB84" i="1" s="1"/>
  <c r="FO84" i="1"/>
  <c r="FP84" i="1" s="1"/>
  <c r="FQ84" i="1" s="1"/>
  <c r="FD84" i="1"/>
  <c r="FE84" i="1" s="1"/>
  <c r="FF84" i="1" s="1"/>
  <c r="ET84" i="1"/>
  <c r="EU84" i="1" s="1"/>
  <c r="ES84" i="1"/>
  <c r="EH84" i="1"/>
  <c r="EI84" i="1" s="1"/>
  <c r="EJ84" i="1" s="1"/>
  <c r="DW84" i="1"/>
  <c r="DX84" i="1" s="1"/>
  <c r="DY84" i="1" s="1"/>
  <c r="DM84" i="1"/>
  <c r="DN84" i="1" s="1"/>
  <c r="DL84" i="1"/>
  <c r="DB84" i="1"/>
  <c r="DC84" i="1" s="1"/>
  <c r="DA84" i="1"/>
  <c r="CP84" i="1"/>
  <c r="CQ84" i="1" s="1"/>
  <c r="CR84" i="1" s="1"/>
  <c r="CE84" i="1"/>
  <c r="CF84" i="1" s="1"/>
  <c r="CG84" i="1" s="1"/>
  <c r="BU84" i="1"/>
  <c r="BV84" i="1" s="1"/>
  <c r="BT84" i="1"/>
  <c r="BI84" i="1"/>
  <c r="BJ84" i="1" s="1"/>
  <c r="BK84" i="1" s="1"/>
  <c r="AX84" i="1"/>
  <c r="AY84" i="1" s="1"/>
  <c r="AZ84" i="1" s="1"/>
  <c r="AM84" i="1"/>
  <c r="AN84" i="1" s="1"/>
  <c r="AO84" i="1" s="1"/>
  <c r="AC84" i="1"/>
  <c r="AD84" i="1" s="1"/>
  <c r="AB84" i="1"/>
  <c r="R84" i="1"/>
  <c r="S84" i="1" s="1"/>
  <c r="Q84" i="1"/>
  <c r="F84" i="1"/>
  <c r="G84" i="1" s="1"/>
  <c r="H84" i="1" s="1"/>
  <c r="CLI83" i="1"/>
  <c r="CLJ83" i="1" s="1"/>
  <c r="CLK83" i="1" s="1"/>
  <c r="CKX83" i="1"/>
  <c r="CKY83" i="1" s="1"/>
  <c r="CKZ83" i="1" s="1"/>
  <c r="CKN83" i="1"/>
  <c r="CKO83" i="1" s="1"/>
  <c r="CKM83" i="1"/>
  <c r="CKB83" i="1"/>
  <c r="CKC83" i="1" s="1"/>
  <c r="CKD83" i="1" s="1"/>
  <c r="CJQ83" i="1"/>
  <c r="CJR83" i="1" s="1"/>
  <c r="CJS83" i="1" s="1"/>
  <c r="CJG83" i="1"/>
  <c r="CJH83" i="1" s="1"/>
  <c r="CJF83" i="1"/>
  <c r="CIV83" i="1"/>
  <c r="CIW83" i="1" s="1"/>
  <c r="CIU83" i="1"/>
  <c r="CIJ83" i="1"/>
  <c r="CIK83" i="1" s="1"/>
  <c r="CIL83" i="1" s="1"/>
  <c r="CHY83" i="1"/>
  <c r="CHZ83" i="1" s="1"/>
  <c r="CIA83" i="1" s="1"/>
  <c r="CHO83" i="1"/>
  <c r="CHP83" i="1" s="1"/>
  <c r="CHN83" i="1"/>
  <c r="CHC83" i="1"/>
  <c r="CHD83" i="1" s="1"/>
  <c r="CHE83" i="1" s="1"/>
  <c r="CGR83" i="1"/>
  <c r="CGS83" i="1" s="1"/>
  <c r="CGT83" i="1" s="1"/>
  <c r="CGG83" i="1"/>
  <c r="CGH83" i="1" s="1"/>
  <c r="CGI83" i="1" s="1"/>
  <c r="CFW83" i="1"/>
  <c r="CFX83" i="1" s="1"/>
  <c r="CFV83" i="1"/>
  <c r="CFL83" i="1"/>
  <c r="CFM83" i="1" s="1"/>
  <c r="CFK83" i="1"/>
  <c r="CEZ83" i="1"/>
  <c r="CFA83" i="1" s="1"/>
  <c r="CFB83" i="1" s="1"/>
  <c r="CEO83" i="1"/>
  <c r="CEP83" i="1" s="1"/>
  <c r="CEQ83" i="1" s="1"/>
  <c r="CEE83" i="1"/>
  <c r="CEF83" i="1" s="1"/>
  <c r="CED83" i="1"/>
  <c r="CDT83" i="1"/>
  <c r="CDU83" i="1" s="1"/>
  <c r="CDS83" i="1"/>
  <c r="CDH83" i="1"/>
  <c r="CDI83" i="1" s="1"/>
  <c r="CDJ83" i="1" s="1"/>
  <c r="CCW83" i="1"/>
  <c r="CCX83" i="1" s="1"/>
  <c r="CCY83" i="1" s="1"/>
  <c r="CCM83" i="1"/>
  <c r="CCN83" i="1" s="1"/>
  <c r="CCL83" i="1"/>
  <c r="CCB83" i="1"/>
  <c r="CCC83" i="1" s="1"/>
  <c r="CCA83" i="1"/>
  <c r="CBP83" i="1"/>
  <c r="CBQ83" i="1" s="1"/>
  <c r="CBR83" i="1" s="1"/>
  <c r="CBE83" i="1"/>
  <c r="CBF83" i="1" s="1"/>
  <c r="CBG83" i="1" s="1"/>
  <c r="CAU83" i="1"/>
  <c r="CAV83" i="1" s="1"/>
  <c r="CAT83" i="1"/>
  <c r="CAJ83" i="1"/>
  <c r="CAK83" i="1" s="1"/>
  <c r="CAI83" i="1"/>
  <c r="BZX83" i="1"/>
  <c r="BZY83" i="1" s="1"/>
  <c r="BZZ83" i="1" s="1"/>
  <c r="BZM83" i="1"/>
  <c r="BZN83" i="1" s="1"/>
  <c r="BZO83" i="1" s="1"/>
  <c r="BZB83" i="1"/>
  <c r="BZC83" i="1" s="1"/>
  <c r="BZD83" i="1" s="1"/>
  <c r="BYR83" i="1"/>
  <c r="BYS83" i="1" s="1"/>
  <c r="BYQ83" i="1"/>
  <c r="BYF83" i="1"/>
  <c r="BYG83" i="1" s="1"/>
  <c r="BYH83" i="1" s="1"/>
  <c r="BXU83" i="1"/>
  <c r="BXV83" i="1" s="1"/>
  <c r="BXW83" i="1" s="1"/>
  <c r="BXK83" i="1"/>
  <c r="BXL83" i="1" s="1"/>
  <c r="BXJ83" i="1"/>
  <c r="BWZ83" i="1"/>
  <c r="BXA83" i="1" s="1"/>
  <c r="BWY83" i="1"/>
  <c r="BWN83" i="1"/>
  <c r="BWO83" i="1" s="1"/>
  <c r="BWP83" i="1" s="1"/>
  <c r="BWC83" i="1"/>
  <c r="BWD83" i="1" s="1"/>
  <c r="BWE83" i="1" s="1"/>
  <c r="BVS83" i="1"/>
  <c r="BVT83" i="1" s="1"/>
  <c r="BVR83" i="1"/>
  <c r="BVG83" i="1"/>
  <c r="BVH83" i="1" s="1"/>
  <c r="BVI83" i="1" s="1"/>
  <c r="BUV83" i="1"/>
  <c r="BUW83" i="1" s="1"/>
  <c r="BUX83" i="1" s="1"/>
  <c r="BUK83" i="1"/>
  <c r="BUL83" i="1" s="1"/>
  <c r="BUM83" i="1" s="1"/>
  <c r="BUA83" i="1"/>
  <c r="BUB83" i="1" s="1"/>
  <c r="BTZ83" i="1"/>
  <c r="BTP83" i="1"/>
  <c r="BTQ83" i="1" s="1"/>
  <c r="BTO83" i="1"/>
  <c r="BTD83" i="1"/>
  <c r="BTE83" i="1" s="1"/>
  <c r="BTF83" i="1" s="1"/>
  <c r="BSS83" i="1"/>
  <c r="BST83" i="1" s="1"/>
  <c r="BSU83" i="1" s="1"/>
  <c r="BSI83" i="1"/>
  <c r="BSJ83" i="1" s="1"/>
  <c r="BSH83" i="1"/>
  <c r="BRX83" i="1"/>
  <c r="BRY83" i="1" s="1"/>
  <c r="BRW83" i="1"/>
  <c r="BRL83" i="1"/>
  <c r="BRM83" i="1" s="1"/>
  <c r="BRN83" i="1" s="1"/>
  <c r="BRA83" i="1"/>
  <c r="BRB83" i="1" s="1"/>
  <c r="BRC83" i="1" s="1"/>
  <c r="BQQ83" i="1"/>
  <c r="BQR83" i="1" s="1"/>
  <c r="BQP83" i="1"/>
  <c r="BQF83" i="1"/>
  <c r="BQG83" i="1" s="1"/>
  <c r="BQE83" i="1"/>
  <c r="BPT83" i="1"/>
  <c r="BPU83" i="1" s="1"/>
  <c r="BPV83" i="1" s="1"/>
  <c r="BPI83" i="1"/>
  <c r="BPJ83" i="1" s="1"/>
  <c r="BPK83" i="1" s="1"/>
  <c r="BOY83" i="1"/>
  <c r="BOZ83" i="1" s="1"/>
  <c r="BOX83" i="1"/>
  <c r="BON83" i="1"/>
  <c r="BOO83" i="1" s="1"/>
  <c r="BOM83" i="1"/>
  <c r="BOB83" i="1"/>
  <c r="BOC83" i="1" s="1"/>
  <c r="BOD83" i="1" s="1"/>
  <c r="BNQ83" i="1"/>
  <c r="BNR83" i="1" s="1"/>
  <c r="BNS83" i="1" s="1"/>
  <c r="BNF83" i="1"/>
  <c r="BNG83" i="1" s="1"/>
  <c r="BNH83" i="1" s="1"/>
  <c r="BMV83" i="1"/>
  <c r="BMW83" i="1" s="1"/>
  <c r="BMU83" i="1"/>
  <c r="BMJ83" i="1"/>
  <c r="BMK83" i="1" s="1"/>
  <c r="BML83" i="1" s="1"/>
  <c r="BLY83" i="1"/>
  <c r="BLZ83" i="1" s="1"/>
  <c r="BMA83" i="1" s="1"/>
  <c r="BLO83" i="1"/>
  <c r="BLP83" i="1" s="1"/>
  <c r="BLN83" i="1"/>
  <c r="BLD83" i="1"/>
  <c r="BLE83" i="1" s="1"/>
  <c r="BLC83" i="1"/>
  <c r="BKR83" i="1"/>
  <c r="BKS83" i="1" s="1"/>
  <c r="BKT83" i="1" s="1"/>
  <c r="BKG83" i="1"/>
  <c r="BKH83" i="1" s="1"/>
  <c r="BKI83" i="1" s="1"/>
  <c r="BJW83" i="1"/>
  <c r="BJX83" i="1" s="1"/>
  <c r="BJV83" i="1"/>
  <c r="BJK83" i="1"/>
  <c r="BJL83" i="1" s="1"/>
  <c r="BJM83" i="1" s="1"/>
  <c r="BIZ83" i="1"/>
  <c r="BJA83" i="1" s="1"/>
  <c r="BJB83" i="1" s="1"/>
  <c r="BIO83" i="1"/>
  <c r="BIP83" i="1" s="1"/>
  <c r="BIQ83" i="1" s="1"/>
  <c r="BID83" i="1"/>
  <c r="BIE83" i="1" s="1"/>
  <c r="BIF83" i="1" s="1"/>
  <c r="BHT83" i="1"/>
  <c r="BHU83" i="1" s="1"/>
  <c r="BHS83" i="1"/>
  <c r="BHH83" i="1"/>
  <c r="BHI83" i="1" s="1"/>
  <c r="BHJ83" i="1" s="1"/>
  <c r="BGW83" i="1"/>
  <c r="BGX83" i="1" s="1"/>
  <c r="BGY83" i="1" s="1"/>
  <c r="BGM83" i="1"/>
  <c r="BGN83" i="1" s="1"/>
  <c r="BGL83" i="1"/>
  <c r="BGB83" i="1"/>
  <c r="BGC83" i="1" s="1"/>
  <c r="BGA83" i="1"/>
  <c r="BFP83" i="1"/>
  <c r="BFQ83" i="1" s="1"/>
  <c r="BFR83" i="1" s="1"/>
  <c r="BFE83" i="1"/>
  <c r="BFF83" i="1" s="1"/>
  <c r="BFG83" i="1" s="1"/>
  <c r="BEU83" i="1"/>
  <c r="BEV83" i="1" s="1"/>
  <c r="BET83" i="1"/>
  <c r="BEI83" i="1"/>
  <c r="BEJ83" i="1" s="1"/>
  <c r="BEK83" i="1" s="1"/>
  <c r="BDX83" i="1"/>
  <c r="BDY83" i="1" s="1"/>
  <c r="BDZ83" i="1" s="1"/>
  <c r="BDM83" i="1"/>
  <c r="BDN83" i="1" s="1"/>
  <c r="BDO83" i="1" s="1"/>
  <c r="BDC83" i="1"/>
  <c r="BDD83" i="1" s="1"/>
  <c r="BDB83" i="1"/>
  <c r="BCR83" i="1"/>
  <c r="BCS83" i="1" s="1"/>
  <c r="BCQ83" i="1"/>
  <c r="BCF83" i="1"/>
  <c r="BCG83" i="1" s="1"/>
  <c r="BCH83" i="1" s="1"/>
  <c r="BBU83" i="1"/>
  <c r="BBV83" i="1" s="1"/>
  <c r="BBW83" i="1" s="1"/>
  <c r="BBJ83" i="1"/>
  <c r="BBK83" i="1" s="1"/>
  <c r="BBL83" i="1" s="1"/>
  <c r="BAZ83" i="1"/>
  <c r="BBA83" i="1" s="1"/>
  <c r="BAY83" i="1"/>
  <c r="BAN83" i="1"/>
  <c r="BAO83" i="1" s="1"/>
  <c r="BAP83" i="1" s="1"/>
  <c r="BAC83" i="1"/>
  <c r="BAD83" i="1" s="1"/>
  <c r="BAE83" i="1" s="1"/>
  <c r="AZS83" i="1"/>
  <c r="AZT83" i="1" s="1"/>
  <c r="AZR83" i="1"/>
  <c r="AZH83" i="1"/>
  <c r="AZI83" i="1" s="1"/>
  <c r="AZG83" i="1"/>
  <c r="AYV83" i="1"/>
  <c r="AYW83" i="1" s="1"/>
  <c r="AYX83" i="1" s="1"/>
  <c r="AYK83" i="1"/>
  <c r="AYL83" i="1" s="1"/>
  <c r="AYM83" i="1" s="1"/>
  <c r="AYA83" i="1"/>
  <c r="AYB83" i="1" s="1"/>
  <c r="AXZ83" i="1"/>
  <c r="AXO83" i="1"/>
  <c r="AXP83" i="1" s="1"/>
  <c r="AXQ83" i="1" s="1"/>
  <c r="AXD83" i="1"/>
  <c r="AXE83" i="1" s="1"/>
  <c r="AXF83" i="1" s="1"/>
  <c r="AWS83" i="1"/>
  <c r="AWT83" i="1" s="1"/>
  <c r="AWU83" i="1" s="1"/>
  <c r="AWI83" i="1"/>
  <c r="AWJ83" i="1" s="1"/>
  <c r="AWH83" i="1"/>
  <c r="AVX83" i="1"/>
  <c r="AVY83" i="1" s="1"/>
  <c r="AVW83" i="1"/>
  <c r="AVL83" i="1"/>
  <c r="AVM83" i="1" s="1"/>
  <c r="AVN83" i="1" s="1"/>
  <c r="AVA83" i="1"/>
  <c r="AVB83" i="1" s="1"/>
  <c r="AVC83" i="1" s="1"/>
  <c r="AUQ83" i="1"/>
  <c r="AUR83" i="1" s="1"/>
  <c r="AUP83" i="1"/>
  <c r="AUF83" i="1"/>
  <c r="AUG83" i="1" s="1"/>
  <c r="AUE83" i="1"/>
  <c r="ATT83" i="1"/>
  <c r="ATU83" i="1" s="1"/>
  <c r="ATV83" i="1" s="1"/>
  <c r="ATI83" i="1"/>
  <c r="ATJ83" i="1" s="1"/>
  <c r="ATK83" i="1" s="1"/>
  <c r="ASY83" i="1"/>
  <c r="ASZ83" i="1" s="1"/>
  <c r="ASX83" i="1"/>
  <c r="ASN83" i="1"/>
  <c r="ASO83" i="1" s="1"/>
  <c r="ASM83" i="1"/>
  <c r="ASB83" i="1"/>
  <c r="ASC83" i="1" s="1"/>
  <c r="ASD83" i="1" s="1"/>
  <c r="ARQ83" i="1"/>
  <c r="ARR83" i="1" s="1"/>
  <c r="ARS83" i="1" s="1"/>
  <c r="ARG83" i="1"/>
  <c r="ARH83" i="1" s="1"/>
  <c r="ARF83" i="1"/>
  <c r="AQV83" i="1"/>
  <c r="AQW83" i="1" s="1"/>
  <c r="AQU83" i="1"/>
  <c r="AQJ83" i="1"/>
  <c r="AQK83" i="1" s="1"/>
  <c r="AQL83" i="1" s="1"/>
  <c r="APY83" i="1"/>
  <c r="APZ83" i="1" s="1"/>
  <c r="AQA83" i="1" s="1"/>
  <c r="APN83" i="1"/>
  <c r="APO83" i="1" s="1"/>
  <c r="APP83" i="1" s="1"/>
  <c r="APD83" i="1"/>
  <c r="APE83" i="1" s="1"/>
  <c r="APC83" i="1"/>
  <c r="AOR83" i="1"/>
  <c r="AOS83" i="1" s="1"/>
  <c r="AOT83" i="1" s="1"/>
  <c r="AOG83" i="1"/>
  <c r="AOH83" i="1" s="1"/>
  <c r="AOI83" i="1" s="1"/>
  <c r="ANW83" i="1"/>
  <c r="ANX83" i="1" s="1"/>
  <c r="ANV83" i="1"/>
  <c r="ANL83" i="1"/>
  <c r="ANM83" i="1" s="1"/>
  <c r="ANK83" i="1"/>
  <c r="AMZ83" i="1"/>
  <c r="ANA83" i="1" s="1"/>
  <c r="ANB83" i="1" s="1"/>
  <c r="AMO83" i="1"/>
  <c r="AMP83" i="1" s="1"/>
  <c r="AMQ83" i="1" s="1"/>
  <c r="AME83" i="1"/>
  <c r="AMF83" i="1" s="1"/>
  <c r="AMD83" i="1"/>
  <c r="ALS83" i="1"/>
  <c r="ALT83" i="1" s="1"/>
  <c r="ALU83" i="1" s="1"/>
  <c r="ALH83" i="1"/>
  <c r="ALI83" i="1" s="1"/>
  <c r="ALJ83" i="1" s="1"/>
  <c r="AKW83" i="1"/>
  <c r="AKX83" i="1" s="1"/>
  <c r="AKY83" i="1" s="1"/>
  <c r="AKM83" i="1"/>
  <c r="AKN83" i="1" s="1"/>
  <c r="AKL83" i="1"/>
  <c r="AKB83" i="1"/>
  <c r="AKC83" i="1" s="1"/>
  <c r="AKA83" i="1"/>
  <c r="AJP83" i="1"/>
  <c r="AJQ83" i="1" s="1"/>
  <c r="AJR83" i="1" s="1"/>
  <c r="AJE83" i="1"/>
  <c r="AJF83" i="1" s="1"/>
  <c r="AJG83" i="1" s="1"/>
  <c r="AIU83" i="1"/>
  <c r="AIV83" i="1" s="1"/>
  <c r="AIT83" i="1"/>
  <c r="AIJ83" i="1"/>
  <c r="AIK83" i="1" s="1"/>
  <c r="AII83" i="1"/>
  <c r="AHX83" i="1"/>
  <c r="AHY83" i="1" s="1"/>
  <c r="AHZ83" i="1" s="1"/>
  <c r="AHM83" i="1"/>
  <c r="AHN83" i="1" s="1"/>
  <c r="AHO83" i="1" s="1"/>
  <c r="AHC83" i="1"/>
  <c r="AHD83" i="1" s="1"/>
  <c r="AHB83" i="1"/>
  <c r="AGR83" i="1"/>
  <c r="AGS83" i="1" s="1"/>
  <c r="AGQ83" i="1"/>
  <c r="AGF83" i="1"/>
  <c r="AGG83" i="1" s="1"/>
  <c r="AGH83" i="1" s="1"/>
  <c r="AFU83" i="1"/>
  <c r="AFV83" i="1" s="1"/>
  <c r="AFW83" i="1" s="1"/>
  <c r="AFK83" i="1"/>
  <c r="AFL83" i="1" s="1"/>
  <c r="AFJ83" i="1"/>
  <c r="AEZ83" i="1"/>
  <c r="AFA83" i="1" s="1"/>
  <c r="AEY83" i="1"/>
  <c r="AEN83" i="1"/>
  <c r="AEO83" i="1" s="1"/>
  <c r="AEP83" i="1" s="1"/>
  <c r="AEC83" i="1"/>
  <c r="AED83" i="1" s="1"/>
  <c r="AEE83" i="1" s="1"/>
  <c r="ADR83" i="1"/>
  <c r="ADS83" i="1" s="1"/>
  <c r="ADT83" i="1" s="1"/>
  <c r="ADH83" i="1"/>
  <c r="ADI83" i="1" s="1"/>
  <c r="ADG83" i="1"/>
  <c r="ACV83" i="1"/>
  <c r="ACW83" i="1" s="1"/>
  <c r="ACX83" i="1" s="1"/>
  <c r="ACK83" i="1"/>
  <c r="ACL83" i="1" s="1"/>
  <c r="ACM83" i="1" s="1"/>
  <c r="ACA83" i="1"/>
  <c r="ACB83" i="1" s="1"/>
  <c r="ABZ83" i="1"/>
  <c r="ABP83" i="1"/>
  <c r="ABQ83" i="1" s="1"/>
  <c r="ABO83" i="1"/>
  <c r="ABD83" i="1"/>
  <c r="ABE83" i="1" s="1"/>
  <c r="ABF83" i="1" s="1"/>
  <c r="AAS83" i="1"/>
  <c r="AAT83" i="1" s="1"/>
  <c r="AAU83" i="1" s="1"/>
  <c r="AAI83" i="1"/>
  <c r="AAJ83" i="1" s="1"/>
  <c r="AAH83" i="1"/>
  <c r="ZW83" i="1"/>
  <c r="ZX83" i="1" s="1"/>
  <c r="ZY83" i="1" s="1"/>
  <c r="ZL83" i="1"/>
  <c r="ZM83" i="1" s="1"/>
  <c r="ZN83" i="1" s="1"/>
  <c r="ZA83" i="1"/>
  <c r="ZB83" i="1" s="1"/>
  <c r="ZC83" i="1" s="1"/>
  <c r="YP83" i="1"/>
  <c r="YQ83" i="1" s="1"/>
  <c r="YR83" i="1" s="1"/>
  <c r="YF83" i="1"/>
  <c r="YG83" i="1" s="1"/>
  <c r="YE83" i="1"/>
  <c r="XT83" i="1"/>
  <c r="XU83" i="1" s="1"/>
  <c r="XV83" i="1" s="1"/>
  <c r="XI83" i="1"/>
  <c r="XJ83" i="1" s="1"/>
  <c r="XK83" i="1" s="1"/>
  <c r="WY83" i="1"/>
  <c r="WZ83" i="1" s="1"/>
  <c r="WX83" i="1"/>
  <c r="WN83" i="1"/>
  <c r="WO83" i="1" s="1"/>
  <c r="WM83" i="1"/>
  <c r="WB83" i="1"/>
  <c r="WC83" i="1" s="1"/>
  <c r="WD83" i="1" s="1"/>
  <c r="VQ83" i="1"/>
  <c r="VR83" i="1" s="1"/>
  <c r="VS83" i="1" s="1"/>
  <c r="VG83" i="1"/>
  <c r="VH83" i="1" s="1"/>
  <c r="VF83" i="1"/>
  <c r="UU83" i="1"/>
  <c r="UV83" i="1" s="1"/>
  <c r="UW83" i="1" s="1"/>
  <c r="UJ83" i="1"/>
  <c r="UK83" i="1" s="1"/>
  <c r="UL83" i="1" s="1"/>
  <c r="TY83" i="1"/>
  <c r="TZ83" i="1" s="1"/>
  <c r="UA83" i="1" s="1"/>
  <c r="TO83" i="1"/>
  <c r="TP83" i="1" s="1"/>
  <c r="TN83" i="1"/>
  <c r="TD83" i="1"/>
  <c r="TE83" i="1" s="1"/>
  <c r="TC83" i="1"/>
  <c r="SR83" i="1"/>
  <c r="SS83" i="1" s="1"/>
  <c r="ST83" i="1" s="1"/>
  <c r="SG83" i="1"/>
  <c r="SH83" i="1" s="1"/>
  <c r="SI83" i="1" s="1"/>
  <c r="RV83" i="1"/>
  <c r="RW83" i="1" s="1"/>
  <c r="RX83" i="1" s="1"/>
  <c r="RL83" i="1"/>
  <c r="RM83" i="1" s="1"/>
  <c r="RK83" i="1"/>
  <c r="QZ83" i="1"/>
  <c r="RA83" i="1" s="1"/>
  <c r="RB83" i="1" s="1"/>
  <c r="QO83" i="1"/>
  <c r="QP83" i="1" s="1"/>
  <c r="QQ83" i="1" s="1"/>
  <c r="QE83" i="1"/>
  <c r="QF83" i="1" s="1"/>
  <c r="QD83" i="1"/>
  <c r="PT83" i="1"/>
  <c r="PU83" i="1" s="1"/>
  <c r="PS83" i="1"/>
  <c r="PH83" i="1"/>
  <c r="PI83" i="1" s="1"/>
  <c r="PJ83" i="1" s="1"/>
  <c r="OW83" i="1"/>
  <c r="OX83" i="1" s="1"/>
  <c r="OY83" i="1" s="1"/>
  <c r="OM83" i="1"/>
  <c r="ON83" i="1" s="1"/>
  <c r="OL83" i="1"/>
  <c r="OA83" i="1"/>
  <c r="OB83" i="1" s="1"/>
  <c r="OC83" i="1" s="1"/>
  <c r="NP83" i="1"/>
  <c r="NQ83" i="1" s="1"/>
  <c r="NR83" i="1" s="1"/>
  <c r="NE83" i="1"/>
  <c r="NF83" i="1" s="1"/>
  <c r="NG83" i="1" s="1"/>
  <c r="MU83" i="1"/>
  <c r="MV83" i="1" s="1"/>
  <c r="MT83" i="1"/>
  <c r="MJ83" i="1"/>
  <c r="MK83" i="1" s="1"/>
  <c r="MI83" i="1"/>
  <c r="LX83" i="1"/>
  <c r="LY83" i="1" s="1"/>
  <c r="LZ83" i="1" s="1"/>
  <c r="LM83" i="1"/>
  <c r="LN83" i="1" s="1"/>
  <c r="LO83" i="1" s="1"/>
  <c r="LC83" i="1"/>
  <c r="LD83" i="1" s="1"/>
  <c r="LB83" i="1"/>
  <c r="KR83" i="1"/>
  <c r="KS83" i="1" s="1"/>
  <c r="KQ83" i="1"/>
  <c r="KF83" i="1"/>
  <c r="KG83" i="1" s="1"/>
  <c r="KH83" i="1" s="1"/>
  <c r="JU83" i="1"/>
  <c r="JV83" i="1" s="1"/>
  <c r="JW83" i="1" s="1"/>
  <c r="JK83" i="1"/>
  <c r="JL83" i="1" s="1"/>
  <c r="JJ83" i="1"/>
  <c r="IZ83" i="1"/>
  <c r="JA83" i="1" s="1"/>
  <c r="IY83" i="1"/>
  <c r="IN83" i="1"/>
  <c r="IO83" i="1" s="1"/>
  <c r="IP83" i="1" s="1"/>
  <c r="IC83" i="1"/>
  <c r="ID83" i="1" s="1"/>
  <c r="IE83" i="1" s="1"/>
  <c r="HS83" i="1"/>
  <c r="HT83" i="1" s="1"/>
  <c r="HR83" i="1"/>
  <c r="HH83" i="1"/>
  <c r="HI83" i="1" s="1"/>
  <c r="HG83" i="1"/>
  <c r="GV83" i="1"/>
  <c r="GW83" i="1" s="1"/>
  <c r="GX83" i="1" s="1"/>
  <c r="GK83" i="1"/>
  <c r="GL83" i="1" s="1"/>
  <c r="GM83" i="1" s="1"/>
  <c r="FZ83" i="1"/>
  <c r="GA83" i="1" s="1"/>
  <c r="GB83" i="1" s="1"/>
  <c r="FP83" i="1"/>
  <c r="FQ83" i="1" s="1"/>
  <c r="FO83" i="1"/>
  <c r="FD83" i="1"/>
  <c r="FE83" i="1" s="1"/>
  <c r="FF83" i="1" s="1"/>
  <c r="ES83" i="1"/>
  <c r="ET83" i="1" s="1"/>
  <c r="EU83" i="1" s="1"/>
  <c r="EI83" i="1"/>
  <c r="EJ83" i="1" s="1"/>
  <c r="EH83" i="1"/>
  <c r="DX83" i="1"/>
  <c r="DY83" i="1" s="1"/>
  <c r="DW83" i="1"/>
  <c r="DL83" i="1"/>
  <c r="DM83" i="1" s="1"/>
  <c r="DN83" i="1" s="1"/>
  <c r="DA83" i="1"/>
  <c r="DB83" i="1" s="1"/>
  <c r="DC83" i="1" s="1"/>
  <c r="CQ83" i="1"/>
  <c r="CR83" i="1" s="1"/>
  <c r="CP83" i="1"/>
  <c r="CE83" i="1"/>
  <c r="CF83" i="1" s="1"/>
  <c r="CG83" i="1" s="1"/>
  <c r="BT83" i="1"/>
  <c r="BU83" i="1" s="1"/>
  <c r="BV83" i="1" s="1"/>
  <c r="BI83" i="1"/>
  <c r="BJ83" i="1" s="1"/>
  <c r="BK83" i="1" s="1"/>
  <c r="AX83" i="1"/>
  <c r="AY83" i="1" s="1"/>
  <c r="AZ83" i="1" s="1"/>
  <c r="AN83" i="1"/>
  <c r="AO83" i="1" s="1"/>
  <c r="AM83" i="1"/>
  <c r="AB83" i="1"/>
  <c r="AC83" i="1" s="1"/>
  <c r="AD83" i="1" s="1"/>
  <c r="Q83" i="1"/>
  <c r="R83" i="1" s="1"/>
  <c r="S83" i="1" s="1"/>
  <c r="G83" i="1"/>
  <c r="H83" i="1" s="1"/>
  <c r="F83" i="1"/>
  <c r="CLJ82" i="1"/>
  <c r="CLK82" i="1" s="1"/>
  <c r="CLI82" i="1"/>
  <c r="CKX82" i="1"/>
  <c r="CKY82" i="1" s="1"/>
  <c r="CKZ82" i="1" s="1"/>
  <c r="CKM82" i="1"/>
  <c r="CKN82" i="1" s="1"/>
  <c r="CKO82" i="1" s="1"/>
  <c r="CKC82" i="1"/>
  <c r="CKD82" i="1" s="1"/>
  <c r="CKB82" i="1"/>
  <c r="CJQ82" i="1"/>
  <c r="CJR82" i="1" s="1"/>
  <c r="CJS82" i="1" s="1"/>
  <c r="CJF82" i="1"/>
  <c r="CJG82" i="1" s="1"/>
  <c r="CJH82" i="1" s="1"/>
  <c r="CIU82" i="1"/>
  <c r="CIV82" i="1" s="1"/>
  <c r="CIW82" i="1" s="1"/>
  <c r="CIK82" i="1"/>
  <c r="CIL82" i="1" s="1"/>
  <c r="CIJ82" i="1"/>
  <c r="CHZ82" i="1"/>
  <c r="CIA82" i="1" s="1"/>
  <c r="CHY82" i="1"/>
  <c r="CHN82" i="1"/>
  <c r="CHO82" i="1" s="1"/>
  <c r="CHP82" i="1" s="1"/>
  <c r="CHC82" i="1"/>
  <c r="CHD82" i="1" s="1"/>
  <c r="CHE82" i="1" s="1"/>
  <c r="CGR82" i="1"/>
  <c r="CGS82" i="1" s="1"/>
  <c r="CGT82" i="1" s="1"/>
  <c r="CGH82" i="1"/>
  <c r="CGI82" i="1" s="1"/>
  <c r="CGG82" i="1"/>
  <c r="CFV82" i="1"/>
  <c r="CFW82" i="1" s="1"/>
  <c r="CFX82" i="1" s="1"/>
  <c r="CFK82" i="1"/>
  <c r="CFL82" i="1" s="1"/>
  <c r="CFM82" i="1" s="1"/>
  <c r="CFA82" i="1"/>
  <c r="CFB82" i="1" s="1"/>
  <c r="CEZ82" i="1"/>
  <c r="CEP82" i="1"/>
  <c r="CEQ82" i="1" s="1"/>
  <c r="CEO82" i="1"/>
  <c r="CED82" i="1"/>
  <c r="CEE82" i="1" s="1"/>
  <c r="CEF82" i="1" s="1"/>
  <c r="CDS82" i="1"/>
  <c r="CDT82" i="1" s="1"/>
  <c r="CDU82" i="1" s="1"/>
  <c r="CDI82" i="1"/>
  <c r="CDJ82" i="1" s="1"/>
  <c r="CDH82" i="1"/>
  <c r="CCW82" i="1"/>
  <c r="CCX82" i="1" s="1"/>
  <c r="CCY82" i="1" s="1"/>
  <c r="CCL82" i="1"/>
  <c r="CCM82" i="1" s="1"/>
  <c r="CCN82" i="1" s="1"/>
  <c r="CCA82" i="1"/>
  <c r="CCB82" i="1" s="1"/>
  <c r="CCC82" i="1" s="1"/>
  <c r="CBP82" i="1"/>
  <c r="CBQ82" i="1" s="1"/>
  <c r="CBR82" i="1" s="1"/>
  <c r="CBF82" i="1"/>
  <c r="CBG82" i="1" s="1"/>
  <c r="CBE82" i="1"/>
  <c r="CAT82" i="1"/>
  <c r="CAU82" i="1" s="1"/>
  <c r="CAV82" i="1" s="1"/>
  <c r="CAI82" i="1"/>
  <c r="CAJ82" i="1" s="1"/>
  <c r="CAK82" i="1" s="1"/>
  <c r="BZY82" i="1"/>
  <c r="BZZ82" i="1" s="1"/>
  <c r="BZX82" i="1"/>
  <c r="BZN82" i="1"/>
  <c r="BZO82" i="1" s="1"/>
  <c r="BZM82" i="1"/>
  <c r="BZB82" i="1"/>
  <c r="BZC82" i="1" s="1"/>
  <c r="BZD82" i="1" s="1"/>
  <c r="BYQ82" i="1"/>
  <c r="BYR82" i="1" s="1"/>
  <c r="BYS82" i="1" s="1"/>
  <c r="BYG82" i="1"/>
  <c r="BYH82" i="1" s="1"/>
  <c r="BYF82" i="1"/>
  <c r="BXU82" i="1"/>
  <c r="BXV82" i="1" s="1"/>
  <c r="BXW82" i="1" s="1"/>
  <c r="BXJ82" i="1"/>
  <c r="BXK82" i="1" s="1"/>
  <c r="BXL82" i="1" s="1"/>
  <c r="BWY82" i="1"/>
  <c r="BWZ82" i="1" s="1"/>
  <c r="BXA82" i="1" s="1"/>
  <c r="BWO82" i="1"/>
  <c r="BWP82" i="1" s="1"/>
  <c r="BWN82" i="1"/>
  <c r="BWD82" i="1"/>
  <c r="BWE82" i="1" s="1"/>
  <c r="BWC82" i="1"/>
  <c r="BVR82" i="1"/>
  <c r="BVS82" i="1" s="1"/>
  <c r="BVT82" i="1" s="1"/>
  <c r="BVG82" i="1"/>
  <c r="BVH82" i="1" s="1"/>
  <c r="BVI82" i="1" s="1"/>
  <c r="BUV82" i="1"/>
  <c r="BUW82" i="1" s="1"/>
  <c r="BUX82" i="1" s="1"/>
  <c r="BUL82" i="1"/>
  <c r="BUM82" i="1" s="1"/>
  <c r="BUK82" i="1"/>
  <c r="BTZ82" i="1"/>
  <c r="BUA82" i="1" s="1"/>
  <c r="BUB82" i="1" s="1"/>
  <c r="BTO82" i="1"/>
  <c r="BTP82" i="1" s="1"/>
  <c r="BTQ82" i="1" s="1"/>
  <c r="BTE82" i="1"/>
  <c r="BTF82" i="1" s="1"/>
  <c r="BTD82" i="1"/>
  <c r="BST82" i="1"/>
  <c r="BSU82" i="1" s="1"/>
  <c r="BSS82" i="1"/>
  <c r="BSH82" i="1"/>
  <c r="BSI82" i="1" s="1"/>
  <c r="BSJ82" i="1" s="1"/>
  <c r="BRW82" i="1"/>
  <c r="BRX82" i="1" s="1"/>
  <c r="BRY82" i="1" s="1"/>
  <c r="BRM82" i="1"/>
  <c r="BRN82" i="1" s="1"/>
  <c r="BRL82" i="1"/>
  <c r="BRA82" i="1"/>
  <c r="BRB82" i="1" s="1"/>
  <c r="BRC82" i="1" s="1"/>
  <c r="BQP82" i="1"/>
  <c r="BQQ82" i="1" s="1"/>
  <c r="BQR82" i="1" s="1"/>
  <c r="BQE82" i="1"/>
  <c r="BQF82" i="1" s="1"/>
  <c r="BQG82" i="1" s="1"/>
  <c r="BPU82" i="1"/>
  <c r="BPV82" i="1" s="1"/>
  <c r="BPT82" i="1"/>
  <c r="BPJ82" i="1"/>
  <c r="BPK82" i="1" s="1"/>
  <c r="BPI82" i="1"/>
  <c r="BOX82" i="1"/>
  <c r="BOY82" i="1" s="1"/>
  <c r="BOZ82" i="1" s="1"/>
  <c r="BOM82" i="1"/>
  <c r="BON82" i="1" s="1"/>
  <c r="BOO82" i="1" s="1"/>
  <c r="BOC82" i="1"/>
  <c r="BOD82" i="1" s="1"/>
  <c r="BOB82" i="1"/>
  <c r="BNR82" i="1"/>
  <c r="BNS82" i="1" s="1"/>
  <c r="BNQ82" i="1"/>
  <c r="BNF82" i="1"/>
  <c r="BNG82" i="1" s="1"/>
  <c r="BNH82" i="1" s="1"/>
  <c r="BMU82" i="1"/>
  <c r="BMV82" i="1" s="1"/>
  <c r="BMW82" i="1" s="1"/>
  <c r="BMK82" i="1"/>
  <c r="BML82" i="1" s="1"/>
  <c r="BMJ82" i="1"/>
  <c r="BLZ82" i="1"/>
  <c r="BMA82" i="1" s="1"/>
  <c r="BLY82" i="1"/>
  <c r="BLN82" i="1"/>
  <c r="BLO82" i="1" s="1"/>
  <c r="BLP82" i="1" s="1"/>
  <c r="BLC82" i="1"/>
  <c r="BLD82" i="1" s="1"/>
  <c r="BLE82" i="1" s="1"/>
  <c r="BKS82" i="1"/>
  <c r="BKT82" i="1" s="1"/>
  <c r="BKR82" i="1"/>
  <c r="BKH82" i="1"/>
  <c r="BKI82" i="1" s="1"/>
  <c r="BKG82" i="1"/>
  <c r="BJV82" i="1"/>
  <c r="BJW82" i="1" s="1"/>
  <c r="BJX82" i="1" s="1"/>
  <c r="BJK82" i="1"/>
  <c r="BJL82" i="1" s="1"/>
  <c r="BJM82" i="1" s="1"/>
  <c r="BIZ82" i="1"/>
  <c r="BJA82" i="1" s="1"/>
  <c r="BJB82" i="1" s="1"/>
  <c r="BIP82" i="1"/>
  <c r="BIQ82" i="1" s="1"/>
  <c r="BIO82" i="1"/>
  <c r="BID82" i="1"/>
  <c r="BIE82" i="1" s="1"/>
  <c r="BIF82" i="1" s="1"/>
  <c r="BHS82" i="1"/>
  <c r="BHT82" i="1" s="1"/>
  <c r="BHU82" i="1" s="1"/>
  <c r="BHI82" i="1"/>
  <c r="BHJ82" i="1" s="1"/>
  <c r="BHH82" i="1"/>
  <c r="BGX82" i="1"/>
  <c r="BGY82" i="1" s="1"/>
  <c r="BGW82" i="1"/>
  <c r="BGL82" i="1"/>
  <c r="BGM82" i="1" s="1"/>
  <c r="BGN82" i="1" s="1"/>
  <c r="BGA82" i="1"/>
  <c r="BGB82" i="1" s="1"/>
  <c r="BGC82" i="1" s="1"/>
  <c r="BFQ82" i="1"/>
  <c r="BFR82" i="1" s="1"/>
  <c r="BFP82" i="1"/>
  <c r="BFE82" i="1"/>
  <c r="BFF82" i="1" s="1"/>
  <c r="BFG82" i="1" s="1"/>
  <c r="BET82" i="1"/>
  <c r="BEU82" i="1" s="1"/>
  <c r="BEV82" i="1" s="1"/>
  <c r="BEI82" i="1"/>
  <c r="BEJ82" i="1" s="1"/>
  <c r="BEK82" i="1" s="1"/>
  <c r="BDY82" i="1"/>
  <c r="BDZ82" i="1" s="1"/>
  <c r="BDX82" i="1"/>
  <c r="BDN82" i="1"/>
  <c r="BDO82" i="1" s="1"/>
  <c r="BDM82" i="1"/>
  <c r="BDB82" i="1"/>
  <c r="BDC82" i="1" s="1"/>
  <c r="BDD82" i="1" s="1"/>
  <c r="BCQ82" i="1"/>
  <c r="BCR82" i="1" s="1"/>
  <c r="BCS82" i="1" s="1"/>
  <c r="BCG82" i="1"/>
  <c r="BCH82" i="1" s="1"/>
  <c r="BCF82" i="1"/>
  <c r="BBV82" i="1"/>
  <c r="BBW82" i="1" s="1"/>
  <c r="BBU82" i="1"/>
  <c r="BBJ82" i="1"/>
  <c r="BBK82" i="1" s="1"/>
  <c r="BBL82" i="1" s="1"/>
  <c r="BAY82" i="1"/>
  <c r="BAZ82" i="1" s="1"/>
  <c r="BBA82" i="1" s="1"/>
  <c r="BAO82" i="1"/>
  <c r="BAP82" i="1" s="1"/>
  <c r="BAN82" i="1"/>
  <c r="BAD82" i="1"/>
  <c r="BAE82" i="1" s="1"/>
  <c r="BAC82" i="1"/>
  <c r="AZR82" i="1"/>
  <c r="AZS82" i="1" s="1"/>
  <c r="AZT82" i="1" s="1"/>
  <c r="AZG82" i="1"/>
  <c r="AZH82" i="1" s="1"/>
  <c r="AZI82" i="1" s="1"/>
  <c r="AYW82" i="1"/>
  <c r="AYX82" i="1" s="1"/>
  <c r="AYV82" i="1"/>
  <c r="AYM82" i="1"/>
  <c r="AYK82" i="1"/>
  <c r="AYL82" i="1" s="1"/>
  <c r="AXZ82" i="1"/>
  <c r="AYA82" i="1" s="1"/>
  <c r="AYB82" i="1" s="1"/>
  <c r="AXO82" i="1"/>
  <c r="AXP82" i="1" s="1"/>
  <c r="AXQ82" i="1" s="1"/>
  <c r="AXD82" i="1"/>
  <c r="AXE82" i="1" s="1"/>
  <c r="AXF82" i="1" s="1"/>
  <c r="AWU82" i="1"/>
  <c r="AWS82" i="1"/>
  <c r="AWT82" i="1" s="1"/>
  <c r="AWH82" i="1"/>
  <c r="AWI82" i="1" s="1"/>
  <c r="AWJ82" i="1" s="1"/>
  <c r="AVW82" i="1"/>
  <c r="AVX82" i="1" s="1"/>
  <c r="AVY82" i="1" s="1"/>
  <c r="AVM82" i="1"/>
  <c r="AVN82" i="1" s="1"/>
  <c r="AVL82" i="1"/>
  <c r="AVC82" i="1"/>
  <c r="AVA82" i="1"/>
  <c r="AVB82" i="1" s="1"/>
  <c r="AUP82" i="1"/>
  <c r="AUQ82" i="1" s="1"/>
  <c r="AUR82" i="1" s="1"/>
  <c r="AUE82" i="1"/>
  <c r="AUF82" i="1" s="1"/>
  <c r="AUG82" i="1" s="1"/>
  <c r="ATU82" i="1"/>
  <c r="ATV82" i="1" s="1"/>
  <c r="ATT82" i="1"/>
  <c r="ATI82" i="1"/>
  <c r="ATJ82" i="1" s="1"/>
  <c r="ATK82" i="1" s="1"/>
  <c r="ASX82" i="1"/>
  <c r="ASY82" i="1" s="1"/>
  <c r="ASZ82" i="1" s="1"/>
  <c r="ASM82" i="1"/>
  <c r="ASN82" i="1" s="1"/>
  <c r="ASO82" i="1" s="1"/>
  <c r="ASC82" i="1"/>
  <c r="ASD82" i="1" s="1"/>
  <c r="ASB82" i="1"/>
  <c r="ARS82" i="1"/>
  <c r="ARQ82" i="1"/>
  <c r="ARR82" i="1" s="1"/>
  <c r="ARF82" i="1"/>
  <c r="ARG82" i="1" s="1"/>
  <c r="ARH82" i="1" s="1"/>
  <c r="AQU82" i="1"/>
  <c r="AQV82" i="1" s="1"/>
  <c r="AQW82" i="1" s="1"/>
  <c r="AQK82" i="1"/>
  <c r="AQL82" i="1" s="1"/>
  <c r="AQJ82" i="1"/>
  <c r="AQA82" i="1"/>
  <c r="APY82" i="1"/>
  <c r="APZ82" i="1" s="1"/>
  <c r="APN82" i="1"/>
  <c r="APO82" i="1" s="1"/>
  <c r="APP82" i="1" s="1"/>
  <c r="APC82" i="1"/>
  <c r="APD82" i="1" s="1"/>
  <c r="APE82" i="1" s="1"/>
  <c r="AOS82" i="1"/>
  <c r="AOT82" i="1" s="1"/>
  <c r="AOR82" i="1"/>
  <c r="AOI82" i="1"/>
  <c r="AOG82" i="1"/>
  <c r="AOH82" i="1" s="1"/>
  <c r="ANV82" i="1"/>
  <c r="ANW82" i="1" s="1"/>
  <c r="ANX82" i="1" s="1"/>
  <c r="ANK82" i="1"/>
  <c r="ANL82" i="1" s="1"/>
  <c r="ANM82" i="1" s="1"/>
  <c r="ANA82" i="1"/>
  <c r="ANB82" i="1" s="1"/>
  <c r="AMZ82" i="1"/>
  <c r="AMQ82" i="1"/>
  <c r="AMO82" i="1"/>
  <c r="AMP82" i="1" s="1"/>
  <c r="AMD82" i="1"/>
  <c r="AME82" i="1" s="1"/>
  <c r="AMF82" i="1" s="1"/>
  <c r="ALS82" i="1"/>
  <c r="ALT82" i="1" s="1"/>
  <c r="ALU82" i="1" s="1"/>
  <c r="ALH82" i="1"/>
  <c r="ALI82" i="1" s="1"/>
  <c r="ALJ82" i="1" s="1"/>
  <c r="AKY82" i="1"/>
  <c r="AKW82" i="1"/>
  <c r="AKX82" i="1" s="1"/>
  <c r="AKL82" i="1"/>
  <c r="AKM82" i="1" s="1"/>
  <c r="AKN82" i="1" s="1"/>
  <c r="AKA82" i="1"/>
  <c r="AKB82" i="1" s="1"/>
  <c r="AKC82" i="1" s="1"/>
  <c r="AJQ82" i="1"/>
  <c r="AJR82" i="1" s="1"/>
  <c r="AJP82" i="1"/>
  <c r="AJG82" i="1"/>
  <c r="AJE82" i="1"/>
  <c r="AJF82" i="1" s="1"/>
  <c r="AIT82" i="1"/>
  <c r="AIU82" i="1" s="1"/>
  <c r="AIV82" i="1" s="1"/>
  <c r="AII82" i="1"/>
  <c r="AIJ82" i="1" s="1"/>
  <c r="AIK82" i="1" s="1"/>
  <c r="AHY82" i="1"/>
  <c r="AHZ82" i="1" s="1"/>
  <c r="AHX82" i="1"/>
  <c r="AHO82" i="1"/>
  <c r="AHM82" i="1"/>
  <c r="AHN82" i="1" s="1"/>
  <c r="AHB82" i="1"/>
  <c r="AHC82" i="1" s="1"/>
  <c r="AHD82" i="1" s="1"/>
  <c r="AGQ82" i="1"/>
  <c r="AGR82" i="1" s="1"/>
  <c r="AGS82" i="1" s="1"/>
  <c r="AGF82" i="1"/>
  <c r="AGG82" i="1" s="1"/>
  <c r="AGH82" i="1" s="1"/>
  <c r="AFW82" i="1"/>
  <c r="AFU82" i="1"/>
  <c r="AFV82" i="1" s="1"/>
  <c r="AFJ82" i="1"/>
  <c r="AFK82" i="1" s="1"/>
  <c r="AFL82" i="1" s="1"/>
  <c r="AEY82" i="1"/>
  <c r="AEZ82" i="1" s="1"/>
  <c r="AFA82" i="1" s="1"/>
  <c r="AEO82" i="1"/>
  <c r="AEP82" i="1" s="1"/>
  <c r="AEN82" i="1"/>
  <c r="AEE82" i="1"/>
  <c r="AEC82" i="1"/>
  <c r="AED82" i="1" s="1"/>
  <c r="ADR82" i="1"/>
  <c r="ADS82" i="1" s="1"/>
  <c r="ADT82" i="1" s="1"/>
  <c r="ADG82" i="1"/>
  <c r="ADH82" i="1" s="1"/>
  <c r="ADI82" i="1" s="1"/>
  <c r="ACW82" i="1"/>
  <c r="ACX82" i="1" s="1"/>
  <c r="ACV82" i="1"/>
  <c r="ACK82" i="1"/>
  <c r="ACL82" i="1" s="1"/>
  <c r="ACM82" i="1" s="1"/>
  <c r="ABZ82" i="1"/>
  <c r="ACA82" i="1" s="1"/>
  <c r="ACB82" i="1" s="1"/>
  <c r="ABO82" i="1"/>
  <c r="ABP82" i="1" s="1"/>
  <c r="ABQ82" i="1" s="1"/>
  <c r="ABE82" i="1"/>
  <c r="ABF82" i="1" s="1"/>
  <c r="ABD82" i="1"/>
  <c r="AAU82" i="1"/>
  <c r="AAS82" i="1"/>
  <c r="AAT82" i="1" s="1"/>
  <c r="AAH82" i="1"/>
  <c r="AAI82" i="1" s="1"/>
  <c r="AAJ82" i="1" s="1"/>
  <c r="ZW82" i="1"/>
  <c r="ZX82" i="1" s="1"/>
  <c r="ZY82" i="1" s="1"/>
  <c r="ZM82" i="1"/>
  <c r="ZN82" i="1" s="1"/>
  <c r="ZL82" i="1"/>
  <c r="ZC82" i="1"/>
  <c r="ZA82" i="1"/>
  <c r="ZB82" i="1" s="1"/>
  <c r="YP82" i="1"/>
  <c r="YQ82" i="1" s="1"/>
  <c r="YR82" i="1" s="1"/>
  <c r="YE82" i="1"/>
  <c r="YF82" i="1" s="1"/>
  <c r="YG82" i="1" s="1"/>
  <c r="XU82" i="1"/>
  <c r="XV82" i="1" s="1"/>
  <c r="XT82" i="1"/>
  <c r="XK82" i="1"/>
  <c r="XI82" i="1"/>
  <c r="XJ82" i="1" s="1"/>
  <c r="WX82" i="1"/>
  <c r="WY82" i="1" s="1"/>
  <c r="WZ82" i="1" s="1"/>
  <c r="WM82" i="1"/>
  <c r="WN82" i="1" s="1"/>
  <c r="WO82" i="1" s="1"/>
  <c r="WC82" i="1"/>
  <c r="WD82" i="1" s="1"/>
  <c r="WB82" i="1"/>
  <c r="VS82" i="1"/>
  <c r="VQ82" i="1"/>
  <c r="VR82" i="1" s="1"/>
  <c r="VF82" i="1"/>
  <c r="VG82" i="1" s="1"/>
  <c r="VH82" i="1" s="1"/>
  <c r="UU82" i="1"/>
  <c r="UV82" i="1" s="1"/>
  <c r="UW82" i="1" s="1"/>
  <c r="UJ82" i="1"/>
  <c r="UK82" i="1" s="1"/>
  <c r="UL82" i="1" s="1"/>
  <c r="UA82" i="1"/>
  <c r="TY82" i="1"/>
  <c r="TZ82" i="1" s="1"/>
  <c r="TN82" i="1"/>
  <c r="TO82" i="1" s="1"/>
  <c r="TP82" i="1" s="1"/>
  <c r="TC82" i="1"/>
  <c r="TD82" i="1" s="1"/>
  <c r="TE82" i="1" s="1"/>
  <c r="SS82" i="1"/>
  <c r="ST82" i="1" s="1"/>
  <c r="SR82" i="1"/>
  <c r="SI82" i="1"/>
  <c r="SG82" i="1"/>
  <c r="SH82" i="1" s="1"/>
  <c r="RV82" i="1"/>
  <c r="RW82" i="1" s="1"/>
  <c r="RX82" i="1" s="1"/>
  <c r="RK82" i="1"/>
  <c r="RL82" i="1" s="1"/>
  <c r="RM82" i="1" s="1"/>
  <c r="RA82" i="1"/>
  <c r="RB82" i="1" s="1"/>
  <c r="QZ82" i="1"/>
  <c r="QO82" i="1"/>
  <c r="QP82" i="1" s="1"/>
  <c r="QQ82" i="1" s="1"/>
  <c r="QD82" i="1"/>
  <c r="QE82" i="1" s="1"/>
  <c r="QF82" i="1" s="1"/>
  <c r="PS82" i="1"/>
  <c r="PT82" i="1" s="1"/>
  <c r="PU82" i="1" s="1"/>
  <c r="PI82" i="1"/>
  <c r="PJ82" i="1" s="1"/>
  <c r="PH82" i="1"/>
  <c r="OY82" i="1"/>
  <c r="OW82" i="1"/>
  <c r="OX82" i="1" s="1"/>
  <c r="OL82" i="1"/>
  <c r="OM82" i="1" s="1"/>
  <c r="ON82" i="1" s="1"/>
  <c r="OA82" i="1"/>
  <c r="OB82" i="1" s="1"/>
  <c r="OC82" i="1" s="1"/>
  <c r="NP82" i="1"/>
  <c r="NQ82" i="1" s="1"/>
  <c r="NR82" i="1" s="1"/>
  <c r="NG82" i="1"/>
  <c r="NE82" i="1"/>
  <c r="NF82" i="1" s="1"/>
  <c r="MT82" i="1"/>
  <c r="MU82" i="1" s="1"/>
  <c r="MV82" i="1" s="1"/>
  <c r="MI82" i="1"/>
  <c r="MJ82" i="1" s="1"/>
  <c r="MK82" i="1" s="1"/>
  <c r="LY82" i="1"/>
  <c r="LZ82" i="1" s="1"/>
  <c r="LX82" i="1"/>
  <c r="LO82" i="1"/>
  <c r="LM82" i="1"/>
  <c r="LN82" i="1" s="1"/>
  <c r="LB82" i="1"/>
  <c r="LC82" i="1" s="1"/>
  <c r="LD82" i="1" s="1"/>
  <c r="KQ82" i="1"/>
  <c r="KR82" i="1" s="1"/>
  <c r="KS82" i="1" s="1"/>
  <c r="KG82" i="1"/>
  <c r="KH82" i="1" s="1"/>
  <c r="KF82" i="1"/>
  <c r="JU82" i="1"/>
  <c r="JV82" i="1" s="1"/>
  <c r="JW82" i="1" s="1"/>
  <c r="JJ82" i="1"/>
  <c r="JK82" i="1" s="1"/>
  <c r="JL82" i="1" s="1"/>
  <c r="IY82" i="1"/>
  <c r="IZ82" i="1" s="1"/>
  <c r="JA82" i="1" s="1"/>
  <c r="IN82" i="1"/>
  <c r="IO82" i="1" s="1"/>
  <c r="IP82" i="1" s="1"/>
  <c r="IE82" i="1"/>
  <c r="IC82" i="1"/>
  <c r="ID82" i="1" s="1"/>
  <c r="HR82" i="1"/>
  <c r="HS82" i="1" s="1"/>
  <c r="HT82" i="1" s="1"/>
  <c r="HG82" i="1"/>
  <c r="HH82" i="1" s="1"/>
  <c r="HI82" i="1" s="1"/>
  <c r="GW82" i="1"/>
  <c r="GX82" i="1" s="1"/>
  <c r="GV82" i="1"/>
  <c r="GM82" i="1"/>
  <c r="GK82" i="1"/>
  <c r="GL82" i="1" s="1"/>
  <c r="FZ82" i="1"/>
  <c r="GA82" i="1" s="1"/>
  <c r="GB82" i="1" s="1"/>
  <c r="FO82" i="1"/>
  <c r="FP82" i="1" s="1"/>
  <c r="FQ82" i="1" s="1"/>
  <c r="FE82" i="1"/>
  <c r="FF82" i="1" s="1"/>
  <c r="FD82" i="1"/>
  <c r="ES82" i="1"/>
  <c r="ET82" i="1" s="1"/>
  <c r="EU82" i="1" s="1"/>
  <c r="EH82" i="1"/>
  <c r="EI82" i="1" s="1"/>
  <c r="EJ82" i="1" s="1"/>
  <c r="DW82" i="1"/>
  <c r="DX82" i="1" s="1"/>
  <c r="DY82" i="1" s="1"/>
  <c r="DM82" i="1"/>
  <c r="DN82" i="1" s="1"/>
  <c r="DL82" i="1"/>
  <c r="DC82" i="1"/>
  <c r="DA82" i="1"/>
  <c r="DB82" i="1" s="1"/>
  <c r="CP82" i="1"/>
  <c r="CQ82" i="1" s="1"/>
  <c r="CR82" i="1" s="1"/>
  <c r="CE82" i="1"/>
  <c r="CF82" i="1" s="1"/>
  <c r="CG82" i="1" s="1"/>
  <c r="BT82" i="1"/>
  <c r="BU82" i="1" s="1"/>
  <c r="BV82" i="1" s="1"/>
  <c r="BK82" i="1"/>
  <c r="BI82" i="1"/>
  <c r="BJ82" i="1" s="1"/>
  <c r="AX82" i="1"/>
  <c r="AY82" i="1" s="1"/>
  <c r="AZ82" i="1" s="1"/>
  <c r="AM82" i="1"/>
  <c r="AN82" i="1" s="1"/>
  <c r="AO82" i="1" s="1"/>
  <c r="AC82" i="1"/>
  <c r="AD82" i="1" s="1"/>
  <c r="AB82" i="1"/>
  <c r="S82" i="1"/>
  <c r="Q82" i="1"/>
  <c r="R82" i="1" s="1"/>
  <c r="F82" i="1"/>
  <c r="G82" i="1" s="1"/>
  <c r="H82" i="1" s="1"/>
  <c r="CLI80" i="1"/>
  <c r="CLJ80" i="1" s="1"/>
  <c r="CLK80" i="1" s="1"/>
  <c r="CLL80" i="1" s="1"/>
  <c r="CKX80" i="1"/>
  <c r="CKY80" i="1" s="1"/>
  <c r="CKZ80" i="1" s="1"/>
  <c r="CLA80" i="1" s="1"/>
  <c r="CKM80" i="1"/>
  <c r="CKN80" i="1" s="1"/>
  <c r="CKO80" i="1" s="1"/>
  <c r="CKP80" i="1" s="1"/>
  <c r="CKB80" i="1"/>
  <c r="CKC80" i="1" s="1"/>
  <c r="CKD80" i="1" s="1"/>
  <c r="CKE80" i="1" s="1"/>
  <c r="CJQ80" i="1"/>
  <c r="CJR80" i="1" s="1"/>
  <c r="CJS80" i="1" s="1"/>
  <c r="CJT80" i="1" s="1"/>
  <c r="CJH80" i="1"/>
  <c r="CJI80" i="1" s="1"/>
  <c r="CJG80" i="1"/>
  <c r="CJF80" i="1"/>
  <c r="CIU80" i="1"/>
  <c r="CIV80" i="1" s="1"/>
  <c r="CIW80" i="1" s="1"/>
  <c r="CIX80" i="1" s="1"/>
  <c r="CIJ80" i="1"/>
  <c r="CIK80" i="1" s="1"/>
  <c r="CIL80" i="1" s="1"/>
  <c r="CIM80" i="1" s="1"/>
  <c r="CHY80" i="1"/>
  <c r="CHZ80" i="1" s="1"/>
  <c r="CIA80" i="1" s="1"/>
  <c r="CIB80" i="1" s="1"/>
  <c r="CHN80" i="1"/>
  <c r="CHO80" i="1" s="1"/>
  <c r="CHP80" i="1" s="1"/>
  <c r="CHQ80" i="1" s="1"/>
  <c r="CHF80" i="1"/>
  <c r="CHC80" i="1"/>
  <c r="CHD80" i="1" s="1"/>
  <c r="CHE80" i="1" s="1"/>
  <c r="CGR80" i="1"/>
  <c r="CGS80" i="1" s="1"/>
  <c r="CGT80" i="1" s="1"/>
  <c r="CGU80" i="1" s="1"/>
  <c r="CGI80" i="1"/>
  <c r="CGJ80" i="1" s="1"/>
  <c r="CGG80" i="1"/>
  <c r="CGH80" i="1" s="1"/>
  <c r="CFV80" i="1"/>
  <c r="CFW80" i="1" s="1"/>
  <c r="CFX80" i="1" s="1"/>
  <c r="CFY80" i="1" s="1"/>
  <c r="CFK80" i="1"/>
  <c r="CFL80" i="1" s="1"/>
  <c r="CFM80" i="1" s="1"/>
  <c r="CFN80" i="1" s="1"/>
  <c r="CEZ80" i="1"/>
  <c r="CFA80" i="1" s="1"/>
  <c r="CFB80" i="1" s="1"/>
  <c r="CFC80" i="1" s="1"/>
  <c r="CEO80" i="1"/>
  <c r="CEP80" i="1" s="1"/>
  <c r="CEQ80" i="1" s="1"/>
  <c r="CER80" i="1" s="1"/>
  <c r="CED80" i="1"/>
  <c r="CEE80" i="1" s="1"/>
  <c r="CEF80" i="1" s="1"/>
  <c r="CEG80" i="1" s="1"/>
  <c r="CDS80" i="1"/>
  <c r="CDT80" i="1" s="1"/>
  <c r="CDU80" i="1" s="1"/>
  <c r="CDV80" i="1" s="1"/>
  <c r="CDH80" i="1"/>
  <c r="CDI80" i="1" s="1"/>
  <c r="CDJ80" i="1" s="1"/>
  <c r="CDK80" i="1" s="1"/>
  <c r="CCW80" i="1"/>
  <c r="CCX80" i="1" s="1"/>
  <c r="CCY80" i="1" s="1"/>
  <c r="CCZ80" i="1" s="1"/>
  <c r="CCL80" i="1"/>
  <c r="CCM80" i="1" s="1"/>
  <c r="CCN80" i="1" s="1"/>
  <c r="CCO80" i="1" s="1"/>
  <c r="CCB80" i="1"/>
  <c r="CCC80" i="1" s="1"/>
  <c r="CCD80" i="1" s="1"/>
  <c r="CCA80" i="1"/>
  <c r="CBP80" i="1"/>
  <c r="CBQ80" i="1" s="1"/>
  <c r="CBR80" i="1" s="1"/>
  <c r="CBS80" i="1" s="1"/>
  <c r="CBF80" i="1"/>
  <c r="CBG80" i="1" s="1"/>
  <c r="CBH80" i="1" s="1"/>
  <c r="CBE80" i="1"/>
  <c r="CAT80" i="1"/>
  <c r="CAU80" i="1" s="1"/>
  <c r="CAV80" i="1" s="1"/>
  <c r="CAW80" i="1" s="1"/>
  <c r="CAI80" i="1"/>
  <c r="CAJ80" i="1" s="1"/>
  <c r="CAK80" i="1" s="1"/>
  <c r="CAL80" i="1" s="1"/>
  <c r="BZX80" i="1"/>
  <c r="BZY80" i="1" s="1"/>
  <c r="BZZ80" i="1" s="1"/>
  <c r="CAA80" i="1" s="1"/>
  <c r="BZM80" i="1"/>
  <c r="BZN80" i="1" s="1"/>
  <c r="BZO80" i="1" s="1"/>
  <c r="BZP80" i="1" s="1"/>
  <c r="BZB80" i="1"/>
  <c r="BZC80" i="1" s="1"/>
  <c r="BZD80" i="1" s="1"/>
  <c r="BZE80" i="1" s="1"/>
  <c r="BYQ80" i="1"/>
  <c r="BYR80" i="1" s="1"/>
  <c r="BYS80" i="1" s="1"/>
  <c r="BYT80" i="1" s="1"/>
  <c r="BYF80" i="1"/>
  <c r="BYG80" i="1" s="1"/>
  <c r="BYH80" i="1" s="1"/>
  <c r="BYI80" i="1" s="1"/>
  <c r="BXU80" i="1"/>
  <c r="BXV80" i="1" s="1"/>
  <c r="BXW80" i="1" s="1"/>
  <c r="BXX80" i="1" s="1"/>
  <c r="BXJ80" i="1"/>
  <c r="BXK80" i="1" s="1"/>
  <c r="BXL80" i="1" s="1"/>
  <c r="BXM80" i="1" s="1"/>
  <c r="BWY80" i="1"/>
  <c r="BWZ80" i="1" s="1"/>
  <c r="BXA80" i="1" s="1"/>
  <c r="BXB80" i="1" s="1"/>
  <c r="BWN80" i="1"/>
  <c r="BWO80" i="1" s="1"/>
  <c r="BWP80" i="1" s="1"/>
  <c r="BWQ80" i="1" s="1"/>
  <c r="BWC80" i="1"/>
  <c r="BWD80" i="1" s="1"/>
  <c r="BWE80" i="1" s="1"/>
  <c r="BWF80" i="1" s="1"/>
  <c r="BVR80" i="1"/>
  <c r="BVS80" i="1" s="1"/>
  <c r="BVT80" i="1" s="1"/>
  <c r="BVU80" i="1" s="1"/>
  <c r="BVH80" i="1"/>
  <c r="BVI80" i="1" s="1"/>
  <c r="BVJ80" i="1" s="1"/>
  <c r="BVG80" i="1"/>
  <c r="BUV80" i="1"/>
  <c r="BUW80" i="1" s="1"/>
  <c r="BUX80" i="1" s="1"/>
  <c r="BUY80" i="1" s="1"/>
  <c r="BUL80" i="1"/>
  <c r="BUM80" i="1" s="1"/>
  <c r="BUN80" i="1" s="1"/>
  <c r="BUK80" i="1"/>
  <c r="BTZ80" i="1"/>
  <c r="BUA80" i="1" s="1"/>
  <c r="BUB80" i="1" s="1"/>
  <c r="BUC80" i="1" s="1"/>
  <c r="BTO80" i="1"/>
  <c r="BTP80" i="1" s="1"/>
  <c r="BTQ80" i="1" s="1"/>
  <c r="BTR80" i="1" s="1"/>
  <c r="BTD80" i="1"/>
  <c r="BTE80" i="1" s="1"/>
  <c r="BTF80" i="1" s="1"/>
  <c r="BTG80" i="1" s="1"/>
  <c r="BST80" i="1"/>
  <c r="BSU80" i="1" s="1"/>
  <c r="BSV80" i="1" s="1"/>
  <c r="BSS80" i="1"/>
  <c r="BSH80" i="1"/>
  <c r="BSI80" i="1" s="1"/>
  <c r="BSJ80" i="1" s="1"/>
  <c r="BSK80" i="1" s="1"/>
  <c r="BRW80" i="1"/>
  <c r="BRX80" i="1" s="1"/>
  <c r="BRY80" i="1" s="1"/>
  <c r="BRZ80" i="1" s="1"/>
  <c r="BRL80" i="1"/>
  <c r="BRM80" i="1" s="1"/>
  <c r="BRN80" i="1" s="1"/>
  <c r="BRO80" i="1" s="1"/>
  <c r="BRA80" i="1"/>
  <c r="BRB80" i="1" s="1"/>
  <c r="BRC80" i="1" s="1"/>
  <c r="BRD80" i="1" s="1"/>
  <c r="BQP80" i="1"/>
  <c r="BQQ80" i="1" s="1"/>
  <c r="BQR80" i="1" s="1"/>
  <c r="BQS80" i="1" s="1"/>
  <c r="BQF80" i="1"/>
  <c r="BQG80" i="1" s="1"/>
  <c r="BQH80" i="1" s="1"/>
  <c r="BQE80" i="1"/>
  <c r="BPT80" i="1"/>
  <c r="BPU80" i="1" s="1"/>
  <c r="BPV80" i="1" s="1"/>
  <c r="BPW80" i="1" s="1"/>
  <c r="BPJ80" i="1"/>
  <c r="BPK80" i="1" s="1"/>
  <c r="BPL80" i="1" s="1"/>
  <c r="BPI80" i="1"/>
  <c r="BOX80" i="1"/>
  <c r="BOY80" i="1" s="1"/>
  <c r="BOZ80" i="1" s="1"/>
  <c r="BPA80" i="1" s="1"/>
  <c r="BOM80" i="1"/>
  <c r="BON80" i="1" s="1"/>
  <c r="BOO80" i="1" s="1"/>
  <c r="BOP80" i="1" s="1"/>
  <c r="BOB80" i="1"/>
  <c r="BOC80" i="1" s="1"/>
  <c r="BOD80" i="1" s="1"/>
  <c r="BOE80" i="1" s="1"/>
  <c r="BNR80" i="1"/>
  <c r="BNS80" i="1" s="1"/>
  <c r="BNT80" i="1" s="1"/>
  <c r="BNQ80" i="1"/>
  <c r="BNF80" i="1"/>
  <c r="BNG80" i="1" s="1"/>
  <c r="BNH80" i="1" s="1"/>
  <c r="BNI80" i="1" s="1"/>
  <c r="BMU80" i="1"/>
  <c r="BMV80" i="1" s="1"/>
  <c r="BMW80" i="1" s="1"/>
  <c r="BMX80" i="1" s="1"/>
  <c r="BMJ80" i="1"/>
  <c r="BMK80" i="1" s="1"/>
  <c r="BML80" i="1" s="1"/>
  <c r="BMM80" i="1" s="1"/>
  <c r="BLY80" i="1"/>
  <c r="BLZ80" i="1" s="1"/>
  <c r="BMA80" i="1" s="1"/>
  <c r="BMB80" i="1" s="1"/>
  <c r="BLN80" i="1"/>
  <c r="BLO80" i="1" s="1"/>
  <c r="BLP80" i="1" s="1"/>
  <c r="BLQ80" i="1" s="1"/>
  <c r="BLC80" i="1"/>
  <c r="BLD80" i="1" s="1"/>
  <c r="BLE80" i="1" s="1"/>
  <c r="BLF80" i="1" s="1"/>
  <c r="BKR80" i="1"/>
  <c r="BKS80" i="1" s="1"/>
  <c r="BKT80" i="1" s="1"/>
  <c r="BKU80" i="1" s="1"/>
  <c r="BKG80" i="1"/>
  <c r="BKH80" i="1" s="1"/>
  <c r="BKI80" i="1" s="1"/>
  <c r="BKJ80" i="1" s="1"/>
  <c r="BJV80" i="1"/>
  <c r="BJW80" i="1" s="1"/>
  <c r="BJX80" i="1" s="1"/>
  <c r="BJY80" i="1" s="1"/>
  <c r="BJK80" i="1"/>
  <c r="BJL80" i="1" s="1"/>
  <c r="BJM80" i="1" s="1"/>
  <c r="BJN80" i="1" s="1"/>
  <c r="BIZ80" i="1"/>
  <c r="BJA80" i="1" s="1"/>
  <c r="BJB80" i="1" s="1"/>
  <c r="BJC80" i="1" s="1"/>
  <c r="BIP80" i="1"/>
  <c r="BIQ80" i="1" s="1"/>
  <c r="BIR80" i="1" s="1"/>
  <c r="BIO80" i="1"/>
  <c r="BID80" i="1"/>
  <c r="BIE80" i="1" s="1"/>
  <c r="BIF80" i="1" s="1"/>
  <c r="BIG80" i="1" s="1"/>
  <c r="BHS80" i="1"/>
  <c r="BHT80" i="1" s="1"/>
  <c r="BHU80" i="1" s="1"/>
  <c r="BHV80" i="1" s="1"/>
  <c r="BHH80" i="1"/>
  <c r="BHI80" i="1" s="1"/>
  <c r="BHJ80" i="1" s="1"/>
  <c r="BHK80" i="1" s="1"/>
  <c r="BGX80" i="1"/>
  <c r="BGY80" i="1" s="1"/>
  <c r="BGZ80" i="1" s="1"/>
  <c r="BGW80" i="1"/>
  <c r="BGL80" i="1"/>
  <c r="BGM80" i="1" s="1"/>
  <c r="BGN80" i="1" s="1"/>
  <c r="BGO80" i="1" s="1"/>
  <c r="BGA80" i="1"/>
  <c r="BGB80" i="1" s="1"/>
  <c r="BGC80" i="1" s="1"/>
  <c r="BGD80" i="1" s="1"/>
  <c r="BFP80" i="1"/>
  <c r="BFQ80" i="1" s="1"/>
  <c r="BFR80" i="1" s="1"/>
  <c r="BFS80" i="1" s="1"/>
  <c r="BFE80" i="1"/>
  <c r="BFF80" i="1" s="1"/>
  <c r="BFG80" i="1" s="1"/>
  <c r="BFH80" i="1" s="1"/>
  <c r="BET80" i="1"/>
  <c r="BEU80" i="1" s="1"/>
  <c r="BEV80" i="1" s="1"/>
  <c r="BEW80" i="1" s="1"/>
  <c r="BEJ80" i="1"/>
  <c r="BEK80" i="1" s="1"/>
  <c r="BEL80" i="1" s="1"/>
  <c r="BEI80" i="1"/>
  <c r="BDX80" i="1"/>
  <c r="BDY80" i="1" s="1"/>
  <c r="BDZ80" i="1" s="1"/>
  <c r="BEA80" i="1" s="1"/>
  <c r="BDN80" i="1"/>
  <c r="BDO80" i="1" s="1"/>
  <c r="BDP80" i="1" s="1"/>
  <c r="BDM80" i="1"/>
  <c r="BDB80" i="1"/>
  <c r="BDC80" i="1" s="1"/>
  <c r="BDD80" i="1" s="1"/>
  <c r="BDE80" i="1" s="1"/>
  <c r="BCQ80" i="1"/>
  <c r="BCR80" i="1" s="1"/>
  <c r="BCS80" i="1" s="1"/>
  <c r="BCT80" i="1" s="1"/>
  <c r="BCF80" i="1"/>
  <c r="BCG80" i="1" s="1"/>
  <c r="BCH80" i="1" s="1"/>
  <c r="BCI80" i="1" s="1"/>
  <c r="BBU80" i="1"/>
  <c r="BBV80" i="1" s="1"/>
  <c r="BBW80" i="1" s="1"/>
  <c r="BBX80" i="1" s="1"/>
  <c r="BBJ80" i="1"/>
  <c r="BBK80" i="1" s="1"/>
  <c r="BBL80" i="1" s="1"/>
  <c r="BBM80" i="1" s="1"/>
  <c r="BAZ80" i="1"/>
  <c r="BBA80" i="1" s="1"/>
  <c r="BBB80" i="1" s="1"/>
  <c r="BAY80" i="1"/>
  <c r="BAN80" i="1"/>
  <c r="BAO80" i="1" s="1"/>
  <c r="BAP80" i="1" s="1"/>
  <c r="BAQ80" i="1" s="1"/>
  <c r="BAC80" i="1"/>
  <c r="BAD80" i="1" s="1"/>
  <c r="BAE80" i="1" s="1"/>
  <c r="BAF80" i="1" s="1"/>
  <c r="AZR80" i="1"/>
  <c r="AZS80" i="1" s="1"/>
  <c r="AZT80" i="1" s="1"/>
  <c r="AZU80" i="1" s="1"/>
  <c r="AZG80" i="1"/>
  <c r="AZH80" i="1" s="1"/>
  <c r="AZI80" i="1" s="1"/>
  <c r="AZJ80" i="1" s="1"/>
  <c r="AYV80" i="1"/>
  <c r="AYW80" i="1" s="1"/>
  <c r="AYX80" i="1" s="1"/>
  <c r="AYY80" i="1" s="1"/>
  <c r="AYK80" i="1"/>
  <c r="AYL80" i="1" s="1"/>
  <c r="AYM80" i="1" s="1"/>
  <c r="AYN80" i="1" s="1"/>
  <c r="AYB80" i="1"/>
  <c r="AYC80" i="1" s="1"/>
  <c r="AXZ80" i="1"/>
  <c r="AYA80" i="1" s="1"/>
  <c r="AXO80" i="1"/>
  <c r="AXP80" i="1" s="1"/>
  <c r="AXQ80" i="1" s="1"/>
  <c r="AXR80" i="1" s="1"/>
  <c r="AXE80" i="1"/>
  <c r="AXF80" i="1" s="1"/>
  <c r="AXG80" i="1" s="1"/>
  <c r="AXD80" i="1"/>
  <c r="AWT80" i="1"/>
  <c r="AWU80" i="1" s="1"/>
  <c r="AWV80" i="1" s="1"/>
  <c r="AWS80" i="1"/>
  <c r="AWH80" i="1"/>
  <c r="AWI80" i="1" s="1"/>
  <c r="AWJ80" i="1" s="1"/>
  <c r="AWK80" i="1" s="1"/>
  <c r="AVW80" i="1"/>
  <c r="AVX80" i="1" s="1"/>
  <c r="AVY80" i="1" s="1"/>
  <c r="AVZ80" i="1" s="1"/>
  <c r="AVL80" i="1"/>
  <c r="AVM80" i="1" s="1"/>
  <c r="AVN80" i="1" s="1"/>
  <c r="AVO80" i="1" s="1"/>
  <c r="AVB80" i="1"/>
  <c r="AVC80" i="1" s="1"/>
  <c r="AVD80" i="1" s="1"/>
  <c r="AVA80" i="1"/>
  <c r="AUR80" i="1"/>
  <c r="AUS80" i="1" s="1"/>
  <c r="AUP80" i="1"/>
  <c r="AUQ80" i="1" s="1"/>
  <c r="AUF80" i="1"/>
  <c r="AUG80" i="1" s="1"/>
  <c r="AUH80" i="1" s="1"/>
  <c r="AUE80" i="1"/>
  <c r="ATT80" i="1"/>
  <c r="ATU80" i="1" s="1"/>
  <c r="ATV80" i="1" s="1"/>
  <c r="ATW80" i="1" s="1"/>
  <c r="ATI80" i="1"/>
  <c r="ATJ80" i="1" s="1"/>
  <c r="ATK80" i="1" s="1"/>
  <c r="ATL80" i="1" s="1"/>
  <c r="ASX80" i="1"/>
  <c r="ASY80" i="1" s="1"/>
  <c r="ASZ80" i="1" s="1"/>
  <c r="ATA80" i="1" s="1"/>
  <c r="ASM80" i="1"/>
  <c r="ASN80" i="1" s="1"/>
  <c r="ASO80" i="1" s="1"/>
  <c r="ASP80" i="1" s="1"/>
  <c r="ASB80" i="1"/>
  <c r="ASC80" i="1" s="1"/>
  <c r="ASD80" i="1" s="1"/>
  <c r="ASE80" i="1" s="1"/>
  <c r="ARR80" i="1"/>
  <c r="ARS80" i="1" s="1"/>
  <c r="ART80" i="1" s="1"/>
  <c r="ARQ80" i="1"/>
  <c r="ARF80" i="1"/>
  <c r="ARG80" i="1" s="1"/>
  <c r="ARH80" i="1" s="1"/>
  <c r="ARI80" i="1" s="1"/>
  <c r="AQU80" i="1"/>
  <c r="AQV80" i="1" s="1"/>
  <c r="AQW80" i="1" s="1"/>
  <c r="AQX80" i="1" s="1"/>
  <c r="AQJ80" i="1"/>
  <c r="AQK80" i="1" s="1"/>
  <c r="AQL80" i="1" s="1"/>
  <c r="AQM80" i="1" s="1"/>
  <c r="APY80" i="1"/>
  <c r="APZ80" i="1" s="1"/>
  <c r="AQA80" i="1" s="1"/>
  <c r="AQB80" i="1" s="1"/>
  <c r="APN80" i="1"/>
  <c r="APO80" i="1" s="1"/>
  <c r="APP80" i="1" s="1"/>
  <c r="APQ80" i="1" s="1"/>
  <c r="APC80" i="1"/>
  <c r="APD80" i="1" s="1"/>
  <c r="APE80" i="1" s="1"/>
  <c r="APF80" i="1" s="1"/>
  <c r="AOR80" i="1"/>
  <c r="AOS80" i="1" s="1"/>
  <c r="AOT80" i="1" s="1"/>
  <c r="AOU80" i="1" s="1"/>
  <c r="AOH80" i="1"/>
  <c r="AOI80" i="1" s="1"/>
  <c r="AOJ80" i="1" s="1"/>
  <c r="AOG80" i="1"/>
  <c r="ANX80" i="1"/>
  <c r="ANY80" i="1" s="1"/>
  <c r="ANV80" i="1"/>
  <c r="ANW80" i="1" s="1"/>
  <c r="ANK80" i="1"/>
  <c r="ANL80" i="1" s="1"/>
  <c r="ANM80" i="1" s="1"/>
  <c r="ANN80" i="1" s="1"/>
  <c r="AMZ80" i="1"/>
  <c r="ANA80" i="1" s="1"/>
  <c r="ANB80" i="1" s="1"/>
  <c r="ANC80" i="1" s="1"/>
  <c r="AMP80" i="1"/>
  <c r="AMQ80" i="1" s="1"/>
  <c r="AMR80" i="1" s="1"/>
  <c r="AMO80" i="1"/>
  <c r="AMD80" i="1"/>
  <c r="AME80" i="1" s="1"/>
  <c r="AMF80" i="1" s="1"/>
  <c r="AMG80" i="1" s="1"/>
  <c r="ALS80" i="1"/>
  <c r="ALT80" i="1" s="1"/>
  <c r="ALU80" i="1" s="1"/>
  <c r="ALV80" i="1" s="1"/>
  <c r="ALI80" i="1"/>
  <c r="ALJ80" i="1" s="1"/>
  <c r="ALK80" i="1" s="1"/>
  <c r="ALH80" i="1"/>
  <c r="AKX80" i="1"/>
  <c r="AKY80" i="1" s="1"/>
  <c r="AKZ80" i="1" s="1"/>
  <c r="AKW80" i="1"/>
  <c r="AKL80" i="1"/>
  <c r="AKM80" i="1" s="1"/>
  <c r="AKN80" i="1" s="1"/>
  <c r="AKO80" i="1" s="1"/>
  <c r="AKA80" i="1"/>
  <c r="AKB80" i="1" s="1"/>
  <c r="AKC80" i="1" s="1"/>
  <c r="AKD80" i="1" s="1"/>
  <c r="AJP80" i="1"/>
  <c r="AJQ80" i="1" s="1"/>
  <c r="AJR80" i="1" s="1"/>
  <c r="AJS80" i="1" s="1"/>
  <c r="AJF80" i="1"/>
  <c r="AJG80" i="1" s="1"/>
  <c r="AJH80" i="1" s="1"/>
  <c r="AJE80" i="1"/>
  <c r="AIV80" i="1"/>
  <c r="AIW80" i="1" s="1"/>
  <c r="AIT80" i="1"/>
  <c r="AIU80" i="1" s="1"/>
  <c r="AIJ80" i="1"/>
  <c r="AIK80" i="1" s="1"/>
  <c r="AIL80" i="1" s="1"/>
  <c r="AII80" i="1"/>
  <c r="AHY80" i="1"/>
  <c r="AHZ80" i="1" s="1"/>
  <c r="AIA80" i="1" s="1"/>
  <c r="AHX80" i="1"/>
  <c r="AHM80" i="1"/>
  <c r="AHN80" i="1" s="1"/>
  <c r="AHO80" i="1" s="1"/>
  <c r="AHP80" i="1" s="1"/>
  <c r="AHB80" i="1"/>
  <c r="AHC80" i="1" s="1"/>
  <c r="AHD80" i="1" s="1"/>
  <c r="AHE80" i="1" s="1"/>
  <c r="AGQ80" i="1"/>
  <c r="AGR80" i="1" s="1"/>
  <c r="AGS80" i="1" s="1"/>
  <c r="AGT80" i="1" s="1"/>
  <c r="AGF80" i="1"/>
  <c r="AGG80" i="1" s="1"/>
  <c r="AGH80" i="1" s="1"/>
  <c r="AGI80" i="1" s="1"/>
  <c r="AFV80" i="1"/>
  <c r="AFW80" i="1" s="1"/>
  <c r="AFX80" i="1" s="1"/>
  <c r="AFU80" i="1"/>
  <c r="AFJ80" i="1"/>
  <c r="AFK80" i="1" s="1"/>
  <c r="AFL80" i="1" s="1"/>
  <c r="AFM80" i="1" s="1"/>
  <c r="AEZ80" i="1"/>
  <c r="AFA80" i="1" s="1"/>
  <c r="AFB80" i="1" s="1"/>
  <c r="AEY80" i="1"/>
  <c r="AEN80" i="1"/>
  <c r="AEO80" i="1" s="1"/>
  <c r="AEP80" i="1" s="1"/>
  <c r="AEQ80" i="1" s="1"/>
  <c r="AEC80" i="1"/>
  <c r="AED80" i="1" s="1"/>
  <c r="AEE80" i="1" s="1"/>
  <c r="AEF80" i="1" s="1"/>
  <c r="ADT80" i="1"/>
  <c r="ADU80" i="1" s="1"/>
  <c r="ADR80" i="1"/>
  <c r="ADS80" i="1" s="1"/>
  <c r="ADH80" i="1"/>
  <c r="ADI80" i="1" s="1"/>
  <c r="ADJ80" i="1" s="1"/>
  <c r="ADG80" i="1"/>
  <c r="ACW80" i="1"/>
  <c r="ACX80" i="1" s="1"/>
  <c r="ACY80" i="1" s="1"/>
  <c r="ACV80" i="1"/>
  <c r="ACK80" i="1"/>
  <c r="ACL80" i="1" s="1"/>
  <c r="ACM80" i="1" s="1"/>
  <c r="ACN80" i="1" s="1"/>
  <c r="ACB80" i="1"/>
  <c r="ACC80" i="1" s="1"/>
  <c r="ABZ80" i="1"/>
  <c r="ACA80" i="1" s="1"/>
  <c r="ABO80" i="1"/>
  <c r="ABP80" i="1" s="1"/>
  <c r="ABQ80" i="1" s="1"/>
  <c r="ABR80" i="1" s="1"/>
  <c r="ABD80" i="1"/>
  <c r="ABE80" i="1" s="1"/>
  <c r="ABF80" i="1" s="1"/>
  <c r="ABG80" i="1" s="1"/>
  <c r="AAS80" i="1"/>
  <c r="AAT80" i="1" s="1"/>
  <c r="AAU80" i="1" s="1"/>
  <c r="AAV80" i="1" s="1"/>
  <c r="AAH80" i="1"/>
  <c r="AAI80" i="1" s="1"/>
  <c r="AAJ80" i="1" s="1"/>
  <c r="AAK80" i="1" s="1"/>
  <c r="ZW80" i="1"/>
  <c r="ZX80" i="1" s="1"/>
  <c r="ZY80" i="1" s="1"/>
  <c r="ZZ80" i="1" s="1"/>
  <c r="ZL80" i="1"/>
  <c r="ZM80" i="1" s="1"/>
  <c r="ZN80" i="1" s="1"/>
  <c r="ZO80" i="1" s="1"/>
  <c r="ZB80" i="1"/>
  <c r="ZC80" i="1" s="1"/>
  <c r="ZD80" i="1" s="1"/>
  <c r="ZA80" i="1"/>
  <c r="YP80" i="1"/>
  <c r="YQ80" i="1" s="1"/>
  <c r="YR80" i="1" s="1"/>
  <c r="YS80" i="1" s="1"/>
  <c r="YE80" i="1"/>
  <c r="YF80" i="1" s="1"/>
  <c r="YG80" i="1" s="1"/>
  <c r="YH80" i="1" s="1"/>
  <c r="XT80" i="1"/>
  <c r="XU80" i="1" s="1"/>
  <c r="XV80" i="1" s="1"/>
  <c r="XW80" i="1" s="1"/>
  <c r="XI80" i="1"/>
  <c r="XJ80" i="1" s="1"/>
  <c r="XK80" i="1" s="1"/>
  <c r="XL80" i="1" s="1"/>
  <c r="WZ80" i="1"/>
  <c r="XA80" i="1" s="1"/>
  <c r="WX80" i="1"/>
  <c r="WY80" i="1" s="1"/>
  <c r="WM80" i="1"/>
  <c r="WN80" i="1" s="1"/>
  <c r="WO80" i="1" s="1"/>
  <c r="WP80" i="1" s="1"/>
  <c r="WC80" i="1"/>
  <c r="WD80" i="1" s="1"/>
  <c r="WE80" i="1" s="1"/>
  <c r="WB80" i="1"/>
  <c r="VQ80" i="1"/>
  <c r="VR80" i="1" s="1"/>
  <c r="VS80" i="1" s="1"/>
  <c r="VT80" i="1" s="1"/>
  <c r="VF80" i="1"/>
  <c r="VG80" i="1" s="1"/>
  <c r="VH80" i="1" s="1"/>
  <c r="VI80" i="1" s="1"/>
  <c r="UU80" i="1"/>
  <c r="UV80" i="1" s="1"/>
  <c r="UW80" i="1" s="1"/>
  <c r="UX80" i="1" s="1"/>
  <c r="UJ80" i="1"/>
  <c r="UK80" i="1" s="1"/>
  <c r="UL80" i="1" s="1"/>
  <c r="UM80" i="1" s="1"/>
  <c r="TY80" i="1"/>
  <c r="TZ80" i="1" s="1"/>
  <c r="UA80" i="1" s="1"/>
  <c r="UB80" i="1" s="1"/>
  <c r="TN80" i="1"/>
  <c r="TO80" i="1" s="1"/>
  <c r="TP80" i="1" s="1"/>
  <c r="TQ80" i="1" s="1"/>
  <c r="TC80" i="1"/>
  <c r="TD80" i="1" s="1"/>
  <c r="TE80" i="1" s="1"/>
  <c r="TF80" i="1" s="1"/>
  <c r="SR80" i="1"/>
  <c r="SS80" i="1" s="1"/>
  <c r="ST80" i="1" s="1"/>
  <c r="SU80" i="1" s="1"/>
  <c r="SH80" i="1"/>
  <c r="SI80" i="1" s="1"/>
  <c r="SJ80" i="1" s="1"/>
  <c r="SG80" i="1"/>
  <c r="RV80" i="1"/>
  <c r="RW80" i="1" s="1"/>
  <c r="RX80" i="1" s="1"/>
  <c r="RY80" i="1" s="1"/>
  <c r="RK80" i="1"/>
  <c r="RL80" i="1" s="1"/>
  <c r="RM80" i="1" s="1"/>
  <c r="RN80" i="1" s="1"/>
  <c r="QZ80" i="1"/>
  <c r="RA80" i="1" s="1"/>
  <c r="RB80" i="1" s="1"/>
  <c r="RC80" i="1" s="1"/>
  <c r="QP80" i="1"/>
  <c r="QQ80" i="1" s="1"/>
  <c r="QR80" i="1" s="1"/>
  <c r="QO80" i="1"/>
  <c r="QD80" i="1"/>
  <c r="QE80" i="1" s="1"/>
  <c r="QF80" i="1" s="1"/>
  <c r="QG80" i="1" s="1"/>
  <c r="PT80" i="1"/>
  <c r="PU80" i="1" s="1"/>
  <c r="PV80" i="1" s="1"/>
  <c r="PS80" i="1"/>
  <c r="PH80" i="1"/>
  <c r="PI80" i="1" s="1"/>
  <c r="PJ80" i="1" s="1"/>
  <c r="PK80" i="1" s="1"/>
  <c r="OW80" i="1"/>
  <c r="OX80" i="1" s="1"/>
  <c r="OY80" i="1" s="1"/>
  <c r="OZ80" i="1" s="1"/>
  <c r="OL80" i="1"/>
  <c r="OM80" i="1" s="1"/>
  <c r="ON80" i="1" s="1"/>
  <c r="OO80" i="1" s="1"/>
  <c r="OA80" i="1"/>
  <c r="OB80" i="1" s="1"/>
  <c r="OC80" i="1" s="1"/>
  <c r="OD80" i="1" s="1"/>
  <c r="NP80" i="1"/>
  <c r="NQ80" i="1" s="1"/>
  <c r="NR80" i="1" s="1"/>
  <c r="NS80" i="1" s="1"/>
  <c r="NF80" i="1"/>
  <c r="NG80" i="1" s="1"/>
  <c r="NH80" i="1" s="1"/>
  <c r="NE80" i="1"/>
  <c r="MT80" i="1"/>
  <c r="MU80" i="1" s="1"/>
  <c r="MV80" i="1" s="1"/>
  <c r="MW80" i="1" s="1"/>
  <c r="MJ80" i="1"/>
  <c r="MK80" i="1" s="1"/>
  <c r="ML80" i="1" s="1"/>
  <c r="MI80" i="1"/>
  <c r="LX80" i="1"/>
  <c r="LY80" i="1" s="1"/>
  <c r="LZ80" i="1" s="1"/>
  <c r="MA80" i="1" s="1"/>
  <c r="LN80" i="1"/>
  <c r="LO80" i="1" s="1"/>
  <c r="LP80" i="1" s="1"/>
  <c r="LM80" i="1"/>
  <c r="LB80" i="1"/>
  <c r="LC80" i="1" s="1"/>
  <c r="LD80" i="1" s="1"/>
  <c r="LE80" i="1" s="1"/>
  <c r="KR80" i="1"/>
  <c r="KS80" i="1" s="1"/>
  <c r="KT80" i="1" s="1"/>
  <c r="KQ80" i="1"/>
  <c r="KF80" i="1"/>
  <c r="KG80" i="1" s="1"/>
  <c r="KH80" i="1" s="1"/>
  <c r="KI80" i="1" s="1"/>
  <c r="JV80" i="1"/>
  <c r="JW80" i="1" s="1"/>
  <c r="JX80" i="1" s="1"/>
  <c r="JU80" i="1"/>
  <c r="JJ80" i="1"/>
  <c r="JK80" i="1" s="1"/>
  <c r="JL80" i="1" s="1"/>
  <c r="JM80" i="1" s="1"/>
  <c r="IY80" i="1"/>
  <c r="IZ80" i="1" s="1"/>
  <c r="JA80" i="1" s="1"/>
  <c r="JB80" i="1" s="1"/>
  <c r="IN80" i="1"/>
  <c r="IO80" i="1" s="1"/>
  <c r="IP80" i="1" s="1"/>
  <c r="IQ80" i="1" s="1"/>
  <c r="ID80" i="1"/>
  <c r="IE80" i="1" s="1"/>
  <c r="IF80" i="1" s="1"/>
  <c r="IC80" i="1"/>
  <c r="HR80" i="1"/>
  <c r="HS80" i="1" s="1"/>
  <c r="HT80" i="1" s="1"/>
  <c r="HU80" i="1" s="1"/>
  <c r="HG80" i="1"/>
  <c r="HH80" i="1" s="1"/>
  <c r="HI80" i="1" s="1"/>
  <c r="HJ80" i="1" s="1"/>
  <c r="GV80" i="1"/>
  <c r="GW80" i="1" s="1"/>
  <c r="GX80" i="1" s="1"/>
  <c r="GY80" i="1" s="1"/>
  <c r="GL80" i="1"/>
  <c r="GM80" i="1" s="1"/>
  <c r="GN80" i="1" s="1"/>
  <c r="GK80" i="1"/>
  <c r="FZ80" i="1"/>
  <c r="GA80" i="1" s="1"/>
  <c r="GB80" i="1" s="1"/>
  <c r="GC80" i="1" s="1"/>
  <c r="FO80" i="1"/>
  <c r="FP80" i="1" s="1"/>
  <c r="FQ80" i="1" s="1"/>
  <c r="FR80" i="1" s="1"/>
  <c r="FD80" i="1"/>
  <c r="FE80" i="1" s="1"/>
  <c r="FF80" i="1" s="1"/>
  <c r="FG80" i="1" s="1"/>
  <c r="ET80" i="1"/>
  <c r="EU80" i="1" s="1"/>
  <c r="EV80" i="1" s="1"/>
  <c r="ES80" i="1"/>
  <c r="EH80" i="1"/>
  <c r="EI80" i="1" s="1"/>
  <c r="EJ80" i="1" s="1"/>
  <c r="EK80" i="1" s="1"/>
  <c r="DX80" i="1"/>
  <c r="DY80" i="1" s="1"/>
  <c r="DZ80" i="1" s="1"/>
  <c r="DW80" i="1"/>
  <c r="DL80" i="1"/>
  <c r="DM80" i="1" s="1"/>
  <c r="DN80" i="1" s="1"/>
  <c r="DO80" i="1" s="1"/>
  <c r="DA80" i="1"/>
  <c r="DB80" i="1" s="1"/>
  <c r="DC80" i="1" s="1"/>
  <c r="DD80" i="1" s="1"/>
  <c r="CP80" i="1"/>
  <c r="CQ80" i="1" s="1"/>
  <c r="CR80" i="1" s="1"/>
  <c r="CS80" i="1" s="1"/>
  <c r="CE80" i="1"/>
  <c r="CF80" i="1" s="1"/>
  <c r="CG80" i="1" s="1"/>
  <c r="CH80" i="1" s="1"/>
  <c r="BT80" i="1"/>
  <c r="BU80" i="1" s="1"/>
  <c r="BV80" i="1" s="1"/>
  <c r="BW80" i="1" s="1"/>
  <c r="BI80" i="1"/>
  <c r="BJ80" i="1" s="1"/>
  <c r="BK80" i="1" s="1"/>
  <c r="BL80" i="1" s="1"/>
  <c r="AX80" i="1"/>
  <c r="AY80" i="1" s="1"/>
  <c r="AZ80" i="1" s="1"/>
  <c r="BA80" i="1" s="1"/>
  <c r="AN80" i="1"/>
  <c r="AO80" i="1" s="1"/>
  <c r="AP80" i="1" s="1"/>
  <c r="AM80" i="1"/>
  <c r="AB80" i="1"/>
  <c r="AC80" i="1" s="1"/>
  <c r="AD80" i="1" s="1"/>
  <c r="AE80" i="1" s="1"/>
  <c r="R80" i="1"/>
  <c r="S80" i="1" s="1"/>
  <c r="T80" i="1" s="1"/>
  <c r="Q80" i="1"/>
  <c r="F80" i="1"/>
  <c r="G80" i="1" s="1"/>
  <c r="H80" i="1" s="1"/>
  <c r="I80" i="1" s="1"/>
  <c r="CLI79" i="1"/>
  <c r="CLJ79" i="1" s="1"/>
  <c r="CLK79" i="1" s="1"/>
  <c r="CLL79" i="1" s="1"/>
  <c r="CKX79" i="1"/>
  <c r="CKY79" i="1" s="1"/>
  <c r="CKZ79" i="1" s="1"/>
  <c r="CLA79" i="1" s="1"/>
  <c r="CKM79" i="1"/>
  <c r="CKN79" i="1" s="1"/>
  <c r="CKO79" i="1" s="1"/>
  <c r="CKP79" i="1" s="1"/>
  <c r="CKB79" i="1"/>
  <c r="CKC79" i="1" s="1"/>
  <c r="CKD79" i="1" s="1"/>
  <c r="CKE79" i="1" s="1"/>
  <c r="CJQ79" i="1"/>
  <c r="CJR79" i="1" s="1"/>
  <c r="CJS79" i="1" s="1"/>
  <c r="CJT79" i="1" s="1"/>
  <c r="CJF79" i="1"/>
  <c r="CJG79" i="1" s="1"/>
  <c r="CJH79" i="1" s="1"/>
  <c r="CJI79" i="1" s="1"/>
  <c r="CIU79" i="1"/>
  <c r="CIV79" i="1" s="1"/>
  <c r="CIW79" i="1" s="1"/>
  <c r="CIX79" i="1" s="1"/>
  <c r="CIJ79" i="1"/>
  <c r="CIK79" i="1" s="1"/>
  <c r="CIL79" i="1" s="1"/>
  <c r="CIM79" i="1" s="1"/>
  <c r="CHY79" i="1"/>
  <c r="CHZ79" i="1" s="1"/>
  <c r="CIA79" i="1" s="1"/>
  <c r="CIB79" i="1" s="1"/>
  <c r="CHN79" i="1"/>
  <c r="CHO79" i="1" s="1"/>
  <c r="CHP79" i="1" s="1"/>
  <c r="CHQ79" i="1" s="1"/>
  <c r="CHC79" i="1"/>
  <c r="CHD79" i="1" s="1"/>
  <c r="CHE79" i="1" s="1"/>
  <c r="CHF79" i="1" s="1"/>
  <c r="CGR79" i="1"/>
  <c r="CGS79" i="1" s="1"/>
  <c r="CGT79" i="1" s="1"/>
  <c r="CGU79" i="1" s="1"/>
  <c r="CGG79" i="1"/>
  <c r="CGH79" i="1" s="1"/>
  <c r="CGI79" i="1" s="1"/>
  <c r="CGJ79" i="1" s="1"/>
  <c r="CFV79" i="1"/>
  <c r="CFW79" i="1" s="1"/>
  <c r="CFX79" i="1" s="1"/>
  <c r="CFY79" i="1" s="1"/>
  <c r="CFK79" i="1"/>
  <c r="CFL79" i="1" s="1"/>
  <c r="CFM79" i="1" s="1"/>
  <c r="CFN79" i="1" s="1"/>
  <c r="CEZ79" i="1"/>
  <c r="CFA79" i="1" s="1"/>
  <c r="CFB79" i="1" s="1"/>
  <c r="CFC79" i="1" s="1"/>
  <c r="CEO79" i="1"/>
  <c r="CEP79" i="1" s="1"/>
  <c r="CEQ79" i="1" s="1"/>
  <c r="CER79" i="1" s="1"/>
  <c r="CED79" i="1"/>
  <c r="CEE79" i="1" s="1"/>
  <c r="CEF79" i="1" s="1"/>
  <c r="CEG79" i="1" s="1"/>
  <c r="CDS79" i="1"/>
  <c r="CDT79" i="1" s="1"/>
  <c r="CDU79" i="1" s="1"/>
  <c r="CDV79" i="1" s="1"/>
  <c r="CDH79" i="1"/>
  <c r="CDI79" i="1" s="1"/>
  <c r="CDJ79" i="1" s="1"/>
  <c r="CDK79" i="1" s="1"/>
  <c r="CCW79" i="1"/>
  <c r="CCX79" i="1" s="1"/>
  <c r="CCY79" i="1" s="1"/>
  <c r="CCZ79" i="1" s="1"/>
  <c r="CCL79" i="1"/>
  <c r="CCM79" i="1" s="1"/>
  <c r="CCN79" i="1" s="1"/>
  <c r="CCO79" i="1" s="1"/>
  <c r="CCA79" i="1"/>
  <c r="CCB79" i="1" s="1"/>
  <c r="CCC79" i="1" s="1"/>
  <c r="CCD79" i="1" s="1"/>
  <c r="CBP79" i="1"/>
  <c r="CBQ79" i="1" s="1"/>
  <c r="CBR79" i="1" s="1"/>
  <c r="CBS79" i="1" s="1"/>
  <c r="CBE79" i="1"/>
  <c r="CBF79" i="1" s="1"/>
  <c r="CBG79" i="1" s="1"/>
  <c r="CBH79" i="1" s="1"/>
  <c r="CAT79" i="1"/>
  <c r="CAU79" i="1" s="1"/>
  <c r="CAV79" i="1" s="1"/>
  <c r="CAW79" i="1" s="1"/>
  <c r="CAI79" i="1"/>
  <c r="CAJ79" i="1" s="1"/>
  <c r="CAK79" i="1" s="1"/>
  <c r="CAL79" i="1" s="1"/>
  <c r="BZX79" i="1"/>
  <c r="BZY79" i="1" s="1"/>
  <c r="BZZ79" i="1" s="1"/>
  <c r="CAA79" i="1" s="1"/>
  <c r="BZM79" i="1"/>
  <c r="BZN79" i="1" s="1"/>
  <c r="BZO79" i="1" s="1"/>
  <c r="BZP79" i="1" s="1"/>
  <c r="BZB79" i="1"/>
  <c r="BZC79" i="1" s="1"/>
  <c r="BZD79" i="1" s="1"/>
  <c r="BZE79" i="1" s="1"/>
  <c r="BYQ79" i="1"/>
  <c r="BYR79" i="1" s="1"/>
  <c r="BYS79" i="1" s="1"/>
  <c r="BYT79" i="1" s="1"/>
  <c r="BYF79" i="1"/>
  <c r="BYG79" i="1" s="1"/>
  <c r="BYH79" i="1" s="1"/>
  <c r="BYI79" i="1" s="1"/>
  <c r="BXU79" i="1"/>
  <c r="BXV79" i="1" s="1"/>
  <c r="BXW79" i="1" s="1"/>
  <c r="BXX79" i="1" s="1"/>
  <c r="BXJ79" i="1"/>
  <c r="BXK79" i="1" s="1"/>
  <c r="BXL79" i="1" s="1"/>
  <c r="BXM79" i="1" s="1"/>
  <c r="BWY79" i="1"/>
  <c r="BWZ79" i="1" s="1"/>
  <c r="BXA79" i="1" s="1"/>
  <c r="BXB79" i="1" s="1"/>
  <c r="BWN79" i="1"/>
  <c r="BWO79" i="1" s="1"/>
  <c r="BWP79" i="1" s="1"/>
  <c r="BWQ79" i="1" s="1"/>
  <c r="BWC79" i="1"/>
  <c r="BWD79" i="1" s="1"/>
  <c r="BWE79" i="1" s="1"/>
  <c r="BWF79" i="1" s="1"/>
  <c r="BVR79" i="1"/>
  <c r="BVS79" i="1" s="1"/>
  <c r="BVT79" i="1" s="1"/>
  <c r="BVU79" i="1" s="1"/>
  <c r="BVG79" i="1"/>
  <c r="BVH79" i="1" s="1"/>
  <c r="BVI79" i="1" s="1"/>
  <c r="BVJ79" i="1" s="1"/>
  <c r="BUV79" i="1"/>
  <c r="BUW79" i="1" s="1"/>
  <c r="BUX79" i="1" s="1"/>
  <c r="BUY79" i="1" s="1"/>
  <c r="BUK79" i="1"/>
  <c r="BUL79" i="1" s="1"/>
  <c r="BUM79" i="1" s="1"/>
  <c r="BUN79" i="1" s="1"/>
  <c r="BTZ79" i="1"/>
  <c r="BUA79" i="1" s="1"/>
  <c r="BUB79" i="1" s="1"/>
  <c r="BUC79" i="1" s="1"/>
  <c r="BTO79" i="1"/>
  <c r="BTP79" i="1" s="1"/>
  <c r="BTQ79" i="1" s="1"/>
  <c r="BTR79" i="1" s="1"/>
  <c r="BTD79" i="1"/>
  <c r="BTE79" i="1" s="1"/>
  <c r="BTF79" i="1" s="1"/>
  <c r="BTG79" i="1" s="1"/>
  <c r="BSS79" i="1"/>
  <c r="BST79" i="1" s="1"/>
  <c r="BSU79" i="1" s="1"/>
  <c r="BSV79" i="1" s="1"/>
  <c r="BSH79" i="1"/>
  <c r="BSI79" i="1" s="1"/>
  <c r="BSJ79" i="1" s="1"/>
  <c r="BSK79" i="1" s="1"/>
  <c r="BRW79" i="1"/>
  <c r="BRX79" i="1" s="1"/>
  <c r="BRY79" i="1" s="1"/>
  <c r="BRZ79" i="1" s="1"/>
  <c r="BRL79" i="1"/>
  <c r="BRM79" i="1" s="1"/>
  <c r="BRN79" i="1" s="1"/>
  <c r="BRO79" i="1" s="1"/>
  <c r="BRA79" i="1"/>
  <c r="BRB79" i="1" s="1"/>
  <c r="BRC79" i="1" s="1"/>
  <c r="BRD79" i="1" s="1"/>
  <c r="BQP79" i="1"/>
  <c r="BQQ79" i="1" s="1"/>
  <c r="BQR79" i="1" s="1"/>
  <c r="BQS79" i="1" s="1"/>
  <c r="BQE79" i="1"/>
  <c r="BQF79" i="1" s="1"/>
  <c r="BQG79" i="1" s="1"/>
  <c r="BQH79" i="1" s="1"/>
  <c r="BPT79" i="1"/>
  <c r="BPU79" i="1" s="1"/>
  <c r="BPV79" i="1" s="1"/>
  <c r="BPW79" i="1" s="1"/>
  <c r="BPI79" i="1"/>
  <c r="BPJ79" i="1" s="1"/>
  <c r="BPK79" i="1" s="1"/>
  <c r="BPL79" i="1" s="1"/>
  <c r="BOX79" i="1"/>
  <c r="BOY79" i="1" s="1"/>
  <c r="BOZ79" i="1" s="1"/>
  <c r="BPA79" i="1" s="1"/>
  <c r="BOM79" i="1"/>
  <c r="BON79" i="1" s="1"/>
  <c r="BOO79" i="1" s="1"/>
  <c r="BOP79" i="1" s="1"/>
  <c r="BOB79" i="1"/>
  <c r="BOC79" i="1" s="1"/>
  <c r="BOD79" i="1" s="1"/>
  <c r="BOE79" i="1" s="1"/>
  <c r="BNQ79" i="1"/>
  <c r="BNR79" i="1" s="1"/>
  <c r="BNS79" i="1" s="1"/>
  <c r="BNT79" i="1" s="1"/>
  <c r="BNF79" i="1"/>
  <c r="BNG79" i="1" s="1"/>
  <c r="BNH79" i="1" s="1"/>
  <c r="BNI79" i="1" s="1"/>
  <c r="BMU79" i="1"/>
  <c r="BMV79" i="1" s="1"/>
  <c r="BMW79" i="1" s="1"/>
  <c r="BMX79" i="1" s="1"/>
  <c r="BMJ79" i="1"/>
  <c r="BMK79" i="1" s="1"/>
  <c r="BML79" i="1" s="1"/>
  <c r="BMM79" i="1" s="1"/>
  <c r="BLY79" i="1"/>
  <c r="BLZ79" i="1" s="1"/>
  <c r="BMA79" i="1" s="1"/>
  <c r="BMB79" i="1" s="1"/>
  <c r="BLN79" i="1"/>
  <c r="BLO79" i="1" s="1"/>
  <c r="BLP79" i="1" s="1"/>
  <c r="BLQ79" i="1" s="1"/>
  <c r="BLC79" i="1"/>
  <c r="BLD79" i="1" s="1"/>
  <c r="BLE79" i="1" s="1"/>
  <c r="BLF79" i="1" s="1"/>
  <c r="BKR79" i="1"/>
  <c r="BKS79" i="1" s="1"/>
  <c r="BKT79" i="1" s="1"/>
  <c r="BKU79" i="1" s="1"/>
  <c r="BKG79" i="1"/>
  <c r="BKH79" i="1" s="1"/>
  <c r="BKI79" i="1" s="1"/>
  <c r="BKJ79" i="1" s="1"/>
  <c r="BJV79" i="1"/>
  <c r="BJW79" i="1" s="1"/>
  <c r="BJX79" i="1" s="1"/>
  <c r="BJY79" i="1" s="1"/>
  <c r="BJK79" i="1"/>
  <c r="BJL79" i="1" s="1"/>
  <c r="BJM79" i="1" s="1"/>
  <c r="BJN79" i="1" s="1"/>
  <c r="BIZ79" i="1"/>
  <c r="BJA79" i="1" s="1"/>
  <c r="BJB79" i="1" s="1"/>
  <c r="BJC79" i="1" s="1"/>
  <c r="BIO79" i="1"/>
  <c r="BIP79" i="1" s="1"/>
  <c r="BIQ79" i="1" s="1"/>
  <c r="BIR79" i="1" s="1"/>
  <c r="BID79" i="1"/>
  <c r="BIE79" i="1" s="1"/>
  <c r="BIF79" i="1" s="1"/>
  <c r="BIG79" i="1" s="1"/>
  <c r="BHS79" i="1"/>
  <c r="BHT79" i="1" s="1"/>
  <c r="BHU79" i="1" s="1"/>
  <c r="BHV79" i="1" s="1"/>
  <c r="BHH79" i="1"/>
  <c r="BHI79" i="1" s="1"/>
  <c r="BHJ79" i="1" s="1"/>
  <c r="BHK79" i="1" s="1"/>
  <c r="BGW79" i="1"/>
  <c r="BGX79" i="1" s="1"/>
  <c r="BGY79" i="1" s="1"/>
  <c r="BGZ79" i="1" s="1"/>
  <c r="BGL79" i="1"/>
  <c r="BGM79" i="1" s="1"/>
  <c r="BGN79" i="1" s="1"/>
  <c r="BGO79" i="1" s="1"/>
  <c r="BGA79" i="1"/>
  <c r="BGB79" i="1" s="1"/>
  <c r="BGC79" i="1" s="1"/>
  <c r="BGD79" i="1" s="1"/>
  <c r="BFP79" i="1"/>
  <c r="BFQ79" i="1" s="1"/>
  <c r="BFR79" i="1" s="1"/>
  <c r="BFS79" i="1" s="1"/>
  <c r="BFE79" i="1"/>
  <c r="BFF79" i="1" s="1"/>
  <c r="BFG79" i="1" s="1"/>
  <c r="BFH79" i="1" s="1"/>
  <c r="BET79" i="1"/>
  <c r="BEU79" i="1" s="1"/>
  <c r="BEV79" i="1" s="1"/>
  <c r="BEW79" i="1" s="1"/>
  <c r="BEI79" i="1"/>
  <c r="BEJ79" i="1" s="1"/>
  <c r="BEK79" i="1" s="1"/>
  <c r="BEL79" i="1" s="1"/>
  <c r="BDX79" i="1"/>
  <c r="BDY79" i="1" s="1"/>
  <c r="BDZ79" i="1" s="1"/>
  <c r="BEA79" i="1" s="1"/>
  <c r="BDM79" i="1"/>
  <c r="BDN79" i="1" s="1"/>
  <c r="BDO79" i="1" s="1"/>
  <c r="BDP79" i="1" s="1"/>
  <c r="BDB79" i="1"/>
  <c r="BDC79" i="1" s="1"/>
  <c r="BDD79" i="1" s="1"/>
  <c r="BDE79" i="1" s="1"/>
  <c r="BCQ79" i="1"/>
  <c r="BCR79" i="1" s="1"/>
  <c r="BCS79" i="1" s="1"/>
  <c r="BCT79" i="1" s="1"/>
  <c r="BCF79" i="1"/>
  <c r="BCG79" i="1" s="1"/>
  <c r="BCH79" i="1" s="1"/>
  <c r="BCI79" i="1" s="1"/>
  <c r="BBU79" i="1"/>
  <c r="BBV79" i="1" s="1"/>
  <c r="BBW79" i="1" s="1"/>
  <c r="BBX79" i="1" s="1"/>
  <c r="BBJ79" i="1"/>
  <c r="BBK79" i="1" s="1"/>
  <c r="BBL79" i="1" s="1"/>
  <c r="BBM79" i="1" s="1"/>
  <c r="BAY79" i="1"/>
  <c r="BAZ79" i="1" s="1"/>
  <c r="BBA79" i="1" s="1"/>
  <c r="BBB79" i="1" s="1"/>
  <c r="BAN79" i="1"/>
  <c r="BAO79" i="1" s="1"/>
  <c r="BAP79" i="1" s="1"/>
  <c r="BAQ79" i="1" s="1"/>
  <c r="BAC79" i="1"/>
  <c r="BAD79" i="1" s="1"/>
  <c r="BAE79" i="1" s="1"/>
  <c r="BAF79" i="1" s="1"/>
  <c r="AZR79" i="1"/>
  <c r="AZS79" i="1" s="1"/>
  <c r="AZT79" i="1" s="1"/>
  <c r="AZU79" i="1" s="1"/>
  <c r="AZG79" i="1"/>
  <c r="AZH79" i="1" s="1"/>
  <c r="AZI79" i="1" s="1"/>
  <c r="AZJ79" i="1" s="1"/>
  <c r="AYV79" i="1"/>
  <c r="AYW79" i="1" s="1"/>
  <c r="AYX79" i="1" s="1"/>
  <c r="AYY79" i="1" s="1"/>
  <c r="AYK79" i="1"/>
  <c r="AYL79" i="1" s="1"/>
  <c r="AYM79" i="1" s="1"/>
  <c r="AYN79" i="1" s="1"/>
  <c r="AXZ79" i="1"/>
  <c r="AYA79" i="1" s="1"/>
  <c r="AYB79" i="1" s="1"/>
  <c r="AYC79" i="1" s="1"/>
  <c r="AXO79" i="1"/>
  <c r="AXP79" i="1" s="1"/>
  <c r="AXQ79" i="1" s="1"/>
  <c r="AXR79" i="1" s="1"/>
  <c r="AXD79" i="1"/>
  <c r="AXE79" i="1" s="1"/>
  <c r="AXF79" i="1" s="1"/>
  <c r="AXG79" i="1" s="1"/>
  <c r="AWS79" i="1"/>
  <c r="AWT79" i="1" s="1"/>
  <c r="AWU79" i="1" s="1"/>
  <c r="AWV79" i="1" s="1"/>
  <c r="AWH79" i="1"/>
  <c r="AWI79" i="1" s="1"/>
  <c r="AWJ79" i="1" s="1"/>
  <c r="AWK79" i="1" s="1"/>
  <c r="AVW79" i="1"/>
  <c r="AVX79" i="1" s="1"/>
  <c r="AVY79" i="1" s="1"/>
  <c r="AVZ79" i="1" s="1"/>
  <c r="AVL79" i="1"/>
  <c r="AVM79" i="1" s="1"/>
  <c r="AVN79" i="1" s="1"/>
  <c r="AVO79" i="1" s="1"/>
  <c r="AVA79" i="1"/>
  <c r="AVB79" i="1" s="1"/>
  <c r="AVC79" i="1" s="1"/>
  <c r="AVD79" i="1" s="1"/>
  <c r="AUP79" i="1"/>
  <c r="AUQ79" i="1" s="1"/>
  <c r="AUR79" i="1" s="1"/>
  <c r="AUS79" i="1" s="1"/>
  <c r="AUE79" i="1"/>
  <c r="AUF79" i="1" s="1"/>
  <c r="AUG79" i="1" s="1"/>
  <c r="AUH79" i="1" s="1"/>
  <c r="ATT79" i="1"/>
  <c r="ATU79" i="1" s="1"/>
  <c r="ATV79" i="1" s="1"/>
  <c r="ATW79" i="1" s="1"/>
  <c r="ATI79" i="1"/>
  <c r="ATJ79" i="1" s="1"/>
  <c r="ATK79" i="1" s="1"/>
  <c r="ATL79" i="1" s="1"/>
  <c r="ASX79" i="1"/>
  <c r="ASY79" i="1" s="1"/>
  <c r="ASZ79" i="1" s="1"/>
  <c r="ATA79" i="1" s="1"/>
  <c r="ASM79" i="1"/>
  <c r="ASN79" i="1" s="1"/>
  <c r="ASO79" i="1" s="1"/>
  <c r="ASP79" i="1" s="1"/>
  <c r="ASB79" i="1"/>
  <c r="ASC79" i="1" s="1"/>
  <c r="ASD79" i="1" s="1"/>
  <c r="ASE79" i="1" s="1"/>
  <c r="ARQ79" i="1"/>
  <c r="ARR79" i="1" s="1"/>
  <c r="ARS79" i="1" s="1"/>
  <c r="ART79" i="1" s="1"/>
  <c r="ARF79" i="1"/>
  <c r="ARG79" i="1" s="1"/>
  <c r="ARH79" i="1" s="1"/>
  <c r="ARI79" i="1" s="1"/>
  <c r="AQU79" i="1"/>
  <c r="AQV79" i="1" s="1"/>
  <c r="AQW79" i="1" s="1"/>
  <c r="AQX79" i="1" s="1"/>
  <c r="AQJ79" i="1"/>
  <c r="AQK79" i="1" s="1"/>
  <c r="AQL79" i="1" s="1"/>
  <c r="AQM79" i="1" s="1"/>
  <c r="APY79" i="1"/>
  <c r="APZ79" i="1" s="1"/>
  <c r="AQA79" i="1" s="1"/>
  <c r="AQB79" i="1" s="1"/>
  <c r="APN79" i="1"/>
  <c r="APO79" i="1" s="1"/>
  <c r="APP79" i="1" s="1"/>
  <c r="APQ79" i="1" s="1"/>
  <c r="APC79" i="1"/>
  <c r="APD79" i="1" s="1"/>
  <c r="APE79" i="1" s="1"/>
  <c r="APF79" i="1" s="1"/>
  <c r="AOR79" i="1"/>
  <c r="AOS79" i="1" s="1"/>
  <c r="AOT79" i="1" s="1"/>
  <c r="AOU79" i="1" s="1"/>
  <c r="AOG79" i="1"/>
  <c r="AOH79" i="1" s="1"/>
  <c r="AOI79" i="1" s="1"/>
  <c r="AOJ79" i="1" s="1"/>
  <c r="ANV79" i="1"/>
  <c r="ANW79" i="1" s="1"/>
  <c r="ANX79" i="1" s="1"/>
  <c r="ANY79" i="1" s="1"/>
  <c r="ANK79" i="1"/>
  <c r="ANL79" i="1" s="1"/>
  <c r="ANM79" i="1" s="1"/>
  <c r="ANN79" i="1" s="1"/>
  <c r="AMZ79" i="1"/>
  <c r="ANA79" i="1" s="1"/>
  <c r="ANB79" i="1" s="1"/>
  <c r="ANC79" i="1" s="1"/>
  <c r="AMO79" i="1"/>
  <c r="AMP79" i="1" s="1"/>
  <c r="AMQ79" i="1" s="1"/>
  <c r="AMR79" i="1" s="1"/>
  <c r="AMD79" i="1"/>
  <c r="AME79" i="1" s="1"/>
  <c r="AMF79" i="1" s="1"/>
  <c r="AMG79" i="1" s="1"/>
  <c r="ALS79" i="1"/>
  <c r="ALT79" i="1" s="1"/>
  <c r="ALU79" i="1" s="1"/>
  <c r="ALV79" i="1" s="1"/>
  <c r="ALH79" i="1"/>
  <c r="ALI79" i="1" s="1"/>
  <c r="ALJ79" i="1" s="1"/>
  <c r="ALK79" i="1" s="1"/>
  <c r="AKW79" i="1"/>
  <c r="AKX79" i="1" s="1"/>
  <c r="AKY79" i="1" s="1"/>
  <c r="AKZ79" i="1" s="1"/>
  <c r="AKL79" i="1"/>
  <c r="AKM79" i="1" s="1"/>
  <c r="AKN79" i="1" s="1"/>
  <c r="AKO79" i="1" s="1"/>
  <c r="AKA79" i="1"/>
  <c r="AKB79" i="1" s="1"/>
  <c r="AKC79" i="1" s="1"/>
  <c r="AKD79" i="1" s="1"/>
  <c r="AJP79" i="1"/>
  <c r="AJQ79" i="1" s="1"/>
  <c r="AJR79" i="1" s="1"/>
  <c r="AJS79" i="1" s="1"/>
  <c r="AJE79" i="1"/>
  <c r="AJF79" i="1" s="1"/>
  <c r="AJG79" i="1" s="1"/>
  <c r="AJH79" i="1" s="1"/>
  <c r="AIT79" i="1"/>
  <c r="AIU79" i="1" s="1"/>
  <c r="AIV79" i="1" s="1"/>
  <c r="AIW79" i="1" s="1"/>
  <c r="AII79" i="1"/>
  <c r="AIJ79" i="1" s="1"/>
  <c r="AIK79" i="1" s="1"/>
  <c r="AIL79" i="1" s="1"/>
  <c r="AHX79" i="1"/>
  <c r="AHY79" i="1" s="1"/>
  <c r="AHZ79" i="1" s="1"/>
  <c r="AIA79" i="1" s="1"/>
  <c r="AHM79" i="1"/>
  <c r="AHN79" i="1" s="1"/>
  <c r="AHO79" i="1" s="1"/>
  <c r="AHP79" i="1" s="1"/>
  <c r="AHB79" i="1"/>
  <c r="AHC79" i="1" s="1"/>
  <c r="AHD79" i="1" s="1"/>
  <c r="AHE79" i="1" s="1"/>
  <c r="AGQ79" i="1"/>
  <c r="AGR79" i="1" s="1"/>
  <c r="AGS79" i="1" s="1"/>
  <c r="AGT79" i="1" s="1"/>
  <c r="AGF79" i="1"/>
  <c r="AGG79" i="1" s="1"/>
  <c r="AGH79" i="1" s="1"/>
  <c r="AGI79" i="1" s="1"/>
  <c r="AFU79" i="1"/>
  <c r="AFV79" i="1" s="1"/>
  <c r="AFW79" i="1" s="1"/>
  <c r="AFX79" i="1" s="1"/>
  <c r="AFJ79" i="1"/>
  <c r="AFK79" i="1" s="1"/>
  <c r="AFL79" i="1" s="1"/>
  <c r="AFM79" i="1" s="1"/>
  <c r="AEY79" i="1"/>
  <c r="AEZ79" i="1" s="1"/>
  <c r="AFA79" i="1" s="1"/>
  <c r="AFB79" i="1" s="1"/>
  <c r="AEN79" i="1"/>
  <c r="AEO79" i="1" s="1"/>
  <c r="AEP79" i="1" s="1"/>
  <c r="AEQ79" i="1" s="1"/>
  <c r="AEC79" i="1"/>
  <c r="AED79" i="1" s="1"/>
  <c r="AEE79" i="1" s="1"/>
  <c r="AEF79" i="1" s="1"/>
  <c r="ADR79" i="1"/>
  <c r="ADS79" i="1" s="1"/>
  <c r="ADT79" i="1" s="1"/>
  <c r="ADU79" i="1" s="1"/>
  <c r="ADG79" i="1"/>
  <c r="ADH79" i="1" s="1"/>
  <c r="ADI79" i="1" s="1"/>
  <c r="ADJ79" i="1" s="1"/>
  <c r="ACV79" i="1"/>
  <c r="ACW79" i="1" s="1"/>
  <c r="ACX79" i="1" s="1"/>
  <c r="ACY79" i="1" s="1"/>
  <c r="ACK79" i="1"/>
  <c r="ACL79" i="1" s="1"/>
  <c r="ACM79" i="1" s="1"/>
  <c r="ACN79" i="1" s="1"/>
  <c r="ABZ79" i="1"/>
  <c r="ACA79" i="1" s="1"/>
  <c r="ACB79" i="1" s="1"/>
  <c r="ACC79" i="1" s="1"/>
  <c r="ABO79" i="1"/>
  <c r="ABP79" i="1" s="1"/>
  <c r="ABQ79" i="1" s="1"/>
  <c r="ABR79" i="1" s="1"/>
  <c r="ABD79" i="1"/>
  <c r="ABE79" i="1" s="1"/>
  <c r="ABF79" i="1" s="1"/>
  <c r="ABG79" i="1" s="1"/>
  <c r="AAS79" i="1"/>
  <c r="AAT79" i="1" s="1"/>
  <c r="AAU79" i="1" s="1"/>
  <c r="AAV79" i="1" s="1"/>
  <c r="AAH79" i="1"/>
  <c r="AAI79" i="1" s="1"/>
  <c r="AAJ79" i="1" s="1"/>
  <c r="AAK79" i="1" s="1"/>
  <c r="ZW79" i="1"/>
  <c r="ZX79" i="1" s="1"/>
  <c r="ZY79" i="1" s="1"/>
  <c r="ZZ79" i="1" s="1"/>
  <c r="ZL79" i="1"/>
  <c r="ZM79" i="1" s="1"/>
  <c r="ZN79" i="1" s="1"/>
  <c r="ZO79" i="1" s="1"/>
  <c r="ZA79" i="1"/>
  <c r="ZB79" i="1" s="1"/>
  <c r="ZC79" i="1" s="1"/>
  <c r="ZD79" i="1" s="1"/>
  <c r="YP79" i="1"/>
  <c r="YQ79" i="1" s="1"/>
  <c r="YR79" i="1" s="1"/>
  <c r="YS79" i="1" s="1"/>
  <c r="YE79" i="1"/>
  <c r="YF79" i="1" s="1"/>
  <c r="YG79" i="1" s="1"/>
  <c r="YH79" i="1" s="1"/>
  <c r="XT79" i="1"/>
  <c r="XU79" i="1" s="1"/>
  <c r="XV79" i="1" s="1"/>
  <c r="XW79" i="1" s="1"/>
  <c r="XI79" i="1"/>
  <c r="XJ79" i="1" s="1"/>
  <c r="XK79" i="1" s="1"/>
  <c r="XL79" i="1" s="1"/>
  <c r="WX79" i="1"/>
  <c r="WY79" i="1" s="1"/>
  <c r="WZ79" i="1" s="1"/>
  <c r="XA79" i="1" s="1"/>
  <c r="WM79" i="1"/>
  <c r="WN79" i="1" s="1"/>
  <c r="WO79" i="1" s="1"/>
  <c r="WP79" i="1" s="1"/>
  <c r="WB79" i="1"/>
  <c r="WC79" i="1" s="1"/>
  <c r="WD79" i="1" s="1"/>
  <c r="WE79" i="1" s="1"/>
  <c r="VQ79" i="1"/>
  <c r="VR79" i="1" s="1"/>
  <c r="VS79" i="1" s="1"/>
  <c r="VT79" i="1" s="1"/>
  <c r="VF79" i="1"/>
  <c r="VG79" i="1" s="1"/>
  <c r="VH79" i="1" s="1"/>
  <c r="VI79" i="1" s="1"/>
  <c r="UU79" i="1"/>
  <c r="UV79" i="1" s="1"/>
  <c r="UW79" i="1" s="1"/>
  <c r="UX79" i="1" s="1"/>
  <c r="UJ79" i="1"/>
  <c r="UK79" i="1" s="1"/>
  <c r="UL79" i="1" s="1"/>
  <c r="UM79" i="1" s="1"/>
  <c r="TY79" i="1"/>
  <c r="TZ79" i="1" s="1"/>
  <c r="UA79" i="1" s="1"/>
  <c r="UB79" i="1" s="1"/>
  <c r="TN79" i="1"/>
  <c r="TO79" i="1" s="1"/>
  <c r="TP79" i="1" s="1"/>
  <c r="TQ79" i="1" s="1"/>
  <c r="TC79" i="1"/>
  <c r="TD79" i="1" s="1"/>
  <c r="TE79" i="1" s="1"/>
  <c r="TF79" i="1" s="1"/>
  <c r="SR79" i="1"/>
  <c r="SS79" i="1" s="1"/>
  <c r="ST79" i="1" s="1"/>
  <c r="SU79" i="1" s="1"/>
  <c r="SG79" i="1"/>
  <c r="SH79" i="1" s="1"/>
  <c r="SI79" i="1" s="1"/>
  <c r="SJ79" i="1" s="1"/>
  <c r="RV79" i="1"/>
  <c r="RW79" i="1" s="1"/>
  <c r="RX79" i="1" s="1"/>
  <c r="RY79" i="1" s="1"/>
  <c r="RK79" i="1"/>
  <c r="RL79" i="1" s="1"/>
  <c r="RM79" i="1" s="1"/>
  <c r="RN79" i="1" s="1"/>
  <c r="QZ79" i="1"/>
  <c r="RA79" i="1" s="1"/>
  <c r="RB79" i="1" s="1"/>
  <c r="RC79" i="1" s="1"/>
  <c r="QO79" i="1"/>
  <c r="QP79" i="1" s="1"/>
  <c r="QQ79" i="1" s="1"/>
  <c r="QR79" i="1" s="1"/>
  <c r="QD79" i="1"/>
  <c r="QE79" i="1" s="1"/>
  <c r="QF79" i="1" s="1"/>
  <c r="QG79" i="1" s="1"/>
  <c r="PS79" i="1"/>
  <c r="PT79" i="1" s="1"/>
  <c r="PU79" i="1" s="1"/>
  <c r="PV79" i="1" s="1"/>
  <c r="PH79" i="1"/>
  <c r="PI79" i="1" s="1"/>
  <c r="PJ79" i="1" s="1"/>
  <c r="PK79" i="1" s="1"/>
  <c r="OW79" i="1"/>
  <c r="OX79" i="1" s="1"/>
  <c r="OY79" i="1" s="1"/>
  <c r="OZ79" i="1" s="1"/>
  <c r="OL79" i="1"/>
  <c r="OM79" i="1" s="1"/>
  <c r="ON79" i="1" s="1"/>
  <c r="OO79" i="1" s="1"/>
  <c r="OA79" i="1"/>
  <c r="OB79" i="1" s="1"/>
  <c r="OC79" i="1" s="1"/>
  <c r="OD79" i="1" s="1"/>
  <c r="NP79" i="1"/>
  <c r="NQ79" i="1" s="1"/>
  <c r="NR79" i="1" s="1"/>
  <c r="NS79" i="1" s="1"/>
  <c r="NE79" i="1"/>
  <c r="NF79" i="1" s="1"/>
  <c r="NG79" i="1" s="1"/>
  <c r="NH79" i="1" s="1"/>
  <c r="MT79" i="1"/>
  <c r="MU79" i="1" s="1"/>
  <c r="MV79" i="1" s="1"/>
  <c r="MW79" i="1" s="1"/>
  <c r="MI79" i="1"/>
  <c r="MJ79" i="1" s="1"/>
  <c r="MK79" i="1" s="1"/>
  <c r="ML79" i="1" s="1"/>
  <c r="LX79" i="1"/>
  <c r="LY79" i="1" s="1"/>
  <c r="LZ79" i="1" s="1"/>
  <c r="MA79" i="1" s="1"/>
  <c r="LM79" i="1"/>
  <c r="LN79" i="1" s="1"/>
  <c r="LO79" i="1" s="1"/>
  <c r="LP79" i="1" s="1"/>
  <c r="LB79" i="1"/>
  <c r="LC79" i="1" s="1"/>
  <c r="LD79" i="1" s="1"/>
  <c r="LE79" i="1" s="1"/>
  <c r="KQ79" i="1"/>
  <c r="KR79" i="1" s="1"/>
  <c r="KS79" i="1" s="1"/>
  <c r="KT79" i="1" s="1"/>
  <c r="KF79" i="1"/>
  <c r="KG79" i="1" s="1"/>
  <c r="KH79" i="1" s="1"/>
  <c r="KI79" i="1" s="1"/>
  <c r="JU79" i="1"/>
  <c r="JV79" i="1" s="1"/>
  <c r="JW79" i="1" s="1"/>
  <c r="JX79" i="1" s="1"/>
  <c r="JJ79" i="1"/>
  <c r="JK79" i="1" s="1"/>
  <c r="JL79" i="1" s="1"/>
  <c r="JM79" i="1" s="1"/>
  <c r="IY79" i="1"/>
  <c r="IZ79" i="1" s="1"/>
  <c r="JA79" i="1" s="1"/>
  <c r="JB79" i="1" s="1"/>
  <c r="IN79" i="1"/>
  <c r="IO79" i="1" s="1"/>
  <c r="IP79" i="1" s="1"/>
  <c r="IQ79" i="1" s="1"/>
  <c r="IC79" i="1"/>
  <c r="ID79" i="1" s="1"/>
  <c r="IE79" i="1" s="1"/>
  <c r="IF79" i="1" s="1"/>
  <c r="HR79" i="1"/>
  <c r="HS79" i="1" s="1"/>
  <c r="HT79" i="1" s="1"/>
  <c r="HU79" i="1" s="1"/>
  <c r="HG79" i="1"/>
  <c r="HH79" i="1" s="1"/>
  <c r="HI79" i="1" s="1"/>
  <c r="HJ79" i="1" s="1"/>
  <c r="GV79" i="1"/>
  <c r="GW79" i="1" s="1"/>
  <c r="GX79" i="1" s="1"/>
  <c r="GY79" i="1" s="1"/>
  <c r="GK79" i="1"/>
  <c r="GL79" i="1" s="1"/>
  <c r="GM79" i="1" s="1"/>
  <c r="GN79" i="1" s="1"/>
  <c r="FZ79" i="1"/>
  <c r="GA79" i="1" s="1"/>
  <c r="GB79" i="1" s="1"/>
  <c r="GC79" i="1" s="1"/>
  <c r="FO79" i="1"/>
  <c r="FP79" i="1" s="1"/>
  <c r="FQ79" i="1" s="1"/>
  <c r="FR79" i="1" s="1"/>
  <c r="FD79" i="1"/>
  <c r="FE79" i="1" s="1"/>
  <c r="FF79" i="1" s="1"/>
  <c r="FG79" i="1" s="1"/>
  <c r="ES79" i="1"/>
  <c r="ET79" i="1" s="1"/>
  <c r="EU79" i="1" s="1"/>
  <c r="EV79" i="1" s="1"/>
  <c r="EH79" i="1"/>
  <c r="EI79" i="1" s="1"/>
  <c r="EJ79" i="1" s="1"/>
  <c r="EK79" i="1" s="1"/>
  <c r="DW79" i="1"/>
  <c r="DX79" i="1" s="1"/>
  <c r="DY79" i="1" s="1"/>
  <c r="DZ79" i="1" s="1"/>
  <c r="DL79" i="1"/>
  <c r="DM79" i="1" s="1"/>
  <c r="DN79" i="1" s="1"/>
  <c r="DO79" i="1" s="1"/>
  <c r="DA79" i="1"/>
  <c r="DB79" i="1" s="1"/>
  <c r="DC79" i="1" s="1"/>
  <c r="DD79" i="1" s="1"/>
  <c r="CP79" i="1"/>
  <c r="CQ79" i="1" s="1"/>
  <c r="CR79" i="1" s="1"/>
  <c r="CS79" i="1" s="1"/>
  <c r="CE79" i="1"/>
  <c r="CF79" i="1" s="1"/>
  <c r="CG79" i="1" s="1"/>
  <c r="CH79" i="1" s="1"/>
  <c r="BT79" i="1"/>
  <c r="BU79" i="1" s="1"/>
  <c r="BV79" i="1" s="1"/>
  <c r="BW79" i="1" s="1"/>
  <c r="BI79" i="1"/>
  <c r="BJ79" i="1" s="1"/>
  <c r="BK79" i="1" s="1"/>
  <c r="BL79" i="1" s="1"/>
  <c r="AX79" i="1"/>
  <c r="AY79" i="1" s="1"/>
  <c r="AZ79" i="1" s="1"/>
  <c r="BA79" i="1" s="1"/>
  <c r="AM79" i="1"/>
  <c r="AN79" i="1" s="1"/>
  <c r="AO79" i="1" s="1"/>
  <c r="AP79" i="1" s="1"/>
  <c r="AB79" i="1"/>
  <c r="AC79" i="1" s="1"/>
  <c r="AD79" i="1" s="1"/>
  <c r="AE79" i="1" s="1"/>
  <c r="Q79" i="1"/>
  <c r="R79" i="1" s="1"/>
  <c r="S79" i="1" s="1"/>
  <c r="T79" i="1" s="1"/>
  <c r="F79" i="1"/>
  <c r="G79" i="1" s="1"/>
  <c r="H79" i="1" s="1"/>
  <c r="I79" i="1" s="1"/>
  <c r="CLI78" i="1"/>
  <c r="CLJ78" i="1" s="1"/>
  <c r="CLK78" i="1" s="1"/>
  <c r="CLL78" i="1" s="1"/>
  <c r="CKX78" i="1"/>
  <c r="CKY78" i="1" s="1"/>
  <c r="CKZ78" i="1" s="1"/>
  <c r="CLA78" i="1" s="1"/>
  <c r="CKM78" i="1"/>
  <c r="CKN78" i="1" s="1"/>
  <c r="CKO78" i="1" s="1"/>
  <c r="CKP78" i="1" s="1"/>
  <c r="CKB78" i="1"/>
  <c r="CKC78" i="1" s="1"/>
  <c r="CKD78" i="1" s="1"/>
  <c r="CKE78" i="1" s="1"/>
  <c r="CJQ78" i="1"/>
  <c r="CJR78" i="1" s="1"/>
  <c r="CJS78" i="1" s="1"/>
  <c r="CJT78" i="1" s="1"/>
  <c r="CJF78" i="1"/>
  <c r="CJG78" i="1" s="1"/>
  <c r="CJH78" i="1" s="1"/>
  <c r="CJI78" i="1" s="1"/>
  <c r="CIU78" i="1"/>
  <c r="CIV78" i="1" s="1"/>
  <c r="CIW78" i="1" s="1"/>
  <c r="CIX78" i="1" s="1"/>
  <c r="CIJ78" i="1"/>
  <c r="CIK78" i="1" s="1"/>
  <c r="CIL78" i="1" s="1"/>
  <c r="CIM78" i="1" s="1"/>
  <c r="CHY78" i="1"/>
  <c r="CHZ78" i="1" s="1"/>
  <c r="CIA78" i="1" s="1"/>
  <c r="CIB78" i="1" s="1"/>
  <c r="CHN78" i="1"/>
  <c r="CHO78" i="1" s="1"/>
  <c r="CHP78" i="1" s="1"/>
  <c r="CHQ78" i="1" s="1"/>
  <c r="CHC78" i="1"/>
  <c r="CHD78" i="1" s="1"/>
  <c r="CHE78" i="1" s="1"/>
  <c r="CHF78" i="1" s="1"/>
  <c r="CGR78" i="1"/>
  <c r="CGS78" i="1" s="1"/>
  <c r="CGT78" i="1" s="1"/>
  <c r="CGU78" i="1" s="1"/>
  <c r="CGG78" i="1"/>
  <c r="CGH78" i="1" s="1"/>
  <c r="CGI78" i="1" s="1"/>
  <c r="CGJ78" i="1" s="1"/>
  <c r="CFV78" i="1"/>
  <c r="CFW78" i="1" s="1"/>
  <c r="CFX78" i="1" s="1"/>
  <c r="CFY78" i="1" s="1"/>
  <c r="CFK78" i="1"/>
  <c r="CFL78" i="1" s="1"/>
  <c r="CFM78" i="1" s="1"/>
  <c r="CFN78" i="1" s="1"/>
  <c r="CEZ78" i="1"/>
  <c r="CFA78" i="1" s="1"/>
  <c r="CFB78" i="1" s="1"/>
  <c r="CFC78" i="1" s="1"/>
  <c r="CEO78" i="1"/>
  <c r="CEP78" i="1" s="1"/>
  <c r="CEQ78" i="1" s="1"/>
  <c r="CER78" i="1" s="1"/>
  <c r="CED78" i="1"/>
  <c r="CEE78" i="1" s="1"/>
  <c r="CEF78" i="1" s="1"/>
  <c r="CEG78" i="1" s="1"/>
  <c r="CDS78" i="1"/>
  <c r="CDT78" i="1" s="1"/>
  <c r="CDU78" i="1" s="1"/>
  <c r="CDV78" i="1" s="1"/>
  <c r="CDH78" i="1"/>
  <c r="CDI78" i="1" s="1"/>
  <c r="CDJ78" i="1" s="1"/>
  <c r="CDK78" i="1" s="1"/>
  <c r="CCW78" i="1"/>
  <c r="CCX78" i="1" s="1"/>
  <c r="CCY78" i="1" s="1"/>
  <c r="CCZ78" i="1" s="1"/>
  <c r="CCL78" i="1"/>
  <c r="CCM78" i="1" s="1"/>
  <c r="CCN78" i="1" s="1"/>
  <c r="CCO78" i="1" s="1"/>
  <c r="CCA78" i="1"/>
  <c r="CCB78" i="1" s="1"/>
  <c r="CCC78" i="1" s="1"/>
  <c r="CCD78" i="1" s="1"/>
  <c r="CBP78" i="1"/>
  <c r="CBQ78" i="1" s="1"/>
  <c r="CBR78" i="1" s="1"/>
  <c r="CBS78" i="1" s="1"/>
  <c r="CBE78" i="1"/>
  <c r="CBF78" i="1" s="1"/>
  <c r="CBG78" i="1" s="1"/>
  <c r="CBH78" i="1" s="1"/>
  <c r="CAT78" i="1"/>
  <c r="CAU78" i="1" s="1"/>
  <c r="CAV78" i="1" s="1"/>
  <c r="CAW78" i="1" s="1"/>
  <c r="CAI78" i="1"/>
  <c r="CAJ78" i="1" s="1"/>
  <c r="CAK78" i="1" s="1"/>
  <c r="CAL78" i="1" s="1"/>
  <c r="BZX78" i="1"/>
  <c r="BZY78" i="1" s="1"/>
  <c r="BZZ78" i="1" s="1"/>
  <c r="CAA78" i="1" s="1"/>
  <c r="BZM78" i="1"/>
  <c r="BZN78" i="1" s="1"/>
  <c r="BZO78" i="1" s="1"/>
  <c r="BZP78" i="1" s="1"/>
  <c r="BZB78" i="1"/>
  <c r="BZC78" i="1" s="1"/>
  <c r="BZD78" i="1" s="1"/>
  <c r="BZE78" i="1" s="1"/>
  <c r="BYQ78" i="1"/>
  <c r="BYR78" i="1" s="1"/>
  <c r="BYS78" i="1" s="1"/>
  <c r="BYT78" i="1" s="1"/>
  <c r="BYF78" i="1"/>
  <c r="BYG78" i="1" s="1"/>
  <c r="BYH78" i="1" s="1"/>
  <c r="BYI78" i="1" s="1"/>
  <c r="BXU78" i="1"/>
  <c r="BXV78" i="1" s="1"/>
  <c r="BXW78" i="1" s="1"/>
  <c r="BXX78" i="1" s="1"/>
  <c r="BXJ78" i="1"/>
  <c r="BXK78" i="1" s="1"/>
  <c r="BXL78" i="1" s="1"/>
  <c r="BXM78" i="1" s="1"/>
  <c r="BWY78" i="1"/>
  <c r="BWZ78" i="1" s="1"/>
  <c r="BXA78" i="1" s="1"/>
  <c r="BXB78" i="1" s="1"/>
  <c r="BWN78" i="1"/>
  <c r="BWO78" i="1" s="1"/>
  <c r="BWP78" i="1" s="1"/>
  <c r="BWQ78" i="1" s="1"/>
  <c r="BWC78" i="1"/>
  <c r="BWD78" i="1" s="1"/>
  <c r="BWE78" i="1" s="1"/>
  <c r="BWF78" i="1" s="1"/>
  <c r="BVR78" i="1"/>
  <c r="BVS78" i="1" s="1"/>
  <c r="BVT78" i="1" s="1"/>
  <c r="BVU78" i="1" s="1"/>
  <c r="BVG78" i="1"/>
  <c r="BVH78" i="1" s="1"/>
  <c r="BVI78" i="1" s="1"/>
  <c r="BVJ78" i="1" s="1"/>
  <c r="BUV78" i="1"/>
  <c r="BUW78" i="1" s="1"/>
  <c r="BUX78" i="1" s="1"/>
  <c r="BUY78" i="1" s="1"/>
  <c r="BUK78" i="1"/>
  <c r="BUL78" i="1" s="1"/>
  <c r="BUM78" i="1" s="1"/>
  <c r="BUN78" i="1" s="1"/>
  <c r="BTZ78" i="1"/>
  <c r="BUA78" i="1" s="1"/>
  <c r="BUB78" i="1" s="1"/>
  <c r="BUC78" i="1" s="1"/>
  <c r="BTO78" i="1"/>
  <c r="BTP78" i="1" s="1"/>
  <c r="BTQ78" i="1" s="1"/>
  <c r="BTR78" i="1" s="1"/>
  <c r="BTD78" i="1"/>
  <c r="BTE78" i="1" s="1"/>
  <c r="BTF78" i="1" s="1"/>
  <c r="BTG78" i="1" s="1"/>
  <c r="BSS78" i="1"/>
  <c r="BST78" i="1" s="1"/>
  <c r="BSU78" i="1" s="1"/>
  <c r="BSV78" i="1" s="1"/>
  <c r="BSH78" i="1"/>
  <c r="BSI78" i="1" s="1"/>
  <c r="BSJ78" i="1" s="1"/>
  <c r="BSK78" i="1" s="1"/>
  <c r="BRW78" i="1"/>
  <c r="BRX78" i="1" s="1"/>
  <c r="BRY78" i="1" s="1"/>
  <c r="BRZ78" i="1" s="1"/>
  <c r="BRL78" i="1"/>
  <c r="BRM78" i="1" s="1"/>
  <c r="BRN78" i="1" s="1"/>
  <c r="BRO78" i="1" s="1"/>
  <c r="BRA78" i="1"/>
  <c r="BRB78" i="1" s="1"/>
  <c r="BRC78" i="1" s="1"/>
  <c r="BRD78" i="1" s="1"/>
  <c r="BQP78" i="1"/>
  <c r="BQQ78" i="1" s="1"/>
  <c r="BQR78" i="1" s="1"/>
  <c r="BQS78" i="1" s="1"/>
  <c r="BQE78" i="1"/>
  <c r="BQF78" i="1" s="1"/>
  <c r="BQG78" i="1" s="1"/>
  <c r="BQH78" i="1" s="1"/>
  <c r="BPT78" i="1"/>
  <c r="BPU78" i="1" s="1"/>
  <c r="BPV78" i="1" s="1"/>
  <c r="BPW78" i="1" s="1"/>
  <c r="BPI78" i="1"/>
  <c r="BPJ78" i="1" s="1"/>
  <c r="BPK78" i="1" s="1"/>
  <c r="BPL78" i="1" s="1"/>
  <c r="BOX78" i="1"/>
  <c r="BOY78" i="1" s="1"/>
  <c r="BOZ78" i="1" s="1"/>
  <c r="BPA78" i="1" s="1"/>
  <c r="BOM78" i="1"/>
  <c r="BON78" i="1" s="1"/>
  <c r="BOO78" i="1" s="1"/>
  <c r="BOP78" i="1" s="1"/>
  <c r="BOB78" i="1"/>
  <c r="BOC78" i="1" s="1"/>
  <c r="BOD78" i="1" s="1"/>
  <c r="BOE78" i="1" s="1"/>
  <c r="BNQ78" i="1"/>
  <c r="BNR78" i="1" s="1"/>
  <c r="BNS78" i="1" s="1"/>
  <c r="BNT78" i="1" s="1"/>
  <c r="BNF78" i="1"/>
  <c r="BNG78" i="1" s="1"/>
  <c r="BNH78" i="1" s="1"/>
  <c r="BNI78" i="1" s="1"/>
  <c r="BMU78" i="1"/>
  <c r="BMV78" i="1" s="1"/>
  <c r="BMW78" i="1" s="1"/>
  <c r="BMX78" i="1" s="1"/>
  <c r="BMJ78" i="1"/>
  <c r="BMK78" i="1" s="1"/>
  <c r="BML78" i="1" s="1"/>
  <c r="BMM78" i="1" s="1"/>
  <c r="BLY78" i="1"/>
  <c r="BLZ78" i="1" s="1"/>
  <c r="BMA78" i="1" s="1"/>
  <c r="BMB78" i="1" s="1"/>
  <c r="BLN78" i="1"/>
  <c r="BLO78" i="1" s="1"/>
  <c r="BLP78" i="1" s="1"/>
  <c r="BLQ78" i="1" s="1"/>
  <c r="BLC78" i="1"/>
  <c r="BLD78" i="1" s="1"/>
  <c r="BLE78" i="1" s="1"/>
  <c r="BLF78" i="1" s="1"/>
  <c r="BKR78" i="1"/>
  <c r="BKS78" i="1" s="1"/>
  <c r="BKT78" i="1" s="1"/>
  <c r="BKU78" i="1" s="1"/>
  <c r="BKG78" i="1"/>
  <c r="BKH78" i="1" s="1"/>
  <c r="BKI78" i="1" s="1"/>
  <c r="BKJ78" i="1" s="1"/>
  <c r="BJV78" i="1"/>
  <c r="BJW78" i="1" s="1"/>
  <c r="BJX78" i="1" s="1"/>
  <c r="BJY78" i="1" s="1"/>
  <c r="BJK78" i="1"/>
  <c r="BJL78" i="1" s="1"/>
  <c r="BJM78" i="1" s="1"/>
  <c r="BJN78" i="1" s="1"/>
  <c r="BIZ78" i="1"/>
  <c r="BJA78" i="1" s="1"/>
  <c r="BJB78" i="1" s="1"/>
  <c r="BJC78" i="1" s="1"/>
  <c r="BIO78" i="1"/>
  <c r="BIP78" i="1" s="1"/>
  <c r="BIQ78" i="1" s="1"/>
  <c r="BIR78" i="1" s="1"/>
  <c r="BID78" i="1"/>
  <c r="BIE78" i="1" s="1"/>
  <c r="BIF78" i="1" s="1"/>
  <c r="BIG78" i="1" s="1"/>
  <c r="BHS78" i="1"/>
  <c r="BHT78" i="1" s="1"/>
  <c r="BHU78" i="1" s="1"/>
  <c r="BHV78" i="1" s="1"/>
  <c r="BHH78" i="1"/>
  <c r="BHI78" i="1" s="1"/>
  <c r="BHJ78" i="1" s="1"/>
  <c r="BHK78" i="1" s="1"/>
  <c r="BGW78" i="1"/>
  <c r="BGX78" i="1" s="1"/>
  <c r="BGY78" i="1" s="1"/>
  <c r="BGZ78" i="1" s="1"/>
  <c r="BGL78" i="1"/>
  <c r="BGM78" i="1" s="1"/>
  <c r="BGN78" i="1" s="1"/>
  <c r="BGO78" i="1" s="1"/>
  <c r="BGA78" i="1"/>
  <c r="BGB78" i="1" s="1"/>
  <c r="BGC78" i="1" s="1"/>
  <c r="BGD78" i="1" s="1"/>
  <c r="BFP78" i="1"/>
  <c r="BFQ78" i="1" s="1"/>
  <c r="BFR78" i="1" s="1"/>
  <c r="BFS78" i="1" s="1"/>
  <c r="BFE78" i="1"/>
  <c r="BFF78" i="1" s="1"/>
  <c r="BFG78" i="1" s="1"/>
  <c r="BFH78" i="1" s="1"/>
  <c r="BET78" i="1"/>
  <c r="BEU78" i="1" s="1"/>
  <c r="BEV78" i="1" s="1"/>
  <c r="BEW78" i="1" s="1"/>
  <c r="BEI78" i="1"/>
  <c r="BEJ78" i="1" s="1"/>
  <c r="BEK78" i="1" s="1"/>
  <c r="BEL78" i="1" s="1"/>
  <c r="BDX78" i="1"/>
  <c r="BDY78" i="1" s="1"/>
  <c r="BDZ78" i="1" s="1"/>
  <c r="BEA78" i="1" s="1"/>
  <c r="BDM78" i="1"/>
  <c r="BDN78" i="1" s="1"/>
  <c r="BDO78" i="1" s="1"/>
  <c r="BDP78" i="1" s="1"/>
  <c r="BDB78" i="1"/>
  <c r="BDC78" i="1" s="1"/>
  <c r="BDD78" i="1" s="1"/>
  <c r="BDE78" i="1" s="1"/>
  <c r="BCQ78" i="1"/>
  <c r="BCR78" i="1" s="1"/>
  <c r="BCS78" i="1" s="1"/>
  <c r="BCT78" i="1" s="1"/>
  <c r="BCF78" i="1"/>
  <c r="BCG78" i="1" s="1"/>
  <c r="BCH78" i="1" s="1"/>
  <c r="BCI78" i="1" s="1"/>
  <c r="BBU78" i="1"/>
  <c r="BBV78" i="1" s="1"/>
  <c r="BBW78" i="1" s="1"/>
  <c r="BBX78" i="1" s="1"/>
  <c r="BBJ78" i="1"/>
  <c r="BBK78" i="1" s="1"/>
  <c r="BBL78" i="1" s="1"/>
  <c r="BBM78" i="1" s="1"/>
  <c r="BAY78" i="1"/>
  <c r="BAZ78" i="1" s="1"/>
  <c r="BBA78" i="1" s="1"/>
  <c r="BBB78" i="1" s="1"/>
  <c r="BAN78" i="1"/>
  <c r="BAO78" i="1" s="1"/>
  <c r="BAP78" i="1" s="1"/>
  <c r="BAQ78" i="1" s="1"/>
  <c r="BAC78" i="1"/>
  <c r="BAD78" i="1" s="1"/>
  <c r="BAE78" i="1" s="1"/>
  <c r="BAF78" i="1" s="1"/>
  <c r="AZR78" i="1"/>
  <c r="AZS78" i="1" s="1"/>
  <c r="AZT78" i="1" s="1"/>
  <c r="AZU78" i="1" s="1"/>
  <c r="AZG78" i="1"/>
  <c r="AZH78" i="1" s="1"/>
  <c r="AZI78" i="1" s="1"/>
  <c r="AZJ78" i="1" s="1"/>
  <c r="AYV78" i="1"/>
  <c r="AYW78" i="1" s="1"/>
  <c r="AYX78" i="1" s="1"/>
  <c r="AYY78" i="1" s="1"/>
  <c r="AYK78" i="1"/>
  <c r="AYL78" i="1" s="1"/>
  <c r="AYM78" i="1" s="1"/>
  <c r="AYN78" i="1" s="1"/>
  <c r="AXZ78" i="1"/>
  <c r="AYA78" i="1" s="1"/>
  <c r="AYB78" i="1" s="1"/>
  <c r="AYC78" i="1" s="1"/>
  <c r="AXO78" i="1"/>
  <c r="AXP78" i="1" s="1"/>
  <c r="AXQ78" i="1" s="1"/>
  <c r="AXR78" i="1" s="1"/>
  <c r="AXD78" i="1"/>
  <c r="AXE78" i="1" s="1"/>
  <c r="AXF78" i="1" s="1"/>
  <c r="AXG78" i="1" s="1"/>
  <c r="AWS78" i="1"/>
  <c r="AWT78" i="1" s="1"/>
  <c r="AWU78" i="1" s="1"/>
  <c r="AWV78" i="1" s="1"/>
  <c r="AWH78" i="1"/>
  <c r="AWI78" i="1" s="1"/>
  <c r="AWJ78" i="1" s="1"/>
  <c r="AWK78" i="1" s="1"/>
  <c r="AVW78" i="1"/>
  <c r="AVX78" i="1" s="1"/>
  <c r="AVY78" i="1" s="1"/>
  <c r="AVZ78" i="1" s="1"/>
  <c r="AVL78" i="1"/>
  <c r="AVM78" i="1" s="1"/>
  <c r="AVN78" i="1" s="1"/>
  <c r="AVO78" i="1" s="1"/>
  <c r="AVA78" i="1"/>
  <c r="AVB78" i="1" s="1"/>
  <c r="AVC78" i="1" s="1"/>
  <c r="AVD78" i="1" s="1"/>
  <c r="AUP78" i="1"/>
  <c r="AUQ78" i="1" s="1"/>
  <c r="AUR78" i="1" s="1"/>
  <c r="AUS78" i="1" s="1"/>
  <c r="AUE78" i="1"/>
  <c r="AUF78" i="1" s="1"/>
  <c r="AUG78" i="1" s="1"/>
  <c r="AUH78" i="1" s="1"/>
  <c r="ATT78" i="1"/>
  <c r="ATU78" i="1" s="1"/>
  <c r="ATV78" i="1" s="1"/>
  <c r="ATW78" i="1" s="1"/>
  <c r="ATI78" i="1"/>
  <c r="ATJ78" i="1" s="1"/>
  <c r="ATK78" i="1" s="1"/>
  <c r="ATL78" i="1" s="1"/>
  <c r="ASX78" i="1"/>
  <c r="ASY78" i="1" s="1"/>
  <c r="ASZ78" i="1" s="1"/>
  <c r="ATA78" i="1" s="1"/>
  <c r="ASM78" i="1"/>
  <c r="ASN78" i="1" s="1"/>
  <c r="ASO78" i="1" s="1"/>
  <c r="ASP78" i="1" s="1"/>
  <c r="ASB78" i="1"/>
  <c r="ASC78" i="1" s="1"/>
  <c r="ASD78" i="1" s="1"/>
  <c r="ASE78" i="1" s="1"/>
  <c r="ARQ78" i="1"/>
  <c r="ARR78" i="1" s="1"/>
  <c r="ARS78" i="1" s="1"/>
  <c r="ART78" i="1" s="1"/>
  <c r="ARF78" i="1"/>
  <c r="ARG78" i="1" s="1"/>
  <c r="ARH78" i="1" s="1"/>
  <c r="ARI78" i="1" s="1"/>
  <c r="AQU78" i="1"/>
  <c r="AQV78" i="1" s="1"/>
  <c r="AQW78" i="1" s="1"/>
  <c r="AQX78" i="1" s="1"/>
  <c r="AQJ78" i="1"/>
  <c r="AQK78" i="1" s="1"/>
  <c r="AQL78" i="1" s="1"/>
  <c r="AQM78" i="1" s="1"/>
  <c r="APY78" i="1"/>
  <c r="APZ78" i="1" s="1"/>
  <c r="AQA78" i="1" s="1"/>
  <c r="AQB78" i="1" s="1"/>
  <c r="APN78" i="1"/>
  <c r="APO78" i="1" s="1"/>
  <c r="APP78" i="1" s="1"/>
  <c r="APQ78" i="1" s="1"/>
  <c r="APC78" i="1"/>
  <c r="APD78" i="1" s="1"/>
  <c r="APE78" i="1" s="1"/>
  <c r="APF78" i="1" s="1"/>
  <c r="AOR78" i="1"/>
  <c r="AOS78" i="1" s="1"/>
  <c r="AOT78" i="1" s="1"/>
  <c r="AOU78" i="1" s="1"/>
  <c r="AOG78" i="1"/>
  <c r="AOH78" i="1" s="1"/>
  <c r="AOI78" i="1" s="1"/>
  <c r="AOJ78" i="1" s="1"/>
  <c r="ANV78" i="1"/>
  <c r="ANW78" i="1" s="1"/>
  <c r="ANX78" i="1" s="1"/>
  <c r="ANY78" i="1" s="1"/>
  <c r="ANK78" i="1"/>
  <c r="ANL78" i="1" s="1"/>
  <c r="ANM78" i="1" s="1"/>
  <c r="ANN78" i="1" s="1"/>
  <c r="AMZ78" i="1"/>
  <c r="ANA78" i="1" s="1"/>
  <c r="ANB78" i="1" s="1"/>
  <c r="ANC78" i="1" s="1"/>
  <c r="AMO78" i="1"/>
  <c r="AMP78" i="1" s="1"/>
  <c r="AMQ78" i="1" s="1"/>
  <c r="AMR78" i="1" s="1"/>
  <c r="AMD78" i="1"/>
  <c r="AME78" i="1" s="1"/>
  <c r="AMF78" i="1" s="1"/>
  <c r="AMG78" i="1" s="1"/>
  <c r="ALS78" i="1"/>
  <c r="ALT78" i="1" s="1"/>
  <c r="ALU78" i="1" s="1"/>
  <c r="ALV78" i="1" s="1"/>
  <c r="ALH78" i="1"/>
  <c r="ALI78" i="1" s="1"/>
  <c r="ALJ78" i="1" s="1"/>
  <c r="ALK78" i="1" s="1"/>
  <c r="AKW78" i="1"/>
  <c r="AKX78" i="1" s="1"/>
  <c r="AKY78" i="1" s="1"/>
  <c r="AKZ78" i="1" s="1"/>
  <c r="AKL78" i="1"/>
  <c r="AKM78" i="1" s="1"/>
  <c r="AKN78" i="1" s="1"/>
  <c r="AKO78" i="1" s="1"/>
  <c r="AKA78" i="1"/>
  <c r="AKB78" i="1" s="1"/>
  <c r="AKC78" i="1" s="1"/>
  <c r="AKD78" i="1" s="1"/>
  <c r="AJP78" i="1"/>
  <c r="AJQ78" i="1" s="1"/>
  <c r="AJR78" i="1" s="1"/>
  <c r="AJS78" i="1" s="1"/>
  <c r="AJE78" i="1"/>
  <c r="AJF78" i="1" s="1"/>
  <c r="AJG78" i="1" s="1"/>
  <c r="AJH78" i="1" s="1"/>
  <c r="AIT78" i="1"/>
  <c r="AIU78" i="1" s="1"/>
  <c r="AIV78" i="1" s="1"/>
  <c r="AIW78" i="1" s="1"/>
  <c r="AII78" i="1"/>
  <c r="AIJ78" i="1" s="1"/>
  <c r="AIK78" i="1" s="1"/>
  <c r="AIL78" i="1" s="1"/>
  <c r="AHX78" i="1"/>
  <c r="AHY78" i="1" s="1"/>
  <c r="AHZ78" i="1" s="1"/>
  <c r="AIA78" i="1" s="1"/>
  <c r="AHM78" i="1"/>
  <c r="AHN78" i="1" s="1"/>
  <c r="AHO78" i="1" s="1"/>
  <c r="AHP78" i="1" s="1"/>
  <c r="AHB78" i="1"/>
  <c r="AHC78" i="1" s="1"/>
  <c r="AHD78" i="1" s="1"/>
  <c r="AHE78" i="1" s="1"/>
  <c r="AGQ78" i="1"/>
  <c r="AGR78" i="1" s="1"/>
  <c r="AGS78" i="1" s="1"/>
  <c r="AGT78" i="1" s="1"/>
  <c r="AGF78" i="1"/>
  <c r="AGG78" i="1" s="1"/>
  <c r="AGH78" i="1" s="1"/>
  <c r="AGI78" i="1" s="1"/>
  <c r="AFU78" i="1"/>
  <c r="AFV78" i="1" s="1"/>
  <c r="AFW78" i="1" s="1"/>
  <c r="AFX78" i="1" s="1"/>
  <c r="AFJ78" i="1"/>
  <c r="AFK78" i="1" s="1"/>
  <c r="AFL78" i="1" s="1"/>
  <c r="AFM78" i="1" s="1"/>
  <c r="AEY78" i="1"/>
  <c r="AEZ78" i="1" s="1"/>
  <c r="AFA78" i="1" s="1"/>
  <c r="AFB78" i="1" s="1"/>
  <c r="AEN78" i="1"/>
  <c r="AEO78" i="1" s="1"/>
  <c r="AEP78" i="1" s="1"/>
  <c r="AEQ78" i="1" s="1"/>
  <c r="AEC78" i="1"/>
  <c r="AED78" i="1" s="1"/>
  <c r="AEE78" i="1" s="1"/>
  <c r="AEF78" i="1" s="1"/>
  <c r="ADR78" i="1"/>
  <c r="ADS78" i="1" s="1"/>
  <c r="ADT78" i="1" s="1"/>
  <c r="ADU78" i="1" s="1"/>
  <c r="ADG78" i="1"/>
  <c r="ADH78" i="1" s="1"/>
  <c r="ADI78" i="1" s="1"/>
  <c r="ADJ78" i="1" s="1"/>
  <c r="ACV78" i="1"/>
  <c r="ACW78" i="1" s="1"/>
  <c r="ACX78" i="1" s="1"/>
  <c r="ACY78" i="1" s="1"/>
  <c r="ACK78" i="1"/>
  <c r="ACL78" i="1" s="1"/>
  <c r="ACM78" i="1" s="1"/>
  <c r="ACN78" i="1" s="1"/>
  <c r="ABZ78" i="1"/>
  <c r="ACA78" i="1" s="1"/>
  <c r="ACB78" i="1" s="1"/>
  <c r="ACC78" i="1" s="1"/>
  <c r="ABO78" i="1"/>
  <c r="ABP78" i="1" s="1"/>
  <c r="ABQ78" i="1" s="1"/>
  <c r="ABR78" i="1" s="1"/>
  <c r="ABD78" i="1"/>
  <c r="ABE78" i="1" s="1"/>
  <c r="ABF78" i="1" s="1"/>
  <c r="ABG78" i="1" s="1"/>
  <c r="AAS78" i="1"/>
  <c r="AAT78" i="1" s="1"/>
  <c r="AAU78" i="1" s="1"/>
  <c r="AAV78" i="1" s="1"/>
  <c r="AAH78" i="1"/>
  <c r="AAI78" i="1" s="1"/>
  <c r="AAJ78" i="1" s="1"/>
  <c r="AAK78" i="1" s="1"/>
  <c r="ZW78" i="1"/>
  <c r="ZX78" i="1" s="1"/>
  <c r="ZY78" i="1" s="1"/>
  <c r="ZZ78" i="1" s="1"/>
  <c r="ZL78" i="1"/>
  <c r="ZM78" i="1" s="1"/>
  <c r="ZN78" i="1" s="1"/>
  <c r="ZO78" i="1" s="1"/>
  <c r="ZA78" i="1"/>
  <c r="ZB78" i="1" s="1"/>
  <c r="ZC78" i="1" s="1"/>
  <c r="ZD78" i="1" s="1"/>
  <c r="YP78" i="1"/>
  <c r="YQ78" i="1" s="1"/>
  <c r="YR78" i="1" s="1"/>
  <c r="YS78" i="1" s="1"/>
  <c r="YE78" i="1"/>
  <c r="YF78" i="1" s="1"/>
  <c r="YG78" i="1" s="1"/>
  <c r="YH78" i="1" s="1"/>
  <c r="XT78" i="1"/>
  <c r="XU78" i="1" s="1"/>
  <c r="XV78" i="1" s="1"/>
  <c r="XW78" i="1" s="1"/>
  <c r="XI78" i="1"/>
  <c r="XJ78" i="1" s="1"/>
  <c r="XK78" i="1" s="1"/>
  <c r="XL78" i="1" s="1"/>
  <c r="WX78" i="1"/>
  <c r="WY78" i="1" s="1"/>
  <c r="WZ78" i="1" s="1"/>
  <c r="XA78" i="1" s="1"/>
  <c r="WM78" i="1"/>
  <c r="WN78" i="1" s="1"/>
  <c r="WO78" i="1" s="1"/>
  <c r="WP78" i="1" s="1"/>
  <c r="WB78" i="1"/>
  <c r="WC78" i="1" s="1"/>
  <c r="WD78" i="1" s="1"/>
  <c r="WE78" i="1" s="1"/>
  <c r="VQ78" i="1"/>
  <c r="VR78" i="1" s="1"/>
  <c r="VS78" i="1" s="1"/>
  <c r="VT78" i="1" s="1"/>
  <c r="VF78" i="1"/>
  <c r="VG78" i="1" s="1"/>
  <c r="VH78" i="1" s="1"/>
  <c r="VI78" i="1" s="1"/>
  <c r="UU78" i="1"/>
  <c r="UV78" i="1" s="1"/>
  <c r="UW78" i="1" s="1"/>
  <c r="UX78" i="1" s="1"/>
  <c r="UJ78" i="1"/>
  <c r="UK78" i="1" s="1"/>
  <c r="UL78" i="1" s="1"/>
  <c r="UM78" i="1" s="1"/>
  <c r="TY78" i="1"/>
  <c r="TZ78" i="1" s="1"/>
  <c r="UA78" i="1" s="1"/>
  <c r="UB78" i="1" s="1"/>
  <c r="TN78" i="1"/>
  <c r="TO78" i="1" s="1"/>
  <c r="TP78" i="1" s="1"/>
  <c r="TQ78" i="1" s="1"/>
  <c r="TC78" i="1"/>
  <c r="TD78" i="1" s="1"/>
  <c r="TE78" i="1" s="1"/>
  <c r="TF78" i="1" s="1"/>
  <c r="SR78" i="1"/>
  <c r="SS78" i="1" s="1"/>
  <c r="ST78" i="1" s="1"/>
  <c r="SU78" i="1" s="1"/>
  <c r="SG78" i="1"/>
  <c r="SH78" i="1" s="1"/>
  <c r="SI78" i="1" s="1"/>
  <c r="SJ78" i="1" s="1"/>
  <c r="RV78" i="1"/>
  <c r="RW78" i="1" s="1"/>
  <c r="RX78" i="1" s="1"/>
  <c r="RY78" i="1" s="1"/>
  <c r="RK78" i="1"/>
  <c r="RL78" i="1" s="1"/>
  <c r="RM78" i="1" s="1"/>
  <c r="RN78" i="1" s="1"/>
  <c r="QZ78" i="1"/>
  <c r="RA78" i="1" s="1"/>
  <c r="RB78" i="1" s="1"/>
  <c r="RC78" i="1" s="1"/>
  <c r="QO78" i="1"/>
  <c r="QP78" i="1" s="1"/>
  <c r="QQ78" i="1" s="1"/>
  <c r="QR78" i="1" s="1"/>
  <c r="QD78" i="1"/>
  <c r="QE78" i="1" s="1"/>
  <c r="QF78" i="1" s="1"/>
  <c r="QG78" i="1" s="1"/>
  <c r="PS78" i="1"/>
  <c r="PT78" i="1" s="1"/>
  <c r="PU78" i="1" s="1"/>
  <c r="PV78" i="1" s="1"/>
  <c r="PH78" i="1"/>
  <c r="PI78" i="1" s="1"/>
  <c r="PJ78" i="1" s="1"/>
  <c r="PK78" i="1" s="1"/>
  <c r="OW78" i="1"/>
  <c r="OX78" i="1" s="1"/>
  <c r="OY78" i="1" s="1"/>
  <c r="OZ78" i="1" s="1"/>
  <c r="OL78" i="1"/>
  <c r="OM78" i="1" s="1"/>
  <c r="ON78" i="1" s="1"/>
  <c r="OO78" i="1" s="1"/>
  <c r="OA78" i="1"/>
  <c r="OB78" i="1" s="1"/>
  <c r="OC78" i="1" s="1"/>
  <c r="OD78" i="1" s="1"/>
  <c r="NP78" i="1"/>
  <c r="NQ78" i="1" s="1"/>
  <c r="NR78" i="1" s="1"/>
  <c r="NS78" i="1" s="1"/>
  <c r="NE78" i="1"/>
  <c r="NF78" i="1" s="1"/>
  <c r="NG78" i="1" s="1"/>
  <c r="NH78" i="1" s="1"/>
  <c r="MT78" i="1"/>
  <c r="MU78" i="1" s="1"/>
  <c r="MV78" i="1" s="1"/>
  <c r="MW78" i="1" s="1"/>
  <c r="MI78" i="1"/>
  <c r="MJ78" i="1" s="1"/>
  <c r="MK78" i="1" s="1"/>
  <c r="ML78" i="1" s="1"/>
  <c r="LX78" i="1"/>
  <c r="LY78" i="1" s="1"/>
  <c r="LZ78" i="1" s="1"/>
  <c r="MA78" i="1" s="1"/>
  <c r="LM78" i="1"/>
  <c r="LN78" i="1" s="1"/>
  <c r="LO78" i="1" s="1"/>
  <c r="LP78" i="1" s="1"/>
  <c r="LB78" i="1"/>
  <c r="LC78" i="1" s="1"/>
  <c r="LD78" i="1" s="1"/>
  <c r="LE78" i="1" s="1"/>
  <c r="KQ78" i="1"/>
  <c r="KR78" i="1" s="1"/>
  <c r="KS78" i="1" s="1"/>
  <c r="KT78" i="1" s="1"/>
  <c r="KF78" i="1"/>
  <c r="KG78" i="1" s="1"/>
  <c r="KH78" i="1" s="1"/>
  <c r="KI78" i="1" s="1"/>
  <c r="JU78" i="1"/>
  <c r="JV78" i="1" s="1"/>
  <c r="JW78" i="1" s="1"/>
  <c r="JX78" i="1" s="1"/>
  <c r="JJ78" i="1"/>
  <c r="JK78" i="1" s="1"/>
  <c r="JL78" i="1" s="1"/>
  <c r="JM78" i="1" s="1"/>
  <c r="IY78" i="1"/>
  <c r="IZ78" i="1" s="1"/>
  <c r="JA78" i="1" s="1"/>
  <c r="JB78" i="1" s="1"/>
  <c r="IN78" i="1"/>
  <c r="IO78" i="1" s="1"/>
  <c r="IP78" i="1" s="1"/>
  <c r="IQ78" i="1" s="1"/>
  <c r="IC78" i="1"/>
  <c r="ID78" i="1" s="1"/>
  <c r="IE78" i="1" s="1"/>
  <c r="IF78" i="1" s="1"/>
  <c r="HR78" i="1"/>
  <c r="HS78" i="1" s="1"/>
  <c r="HT78" i="1" s="1"/>
  <c r="HU78" i="1" s="1"/>
  <c r="HG78" i="1"/>
  <c r="HH78" i="1" s="1"/>
  <c r="HI78" i="1" s="1"/>
  <c r="HJ78" i="1" s="1"/>
  <c r="GV78" i="1"/>
  <c r="GW78" i="1" s="1"/>
  <c r="GX78" i="1" s="1"/>
  <c r="GY78" i="1" s="1"/>
  <c r="GK78" i="1"/>
  <c r="GL78" i="1" s="1"/>
  <c r="GM78" i="1" s="1"/>
  <c r="GN78" i="1" s="1"/>
  <c r="FZ78" i="1"/>
  <c r="GA78" i="1" s="1"/>
  <c r="GB78" i="1" s="1"/>
  <c r="GC78" i="1" s="1"/>
  <c r="FO78" i="1"/>
  <c r="FP78" i="1" s="1"/>
  <c r="FQ78" i="1" s="1"/>
  <c r="FR78" i="1" s="1"/>
  <c r="FD78" i="1"/>
  <c r="FE78" i="1" s="1"/>
  <c r="FF78" i="1" s="1"/>
  <c r="FG78" i="1" s="1"/>
  <c r="ES78" i="1"/>
  <c r="ET78" i="1" s="1"/>
  <c r="EU78" i="1" s="1"/>
  <c r="EV78" i="1" s="1"/>
  <c r="EH78" i="1"/>
  <c r="EI78" i="1" s="1"/>
  <c r="EJ78" i="1" s="1"/>
  <c r="EK78" i="1" s="1"/>
  <c r="DW78" i="1"/>
  <c r="DX78" i="1" s="1"/>
  <c r="DY78" i="1" s="1"/>
  <c r="DZ78" i="1" s="1"/>
  <c r="DL78" i="1"/>
  <c r="DM78" i="1" s="1"/>
  <c r="DN78" i="1" s="1"/>
  <c r="DO78" i="1" s="1"/>
  <c r="DA78" i="1"/>
  <c r="DB78" i="1" s="1"/>
  <c r="DC78" i="1" s="1"/>
  <c r="DD78" i="1" s="1"/>
  <c r="CP78" i="1"/>
  <c r="CQ78" i="1" s="1"/>
  <c r="CR78" i="1" s="1"/>
  <c r="CS78" i="1" s="1"/>
  <c r="CE78" i="1"/>
  <c r="CF78" i="1" s="1"/>
  <c r="CG78" i="1" s="1"/>
  <c r="CH78" i="1" s="1"/>
  <c r="BT78" i="1"/>
  <c r="BU78" i="1" s="1"/>
  <c r="BV78" i="1" s="1"/>
  <c r="BW78" i="1" s="1"/>
  <c r="BI78" i="1"/>
  <c r="BJ78" i="1" s="1"/>
  <c r="BK78" i="1" s="1"/>
  <c r="BL78" i="1" s="1"/>
  <c r="AX78" i="1"/>
  <c r="AY78" i="1" s="1"/>
  <c r="AZ78" i="1" s="1"/>
  <c r="BA78" i="1" s="1"/>
  <c r="AM78" i="1"/>
  <c r="AN78" i="1" s="1"/>
  <c r="AO78" i="1" s="1"/>
  <c r="AP78" i="1" s="1"/>
  <c r="AB78" i="1"/>
  <c r="AC78" i="1" s="1"/>
  <c r="AD78" i="1" s="1"/>
  <c r="AE78" i="1" s="1"/>
  <c r="Q78" i="1"/>
  <c r="R78" i="1" s="1"/>
  <c r="S78" i="1" s="1"/>
  <c r="T78" i="1" s="1"/>
  <c r="F78" i="1"/>
  <c r="G78" i="1" s="1"/>
  <c r="H78" i="1" s="1"/>
  <c r="I78" i="1" s="1"/>
  <c r="CLI77" i="1"/>
  <c r="CLJ77" i="1" s="1"/>
  <c r="CLK77" i="1" s="1"/>
  <c r="CLL77" i="1" s="1"/>
  <c r="CKX77" i="1"/>
  <c r="CKY77" i="1" s="1"/>
  <c r="CKZ77" i="1" s="1"/>
  <c r="CLA77" i="1" s="1"/>
  <c r="CKM77" i="1"/>
  <c r="CKN77" i="1" s="1"/>
  <c r="CKO77" i="1" s="1"/>
  <c r="CKP77" i="1" s="1"/>
  <c r="CKB77" i="1"/>
  <c r="CKC77" i="1" s="1"/>
  <c r="CKD77" i="1" s="1"/>
  <c r="CKE77" i="1" s="1"/>
  <c r="CJQ77" i="1"/>
  <c r="CJR77" i="1" s="1"/>
  <c r="CJS77" i="1" s="1"/>
  <c r="CJT77" i="1" s="1"/>
  <c r="CJF77" i="1"/>
  <c r="CJG77" i="1" s="1"/>
  <c r="CJH77" i="1" s="1"/>
  <c r="CJI77" i="1" s="1"/>
  <c r="CIU77" i="1"/>
  <c r="CIV77" i="1" s="1"/>
  <c r="CIW77" i="1" s="1"/>
  <c r="CIX77" i="1" s="1"/>
  <c r="CIJ77" i="1"/>
  <c r="CIK77" i="1" s="1"/>
  <c r="CIL77" i="1" s="1"/>
  <c r="CIM77" i="1" s="1"/>
  <c r="CHY77" i="1"/>
  <c r="CHZ77" i="1" s="1"/>
  <c r="CIA77" i="1" s="1"/>
  <c r="CIB77" i="1" s="1"/>
  <c r="CHN77" i="1"/>
  <c r="CHO77" i="1" s="1"/>
  <c r="CHP77" i="1" s="1"/>
  <c r="CHQ77" i="1" s="1"/>
  <c r="CHC77" i="1"/>
  <c r="CHD77" i="1" s="1"/>
  <c r="CHE77" i="1" s="1"/>
  <c r="CHF77" i="1" s="1"/>
  <c r="CGR77" i="1"/>
  <c r="CGS77" i="1" s="1"/>
  <c r="CGT77" i="1" s="1"/>
  <c r="CGU77" i="1" s="1"/>
  <c r="CGG77" i="1"/>
  <c r="CGH77" i="1" s="1"/>
  <c r="CGI77" i="1" s="1"/>
  <c r="CGJ77" i="1" s="1"/>
  <c r="CFV77" i="1"/>
  <c r="CFW77" i="1" s="1"/>
  <c r="CFX77" i="1" s="1"/>
  <c r="CFY77" i="1" s="1"/>
  <c r="CFK77" i="1"/>
  <c r="CFL77" i="1" s="1"/>
  <c r="CFM77" i="1" s="1"/>
  <c r="CFN77" i="1" s="1"/>
  <c r="CEZ77" i="1"/>
  <c r="CFA77" i="1" s="1"/>
  <c r="CFB77" i="1" s="1"/>
  <c r="CFC77" i="1" s="1"/>
  <c r="CEO77" i="1"/>
  <c r="CEP77" i="1" s="1"/>
  <c r="CEQ77" i="1" s="1"/>
  <c r="CER77" i="1" s="1"/>
  <c r="CED77" i="1"/>
  <c r="CEE77" i="1" s="1"/>
  <c r="CEF77" i="1" s="1"/>
  <c r="CEG77" i="1" s="1"/>
  <c r="CDS77" i="1"/>
  <c r="CDT77" i="1" s="1"/>
  <c r="CDU77" i="1" s="1"/>
  <c r="CDV77" i="1" s="1"/>
  <c r="CDH77" i="1"/>
  <c r="CDI77" i="1" s="1"/>
  <c r="CDJ77" i="1" s="1"/>
  <c r="CDK77" i="1" s="1"/>
  <c r="CCW77" i="1"/>
  <c r="CCX77" i="1" s="1"/>
  <c r="CCY77" i="1" s="1"/>
  <c r="CCZ77" i="1" s="1"/>
  <c r="CCL77" i="1"/>
  <c r="CCM77" i="1" s="1"/>
  <c r="CCN77" i="1" s="1"/>
  <c r="CCO77" i="1" s="1"/>
  <c r="CCA77" i="1"/>
  <c r="CCB77" i="1" s="1"/>
  <c r="CCC77" i="1" s="1"/>
  <c r="CCD77" i="1" s="1"/>
  <c r="CBP77" i="1"/>
  <c r="CBQ77" i="1" s="1"/>
  <c r="CBR77" i="1" s="1"/>
  <c r="CBS77" i="1" s="1"/>
  <c r="CBE77" i="1"/>
  <c r="CBF77" i="1" s="1"/>
  <c r="CBG77" i="1" s="1"/>
  <c r="CBH77" i="1" s="1"/>
  <c r="CAT77" i="1"/>
  <c r="CAU77" i="1" s="1"/>
  <c r="CAV77" i="1" s="1"/>
  <c r="CAW77" i="1" s="1"/>
  <c r="CAI77" i="1"/>
  <c r="CAJ77" i="1" s="1"/>
  <c r="CAK77" i="1" s="1"/>
  <c r="CAL77" i="1" s="1"/>
  <c r="BZX77" i="1"/>
  <c r="BZY77" i="1" s="1"/>
  <c r="BZZ77" i="1" s="1"/>
  <c r="CAA77" i="1" s="1"/>
  <c r="BZM77" i="1"/>
  <c r="BZN77" i="1" s="1"/>
  <c r="BZO77" i="1" s="1"/>
  <c r="BZP77" i="1" s="1"/>
  <c r="BZB77" i="1"/>
  <c r="BZC77" i="1" s="1"/>
  <c r="BZD77" i="1" s="1"/>
  <c r="BZE77" i="1" s="1"/>
  <c r="BYQ77" i="1"/>
  <c r="BYR77" i="1" s="1"/>
  <c r="BYS77" i="1" s="1"/>
  <c r="BYT77" i="1" s="1"/>
  <c r="BYF77" i="1"/>
  <c r="BYG77" i="1" s="1"/>
  <c r="BYH77" i="1" s="1"/>
  <c r="BYI77" i="1" s="1"/>
  <c r="BXU77" i="1"/>
  <c r="BXV77" i="1" s="1"/>
  <c r="BXW77" i="1" s="1"/>
  <c r="BXX77" i="1" s="1"/>
  <c r="BXJ77" i="1"/>
  <c r="BXK77" i="1" s="1"/>
  <c r="BXL77" i="1" s="1"/>
  <c r="BXM77" i="1" s="1"/>
  <c r="BWY77" i="1"/>
  <c r="BWZ77" i="1" s="1"/>
  <c r="BXA77" i="1" s="1"/>
  <c r="BXB77" i="1" s="1"/>
  <c r="BWN77" i="1"/>
  <c r="BWO77" i="1" s="1"/>
  <c r="BWP77" i="1" s="1"/>
  <c r="BWQ77" i="1" s="1"/>
  <c r="BWC77" i="1"/>
  <c r="BWD77" i="1" s="1"/>
  <c r="BWE77" i="1" s="1"/>
  <c r="BWF77" i="1" s="1"/>
  <c r="BVR77" i="1"/>
  <c r="BVS77" i="1" s="1"/>
  <c r="BVT77" i="1" s="1"/>
  <c r="BVU77" i="1" s="1"/>
  <c r="BVG77" i="1"/>
  <c r="BVH77" i="1" s="1"/>
  <c r="BVI77" i="1" s="1"/>
  <c r="BVJ77" i="1" s="1"/>
  <c r="BUV77" i="1"/>
  <c r="BUW77" i="1" s="1"/>
  <c r="BUX77" i="1" s="1"/>
  <c r="BUY77" i="1" s="1"/>
  <c r="BUK77" i="1"/>
  <c r="BUL77" i="1" s="1"/>
  <c r="BUM77" i="1" s="1"/>
  <c r="BUN77" i="1" s="1"/>
  <c r="BTZ77" i="1"/>
  <c r="BUA77" i="1" s="1"/>
  <c r="BUB77" i="1" s="1"/>
  <c r="BUC77" i="1" s="1"/>
  <c r="BTO77" i="1"/>
  <c r="BTP77" i="1" s="1"/>
  <c r="BTQ77" i="1" s="1"/>
  <c r="BTR77" i="1" s="1"/>
  <c r="BTD77" i="1"/>
  <c r="BTE77" i="1" s="1"/>
  <c r="BTF77" i="1" s="1"/>
  <c r="BTG77" i="1" s="1"/>
  <c r="BSS77" i="1"/>
  <c r="BST77" i="1" s="1"/>
  <c r="BSU77" i="1" s="1"/>
  <c r="BSV77" i="1" s="1"/>
  <c r="BSH77" i="1"/>
  <c r="BSI77" i="1" s="1"/>
  <c r="BSJ77" i="1" s="1"/>
  <c r="BSK77" i="1" s="1"/>
  <c r="BRW77" i="1"/>
  <c r="BRX77" i="1" s="1"/>
  <c r="BRY77" i="1" s="1"/>
  <c r="BRZ77" i="1" s="1"/>
  <c r="BRL77" i="1"/>
  <c r="BRM77" i="1" s="1"/>
  <c r="BRN77" i="1" s="1"/>
  <c r="BRO77" i="1" s="1"/>
  <c r="BRA77" i="1"/>
  <c r="BRB77" i="1" s="1"/>
  <c r="BRC77" i="1" s="1"/>
  <c r="BRD77" i="1" s="1"/>
  <c r="BQQ77" i="1"/>
  <c r="BQR77" i="1" s="1"/>
  <c r="BQS77" i="1" s="1"/>
  <c r="BQP77" i="1"/>
  <c r="BQE77" i="1"/>
  <c r="BQF77" i="1" s="1"/>
  <c r="BQG77" i="1" s="1"/>
  <c r="BQH77" i="1" s="1"/>
  <c r="BPT77" i="1"/>
  <c r="BPU77" i="1" s="1"/>
  <c r="BPV77" i="1" s="1"/>
  <c r="BPW77" i="1" s="1"/>
  <c r="BPI77" i="1"/>
  <c r="BPJ77" i="1" s="1"/>
  <c r="BPK77" i="1" s="1"/>
  <c r="BPL77" i="1" s="1"/>
  <c r="BOX77" i="1"/>
  <c r="BOY77" i="1" s="1"/>
  <c r="BOZ77" i="1" s="1"/>
  <c r="BPA77" i="1" s="1"/>
  <c r="BOM77" i="1"/>
  <c r="BON77" i="1" s="1"/>
  <c r="BOO77" i="1" s="1"/>
  <c r="BOP77" i="1" s="1"/>
  <c r="BOC77" i="1"/>
  <c r="BOD77" i="1" s="1"/>
  <c r="BOE77" i="1" s="1"/>
  <c r="BOB77" i="1"/>
  <c r="BNQ77" i="1"/>
  <c r="BNR77" i="1" s="1"/>
  <c r="BNS77" i="1" s="1"/>
  <c r="BNT77" i="1" s="1"/>
  <c r="BNG77" i="1"/>
  <c r="BNH77" i="1" s="1"/>
  <c r="BNI77" i="1" s="1"/>
  <c r="BNF77" i="1"/>
  <c r="BMU77" i="1"/>
  <c r="BMV77" i="1" s="1"/>
  <c r="BMW77" i="1" s="1"/>
  <c r="BMX77" i="1" s="1"/>
  <c r="BMK77" i="1"/>
  <c r="BML77" i="1" s="1"/>
  <c r="BMM77" i="1" s="1"/>
  <c r="BMJ77" i="1"/>
  <c r="BLY77" i="1"/>
  <c r="BLZ77" i="1" s="1"/>
  <c r="BMA77" i="1" s="1"/>
  <c r="BMB77" i="1" s="1"/>
  <c r="BLO77" i="1"/>
  <c r="BLP77" i="1" s="1"/>
  <c r="BLQ77" i="1" s="1"/>
  <c r="BLN77" i="1"/>
  <c r="BLC77" i="1"/>
  <c r="BLD77" i="1" s="1"/>
  <c r="BLE77" i="1" s="1"/>
  <c r="BLF77" i="1" s="1"/>
  <c r="BKS77" i="1"/>
  <c r="BKT77" i="1" s="1"/>
  <c r="BKU77" i="1" s="1"/>
  <c r="BKR77" i="1"/>
  <c r="BKI77" i="1"/>
  <c r="BKJ77" i="1" s="1"/>
  <c r="BKG77" i="1"/>
  <c r="BKH77" i="1" s="1"/>
  <c r="BJV77" i="1"/>
  <c r="BJW77" i="1" s="1"/>
  <c r="BJX77" i="1" s="1"/>
  <c r="BJY77" i="1" s="1"/>
  <c r="BJK77" i="1"/>
  <c r="BJL77" i="1" s="1"/>
  <c r="BJM77" i="1" s="1"/>
  <c r="BJN77" i="1" s="1"/>
  <c r="BIZ77" i="1"/>
  <c r="BJA77" i="1" s="1"/>
  <c r="BJB77" i="1" s="1"/>
  <c r="BJC77" i="1" s="1"/>
  <c r="BIO77" i="1"/>
  <c r="BIP77" i="1" s="1"/>
  <c r="BIQ77" i="1" s="1"/>
  <c r="BIR77" i="1" s="1"/>
  <c r="BIE77" i="1"/>
  <c r="BIF77" i="1" s="1"/>
  <c r="BIG77" i="1" s="1"/>
  <c r="BID77" i="1"/>
  <c r="BHS77" i="1"/>
  <c r="BHT77" i="1" s="1"/>
  <c r="BHU77" i="1" s="1"/>
  <c r="BHV77" i="1" s="1"/>
  <c r="BHI77" i="1"/>
  <c r="BHJ77" i="1" s="1"/>
  <c r="BHK77" i="1" s="1"/>
  <c r="BHH77" i="1"/>
  <c r="BGW77" i="1"/>
  <c r="BGX77" i="1" s="1"/>
  <c r="BGY77" i="1" s="1"/>
  <c r="BGZ77" i="1" s="1"/>
  <c r="BGL77" i="1"/>
  <c r="BGM77" i="1" s="1"/>
  <c r="BGN77" i="1" s="1"/>
  <c r="BGO77" i="1" s="1"/>
  <c r="BGA77" i="1"/>
  <c r="BGB77" i="1" s="1"/>
  <c r="BGC77" i="1" s="1"/>
  <c r="BGD77" i="1" s="1"/>
  <c r="BFQ77" i="1"/>
  <c r="BFR77" i="1" s="1"/>
  <c r="BFS77" i="1" s="1"/>
  <c r="BFP77" i="1"/>
  <c r="BFE77" i="1"/>
  <c r="BFF77" i="1" s="1"/>
  <c r="BFG77" i="1" s="1"/>
  <c r="BFH77" i="1" s="1"/>
  <c r="BEU77" i="1"/>
  <c r="BEV77" i="1" s="1"/>
  <c r="BEW77" i="1" s="1"/>
  <c r="BET77" i="1"/>
  <c r="BEI77" i="1"/>
  <c r="BEJ77" i="1" s="1"/>
  <c r="BEK77" i="1" s="1"/>
  <c r="BEL77" i="1" s="1"/>
  <c r="BDY77" i="1"/>
  <c r="BDZ77" i="1" s="1"/>
  <c r="BEA77" i="1" s="1"/>
  <c r="BDX77" i="1"/>
  <c r="BDO77" i="1"/>
  <c r="BDP77" i="1" s="1"/>
  <c r="BDM77" i="1"/>
  <c r="BDN77" i="1" s="1"/>
  <c r="BDC77" i="1"/>
  <c r="BDD77" i="1" s="1"/>
  <c r="BDE77" i="1" s="1"/>
  <c r="BDB77" i="1"/>
  <c r="BCQ77" i="1"/>
  <c r="BCR77" i="1" s="1"/>
  <c r="BCS77" i="1" s="1"/>
  <c r="BCT77" i="1" s="1"/>
  <c r="BCF77" i="1"/>
  <c r="BCG77" i="1" s="1"/>
  <c r="BCH77" i="1" s="1"/>
  <c r="BCI77" i="1" s="1"/>
  <c r="BBU77" i="1"/>
  <c r="BBV77" i="1" s="1"/>
  <c r="BBW77" i="1" s="1"/>
  <c r="BBX77" i="1" s="1"/>
  <c r="BBK77" i="1"/>
  <c r="BBL77" i="1" s="1"/>
  <c r="BBM77" i="1" s="1"/>
  <c r="BBJ77" i="1"/>
  <c r="BAY77" i="1"/>
  <c r="BAZ77" i="1" s="1"/>
  <c r="BBA77" i="1" s="1"/>
  <c r="BBB77" i="1" s="1"/>
  <c r="BAO77" i="1"/>
  <c r="BAP77" i="1" s="1"/>
  <c r="BAQ77" i="1" s="1"/>
  <c r="BAN77" i="1"/>
  <c r="BAC77" i="1"/>
  <c r="BAD77" i="1" s="1"/>
  <c r="BAE77" i="1" s="1"/>
  <c r="BAF77" i="1" s="1"/>
  <c r="AZS77" i="1"/>
  <c r="AZT77" i="1" s="1"/>
  <c r="AZU77" i="1" s="1"/>
  <c r="AZR77" i="1"/>
  <c r="AZG77" i="1"/>
  <c r="AZH77" i="1" s="1"/>
  <c r="AZI77" i="1" s="1"/>
  <c r="AZJ77" i="1" s="1"/>
  <c r="AYV77" i="1"/>
  <c r="AYW77" i="1" s="1"/>
  <c r="AYX77" i="1" s="1"/>
  <c r="AYY77" i="1" s="1"/>
  <c r="AYK77" i="1"/>
  <c r="AYL77" i="1" s="1"/>
  <c r="AYM77" i="1" s="1"/>
  <c r="AYN77" i="1" s="1"/>
  <c r="AXZ77" i="1"/>
  <c r="AYA77" i="1" s="1"/>
  <c r="AYB77" i="1" s="1"/>
  <c r="AYC77" i="1" s="1"/>
  <c r="AXO77" i="1"/>
  <c r="AXP77" i="1" s="1"/>
  <c r="AXQ77" i="1" s="1"/>
  <c r="AXR77" i="1" s="1"/>
  <c r="AXE77" i="1"/>
  <c r="AXF77" i="1" s="1"/>
  <c r="AXG77" i="1" s="1"/>
  <c r="AXD77" i="1"/>
  <c r="AWU77" i="1"/>
  <c r="AWV77" i="1" s="1"/>
  <c r="AWS77" i="1"/>
  <c r="AWT77" i="1" s="1"/>
  <c r="AWH77" i="1"/>
  <c r="AWI77" i="1" s="1"/>
  <c r="AWJ77" i="1" s="1"/>
  <c r="AWK77" i="1" s="1"/>
  <c r="AVW77" i="1"/>
  <c r="AVX77" i="1" s="1"/>
  <c r="AVY77" i="1" s="1"/>
  <c r="AVZ77" i="1" s="1"/>
  <c r="AVL77" i="1"/>
  <c r="AVM77" i="1" s="1"/>
  <c r="AVN77" i="1" s="1"/>
  <c r="AVO77" i="1" s="1"/>
  <c r="AVA77" i="1"/>
  <c r="AVB77" i="1" s="1"/>
  <c r="AVC77" i="1" s="1"/>
  <c r="AVD77" i="1" s="1"/>
  <c r="AUP77" i="1"/>
  <c r="AUQ77" i="1" s="1"/>
  <c r="AUR77" i="1" s="1"/>
  <c r="AUS77" i="1" s="1"/>
  <c r="AUE77" i="1"/>
  <c r="AUF77" i="1" s="1"/>
  <c r="AUG77" i="1" s="1"/>
  <c r="AUH77" i="1" s="1"/>
  <c r="ATU77" i="1"/>
  <c r="ATV77" i="1" s="1"/>
  <c r="ATW77" i="1" s="1"/>
  <c r="ATT77" i="1"/>
  <c r="ATK77" i="1"/>
  <c r="ATL77" i="1" s="1"/>
  <c r="ATI77" i="1"/>
  <c r="ATJ77" i="1" s="1"/>
  <c r="ASY77" i="1"/>
  <c r="ASZ77" i="1" s="1"/>
  <c r="ATA77" i="1" s="1"/>
  <c r="ASX77" i="1"/>
  <c r="ASM77" i="1"/>
  <c r="ASN77" i="1" s="1"/>
  <c r="ASO77" i="1" s="1"/>
  <c r="ASP77" i="1" s="1"/>
  <c r="ASC77" i="1"/>
  <c r="ASD77" i="1" s="1"/>
  <c r="ASE77" i="1" s="1"/>
  <c r="ASB77" i="1"/>
  <c r="ARQ77" i="1"/>
  <c r="ARR77" i="1" s="1"/>
  <c r="ARS77" i="1" s="1"/>
  <c r="ART77" i="1" s="1"/>
  <c r="ARF77" i="1"/>
  <c r="ARG77" i="1" s="1"/>
  <c r="ARH77" i="1" s="1"/>
  <c r="ARI77" i="1" s="1"/>
  <c r="AQU77" i="1"/>
  <c r="AQV77" i="1" s="1"/>
  <c r="AQW77" i="1" s="1"/>
  <c r="AQX77" i="1" s="1"/>
  <c r="AQJ77" i="1"/>
  <c r="AQK77" i="1" s="1"/>
  <c r="AQL77" i="1" s="1"/>
  <c r="AQM77" i="1" s="1"/>
  <c r="APY77" i="1"/>
  <c r="APZ77" i="1" s="1"/>
  <c r="AQA77" i="1" s="1"/>
  <c r="AQB77" i="1" s="1"/>
  <c r="APN77" i="1"/>
  <c r="APO77" i="1" s="1"/>
  <c r="APP77" i="1" s="1"/>
  <c r="APQ77" i="1" s="1"/>
  <c r="APC77" i="1"/>
  <c r="APD77" i="1" s="1"/>
  <c r="APE77" i="1" s="1"/>
  <c r="APF77" i="1" s="1"/>
  <c r="AOR77" i="1"/>
  <c r="AOS77" i="1" s="1"/>
  <c r="AOT77" i="1" s="1"/>
  <c r="AOU77" i="1" s="1"/>
  <c r="AOG77" i="1"/>
  <c r="AOH77" i="1" s="1"/>
  <c r="AOI77" i="1" s="1"/>
  <c r="AOJ77" i="1" s="1"/>
  <c r="ANV77" i="1"/>
  <c r="ANW77" i="1" s="1"/>
  <c r="ANX77" i="1" s="1"/>
  <c r="ANY77" i="1" s="1"/>
  <c r="ANK77" i="1"/>
  <c r="ANL77" i="1" s="1"/>
  <c r="ANM77" i="1" s="1"/>
  <c r="ANN77" i="1" s="1"/>
  <c r="ANA77" i="1"/>
  <c r="ANB77" i="1" s="1"/>
  <c r="ANC77" i="1" s="1"/>
  <c r="AMZ77" i="1"/>
  <c r="AMO77" i="1"/>
  <c r="AMP77" i="1" s="1"/>
  <c r="AMQ77" i="1" s="1"/>
  <c r="AMR77" i="1" s="1"/>
  <c r="AME77" i="1"/>
  <c r="AMF77" i="1" s="1"/>
  <c r="AMG77" i="1" s="1"/>
  <c r="AMD77" i="1"/>
  <c r="ALS77" i="1"/>
  <c r="ALT77" i="1" s="1"/>
  <c r="ALU77" i="1" s="1"/>
  <c r="ALV77" i="1" s="1"/>
  <c r="ALI77" i="1"/>
  <c r="ALJ77" i="1" s="1"/>
  <c r="ALK77" i="1" s="1"/>
  <c r="ALH77" i="1"/>
  <c r="AKW77" i="1"/>
  <c r="AKX77" i="1" s="1"/>
  <c r="AKY77" i="1" s="1"/>
  <c r="AKZ77" i="1" s="1"/>
  <c r="AKM77" i="1"/>
  <c r="AKN77" i="1" s="1"/>
  <c r="AKO77" i="1" s="1"/>
  <c r="AKL77" i="1"/>
  <c r="AKC77" i="1"/>
  <c r="AKD77" i="1" s="1"/>
  <c r="AKA77" i="1"/>
  <c r="AKB77" i="1" s="1"/>
  <c r="AJQ77" i="1"/>
  <c r="AJR77" i="1" s="1"/>
  <c r="AJS77" i="1" s="1"/>
  <c r="AJP77" i="1"/>
  <c r="AJE77" i="1"/>
  <c r="AJF77" i="1" s="1"/>
  <c r="AJG77" i="1" s="1"/>
  <c r="AJH77" i="1" s="1"/>
  <c r="AIU77" i="1"/>
  <c r="AIV77" i="1" s="1"/>
  <c r="AIW77" i="1" s="1"/>
  <c r="AIT77" i="1"/>
  <c r="AIK77" i="1"/>
  <c r="AIL77" i="1" s="1"/>
  <c r="AII77" i="1"/>
  <c r="AIJ77" i="1" s="1"/>
  <c r="AHX77" i="1"/>
  <c r="AHY77" i="1" s="1"/>
  <c r="AHZ77" i="1" s="1"/>
  <c r="AIA77" i="1" s="1"/>
  <c r="AHM77" i="1"/>
  <c r="AHN77" i="1" s="1"/>
  <c r="AHO77" i="1" s="1"/>
  <c r="AHP77" i="1" s="1"/>
  <c r="AHC77" i="1"/>
  <c r="AHD77" i="1" s="1"/>
  <c r="AHE77" i="1" s="1"/>
  <c r="AHB77" i="1"/>
  <c r="AGS77" i="1"/>
  <c r="AGT77" i="1" s="1"/>
  <c r="AGQ77" i="1"/>
  <c r="AGR77" i="1" s="1"/>
  <c r="AGF77" i="1"/>
  <c r="AGG77" i="1" s="1"/>
  <c r="AGH77" i="1" s="1"/>
  <c r="AGI77" i="1" s="1"/>
  <c r="AFU77" i="1"/>
  <c r="AFV77" i="1" s="1"/>
  <c r="AFW77" i="1" s="1"/>
  <c r="AFX77" i="1" s="1"/>
  <c r="AFJ77" i="1"/>
  <c r="AFK77" i="1" s="1"/>
  <c r="AFL77" i="1" s="1"/>
  <c r="AFM77" i="1" s="1"/>
  <c r="AEY77" i="1"/>
  <c r="AEZ77" i="1" s="1"/>
  <c r="AFA77" i="1" s="1"/>
  <c r="AFB77" i="1" s="1"/>
  <c r="AEN77" i="1"/>
  <c r="AEO77" i="1" s="1"/>
  <c r="AEP77" i="1" s="1"/>
  <c r="AEQ77" i="1" s="1"/>
  <c r="AEE77" i="1"/>
  <c r="AEF77" i="1" s="1"/>
  <c r="AEC77" i="1"/>
  <c r="AED77" i="1" s="1"/>
  <c r="ADS77" i="1"/>
  <c r="ADT77" i="1" s="1"/>
  <c r="ADU77" i="1" s="1"/>
  <c r="ADR77" i="1"/>
  <c r="ADI77" i="1"/>
  <c r="ADJ77" i="1" s="1"/>
  <c r="ADG77" i="1"/>
  <c r="ADH77" i="1" s="1"/>
  <c r="ACW77" i="1"/>
  <c r="ACX77" i="1" s="1"/>
  <c r="ACY77" i="1" s="1"/>
  <c r="ACV77" i="1"/>
  <c r="ACM77" i="1"/>
  <c r="ACN77" i="1" s="1"/>
  <c r="ACK77" i="1"/>
  <c r="ACL77" i="1" s="1"/>
  <c r="ABZ77" i="1"/>
  <c r="ACA77" i="1" s="1"/>
  <c r="ACB77" i="1" s="1"/>
  <c r="ACC77" i="1" s="1"/>
  <c r="ABQ77" i="1"/>
  <c r="ABR77" i="1" s="1"/>
  <c r="ABO77" i="1"/>
  <c r="ABP77" i="1" s="1"/>
  <c r="ABE77" i="1"/>
  <c r="ABF77" i="1" s="1"/>
  <c r="ABG77" i="1" s="1"/>
  <c r="ABD77" i="1"/>
  <c r="AAS77" i="1"/>
  <c r="AAT77" i="1" s="1"/>
  <c r="AAU77" i="1" s="1"/>
  <c r="AAV77" i="1" s="1"/>
  <c r="AAI77" i="1"/>
  <c r="AAJ77" i="1" s="1"/>
  <c r="AAK77" i="1" s="1"/>
  <c r="AAH77" i="1"/>
  <c r="ZY77" i="1"/>
  <c r="ZZ77" i="1" s="1"/>
  <c r="ZW77" i="1"/>
  <c r="ZX77" i="1" s="1"/>
  <c r="ZL77" i="1"/>
  <c r="ZM77" i="1" s="1"/>
  <c r="ZN77" i="1" s="1"/>
  <c r="ZO77" i="1" s="1"/>
  <c r="ZA77" i="1"/>
  <c r="ZB77" i="1" s="1"/>
  <c r="ZC77" i="1" s="1"/>
  <c r="ZD77" i="1" s="1"/>
  <c r="YQ77" i="1"/>
  <c r="YR77" i="1" s="1"/>
  <c r="YS77" i="1" s="1"/>
  <c r="YP77" i="1"/>
  <c r="YE77" i="1"/>
  <c r="YF77" i="1" s="1"/>
  <c r="YG77" i="1" s="1"/>
  <c r="YH77" i="1" s="1"/>
  <c r="XT77" i="1"/>
  <c r="XU77" i="1" s="1"/>
  <c r="XV77" i="1" s="1"/>
  <c r="XW77" i="1" s="1"/>
  <c r="XI77" i="1"/>
  <c r="XJ77" i="1" s="1"/>
  <c r="XK77" i="1" s="1"/>
  <c r="XL77" i="1" s="1"/>
  <c r="WX77" i="1"/>
  <c r="WY77" i="1" s="1"/>
  <c r="WZ77" i="1" s="1"/>
  <c r="XA77" i="1" s="1"/>
  <c r="WO77" i="1"/>
  <c r="WP77" i="1" s="1"/>
  <c r="WM77" i="1"/>
  <c r="WN77" i="1" s="1"/>
  <c r="WB77" i="1"/>
  <c r="WC77" i="1" s="1"/>
  <c r="WD77" i="1" s="1"/>
  <c r="WE77" i="1" s="1"/>
  <c r="VQ77" i="1"/>
  <c r="VR77" i="1" s="1"/>
  <c r="VS77" i="1" s="1"/>
  <c r="VT77" i="1" s="1"/>
  <c r="VG77" i="1"/>
  <c r="VH77" i="1" s="1"/>
  <c r="VI77" i="1" s="1"/>
  <c r="VF77" i="1"/>
  <c r="UU77" i="1"/>
  <c r="UV77" i="1" s="1"/>
  <c r="UW77" i="1" s="1"/>
  <c r="UX77" i="1" s="1"/>
  <c r="UJ77" i="1"/>
  <c r="UK77" i="1" s="1"/>
  <c r="UL77" i="1" s="1"/>
  <c r="UM77" i="1" s="1"/>
  <c r="TY77" i="1"/>
  <c r="TZ77" i="1" s="1"/>
  <c r="UA77" i="1" s="1"/>
  <c r="UB77" i="1" s="1"/>
  <c r="TP77" i="1"/>
  <c r="TQ77" i="1" s="1"/>
  <c r="TN77" i="1"/>
  <c r="TO77" i="1" s="1"/>
  <c r="TC77" i="1"/>
  <c r="TD77" i="1" s="1"/>
  <c r="TE77" i="1" s="1"/>
  <c r="TF77" i="1" s="1"/>
  <c r="ST77" i="1"/>
  <c r="SU77" i="1" s="1"/>
  <c r="SR77" i="1"/>
  <c r="SS77" i="1" s="1"/>
  <c r="SI77" i="1"/>
  <c r="SJ77" i="1" s="1"/>
  <c r="SG77" i="1"/>
  <c r="SH77" i="1" s="1"/>
  <c r="RV77" i="1"/>
  <c r="RW77" i="1" s="1"/>
  <c r="RX77" i="1" s="1"/>
  <c r="RY77" i="1" s="1"/>
  <c r="RM77" i="1"/>
  <c r="RN77" i="1" s="1"/>
  <c r="RK77" i="1"/>
  <c r="RL77" i="1" s="1"/>
  <c r="QZ77" i="1"/>
  <c r="RA77" i="1" s="1"/>
  <c r="RB77" i="1" s="1"/>
  <c r="RC77" i="1" s="1"/>
  <c r="QO77" i="1"/>
  <c r="QP77" i="1" s="1"/>
  <c r="QQ77" i="1" s="1"/>
  <c r="QR77" i="1" s="1"/>
  <c r="QD77" i="1"/>
  <c r="QE77" i="1" s="1"/>
  <c r="QF77" i="1" s="1"/>
  <c r="QG77" i="1" s="1"/>
  <c r="PU77" i="1"/>
  <c r="PV77" i="1" s="1"/>
  <c r="PS77" i="1"/>
  <c r="PT77" i="1" s="1"/>
  <c r="PH77" i="1"/>
  <c r="PI77" i="1" s="1"/>
  <c r="PJ77" i="1" s="1"/>
  <c r="PK77" i="1" s="1"/>
  <c r="OY77" i="1"/>
  <c r="OZ77" i="1" s="1"/>
  <c r="OW77" i="1"/>
  <c r="OX77" i="1" s="1"/>
  <c r="OL77" i="1"/>
  <c r="OM77" i="1" s="1"/>
  <c r="ON77" i="1" s="1"/>
  <c r="OO77" i="1" s="1"/>
  <c r="OC77" i="1"/>
  <c r="OD77" i="1" s="1"/>
  <c r="OA77" i="1"/>
  <c r="OB77" i="1" s="1"/>
  <c r="NP77" i="1"/>
  <c r="NQ77" i="1" s="1"/>
  <c r="NR77" i="1" s="1"/>
  <c r="NS77" i="1" s="1"/>
  <c r="NE77" i="1"/>
  <c r="NF77" i="1" s="1"/>
  <c r="NG77" i="1" s="1"/>
  <c r="NH77" i="1" s="1"/>
  <c r="MT77" i="1"/>
  <c r="MU77" i="1" s="1"/>
  <c r="MV77" i="1" s="1"/>
  <c r="MW77" i="1" s="1"/>
  <c r="MK77" i="1"/>
  <c r="ML77" i="1" s="1"/>
  <c r="MI77" i="1"/>
  <c r="MJ77" i="1" s="1"/>
  <c r="LZ77" i="1"/>
  <c r="MA77" i="1" s="1"/>
  <c r="LX77" i="1"/>
  <c r="LY77" i="1" s="1"/>
  <c r="LM77" i="1"/>
  <c r="LN77" i="1" s="1"/>
  <c r="LO77" i="1" s="1"/>
  <c r="LP77" i="1" s="1"/>
  <c r="LD77" i="1"/>
  <c r="LE77" i="1" s="1"/>
  <c r="LB77" i="1"/>
  <c r="LC77" i="1" s="1"/>
  <c r="KS77" i="1"/>
  <c r="KT77" i="1" s="1"/>
  <c r="KQ77" i="1"/>
  <c r="KR77" i="1" s="1"/>
  <c r="KF77" i="1"/>
  <c r="KG77" i="1" s="1"/>
  <c r="KH77" i="1" s="1"/>
  <c r="KI77" i="1" s="1"/>
  <c r="JW77" i="1"/>
  <c r="JX77" i="1" s="1"/>
  <c r="JU77" i="1"/>
  <c r="JV77" i="1" s="1"/>
  <c r="JJ77" i="1"/>
  <c r="JK77" i="1" s="1"/>
  <c r="JL77" i="1" s="1"/>
  <c r="JM77" i="1" s="1"/>
  <c r="IY77" i="1"/>
  <c r="IZ77" i="1" s="1"/>
  <c r="JA77" i="1" s="1"/>
  <c r="JB77" i="1" s="1"/>
  <c r="IP77" i="1"/>
  <c r="IQ77" i="1" s="1"/>
  <c r="IN77" i="1"/>
  <c r="IO77" i="1" s="1"/>
  <c r="IC77" i="1"/>
  <c r="ID77" i="1" s="1"/>
  <c r="IE77" i="1" s="1"/>
  <c r="IF77" i="1" s="1"/>
  <c r="HT77" i="1"/>
  <c r="HU77" i="1" s="1"/>
  <c r="HR77" i="1"/>
  <c r="HS77" i="1" s="1"/>
  <c r="HG77" i="1"/>
  <c r="HH77" i="1" s="1"/>
  <c r="HI77" i="1" s="1"/>
  <c r="HJ77" i="1" s="1"/>
  <c r="GX77" i="1"/>
  <c r="GY77" i="1" s="1"/>
  <c r="GV77" i="1"/>
  <c r="GW77" i="1" s="1"/>
  <c r="GM77" i="1"/>
  <c r="GN77" i="1" s="1"/>
  <c r="GK77" i="1"/>
  <c r="GL77" i="1" s="1"/>
  <c r="GB77" i="1"/>
  <c r="GC77" i="1" s="1"/>
  <c r="FZ77" i="1"/>
  <c r="GA77" i="1" s="1"/>
  <c r="FQ77" i="1"/>
  <c r="FR77" i="1" s="1"/>
  <c r="FO77" i="1"/>
  <c r="FP77" i="1" s="1"/>
  <c r="FD77" i="1"/>
  <c r="FE77" i="1" s="1"/>
  <c r="FF77" i="1" s="1"/>
  <c r="FG77" i="1" s="1"/>
  <c r="ES77" i="1"/>
  <c r="ET77" i="1" s="1"/>
  <c r="EU77" i="1" s="1"/>
  <c r="EV77" i="1" s="1"/>
  <c r="EH77" i="1"/>
  <c r="EI77" i="1" s="1"/>
  <c r="EJ77" i="1" s="1"/>
  <c r="EK77" i="1" s="1"/>
  <c r="DY77" i="1"/>
  <c r="DZ77" i="1" s="1"/>
  <c r="DW77" i="1"/>
  <c r="DX77" i="1" s="1"/>
  <c r="DL77" i="1"/>
  <c r="DM77" i="1" s="1"/>
  <c r="DN77" i="1" s="1"/>
  <c r="DO77" i="1" s="1"/>
  <c r="DC77" i="1"/>
  <c r="DD77" i="1" s="1"/>
  <c r="DA77" i="1"/>
  <c r="DB77" i="1" s="1"/>
  <c r="CP77" i="1"/>
  <c r="CQ77" i="1" s="1"/>
  <c r="CR77" i="1" s="1"/>
  <c r="CS77" i="1" s="1"/>
  <c r="CG77" i="1"/>
  <c r="CH77" i="1" s="1"/>
  <c r="CE77" i="1"/>
  <c r="CF77" i="1" s="1"/>
  <c r="BV77" i="1"/>
  <c r="BW77" i="1" s="1"/>
  <c r="BT77" i="1"/>
  <c r="BU77" i="1" s="1"/>
  <c r="BI77" i="1"/>
  <c r="BJ77" i="1" s="1"/>
  <c r="BK77" i="1" s="1"/>
  <c r="BL77" i="1" s="1"/>
  <c r="AX77" i="1"/>
  <c r="AY77" i="1" s="1"/>
  <c r="AZ77" i="1" s="1"/>
  <c r="BA77" i="1" s="1"/>
  <c r="AO77" i="1"/>
  <c r="AP77" i="1" s="1"/>
  <c r="AM77" i="1"/>
  <c r="AN77" i="1" s="1"/>
  <c r="AD77" i="1"/>
  <c r="AE77" i="1" s="1"/>
  <c r="AB77" i="1"/>
  <c r="AC77" i="1" s="1"/>
  <c r="S77" i="1"/>
  <c r="T77" i="1" s="1"/>
  <c r="Q77" i="1"/>
  <c r="R77" i="1" s="1"/>
  <c r="H77" i="1"/>
  <c r="I77" i="1" s="1"/>
  <c r="F77" i="1"/>
  <c r="G77" i="1" s="1"/>
  <c r="CLI76" i="1"/>
  <c r="CLJ76" i="1" s="1"/>
  <c r="CLK76" i="1" s="1"/>
  <c r="CLL76" i="1" s="1"/>
  <c r="CKX76" i="1"/>
  <c r="CKY76" i="1" s="1"/>
  <c r="CKZ76" i="1" s="1"/>
  <c r="CLA76" i="1" s="1"/>
  <c r="CKO76" i="1"/>
  <c r="CKP76" i="1" s="1"/>
  <c r="CKM76" i="1"/>
  <c r="CKN76" i="1" s="1"/>
  <c r="CKB76" i="1"/>
  <c r="CKC76" i="1" s="1"/>
  <c r="CKD76" i="1" s="1"/>
  <c r="CKE76" i="1" s="1"/>
  <c r="CJQ76" i="1"/>
  <c r="CJR76" i="1" s="1"/>
  <c r="CJS76" i="1" s="1"/>
  <c r="CJT76" i="1" s="1"/>
  <c r="CJH76" i="1"/>
  <c r="CJI76" i="1" s="1"/>
  <c r="CJF76" i="1"/>
  <c r="CJG76" i="1" s="1"/>
  <c r="CIU76" i="1"/>
  <c r="CIV76" i="1" s="1"/>
  <c r="CIW76" i="1" s="1"/>
  <c r="CIX76" i="1" s="1"/>
  <c r="CIL76" i="1"/>
  <c r="CIM76" i="1" s="1"/>
  <c r="CIJ76" i="1"/>
  <c r="CIK76" i="1" s="1"/>
  <c r="CHY76" i="1"/>
  <c r="CHZ76" i="1" s="1"/>
  <c r="CIA76" i="1" s="1"/>
  <c r="CIB76" i="1" s="1"/>
  <c r="CHN76" i="1"/>
  <c r="CHO76" i="1" s="1"/>
  <c r="CHP76" i="1" s="1"/>
  <c r="CHQ76" i="1" s="1"/>
  <c r="CHE76" i="1"/>
  <c r="CHF76" i="1" s="1"/>
  <c r="CHC76" i="1"/>
  <c r="CHD76" i="1" s="1"/>
  <c r="CGR76" i="1"/>
  <c r="CGS76" i="1" s="1"/>
  <c r="CGT76" i="1" s="1"/>
  <c r="CGU76" i="1" s="1"/>
  <c r="CGG76" i="1"/>
  <c r="CGH76" i="1" s="1"/>
  <c r="CGI76" i="1" s="1"/>
  <c r="CGJ76" i="1" s="1"/>
  <c r="CFX76" i="1"/>
  <c r="CFY76" i="1" s="1"/>
  <c r="CFV76" i="1"/>
  <c r="CFW76" i="1" s="1"/>
  <c r="CFM76" i="1"/>
  <c r="CFN76" i="1" s="1"/>
  <c r="CFK76" i="1"/>
  <c r="CFL76" i="1" s="1"/>
  <c r="CEZ76" i="1"/>
  <c r="CFA76" i="1" s="1"/>
  <c r="CFB76" i="1" s="1"/>
  <c r="CFC76" i="1" s="1"/>
  <c r="CEQ76" i="1"/>
  <c r="CER76" i="1" s="1"/>
  <c r="CEO76" i="1"/>
  <c r="CEP76" i="1" s="1"/>
  <c r="CEF76" i="1"/>
  <c r="CEG76" i="1" s="1"/>
  <c r="CED76" i="1"/>
  <c r="CEE76" i="1" s="1"/>
  <c r="CDS76" i="1"/>
  <c r="CDT76" i="1" s="1"/>
  <c r="CDU76" i="1" s="1"/>
  <c r="CDV76" i="1" s="1"/>
  <c r="CDJ76" i="1"/>
  <c r="CDK76" i="1" s="1"/>
  <c r="CDH76" i="1"/>
  <c r="CDI76" i="1" s="1"/>
  <c r="CCW76" i="1"/>
  <c r="CCX76" i="1" s="1"/>
  <c r="CCY76" i="1" s="1"/>
  <c r="CCZ76" i="1" s="1"/>
  <c r="CCL76" i="1"/>
  <c r="CCM76" i="1" s="1"/>
  <c r="CCN76" i="1" s="1"/>
  <c r="CCO76" i="1" s="1"/>
  <c r="CCA76" i="1"/>
  <c r="CCB76" i="1" s="1"/>
  <c r="CCC76" i="1" s="1"/>
  <c r="CCD76" i="1" s="1"/>
  <c r="CBP76" i="1"/>
  <c r="CBQ76" i="1" s="1"/>
  <c r="CBR76" i="1" s="1"/>
  <c r="CBS76" i="1" s="1"/>
  <c r="CBG76" i="1"/>
  <c r="CBH76" i="1" s="1"/>
  <c r="CBE76" i="1"/>
  <c r="CBF76" i="1" s="1"/>
  <c r="CAV76" i="1"/>
  <c r="CAW76" i="1" s="1"/>
  <c r="CAT76" i="1"/>
  <c r="CAU76" i="1" s="1"/>
  <c r="CAK76" i="1"/>
  <c r="CAL76" i="1" s="1"/>
  <c r="CAI76" i="1"/>
  <c r="CAJ76" i="1" s="1"/>
  <c r="BZX76" i="1"/>
  <c r="BZY76" i="1" s="1"/>
  <c r="BZZ76" i="1" s="1"/>
  <c r="CAA76" i="1" s="1"/>
  <c r="BZO76" i="1"/>
  <c r="BZP76" i="1" s="1"/>
  <c r="BZM76" i="1"/>
  <c r="BZN76" i="1" s="1"/>
  <c r="BZB76" i="1"/>
  <c r="BZC76" i="1" s="1"/>
  <c r="BZD76" i="1" s="1"/>
  <c r="BZE76" i="1" s="1"/>
  <c r="BYS76" i="1"/>
  <c r="BYT76" i="1" s="1"/>
  <c r="BYQ76" i="1"/>
  <c r="BYR76" i="1" s="1"/>
  <c r="BYF76" i="1"/>
  <c r="BYG76" i="1" s="1"/>
  <c r="BYH76" i="1" s="1"/>
  <c r="BYI76" i="1" s="1"/>
  <c r="BXU76" i="1"/>
  <c r="BXV76" i="1" s="1"/>
  <c r="BXW76" i="1" s="1"/>
  <c r="BXX76" i="1" s="1"/>
  <c r="BXL76" i="1"/>
  <c r="BXM76" i="1" s="1"/>
  <c r="BXJ76" i="1"/>
  <c r="BXK76" i="1" s="1"/>
  <c r="BWY76" i="1"/>
  <c r="BWZ76" i="1" s="1"/>
  <c r="BXA76" i="1" s="1"/>
  <c r="BXB76" i="1" s="1"/>
  <c r="BWN76" i="1"/>
  <c r="BWO76" i="1" s="1"/>
  <c r="BWP76" i="1" s="1"/>
  <c r="BWQ76" i="1" s="1"/>
  <c r="BWC76" i="1"/>
  <c r="BWD76" i="1" s="1"/>
  <c r="BWE76" i="1" s="1"/>
  <c r="BWF76" i="1" s="1"/>
  <c r="BVT76" i="1"/>
  <c r="BVU76" i="1" s="1"/>
  <c r="BVR76" i="1"/>
  <c r="BVS76" i="1" s="1"/>
  <c r="BVG76" i="1"/>
  <c r="BVH76" i="1" s="1"/>
  <c r="BVI76" i="1" s="1"/>
  <c r="BVJ76" i="1" s="1"/>
  <c r="BUV76" i="1"/>
  <c r="BUW76" i="1" s="1"/>
  <c r="BUX76" i="1" s="1"/>
  <c r="BUY76" i="1" s="1"/>
  <c r="BUK76" i="1"/>
  <c r="BUL76" i="1" s="1"/>
  <c r="BUM76" i="1" s="1"/>
  <c r="BUN76" i="1" s="1"/>
  <c r="BUB76" i="1"/>
  <c r="BUC76" i="1" s="1"/>
  <c r="BTZ76" i="1"/>
  <c r="BUA76" i="1" s="1"/>
  <c r="BTO76" i="1"/>
  <c r="BTP76" i="1" s="1"/>
  <c r="BTQ76" i="1" s="1"/>
  <c r="BTR76" i="1" s="1"/>
  <c r="BTD76" i="1"/>
  <c r="BTE76" i="1" s="1"/>
  <c r="BTF76" i="1" s="1"/>
  <c r="BTG76" i="1" s="1"/>
  <c r="BSS76" i="1"/>
  <c r="BST76" i="1" s="1"/>
  <c r="BSU76" i="1" s="1"/>
  <c r="BSV76" i="1" s="1"/>
  <c r="BSJ76" i="1"/>
  <c r="BSK76" i="1" s="1"/>
  <c r="BSH76" i="1"/>
  <c r="BSI76" i="1" s="1"/>
  <c r="BRY76" i="1"/>
  <c r="BRZ76" i="1" s="1"/>
  <c r="BRW76" i="1"/>
  <c r="BRX76" i="1" s="1"/>
  <c r="BRL76" i="1"/>
  <c r="BRM76" i="1" s="1"/>
  <c r="BRN76" i="1" s="1"/>
  <c r="BRO76" i="1" s="1"/>
  <c r="BRA76" i="1"/>
  <c r="BRB76" i="1" s="1"/>
  <c r="BRC76" i="1" s="1"/>
  <c r="BRD76" i="1" s="1"/>
  <c r="BQR76" i="1"/>
  <c r="BQS76" i="1" s="1"/>
  <c r="BQP76" i="1"/>
  <c r="BQQ76" i="1" s="1"/>
  <c r="BQE76" i="1"/>
  <c r="BQF76" i="1" s="1"/>
  <c r="BQG76" i="1" s="1"/>
  <c r="BQH76" i="1" s="1"/>
  <c r="BPV76" i="1"/>
  <c r="BPW76" i="1" s="1"/>
  <c r="BPT76" i="1"/>
  <c r="BPU76" i="1" s="1"/>
  <c r="BPK76" i="1"/>
  <c r="BPL76" i="1" s="1"/>
  <c r="BPI76" i="1"/>
  <c r="BPJ76" i="1" s="1"/>
  <c r="BOX76" i="1"/>
  <c r="BOY76" i="1" s="1"/>
  <c r="BOZ76" i="1" s="1"/>
  <c r="BPA76" i="1" s="1"/>
  <c r="BOM76" i="1"/>
  <c r="BON76" i="1" s="1"/>
  <c r="BOO76" i="1" s="1"/>
  <c r="BOP76" i="1" s="1"/>
  <c r="BOB76" i="1"/>
  <c r="BOC76" i="1" s="1"/>
  <c r="BOD76" i="1" s="1"/>
  <c r="BOE76" i="1" s="1"/>
  <c r="BNS76" i="1"/>
  <c r="BNT76" i="1" s="1"/>
  <c r="BNQ76" i="1"/>
  <c r="BNR76" i="1" s="1"/>
  <c r="BNF76" i="1"/>
  <c r="BNG76" i="1" s="1"/>
  <c r="BNH76" i="1" s="1"/>
  <c r="BNI76" i="1" s="1"/>
  <c r="BMW76" i="1"/>
  <c r="BMX76" i="1" s="1"/>
  <c r="BMU76" i="1"/>
  <c r="BMV76" i="1" s="1"/>
  <c r="BMJ76" i="1"/>
  <c r="BMK76" i="1" s="1"/>
  <c r="BML76" i="1" s="1"/>
  <c r="BMM76" i="1" s="1"/>
  <c r="BMA76" i="1"/>
  <c r="BMB76" i="1" s="1"/>
  <c r="BLY76" i="1"/>
  <c r="BLZ76" i="1" s="1"/>
  <c r="BLP76" i="1"/>
  <c r="BLQ76" i="1" s="1"/>
  <c r="BLN76" i="1"/>
  <c r="BLO76" i="1" s="1"/>
  <c r="BLC76" i="1"/>
  <c r="BLD76" i="1" s="1"/>
  <c r="BLE76" i="1" s="1"/>
  <c r="BLF76" i="1" s="1"/>
  <c r="BKR76" i="1"/>
  <c r="BKS76" i="1" s="1"/>
  <c r="BKT76" i="1" s="1"/>
  <c r="BKU76" i="1" s="1"/>
  <c r="BKG76" i="1"/>
  <c r="BKH76" i="1" s="1"/>
  <c r="BKI76" i="1" s="1"/>
  <c r="BKJ76" i="1" s="1"/>
  <c r="BJX76" i="1"/>
  <c r="BJY76" i="1" s="1"/>
  <c r="BJV76" i="1"/>
  <c r="BJW76" i="1" s="1"/>
  <c r="BJM76" i="1"/>
  <c r="BJN76" i="1" s="1"/>
  <c r="BJK76" i="1"/>
  <c r="BJL76" i="1" s="1"/>
  <c r="BJB76" i="1"/>
  <c r="BJC76" i="1" s="1"/>
  <c r="BIZ76" i="1"/>
  <c r="BJA76" i="1" s="1"/>
  <c r="BIO76" i="1"/>
  <c r="BIP76" i="1" s="1"/>
  <c r="BIQ76" i="1" s="1"/>
  <c r="BIR76" i="1" s="1"/>
  <c r="BIF76" i="1"/>
  <c r="BIG76" i="1" s="1"/>
  <c r="BID76" i="1"/>
  <c r="BIE76" i="1" s="1"/>
  <c r="BHS76" i="1"/>
  <c r="BHT76" i="1" s="1"/>
  <c r="BHU76" i="1" s="1"/>
  <c r="BHV76" i="1" s="1"/>
  <c r="BHH76" i="1"/>
  <c r="BHI76" i="1" s="1"/>
  <c r="BHJ76" i="1" s="1"/>
  <c r="BHK76" i="1" s="1"/>
  <c r="BGY76" i="1"/>
  <c r="BGZ76" i="1" s="1"/>
  <c r="BGW76" i="1"/>
  <c r="BGX76" i="1" s="1"/>
  <c r="BGN76" i="1"/>
  <c r="BGO76" i="1" s="1"/>
  <c r="BGL76" i="1"/>
  <c r="BGM76" i="1" s="1"/>
  <c r="BGA76" i="1"/>
  <c r="BGB76" i="1" s="1"/>
  <c r="BGC76" i="1" s="1"/>
  <c r="BGD76" i="1" s="1"/>
  <c r="BFR76" i="1"/>
  <c r="BFS76" i="1" s="1"/>
  <c r="BFP76" i="1"/>
  <c r="BFQ76" i="1" s="1"/>
  <c r="BFE76" i="1"/>
  <c r="BFF76" i="1" s="1"/>
  <c r="BFG76" i="1" s="1"/>
  <c r="BFH76" i="1" s="1"/>
  <c r="BEV76" i="1"/>
  <c r="BEW76" i="1" s="1"/>
  <c r="BET76" i="1"/>
  <c r="BEU76" i="1" s="1"/>
  <c r="BEI76" i="1"/>
  <c r="BEJ76" i="1" s="1"/>
  <c r="BEK76" i="1" s="1"/>
  <c r="BEL76" i="1" s="1"/>
  <c r="BDZ76" i="1"/>
  <c r="BEA76" i="1" s="1"/>
  <c r="BDX76" i="1"/>
  <c r="BDY76" i="1" s="1"/>
  <c r="BDO76" i="1"/>
  <c r="BDP76" i="1" s="1"/>
  <c r="BDM76" i="1"/>
  <c r="BDN76" i="1" s="1"/>
  <c r="BDD76" i="1"/>
  <c r="BDE76" i="1" s="1"/>
  <c r="BDB76" i="1"/>
  <c r="BDC76" i="1" s="1"/>
  <c r="BCS76" i="1"/>
  <c r="BCT76" i="1" s="1"/>
  <c r="BCQ76" i="1"/>
  <c r="BCR76" i="1" s="1"/>
  <c r="BCF76" i="1"/>
  <c r="BCG76" i="1" s="1"/>
  <c r="BCH76" i="1" s="1"/>
  <c r="BCI76" i="1" s="1"/>
  <c r="BBU76" i="1"/>
  <c r="BBV76" i="1" s="1"/>
  <c r="BBW76" i="1" s="1"/>
  <c r="BBX76" i="1" s="1"/>
  <c r="BBJ76" i="1"/>
  <c r="BBK76" i="1" s="1"/>
  <c r="BBL76" i="1" s="1"/>
  <c r="BBM76" i="1" s="1"/>
  <c r="BBA76" i="1"/>
  <c r="BBB76" i="1" s="1"/>
  <c r="BAY76" i="1"/>
  <c r="BAZ76" i="1" s="1"/>
  <c r="BAP76" i="1"/>
  <c r="BAQ76" i="1" s="1"/>
  <c r="BAN76" i="1"/>
  <c r="BAO76" i="1" s="1"/>
  <c r="BAE76" i="1"/>
  <c r="BAF76" i="1" s="1"/>
  <c r="BAC76" i="1"/>
  <c r="BAD76" i="1" s="1"/>
  <c r="AZR76" i="1"/>
  <c r="AZS76" i="1" s="1"/>
  <c r="AZT76" i="1" s="1"/>
  <c r="AZU76" i="1" s="1"/>
  <c r="AZI76" i="1"/>
  <c r="AZJ76" i="1" s="1"/>
  <c r="AZG76" i="1"/>
  <c r="AZH76" i="1" s="1"/>
  <c r="AYV76" i="1"/>
  <c r="AYW76" i="1" s="1"/>
  <c r="AYX76" i="1" s="1"/>
  <c r="AYY76" i="1" s="1"/>
  <c r="AYK76" i="1"/>
  <c r="AYL76" i="1" s="1"/>
  <c r="AYM76" i="1" s="1"/>
  <c r="AYN76" i="1" s="1"/>
  <c r="AXZ76" i="1"/>
  <c r="AYA76" i="1" s="1"/>
  <c r="AYB76" i="1" s="1"/>
  <c r="AYC76" i="1" s="1"/>
  <c r="AXQ76" i="1"/>
  <c r="AXR76" i="1" s="1"/>
  <c r="AXO76" i="1"/>
  <c r="AXP76" i="1" s="1"/>
  <c r="AXF76" i="1"/>
  <c r="AXG76" i="1" s="1"/>
  <c r="AXD76" i="1"/>
  <c r="AXE76" i="1" s="1"/>
  <c r="AWU76" i="1"/>
  <c r="AWV76" i="1" s="1"/>
  <c r="AWS76" i="1"/>
  <c r="AWT76" i="1" s="1"/>
  <c r="AWJ76" i="1"/>
  <c r="AWK76" i="1" s="1"/>
  <c r="AWH76" i="1"/>
  <c r="AWI76" i="1" s="1"/>
  <c r="AVW76" i="1"/>
  <c r="AVX76" i="1" s="1"/>
  <c r="AVY76" i="1" s="1"/>
  <c r="AVZ76" i="1" s="1"/>
  <c r="AVL76" i="1"/>
  <c r="AVM76" i="1" s="1"/>
  <c r="AVN76" i="1" s="1"/>
  <c r="AVO76" i="1" s="1"/>
  <c r="AVA76" i="1"/>
  <c r="AVB76" i="1" s="1"/>
  <c r="AVC76" i="1" s="1"/>
  <c r="AVD76" i="1" s="1"/>
  <c r="AUR76" i="1"/>
  <c r="AUS76" i="1" s="1"/>
  <c r="AUP76" i="1"/>
  <c r="AUQ76" i="1" s="1"/>
  <c r="AUE76" i="1"/>
  <c r="AUF76" i="1" s="1"/>
  <c r="AUG76" i="1" s="1"/>
  <c r="AUH76" i="1" s="1"/>
  <c r="ATV76" i="1"/>
  <c r="ATW76" i="1" s="1"/>
  <c r="ATT76" i="1"/>
  <c r="ATU76" i="1" s="1"/>
  <c r="ATI76" i="1"/>
  <c r="ATJ76" i="1" s="1"/>
  <c r="ATK76" i="1" s="1"/>
  <c r="ATL76" i="1" s="1"/>
  <c r="ASZ76" i="1"/>
  <c r="ATA76" i="1" s="1"/>
  <c r="ASX76" i="1"/>
  <c r="ASY76" i="1" s="1"/>
  <c r="ASM76" i="1"/>
  <c r="ASN76" i="1" s="1"/>
  <c r="ASO76" i="1" s="1"/>
  <c r="ASP76" i="1" s="1"/>
  <c r="ASD76" i="1"/>
  <c r="ASE76" i="1" s="1"/>
  <c r="ASB76" i="1"/>
  <c r="ASC76" i="1" s="1"/>
  <c r="ARQ76" i="1"/>
  <c r="ARR76" i="1" s="1"/>
  <c r="ARS76" i="1" s="1"/>
  <c r="ART76" i="1" s="1"/>
  <c r="ARH76" i="1"/>
  <c r="ARI76" i="1" s="1"/>
  <c r="ARF76" i="1"/>
  <c r="ARG76" i="1" s="1"/>
  <c r="AQU76" i="1"/>
  <c r="AQV76" i="1" s="1"/>
  <c r="AQW76" i="1" s="1"/>
  <c r="AQX76" i="1" s="1"/>
  <c r="AQL76" i="1"/>
  <c r="AQM76" i="1" s="1"/>
  <c r="AQJ76" i="1"/>
  <c r="AQK76" i="1" s="1"/>
  <c r="AQA76" i="1"/>
  <c r="AQB76" i="1" s="1"/>
  <c r="APY76" i="1"/>
  <c r="APZ76" i="1" s="1"/>
  <c r="APN76" i="1"/>
  <c r="APO76" i="1" s="1"/>
  <c r="APP76" i="1" s="1"/>
  <c r="APQ76" i="1" s="1"/>
  <c r="APE76" i="1"/>
  <c r="APF76" i="1" s="1"/>
  <c r="APC76" i="1"/>
  <c r="APD76" i="1" s="1"/>
  <c r="AOR76" i="1"/>
  <c r="AOS76" i="1" s="1"/>
  <c r="AOT76" i="1" s="1"/>
  <c r="AOU76" i="1" s="1"/>
  <c r="AOG76" i="1"/>
  <c r="AOH76" i="1" s="1"/>
  <c r="AOI76" i="1" s="1"/>
  <c r="AOJ76" i="1" s="1"/>
  <c r="ANV76" i="1"/>
  <c r="ANW76" i="1" s="1"/>
  <c r="ANX76" i="1" s="1"/>
  <c r="ANY76" i="1" s="1"/>
  <c r="ANM76" i="1"/>
  <c r="ANN76" i="1" s="1"/>
  <c r="ANK76" i="1"/>
  <c r="ANL76" i="1" s="1"/>
  <c r="AMZ76" i="1"/>
  <c r="ANA76" i="1" s="1"/>
  <c r="ANB76" i="1" s="1"/>
  <c r="ANC76" i="1" s="1"/>
  <c r="AMO76" i="1"/>
  <c r="AMP76" i="1" s="1"/>
  <c r="AMQ76" i="1" s="1"/>
  <c r="AMR76" i="1" s="1"/>
  <c r="AMD76" i="1"/>
  <c r="AME76" i="1" s="1"/>
  <c r="AMF76" i="1" s="1"/>
  <c r="AMG76" i="1" s="1"/>
  <c r="ALS76" i="1"/>
  <c r="ALT76" i="1" s="1"/>
  <c r="ALU76" i="1" s="1"/>
  <c r="ALV76" i="1" s="1"/>
  <c r="ALJ76" i="1"/>
  <c r="ALK76" i="1" s="1"/>
  <c r="ALH76" i="1"/>
  <c r="ALI76" i="1" s="1"/>
  <c r="AKW76" i="1"/>
  <c r="AKX76" i="1" s="1"/>
  <c r="AKY76" i="1" s="1"/>
  <c r="AKZ76" i="1" s="1"/>
  <c r="AKL76" i="1"/>
  <c r="AKM76" i="1" s="1"/>
  <c r="AKN76" i="1" s="1"/>
  <c r="AKO76" i="1" s="1"/>
  <c r="AKC76" i="1"/>
  <c r="AKD76" i="1" s="1"/>
  <c r="AKA76" i="1"/>
  <c r="AKB76" i="1" s="1"/>
  <c r="AJP76" i="1"/>
  <c r="AJQ76" i="1" s="1"/>
  <c r="AJR76" i="1" s="1"/>
  <c r="AJS76" i="1" s="1"/>
  <c r="AJG76" i="1"/>
  <c r="AJH76" i="1" s="1"/>
  <c r="AJE76" i="1"/>
  <c r="AJF76" i="1" s="1"/>
  <c r="AIV76" i="1"/>
  <c r="AIW76" i="1" s="1"/>
  <c r="AIT76" i="1"/>
  <c r="AIU76" i="1" s="1"/>
  <c r="AIK76" i="1"/>
  <c r="AIL76" i="1" s="1"/>
  <c r="AII76" i="1"/>
  <c r="AIJ76" i="1" s="1"/>
  <c r="AHX76" i="1"/>
  <c r="AHY76" i="1" s="1"/>
  <c r="AHZ76" i="1" s="1"/>
  <c r="AIA76" i="1" s="1"/>
  <c r="AHM76" i="1"/>
  <c r="AHN76" i="1" s="1"/>
  <c r="AHO76" i="1" s="1"/>
  <c r="AHP76" i="1" s="1"/>
  <c r="AHB76" i="1"/>
  <c r="AHC76" i="1" s="1"/>
  <c r="AHD76" i="1" s="1"/>
  <c r="AHE76" i="1" s="1"/>
  <c r="AGQ76" i="1"/>
  <c r="AGR76" i="1" s="1"/>
  <c r="AGS76" i="1" s="1"/>
  <c r="AGT76" i="1" s="1"/>
  <c r="AGH76" i="1"/>
  <c r="AGI76" i="1" s="1"/>
  <c r="AGF76" i="1"/>
  <c r="AGG76" i="1" s="1"/>
  <c r="AFU76" i="1"/>
  <c r="AFV76" i="1" s="1"/>
  <c r="AFW76" i="1" s="1"/>
  <c r="AFX76" i="1" s="1"/>
  <c r="AFL76" i="1"/>
  <c r="AFM76" i="1" s="1"/>
  <c r="AFJ76" i="1"/>
  <c r="AFK76" i="1" s="1"/>
  <c r="AFA76" i="1"/>
  <c r="AFB76" i="1" s="1"/>
  <c r="AEY76" i="1"/>
  <c r="AEZ76" i="1" s="1"/>
  <c r="AEN76" i="1"/>
  <c r="AEO76" i="1" s="1"/>
  <c r="AEP76" i="1" s="1"/>
  <c r="AEQ76" i="1" s="1"/>
  <c r="AEE76" i="1"/>
  <c r="AEF76" i="1" s="1"/>
  <c r="AEC76" i="1"/>
  <c r="AED76" i="1" s="1"/>
  <c r="ADR76" i="1"/>
  <c r="ADS76" i="1" s="1"/>
  <c r="ADT76" i="1" s="1"/>
  <c r="ADU76" i="1" s="1"/>
  <c r="ADG76" i="1"/>
  <c r="ADH76" i="1" s="1"/>
  <c r="ADI76" i="1" s="1"/>
  <c r="ADJ76" i="1" s="1"/>
  <c r="ACX76" i="1"/>
  <c r="ACY76" i="1" s="1"/>
  <c r="ACV76" i="1"/>
  <c r="ACW76" i="1" s="1"/>
  <c r="ACK76" i="1"/>
  <c r="ACL76" i="1" s="1"/>
  <c r="ACM76" i="1" s="1"/>
  <c r="ACN76" i="1" s="1"/>
  <c r="ACB76" i="1"/>
  <c r="ACC76" i="1" s="1"/>
  <c r="ABZ76" i="1"/>
  <c r="ACA76" i="1" s="1"/>
  <c r="ABQ76" i="1"/>
  <c r="ABR76" i="1" s="1"/>
  <c r="ABO76" i="1"/>
  <c r="ABP76" i="1" s="1"/>
  <c r="ABD76" i="1"/>
  <c r="ABE76" i="1" s="1"/>
  <c r="ABF76" i="1" s="1"/>
  <c r="ABG76" i="1" s="1"/>
  <c r="AAS76" i="1"/>
  <c r="AAT76" i="1" s="1"/>
  <c r="AAU76" i="1" s="1"/>
  <c r="AAV76" i="1" s="1"/>
  <c r="AAJ76" i="1"/>
  <c r="AAK76" i="1" s="1"/>
  <c r="AAH76" i="1"/>
  <c r="AAI76" i="1" s="1"/>
  <c r="ZY76" i="1"/>
  <c r="ZZ76" i="1" s="1"/>
  <c r="ZW76" i="1"/>
  <c r="ZX76" i="1" s="1"/>
  <c r="ZL76" i="1"/>
  <c r="ZM76" i="1" s="1"/>
  <c r="ZN76" i="1" s="1"/>
  <c r="ZO76" i="1" s="1"/>
  <c r="ZA76" i="1"/>
  <c r="ZB76" i="1" s="1"/>
  <c r="ZC76" i="1" s="1"/>
  <c r="ZD76" i="1" s="1"/>
  <c r="YP76" i="1"/>
  <c r="YQ76" i="1" s="1"/>
  <c r="YR76" i="1" s="1"/>
  <c r="YS76" i="1" s="1"/>
  <c r="YE76" i="1"/>
  <c r="YF76" i="1" s="1"/>
  <c r="YG76" i="1" s="1"/>
  <c r="YH76" i="1" s="1"/>
  <c r="XV76" i="1"/>
  <c r="XW76" i="1" s="1"/>
  <c r="XT76" i="1"/>
  <c r="XU76" i="1" s="1"/>
  <c r="XI76" i="1"/>
  <c r="XJ76" i="1" s="1"/>
  <c r="XK76" i="1" s="1"/>
  <c r="XL76" i="1" s="1"/>
  <c r="WX76" i="1"/>
  <c r="WY76" i="1" s="1"/>
  <c r="WZ76" i="1" s="1"/>
  <c r="XA76" i="1" s="1"/>
  <c r="WM76" i="1"/>
  <c r="WN76" i="1" s="1"/>
  <c r="WO76" i="1" s="1"/>
  <c r="WP76" i="1" s="1"/>
  <c r="WB76" i="1"/>
  <c r="WC76" i="1" s="1"/>
  <c r="WD76" i="1" s="1"/>
  <c r="WE76" i="1" s="1"/>
  <c r="VQ76" i="1"/>
  <c r="VR76" i="1" s="1"/>
  <c r="VS76" i="1" s="1"/>
  <c r="VT76" i="1" s="1"/>
  <c r="VF76" i="1"/>
  <c r="VG76" i="1" s="1"/>
  <c r="VH76" i="1" s="1"/>
  <c r="VI76" i="1" s="1"/>
  <c r="UU76" i="1"/>
  <c r="UV76" i="1" s="1"/>
  <c r="UW76" i="1" s="1"/>
  <c r="UX76" i="1" s="1"/>
  <c r="UL76" i="1"/>
  <c r="UM76" i="1" s="1"/>
  <c r="UJ76" i="1"/>
  <c r="UK76" i="1" s="1"/>
  <c r="TY76" i="1"/>
  <c r="TZ76" i="1" s="1"/>
  <c r="UA76" i="1" s="1"/>
  <c r="UB76" i="1" s="1"/>
  <c r="TP76" i="1"/>
  <c r="TQ76" i="1" s="1"/>
  <c r="TN76" i="1"/>
  <c r="TO76" i="1" s="1"/>
  <c r="TC76" i="1"/>
  <c r="TD76" i="1" s="1"/>
  <c r="TE76" i="1" s="1"/>
  <c r="TF76" i="1" s="1"/>
  <c r="ST76" i="1"/>
  <c r="SU76" i="1" s="1"/>
  <c r="SR76" i="1"/>
  <c r="SS76" i="1" s="1"/>
  <c r="SG76" i="1"/>
  <c r="SH76" i="1" s="1"/>
  <c r="SI76" i="1" s="1"/>
  <c r="SJ76" i="1" s="1"/>
  <c r="RX76" i="1"/>
  <c r="RY76" i="1" s="1"/>
  <c r="RV76" i="1"/>
  <c r="RW76" i="1" s="1"/>
  <c r="RK76" i="1"/>
  <c r="RL76" i="1" s="1"/>
  <c r="RM76" i="1" s="1"/>
  <c r="RN76" i="1" s="1"/>
  <c r="QZ76" i="1"/>
  <c r="RA76" i="1" s="1"/>
  <c r="RB76" i="1" s="1"/>
  <c r="RC76" i="1" s="1"/>
  <c r="QO76" i="1"/>
  <c r="QP76" i="1" s="1"/>
  <c r="QQ76" i="1" s="1"/>
  <c r="QR76" i="1" s="1"/>
  <c r="QD76" i="1"/>
  <c r="QE76" i="1" s="1"/>
  <c r="QF76" i="1" s="1"/>
  <c r="QG76" i="1" s="1"/>
  <c r="PS76" i="1"/>
  <c r="PT76" i="1" s="1"/>
  <c r="PU76" i="1" s="1"/>
  <c r="PV76" i="1" s="1"/>
  <c r="PH76" i="1"/>
  <c r="PI76" i="1" s="1"/>
  <c r="PJ76" i="1" s="1"/>
  <c r="PK76" i="1" s="1"/>
  <c r="OW76" i="1"/>
  <c r="OX76" i="1" s="1"/>
  <c r="OY76" i="1" s="1"/>
  <c r="OZ76" i="1" s="1"/>
  <c r="ON76" i="1"/>
  <c r="OO76" i="1" s="1"/>
  <c r="OL76" i="1"/>
  <c r="OM76" i="1" s="1"/>
  <c r="OA76" i="1"/>
  <c r="OB76" i="1" s="1"/>
  <c r="OC76" i="1" s="1"/>
  <c r="OD76" i="1" s="1"/>
  <c r="NR76" i="1"/>
  <c r="NS76" i="1" s="1"/>
  <c r="NP76" i="1"/>
  <c r="NQ76" i="1" s="1"/>
  <c r="NE76" i="1"/>
  <c r="NF76" i="1" s="1"/>
  <c r="NG76" i="1" s="1"/>
  <c r="NH76" i="1" s="1"/>
  <c r="MV76" i="1"/>
  <c r="MW76" i="1" s="1"/>
  <c r="MT76" i="1"/>
  <c r="MU76" i="1" s="1"/>
  <c r="MI76" i="1"/>
  <c r="MJ76" i="1" s="1"/>
  <c r="MK76" i="1" s="1"/>
  <c r="ML76" i="1" s="1"/>
  <c r="LX76" i="1"/>
  <c r="LY76" i="1" s="1"/>
  <c r="LZ76" i="1" s="1"/>
  <c r="MA76" i="1" s="1"/>
  <c r="LM76" i="1"/>
  <c r="LN76" i="1" s="1"/>
  <c r="LO76" i="1" s="1"/>
  <c r="LP76" i="1" s="1"/>
  <c r="LB76" i="1"/>
  <c r="LC76" i="1" s="1"/>
  <c r="LD76" i="1" s="1"/>
  <c r="LE76" i="1" s="1"/>
  <c r="KQ76" i="1"/>
  <c r="KR76" i="1" s="1"/>
  <c r="KS76" i="1" s="1"/>
  <c r="KT76" i="1" s="1"/>
  <c r="KH76" i="1"/>
  <c r="KI76" i="1" s="1"/>
  <c r="KF76" i="1"/>
  <c r="KG76" i="1" s="1"/>
  <c r="JU76" i="1"/>
  <c r="JV76" i="1" s="1"/>
  <c r="JW76" i="1" s="1"/>
  <c r="JX76" i="1" s="1"/>
  <c r="JL76" i="1"/>
  <c r="JM76" i="1" s="1"/>
  <c r="JJ76" i="1"/>
  <c r="JK76" i="1" s="1"/>
  <c r="IY76" i="1"/>
  <c r="IZ76" i="1" s="1"/>
  <c r="JA76" i="1" s="1"/>
  <c r="JB76" i="1" s="1"/>
  <c r="IP76" i="1"/>
  <c r="IQ76" i="1" s="1"/>
  <c r="IN76" i="1"/>
  <c r="IO76" i="1" s="1"/>
  <c r="IC76" i="1"/>
  <c r="ID76" i="1" s="1"/>
  <c r="IE76" i="1" s="1"/>
  <c r="IF76" i="1" s="1"/>
  <c r="HT76" i="1"/>
  <c r="HU76" i="1" s="1"/>
  <c r="HR76" i="1"/>
  <c r="HS76" i="1" s="1"/>
  <c r="HG76" i="1"/>
  <c r="HH76" i="1" s="1"/>
  <c r="HI76" i="1" s="1"/>
  <c r="HJ76" i="1" s="1"/>
  <c r="GV76" i="1"/>
  <c r="GW76" i="1" s="1"/>
  <c r="GX76" i="1" s="1"/>
  <c r="GY76" i="1" s="1"/>
  <c r="GK76" i="1"/>
  <c r="GL76" i="1" s="1"/>
  <c r="GM76" i="1" s="1"/>
  <c r="GN76" i="1" s="1"/>
  <c r="GB76" i="1"/>
  <c r="GC76" i="1" s="1"/>
  <c r="FZ76" i="1"/>
  <c r="GA76" i="1" s="1"/>
  <c r="FO76" i="1"/>
  <c r="FP76" i="1" s="1"/>
  <c r="FQ76" i="1" s="1"/>
  <c r="FR76" i="1" s="1"/>
  <c r="FF76" i="1"/>
  <c r="FG76" i="1" s="1"/>
  <c r="FD76" i="1"/>
  <c r="FE76" i="1" s="1"/>
  <c r="ES76" i="1"/>
  <c r="ET76" i="1" s="1"/>
  <c r="EU76" i="1" s="1"/>
  <c r="EV76" i="1" s="1"/>
  <c r="EJ76" i="1"/>
  <c r="EK76" i="1" s="1"/>
  <c r="EH76" i="1"/>
  <c r="EI76" i="1" s="1"/>
  <c r="DW76" i="1"/>
  <c r="DX76" i="1" s="1"/>
  <c r="DY76" i="1" s="1"/>
  <c r="DZ76" i="1" s="1"/>
  <c r="DL76" i="1"/>
  <c r="DM76" i="1" s="1"/>
  <c r="DN76" i="1" s="1"/>
  <c r="DO76" i="1" s="1"/>
  <c r="DA76" i="1"/>
  <c r="DB76" i="1" s="1"/>
  <c r="DC76" i="1" s="1"/>
  <c r="DD76" i="1" s="1"/>
  <c r="CP76" i="1"/>
  <c r="CQ76" i="1" s="1"/>
  <c r="CR76" i="1" s="1"/>
  <c r="CS76" i="1" s="1"/>
  <c r="CE76" i="1"/>
  <c r="CF76" i="1" s="1"/>
  <c r="CG76" i="1" s="1"/>
  <c r="CH76" i="1" s="1"/>
  <c r="BV76" i="1"/>
  <c r="BW76" i="1" s="1"/>
  <c r="BT76" i="1"/>
  <c r="BU76" i="1" s="1"/>
  <c r="BI76" i="1"/>
  <c r="BJ76" i="1" s="1"/>
  <c r="BK76" i="1" s="1"/>
  <c r="BL76" i="1" s="1"/>
  <c r="AZ76" i="1"/>
  <c r="BA76" i="1" s="1"/>
  <c r="AX76" i="1"/>
  <c r="AY76" i="1" s="1"/>
  <c r="AM76" i="1"/>
  <c r="AN76" i="1" s="1"/>
  <c r="AO76" i="1" s="1"/>
  <c r="AP76" i="1" s="1"/>
  <c r="AD76" i="1"/>
  <c r="AE76" i="1" s="1"/>
  <c r="AB76" i="1"/>
  <c r="AC76" i="1" s="1"/>
  <c r="Q76" i="1"/>
  <c r="R76" i="1" s="1"/>
  <c r="S76" i="1" s="1"/>
  <c r="T76" i="1" s="1"/>
  <c r="F76" i="1"/>
  <c r="G76" i="1" s="1"/>
  <c r="H76" i="1" s="1"/>
  <c r="I76" i="1" s="1"/>
  <c r="CLI75" i="1"/>
  <c r="CLJ75" i="1" s="1"/>
  <c r="CLK75" i="1" s="1"/>
  <c r="CLL75" i="1" s="1"/>
  <c r="CKX75" i="1"/>
  <c r="CKY75" i="1" s="1"/>
  <c r="CKZ75" i="1" s="1"/>
  <c r="CLA75" i="1" s="1"/>
  <c r="CKM75" i="1"/>
  <c r="CKN75" i="1" s="1"/>
  <c r="CKO75" i="1" s="1"/>
  <c r="CKP75" i="1" s="1"/>
  <c r="CKD75" i="1"/>
  <c r="CKE75" i="1" s="1"/>
  <c r="CKB75" i="1"/>
  <c r="CKC75" i="1" s="1"/>
  <c r="CJQ75" i="1"/>
  <c r="CJR75" i="1" s="1"/>
  <c r="CJS75" i="1" s="1"/>
  <c r="CJT75" i="1" s="1"/>
  <c r="CJH75" i="1"/>
  <c r="CJI75" i="1" s="1"/>
  <c r="CJF75" i="1"/>
  <c r="CJG75" i="1" s="1"/>
  <c r="CIU75" i="1"/>
  <c r="CIV75" i="1" s="1"/>
  <c r="CIW75" i="1" s="1"/>
  <c r="CIX75" i="1" s="1"/>
  <c r="CIL75" i="1"/>
  <c r="CIM75" i="1" s="1"/>
  <c r="CIJ75" i="1"/>
  <c r="CIK75" i="1" s="1"/>
  <c r="CHY75" i="1"/>
  <c r="CHZ75" i="1" s="1"/>
  <c r="CIA75" i="1" s="1"/>
  <c r="CIB75" i="1" s="1"/>
  <c r="CHN75" i="1"/>
  <c r="CHO75" i="1" s="1"/>
  <c r="CHP75" i="1" s="1"/>
  <c r="CHQ75" i="1" s="1"/>
  <c r="CHC75" i="1"/>
  <c r="CHD75" i="1" s="1"/>
  <c r="CHE75" i="1" s="1"/>
  <c r="CHF75" i="1" s="1"/>
  <c r="CGT75" i="1"/>
  <c r="CGU75" i="1" s="1"/>
  <c r="CGR75" i="1"/>
  <c r="CGS75" i="1" s="1"/>
  <c r="CGG75" i="1"/>
  <c r="CGH75" i="1" s="1"/>
  <c r="CGI75" i="1" s="1"/>
  <c r="CGJ75" i="1" s="1"/>
  <c r="CFV75" i="1"/>
  <c r="CFW75" i="1" s="1"/>
  <c r="CFX75" i="1" s="1"/>
  <c r="CFY75" i="1" s="1"/>
  <c r="CFK75" i="1"/>
  <c r="CFL75" i="1" s="1"/>
  <c r="CFM75" i="1" s="1"/>
  <c r="CFN75" i="1" s="1"/>
  <c r="CEZ75" i="1"/>
  <c r="CFA75" i="1" s="1"/>
  <c r="CFB75" i="1" s="1"/>
  <c r="CFC75" i="1" s="1"/>
  <c r="CEO75" i="1"/>
  <c r="CEP75" i="1" s="1"/>
  <c r="CEQ75" i="1" s="1"/>
  <c r="CER75" i="1" s="1"/>
  <c r="CED75" i="1"/>
  <c r="CEE75" i="1" s="1"/>
  <c r="CEF75" i="1" s="1"/>
  <c r="CEG75" i="1" s="1"/>
  <c r="CDS75" i="1"/>
  <c r="CDT75" i="1" s="1"/>
  <c r="CDU75" i="1" s="1"/>
  <c r="CDV75" i="1" s="1"/>
  <c r="CDJ75" i="1"/>
  <c r="CDK75" i="1" s="1"/>
  <c r="CDH75" i="1"/>
  <c r="CDI75" i="1" s="1"/>
  <c r="CCW75" i="1"/>
  <c r="CCX75" i="1" s="1"/>
  <c r="CCY75" i="1" s="1"/>
  <c r="CCZ75" i="1" s="1"/>
  <c r="CCL75" i="1"/>
  <c r="CCM75" i="1" s="1"/>
  <c r="CCN75" i="1" s="1"/>
  <c r="CCO75" i="1" s="1"/>
  <c r="CCA75" i="1"/>
  <c r="CCB75" i="1" s="1"/>
  <c r="CCC75" i="1" s="1"/>
  <c r="CCD75" i="1" s="1"/>
  <c r="CBP75" i="1"/>
  <c r="CBQ75" i="1" s="1"/>
  <c r="CBR75" i="1" s="1"/>
  <c r="CBS75" i="1" s="1"/>
  <c r="CBE75" i="1"/>
  <c r="CBF75" i="1" s="1"/>
  <c r="CBG75" i="1" s="1"/>
  <c r="CBH75" i="1" s="1"/>
  <c r="CAT75" i="1"/>
  <c r="CAU75" i="1" s="1"/>
  <c r="CAV75" i="1" s="1"/>
  <c r="CAW75" i="1" s="1"/>
  <c r="CAI75" i="1"/>
  <c r="CAJ75" i="1" s="1"/>
  <c r="CAK75" i="1" s="1"/>
  <c r="CAL75" i="1" s="1"/>
  <c r="BZX75" i="1"/>
  <c r="BZY75" i="1" s="1"/>
  <c r="BZZ75" i="1" s="1"/>
  <c r="CAA75" i="1" s="1"/>
  <c r="BZM75" i="1"/>
  <c r="BZN75" i="1" s="1"/>
  <c r="BZO75" i="1" s="1"/>
  <c r="BZP75" i="1" s="1"/>
  <c r="BZB75" i="1"/>
  <c r="BZC75" i="1" s="1"/>
  <c r="BZD75" i="1" s="1"/>
  <c r="BZE75" i="1" s="1"/>
  <c r="BYQ75" i="1"/>
  <c r="BYR75" i="1" s="1"/>
  <c r="BYS75" i="1" s="1"/>
  <c r="BYT75" i="1" s="1"/>
  <c r="BYF75" i="1"/>
  <c r="BYG75" i="1" s="1"/>
  <c r="BYH75" i="1" s="1"/>
  <c r="BYI75" i="1" s="1"/>
  <c r="BXU75" i="1"/>
  <c r="BXV75" i="1" s="1"/>
  <c r="BXW75" i="1" s="1"/>
  <c r="BXX75" i="1" s="1"/>
  <c r="BXJ75" i="1"/>
  <c r="BXK75" i="1" s="1"/>
  <c r="BXL75" i="1" s="1"/>
  <c r="BXM75" i="1" s="1"/>
  <c r="BWY75" i="1"/>
  <c r="BWZ75" i="1" s="1"/>
  <c r="BXA75" i="1" s="1"/>
  <c r="BXB75" i="1" s="1"/>
  <c r="BWP75" i="1"/>
  <c r="BWQ75" i="1" s="1"/>
  <c r="BWN75" i="1"/>
  <c r="BWO75" i="1" s="1"/>
  <c r="BWC75" i="1"/>
  <c r="BWD75" i="1" s="1"/>
  <c r="BWE75" i="1" s="1"/>
  <c r="BWF75" i="1" s="1"/>
  <c r="BVT75" i="1"/>
  <c r="BVU75" i="1" s="1"/>
  <c r="BVR75" i="1"/>
  <c r="BVS75" i="1" s="1"/>
  <c r="BVG75" i="1"/>
  <c r="BVH75" i="1" s="1"/>
  <c r="BVI75" i="1" s="1"/>
  <c r="BVJ75" i="1" s="1"/>
  <c r="BUV75" i="1"/>
  <c r="BUW75" i="1" s="1"/>
  <c r="BUX75" i="1" s="1"/>
  <c r="BUY75" i="1" s="1"/>
  <c r="BUK75" i="1"/>
  <c r="BUL75" i="1" s="1"/>
  <c r="BUM75" i="1" s="1"/>
  <c r="BUN75" i="1" s="1"/>
  <c r="BTZ75" i="1"/>
  <c r="BUA75" i="1" s="1"/>
  <c r="BUB75" i="1" s="1"/>
  <c r="BUC75" i="1" s="1"/>
  <c r="BTO75" i="1"/>
  <c r="BTP75" i="1" s="1"/>
  <c r="BTQ75" i="1" s="1"/>
  <c r="BTR75" i="1" s="1"/>
  <c r="BTF75" i="1"/>
  <c r="BTG75" i="1" s="1"/>
  <c r="BTD75" i="1"/>
  <c r="BTE75" i="1" s="1"/>
  <c r="BSS75" i="1"/>
  <c r="BST75" i="1" s="1"/>
  <c r="BSU75" i="1" s="1"/>
  <c r="BSV75" i="1" s="1"/>
  <c r="BSH75" i="1"/>
  <c r="BSI75" i="1" s="1"/>
  <c r="BSJ75" i="1" s="1"/>
  <c r="BSK75" i="1" s="1"/>
  <c r="BRW75" i="1"/>
  <c r="BRX75" i="1" s="1"/>
  <c r="BRY75" i="1" s="1"/>
  <c r="BRZ75" i="1" s="1"/>
  <c r="BRL75" i="1"/>
  <c r="BRM75" i="1" s="1"/>
  <c r="BRN75" i="1" s="1"/>
  <c r="BRO75" i="1" s="1"/>
  <c r="BRA75" i="1"/>
  <c r="BRB75" i="1" s="1"/>
  <c r="BRC75" i="1" s="1"/>
  <c r="BRD75" i="1" s="1"/>
  <c r="BQP75" i="1"/>
  <c r="BQQ75" i="1" s="1"/>
  <c r="BQR75" i="1" s="1"/>
  <c r="BQS75" i="1" s="1"/>
  <c r="BQE75" i="1"/>
  <c r="BQF75" i="1" s="1"/>
  <c r="BQG75" i="1" s="1"/>
  <c r="BQH75" i="1" s="1"/>
  <c r="BPT75" i="1"/>
  <c r="BPU75" i="1" s="1"/>
  <c r="BPV75" i="1" s="1"/>
  <c r="BPW75" i="1" s="1"/>
  <c r="BPI75" i="1"/>
  <c r="BPJ75" i="1" s="1"/>
  <c r="BPK75" i="1" s="1"/>
  <c r="BPL75" i="1" s="1"/>
  <c r="BOZ75" i="1"/>
  <c r="BPA75" i="1" s="1"/>
  <c r="BOX75" i="1"/>
  <c r="BOY75" i="1" s="1"/>
  <c r="BOM75" i="1"/>
  <c r="BON75" i="1" s="1"/>
  <c r="BOO75" i="1" s="1"/>
  <c r="BOP75" i="1" s="1"/>
  <c r="BOB75" i="1"/>
  <c r="BOC75" i="1" s="1"/>
  <c r="BOD75" i="1" s="1"/>
  <c r="BOE75" i="1" s="1"/>
  <c r="BNQ75" i="1"/>
  <c r="BNR75" i="1" s="1"/>
  <c r="BNS75" i="1" s="1"/>
  <c r="BNT75" i="1" s="1"/>
  <c r="BNH75" i="1"/>
  <c r="BNI75" i="1" s="1"/>
  <c r="BNF75" i="1"/>
  <c r="BNG75" i="1" s="1"/>
  <c r="BMU75" i="1"/>
  <c r="BMV75" i="1" s="1"/>
  <c r="BMW75" i="1" s="1"/>
  <c r="BMX75" i="1" s="1"/>
  <c r="BML75" i="1"/>
  <c r="BMM75" i="1" s="1"/>
  <c r="BMJ75" i="1"/>
  <c r="BMK75" i="1" s="1"/>
  <c r="BLY75" i="1"/>
  <c r="BLZ75" i="1" s="1"/>
  <c r="BMA75" i="1" s="1"/>
  <c r="BMB75" i="1" s="1"/>
  <c r="BLN75" i="1"/>
  <c r="BLO75" i="1" s="1"/>
  <c r="BLP75" i="1" s="1"/>
  <c r="BLQ75" i="1" s="1"/>
  <c r="BLC75" i="1"/>
  <c r="BLD75" i="1" s="1"/>
  <c r="BLE75" i="1" s="1"/>
  <c r="BLF75" i="1" s="1"/>
  <c r="BKT75" i="1"/>
  <c r="BKU75" i="1" s="1"/>
  <c r="BKR75" i="1"/>
  <c r="BKS75" i="1" s="1"/>
  <c r="BKG75" i="1"/>
  <c r="BKH75" i="1" s="1"/>
  <c r="BKI75" i="1" s="1"/>
  <c r="BKJ75" i="1" s="1"/>
  <c r="BJV75" i="1"/>
  <c r="BJW75" i="1" s="1"/>
  <c r="BJX75" i="1" s="1"/>
  <c r="BJY75" i="1" s="1"/>
  <c r="BJK75" i="1"/>
  <c r="BJL75" i="1" s="1"/>
  <c r="BJM75" i="1" s="1"/>
  <c r="BJN75" i="1" s="1"/>
  <c r="BJB75" i="1"/>
  <c r="BJC75" i="1" s="1"/>
  <c r="BIZ75" i="1"/>
  <c r="BJA75" i="1" s="1"/>
  <c r="BIO75" i="1"/>
  <c r="BIP75" i="1" s="1"/>
  <c r="BIQ75" i="1" s="1"/>
  <c r="BIR75" i="1" s="1"/>
  <c r="BIF75" i="1"/>
  <c r="BIG75" i="1" s="1"/>
  <c r="BID75" i="1"/>
  <c r="BIE75" i="1" s="1"/>
  <c r="BHS75" i="1"/>
  <c r="BHT75" i="1" s="1"/>
  <c r="BHU75" i="1" s="1"/>
  <c r="BHV75" i="1" s="1"/>
  <c r="BHJ75" i="1"/>
  <c r="BHK75" i="1" s="1"/>
  <c r="BHH75" i="1"/>
  <c r="BHI75" i="1" s="1"/>
  <c r="BGW75" i="1"/>
  <c r="BGX75" i="1" s="1"/>
  <c r="BGY75" i="1" s="1"/>
  <c r="BGZ75" i="1" s="1"/>
  <c r="BGL75" i="1"/>
  <c r="BGM75" i="1" s="1"/>
  <c r="BGN75" i="1" s="1"/>
  <c r="BGO75" i="1" s="1"/>
  <c r="BGA75" i="1"/>
  <c r="BGB75" i="1" s="1"/>
  <c r="BGC75" i="1" s="1"/>
  <c r="BGD75" i="1" s="1"/>
  <c r="BFP75" i="1"/>
  <c r="BFQ75" i="1" s="1"/>
  <c r="BFR75" i="1" s="1"/>
  <c r="BFS75" i="1" s="1"/>
  <c r="BFE75" i="1"/>
  <c r="BFF75" i="1" s="1"/>
  <c r="BFG75" i="1" s="1"/>
  <c r="BFH75" i="1" s="1"/>
  <c r="BET75" i="1"/>
  <c r="BEU75" i="1" s="1"/>
  <c r="BEV75" i="1" s="1"/>
  <c r="BEW75" i="1" s="1"/>
  <c r="BEI75" i="1"/>
  <c r="BEJ75" i="1" s="1"/>
  <c r="BEK75" i="1" s="1"/>
  <c r="BEL75" i="1" s="1"/>
  <c r="BDX75" i="1"/>
  <c r="BDY75" i="1" s="1"/>
  <c r="BDZ75" i="1" s="1"/>
  <c r="BEA75" i="1" s="1"/>
  <c r="BDM75" i="1"/>
  <c r="BDN75" i="1" s="1"/>
  <c r="BDO75" i="1" s="1"/>
  <c r="BDP75" i="1" s="1"/>
  <c r="BDD75" i="1"/>
  <c r="BDE75" i="1" s="1"/>
  <c r="BDB75" i="1"/>
  <c r="BDC75" i="1" s="1"/>
  <c r="BCQ75" i="1"/>
  <c r="BCR75" i="1" s="1"/>
  <c r="BCS75" i="1" s="1"/>
  <c r="BCT75" i="1" s="1"/>
  <c r="BCF75" i="1"/>
  <c r="BCG75" i="1" s="1"/>
  <c r="BCH75" i="1" s="1"/>
  <c r="BCI75" i="1" s="1"/>
  <c r="BBU75" i="1"/>
  <c r="BBV75" i="1" s="1"/>
  <c r="BBW75" i="1" s="1"/>
  <c r="BBX75" i="1" s="1"/>
  <c r="BBJ75" i="1"/>
  <c r="BBK75" i="1" s="1"/>
  <c r="BBL75" i="1" s="1"/>
  <c r="BBM75" i="1" s="1"/>
  <c r="BAY75" i="1"/>
  <c r="BAZ75" i="1" s="1"/>
  <c r="BBA75" i="1" s="1"/>
  <c r="BBB75" i="1" s="1"/>
  <c r="BAN75" i="1"/>
  <c r="BAO75" i="1" s="1"/>
  <c r="BAP75" i="1" s="1"/>
  <c r="BAQ75" i="1" s="1"/>
  <c r="BAC75" i="1"/>
  <c r="BAD75" i="1" s="1"/>
  <c r="BAE75" i="1" s="1"/>
  <c r="BAF75" i="1" s="1"/>
  <c r="AZT75" i="1"/>
  <c r="AZU75" i="1" s="1"/>
  <c r="AZR75" i="1"/>
  <c r="AZS75" i="1" s="1"/>
  <c r="AZG75" i="1"/>
  <c r="AZH75" i="1" s="1"/>
  <c r="AZI75" i="1" s="1"/>
  <c r="AZJ75" i="1" s="1"/>
  <c r="AYX75" i="1"/>
  <c r="AYY75" i="1" s="1"/>
  <c r="AYV75" i="1"/>
  <c r="AYW75" i="1" s="1"/>
  <c r="AYK75" i="1"/>
  <c r="AYL75" i="1" s="1"/>
  <c r="AYM75" i="1" s="1"/>
  <c r="AYN75" i="1" s="1"/>
  <c r="AYB75" i="1"/>
  <c r="AYC75" i="1" s="1"/>
  <c r="AXZ75" i="1"/>
  <c r="AYA75" i="1" s="1"/>
  <c r="AXO75" i="1"/>
  <c r="AXP75" i="1" s="1"/>
  <c r="AXQ75" i="1" s="1"/>
  <c r="AXR75" i="1" s="1"/>
  <c r="AXD75" i="1"/>
  <c r="AXE75" i="1" s="1"/>
  <c r="AXF75" i="1" s="1"/>
  <c r="AXG75" i="1" s="1"/>
  <c r="AWS75" i="1"/>
  <c r="AWT75" i="1" s="1"/>
  <c r="AWU75" i="1" s="1"/>
  <c r="AWV75" i="1" s="1"/>
  <c r="AWH75" i="1"/>
  <c r="AWI75" i="1" s="1"/>
  <c r="AWJ75" i="1" s="1"/>
  <c r="AWK75" i="1" s="1"/>
  <c r="AVW75" i="1"/>
  <c r="AVX75" i="1" s="1"/>
  <c r="AVY75" i="1" s="1"/>
  <c r="AVZ75" i="1" s="1"/>
  <c r="AVN75" i="1"/>
  <c r="AVO75" i="1" s="1"/>
  <c r="AVL75" i="1"/>
  <c r="AVM75" i="1" s="1"/>
  <c r="AVA75" i="1"/>
  <c r="AVB75" i="1" s="1"/>
  <c r="AVC75" i="1" s="1"/>
  <c r="AVD75" i="1" s="1"/>
  <c r="AUP75" i="1"/>
  <c r="AUQ75" i="1" s="1"/>
  <c r="AUR75" i="1" s="1"/>
  <c r="AUS75" i="1" s="1"/>
  <c r="AUE75" i="1"/>
  <c r="AUF75" i="1" s="1"/>
  <c r="AUG75" i="1" s="1"/>
  <c r="AUH75" i="1" s="1"/>
  <c r="ATV75" i="1"/>
  <c r="ATW75" i="1" s="1"/>
  <c r="ATT75" i="1"/>
  <c r="ATU75" i="1" s="1"/>
  <c r="ATI75" i="1"/>
  <c r="ATJ75" i="1" s="1"/>
  <c r="ATK75" i="1" s="1"/>
  <c r="ATL75" i="1" s="1"/>
  <c r="ASX75" i="1"/>
  <c r="ASY75" i="1" s="1"/>
  <c r="ASZ75" i="1" s="1"/>
  <c r="ATA75" i="1" s="1"/>
  <c r="ASM75" i="1"/>
  <c r="ASN75" i="1" s="1"/>
  <c r="ASO75" i="1" s="1"/>
  <c r="ASP75" i="1" s="1"/>
  <c r="ASB75" i="1"/>
  <c r="ASC75" i="1" s="1"/>
  <c r="ASD75" i="1" s="1"/>
  <c r="ASE75" i="1" s="1"/>
  <c r="ARQ75" i="1"/>
  <c r="ARR75" i="1" s="1"/>
  <c r="ARS75" i="1" s="1"/>
  <c r="ART75" i="1" s="1"/>
  <c r="ARH75" i="1"/>
  <c r="ARI75" i="1" s="1"/>
  <c r="ARF75" i="1"/>
  <c r="ARG75" i="1" s="1"/>
  <c r="AQU75" i="1"/>
  <c r="AQV75" i="1" s="1"/>
  <c r="AQW75" i="1" s="1"/>
  <c r="AQX75" i="1" s="1"/>
  <c r="AQJ75" i="1"/>
  <c r="AQK75" i="1" s="1"/>
  <c r="AQL75" i="1" s="1"/>
  <c r="AQM75" i="1" s="1"/>
  <c r="APY75" i="1"/>
  <c r="APZ75" i="1" s="1"/>
  <c r="AQA75" i="1" s="1"/>
  <c r="AQB75" i="1" s="1"/>
  <c r="APP75" i="1"/>
  <c r="APQ75" i="1" s="1"/>
  <c r="APN75" i="1"/>
  <c r="APO75" i="1" s="1"/>
  <c r="APC75" i="1"/>
  <c r="APD75" i="1" s="1"/>
  <c r="APE75" i="1" s="1"/>
  <c r="APF75" i="1" s="1"/>
  <c r="AOR75" i="1"/>
  <c r="AOS75" i="1" s="1"/>
  <c r="AOT75" i="1" s="1"/>
  <c r="AOU75" i="1" s="1"/>
  <c r="AOG75" i="1"/>
  <c r="AOH75" i="1" s="1"/>
  <c r="AOI75" i="1" s="1"/>
  <c r="AOJ75" i="1" s="1"/>
  <c r="ANX75" i="1"/>
  <c r="ANY75" i="1" s="1"/>
  <c r="ANV75" i="1"/>
  <c r="ANW75" i="1" s="1"/>
  <c r="ANK75" i="1"/>
  <c r="ANL75" i="1" s="1"/>
  <c r="ANM75" i="1" s="1"/>
  <c r="ANN75" i="1" s="1"/>
  <c r="ANB75" i="1"/>
  <c r="ANC75" i="1" s="1"/>
  <c r="AMZ75" i="1"/>
  <c r="ANA75" i="1" s="1"/>
  <c r="AMO75" i="1"/>
  <c r="AMP75" i="1" s="1"/>
  <c r="AMQ75" i="1" s="1"/>
  <c r="AMR75" i="1" s="1"/>
  <c r="AMD75" i="1"/>
  <c r="AME75" i="1" s="1"/>
  <c r="AMF75" i="1" s="1"/>
  <c r="AMG75" i="1" s="1"/>
  <c r="ALS75" i="1"/>
  <c r="ALT75" i="1" s="1"/>
  <c r="ALU75" i="1" s="1"/>
  <c r="ALV75" i="1" s="1"/>
  <c r="ALH75" i="1"/>
  <c r="ALI75" i="1" s="1"/>
  <c r="ALJ75" i="1" s="1"/>
  <c r="ALK75" i="1" s="1"/>
  <c r="AKW75" i="1"/>
  <c r="AKX75" i="1" s="1"/>
  <c r="AKY75" i="1" s="1"/>
  <c r="AKZ75" i="1" s="1"/>
  <c r="AKL75" i="1"/>
  <c r="AKM75" i="1" s="1"/>
  <c r="AKN75" i="1" s="1"/>
  <c r="AKO75" i="1" s="1"/>
  <c r="AKA75" i="1"/>
  <c r="AKB75" i="1" s="1"/>
  <c r="AKC75" i="1" s="1"/>
  <c r="AKD75" i="1" s="1"/>
  <c r="AJR75" i="1"/>
  <c r="AJS75" i="1" s="1"/>
  <c r="AJP75" i="1"/>
  <c r="AJQ75" i="1" s="1"/>
  <c r="AJE75" i="1"/>
  <c r="AJF75" i="1" s="1"/>
  <c r="AJG75" i="1" s="1"/>
  <c r="AJH75" i="1" s="1"/>
  <c r="AIT75" i="1"/>
  <c r="AIU75" i="1" s="1"/>
  <c r="AIV75" i="1" s="1"/>
  <c r="AIW75" i="1" s="1"/>
  <c r="AII75" i="1"/>
  <c r="AIJ75" i="1" s="1"/>
  <c r="AIK75" i="1" s="1"/>
  <c r="AIL75" i="1" s="1"/>
  <c r="AHX75" i="1"/>
  <c r="AHY75" i="1" s="1"/>
  <c r="AHZ75" i="1" s="1"/>
  <c r="AIA75" i="1" s="1"/>
  <c r="AHM75" i="1"/>
  <c r="AHN75" i="1" s="1"/>
  <c r="AHO75" i="1" s="1"/>
  <c r="AHP75" i="1" s="1"/>
  <c r="AHB75" i="1"/>
  <c r="AHC75" i="1" s="1"/>
  <c r="AHD75" i="1" s="1"/>
  <c r="AHE75" i="1" s="1"/>
  <c r="AGQ75" i="1"/>
  <c r="AGR75" i="1" s="1"/>
  <c r="AGS75" i="1" s="1"/>
  <c r="AGT75" i="1" s="1"/>
  <c r="AGH75" i="1"/>
  <c r="AGI75" i="1" s="1"/>
  <c r="AGF75" i="1"/>
  <c r="AGG75" i="1" s="1"/>
  <c r="AFU75" i="1"/>
  <c r="AFV75" i="1" s="1"/>
  <c r="AFW75" i="1" s="1"/>
  <c r="AFX75" i="1" s="1"/>
  <c r="AFJ75" i="1"/>
  <c r="AFK75" i="1" s="1"/>
  <c r="AFL75" i="1" s="1"/>
  <c r="AFM75" i="1" s="1"/>
  <c r="AEY75" i="1"/>
  <c r="AEZ75" i="1" s="1"/>
  <c r="AFA75" i="1" s="1"/>
  <c r="AFB75" i="1" s="1"/>
  <c r="AEN75" i="1"/>
  <c r="AEO75" i="1" s="1"/>
  <c r="AEP75" i="1" s="1"/>
  <c r="AEQ75" i="1" s="1"/>
  <c r="AEC75" i="1"/>
  <c r="AED75" i="1" s="1"/>
  <c r="AEE75" i="1" s="1"/>
  <c r="AEF75" i="1" s="1"/>
  <c r="ADR75" i="1"/>
  <c r="ADS75" i="1" s="1"/>
  <c r="ADT75" i="1" s="1"/>
  <c r="ADU75" i="1" s="1"/>
  <c r="ADG75" i="1"/>
  <c r="ADH75" i="1" s="1"/>
  <c r="ADI75" i="1" s="1"/>
  <c r="ADJ75" i="1" s="1"/>
  <c r="ACV75" i="1"/>
  <c r="ACW75" i="1" s="1"/>
  <c r="ACX75" i="1" s="1"/>
  <c r="ACY75" i="1" s="1"/>
  <c r="ACK75" i="1"/>
  <c r="ACL75" i="1" s="1"/>
  <c r="ACM75" i="1" s="1"/>
  <c r="ACN75" i="1" s="1"/>
  <c r="ACB75" i="1"/>
  <c r="ACC75" i="1" s="1"/>
  <c r="ABZ75" i="1"/>
  <c r="ACA75" i="1" s="1"/>
  <c r="ABO75" i="1"/>
  <c r="ABP75" i="1" s="1"/>
  <c r="ABQ75" i="1" s="1"/>
  <c r="ABR75" i="1" s="1"/>
  <c r="ABF75" i="1"/>
  <c r="ABG75" i="1" s="1"/>
  <c r="ABD75" i="1"/>
  <c r="ABE75" i="1" s="1"/>
  <c r="AAS75" i="1"/>
  <c r="AAT75" i="1" s="1"/>
  <c r="AAU75" i="1" s="1"/>
  <c r="AAV75" i="1" s="1"/>
  <c r="AAH75" i="1"/>
  <c r="AAI75" i="1" s="1"/>
  <c r="AAJ75" i="1" s="1"/>
  <c r="AAK75" i="1" s="1"/>
  <c r="ZW75" i="1"/>
  <c r="ZX75" i="1" s="1"/>
  <c r="ZY75" i="1" s="1"/>
  <c r="ZZ75" i="1" s="1"/>
  <c r="ZN75" i="1"/>
  <c r="ZO75" i="1" s="1"/>
  <c r="ZL75" i="1"/>
  <c r="ZM75" i="1" s="1"/>
  <c r="ZA75" i="1"/>
  <c r="ZB75" i="1" s="1"/>
  <c r="ZC75" i="1" s="1"/>
  <c r="ZD75" i="1" s="1"/>
  <c r="YP75" i="1"/>
  <c r="YQ75" i="1" s="1"/>
  <c r="YR75" i="1" s="1"/>
  <c r="YS75" i="1" s="1"/>
  <c r="YE75" i="1"/>
  <c r="YF75" i="1" s="1"/>
  <c r="YG75" i="1" s="1"/>
  <c r="YH75" i="1" s="1"/>
  <c r="XT75" i="1"/>
  <c r="XU75" i="1" s="1"/>
  <c r="XV75" i="1" s="1"/>
  <c r="XW75" i="1" s="1"/>
  <c r="XI75" i="1"/>
  <c r="XJ75" i="1" s="1"/>
  <c r="XK75" i="1" s="1"/>
  <c r="XL75" i="1" s="1"/>
  <c r="WX75" i="1"/>
  <c r="WY75" i="1" s="1"/>
  <c r="WZ75" i="1" s="1"/>
  <c r="XA75" i="1" s="1"/>
  <c r="WM75" i="1"/>
  <c r="WN75" i="1" s="1"/>
  <c r="WO75" i="1" s="1"/>
  <c r="WP75" i="1" s="1"/>
  <c r="WB75" i="1"/>
  <c r="WC75" i="1" s="1"/>
  <c r="WD75" i="1" s="1"/>
  <c r="WE75" i="1" s="1"/>
  <c r="VQ75" i="1"/>
  <c r="VR75" i="1" s="1"/>
  <c r="VS75" i="1" s="1"/>
  <c r="VT75" i="1" s="1"/>
  <c r="VH75" i="1"/>
  <c r="VI75" i="1" s="1"/>
  <c r="VF75" i="1"/>
  <c r="VG75" i="1" s="1"/>
  <c r="UU75" i="1"/>
  <c r="UV75" i="1" s="1"/>
  <c r="UW75" i="1" s="1"/>
  <c r="UX75" i="1" s="1"/>
  <c r="UJ75" i="1"/>
  <c r="UK75" i="1" s="1"/>
  <c r="UL75" i="1" s="1"/>
  <c r="UM75" i="1" s="1"/>
  <c r="TY75" i="1"/>
  <c r="TZ75" i="1" s="1"/>
  <c r="UA75" i="1" s="1"/>
  <c r="UB75" i="1" s="1"/>
  <c r="TP75" i="1"/>
  <c r="TQ75" i="1" s="1"/>
  <c r="TN75" i="1"/>
  <c r="TO75" i="1" s="1"/>
  <c r="TC75" i="1"/>
  <c r="TD75" i="1" s="1"/>
  <c r="TE75" i="1" s="1"/>
  <c r="TF75" i="1" s="1"/>
  <c r="SR75" i="1"/>
  <c r="SS75" i="1" s="1"/>
  <c r="ST75" i="1" s="1"/>
  <c r="SU75" i="1" s="1"/>
  <c r="SG75" i="1"/>
  <c r="SH75" i="1" s="1"/>
  <c r="SI75" i="1" s="1"/>
  <c r="SJ75" i="1" s="1"/>
  <c r="RX75" i="1"/>
  <c r="RY75" i="1" s="1"/>
  <c r="RV75" i="1"/>
  <c r="RW75" i="1" s="1"/>
  <c r="RK75" i="1"/>
  <c r="RL75" i="1" s="1"/>
  <c r="RM75" i="1" s="1"/>
  <c r="RN75" i="1" s="1"/>
  <c r="RB75" i="1"/>
  <c r="RC75" i="1" s="1"/>
  <c r="QZ75" i="1"/>
  <c r="RA75" i="1" s="1"/>
  <c r="QO75" i="1"/>
  <c r="QP75" i="1" s="1"/>
  <c r="QQ75" i="1" s="1"/>
  <c r="QR75" i="1" s="1"/>
  <c r="QD75" i="1"/>
  <c r="QE75" i="1" s="1"/>
  <c r="QF75" i="1" s="1"/>
  <c r="QG75" i="1" s="1"/>
  <c r="PS75" i="1"/>
  <c r="PT75" i="1" s="1"/>
  <c r="PU75" i="1" s="1"/>
  <c r="PV75" i="1" s="1"/>
  <c r="PJ75" i="1"/>
  <c r="PK75" i="1" s="1"/>
  <c r="PH75" i="1"/>
  <c r="PI75" i="1" s="1"/>
  <c r="OW75" i="1"/>
  <c r="OX75" i="1" s="1"/>
  <c r="OY75" i="1" s="1"/>
  <c r="OZ75" i="1" s="1"/>
  <c r="OL75" i="1"/>
  <c r="OM75" i="1" s="1"/>
  <c r="ON75" i="1" s="1"/>
  <c r="OO75" i="1" s="1"/>
  <c r="OA75" i="1"/>
  <c r="OB75" i="1" s="1"/>
  <c r="OC75" i="1" s="1"/>
  <c r="OD75" i="1" s="1"/>
  <c r="NR75" i="1"/>
  <c r="NS75" i="1" s="1"/>
  <c r="NP75" i="1"/>
  <c r="NQ75" i="1" s="1"/>
  <c r="NE75" i="1"/>
  <c r="NF75" i="1" s="1"/>
  <c r="NG75" i="1" s="1"/>
  <c r="NH75" i="1" s="1"/>
  <c r="MV75" i="1"/>
  <c r="MW75" i="1" s="1"/>
  <c r="MT75" i="1"/>
  <c r="MU75" i="1" s="1"/>
  <c r="MI75" i="1"/>
  <c r="MJ75" i="1" s="1"/>
  <c r="MK75" i="1" s="1"/>
  <c r="ML75" i="1" s="1"/>
  <c r="LX75" i="1"/>
  <c r="LY75" i="1" s="1"/>
  <c r="LZ75" i="1" s="1"/>
  <c r="MA75" i="1" s="1"/>
  <c r="LM75" i="1"/>
  <c r="LN75" i="1" s="1"/>
  <c r="LO75" i="1" s="1"/>
  <c r="LP75" i="1" s="1"/>
  <c r="LB75" i="1"/>
  <c r="LC75" i="1" s="1"/>
  <c r="LD75" i="1" s="1"/>
  <c r="LE75" i="1" s="1"/>
  <c r="KQ75" i="1"/>
  <c r="KR75" i="1" s="1"/>
  <c r="KS75" i="1" s="1"/>
  <c r="KT75" i="1" s="1"/>
  <c r="KF75" i="1"/>
  <c r="KG75" i="1" s="1"/>
  <c r="KH75" i="1" s="1"/>
  <c r="KI75" i="1" s="1"/>
  <c r="JU75" i="1"/>
  <c r="JV75" i="1" s="1"/>
  <c r="JW75" i="1" s="1"/>
  <c r="JX75" i="1" s="1"/>
  <c r="JL75" i="1"/>
  <c r="JM75" i="1" s="1"/>
  <c r="JJ75" i="1"/>
  <c r="JK75" i="1" s="1"/>
  <c r="IY75" i="1"/>
  <c r="IZ75" i="1" s="1"/>
  <c r="JA75" i="1" s="1"/>
  <c r="JB75" i="1" s="1"/>
  <c r="IP75" i="1"/>
  <c r="IQ75" i="1" s="1"/>
  <c r="IN75" i="1"/>
  <c r="IO75" i="1" s="1"/>
  <c r="IC75" i="1"/>
  <c r="ID75" i="1" s="1"/>
  <c r="IE75" i="1" s="1"/>
  <c r="IF75" i="1" s="1"/>
  <c r="HR75" i="1"/>
  <c r="HS75" i="1" s="1"/>
  <c r="HT75" i="1" s="1"/>
  <c r="HU75" i="1" s="1"/>
  <c r="HG75" i="1"/>
  <c r="HH75" i="1" s="1"/>
  <c r="HI75" i="1" s="1"/>
  <c r="HJ75" i="1" s="1"/>
  <c r="GV75" i="1"/>
  <c r="GW75" i="1" s="1"/>
  <c r="GX75" i="1" s="1"/>
  <c r="GY75" i="1" s="1"/>
  <c r="GK75" i="1"/>
  <c r="GL75" i="1" s="1"/>
  <c r="GM75" i="1" s="1"/>
  <c r="GN75" i="1" s="1"/>
  <c r="FZ75" i="1"/>
  <c r="GA75" i="1" s="1"/>
  <c r="GB75" i="1" s="1"/>
  <c r="GC75" i="1" s="1"/>
  <c r="FO75" i="1"/>
  <c r="FP75" i="1" s="1"/>
  <c r="FQ75" i="1" s="1"/>
  <c r="FR75" i="1" s="1"/>
  <c r="FF75" i="1"/>
  <c r="FG75" i="1" s="1"/>
  <c r="FD75" i="1"/>
  <c r="FE75" i="1" s="1"/>
  <c r="ES75" i="1"/>
  <c r="ET75" i="1" s="1"/>
  <c r="EU75" i="1" s="1"/>
  <c r="EV75" i="1" s="1"/>
  <c r="EJ75" i="1"/>
  <c r="EK75" i="1" s="1"/>
  <c r="EH75" i="1"/>
  <c r="EI75" i="1" s="1"/>
  <c r="DW75" i="1"/>
  <c r="DX75" i="1" s="1"/>
  <c r="DY75" i="1" s="1"/>
  <c r="DZ75" i="1" s="1"/>
  <c r="DL75" i="1"/>
  <c r="DM75" i="1" s="1"/>
  <c r="DN75" i="1" s="1"/>
  <c r="DO75" i="1" s="1"/>
  <c r="DA75" i="1"/>
  <c r="DB75" i="1" s="1"/>
  <c r="DC75" i="1" s="1"/>
  <c r="DD75" i="1" s="1"/>
  <c r="CP75" i="1"/>
  <c r="CQ75" i="1" s="1"/>
  <c r="CR75" i="1" s="1"/>
  <c r="CS75" i="1" s="1"/>
  <c r="CE75" i="1"/>
  <c r="CF75" i="1" s="1"/>
  <c r="CG75" i="1" s="1"/>
  <c r="CH75" i="1" s="1"/>
  <c r="BT75" i="1"/>
  <c r="BU75" i="1" s="1"/>
  <c r="BV75" i="1" s="1"/>
  <c r="BW75" i="1" s="1"/>
  <c r="BL75" i="1"/>
  <c r="BK75" i="1"/>
  <c r="BI75" i="1"/>
  <c r="BJ75" i="1" s="1"/>
  <c r="AX75" i="1"/>
  <c r="AY75" i="1" s="1"/>
  <c r="AZ75" i="1" s="1"/>
  <c r="BA75" i="1" s="1"/>
  <c r="AO75" i="1"/>
  <c r="AP75" i="1" s="1"/>
  <c r="AM75" i="1"/>
  <c r="AN75" i="1" s="1"/>
  <c r="AB75" i="1"/>
  <c r="AC75" i="1" s="1"/>
  <c r="AD75" i="1" s="1"/>
  <c r="AE75" i="1" s="1"/>
  <c r="Q75" i="1"/>
  <c r="R75" i="1" s="1"/>
  <c r="S75" i="1" s="1"/>
  <c r="T75" i="1" s="1"/>
  <c r="I75" i="1"/>
  <c r="H75" i="1"/>
  <c r="F75" i="1"/>
  <c r="G75" i="1" s="1"/>
  <c r="CLK74" i="1"/>
  <c r="CLL74" i="1" s="1"/>
  <c r="CLI74" i="1"/>
  <c r="CLJ74" i="1" s="1"/>
  <c r="CKX74" i="1"/>
  <c r="CKY74" i="1" s="1"/>
  <c r="CKZ74" i="1" s="1"/>
  <c r="CLA74" i="1" s="1"/>
  <c r="CKM74" i="1"/>
  <c r="CKN74" i="1" s="1"/>
  <c r="CKO74" i="1" s="1"/>
  <c r="CKP74" i="1" s="1"/>
  <c r="CKB74" i="1"/>
  <c r="CKC74" i="1" s="1"/>
  <c r="CKD74" i="1" s="1"/>
  <c r="CKE74" i="1" s="1"/>
  <c r="CJS74" i="1"/>
  <c r="CJT74" i="1" s="1"/>
  <c r="CJQ74" i="1"/>
  <c r="CJR74" i="1" s="1"/>
  <c r="CJF74" i="1"/>
  <c r="CJG74" i="1" s="1"/>
  <c r="CJH74" i="1" s="1"/>
  <c r="CJI74" i="1" s="1"/>
  <c r="CIU74" i="1"/>
  <c r="CIV74" i="1" s="1"/>
  <c r="CIW74" i="1" s="1"/>
  <c r="CIX74" i="1" s="1"/>
  <c r="CIL74" i="1"/>
  <c r="CIM74" i="1" s="1"/>
  <c r="CIJ74" i="1"/>
  <c r="CIK74" i="1" s="1"/>
  <c r="CHY74" i="1"/>
  <c r="CHZ74" i="1" s="1"/>
  <c r="CIA74" i="1" s="1"/>
  <c r="CIB74" i="1" s="1"/>
  <c r="CHN74" i="1"/>
  <c r="CHO74" i="1" s="1"/>
  <c r="CHP74" i="1" s="1"/>
  <c r="CHQ74" i="1" s="1"/>
  <c r="CHC74" i="1"/>
  <c r="CHD74" i="1" s="1"/>
  <c r="CHE74" i="1" s="1"/>
  <c r="CHF74" i="1" s="1"/>
  <c r="CGU74" i="1"/>
  <c r="CGT74" i="1"/>
  <c r="CGR74" i="1"/>
  <c r="CGS74" i="1" s="1"/>
  <c r="CGG74" i="1"/>
  <c r="CGH74" i="1" s="1"/>
  <c r="CGI74" i="1" s="1"/>
  <c r="CGJ74" i="1" s="1"/>
  <c r="CFV74" i="1"/>
  <c r="CFW74" i="1" s="1"/>
  <c r="CFX74" i="1" s="1"/>
  <c r="CFY74" i="1" s="1"/>
  <c r="CFK74" i="1"/>
  <c r="CFL74" i="1" s="1"/>
  <c r="CFM74" i="1" s="1"/>
  <c r="CFN74" i="1" s="1"/>
  <c r="CEZ74" i="1"/>
  <c r="CFA74" i="1" s="1"/>
  <c r="CFB74" i="1" s="1"/>
  <c r="CFC74" i="1" s="1"/>
  <c r="CEO74" i="1"/>
  <c r="CEP74" i="1" s="1"/>
  <c r="CEQ74" i="1" s="1"/>
  <c r="CER74" i="1" s="1"/>
  <c r="CED74" i="1"/>
  <c r="CEE74" i="1" s="1"/>
  <c r="CEF74" i="1" s="1"/>
  <c r="CEG74" i="1" s="1"/>
  <c r="CDS74" i="1"/>
  <c r="CDT74" i="1" s="1"/>
  <c r="CDU74" i="1" s="1"/>
  <c r="CDV74" i="1" s="1"/>
  <c r="CDJ74" i="1"/>
  <c r="CDK74" i="1" s="1"/>
  <c r="CDH74" i="1"/>
  <c r="CDI74" i="1" s="1"/>
  <c r="CCW74" i="1"/>
  <c r="CCX74" i="1" s="1"/>
  <c r="CCY74" i="1" s="1"/>
  <c r="CCZ74" i="1" s="1"/>
  <c r="CCL74" i="1"/>
  <c r="CCM74" i="1" s="1"/>
  <c r="CCN74" i="1" s="1"/>
  <c r="CCO74" i="1" s="1"/>
  <c r="CCA74" i="1"/>
  <c r="CCB74" i="1" s="1"/>
  <c r="CCC74" i="1" s="1"/>
  <c r="CCD74" i="1" s="1"/>
  <c r="CBP74" i="1"/>
  <c r="CBQ74" i="1" s="1"/>
  <c r="CBR74" i="1" s="1"/>
  <c r="CBS74" i="1" s="1"/>
  <c r="CBG74" i="1"/>
  <c r="CBH74" i="1" s="1"/>
  <c r="CBE74" i="1"/>
  <c r="CBF74" i="1" s="1"/>
  <c r="CAT74" i="1"/>
  <c r="CAU74" i="1" s="1"/>
  <c r="CAV74" i="1" s="1"/>
  <c r="CAW74" i="1" s="1"/>
  <c r="CAK74" i="1"/>
  <c r="CAL74" i="1" s="1"/>
  <c r="CAI74" i="1"/>
  <c r="CAJ74" i="1" s="1"/>
  <c r="BZX74" i="1"/>
  <c r="BZY74" i="1" s="1"/>
  <c r="BZZ74" i="1" s="1"/>
  <c r="CAA74" i="1" s="1"/>
  <c r="BZO74" i="1"/>
  <c r="BZP74" i="1" s="1"/>
  <c r="BZM74" i="1"/>
  <c r="BZN74" i="1" s="1"/>
  <c r="BZB74" i="1"/>
  <c r="BZC74" i="1" s="1"/>
  <c r="BZD74" i="1" s="1"/>
  <c r="BZE74" i="1" s="1"/>
  <c r="BYQ74" i="1"/>
  <c r="BYR74" i="1" s="1"/>
  <c r="BYS74" i="1" s="1"/>
  <c r="BYT74" i="1" s="1"/>
  <c r="BYI74" i="1"/>
  <c r="BYF74" i="1"/>
  <c r="BYG74" i="1" s="1"/>
  <c r="BYH74" i="1" s="1"/>
  <c r="BXW74" i="1"/>
  <c r="BXX74" i="1" s="1"/>
  <c r="BXU74" i="1"/>
  <c r="BXV74" i="1" s="1"/>
  <c r="BXJ74" i="1"/>
  <c r="BXK74" i="1" s="1"/>
  <c r="BXL74" i="1" s="1"/>
  <c r="BXM74" i="1" s="1"/>
  <c r="BXA74" i="1"/>
  <c r="BXB74" i="1" s="1"/>
  <c r="BWY74" i="1"/>
  <c r="BWZ74" i="1" s="1"/>
  <c r="BWP74" i="1"/>
  <c r="BWQ74" i="1" s="1"/>
  <c r="BWN74" i="1"/>
  <c r="BWO74" i="1" s="1"/>
  <c r="BWD74" i="1"/>
  <c r="BWE74" i="1" s="1"/>
  <c r="BWF74" i="1" s="1"/>
  <c r="BWC74" i="1"/>
  <c r="BVR74" i="1"/>
  <c r="BVS74" i="1" s="1"/>
  <c r="BVT74" i="1" s="1"/>
  <c r="BVU74" i="1" s="1"/>
  <c r="BVG74" i="1"/>
  <c r="BVH74" i="1" s="1"/>
  <c r="BVI74" i="1" s="1"/>
  <c r="BVJ74" i="1" s="1"/>
  <c r="BUV74" i="1"/>
  <c r="BUW74" i="1" s="1"/>
  <c r="BUX74" i="1" s="1"/>
  <c r="BUY74" i="1" s="1"/>
  <c r="BUK74" i="1"/>
  <c r="BUL74" i="1" s="1"/>
  <c r="BUM74" i="1" s="1"/>
  <c r="BUN74" i="1" s="1"/>
  <c r="BUA74" i="1"/>
  <c r="BUB74" i="1" s="1"/>
  <c r="BUC74" i="1" s="1"/>
  <c r="BTZ74" i="1"/>
  <c r="BTP74" i="1"/>
  <c r="BTQ74" i="1" s="1"/>
  <c r="BTR74" i="1" s="1"/>
  <c r="BTO74" i="1"/>
  <c r="BTD74" i="1"/>
  <c r="BTE74" i="1" s="1"/>
  <c r="BTF74" i="1" s="1"/>
  <c r="BTG74" i="1" s="1"/>
  <c r="BSU74" i="1"/>
  <c r="BSV74" i="1" s="1"/>
  <c r="BSS74" i="1"/>
  <c r="BST74" i="1" s="1"/>
  <c r="BSH74" i="1"/>
  <c r="BSI74" i="1" s="1"/>
  <c r="BSJ74" i="1" s="1"/>
  <c r="BSK74" i="1" s="1"/>
  <c r="BRW74" i="1"/>
  <c r="BRX74" i="1" s="1"/>
  <c r="BRY74" i="1" s="1"/>
  <c r="BRZ74" i="1" s="1"/>
  <c r="BRL74" i="1"/>
  <c r="BRM74" i="1" s="1"/>
  <c r="BRN74" i="1" s="1"/>
  <c r="BRO74" i="1" s="1"/>
  <c r="BRA74" i="1"/>
  <c r="BRB74" i="1" s="1"/>
  <c r="BRC74" i="1" s="1"/>
  <c r="BRD74" i="1" s="1"/>
  <c r="BQP74" i="1"/>
  <c r="BQQ74" i="1" s="1"/>
  <c r="BQR74" i="1" s="1"/>
  <c r="BQS74" i="1" s="1"/>
  <c r="BQE74" i="1"/>
  <c r="BQF74" i="1" s="1"/>
  <c r="BQG74" i="1" s="1"/>
  <c r="BQH74" i="1" s="1"/>
  <c r="BPT74" i="1"/>
  <c r="BPU74" i="1" s="1"/>
  <c r="BPV74" i="1" s="1"/>
  <c r="BPW74" i="1" s="1"/>
  <c r="BPI74" i="1"/>
  <c r="BPJ74" i="1" s="1"/>
  <c r="BPK74" i="1" s="1"/>
  <c r="BPL74" i="1" s="1"/>
  <c r="BOX74" i="1"/>
  <c r="BOY74" i="1" s="1"/>
  <c r="BOZ74" i="1" s="1"/>
  <c r="BPA74" i="1" s="1"/>
  <c r="BOO74" i="1"/>
  <c r="BOP74" i="1" s="1"/>
  <c r="BON74" i="1"/>
  <c r="BOM74" i="1"/>
  <c r="BOD74" i="1"/>
  <c r="BOE74" i="1" s="1"/>
  <c r="BOC74" i="1"/>
  <c r="BOB74" i="1"/>
  <c r="BNS74" i="1"/>
  <c r="BNT74" i="1" s="1"/>
  <c r="BNR74" i="1"/>
  <c r="BNQ74" i="1"/>
  <c r="BNG74" i="1"/>
  <c r="BNH74" i="1" s="1"/>
  <c r="BNI74" i="1" s="1"/>
  <c r="BNF74" i="1"/>
  <c r="BMU74" i="1"/>
  <c r="BMV74" i="1" s="1"/>
  <c r="BMW74" i="1" s="1"/>
  <c r="BMX74" i="1" s="1"/>
  <c r="BML74" i="1"/>
  <c r="BMM74" i="1" s="1"/>
  <c r="BMK74" i="1"/>
  <c r="BMJ74" i="1"/>
  <c r="BMA74" i="1"/>
  <c r="BMB74" i="1" s="1"/>
  <c r="BLZ74" i="1"/>
  <c r="BLY74" i="1"/>
  <c r="BLP74" i="1"/>
  <c r="BLQ74" i="1" s="1"/>
  <c r="BLN74" i="1"/>
  <c r="BLO74" i="1" s="1"/>
  <c r="BLE74" i="1"/>
  <c r="BLF74" i="1" s="1"/>
  <c r="BLD74" i="1"/>
  <c r="BLC74" i="1"/>
  <c r="BKR74" i="1"/>
  <c r="BKS74" i="1" s="1"/>
  <c r="BKT74" i="1" s="1"/>
  <c r="BKU74" i="1" s="1"/>
  <c r="BKI74" i="1"/>
  <c r="BKJ74" i="1" s="1"/>
  <c r="BKH74" i="1"/>
  <c r="BKG74" i="1"/>
  <c r="BJX74" i="1"/>
  <c r="BJY74" i="1" s="1"/>
  <c r="BJW74" i="1"/>
  <c r="BJV74" i="1"/>
  <c r="BJK74" i="1"/>
  <c r="BJL74" i="1" s="1"/>
  <c r="BJM74" i="1" s="1"/>
  <c r="BJN74" i="1" s="1"/>
  <c r="BJB74" i="1"/>
  <c r="BJC74" i="1" s="1"/>
  <c r="BJA74" i="1"/>
  <c r="BIZ74" i="1"/>
  <c r="BIO74" i="1"/>
  <c r="BIP74" i="1" s="1"/>
  <c r="BIQ74" i="1" s="1"/>
  <c r="BIR74" i="1" s="1"/>
  <c r="BIF74" i="1"/>
  <c r="BIG74" i="1" s="1"/>
  <c r="BIE74" i="1"/>
  <c r="BID74" i="1"/>
  <c r="BHU74" i="1"/>
  <c r="BHV74" i="1" s="1"/>
  <c r="BHT74" i="1"/>
  <c r="BHS74" i="1"/>
  <c r="BHI74" i="1"/>
  <c r="BHJ74" i="1" s="1"/>
  <c r="BHK74" i="1" s="1"/>
  <c r="BHH74" i="1"/>
  <c r="BGX74" i="1"/>
  <c r="BGY74" i="1" s="1"/>
  <c r="BGZ74" i="1" s="1"/>
  <c r="BGW74" i="1"/>
  <c r="BGL74" i="1"/>
  <c r="BGM74" i="1" s="1"/>
  <c r="BGN74" i="1" s="1"/>
  <c r="BGO74" i="1" s="1"/>
  <c r="BGC74" i="1"/>
  <c r="BGD74" i="1" s="1"/>
  <c r="BGB74" i="1"/>
  <c r="BGA74" i="1"/>
  <c r="BFR74" i="1"/>
  <c r="BFS74" i="1" s="1"/>
  <c r="BFQ74" i="1"/>
  <c r="BFP74" i="1"/>
  <c r="BFE74" i="1"/>
  <c r="BFF74" i="1" s="1"/>
  <c r="BFG74" i="1" s="1"/>
  <c r="BFH74" i="1" s="1"/>
  <c r="BEV74" i="1"/>
  <c r="BEW74" i="1" s="1"/>
  <c r="BET74" i="1"/>
  <c r="BEU74" i="1" s="1"/>
  <c r="BEI74" i="1"/>
  <c r="BEJ74" i="1" s="1"/>
  <c r="BEK74" i="1" s="1"/>
  <c r="BEL74" i="1" s="1"/>
  <c r="BDZ74" i="1"/>
  <c r="BEA74" i="1" s="1"/>
  <c r="BDX74" i="1"/>
  <c r="BDY74" i="1" s="1"/>
  <c r="BDO74" i="1"/>
  <c r="BDP74" i="1" s="1"/>
  <c r="BDM74" i="1"/>
  <c r="BDN74" i="1" s="1"/>
  <c r="BDB74" i="1"/>
  <c r="BDC74" i="1" s="1"/>
  <c r="BDD74" i="1" s="1"/>
  <c r="BDE74" i="1" s="1"/>
  <c r="BCS74" i="1"/>
  <c r="BCT74" i="1" s="1"/>
  <c r="BCR74" i="1"/>
  <c r="BCQ74" i="1"/>
  <c r="BCF74" i="1"/>
  <c r="BCG74" i="1" s="1"/>
  <c r="BCH74" i="1" s="1"/>
  <c r="BCI74" i="1" s="1"/>
  <c r="BBW74" i="1"/>
  <c r="BBX74" i="1" s="1"/>
  <c r="BBU74" i="1"/>
  <c r="BBV74" i="1" s="1"/>
  <c r="BBK74" i="1"/>
  <c r="BBL74" i="1" s="1"/>
  <c r="BBM74" i="1" s="1"/>
  <c r="BBJ74" i="1"/>
  <c r="BAY74" i="1"/>
  <c r="BAZ74" i="1" s="1"/>
  <c r="BBA74" i="1" s="1"/>
  <c r="BBB74" i="1" s="1"/>
  <c r="BAP74" i="1"/>
  <c r="BAQ74" i="1" s="1"/>
  <c r="BAO74" i="1"/>
  <c r="BAN74" i="1"/>
  <c r="BAD74" i="1"/>
  <c r="BAE74" i="1" s="1"/>
  <c r="BAF74" i="1" s="1"/>
  <c r="BAC74" i="1"/>
  <c r="AZS74" i="1"/>
  <c r="AZT74" i="1" s="1"/>
  <c r="AZU74" i="1" s="1"/>
  <c r="AZR74" i="1"/>
  <c r="AZH74" i="1"/>
  <c r="AZI74" i="1" s="1"/>
  <c r="AZJ74" i="1" s="1"/>
  <c r="AZG74" i="1"/>
  <c r="AYV74" i="1"/>
  <c r="AYW74" i="1" s="1"/>
  <c r="AYX74" i="1" s="1"/>
  <c r="AYY74" i="1" s="1"/>
  <c r="AYM74" i="1"/>
  <c r="AYN74" i="1" s="1"/>
  <c r="AYK74" i="1"/>
  <c r="AYL74" i="1" s="1"/>
  <c r="AXZ74" i="1"/>
  <c r="AYA74" i="1" s="1"/>
  <c r="AYB74" i="1" s="1"/>
  <c r="AYC74" i="1" s="1"/>
  <c r="AXO74" i="1"/>
  <c r="AXP74" i="1" s="1"/>
  <c r="AXQ74" i="1" s="1"/>
  <c r="AXR74" i="1" s="1"/>
  <c r="AXD74" i="1"/>
  <c r="AXE74" i="1" s="1"/>
  <c r="AXF74" i="1" s="1"/>
  <c r="AXG74" i="1" s="1"/>
  <c r="AWS74" i="1"/>
  <c r="AWT74" i="1" s="1"/>
  <c r="AWU74" i="1" s="1"/>
  <c r="AWV74" i="1" s="1"/>
  <c r="AWI74" i="1"/>
  <c r="AWJ74" i="1" s="1"/>
  <c r="AWK74" i="1" s="1"/>
  <c r="AWH74" i="1"/>
  <c r="AVX74" i="1"/>
  <c r="AVY74" i="1" s="1"/>
  <c r="AVZ74" i="1" s="1"/>
  <c r="AVW74" i="1"/>
  <c r="AVM74" i="1"/>
  <c r="AVN74" i="1" s="1"/>
  <c r="AVO74" i="1" s="1"/>
  <c r="AVL74" i="1"/>
  <c r="AVB74" i="1"/>
  <c r="AVC74" i="1" s="1"/>
  <c r="AVD74" i="1" s="1"/>
  <c r="AVA74" i="1"/>
  <c r="AUQ74" i="1"/>
  <c r="AUR74" i="1" s="1"/>
  <c r="AUS74" i="1" s="1"/>
  <c r="AUP74" i="1"/>
  <c r="AUF74" i="1"/>
  <c r="AUG74" i="1" s="1"/>
  <c r="AUH74" i="1" s="1"/>
  <c r="AUE74" i="1"/>
  <c r="ATT74" i="1"/>
  <c r="ATU74" i="1" s="1"/>
  <c r="ATV74" i="1" s="1"/>
  <c r="ATW74" i="1" s="1"/>
  <c r="ATI74" i="1"/>
  <c r="ATJ74" i="1" s="1"/>
  <c r="ATK74" i="1" s="1"/>
  <c r="ATL74" i="1" s="1"/>
  <c r="ASX74" i="1"/>
  <c r="ASY74" i="1" s="1"/>
  <c r="ASZ74" i="1" s="1"/>
  <c r="ATA74" i="1" s="1"/>
  <c r="ASM74" i="1"/>
  <c r="ASN74" i="1" s="1"/>
  <c r="ASO74" i="1" s="1"/>
  <c r="ASP74" i="1" s="1"/>
  <c r="ASB74" i="1"/>
  <c r="ASC74" i="1" s="1"/>
  <c r="ASD74" i="1" s="1"/>
  <c r="ASE74" i="1" s="1"/>
  <c r="ARQ74" i="1"/>
  <c r="ARR74" i="1" s="1"/>
  <c r="ARS74" i="1" s="1"/>
  <c r="ART74" i="1" s="1"/>
  <c r="ARG74" i="1"/>
  <c r="ARH74" i="1" s="1"/>
  <c r="ARI74" i="1" s="1"/>
  <c r="ARF74" i="1"/>
  <c r="AQU74" i="1"/>
  <c r="AQV74" i="1" s="1"/>
  <c r="AQW74" i="1" s="1"/>
  <c r="AQX74" i="1" s="1"/>
  <c r="AQL74" i="1"/>
  <c r="AQM74" i="1" s="1"/>
  <c r="AQK74" i="1"/>
  <c r="AQJ74" i="1"/>
  <c r="AQA74" i="1"/>
  <c r="AQB74" i="1" s="1"/>
  <c r="APZ74" i="1"/>
  <c r="APY74" i="1"/>
  <c r="APN74" i="1"/>
  <c r="APO74" i="1" s="1"/>
  <c r="APP74" i="1" s="1"/>
  <c r="APQ74" i="1" s="1"/>
  <c r="APC74" i="1"/>
  <c r="APD74" i="1" s="1"/>
  <c r="APE74" i="1" s="1"/>
  <c r="APF74" i="1" s="1"/>
  <c r="AOT74" i="1"/>
  <c r="AOU74" i="1" s="1"/>
  <c r="AOR74" i="1"/>
  <c r="AOS74" i="1" s="1"/>
  <c r="AOG74" i="1"/>
  <c r="AOH74" i="1" s="1"/>
  <c r="AOI74" i="1" s="1"/>
  <c r="AOJ74" i="1" s="1"/>
  <c r="ANV74" i="1"/>
  <c r="ANW74" i="1" s="1"/>
  <c r="ANX74" i="1" s="1"/>
  <c r="ANY74" i="1" s="1"/>
  <c r="ANK74" i="1"/>
  <c r="ANL74" i="1" s="1"/>
  <c r="ANM74" i="1" s="1"/>
  <c r="ANN74" i="1" s="1"/>
  <c r="ANA74" i="1"/>
  <c r="ANB74" i="1" s="1"/>
  <c r="ANC74" i="1" s="1"/>
  <c r="AMZ74" i="1"/>
  <c r="AMO74" i="1"/>
  <c r="AMP74" i="1" s="1"/>
  <c r="AMQ74" i="1" s="1"/>
  <c r="AMR74" i="1" s="1"/>
  <c r="AMD74" i="1"/>
  <c r="AME74" i="1" s="1"/>
  <c r="AMF74" i="1" s="1"/>
  <c r="AMG74" i="1" s="1"/>
  <c r="ALU74" i="1"/>
  <c r="ALV74" i="1" s="1"/>
  <c r="ALT74" i="1"/>
  <c r="ALS74" i="1"/>
  <c r="ALJ74" i="1"/>
  <c r="ALK74" i="1" s="1"/>
  <c r="ALI74" i="1"/>
  <c r="ALH74" i="1"/>
  <c r="AKW74" i="1"/>
  <c r="AKX74" i="1" s="1"/>
  <c r="AKY74" i="1" s="1"/>
  <c r="AKZ74" i="1" s="1"/>
  <c r="AKM74" i="1"/>
  <c r="AKN74" i="1" s="1"/>
  <c r="AKO74" i="1" s="1"/>
  <c r="AKL74" i="1"/>
  <c r="AKA74" i="1"/>
  <c r="AKB74" i="1" s="1"/>
  <c r="AKC74" i="1" s="1"/>
  <c r="AKD74" i="1" s="1"/>
  <c r="AJR74" i="1"/>
  <c r="AJS74" i="1" s="1"/>
  <c r="AJQ74" i="1"/>
  <c r="AJP74" i="1"/>
  <c r="AJG74" i="1"/>
  <c r="AJH74" i="1" s="1"/>
  <c r="AJF74" i="1"/>
  <c r="AJE74" i="1"/>
  <c r="AIT74" i="1"/>
  <c r="AIU74" i="1" s="1"/>
  <c r="AIV74" i="1" s="1"/>
  <c r="AIW74" i="1" s="1"/>
  <c r="AIK74" i="1"/>
  <c r="AIL74" i="1" s="1"/>
  <c r="AIJ74" i="1"/>
  <c r="AII74" i="1"/>
  <c r="AHX74" i="1"/>
  <c r="AHY74" i="1" s="1"/>
  <c r="AHZ74" i="1" s="1"/>
  <c r="AIA74" i="1" s="1"/>
  <c r="AHO74" i="1"/>
  <c r="AHP74" i="1" s="1"/>
  <c r="AHN74" i="1"/>
  <c r="AHM74" i="1"/>
  <c r="AHC74" i="1"/>
  <c r="AHD74" i="1" s="1"/>
  <c r="AHE74" i="1" s="1"/>
  <c r="AHB74" i="1"/>
  <c r="AGR74" i="1"/>
  <c r="AGS74" i="1" s="1"/>
  <c r="AGT74" i="1" s="1"/>
  <c r="AGQ74" i="1"/>
  <c r="AGG74" i="1"/>
  <c r="AGH74" i="1" s="1"/>
  <c r="AGI74" i="1" s="1"/>
  <c r="AGF74" i="1"/>
  <c r="AFW74" i="1"/>
  <c r="AFX74" i="1" s="1"/>
  <c r="AFV74" i="1"/>
  <c r="AFU74" i="1"/>
  <c r="AFK74" i="1"/>
  <c r="AFL74" i="1" s="1"/>
  <c r="AFM74" i="1" s="1"/>
  <c r="AFJ74" i="1"/>
  <c r="AEZ74" i="1"/>
  <c r="AFA74" i="1" s="1"/>
  <c r="AFB74" i="1" s="1"/>
  <c r="AEY74" i="1"/>
  <c r="AEN74" i="1"/>
  <c r="AEO74" i="1" s="1"/>
  <c r="AEP74" i="1" s="1"/>
  <c r="AEQ74" i="1" s="1"/>
  <c r="AEE74" i="1"/>
  <c r="AEF74" i="1" s="1"/>
  <c r="AED74" i="1"/>
  <c r="AEC74" i="1"/>
  <c r="ADS74" i="1"/>
  <c r="ADT74" i="1" s="1"/>
  <c r="ADU74" i="1" s="1"/>
  <c r="ADR74" i="1"/>
  <c r="ADI74" i="1"/>
  <c r="ADJ74" i="1" s="1"/>
  <c r="ADH74" i="1"/>
  <c r="ADG74" i="1"/>
  <c r="ACW74" i="1"/>
  <c r="ACX74" i="1" s="1"/>
  <c r="ACY74" i="1" s="1"/>
  <c r="ACV74" i="1"/>
  <c r="ACK74" i="1"/>
  <c r="ACL74" i="1" s="1"/>
  <c r="ACM74" i="1" s="1"/>
  <c r="ACN74" i="1" s="1"/>
  <c r="ABZ74" i="1"/>
  <c r="ACA74" i="1" s="1"/>
  <c r="ACB74" i="1" s="1"/>
  <c r="ACC74" i="1" s="1"/>
  <c r="ABP74" i="1"/>
  <c r="ABQ74" i="1" s="1"/>
  <c r="ABR74" i="1" s="1"/>
  <c r="ABO74" i="1"/>
  <c r="ABE74" i="1"/>
  <c r="ABF74" i="1" s="1"/>
  <c r="ABG74" i="1" s="1"/>
  <c r="ABD74" i="1"/>
  <c r="AAS74" i="1"/>
  <c r="AAT74" i="1" s="1"/>
  <c r="AAU74" i="1" s="1"/>
  <c r="AAV74" i="1" s="1"/>
  <c r="AAI74" i="1"/>
  <c r="AAJ74" i="1" s="1"/>
  <c r="AAK74" i="1" s="1"/>
  <c r="AAH74" i="1"/>
  <c r="ZW74" i="1"/>
  <c r="ZX74" i="1" s="1"/>
  <c r="ZY74" i="1" s="1"/>
  <c r="ZZ74" i="1" s="1"/>
  <c r="ZL74" i="1"/>
  <c r="ZM74" i="1" s="1"/>
  <c r="ZN74" i="1" s="1"/>
  <c r="ZO74" i="1" s="1"/>
  <c r="ZB74" i="1"/>
  <c r="ZC74" i="1" s="1"/>
  <c r="ZD74" i="1" s="1"/>
  <c r="ZA74" i="1"/>
  <c r="YQ74" i="1"/>
  <c r="YR74" i="1" s="1"/>
  <c r="YS74" i="1" s="1"/>
  <c r="YP74" i="1"/>
  <c r="YF74" i="1"/>
  <c r="YG74" i="1" s="1"/>
  <c r="YH74" i="1" s="1"/>
  <c r="YE74" i="1"/>
  <c r="XT74" i="1"/>
  <c r="XU74" i="1" s="1"/>
  <c r="XV74" i="1" s="1"/>
  <c r="XW74" i="1" s="1"/>
  <c r="XJ74" i="1"/>
  <c r="XK74" i="1" s="1"/>
  <c r="XL74" i="1" s="1"/>
  <c r="XI74" i="1"/>
  <c r="WX74" i="1"/>
  <c r="WY74" i="1" s="1"/>
  <c r="WZ74" i="1" s="1"/>
  <c r="XA74" i="1" s="1"/>
  <c r="WO74" i="1"/>
  <c r="WP74" i="1" s="1"/>
  <c r="WN74" i="1"/>
  <c r="WM74" i="1"/>
  <c r="WB74" i="1"/>
  <c r="WC74" i="1" s="1"/>
  <c r="WD74" i="1" s="1"/>
  <c r="WE74" i="1" s="1"/>
  <c r="VQ74" i="1"/>
  <c r="VR74" i="1" s="1"/>
  <c r="VS74" i="1" s="1"/>
  <c r="VT74" i="1" s="1"/>
  <c r="VF74" i="1"/>
  <c r="VG74" i="1" s="1"/>
  <c r="VH74" i="1" s="1"/>
  <c r="VI74" i="1" s="1"/>
  <c r="UV74" i="1"/>
  <c r="UW74" i="1" s="1"/>
  <c r="UX74" i="1" s="1"/>
  <c r="UU74" i="1"/>
  <c r="UJ74" i="1"/>
  <c r="UK74" i="1" s="1"/>
  <c r="UL74" i="1" s="1"/>
  <c r="UM74" i="1" s="1"/>
  <c r="UA74" i="1"/>
  <c r="UB74" i="1" s="1"/>
  <c r="TZ74" i="1"/>
  <c r="TY74" i="1"/>
  <c r="TO74" i="1"/>
  <c r="TP74" i="1" s="1"/>
  <c r="TQ74" i="1" s="1"/>
  <c r="TN74" i="1"/>
  <c r="TC74" i="1"/>
  <c r="TD74" i="1" s="1"/>
  <c r="TE74" i="1" s="1"/>
  <c r="TF74" i="1" s="1"/>
  <c r="SR74" i="1"/>
  <c r="SS74" i="1" s="1"/>
  <c r="ST74" i="1" s="1"/>
  <c r="SU74" i="1" s="1"/>
  <c r="SI74" i="1"/>
  <c r="SJ74" i="1" s="1"/>
  <c r="SH74" i="1"/>
  <c r="SG74" i="1"/>
  <c r="RV74" i="1"/>
  <c r="RW74" i="1" s="1"/>
  <c r="RX74" i="1" s="1"/>
  <c r="RY74" i="1" s="1"/>
  <c r="RK74" i="1"/>
  <c r="RL74" i="1" s="1"/>
  <c r="RM74" i="1" s="1"/>
  <c r="RN74" i="1" s="1"/>
  <c r="RB74" i="1"/>
  <c r="RC74" i="1" s="1"/>
  <c r="QZ74" i="1"/>
  <c r="RA74" i="1" s="1"/>
  <c r="QP74" i="1"/>
  <c r="QQ74" i="1" s="1"/>
  <c r="QR74" i="1" s="1"/>
  <c r="QO74" i="1"/>
  <c r="QE74" i="1"/>
  <c r="QF74" i="1" s="1"/>
  <c r="QG74" i="1" s="1"/>
  <c r="QD74" i="1"/>
  <c r="PU74" i="1"/>
  <c r="PV74" i="1" s="1"/>
  <c r="PT74" i="1"/>
  <c r="PS74" i="1"/>
  <c r="PI74" i="1"/>
  <c r="PJ74" i="1" s="1"/>
  <c r="PK74" i="1" s="1"/>
  <c r="PH74" i="1"/>
  <c r="OY74" i="1"/>
  <c r="OZ74" i="1" s="1"/>
  <c r="OW74" i="1"/>
  <c r="OX74" i="1" s="1"/>
  <c r="OL74" i="1"/>
  <c r="OM74" i="1" s="1"/>
  <c r="ON74" i="1" s="1"/>
  <c r="OO74" i="1" s="1"/>
  <c r="OB74" i="1"/>
  <c r="OC74" i="1" s="1"/>
  <c r="OD74" i="1" s="1"/>
  <c r="OA74" i="1"/>
  <c r="NP74" i="1"/>
  <c r="NQ74" i="1" s="1"/>
  <c r="NR74" i="1" s="1"/>
  <c r="NS74" i="1" s="1"/>
  <c r="NG74" i="1"/>
  <c r="NH74" i="1" s="1"/>
  <c r="NF74" i="1"/>
  <c r="NE74" i="1"/>
  <c r="MU74" i="1"/>
  <c r="MV74" i="1" s="1"/>
  <c r="MW74" i="1" s="1"/>
  <c r="MT74" i="1"/>
  <c r="MI74" i="1"/>
  <c r="MJ74" i="1" s="1"/>
  <c r="MK74" i="1" s="1"/>
  <c r="ML74" i="1" s="1"/>
  <c r="LY74" i="1"/>
  <c r="LZ74" i="1" s="1"/>
  <c r="MA74" i="1" s="1"/>
  <c r="LX74" i="1"/>
  <c r="LO74" i="1"/>
  <c r="LP74" i="1" s="1"/>
  <c r="LM74" i="1"/>
  <c r="LN74" i="1" s="1"/>
  <c r="LC74" i="1"/>
  <c r="LD74" i="1" s="1"/>
  <c r="LE74" i="1" s="1"/>
  <c r="LB74" i="1"/>
  <c r="KS74" i="1"/>
  <c r="KT74" i="1" s="1"/>
  <c r="KR74" i="1"/>
  <c r="KQ74" i="1"/>
  <c r="KF74" i="1"/>
  <c r="KG74" i="1" s="1"/>
  <c r="KH74" i="1" s="1"/>
  <c r="KI74" i="1" s="1"/>
  <c r="JV74" i="1"/>
  <c r="JW74" i="1" s="1"/>
  <c r="JX74" i="1" s="1"/>
  <c r="JU74" i="1"/>
  <c r="JK74" i="1"/>
  <c r="JL74" i="1" s="1"/>
  <c r="JM74" i="1" s="1"/>
  <c r="JJ74" i="1"/>
  <c r="IY74" i="1"/>
  <c r="IZ74" i="1" s="1"/>
  <c r="JA74" i="1" s="1"/>
  <c r="JB74" i="1" s="1"/>
  <c r="IP74" i="1"/>
  <c r="IQ74" i="1" s="1"/>
  <c r="IO74" i="1"/>
  <c r="IN74" i="1"/>
  <c r="IC74" i="1"/>
  <c r="ID74" i="1" s="1"/>
  <c r="IE74" i="1" s="1"/>
  <c r="IF74" i="1" s="1"/>
  <c r="HR74" i="1"/>
  <c r="HS74" i="1" s="1"/>
  <c r="HT74" i="1" s="1"/>
  <c r="HU74" i="1" s="1"/>
  <c r="HG74" i="1"/>
  <c r="HH74" i="1" s="1"/>
  <c r="HI74" i="1" s="1"/>
  <c r="HJ74" i="1" s="1"/>
  <c r="GW74" i="1"/>
  <c r="GX74" i="1" s="1"/>
  <c r="GY74" i="1" s="1"/>
  <c r="GV74" i="1"/>
  <c r="GM74" i="1"/>
  <c r="GN74" i="1" s="1"/>
  <c r="GL74" i="1"/>
  <c r="GK74" i="1"/>
  <c r="GA74" i="1"/>
  <c r="GB74" i="1" s="1"/>
  <c r="GC74" i="1" s="1"/>
  <c r="FZ74" i="1"/>
  <c r="FO74" i="1"/>
  <c r="FP74" i="1" s="1"/>
  <c r="FQ74" i="1" s="1"/>
  <c r="FR74" i="1" s="1"/>
  <c r="FF74" i="1"/>
  <c r="FG74" i="1" s="1"/>
  <c r="FE74" i="1"/>
  <c r="FD74" i="1"/>
  <c r="ES74" i="1"/>
  <c r="ET74" i="1" s="1"/>
  <c r="EU74" i="1" s="1"/>
  <c r="EV74" i="1" s="1"/>
  <c r="EI74" i="1"/>
  <c r="EJ74" i="1" s="1"/>
  <c r="EK74" i="1" s="1"/>
  <c r="EH74" i="1"/>
  <c r="DX74" i="1"/>
  <c r="DY74" i="1" s="1"/>
  <c r="DZ74" i="1" s="1"/>
  <c r="DW74" i="1"/>
  <c r="DM74" i="1"/>
  <c r="DN74" i="1" s="1"/>
  <c r="DO74" i="1" s="1"/>
  <c r="DL74" i="1"/>
  <c r="DA74" i="1"/>
  <c r="DB74" i="1" s="1"/>
  <c r="DC74" i="1" s="1"/>
  <c r="DD74" i="1" s="1"/>
  <c r="CP74" i="1"/>
  <c r="CQ74" i="1" s="1"/>
  <c r="CR74" i="1" s="1"/>
  <c r="CS74" i="1" s="1"/>
  <c r="CG74" i="1"/>
  <c r="CH74" i="1" s="1"/>
  <c r="CF74" i="1"/>
  <c r="CE74" i="1"/>
  <c r="BT74" i="1"/>
  <c r="BU74" i="1" s="1"/>
  <c r="BV74" i="1" s="1"/>
  <c r="BW74" i="1" s="1"/>
  <c r="BI74" i="1"/>
  <c r="BJ74" i="1" s="1"/>
  <c r="BK74" i="1" s="1"/>
  <c r="BL74" i="1" s="1"/>
  <c r="AY74" i="1"/>
  <c r="AZ74" i="1" s="1"/>
  <c r="BA74" i="1" s="1"/>
  <c r="AX74" i="1"/>
  <c r="AO74" i="1"/>
  <c r="AP74" i="1" s="1"/>
  <c r="AN74" i="1"/>
  <c r="AM74" i="1"/>
  <c r="AB74" i="1"/>
  <c r="AC74" i="1" s="1"/>
  <c r="AD74" i="1" s="1"/>
  <c r="AE74" i="1" s="1"/>
  <c r="R74" i="1"/>
  <c r="S74" i="1" s="1"/>
  <c r="T74" i="1" s="1"/>
  <c r="Q74" i="1"/>
  <c r="G74" i="1"/>
  <c r="H74" i="1" s="1"/>
  <c r="I74" i="1" s="1"/>
  <c r="F74" i="1"/>
  <c r="CLI73" i="1"/>
  <c r="CLJ73" i="1" s="1"/>
  <c r="CLK73" i="1" s="1"/>
  <c r="CLL73" i="1" s="1"/>
  <c r="CKX73" i="1"/>
  <c r="CKY73" i="1" s="1"/>
  <c r="CKZ73" i="1" s="1"/>
  <c r="CLA73" i="1" s="1"/>
  <c r="CKM73" i="1"/>
  <c r="CKN73" i="1" s="1"/>
  <c r="CKO73" i="1" s="1"/>
  <c r="CKP73" i="1" s="1"/>
  <c r="CKB73" i="1"/>
  <c r="CKC73" i="1" s="1"/>
  <c r="CKD73" i="1" s="1"/>
  <c r="CKE73" i="1" s="1"/>
  <c r="CJQ73" i="1"/>
  <c r="CJR73" i="1" s="1"/>
  <c r="CJS73" i="1" s="1"/>
  <c r="CJT73" i="1" s="1"/>
  <c r="CJF73" i="1"/>
  <c r="CJG73" i="1" s="1"/>
  <c r="CJH73" i="1" s="1"/>
  <c r="CJI73" i="1" s="1"/>
  <c r="CIV73" i="1"/>
  <c r="CIW73" i="1" s="1"/>
  <c r="CIX73" i="1" s="1"/>
  <c r="CIU73" i="1"/>
  <c r="CIK73" i="1"/>
  <c r="CIL73" i="1" s="1"/>
  <c r="CIM73" i="1" s="1"/>
  <c r="CIJ73" i="1"/>
  <c r="CHY73" i="1"/>
  <c r="CHZ73" i="1" s="1"/>
  <c r="CIA73" i="1" s="1"/>
  <c r="CIB73" i="1" s="1"/>
  <c r="CHP73" i="1"/>
  <c r="CHQ73" i="1" s="1"/>
  <c r="CHO73" i="1"/>
  <c r="CHN73" i="1"/>
  <c r="CHE73" i="1"/>
  <c r="CHF73" i="1" s="1"/>
  <c r="CHD73" i="1"/>
  <c r="CHC73" i="1"/>
  <c r="CGS73" i="1"/>
  <c r="CGT73" i="1" s="1"/>
  <c r="CGU73" i="1" s="1"/>
  <c r="CGR73" i="1"/>
  <c r="CGG73" i="1"/>
  <c r="CGH73" i="1" s="1"/>
  <c r="CGI73" i="1" s="1"/>
  <c r="CGJ73" i="1" s="1"/>
  <c r="CFX73" i="1"/>
  <c r="CFY73" i="1" s="1"/>
  <c r="CFV73" i="1"/>
  <c r="CFW73" i="1" s="1"/>
  <c r="CFM73" i="1"/>
  <c r="CFN73" i="1" s="1"/>
  <c r="CFL73" i="1"/>
  <c r="CFK73" i="1"/>
  <c r="CEZ73" i="1"/>
  <c r="CFA73" i="1" s="1"/>
  <c r="CFB73" i="1" s="1"/>
  <c r="CFC73" i="1" s="1"/>
  <c r="CEO73" i="1"/>
  <c r="CEP73" i="1" s="1"/>
  <c r="CEQ73" i="1" s="1"/>
  <c r="CER73" i="1" s="1"/>
  <c r="CED73" i="1"/>
  <c r="CEE73" i="1" s="1"/>
  <c r="CEF73" i="1" s="1"/>
  <c r="CEG73" i="1" s="1"/>
  <c r="CDS73" i="1"/>
  <c r="CDT73" i="1" s="1"/>
  <c r="CDU73" i="1" s="1"/>
  <c r="CDV73" i="1" s="1"/>
  <c r="CDH73" i="1"/>
  <c r="CDI73" i="1" s="1"/>
  <c r="CDJ73" i="1" s="1"/>
  <c r="CDK73" i="1" s="1"/>
  <c r="CCY73" i="1"/>
  <c r="CCZ73" i="1" s="1"/>
  <c r="CCX73" i="1"/>
  <c r="CCW73" i="1"/>
  <c r="CCN73" i="1"/>
  <c r="CCO73" i="1" s="1"/>
  <c r="CCM73" i="1"/>
  <c r="CCL73" i="1"/>
  <c r="CCC73" i="1"/>
  <c r="CCD73" i="1" s="1"/>
  <c r="CCA73" i="1"/>
  <c r="CCB73" i="1" s="1"/>
  <c r="CBQ73" i="1"/>
  <c r="CBR73" i="1" s="1"/>
  <c r="CBS73" i="1" s="1"/>
  <c r="CBP73" i="1"/>
  <c r="CBE73" i="1"/>
  <c r="CBF73" i="1" s="1"/>
  <c r="CBG73" i="1" s="1"/>
  <c r="CBH73" i="1" s="1"/>
  <c r="CAV73" i="1"/>
  <c r="CAW73" i="1" s="1"/>
  <c r="CAU73" i="1"/>
  <c r="CAT73" i="1"/>
  <c r="CAK73" i="1"/>
  <c r="CAL73" i="1" s="1"/>
  <c r="CAJ73" i="1"/>
  <c r="CAI73" i="1"/>
  <c r="BZY73" i="1"/>
  <c r="BZZ73" i="1" s="1"/>
  <c r="CAA73" i="1" s="1"/>
  <c r="BZX73" i="1"/>
  <c r="BZN73" i="1"/>
  <c r="BZO73" i="1" s="1"/>
  <c r="BZP73" i="1" s="1"/>
  <c r="BZM73" i="1"/>
  <c r="BZD73" i="1"/>
  <c r="BZE73" i="1" s="1"/>
  <c r="BZB73" i="1"/>
  <c r="BZC73" i="1" s="1"/>
  <c r="BYR73" i="1"/>
  <c r="BYS73" i="1" s="1"/>
  <c r="BYT73" i="1" s="1"/>
  <c r="BYQ73" i="1"/>
  <c r="BYG73" i="1"/>
  <c r="BYH73" i="1" s="1"/>
  <c r="BYI73" i="1" s="1"/>
  <c r="BYF73" i="1"/>
  <c r="BXU73" i="1"/>
  <c r="BXV73" i="1" s="1"/>
  <c r="BXW73" i="1" s="1"/>
  <c r="BXX73" i="1" s="1"/>
  <c r="BXK73" i="1"/>
  <c r="BXL73" i="1" s="1"/>
  <c r="BXM73" i="1" s="1"/>
  <c r="BXJ73" i="1"/>
  <c r="BXA73" i="1"/>
  <c r="BXB73" i="1" s="1"/>
  <c r="BWZ73" i="1"/>
  <c r="BWY73" i="1"/>
  <c r="BWN73" i="1"/>
  <c r="BWO73" i="1" s="1"/>
  <c r="BWP73" i="1" s="1"/>
  <c r="BWQ73" i="1" s="1"/>
  <c r="BWD73" i="1"/>
  <c r="BWE73" i="1" s="1"/>
  <c r="BWF73" i="1" s="1"/>
  <c r="BWC73" i="1"/>
  <c r="BVS73" i="1"/>
  <c r="BVT73" i="1" s="1"/>
  <c r="BVU73" i="1" s="1"/>
  <c r="BVR73" i="1"/>
  <c r="BVH73" i="1"/>
  <c r="BVI73" i="1" s="1"/>
  <c r="BVJ73" i="1" s="1"/>
  <c r="BVG73" i="1"/>
  <c r="BUV73" i="1"/>
  <c r="BUW73" i="1" s="1"/>
  <c r="BUX73" i="1" s="1"/>
  <c r="BUY73" i="1" s="1"/>
  <c r="BUL73" i="1"/>
  <c r="BUM73" i="1" s="1"/>
  <c r="BUN73" i="1" s="1"/>
  <c r="BUK73" i="1"/>
  <c r="BUA73" i="1"/>
  <c r="BUB73" i="1" s="1"/>
  <c r="BUC73" i="1" s="1"/>
  <c r="BTZ73" i="1"/>
  <c r="BTO73" i="1"/>
  <c r="BTP73" i="1" s="1"/>
  <c r="BTQ73" i="1" s="1"/>
  <c r="BTR73" i="1" s="1"/>
  <c r="BTE73" i="1"/>
  <c r="BTF73" i="1" s="1"/>
  <c r="BTG73" i="1" s="1"/>
  <c r="BTD73" i="1"/>
  <c r="BSS73" i="1"/>
  <c r="BST73" i="1" s="1"/>
  <c r="BSU73" i="1" s="1"/>
  <c r="BSV73" i="1" s="1"/>
  <c r="BSH73" i="1"/>
  <c r="BSI73" i="1" s="1"/>
  <c r="BSJ73" i="1" s="1"/>
  <c r="BSK73" i="1" s="1"/>
  <c r="BRY73" i="1"/>
  <c r="BRZ73" i="1" s="1"/>
  <c r="BRW73" i="1"/>
  <c r="BRX73" i="1" s="1"/>
  <c r="BRM73" i="1"/>
  <c r="BRN73" i="1" s="1"/>
  <c r="BRO73" i="1" s="1"/>
  <c r="BRL73" i="1"/>
  <c r="BRB73" i="1"/>
  <c r="BRC73" i="1" s="1"/>
  <c r="BRD73" i="1" s="1"/>
  <c r="BRA73" i="1"/>
  <c r="BQQ73" i="1"/>
  <c r="BQR73" i="1" s="1"/>
  <c r="BQS73" i="1" s="1"/>
  <c r="BQP73" i="1"/>
  <c r="BQE73" i="1"/>
  <c r="BQF73" i="1" s="1"/>
  <c r="BQG73" i="1" s="1"/>
  <c r="BQH73" i="1" s="1"/>
  <c r="BPU73" i="1"/>
  <c r="BPV73" i="1" s="1"/>
  <c r="BPW73" i="1" s="1"/>
  <c r="BPT73" i="1"/>
  <c r="BPI73" i="1"/>
  <c r="BPJ73" i="1" s="1"/>
  <c r="BPK73" i="1" s="1"/>
  <c r="BPL73" i="1" s="1"/>
  <c r="BOX73" i="1"/>
  <c r="BOY73" i="1" s="1"/>
  <c r="BOZ73" i="1" s="1"/>
  <c r="BPA73" i="1" s="1"/>
  <c r="BOM73" i="1"/>
  <c r="BON73" i="1" s="1"/>
  <c r="BOO73" i="1" s="1"/>
  <c r="BOP73" i="1" s="1"/>
  <c r="BOD73" i="1"/>
  <c r="BOE73" i="1" s="1"/>
  <c r="BOB73" i="1"/>
  <c r="BOC73" i="1" s="1"/>
  <c r="BNQ73" i="1"/>
  <c r="BNR73" i="1" s="1"/>
  <c r="BNS73" i="1" s="1"/>
  <c r="BNT73" i="1" s="1"/>
  <c r="BNF73" i="1"/>
  <c r="BNG73" i="1" s="1"/>
  <c r="BNH73" i="1" s="1"/>
  <c r="BNI73" i="1" s="1"/>
  <c r="BMU73" i="1"/>
  <c r="BMV73" i="1" s="1"/>
  <c r="BMW73" i="1" s="1"/>
  <c r="BMX73" i="1" s="1"/>
  <c r="BMJ73" i="1"/>
  <c r="BMK73" i="1" s="1"/>
  <c r="BML73" i="1" s="1"/>
  <c r="BMM73" i="1" s="1"/>
  <c r="BLZ73" i="1"/>
  <c r="BMA73" i="1" s="1"/>
  <c r="BMB73" i="1" s="1"/>
  <c r="BLY73" i="1"/>
  <c r="BLN73" i="1"/>
  <c r="BLO73" i="1" s="1"/>
  <c r="BLP73" i="1" s="1"/>
  <c r="BLQ73" i="1" s="1"/>
  <c r="BLC73" i="1"/>
  <c r="BLD73" i="1" s="1"/>
  <c r="BLE73" i="1" s="1"/>
  <c r="BLF73" i="1" s="1"/>
  <c r="BKR73" i="1"/>
  <c r="BKS73" i="1" s="1"/>
  <c r="BKT73" i="1" s="1"/>
  <c r="BKU73" i="1" s="1"/>
  <c r="BKH73" i="1"/>
  <c r="BKI73" i="1" s="1"/>
  <c r="BKJ73" i="1" s="1"/>
  <c r="BKG73" i="1"/>
  <c r="BJV73" i="1"/>
  <c r="BJW73" i="1" s="1"/>
  <c r="BJX73" i="1" s="1"/>
  <c r="BJY73" i="1" s="1"/>
  <c r="BJK73" i="1"/>
  <c r="BJL73" i="1" s="1"/>
  <c r="BJM73" i="1" s="1"/>
  <c r="BJN73" i="1" s="1"/>
  <c r="BJB73" i="1"/>
  <c r="BJC73" i="1" s="1"/>
  <c r="BJA73" i="1"/>
  <c r="BIZ73" i="1"/>
  <c r="BIP73" i="1"/>
  <c r="BIQ73" i="1" s="1"/>
  <c r="BIR73" i="1" s="1"/>
  <c r="BIO73" i="1"/>
  <c r="BID73" i="1"/>
  <c r="BIE73" i="1" s="1"/>
  <c r="BIF73" i="1" s="1"/>
  <c r="BIG73" i="1" s="1"/>
  <c r="BHS73" i="1"/>
  <c r="BHT73" i="1" s="1"/>
  <c r="BHU73" i="1" s="1"/>
  <c r="BHV73" i="1" s="1"/>
  <c r="BHH73" i="1"/>
  <c r="BHI73" i="1" s="1"/>
  <c r="BHJ73" i="1" s="1"/>
  <c r="BHK73" i="1" s="1"/>
  <c r="BGW73" i="1"/>
  <c r="BGX73" i="1" s="1"/>
  <c r="BGY73" i="1" s="1"/>
  <c r="BGZ73" i="1" s="1"/>
  <c r="BGL73" i="1"/>
  <c r="BGM73" i="1" s="1"/>
  <c r="BGN73" i="1" s="1"/>
  <c r="BGO73" i="1" s="1"/>
  <c r="BGA73" i="1"/>
  <c r="BGB73" i="1" s="1"/>
  <c r="BGC73" i="1" s="1"/>
  <c r="BGD73" i="1" s="1"/>
  <c r="BFP73" i="1"/>
  <c r="BFQ73" i="1" s="1"/>
  <c r="BFR73" i="1" s="1"/>
  <c r="BFS73" i="1" s="1"/>
  <c r="BFE73" i="1"/>
  <c r="BFF73" i="1" s="1"/>
  <c r="BFG73" i="1" s="1"/>
  <c r="BFH73" i="1" s="1"/>
  <c r="BET73" i="1"/>
  <c r="BEU73" i="1" s="1"/>
  <c r="BEV73" i="1" s="1"/>
  <c r="BEW73" i="1" s="1"/>
  <c r="BEJ73" i="1"/>
  <c r="BEK73" i="1" s="1"/>
  <c r="BEL73" i="1" s="1"/>
  <c r="BEI73" i="1"/>
  <c r="BDY73" i="1"/>
  <c r="BDZ73" i="1" s="1"/>
  <c r="BEA73" i="1" s="1"/>
  <c r="BDX73" i="1"/>
  <c r="BDM73" i="1"/>
  <c r="BDN73" i="1" s="1"/>
  <c r="BDO73" i="1" s="1"/>
  <c r="BDP73" i="1" s="1"/>
  <c r="BDB73" i="1"/>
  <c r="BDC73" i="1" s="1"/>
  <c r="BDD73" i="1" s="1"/>
  <c r="BDE73" i="1" s="1"/>
  <c r="BCQ73" i="1"/>
  <c r="BCR73" i="1" s="1"/>
  <c r="BCS73" i="1" s="1"/>
  <c r="BCT73" i="1" s="1"/>
  <c r="BCH73" i="1"/>
  <c r="BCI73" i="1" s="1"/>
  <c r="BCF73" i="1"/>
  <c r="BCG73" i="1" s="1"/>
  <c r="BBV73" i="1"/>
  <c r="BBW73" i="1" s="1"/>
  <c r="BBX73" i="1" s="1"/>
  <c r="BBU73" i="1"/>
  <c r="BBJ73" i="1"/>
  <c r="BBK73" i="1" s="1"/>
  <c r="BBL73" i="1" s="1"/>
  <c r="BBM73" i="1" s="1"/>
  <c r="BAZ73" i="1"/>
  <c r="BBA73" i="1" s="1"/>
  <c r="BBB73" i="1" s="1"/>
  <c r="BAY73" i="1"/>
  <c r="BAN73" i="1"/>
  <c r="BAO73" i="1" s="1"/>
  <c r="BAP73" i="1" s="1"/>
  <c r="BAQ73" i="1" s="1"/>
  <c r="BAC73" i="1"/>
  <c r="BAD73" i="1" s="1"/>
  <c r="BAE73" i="1" s="1"/>
  <c r="BAF73" i="1" s="1"/>
  <c r="AZR73" i="1"/>
  <c r="AZS73" i="1" s="1"/>
  <c r="AZT73" i="1" s="1"/>
  <c r="AZU73" i="1" s="1"/>
  <c r="AZH73" i="1"/>
  <c r="AZI73" i="1" s="1"/>
  <c r="AZJ73" i="1" s="1"/>
  <c r="AZG73" i="1"/>
  <c r="AYX73" i="1"/>
  <c r="AYY73" i="1" s="1"/>
  <c r="AYW73" i="1"/>
  <c r="AYV73" i="1"/>
  <c r="AYL73" i="1"/>
  <c r="AYM73" i="1" s="1"/>
  <c r="AYN73" i="1" s="1"/>
  <c r="AYK73" i="1"/>
  <c r="AXZ73" i="1"/>
  <c r="AYA73" i="1" s="1"/>
  <c r="AYB73" i="1" s="1"/>
  <c r="AYC73" i="1" s="1"/>
  <c r="AXP73" i="1"/>
  <c r="AXQ73" i="1" s="1"/>
  <c r="AXR73" i="1" s="1"/>
  <c r="AXO73" i="1"/>
  <c r="AXE73" i="1"/>
  <c r="AXF73" i="1" s="1"/>
  <c r="AXG73" i="1" s="1"/>
  <c r="AXD73" i="1"/>
  <c r="AWT73" i="1"/>
  <c r="AWU73" i="1" s="1"/>
  <c r="AWV73" i="1" s="1"/>
  <c r="AWS73" i="1"/>
  <c r="AWH73" i="1"/>
  <c r="AWI73" i="1" s="1"/>
  <c r="AWJ73" i="1" s="1"/>
  <c r="AWK73" i="1" s="1"/>
  <c r="AVY73" i="1"/>
  <c r="AVZ73" i="1" s="1"/>
  <c r="AVW73" i="1"/>
  <c r="AVX73" i="1" s="1"/>
  <c r="AVM73" i="1"/>
  <c r="AVN73" i="1" s="1"/>
  <c r="AVO73" i="1" s="1"/>
  <c r="AVL73" i="1"/>
  <c r="AVA73" i="1"/>
  <c r="AVB73" i="1" s="1"/>
  <c r="AVC73" i="1" s="1"/>
  <c r="AVD73" i="1" s="1"/>
  <c r="AUP73" i="1"/>
  <c r="AUQ73" i="1" s="1"/>
  <c r="AUR73" i="1" s="1"/>
  <c r="AUS73" i="1" s="1"/>
  <c r="AUE73" i="1"/>
  <c r="AUF73" i="1" s="1"/>
  <c r="AUG73" i="1" s="1"/>
  <c r="AUH73" i="1" s="1"/>
  <c r="ATV73" i="1"/>
  <c r="ATW73" i="1" s="1"/>
  <c r="ATU73" i="1"/>
  <c r="ATT73" i="1"/>
  <c r="ATJ73" i="1"/>
  <c r="ATK73" i="1" s="1"/>
  <c r="ATL73" i="1" s="1"/>
  <c r="ATI73" i="1"/>
  <c r="ASX73" i="1"/>
  <c r="ASY73" i="1" s="1"/>
  <c r="ASZ73" i="1" s="1"/>
  <c r="ATA73" i="1" s="1"/>
  <c r="ASM73" i="1"/>
  <c r="ASN73" i="1" s="1"/>
  <c r="ASO73" i="1" s="1"/>
  <c r="ASP73" i="1" s="1"/>
  <c r="ASB73" i="1"/>
  <c r="ASC73" i="1" s="1"/>
  <c r="ASD73" i="1" s="1"/>
  <c r="ASE73" i="1" s="1"/>
  <c r="ARR73" i="1"/>
  <c r="ARS73" i="1" s="1"/>
  <c r="ART73" i="1" s="1"/>
  <c r="ARQ73" i="1"/>
  <c r="ARF73" i="1"/>
  <c r="ARG73" i="1" s="1"/>
  <c r="ARH73" i="1" s="1"/>
  <c r="ARI73" i="1" s="1"/>
  <c r="AQW73" i="1"/>
  <c r="AQX73" i="1" s="1"/>
  <c r="AQU73" i="1"/>
  <c r="AQV73" i="1" s="1"/>
  <c r="AQJ73" i="1"/>
  <c r="AQK73" i="1" s="1"/>
  <c r="AQL73" i="1" s="1"/>
  <c r="AQM73" i="1" s="1"/>
  <c r="APZ73" i="1"/>
  <c r="AQA73" i="1" s="1"/>
  <c r="AQB73" i="1" s="1"/>
  <c r="APY73" i="1"/>
  <c r="APN73" i="1"/>
  <c r="APO73" i="1" s="1"/>
  <c r="APP73" i="1" s="1"/>
  <c r="APQ73" i="1" s="1"/>
  <c r="APE73" i="1"/>
  <c r="APF73" i="1" s="1"/>
  <c r="APD73" i="1"/>
  <c r="APC73" i="1"/>
  <c r="AOS73" i="1"/>
  <c r="AOT73" i="1" s="1"/>
  <c r="AOU73" i="1" s="1"/>
  <c r="AOR73" i="1"/>
  <c r="AOG73" i="1"/>
  <c r="AOH73" i="1" s="1"/>
  <c r="AOI73" i="1" s="1"/>
  <c r="AOJ73" i="1" s="1"/>
  <c r="ANV73" i="1"/>
  <c r="ANW73" i="1" s="1"/>
  <c r="ANX73" i="1" s="1"/>
  <c r="ANY73" i="1" s="1"/>
  <c r="ANK73" i="1"/>
  <c r="ANL73" i="1" s="1"/>
  <c r="ANM73" i="1" s="1"/>
  <c r="ANN73" i="1" s="1"/>
  <c r="AMZ73" i="1"/>
  <c r="ANA73" i="1" s="1"/>
  <c r="ANB73" i="1" s="1"/>
  <c r="ANC73" i="1" s="1"/>
  <c r="AMP73" i="1"/>
  <c r="AMQ73" i="1" s="1"/>
  <c r="AMR73" i="1" s="1"/>
  <c r="AMO73" i="1"/>
  <c r="AMD73" i="1"/>
  <c r="AME73" i="1" s="1"/>
  <c r="AMF73" i="1" s="1"/>
  <c r="AMG73" i="1" s="1"/>
  <c r="ALU73" i="1"/>
  <c r="ALV73" i="1" s="1"/>
  <c r="ALT73" i="1"/>
  <c r="ALS73" i="1"/>
  <c r="ALI73" i="1"/>
  <c r="ALJ73" i="1" s="1"/>
  <c r="ALK73" i="1" s="1"/>
  <c r="ALH73" i="1"/>
  <c r="AKW73" i="1"/>
  <c r="AKX73" i="1" s="1"/>
  <c r="AKY73" i="1" s="1"/>
  <c r="AKZ73" i="1" s="1"/>
  <c r="AKL73" i="1"/>
  <c r="AKM73" i="1" s="1"/>
  <c r="AKN73" i="1" s="1"/>
  <c r="AKO73" i="1" s="1"/>
  <c r="AKA73" i="1"/>
  <c r="AKB73" i="1" s="1"/>
  <c r="AKC73" i="1" s="1"/>
  <c r="AKD73" i="1" s="1"/>
  <c r="AJP73" i="1"/>
  <c r="AJQ73" i="1" s="1"/>
  <c r="AJR73" i="1" s="1"/>
  <c r="AJS73" i="1" s="1"/>
  <c r="AJF73" i="1"/>
  <c r="AJG73" i="1" s="1"/>
  <c r="AJH73" i="1" s="1"/>
  <c r="AJE73" i="1"/>
  <c r="AIT73" i="1"/>
  <c r="AIU73" i="1" s="1"/>
  <c r="AIV73" i="1" s="1"/>
  <c r="AIW73" i="1" s="1"/>
  <c r="AII73" i="1"/>
  <c r="AIJ73" i="1" s="1"/>
  <c r="AIK73" i="1" s="1"/>
  <c r="AIL73" i="1" s="1"/>
  <c r="AHY73" i="1"/>
  <c r="AHZ73" i="1" s="1"/>
  <c r="AIA73" i="1" s="1"/>
  <c r="AHX73" i="1"/>
  <c r="AHM73" i="1"/>
  <c r="AHN73" i="1" s="1"/>
  <c r="AHO73" i="1" s="1"/>
  <c r="AHP73" i="1" s="1"/>
  <c r="AHB73" i="1"/>
  <c r="AHC73" i="1" s="1"/>
  <c r="AHD73" i="1" s="1"/>
  <c r="AHE73" i="1" s="1"/>
  <c r="AGS73" i="1"/>
  <c r="AGT73" i="1" s="1"/>
  <c r="AGR73" i="1"/>
  <c r="AGQ73" i="1"/>
  <c r="AGH73" i="1"/>
  <c r="AGI73" i="1" s="1"/>
  <c r="AGF73" i="1"/>
  <c r="AGG73" i="1" s="1"/>
  <c r="AFU73" i="1"/>
  <c r="AFV73" i="1" s="1"/>
  <c r="AFW73" i="1" s="1"/>
  <c r="AFX73" i="1" s="1"/>
  <c r="AFJ73" i="1"/>
  <c r="AFK73" i="1" s="1"/>
  <c r="AFL73" i="1" s="1"/>
  <c r="AFM73" i="1" s="1"/>
  <c r="AEZ73" i="1"/>
  <c r="AFA73" i="1" s="1"/>
  <c r="AFB73" i="1" s="1"/>
  <c r="AEY73" i="1"/>
  <c r="AEN73" i="1"/>
  <c r="AEO73" i="1" s="1"/>
  <c r="AEP73" i="1" s="1"/>
  <c r="AEQ73" i="1" s="1"/>
  <c r="AED73" i="1"/>
  <c r="AEE73" i="1" s="1"/>
  <c r="AEF73" i="1" s="1"/>
  <c r="AEC73" i="1"/>
  <c r="ADR73" i="1"/>
  <c r="ADS73" i="1" s="1"/>
  <c r="ADT73" i="1" s="1"/>
  <c r="ADU73" i="1" s="1"/>
  <c r="ADI73" i="1"/>
  <c r="ADJ73" i="1" s="1"/>
  <c r="ADH73" i="1"/>
  <c r="ADG73" i="1"/>
  <c r="ACW73" i="1"/>
  <c r="ACX73" i="1" s="1"/>
  <c r="ACY73" i="1" s="1"/>
  <c r="ACV73" i="1"/>
  <c r="ACL73" i="1"/>
  <c r="ACM73" i="1" s="1"/>
  <c r="ACN73" i="1" s="1"/>
  <c r="ACK73" i="1"/>
  <c r="ABZ73" i="1"/>
  <c r="ACA73" i="1" s="1"/>
  <c r="ACB73" i="1" s="1"/>
  <c r="ACC73" i="1" s="1"/>
  <c r="ABO73" i="1"/>
  <c r="ABP73" i="1" s="1"/>
  <c r="ABQ73" i="1" s="1"/>
  <c r="ABR73" i="1" s="1"/>
  <c r="ABF73" i="1"/>
  <c r="ABG73" i="1" s="1"/>
  <c r="ABE73" i="1"/>
  <c r="ABD73" i="1"/>
  <c r="AAT73" i="1"/>
  <c r="AAU73" i="1" s="1"/>
  <c r="AAV73" i="1" s="1"/>
  <c r="AAS73" i="1"/>
  <c r="AAH73" i="1"/>
  <c r="AAI73" i="1" s="1"/>
  <c r="AAJ73" i="1" s="1"/>
  <c r="AAK73" i="1" s="1"/>
  <c r="ZY73" i="1"/>
  <c r="ZZ73" i="1" s="1"/>
  <c r="ZW73" i="1"/>
  <c r="ZX73" i="1" s="1"/>
  <c r="ZL73" i="1"/>
  <c r="ZM73" i="1" s="1"/>
  <c r="ZN73" i="1" s="1"/>
  <c r="ZO73" i="1" s="1"/>
  <c r="ZA73" i="1"/>
  <c r="ZB73" i="1" s="1"/>
  <c r="ZC73" i="1" s="1"/>
  <c r="ZD73" i="1" s="1"/>
  <c r="YP73" i="1"/>
  <c r="YQ73" i="1" s="1"/>
  <c r="YR73" i="1" s="1"/>
  <c r="YS73" i="1" s="1"/>
  <c r="YE73" i="1"/>
  <c r="YF73" i="1" s="1"/>
  <c r="YG73" i="1" s="1"/>
  <c r="YH73" i="1" s="1"/>
  <c r="XU73" i="1"/>
  <c r="XV73" i="1" s="1"/>
  <c r="XW73" i="1" s="1"/>
  <c r="XT73" i="1"/>
  <c r="XJ73" i="1"/>
  <c r="XK73" i="1" s="1"/>
  <c r="XL73" i="1" s="1"/>
  <c r="XI73" i="1"/>
  <c r="WX73" i="1"/>
  <c r="WY73" i="1" s="1"/>
  <c r="WZ73" i="1" s="1"/>
  <c r="XA73" i="1" s="1"/>
  <c r="WM73" i="1"/>
  <c r="WN73" i="1" s="1"/>
  <c r="WO73" i="1" s="1"/>
  <c r="WP73" i="1" s="1"/>
  <c r="WD73" i="1"/>
  <c r="WE73" i="1" s="1"/>
  <c r="WC73" i="1"/>
  <c r="WB73" i="1"/>
  <c r="VQ73" i="1"/>
  <c r="VR73" i="1" s="1"/>
  <c r="VS73" i="1" s="1"/>
  <c r="VT73" i="1" s="1"/>
  <c r="VF73" i="1"/>
  <c r="VG73" i="1" s="1"/>
  <c r="VH73" i="1" s="1"/>
  <c r="VI73" i="1" s="1"/>
  <c r="UU73" i="1"/>
  <c r="UV73" i="1" s="1"/>
  <c r="UW73" i="1" s="1"/>
  <c r="UX73" i="1" s="1"/>
  <c r="UK73" i="1"/>
  <c r="UL73" i="1" s="1"/>
  <c r="UM73" i="1" s="1"/>
  <c r="UJ73" i="1"/>
  <c r="TY73" i="1"/>
  <c r="TZ73" i="1" s="1"/>
  <c r="UA73" i="1" s="1"/>
  <c r="UB73" i="1" s="1"/>
  <c r="TN73" i="1"/>
  <c r="TO73" i="1" s="1"/>
  <c r="TP73" i="1" s="1"/>
  <c r="TQ73" i="1" s="1"/>
  <c r="TE73" i="1"/>
  <c r="TF73" i="1" s="1"/>
  <c r="TD73" i="1"/>
  <c r="TC73" i="1"/>
  <c r="SR73" i="1"/>
  <c r="SS73" i="1" s="1"/>
  <c r="ST73" i="1" s="1"/>
  <c r="SU73" i="1" s="1"/>
  <c r="SG73" i="1"/>
  <c r="SH73" i="1" s="1"/>
  <c r="SI73" i="1" s="1"/>
  <c r="SJ73" i="1" s="1"/>
  <c r="RV73" i="1"/>
  <c r="RW73" i="1" s="1"/>
  <c r="RX73" i="1" s="1"/>
  <c r="RY73" i="1" s="1"/>
  <c r="RL73" i="1"/>
  <c r="RM73" i="1" s="1"/>
  <c r="RN73" i="1" s="1"/>
  <c r="RK73" i="1"/>
  <c r="RA73" i="1"/>
  <c r="RB73" i="1" s="1"/>
  <c r="RC73" i="1" s="1"/>
  <c r="QZ73" i="1"/>
  <c r="QP73" i="1"/>
  <c r="QQ73" i="1" s="1"/>
  <c r="QR73" i="1" s="1"/>
  <c r="QO73" i="1"/>
  <c r="QD73" i="1"/>
  <c r="QE73" i="1" s="1"/>
  <c r="QF73" i="1" s="1"/>
  <c r="QG73" i="1" s="1"/>
  <c r="PT73" i="1"/>
  <c r="PU73" i="1" s="1"/>
  <c r="PV73" i="1" s="1"/>
  <c r="PS73" i="1"/>
  <c r="PH73" i="1"/>
  <c r="PI73" i="1" s="1"/>
  <c r="PJ73" i="1" s="1"/>
  <c r="PK73" i="1" s="1"/>
  <c r="OW73" i="1"/>
  <c r="OX73" i="1" s="1"/>
  <c r="OY73" i="1" s="1"/>
  <c r="OZ73" i="1" s="1"/>
  <c r="OL73" i="1"/>
  <c r="OM73" i="1" s="1"/>
  <c r="ON73" i="1" s="1"/>
  <c r="OO73" i="1" s="1"/>
  <c r="OA73" i="1"/>
  <c r="OB73" i="1" s="1"/>
  <c r="OC73" i="1" s="1"/>
  <c r="OD73" i="1" s="1"/>
  <c r="NR73" i="1"/>
  <c r="NS73" i="1" s="1"/>
  <c r="NQ73" i="1"/>
  <c r="NP73" i="1"/>
  <c r="NF73" i="1"/>
  <c r="NG73" i="1" s="1"/>
  <c r="NH73" i="1" s="1"/>
  <c r="NE73" i="1"/>
  <c r="MT73" i="1"/>
  <c r="MU73" i="1" s="1"/>
  <c r="MV73" i="1" s="1"/>
  <c r="MW73" i="1" s="1"/>
  <c r="MK73" i="1"/>
  <c r="ML73" i="1" s="1"/>
  <c r="MJ73" i="1"/>
  <c r="MI73" i="1"/>
  <c r="LZ73" i="1"/>
  <c r="MA73" i="1" s="1"/>
  <c r="LY73" i="1"/>
  <c r="LX73" i="1"/>
  <c r="LM73" i="1"/>
  <c r="LN73" i="1" s="1"/>
  <c r="LO73" i="1" s="1"/>
  <c r="LP73" i="1" s="1"/>
  <c r="LB73" i="1"/>
  <c r="LC73" i="1" s="1"/>
  <c r="LD73" i="1" s="1"/>
  <c r="LE73" i="1" s="1"/>
  <c r="KQ73" i="1"/>
  <c r="KR73" i="1" s="1"/>
  <c r="KS73" i="1" s="1"/>
  <c r="KT73" i="1" s="1"/>
  <c r="KG73" i="1"/>
  <c r="KH73" i="1" s="1"/>
  <c r="KI73" i="1" s="1"/>
  <c r="KF73" i="1"/>
  <c r="JV73" i="1"/>
  <c r="JW73" i="1" s="1"/>
  <c r="JX73" i="1" s="1"/>
  <c r="JU73" i="1"/>
  <c r="JJ73" i="1"/>
  <c r="JK73" i="1" s="1"/>
  <c r="JL73" i="1" s="1"/>
  <c r="JM73" i="1" s="1"/>
  <c r="JA73" i="1"/>
  <c r="JB73" i="1" s="1"/>
  <c r="IZ73" i="1"/>
  <c r="IY73" i="1"/>
  <c r="IO73" i="1"/>
  <c r="IP73" i="1" s="1"/>
  <c r="IQ73" i="1" s="1"/>
  <c r="IN73" i="1"/>
  <c r="IC73" i="1"/>
  <c r="ID73" i="1" s="1"/>
  <c r="IE73" i="1" s="1"/>
  <c r="IF73" i="1" s="1"/>
  <c r="HR73" i="1"/>
  <c r="HS73" i="1" s="1"/>
  <c r="HT73" i="1" s="1"/>
  <c r="HU73" i="1" s="1"/>
  <c r="HH73" i="1"/>
  <c r="HI73" i="1" s="1"/>
  <c r="HJ73" i="1" s="1"/>
  <c r="HG73" i="1"/>
  <c r="GX73" i="1"/>
  <c r="GY73" i="1" s="1"/>
  <c r="GW73" i="1"/>
  <c r="GV73" i="1"/>
  <c r="GL73" i="1"/>
  <c r="GM73" i="1" s="1"/>
  <c r="GN73" i="1" s="1"/>
  <c r="GK73" i="1"/>
  <c r="FZ73" i="1"/>
  <c r="GA73" i="1" s="1"/>
  <c r="GB73" i="1" s="1"/>
  <c r="GC73" i="1" s="1"/>
  <c r="FP73" i="1"/>
  <c r="FQ73" i="1" s="1"/>
  <c r="FR73" i="1" s="1"/>
  <c r="FO73" i="1"/>
  <c r="FE73" i="1"/>
  <c r="FF73" i="1" s="1"/>
  <c r="FG73" i="1" s="1"/>
  <c r="FD73" i="1"/>
  <c r="ET73" i="1"/>
  <c r="EU73" i="1" s="1"/>
  <c r="EV73" i="1" s="1"/>
  <c r="ES73" i="1"/>
  <c r="EH73" i="1"/>
  <c r="EI73" i="1" s="1"/>
  <c r="EJ73" i="1" s="1"/>
  <c r="EK73" i="1" s="1"/>
  <c r="DW73" i="1"/>
  <c r="DX73" i="1" s="1"/>
  <c r="DY73" i="1" s="1"/>
  <c r="DZ73" i="1" s="1"/>
  <c r="DL73" i="1"/>
  <c r="DM73" i="1" s="1"/>
  <c r="DN73" i="1" s="1"/>
  <c r="DO73" i="1" s="1"/>
  <c r="DB73" i="1"/>
  <c r="DC73" i="1" s="1"/>
  <c r="DD73" i="1" s="1"/>
  <c r="DA73" i="1"/>
  <c r="CP73" i="1"/>
  <c r="CQ73" i="1" s="1"/>
  <c r="CR73" i="1" s="1"/>
  <c r="CS73" i="1" s="1"/>
  <c r="CG73" i="1"/>
  <c r="CH73" i="1" s="1"/>
  <c r="CF73" i="1"/>
  <c r="CE73" i="1"/>
  <c r="BV73" i="1"/>
  <c r="BW73" i="1" s="1"/>
  <c r="BU73" i="1"/>
  <c r="BT73" i="1"/>
  <c r="BI73" i="1"/>
  <c r="BJ73" i="1" s="1"/>
  <c r="BK73" i="1" s="1"/>
  <c r="BL73" i="1" s="1"/>
  <c r="AX73" i="1"/>
  <c r="AY73" i="1" s="1"/>
  <c r="AZ73" i="1" s="1"/>
  <c r="BA73" i="1" s="1"/>
  <c r="AM73" i="1"/>
  <c r="AN73" i="1" s="1"/>
  <c r="AO73" i="1" s="1"/>
  <c r="AP73" i="1" s="1"/>
  <c r="AB73" i="1"/>
  <c r="AC73" i="1" s="1"/>
  <c r="AD73" i="1" s="1"/>
  <c r="AE73" i="1" s="1"/>
  <c r="R73" i="1"/>
  <c r="S73" i="1" s="1"/>
  <c r="T73" i="1" s="1"/>
  <c r="Q73" i="1"/>
  <c r="F73" i="1"/>
  <c r="G73" i="1" s="1"/>
  <c r="H73" i="1" s="1"/>
  <c r="I73" i="1" s="1"/>
  <c r="CLK72" i="1"/>
  <c r="CLL72" i="1" s="1"/>
  <c r="CLI72" i="1"/>
  <c r="CLJ72" i="1" s="1"/>
  <c r="CKY72" i="1"/>
  <c r="CKZ72" i="1" s="1"/>
  <c r="CLA72" i="1" s="1"/>
  <c r="CKX72" i="1"/>
  <c r="CKM72" i="1"/>
  <c r="CKN72" i="1" s="1"/>
  <c r="CKO72" i="1" s="1"/>
  <c r="CKP72" i="1" s="1"/>
  <c r="CKB72" i="1"/>
  <c r="CKC72" i="1" s="1"/>
  <c r="CKD72" i="1" s="1"/>
  <c r="CKE72" i="1" s="1"/>
  <c r="CJQ72" i="1"/>
  <c r="CJR72" i="1" s="1"/>
  <c r="CJS72" i="1" s="1"/>
  <c r="CJT72" i="1" s="1"/>
  <c r="CJH72" i="1"/>
  <c r="CJI72" i="1" s="1"/>
  <c r="CJG72" i="1"/>
  <c r="CJF72" i="1"/>
  <c r="CIU72" i="1"/>
  <c r="CIV72" i="1" s="1"/>
  <c r="CIW72" i="1" s="1"/>
  <c r="CIX72" i="1" s="1"/>
  <c r="CIJ72" i="1"/>
  <c r="CIK72" i="1" s="1"/>
  <c r="CIL72" i="1" s="1"/>
  <c r="CIM72" i="1" s="1"/>
  <c r="CIA72" i="1"/>
  <c r="CIB72" i="1" s="1"/>
  <c r="CHZ72" i="1"/>
  <c r="CHY72" i="1"/>
  <c r="CHP72" i="1"/>
  <c r="CHQ72" i="1" s="1"/>
  <c r="CHN72" i="1"/>
  <c r="CHO72" i="1" s="1"/>
  <c r="CHC72" i="1"/>
  <c r="CHD72" i="1" s="1"/>
  <c r="CHE72" i="1" s="1"/>
  <c r="CHF72" i="1" s="1"/>
  <c r="CGR72" i="1"/>
  <c r="CGS72" i="1" s="1"/>
  <c r="CGT72" i="1" s="1"/>
  <c r="CGU72" i="1" s="1"/>
  <c r="CGI72" i="1"/>
  <c r="CGJ72" i="1" s="1"/>
  <c r="CGH72" i="1"/>
  <c r="CGG72" i="1"/>
  <c r="CFW72" i="1"/>
  <c r="CFX72" i="1" s="1"/>
  <c r="CFY72" i="1" s="1"/>
  <c r="CFV72" i="1"/>
  <c r="CFL72" i="1"/>
  <c r="CFM72" i="1" s="1"/>
  <c r="CFN72" i="1" s="1"/>
  <c r="CFK72" i="1"/>
  <c r="CEZ72" i="1"/>
  <c r="CFA72" i="1" s="1"/>
  <c r="CFB72" i="1" s="1"/>
  <c r="CFC72" i="1" s="1"/>
  <c r="CEP72" i="1"/>
  <c r="CEQ72" i="1" s="1"/>
  <c r="CER72" i="1" s="1"/>
  <c r="CEO72" i="1"/>
  <c r="CED72" i="1"/>
  <c r="CEE72" i="1" s="1"/>
  <c r="CEF72" i="1" s="1"/>
  <c r="CEG72" i="1" s="1"/>
  <c r="CDS72" i="1"/>
  <c r="CDT72" i="1" s="1"/>
  <c r="CDU72" i="1" s="1"/>
  <c r="CDV72" i="1" s="1"/>
  <c r="CDH72" i="1"/>
  <c r="CDI72" i="1" s="1"/>
  <c r="CDJ72" i="1" s="1"/>
  <c r="CDK72" i="1" s="1"/>
  <c r="CCY72" i="1"/>
  <c r="CCZ72" i="1" s="1"/>
  <c r="CCX72" i="1"/>
  <c r="CCW72" i="1"/>
  <c r="CCN72" i="1"/>
  <c r="CCO72" i="1" s="1"/>
  <c r="CCM72" i="1"/>
  <c r="CCL72" i="1"/>
  <c r="CCB72" i="1"/>
  <c r="CCC72" i="1" s="1"/>
  <c r="CCD72" i="1" s="1"/>
  <c r="CCA72" i="1"/>
  <c r="CBP72" i="1"/>
  <c r="CBQ72" i="1" s="1"/>
  <c r="CBR72" i="1" s="1"/>
  <c r="CBS72" i="1" s="1"/>
  <c r="CBF72" i="1"/>
  <c r="CBG72" i="1" s="1"/>
  <c r="CBH72" i="1" s="1"/>
  <c r="CBE72" i="1"/>
  <c r="CAU72" i="1"/>
  <c r="CAV72" i="1" s="1"/>
  <c r="CAW72" i="1" s="1"/>
  <c r="CAT72" i="1"/>
  <c r="CAJ72" i="1"/>
  <c r="CAK72" i="1" s="1"/>
  <c r="CAL72" i="1" s="1"/>
  <c r="CAI72" i="1"/>
  <c r="BZX72" i="1"/>
  <c r="BZY72" i="1" s="1"/>
  <c r="BZZ72" i="1" s="1"/>
  <c r="CAA72" i="1" s="1"/>
  <c r="BZO72" i="1"/>
  <c r="BZP72" i="1" s="1"/>
  <c r="BZM72" i="1"/>
  <c r="BZN72" i="1" s="1"/>
  <c r="BZD72" i="1"/>
  <c r="BZE72" i="1" s="1"/>
  <c r="BZC72" i="1"/>
  <c r="BZB72" i="1"/>
  <c r="BYQ72" i="1"/>
  <c r="BYR72" i="1" s="1"/>
  <c r="BYS72" i="1" s="1"/>
  <c r="BYT72" i="1" s="1"/>
  <c r="BYF72" i="1"/>
  <c r="BYG72" i="1" s="1"/>
  <c r="BYH72" i="1" s="1"/>
  <c r="BYI72" i="1" s="1"/>
  <c r="BXW72" i="1"/>
  <c r="BXX72" i="1" s="1"/>
  <c r="BXU72" i="1"/>
  <c r="BXV72" i="1" s="1"/>
  <c r="BXL72" i="1"/>
  <c r="BXM72" i="1" s="1"/>
  <c r="BXJ72" i="1"/>
  <c r="BXK72" i="1" s="1"/>
  <c r="BWY72" i="1"/>
  <c r="BWZ72" i="1" s="1"/>
  <c r="BXA72" i="1" s="1"/>
  <c r="BXB72" i="1" s="1"/>
  <c r="BWN72" i="1"/>
  <c r="BWO72" i="1" s="1"/>
  <c r="BWP72" i="1" s="1"/>
  <c r="BWQ72" i="1" s="1"/>
  <c r="BWD72" i="1"/>
  <c r="BWE72" i="1" s="1"/>
  <c r="BWF72" i="1" s="1"/>
  <c r="BWC72" i="1"/>
  <c r="BVR72" i="1"/>
  <c r="BVS72" i="1" s="1"/>
  <c r="BVT72" i="1" s="1"/>
  <c r="BVU72" i="1" s="1"/>
  <c r="BVH72" i="1"/>
  <c r="BVI72" i="1" s="1"/>
  <c r="BVJ72" i="1" s="1"/>
  <c r="BVG72" i="1"/>
  <c r="BUV72" i="1"/>
  <c r="BUW72" i="1" s="1"/>
  <c r="BUX72" i="1" s="1"/>
  <c r="BUY72" i="1" s="1"/>
  <c r="BUK72" i="1"/>
  <c r="BUL72" i="1" s="1"/>
  <c r="BUM72" i="1" s="1"/>
  <c r="BUN72" i="1" s="1"/>
  <c r="BTZ72" i="1"/>
  <c r="BUA72" i="1" s="1"/>
  <c r="BUB72" i="1" s="1"/>
  <c r="BUC72" i="1" s="1"/>
  <c r="BTO72" i="1"/>
  <c r="BTP72" i="1" s="1"/>
  <c r="BTQ72" i="1" s="1"/>
  <c r="BTR72" i="1" s="1"/>
  <c r="BTD72" i="1"/>
  <c r="BTE72" i="1" s="1"/>
  <c r="BTF72" i="1" s="1"/>
  <c r="BTG72" i="1" s="1"/>
  <c r="BSU72" i="1"/>
  <c r="BSV72" i="1" s="1"/>
  <c r="BST72" i="1"/>
  <c r="BSS72" i="1"/>
  <c r="BSH72" i="1"/>
  <c r="BSI72" i="1" s="1"/>
  <c r="BSJ72" i="1" s="1"/>
  <c r="BSK72" i="1" s="1"/>
  <c r="BRW72" i="1"/>
  <c r="BRX72" i="1" s="1"/>
  <c r="BRY72" i="1" s="1"/>
  <c r="BRZ72" i="1" s="1"/>
  <c r="BRL72" i="1"/>
  <c r="BRM72" i="1" s="1"/>
  <c r="BRN72" i="1" s="1"/>
  <c r="BRO72" i="1" s="1"/>
  <c r="BRB72" i="1"/>
  <c r="BRC72" i="1" s="1"/>
  <c r="BRD72" i="1" s="1"/>
  <c r="BRA72" i="1"/>
  <c r="BQQ72" i="1"/>
  <c r="BQR72" i="1" s="1"/>
  <c r="BQS72" i="1" s="1"/>
  <c r="BQP72" i="1"/>
  <c r="BQF72" i="1"/>
  <c r="BQG72" i="1" s="1"/>
  <c r="BQH72" i="1" s="1"/>
  <c r="BQE72" i="1"/>
  <c r="BPT72" i="1"/>
  <c r="BPU72" i="1" s="1"/>
  <c r="BPV72" i="1" s="1"/>
  <c r="BPW72" i="1" s="1"/>
  <c r="BPJ72" i="1"/>
  <c r="BPK72" i="1" s="1"/>
  <c r="BPL72" i="1" s="1"/>
  <c r="BPI72" i="1"/>
  <c r="BOZ72" i="1"/>
  <c r="BPA72" i="1" s="1"/>
  <c r="BOY72" i="1"/>
  <c r="BOX72" i="1"/>
  <c r="BON72" i="1"/>
  <c r="BOO72" i="1" s="1"/>
  <c r="BOP72" i="1" s="1"/>
  <c r="BOM72" i="1"/>
  <c r="BOB72" i="1"/>
  <c r="BOC72" i="1" s="1"/>
  <c r="BOD72" i="1" s="1"/>
  <c r="BOE72" i="1" s="1"/>
  <c r="BNR72" i="1"/>
  <c r="BNS72" i="1" s="1"/>
  <c r="BNT72" i="1" s="1"/>
  <c r="BNQ72" i="1"/>
  <c r="BNH72" i="1"/>
  <c r="BNI72" i="1" s="1"/>
  <c r="BNG72" i="1"/>
  <c r="BNF72" i="1"/>
  <c r="BMV72" i="1"/>
  <c r="BMW72" i="1" s="1"/>
  <c r="BMX72" i="1" s="1"/>
  <c r="BMU72" i="1"/>
  <c r="BMJ72" i="1"/>
  <c r="BMK72" i="1" s="1"/>
  <c r="BML72" i="1" s="1"/>
  <c r="BMM72" i="1" s="1"/>
  <c r="BLY72" i="1"/>
  <c r="BLZ72" i="1" s="1"/>
  <c r="BMA72" i="1" s="1"/>
  <c r="BMB72" i="1" s="1"/>
  <c r="BLO72" i="1"/>
  <c r="BLP72" i="1" s="1"/>
  <c r="BLQ72" i="1" s="1"/>
  <c r="BLN72" i="1"/>
  <c r="BLC72" i="1"/>
  <c r="BLD72" i="1" s="1"/>
  <c r="BLE72" i="1" s="1"/>
  <c r="BLF72" i="1" s="1"/>
  <c r="BKR72" i="1"/>
  <c r="BKS72" i="1" s="1"/>
  <c r="BKT72" i="1" s="1"/>
  <c r="BKU72" i="1" s="1"/>
  <c r="BKI72" i="1"/>
  <c r="BKJ72" i="1" s="1"/>
  <c r="BKH72" i="1"/>
  <c r="BKG72" i="1"/>
  <c r="BJW72" i="1"/>
  <c r="BJX72" i="1" s="1"/>
  <c r="BJY72" i="1" s="1"/>
  <c r="BJV72" i="1"/>
  <c r="BJK72" i="1"/>
  <c r="BJL72" i="1" s="1"/>
  <c r="BJM72" i="1" s="1"/>
  <c r="BJN72" i="1" s="1"/>
  <c r="BIZ72" i="1"/>
  <c r="BJA72" i="1" s="1"/>
  <c r="BJB72" i="1" s="1"/>
  <c r="BJC72" i="1" s="1"/>
  <c r="BIO72" i="1"/>
  <c r="BIP72" i="1" s="1"/>
  <c r="BIQ72" i="1" s="1"/>
  <c r="BIR72" i="1" s="1"/>
  <c r="BIF72" i="1"/>
  <c r="BIG72" i="1" s="1"/>
  <c r="BID72" i="1"/>
  <c r="BIE72" i="1" s="1"/>
  <c r="BHT72" i="1"/>
  <c r="BHU72" i="1" s="1"/>
  <c r="BHV72" i="1" s="1"/>
  <c r="BHS72" i="1"/>
  <c r="BHH72" i="1"/>
  <c r="BHI72" i="1" s="1"/>
  <c r="BHJ72" i="1" s="1"/>
  <c r="BHK72" i="1" s="1"/>
  <c r="BGY72" i="1"/>
  <c r="BGZ72" i="1" s="1"/>
  <c r="BGX72" i="1"/>
  <c r="BGW72" i="1"/>
  <c r="BGL72" i="1"/>
  <c r="BGM72" i="1" s="1"/>
  <c r="BGN72" i="1" s="1"/>
  <c r="BGO72" i="1" s="1"/>
  <c r="BGA72" i="1"/>
  <c r="BGB72" i="1" s="1"/>
  <c r="BGC72" i="1" s="1"/>
  <c r="BGD72" i="1" s="1"/>
  <c r="BFP72" i="1"/>
  <c r="BFQ72" i="1" s="1"/>
  <c r="BFR72" i="1" s="1"/>
  <c r="BFS72" i="1" s="1"/>
  <c r="BFF72" i="1"/>
  <c r="BFG72" i="1" s="1"/>
  <c r="BFH72" i="1" s="1"/>
  <c r="BFE72" i="1"/>
  <c r="BEV72" i="1"/>
  <c r="BEW72" i="1" s="1"/>
  <c r="BET72" i="1"/>
  <c r="BEU72" i="1" s="1"/>
  <c r="BEJ72" i="1"/>
  <c r="BEK72" i="1" s="1"/>
  <c r="BEL72" i="1" s="1"/>
  <c r="BEI72" i="1"/>
  <c r="BDX72" i="1"/>
  <c r="BDY72" i="1" s="1"/>
  <c r="BDZ72" i="1" s="1"/>
  <c r="BEA72" i="1" s="1"/>
  <c r="BDO72" i="1"/>
  <c r="BDP72" i="1" s="1"/>
  <c r="BDN72" i="1"/>
  <c r="BDM72" i="1"/>
  <c r="BDB72" i="1"/>
  <c r="BDC72" i="1" s="1"/>
  <c r="BDD72" i="1" s="1"/>
  <c r="BDE72" i="1" s="1"/>
  <c r="BCQ72" i="1"/>
  <c r="BCR72" i="1" s="1"/>
  <c r="BCS72" i="1" s="1"/>
  <c r="BCT72" i="1" s="1"/>
  <c r="BCF72" i="1"/>
  <c r="BCG72" i="1" s="1"/>
  <c r="BCH72" i="1" s="1"/>
  <c r="BCI72" i="1" s="1"/>
  <c r="BBW72" i="1"/>
  <c r="BBX72" i="1" s="1"/>
  <c r="BBV72" i="1"/>
  <c r="BBU72" i="1"/>
  <c r="BBL72" i="1"/>
  <c r="BBM72" i="1" s="1"/>
  <c r="BBK72" i="1"/>
  <c r="BBJ72" i="1"/>
  <c r="BAY72" i="1"/>
  <c r="BAZ72" i="1" s="1"/>
  <c r="BBA72" i="1" s="1"/>
  <c r="BBB72" i="1" s="1"/>
  <c r="BAN72" i="1"/>
  <c r="BAO72" i="1" s="1"/>
  <c r="BAP72" i="1" s="1"/>
  <c r="BAQ72" i="1" s="1"/>
  <c r="BAC72" i="1"/>
  <c r="BAD72" i="1" s="1"/>
  <c r="BAE72" i="1" s="1"/>
  <c r="BAF72" i="1" s="1"/>
  <c r="AZT72" i="1"/>
  <c r="AZU72" i="1" s="1"/>
  <c r="AZS72" i="1"/>
  <c r="AZR72" i="1"/>
  <c r="AZH72" i="1"/>
  <c r="AZI72" i="1" s="1"/>
  <c r="AZJ72" i="1" s="1"/>
  <c r="AZG72" i="1"/>
  <c r="AYV72" i="1"/>
  <c r="AYW72" i="1" s="1"/>
  <c r="AYX72" i="1" s="1"/>
  <c r="AYY72" i="1" s="1"/>
  <c r="AYM72" i="1"/>
  <c r="AYN72" i="1" s="1"/>
  <c r="AYL72" i="1"/>
  <c r="AYK72" i="1"/>
  <c r="AXZ72" i="1"/>
  <c r="AYA72" i="1" s="1"/>
  <c r="AYB72" i="1" s="1"/>
  <c r="AYC72" i="1" s="1"/>
  <c r="AXP72" i="1"/>
  <c r="AXQ72" i="1" s="1"/>
  <c r="AXR72" i="1" s="1"/>
  <c r="AXO72" i="1"/>
  <c r="AXD72" i="1"/>
  <c r="AXE72" i="1" s="1"/>
  <c r="AXF72" i="1" s="1"/>
  <c r="AXG72" i="1" s="1"/>
  <c r="AWT72" i="1"/>
  <c r="AWU72" i="1" s="1"/>
  <c r="AWV72" i="1" s="1"/>
  <c r="AWS72" i="1"/>
  <c r="AWH72" i="1"/>
  <c r="AWI72" i="1" s="1"/>
  <c r="AWJ72" i="1" s="1"/>
  <c r="AWK72" i="1" s="1"/>
  <c r="AVW72" i="1"/>
  <c r="AVX72" i="1" s="1"/>
  <c r="AVY72" i="1" s="1"/>
  <c r="AVZ72" i="1" s="1"/>
  <c r="AVL72" i="1"/>
  <c r="AVM72" i="1" s="1"/>
  <c r="AVN72" i="1" s="1"/>
  <c r="AVO72" i="1" s="1"/>
  <c r="AVA72" i="1"/>
  <c r="AVB72" i="1" s="1"/>
  <c r="AVC72" i="1" s="1"/>
  <c r="AVD72" i="1" s="1"/>
  <c r="AUP72" i="1"/>
  <c r="AUQ72" i="1" s="1"/>
  <c r="AUR72" i="1" s="1"/>
  <c r="AUS72" i="1" s="1"/>
  <c r="AUE72" i="1"/>
  <c r="AUF72" i="1" s="1"/>
  <c r="AUG72" i="1" s="1"/>
  <c r="AUH72" i="1" s="1"/>
  <c r="ATT72" i="1"/>
  <c r="ATU72" i="1" s="1"/>
  <c r="ATV72" i="1" s="1"/>
  <c r="ATW72" i="1" s="1"/>
  <c r="ATK72" i="1"/>
  <c r="ATL72" i="1" s="1"/>
  <c r="ATJ72" i="1"/>
  <c r="ATI72" i="1"/>
  <c r="ASX72" i="1"/>
  <c r="ASY72" i="1" s="1"/>
  <c r="ASZ72" i="1" s="1"/>
  <c r="ATA72" i="1" s="1"/>
  <c r="ASN72" i="1"/>
  <c r="ASO72" i="1" s="1"/>
  <c r="ASP72" i="1" s="1"/>
  <c r="ASM72" i="1"/>
  <c r="ASB72" i="1"/>
  <c r="ASC72" i="1" s="1"/>
  <c r="ASD72" i="1" s="1"/>
  <c r="ASE72" i="1" s="1"/>
  <c r="ARQ72" i="1"/>
  <c r="ARR72" i="1" s="1"/>
  <c r="ARS72" i="1" s="1"/>
  <c r="ART72" i="1" s="1"/>
  <c r="ARF72" i="1"/>
  <c r="ARG72" i="1" s="1"/>
  <c r="ARH72" i="1" s="1"/>
  <c r="ARI72" i="1" s="1"/>
  <c r="AQV72" i="1"/>
  <c r="AQW72" i="1" s="1"/>
  <c r="AQX72" i="1" s="1"/>
  <c r="AQU72" i="1"/>
  <c r="AQJ72" i="1"/>
  <c r="AQK72" i="1" s="1"/>
  <c r="AQL72" i="1" s="1"/>
  <c r="AQM72" i="1" s="1"/>
  <c r="AQA72" i="1"/>
  <c r="AQB72" i="1" s="1"/>
  <c r="APY72" i="1"/>
  <c r="APZ72" i="1" s="1"/>
  <c r="APO72" i="1"/>
  <c r="APP72" i="1" s="1"/>
  <c r="APQ72" i="1" s="1"/>
  <c r="APN72" i="1"/>
  <c r="APC72" i="1"/>
  <c r="APD72" i="1" s="1"/>
  <c r="APE72" i="1" s="1"/>
  <c r="APF72" i="1" s="1"/>
  <c r="AOR72" i="1"/>
  <c r="AOS72" i="1" s="1"/>
  <c r="AOT72" i="1" s="1"/>
  <c r="AOU72" i="1" s="1"/>
  <c r="AOG72" i="1"/>
  <c r="AOH72" i="1" s="1"/>
  <c r="AOI72" i="1" s="1"/>
  <c r="AOJ72" i="1" s="1"/>
  <c r="ANX72" i="1"/>
  <c r="ANY72" i="1" s="1"/>
  <c r="ANW72" i="1"/>
  <c r="ANV72" i="1"/>
  <c r="ANK72" i="1"/>
  <c r="ANL72" i="1" s="1"/>
  <c r="ANM72" i="1" s="1"/>
  <c r="ANN72" i="1" s="1"/>
  <c r="AMZ72" i="1"/>
  <c r="ANA72" i="1" s="1"/>
  <c r="ANB72" i="1" s="1"/>
  <c r="ANC72" i="1" s="1"/>
  <c r="AMP72" i="1"/>
  <c r="AMQ72" i="1" s="1"/>
  <c r="AMR72" i="1" s="1"/>
  <c r="AMO72" i="1"/>
  <c r="AME72" i="1"/>
  <c r="AMF72" i="1" s="1"/>
  <c r="AMG72" i="1" s="1"/>
  <c r="AMD72" i="1"/>
  <c r="ALT72" i="1"/>
  <c r="ALU72" i="1" s="1"/>
  <c r="ALV72" i="1" s="1"/>
  <c r="ALS72" i="1"/>
  <c r="ALH72" i="1"/>
  <c r="ALI72" i="1" s="1"/>
  <c r="ALJ72" i="1" s="1"/>
  <c r="ALK72" i="1" s="1"/>
  <c r="AKW72" i="1"/>
  <c r="AKX72" i="1" s="1"/>
  <c r="AKY72" i="1" s="1"/>
  <c r="AKZ72" i="1" s="1"/>
  <c r="AKL72" i="1"/>
  <c r="AKM72" i="1" s="1"/>
  <c r="AKN72" i="1" s="1"/>
  <c r="AKO72" i="1" s="1"/>
  <c r="AKA72" i="1"/>
  <c r="AKB72" i="1" s="1"/>
  <c r="AKC72" i="1" s="1"/>
  <c r="AKD72" i="1" s="1"/>
  <c r="AJP72" i="1"/>
  <c r="AJQ72" i="1" s="1"/>
  <c r="AJR72" i="1" s="1"/>
  <c r="AJS72" i="1" s="1"/>
  <c r="AJF72" i="1"/>
  <c r="AJG72" i="1" s="1"/>
  <c r="AJH72" i="1" s="1"/>
  <c r="AJE72" i="1"/>
  <c r="AIT72" i="1"/>
  <c r="AIU72" i="1" s="1"/>
  <c r="AIV72" i="1" s="1"/>
  <c r="AIW72" i="1" s="1"/>
  <c r="AII72" i="1"/>
  <c r="AIJ72" i="1" s="1"/>
  <c r="AIK72" i="1" s="1"/>
  <c r="AIL72" i="1" s="1"/>
  <c r="AHX72" i="1"/>
  <c r="AHY72" i="1" s="1"/>
  <c r="AHZ72" i="1" s="1"/>
  <c r="AIA72" i="1" s="1"/>
  <c r="AHM72" i="1"/>
  <c r="AHN72" i="1" s="1"/>
  <c r="AHO72" i="1" s="1"/>
  <c r="AHP72" i="1" s="1"/>
  <c r="AHB72" i="1"/>
  <c r="AHC72" i="1" s="1"/>
  <c r="AHD72" i="1" s="1"/>
  <c r="AHE72" i="1" s="1"/>
  <c r="AGR72" i="1"/>
  <c r="AGS72" i="1" s="1"/>
  <c r="AGT72" i="1" s="1"/>
  <c r="AGQ72" i="1"/>
  <c r="AGF72" i="1"/>
  <c r="AGG72" i="1" s="1"/>
  <c r="AGH72" i="1" s="1"/>
  <c r="AGI72" i="1" s="1"/>
  <c r="AFU72" i="1"/>
  <c r="AFV72" i="1" s="1"/>
  <c r="AFW72" i="1" s="1"/>
  <c r="AFX72" i="1" s="1"/>
  <c r="AFK72" i="1"/>
  <c r="AFL72" i="1" s="1"/>
  <c r="AFM72" i="1" s="1"/>
  <c r="AFJ72" i="1"/>
  <c r="AEY72" i="1"/>
  <c r="AEZ72" i="1" s="1"/>
  <c r="AFA72" i="1" s="1"/>
  <c r="AFB72" i="1" s="1"/>
  <c r="AEN72" i="1"/>
  <c r="AEO72" i="1" s="1"/>
  <c r="AEP72" i="1" s="1"/>
  <c r="AEQ72" i="1" s="1"/>
  <c r="AEC72" i="1"/>
  <c r="AED72" i="1" s="1"/>
  <c r="AEE72" i="1" s="1"/>
  <c r="AEF72" i="1" s="1"/>
  <c r="ADR72" i="1"/>
  <c r="ADS72" i="1" s="1"/>
  <c r="ADT72" i="1" s="1"/>
  <c r="ADU72" i="1" s="1"/>
  <c r="ADH72" i="1"/>
  <c r="ADI72" i="1" s="1"/>
  <c r="ADJ72" i="1" s="1"/>
  <c r="ADG72" i="1"/>
  <c r="ACW72" i="1"/>
  <c r="ACX72" i="1" s="1"/>
  <c r="ACY72" i="1" s="1"/>
  <c r="ACV72" i="1"/>
  <c r="ACL72" i="1"/>
  <c r="ACM72" i="1" s="1"/>
  <c r="ACN72" i="1" s="1"/>
  <c r="ACK72" i="1"/>
  <c r="ACB72" i="1"/>
  <c r="ACC72" i="1" s="1"/>
  <c r="ACA72" i="1"/>
  <c r="ABZ72" i="1"/>
  <c r="ABP72" i="1"/>
  <c r="ABQ72" i="1" s="1"/>
  <c r="ABR72" i="1" s="1"/>
  <c r="ABO72" i="1"/>
  <c r="ABD72" i="1"/>
  <c r="ABE72" i="1" s="1"/>
  <c r="ABF72" i="1" s="1"/>
  <c r="ABG72" i="1" s="1"/>
  <c r="AAU72" i="1"/>
  <c r="AAV72" i="1" s="1"/>
  <c r="AAS72" i="1"/>
  <c r="AAT72" i="1" s="1"/>
  <c r="AAH72" i="1"/>
  <c r="AAI72" i="1" s="1"/>
  <c r="AAJ72" i="1" s="1"/>
  <c r="AAK72" i="1" s="1"/>
  <c r="ZW72" i="1"/>
  <c r="ZX72" i="1" s="1"/>
  <c r="ZY72" i="1" s="1"/>
  <c r="ZZ72" i="1" s="1"/>
  <c r="ZM72" i="1"/>
  <c r="ZN72" i="1" s="1"/>
  <c r="ZO72" i="1" s="1"/>
  <c r="ZL72" i="1"/>
  <c r="ZB72" i="1"/>
  <c r="ZC72" i="1" s="1"/>
  <c r="ZD72" i="1" s="1"/>
  <c r="ZA72" i="1"/>
  <c r="YP72" i="1"/>
  <c r="YQ72" i="1" s="1"/>
  <c r="YR72" i="1" s="1"/>
  <c r="YS72" i="1" s="1"/>
  <c r="YE72" i="1"/>
  <c r="YF72" i="1" s="1"/>
  <c r="YG72" i="1" s="1"/>
  <c r="YH72" i="1" s="1"/>
  <c r="XT72" i="1"/>
  <c r="XU72" i="1" s="1"/>
  <c r="XV72" i="1" s="1"/>
  <c r="XW72" i="1" s="1"/>
  <c r="XJ72" i="1"/>
  <c r="XK72" i="1" s="1"/>
  <c r="XL72" i="1" s="1"/>
  <c r="XI72" i="1"/>
  <c r="WX72" i="1"/>
  <c r="WY72" i="1" s="1"/>
  <c r="WZ72" i="1" s="1"/>
  <c r="XA72" i="1" s="1"/>
  <c r="WM72" i="1"/>
  <c r="WN72" i="1" s="1"/>
  <c r="WO72" i="1" s="1"/>
  <c r="WP72" i="1" s="1"/>
  <c r="WB72" i="1"/>
  <c r="WC72" i="1" s="1"/>
  <c r="WD72" i="1" s="1"/>
  <c r="WE72" i="1" s="1"/>
  <c r="VS72" i="1"/>
  <c r="VT72" i="1" s="1"/>
  <c r="VR72" i="1"/>
  <c r="VQ72" i="1"/>
  <c r="VH72" i="1"/>
  <c r="VI72" i="1" s="1"/>
  <c r="VF72" i="1"/>
  <c r="VG72" i="1" s="1"/>
  <c r="UV72" i="1"/>
  <c r="UW72" i="1" s="1"/>
  <c r="UX72" i="1" s="1"/>
  <c r="UU72" i="1"/>
  <c r="UK72" i="1"/>
  <c r="UL72" i="1" s="1"/>
  <c r="UM72" i="1" s="1"/>
  <c r="UJ72" i="1"/>
  <c r="TZ72" i="1"/>
  <c r="UA72" i="1" s="1"/>
  <c r="UB72" i="1" s="1"/>
  <c r="TY72" i="1"/>
  <c r="TN72" i="1"/>
  <c r="TO72" i="1" s="1"/>
  <c r="TP72" i="1" s="1"/>
  <c r="TQ72" i="1" s="1"/>
  <c r="TD72" i="1"/>
  <c r="TE72" i="1" s="1"/>
  <c r="TF72" i="1" s="1"/>
  <c r="TC72" i="1"/>
  <c r="SR72" i="1"/>
  <c r="SS72" i="1" s="1"/>
  <c r="ST72" i="1" s="1"/>
  <c r="SU72" i="1" s="1"/>
  <c r="SG72" i="1"/>
  <c r="SH72" i="1" s="1"/>
  <c r="SI72" i="1" s="1"/>
  <c r="SJ72" i="1" s="1"/>
  <c r="RW72" i="1"/>
  <c r="RX72" i="1" s="1"/>
  <c r="RY72" i="1" s="1"/>
  <c r="RV72" i="1"/>
  <c r="RK72" i="1"/>
  <c r="RL72" i="1" s="1"/>
  <c r="RM72" i="1" s="1"/>
  <c r="RN72" i="1" s="1"/>
  <c r="QZ72" i="1"/>
  <c r="RA72" i="1" s="1"/>
  <c r="RB72" i="1" s="1"/>
  <c r="RC72" i="1" s="1"/>
  <c r="QP72" i="1"/>
  <c r="QQ72" i="1" s="1"/>
  <c r="QR72" i="1" s="1"/>
  <c r="QO72" i="1"/>
  <c r="QF72" i="1"/>
  <c r="QG72" i="1" s="1"/>
  <c r="QE72" i="1"/>
  <c r="QD72" i="1"/>
  <c r="PS72" i="1"/>
  <c r="PT72" i="1" s="1"/>
  <c r="PU72" i="1" s="1"/>
  <c r="PV72" i="1" s="1"/>
  <c r="PI72" i="1"/>
  <c r="PJ72" i="1" s="1"/>
  <c r="PK72" i="1" s="1"/>
  <c r="PH72" i="1"/>
  <c r="OW72" i="1"/>
  <c r="OX72" i="1" s="1"/>
  <c r="OY72" i="1" s="1"/>
  <c r="OZ72" i="1" s="1"/>
  <c r="OM72" i="1"/>
  <c r="ON72" i="1" s="1"/>
  <c r="OO72" i="1" s="1"/>
  <c r="OL72" i="1"/>
  <c r="OA72" i="1"/>
  <c r="OB72" i="1" s="1"/>
  <c r="OC72" i="1" s="1"/>
  <c r="OD72" i="1" s="1"/>
  <c r="NQ72" i="1"/>
  <c r="NR72" i="1" s="1"/>
  <c r="NS72" i="1" s="1"/>
  <c r="NP72" i="1"/>
  <c r="NG72" i="1"/>
  <c r="NH72" i="1" s="1"/>
  <c r="NF72" i="1"/>
  <c r="NE72" i="1"/>
  <c r="MV72" i="1"/>
  <c r="MW72" i="1" s="1"/>
  <c r="MU72" i="1"/>
  <c r="MT72" i="1"/>
  <c r="MI72" i="1"/>
  <c r="MJ72" i="1" s="1"/>
  <c r="MK72" i="1" s="1"/>
  <c r="ML72" i="1" s="1"/>
  <c r="LY72" i="1"/>
  <c r="LZ72" i="1" s="1"/>
  <c r="MA72" i="1" s="1"/>
  <c r="LX72" i="1"/>
  <c r="LN72" i="1"/>
  <c r="LO72" i="1" s="1"/>
  <c r="LP72" i="1" s="1"/>
  <c r="LM72" i="1"/>
  <c r="LC72" i="1"/>
  <c r="LD72" i="1" s="1"/>
  <c r="LE72" i="1" s="1"/>
  <c r="LB72" i="1"/>
  <c r="KQ72" i="1"/>
  <c r="KR72" i="1" s="1"/>
  <c r="KS72" i="1" s="1"/>
  <c r="KT72" i="1" s="1"/>
  <c r="KG72" i="1"/>
  <c r="KH72" i="1" s="1"/>
  <c r="KI72" i="1" s="1"/>
  <c r="KF72" i="1"/>
  <c r="JU72" i="1"/>
  <c r="JV72" i="1" s="1"/>
  <c r="JW72" i="1" s="1"/>
  <c r="JX72" i="1" s="1"/>
  <c r="JJ72" i="1"/>
  <c r="JK72" i="1" s="1"/>
  <c r="JL72" i="1" s="1"/>
  <c r="JM72" i="1" s="1"/>
  <c r="IZ72" i="1"/>
  <c r="JA72" i="1" s="1"/>
  <c r="JB72" i="1" s="1"/>
  <c r="IY72" i="1"/>
  <c r="IN72" i="1"/>
  <c r="IO72" i="1" s="1"/>
  <c r="IP72" i="1" s="1"/>
  <c r="IQ72" i="1" s="1"/>
  <c r="ID72" i="1"/>
  <c r="IE72" i="1" s="1"/>
  <c r="IF72" i="1" s="1"/>
  <c r="IC72" i="1"/>
  <c r="HS72" i="1"/>
  <c r="HT72" i="1" s="1"/>
  <c r="HU72" i="1" s="1"/>
  <c r="HR72" i="1"/>
  <c r="HG72" i="1"/>
  <c r="HH72" i="1" s="1"/>
  <c r="HI72" i="1" s="1"/>
  <c r="HJ72" i="1" s="1"/>
  <c r="GV72" i="1"/>
  <c r="GW72" i="1" s="1"/>
  <c r="GX72" i="1" s="1"/>
  <c r="GY72" i="1" s="1"/>
  <c r="GK72" i="1"/>
  <c r="GL72" i="1" s="1"/>
  <c r="GM72" i="1" s="1"/>
  <c r="GN72" i="1" s="1"/>
  <c r="FZ72" i="1"/>
  <c r="GA72" i="1" s="1"/>
  <c r="GB72" i="1" s="1"/>
  <c r="GC72" i="1" s="1"/>
  <c r="FP72" i="1"/>
  <c r="FQ72" i="1" s="1"/>
  <c r="FR72" i="1" s="1"/>
  <c r="FO72" i="1"/>
  <c r="FD72" i="1"/>
  <c r="FE72" i="1" s="1"/>
  <c r="FF72" i="1" s="1"/>
  <c r="FG72" i="1" s="1"/>
  <c r="EU72" i="1"/>
  <c r="EV72" i="1" s="1"/>
  <c r="ET72" i="1"/>
  <c r="ES72" i="1"/>
  <c r="EJ72" i="1"/>
  <c r="EK72" i="1" s="1"/>
  <c r="EI72" i="1"/>
  <c r="EH72" i="1"/>
  <c r="DW72" i="1"/>
  <c r="DX72" i="1" s="1"/>
  <c r="DY72" i="1" s="1"/>
  <c r="DZ72" i="1" s="1"/>
  <c r="DM72" i="1"/>
  <c r="DN72" i="1" s="1"/>
  <c r="DO72" i="1" s="1"/>
  <c r="DL72" i="1"/>
  <c r="DC72" i="1"/>
  <c r="DD72" i="1" s="1"/>
  <c r="DA72" i="1"/>
  <c r="DB72" i="1" s="1"/>
  <c r="CP72" i="1"/>
  <c r="CQ72" i="1" s="1"/>
  <c r="CR72" i="1" s="1"/>
  <c r="CS72" i="1" s="1"/>
  <c r="CE72" i="1"/>
  <c r="CF72" i="1" s="1"/>
  <c r="CG72" i="1" s="1"/>
  <c r="CH72" i="1" s="1"/>
  <c r="BU72" i="1"/>
  <c r="BV72" i="1" s="1"/>
  <c r="BW72" i="1" s="1"/>
  <c r="BT72" i="1"/>
  <c r="BI72" i="1"/>
  <c r="BJ72" i="1" s="1"/>
  <c r="BK72" i="1" s="1"/>
  <c r="BL72" i="1" s="1"/>
  <c r="AX72" i="1"/>
  <c r="AY72" i="1" s="1"/>
  <c r="AZ72" i="1" s="1"/>
  <c r="BA72" i="1" s="1"/>
  <c r="AM72" i="1"/>
  <c r="AN72" i="1" s="1"/>
  <c r="AO72" i="1" s="1"/>
  <c r="AP72" i="1" s="1"/>
  <c r="AB72" i="1"/>
  <c r="AC72" i="1" s="1"/>
  <c r="AD72" i="1" s="1"/>
  <c r="AE72" i="1" s="1"/>
  <c r="R72" i="1"/>
  <c r="S72" i="1" s="1"/>
  <c r="T72" i="1" s="1"/>
  <c r="Q72" i="1"/>
  <c r="F72" i="1"/>
  <c r="G72" i="1" s="1"/>
  <c r="H72" i="1" s="1"/>
  <c r="I72" i="1" s="1"/>
  <c r="CLI71" i="1"/>
  <c r="CLJ71" i="1" s="1"/>
  <c r="CLK71" i="1" s="1"/>
  <c r="CLL71" i="1" s="1"/>
  <c r="CKY71" i="1"/>
  <c r="CKZ71" i="1" s="1"/>
  <c r="CLA71" i="1" s="1"/>
  <c r="CKX71" i="1"/>
  <c r="CKN71" i="1"/>
  <c r="CKO71" i="1" s="1"/>
  <c r="CKP71" i="1" s="1"/>
  <c r="CKM71" i="1"/>
  <c r="CKD71" i="1"/>
  <c r="CKE71" i="1" s="1"/>
  <c r="CKB71" i="1"/>
  <c r="CKC71" i="1" s="1"/>
  <c r="CJR71" i="1"/>
  <c r="CJS71" i="1" s="1"/>
  <c r="CJT71" i="1" s="1"/>
  <c r="CJQ71" i="1"/>
  <c r="CJG71" i="1"/>
  <c r="CJH71" i="1" s="1"/>
  <c r="CJI71" i="1" s="1"/>
  <c r="CJF71" i="1"/>
  <c r="CIV71" i="1"/>
  <c r="CIW71" i="1" s="1"/>
  <c r="CIX71" i="1" s="1"/>
  <c r="CIU71" i="1"/>
  <c r="CIL71" i="1"/>
  <c r="CIM71" i="1" s="1"/>
  <c r="CIK71" i="1"/>
  <c r="CIJ71" i="1"/>
  <c r="CHZ71" i="1"/>
  <c r="CIA71" i="1" s="1"/>
  <c r="CIB71" i="1" s="1"/>
  <c r="CHY71" i="1"/>
  <c r="CHN71" i="1"/>
  <c r="CHO71" i="1" s="1"/>
  <c r="CHP71" i="1" s="1"/>
  <c r="CHQ71" i="1" s="1"/>
  <c r="CHC71" i="1"/>
  <c r="CHD71" i="1" s="1"/>
  <c r="CHE71" i="1" s="1"/>
  <c r="CHF71" i="1" s="1"/>
  <c r="CGT71" i="1"/>
  <c r="CGU71" i="1" s="1"/>
  <c r="CGS71" i="1"/>
  <c r="CGR71" i="1"/>
  <c r="CGG71" i="1"/>
  <c r="CGH71" i="1" s="1"/>
  <c r="CGI71" i="1" s="1"/>
  <c r="CGJ71" i="1" s="1"/>
  <c r="CFW71" i="1"/>
  <c r="CFX71" i="1" s="1"/>
  <c r="CFY71" i="1" s="1"/>
  <c r="CFV71" i="1"/>
  <c r="CFL71" i="1"/>
  <c r="CFM71" i="1" s="1"/>
  <c r="CFN71" i="1" s="1"/>
  <c r="CFK71" i="1"/>
  <c r="CFB71" i="1"/>
  <c r="CFC71" i="1" s="1"/>
  <c r="CFA71" i="1"/>
  <c r="CEZ71" i="1"/>
  <c r="CEO71" i="1"/>
  <c r="CEP71" i="1" s="1"/>
  <c r="CEQ71" i="1" s="1"/>
  <c r="CER71" i="1" s="1"/>
  <c r="CEE71" i="1"/>
  <c r="CEF71" i="1" s="1"/>
  <c r="CEG71" i="1" s="1"/>
  <c r="CED71" i="1"/>
  <c r="CDS71" i="1"/>
  <c r="CDT71" i="1" s="1"/>
  <c r="CDU71" i="1" s="1"/>
  <c r="CDV71" i="1" s="1"/>
  <c r="CDH71" i="1"/>
  <c r="CDI71" i="1" s="1"/>
  <c r="CDJ71" i="1" s="1"/>
  <c r="CDK71" i="1" s="1"/>
  <c r="CCW71" i="1"/>
  <c r="CCX71" i="1" s="1"/>
  <c r="CCY71" i="1" s="1"/>
  <c r="CCZ71" i="1" s="1"/>
  <c r="CCM71" i="1"/>
  <c r="CCN71" i="1" s="1"/>
  <c r="CCO71" i="1" s="1"/>
  <c r="CCL71" i="1"/>
  <c r="CCA71" i="1"/>
  <c r="CCB71" i="1" s="1"/>
  <c r="CCC71" i="1" s="1"/>
  <c r="CCD71" i="1" s="1"/>
  <c r="CBR71" i="1"/>
  <c r="CBS71" i="1" s="1"/>
  <c r="CBQ71" i="1"/>
  <c r="CBP71" i="1"/>
  <c r="CBE71" i="1"/>
  <c r="CBF71" i="1" s="1"/>
  <c r="CBG71" i="1" s="1"/>
  <c r="CBH71" i="1" s="1"/>
  <c r="CAT71" i="1"/>
  <c r="CAU71" i="1" s="1"/>
  <c r="CAV71" i="1" s="1"/>
  <c r="CAW71" i="1" s="1"/>
  <c r="CAJ71" i="1"/>
  <c r="CAK71" i="1" s="1"/>
  <c r="CAL71" i="1" s="1"/>
  <c r="CAI71" i="1"/>
  <c r="BZY71" i="1"/>
  <c r="BZZ71" i="1" s="1"/>
  <c r="CAA71" i="1" s="1"/>
  <c r="BZX71" i="1"/>
  <c r="BZN71" i="1"/>
  <c r="BZO71" i="1" s="1"/>
  <c r="BZP71" i="1" s="1"/>
  <c r="BZM71" i="1"/>
  <c r="BZB71" i="1"/>
  <c r="BZC71" i="1" s="1"/>
  <c r="BZD71" i="1" s="1"/>
  <c r="BZE71" i="1" s="1"/>
  <c r="BYQ71" i="1"/>
  <c r="BYR71" i="1" s="1"/>
  <c r="BYS71" i="1" s="1"/>
  <c r="BYT71" i="1" s="1"/>
  <c r="BYF71" i="1"/>
  <c r="BYG71" i="1" s="1"/>
  <c r="BYH71" i="1" s="1"/>
  <c r="BYI71" i="1" s="1"/>
  <c r="BXV71" i="1"/>
  <c r="BXW71" i="1" s="1"/>
  <c r="BXX71" i="1" s="1"/>
  <c r="BXU71" i="1"/>
  <c r="BXJ71" i="1"/>
  <c r="BXK71" i="1" s="1"/>
  <c r="BXL71" i="1" s="1"/>
  <c r="BXM71" i="1" s="1"/>
  <c r="BWY71" i="1"/>
  <c r="BWZ71" i="1" s="1"/>
  <c r="BXA71" i="1" s="1"/>
  <c r="BXB71" i="1" s="1"/>
  <c r="BWP71" i="1"/>
  <c r="BWQ71" i="1" s="1"/>
  <c r="BWO71" i="1"/>
  <c r="BWN71" i="1"/>
  <c r="BWC71" i="1"/>
  <c r="BWD71" i="1" s="1"/>
  <c r="BWE71" i="1" s="1"/>
  <c r="BWF71" i="1" s="1"/>
  <c r="BVR71" i="1"/>
  <c r="BVS71" i="1" s="1"/>
  <c r="BVT71" i="1" s="1"/>
  <c r="BVU71" i="1" s="1"/>
  <c r="BVG71" i="1"/>
  <c r="BVH71" i="1" s="1"/>
  <c r="BVI71" i="1" s="1"/>
  <c r="BVJ71" i="1" s="1"/>
  <c r="BUW71" i="1"/>
  <c r="BUX71" i="1" s="1"/>
  <c r="BUY71" i="1" s="1"/>
  <c r="BUV71" i="1"/>
  <c r="BUL71" i="1"/>
  <c r="BUM71" i="1" s="1"/>
  <c r="BUN71" i="1" s="1"/>
  <c r="BUK71" i="1"/>
  <c r="BUA71" i="1"/>
  <c r="BUB71" i="1" s="1"/>
  <c r="BUC71" i="1" s="1"/>
  <c r="BTZ71" i="1"/>
  <c r="BTP71" i="1"/>
  <c r="BTQ71" i="1" s="1"/>
  <c r="BTR71" i="1" s="1"/>
  <c r="BTO71" i="1"/>
  <c r="BTF71" i="1"/>
  <c r="BTG71" i="1" s="1"/>
  <c r="BTE71" i="1"/>
  <c r="BTD71" i="1"/>
  <c r="BST71" i="1"/>
  <c r="BSU71" i="1" s="1"/>
  <c r="BSV71" i="1" s="1"/>
  <c r="BSS71" i="1"/>
  <c r="BSI71" i="1"/>
  <c r="BSJ71" i="1" s="1"/>
  <c r="BSK71" i="1" s="1"/>
  <c r="BSH71" i="1"/>
  <c r="BRY71" i="1"/>
  <c r="BRZ71" i="1" s="1"/>
  <c r="BRW71" i="1"/>
  <c r="BRX71" i="1" s="1"/>
  <c r="BRN71" i="1"/>
  <c r="BRO71" i="1" s="1"/>
  <c r="BRL71" i="1"/>
  <c r="BRM71" i="1" s="1"/>
  <c r="BRA71" i="1"/>
  <c r="BRB71" i="1" s="1"/>
  <c r="BRC71" i="1" s="1"/>
  <c r="BRD71" i="1" s="1"/>
  <c r="BQP71" i="1"/>
  <c r="BQQ71" i="1" s="1"/>
  <c r="BQR71" i="1" s="1"/>
  <c r="BQS71" i="1" s="1"/>
  <c r="BQE71" i="1"/>
  <c r="BQF71" i="1" s="1"/>
  <c r="BQG71" i="1" s="1"/>
  <c r="BQH71" i="1" s="1"/>
  <c r="BPT71" i="1"/>
  <c r="BPU71" i="1" s="1"/>
  <c r="BPV71" i="1" s="1"/>
  <c r="BPW71" i="1" s="1"/>
  <c r="BPJ71" i="1"/>
  <c r="BPK71" i="1" s="1"/>
  <c r="BPL71" i="1" s="1"/>
  <c r="BPI71" i="1"/>
  <c r="BOZ71" i="1"/>
  <c r="BPA71" i="1" s="1"/>
  <c r="BOX71" i="1"/>
  <c r="BOY71" i="1" s="1"/>
  <c r="BOM71" i="1"/>
  <c r="BON71" i="1" s="1"/>
  <c r="BOO71" i="1" s="1"/>
  <c r="BOP71" i="1" s="1"/>
  <c r="BOD71" i="1"/>
  <c r="BOE71" i="1" s="1"/>
  <c r="BOC71" i="1"/>
  <c r="BOB71" i="1"/>
  <c r="BNQ71" i="1"/>
  <c r="BNR71" i="1" s="1"/>
  <c r="BNS71" i="1" s="1"/>
  <c r="BNT71" i="1" s="1"/>
  <c r="BNF71" i="1"/>
  <c r="BNG71" i="1" s="1"/>
  <c r="BNH71" i="1" s="1"/>
  <c r="BNI71" i="1" s="1"/>
  <c r="BMU71" i="1"/>
  <c r="BMV71" i="1" s="1"/>
  <c r="BMW71" i="1" s="1"/>
  <c r="BMX71" i="1" s="1"/>
  <c r="BMJ71" i="1"/>
  <c r="BMK71" i="1" s="1"/>
  <c r="BML71" i="1" s="1"/>
  <c r="BMM71" i="1" s="1"/>
  <c r="BLY71" i="1"/>
  <c r="BLZ71" i="1" s="1"/>
  <c r="BMA71" i="1" s="1"/>
  <c r="BMB71" i="1" s="1"/>
  <c r="BLO71" i="1"/>
  <c r="BLP71" i="1" s="1"/>
  <c r="BLQ71" i="1" s="1"/>
  <c r="BLN71" i="1"/>
  <c r="BLC71" i="1"/>
  <c r="BLD71" i="1" s="1"/>
  <c r="BLE71" i="1" s="1"/>
  <c r="BLF71" i="1" s="1"/>
  <c r="BKT71" i="1"/>
  <c r="BKU71" i="1" s="1"/>
  <c r="BKR71" i="1"/>
  <c r="BKS71" i="1" s="1"/>
  <c r="BKH71" i="1"/>
  <c r="BKI71" i="1" s="1"/>
  <c r="BKJ71" i="1" s="1"/>
  <c r="BKG71" i="1"/>
  <c r="BJX71" i="1"/>
  <c r="BJY71" i="1" s="1"/>
  <c r="BJV71" i="1"/>
  <c r="BJW71" i="1" s="1"/>
  <c r="BJL71" i="1"/>
  <c r="BJM71" i="1" s="1"/>
  <c r="BJN71" i="1" s="1"/>
  <c r="BJK71" i="1"/>
  <c r="BIZ71" i="1"/>
  <c r="BJA71" i="1" s="1"/>
  <c r="BJB71" i="1" s="1"/>
  <c r="BJC71" i="1" s="1"/>
  <c r="BIP71" i="1"/>
  <c r="BIQ71" i="1" s="1"/>
  <c r="BIR71" i="1" s="1"/>
  <c r="BIO71" i="1"/>
  <c r="BIF71" i="1"/>
  <c r="BIG71" i="1" s="1"/>
  <c r="BIE71" i="1"/>
  <c r="BID71" i="1"/>
  <c r="BHU71" i="1"/>
  <c r="BHV71" i="1" s="1"/>
  <c r="BHS71" i="1"/>
  <c r="BHT71" i="1" s="1"/>
  <c r="BHH71" i="1"/>
  <c r="BHI71" i="1" s="1"/>
  <c r="BHJ71" i="1" s="1"/>
  <c r="BHK71" i="1" s="1"/>
  <c r="BGX71" i="1"/>
  <c r="BGY71" i="1" s="1"/>
  <c r="BGZ71" i="1" s="1"/>
  <c r="BGW71" i="1"/>
  <c r="BGM71" i="1"/>
  <c r="BGN71" i="1" s="1"/>
  <c r="BGO71" i="1" s="1"/>
  <c r="BGL71" i="1"/>
  <c r="BGC71" i="1"/>
  <c r="BGD71" i="1" s="1"/>
  <c r="BGB71" i="1"/>
  <c r="BGA71" i="1"/>
  <c r="BFP71" i="1"/>
  <c r="BFQ71" i="1" s="1"/>
  <c r="BFR71" i="1" s="1"/>
  <c r="BFS71" i="1" s="1"/>
  <c r="BFF71" i="1"/>
  <c r="BFG71" i="1" s="1"/>
  <c r="BFH71" i="1" s="1"/>
  <c r="BFE71" i="1"/>
  <c r="BEV71" i="1"/>
  <c r="BEW71" i="1" s="1"/>
  <c r="BEU71" i="1"/>
  <c r="BET71" i="1"/>
  <c r="BEJ71" i="1"/>
  <c r="BEK71" i="1" s="1"/>
  <c r="BEL71" i="1" s="1"/>
  <c r="BEI71" i="1"/>
  <c r="BDZ71" i="1"/>
  <c r="BEA71" i="1" s="1"/>
  <c r="BDY71" i="1"/>
  <c r="BDX71" i="1"/>
  <c r="BDN71" i="1"/>
  <c r="BDO71" i="1" s="1"/>
  <c r="BDP71" i="1" s="1"/>
  <c r="BDM71" i="1"/>
  <c r="BDC71" i="1"/>
  <c r="BDD71" i="1" s="1"/>
  <c r="BDE71" i="1" s="1"/>
  <c r="BDB71" i="1"/>
  <c r="BCS71" i="1"/>
  <c r="BCT71" i="1" s="1"/>
  <c r="BCR71" i="1"/>
  <c r="BCQ71" i="1"/>
  <c r="BCG71" i="1"/>
  <c r="BCH71" i="1" s="1"/>
  <c r="BCI71" i="1" s="1"/>
  <c r="BCF71" i="1"/>
  <c r="BBV71" i="1"/>
  <c r="BBW71" i="1" s="1"/>
  <c r="BBX71" i="1" s="1"/>
  <c r="BBU71" i="1"/>
  <c r="BBJ71" i="1"/>
  <c r="BBK71" i="1" s="1"/>
  <c r="BBL71" i="1" s="1"/>
  <c r="BBM71" i="1" s="1"/>
  <c r="BAY71" i="1"/>
  <c r="BAZ71" i="1" s="1"/>
  <c r="BBA71" i="1" s="1"/>
  <c r="BBB71" i="1" s="1"/>
  <c r="BAP71" i="1"/>
  <c r="BAQ71" i="1" s="1"/>
  <c r="BAO71" i="1"/>
  <c r="BAN71" i="1"/>
  <c r="BAD71" i="1"/>
  <c r="BAE71" i="1" s="1"/>
  <c r="BAF71" i="1" s="1"/>
  <c r="BAC71" i="1"/>
  <c r="AZS71" i="1"/>
  <c r="AZT71" i="1" s="1"/>
  <c r="AZU71" i="1" s="1"/>
  <c r="AZR71" i="1"/>
  <c r="AZH71" i="1"/>
  <c r="AZI71" i="1" s="1"/>
  <c r="AZJ71" i="1" s="1"/>
  <c r="AZG71" i="1"/>
  <c r="AYW71" i="1"/>
  <c r="AYX71" i="1" s="1"/>
  <c r="AYY71" i="1" s="1"/>
  <c r="AYV71" i="1"/>
  <c r="AYL71" i="1"/>
  <c r="AYM71" i="1" s="1"/>
  <c r="AYN71" i="1" s="1"/>
  <c r="AYK71" i="1"/>
  <c r="AYA71" i="1"/>
  <c r="AYB71" i="1" s="1"/>
  <c r="AYC71" i="1" s="1"/>
  <c r="AXZ71" i="1"/>
  <c r="AXP71" i="1"/>
  <c r="AXQ71" i="1" s="1"/>
  <c r="AXR71" i="1" s="1"/>
  <c r="AXO71" i="1"/>
  <c r="AXE71" i="1"/>
  <c r="AXF71" i="1" s="1"/>
  <c r="AXG71" i="1" s="1"/>
  <c r="AXD71" i="1"/>
  <c r="AWS71" i="1"/>
  <c r="AWT71" i="1" s="1"/>
  <c r="AWU71" i="1" s="1"/>
  <c r="AWV71" i="1" s="1"/>
  <c r="AWI71" i="1"/>
  <c r="AWJ71" i="1" s="1"/>
  <c r="AWK71" i="1" s="1"/>
  <c r="AWH71" i="1"/>
  <c r="AVX71" i="1"/>
  <c r="AVY71" i="1" s="1"/>
  <c r="AVZ71" i="1" s="1"/>
  <c r="AVW71" i="1"/>
  <c r="AVM71" i="1"/>
  <c r="AVN71" i="1" s="1"/>
  <c r="AVO71" i="1" s="1"/>
  <c r="AVL71" i="1"/>
  <c r="AVA71" i="1"/>
  <c r="AVB71" i="1" s="1"/>
  <c r="AVC71" i="1" s="1"/>
  <c r="AVD71" i="1" s="1"/>
  <c r="AUP71" i="1"/>
  <c r="AUQ71" i="1" s="1"/>
  <c r="AUR71" i="1" s="1"/>
  <c r="AUS71" i="1" s="1"/>
  <c r="AUF71" i="1"/>
  <c r="AUG71" i="1" s="1"/>
  <c r="AUH71" i="1" s="1"/>
  <c r="AUE71" i="1"/>
  <c r="ATT71" i="1"/>
  <c r="ATU71" i="1" s="1"/>
  <c r="ATV71" i="1" s="1"/>
  <c r="ATW71" i="1" s="1"/>
  <c r="ATI71" i="1"/>
  <c r="ATJ71" i="1" s="1"/>
  <c r="ATK71" i="1" s="1"/>
  <c r="ATL71" i="1" s="1"/>
  <c r="ASX71" i="1"/>
  <c r="ASY71" i="1" s="1"/>
  <c r="ASZ71" i="1" s="1"/>
  <c r="ATA71" i="1" s="1"/>
  <c r="ASO71" i="1"/>
  <c r="ASP71" i="1" s="1"/>
  <c r="ASN71" i="1"/>
  <c r="ASM71" i="1"/>
  <c r="ASC71" i="1"/>
  <c r="ASD71" i="1" s="1"/>
  <c r="ASE71" i="1" s="1"/>
  <c r="ASB71" i="1"/>
  <c r="ARQ71" i="1"/>
  <c r="ARR71" i="1" s="1"/>
  <c r="ARS71" i="1" s="1"/>
  <c r="ART71" i="1" s="1"/>
  <c r="ARH71" i="1"/>
  <c r="ARI71" i="1" s="1"/>
  <c r="ARF71" i="1"/>
  <c r="ARG71" i="1" s="1"/>
  <c r="AQU71" i="1"/>
  <c r="AQV71" i="1" s="1"/>
  <c r="AQW71" i="1" s="1"/>
  <c r="AQX71" i="1" s="1"/>
  <c r="AQK71" i="1"/>
  <c r="AQL71" i="1" s="1"/>
  <c r="AQM71" i="1" s="1"/>
  <c r="AQJ71" i="1"/>
  <c r="APZ71" i="1"/>
  <c r="AQA71" i="1" s="1"/>
  <c r="AQB71" i="1" s="1"/>
  <c r="APY71" i="1"/>
  <c r="APN71" i="1"/>
  <c r="APO71" i="1" s="1"/>
  <c r="APP71" i="1" s="1"/>
  <c r="APQ71" i="1" s="1"/>
  <c r="APE71" i="1"/>
  <c r="APF71" i="1" s="1"/>
  <c r="APC71" i="1"/>
  <c r="APD71" i="1" s="1"/>
  <c r="AOR71" i="1"/>
  <c r="AOS71" i="1" s="1"/>
  <c r="AOT71" i="1" s="1"/>
  <c r="AOU71" i="1" s="1"/>
  <c r="AOG71" i="1"/>
  <c r="AOH71" i="1" s="1"/>
  <c r="AOI71" i="1" s="1"/>
  <c r="AOJ71" i="1" s="1"/>
  <c r="ANV71" i="1"/>
  <c r="ANW71" i="1" s="1"/>
  <c r="ANX71" i="1" s="1"/>
  <c r="ANY71" i="1" s="1"/>
  <c r="ANL71" i="1"/>
  <c r="ANM71" i="1" s="1"/>
  <c r="ANN71" i="1" s="1"/>
  <c r="ANK71" i="1"/>
  <c r="ANB71" i="1"/>
  <c r="ANC71" i="1" s="1"/>
  <c r="ANA71" i="1"/>
  <c r="AMZ71" i="1"/>
  <c r="AMO71" i="1"/>
  <c r="AMP71" i="1" s="1"/>
  <c r="AMQ71" i="1" s="1"/>
  <c r="AMR71" i="1" s="1"/>
  <c r="AMD71" i="1"/>
  <c r="AME71" i="1" s="1"/>
  <c r="AMF71" i="1" s="1"/>
  <c r="AMG71" i="1" s="1"/>
  <c r="ALT71" i="1"/>
  <c r="ALU71" i="1" s="1"/>
  <c r="ALV71" i="1" s="1"/>
  <c r="ALS71" i="1"/>
  <c r="ALH71" i="1"/>
  <c r="ALI71" i="1" s="1"/>
  <c r="ALJ71" i="1" s="1"/>
  <c r="ALK71" i="1" s="1"/>
  <c r="AKW71" i="1"/>
  <c r="AKX71" i="1" s="1"/>
  <c r="AKY71" i="1" s="1"/>
  <c r="AKZ71" i="1" s="1"/>
  <c r="AKL71" i="1"/>
  <c r="AKM71" i="1" s="1"/>
  <c r="AKN71" i="1" s="1"/>
  <c r="AKO71" i="1" s="1"/>
  <c r="AKC71" i="1"/>
  <c r="AKD71" i="1" s="1"/>
  <c r="AKB71" i="1"/>
  <c r="AKA71" i="1"/>
  <c r="AJR71" i="1"/>
  <c r="AJS71" i="1" s="1"/>
  <c r="AJQ71" i="1"/>
  <c r="AJP71" i="1"/>
  <c r="AJE71" i="1"/>
  <c r="AJF71" i="1" s="1"/>
  <c r="AJG71" i="1" s="1"/>
  <c r="AJH71" i="1" s="1"/>
  <c r="AIT71" i="1"/>
  <c r="AIU71" i="1" s="1"/>
  <c r="AIV71" i="1" s="1"/>
  <c r="AIW71" i="1" s="1"/>
  <c r="AIJ71" i="1"/>
  <c r="AIK71" i="1" s="1"/>
  <c r="AIL71" i="1" s="1"/>
  <c r="AII71" i="1"/>
  <c r="AHY71" i="1"/>
  <c r="AHZ71" i="1" s="1"/>
  <c r="AIA71" i="1" s="1"/>
  <c r="AHX71" i="1"/>
  <c r="AHN71" i="1"/>
  <c r="AHO71" i="1" s="1"/>
  <c r="AHP71" i="1" s="1"/>
  <c r="AHM71" i="1"/>
  <c r="AHB71" i="1"/>
  <c r="AHC71" i="1" s="1"/>
  <c r="AHD71" i="1" s="1"/>
  <c r="AHE71" i="1" s="1"/>
  <c r="AGQ71" i="1"/>
  <c r="AGR71" i="1" s="1"/>
  <c r="AGS71" i="1" s="1"/>
  <c r="AGT71" i="1" s="1"/>
  <c r="AGH71" i="1"/>
  <c r="AGI71" i="1" s="1"/>
  <c r="AGG71" i="1"/>
  <c r="AGF71" i="1"/>
  <c r="AFV71" i="1"/>
  <c r="AFW71" i="1" s="1"/>
  <c r="AFX71" i="1" s="1"/>
  <c r="AFU71" i="1"/>
  <c r="AFJ71" i="1"/>
  <c r="AFK71" i="1" s="1"/>
  <c r="AFL71" i="1" s="1"/>
  <c r="AFM71" i="1" s="1"/>
  <c r="AEY71" i="1"/>
  <c r="AEZ71" i="1" s="1"/>
  <c r="AFA71" i="1" s="1"/>
  <c r="AFB71" i="1" s="1"/>
  <c r="AEO71" i="1"/>
  <c r="AEP71" i="1" s="1"/>
  <c r="AEQ71" i="1" s="1"/>
  <c r="AEN71" i="1"/>
  <c r="AEC71" i="1"/>
  <c r="AED71" i="1" s="1"/>
  <c r="AEE71" i="1" s="1"/>
  <c r="AEF71" i="1" s="1"/>
  <c r="ADR71" i="1"/>
  <c r="ADS71" i="1" s="1"/>
  <c r="ADT71" i="1" s="1"/>
  <c r="ADU71" i="1" s="1"/>
  <c r="ADH71" i="1"/>
  <c r="ADI71" i="1" s="1"/>
  <c r="ADJ71" i="1" s="1"/>
  <c r="ADG71" i="1"/>
  <c r="ACW71" i="1"/>
  <c r="ACX71" i="1" s="1"/>
  <c r="ACY71" i="1" s="1"/>
  <c r="ACV71" i="1"/>
  <c r="ACL71" i="1"/>
  <c r="ACM71" i="1" s="1"/>
  <c r="ACN71" i="1" s="1"/>
  <c r="ACK71" i="1"/>
  <c r="ABZ71" i="1"/>
  <c r="ACA71" i="1" s="1"/>
  <c r="ACB71" i="1" s="1"/>
  <c r="ACC71" i="1" s="1"/>
  <c r="ABQ71" i="1"/>
  <c r="ABR71" i="1" s="1"/>
  <c r="ABP71" i="1"/>
  <c r="ABO71" i="1"/>
  <c r="ABD71" i="1"/>
  <c r="ABE71" i="1" s="1"/>
  <c r="ABF71" i="1" s="1"/>
  <c r="ABG71" i="1" s="1"/>
  <c r="AAS71" i="1"/>
  <c r="AAT71" i="1" s="1"/>
  <c r="AAU71" i="1" s="1"/>
  <c r="AAV71" i="1" s="1"/>
  <c r="AAH71" i="1"/>
  <c r="AAI71" i="1" s="1"/>
  <c r="AAJ71" i="1" s="1"/>
  <c r="AAK71" i="1" s="1"/>
  <c r="ZW71" i="1"/>
  <c r="ZX71" i="1" s="1"/>
  <c r="ZY71" i="1" s="1"/>
  <c r="ZZ71" i="1" s="1"/>
  <c r="ZL71" i="1"/>
  <c r="ZM71" i="1" s="1"/>
  <c r="ZN71" i="1" s="1"/>
  <c r="ZO71" i="1" s="1"/>
  <c r="ZB71" i="1"/>
  <c r="ZC71" i="1" s="1"/>
  <c r="ZD71" i="1" s="1"/>
  <c r="ZA71" i="1"/>
  <c r="YP71" i="1"/>
  <c r="YQ71" i="1" s="1"/>
  <c r="YR71" i="1" s="1"/>
  <c r="YS71" i="1" s="1"/>
  <c r="YE71" i="1"/>
  <c r="YF71" i="1" s="1"/>
  <c r="YG71" i="1" s="1"/>
  <c r="YH71" i="1" s="1"/>
  <c r="XT71" i="1"/>
  <c r="XU71" i="1" s="1"/>
  <c r="XV71" i="1" s="1"/>
  <c r="XW71" i="1" s="1"/>
  <c r="XI71" i="1"/>
  <c r="XJ71" i="1" s="1"/>
  <c r="XK71" i="1" s="1"/>
  <c r="XL71" i="1" s="1"/>
  <c r="WX71" i="1"/>
  <c r="WY71" i="1" s="1"/>
  <c r="WZ71" i="1" s="1"/>
  <c r="XA71" i="1" s="1"/>
  <c r="WN71" i="1"/>
  <c r="WO71" i="1" s="1"/>
  <c r="WP71" i="1" s="1"/>
  <c r="WM71" i="1"/>
  <c r="WB71" i="1"/>
  <c r="WC71" i="1" s="1"/>
  <c r="WD71" i="1" s="1"/>
  <c r="WE71" i="1" s="1"/>
  <c r="VR71" i="1"/>
  <c r="VS71" i="1" s="1"/>
  <c r="VT71" i="1" s="1"/>
  <c r="VQ71" i="1"/>
  <c r="VF71" i="1"/>
  <c r="VG71" i="1" s="1"/>
  <c r="VH71" i="1" s="1"/>
  <c r="VI71" i="1" s="1"/>
  <c r="UV71" i="1"/>
  <c r="UW71" i="1" s="1"/>
  <c r="UX71" i="1" s="1"/>
  <c r="UU71" i="1"/>
  <c r="UK71" i="1"/>
  <c r="UL71" i="1" s="1"/>
  <c r="UM71" i="1" s="1"/>
  <c r="UJ71" i="1"/>
  <c r="TZ71" i="1"/>
  <c r="UA71" i="1" s="1"/>
  <c r="UB71" i="1" s="1"/>
  <c r="TY71" i="1"/>
  <c r="TN71" i="1"/>
  <c r="TO71" i="1" s="1"/>
  <c r="TP71" i="1" s="1"/>
  <c r="TQ71" i="1" s="1"/>
  <c r="TC71" i="1"/>
  <c r="TD71" i="1" s="1"/>
  <c r="TE71" i="1" s="1"/>
  <c r="TF71" i="1" s="1"/>
  <c r="ST71" i="1"/>
  <c r="SU71" i="1" s="1"/>
  <c r="SS71" i="1"/>
  <c r="SR71" i="1"/>
  <c r="SH71" i="1"/>
  <c r="SI71" i="1" s="1"/>
  <c r="SJ71" i="1" s="1"/>
  <c r="SG71" i="1"/>
  <c r="RV71" i="1"/>
  <c r="RW71" i="1" s="1"/>
  <c r="RX71" i="1" s="1"/>
  <c r="RY71" i="1" s="1"/>
  <c r="RM71" i="1"/>
  <c r="RN71" i="1" s="1"/>
  <c r="RK71" i="1"/>
  <c r="RL71" i="1" s="1"/>
  <c r="QZ71" i="1"/>
  <c r="RA71" i="1" s="1"/>
  <c r="RB71" i="1" s="1"/>
  <c r="RC71" i="1" s="1"/>
  <c r="QO71" i="1"/>
  <c r="QP71" i="1" s="1"/>
  <c r="QQ71" i="1" s="1"/>
  <c r="QR71" i="1" s="1"/>
  <c r="QD71" i="1"/>
  <c r="QE71" i="1" s="1"/>
  <c r="QF71" i="1" s="1"/>
  <c r="QG71" i="1" s="1"/>
  <c r="PU71" i="1"/>
  <c r="PV71" i="1" s="1"/>
  <c r="PT71" i="1"/>
  <c r="PS71" i="1"/>
  <c r="PH71" i="1"/>
  <c r="PI71" i="1" s="1"/>
  <c r="PJ71" i="1" s="1"/>
  <c r="PK71" i="1" s="1"/>
  <c r="OW71" i="1"/>
  <c r="OX71" i="1" s="1"/>
  <c r="OY71" i="1" s="1"/>
  <c r="OZ71" i="1" s="1"/>
  <c r="OL71" i="1"/>
  <c r="OM71" i="1" s="1"/>
  <c r="ON71" i="1" s="1"/>
  <c r="OO71" i="1" s="1"/>
  <c r="OB71" i="1"/>
  <c r="OC71" i="1" s="1"/>
  <c r="OD71" i="1" s="1"/>
  <c r="OA71" i="1"/>
  <c r="NP71" i="1"/>
  <c r="NQ71" i="1" s="1"/>
  <c r="NR71" i="1" s="1"/>
  <c r="NS71" i="1" s="1"/>
  <c r="NE71" i="1"/>
  <c r="NF71" i="1" s="1"/>
  <c r="NG71" i="1" s="1"/>
  <c r="NH71" i="1" s="1"/>
  <c r="MT71" i="1"/>
  <c r="MU71" i="1" s="1"/>
  <c r="MV71" i="1" s="1"/>
  <c r="MW71" i="1" s="1"/>
  <c r="MK71" i="1"/>
  <c r="ML71" i="1" s="1"/>
  <c r="MJ71" i="1"/>
  <c r="MI71" i="1"/>
  <c r="LZ71" i="1"/>
  <c r="MA71" i="1" s="1"/>
  <c r="LY71" i="1"/>
  <c r="LX71" i="1"/>
  <c r="LM71" i="1"/>
  <c r="LN71" i="1" s="1"/>
  <c r="LO71" i="1" s="1"/>
  <c r="LP71" i="1" s="1"/>
  <c r="LB71" i="1"/>
  <c r="LC71" i="1" s="1"/>
  <c r="LD71" i="1" s="1"/>
  <c r="LE71" i="1" s="1"/>
  <c r="KR71" i="1"/>
  <c r="KS71" i="1" s="1"/>
  <c r="KT71" i="1" s="1"/>
  <c r="KQ71" i="1"/>
  <c r="KG71" i="1"/>
  <c r="KH71" i="1" s="1"/>
  <c r="KI71" i="1" s="1"/>
  <c r="KF71" i="1"/>
  <c r="JV71" i="1"/>
  <c r="JW71" i="1" s="1"/>
  <c r="JX71" i="1" s="1"/>
  <c r="JU71" i="1"/>
  <c r="JJ71" i="1"/>
  <c r="JK71" i="1" s="1"/>
  <c r="JL71" i="1" s="1"/>
  <c r="JM71" i="1" s="1"/>
  <c r="IY71" i="1"/>
  <c r="IZ71" i="1" s="1"/>
  <c r="JA71" i="1" s="1"/>
  <c r="JB71" i="1" s="1"/>
  <c r="IN71" i="1"/>
  <c r="IO71" i="1" s="1"/>
  <c r="IP71" i="1" s="1"/>
  <c r="IQ71" i="1" s="1"/>
  <c r="ID71" i="1"/>
  <c r="IE71" i="1" s="1"/>
  <c r="IF71" i="1" s="1"/>
  <c r="IC71" i="1"/>
  <c r="HR71" i="1"/>
  <c r="HS71" i="1" s="1"/>
  <c r="HT71" i="1" s="1"/>
  <c r="HU71" i="1" s="1"/>
  <c r="HI71" i="1"/>
  <c r="HJ71" i="1" s="1"/>
  <c r="HG71" i="1"/>
  <c r="HH71" i="1" s="1"/>
  <c r="GW71" i="1"/>
  <c r="GX71" i="1" s="1"/>
  <c r="GY71" i="1" s="1"/>
  <c r="GV71" i="1"/>
  <c r="GK71" i="1"/>
  <c r="GL71" i="1" s="1"/>
  <c r="GM71" i="1" s="1"/>
  <c r="GN71" i="1" s="1"/>
  <c r="FZ71" i="1"/>
  <c r="GA71" i="1" s="1"/>
  <c r="GB71" i="1" s="1"/>
  <c r="GC71" i="1" s="1"/>
  <c r="FQ71" i="1"/>
  <c r="FR71" i="1" s="1"/>
  <c r="FP71" i="1"/>
  <c r="FO71" i="1"/>
  <c r="FE71" i="1"/>
  <c r="FF71" i="1" s="1"/>
  <c r="FG71" i="1" s="1"/>
  <c r="FD71" i="1"/>
  <c r="ES71" i="1"/>
  <c r="ET71" i="1" s="1"/>
  <c r="EU71" i="1" s="1"/>
  <c r="EV71" i="1" s="1"/>
  <c r="EH71" i="1"/>
  <c r="EI71" i="1" s="1"/>
  <c r="EJ71" i="1" s="1"/>
  <c r="EK71" i="1" s="1"/>
  <c r="DY71" i="1"/>
  <c r="DZ71" i="1" s="1"/>
  <c r="DX71" i="1"/>
  <c r="DW71" i="1"/>
  <c r="DL71" i="1"/>
  <c r="DM71" i="1" s="1"/>
  <c r="DN71" i="1" s="1"/>
  <c r="DO71" i="1" s="1"/>
  <c r="DB71" i="1"/>
  <c r="DC71" i="1" s="1"/>
  <c r="DD71" i="1" s="1"/>
  <c r="DA71" i="1"/>
  <c r="CP71" i="1"/>
  <c r="CQ71" i="1" s="1"/>
  <c r="CR71" i="1" s="1"/>
  <c r="CS71" i="1" s="1"/>
  <c r="CE71" i="1"/>
  <c r="CF71" i="1" s="1"/>
  <c r="CG71" i="1" s="1"/>
  <c r="CH71" i="1" s="1"/>
  <c r="BT71" i="1"/>
  <c r="BU71" i="1" s="1"/>
  <c r="BV71" i="1" s="1"/>
  <c r="BW71" i="1" s="1"/>
  <c r="BJ71" i="1"/>
  <c r="BK71" i="1" s="1"/>
  <c r="BL71" i="1" s="1"/>
  <c r="BI71" i="1"/>
  <c r="AX71" i="1"/>
  <c r="AY71" i="1" s="1"/>
  <c r="AZ71" i="1" s="1"/>
  <c r="BA71" i="1" s="1"/>
  <c r="AN71" i="1"/>
  <c r="AO71" i="1" s="1"/>
  <c r="AP71" i="1" s="1"/>
  <c r="AM71" i="1"/>
  <c r="AD71" i="1"/>
  <c r="AE71" i="1" s="1"/>
  <c r="AB71" i="1"/>
  <c r="AC71" i="1" s="1"/>
  <c r="R71" i="1"/>
  <c r="S71" i="1" s="1"/>
  <c r="T71" i="1" s="1"/>
  <c r="Q71" i="1"/>
  <c r="F71" i="1"/>
  <c r="G71" i="1" s="1"/>
  <c r="H71" i="1" s="1"/>
  <c r="I71" i="1" s="1"/>
  <c r="CLJ70" i="1"/>
  <c r="CLK70" i="1" s="1"/>
  <c r="CLL70" i="1" s="1"/>
  <c r="CLI70" i="1"/>
  <c r="CKY70" i="1"/>
  <c r="CKZ70" i="1" s="1"/>
  <c r="CLA70" i="1" s="1"/>
  <c r="CKX70" i="1"/>
  <c r="CKN70" i="1"/>
  <c r="CKO70" i="1" s="1"/>
  <c r="CKP70" i="1" s="1"/>
  <c r="CKM70" i="1"/>
  <c r="CKB70" i="1"/>
  <c r="CKC70" i="1" s="1"/>
  <c r="CKD70" i="1" s="1"/>
  <c r="CKE70" i="1" s="1"/>
  <c r="CJS70" i="1"/>
  <c r="CJT70" i="1" s="1"/>
  <c r="CJR70" i="1"/>
  <c r="CJQ70" i="1"/>
  <c r="CJH70" i="1"/>
  <c r="CJI70" i="1" s="1"/>
  <c r="CJG70" i="1"/>
  <c r="CJF70" i="1"/>
  <c r="CIV70" i="1"/>
  <c r="CIW70" i="1" s="1"/>
  <c r="CIX70" i="1" s="1"/>
  <c r="CIU70" i="1"/>
  <c r="CIJ70" i="1"/>
  <c r="CIK70" i="1" s="1"/>
  <c r="CIL70" i="1" s="1"/>
  <c r="CIM70" i="1" s="1"/>
  <c r="CIA70" i="1"/>
  <c r="CIB70" i="1" s="1"/>
  <c r="CHZ70" i="1"/>
  <c r="CHY70" i="1"/>
  <c r="CHO70" i="1"/>
  <c r="CHP70" i="1" s="1"/>
  <c r="CHQ70" i="1" s="1"/>
  <c r="CHN70" i="1"/>
  <c r="CHD70" i="1"/>
  <c r="CHE70" i="1" s="1"/>
  <c r="CHF70" i="1" s="1"/>
  <c r="CHC70" i="1"/>
  <c r="CGR70" i="1"/>
  <c r="CGS70" i="1" s="1"/>
  <c r="CGT70" i="1" s="1"/>
  <c r="CGU70" i="1" s="1"/>
  <c r="CGI70" i="1"/>
  <c r="CGJ70" i="1" s="1"/>
  <c r="CGG70" i="1"/>
  <c r="CGH70" i="1" s="1"/>
  <c r="CFV70" i="1"/>
  <c r="CFW70" i="1" s="1"/>
  <c r="CFX70" i="1" s="1"/>
  <c r="CFY70" i="1" s="1"/>
  <c r="CFK70" i="1"/>
  <c r="CFL70" i="1" s="1"/>
  <c r="CFM70" i="1" s="1"/>
  <c r="CFN70" i="1" s="1"/>
  <c r="CEZ70" i="1"/>
  <c r="CFA70" i="1" s="1"/>
  <c r="CFB70" i="1" s="1"/>
  <c r="CFC70" i="1" s="1"/>
  <c r="CEQ70" i="1"/>
  <c r="CER70" i="1" s="1"/>
  <c r="CEP70" i="1"/>
  <c r="CEO70" i="1"/>
  <c r="CEE70" i="1"/>
  <c r="CEF70" i="1" s="1"/>
  <c r="CEG70" i="1" s="1"/>
  <c r="CED70" i="1"/>
  <c r="CDS70" i="1"/>
  <c r="CDT70" i="1" s="1"/>
  <c r="CDU70" i="1" s="1"/>
  <c r="CDV70" i="1" s="1"/>
  <c r="CDH70" i="1"/>
  <c r="CDI70" i="1" s="1"/>
  <c r="CDJ70" i="1" s="1"/>
  <c r="CDK70" i="1" s="1"/>
  <c r="CCX70" i="1"/>
  <c r="CCY70" i="1" s="1"/>
  <c r="CCZ70" i="1" s="1"/>
  <c r="CCW70" i="1"/>
  <c r="CCL70" i="1"/>
  <c r="CCM70" i="1" s="1"/>
  <c r="CCN70" i="1" s="1"/>
  <c r="CCO70" i="1" s="1"/>
  <c r="CCB70" i="1"/>
  <c r="CCC70" i="1" s="1"/>
  <c r="CCD70" i="1" s="1"/>
  <c r="CCA70" i="1"/>
  <c r="CBP70" i="1"/>
  <c r="CBQ70" i="1" s="1"/>
  <c r="CBR70" i="1" s="1"/>
  <c r="CBS70" i="1" s="1"/>
  <c r="CBF70" i="1"/>
  <c r="CBG70" i="1" s="1"/>
  <c r="CBH70" i="1" s="1"/>
  <c r="CBE70" i="1"/>
  <c r="CAV70" i="1"/>
  <c r="CAW70" i="1" s="1"/>
  <c r="CAU70" i="1"/>
  <c r="CAT70" i="1"/>
  <c r="CAJ70" i="1"/>
  <c r="CAK70" i="1" s="1"/>
  <c r="CAL70" i="1" s="1"/>
  <c r="CAI70" i="1"/>
  <c r="BZX70" i="1"/>
  <c r="BZY70" i="1" s="1"/>
  <c r="BZZ70" i="1" s="1"/>
  <c r="CAA70" i="1" s="1"/>
  <c r="BZM70" i="1"/>
  <c r="BZN70" i="1" s="1"/>
  <c r="BZO70" i="1" s="1"/>
  <c r="BZP70" i="1" s="1"/>
  <c r="BZD70" i="1"/>
  <c r="BZE70" i="1" s="1"/>
  <c r="BZC70" i="1"/>
  <c r="BZB70" i="1"/>
  <c r="BYR70" i="1"/>
  <c r="BYS70" i="1" s="1"/>
  <c r="BYT70" i="1" s="1"/>
  <c r="BYQ70" i="1"/>
  <c r="BYF70" i="1"/>
  <c r="BYG70" i="1" s="1"/>
  <c r="BYH70" i="1" s="1"/>
  <c r="BYI70" i="1" s="1"/>
  <c r="BXU70" i="1"/>
  <c r="BXV70" i="1" s="1"/>
  <c r="BXW70" i="1" s="1"/>
  <c r="BXX70" i="1" s="1"/>
  <c r="BXK70" i="1"/>
  <c r="BXL70" i="1" s="1"/>
  <c r="BXM70" i="1" s="1"/>
  <c r="BXJ70" i="1"/>
  <c r="BWZ70" i="1"/>
  <c r="BXA70" i="1" s="1"/>
  <c r="BXB70" i="1" s="1"/>
  <c r="BWY70" i="1"/>
  <c r="BWN70" i="1"/>
  <c r="BWO70" i="1" s="1"/>
  <c r="BWP70" i="1" s="1"/>
  <c r="BWQ70" i="1" s="1"/>
  <c r="BWE70" i="1"/>
  <c r="BWF70" i="1" s="1"/>
  <c r="BWD70" i="1"/>
  <c r="BWC70" i="1"/>
  <c r="BVS70" i="1"/>
  <c r="BVT70" i="1" s="1"/>
  <c r="BVU70" i="1" s="1"/>
  <c r="BVR70" i="1"/>
  <c r="BVG70" i="1"/>
  <c r="BVH70" i="1" s="1"/>
  <c r="BVI70" i="1" s="1"/>
  <c r="BVJ70" i="1" s="1"/>
  <c r="BUV70" i="1"/>
  <c r="BUW70" i="1" s="1"/>
  <c r="BUX70" i="1" s="1"/>
  <c r="BUY70" i="1" s="1"/>
  <c r="BUM70" i="1"/>
  <c r="BUN70" i="1" s="1"/>
  <c r="BUK70" i="1"/>
  <c r="BUL70" i="1" s="1"/>
  <c r="BUA70" i="1"/>
  <c r="BUB70" i="1" s="1"/>
  <c r="BUC70" i="1" s="1"/>
  <c r="BTZ70" i="1"/>
  <c r="BTO70" i="1"/>
  <c r="BTP70" i="1" s="1"/>
  <c r="BTQ70" i="1" s="1"/>
  <c r="BTR70" i="1" s="1"/>
  <c r="BTD70" i="1"/>
  <c r="BTE70" i="1" s="1"/>
  <c r="BTF70" i="1" s="1"/>
  <c r="BTG70" i="1" s="1"/>
  <c r="BSU70" i="1"/>
  <c r="BSV70" i="1" s="1"/>
  <c r="BST70" i="1"/>
  <c r="BSS70" i="1"/>
  <c r="BSI70" i="1"/>
  <c r="BSJ70" i="1" s="1"/>
  <c r="BSK70" i="1" s="1"/>
  <c r="BSH70" i="1"/>
  <c r="BRW70" i="1"/>
  <c r="BRX70" i="1" s="1"/>
  <c r="BRY70" i="1" s="1"/>
  <c r="BRZ70" i="1" s="1"/>
  <c r="BRL70" i="1"/>
  <c r="BRM70" i="1" s="1"/>
  <c r="BRN70" i="1" s="1"/>
  <c r="BRO70" i="1" s="1"/>
  <c r="BRC70" i="1"/>
  <c r="BRD70" i="1" s="1"/>
  <c r="BRB70" i="1"/>
  <c r="BRA70" i="1"/>
  <c r="BQR70" i="1"/>
  <c r="BQS70" i="1" s="1"/>
  <c r="BQP70" i="1"/>
  <c r="BQQ70" i="1" s="1"/>
  <c r="BQF70" i="1"/>
  <c r="BQG70" i="1" s="1"/>
  <c r="BQH70" i="1" s="1"/>
  <c r="BQE70" i="1"/>
  <c r="BPT70" i="1"/>
  <c r="BPU70" i="1" s="1"/>
  <c r="BPV70" i="1" s="1"/>
  <c r="BPW70" i="1" s="1"/>
  <c r="BPJ70" i="1"/>
  <c r="BPK70" i="1" s="1"/>
  <c r="BPL70" i="1" s="1"/>
  <c r="BPI70" i="1"/>
  <c r="BOY70" i="1"/>
  <c r="BOZ70" i="1" s="1"/>
  <c r="BPA70" i="1" s="1"/>
  <c r="BOX70" i="1"/>
  <c r="BON70" i="1"/>
  <c r="BOO70" i="1" s="1"/>
  <c r="BOP70" i="1" s="1"/>
  <c r="BOM70" i="1"/>
  <c r="BOB70" i="1"/>
  <c r="BOC70" i="1" s="1"/>
  <c r="BOD70" i="1" s="1"/>
  <c r="BOE70" i="1" s="1"/>
  <c r="BNR70" i="1"/>
  <c r="BNS70" i="1" s="1"/>
  <c r="BNT70" i="1" s="1"/>
  <c r="BNQ70" i="1"/>
  <c r="BNG70" i="1"/>
  <c r="BNH70" i="1" s="1"/>
  <c r="BNI70" i="1" s="1"/>
  <c r="BNF70" i="1"/>
  <c r="BMV70" i="1"/>
  <c r="BMW70" i="1" s="1"/>
  <c r="BMX70" i="1" s="1"/>
  <c r="BMU70" i="1"/>
  <c r="BMJ70" i="1"/>
  <c r="BMK70" i="1" s="1"/>
  <c r="BML70" i="1" s="1"/>
  <c r="BMM70" i="1" s="1"/>
  <c r="BMA70" i="1"/>
  <c r="BMB70" i="1" s="1"/>
  <c r="BLY70" i="1"/>
  <c r="BLZ70" i="1" s="1"/>
  <c r="BLO70" i="1"/>
  <c r="BLP70" i="1" s="1"/>
  <c r="BLQ70" i="1" s="1"/>
  <c r="BLN70" i="1"/>
  <c r="BLD70" i="1"/>
  <c r="BLE70" i="1" s="1"/>
  <c r="BLF70" i="1" s="1"/>
  <c r="BLC70" i="1"/>
  <c r="BKR70" i="1"/>
  <c r="BKS70" i="1" s="1"/>
  <c r="BKT70" i="1" s="1"/>
  <c r="BKU70" i="1" s="1"/>
  <c r="BKG70" i="1"/>
  <c r="BKH70" i="1" s="1"/>
  <c r="BKI70" i="1" s="1"/>
  <c r="BKJ70" i="1" s="1"/>
  <c r="BJW70" i="1"/>
  <c r="BJX70" i="1" s="1"/>
  <c r="BJY70" i="1" s="1"/>
  <c r="BJV70" i="1"/>
  <c r="BJK70" i="1"/>
  <c r="BJL70" i="1" s="1"/>
  <c r="BJM70" i="1" s="1"/>
  <c r="BJN70" i="1" s="1"/>
  <c r="BIZ70" i="1"/>
  <c r="BJA70" i="1" s="1"/>
  <c r="BJB70" i="1" s="1"/>
  <c r="BJC70" i="1" s="1"/>
  <c r="BIQ70" i="1"/>
  <c r="BIR70" i="1" s="1"/>
  <c r="BIO70" i="1"/>
  <c r="BIP70" i="1" s="1"/>
  <c r="BID70" i="1"/>
  <c r="BIE70" i="1" s="1"/>
  <c r="BIF70" i="1" s="1"/>
  <c r="BIG70" i="1" s="1"/>
  <c r="BHT70" i="1"/>
  <c r="BHU70" i="1" s="1"/>
  <c r="BHV70" i="1" s="1"/>
  <c r="BHS70" i="1"/>
  <c r="BHH70" i="1"/>
  <c r="BHI70" i="1" s="1"/>
  <c r="BHJ70" i="1" s="1"/>
  <c r="BHK70" i="1" s="1"/>
  <c r="BGW70" i="1"/>
  <c r="BGX70" i="1" s="1"/>
  <c r="BGY70" i="1" s="1"/>
  <c r="BGZ70" i="1" s="1"/>
  <c r="BGN70" i="1"/>
  <c r="BGO70" i="1" s="1"/>
  <c r="BGL70" i="1"/>
  <c r="BGM70" i="1" s="1"/>
  <c r="BGA70" i="1"/>
  <c r="BGB70" i="1" s="1"/>
  <c r="BGC70" i="1" s="1"/>
  <c r="BGD70" i="1" s="1"/>
  <c r="BFP70" i="1"/>
  <c r="BFQ70" i="1" s="1"/>
  <c r="BFR70" i="1" s="1"/>
  <c r="BFS70" i="1" s="1"/>
  <c r="BFF70" i="1"/>
  <c r="BFG70" i="1" s="1"/>
  <c r="BFH70" i="1" s="1"/>
  <c r="BFE70" i="1"/>
  <c r="BEV70" i="1"/>
  <c r="BEW70" i="1" s="1"/>
  <c r="BEU70" i="1"/>
  <c r="BET70" i="1"/>
  <c r="BEI70" i="1"/>
  <c r="BEJ70" i="1" s="1"/>
  <c r="BEK70" i="1" s="1"/>
  <c r="BEL70" i="1" s="1"/>
  <c r="BDX70" i="1"/>
  <c r="BDY70" i="1" s="1"/>
  <c r="BDZ70" i="1" s="1"/>
  <c r="BEA70" i="1" s="1"/>
  <c r="BDO70" i="1"/>
  <c r="BDP70" i="1" s="1"/>
  <c r="BDN70" i="1"/>
  <c r="BDM70" i="1"/>
  <c r="BDD70" i="1"/>
  <c r="BDE70" i="1" s="1"/>
  <c r="BDC70" i="1"/>
  <c r="BDB70" i="1"/>
  <c r="BCQ70" i="1"/>
  <c r="BCR70" i="1" s="1"/>
  <c r="BCS70" i="1" s="1"/>
  <c r="BCT70" i="1" s="1"/>
  <c r="BCF70" i="1"/>
  <c r="BCG70" i="1" s="1"/>
  <c r="BCH70" i="1" s="1"/>
  <c r="BCI70" i="1" s="1"/>
  <c r="BBW70" i="1"/>
  <c r="BBX70" i="1" s="1"/>
  <c r="BBV70" i="1"/>
  <c r="BBU70" i="1"/>
  <c r="BBJ70" i="1"/>
  <c r="BBK70" i="1" s="1"/>
  <c r="BBL70" i="1" s="1"/>
  <c r="BBM70" i="1" s="1"/>
  <c r="BAZ70" i="1"/>
  <c r="BBA70" i="1" s="1"/>
  <c r="BBB70" i="1" s="1"/>
  <c r="BAY70" i="1"/>
  <c r="BAN70" i="1"/>
  <c r="BAO70" i="1" s="1"/>
  <c r="BAP70" i="1" s="1"/>
  <c r="BAQ70" i="1" s="1"/>
  <c r="BAC70" i="1"/>
  <c r="BAD70" i="1" s="1"/>
  <c r="BAE70" i="1" s="1"/>
  <c r="BAF70" i="1" s="1"/>
  <c r="AZR70" i="1"/>
  <c r="AZS70" i="1" s="1"/>
  <c r="AZT70" i="1" s="1"/>
  <c r="AZU70" i="1" s="1"/>
  <c r="AZH70" i="1"/>
  <c r="AZI70" i="1" s="1"/>
  <c r="AZJ70" i="1" s="1"/>
  <c r="AZG70" i="1"/>
  <c r="AYV70" i="1"/>
  <c r="AYW70" i="1" s="1"/>
  <c r="AYX70" i="1" s="1"/>
  <c r="AYY70" i="1" s="1"/>
  <c r="AYK70" i="1"/>
  <c r="AYL70" i="1" s="1"/>
  <c r="AYM70" i="1" s="1"/>
  <c r="AYN70" i="1" s="1"/>
  <c r="AYA70" i="1"/>
  <c r="AYB70" i="1" s="1"/>
  <c r="AYC70" i="1" s="1"/>
  <c r="AXZ70" i="1"/>
  <c r="AXO70" i="1"/>
  <c r="AXP70" i="1" s="1"/>
  <c r="AXQ70" i="1" s="1"/>
  <c r="AXR70" i="1" s="1"/>
  <c r="AXD70" i="1"/>
  <c r="AXE70" i="1" s="1"/>
  <c r="AXF70" i="1" s="1"/>
  <c r="AXG70" i="1" s="1"/>
  <c r="AWT70" i="1"/>
  <c r="AWU70" i="1" s="1"/>
  <c r="AWV70" i="1" s="1"/>
  <c r="AWS70" i="1"/>
  <c r="AWJ70" i="1"/>
  <c r="AWK70" i="1" s="1"/>
  <c r="AWI70" i="1"/>
  <c r="AWH70" i="1"/>
  <c r="AVW70" i="1"/>
  <c r="AVX70" i="1" s="1"/>
  <c r="AVY70" i="1" s="1"/>
  <c r="AVZ70" i="1" s="1"/>
  <c r="AVL70" i="1"/>
  <c r="AVM70" i="1" s="1"/>
  <c r="AVN70" i="1" s="1"/>
  <c r="AVO70" i="1" s="1"/>
  <c r="AVB70" i="1"/>
  <c r="AVC70" i="1" s="1"/>
  <c r="AVD70" i="1" s="1"/>
  <c r="AVA70" i="1"/>
  <c r="AUR70" i="1"/>
  <c r="AUS70" i="1" s="1"/>
  <c r="AUP70" i="1"/>
  <c r="AUQ70" i="1" s="1"/>
  <c r="AUE70" i="1"/>
  <c r="AUF70" i="1" s="1"/>
  <c r="AUG70" i="1" s="1"/>
  <c r="AUH70" i="1" s="1"/>
  <c r="ATT70" i="1"/>
  <c r="ATU70" i="1" s="1"/>
  <c r="ATV70" i="1" s="1"/>
  <c r="ATW70" i="1" s="1"/>
  <c r="ATK70" i="1"/>
  <c r="ATL70" i="1" s="1"/>
  <c r="ATJ70" i="1"/>
  <c r="ATI70" i="1"/>
  <c r="ASZ70" i="1"/>
  <c r="ATA70" i="1" s="1"/>
  <c r="ASX70" i="1"/>
  <c r="ASY70" i="1" s="1"/>
  <c r="ASN70" i="1"/>
  <c r="ASO70" i="1" s="1"/>
  <c r="ASP70" i="1" s="1"/>
  <c r="ASM70" i="1"/>
  <c r="ASB70" i="1"/>
  <c r="ASC70" i="1" s="1"/>
  <c r="ASD70" i="1" s="1"/>
  <c r="ASE70" i="1" s="1"/>
  <c r="ARQ70" i="1"/>
  <c r="ARR70" i="1" s="1"/>
  <c r="ARS70" i="1" s="1"/>
  <c r="ART70" i="1" s="1"/>
  <c r="ARH70" i="1"/>
  <c r="ARI70" i="1" s="1"/>
  <c r="ARF70" i="1"/>
  <c r="ARG70" i="1" s="1"/>
  <c r="AQV70" i="1"/>
  <c r="AQW70" i="1" s="1"/>
  <c r="AQX70" i="1" s="1"/>
  <c r="AQU70" i="1"/>
  <c r="AQJ70" i="1"/>
  <c r="AQK70" i="1" s="1"/>
  <c r="AQL70" i="1" s="1"/>
  <c r="AQM70" i="1" s="1"/>
  <c r="APZ70" i="1"/>
  <c r="AQA70" i="1" s="1"/>
  <c r="AQB70" i="1" s="1"/>
  <c r="APY70" i="1"/>
  <c r="APO70" i="1"/>
  <c r="APP70" i="1" s="1"/>
  <c r="APQ70" i="1" s="1"/>
  <c r="APN70" i="1"/>
  <c r="APC70" i="1"/>
  <c r="APD70" i="1" s="1"/>
  <c r="APE70" i="1" s="1"/>
  <c r="APF70" i="1" s="1"/>
  <c r="AOR70" i="1"/>
  <c r="AOS70" i="1" s="1"/>
  <c r="AOT70" i="1" s="1"/>
  <c r="AOU70" i="1" s="1"/>
  <c r="AOH70" i="1"/>
  <c r="AOI70" i="1" s="1"/>
  <c r="AOJ70" i="1" s="1"/>
  <c r="AOG70" i="1"/>
  <c r="ANX70" i="1"/>
  <c r="ANY70" i="1" s="1"/>
  <c r="ANW70" i="1"/>
  <c r="ANV70" i="1"/>
  <c r="ANK70" i="1"/>
  <c r="ANL70" i="1" s="1"/>
  <c r="ANM70" i="1" s="1"/>
  <c r="ANN70" i="1" s="1"/>
  <c r="AMZ70" i="1"/>
  <c r="ANA70" i="1" s="1"/>
  <c r="ANB70" i="1" s="1"/>
  <c r="ANC70" i="1" s="1"/>
  <c r="AMQ70" i="1"/>
  <c r="AMR70" i="1" s="1"/>
  <c r="AMP70" i="1"/>
  <c r="AMO70" i="1"/>
  <c r="AMD70" i="1"/>
  <c r="AME70" i="1" s="1"/>
  <c r="AMF70" i="1" s="1"/>
  <c r="AMG70" i="1" s="1"/>
  <c r="ALS70" i="1"/>
  <c r="ALT70" i="1" s="1"/>
  <c r="ALU70" i="1" s="1"/>
  <c r="ALV70" i="1" s="1"/>
  <c r="ALH70" i="1"/>
  <c r="ALI70" i="1" s="1"/>
  <c r="ALJ70" i="1" s="1"/>
  <c r="ALK70" i="1" s="1"/>
  <c r="AKY70" i="1"/>
  <c r="AKZ70" i="1" s="1"/>
  <c r="AKW70" i="1"/>
  <c r="AKX70" i="1" s="1"/>
  <c r="AKL70" i="1"/>
  <c r="AKM70" i="1" s="1"/>
  <c r="AKN70" i="1" s="1"/>
  <c r="AKO70" i="1" s="1"/>
  <c r="AKA70" i="1"/>
  <c r="AKB70" i="1" s="1"/>
  <c r="AKC70" i="1" s="1"/>
  <c r="AKD70" i="1" s="1"/>
  <c r="AJP70" i="1"/>
  <c r="AJQ70" i="1" s="1"/>
  <c r="AJR70" i="1" s="1"/>
  <c r="AJS70" i="1" s="1"/>
  <c r="AJG70" i="1"/>
  <c r="AJH70" i="1" s="1"/>
  <c r="AJF70" i="1"/>
  <c r="AJE70" i="1"/>
  <c r="AIT70" i="1"/>
  <c r="AIU70" i="1" s="1"/>
  <c r="AIV70" i="1" s="1"/>
  <c r="AIW70" i="1" s="1"/>
  <c r="AII70" i="1"/>
  <c r="AIJ70" i="1" s="1"/>
  <c r="AIK70" i="1" s="1"/>
  <c r="AIL70" i="1" s="1"/>
  <c r="AHX70" i="1"/>
  <c r="AHY70" i="1" s="1"/>
  <c r="AHZ70" i="1" s="1"/>
  <c r="AIA70" i="1" s="1"/>
  <c r="AHN70" i="1"/>
  <c r="AHO70" i="1" s="1"/>
  <c r="AHP70" i="1" s="1"/>
  <c r="AHM70" i="1"/>
  <c r="AHD70" i="1"/>
  <c r="AHE70" i="1" s="1"/>
  <c r="AHC70" i="1"/>
  <c r="AHB70" i="1"/>
  <c r="AGQ70" i="1"/>
  <c r="AGR70" i="1" s="1"/>
  <c r="AGS70" i="1" s="1"/>
  <c r="AGT70" i="1" s="1"/>
  <c r="AGF70" i="1"/>
  <c r="AGG70" i="1" s="1"/>
  <c r="AGH70" i="1" s="1"/>
  <c r="AGI70" i="1" s="1"/>
  <c r="AFV70" i="1"/>
  <c r="AFW70" i="1" s="1"/>
  <c r="AFX70" i="1" s="1"/>
  <c r="AFU70" i="1"/>
  <c r="AFK70" i="1"/>
  <c r="AFL70" i="1" s="1"/>
  <c r="AFM70" i="1" s="1"/>
  <c r="AFJ70" i="1"/>
  <c r="AEZ70" i="1"/>
  <c r="AFA70" i="1" s="1"/>
  <c r="AFB70" i="1" s="1"/>
  <c r="AEY70" i="1"/>
  <c r="AEN70" i="1"/>
  <c r="AEO70" i="1" s="1"/>
  <c r="AEP70" i="1" s="1"/>
  <c r="AEQ70" i="1" s="1"/>
  <c r="AED70" i="1"/>
  <c r="AEE70" i="1" s="1"/>
  <c r="AEF70" i="1" s="1"/>
  <c r="AEC70" i="1"/>
  <c r="ADS70" i="1"/>
  <c r="ADT70" i="1" s="1"/>
  <c r="ADU70" i="1" s="1"/>
  <c r="ADR70" i="1"/>
  <c r="ADH70" i="1"/>
  <c r="ADI70" i="1" s="1"/>
  <c r="ADJ70" i="1" s="1"/>
  <c r="ADG70" i="1"/>
  <c r="ACV70" i="1"/>
  <c r="ACW70" i="1" s="1"/>
  <c r="ACX70" i="1" s="1"/>
  <c r="ACY70" i="1" s="1"/>
  <c r="ACM70" i="1"/>
  <c r="ACN70" i="1" s="1"/>
  <c r="ACK70" i="1"/>
  <c r="ACL70" i="1" s="1"/>
  <c r="ABZ70" i="1"/>
  <c r="ACA70" i="1" s="1"/>
  <c r="ACB70" i="1" s="1"/>
  <c r="ACC70" i="1" s="1"/>
  <c r="ABO70" i="1"/>
  <c r="ABP70" i="1" s="1"/>
  <c r="ABQ70" i="1" s="1"/>
  <c r="ABR70" i="1" s="1"/>
  <c r="ABD70" i="1"/>
  <c r="ABE70" i="1" s="1"/>
  <c r="ABF70" i="1" s="1"/>
  <c r="ABG70" i="1" s="1"/>
  <c r="AAT70" i="1"/>
  <c r="AAU70" i="1" s="1"/>
  <c r="AAV70" i="1" s="1"/>
  <c r="AAS70" i="1"/>
  <c r="AAI70" i="1"/>
  <c r="AAJ70" i="1" s="1"/>
  <c r="AAK70" i="1" s="1"/>
  <c r="AAH70" i="1"/>
  <c r="ZW70" i="1"/>
  <c r="ZX70" i="1" s="1"/>
  <c r="ZY70" i="1" s="1"/>
  <c r="ZZ70" i="1" s="1"/>
  <c r="ZL70" i="1"/>
  <c r="ZM70" i="1" s="1"/>
  <c r="ZN70" i="1" s="1"/>
  <c r="ZO70" i="1" s="1"/>
  <c r="ZC70" i="1"/>
  <c r="ZD70" i="1" s="1"/>
  <c r="ZB70" i="1"/>
  <c r="ZA70" i="1"/>
  <c r="YP70" i="1"/>
  <c r="YQ70" i="1" s="1"/>
  <c r="YR70" i="1" s="1"/>
  <c r="YS70" i="1" s="1"/>
  <c r="YE70" i="1"/>
  <c r="YF70" i="1" s="1"/>
  <c r="YG70" i="1" s="1"/>
  <c r="YH70" i="1" s="1"/>
  <c r="XT70" i="1"/>
  <c r="XU70" i="1" s="1"/>
  <c r="XV70" i="1" s="1"/>
  <c r="XW70" i="1" s="1"/>
  <c r="XJ70" i="1"/>
  <c r="XK70" i="1" s="1"/>
  <c r="XL70" i="1" s="1"/>
  <c r="XI70" i="1"/>
  <c r="WZ70" i="1"/>
  <c r="XA70" i="1" s="1"/>
  <c r="WY70" i="1"/>
  <c r="WX70" i="1"/>
  <c r="WN70" i="1"/>
  <c r="WO70" i="1" s="1"/>
  <c r="WP70" i="1" s="1"/>
  <c r="WM70" i="1"/>
  <c r="WB70" i="1"/>
  <c r="WC70" i="1" s="1"/>
  <c r="WD70" i="1" s="1"/>
  <c r="WE70" i="1" s="1"/>
  <c r="VQ70" i="1"/>
  <c r="VR70" i="1" s="1"/>
  <c r="VS70" i="1" s="1"/>
  <c r="VT70" i="1" s="1"/>
  <c r="VH70" i="1"/>
  <c r="VI70" i="1" s="1"/>
  <c r="VF70" i="1"/>
  <c r="VG70" i="1" s="1"/>
  <c r="UV70" i="1"/>
  <c r="UW70" i="1" s="1"/>
  <c r="UX70" i="1" s="1"/>
  <c r="UU70" i="1"/>
  <c r="UJ70" i="1"/>
  <c r="UK70" i="1" s="1"/>
  <c r="UL70" i="1" s="1"/>
  <c r="UM70" i="1" s="1"/>
  <c r="UA70" i="1"/>
  <c r="UB70" i="1" s="1"/>
  <c r="TZ70" i="1"/>
  <c r="TY70" i="1"/>
  <c r="TN70" i="1"/>
  <c r="TO70" i="1" s="1"/>
  <c r="TP70" i="1" s="1"/>
  <c r="TQ70" i="1" s="1"/>
  <c r="TD70" i="1"/>
  <c r="TE70" i="1" s="1"/>
  <c r="TF70" i="1" s="1"/>
  <c r="TC70" i="1"/>
  <c r="SR70" i="1"/>
  <c r="SS70" i="1" s="1"/>
  <c r="ST70" i="1" s="1"/>
  <c r="SU70" i="1" s="1"/>
  <c r="SG70" i="1"/>
  <c r="SH70" i="1" s="1"/>
  <c r="SI70" i="1" s="1"/>
  <c r="SJ70" i="1" s="1"/>
  <c r="RV70" i="1"/>
  <c r="RW70" i="1" s="1"/>
  <c r="RX70" i="1" s="1"/>
  <c r="RY70" i="1" s="1"/>
  <c r="RL70" i="1"/>
  <c r="RM70" i="1" s="1"/>
  <c r="RN70" i="1" s="1"/>
  <c r="RK70" i="1"/>
  <c r="QZ70" i="1"/>
  <c r="RA70" i="1" s="1"/>
  <c r="RB70" i="1" s="1"/>
  <c r="RC70" i="1" s="1"/>
  <c r="QQ70" i="1"/>
  <c r="QR70" i="1" s="1"/>
  <c r="QP70" i="1"/>
  <c r="QO70" i="1"/>
  <c r="QE70" i="1"/>
  <c r="QF70" i="1" s="1"/>
  <c r="QG70" i="1" s="1"/>
  <c r="QD70" i="1"/>
  <c r="PS70" i="1"/>
  <c r="PT70" i="1" s="1"/>
  <c r="PU70" i="1" s="1"/>
  <c r="PV70" i="1" s="1"/>
  <c r="PH70" i="1"/>
  <c r="PI70" i="1" s="1"/>
  <c r="PJ70" i="1" s="1"/>
  <c r="PK70" i="1" s="1"/>
  <c r="OW70" i="1"/>
  <c r="OX70" i="1" s="1"/>
  <c r="OY70" i="1" s="1"/>
  <c r="OZ70" i="1" s="1"/>
  <c r="ON70" i="1"/>
  <c r="OO70" i="1" s="1"/>
  <c r="OM70" i="1"/>
  <c r="OL70" i="1"/>
  <c r="OB70" i="1"/>
  <c r="OC70" i="1" s="1"/>
  <c r="OD70" i="1" s="1"/>
  <c r="OA70" i="1"/>
  <c r="NP70" i="1"/>
  <c r="NQ70" i="1" s="1"/>
  <c r="NR70" i="1" s="1"/>
  <c r="NS70" i="1" s="1"/>
  <c r="NE70" i="1"/>
  <c r="NF70" i="1" s="1"/>
  <c r="NG70" i="1" s="1"/>
  <c r="NH70" i="1" s="1"/>
  <c r="MT70" i="1"/>
  <c r="MU70" i="1" s="1"/>
  <c r="MV70" i="1" s="1"/>
  <c r="MW70" i="1" s="1"/>
  <c r="MJ70" i="1"/>
  <c r="MK70" i="1" s="1"/>
  <c r="ML70" i="1" s="1"/>
  <c r="MI70" i="1"/>
  <c r="LX70" i="1"/>
  <c r="LY70" i="1" s="1"/>
  <c r="LZ70" i="1" s="1"/>
  <c r="MA70" i="1" s="1"/>
  <c r="LM70" i="1"/>
  <c r="LN70" i="1" s="1"/>
  <c r="LO70" i="1" s="1"/>
  <c r="LP70" i="1" s="1"/>
  <c r="LD70" i="1"/>
  <c r="LE70" i="1" s="1"/>
  <c r="LC70" i="1"/>
  <c r="LB70" i="1"/>
  <c r="KQ70" i="1"/>
  <c r="KR70" i="1" s="1"/>
  <c r="KS70" i="1" s="1"/>
  <c r="KT70" i="1" s="1"/>
  <c r="KF70" i="1"/>
  <c r="KG70" i="1" s="1"/>
  <c r="KH70" i="1" s="1"/>
  <c r="KI70" i="1" s="1"/>
  <c r="JU70" i="1"/>
  <c r="JV70" i="1" s="1"/>
  <c r="JW70" i="1" s="1"/>
  <c r="JX70" i="1" s="1"/>
  <c r="JK70" i="1"/>
  <c r="JL70" i="1" s="1"/>
  <c r="JM70" i="1" s="1"/>
  <c r="JJ70" i="1"/>
  <c r="IZ70" i="1"/>
  <c r="JA70" i="1" s="1"/>
  <c r="JB70" i="1" s="1"/>
  <c r="IY70" i="1"/>
  <c r="IN70" i="1"/>
  <c r="IO70" i="1" s="1"/>
  <c r="IP70" i="1" s="1"/>
  <c r="IQ70" i="1" s="1"/>
  <c r="IE70" i="1"/>
  <c r="IF70" i="1" s="1"/>
  <c r="ID70" i="1"/>
  <c r="IC70" i="1"/>
  <c r="HS70" i="1"/>
  <c r="HT70" i="1" s="1"/>
  <c r="HU70" i="1" s="1"/>
  <c r="HR70" i="1"/>
  <c r="HG70" i="1"/>
  <c r="HH70" i="1" s="1"/>
  <c r="HI70" i="1" s="1"/>
  <c r="HJ70" i="1" s="1"/>
  <c r="GV70" i="1"/>
  <c r="GW70" i="1" s="1"/>
  <c r="GX70" i="1" s="1"/>
  <c r="GY70" i="1" s="1"/>
  <c r="GM70" i="1"/>
  <c r="GN70" i="1" s="1"/>
  <c r="GK70" i="1"/>
  <c r="GL70" i="1" s="1"/>
  <c r="FZ70" i="1"/>
  <c r="GA70" i="1" s="1"/>
  <c r="GB70" i="1" s="1"/>
  <c r="GC70" i="1" s="1"/>
  <c r="FP70" i="1"/>
  <c r="FQ70" i="1" s="1"/>
  <c r="FR70" i="1" s="1"/>
  <c r="FO70" i="1"/>
  <c r="FD70" i="1"/>
  <c r="FE70" i="1" s="1"/>
  <c r="FF70" i="1" s="1"/>
  <c r="FG70" i="1" s="1"/>
  <c r="EU70" i="1"/>
  <c r="EV70" i="1" s="1"/>
  <c r="ES70" i="1"/>
  <c r="ET70" i="1" s="1"/>
  <c r="EH70" i="1"/>
  <c r="EI70" i="1" s="1"/>
  <c r="EJ70" i="1" s="1"/>
  <c r="EK70" i="1" s="1"/>
  <c r="DX70" i="1"/>
  <c r="DY70" i="1" s="1"/>
  <c r="DZ70" i="1" s="1"/>
  <c r="DW70" i="1"/>
  <c r="DL70" i="1"/>
  <c r="DM70" i="1" s="1"/>
  <c r="DN70" i="1" s="1"/>
  <c r="DO70" i="1" s="1"/>
  <c r="DA70" i="1"/>
  <c r="DB70" i="1" s="1"/>
  <c r="DC70" i="1" s="1"/>
  <c r="DD70" i="1" s="1"/>
  <c r="CQ70" i="1"/>
  <c r="CR70" i="1" s="1"/>
  <c r="CS70" i="1" s="1"/>
  <c r="CP70" i="1"/>
  <c r="CE70" i="1"/>
  <c r="CF70" i="1" s="1"/>
  <c r="CG70" i="1" s="1"/>
  <c r="CH70" i="1" s="1"/>
  <c r="BT70" i="1"/>
  <c r="BU70" i="1" s="1"/>
  <c r="BV70" i="1" s="1"/>
  <c r="BW70" i="1" s="1"/>
  <c r="BI70" i="1"/>
  <c r="BJ70" i="1" s="1"/>
  <c r="BK70" i="1" s="1"/>
  <c r="BL70" i="1" s="1"/>
  <c r="AY70" i="1"/>
  <c r="AZ70" i="1" s="1"/>
  <c r="BA70" i="1" s="1"/>
  <c r="AX70" i="1"/>
  <c r="AN70" i="1"/>
  <c r="AO70" i="1" s="1"/>
  <c r="AP70" i="1" s="1"/>
  <c r="AM70" i="1"/>
  <c r="AB70" i="1"/>
  <c r="AC70" i="1" s="1"/>
  <c r="AD70" i="1" s="1"/>
  <c r="AE70" i="1" s="1"/>
  <c r="S70" i="1"/>
  <c r="T70" i="1" s="1"/>
  <c r="R70" i="1"/>
  <c r="Q70" i="1"/>
  <c r="F70" i="1"/>
  <c r="G70" i="1" s="1"/>
  <c r="H70" i="1" s="1"/>
  <c r="I70" i="1" s="1"/>
  <c r="CLJ69" i="1"/>
  <c r="CLK69" i="1" s="1"/>
  <c r="CLL69" i="1" s="1"/>
  <c r="CLI69" i="1"/>
  <c r="CKX69" i="1"/>
  <c r="CKY69" i="1" s="1"/>
  <c r="CKZ69" i="1" s="1"/>
  <c r="CLA69" i="1" s="1"/>
  <c r="CKM69" i="1"/>
  <c r="CKN69" i="1" s="1"/>
  <c r="CKO69" i="1" s="1"/>
  <c r="CKP69" i="1" s="1"/>
  <c r="CKD69" i="1"/>
  <c r="CKE69" i="1" s="1"/>
  <c r="CKB69" i="1"/>
  <c r="CKC69" i="1" s="1"/>
  <c r="CJR69" i="1"/>
  <c r="CJS69" i="1" s="1"/>
  <c r="CJT69" i="1" s="1"/>
  <c r="CJQ69" i="1"/>
  <c r="CJF69" i="1"/>
  <c r="CJG69" i="1" s="1"/>
  <c r="CJH69" i="1" s="1"/>
  <c r="CJI69" i="1" s="1"/>
  <c r="CIU69" i="1"/>
  <c r="CIV69" i="1" s="1"/>
  <c r="CIW69" i="1" s="1"/>
  <c r="CIX69" i="1" s="1"/>
  <c r="CIK69" i="1"/>
  <c r="CIL69" i="1" s="1"/>
  <c r="CIM69" i="1" s="1"/>
  <c r="CIJ69" i="1"/>
  <c r="CHZ69" i="1"/>
  <c r="CIA69" i="1" s="1"/>
  <c r="CIB69" i="1" s="1"/>
  <c r="CHY69" i="1"/>
  <c r="CHN69" i="1"/>
  <c r="CHO69" i="1" s="1"/>
  <c r="CHP69" i="1" s="1"/>
  <c r="CHQ69" i="1" s="1"/>
  <c r="CHC69" i="1"/>
  <c r="CHD69" i="1" s="1"/>
  <c r="CHE69" i="1" s="1"/>
  <c r="CHF69" i="1" s="1"/>
  <c r="CGS69" i="1"/>
  <c r="CGT69" i="1" s="1"/>
  <c r="CGU69" i="1" s="1"/>
  <c r="CGR69" i="1"/>
  <c r="CGH69" i="1"/>
  <c r="CGI69" i="1" s="1"/>
  <c r="CGJ69" i="1" s="1"/>
  <c r="CGG69" i="1"/>
  <c r="CFV69" i="1"/>
  <c r="CFW69" i="1" s="1"/>
  <c r="CFX69" i="1" s="1"/>
  <c r="CFY69" i="1" s="1"/>
  <c r="CFL69" i="1"/>
  <c r="CFM69" i="1" s="1"/>
  <c r="CFN69" i="1" s="1"/>
  <c r="CFK69" i="1"/>
  <c r="CFB69" i="1"/>
  <c r="CFC69" i="1" s="1"/>
  <c r="CFA69" i="1"/>
  <c r="CEZ69" i="1"/>
  <c r="CEO69" i="1"/>
  <c r="CEP69" i="1" s="1"/>
  <c r="CEQ69" i="1" s="1"/>
  <c r="CER69" i="1" s="1"/>
  <c r="CED69" i="1"/>
  <c r="CEE69" i="1" s="1"/>
  <c r="CEF69" i="1" s="1"/>
  <c r="CEG69" i="1" s="1"/>
  <c r="CDU69" i="1"/>
  <c r="CDV69" i="1" s="1"/>
  <c r="CDT69" i="1"/>
  <c r="CDS69" i="1"/>
  <c r="CDI69" i="1"/>
  <c r="CDJ69" i="1" s="1"/>
  <c r="CDK69" i="1" s="1"/>
  <c r="CDH69" i="1"/>
  <c r="CCW69" i="1"/>
  <c r="CCX69" i="1" s="1"/>
  <c r="CCY69" i="1" s="1"/>
  <c r="CCZ69" i="1" s="1"/>
  <c r="CCL69" i="1"/>
  <c r="CCM69" i="1" s="1"/>
  <c r="CCN69" i="1" s="1"/>
  <c r="CCO69" i="1" s="1"/>
  <c r="CCC69" i="1"/>
  <c r="CCD69" i="1" s="1"/>
  <c r="CCA69" i="1"/>
  <c r="CCB69" i="1" s="1"/>
  <c r="CBP69" i="1"/>
  <c r="CBQ69" i="1" s="1"/>
  <c r="CBR69" i="1" s="1"/>
  <c r="CBS69" i="1" s="1"/>
  <c r="CBE69" i="1"/>
  <c r="CBF69" i="1" s="1"/>
  <c r="CBG69" i="1" s="1"/>
  <c r="CBH69" i="1" s="1"/>
  <c r="CAT69" i="1"/>
  <c r="CAU69" i="1" s="1"/>
  <c r="CAV69" i="1" s="1"/>
  <c r="CAW69" i="1" s="1"/>
  <c r="CAI69" i="1"/>
  <c r="CAJ69" i="1" s="1"/>
  <c r="CAK69" i="1" s="1"/>
  <c r="CAL69" i="1" s="1"/>
  <c r="BZX69" i="1"/>
  <c r="BZY69" i="1" s="1"/>
  <c r="BZZ69" i="1" s="1"/>
  <c r="CAA69" i="1" s="1"/>
  <c r="BZM69" i="1"/>
  <c r="BZN69" i="1" s="1"/>
  <c r="BZO69" i="1" s="1"/>
  <c r="BZP69" i="1" s="1"/>
  <c r="BZB69" i="1"/>
  <c r="BZC69" i="1" s="1"/>
  <c r="BZD69" i="1" s="1"/>
  <c r="BZE69" i="1" s="1"/>
  <c r="BYQ69" i="1"/>
  <c r="BYR69" i="1" s="1"/>
  <c r="BYS69" i="1" s="1"/>
  <c r="BYT69" i="1" s="1"/>
  <c r="BYF69" i="1"/>
  <c r="BYG69" i="1" s="1"/>
  <c r="BYH69" i="1" s="1"/>
  <c r="BYI69" i="1" s="1"/>
  <c r="BXU69" i="1"/>
  <c r="BXV69" i="1" s="1"/>
  <c r="BXW69" i="1" s="1"/>
  <c r="BXX69" i="1" s="1"/>
  <c r="BXJ69" i="1"/>
  <c r="BXK69" i="1" s="1"/>
  <c r="BXL69" i="1" s="1"/>
  <c r="BXM69" i="1" s="1"/>
  <c r="BWY69" i="1"/>
  <c r="BWZ69" i="1" s="1"/>
  <c r="BXA69" i="1" s="1"/>
  <c r="BXB69" i="1" s="1"/>
  <c r="BWN69" i="1"/>
  <c r="BWO69" i="1" s="1"/>
  <c r="BWP69" i="1" s="1"/>
  <c r="BWQ69" i="1" s="1"/>
  <c r="BWC69" i="1"/>
  <c r="BWD69" i="1" s="1"/>
  <c r="BWE69" i="1" s="1"/>
  <c r="BWF69" i="1" s="1"/>
  <c r="BVR69" i="1"/>
  <c r="BVS69" i="1" s="1"/>
  <c r="BVT69" i="1" s="1"/>
  <c r="BVU69" i="1" s="1"/>
  <c r="BVG69" i="1"/>
  <c r="BVH69" i="1" s="1"/>
  <c r="BVI69" i="1" s="1"/>
  <c r="BVJ69" i="1" s="1"/>
  <c r="BUV69" i="1"/>
  <c r="BUW69" i="1" s="1"/>
  <c r="BUX69" i="1" s="1"/>
  <c r="BUY69" i="1" s="1"/>
  <c r="BUK69" i="1"/>
  <c r="BUL69" i="1" s="1"/>
  <c r="BUM69" i="1" s="1"/>
  <c r="BUN69" i="1" s="1"/>
  <c r="BTZ69" i="1"/>
  <c r="BUA69" i="1" s="1"/>
  <c r="BUB69" i="1" s="1"/>
  <c r="BUC69" i="1" s="1"/>
  <c r="BTO69" i="1"/>
  <c r="BTP69" i="1" s="1"/>
  <c r="BTQ69" i="1" s="1"/>
  <c r="BTR69" i="1" s="1"/>
  <c r="BTD69" i="1"/>
  <c r="BTE69" i="1" s="1"/>
  <c r="BTF69" i="1" s="1"/>
  <c r="BTG69" i="1" s="1"/>
  <c r="BSS69" i="1"/>
  <c r="BST69" i="1" s="1"/>
  <c r="BSU69" i="1" s="1"/>
  <c r="BSV69" i="1" s="1"/>
  <c r="BSH69" i="1"/>
  <c r="BSI69" i="1" s="1"/>
  <c r="BSJ69" i="1" s="1"/>
  <c r="BSK69" i="1" s="1"/>
  <c r="BRW69" i="1"/>
  <c r="BRX69" i="1" s="1"/>
  <c r="BRY69" i="1" s="1"/>
  <c r="BRZ69" i="1" s="1"/>
  <c r="BRL69" i="1"/>
  <c r="BRM69" i="1" s="1"/>
  <c r="BRN69" i="1" s="1"/>
  <c r="BRO69" i="1" s="1"/>
  <c r="BRA69" i="1"/>
  <c r="BRB69" i="1" s="1"/>
  <c r="BRC69" i="1" s="1"/>
  <c r="BRD69" i="1" s="1"/>
  <c r="BQP69" i="1"/>
  <c r="BQQ69" i="1" s="1"/>
  <c r="BQR69" i="1" s="1"/>
  <c r="BQS69" i="1" s="1"/>
  <c r="BQE69" i="1"/>
  <c r="BQF69" i="1" s="1"/>
  <c r="BQG69" i="1" s="1"/>
  <c r="BQH69" i="1" s="1"/>
  <c r="BPT69" i="1"/>
  <c r="BPU69" i="1" s="1"/>
  <c r="BPV69" i="1" s="1"/>
  <c r="BPW69" i="1" s="1"/>
  <c r="BPI69" i="1"/>
  <c r="BPJ69" i="1" s="1"/>
  <c r="BPK69" i="1" s="1"/>
  <c r="BPL69" i="1" s="1"/>
  <c r="BOX69" i="1"/>
  <c r="BOY69" i="1" s="1"/>
  <c r="BOZ69" i="1" s="1"/>
  <c r="BPA69" i="1" s="1"/>
  <c r="BOM69" i="1"/>
  <c r="BON69" i="1" s="1"/>
  <c r="BOO69" i="1" s="1"/>
  <c r="BOP69" i="1" s="1"/>
  <c r="BOB69" i="1"/>
  <c r="BOC69" i="1" s="1"/>
  <c r="BOD69" i="1" s="1"/>
  <c r="BOE69" i="1" s="1"/>
  <c r="BNQ69" i="1"/>
  <c r="BNR69" i="1" s="1"/>
  <c r="BNS69" i="1" s="1"/>
  <c r="BNT69" i="1" s="1"/>
  <c r="BNF69" i="1"/>
  <c r="BNG69" i="1" s="1"/>
  <c r="BNH69" i="1" s="1"/>
  <c r="BNI69" i="1" s="1"/>
  <c r="BMU69" i="1"/>
  <c r="BMV69" i="1" s="1"/>
  <c r="BMW69" i="1" s="1"/>
  <c r="BMX69" i="1" s="1"/>
  <c r="BMJ69" i="1"/>
  <c r="BMK69" i="1" s="1"/>
  <c r="BML69" i="1" s="1"/>
  <c r="BMM69" i="1" s="1"/>
  <c r="BLY69" i="1"/>
  <c r="BLZ69" i="1" s="1"/>
  <c r="BMA69" i="1" s="1"/>
  <c r="BMB69" i="1" s="1"/>
  <c r="BLN69" i="1"/>
  <c r="BLO69" i="1" s="1"/>
  <c r="BLP69" i="1" s="1"/>
  <c r="BLQ69" i="1" s="1"/>
  <c r="BLC69" i="1"/>
  <c r="BLD69" i="1" s="1"/>
  <c r="BLE69" i="1" s="1"/>
  <c r="BLF69" i="1" s="1"/>
  <c r="BKR69" i="1"/>
  <c r="BKS69" i="1" s="1"/>
  <c r="BKT69" i="1" s="1"/>
  <c r="BKU69" i="1" s="1"/>
  <c r="BKG69" i="1"/>
  <c r="BKH69" i="1" s="1"/>
  <c r="BKI69" i="1" s="1"/>
  <c r="BKJ69" i="1" s="1"/>
  <c r="BJV69" i="1"/>
  <c r="BJW69" i="1" s="1"/>
  <c r="BJX69" i="1" s="1"/>
  <c r="BJY69" i="1" s="1"/>
  <c r="BJK69" i="1"/>
  <c r="BJL69" i="1" s="1"/>
  <c r="BJM69" i="1" s="1"/>
  <c r="BJN69" i="1" s="1"/>
  <c r="BIZ69" i="1"/>
  <c r="BJA69" i="1" s="1"/>
  <c r="BJB69" i="1" s="1"/>
  <c r="BJC69" i="1" s="1"/>
  <c r="BIO69" i="1"/>
  <c r="BIP69" i="1" s="1"/>
  <c r="BIQ69" i="1" s="1"/>
  <c r="BIR69" i="1" s="1"/>
  <c r="BID69" i="1"/>
  <c r="BIE69" i="1" s="1"/>
  <c r="BIF69" i="1" s="1"/>
  <c r="BIG69" i="1" s="1"/>
  <c r="BHS69" i="1"/>
  <c r="BHT69" i="1" s="1"/>
  <c r="BHU69" i="1" s="1"/>
  <c r="BHV69" i="1" s="1"/>
  <c r="BHH69" i="1"/>
  <c r="BHI69" i="1" s="1"/>
  <c r="BHJ69" i="1" s="1"/>
  <c r="BHK69" i="1" s="1"/>
  <c r="BGW69" i="1"/>
  <c r="BGX69" i="1" s="1"/>
  <c r="BGY69" i="1" s="1"/>
  <c r="BGZ69" i="1" s="1"/>
  <c r="BGL69" i="1"/>
  <c r="BGM69" i="1" s="1"/>
  <c r="BGN69" i="1" s="1"/>
  <c r="BGO69" i="1" s="1"/>
  <c r="BGA69" i="1"/>
  <c r="BGB69" i="1" s="1"/>
  <c r="BGC69" i="1" s="1"/>
  <c r="BGD69" i="1" s="1"/>
  <c r="BFP69" i="1"/>
  <c r="BFQ69" i="1" s="1"/>
  <c r="BFR69" i="1" s="1"/>
  <c r="BFS69" i="1" s="1"/>
  <c r="BFE69" i="1"/>
  <c r="BFF69" i="1" s="1"/>
  <c r="BFG69" i="1" s="1"/>
  <c r="BFH69" i="1" s="1"/>
  <c r="BET69" i="1"/>
  <c r="BEU69" i="1" s="1"/>
  <c r="BEV69" i="1" s="1"/>
  <c r="BEW69" i="1" s="1"/>
  <c r="BEI69" i="1"/>
  <c r="BEJ69" i="1" s="1"/>
  <c r="BEK69" i="1" s="1"/>
  <c r="BEL69" i="1" s="1"/>
  <c r="BDX69" i="1"/>
  <c r="BDY69" i="1" s="1"/>
  <c r="BDZ69" i="1" s="1"/>
  <c r="BEA69" i="1" s="1"/>
  <c r="BDM69" i="1"/>
  <c r="BDN69" i="1" s="1"/>
  <c r="BDO69" i="1" s="1"/>
  <c r="BDP69" i="1" s="1"/>
  <c r="BDB69" i="1"/>
  <c r="BDC69" i="1" s="1"/>
  <c r="BDD69" i="1" s="1"/>
  <c r="BDE69" i="1" s="1"/>
  <c r="BCQ69" i="1"/>
  <c r="BCR69" i="1" s="1"/>
  <c r="BCS69" i="1" s="1"/>
  <c r="BCT69" i="1" s="1"/>
  <c r="BCF69" i="1"/>
  <c r="BCG69" i="1" s="1"/>
  <c r="BCH69" i="1" s="1"/>
  <c r="BCI69" i="1" s="1"/>
  <c r="BBU69" i="1"/>
  <c r="BBV69" i="1" s="1"/>
  <c r="BBW69" i="1" s="1"/>
  <c r="BBX69" i="1" s="1"/>
  <c r="BBJ69" i="1"/>
  <c r="BBK69" i="1" s="1"/>
  <c r="BBL69" i="1" s="1"/>
  <c r="BBM69" i="1" s="1"/>
  <c r="BAY69" i="1"/>
  <c r="BAZ69" i="1" s="1"/>
  <c r="BBA69" i="1" s="1"/>
  <c r="BBB69" i="1" s="1"/>
  <c r="BAN69" i="1"/>
  <c r="BAO69" i="1" s="1"/>
  <c r="BAP69" i="1" s="1"/>
  <c r="BAQ69" i="1" s="1"/>
  <c r="BAC69" i="1"/>
  <c r="BAD69" i="1" s="1"/>
  <c r="BAE69" i="1" s="1"/>
  <c r="BAF69" i="1" s="1"/>
  <c r="AZR69" i="1"/>
  <c r="AZS69" i="1" s="1"/>
  <c r="AZT69" i="1" s="1"/>
  <c r="AZU69" i="1" s="1"/>
  <c r="AZG69" i="1"/>
  <c r="AZH69" i="1" s="1"/>
  <c r="AZI69" i="1" s="1"/>
  <c r="AZJ69" i="1" s="1"/>
  <c r="AYV69" i="1"/>
  <c r="AYW69" i="1" s="1"/>
  <c r="AYX69" i="1" s="1"/>
  <c r="AYY69" i="1" s="1"/>
  <c r="AYK69" i="1"/>
  <c r="AYL69" i="1" s="1"/>
  <c r="AYM69" i="1" s="1"/>
  <c r="AYN69" i="1" s="1"/>
  <c r="AXZ69" i="1"/>
  <c r="AYA69" i="1" s="1"/>
  <c r="AYB69" i="1" s="1"/>
  <c r="AYC69" i="1" s="1"/>
  <c r="AXO69" i="1"/>
  <c r="AXP69" i="1" s="1"/>
  <c r="AXQ69" i="1" s="1"/>
  <c r="AXR69" i="1" s="1"/>
  <c r="AXD69" i="1"/>
  <c r="AXE69" i="1" s="1"/>
  <c r="AXF69" i="1" s="1"/>
  <c r="AXG69" i="1" s="1"/>
  <c r="AWS69" i="1"/>
  <c r="AWT69" i="1" s="1"/>
  <c r="AWU69" i="1" s="1"/>
  <c r="AWV69" i="1" s="1"/>
  <c r="AWH69" i="1"/>
  <c r="AWI69" i="1" s="1"/>
  <c r="AWJ69" i="1" s="1"/>
  <c r="AWK69" i="1" s="1"/>
  <c r="AVW69" i="1"/>
  <c r="AVX69" i="1" s="1"/>
  <c r="AVY69" i="1" s="1"/>
  <c r="AVZ69" i="1" s="1"/>
  <c r="AVL69" i="1"/>
  <c r="AVM69" i="1" s="1"/>
  <c r="AVN69" i="1" s="1"/>
  <c r="AVO69" i="1" s="1"/>
  <c r="AVA69" i="1"/>
  <c r="AVB69" i="1" s="1"/>
  <c r="AVC69" i="1" s="1"/>
  <c r="AVD69" i="1" s="1"/>
  <c r="AUP69" i="1"/>
  <c r="AUQ69" i="1" s="1"/>
  <c r="AUR69" i="1" s="1"/>
  <c r="AUS69" i="1" s="1"/>
  <c r="AUE69" i="1"/>
  <c r="AUF69" i="1" s="1"/>
  <c r="AUG69" i="1" s="1"/>
  <c r="AUH69" i="1" s="1"/>
  <c r="ATT69" i="1"/>
  <c r="ATU69" i="1" s="1"/>
  <c r="ATV69" i="1" s="1"/>
  <c r="ATW69" i="1" s="1"/>
  <c r="ATI69" i="1"/>
  <c r="ATJ69" i="1" s="1"/>
  <c r="ATK69" i="1" s="1"/>
  <c r="ATL69" i="1" s="1"/>
  <c r="ASX69" i="1"/>
  <c r="ASY69" i="1" s="1"/>
  <c r="ASZ69" i="1" s="1"/>
  <c r="ATA69" i="1" s="1"/>
  <c r="ASM69" i="1"/>
  <c r="ASN69" i="1" s="1"/>
  <c r="ASO69" i="1" s="1"/>
  <c r="ASP69" i="1" s="1"/>
  <c r="ASB69" i="1"/>
  <c r="ASC69" i="1" s="1"/>
  <c r="ASD69" i="1" s="1"/>
  <c r="ASE69" i="1" s="1"/>
  <c r="ARQ69" i="1"/>
  <c r="ARR69" i="1" s="1"/>
  <c r="ARS69" i="1" s="1"/>
  <c r="ART69" i="1" s="1"/>
  <c r="ARF69" i="1"/>
  <c r="ARG69" i="1" s="1"/>
  <c r="ARH69" i="1" s="1"/>
  <c r="ARI69" i="1" s="1"/>
  <c r="AQU69" i="1"/>
  <c r="AQV69" i="1" s="1"/>
  <c r="AQW69" i="1" s="1"/>
  <c r="AQX69" i="1" s="1"/>
  <c r="AQJ69" i="1"/>
  <c r="AQK69" i="1" s="1"/>
  <c r="AQL69" i="1" s="1"/>
  <c r="AQM69" i="1" s="1"/>
  <c r="APY69" i="1"/>
  <c r="APZ69" i="1" s="1"/>
  <c r="AQA69" i="1" s="1"/>
  <c r="AQB69" i="1" s="1"/>
  <c r="APN69" i="1"/>
  <c r="APO69" i="1" s="1"/>
  <c r="APP69" i="1" s="1"/>
  <c r="APQ69" i="1" s="1"/>
  <c r="APC69" i="1"/>
  <c r="APD69" i="1" s="1"/>
  <c r="APE69" i="1" s="1"/>
  <c r="APF69" i="1" s="1"/>
  <c r="AOR69" i="1"/>
  <c r="AOS69" i="1" s="1"/>
  <c r="AOT69" i="1" s="1"/>
  <c r="AOU69" i="1" s="1"/>
  <c r="AOG69" i="1"/>
  <c r="AOH69" i="1" s="1"/>
  <c r="AOI69" i="1" s="1"/>
  <c r="AOJ69" i="1" s="1"/>
  <c r="ANV69" i="1"/>
  <c r="ANW69" i="1" s="1"/>
  <c r="ANX69" i="1" s="1"/>
  <c r="ANY69" i="1" s="1"/>
  <c r="ANK69" i="1"/>
  <c r="ANL69" i="1" s="1"/>
  <c r="ANM69" i="1" s="1"/>
  <c r="ANN69" i="1" s="1"/>
  <c r="AMZ69" i="1"/>
  <c r="ANA69" i="1" s="1"/>
  <c r="ANB69" i="1" s="1"/>
  <c r="ANC69" i="1" s="1"/>
  <c r="AMO69" i="1"/>
  <c r="AMP69" i="1" s="1"/>
  <c r="AMQ69" i="1" s="1"/>
  <c r="AMR69" i="1" s="1"/>
  <c r="AMD69" i="1"/>
  <c r="AME69" i="1" s="1"/>
  <c r="AMF69" i="1" s="1"/>
  <c r="AMG69" i="1" s="1"/>
  <c r="ALS69" i="1"/>
  <c r="ALT69" i="1" s="1"/>
  <c r="ALU69" i="1" s="1"/>
  <c r="ALV69" i="1" s="1"/>
  <c r="ALH69" i="1"/>
  <c r="ALI69" i="1" s="1"/>
  <c r="ALJ69" i="1" s="1"/>
  <c r="ALK69" i="1" s="1"/>
  <c r="AKW69" i="1"/>
  <c r="AKX69" i="1" s="1"/>
  <c r="AKY69" i="1" s="1"/>
  <c r="AKZ69" i="1" s="1"/>
  <c r="AKL69" i="1"/>
  <c r="AKM69" i="1" s="1"/>
  <c r="AKN69" i="1" s="1"/>
  <c r="AKO69" i="1" s="1"/>
  <c r="AKA69" i="1"/>
  <c r="AKB69" i="1" s="1"/>
  <c r="AKC69" i="1" s="1"/>
  <c r="AKD69" i="1" s="1"/>
  <c r="AJP69" i="1"/>
  <c r="AJQ69" i="1" s="1"/>
  <c r="AJR69" i="1" s="1"/>
  <c r="AJS69" i="1" s="1"/>
  <c r="AJE69" i="1"/>
  <c r="AJF69" i="1" s="1"/>
  <c r="AJG69" i="1" s="1"/>
  <c r="AJH69" i="1" s="1"/>
  <c r="AIT69" i="1"/>
  <c r="AIU69" i="1" s="1"/>
  <c r="AIV69" i="1" s="1"/>
  <c r="AIW69" i="1" s="1"/>
  <c r="AII69" i="1"/>
  <c r="AIJ69" i="1" s="1"/>
  <c r="AIK69" i="1" s="1"/>
  <c r="AIL69" i="1" s="1"/>
  <c r="AHX69" i="1"/>
  <c r="AHY69" i="1" s="1"/>
  <c r="AHZ69" i="1" s="1"/>
  <c r="AIA69" i="1" s="1"/>
  <c r="AHM69" i="1"/>
  <c r="AHN69" i="1" s="1"/>
  <c r="AHO69" i="1" s="1"/>
  <c r="AHP69" i="1" s="1"/>
  <c r="AHB69" i="1"/>
  <c r="AHC69" i="1" s="1"/>
  <c r="AHD69" i="1" s="1"/>
  <c r="AHE69" i="1" s="1"/>
  <c r="AGQ69" i="1"/>
  <c r="AGR69" i="1" s="1"/>
  <c r="AGS69" i="1" s="1"/>
  <c r="AGT69" i="1" s="1"/>
  <c r="AGF69" i="1"/>
  <c r="AGG69" i="1" s="1"/>
  <c r="AGH69" i="1" s="1"/>
  <c r="AGI69" i="1" s="1"/>
  <c r="AFU69" i="1"/>
  <c r="AFV69" i="1" s="1"/>
  <c r="AFW69" i="1" s="1"/>
  <c r="AFX69" i="1" s="1"/>
  <c r="AFJ69" i="1"/>
  <c r="AFK69" i="1" s="1"/>
  <c r="AFL69" i="1" s="1"/>
  <c r="AFM69" i="1" s="1"/>
  <c r="AEY69" i="1"/>
  <c r="AEZ69" i="1" s="1"/>
  <c r="AFA69" i="1" s="1"/>
  <c r="AFB69" i="1" s="1"/>
  <c r="AEN69" i="1"/>
  <c r="AEO69" i="1" s="1"/>
  <c r="AEP69" i="1" s="1"/>
  <c r="AEQ69" i="1" s="1"/>
  <c r="AEC69" i="1"/>
  <c r="AED69" i="1" s="1"/>
  <c r="AEE69" i="1" s="1"/>
  <c r="AEF69" i="1" s="1"/>
  <c r="ADR69" i="1"/>
  <c r="ADS69" i="1" s="1"/>
  <c r="ADT69" i="1" s="1"/>
  <c r="ADU69" i="1" s="1"/>
  <c r="ADG69" i="1"/>
  <c r="ADH69" i="1" s="1"/>
  <c r="ADI69" i="1" s="1"/>
  <c r="ADJ69" i="1" s="1"/>
  <c r="ACV69" i="1"/>
  <c r="ACW69" i="1" s="1"/>
  <c r="ACX69" i="1" s="1"/>
  <c r="ACY69" i="1" s="1"/>
  <c r="ACK69" i="1"/>
  <c r="ACL69" i="1" s="1"/>
  <c r="ACM69" i="1" s="1"/>
  <c r="ACN69" i="1" s="1"/>
  <c r="ABZ69" i="1"/>
  <c r="ACA69" i="1" s="1"/>
  <c r="ACB69" i="1" s="1"/>
  <c r="ACC69" i="1" s="1"/>
  <c r="ABO69" i="1"/>
  <c r="ABP69" i="1" s="1"/>
  <c r="ABQ69" i="1" s="1"/>
  <c r="ABR69" i="1" s="1"/>
  <c r="ABD69" i="1"/>
  <c r="ABE69" i="1" s="1"/>
  <c r="ABF69" i="1" s="1"/>
  <c r="ABG69" i="1" s="1"/>
  <c r="AAS69" i="1"/>
  <c r="AAT69" i="1" s="1"/>
  <c r="AAU69" i="1" s="1"/>
  <c r="AAV69" i="1" s="1"/>
  <c r="AAH69" i="1"/>
  <c r="AAI69" i="1" s="1"/>
  <c r="AAJ69" i="1" s="1"/>
  <c r="AAK69" i="1" s="1"/>
  <c r="ZW69" i="1"/>
  <c r="ZX69" i="1" s="1"/>
  <c r="ZY69" i="1" s="1"/>
  <c r="ZZ69" i="1" s="1"/>
  <c r="ZL69" i="1"/>
  <c r="ZM69" i="1" s="1"/>
  <c r="ZN69" i="1" s="1"/>
  <c r="ZO69" i="1" s="1"/>
  <c r="ZA69" i="1"/>
  <c r="ZB69" i="1" s="1"/>
  <c r="ZC69" i="1" s="1"/>
  <c r="ZD69" i="1" s="1"/>
  <c r="YP69" i="1"/>
  <c r="YQ69" i="1" s="1"/>
  <c r="YR69" i="1" s="1"/>
  <c r="YS69" i="1" s="1"/>
  <c r="YE69" i="1"/>
  <c r="YF69" i="1" s="1"/>
  <c r="YG69" i="1" s="1"/>
  <c r="YH69" i="1" s="1"/>
  <c r="XT69" i="1"/>
  <c r="XU69" i="1" s="1"/>
  <c r="XV69" i="1" s="1"/>
  <c r="XW69" i="1" s="1"/>
  <c r="XI69" i="1"/>
  <c r="XJ69" i="1" s="1"/>
  <c r="XK69" i="1" s="1"/>
  <c r="XL69" i="1" s="1"/>
  <c r="WX69" i="1"/>
  <c r="WY69" i="1" s="1"/>
  <c r="WZ69" i="1" s="1"/>
  <c r="XA69" i="1" s="1"/>
  <c r="WM69" i="1"/>
  <c r="WN69" i="1" s="1"/>
  <c r="WO69" i="1" s="1"/>
  <c r="WP69" i="1" s="1"/>
  <c r="WB69" i="1"/>
  <c r="WC69" i="1" s="1"/>
  <c r="WD69" i="1" s="1"/>
  <c r="WE69" i="1" s="1"/>
  <c r="VQ69" i="1"/>
  <c r="VR69" i="1" s="1"/>
  <c r="VS69" i="1" s="1"/>
  <c r="VT69" i="1" s="1"/>
  <c r="VF69" i="1"/>
  <c r="VG69" i="1" s="1"/>
  <c r="VH69" i="1" s="1"/>
  <c r="VI69" i="1" s="1"/>
  <c r="UU69" i="1"/>
  <c r="UV69" i="1" s="1"/>
  <c r="UW69" i="1" s="1"/>
  <c r="UX69" i="1" s="1"/>
  <c r="UJ69" i="1"/>
  <c r="UK69" i="1" s="1"/>
  <c r="UL69" i="1" s="1"/>
  <c r="UM69" i="1" s="1"/>
  <c r="TY69" i="1"/>
  <c r="TZ69" i="1" s="1"/>
  <c r="UA69" i="1" s="1"/>
  <c r="UB69" i="1" s="1"/>
  <c r="TN69" i="1"/>
  <c r="TO69" i="1" s="1"/>
  <c r="TP69" i="1" s="1"/>
  <c r="TQ69" i="1" s="1"/>
  <c r="TC69" i="1"/>
  <c r="TD69" i="1" s="1"/>
  <c r="TE69" i="1" s="1"/>
  <c r="TF69" i="1" s="1"/>
  <c r="SR69" i="1"/>
  <c r="SS69" i="1" s="1"/>
  <c r="ST69" i="1" s="1"/>
  <c r="SU69" i="1" s="1"/>
  <c r="SG69" i="1"/>
  <c r="SH69" i="1" s="1"/>
  <c r="SI69" i="1" s="1"/>
  <c r="SJ69" i="1" s="1"/>
  <c r="RV69" i="1"/>
  <c r="RW69" i="1" s="1"/>
  <c r="RX69" i="1" s="1"/>
  <c r="RY69" i="1" s="1"/>
  <c r="RK69" i="1"/>
  <c r="RL69" i="1" s="1"/>
  <c r="RM69" i="1" s="1"/>
  <c r="RN69" i="1" s="1"/>
  <c r="QZ69" i="1"/>
  <c r="RA69" i="1" s="1"/>
  <c r="RB69" i="1" s="1"/>
  <c r="RC69" i="1" s="1"/>
  <c r="QO69" i="1"/>
  <c r="QP69" i="1" s="1"/>
  <c r="QQ69" i="1" s="1"/>
  <c r="QR69" i="1" s="1"/>
  <c r="QD69" i="1"/>
  <c r="QE69" i="1" s="1"/>
  <c r="QF69" i="1" s="1"/>
  <c r="QG69" i="1" s="1"/>
  <c r="PS69" i="1"/>
  <c r="PT69" i="1" s="1"/>
  <c r="PU69" i="1" s="1"/>
  <c r="PV69" i="1" s="1"/>
  <c r="PH69" i="1"/>
  <c r="PI69" i="1" s="1"/>
  <c r="PJ69" i="1" s="1"/>
  <c r="PK69" i="1" s="1"/>
  <c r="OW69" i="1"/>
  <c r="OX69" i="1" s="1"/>
  <c r="OY69" i="1" s="1"/>
  <c r="OZ69" i="1" s="1"/>
  <c r="OL69" i="1"/>
  <c r="OM69" i="1" s="1"/>
  <c r="ON69" i="1" s="1"/>
  <c r="OO69" i="1" s="1"/>
  <c r="OA69" i="1"/>
  <c r="OB69" i="1" s="1"/>
  <c r="OC69" i="1" s="1"/>
  <c r="OD69" i="1" s="1"/>
  <c r="NP69" i="1"/>
  <c r="NQ69" i="1" s="1"/>
  <c r="NR69" i="1" s="1"/>
  <c r="NS69" i="1" s="1"/>
  <c r="NE69" i="1"/>
  <c r="NF69" i="1" s="1"/>
  <c r="NG69" i="1" s="1"/>
  <c r="NH69" i="1" s="1"/>
  <c r="MT69" i="1"/>
  <c r="MU69" i="1" s="1"/>
  <c r="MV69" i="1" s="1"/>
  <c r="MW69" i="1" s="1"/>
  <c r="MI69" i="1"/>
  <c r="MJ69" i="1" s="1"/>
  <c r="MK69" i="1" s="1"/>
  <c r="ML69" i="1" s="1"/>
  <c r="LX69" i="1"/>
  <c r="LY69" i="1" s="1"/>
  <c r="LZ69" i="1" s="1"/>
  <c r="MA69" i="1" s="1"/>
  <c r="LM69" i="1"/>
  <c r="LN69" i="1" s="1"/>
  <c r="LO69" i="1" s="1"/>
  <c r="LP69" i="1" s="1"/>
  <c r="LB69" i="1"/>
  <c r="LC69" i="1" s="1"/>
  <c r="LD69" i="1" s="1"/>
  <c r="LE69" i="1" s="1"/>
  <c r="KQ69" i="1"/>
  <c r="KR69" i="1" s="1"/>
  <c r="KS69" i="1" s="1"/>
  <c r="KT69" i="1" s="1"/>
  <c r="KF69" i="1"/>
  <c r="KG69" i="1" s="1"/>
  <c r="KH69" i="1" s="1"/>
  <c r="KI69" i="1" s="1"/>
  <c r="JU69" i="1"/>
  <c r="JV69" i="1" s="1"/>
  <c r="JW69" i="1" s="1"/>
  <c r="JX69" i="1" s="1"/>
  <c r="JJ69" i="1"/>
  <c r="JK69" i="1" s="1"/>
  <c r="JL69" i="1" s="1"/>
  <c r="JM69" i="1" s="1"/>
  <c r="IY69" i="1"/>
  <c r="IZ69" i="1" s="1"/>
  <c r="JA69" i="1" s="1"/>
  <c r="JB69" i="1" s="1"/>
  <c r="IN69" i="1"/>
  <c r="IO69" i="1" s="1"/>
  <c r="IP69" i="1" s="1"/>
  <c r="IQ69" i="1" s="1"/>
  <c r="IC69" i="1"/>
  <c r="ID69" i="1" s="1"/>
  <c r="IE69" i="1" s="1"/>
  <c r="IF69" i="1" s="1"/>
  <c r="HR69" i="1"/>
  <c r="HS69" i="1" s="1"/>
  <c r="HT69" i="1" s="1"/>
  <c r="HU69" i="1" s="1"/>
  <c r="HG69" i="1"/>
  <c r="HH69" i="1" s="1"/>
  <c r="HI69" i="1" s="1"/>
  <c r="HJ69" i="1" s="1"/>
  <c r="GV69" i="1"/>
  <c r="GW69" i="1" s="1"/>
  <c r="GX69" i="1" s="1"/>
  <c r="GY69" i="1" s="1"/>
  <c r="GK69" i="1"/>
  <c r="GL69" i="1" s="1"/>
  <c r="GM69" i="1" s="1"/>
  <c r="GN69" i="1" s="1"/>
  <c r="FZ69" i="1"/>
  <c r="GA69" i="1" s="1"/>
  <c r="GB69" i="1" s="1"/>
  <c r="GC69" i="1" s="1"/>
  <c r="FO69" i="1"/>
  <c r="FP69" i="1" s="1"/>
  <c r="FQ69" i="1" s="1"/>
  <c r="FR69" i="1" s="1"/>
  <c r="FD69" i="1"/>
  <c r="FE69" i="1" s="1"/>
  <c r="FF69" i="1" s="1"/>
  <c r="FG69" i="1" s="1"/>
  <c r="ES69" i="1"/>
  <c r="ET69" i="1" s="1"/>
  <c r="EU69" i="1" s="1"/>
  <c r="EV69" i="1" s="1"/>
  <c r="EH69" i="1"/>
  <c r="EI69" i="1" s="1"/>
  <c r="EJ69" i="1" s="1"/>
  <c r="EK69" i="1" s="1"/>
  <c r="DW69" i="1"/>
  <c r="DX69" i="1" s="1"/>
  <c r="DY69" i="1" s="1"/>
  <c r="DZ69" i="1" s="1"/>
  <c r="DL69" i="1"/>
  <c r="DM69" i="1" s="1"/>
  <c r="DN69" i="1" s="1"/>
  <c r="DO69" i="1" s="1"/>
  <c r="DA69" i="1"/>
  <c r="DB69" i="1" s="1"/>
  <c r="DC69" i="1" s="1"/>
  <c r="DD69" i="1" s="1"/>
  <c r="CP69" i="1"/>
  <c r="CQ69" i="1" s="1"/>
  <c r="CR69" i="1" s="1"/>
  <c r="CS69" i="1" s="1"/>
  <c r="CE69" i="1"/>
  <c r="CF69" i="1" s="1"/>
  <c r="CG69" i="1" s="1"/>
  <c r="CH69" i="1" s="1"/>
  <c r="BT69" i="1"/>
  <c r="BU69" i="1" s="1"/>
  <c r="BV69" i="1" s="1"/>
  <c r="BW69" i="1" s="1"/>
  <c r="BI69" i="1"/>
  <c r="BJ69" i="1" s="1"/>
  <c r="BK69" i="1" s="1"/>
  <c r="BL69" i="1" s="1"/>
  <c r="AX69" i="1"/>
  <c r="AY69" i="1" s="1"/>
  <c r="AZ69" i="1" s="1"/>
  <c r="BA69" i="1" s="1"/>
  <c r="AM69" i="1"/>
  <c r="AN69" i="1" s="1"/>
  <c r="AO69" i="1" s="1"/>
  <c r="AP69" i="1" s="1"/>
  <c r="AB69" i="1"/>
  <c r="AC69" i="1" s="1"/>
  <c r="AD69" i="1" s="1"/>
  <c r="AE69" i="1" s="1"/>
  <c r="Q69" i="1"/>
  <c r="R69" i="1" s="1"/>
  <c r="S69" i="1" s="1"/>
  <c r="T69" i="1" s="1"/>
  <c r="F69" i="1"/>
  <c r="G69" i="1" s="1"/>
  <c r="H69" i="1" s="1"/>
  <c r="I69" i="1" s="1"/>
  <c r="CLI68" i="1"/>
  <c r="CLJ68" i="1" s="1"/>
  <c r="CLK68" i="1" s="1"/>
  <c r="CLL68" i="1" s="1"/>
  <c r="CKX68" i="1"/>
  <c r="CKY68" i="1" s="1"/>
  <c r="CKZ68" i="1" s="1"/>
  <c r="CLA68" i="1" s="1"/>
  <c r="CKM68" i="1"/>
  <c r="CKN68" i="1" s="1"/>
  <c r="CKO68" i="1" s="1"/>
  <c r="CKP68" i="1" s="1"/>
  <c r="CKB68" i="1"/>
  <c r="CKC68" i="1" s="1"/>
  <c r="CKD68" i="1" s="1"/>
  <c r="CKE68" i="1" s="1"/>
  <c r="CJQ68" i="1"/>
  <c r="CJR68" i="1" s="1"/>
  <c r="CJS68" i="1" s="1"/>
  <c r="CJT68" i="1" s="1"/>
  <c r="CJF68" i="1"/>
  <c r="CJG68" i="1" s="1"/>
  <c r="CJH68" i="1" s="1"/>
  <c r="CJI68" i="1" s="1"/>
  <c r="CIU68" i="1"/>
  <c r="CIV68" i="1" s="1"/>
  <c r="CIW68" i="1" s="1"/>
  <c r="CIX68" i="1" s="1"/>
  <c r="CIJ68" i="1"/>
  <c r="CIK68" i="1" s="1"/>
  <c r="CIL68" i="1" s="1"/>
  <c r="CIM68" i="1" s="1"/>
  <c r="CHY68" i="1"/>
  <c r="CHZ68" i="1" s="1"/>
  <c r="CIA68" i="1" s="1"/>
  <c r="CIB68" i="1" s="1"/>
  <c r="CHN68" i="1"/>
  <c r="CHO68" i="1" s="1"/>
  <c r="CHP68" i="1" s="1"/>
  <c r="CHQ68" i="1" s="1"/>
  <c r="CHC68" i="1"/>
  <c r="CHD68" i="1" s="1"/>
  <c r="CHE68" i="1" s="1"/>
  <c r="CHF68" i="1" s="1"/>
  <c r="CGR68" i="1"/>
  <c r="CGS68" i="1" s="1"/>
  <c r="CGT68" i="1" s="1"/>
  <c r="CGU68" i="1" s="1"/>
  <c r="CGG68" i="1"/>
  <c r="CGH68" i="1" s="1"/>
  <c r="CGI68" i="1" s="1"/>
  <c r="CGJ68" i="1" s="1"/>
  <c r="CFV68" i="1"/>
  <c r="CFW68" i="1" s="1"/>
  <c r="CFX68" i="1" s="1"/>
  <c r="CFY68" i="1" s="1"/>
  <c r="CFK68" i="1"/>
  <c r="CFL68" i="1" s="1"/>
  <c r="CFM68" i="1" s="1"/>
  <c r="CFN68" i="1" s="1"/>
  <c r="CEZ68" i="1"/>
  <c r="CFA68" i="1" s="1"/>
  <c r="CFB68" i="1" s="1"/>
  <c r="CFC68" i="1" s="1"/>
  <c r="CEO68" i="1"/>
  <c r="CEP68" i="1" s="1"/>
  <c r="CEQ68" i="1" s="1"/>
  <c r="CER68" i="1" s="1"/>
  <c r="CED68" i="1"/>
  <c r="CEE68" i="1" s="1"/>
  <c r="CEF68" i="1" s="1"/>
  <c r="CEG68" i="1" s="1"/>
  <c r="CDS68" i="1"/>
  <c r="CDT68" i="1" s="1"/>
  <c r="CDU68" i="1" s="1"/>
  <c r="CDV68" i="1" s="1"/>
  <c r="CDH68" i="1"/>
  <c r="CDI68" i="1" s="1"/>
  <c r="CDJ68" i="1" s="1"/>
  <c r="CDK68" i="1" s="1"/>
  <c r="CCW68" i="1"/>
  <c r="CCX68" i="1" s="1"/>
  <c r="CCY68" i="1" s="1"/>
  <c r="CCZ68" i="1" s="1"/>
  <c r="CCL68" i="1"/>
  <c r="CCM68" i="1" s="1"/>
  <c r="CCN68" i="1" s="1"/>
  <c r="CCO68" i="1" s="1"/>
  <c r="CCA68" i="1"/>
  <c r="CCB68" i="1" s="1"/>
  <c r="CCC68" i="1" s="1"/>
  <c r="CCD68" i="1" s="1"/>
  <c r="CBP68" i="1"/>
  <c r="CBQ68" i="1" s="1"/>
  <c r="CBR68" i="1" s="1"/>
  <c r="CBS68" i="1" s="1"/>
  <c r="CBE68" i="1"/>
  <c r="CBF68" i="1" s="1"/>
  <c r="CBG68" i="1" s="1"/>
  <c r="CBH68" i="1" s="1"/>
  <c r="CAT68" i="1"/>
  <c r="CAU68" i="1" s="1"/>
  <c r="CAV68" i="1" s="1"/>
  <c r="CAW68" i="1" s="1"/>
  <c r="CAI68" i="1"/>
  <c r="CAJ68" i="1" s="1"/>
  <c r="CAK68" i="1" s="1"/>
  <c r="CAL68" i="1" s="1"/>
  <c r="BZX68" i="1"/>
  <c r="BZY68" i="1" s="1"/>
  <c r="BZZ68" i="1" s="1"/>
  <c r="CAA68" i="1" s="1"/>
  <c r="BZM68" i="1"/>
  <c r="BZN68" i="1" s="1"/>
  <c r="BZO68" i="1" s="1"/>
  <c r="BZP68" i="1" s="1"/>
  <c r="BZB68" i="1"/>
  <c r="BZC68" i="1" s="1"/>
  <c r="BZD68" i="1" s="1"/>
  <c r="BZE68" i="1" s="1"/>
  <c r="BYQ68" i="1"/>
  <c r="BYR68" i="1" s="1"/>
  <c r="BYS68" i="1" s="1"/>
  <c r="BYT68" i="1" s="1"/>
  <c r="BYF68" i="1"/>
  <c r="BYG68" i="1" s="1"/>
  <c r="BYH68" i="1" s="1"/>
  <c r="BYI68" i="1" s="1"/>
  <c r="BXU68" i="1"/>
  <c r="BXV68" i="1" s="1"/>
  <c r="BXW68" i="1" s="1"/>
  <c r="BXX68" i="1" s="1"/>
  <c r="BXJ68" i="1"/>
  <c r="BXK68" i="1" s="1"/>
  <c r="BXL68" i="1" s="1"/>
  <c r="BXM68" i="1" s="1"/>
  <c r="BWY68" i="1"/>
  <c r="BWZ68" i="1" s="1"/>
  <c r="BXA68" i="1" s="1"/>
  <c r="BXB68" i="1" s="1"/>
  <c r="BWN68" i="1"/>
  <c r="BWO68" i="1" s="1"/>
  <c r="BWP68" i="1" s="1"/>
  <c r="BWQ68" i="1" s="1"/>
  <c r="BWC68" i="1"/>
  <c r="BWD68" i="1" s="1"/>
  <c r="BWE68" i="1" s="1"/>
  <c r="BWF68" i="1" s="1"/>
  <c r="BVR68" i="1"/>
  <c r="BVS68" i="1" s="1"/>
  <c r="BVT68" i="1" s="1"/>
  <c r="BVU68" i="1" s="1"/>
  <c r="BVG68" i="1"/>
  <c r="BVH68" i="1" s="1"/>
  <c r="BVI68" i="1" s="1"/>
  <c r="BVJ68" i="1" s="1"/>
  <c r="BUV68" i="1"/>
  <c r="BUW68" i="1" s="1"/>
  <c r="BUX68" i="1" s="1"/>
  <c r="BUY68" i="1" s="1"/>
  <c r="BUK68" i="1"/>
  <c r="BUL68" i="1" s="1"/>
  <c r="BUM68" i="1" s="1"/>
  <c r="BUN68" i="1" s="1"/>
  <c r="BTZ68" i="1"/>
  <c r="BUA68" i="1" s="1"/>
  <c r="BUB68" i="1" s="1"/>
  <c r="BUC68" i="1" s="1"/>
  <c r="BTO68" i="1"/>
  <c r="BTP68" i="1" s="1"/>
  <c r="BTQ68" i="1" s="1"/>
  <c r="BTR68" i="1" s="1"/>
  <c r="BTD68" i="1"/>
  <c r="BTE68" i="1" s="1"/>
  <c r="BTF68" i="1" s="1"/>
  <c r="BTG68" i="1" s="1"/>
  <c r="BSS68" i="1"/>
  <c r="BST68" i="1" s="1"/>
  <c r="BSU68" i="1" s="1"/>
  <c r="BSV68" i="1" s="1"/>
  <c r="BSH68" i="1"/>
  <c r="BSI68" i="1" s="1"/>
  <c r="BSJ68" i="1" s="1"/>
  <c r="BSK68" i="1" s="1"/>
  <c r="BRW68" i="1"/>
  <c r="BRX68" i="1" s="1"/>
  <c r="BRY68" i="1" s="1"/>
  <c r="BRZ68" i="1" s="1"/>
  <c r="BRL68" i="1"/>
  <c r="BRM68" i="1" s="1"/>
  <c r="BRN68" i="1" s="1"/>
  <c r="BRO68" i="1" s="1"/>
  <c r="BRA68" i="1"/>
  <c r="BRB68" i="1" s="1"/>
  <c r="BRC68" i="1" s="1"/>
  <c r="BRD68" i="1" s="1"/>
  <c r="BQP68" i="1"/>
  <c r="BQQ68" i="1" s="1"/>
  <c r="BQR68" i="1" s="1"/>
  <c r="BQS68" i="1" s="1"/>
  <c r="BQE68" i="1"/>
  <c r="BQF68" i="1" s="1"/>
  <c r="BQG68" i="1" s="1"/>
  <c r="BQH68" i="1" s="1"/>
  <c r="BPT68" i="1"/>
  <c r="BPU68" i="1" s="1"/>
  <c r="BPV68" i="1" s="1"/>
  <c r="BPW68" i="1" s="1"/>
  <c r="BPI68" i="1"/>
  <c r="BPJ68" i="1" s="1"/>
  <c r="BPK68" i="1" s="1"/>
  <c r="BPL68" i="1" s="1"/>
  <c r="BOX68" i="1"/>
  <c r="BOY68" i="1" s="1"/>
  <c r="BOZ68" i="1" s="1"/>
  <c r="BPA68" i="1" s="1"/>
  <c r="BOM68" i="1"/>
  <c r="BON68" i="1" s="1"/>
  <c r="BOO68" i="1" s="1"/>
  <c r="BOP68" i="1" s="1"/>
  <c r="BOB68" i="1"/>
  <c r="BOC68" i="1" s="1"/>
  <c r="BOD68" i="1" s="1"/>
  <c r="BOE68" i="1" s="1"/>
  <c r="BNQ68" i="1"/>
  <c r="BNR68" i="1" s="1"/>
  <c r="BNS68" i="1" s="1"/>
  <c r="BNT68" i="1" s="1"/>
  <c r="BNF68" i="1"/>
  <c r="BNG68" i="1" s="1"/>
  <c r="BNH68" i="1" s="1"/>
  <c r="BNI68" i="1" s="1"/>
  <c r="BMU68" i="1"/>
  <c r="BMV68" i="1" s="1"/>
  <c r="BMW68" i="1" s="1"/>
  <c r="BMX68" i="1" s="1"/>
  <c r="BMJ68" i="1"/>
  <c r="BMK68" i="1" s="1"/>
  <c r="BML68" i="1" s="1"/>
  <c r="BMM68" i="1" s="1"/>
  <c r="BLY68" i="1"/>
  <c r="BLZ68" i="1" s="1"/>
  <c r="BMA68" i="1" s="1"/>
  <c r="BMB68" i="1" s="1"/>
  <c r="BLN68" i="1"/>
  <c r="BLO68" i="1" s="1"/>
  <c r="BLP68" i="1" s="1"/>
  <c r="BLQ68" i="1" s="1"/>
  <c r="BLC68" i="1"/>
  <c r="BLD68" i="1" s="1"/>
  <c r="BLE68" i="1" s="1"/>
  <c r="BLF68" i="1" s="1"/>
  <c r="BKR68" i="1"/>
  <c r="BKS68" i="1" s="1"/>
  <c r="BKT68" i="1" s="1"/>
  <c r="BKU68" i="1" s="1"/>
  <c r="BKG68" i="1"/>
  <c r="BKH68" i="1" s="1"/>
  <c r="BKI68" i="1" s="1"/>
  <c r="BKJ68" i="1" s="1"/>
  <c r="BJV68" i="1"/>
  <c r="BJW68" i="1" s="1"/>
  <c r="BJX68" i="1" s="1"/>
  <c r="BJY68" i="1" s="1"/>
  <c r="BJK68" i="1"/>
  <c r="BJL68" i="1" s="1"/>
  <c r="BJM68" i="1" s="1"/>
  <c r="BJN68" i="1" s="1"/>
  <c r="BIZ68" i="1"/>
  <c r="BJA68" i="1" s="1"/>
  <c r="BJB68" i="1" s="1"/>
  <c r="BJC68" i="1" s="1"/>
  <c r="BIO68" i="1"/>
  <c r="BIP68" i="1" s="1"/>
  <c r="BIQ68" i="1" s="1"/>
  <c r="BIR68" i="1" s="1"/>
  <c r="BID68" i="1"/>
  <c r="BIE68" i="1" s="1"/>
  <c r="BIF68" i="1" s="1"/>
  <c r="BIG68" i="1" s="1"/>
  <c r="BHS68" i="1"/>
  <c r="BHT68" i="1" s="1"/>
  <c r="BHU68" i="1" s="1"/>
  <c r="BHV68" i="1" s="1"/>
  <c r="BHH68" i="1"/>
  <c r="BHI68" i="1" s="1"/>
  <c r="BHJ68" i="1" s="1"/>
  <c r="BHK68" i="1" s="1"/>
  <c r="BGW68" i="1"/>
  <c r="BGX68" i="1" s="1"/>
  <c r="BGY68" i="1" s="1"/>
  <c r="BGZ68" i="1" s="1"/>
  <c r="BGL68" i="1"/>
  <c r="BGM68" i="1" s="1"/>
  <c r="BGN68" i="1" s="1"/>
  <c r="BGO68" i="1" s="1"/>
  <c r="BGA68" i="1"/>
  <c r="BGB68" i="1" s="1"/>
  <c r="BGC68" i="1" s="1"/>
  <c r="BGD68" i="1" s="1"/>
  <c r="BFP68" i="1"/>
  <c r="BFQ68" i="1" s="1"/>
  <c r="BFR68" i="1" s="1"/>
  <c r="BFS68" i="1" s="1"/>
  <c r="BFE68" i="1"/>
  <c r="BFF68" i="1" s="1"/>
  <c r="BFG68" i="1" s="1"/>
  <c r="BFH68" i="1" s="1"/>
  <c r="BET68" i="1"/>
  <c r="BEU68" i="1" s="1"/>
  <c r="BEV68" i="1" s="1"/>
  <c r="BEW68" i="1" s="1"/>
  <c r="BEI68" i="1"/>
  <c r="BEJ68" i="1" s="1"/>
  <c r="BEK68" i="1" s="1"/>
  <c r="BEL68" i="1" s="1"/>
  <c r="BDX68" i="1"/>
  <c r="BDY68" i="1" s="1"/>
  <c r="BDZ68" i="1" s="1"/>
  <c r="BEA68" i="1" s="1"/>
  <c r="BDM68" i="1"/>
  <c r="BDN68" i="1" s="1"/>
  <c r="BDO68" i="1" s="1"/>
  <c r="BDP68" i="1" s="1"/>
  <c r="BDB68" i="1"/>
  <c r="BDC68" i="1" s="1"/>
  <c r="BDD68" i="1" s="1"/>
  <c r="BDE68" i="1" s="1"/>
  <c r="BCQ68" i="1"/>
  <c r="BCR68" i="1" s="1"/>
  <c r="BCS68" i="1" s="1"/>
  <c r="BCT68" i="1" s="1"/>
  <c r="BCF68" i="1"/>
  <c r="BCG68" i="1" s="1"/>
  <c r="BCH68" i="1" s="1"/>
  <c r="BCI68" i="1" s="1"/>
  <c r="BBU68" i="1"/>
  <c r="BBV68" i="1" s="1"/>
  <c r="BBW68" i="1" s="1"/>
  <c r="BBX68" i="1" s="1"/>
  <c r="BBJ68" i="1"/>
  <c r="BBK68" i="1" s="1"/>
  <c r="BBL68" i="1" s="1"/>
  <c r="BBM68" i="1" s="1"/>
  <c r="BAY68" i="1"/>
  <c r="BAZ68" i="1" s="1"/>
  <c r="BBA68" i="1" s="1"/>
  <c r="BBB68" i="1" s="1"/>
  <c r="BAN68" i="1"/>
  <c r="BAO68" i="1" s="1"/>
  <c r="BAP68" i="1" s="1"/>
  <c r="BAQ68" i="1" s="1"/>
  <c r="BAC68" i="1"/>
  <c r="BAD68" i="1" s="1"/>
  <c r="BAE68" i="1" s="1"/>
  <c r="BAF68" i="1" s="1"/>
  <c r="AZR68" i="1"/>
  <c r="AZS68" i="1" s="1"/>
  <c r="AZT68" i="1" s="1"/>
  <c r="AZU68" i="1" s="1"/>
  <c r="AZG68" i="1"/>
  <c r="AZH68" i="1" s="1"/>
  <c r="AZI68" i="1" s="1"/>
  <c r="AZJ68" i="1" s="1"/>
  <c r="AYV68" i="1"/>
  <c r="AYW68" i="1" s="1"/>
  <c r="AYX68" i="1" s="1"/>
  <c r="AYY68" i="1" s="1"/>
  <c r="AYK68" i="1"/>
  <c r="AYL68" i="1" s="1"/>
  <c r="AYM68" i="1" s="1"/>
  <c r="AYN68" i="1" s="1"/>
  <c r="AXZ68" i="1"/>
  <c r="AYA68" i="1" s="1"/>
  <c r="AYB68" i="1" s="1"/>
  <c r="AYC68" i="1" s="1"/>
  <c r="AXO68" i="1"/>
  <c r="AXP68" i="1" s="1"/>
  <c r="AXQ68" i="1" s="1"/>
  <c r="AXR68" i="1" s="1"/>
  <c r="AXD68" i="1"/>
  <c r="AXE68" i="1" s="1"/>
  <c r="AXF68" i="1" s="1"/>
  <c r="AXG68" i="1" s="1"/>
  <c r="AWS68" i="1"/>
  <c r="AWT68" i="1" s="1"/>
  <c r="AWU68" i="1" s="1"/>
  <c r="AWV68" i="1" s="1"/>
  <c r="AWH68" i="1"/>
  <c r="AWI68" i="1" s="1"/>
  <c r="AWJ68" i="1" s="1"/>
  <c r="AWK68" i="1" s="1"/>
  <c r="AVW68" i="1"/>
  <c r="AVX68" i="1" s="1"/>
  <c r="AVY68" i="1" s="1"/>
  <c r="AVZ68" i="1" s="1"/>
  <c r="AVL68" i="1"/>
  <c r="AVM68" i="1" s="1"/>
  <c r="AVN68" i="1" s="1"/>
  <c r="AVO68" i="1" s="1"/>
  <c r="AVA68" i="1"/>
  <c r="AVB68" i="1" s="1"/>
  <c r="AVC68" i="1" s="1"/>
  <c r="AVD68" i="1" s="1"/>
  <c r="AUP68" i="1"/>
  <c r="AUQ68" i="1" s="1"/>
  <c r="AUR68" i="1" s="1"/>
  <c r="AUS68" i="1" s="1"/>
  <c r="AUE68" i="1"/>
  <c r="AUF68" i="1" s="1"/>
  <c r="AUG68" i="1" s="1"/>
  <c r="AUH68" i="1" s="1"/>
  <c r="ATT68" i="1"/>
  <c r="ATU68" i="1" s="1"/>
  <c r="ATV68" i="1" s="1"/>
  <c r="ATW68" i="1" s="1"/>
  <c r="ATI68" i="1"/>
  <c r="ATJ68" i="1" s="1"/>
  <c r="ATK68" i="1" s="1"/>
  <c r="ATL68" i="1" s="1"/>
  <c r="ASX68" i="1"/>
  <c r="ASY68" i="1" s="1"/>
  <c r="ASZ68" i="1" s="1"/>
  <c r="ATA68" i="1" s="1"/>
  <c r="ASM68" i="1"/>
  <c r="ASN68" i="1" s="1"/>
  <c r="ASO68" i="1" s="1"/>
  <c r="ASP68" i="1" s="1"/>
  <c r="ASB68" i="1"/>
  <c r="ASC68" i="1" s="1"/>
  <c r="ASD68" i="1" s="1"/>
  <c r="ASE68" i="1" s="1"/>
  <c r="ARQ68" i="1"/>
  <c r="ARR68" i="1" s="1"/>
  <c r="ARS68" i="1" s="1"/>
  <c r="ART68" i="1" s="1"/>
  <c r="ARF68" i="1"/>
  <c r="ARG68" i="1" s="1"/>
  <c r="ARH68" i="1" s="1"/>
  <c r="ARI68" i="1" s="1"/>
  <c r="AQU68" i="1"/>
  <c r="AQV68" i="1" s="1"/>
  <c r="AQW68" i="1" s="1"/>
  <c r="AQX68" i="1" s="1"/>
  <c r="AQJ68" i="1"/>
  <c r="AQK68" i="1" s="1"/>
  <c r="AQL68" i="1" s="1"/>
  <c r="AQM68" i="1" s="1"/>
  <c r="APY68" i="1"/>
  <c r="APZ68" i="1" s="1"/>
  <c r="AQA68" i="1" s="1"/>
  <c r="AQB68" i="1" s="1"/>
  <c r="APN68" i="1"/>
  <c r="APO68" i="1" s="1"/>
  <c r="APP68" i="1" s="1"/>
  <c r="APQ68" i="1" s="1"/>
  <c r="APC68" i="1"/>
  <c r="APD68" i="1" s="1"/>
  <c r="APE68" i="1" s="1"/>
  <c r="APF68" i="1" s="1"/>
  <c r="AOR68" i="1"/>
  <c r="AOS68" i="1" s="1"/>
  <c r="AOT68" i="1" s="1"/>
  <c r="AOU68" i="1" s="1"/>
  <c r="AOG68" i="1"/>
  <c r="AOH68" i="1" s="1"/>
  <c r="AOI68" i="1" s="1"/>
  <c r="AOJ68" i="1" s="1"/>
  <c r="ANV68" i="1"/>
  <c r="ANW68" i="1" s="1"/>
  <c r="ANX68" i="1" s="1"/>
  <c r="ANY68" i="1" s="1"/>
  <c r="ANK68" i="1"/>
  <c r="ANL68" i="1" s="1"/>
  <c r="ANM68" i="1" s="1"/>
  <c r="ANN68" i="1" s="1"/>
  <c r="AMZ68" i="1"/>
  <c r="ANA68" i="1" s="1"/>
  <c r="ANB68" i="1" s="1"/>
  <c r="ANC68" i="1" s="1"/>
  <c r="AMO68" i="1"/>
  <c r="AMP68" i="1" s="1"/>
  <c r="AMQ68" i="1" s="1"/>
  <c r="AMR68" i="1" s="1"/>
  <c r="AMD68" i="1"/>
  <c r="AME68" i="1" s="1"/>
  <c r="AMF68" i="1" s="1"/>
  <c r="AMG68" i="1" s="1"/>
  <c r="ALS68" i="1"/>
  <c r="ALT68" i="1" s="1"/>
  <c r="ALU68" i="1" s="1"/>
  <c r="ALV68" i="1" s="1"/>
  <c r="ALH68" i="1"/>
  <c r="ALI68" i="1" s="1"/>
  <c r="ALJ68" i="1" s="1"/>
  <c r="ALK68" i="1" s="1"/>
  <c r="AKW68" i="1"/>
  <c r="AKX68" i="1" s="1"/>
  <c r="AKY68" i="1" s="1"/>
  <c r="AKZ68" i="1" s="1"/>
  <c r="AKL68" i="1"/>
  <c r="AKM68" i="1" s="1"/>
  <c r="AKN68" i="1" s="1"/>
  <c r="AKO68" i="1" s="1"/>
  <c r="AKA68" i="1"/>
  <c r="AKB68" i="1" s="1"/>
  <c r="AKC68" i="1" s="1"/>
  <c r="AKD68" i="1" s="1"/>
  <c r="AJP68" i="1"/>
  <c r="AJQ68" i="1" s="1"/>
  <c r="AJR68" i="1" s="1"/>
  <c r="AJS68" i="1" s="1"/>
  <c r="AJE68" i="1"/>
  <c r="AJF68" i="1" s="1"/>
  <c r="AJG68" i="1" s="1"/>
  <c r="AJH68" i="1" s="1"/>
  <c r="AIT68" i="1"/>
  <c r="AIU68" i="1" s="1"/>
  <c r="AIV68" i="1" s="1"/>
  <c r="AIW68" i="1" s="1"/>
  <c r="AII68" i="1"/>
  <c r="AIJ68" i="1" s="1"/>
  <c r="AIK68" i="1" s="1"/>
  <c r="AIL68" i="1" s="1"/>
  <c r="AHX68" i="1"/>
  <c r="AHY68" i="1" s="1"/>
  <c r="AHZ68" i="1" s="1"/>
  <c r="AIA68" i="1" s="1"/>
  <c r="AHM68" i="1"/>
  <c r="AHN68" i="1" s="1"/>
  <c r="AHO68" i="1" s="1"/>
  <c r="AHP68" i="1" s="1"/>
  <c r="AHB68" i="1"/>
  <c r="AHC68" i="1" s="1"/>
  <c r="AHD68" i="1" s="1"/>
  <c r="AHE68" i="1" s="1"/>
  <c r="AGQ68" i="1"/>
  <c r="AGR68" i="1" s="1"/>
  <c r="AGS68" i="1" s="1"/>
  <c r="AGT68" i="1" s="1"/>
  <c r="AGF68" i="1"/>
  <c r="AGG68" i="1" s="1"/>
  <c r="AGH68" i="1" s="1"/>
  <c r="AGI68" i="1" s="1"/>
  <c r="AFU68" i="1"/>
  <c r="AFV68" i="1" s="1"/>
  <c r="AFW68" i="1" s="1"/>
  <c r="AFX68" i="1" s="1"/>
  <c r="AFJ68" i="1"/>
  <c r="AFK68" i="1" s="1"/>
  <c r="AFL68" i="1" s="1"/>
  <c r="AFM68" i="1" s="1"/>
  <c r="AEY68" i="1"/>
  <c r="AEZ68" i="1" s="1"/>
  <c r="AFA68" i="1" s="1"/>
  <c r="AFB68" i="1" s="1"/>
  <c r="AEN68" i="1"/>
  <c r="AEO68" i="1" s="1"/>
  <c r="AEP68" i="1" s="1"/>
  <c r="AEQ68" i="1" s="1"/>
  <c r="AEC68" i="1"/>
  <c r="AED68" i="1" s="1"/>
  <c r="AEE68" i="1" s="1"/>
  <c r="AEF68" i="1" s="1"/>
  <c r="ADR68" i="1"/>
  <c r="ADS68" i="1" s="1"/>
  <c r="ADT68" i="1" s="1"/>
  <c r="ADU68" i="1" s="1"/>
  <c r="ADG68" i="1"/>
  <c r="ADH68" i="1" s="1"/>
  <c r="ADI68" i="1" s="1"/>
  <c r="ADJ68" i="1" s="1"/>
  <c r="ACV68" i="1"/>
  <c r="ACW68" i="1" s="1"/>
  <c r="ACX68" i="1" s="1"/>
  <c r="ACY68" i="1" s="1"/>
  <c r="ACK68" i="1"/>
  <c r="ACL68" i="1" s="1"/>
  <c r="ACM68" i="1" s="1"/>
  <c r="ACN68" i="1" s="1"/>
  <c r="ABZ68" i="1"/>
  <c r="ACA68" i="1" s="1"/>
  <c r="ACB68" i="1" s="1"/>
  <c r="ACC68" i="1" s="1"/>
  <c r="ABO68" i="1"/>
  <c r="ABP68" i="1" s="1"/>
  <c r="ABQ68" i="1" s="1"/>
  <c r="ABR68" i="1" s="1"/>
  <c r="ABD68" i="1"/>
  <c r="ABE68" i="1" s="1"/>
  <c r="ABF68" i="1" s="1"/>
  <c r="ABG68" i="1" s="1"/>
  <c r="AAS68" i="1"/>
  <c r="AAT68" i="1" s="1"/>
  <c r="AAU68" i="1" s="1"/>
  <c r="AAV68" i="1" s="1"/>
  <c r="AAH68" i="1"/>
  <c r="AAI68" i="1" s="1"/>
  <c r="AAJ68" i="1" s="1"/>
  <c r="AAK68" i="1" s="1"/>
  <c r="ZW68" i="1"/>
  <c r="ZX68" i="1" s="1"/>
  <c r="ZY68" i="1" s="1"/>
  <c r="ZZ68" i="1" s="1"/>
  <c r="ZL68" i="1"/>
  <c r="ZM68" i="1" s="1"/>
  <c r="ZN68" i="1" s="1"/>
  <c r="ZO68" i="1" s="1"/>
  <c r="ZA68" i="1"/>
  <c r="ZB68" i="1" s="1"/>
  <c r="ZC68" i="1" s="1"/>
  <c r="ZD68" i="1" s="1"/>
  <c r="YP68" i="1"/>
  <c r="YQ68" i="1" s="1"/>
  <c r="YR68" i="1" s="1"/>
  <c r="YS68" i="1" s="1"/>
  <c r="YE68" i="1"/>
  <c r="YF68" i="1" s="1"/>
  <c r="YG68" i="1" s="1"/>
  <c r="YH68" i="1" s="1"/>
  <c r="XT68" i="1"/>
  <c r="XU68" i="1" s="1"/>
  <c r="XV68" i="1" s="1"/>
  <c r="XW68" i="1" s="1"/>
  <c r="XI68" i="1"/>
  <c r="XJ68" i="1" s="1"/>
  <c r="XK68" i="1" s="1"/>
  <c r="XL68" i="1" s="1"/>
  <c r="WX68" i="1"/>
  <c r="WY68" i="1" s="1"/>
  <c r="WZ68" i="1" s="1"/>
  <c r="XA68" i="1" s="1"/>
  <c r="WM68" i="1"/>
  <c r="WN68" i="1" s="1"/>
  <c r="WO68" i="1" s="1"/>
  <c r="WP68" i="1" s="1"/>
  <c r="WB68" i="1"/>
  <c r="WC68" i="1" s="1"/>
  <c r="WD68" i="1" s="1"/>
  <c r="WE68" i="1" s="1"/>
  <c r="VQ68" i="1"/>
  <c r="VR68" i="1" s="1"/>
  <c r="VS68" i="1" s="1"/>
  <c r="VT68" i="1" s="1"/>
  <c r="VF68" i="1"/>
  <c r="VG68" i="1" s="1"/>
  <c r="VH68" i="1" s="1"/>
  <c r="VI68" i="1" s="1"/>
  <c r="UU68" i="1"/>
  <c r="UV68" i="1" s="1"/>
  <c r="UW68" i="1" s="1"/>
  <c r="UX68" i="1" s="1"/>
  <c r="UJ68" i="1"/>
  <c r="UK68" i="1" s="1"/>
  <c r="UL68" i="1" s="1"/>
  <c r="UM68" i="1" s="1"/>
  <c r="TY68" i="1"/>
  <c r="TZ68" i="1" s="1"/>
  <c r="UA68" i="1" s="1"/>
  <c r="UB68" i="1" s="1"/>
  <c r="TN68" i="1"/>
  <c r="TO68" i="1" s="1"/>
  <c r="TP68" i="1" s="1"/>
  <c r="TQ68" i="1" s="1"/>
  <c r="TC68" i="1"/>
  <c r="TD68" i="1" s="1"/>
  <c r="TE68" i="1" s="1"/>
  <c r="TF68" i="1" s="1"/>
  <c r="SR68" i="1"/>
  <c r="SS68" i="1" s="1"/>
  <c r="ST68" i="1" s="1"/>
  <c r="SU68" i="1" s="1"/>
  <c r="SG68" i="1"/>
  <c r="SH68" i="1" s="1"/>
  <c r="SI68" i="1" s="1"/>
  <c r="SJ68" i="1" s="1"/>
  <c r="RV68" i="1"/>
  <c r="RW68" i="1" s="1"/>
  <c r="RX68" i="1" s="1"/>
  <c r="RY68" i="1" s="1"/>
  <c r="RK68" i="1"/>
  <c r="RL68" i="1" s="1"/>
  <c r="RM68" i="1" s="1"/>
  <c r="RN68" i="1" s="1"/>
  <c r="QZ68" i="1"/>
  <c r="RA68" i="1" s="1"/>
  <c r="RB68" i="1" s="1"/>
  <c r="RC68" i="1" s="1"/>
  <c r="QO68" i="1"/>
  <c r="QP68" i="1" s="1"/>
  <c r="QQ68" i="1" s="1"/>
  <c r="QR68" i="1" s="1"/>
  <c r="QD68" i="1"/>
  <c r="QE68" i="1" s="1"/>
  <c r="QF68" i="1" s="1"/>
  <c r="QG68" i="1" s="1"/>
  <c r="PS68" i="1"/>
  <c r="PT68" i="1" s="1"/>
  <c r="PU68" i="1" s="1"/>
  <c r="PV68" i="1" s="1"/>
  <c r="PH68" i="1"/>
  <c r="PI68" i="1" s="1"/>
  <c r="PJ68" i="1" s="1"/>
  <c r="PK68" i="1" s="1"/>
  <c r="OW68" i="1"/>
  <c r="OX68" i="1" s="1"/>
  <c r="OY68" i="1" s="1"/>
  <c r="OZ68" i="1" s="1"/>
  <c r="OL68" i="1"/>
  <c r="OM68" i="1" s="1"/>
  <c r="ON68" i="1" s="1"/>
  <c r="OO68" i="1" s="1"/>
  <c r="OA68" i="1"/>
  <c r="OB68" i="1" s="1"/>
  <c r="OC68" i="1" s="1"/>
  <c r="OD68" i="1" s="1"/>
  <c r="NP68" i="1"/>
  <c r="NQ68" i="1" s="1"/>
  <c r="NR68" i="1" s="1"/>
  <c r="NS68" i="1" s="1"/>
  <c r="NE68" i="1"/>
  <c r="NF68" i="1" s="1"/>
  <c r="NG68" i="1" s="1"/>
  <c r="NH68" i="1" s="1"/>
  <c r="MT68" i="1"/>
  <c r="MU68" i="1" s="1"/>
  <c r="MV68" i="1" s="1"/>
  <c r="MW68" i="1" s="1"/>
  <c r="MI68" i="1"/>
  <c r="MJ68" i="1" s="1"/>
  <c r="MK68" i="1" s="1"/>
  <c r="ML68" i="1" s="1"/>
  <c r="LX68" i="1"/>
  <c r="LY68" i="1" s="1"/>
  <c r="LZ68" i="1" s="1"/>
  <c r="MA68" i="1" s="1"/>
  <c r="LM68" i="1"/>
  <c r="LN68" i="1" s="1"/>
  <c r="LO68" i="1" s="1"/>
  <c r="LP68" i="1" s="1"/>
  <c r="LB68" i="1"/>
  <c r="LC68" i="1" s="1"/>
  <c r="LD68" i="1" s="1"/>
  <c r="LE68" i="1" s="1"/>
  <c r="KQ68" i="1"/>
  <c r="KR68" i="1" s="1"/>
  <c r="KS68" i="1" s="1"/>
  <c r="KT68" i="1" s="1"/>
  <c r="KF68" i="1"/>
  <c r="KG68" i="1" s="1"/>
  <c r="KH68" i="1" s="1"/>
  <c r="KI68" i="1" s="1"/>
  <c r="JU68" i="1"/>
  <c r="JV68" i="1" s="1"/>
  <c r="JW68" i="1" s="1"/>
  <c r="JX68" i="1" s="1"/>
  <c r="JJ68" i="1"/>
  <c r="JK68" i="1" s="1"/>
  <c r="JL68" i="1" s="1"/>
  <c r="JM68" i="1" s="1"/>
  <c r="IY68" i="1"/>
  <c r="IZ68" i="1" s="1"/>
  <c r="JA68" i="1" s="1"/>
  <c r="JB68" i="1" s="1"/>
  <c r="IN68" i="1"/>
  <c r="IO68" i="1" s="1"/>
  <c r="IP68" i="1" s="1"/>
  <c r="IQ68" i="1" s="1"/>
  <c r="IC68" i="1"/>
  <c r="ID68" i="1" s="1"/>
  <c r="IE68" i="1" s="1"/>
  <c r="IF68" i="1" s="1"/>
  <c r="HR68" i="1"/>
  <c r="HS68" i="1" s="1"/>
  <c r="HT68" i="1" s="1"/>
  <c r="HU68" i="1" s="1"/>
  <c r="HG68" i="1"/>
  <c r="HH68" i="1" s="1"/>
  <c r="HI68" i="1" s="1"/>
  <c r="HJ68" i="1" s="1"/>
  <c r="GV68" i="1"/>
  <c r="GW68" i="1" s="1"/>
  <c r="GX68" i="1" s="1"/>
  <c r="GY68" i="1" s="1"/>
  <c r="GK68" i="1"/>
  <c r="GL68" i="1" s="1"/>
  <c r="GM68" i="1" s="1"/>
  <c r="GN68" i="1" s="1"/>
  <c r="FZ68" i="1"/>
  <c r="GA68" i="1" s="1"/>
  <c r="GB68" i="1" s="1"/>
  <c r="GC68" i="1" s="1"/>
  <c r="FO68" i="1"/>
  <c r="FP68" i="1" s="1"/>
  <c r="FQ68" i="1" s="1"/>
  <c r="FR68" i="1" s="1"/>
  <c r="FD68" i="1"/>
  <c r="FE68" i="1" s="1"/>
  <c r="FF68" i="1" s="1"/>
  <c r="FG68" i="1" s="1"/>
  <c r="ES68" i="1"/>
  <c r="ET68" i="1" s="1"/>
  <c r="EU68" i="1" s="1"/>
  <c r="EV68" i="1" s="1"/>
  <c r="EH68" i="1"/>
  <c r="EI68" i="1" s="1"/>
  <c r="EJ68" i="1" s="1"/>
  <c r="EK68" i="1" s="1"/>
  <c r="DW68" i="1"/>
  <c r="DX68" i="1" s="1"/>
  <c r="DY68" i="1" s="1"/>
  <c r="DZ68" i="1" s="1"/>
  <c r="DL68" i="1"/>
  <c r="DM68" i="1" s="1"/>
  <c r="DN68" i="1" s="1"/>
  <c r="DO68" i="1" s="1"/>
  <c r="DA68" i="1"/>
  <c r="DB68" i="1" s="1"/>
  <c r="DC68" i="1" s="1"/>
  <c r="DD68" i="1" s="1"/>
  <c r="CP68" i="1"/>
  <c r="CQ68" i="1" s="1"/>
  <c r="CR68" i="1" s="1"/>
  <c r="CS68" i="1" s="1"/>
  <c r="CE68" i="1"/>
  <c r="CF68" i="1" s="1"/>
  <c r="CG68" i="1" s="1"/>
  <c r="CH68" i="1" s="1"/>
  <c r="BW68" i="1"/>
  <c r="BT68" i="1"/>
  <c r="BU68" i="1" s="1"/>
  <c r="BV68" i="1" s="1"/>
  <c r="BL68" i="1"/>
  <c r="BI68" i="1"/>
  <c r="BJ68" i="1" s="1"/>
  <c r="BK68" i="1" s="1"/>
  <c r="AX68" i="1"/>
  <c r="AY68" i="1" s="1"/>
  <c r="AZ68" i="1" s="1"/>
  <c r="BA68" i="1" s="1"/>
  <c r="AM68" i="1"/>
  <c r="AN68" i="1" s="1"/>
  <c r="AO68" i="1" s="1"/>
  <c r="AP68" i="1" s="1"/>
  <c r="AE68" i="1"/>
  <c r="AB68" i="1"/>
  <c r="AC68" i="1" s="1"/>
  <c r="AD68" i="1" s="1"/>
  <c r="T68" i="1"/>
  <c r="Q68" i="1"/>
  <c r="R68" i="1" s="1"/>
  <c r="S68" i="1" s="1"/>
  <c r="F68" i="1"/>
  <c r="G68" i="1" s="1"/>
  <c r="H68" i="1" s="1"/>
  <c r="I68" i="1" s="1"/>
  <c r="CLL67" i="1"/>
  <c r="CLI67" i="1"/>
  <c r="CLJ67" i="1" s="1"/>
  <c r="CLK67" i="1" s="1"/>
  <c r="CKX67" i="1"/>
  <c r="CKY67" i="1" s="1"/>
  <c r="CKZ67" i="1" s="1"/>
  <c r="CLA67" i="1" s="1"/>
  <c r="CKM67" i="1"/>
  <c r="CKN67" i="1" s="1"/>
  <c r="CKO67" i="1" s="1"/>
  <c r="CKP67" i="1" s="1"/>
  <c r="CKB67" i="1"/>
  <c r="CKC67" i="1" s="1"/>
  <c r="CKD67" i="1" s="1"/>
  <c r="CKE67" i="1" s="1"/>
  <c r="CJQ67" i="1"/>
  <c r="CJR67" i="1" s="1"/>
  <c r="CJS67" i="1" s="1"/>
  <c r="CJT67" i="1" s="1"/>
  <c r="CJI67" i="1"/>
  <c r="CJF67" i="1"/>
  <c r="CJG67" i="1" s="1"/>
  <c r="CJH67" i="1" s="1"/>
  <c r="CIU67" i="1"/>
  <c r="CIV67" i="1" s="1"/>
  <c r="CIW67" i="1" s="1"/>
  <c r="CIX67" i="1" s="1"/>
  <c r="CIM67" i="1"/>
  <c r="CIJ67" i="1"/>
  <c r="CIK67" i="1" s="1"/>
  <c r="CIL67" i="1" s="1"/>
  <c r="CHY67" i="1"/>
  <c r="CHZ67" i="1" s="1"/>
  <c r="CIA67" i="1" s="1"/>
  <c r="CIB67" i="1" s="1"/>
  <c r="CHN67" i="1"/>
  <c r="CHO67" i="1" s="1"/>
  <c r="CHP67" i="1" s="1"/>
  <c r="CHQ67" i="1" s="1"/>
  <c r="CHC67" i="1"/>
  <c r="CHD67" i="1" s="1"/>
  <c r="CHE67" i="1" s="1"/>
  <c r="CHF67" i="1" s="1"/>
  <c r="CGU67" i="1"/>
  <c r="CGR67" i="1"/>
  <c r="CGS67" i="1" s="1"/>
  <c r="CGT67" i="1" s="1"/>
  <c r="CGJ67" i="1"/>
  <c r="CGG67" i="1"/>
  <c r="CGH67" i="1" s="1"/>
  <c r="CGI67" i="1" s="1"/>
  <c r="CFY67" i="1"/>
  <c r="CFV67" i="1"/>
  <c r="CFW67" i="1" s="1"/>
  <c r="CFX67" i="1" s="1"/>
  <c r="CFN67" i="1"/>
  <c r="CFK67" i="1"/>
  <c r="CFL67" i="1" s="1"/>
  <c r="CFM67" i="1" s="1"/>
  <c r="CFC67" i="1"/>
  <c r="CEZ67" i="1"/>
  <c r="CFA67" i="1" s="1"/>
  <c r="CFB67" i="1" s="1"/>
  <c r="CEO67" i="1"/>
  <c r="CEP67" i="1" s="1"/>
  <c r="CEQ67" i="1" s="1"/>
  <c r="CER67" i="1" s="1"/>
  <c r="CEG67" i="1"/>
  <c r="CED67" i="1"/>
  <c r="CEE67" i="1" s="1"/>
  <c r="CEF67" i="1" s="1"/>
  <c r="CDV67" i="1"/>
  <c r="CDS67" i="1"/>
  <c r="CDT67" i="1" s="1"/>
  <c r="CDU67" i="1" s="1"/>
  <c r="CDH67" i="1"/>
  <c r="CDI67" i="1" s="1"/>
  <c r="CDJ67" i="1" s="1"/>
  <c r="CDK67" i="1" s="1"/>
  <c r="CCZ67" i="1"/>
  <c r="CCW67" i="1"/>
  <c r="CCX67" i="1" s="1"/>
  <c r="CCY67" i="1" s="1"/>
  <c r="CCO67" i="1"/>
  <c r="CCL67" i="1"/>
  <c r="CCM67" i="1" s="1"/>
  <c r="CCN67" i="1" s="1"/>
  <c r="CCA67" i="1"/>
  <c r="CCB67" i="1" s="1"/>
  <c r="CCC67" i="1" s="1"/>
  <c r="CCD67" i="1" s="1"/>
  <c r="CBP67" i="1"/>
  <c r="CBQ67" i="1" s="1"/>
  <c r="CBR67" i="1" s="1"/>
  <c r="CBS67" i="1" s="1"/>
  <c r="CBH67" i="1"/>
  <c r="CBE67" i="1"/>
  <c r="CBF67" i="1" s="1"/>
  <c r="CBG67" i="1" s="1"/>
  <c r="CAT67" i="1"/>
  <c r="CAU67" i="1" s="1"/>
  <c r="CAV67" i="1" s="1"/>
  <c r="CAW67" i="1" s="1"/>
  <c r="CAL67" i="1"/>
  <c r="CAI67" i="1"/>
  <c r="CAJ67" i="1" s="1"/>
  <c r="CAK67" i="1" s="1"/>
  <c r="CAA67" i="1"/>
  <c r="BZX67" i="1"/>
  <c r="BZY67" i="1" s="1"/>
  <c r="BZZ67" i="1" s="1"/>
  <c r="BZP67" i="1"/>
  <c r="BZM67" i="1"/>
  <c r="BZN67" i="1" s="1"/>
  <c r="BZO67" i="1" s="1"/>
  <c r="BZB67" i="1"/>
  <c r="BZC67" i="1" s="1"/>
  <c r="BZD67" i="1" s="1"/>
  <c r="BZE67" i="1" s="1"/>
  <c r="BYQ67" i="1"/>
  <c r="BYR67" i="1" s="1"/>
  <c r="BYS67" i="1" s="1"/>
  <c r="BYT67" i="1" s="1"/>
  <c r="BYF67" i="1"/>
  <c r="BYG67" i="1" s="1"/>
  <c r="BYH67" i="1" s="1"/>
  <c r="BYI67" i="1" s="1"/>
  <c r="BXX67" i="1"/>
  <c r="BXU67" i="1"/>
  <c r="BXV67" i="1" s="1"/>
  <c r="BXW67" i="1" s="1"/>
  <c r="BXM67" i="1"/>
  <c r="BXJ67" i="1"/>
  <c r="BXK67" i="1" s="1"/>
  <c r="BXL67" i="1" s="1"/>
  <c r="BXB67" i="1"/>
  <c r="BWY67" i="1"/>
  <c r="BWZ67" i="1" s="1"/>
  <c r="BXA67" i="1" s="1"/>
  <c r="BWQ67" i="1"/>
  <c r="BWN67" i="1"/>
  <c r="BWO67" i="1" s="1"/>
  <c r="BWP67" i="1" s="1"/>
  <c r="BWC67" i="1"/>
  <c r="BWD67" i="1" s="1"/>
  <c r="BWE67" i="1" s="1"/>
  <c r="BWF67" i="1" s="1"/>
  <c r="BVR67" i="1"/>
  <c r="BVS67" i="1" s="1"/>
  <c r="BVT67" i="1" s="1"/>
  <c r="BVU67" i="1" s="1"/>
  <c r="BVJ67" i="1"/>
  <c r="BVG67" i="1"/>
  <c r="BVH67" i="1" s="1"/>
  <c r="BVI67" i="1" s="1"/>
  <c r="BUV67" i="1"/>
  <c r="BUW67" i="1" s="1"/>
  <c r="BUX67" i="1" s="1"/>
  <c r="BUY67" i="1" s="1"/>
  <c r="BUK67" i="1"/>
  <c r="BUL67" i="1" s="1"/>
  <c r="BUM67" i="1" s="1"/>
  <c r="BUN67" i="1" s="1"/>
  <c r="BTZ67" i="1"/>
  <c r="BUA67" i="1" s="1"/>
  <c r="BUB67" i="1" s="1"/>
  <c r="BUC67" i="1" s="1"/>
  <c r="BTR67" i="1"/>
  <c r="BTO67" i="1"/>
  <c r="BTP67" i="1" s="1"/>
  <c r="BTQ67" i="1" s="1"/>
  <c r="BTG67" i="1"/>
  <c r="BTD67" i="1"/>
  <c r="BTE67" i="1" s="1"/>
  <c r="BTF67" i="1" s="1"/>
  <c r="BSS67" i="1"/>
  <c r="BST67" i="1" s="1"/>
  <c r="BSU67" i="1" s="1"/>
  <c r="BSV67" i="1" s="1"/>
  <c r="BSH67" i="1"/>
  <c r="BSI67" i="1" s="1"/>
  <c r="BSJ67" i="1" s="1"/>
  <c r="BSK67" i="1" s="1"/>
  <c r="BRZ67" i="1"/>
  <c r="BRW67" i="1"/>
  <c r="BRX67" i="1" s="1"/>
  <c r="BRY67" i="1" s="1"/>
  <c r="BRL67" i="1"/>
  <c r="BRM67" i="1" s="1"/>
  <c r="BRN67" i="1" s="1"/>
  <c r="BRO67" i="1" s="1"/>
  <c r="BRA67" i="1"/>
  <c r="BRB67" i="1" s="1"/>
  <c r="BRC67" i="1" s="1"/>
  <c r="BRD67" i="1" s="1"/>
  <c r="BQP67" i="1"/>
  <c r="BQQ67" i="1" s="1"/>
  <c r="BQR67" i="1" s="1"/>
  <c r="BQS67" i="1" s="1"/>
  <c r="BQH67" i="1"/>
  <c r="BQE67" i="1"/>
  <c r="BQF67" i="1" s="1"/>
  <c r="BQG67" i="1" s="1"/>
  <c r="BPT67" i="1"/>
  <c r="BPU67" i="1" s="1"/>
  <c r="BPV67" i="1" s="1"/>
  <c r="BPW67" i="1" s="1"/>
  <c r="BPL67" i="1"/>
  <c r="BPI67" i="1"/>
  <c r="BPJ67" i="1" s="1"/>
  <c r="BPK67" i="1" s="1"/>
  <c r="BOX67" i="1"/>
  <c r="BOY67" i="1" s="1"/>
  <c r="BOZ67" i="1" s="1"/>
  <c r="BPA67" i="1" s="1"/>
  <c r="BOP67" i="1"/>
  <c r="BOM67" i="1"/>
  <c r="BON67" i="1" s="1"/>
  <c r="BOO67" i="1" s="1"/>
  <c r="BOB67" i="1"/>
  <c r="BOC67" i="1" s="1"/>
  <c r="BOD67" i="1" s="1"/>
  <c r="BOE67" i="1" s="1"/>
  <c r="BNT67" i="1"/>
  <c r="BNQ67" i="1"/>
  <c r="BNR67" i="1" s="1"/>
  <c r="BNS67" i="1" s="1"/>
  <c r="BNF67" i="1"/>
  <c r="BNG67" i="1" s="1"/>
  <c r="BNH67" i="1" s="1"/>
  <c r="BNI67" i="1" s="1"/>
  <c r="BMU67" i="1"/>
  <c r="BMV67" i="1" s="1"/>
  <c r="BMW67" i="1" s="1"/>
  <c r="BMX67" i="1" s="1"/>
  <c r="BMJ67" i="1"/>
  <c r="BMK67" i="1" s="1"/>
  <c r="BML67" i="1" s="1"/>
  <c r="BMM67" i="1" s="1"/>
  <c r="BLY67" i="1"/>
  <c r="BLZ67" i="1" s="1"/>
  <c r="BMA67" i="1" s="1"/>
  <c r="BMB67" i="1" s="1"/>
  <c r="BLN67" i="1"/>
  <c r="BLO67" i="1" s="1"/>
  <c r="BLP67" i="1" s="1"/>
  <c r="BLQ67" i="1" s="1"/>
  <c r="BLC67" i="1"/>
  <c r="BLD67" i="1" s="1"/>
  <c r="BLE67" i="1" s="1"/>
  <c r="BLF67" i="1" s="1"/>
  <c r="BKR67" i="1"/>
  <c r="BKS67" i="1" s="1"/>
  <c r="BKT67" i="1" s="1"/>
  <c r="BKU67" i="1" s="1"/>
  <c r="BKG67" i="1"/>
  <c r="BKH67" i="1" s="1"/>
  <c r="BKI67" i="1" s="1"/>
  <c r="BKJ67" i="1" s="1"/>
  <c r="BJV67" i="1"/>
  <c r="BJW67" i="1" s="1"/>
  <c r="BJX67" i="1" s="1"/>
  <c r="BJY67" i="1" s="1"/>
  <c r="BJN67" i="1"/>
  <c r="BJK67" i="1"/>
  <c r="BJL67" i="1" s="1"/>
  <c r="BJM67" i="1" s="1"/>
  <c r="BIZ67" i="1"/>
  <c r="BJA67" i="1" s="1"/>
  <c r="BJB67" i="1" s="1"/>
  <c r="BJC67" i="1" s="1"/>
  <c r="BIO67" i="1"/>
  <c r="BIP67" i="1" s="1"/>
  <c r="BIQ67" i="1" s="1"/>
  <c r="BIR67" i="1" s="1"/>
  <c r="BID67" i="1"/>
  <c r="BIE67" i="1" s="1"/>
  <c r="BIF67" i="1" s="1"/>
  <c r="BIG67" i="1" s="1"/>
  <c r="BHS67" i="1"/>
  <c r="BHT67" i="1" s="1"/>
  <c r="BHU67" i="1" s="1"/>
  <c r="BHV67" i="1" s="1"/>
  <c r="BHH67" i="1"/>
  <c r="BHI67" i="1" s="1"/>
  <c r="BHJ67" i="1" s="1"/>
  <c r="BHK67" i="1" s="1"/>
  <c r="BGZ67" i="1"/>
  <c r="BGW67" i="1"/>
  <c r="BGX67" i="1" s="1"/>
  <c r="BGY67" i="1" s="1"/>
  <c r="BGL67" i="1"/>
  <c r="BGM67" i="1" s="1"/>
  <c r="BGN67" i="1" s="1"/>
  <c r="BGO67" i="1" s="1"/>
  <c r="BGA67" i="1"/>
  <c r="BGB67" i="1" s="1"/>
  <c r="BGC67" i="1" s="1"/>
  <c r="BGD67" i="1" s="1"/>
  <c r="BFP67" i="1"/>
  <c r="BFQ67" i="1" s="1"/>
  <c r="BFR67" i="1" s="1"/>
  <c r="BFS67" i="1" s="1"/>
  <c r="BFH67" i="1"/>
  <c r="BFE67" i="1"/>
  <c r="BFF67" i="1" s="1"/>
  <c r="BFG67" i="1" s="1"/>
  <c r="BET67" i="1"/>
  <c r="BEU67" i="1" s="1"/>
  <c r="BEV67" i="1" s="1"/>
  <c r="BEW67" i="1" s="1"/>
  <c r="BEL67" i="1"/>
  <c r="BEI67" i="1"/>
  <c r="BEJ67" i="1" s="1"/>
  <c r="BEK67" i="1" s="1"/>
  <c r="BDX67" i="1"/>
  <c r="BDY67" i="1" s="1"/>
  <c r="BDZ67" i="1" s="1"/>
  <c r="BEA67" i="1" s="1"/>
  <c r="BDP67" i="1"/>
  <c r="BDM67" i="1"/>
  <c r="BDN67" i="1" s="1"/>
  <c r="BDO67" i="1" s="1"/>
  <c r="BDB67" i="1"/>
  <c r="BDC67" i="1" s="1"/>
  <c r="BDD67" i="1" s="1"/>
  <c r="BDE67" i="1" s="1"/>
  <c r="BCQ67" i="1"/>
  <c r="BCR67" i="1" s="1"/>
  <c r="BCS67" i="1" s="1"/>
  <c r="BCT67" i="1" s="1"/>
  <c r="BCF67" i="1"/>
  <c r="BCG67" i="1" s="1"/>
  <c r="BCH67" i="1" s="1"/>
  <c r="BCI67" i="1" s="1"/>
  <c r="BBU67" i="1"/>
  <c r="BBV67" i="1" s="1"/>
  <c r="BBW67" i="1" s="1"/>
  <c r="BBX67" i="1" s="1"/>
  <c r="BBJ67" i="1"/>
  <c r="BBK67" i="1" s="1"/>
  <c r="BBL67" i="1" s="1"/>
  <c r="BBM67" i="1" s="1"/>
  <c r="BBB67" i="1"/>
  <c r="BAY67" i="1"/>
  <c r="BAZ67" i="1" s="1"/>
  <c r="BBA67" i="1" s="1"/>
  <c r="BAN67" i="1"/>
  <c r="BAO67" i="1" s="1"/>
  <c r="BAP67" i="1" s="1"/>
  <c r="BAQ67" i="1" s="1"/>
  <c r="BAC67" i="1"/>
  <c r="BAD67" i="1" s="1"/>
  <c r="BAE67" i="1" s="1"/>
  <c r="BAF67" i="1" s="1"/>
  <c r="AZR67" i="1"/>
  <c r="AZS67" i="1" s="1"/>
  <c r="AZT67" i="1" s="1"/>
  <c r="AZU67" i="1" s="1"/>
  <c r="AZG67" i="1"/>
  <c r="AZH67" i="1" s="1"/>
  <c r="AZI67" i="1" s="1"/>
  <c r="AZJ67" i="1" s="1"/>
  <c r="AYV67" i="1"/>
  <c r="AYW67" i="1" s="1"/>
  <c r="AYX67" i="1" s="1"/>
  <c r="AYY67" i="1" s="1"/>
  <c r="AYN67" i="1"/>
  <c r="AYK67" i="1"/>
  <c r="AYL67" i="1" s="1"/>
  <c r="AYM67" i="1" s="1"/>
  <c r="AXZ67" i="1"/>
  <c r="AYA67" i="1" s="1"/>
  <c r="AYB67" i="1" s="1"/>
  <c r="AYC67" i="1" s="1"/>
  <c r="AXO67" i="1"/>
  <c r="AXP67" i="1" s="1"/>
  <c r="AXQ67" i="1" s="1"/>
  <c r="AXR67" i="1" s="1"/>
  <c r="AXD67" i="1"/>
  <c r="AXE67" i="1" s="1"/>
  <c r="AXF67" i="1" s="1"/>
  <c r="AXG67" i="1" s="1"/>
  <c r="AWS67" i="1"/>
  <c r="AWT67" i="1" s="1"/>
  <c r="AWU67" i="1" s="1"/>
  <c r="AWV67" i="1" s="1"/>
  <c r="AWH67" i="1"/>
  <c r="AWI67" i="1" s="1"/>
  <c r="AWJ67" i="1" s="1"/>
  <c r="AWK67" i="1" s="1"/>
  <c r="AVW67" i="1"/>
  <c r="AVX67" i="1" s="1"/>
  <c r="AVY67" i="1" s="1"/>
  <c r="AVZ67" i="1" s="1"/>
  <c r="AVL67" i="1"/>
  <c r="AVM67" i="1" s="1"/>
  <c r="AVN67" i="1" s="1"/>
  <c r="AVO67" i="1" s="1"/>
  <c r="AVD67" i="1"/>
  <c r="AVA67" i="1"/>
  <c r="AVB67" i="1" s="1"/>
  <c r="AVC67" i="1" s="1"/>
  <c r="AUP67" i="1"/>
  <c r="AUQ67" i="1" s="1"/>
  <c r="AUR67" i="1" s="1"/>
  <c r="AUS67" i="1" s="1"/>
  <c r="AUE67" i="1"/>
  <c r="AUF67" i="1" s="1"/>
  <c r="AUG67" i="1" s="1"/>
  <c r="AUH67" i="1" s="1"/>
  <c r="ATT67" i="1"/>
  <c r="ATU67" i="1" s="1"/>
  <c r="ATV67" i="1" s="1"/>
  <c r="ATW67" i="1" s="1"/>
  <c r="ATI67" i="1"/>
  <c r="ATJ67" i="1" s="1"/>
  <c r="ATK67" i="1" s="1"/>
  <c r="ATL67" i="1" s="1"/>
  <c r="ASX67" i="1"/>
  <c r="ASY67" i="1" s="1"/>
  <c r="ASZ67" i="1" s="1"/>
  <c r="ATA67" i="1" s="1"/>
  <c r="ASP67" i="1"/>
  <c r="ASM67" i="1"/>
  <c r="ASN67" i="1" s="1"/>
  <c r="ASO67" i="1" s="1"/>
  <c r="ASB67" i="1"/>
  <c r="ASC67" i="1" s="1"/>
  <c r="ASD67" i="1" s="1"/>
  <c r="ASE67" i="1" s="1"/>
  <c r="ART67" i="1"/>
  <c r="ARQ67" i="1"/>
  <c r="ARR67" i="1" s="1"/>
  <c r="ARS67" i="1" s="1"/>
  <c r="ARF67" i="1"/>
  <c r="ARG67" i="1" s="1"/>
  <c r="ARH67" i="1" s="1"/>
  <c r="ARI67" i="1" s="1"/>
  <c r="AQX67" i="1"/>
  <c r="AQU67" i="1"/>
  <c r="AQV67" i="1" s="1"/>
  <c r="AQW67" i="1" s="1"/>
  <c r="AQJ67" i="1"/>
  <c r="AQK67" i="1" s="1"/>
  <c r="AQL67" i="1" s="1"/>
  <c r="AQM67" i="1" s="1"/>
  <c r="AQB67" i="1"/>
  <c r="APY67" i="1"/>
  <c r="APZ67" i="1" s="1"/>
  <c r="AQA67" i="1" s="1"/>
  <c r="APN67" i="1"/>
  <c r="APO67" i="1" s="1"/>
  <c r="APP67" i="1" s="1"/>
  <c r="APQ67" i="1" s="1"/>
  <c r="APC67" i="1"/>
  <c r="APD67" i="1" s="1"/>
  <c r="APE67" i="1" s="1"/>
  <c r="APF67" i="1" s="1"/>
  <c r="AOR67" i="1"/>
  <c r="AOS67" i="1" s="1"/>
  <c r="AOT67" i="1" s="1"/>
  <c r="AOU67" i="1" s="1"/>
  <c r="AOG67" i="1"/>
  <c r="AOH67" i="1" s="1"/>
  <c r="AOI67" i="1" s="1"/>
  <c r="AOJ67" i="1" s="1"/>
  <c r="ANV67" i="1"/>
  <c r="ANW67" i="1" s="1"/>
  <c r="ANX67" i="1" s="1"/>
  <c r="ANY67" i="1" s="1"/>
  <c r="ANK67" i="1"/>
  <c r="ANL67" i="1" s="1"/>
  <c r="ANM67" i="1" s="1"/>
  <c r="ANN67" i="1" s="1"/>
  <c r="AMZ67" i="1"/>
  <c r="ANA67" i="1" s="1"/>
  <c r="ANB67" i="1" s="1"/>
  <c r="ANC67" i="1" s="1"/>
  <c r="AMR67" i="1"/>
  <c r="AMO67" i="1"/>
  <c r="AMP67" i="1" s="1"/>
  <c r="AMQ67" i="1" s="1"/>
  <c r="AMD67" i="1"/>
  <c r="AME67" i="1" s="1"/>
  <c r="AMF67" i="1" s="1"/>
  <c r="AMG67" i="1" s="1"/>
  <c r="ALS67" i="1"/>
  <c r="ALT67" i="1" s="1"/>
  <c r="ALU67" i="1" s="1"/>
  <c r="ALV67" i="1" s="1"/>
  <c r="ALH67" i="1"/>
  <c r="ALI67" i="1" s="1"/>
  <c r="ALJ67" i="1" s="1"/>
  <c r="ALK67" i="1" s="1"/>
  <c r="AKZ67" i="1"/>
  <c r="AKW67" i="1"/>
  <c r="AKX67" i="1" s="1"/>
  <c r="AKY67" i="1" s="1"/>
  <c r="AKL67" i="1"/>
  <c r="AKM67" i="1" s="1"/>
  <c r="AKN67" i="1" s="1"/>
  <c r="AKO67" i="1" s="1"/>
  <c r="AKD67" i="1"/>
  <c r="AKA67" i="1"/>
  <c r="AKB67" i="1" s="1"/>
  <c r="AKC67" i="1" s="1"/>
  <c r="AJP67" i="1"/>
  <c r="AJQ67" i="1" s="1"/>
  <c r="AJR67" i="1" s="1"/>
  <c r="AJS67" i="1" s="1"/>
  <c r="AJH67" i="1"/>
  <c r="AJE67" i="1"/>
  <c r="AJF67" i="1" s="1"/>
  <c r="AJG67" i="1" s="1"/>
  <c r="AIT67" i="1"/>
  <c r="AIU67" i="1" s="1"/>
  <c r="AIV67" i="1" s="1"/>
  <c r="AIW67" i="1" s="1"/>
  <c r="AIL67" i="1"/>
  <c r="AII67" i="1"/>
  <c r="AIJ67" i="1" s="1"/>
  <c r="AIK67" i="1" s="1"/>
  <c r="AHX67" i="1"/>
  <c r="AHY67" i="1" s="1"/>
  <c r="AHZ67" i="1" s="1"/>
  <c r="AIA67" i="1" s="1"/>
  <c r="AHP67" i="1"/>
  <c r="AHM67" i="1"/>
  <c r="AHN67" i="1" s="1"/>
  <c r="AHO67" i="1" s="1"/>
  <c r="AHB67" i="1"/>
  <c r="AHC67" i="1" s="1"/>
  <c r="AHD67" i="1" s="1"/>
  <c r="AHE67" i="1" s="1"/>
  <c r="AGT67" i="1"/>
  <c r="AGQ67" i="1"/>
  <c r="AGR67" i="1" s="1"/>
  <c r="AGS67" i="1" s="1"/>
  <c r="AGF67" i="1"/>
  <c r="AGG67" i="1" s="1"/>
  <c r="AGH67" i="1" s="1"/>
  <c r="AGI67" i="1" s="1"/>
  <c r="AFX67" i="1"/>
  <c r="AFU67" i="1"/>
  <c r="AFV67" i="1" s="1"/>
  <c r="AFW67" i="1" s="1"/>
  <c r="AFJ67" i="1"/>
  <c r="AFK67" i="1" s="1"/>
  <c r="AFL67" i="1" s="1"/>
  <c r="AFM67" i="1" s="1"/>
  <c r="AEY67" i="1"/>
  <c r="AEZ67" i="1" s="1"/>
  <c r="AFA67" i="1" s="1"/>
  <c r="AFB67" i="1" s="1"/>
  <c r="AEN67" i="1"/>
  <c r="AEO67" i="1" s="1"/>
  <c r="AEP67" i="1" s="1"/>
  <c r="AEQ67" i="1" s="1"/>
  <c r="AEF67" i="1"/>
  <c r="AEC67" i="1"/>
  <c r="AED67" i="1" s="1"/>
  <c r="AEE67" i="1" s="1"/>
  <c r="ADR67" i="1"/>
  <c r="ADS67" i="1" s="1"/>
  <c r="ADT67" i="1" s="1"/>
  <c r="ADU67" i="1" s="1"/>
  <c r="ADJ67" i="1"/>
  <c r="ADG67" i="1"/>
  <c r="ADH67" i="1" s="1"/>
  <c r="ADI67" i="1" s="1"/>
  <c r="ACV67" i="1"/>
  <c r="ACW67" i="1" s="1"/>
  <c r="ACX67" i="1" s="1"/>
  <c r="ACY67" i="1" s="1"/>
  <c r="ACK67" i="1"/>
  <c r="ACL67" i="1" s="1"/>
  <c r="ACM67" i="1" s="1"/>
  <c r="ACN67" i="1" s="1"/>
  <c r="ABZ67" i="1"/>
  <c r="ACA67" i="1" s="1"/>
  <c r="ACB67" i="1" s="1"/>
  <c r="ACC67" i="1" s="1"/>
  <c r="ABO67" i="1"/>
  <c r="ABP67" i="1" s="1"/>
  <c r="ABQ67" i="1" s="1"/>
  <c r="ABR67" i="1" s="1"/>
  <c r="ABD67" i="1"/>
  <c r="ABE67" i="1" s="1"/>
  <c r="ABF67" i="1" s="1"/>
  <c r="ABG67" i="1" s="1"/>
  <c r="AAV67" i="1"/>
  <c r="AAS67" i="1"/>
  <c r="AAT67" i="1" s="1"/>
  <c r="AAU67" i="1" s="1"/>
  <c r="AAH67" i="1"/>
  <c r="AAI67" i="1" s="1"/>
  <c r="AAJ67" i="1" s="1"/>
  <c r="AAK67" i="1" s="1"/>
  <c r="ZZ67" i="1"/>
  <c r="ZW67" i="1"/>
  <c r="ZX67" i="1" s="1"/>
  <c r="ZY67" i="1" s="1"/>
  <c r="ZL67" i="1"/>
  <c r="ZM67" i="1" s="1"/>
  <c r="ZN67" i="1" s="1"/>
  <c r="ZO67" i="1" s="1"/>
  <c r="ZA67" i="1"/>
  <c r="ZB67" i="1" s="1"/>
  <c r="ZC67" i="1" s="1"/>
  <c r="ZD67" i="1" s="1"/>
  <c r="YP67" i="1"/>
  <c r="YQ67" i="1" s="1"/>
  <c r="YR67" i="1" s="1"/>
  <c r="YS67" i="1" s="1"/>
  <c r="YE67" i="1"/>
  <c r="YF67" i="1" s="1"/>
  <c r="YG67" i="1" s="1"/>
  <c r="YH67" i="1" s="1"/>
  <c r="XT67" i="1"/>
  <c r="XU67" i="1" s="1"/>
  <c r="XV67" i="1" s="1"/>
  <c r="XW67" i="1" s="1"/>
  <c r="XI67" i="1"/>
  <c r="XJ67" i="1" s="1"/>
  <c r="XK67" i="1" s="1"/>
  <c r="XL67" i="1" s="1"/>
  <c r="WX67" i="1"/>
  <c r="WY67" i="1" s="1"/>
  <c r="WZ67" i="1" s="1"/>
  <c r="XA67" i="1" s="1"/>
  <c r="WP67" i="1"/>
  <c r="WM67" i="1"/>
  <c r="WN67" i="1" s="1"/>
  <c r="WO67" i="1" s="1"/>
  <c r="WB67" i="1"/>
  <c r="WC67" i="1" s="1"/>
  <c r="WD67" i="1" s="1"/>
  <c r="WE67" i="1" s="1"/>
  <c r="VQ67" i="1"/>
  <c r="VR67" i="1" s="1"/>
  <c r="VS67" i="1" s="1"/>
  <c r="VT67" i="1" s="1"/>
  <c r="VF67" i="1"/>
  <c r="VG67" i="1" s="1"/>
  <c r="VH67" i="1" s="1"/>
  <c r="VI67" i="1" s="1"/>
  <c r="UX67" i="1"/>
  <c r="UU67" i="1"/>
  <c r="UV67" i="1" s="1"/>
  <c r="UW67" i="1" s="1"/>
  <c r="UJ67" i="1"/>
  <c r="UK67" i="1" s="1"/>
  <c r="UL67" i="1" s="1"/>
  <c r="UM67" i="1" s="1"/>
  <c r="UB67" i="1"/>
  <c r="TY67" i="1"/>
  <c r="TZ67" i="1" s="1"/>
  <c r="UA67" i="1" s="1"/>
  <c r="TN67" i="1"/>
  <c r="TO67" i="1" s="1"/>
  <c r="TP67" i="1" s="1"/>
  <c r="TQ67" i="1" s="1"/>
  <c r="TC67" i="1"/>
  <c r="TD67" i="1" s="1"/>
  <c r="TE67" i="1" s="1"/>
  <c r="TF67" i="1" s="1"/>
  <c r="SR67" i="1"/>
  <c r="SS67" i="1" s="1"/>
  <c r="ST67" i="1" s="1"/>
  <c r="SU67" i="1" s="1"/>
  <c r="SJ67" i="1"/>
  <c r="SG67" i="1"/>
  <c r="SH67" i="1" s="1"/>
  <c r="SI67" i="1" s="1"/>
  <c r="RV67" i="1"/>
  <c r="RW67" i="1" s="1"/>
  <c r="RX67" i="1" s="1"/>
  <c r="RY67" i="1" s="1"/>
  <c r="RK67" i="1"/>
  <c r="RL67" i="1" s="1"/>
  <c r="RM67" i="1" s="1"/>
  <c r="RN67" i="1" s="1"/>
  <c r="QZ67" i="1"/>
  <c r="RA67" i="1" s="1"/>
  <c r="RB67" i="1" s="1"/>
  <c r="RC67" i="1" s="1"/>
  <c r="QO67" i="1"/>
  <c r="QP67" i="1" s="1"/>
  <c r="QQ67" i="1" s="1"/>
  <c r="QR67" i="1" s="1"/>
  <c r="QD67" i="1"/>
  <c r="QE67" i="1" s="1"/>
  <c r="QF67" i="1" s="1"/>
  <c r="QG67" i="1" s="1"/>
  <c r="PS67" i="1"/>
  <c r="PT67" i="1" s="1"/>
  <c r="PU67" i="1" s="1"/>
  <c r="PV67" i="1" s="1"/>
  <c r="PH67" i="1"/>
  <c r="PI67" i="1" s="1"/>
  <c r="PJ67" i="1" s="1"/>
  <c r="PK67" i="1" s="1"/>
  <c r="OW67" i="1"/>
  <c r="OX67" i="1" s="1"/>
  <c r="OY67" i="1" s="1"/>
  <c r="OZ67" i="1" s="1"/>
  <c r="OL67" i="1"/>
  <c r="OM67" i="1" s="1"/>
  <c r="ON67" i="1" s="1"/>
  <c r="OO67" i="1" s="1"/>
  <c r="OA67" i="1"/>
  <c r="OB67" i="1" s="1"/>
  <c r="OC67" i="1" s="1"/>
  <c r="OD67" i="1" s="1"/>
  <c r="NP67" i="1"/>
  <c r="NQ67" i="1" s="1"/>
  <c r="NR67" i="1" s="1"/>
  <c r="NS67" i="1" s="1"/>
  <c r="NH67" i="1"/>
  <c r="NE67" i="1"/>
  <c r="NF67" i="1" s="1"/>
  <c r="NG67" i="1" s="1"/>
  <c r="MT67" i="1"/>
  <c r="MU67" i="1" s="1"/>
  <c r="MV67" i="1" s="1"/>
  <c r="MW67" i="1" s="1"/>
  <c r="MI67" i="1"/>
  <c r="MJ67" i="1" s="1"/>
  <c r="MK67" i="1" s="1"/>
  <c r="ML67" i="1" s="1"/>
  <c r="LX67" i="1"/>
  <c r="LY67" i="1" s="1"/>
  <c r="LZ67" i="1" s="1"/>
  <c r="MA67" i="1" s="1"/>
  <c r="LM67" i="1"/>
  <c r="LN67" i="1" s="1"/>
  <c r="LO67" i="1" s="1"/>
  <c r="LP67" i="1" s="1"/>
  <c r="LB67" i="1"/>
  <c r="LC67" i="1" s="1"/>
  <c r="LD67" i="1" s="1"/>
  <c r="LE67" i="1" s="1"/>
  <c r="KQ67" i="1"/>
  <c r="KR67" i="1" s="1"/>
  <c r="KS67" i="1" s="1"/>
  <c r="KT67" i="1" s="1"/>
  <c r="KF67" i="1"/>
  <c r="KG67" i="1" s="1"/>
  <c r="KH67" i="1" s="1"/>
  <c r="KI67" i="1" s="1"/>
  <c r="JX67" i="1"/>
  <c r="JU67" i="1"/>
  <c r="JV67" i="1" s="1"/>
  <c r="JW67" i="1" s="1"/>
  <c r="JJ67" i="1"/>
  <c r="JK67" i="1" s="1"/>
  <c r="JL67" i="1" s="1"/>
  <c r="JM67" i="1" s="1"/>
  <c r="JB67" i="1"/>
  <c r="IY67" i="1"/>
  <c r="IZ67" i="1" s="1"/>
  <c r="JA67" i="1" s="1"/>
  <c r="IN67" i="1"/>
  <c r="IO67" i="1" s="1"/>
  <c r="IP67" i="1" s="1"/>
  <c r="IQ67" i="1" s="1"/>
  <c r="IF67" i="1"/>
  <c r="IC67" i="1"/>
  <c r="ID67" i="1" s="1"/>
  <c r="IE67" i="1" s="1"/>
  <c r="HR67" i="1"/>
  <c r="HS67" i="1" s="1"/>
  <c r="HT67" i="1" s="1"/>
  <c r="HU67" i="1" s="1"/>
  <c r="HJ67" i="1"/>
  <c r="HG67" i="1"/>
  <c r="HH67" i="1" s="1"/>
  <c r="HI67" i="1" s="1"/>
  <c r="GV67" i="1"/>
  <c r="GW67" i="1" s="1"/>
  <c r="GX67" i="1" s="1"/>
  <c r="GY67" i="1" s="1"/>
  <c r="GK67" i="1"/>
  <c r="GL67" i="1" s="1"/>
  <c r="GM67" i="1" s="1"/>
  <c r="GN67" i="1" s="1"/>
  <c r="FZ67" i="1"/>
  <c r="GA67" i="1" s="1"/>
  <c r="GB67" i="1" s="1"/>
  <c r="GC67" i="1" s="1"/>
  <c r="FR67" i="1"/>
  <c r="FO67" i="1"/>
  <c r="FP67" i="1" s="1"/>
  <c r="FQ67" i="1" s="1"/>
  <c r="FD67" i="1"/>
  <c r="FE67" i="1" s="1"/>
  <c r="FF67" i="1" s="1"/>
  <c r="FG67" i="1" s="1"/>
  <c r="ES67" i="1"/>
  <c r="ET67" i="1" s="1"/>
  <c r="EU67" i="1" s="1"/>
  <c r="EV67" i="1" s="1"/>
  <c r="EH67" i="1"/>
  <c r="EI67" i="1" s="1"/>
  <c r="EJ67" i="1" s="1"/>
  <c r="EK67" i="1" s="1"/>
  <c r="DW67" i="1"/>
  <c r="DX67" i="1" s="1"/>
  <c r="DY67" i="1" s="1"/>
  <c r="DZ67" i="1" s="1"/>
  <c r="DL67" i="1"/>
  <c r="DM67" i="1" s="1"/>
  <c r="DN67" i="1" s="1"/>
  <c r="DO67" i="1" s="1"/>
  <c r="DD67" i="1"/>
  <c r="DA67" i="1"/>
  <c r="DB67" i="1" s="1"/>
  <c r="DC67" i="1" s="1"/>
  <c r="CP67" i="1"/>
  <c r="CQ67" i="1" s="1"/>
  <c r="CR67" i="1" s="1"/>
  <c r="CS67" i="1" s="1"/>
  <c r="CE67" i="1"/>
  <c r="CF67" i="1" s="1"/>
  <c r="CG67" i="1" s="1"/>
  <c r="CH67" i="1" s="1"/>
  <c r="BT67" i="1"/>
  <c r="BU67" i="1" s="1"/>
  <c r="BV67" i="1" s="1"/>
  <c r="BW67" i="1" s="1"/>
  <c r="BL67" i="1"/>
  <c r="BI67" i="1"/>
  <c r="BJ67" i="1" s="1"/>
  <c r="BK67" i="1" s="1"/>
  <c r="AX67" i="1"/>
  <c r="AY67" i="1" s="1"/>
  <c r="AZ67" i="1" s="1"/>
  <c r="BA67" i="1" s="1"/>
  <c r="AM67" i="1"/>
  <c r="AN67" i="1" s="1"/>
  <c r="AO67" i="1" s="1"/>
  <c r="AP67" i="1" s="1"/>
  <c r="AB67" i="1"/>
  <c r="AC67" i="1" s="1"/>
  <c r="AD67" i="1" s="1"/>
  <c r="AE67" i="1" s="1"/>
  <c r="T67" i="1"/>
  <c r="Q67" i="1"/>
  <c r="R67" i="1" s="1"/>
  <c r="S67" i="1" s="1"/>
  <c r="F67" i="1"/>
  <c r="G67" i="1" s="1"/>
  <c r="H67" i="1" s="1"/>
  <c r="I67" i="1" s="1"/>
  <c r="CLL66" i="1"/>
  <c r="CLI66" i="1"/>
  <c r="CLJ66" i="1" s="1"/>
  <c r="CLK66" i="1" s="1"/>
  <c r="CKX66" i="1"/>
  <c r="CKY66" i="1" s="1"/>
  <c r="CKZ66" i="1" s="1"/>
  <c r="CLA66" i="1" s="1"/>
  <c r="CKM66" i="1"/>
  <c r="CKN66" i="1" s="1"/>
  <c r="CKO66" i="1" s="1"/>
  <c r="CKP66" i="1" s="1"/>
  <c r="CKB66" i="1"/>
  <c r="CKC66" i="1" s="1"/>
  <c r="CKD66" i="1" s="1"/>
  <c r="CKE66" i="1" s="1"/>
  <c r="CJT66" i="1"/>
  <c r="CJQ66" i="1"/>
  <c r="CJR66" i="1" s="1"/>
  <c r="CJS66" i="1" s="1"/>
  <c r="CJF66" i="1"/>
  <c r="CJG66" i="1" s="1"/>
  <c r="CJH66" i="1" s="1"/>
  <c r="CJI66" i="1" s="1"/>
  <c r="CIX66" i="1"/>
  <c r="CIU66" i="1"/>
  <c r="CIV66" i="1" s="1"/>
  <c r="CIW66" i="1" s="1"/>
  <c r="CIJ66" i="1"/>
  <c r="CIK66" i="1" s="1"/>
  <c r="CIL66" i="1" s="1"/>
  <c r="CIM66" i="1" s="1"/>
  <c r="CIB66" i="1"/>
  <c r="CIC80" i="1" s="1"/>
  <c r="CHY66" i="1"/>
  <c r="CHZ66" i="1" s="1"/>
  <c r="CIA66" i="1" s="1"/>
  <c r="CHN66" i="1"/>
  <c r="CHO66" i="1" s="1"/>
  <c r="CHP66" i="1" s="1"/>
  <c r="CHQ66" i="1" s="1"/>
  <c r="CHC66" i="1"/>
  <c r="CHD66" i="1" s="1"/>
  <c r="CHE66" i="1" s="1"/>
  <c r="CHF66" i="1" s="1"/>
  <c r="CGR66" i="1"/>
  <c r="CGS66" i="1" s="1"/>
  <c r="CGT66" i="1" s="1"/>
  <c r="CGU66" i="1" s="1"/>
  <c r="CGG66" i="1"/>
  <c r="CGH66" i="1" s="1"/>
  <c r="CGI66" i="1" s="1"/>
  <c r="CGJ66" i="1" s="1"/>
  <c r="CFV66" i="1"/>
  <c r="CFW66" i="1" s="1"/>
  <c r="CFX66" i="1" s="1"/>
  <c r="CFY66" i="1" s="1"/>
  <c r="CFK66" i="1"/>
  <c r="CFL66" i="1" s="1"/>
  <c r="CFM66" i="1" s="1"/>
  <c r="CFN66" i="1" s="1"/>
  <c r="CEZ66" i="1"/>
  <c r="CFA66" i="1" s="1"/>
  <c r="CFB66" i="1" s="1"/>
  <c r="CFC66" i="1" s="1"/>
  <c r="CEO66" i="1"/>
  <c r="CEP66" i="1" s="1"/>
  <c r="CEQ66" i="1" s="1"/>
  <c r="CER66" i="1" s="1"/>
  <c r="CED66" i="1"/>
  <c r="CEE66" i="1" s="1"/>
  <c r="CEF66" i="1" s="1"/>
  <c r="CEG66" i="1" s="1"/>
  <c r="CDS66" i="1"/>
  <c r="CDT66" i="1" s="1"/>
  <c r="CDU66" i="1" s="1"/>
  <c r="CDV66" i="1" s="1"/>
  <c r="CDH66" i="1"/>
  <c r="CDI66" i="1" s="1"/>
  <c r="CDJ66" i="1" s="1"/>
  <c r="CDK66" i="1" s="1"/>
  <c r="CCZ66" i="1"/>
  <c r="CCW66" i="1"/>
  <c r="CCX66" i="1" s="1"/>
  <c r="CCY66" i="1" s="1"/>
  <c r="CCL66" i="1"/>
  <c r="CCM66" i="1" s="1"/>
  <c r="CCN66" i="1" s="1"/>
  <c r="CCO66" i="1" s="1"/>
  <c r="CCD66" i="1"/>
  <c r="CCA66" i="1"/>
  <c r="CCB66" i="1" s="1"/>
  <c r="CCC66" i="1" s="1"/>
  <c r="CBP66" i="1"/>
  <c r="CBQ66" i="1" s="1"/>
  <c r="CBR66" i="1" s="1"/>
  <c r="CBS66" i="1" s="1"/>
  <c r="CBH66" i="1"/>
  <c r="CBE66" i="1"/>
  <c r="CBF66" i="1" s="1"/>
  <c r="CBG66" i="1" s="1"/>
  <c r="CAT66" i="1"/>
  <c r="CAU66" i="1" s="1"/>
  <c r="CAV66" i="1" s="1"/>
  <c r="CAW66" i="1" s="1"/>
  <c r="CAL66" i="1"/>
  <c r="CAI66" i="1"/>
  <c r="CAJ66" i="1" s="1"/>
  <c r="CAK66" i="1" s="1"/>
  <c r="BZX66" i="1"/>
  <c r="BZY66" i="1" s="1"/>
  <c r="BZZ66" i="1" s="1"/>
  <c r="CAA66" i="1" s="1"/>
  <c r="BZM66" i="1"/>
  <c r="BZN66" i="1" s="1"/>
  <c r="BZO66" i="1" s="1"/>
  <c r="BZP66" i="1" s="1"/>
  <c r="BZB66" i="1"/>
  <c r="BZC66" i="1" s="1"/>
  <c r="BZD66" i="1" s="1"/>
  <c r="BZE66" i="1" s="1"/>
  <c r="BYQ66" i="1"/>
  <c r="BYR66" i="1" s="1"/>
  <c r="BYS66" i="1" s="1"/>
  <c r="BYT66" i="1" s="1"/>
  <c r="BYF66" i="1"/>
  <c r="BYG66" i="1" s="1"/>
  <c r="BYH66" i="1" s="1"/>
  <c r="BYI66" i="1" s="1"/>
  <c r="BXX66" i="1"/>
  <c r="BXU66" i="1"/>
  <c r="BXV66" i="1" s="1"/>
  <c r="BXW66" i="1" s="1"/>
  <c r="BXJ66" i="1"/>
  <c r="BXK66" i="1" s="1"/>
  <c r="BXL66" i="1" s="1"/>
  <c r="BXM66" i="1" s="1"/>
  <c r="BXB66" i="1"/>
  <c r="BWY66" i="1"/>
  <c r="BWZ66" i="1" s="1"/>
  <c r="BXA66" i="1" s="1"/>
  <c r="BWN66" i="1"/>
  <c r="BWO66" i="1" s="1"/>
  <c r="BWP66" i="1" s="1"/>
  <c r="BWQ66" i="1" s="1"/>
  <c r="BWF66" i="1"/>
  <c r="BWC66" i="1"/>
  <c r="BWD66" i="1" s="1"/>
  <c r="BWE66" i="1" s="1"/>
  <c r="BVR66" i="1"/>
  <c r="BVS66" i="1" s="1"/>
  <c r="BVT66" i="1" s="1"/>
  <c r="BVU66" i="1" s="1"/>
  <c r="BVG66" i="1"/>
  <c r="BVH66" i="1" s="1"/>
  <c r="BVI66" i="1" s="1"/>
  <c r="BVJ66" i="1" s="1"/>
  <c r="BUV66" i="1"/>
  <c r="BUW66" i="1" s="1"/>
  <c r="BUX66" i="1" s="1"/>
  <c r="BUY66" i="1" s="1"/>
  <c r="BUK66" i="1"/>
  <c r="BUL66" i="1" s="1"/>
  <c r="BUM66" i="1" s="1"/>
  <c r="BUN66" i="1" s="1"/>
  <c r="BTZ66" i="1"/>
  <c r="BUA66" i="1" s="1"/>
  <c r="BUB66" i="1" s="1"/>
  <c r="BUC66" i="1" s="1"/>
  <c r="BTO66" i="1"/>
  <c r="BTP66" i="1" s="1"/>
  <c r="BTQ66" i="1" s="1"/>
  <c r="BTR66" i="1" s="1"/>
  <c r="BTD66" i="1"/>
  <c r="BTE66" i="1" s="1"/>
  <c r="BTF66" i="1" s="1"/>
  <c r="BTG66" i="1" s="1"/>
  <c r="BSS66" i="1"/>
  <c r="BST66" i="1" s="1"/>
  <c r="BSU66" i="1" s="1"/>
  <c r="BSV66" i="1" s="1"/>
  <c r="BSH66" i="1"/>
  <c r="BSI66" i="1" s="1"/>
  <c r="BSJ66" i="1" s="1"/>
  <c r="BSK66" i="1" s="1"/>
  <c r="BRW66" i="1"/>
  <c r="BRX66" i="1" s="1"/>
  <c r="BRY66" i="1" s="1"/>
  <c r="BRZ66" i="1" s="1"/>
  <c r="BRL66" i="1"/>
  <c r="BRM66" i="1" s="1"/>
  <c r="BRN66" i="1" s="1"/>
  <c r="BRO66" i="1" s="1"/>
  <c r="BRA66" i="1"/>
  <c r="BRB66" i="1" s="1"/>
  <c r="BRC66" i="1" s="1"/>
  <c r="BRD66" i="1" s="1"/>
  <c r="BQP66" i="1"/>
  <c r="BQQ66" i="1" s="1"/>
  <c r="BQR66" i="1" s="1"/>
  <c r="BQS66" i="1" s="1"/>
  <c r="BQE66" i="1"/>
  <c r="BQF66" i="1" s="1"/>
  <c r="BQG66" i="1" s="1"/>
  <c r="BQH66" i="1" s="1"/>
  <c r="BPT66" i="1"/>
  <c r="BPU66" i="1" s="1"/>
  <c r="BPV66" i="1" s="1"/>
  <c r="BPW66" i="1" s="1"/>
  <c r="BPL66" i="1"/>
  <c r="BPM80" i="1" s="1"/>
  <c r="BPI66" i="1"/>
  <c r="BPJ66" i="1" s="1"/>
  <c r="BPK66" i="1" s="1"/>
  <c r="BOX66" i="1"/>
  <c r="BOY66" i="1" s="1"/>
  <c r="BOZ66" i="1" s="1"/>
  <c r="BPA66" i="1" s="1"/>
  <c r="BOM66" i="1"/>
  <c r="BON66" i="1" s="1"/>
  <c r="BOO66" i="1" s="1"/>
  <c r="BOP66" i="1" s="1"/>
  <c r="BOB66" i="1"/>
  <c r="BOC66" i="1" s="1"/>
  <c r="BOD66" i="1" s="1"/>
  <c r="BOE66" i="1" s="1"/>
  <c r="BNQ66" i="1"/>
  <c r="BNR66" i="1" s="1"/>
  <c r="BNS66" i="1" s="1"/>
  <c r="BNT66" i="1" s="1"/>
  <c r="BNF66" i="1"/>
  <c r="BNG66" i="1" s="1"/>
  <c r="BNH66" i="1" s="1"/>
  <c r="BNI66" i="1" s="1"/>
  <c r="BMU66" i="1"/>
  <c r="BMV66" i="1" s="1"/>
  <c r="BMW66" i="1" s="1"/>
  <c r="BMX66" i="1" s="1"/>
  <c r="BMJ66" i="1"/>
  <c r="BMK66" i="1" s="1"/>
  <c r="BML66" i="1" s="1"/>
  <c r="BMM66" i="1" s="1"/>
  <c r="BMB66" i="1"/>
  <c r="BLY66" i="1"/>
  <c r="BLZ66" i="1" s="1"/>
  <c r="BMA66" i="1" s="1"/>
  <c r="BLN66" i="1"/>
  <c r="BLO66" i="1" s="1"/>
  <c r="BLP66" i="1" s="1"/>
  <c r="BLQ66" i="1" s="1"/>
  <c r="BLF66" i="1"/>
  <c r="BLC66" i="1"/>
  <c r="BLD66" i="1" s="1"/>
  <c r="BLE66" i="1" s="1"/>
  <c r="BKR66" i="1"/>
  <c r="BKS66" i="1" s="1"/>
  <c r="BKT66" i="1" s="1"/>
  <c r="BKU66" i="1" s="1"/>
  <c r="BKG66" i="1"/>
  <c r="BKH66" i="1" s="1"/>
  <c r="BKI66" i="1" s="1"/>
  <c r="BKJ66" i="1" s="1"/>
  <c r="BJV66" i="1"/>
  <c r="BJW66" i="1" s="1"/>
  <c r="BJX66" i="1" s="1"/>
  <c r="BJY66" i="1" s="1"/>
  <c r="BJN66" i="1"/>
  <c r="BJO80" i="1" s="1"/>
  <c r="BJK66" i="1"/>
  <c r="BJL66" i="1" s="1"/>
  <c r="BJM66" i="1" s="1"/>
  <c r="BIZ66" i="1"/>
  <c r="BJA66" i="1" s="1"/>
  <c r="BJB66" i="1" s="1"/>
  <c r="BJC66" i="1" s="1"/>
  <c r="BIR66" i="1"/>
  <c r="BIO66" i="1"/>
  <c r="BIP66" i="1" s="1"/>
  <c r="BIQ66" i="1" s="1"/>
  <c r="BID66" i="1"/>
  <c r="BIE66" i="1" s="1"/>
  <c r="BIF66" i="1" s="1"/>
  <c r="BIG66" i="1" s="1"/>
  <c r="BHS66" i="1"/>
  <c r="BHT66" i="1" s="1"/>
  <c r="BHU66" i="1" s="1"/>
  <c r="BHV66" i="1" s="1"/>
  <c r="BHH66" i="1"/>
  <c r="BHI66" i="1" s="1"/>
  <c r="BHJ66" i="1" s="1"/>
  <c r="BHK66" i="1" s="1"/>
  <c r="BGZ66" i="1"/>
  <c r="BGW66" i="1"/>
  <c r="BGX66" i="1" s="1"/>
  <c r="BGY66" i="1" s="1"/>
  <c r="BGL66" i="1"/>
  <c r="BGM66" i="1" s="1"/>
  <c r="BGN66" i="1" s="1"/>
  <c r="BGO66" i="1" s="1"/>
  <c r="BGA66" i="1"/>
  <c r="BGB66" i="1" s="1"/>
  <c r="BGC66" i="1" s="1"/>
  <c r="BGD66" i="1" s="1"/>
  <c r="BFP66" i="1"/>
  <c r="BFQ66" i="1" s="1"/>
  <c r="BFR66" i="1" s="1"/>
  <c r="BFS66" i="1" s="1"/>
  <c r="BFE66" i="1"/>
  <c r="BFF66" i="1" s="1"/>
  <c r="BFG66" i="1" s="1"/>
  <c r="BFH66" i="1" s="1"/>
  <c r="BET66" i="1"/>
  <c r="BEU66" i="1" s="1"/>
  <c r="BEV66" i="1" s="1"/>
  <c r="BEW66" i="1" s="1"/>
  <c r="BEX80" i="1" s="1"/>
  <c r="BEL66" i="1"/>
  <c r="BEI66" i="1"/>
  <c r="BEJ66" i="1" s="1"/>
  <c r="BEK66" i="1" s="1"/>
  <c r="BDX66" i="1"/>
  <c r="BDY66" i="1" s="1"/>
  <c r="BDZ66" i="1" s="1"/>
  <c r="BEA66" i="1" s="1"/>
  <c r="BDM66" i="1"/>
  <c r="BDN66" i="1" s="1"/>
  <c r="BDO66" i="1" s="1"/>
  <c r="BDP66" i="1" s="1"/>
  <c r="BDQ80" i="1" s="1"/>
  <c r="BDB66" i="1"/>
  <c r="BDC66" i="1" s="1"/>
  <c r="BDD66" i="1" s="1"/>
  <c r="BDE66" i="1" s="1"/>
  <c r="BCT66" i="1"/>
  <c r="BCQ66" i="1"/>
  <c r="BCR66" i="1" s="1"/>
  <c r="BCS66" i="1" s="1"/>
  <c r="BCF66" i="1"/>
  <c r="BCG66" i="1" s="1"/>
  <c r="BCH66" i="1" s="1"/>
  <c r="BCI66" i="1" s="1"/>
  <c r="BBU66" i="1"/>
  <c r="BBV66" i="1" s="1"/>
  <c r="BBW66" i="1" s="1"/>
  <c r="BBX66" i="1" s="1"/>
  <c r="BBJ66" i="1"/>
  <c r="BBK66" i="1" s="1"/>
  <c r="BBL66" i="1" s="1"/>
  <c r="BBM66" i="1" s="1"/>
  <c r="BAY66" i="1"/>
  <c r="BAZ66" i="1" s="1"/>
  <c r="BBA66" i="1" s="1"/>
  <c r="BBB66" i="1" s="1"/>
  <c r="BAN66" i="1"/>
  <c r="BAO66" i="1" s="1"/>
  <c r="BAP66" i="1" s="1"/>
  <c r="BAQ66" i="1" s="1"/>
  <c r="BAF66" i="1"/>
  <c r="BAC66" i="1"/>
  <c r="BAD66" i="1" s="1"/>
  <c r="BAE66" i="1" s="1"/>
  <c r="AZR66" i="1"/>
  <c r="AZS66" i="1" s="1"/>
  <c r="AZT66" i="1" s="1"/>
  <c r="AZU66" i="1" s="1"/>
  <c r="AZG66" i="1"/>
  <c r="AZH66" i="1" s="1"/>
  <c r="AZI66" i="1" s="1"/>
  <c r="AZJ66" i="1" s="1"/>
  <c r="AYV66" i="1"/>
  <c r="AYW66" i="1" s="1"/>
  <c r="AYX66" i="1" s="1"/>
  <c r="AYY66" i="1" s="1"/>
  <c r="AYK66" i="1"/>
  <c r="AYL66" i="1" s="1"/>
  <c r="AYM66" i="1" s="1"/>
  <c r="AYN66" i="1" s="1"/>
  <c r="AXZ66" i="1"/>
  <c r="AYA66" i="1" s="1"/>
  <c r="AYB66" i="1" s="1"/>
  <c r="AYC66" i="1" s="1"/>
  <c r="AXO66" i="1"/>
  <c r="AXP66" i="1" s="1"/>
  <c r="AXQ66" i="1" s="1"/>
  <c r="AXR66" i="1" s="1"/>
  <c r="AXD66" i="1"/>
  <c r="AXE66" i="1" s="1"/>
  <c r="AXF66" i="1" s="1"/>
  <c r="AXG66" i="1" s="1"/>
  <c r="AWV66" i="1"/>
  <c r="AWS66" i="1"/>
  <c r="AWT66" i="1" s="1"/>
  <c r="AWU66" i="1" s="1"/>
  <c r="AWH66" i="1"/>
  <c r="AWI66" i="1" s="1"/>
  <c r="AWJ66" i="1" s="1"/>
  <c r="AWK66" i="1" s="1"/>
  <c r="AVW66" i="1"/>
  <c r="AVX66" i="1" s="1"/>
  <c r="AVY66" i="1" s="1"/>
  <c r="AVZ66" i="1" s="1"/>
  <c r="AVL66" i="1"/>
  <c r="AVM66" i="1" s="1"/>
  <c r="AVN66" i="1" s="1"/>
  <c r="AVO66" i="1" s="1"/>
  <c r="AVA66" i="1"/>
  <c r="AVB66" i="1" s="1"/>
  <c r="AVC66" i="1" s="1"/>
  <c r="AVD66" i="1" s="1"/>
  <c r="AVE80" i="1" s="1"/>
  <c r="AUP66" i="1"/>
  <c r="AUQ66" i="1" s="1"/>
  <c r="AUR66" i="1" s="1"/>
  <c r="AUS66" i="1" s="1"/>
  <c r="AUE66" i="1"/>
  <c r="AUF66" i="1" s="1"/>
  <c r="AUG66" i="1" s="1"/>
  <c r="AUH66" i="1" s="1"/>
  <c r="ATT66" i="1"/>
  <c r="ATU66" i="1" s="1"/>
  <c r="ATV66" i="1" s="1"/>
  <c r="ATW66" i="1" s="1"/>
  <c r="ATL66" i="1"/>
  <c r="ATI66" i="1"/>
  <c r="ATJ66" i="1" s="1"/>
  <c r="ATK66" i="1" s="1"/>
  <c r="ASX66" i="1"/>
  <c r="ASY66" i="1" s="1"/>
  <c r="ASZ66" i="1" s="1"/>
  <c r="ATA66" i="1" s="1"/>
  <c r="ASM66" i="1"/>
  <c r="ASN66" i="1" s="1"/>
  <c r="ASO66" i="1" s="1"/>
  <c r="ASP66" i="1" s="1"/>
  <c r="ASB66" i="1"/>
  <c r="ASC66" i="1" s="1"/>
  <c r="ASD66" i="1" s="1"/>
  <c r="ASE66" i="1" s="1"/>
  <c r="ART66" i="1"/>
  <c r="ARQ66" i="1"/>
  <c r="ARR66" i="1" s="1"/>
  <c r="ARS66" i="1" s="1"/>
  <c r="ARF66" i="1"/>
  <c r="ARG66" i="1" s="1"/>
  <c r="ARH66" i="1" s="1"/>
  <c r="ARI66" i="1" s="1"/>
  <c r="AQX66" i="1"/>
  <c r="AQU66" i="1"/>
  <c r="AQV66" i="1" s="1"/>
  <c r="AQW66" i="1" s="1"/>
  <c r="AQJ66" i="1"/>
  <c r="AQK66" i="1" s="1"/>
  <c r="AQL66" i="1" s="1"/>
  <c r="AQM66" i="1" s="1"/>
  <c r="APY66" i="1"/>
  <c r="APZ66" i="1" s="1"/>
  <c r="AQA66" i="1" s="1"/>
  <c r="AQB66" i="1" s="1"/>
  <c r="APN66" i="1"/>
  <c r="APO66" i="1" s="1"/>
  <c r="APP66" i="1" s="1"/>
  <c r="APQ66" i="1" s="1"/>
  <c r="APF66" i="1"/>
  <c r="APC66" i="1"/>
  <c r="APD66" i="1" s="1"/>
  <c r="APE66" i="1" s="1"/>
  <c r="AOR66" i="1"/>
  <c r="AOS66" i="1" s="1"/>
  <c r="AOT66" i="1" s="1"/>
  <c r="AOU66" i="1" s="1"/>
  <c r="AOJ66" i="1"/>
  <c r="AOG66" i="1"/>
  <c r="AOH66" i="1" s="1"/>
  <c r="AOI66" i="1" s="1"/>
  <c r="ANV66" i="1"/>
  <c r="ANW66" i="1" s="1"/>
  <c r="ANX66" i="1" s="1"/>
  <c r="ANY66" i="1" s="1"/>
  <c r="ANN66" i="1"/>
  <c r="ANK66" i="1"/>
  <c r="ANL66" i="1" s="1"/>
  <c r="ANM66" i="1" s="1"/>
  <c r="AMZ66" i="1"/>
  <c r="ANA66" i="1" s="1"/>
  <c r="ANB66" i="1" s="1"/>
  <c r="ANC66" i="1" s="1"/>
  <c r="AMR66" i="1"/>
  <c r="AMO66" i="1"/>
  <c r="AMP66" i="1" s="1"/>
  <c r="AMQ66" i="1" s="1"/>
  <c r="AMD66" i="1"/>
  <c r="AME66" i="1" s="1"/>
  <c r="AMF66" i="1" s="1"/>
  <c r="AMG66" i="1" s="1"/>
  <c r="ALS66" i="1"/>
  <c r="ALT66" i="1" s="1"/>
  <c r="ALU66" i="1" s="1"/>
  <c r="ALV66" i="1" s="1"/>
  <c r="ALW80" i="1" s="1"/>
  <c r="ALH66" i="1"/>
  <c r="ALI66" i="1" s="1"/>
  <c r="ALJ66" i="1" s="1"/>
  <c r="ALK66" i="1" s="1"/>
  <c r="AKW66" i="1"/>
  <c r="AKX66" i="1" s="1"/>
  <c r="AKY66" i="1" s="1"/>
  <c r="AKZ66" i="1" s="1"/>
  <c r="AKL66" i="1"/>
  <c r="AKM66" i="1" s="1"/>
  <c r="AKN66" i="1" s="1"/>
  <c r="AKO66" i="1" s="1"/>
  <c r="AKA66" i="1"/>
  <c r="AKB66" i="1" s="1"/>
  <c r="AKC66" i="1" s="1"/>
  <c r="AKD66" i="1" s="1"/>
  <c r="AJP66" i="1"/>
  <c r="AJQ66" i="1" s="1"/>
  <c r="AJR66" i="1" s="1"/>
  <c r="AJS66" i="1" s="1"/>
  <c r="AJH66" i="1"/>
  <c r="AJE66" i="1"/>
  <c r="AJF66" i="1" s="1"/>
  <c r="AJG66" i="1" s="1"/>
  <c r="AIT66" i="1"/>
  <c r="AIU66" i="1" s="1"/>
  <c r="AIV66" i="1" s="1"/>
  <c r="AIW66" i="1" s="1"/>
  <c r="AIL66" i="1"/>
  <c r="AII66" i="1"/>
  <c r="AIJ66" i="1" s="1"/>
  <c r="AIK66" i="1" s="1"/>
  <c r="AHX66" i="1"/>
  <c r="AHY66" i="1" s="1"/>
  <c r="AHZ66" i="1" s="1"/>
  <c r="AIA66" i="1" s="1"/>
  <c r="AHM66" i="1"/>
  <c r="AHN66" i="1" s="1"/>
  <c r="AHO66" i="1" s="1"/>
  <c r="AHP66" i="1" s="1"/>
  <c r="AHB66" i="1"/>
  <c r="AHC66" i="1" s="1"/>
  <c r="AHD66" i="1" s="1"/>
  <c r="AHE66" i="1" s="1"/>
  <c r="AGQ66" i="1"/>
  <c r="AGR66" i="1" s="1"/>
  <c r="AGS66" i="1" s="1"/>
  <c r="AGT66" i="1" s="1"/>
  <c r="AGF66" i="1"/>
  <c r="AGG66" i="1" s="1"/>
  <c r="AGH66" i="1" s="1"/>
  <c r="AGI66" i="1" s="1"/>
  <c r="AFU66" i="1"/>
  <c r="AFV66" i="1" s="1"/>
  <c r="AFW66" i="1" s="1"/>
  <c r="AFX66" i="1" s="1"/>
  <c r="AFJ66" i="1"/>
  <c r="AFK66" i="1" s="1"/>
  <c r="AFL66" i="1" s="1"/>
  <c r="AFM66" i="1" s="1"/>
  <c r="AFB66" i="1"/>
  <c r="AFC80" i="1" s="1"/>
  <c r="AEY66" i="1"/>
  <c r="AEZ66" i="1" s="1"/>
  <c r="AFA66" i="1" s="1"/>
  <c r="AEN66" i="1"/>
  <c r="AEO66" i="1" s="1"/>
  <c r="AEP66" i="1" s="1"/>
  <c r="AEQ66" i="1" s="1"/>
  <c r="AEC66" i="1"/>
  <c r="AED66" i="1" s="1"/>
  <c r="AEE66" i="1" s="1"/>
  <c r="AEF66" i="1" s="1"/>
  <c r="ADR66" i="1"/>
  <c r="ADS66" i="1" s="1"/>
  <c r="ADT66" i="1" s="1"/>
  <c r="ADU66" i="1" s="1"/>
  <c r="ADG66" i="1"/>
  <c r="ADH66" i="1" s="1"/>
  <c r="ADI66" i="1" s="1"/>
  <c r="ADJ66" i="1" s="1"/>
  <c r="ACV66" i="1"/>
  <c r="ACW66" i="1" s="1"/>
  <c r="ACX66" i="1" s="1"/>
  <c r="ACY66" i="1" s="1"/>
  <c r="ACN66" i="1"/>
  <c r="ACK66" i="1"/>
  <c r="ACL66" i="1" s="1"/>
  <c r="ACM66" i="1" s="1"/>
  <c r="ABZ66" i="1"/>
  <c r="ACA66" i="1" s="1"/>
  <c r="ACB66" i="1" s="1"/>
  <c r="ACC66" i="1" s="1"/>
  <c r="ABO66" i="1"/>
  <c r="ABP66" i="1" s="1"/>
  <c r="ABQ66" i="1" s="1"/>
  <c r="ABR66" i="1" s="1"/>
  <c r="ABD66" i="1"/>
  <c r="ABE66" i="1" s="1"/>
  <c r="ABF66" i="1" s="1"/>
  <c r="ABG66" i="1" s="1"/>
  <c r="AAV66" i="1"/>
  <c r="AAS66" i="1"/>
  <c r="AAT66" i="1" s="1"/>
  <c r="AAU66" i="1" s="1"/>
  <c r="AAH66" i="1"/>
  <c r="AAI66" i="1" s="1"/>
  <c r="AAJ66" i="1" s="1"/>
  <c r="AAK66" i="1" s="1"/>
  <c r="ZW66" i="1"/>
  <c r="ZX66" i="1" s="1"/>
  <c r="ZY66" i="1" s="1"/>
  <c r="ZZ66" i="1" s="1"/>
  <c r="ZL66" i="1"/>
  <c r="ZM66" i="1" s="1"/>
  <c r="ZN66" i="1" s="1"/>
  <c r="ZO66" i="1" s="1"/>
  <c r="ZD66" i="1"/>
  <c r="ZA66" i="1"/>
  <c r="ZB66" i="1" s="1"/>
  <c r="ZC66" i="1" s="1"/>
  <c r="YP66" i="1"/>
  <c r="YQ66" i="1" s="1"/>
  <c r="YR66" i="1" s="1"/>
  <c r="YS66" i="1" s="1"/>
  <c r="YE66" i="1"/>
  <c r="YF66" i="1" s="1"/>
  <c r="YG66" i="1" s="1"/>
  <c r="YH66" i="1" s="1"/>
  <c r="XT66" i="1"/>
  <c r="XU66" i="1" s="1"/>
  <c r="XV66" i="1" s="1"/>
  <c r="XW66" i="1" s="1"/>
  <c r="XI66" i="1"/>
  <c r="XJ66" i="1" s="1"/>
  <c r="XK66" i="1" s="1"/>
  <c r="XL66" i="1" s="1"/>
  <c r="WX66" i="1"/>
  <c r="WY66" i="1" s="1"/>
  <c r="WZ66" i="1" s="1"/>
  <c r="XA66" i="1" s="1"/>
  <c r="WP66" i="1"/>
  <c r="WM66" i="1"/>
  <c r="WN66" i="1" s="1"/>
  <c r="WO66" i="1" s="1"/>
  <c r="WB66" i="1"/>
  <c r="WC66" i="1" s="1"/>
  <c r="WD66" i="1" s="1"/>
  <c r="WE66" i="1" s="1"/>
  <c r="VQ66" i="1"/>
  <c r="VR66" i="1" s="1"/>
  <c r="VS66" i="1" s="1"/>
  <c r="VT66" i="1" s="1"/>
  <c r="VF66" i="1"/>
  <c r="VG66" i="1" s="1"/>
  <c r="VH66" i="1" s="1"/>
  <c r="VI66" i="1" s="1"/>
  <c r="UU66" i="1"/>
  <c r="UV66" i="1" s="1"/>
  <c r="UW66" i="1" s="1"/>
  <c r="UX66" i="1" s="1"/>
  <c r="UJ66" i="1"/>
  <c r="UK66" i="1" s="1"/>
  <c r="UL66" i="1" s="1"/>
  <c r="UM66" i="1" s="1"/>
  <c r="UB66" i="1"/>
  <c r="TY66" i="1"/>
  <c r="TZ66" i="1" s="1"/>
  <c r="UA66" i="1" s="1"/>
  <c r="TN66" i="1"/>
  <c r="TO66" i="1" s="1"/>
  <c r="TP66" i="1" s="1"/>
  <c r="TQ66" i="1" s="1"/>
  <c r="TC66" i="1"/>
  <c r="TD66" i="1" s="1"/>
  <c r="TE66" i="1" s="1"/>
  <c r="TF66" i="1" s="1"/>
  <c r="SR66" i="1"/>
  <c r="SS66" i="1" s="1"/>
  <c r="ST66" i="1" s="1"/>
  <c r="SU66" i="1" s="1"/>
  <c r="SJ66" i="1"/>
  <c r="SG66" i="1"/>
  <c r="SH66" i="1" s="1"/>
  <c r="SI66" i="1" s="1"/>
  <c r="RV66" i="1"/>
  <c r="RW66" i="1" s="1"/>
  <c r="RX66" i="1" s="1"/>
  <c r="RY66" i="1" s="1"/>
  <c r="RN66" i="1"/>
  <c r="RK66" i="1"/>
  <c r="RL66" i="1" s="1"/>
  <c r="RM66" i="1" s="1"/>
  <c r="QZ66" i="1"/>
  <c r="RA66" i="1" s="1"/>
  <c r="RB66" i="1" s="1"/>
  <c r="RC66" i="1" s="1"/>
  <c r="QR66" i="1"/>
  <c r="QO66" i="1"/>
  <c r="QP66" i="1" s="1"/>
  <c r="QQ66" i="1" s="1"/>
  <c r="QD66" i="1"/>
  <c r="QE66" i="1" s="1"/>
  <c r="QF66" i="1" s="1"/>
  <c r="QG66" i="1" s="1"/>
  <c r="PS66" i="1"/>
  <c r="PT66" i="1" s="1"/>
  <c r="PU66" i="1" s="1"/>
  <c r="PV66" i="1" s="1"/>
  <c r="PH66" i="1"/>
  <c r="PI66" i="1" s="1"/>
  <c r="PJ66" i="1" s="1"/>
  <c r="PK66" i="1" s="1"/>
  <c r="OW66" i="1"/>
  <c r="OX66" i="1" s="1"/>
  <c r="OY66" i="1" s="1"/>
  <c r="OZ66" i="1" s="1"/>
  <c r="OL66" i="1"/>
  <c r="OM66" i="1" s="1"/>
  <c r="ON66" i="1" s="1"/>
  <c r="OO66" i="1" s="1"/>
  <c r="OD66" i="1"/>
  <c r="OA66" i="1"/>
  <c r="OB66" i="1" s="1"/>
  <c r="OC66" i="1" s="1"/>
  <c r="NP66" i="1"/>
  <c r="NQ66" i="1" s="1"/>
  <c r="NR66" i="1" s="1"/>
  <c r="NS66" i="1" s="1"/>
  <c r="NH66" i="1"/>
  <c r="NE66" i="1"/>
  <c r="NF66" i="1" s="1"/>
  <c r="NG66" i="1" s="1"/>
  <c r="MT66" i="1"/>
  <c r="MU66" i="1" s="1"/>
  <c r="MV66" i="1" s="1"/>
  <c r="MW66" i="1" s="1"/>
  <c r="MI66" i="1"/>
  <c r="MJ66" i="1" s="1"/>
  <c r="MK66" i="1" s="1"/>
  <c r="ML66" i="1" s="1"/>
  <c r="LX66" i="1"/>
  <c r="LY66" i="1" s="1"/>
  <c r="LZ66" i="1" s="1"/>
  <c r="MA66" i="1" s="1"/>
  <c r="LM66" i="1"/>
  <c r="LN66" i="1" s="1"/>
  <c r="LO66" i="1" s="1"/>
  <c r="LP66" i="1" s="1"/>
  <c r="LB66" i="1"/>
  <c r="LC66" i="1" s="1"/>
  <c r="LD66" i="1" s="1"/>
  <c r="LE66" i="1" s="1"/>
  <c r="KQ66" i="1"/>
  <c r="KR66" i="1" s="1"/>
  <c r="KS66" i="1" s="1"/>
  <c r="KT66" i="1" s="1"/>
  <c r="KF66" i="1"/>
  <c r="KG66" i="1" s="1"/>
  <c r="KH66" i="1" s="1"/>
  <c r="KI66" i="1" s="1"/>
  <c r="JX66" i="1"/>
  <c r="JU66" i="1"/>
  <c r="JV66" i="1" s="1"/>
  <c r="JW66" i="1" s="1"/>
  <c r="JJ66" i="1"/>
  <c r="JK66" i="1" s="1"/>
  <c r="JL66" i="1" s="1"/>
  <c r="JM66" i="1" s="1"/>
  <c r="IY66" i="1"/>
  <c r="IZ66" i="1" s="1"/>
  <c r="JA66" i="1" s="1"/>
  <c r="JB66" i="1" s="1"/>
  <c r="IN66" i="1"/>
  <c r="IO66" i="1" s="1"/>
  <c r="IP66" i="1" s="1"/>
  <c r="IQ66" i="1" s="1"/>
  <c r="IF66" i="1"/>
  <c r="IG80" i="1" s="1"/>
  <c r="IC66" i="1"/>
  <c r="ID66" i="1" s="1"/>
  <c r="IE66" i="1" s="1"/>
  <c r="HR66" i="1"/>
  <c r="HS66" i="1" s="1"/>
  <c r="HT66" i="1" s="1"/>
  <c r="HU66" i="1" s="1"/>
  <c r="HJ66" i="1"/>
  <c r="HG66" i="1"/>
  <c r="HH66" i="1" s="1"/>
  <c r="HI66" i="1" s="1"/>
  <c r="GV66" i="1"/>
  <c r="GW66" i="1" s="1"/>
  <c r="GX66" i="1" s="1"/>
  <c r="GY66" i="1" s="1"/>
  <c r="GN66" i="1"/>
  <c r="GK66" i="1"/>
  <c r="GL66" i="1" s="1"/>
  <c r="GM66" i="1" s="1"/>
  <c r="FZ66" i="1"/>
  <c r="GA66" i="1" s="1"/>
  <c r="GB66" i="1" s="1"/>
  <c r="GC66" i="1" s="1"/>
  <c r="FO66" i="1"/>
  <c r="FP66" i="1" s="1"/>
  <c r="FQ66" i="1" s="1"/>
  <c r="FR66" i="1" s="1"/>
  <c r="FD66" i="1"/>
  <c r="FE66" i="1" s="1"/>
  <c r="FF66" i="1" s="1"/>
  <c r="FG66" i="1" s="1"/>
  <c r="EV66" i="1"/>
  <c r="ES66" i="1"/>
  <c r="ET66" i="1" s="1"/>
  <c r="EU66" i="1" s="1"/>
  <c r="EH66" i="1"/>
  <c r="EI66" i="1" s="1"/>
  <c r="EJ66" i="1" s="1"/>
  <c r="EK66" i="1" s="1"/>
  <c r="DZ66" i="1"/>
  <c r="DW66" i="1"/>
  <c r="DX66" i="1" s="1"/>
  <c r="DY66" i="1" s="1"/>
  <c r="DL66" i="1"/>
  <c r="DM66" i="1" s="1"/>
  <c r="DN66" i="1" s="1"/>
  <c r="DO66" i="1" s="1"/>
  <c r="DD66" i="1"/>
  <c r="DA66" i="1"/>
  <c r="DB66" i="1" s="1"/>
  <c r="DC66" i="1" s="1"/>
  <c r="CP66" i="1"/>
  <c r="CQ66" i="1" s="1"/>
  <c r="CR66" i="1" s="1"/>
  <c r="CS66" i="1" s="1"/>
  <c r="CH66" i="1"/>
  <c r="CE66" i="1"/>
  <c r="CF66" i="1" s="1"/>
  <c r="CG66" i="1" s="1"/>
  <c r="BT66" i="1"/>
  <c r="BU66" i="1" s="1"/>
  <c r="BV66" i="1" s="1"/>
  <c r="BW66" i="1" s="1"/>
  <c r="BI66" i="1"/>
  <c r="BJ66" i="1" s="1"/>
  <c r="BK66" i="1" s="1"/>
  <c r="BL66" i="1" s="1"/>
  <c r="AX66" i="1"/>
  <c r="AY66" i="1" s="1"/>
  <c r="AZ66" i="1" s="1"/>
  <c r="BA66" i="1" s="1"/>
  <c r="AM66" i="1"/>
  <c r="AN66" i="1" s="1"/>
  <c r="AO66" i="1" s="1"/>
  <c r="AP66" i="1" s="1"/>
  <c r="AB66" i="1"/>
  <c r="AC66" i="1" s="1"/>
  <c r="AD66" i="1" s="1"/>
  <c r="AE66" i="1" s="1"/>
  <c r="T66" i="1"/>
  <c r="Q66" i="1"/>
  <c r="R66" i="1" s="1"/>
  <c r="S66" i="1" s="1"/>
  <c r="F66" i="1"/>
  <c r="G66" i="1" s="1"/>
  <c r="H66" i="1" s="1"/>
  <c r="I66" i="1" s="1"/>
  <c r="CLJ64" i="1"/>
  <c r="CLK64" i="1" s="1"/>
  <c r="CLL64" i="1" s="1"/>
  <c r="CLI64" i="1"/>
  <c r="CKY64" i="1"/>
  <c r="CKZ64" i="1" s="1"/>
  <c r="CLA64" i="1" s="1"/>
  <c r="CKX64" i="1"/>
  <c r="CKM64" i="1"/>
  <c r="CKN64" i="1" s="1"/>
  <c r="CKO64" i="1" s="1"/>
  <c r="CKP64" i="1" s="1"/>
  <c r="CKB64" i="1"/>
  <c r="CKC64" i="1" s="1"/>
  <c r="CKD64" i="1" s="1"/>
  <c r="CKE64" i="1" s="1"/>
  <c r="CJQ64" i="1"/>
  <c r="CJR64" i="1" s="1"/>
  <c r="CJS64" i="1" s="1"/>
  <c r="CJT64" i="1" s="1"/>
  <c r="CJH64" i="1"/>
  <c r="CJI64" i="1" s="1"/>
  <c r="CJF64" i="1"/>
  <c r="CJG64" i="1" s="1"/>
  <c r="CIU64" i="1"/>
  <c r="CIV64" i="1" s="1"/>
  <c r="CIW64" i="1" s="1"/>
  <c r="CIX64" i="1" s="1"/>
  <c r="CIJ64" i="1"/>
  <c r="CIK64" i="1" s="1"/>
  <c r="CIL64" i="1" s="1"/>
  <c r="CIM64" i="1" s="1"/>
  <c r="CHY64" i="1"/>
  <c r="CHZ64" i="1" s="1"/>
  <c r="CIA64" i="1" s="1"/>
  <c r="CIB64" i="1" s="1"/>
  <c r="CHN64" i="1"/>
  <c r="CHO64" i="1" s="1"/>
  <c r="CHP64" i="1" s="1"/>
  <c r="CHQ64" i="1" s="1"/>
  <c r="CHC64" i="1"/>
  <c r="CHD64" i="1" s="1"/>
  <c r="CHE64" i="1" s="1"/>
  <c r="CHF64" i="1" s="1"/>
  <c r="CGU64" i="1"/>
  <c r="CGR64" i="1"/>
  <c r="CGS64" i="1" s="1"/>
  <c r="CGT64" i="1" s="1"/>
  <c r="CGG64" i="1"/>
  <c r="CGH64" i="1" s="1"/>
  <c r="CGI64" i="1" s="1"/>
  <c r="CGJ64" i="1" s="1"/>
  <c r="CFV64" i="1"/>
  <c r="CFW64" i="1" s="1"/>
  <c r="CFX64" i="1" s="1"/>
  <c r="CFY64" i="1" s="1"/>
  <c r="CFN64" i="1"/>
  <c r="CFM64" i="1"/>
  <c r="CFL64" i="1"/>
  <c r="CFK64" i="1"/>
  <c r="CEZ64" i="1"/>
  <c r="CFA64" i="1" s="1"/>
  <c r="CFB64" i="1" s="1"/>
  <c r="CFC64" i="1" s="1"/>
  <c r="CEO64" i="1"/>
  <c r="CEP64" i="1" s="1"/>
  <c r="CEQ64" i="1" s="1"/>
  <c r="CER64" i="1" s="1"/>
  <c r="CED64" i="1"/>
  <c r="CEE64" i="1" s="1"/>
  <c r="CEF64" i="1" s="1"/>
  <c r="CEG64" i="1" s="1"/>
  <c r="CDT64" i="1"/>
  <c r="CDU64" i="1" s="1"/>
  <c r="CDV64" i="1" s="1"/>
  <c r="CDS64" i="1"/>
  <c r="CDH64" i="1"/>
  <c r="CDI64" i="1" s="1"/>
  <c r="CDJ64" i="1" s="1"/>
  <c r="CDK64" i="1" s="1"/>
  <c r="CCW64" i="1"/>
  <c r="CCX64" i="1" s="1"/>
  <c r="CCY64" i="1" s="1"/>
  <c r="CCZ64" i="1" s="1"/>
  <c r="CCN64" i="1"/>
  <c r="CCO64" i="1" s="1"/>
  <c r="CCM64" i="1"/>
  <c r="CCL64" i="1"/>
  <c r="CCC64" i="1"/>
  <c r="CCD64" i="1" s="1"/>
  <c r="CCB64" i="1"/>
  <c r="CCA64" i="1"/>
  <c r="CBS64" i="1"/>
  <c r="CBP64" i="1"/>
  <c r="CBQ64" i="1" s="1"/>
  <c r="CBR64" i="1" s="1"/>
  <c r="CBE64" i="1"/>
  <c r="CBF64" i="1" s="1"/>
  <c r="CBG64" i="1" s="1"/>
  <c r="CBH64" i="1" s="1"/>
  <c r="CAT64" i="1"/>
  <c r="CAU64" i="1" s="1"/>
  <c r="CAV64" i="1" s="1"/>
  <c r="CAW64" i="1" s="1"/>
  <c r="CAL64" i="1"/>
  <c r="CAI64" i="1"/>
  <c r="CAJ64" i="1" s="1"/>
  <c r="CAK64" i="1" s="1"/>
  <c r="BZX64" i="1"/>
  <c r="BZY64" i="1" s="1"/>
  <c r="BZZ64" i="1" s="1"/>
  <c r="CAA64" i="1" s="1"/>
  <c r="BZM64" i="1"/>
  <c r="BZN64" i="1" s="1"/>
  <c r="BZO64" i="1" s="1"/>
  <c r="BZP64" i="1" s="1"/>
  <c r="BZB64" i="1"/>
  <c r="BZC64" i="1" s="1"/>
  <c r="BZD64" i="1" s="1"/>
  <c r="BZE64" i="1" s="1"/>
  <c r="BYQ64" i="1"/>
  <c r="BYR64" i="1" s="1"/>
  <c r="BYS64" i="1" s="1"/>
  <c r="BYT64" i="1" s="1"/>
  <c r="BYF64" i="1"/>
  <c r="BYG64" i="1" s="1"/>
  <c r="BYH64" i="1" s="1"/>
  <c r="BYI64" i="1" s="1"/>
  <c r="BXU64" i="1"/>
  <c r="BXV64" i="1" s="1"/>
  <c r="BXW64" i="1" s="1"/>
  <c r="BXX64" i="1" s="1"/>
  <c r="BXJ64" i="1"/>
  <c r="BXK64" i="1" s="1"/>
  <c r="BXL64" i="1" s="1"/>
  <c r="BXM64" i="1" s="1"/>
  <c r="BWY64" i="1"/>
  <c r="BWZ64" i="1" s="1"/>
  <c r="BXA64" i="1" s="1"/>
  <c r="BXB64" i="1" s="1"/>
  <c r="BWN64" i="1"/>
  <c r="BWO64" i="1" s="1"/>
  <c r="BWP64" i="1" s="1"/>
  <c r="BWQ64" i="1" s="1"/>
  <c r="BWC64" i="1"/>
  <c r="BWD64" i="1" s="1"/>
  <c r="BWE64" i="1" s="1"/>
  <c r="BWF64" i="1" s="1"/>
  <c r="BVR64" i="1"/>
  <c r="BVS64" i="1" s="1"/>
  <c r="BVT64" i="1" s="1"/>
  <c r="BVU64" i="1" s="1"/>
  <c r="BVJ64" i="1"/>
  <c r="BVI64" i="1"/>
  <c r="BVG64" i="1"/>
  <c r="BVH64" i="1" s="1"/>
  <c r="BUV64" i="1"/>
  <c r="BUW64" i="1" s="1"/>
  <c r="BUX64" i="1" s="1"/>
  <c r="BUY64" i="1" s="1"/>
  <c r="BUK64" i="1"/>
  <c r="BUL64" i="1" s="1"/>
  <c r="BUM64" i="1" s="1"/>
  <c r="BUN64" i="1" s="1"/>
  <c r="BTZ64" i="1"/>
  <c r="BUA64" i="1" s="1"/>
  <c r="BUB64" i="1" s="1"/>
  <c r="BUC64" i="1" s="1"/>
  <c r="BTQ64" i="1"/>
  <c r="BTR64" i="1" s="1"/>
  <c r="BTP64" i="1"/>
  <c r="BTO64" i="1"/>
  <c r="BTD64" i="1"/>
  <c r="BTE64" i="1" s="1"/>
  <c r="BTF64" i="1" s="1"/>
  <c r="BTG64" i="1" s="1"/>
  <c r="BSS64" i="1"/>
  <c r="BST64" i="1" s="1"/>
  <c r="BSU64" i="1" s="1"/>
  <c r="BSV64" i="1" s="1"/>
  <c r="BSH64" i="1"/>
  <c r="BSI64" i="1" s="1"/>
  <c r="BSJ64" i="1" s="1"/>
  <c r="BSK64" i="1" s="1"/>
  <c r="BRZ64" i="1"/>
  <c r="BRY64" i="1"/>
  <c r="BRW64" i="1"/>
  <c r="BRX64" i="1" s="1"/>
  <c r="BRL64" i="1"/>
  <c r="BRM64" i="1" s="1"/>
  <c r="BRN64" i="1" s="1"/>
  <c r="BRO64" i="1" s="1"/>
  <c r="BRA64" i="1"/>
  <c r="BRB64" i="1" s="1"/>
  <c r="BRC64" i="1" s="1"/>
  <c r="BRD64" i="1" s="1"/>
  <c r="BQP64" i="1"/>
  <c r="BQQ64" i="1" s="1"/>
  <c r="BQR64" i="1" s="1"/>
  <c r="BQS64" i="1" s="1"/>
  <c r="BQF64" i="1"/>
  <c r="BQG64" i="1" s="1"/>
  <c r="BQH64" i="1" s="1"/>
  <c r="BQE64" i="1"/>
  <c r="BPT64" i="1"/>
  <c r="BPU64" i="1" s="1"/>
  <c r="BPV64" i="1" s="1"/>
  <c r="BPW64" i="1" s="1"/>
  <c r="BPI64" i="1"/>
  <c r="BPJ64" i="1" s="1"/>
  <c r="BPK64" i="1" s="1"/>
  <c r="BPL64" i="1" s="1"/>
  <c r="BOX64" i="1"/>
  <c r="BOY64" i="1" s="1"/>
  <c r="BOZ64" i="1" s="1"/>
  <c r="BPA64" i="1" s="1"/>
  <c r="BOP64" i="1"/>
  <c r="BOO64" i="1"/>
  <c r="BOM64" i="1"/>
  <c r="BON64" i="1" s="1"/>
  <c r="BOB64" i="1"/>
  <c r="BOC64" i="1" s="1"/>
  <c r="BOD64" i="1" s="1"/>
  <c r="BOE64" i="1" s="1"/>
  <c r="BNQ64" i="1"/>
  <c r="BNR64" i="1" s="1"/>
  <c r="BNS64" i="1" s="1"/>
  <c r="BNT64" i="1" s="1"/>
  <c r="BNF64" i="1"/>
  <c r="BNG64" i="1" s="1"/>
  <c r="BNH64" i="1" s="1"/>
  <c r="BNI64" i="1" s="1"/>
  <c r="BMU64" i="1"/>
  <c r="BMV64" i="1" s="1"/>
  <c r="BMW64" i="1" s="1"/>
  <c r="BMX64" i="1" s="1"/>
  <c r="BMJ64" i="1"/>
  <c r="BMK64" i="1" s="1"/>
  <c r="BML64" i="1" s="1"/>
  <c r="BMM64" i="1" s="1"/>
  <c r="BLY64" i="1"/>
  <c r="BLZ64" i="1" s="1"/>
  <c r="BMA64" i="1" s="1"/>
  <c r="BMB64" i="1" s="1"/>
  <c r="BLN64" i="1"/>
  <c r="BLO64" i="1" s="1"/>
  <c r="BLP64" i="1" s="1"/>
  <c r="BLQ64" i="1" s="1"/>
  <c r="BLF64" i="1"/>
  <c r="BLE64" i="1"/>
  <c r="BLD64" i="1"/>
  <c r="BLC64" i="1"/>
  <c r="BKR64" i="1"/>
  <c r="BKS64" i="1" s="1"/>
  <c r="BKT64" i="1" s="1"/>
  <c r="BKU64" i="1" s="1"/>
  <c r="BKG64" i="1"/>
  <c r="BKH64" i="1" s="1"/>
  <c r="BKI64" i="1" s="1"/>
  <c r="BKJ64" i="1" s="1"/>
  <c r="BJV64" i="1"/>
  <c r="BJW64" i="1" s="1"/>
  <c r="BJX64" i="1" s="1"/>
  <c r="BJY64" i="1" s="1"/>
  <c r="BJN64" i="1"/>
  <c r="BJK64" i="1"/>
  <c r="BJL64" i="1" s="1"/>
  <c r="BJM64" i="1" s="1"/>
  <c r="BIZ64" i="1"/>
  <c r="BJA64" i="1" s="1"/>
  <c r="BJB64" i="1" s="1"/>
  <c r="BJC64" i="1" s="1"/>
  <c r="BIO64" i="1"/>
  <c r="BIP64" i="1" s="1"/>
  <c r="BIQ64" i="1" s="1"/>
  <c r="BIR64" i="1" s="1"/>
  <c r="BID64" i="1"/>
  <c r="BIE64" i="1" s="1"/>
  <c r="BIF64" i="1" s="1"/>
  <c r="BIG64" i="1" s="1"/>
  <c r="BHU64" i="1"/>
  <c r="BHV64" i="1" s="1"/>
  <c r="BHT64" i="1"/>
  <c r="BHS64" i="1"/>
  <c r="BHH64" i="1"/>
  <c r="BHI64" i="1" s="1"/>
  <c r="BHJ64" i="1" s="1"/>
  <c r="BHK64" i="1" s="1"/>
  <c r="BGW64" i="1"/>
  <c r="BGX64" i="1" s="1"/>
  <c r="BGY64" i="1" s="1"/>
  <c r="BGZ64" i="1" s="1"/>
  <c r="BGL64" i="1"/>
  <c r="BGM64" i="1" s="1"/>
  <c r="BGN64" i="1" s="1"/>
  <c r="BGO64" i="1" s="1"/>
  <c r="BGA64" i="1"/>
  <c r="BGB64" i="1" s="1"/>
  <c r="BGC64" i="1" s="1"/>
  <c r="BGD64" i="1" s="1"/>
  <c r="BFP64" i="1"/>
  <c r="BFQ64" i="1" s="1"/>
  <c r="BFR64" i="1" s="1"/>
  <c r="BFS64" i="1" s="1"/>
  <c r="BFE64" i="1"/>
  <c r="BFF64" i="1" s="1"/>
  <c r="BFG64" i="1" s="1"/>
  <c r="BFH64" i="1" s="1"/>
  <c r="BET64" i="1"/>
  <c r="BEU64" i="1" s="1"/>
  <c r="BEV64" i="1" s="1"/>
  <c r="BEW64" i="1" s="1"/>
  <c r="BEL64" i="1"/>
  <c r="BEK64" i="1"/>
  <c r="BEJ64" i="1"/>
  <c r="BEI64" i="1"/>
  <c r="BDX64" i="1"/>
  <c r="BDY64" i="1" s="1"/>
  <c r="BDZ64" i="1" s="1"/>
  <c r="BEA64" i="1" s="1"/>
  <c r="BDM64" i="1"/>
  <c r="BDN64" i="1" s="1"/>
  <c r="BDO64" i="1" s="1"/>
  <c r="BDP64" i="1" s="1"/>
  <c r="BDB64" i="1"/>
  <c r="BDC64" i="1" s="1"/>
  <c r="BDD64" i="1" s="1"/>
  <c r="BDE64" i="1" s="1"/>
  <c r="BCQ64" i="1"/>
  <c r="BCR64" i="1" s="1"/>
  <c r="BCS64" i="1" s="1"/>
  <c r="BCT64" i="1" s="1"/>
  <c r="BCF64" i="1"/>
  <c r="BCG64" i="1" s="1"/>
  <c r="BCH64" i="1" s="1"/>
  <c r="BCI64" i="1" s="1"/>
  <c r="BBU64" i="1"/>
  <c r="BBV64" i="1" s="1"/>
  <c r="BBW64" i="1" s="1"/>
  <c r="BBX64" i="1" s="1"/>
  <c r="BBJ64" i="1"/>
  <c r="BBK64" i="1" s="1"/>
  <c r="BBL64" i="1" s="1"/>
  <c r="BBM64" i="1" s="1"/>
  <c r="BBA64" i="1"/>
  <c r="BBB64" i="1" s="1"/>
  <c r="BAZ64" i="1"/>
  <c r="BAY64" i="1"/>
  <c r="BAN64" i="1"/>
  <c r="BAO64" i="1" s="1"/>
  <c r="BAP64" i="1" s="1"/>
  <c r="BAQ64" i="1" s="1"/>
  <c r="BAC64" i="1"/>
  <c r="BAD64" i="1" s="1"/>
  <c r="BAE64" i="1" s="1"/>
  <c r="BAF64" i="1" s="1"/>
  <c r="AZR64" i="1"/>
  <c r="AZS64" i="1" s="1"/>
  <c r="AZT64" i="1" s="1"/>
  <c r="AZU64" i="1" s="1"/>
  <c r="AZG64" i="1"/>
  <c r="AZH64" i="1" s="1"/>
  <c r="AZI64" i="1" s="1"/>
  <c r="AZJ64" i="1" s="1"/>
  <c r="AYV64" i="1"/>
  <c r="AYW64" i="1" s="1"/>
  <c r="AYX64" i="1" s="1"/>
  <c r="AYY64" i="1" s="1"/>
  <c r="AYK64" i="1"/>
  <c r="AYL64" i="1" s="1"/>
  <c r="AYM64" i="1" s="1"/>
  <c r="AYN64" i="1" s="1"/>
  <c r="AXZ64" i="1"/>
  <c r="AYA64" i="1" s="1"/>
  <c r="AYB64" i="1" s="1"/>
  <c r="AYC64" i="1" s="1"/>
  <c r="AXR64" i="1"/>
  <c r="AXQ64" i="1"/>
  <c r="AXP64" i="1"/>
  <c r="AXO64" i="1"/>
  <c r="AXD64" i="1"/>
  <c r="AXE64" i="1" s="1"/>
  <c r="AXF64" i="1" s="1"/>
  <c r="AXG64" i="1" s="1"/>
  <c r="AWS64" i="1"/>
  <c r="AWT64" i="1" s="1"/>
  <c r="AWU64" i="1" s="1"/>
  <c r="AWV64" i="1" s="1"/>
  <c r="AWH64" i="1"/>
  <c r="AWI64" i="1" s="1"/>
  <c r="AWJ64" i="1" s="1"/>
  <c r="AWK64" i="1" s="1"/>
  <c r="AVZ64" i="1"/>
  <c r="AVW64" i="1"/>
  <c r="AVX64" i="1" s="1"/>
  <c r="AVY64" i="1" s="1"/>
  <c r="AVL64" i="1"/>
  <c r="AVM64" i="1" s="1"/>
  <c r="AVN64" i="1" s="1"/>
  <c r="AVO64" i="1" s="1"/>
  <c r="AVA64" i="1"/>
  <c r="AVB64" i="1" s="1"/>
  <c r="AVC64" i="1" s="1"/>
  <c r="AVD64" i="1" s="1"/>
  <c r="AUP64" i="1"/>
  <c r="AUQ64" i="1" s="1"/>
  <c r="AUR64" i="1" s="1"/>
  <c r="AUS64" i="1" s="1"/>
  <c r="AUH64" i="1"/>
  <c r="AUG64" i="1"/>
  <c r="AUF64" i="1"/>
  <c r="AUE64" i="1"/>
  <c r="ATT64" i="1"/>
  <c r="ATU64" i="1" s="1"/>
  <c r="ATV64" i="1" s="1"/>
  <c r="ATW64" i="1" s="1"/>
  <c r="ATI64" i="1"/>
  <c r="ATJ64" i="1" s="1"/>
  <c r="ATK64" i="1" s="1"/>
  <c r="ATL64" i="1" s="1"/>
  <c r="ASX64" i="1"/>
  <c r="ASY64" i="1" s="1"/>
  <c r="ASZ64" i="1" s="1"/>
  <c r="ATA64" i="1" s="1"/>
  <c r="ASM64" i="1"/>
  <c r="ASN64" i="1" s="1"/>
  <c r="ASO64" i="1" s="1"/>
  <c r="ASP64" i="1" s="1"/>
  <c r="ASB64" i="1"/>
  <c r="ASC64" i="1" s="1"/>
  <c r="ASD64" i="1" s="1"/>
  <c r="ASE64" i="1" s="1"/>
  <c r="ARQ64" i="1"/>
  <c r="ARR64" i="1" s="1"/>
  <c r="ARS64" i="1" s="1"/>
  <c r="ART64" i="1" s="1"/>
  <c r="ARF64" i="1"/>
  <c r="ARG64" i="1" s="1"/>
  <c r="ARH64" i="1" s="1"/>
  <c r="ARI64" i="1" s="1"/>
  <c r="AQX64" i="1"/>
  <c r="AQW64" i="1"/>
  <c r="AQV64" i="1"/>
  <c r="AQU64" i="1"/>
  <c r="AQJ64" i="1"/>
  <c r="AQK64" i="1" s="1"/>
  <c r="AQL64" i="1" s="1"/>
  <c r="AQM64" i="1" s="1"/>
  <c r="APY64" i="1"/>
  <c r="APZ64" i="1" s="1"/>
  <c r="AQA64" i="1" s="1"/>
  <c r="AQB64" i="1" s="1"/>
  <c r="APN64" i="1"/>
  <c r="APO64" i="1" s="1"/>
  <c r="APP64" i="1" s="1"/>
  <c r="APQ64" i="1" s="1"/>
  <c r="APC64" i="1"/>
  <c r="APD64" i="1" s="1"/>
  <c r="APE64" i="1" s="1"/>
  <c r="APF64" i="1" s="1"/>
  <c r="AOR64" i="1"/>
  <c r="AOS64" i="1" s="1"/>
  <c r="AOT64" i="1" s="1"/>
  <c r="AOU64" i="1" s="1"/>
  <c r="AOG64" i="1"/>
  <c r="AOH64" i="1" s="1"/>
  <c r="AOI64" i="1" s="1"/>
  <c r="AOJ64" i="1" s="1"/>
  <c r="ANV64" i="1"/>
  <c r="ANW64" i="1" s="1"/>
  <c r="ANX64" i="1" s="1"/>
  <c r="ANY64" i="1" s="1"/>
  <c r="ANN64" i="1"/>
  <c r="ANM64" i="1"/>
  <c r="ANL64" i="1"/>
  <c r="ANK64" i="1"/>
  <c r="AMZ64" i="1"/>
  <c r="ANA64" i="1" s="1"/>
  <c r="ANB64" i="1" s="1"/>
  <c r="ANC64" i="1" s="1"/>
  <c r="AMO64" i="1"/>
  <c r="AMP64" i="1" s="1"/>
  <c r="AMQ64" i="1" s="1"/>
  <c r="AMR64" i="1" s="1"/>
  <c r="AMD64" i="1"/>
  <c r="AME64" i="1" s="1"/>
  <c r="AMF64" i="1" s="1"/>
  <c r="AMG64" i="1" s="1"/>
  <c r="ALS64" i="1"/>
  <c r="ALT64" i="1" s="1"/>
  <c r="ALU64" i="1" s="1"/>
  <c r="ALV64" i="1" s="1"/>
  <c r="ALH64" i="1"/>
  <c r="ALI64" i="1" s="1"/>
  <c r="ALJ64" i="1" s="1"/>
  <c r="ALK64" i="1" s="1"/>
  <c r="AKW64" i="1"/>
  <c r="AKX64" i="1" s="1"/>
  <c r="AKY64" i="1" s="1"/>
  <c r="AKZ64" i="1" s="1"/>
  <c r="AKL64" i="1"/>
  <c r="AKM64" i="1" s="1"/>
  <c r="AKN64" i="1" s="1"/>
  <c r="AKO64" i="1" s="1"/>
  <c r="AKC64" i="1"/>
  <c r="AKD64" i="1" s="1"/>
  <c r="AKB64" i="1"/>
  <c r="AKA64" i="1"/>
  <c r="AJP64" i="1"/>
  <c r="AJQ64" i="1" s="1"/>
  <c r="AJR64" i="1" s="1"/>
  <c r="AJS64" i="1" s="1"/>
  <c r="AJE64" i="1"/>
  <c r="AJF64" i="1" s="1"/>
  <c r="AJG64" i="1" s="1"/>
  <c r="AJH64" i="1" s="1"/>
  <c r="AIT64" i="1"/>
  <c r="AIU64" i="1" s="1"/>
  <c r="AIV64" i="1" s="1"/>
  <c r="AIW64" i="1" s="1"/>
  <c r="AII64" i="1"/>
  <c r="AIJ64" i="1" s="1"/>
  <c r="AIK64" i="1" s="1"/>
  <c r="AIL64" i="1" s="1"/>
  <c r="AHX64" i="1"/>
  <c r="AHY64" i="1" s="1"/>
  <c r="AHZ64" i="1" s="1"/>
  <c r="AIA64" i="1" s="1"/>
  <c r="AHM64" i="1"/>
  <c r="AHN64" i="1" s="1"/>
  <c r="AHO64" i="1" s="1"/>
  <c r="AHP64" i="1" s="1"/>
  <c r="AHB64" i="1"/>
  <c r="AHC64" i="1" s="1"/>
  <c r="AHD64" i="1" s="1"/>
  <c r="AHE64" i="1" s="1"/>
  <c r="AGT64" i="1"/>
  <c r="AGS64" i="1"/>
  <c r="AGR64" i="1"/>
  <c r="AGQ64" i="1"/>
  <c r="AGF64" i="1"/>
  <c r="AGG64" i="1" s="1"/>
  <c r="AGH64" i="1" s="1"/>
  <c r="AGI64" i="1" s="1"/>
  <c r="AFU64" i="1"/>
  <c r="AFV64" i="1" s="1"/>
  <c r="AFW64" i="1" s="1"/>
  <c r="AFX64" i="1" s="1"/>
  <c r="AFJ64" i="1"/>
  <c r="AFK64" i="1" s="1"/>
  <c r="AFL64" i="1" s="1"/>
  <c r="AFM64" i="1" s="1"/>
  <c r="AEY64" i="1"/>
  <c r="AEZ64" i="1" s="1"/>
  <c r="AFA64" i="1" s="1"/>
  <c r="AFB64" i="1" s="1"/>
  <c r="AEN64" i="1"/>
  <c r="AEO64" i="1" s="1"/>
  <c r="AEP64" i="1" s="1"/>
  <c r="AEQ64" i="1" s="1"/>
  <c r="AEC64" i="1"/>
  <c r="AED64" i="1" s="1"/>
  <c r="AEE64" i="1" s="1"/>
  <c r="AEF64" i="1" s="1"/>
  <c r="ADR64" i="1"/>
  <c r="ADS64" i="1" s="1"/>
  <c r="ADT64" i="1" s="1"/>
  <c r="ADU64" i="1" s="1"/>
  <c r="ADI64" i="1"/>
  <c r="ADJ64" i="1" s="1"/>
  <c r="ADH64" i="1"/>
  <c r="ADG64" i="1"/>
  <c r="ACV64" i="1"/>
  <c r="ACW64" i="1" s="1"/>
  <c r="ACX64" i="1" s="1"/>
  <c r="ACY64" i="1" s="1"/>
  <c r="ACK64" i="1"/>
  <c r="ACL64" i="1" s="1"/>
  <c r="ACM64" i="1" s="1"/>
  <c r="ACN64" i="1" s="1"/>
  <c r="ABZ64" i="1"/>
  <c r="ACA64" i="1" s="1"/>
  <c r="ACB64" i="1" s="1"/>
  <c r="ACC64" i="1" s="1"/>
  <c r="ABO64" i="1"/>
  <c r="ABP64" i="1" s="1"/>
  <c r="ABQ64" i="1" s="1"/>
  <c r="ABR64" i="1" s="1"/>
  <c r="ABD64" i="1"/>
  <c r="ABE64" i="1" s="1"/>
  <c r="ABF64" i="1" s="1"/>
  <c r="ABG64" i="1" s="1"/>
  <c r="AAS64" i="1"/>
  <c r="AAT64" i="1" s="1"/>
  <c r="AAU64" i="1" s="1"/>
  <c r="AAV64" i="1" s="1"/>
  <c r="AAH64" i="1"/>
  <c r="AAI64" i="1" s="1"/>
  <c r="AAJ64" i="1" s="1"/>
  <c r="AAK64" i="1" s="1"/>
  <c r="ZY64" i="1"/>
  <c r="ZZ64" i="1" s="1"/>
  <c r="ZX64" i="1"/>
  <c r="ZW64" i="1"/>
  <c r="ZL64" i="1"/>
  <c r="ZM64" i="1" s="1"/>
  <c r="ZN64" i="1" s="1"/>
  <c r="ZO64" i="1" s="1"/>
  <c r="ZA64" i="1"/>
  <c r="ZB64" i="1" s="1"/>
  <c r="ZC64" i="1" s="1"/>
  <c r="ZD64" i="1" s="1"/>
  <c r="YP64" i="1"/>
  <c r="YQ64" i="1" s="1"/>
  <c r="YR64" i="1" s="1"/>
  <c r="YS64" i="1" s="1"/>
  <c r="YE64" i="1"/>
  <c r="YF64" i="1" s="1"/>
  <c r="YG64" i="1" s="1"/>
  <c r="YH64" i="1" s="1"/>
  <c r="XT64" i="1"/>
  <c r="XU64" i="1" s="1"/>
  <c r="XV64" i="1" s="1"/>
  <c r="XW64" i="1" s="1"/>
  <c r="XI64" i="1"/>
  <c r="XJ64" i="1" s="1"/>
  <c r="XK64" i="1" s="1"/>
  <c r="XL64" i="1" s="1"/>
  <c r="WX64" i="1"/>
  <c r="WY64" i="1" s="1"/>
  <c r="WZ64" i="1" s="1"/>
  <c r="XA64" i="1" s="1"/>
  <c r="WP64" i="1"/>
  <c r="WO64" i="1"/>
  <c r="WN64" i="1"/>
  <c r="WM64" i="1"/>
  <c r="WB64" i="1"/>
  <c r="WC64" i="1" s="1"/>
  <c r="WD64" i="1" s="1"/>
  <c r="WE64" i="1" s="1"/>
  <c r="VQ64" i="1"/>
  <c r="VR64" i="1" s="1"/>
  <c r="VS64" i="1" s="1"/>
  <c r="VT64" i="1" s="1"/>
  <c r="VF64" i="1"/>
  <c r="VG64" i="1" s="1"/>
  <c r="VH64" i="1" s="1"/>
  <c r="VI64" i="1" s="1"/>
  <c r="UU64" i="1"/>
  <c r="UV64" i="1" s="1"/>
  <c r="UW64" i="1" s="1"/>
  <c r="UX64" i="1" s="1"/>
  <c r="UJ64" i="1"/>
  <c r="UK64" i="1" s="1"/>
  <c r="UL64" i="1" s="1"/>
  <c r="UM64" i="1" s="1"/>
  <c r="TY64" i="1"/>
  <c r="TZ64" i="1" s="1"/>
  <c r="UA64" i="1" s="1"/>
  <c r="UB64" i="1" s="1"/>
  <c r="TN64" i="1"/>
  <c r="TO64" i="1" s="1"/>
  <c r="TP64" i="1" s="1"/>
  <c r="TQ64" i="1" s="1"/>
  <c r="TF64" i="1"/>
  <c r="TE64" i="1"/>
  <c r="TD64" i="1"/>
  <c r="TC64" i="1"/>
  <c r="SR64" i="1"/>
  <c r="SS64" i="1" s="1"/>
  <c r="ST64" i="1" s="1"/>
  <c r="SU64" i="1" s="1"/>
  <c r="SG64" i="1"/>
  <c r="SH64" i="1" s="1"/>
  <c r="SI64" i="1" s="1"/>
  <c r="SJ64" i="1" s="1"/>
  <c r="RV64" i="1"/>
  <c r="RW64" i="1" s="1"/>
  <c r="RX64" i="1" s="1"/>
  <c r="RY64" i="1" s="1"/>
  <c r="RN64" i="1"/>
  <c r="RK64" i="1"/>
  <c r="RL64" i="1" s="1"/>
  <c r="RM64" i="1" s="1"/>
  <c r="QZ64" i="1"/>
  <c r="RA64" i="1" s="1"/>
  <c r="RB64" i="1" s="1"/>
  <c r="RC64" i="1" s="1"/>
  <c r="QO64" i="1"/>
  <c r="QP64" i="1" s="1"/>
  <c r="QQ64" i="1" s="1"/>
  <c r="QR64" i="1" s="1"/>
  <c r="QD64" i="1"/>
  <c r="QE64" i="1" s="1"/>
  <c r="QF64" i="1" s="1"/>
  <c r="QG64" i="1" s="1"/>
  <c r="PV64" i="1"/>
  <c r="PU64" i="1"/>
  <c r="PT64" i="1"/>
  <c r="PS64" i="1"/>
  <c r="PH64" i="1"/>
  <c r="PI64" i="1" s="1"/>
  <c r="PJ64" i="1" s="1"/>
  <c r="PK64" i="1" s="1"/>
  <c r="OW64" i="1"/>
  <c r="OX64" i="1" s="1"/>
  <c r="OY64" i="1" s="1"/>
  <c r="OZ64" i="1" s="1"/>
  <c r="OL64" i="1"/>
  <c r="OM64" i="1" s="1"/>
  <c r="ON64" i="1" s="1"/>
  <c r="OO64" i="1" s="1"/>
  <c r="OA64" i="1"/>
  <c r="OB64" i="1" s="1"/>
  <c r="OC64" i="1" s="1"/>
  <c r="OD64" i="1" s="1"/>
  <c r="NP64" i="1"/>
  <c r="NQ64" i="1" s="1"/>
  <c r="NR64" i="1" s="1"/>
  <c r="NS64" i="1" s="1"/>
  <c r="NE64" i="1"/>
  <c r="NF64" i="1" s="1"/>
  <c r="NG64" i="1" s="1"/>
  <c r="NH64" i="1" s="1"/>
  <c r="MT64" i="1"/>
  <c r="MU64" i="1" s="1"/>
  <c r="MV64" i="1" s="1"/>
  <c r="MW64" i="1" s="1"/>
  <c r="MK64" i="1"/>
  <c r="ML64" i="1" s="1"/>
  <c r="MJ64" i="1"/>
  <c r="MI64" i="1"/>
  <c r="LX64" i="1"/>
  <c r="LY64" i="1" s="1"/>
  <c r="LZ64" i="1" s="1"/>
  <c r="MA64" i="1" s="1"/>
  <c r="LM64" i="1"/>
  <c r="LN64" i="1" s="1"/>
  <c r="LO64" i="1" s="1"/>
  <c r="LP64" i="1" s="1"/>
  <c r="LB64" i="1"/>
  <c r="LC64" i="1" s="1"/>
  <c r="LD64" i="1" s="1"/>
  <c r="LE64" i="1" s="1"/>
  <c r="KQ64" i="1"/>
  <c r="KR64" i="1" s="1"/>
  <c r="KS64" i="1" s="1"/>
  <c r="KT64" i="1" s="1"/>
  <c r="KF64" i="1"/>
  <c r="KG64" i="1" s="1"/>
  <c r="KH64" i="1" s="1"/>
  <c r="KI64" i="1" s="1"/>
  <c r="JU64" i="1"/>
  <c r="JV64" i="1" s="1"/>
  <c r="JW64" i="1" s="1"/>
  <c r="JX64" i="1" s="1"/>
  <c r="JJ64" i="1"/>
  <c r="JK64" i="1" s="1"/>
  <c r="JL64" i="1" s="1"/>
  <c r="JM64" i="1" s="1"/>
  <c r="JB64" i="1"/>
  <c r="JA64" i="1"/>
  <c r="IZ64" i="1"/>
  <c r="IY64" i="1"/>
  <c r="IN64" i="1"/>
  <c r="IO64" i="1" s="1"/>
  <c r="IP64" i="1" s="1"/>
  <c r="IQ64" i="1" s="1"/>
  <c r="IC64" i="1"/>
  <c r="ID64" i="1" s="1"/>
  <c r="IE64" i="1" s="1"/>
  <c r="IF64" i="1" s="1"/>
  <c r="HR64" i="1"/>
  <c r="HS64" i="1" s="1"/>
  <c r="HT64" i="1" s="1"/>
  <c r="HU64" i="1" s="1"/>
  <c r="HJ64" i="1"/>
  <c r="HG64" i="1"/>
  <c r="HH64" i="1" s="1"/>
  <c r="HI64" i="1" s="1"/>
  <c r="GV64" i="1"/>
  <c r="GW64" i="1" s="1"/>
  <c r="GX64" i="1" s="1"/>
  <c r="GY64" i="1" s="1"/>
  <c r="GK64" i="1"/>
  <c r="GL64" i="1" s="1"/>
  <c r="GM64" i="1" s="1"/>
  <c r="GN64" i="1" s="1"/>
  <c r="FZ64" i="1"/>
  <c r="GA64" i="1" s="1"/>
  <c r="GB64" i="1" s="1"/>
  <c r="GC64" i="1" s="1"/>
  <c r="FR64" i="1"/>
  <c r="FQ64" i="1"/>
  <c r="FP64" i="1"/>
  <c r="FO64" i="1"/>
  <c r="FD64" i="1"/>
  <c r="FE64" i="1" s="1"/>
  <c r="FF64" i="1" s="1"/>
  <c r="FG64" i="1" s="1"/>
  <c r="ES64" i="1"/>
  <c r="ET64" i="1" s="1"/>
  <c r="EU64" i="1" s="1"/>
  <c r="EV64" i="1" s="1"/>
  <c r="EH64" i="1"/>
  <c r="EI64" i="1" s="1"/>
  <c r="EJ64" i="1" s="1"/>
  <c r="EK64" i="1" s="1"/>
  <c r="DW64" i="1"/>
  <c r="DX64" i="1" s="1"/>
  <c r="DY64" i="1" s="1"/>
  <c r="DZ64" i="1" s="1"/>
  <c r="DL64" i="1"/>
  <c r="DM64" i="1" s="1"/>
  <c r="DN64" i="1" s="1"/>
  <c r="DO64" i="1" s="1"/>
  <c r="DA64" i="1"/>
  <c r="DB64" i="1" s="1"/>
  <c r="DC64" i="1" s="1"/>
  <c r="DD64" i="1" s="1"/>
  <c r="CP64" i="1"/>
  <c r="CQ64" i="1" s="1"/>
  <c r="CR64" i="1" s="1"/>
  <c r="CS64" i="1" s="1"/>
  <c r="CG64" i="1"/>
  <c r="CH64" i="1" s="1"/>
  <c r="CF64" i="1"/>
  <c r="CE64" i="1"/>
  <c r="BT64" i="1"/>
  <c r="BU64" i="1" s="1"/>
  <c r="BV64" i="1" s="1"/>
  <c r="BW64" i="1" s="1"/>
  <c r="BI64" i="1"/>
  <c r="BJ64" i="1" s="1"/>
  <c r="BK64" i="1" s="1"/>
  <c r="BL64" i="1" s="1"/>
  <c r="AX64" i="1"/>
  <c r="AY64" i="1" s="1"/>
  <c r="AZ64" i="1" s="1"/>
  <c r="BA64" i="1" s="1"/>
  <c r="AM64" i="1"/>
  <c r="AN64" i="1" s="1"/>
  <c r="AO64" i="1" s="1"/>
  <c r="AP64" i="1" s="1"/>
  <c r="AB64" i="1"/>
  <c r="AC64" i="1" s="1"/>
  <c r="AD64" i="1" s="1"/>
  <c r="AE64" i="1" s="1"/>
  <c r="Q64" i="1"/>
  <c r="R64" i="1" s="1"/>
  <c r="S64" i="1" s="1"/>
  <c r="T64" i="1" s="1"/>
  <c r="F64" i="1"/>
  <c r="G64" i="1" s="1"/>
  <c r="H64" i="1" s="1"/>
  <c r="I64" i="1" s="1"/>
  <c r="CLK63" i="1"/>
  <c r="CLL63" i="1" s="1"/>
  <c r="CLJ63" i="1"/>
  <c r="CLI63" i="1"/>
  <c r="CKY63" i="1"/>
  <c r="CKZ63" i="1" s="1"/>
  <c r="CLA63" i="1" s="1"/>
  <c r="CKX63" i="1"/>
  <c r="CKM63" i="1"/>
  <c r="CKN63" i="1" s="1"/>
  <c r="CKO63" i="1" s="1"/>
  <c r="CKP63" i="1" s="1"/>
  <c r="CKB63" i="1"/>
  <c r="CKC63" i="1" s="1"/>
  <c r="CKD63" i="1" s="1"/>
  <c r="CKE63" i="1" s="1"/>
  <c r="CJQ63" i="1"/>
  <c r="CJR63" i="1" s="1"/>
  <c r="CJS63" i="1" s="1"/>
  <c r="CJT63" i="1" s="1"/>
  <c r="CJG63" i="1"/>
  <c r="CJH63" i="1" s="1"/>
  <c r="CJI63" i="1" s="1"/>
  <c r="CJF63" i="1"/>
  <c r="CIU63" i="1"/>
  <c r="CIV63" i="1" s="1"/>
  <c r="CIW63" i="1" s="1"/>
  <c r="CIX63" i="1" s="1"/>
  <c r="CIJ63" i="1"/>
  <c r="CIK63" i="1" s="1"/>
  <c r="CIL63" i="1" s="1"/>
  <c r="CIM63" i="1" s="1"/>
  <c r="CHZ63" i="1"/>
  <c r="CIA63" i="1" s="1"/>
  <c r="CIB63" i="1" s="1"/>
  <c r="CHY63" i="1"/>
  <c r="CHO63" i="1"/>
  <c r="CHP63" i="1" s="1"/>
  <c r="CHQ63" i="1" s="1"/>
  <c r="CHN63" i="1"/>
  <c r="CHC63" i="1"/>
  <c r="CHD63" i="1" s="1"/>
  <c r="CHE63" i="1" s="1"/>
  <c r="CHF63" i="1" s="1"/>
  <c r="CGR63" i="1"/>
  <c r="CGS63" i="1" s="1"/>
  <c r="CGT63" i="1" s="1"/>
  <c r="CGU63" i="1" s="1"/>
  <c r="CGI63" i="1"/>
  <c r="CGJ63" i="1" s="1"/>
  <c r="CGG63" i="1"/>
  <c r="CGH63" i="1" s="1"/>
  <c r="CFW63" i="1"/>
  <c r="CFX63" i="1" s="1"/>
  <c r="CFY63" i="1" s="1"/>
  <c r="CFV63" i="1"/>
  <c r="CFK63" i="1"/>
  <c r="CFL63" i="1" s="1"/>
  <c r="CFM63" i="1" s="1"/>
  <c r="CFN63" i="1" s="1"/>
  <c r="CEZ63" i="1"/>
  <c r="CFA63" i="1" s="1"/>
  <c r="CFB63" i="1" s="1"/>
  <c r="CFC63" i="1" s="1"/>
  <c r="CEQ63" i="1"/>
  <c r="CER63" i="1" s="1"/>
  <c r="CEP63" i="1"/>
  <c r="CEO63" i="1"/>
  <c r="CEE63" i="1"/>
  <c r="CEF63" i="1" s="1"/>
  <c r="CEG63" i="1" s="1"/>
  <c r="CED63" i="1"/>
  <c r="CDS63" i="1"/>
  <c r="CDT63" i="1" s="1"/>
  <c r="CDU63" i="1" s="1"/>
  <c r="CDV63" i="1" s="1"/>
  <c r="CDH63" i="1"/>
  <c r="CDI63" i="1" s="1"/>
  <c r="CDJ63" i="1" s="1"/>
  <c r="CDK63" i="1" s="1"/>
  <c r="CCW63" i="1"/>
  <c r="CCX63" i="1" s="1"/>
  <c r="CCY63" i="1" s="1"/>
  <c r="CCZ63" i="1" s="1"/>
  <c r="CCM63" i="1"/>
  <c r="CCN63" i="1" s="1"/>
  <c r="CCO63" i="1" s="1"/>
  <c r="CCL63" i="1"/>
  <c r="CCA63" i="1"/>
  <c r="CCB63" i="1" s="1"/>
  <c r="CCC63" i="1" s="1"/>
  <c r="CCD63" i="1" s="1"/>
  <c r="CBP63" i="1"/>
  <c r="CBQ63" i="1" s="1"/>
  <c r="CBR63" i="1" s="1"/>
  <c r="CBS63" i="1" s="1"/>
  <c r="CBF63" i="1"/>
  <c r="CBG63" i="1" s="1"/>
  <c r="CBH63" i="1" s="1"/>
  <c r="CBE63" i="1"/>
  <c r="CAU63" i="1"/>
  <c r="CAV63" i="1" s="1"/>
  <c r="CAW63" i="1" s="1"/>
  <c r="CAT63" i="1"/>
  <c r="CAI63" i="1"/>
  <c r="CAJ63" i="1" s="1"/>
  <c r="CAK63" i="1" s="1"/>
  <c r="CAL63" i="1" s="1"/>
  <c r="BZX63" i="1"/>
  <c r="BZY63" i="1" s="1"/>
  <c r="BZZ63" i="1" s="1"/>
  <c r="CAA63" i="1" s="1"/>
  <c r="BZM63" i="1"/>
  <c r="BZN63" i="1" s="1"/>
  <c r="BZO63" i="1" s="1"/>
  <c r="BZP63" i="1" s="1"/>
  <c r="BZC63" i="1"/>
  <c r="BZD63" i="1" s="1"/>
  <c r="BZE63" i="1" s="1"/>
  <c r="BZB63" i="1"/>
  <c r="BYQ63" i="1"/>
  <c r="BYR63" i="1" s="1"/>
  <c r="BYS63" i="1" s="1"/>
  <c r="BYT63" i="1" s="1"/>
  <c r="BYF63" i="1"/>
  <c r="BYG63" i="1" s="1"/>
  <c r="BYH63" i="1" s="1"/>
  <c r="BYI63" i="1" s="1"/>
  <c r="BXW63" i="1"/>
  <c r="BXX63" i="1" s="1"/>
  <c r="BXV63" i="1"/>
  <c r="BXU63" i="1"/>
  <c r="BXK63" i="1"/>
  <c r="BXL63" i="1" s="1"/>
  <c r="BXM63" i="1" s="1"/>
  <c r="BXJ63" i="1"/>
  <c r="BWY63" i="1"/>
  <c r="BWZ63" i="1" s="1"/>
  <c r="BXA63" i="1" s="1"/>
  <c r="BXB63" i="1" s="1"/>
  <c r="BWN63" i="1"/>
  <c r="BWO63" i="1" s="1"/>
  <c r="BWP63" i="1" s="1"/>
  <c r="BWQ63" i="1" s="1"/>
  <c r="BWE63" i="1"/>
  <c r="BWF63" i="1" s="1"/>
  <c r="BWC63" i="1"/>
  <c r="BWD63" i="1" s="1"/>
  <c r="BVS63" i="1"/>
  <c r="BVT63" i="1" s="1"/>
  <c r="BVU63" i="1" s="1"/>
  <c r="BVR63" i="1"/>
  <c r="BVG63" i="1"/>
  <c r="BVH63" i="1" s="1"/>
  <c r="BVI63" i="1" s="1"/>
  <c r="BVJ63" i="1" s="1"/>
  <c r="BUV63" i="1"/>
  <c r="BUW63" i="1" s="1"/>
  <c r="BUX63" i="1" s="1"/>
  <c r="BUY63" i="1" s="1"/>
  <c r="BUL63" i="1"/>
  <c r="BUM63" i="1" s="1"/>
  <c r="BUN63" i="1" s="1"/>
  <c r="BUK63" i="1"/>
  <c r="BUA63" i="1"/>
  <c r="BUB63" i="1" s="1"/>
  <c r="BUC63" i="1" s="1"/>
  <c r="BTZ63" i="1"/>
  <c r="BTO63" i="1"/>
  <c r="BTP63" i="1" s="1"/>
  <c r="BTQ63" i="1" s="1"/>
  <c r="BTR63" i="1" s="1"/>
  <c r="BTD63" i="1"/>
  <c r="BTE63" i="1" s="1"/>
  <c r="BTF63" i="1" s="1"/>
  <c r="BTG63" i="1" s="1"/>
  <c r="BSU63" i="1"/>
  <c r="BSV63" i="1" s="1"/>
  <c r="BSS63" i="1"/>
  <c r="BST63" i="1" s="1"/>
  <c r="BSI63" i="1"/>
  <c r="BSJ63" i="1" s="1"/>
  <c r="BSK63" i="1" s="1"/>
  <c r="BSH63" i="1"/>
  <c r="BRW63" i="1"/>
  <c r="BRX63" i="1" s="1"/>
  <c r="BRY63" i="1" s="1"/>
  <c r="BRZ63" i="1" s="1"/>
  <c r="BRL63" i="1"/>
  <c r="BRM63" i="1" s="1"/>
  <c r="BRN63" i="1" s="1"/>
  <c r="BRO63" i="1" s="1"/>
  <c r="BRB63" i="1"/>
  <c r="BRC63" i="1" s="1"/>
  <c r="BRD63" i="1" s="1"/>
  <c r="BRA63" i="1"/>
  <c r="BQQ63" i="1"/>
  <c r="BQR63" i="1" s="1"/>
  <c r="BQS63" i="1" s="1"/>
  <c r="BQP63" i="1"/>
  <c r="BQE63" i="1"/>
  <c r="BQF63" i="1" s="1"/>
  <c r="BQG63" i="1" s="1"/>
  <c r="BQH63" i="1" s="1"/>
  <c r="BPT63" i="1"/>
  <c r="BPU63" i="1" s="1"/>
  <c r="BPV63" i="1" s="1"/>
  <c r="BPW63" i="1" s="1"/>
  <c r="BPI63" i="1"/>
  <c r="BPJ63" i="1" s="1"/>
  <c r="BPK63" i="1" s="1"/>
  <c r="BPL63" i="1" s="1"/>
  <c r="BOY63" i="1"/>
  <c r="BOZ63" i="1" s="1"/>
  <c r="BPA63" i="1" s="1"/>
  <c r="BOX63" i="1"/>
  <c r="BOM63" i="1"/>
  <c r="BON63" i="1" s="1"/>
  <c r="BOO63" i="1" s="1"/>
  <c r="BOP63" i="1" s="1"/>
  <c r="BOB63" i="1"/>
  <c r="BOC63" i="1" s="1"/>
  <c r="BOD63" i="1" s="1"/>
  <c r="BOE63" i="1" s="1"/>
  <c r="BNR63" i="1"/>
  <c r="BNS63" i="1" s="1"/>
  <c r="BNT63" i="1" s="1"/>
  <c r="BNQ63" i="1"/>
  <c r="BNG63" i="1"/>
  <c r="BNH63" i="1" s="1"/>
  <c r="BNI63" i="1" s="1"/>
  <c r="BNF63" i="1"/>
  <c r="BMU63" i="1"/>
  <c r="BMV63" i="1" s="1"/>
  <c r="BMW63" i="1" s="1"/>
  <c r="BMX63" i="1" s="1"/>
  <c r="BMJ63" i="1"/>
  <c r="BMK63" i="1" s="1"/>
  <c r="BML63" i="1" s="1"/>
  <c r="BMM63" i="1" s="1"/>
  <c r="BMA63" i="1"/>
  <c r="BMB63" i="1" s="1"/>
  <c r="BLY63" i="1"/>
  <c r="BLZ63" i="1" s="1"/>
  <c r="BLO63" i="1"/>
  <c r="BLP63" i="1" s="1"/>
  <c r="BLQ63" i="1" s="1"/>
  <c r="BLN63" i="1"/>
  <c r="BLC63" i="1"/>
  <c r="BLD63" i="1" s="1"/>
  <c r="BLE63" i="1" s="1"/>
  <c r="BLF63" i="1" s="1"/>
  <c r="BKR63" i="1"/>
  <c r="BKS63" i="1" s="1"/>
  <c r="BKT63" i="1" s="1"/>
  <c r="BKU63" i="1" s="1"/>
  <c r="BKI63" i="1"/>
  <c r="BKJ63" i="1" s="1"/>
  <c r="BKH63" i="1"/>
  <c r="BKG63" i="1"/>
  <c r="BJW63" i="1"/>
  <c r="BJX63" i="1" s="1"/>
  <c r="BJY63" i="1" s="1"/>
  <c r="BJV63" i="1"/>
  <c r="BJK63" i="1"/>
  <c r="BJL63" i="1" s="1"/>
  <c r="BJM63" i="1" s="1"/>
  <c r="BJN63" i="1" s="1"/>
  <c r="BIZ63" i="1"/>
  <c r="BJA63" i="1" s="1"/>
  <c r="BJB63" i="1" s="1"/>
  <c r="BJC63" i="1" s="1"/>
  <c r="BIQ63" i="1"/>
  <c r="BIR63" i="1" s="1"/>
  <c r="BIO63" i="1"/>
  <c r="BIP63" i="1" s="1"/>
  <c r="BIE63" i="1"/>
  <c r="BIF63" i="1" s="1"/>
  <c r="BIG63" i="1" s="1"/>
  <c r="BID63" i="1"/>
  <c r="BHS63" i="1"/>
  <c r="BHT63" i="1" s="1"/>
  <c r="BHU63" i="1" s="1"/>
  <c r="BHV63" i="1" s="1"/>
  <c r="BHH63" i="1"/>
  <c r="BHI63" i="1" s="1"/>
  <c r="BHJ63" i="1" s="1"/>
  <c r="BHK63" i="1" s="1"/>
  <c r="BGY63" i="1"/>
  <c r="BGZ63" i="1" s="1"/>
  <c r="BGX63" i="1"/>
  <c r="BGW63" i="1"/>
  <c r="BGM63" i="1"/>
  <c r="BGN63" i="1" s="1"/>
  <c r="BGO63" i="1" s="1"/>
  <c r="BGL63" i="1"/>
  <c r="BGA63" i="1"/>
  <c r="BGB63" i="1" s="1"/>
  <c r="BGC63" i="1" s="1"/>
  <c r="BGD63" i="1" s="1"/>
  <c r="BFP63" i="1"/>
  <c r="BFQ63" i="1" s="1"/>
  <c r="BFR63" i="1" s="1"/>
  <c r="BFS63" i="1" s="1"/>
  <c r="BFE63" i="1"/>
  <c r="BFF63" i="1" s="1"/>
  <c r="BFG63" i="1" s="1"/>
  <c r="BFH63" i="1" s="1"/>
  <c r="BEU63" i="1"/>
  <c r="BEV63" i="1" s="1"/>
  <c r="BEW63" i="1" s="1"/>
  <c r="BET63" i="1"/>
  <c r="BEI63" i="1"/>
  <c r="BEJ63" i="1" s="1"/>
  <c r="BEK63" i="1" s="1"/>
  <c r="BEL63" i="1" s="1"/>
  <c r="BDX63" i="1"/>
  <c r="BDY63" i="1" s="1"/>
  <c r="BDZ63" i="1" s="1"/>
  <c r="BEA63" i="1" s="1"/>
  <c r="BDN63" i="1"/>
  <c r="BDO63" i="1" s="1"/>
  <c r="BDP63" i="1" s="1"/>
  <c r="BDM63" i="1"/>
  <c r="BDC63" i="1"/>
  <c r="BDD63" i="1" s="1"/>
  <c r="BDE63" i="1" s="1"/>
  <c r="BDB63" i="1"/>
  <c r="BCQ63" i="1"/>
  <c r="BCR63" i="1" s="1"/>
  <c r="BCS63" i="1" s="1"/>
  <c r="BCT63" i="1" s="1"/>
  <c r="BCF63" i="1"/>
  <c r="BCG63" i="1" s="1"/>
  <c r="BCH63" i="1" s="1"/>
  <c r="BCI63" i="1" s="1"/>
  <c r="BBU63" i="1"/>
  <c r="BBV63" i="1" s="1"/>
  <c r="BBW63" i="1" s="1"/>
  <c r="BBX63" i="1" s="1"/>
  <c r="BBK63" i="1"/>
  <c r="BBL63" i="1" s="1"/>
  <c r="BBM63" i="1" s="1"/>
  <c r="BBJ63" i="1"/>
  <c r="BAY63" i="1"/>
  <c r="BAZ63" i="1" s="1"/>
  <c r="BBA63" i="1" s="1"/>
  <c r="BBB63" i="1" s="1"/>
  <c r="BAN63" i="1"/>
  <c r="BAO63" i="1" s="1"/>
  <c r="BAP63" i="1" s="1"/>
  <c r="BAQ63" i="1" s="1"/>
  <c r="BAE63" i="1"/>
  <c r="BAF63" i="1" s="1"/>
  <c r="BAD63" i="1"/>
  <c r="BAC63" i="1"/>
  <c r="AZS63" i="1"/>
  <c r="AZT63" i="1" s="1"/>
  <c r="AZU63" i="1" s="1"/>
  <c r="AZR63" i="1"/>
  <c r="AZG63" i="1"/>
  <c r="AZH63" i="1" s="1"/>
  <c r="AZI63" i="1" s="1"/>
  <c r="AZJ63" i="1" s="1"/>
  <c r="AYV63" i="1"/>
  <c r="AYW63" i="1" s="1"/>
  <c r="AYX63" i="1" s="1"/>
  <c r="AYY63" i="1" s="1"/>
  <c r="AYM63" i="1"/>
  <c r="AYN63" i="1" s="1"/>
  <c r="AYK63" i="1"/>
  <c r="AYL63" i="1" s="1"/>
  <c r="AYA63" i="1"/>
  <c r="AYB63" i="1" s="1"/>
  <c r="AYC63" i="1" s="1"/>
  <c r="AXZ63" i="1"/>
  <c r="AXO63" i="1"/>
  <c r="AXP63" i="1" s="1"/>
  <c r="AXQ63" i="1" s="1"/>
  <c r="AXR63" i="1" s="1"/>
  <c r="AXD63" i="1"/>
  <c r="AXE63" i="1" s="1"/>
  <c r="AXF63" i="1" s="1"/>
  <c r="AXG63" i="1" s="1"/>
  <c r="AWS63" i="1"/>
  <c r="AWT63" i="1" s="1"/>
  <c r="AWU63" i="1" s="1"/>
  <c r="AWV63" i="1" s="1"/>
  <c r="AWH63" i="1"/>
  <c r="AWI63" i="1" s="1"/>
  <c r="AWJ63" i="1" s="1"/>
  <c r="AWK63" i="1" s="1"/>
  <c r="AVW63" i="1"/>
  <c r="AVX63" i="1" s="1"/>
  <c r="AVY63" i="1" s="1"/>
  <c r="AVZ63" i="1" s="1"/>
  <c r="AVL63" i="1"/>
  <c r="AVM63" i="1" s="1"/>
  <c r="AVN63" i="1" s="1"/>
  <c r="AVO63" i="1" s="1"/>
  <c r="AVA63" i="1"/>
  <c r="AVB63" i="1" s="1"/>
  <c r="AVC63" i="1" s="1"/>
  <c r="AVD63" i="1" s="1"/>
  <c r="AUP63" i="1"/>
  <c r="AUQ63" i="1" s="1"/>
  <c r="AUR63" i="1" s="1"/>
  <c r="AUS63" i="1" s="1"/>
  <c r="AUE63" i="1"/>
  <c r="AUF63" i="1" s="1"/>
  <c r="AUG63" i="1" s="1"/>
  <c r="AUH63" i="1" s="1"/>
  <c r="ATT63" i="1"/>
  <c r="ATU63" i="1" s="1"/>
  <c r="ATV63" i="1" s="1"/>
  <c r="ATW63" i="1" s="1"/>
  <c r="ATI63" i="1"/>
  <c r="ATJ63" i="1" s="1"/>
  <c r="ATK63" i="1" s="1"/>
  <c r="ATL63" i="1" s="1"/>
  <c r="ASX63" i="1"/>
  <c r="ASY63" i="1" s="1"/>
  <c r="ASZ63" i="1" s="1"/>
  <c r="ATA63" i="1" s="1"/>
  <c r="ASM63" i="1"/>
  <c r="ASN63" i="1" s="1"/>
  <c r="ASO63" i="1" s="1"/>
  <c r="ASP63" i="1" s="1"/>
  <c r="ASB63" i="1"/>
  <c r="ASC63" i="1" s="1"/>
  <c r="ASD63" i="1" s="1"/>
  <c r="ASE63" i="1" s="1"/>
  <c r="ARQ63" i="1"/>
  <c r="ARR63" i="1" s="1"/>
  <c r="ARS63" i="1" s="1"/>
  <c r="ART63" i="1" s="1"/>
  <c r="ARF63" i="1"/>
  <c r="ARG63" i="1" s="1"/>
  <c r="ARH63" i="1" s="1"/>
  <c r="ARI63" i="1" s="1"/>
  <c r="AQU63" i="1"/>
  <c r="AQV63" i="1" s="1"/>
  <c r="AQW63" i="1" s="1"/>
  <c r="AQX63" i="1" s="1"/>
  <c r="AQJ63" i="1"/>
  <c r="AQK63" i="1" s="1"/>
  <c r="AQL63" i="1" s="1"/>
  <c r="AQM63" i="1" s="1"/>
  <c r="APY63" i="1"/>
  <c r="APZ63" i="1" s="1"/>
  <c r="AQA63" i="1" s="1"/>
  <c r="AQB63" i="1" s="1"/>
  <c r="APN63" i="1"/>
  <c r="APO63" i="1" s="1"/>
  <c r="APP63" i="1" s="1"/>
  <c r="APQ63" i="1" s="1"/>
  <c r="APC63" i="1"/>
  <c r="APD63" i="1" s="1"/>
  <c r="APE63" i="1" s="1"/>
  <c r="APF63" i="1" s="1"/>
  <c r="AOR63" i="1"/>
  <c r="AOS63" i="1" s="1"/>
  <c r="AOT63" i="1" s="1"/>
  <c r="AOU63" i="1" s="1"/>
  <c r="AOG63" i="1"/>
  <c r="AOH63" i="1" s="1"/>
  <c r="AOI63" i="1" s="1"/>
  <c r="AOJ63" i="1" s="1"/>
  <c r="ANV63" i="1"/>
  <c r="ANW63" i="1" s="1"/>
  <c r="ANX63" i="1" s="1"/>
  <c r="ANY63" i="1" s="1"/>
  <c r="ANK63" i="1"/>
  <c r="ANL63" i="1" s="1"/>
  <c r="ANM63" i="1" s="1"/>
  <c r="ANN63" i="1" s="1"/>
  <c r="AMZ63" i="1"/>
  <c r="ANA63" i="1" s="1"/>
  <c r="ANB63" i="1" s="1"/>
  <c r="ANC63" i="1" s="1"/>
  <c r="AMO63" i="1"/>
  <c r="AMP63" i="1" s="1"/>
  <c r="AMQ63" i="1" s="1"/>
  <c r="AMR63" i="1" s="1"/>
  <c r="AMD63" i="1"/>
  <c r="AME63" i="1" s="1"/>
  <c r="AMF63" i="1" s="1"/>
  <c r="AMG63" i="1" s="1"/>
  <c r="ALS63" i="1"/>
  <c r="ALT63" i="1" s="1"/>
  <c r="ALU63" i="1" s="1"/>
  <c r="ALV63" i="1" s="1"/>
  <c r="ALH63" i="1"/>
  <c r="ALI63" i="1" s="1"/>
  <c r="ALJ63" i="1" s="1"/>
  <c r="ALK63" i="1" s="1"/>
  <c r="AKW63" i="1"/>
  <c r="AKX63" i="1" s="1"/>
  <c r="AKY63" i="1" s="1"/>
  <c r="AKZ63" i="1" s="1"/>
  <c r="AKL63" i="1"/>
  <c r="AKM63" i="1" s="1"/>
  <c r="AKN63" i="1" s="1"/>
  <c r="AKO63" i="1" s="1"/>
  <c r="AKA63" i="1"/>
  <c r="AKB63" i="1" s="1"/>
  <c r="AKC63" i="1" s="1"/>
  <c r="AKD63" i="1" s="1"/>
  <c r="AJP63" i="1"/>
  <c r="AJQ63" i="1" s="1"/>
  <c r="AJR63" i="1" s="1"/>
  <c r="AJS63" i="1" s="1"/>
  <c r="AJE63" i="1"/>
  <c r="AJF63" i="1" s="1"/>
  <c r="AJG63" i="1" s="1"/>
  <c r="AJH63" i="1" s="1"/>
  <c r="AIT63" i="1"/>
  <c r="AIU63" i="1" s="1"/>
  <c r="AIV63" i="1" s="1"/>
  <c r="AIW63" i="1" s="1"/>
  <c r="AII63" i="1"/>
  <c r="AIJ63" i="1" s="1"/>
  <c r="AIK63" i="1" s="1"/>
  <c r="AIL63" i="1" s="1"/>
  <c r="AHX63" i="1"/>
  <c r="AHY63" i="1" s="1"/>
  <c r="AHZ63" i="1" s="1"/>
  <c r="AIA63" i="1" s="1"/>
  <c r="AHM63" i="1"/>
  <c r="AHN63" i="1" s="1"/>
  <c r="AHO63" i="1" s="1"/>
  <c r="AHP63" i="1" s="1"/>
  <c r="AHB63" i="1"/>
  <c r="AHC63" i="1" s="1"/>
  <c r="AHD63" i="1" s="1"/>
  <c r="AHE63" i="1" s="1"/>
  <c r="AGQ63" i="1"/>
  <c r="AGR63" i="1" s="1"/>
  <c r="AGS63" i="1" s="1"/>
  <c r="AGT63" i="1" s="1"/>
  <c r="AGF63" i="1"/>
  <c r="AGG63" i="1" s="1"/>
  <c r="AGH63" i="1" s="1"/>
  <c r="AGI63" i="1" s="1"/>
  <c r="AFU63" i="1"/>
  <c r="AFV63" i="1" s="1"/>
  <c r="AFW63" i="1" s="1"/>
  <c r="AFX63" i="1" s="1"/>
  <c r="AFJ63" i="1"/>
  <c r="AFK63" i="1" s="1"/>
  <c r="AFL63" i="1" s="1"/>
  <c r="AFM63" i="1" s="1"/>
  <c r="AEY63" i="1"/>
  <c r="AEZ63" i="1" s="1"/>
  <c r="AFA63" i="1" s="1"/>
  <c r="AFB63" i="1" s="1"/>
  <c r="AEN63" i="1"/>
  <c r="AEO63" i="1" s="1"/>
  <c r="AEP63" i="1" s="1"/>
  <c r="AEQ63" i="1" s="1"/>
  <c r="AEC63" i="1"/>
  <c r="AED63" i="1" s="1"/>
  <c r="AEE63" i="1" s="1"/>
  <c r="AEF63" i="1" s="1"/>
  <c r="ADR63" i="1"/>
  <c r="ADS63" i="1" s="1"/>
  <c r="ADT63" i="1" s="1"/>
  <c r="ADU63" i="1" s="1"/>
  <c r="ADG63" i="1"/>
  <c r="ADH63" i="1" s="1"/>
  <c r="ADI63" i="1" s="1"/>
  <c r="ADJ63" i="1" s="1"/>
  <c r="ACV63" i="1"/>
  <c r="ACW63" i="1" s="1"/>
  <c r="ACX63" i="1" s="1"/>
  <c r="ACY63" i="1" s="1"/>
  <c r="ACK63" i="1"/>
  <c r="ACL63" i="1" s="1"/>
  <c r="ACM63" i="1" s="1"/>
  <c r="ACN63" i="1" s="1"/>
  <c r="ABZ63" i="1"/>
  <c r="ACA63" i="1" s="1"/>
  <c r="ACB63" i="1" s="1"/>
  <c r="ACC63" i="1" s="1"/>
  <c r="ABO63" i="1"/>
  <c r="ABP63" i="1" s="1"/>
  <c r="ABQ63" i="1" s="1"/>
  <c r="ABR63" i="1" s="1"/>
  <c r="ABD63" i="1"/>
  <c r="ABE63" i="1" s="1"/>
  <c r="ABF63" i="1" s="1"/>
  <c r="ABG63" i="1" s="1"/>
  <c r="AAS63" i="1"/>
  <c r="AAT63" i="1" s="1"/>
  <c r="AAU63" i="1" s="1"/>
  <c r="AAV63" i="1" s="1"/>
  <c r="AAH63" i="1"/>
  <c r="AAI63" i="1" s="1"/>
  <c r="AAJ63" i="1" s="1"/>
  <c r="AAK63" i="1" s="1"/>
  <c r="ZW63" i="1"/>
  <c r="ZX63" i="1" s="1"/>
  <c r="ZY63" i="1" s="1"/>
  <c r="ZZ63" i="1" s="1"/>
  <c r="ZL63" i="1"/>
  <c r="ZM63" i="1" s="1"/>
  <c r="ZN63" i="1" s="1"/>
  <c r="ZO63" i="1" s="1"/>
  <c r="ZA63" i="1"/>
  <c r="ZB63" i="1" s="1"/>
  <c r="ZC63" i="1" s="1"/>
  <c r="ZD63" i="1" s="1"/>
  <c r="YP63" i="1"/>
  <c r="YQ63" i="1" s="1"/>
  <c r="YR63" i="1" s="1"/>
  <c r="YS63" i="1" s="1"/>
  <c r="YE63" i="1"/>
  <c r="YF63" i="1" s="1"/>
  <c r="YG63" i="1" s="1"/>
  <c r="YH63" i="1" s="1"/>
  <c r="XT63" i="1"/>
  <c r="XU63" i="1" s="1"/>
  <c r="XV63" i="1" s="1"/>
  <c r="XW63" i="1" s="1"/>
  <c r="XI63" i="1"/>
  <c r="XJ63" i="1" s="1"/>
  <c r="XK63" i="1" s="1"/>
  <c r="XL63" i="1" s="1"/>
  <c r="WX63" i="1"/>
  <c r="WY63" i="1" s="1"/>
  <c r="WZ63" i="1" s="1"/>
  <c r="XA63" i="1" s="1"/>
  <c r="WM63" i="1"/>
  <c r="WN63" i="1" s="1"/>
  <c r="WO63" i="1" s="1"/>
  <c r="WP63" i="1" s="1"/>
  <c r="WB63" i="1"/>
  <c r="WC63" i="1" s="1"/>
  <c r="WD63" i="1" s="1"/>
  <c r="WE63" i="1" s="1"/>
  <c r="VQ63" i="1"/>
  <c r="VR63" i="1" s="1"/>
  <c r="VS63" i="1" s="1"/>
  <c r="VT63" i="1" s="1"/>
  <c r="VF63" i="1"/>
  <c r="VG63" i="1" s="1"/>
  <c r="VH63" i="1" s="1"/>
  <c r="VI63" i="1" s="1"/>
  <c r="UU63" i="1"/>
  <c r="UV63" i="1" s="1"/>
  <c r="UW63" i="1" s="1"/>
  <c r="UX63" i="1" s="1"/>
  <c r="UJ63" i="1"/>
  <c r="UK63" i="1" s="1"/>
  <c r="UL63" i="1" s="1"/>
  <c r="UM63" i="1" s="1"/>
  <c r="TY63" i="1"/>
  <c r="TZ63" i="1" s="1"/>
  <c r="UA63" i="1" s="1"/>
  <c r="UB63" i="1" s="1"/>
  <c r="TN63" i="1"/>
  <c r="TO63" i="1" s="1"/>
  <c r="TP63" i="1" s="1"/>
  <c r="TQ63" i="1" s="1"/>
  <c r="TC63" i="1"/>
  <c r="TD63" i="1" s="1"/>
  <c r="TE63" i="1" s="1"/>
  <c r="TF63" i="1" s="1"/>
  <c r="SR63" i="1"/>
  <c r="SS63" i="1" s="1"/>
  <c r="ST63" i="1" s="1"/>
  <c r="SU63" i="1" s="1"/>
  <c r="SG63" i="1"/>
  <c r="SH63" i="1" s="1"/>
  <c r="SI63" i="1" s="1"/>
  <c r="SJ63" i="1" s="1"/>
  <c r="RV63" i="1"/>
  <c r="RW63" i="1" s="1"/>
  <c r="RX63" i="1" s="1"/>
  <c r="RY63" i="1" s="1"/>
  <c r="RK63" i="1"/>
  <c r="RL63" i="1" s="1"/>
  <c r="RM63" i="1" s="1"/>
  <c r="RN63" i="1" s="1"/>
  <c r="QZ63" i="1"/>
  <c r="RA63" i="1" s="1"/>
  <c r="RB63" i="1" s="1"/>
  <c r="RC63" i="1" s="1"/>
  <c r="QO63" i="1"/>
  <c r="QP63" i="1" s="1"/>
  <c r="QQ63" i="1" s="1"/>
  <c r="QR63" i="1" s="1"/>
  <c r="QD63" i="1"/>
  <c r="QE63" i="1" s="1"/>
  <c r="QF63" i="1" s="1"/>
  <c r="QG63" i="1" s="1"/>
  <c r="PS63" i="1"/>
  <c r="PT63" i="1" s="1"/>
  <c r="PU63" i="1" s="1"/>
  <c r="PV63" i="1" s="1"/>
  <c r="PH63" i="1"/>
  <c r="PI63" i="1" s="1"/>
  <c r="PJ63" i="1" s="1"/>
  <c r="PK63" i="1" s="1"/>
  <c r="OW63" i="1"/>
  <c r="OX63" i="1" s="1"/>
  <c r="OY63" i="1" s="1"/>
  <c r="OZ63" i="1" s="1"/>
  <c r="OL63" i="1"/>
  <c r="OM63" i="1" s="1"/>
  <c r="ON63" i="1" s="1"/>
  <c r="OO63" i="1" s="1"/>
  <c r="OA63" i="1"/>
  <c r="OB63" i="1" s="1"/>
  <c r="OC63" i="1" s="1"/>
  <c r="OD63" i="1" s="1"/>
  <c r="NP63" i="1"/>
  <c r="NQ63" i="1" s="1"/>
  <c r="NR63" i="1" s="1"/>
  <c r="NS63" i="1" s="1"/>
  <c r="NE63" i="1"/>
  <c r="NF63" i="1" s="1"/>
  <c r="NG63" i="1" s="1"/>
  <c r="NH63" i="1" s="1"/>
  <c r="MT63" i="1"/>
  <c r="MU63" i="1" s="1"/>
  <c r="MV63" i="1" s="1"/>
  <c r="MW63" i="1" s="1"/>
  <c r="MI63" i="1"/>
  <c r="MJ63" i="1" s="1"/>
  <c r="MK63" i="1" s="1"/>
  <c r="ML63" i="1" s="1"/>
  <c r="LX63" i="1"/>
  <c r="LY63" i="1" s="1"/>
  <c r="LZ63" i="1" s="1"/>
  <c r="MA63" i="1" s="1"/>
  <c r="LM63" i="1"/>
  <c r="LN63" i="1" s="1"/>
  <c r="LO63" i="1" s="1"/>
  <c r="LP63" i="1" s="1"/>
  <c r="LB63" i="1"/>
  <c r="LC63" i="1" s="1"/>
  <c r="LD63" i="1" s="1"/>
  <c r="LE63" i="1" s="1"/>
  <c r="KQ63" i="1"/>
  <c r="KR63" i="1" s="1"/>
  <c r="KS63" i="1" s="1"/>
  <c r="KT63" i="1" s="1"/>
  <c r="KF63" i="1"/>
  <c r="KG63" i="1" s="1"/>
  <c r="KH63" i="1" s="1"/>
  <c r="KI63" i="1" s="1"/>
  <c r="JU63" i="1"/>
  <c r="JV63" i="1" s="1"/>
  <c r="JW63" i="1" s="1"/>
  <c r="JX63" i="1" s="1"/>
  <c r="JJ63" i="1"/>
  <c r="JK63" i="1" s="1"/>
  <c r="JL63" i="1" s="1"/>
  <c r="JM63" i="1" s="1"/>
  <c r="IY63" i="1"/>
  <c r="IZ63" i="1" s="1"/>
  <c r="JA63" i="1" s="1"/>
  <c r="JB63" i="1" s="1"/>
  <c r="IN63" i="1"/>
  <c r="IO63" i="1" s="1"/>
  <c r="IP63" i="1" s="1"/>
  <c r="IQ63" i="1" s="1"/>
  <c r="IC63" i="1"/>
  <c r="ID63" i="1" s="1"/>
  <c r="IE63" i="1" s="1"/>
  <c r="IF63" i="1" s="1"/>
  <c r="HR63" i="1"/>
  <c r="HS63" i="1" s="1"/>
  <c r="HT63" i="1" s="1"/>
  <c r="HU63" i="1" s="1"/>
  <c r="HG63" i="1"/>
  <c r="HH63" i="1" s="1"/>
  <c r="HI63" i="1" s="1"/>
  <c r="HJ63" i="1" s="1"/>
  <c r="GV63" i="1"/>
  <c r="GW63" i="1" s="1"/>
  <c r="GX63" i="1" s="1"/>
  <c r="GY63" i="1" s="1"/>
  <c r="GK63" i="1"/>
  <c r="GL63" i="1" s="1"/>
  <c r="GM63" i="1" s="1"/>
  <c r="GN63" i="1" s="1"/>
  <c r="FZ63" i="1"/>
  <c r="GA63" i="1" s="1"/>
  <c r="GB63" i="1" s="1"/>
  <c r="GC63" i="1" s="1"/>
  <c r="FO63" i="1"/>
  <c r="FP63" i="1" s="1"/>
  <c r="FQ63" i="1" s="1"/>
  <c r="FR63" i="1" s="1"/>
  <c r="FD63" i="1"/>
  <c r="FE63" i="1" s="1"/>
  <c r="FF63" i="1" s="1"/>
  <c r="FG63" i="1" s="1"/>
  <c r="ES63" i="1"/>
  <c r="ET63" i="1" s="1"/>
  <c r="EU63" i="1" s="1"/>
  <c r="EV63" i="1" s="1"/>
  <c r="EH63" i="1"/>
  <c r="EI63" i="1" s="1"/>
  <c r="EJ63" i="1" s="1"/>
  <c r="EK63" i="1" s="1"/>
  <c r="DW63" i="1"/>
  <c r="DX63" i="1" s="1"/>
  <c r="DY63" i="1" s="1"/>
  <c r="DZ63" i="1" s="1"/>
  <c r="DL63" i="1"/>
  <c r="DM63" i="1" s="1"/>
  <c r="DN63" i="1" s="1"/>
  <c r="DO63" i="1" s="1"/>
  <c r="DA63" i="1"/>
  <c r="DB63" i="1" s="1"/>
  <c r="DC63" i="1" s="1"/>
  <c r="DD63" i="1" s="1"/>
  <c r="CP63" i="1"/>
  <c r="CQ63" i="1" s="1"/>
  <c r="CR63" i="1" s="1"/>
  <c r="CS63" i="1" s="1"/>
  <c r="CE63" i="1"/>
  <c r="CF63" i="1" s="1"/>
  <c r="CG63" i="1" s="1"/>
  <c r="CH63" i="1" s="1"/>
  <c r="BT63" i="1"/>
  <c r="BU63" i="1" s="1"/>
  <c r="BV63" i="1" s="1"/>
  <c r="BW63" i="1" s="1"/>
  <c r="BI63" i="1"/>
  <c r="BJ63" i="1" s="1"/>
  <c r="BK63" i="1" s="1"/>
  <c r="BL63" i="1" s="1"/>
  <c r="AX63" i="1"/>
  <c r="AY63" i="1" s="1"/>
  <c r="AZ63" i="1" s="1"/>
  <c r="BA63" i="1" s="1"/>
  <c r="AM63" i="1"/>
  <c r="AN63" i="1" s="1"/>
  <c r="AO63" i="1" s="1"/>
  <c r="AP63" i="1" s="1"/>
  <c r="AB63" i="1"/>
  <c r="AC63" i="1" s="1"/>
  <c r="AD63" i="1" s="1"/>
  <c r="AE63" i="1" s="1"/>
  <c r="Q63" i="1"/>
  <c r="R63" i="1" s="1"/>
  <c r="S63" i="1" s="1"/>
  <c r="T63" i="1" s="1"/>
  <c r="F63" i="1"/>
  <c r="G63" i="1" s="1"/>
  <c r="H63" i="1" s="1"/>
  <c r="I63" i="1" s="1"/>
  <c r="CLI62" i="1"/>
  <c r="CLJ62" i="1" s="1"/>
  <c r="CLK62" i="1" s="1"/>
  <c r="CLL62" i="1" s="1"/>
  <c r="CKX62" i="1"/>
  <c r="CKY62" i="1" s="1"/>
  <c r="CKZ62" i="1" s="1"/>
  <c r="CLA62" i="1" s="1"/>
  <c r="CKM62" i="1"/>
  <c r="CKN62" i="1" s="1"/>
  <c r="CKO62" i="1" s="1"/>
  <c r="CKP62" i="1" s="1"/>
  <c r="CKB62" i="1"/>
  <c r="CKC62" i="1" s="1"/>
  <c r="CKD62" i="1" s="1"/>
  <c r="CKE62" i="1" s="1"/>
  <c r="CJQ62" i="1"/>
  <c r="CJR62" i="1" s="1"/>
  <c r="CJS62" i="1" s="1"/>
  <c r="CJT62" i="1" s="1"/>
  <c r="CJF62" i="1"/>
  <c r="CJG62" i="1" s="1"/>
  <c r="CJH62" i="1" s="1"/>
  <c r="CJI62" i="1" s="1"/>
  <c r="CIU62" i="1"/>
  <c r="CIV62" i="1" s="1"/>
  <c r="CIW62" i="1" s="1"/>
  <c r="CIX62" i="1" s="1"/>
  <c r="CIJ62" i="1"/>
  <c r="CIK62" i="1" s="1"/>
  <c r="CIL62" i="1" s="1"/>
  <c r="CIM62" i="1" s="1"/>
  <c r="CHY62" i="1"/>
  <c r="CHZ62" i="1" s="1"/>
  <c r="CIA62" i="1" s="1"/>
  <c r="CIB62" i="1" s="1"/>
  <c r="CHN62" i="1"/>
  <c r="CHO62" i="1" s="1"/>
  <c r="CHP62" i="1" s="1"/>
  <c r="CHQ62" i="1" s="1"/>
  <c r="CHC62" i="1"/>
  <c r="CHD62" i="1" s="1"/>
  <c r="CHE62" i="1" s="1"/>
  <c r="CHF62" i="1" s="1"/>
  <c r="CGR62" i="1"/>
  <c r="CGS62" i="1" s="1"/>
  <c r="CGT62" i="1" s="1"/>
  <c r="CGU62" i="1" s="1"/>
  <c r="CGG62" i="1"/>
  <c r="CGH62" i="1" s="1"/>
  <c r="CGI62" i="1" s="1"/>
  <c r="CGJ62" i="1" s="1"/>
  <c r="CFV62" i="1"/>
  <c r="CFW62" i="1" s="1"/>
  <c r="CFX62" i="1" s="1"/>
  <c r="CFY62" i="1" s="1"/>
  <c r="CFK62" i="1"/>
  <c r="CFL62" i="1" s="1"/>
  <c r="CFM62" i="1" s="1"/>
  <c r="CFN62" i="1" s="1"/>
  <c r="CEZ62" i="1"/>
  <c r="CFA62" i="1" s="1"/>
  <c r="CFB62" i="1" s="1"/>
  <c r="CFC62" i="1" s="1"/>
  <c r="CEO62" i="1"/>
  <c r="CEP62" i="1" s="1"/>
  <c r="CEQ62" i="1" s="1"/>
  <c r="CER62" i="1" s="1"/>
  <c r="CED62" i="1"/>
  <c r="CEE62" i="1" s="1"/>
  <c r="CEF62" i="1" s="1"/>
  <c r="CEG62" i="1" s="1"/>
  <c r="CDS62" i="1"/>
  <c r="CDT62" i="1" s="1"/>
  <c r="CDU62" i="1" s="1"/>
  <c r="CDV62" i="1" s="1"/>
  <c r="CDH62" i="1"/>
  <c r="CDI62" i="1" s="1"/>
  <c r="CDJ62" i="1" s="1"/>
  <c r="CDK62" i="1" s="1"/>
  <c r="CCW62" i="1"/>
  <c r="CCX62" i="1" s="1"/>
  <c r="CCY62" i="1" s="1"/>
  <c r="CCZ62" i="1" s="1"/>
  <c r="CCL62" i="1"/>
  <c r="CCM62" i="1" s="1"/>
  <c r="CCN62" i="1" s="1"/>
  <c r="CCO62" i="1" s="1"/>
  <c r="CCA62" i="1"/>
  <c r="CCB62" i="1" s="1"/>
  <c r="CCC62" i="1" s="1"/>
  <c r="CCD62" i="1" s="1"/>
  <c r="CBP62" i="1"/>
  <c r="CBQ62" i="1" s="1"/>
  <c r="CBR62" i="1" s="1"/>
  <c r="CBS62" i="1" s="1"/>
  <c r="CBE62" i="1"/>
  <c r="CBF62" i="1" s="1"/>
  <c r="CBG62" i="1" s="1"/>
  <c r="CBH62" i="1" s="1"/>
  <c r="CAT62" i="1"/>
  <c r="CAU62" i="1" s="1"/>
  <c r="CAV62" i="1" s="1"/>
  <c r="CAW62" i="1" s="1"/>
  <c r="CAI62" i="1"/>
  <c r="CAJ62" i="1" s="1"/>
  <c r="CAK62" i="1" s="1"/>
  <c r="CAL62" i="1" s="1"/>
  <c r="BZX62" i="1"/>
  <c r="BZY62" i="1" s="1"/>
  <c r="BZZ62" i="1" s="1"/>
  <c r="CAA62" i="1" s="1"/>
  <c r="BZM62" i="1"/>
  <c r="BZN62" i="1" s="1"/>
  <c r="BZO62" i="1" s="1"/>
  <c r="BZP62" i="1" s="1"/>
  <c r="BZB62" i="1"/>
  <c r="BZC62" i="1" s="1"/>
  <c r="BZD62" i="1" s="1"/>
  <c r="BZE62" i="1" s="1"/>
  <c r="BYQ62" i="1"/>
  <c r="BYR62" i="1" s="1"/>
  <c r="BYS62" i="1" s="1"/>
  <c r="BYT62" i="1" s="1"/>
  <c r="BYF62" i="1"/>
  <c r="BYG62" i="1" s="1"/>
  <c r="BYH62" i="1" s="1"/>
  <c r="BYI62" i="1" s="1"/>
  <c r="BXU62" i="1"/>
  <c r="BXV62" i="1" s="1"/>
  <c r="BXW62" i="1" s="1"/>
  <c r="BXX62" i="1" s="1"/>
  <c r="BXJ62" i="1"/>
  <c r="BXK62" i="1" s="1"/>
  <c r="BXL62" i="1" s="1"/>
  <c r="BXM62" i="1" s="1"/>
  <c r="BWY62" i="1"/>
  <c r="BWZ62" i="1" s="1"/>
  <c r="BXA62" i="1" s="1"/>
  <c r="BXB62" i="1" s="1"/>
  <c r="BWN62" i="1"/>
  <c r="BWO62" i="1" s="1"/>
  <c r="BWP62" i="1" s="1"/>
  <c r="BWQ62" i="1" s="1"/>
  <c r="BWC62" i="1"/>
  <c r="BWD62" i="1" s="1"/>
  <c r="BWE62" i="1" s="1"/>
  <c r="BWF62" i="1" s="1"/>
  <c r="BVR62" i="1"/>
  <c r="BVS62" i="1" s="1"/>
  <c r="BVT62" i="1" s="1"/>
  <c r="BVU62" i="1" s="1"/>
  <c r="BVG62" i="1"/>
  <c r="BVH62" i="1" s="1"/>
  <c r="BVI62" i="1" s="1"/>
  <c r="BVJ62" i="1" s="1"/>
  <c r="BUV62" i="1"/>
  <c r="BUW62" i="1" s="1"/>
  <c r="BUX62" i="1" s="1"/>
  <c r="BUY62" i="1" s="1"/>
  <c r="BUK62" i="1"/>
  <c r="BUL62" i="1" s="1"/>
  <c r="BUM62" i="1" s="1"/>
  <c r="BUN62" i="1" s="1"/>
  <c r="BTZ62" i="1"/>
  <c r="BUA62" i="1" s="1"/>
  <c r="BUB62" i="1" s="1"/>
  <c r="BUC62" i="1" s="1"/>
  <c r="BTO62" i="1"/>
  <c r="BTP62" i="1" s="1"/>
  <c r="BTQ62" i="1" s="1"/>
  <c r="BTR62" i="1" s="1"/>
  <c r="BTD62" i="1"/>
  <c r="BTE62" i="1" s="1"/>
  <c r="BTF62" i="1" s="1"/>
  <c r="BTG62" i="1" s="1"/>
  <c r="BSS62" i="1"/>
  <c r="BST62" i="1" s="1"/>
  <c r="BSU62" i="1" s="1"/>
  <c r="BSV62" i="1" s="1"/>
  <c r="BSH62" i="1"/>
  <c r="BSI62" i="1" s="1"/>
  <c r="BSJ62" i="1" s="1"/>
  <c r="BSK62" i="1" s="1"/>
  <c r="BRW62" i="1"/>
  <c r="BRX62" i="1" s="1"/>
  <c r="BRY62" i="1" s="1"/>
  <c r="BRZ62" i="1" s="1"/>
  <c r="BRL62" i="1"/>
  <c r="BRM62" i="1" s="1"/>
  <c r="BRN62" i="1" s="1"/>
  <c r="BRO62" i="1" s="1"/>
  <c r="BRA62" i="1"/>
  <c r="BRB62" i="1" s="1"/>
  <c r="BRC62" i="1" s="1"/>
  <c r="BRD62" i="1" s="1"/>
  <c r="BQP62" i="1"/>
  <c r="BQQ62" i="1" s="1"/>
  <c r="BQR62" i="1" s="1"/>
  <c r="BQS62" i="1" s="1"/>
  <c r="BQE62" i="1"/>
  <c r="BQF62" i="1" s="1"/>
  <c r="BQG62" i="1" s="1"/>
  <c r="BQH62" i="1" s="1"/>
  <c r="BPT62" i="1"/>
  <c r="BPU62" i="1" s="1"/>
  <c r="BPV62" i="1" s="1"/>
  <c r="BPW62" i="1" s="1"/>
  <c r="BPI62" i="1"/>
  <c r="BPJ62" i="1" s="1"/>
  <c r="BPK62" i="1" s="1"/>
  <c r="BPL62" i="1" s="1"/>
  <c r="BOX62" i="1"/>
  <c r="BOY62" i="1" s="1"/>
  <c r="BOZ62" i="1" s="1"/>
  <c r="BPA62" i="1" s="1"/>
  <c r="BOM62" i="1"/>
  <c r="BON62" i="1" s="1"/>
  <c r="BOO62" i="1" s="1"/>
  <c r="BOP62" i="1" s="1"/>
  <c r="BOB62" i="1"/>
  <c r="BOC62" i="1" s="1"/>
  <c r="BOD62" i="1" s="1"/>
  <c r="BOE62" i="1" s="1"/>
  <c r="BNQ62" i="1"/>
  <c r="BNR62" i="1" s="1"/>
  <c r="BNS62" i="1" s="1"/>
  <c r="BNT62" i="1" s="1"/>
  <c r="BNF62" i="1"/>
  <c r="BNG62" i="1" s="1"/>
  <c r="BNH62" i="1" s="1"/>
  <c r="BNI62" i="1" s="1"/>
  <c r="BMU62" i="1"/>
  <c r="BMV62" i="1" s="1"/>
  <c r="BMW62" i="1" s="1"/>
  <c r="BMX62" i="1" s="1"/>
  <c r="BMJ62" i="1"/>
  <c r="BMK62" i="1" s="1"/>
  <c r="BML62" i="1" s="1"/>
  <c r="BMM62" i="1" s="1"/>
  <c r="BLY62" i="1"/>
  <c r="BLZ62" i="1" s="1"/>
  <c r="BMA62" i="1" s="1"/>
  <c r="BMB62" i="1" s="1"/>
  <c r="BLN62" i="1"/>
  <c r="BLO62" i="1" s="1"/>
  <c r="BLP62" i="1" s="1"/>
  <c r="BLQ62" i="1" s="1"/>
  <c r="BLC62" i="1"/>
  <c r="BLD62" i="1" s="1"/>
  <c r="BLE62" i="1" s="1"/>
  <c r="BLF62" i="1" s="1"/>
  <c r="BKR62" i="1"/>
  <c r="BKS62" i="1" s="1"/>
  <c r="BKT62" i="1" s="1"/>
  <c r="BKU62" i="1" s="1"/>
  <c r="BKG62" i="1"/>
  <c r="BKH62" i="1" s="1"/>
  <c r="BKI62" i="1" s="1"/>
  <c r="BKJ62" i="1" s="1"/>
  <c r="BJV62" i="1"/>
  <c r="BJW62" i="1" s="1"/>
  <c r="BJX62" i="1" s="1"/>
  <c r="BJY62" i="1" s="1"/>
  <c r="BJK62" i="1"/>
  <c r="BJL62" i="1" s="1"/>
  <c r="BJM62" i="1" s="1"/>
  <c r="BJN62" i="1" s="1"/>
  <c r="BIZ62" i="1"/>
  <c r="BJA62" i="1" s="1"/>
  <c r="BJB62" i="1" s="1"/>
  <c r="BJC62" i="1" s="1"/>
  <c r="BIO62" i="1"/>
  <c r="BIP62" i="1" s="1"/>
  <c r="BIQ62" i="1" s="1"/>
  <c r="BIR62" i="1" s="1"/>
  <c r="BID62" i="1"/>
  <c r="BIE62" i="1" s="1"/>
  <c r="BIF62" i="1" s="1"/>
  <c r="BIG62" i="1" s="1"/>
  <c r="BHS62" i="1"/>
  <c r="BHT62" i="1" s="1"/>
  <c r="BHU62" i="1" s="1"/>
  <c r="BHV62" i="1" s="1"/>
  <c r="BHH62" i="1"/>
  <c r="BHI62" i="1" s="1"/>
  <c r="BHJ62" i="1" s="1"/>
  <c r="BHK62" i="1" s="1"/>
  <c r="BGW62" i="1"/>
  <c r="BGX62" i="1" s="1"/>
  <c r="BGY62" i="1" s="1"/>
  <c r="BGZ62" i="1" s="1"/>
  <c r="BGL62" i="1"/>
  <c r="BGM62" i="1" s="1"/>
  <c r="BGN62" i="1" s="1"/>
  <c r="BGO62" i="1" s="1"/>
  <c r="BGA62" i="1"/>
  <c r="BGB62" i="1" s="1"/>
  <c r="BGC62" i="1" s="1"/>
  <c r="BGD62" i="1" s="1"/>
  <c r="BFP62" i="1"/>
  <c r="BFQ62" i="1" s="1"/>
  <c r="BFR62" i="1" s="1"/>
  <c r="BFS62" i="1" s="1"/>
  <c r="BFE62" i="1"/>
  <c r="BFF62" i="1" s="1"/>
  <c r="BFG62" i="1" s="1"/>
  <c r="BFH62" i="1" s="1"/>
  <c r="BET62" i="1"/>
  <c r="BEU62" i="1" s="1"/>
  <c r="BEV62" i="1" s="1"/>
  <c r="BEW62" i="1" s="1"/>
  <c r="BEI62" i="1"/>
  <c r="BEJ62" i="1" s="1"/>
  <c r="BEK62" i="1" s="1"/>
  <c r="BEL62" i="1" s="1"/>
  <c r="BDX62" i="1"/>
  <c r="BDY62" i="1" s="1"/>
  <c r="BDZ62" i="1" s="1"/>
  <c r="BEA62" i="1" s="1"/>
  <c r="BDM62" i="1"/>
  <c r="BDN62" i="1" s="1"/>
  <c r="BDO62" i="1" s="1"/>
  <c r="BDP62" i="1" s="1"/>
  <c r="BDB62" i="1"/>
  <c r="BDC62" i="1" s="1"/>
  <c r="BDD62" i="1" s="1"/>
  <c r="BDE62" i="1" s="1"/>
  <c r="BCQ62" i="1"/>
  <c r="BCR62" i="1" s="1"/>
  <c r="BCS62" i="1" s="1"/>
  <c r="BCT62" i="1" s="1"/>
  <c r="BCF62" i="1"/>
  <c r="BCG62" i="1" s="1"/>
  <c r="BCH62" i="1" s="1"/>
  <c r="BCI62" i="1" s="1"/>
  <c r="BBU62" i="1"/>
  <c r="BBV62" i="1" s="1"/>
  <c r="BBW62" i="1" s="1"/>
  <c r="BBX62" i="1" s="1"/>
  <c r="BBJ62" i="1"/>
  <c r="BBK62" i="1" s="1"/>
  <c r="BBL62" i="1" s="1"/>
  <c r="BBM62" i="1" s="1"/>
  <c r="BAY62" i="1"/>
  <c r="BAZ62" i="1" s="1"/>
  <c r="BBA62" i="1" s="1"/>
  <c r="BBB62" i="1" s="1"/>
  <c r="BAN62" i="1"/>
  <c r="BAO62" i="1" s="1"/>
  <c r="BAP62" i="1" s="1"/>
  <c r="BAQ62" i="1" s="1"/>
  <c r="BAC62" i="1"/>
  <c r="BAD62" i="1" s="1"/>
  <c r="BAE62" i="1" s="1"/>
  <c r="BAF62" i="1" s="1"/>
  <c r="AZR62" i="1"/>
  <c r="AZS62" i="1" s="1"/>
  <c r="AZT62" i="1" s="1"/>
  <c r="AZU62" i="1" s="1"/>
  <c r="AZG62" i="1"/>
  <c r="AZH62" i="1" s="1"/>
  <c r="AZI62" i="1" s="1"/>
  <c r="AZJ62" i="1" s="1"/>
  <c r="AYV62" i="1"/>
  <c r="AYW62" i="1" s="1"/>
  <c r="AYX62" i="1" s="1"/>
  <c r="AYY62" i="1" s="1"/>
  <c r="AYK62" i="1"/>
  <c r="AYL62" i="1" s="1"/>
  <c r="AYM62" i="1" s="1"/>
  <c r="AYN62" i="1" s="1"/>
  <c r="AXZ62" i="1"/>
  <c r="AYA62" i="1" s="1"/>
  <c r="AYB62" i="1" s="1"/>
  <c r="AYC62" i="1" s="1"/>
  <c r="AXO62" i="1"/>
  <c r="AXP62" i="1" s="1"/>
  <c r="AXQ62" i="1" s="1"/>
  <c r="AXR62" i="1" s="1"/>
  <c r="AXD62" i="1"/>
  <c r="AXE62" i="1" s="1"/>
  <c r="AXF62" i="1" s="1"/>
  <c r="AXG62" i="1" s="1"/>
  <c r="AWS62" i="1"/>
  <c r="AWT62" i="1" s="1"/>
  <c r="AWU62" i="1" s="1"/>
  <c r="AWV62" i="1" s="1"/>
  <c r="AWH62" i="1"/>
  <c r="AWI62" i="1" s="1"/>
  <c r="AWJ62" i="1" s="1"/>
  <c r="AWK62" i="1" s="1"/>
  <c r="AVW62" i="1"/>
  <c r="AVX62" i="1" s="1"/>
  <c r="AVY62" i="1" s="1"/>
  <c r="AVZ62" i="1" s="1"/>
  <c r="AVL62" i="1"/>
  <c r="AVM62" i="1" s="1"/>
  <c r="AVN62" i="1" s="1"/>
  <c r="AVO62" i="1" s="1"/>
  <c r="AVA62" i="1"/>
  <c r="AVB62" i="1" s="1"/>
  <c r="AVC62" i="1" s="1"/>
  <c r="AVD62" i="1" s="1"/>
  <c r="AUP62" i="1"/>
  <c r="AUQ62" i="1" s="1"/>
  <c r="AUR62" i="1" s="1"/>
  <c r="AUS62" i="1" s="1"/>
  <c r="AUE62" i="1"/>
  <c r="AUF62" i="1" s="1"/>
  <c r="AUG62" i="1" s="1"/>
  <c r="AUH62" i="1" s="1"/>
  <c r="ATT62" i="1"/>
  <c r="ATU62" i="1" s="1"/>
  <c r="ATV62" i="1" s="1"/>
  <c r="ATW62" i="1" s="1"/>
  <c r="ATI62" i="1"/>
  <c r="ATJ62" i="1" s="1"/>
  <c r="ATK62" i="1" s="1"/>
  <c r="ATL62" i="1" s="1"/>
  <c r="ASX62" i="1"/>
  <c r="ASY62" i="1" s="1"/>
  <c r="ASZ62" i="1" s="1"/>
  <c r="ATA62" i="1" s="1"/>
  <c r="ASM62" i="1"/>
  <c r="ASN62" i="1" s="1"/>
  <c r="ASO62" i="1" s="1"/>
  <c r="ASP62" i="1" s="1"/>
  <c r="ASB62" i="1"/>
  <c r="ASC62" i="1" s="1"/>
  <c r="ASD62" i="1" s="1"/>
  <c r="ASE62" i="1" s="1"/>
  <c r="ARQ62" i="1"/>
  <c r="ARR62" i="1" s="1"/>
  <c r="ARS62" i="1" s="1"/>
  <c r="ART62" i="1" s="1"/>
  <c r="ARF62" i="1"/>
  <c r="ARG62" i="1" s="1"/>
  <c r="ARH62" i="1" s="1"/>
  <c r="ARI62" i="1" s="1"/>
  <c r="AQU62" i="1"/>
  <c r="AQV62" i="1" s="1"/>
  <c r="AQW62" i="1" s="1"/>
  <c r="AQX62" i="1" s="1"/>
  <c r="AQJ62" i="1"/>
  <c r="AQK62" i="1" s="1"/>
  <c r="AQL62" i="1" s="1"/>
  <c r="AQM62" i="1" s="1"/>
  <c r="APY62" i="1"/>
  <c r="APZ62" i="1" s="1"/>
  <c r="AQA62" i="1" s="1"/>
  <c r="AQB62" i="1" s="1"/>
  <c r="APN62" i="1"/>
  <c r="APO62" i="1" s="1"/>
  <c r="APP62" i="1" s="1"/>
  <c r="APQ62" i="1" s="1"/>
  <c r="APC62" i="1"/>
  <c r="APD62" i="1" s="1"/>
  <c r="APE62" i="1" s="1"/>
  <c r="APF62" i="1" s="1"/>
  <c r="AOR62" i="1"/>
  <c r="AOS62" i="1" s="1"/>
  <c r="AOT62" i="1" s="1"/>
  <c r="AOU62" i="1" s="1"/>
  <c r="AOG62" i="1"/>
  <c r="AOH62" i="1" s="1"/>
  <c r="AOI62" i="1" s="1"/>
  <c r="AOJ62" i="1" s="1"/>
  <c r="ANV62" i="1"/>
  <c r="ANW62" i="1" s="1"/>
  <c r="ANX62" i="1" s="1"/>
  <c r="ANY62" i="1" s="1"/>
  <c r="ANK62" i="1"/>
  <c r="ANL62" i="1" s="1"/>
  <c r="ANM62" i="1" s="1"/>
  <c r="ANN62" i="1" s="1"/>
  <c r="AMZ62" i="1"/>
  <c r="ANA62" i="1" s="1"/>
  <c r="ANB62" i="1" s="1"/>
  <c r="ANC62" i="1" s="1"/>
  <c r="AMO62" i="1"/>
  <c r="AMP62" i="1" s="1"/>
  <c r="AMQ62" i="1" s="1"/>
  <c r="AMR62" i="1" s="1"/>
  <c r="AMD62" i="1"/>
  <c r="AME62" i="1" s="1"/>
  <c r="AMF62" i="1" s="1"/>
  <c r="AMG62" i="1" s="1"/>
  <c r="ALS62" i="1"/>
  <c r="ALT62" i="1" s="1"/>
  <c r="ALU62" i="1" s="1"/>
  <c r="ALV62" i="1" s="1"/>
  <c r="ALH62" i="1"/>
  <c r="ALI62" i="1" s="1"/>
  <c r="ALJ62" i="1" s="1"/>
  <c r="ALK62" i="1" s="1"/>
  <c r="AKW62" i="1"/>
  <c r="AKX62" i="1" s="1"/>
  <c r="AKY62" i="1" s="1"/>
  <c r="AKZ62" i="1" s="1"/>
  <c r="AKL62" i="1"/>
  <c r="AKM62" i="1" s="1"/>
  <c r="AKN62" i="1" s="1"/>
  <c r="AKO62" i="1" s="1"/>
  <c r="AKA62" i="1"/>
  <c r="AKB62" i="1" s="1"/>
  <c r="AKC62" i="1" s="1"/>
  <c r="AKD62" i="1" s="1"/>
  <c r="AJP62" i="1"/>
  <c r="AJQ62" i="1" s="1"/>
  <c r="AJR62" i="1" s="1"/>
  <c r="AJS62" i="1" s="1"/>
  <c r="AJE62" i="1"/>
  <c r="AJF62" i="1" s="1"/>
  <c r="AJG62" i="1" s="1"/>
  <c r="AJH62" i="1" s="1"/>
  <c r="AIT62" i="1"/>
  <c r="AIU62" i="1" s="1"/>
  <c r="AIV62" i="1" s="1"/>
  <c r="AIW62" i="1" s="1"/>
  <c r="AII62" i="1"/>
  <c r="AIJ62" i="1" s="1"/>
  <c r="AIK62" i="1" s="1"/>
  <c r="AIL62" i="1" s="1"/>
  <c r="AHX62" i="1"/>
  <c r="AHY62" i="1" s="1"/>
  <c r="AHZ62" i="1" s="1"/>
  <c r="AIA62" i="1" s="1"/>
  <c r="AHM62" i="1"/>
  <c r="AHN62" i="1" s="1"/>
  <c r="AHO62" i="1" s="1"/>
  <c r="AHP62" i="1" s="1"/>
  <c r="AHB62" i="1"/>
  <c r="AHC62" i="1" s="1"/>
  <c r="AHD62" i="1" s="1"/>
  <c r="AHE62" i="1" s="1"/>
  <c r="AGQ62" i="1"/>
  <c r="AGR62" i="1" s="1"/>
  <c r="AGS62" i="1" s="1"/>
  <c r="AGT62" i="1" s="1"/>
  <c r="AGF62" i="1"/>
  <c r="AGG62" i="1" s="1"/>
  <c r="AGH62" i="1" s="1"/>
  <c r="AGI62" i="1" s="1"/>
  <c r="AFU62" i="1"/>
  <c r="AFV62" i="1" s="1"/>
  <c r="AFW62" i="1" s="1"/>
  <c r="AFX62" i="1" s="1"/>
  <c r="AFJ62" i="1"/>
  <c r="AFK62" i="1" s="1"/>
  <c r="AFL62" i="1" s="1"/>
  <c r="AFM62" i="1" s="1"/>
  <c r="AEY62" i="1"/>
  <c r="AEZ62" i="1" s="1"/>
  <c r="AFA62" i="1" s="1"/>
  <c r="AFB62" i="1" s="1"/>
  <c r="AEN62" i="1"/>
  <c r="AEO62" i="1" s="1"/>
  <c r="AEP62" i="1" s="1"/>
  <c r="AEQ62" i="1" s="1"/>
  <c r="AEC62" i="1"/>
  <c r="AED62" i="1" s="1"/>
  <c r="AEE62" i="1" s="1"/>
  <c r="AEF62" i="1" s="1"/>
  <c r="ADR62" i="1"/>
  <c r="ADS62" i="1" s="1"/>
  <c r="ADT62" i="1" s="1"/>
  <c r="ADU62" i="1" s="1"/>
  <c r="ADG62" i="1"/>
  <c r="ADH62" i="1" s="1"/>
  <c r="ADI62" i="1" s="1"/>
  <c r="ADJ62" i="1" s="1"/>
  <c r="ACV62" i="1"/>
  <c r="ACW62" i="1" s="1"/>
  <c r="ACX62" i="1" s="1"/>
  <c r="ACY62" i="1" s="1"/>
  <c r="ACK62" i="1"/>
  <c r="ACL62" i="1" s="1"/>
  <c r="ACM62" i="1" s="1"/>
  <c r="ACN62" i="1" s="1"/>
  <c r="ABZ62" i="1"/>
  <c r="ACA62" i="1" s="1"/>
  <c r="ACB62" i="1" s="1"/>
  <c r="ACC62" i="1" s="1"/>
  <c r="ABO62" i="1"/>
  <c r="ABP62" i="1" s="1"/>
  <c r="ABQ62" i="1" s="1"/>
  <c r="ABR62" i="1" s="1"/>
  <c r="ABD62" i="1"/>
  <c r="ABE62" i="1" s="1"/>
  <c r="ABF62" i="1" s="1"/>
  <c r="ABG62" i="1" s="1"/>
  <c r="AAS62" i="1"/>
  <c r="AAT62" i="1" s="1"/>
  <c r="AAU62" i="1" s="1"/>
  <c r="AAV62" i="1" s="1"/>
  <c r="AAH62" i="1"/>
  <c r="AAI62" i="1" s="1"/>
  <c r="AAJ62" i="1" s="1"/>
  <c r="AAK62" i="1" s="1"/>
  <c r="ZW62" i="1"/>
  <c r="ZX62" i="1" s="1"/>
  <c r="ZY62" i="1" s="1"/>
  <c r="ZZ62" i="1" s="1"/>
  <c r="ZL62" i="1"/>
  <c r="ZM62" i="1" s="1"/>
  <c r="ZN62" i="1" s="1"/>
  <c r="ZO62" i="1" s="1"/>
  <c r="ZA62" i="1"/>
  <c r="ZB62" i="1" s="1"/>
  <c r="ZC62" i="1" s="1"/>
  <c r="ZD62" i="1" s="1"/>
  <c r="YP62" i="1"/>
  <c r="YQ62" i="1" s="1"/>
  <c r="YR62" i="1" s="1"/>
  <c r="YS62" i="1" s="1"/>
  <c r="YE62" i="1"/>
  <c r="YF62" i="1" s="1"/>
  <c r="YG62" i="1" s="1"/>
  <c r="YH62" i="1" s="1"/>
  <c r="XT62" i="1"/>
  <c r="XU62" i="1" s="1"/>
  <c r="XV62" i="1" s="1"/>
  <c r="XW62" i="1" s="1"/>
  <c r="XI62" i="1"/>
  <c r="XJ62" i="1" s="1"/>
  <c r="XK62" i="1" s="1"/>
  <c r="XL62" i="1" s="1"/>
  <c r="WX62" i="1"/>
  <c r="WY62" i="1" s="1"/>
  <c r="WZ62" i="1" s="1"/>
  <c r="XA62" i="1" s="1"/>
  <c r="WM62" i="1"/>
  <c r="WN62" i="1" s="1"/>
  <c r="WO62" i="1" s="1"/>
  <c r="WP62" i="1" s="1"/>
  <c r="WB62" i="1"/>
  <c r="WC62" i="1" s="1"/>
  <c r="WD62" i="1" s="1"/>
  <c r="WE62" i="1" s="1"/>
  <c r="VQ62" i="1"/>
  <c r="VR62" i="1" s="1"/>
  <c r="VS62" i="1" s="1"/>
  <c r="VT62" i="1" s="1"/>
  <c r="VF62" i="1"/>
  <c r="VG62" i="1" s="1"/>
  <c r="VH62" i="1" s="1"/>
  <c r="VI62" i="1" s="1"/>
  <c r="UU62" i="1"/>
  <c r="UV62" i="1" s="1"/>
  <c r="UW62" i="1" s="1"/>
  <c r="UX62" i="1" s="1"/>
  <c r="UJ62" i="1"/>
  <c r="UK62" i="1" s="1"/>
  <c r="UL62" i="1" s="1"/>
  <c r="UM62" i="1" s="1"/>
  <c r="TY62" i="1"/>
  <c r="TZ62" i="1" s="1"/>
  <c r="UA62" i="1" s="1"/>
  <c r="UB62" i="1" s="1"/>
  <c r="TN62" i="1"/>
  <c r="TO62" i="1" s="1"/>
  <c r="TP62" i="1" s="1"/>
  <c r="TQ62" i="1" s="1"/>
  <c r="TC62" i="1"/>
  <c r="TD62" i="1" s="1"/>
  <c r="TE62" i="1" s="1"/>
  <c r="TF62" i="1" s="1"/>
  <c r="SR62" i="1"/>
  <c r="SS62" i="1" s="1"/>
  <c r="ST62" i="1" s="1"/>
  <c r="SU62" i="1" s="1"/>
  <c r="SG62" i="1"/>
  <c r="SH62" i="1" s="1"/>
  <c r="SI62" i="1" s="1"/>
  <c r="SJ62" i="1" s="1"/>
  <c r="RV62" i="1"/>
  <c r="RW62" i="1" s="1"/>
  <c r="RX62" i="1" s="1"/>
  <c r="RY62" i="1" s="1"/>
  <c r="RK62" i="1"/>
  <c r="RL62" i="1" s="1"/>
  <c r="RM62" i="1" s="1"/>
  <c r="RN62" i="1" s="1"/>
  <c r="QZ62" i="1"/>
  <c r="RA62" i="1" s="1"/>
  <c r="RB62" i="1" s="1"/>
  <c r="RC62" i="1" s="1"/>
  <c r="QO62" i="1"/>
  <c r="QP62" i="1" s="1"/>
  <c r="QQ62" i="1" s="1"/>
  <c r="QR62" i="1" s="1"/>
  <c r="QD62" i="1"/>
  <c r="QE62" i="1" s="1"/>
  <c r="QF62" i="1" s="1"/>
  <c r="QG62" i="1" s="1"/>
  <c r="PS62" i="1"/>
  <c r="PT62" i="1" s="1"/>
  <c r="PU62" i="1" s="1"/>
  <c r="PV62" i="1" s="1"/>
  <c r="PH62" i="1"/>
  <c r="PI62" i="1" s="1"/>
  <c r="PJ62" i="1" s="1"/>
  <c r="PK62" i="1" s="1"/>
  <c r="OW62" i="1"/>
  <c r="OX62" i="1" s="1"/>
  <c r="OY62" i="1" s="1"/>
  <c r="OZ62" i="1" s="1"/>
  <c r="OL62" i="1"/>
  <c r="OM62" i="1" s="1"/>
  <c r="ON62" i="1" s="1"/>
  <c r="OO62" i="1" s="1"/>
  <c r="OA62" i="1"/>
  <c r="OB62" i="1" s="1"/>
  <c r="OC62" i="1" s="1"/>
  <c r="OD62" i="1" s="1"/>
  <c r="NP62" i="1"/>
  <c r="NQ62" i="1" s="1"/>
  <c r="NR62" i="1" s="1"/>
  <c r="NS62" i="1" s="1"/>
  <c r="NE62" i="1"/>
  <c r="NF62" i="1" s="1"/>
  <c r="NG62" i="1" s="1"/>
  <c r="NH62" i="1" s="1"/>
  <c r="MT62" i="1"/>
  <c r="MU62" i="1" s="1"/>
  <c r="MV62" i="1" s="1"/>
  <c r="MW62" i="1" s="1"/>
  <c r="MI62" i="1"/>
  <c r="MJ62" i="1" s="1"/>
  <c r="MK62" i="1" s="1"/>
  <c r="ML62" i="1" s="1"/>
  <c r="LX62" i="1"/>
  <c r="LY62" i="1" s="1"/>
  <c r="LZ62" i="1" s="1"/>
  <c r="MA62" i="1" s="1"/>
  <c r="LM62" i="1"/>
  <c r="LN62" i="1" s="1"/>
  <c r="LO62" i="1" s="1"/>
  <c r="LP62" i="1" s="1"/>
  <c r="LB62" i="1"/>
  <c r="LC62" i="1" s="1"/>
  <c r="LD62" i="1" s="1"/>
  <c r="LE62" i="1" s="1"/>
  <c r="KQ62" i="1"/>
  <c r="KR62" i="1" s="1"/>
  <c r="KS62" i="1" s="1"/>
  <c r="KT62" i="1" s="1"/>
  <c r="KF62" i="1"/>
  <c r="KG62" i="1" s="1"/>
  <c r="KH62" i="1" s="1"/>
  <c r="KI62" i="1" s="1"/>
  <c r="JU62" i="1"/>
  <c r="JV62" i="1" s="1"/>
  <c r="JW62" i="1" s="1"/>
  <c r="JX62" i="1" s="1"/>
  <c r="JJ62" i="1"/>
  <c r="JK62" i="1" s="1"/>
  <c r="JL62" i="1" s="1"/>
  <c r="JM62" i="1" s="1"/>
  <c r="IY62" i="1"/>
  <c r="IZ62" i="1" s="1"/>
  <c r="JA62" i="1" s="1"/>
  <c r="JB62" i="1" s="1"/>
  <c r="IN62" i="1"/>
  <c r="IO62" i="1" s="1"/>
  <c r="IP62" i="1" s="1"/>
  <c r="IQ62" i="1" s="1"/>
  <c r="IC62" i="1"/>
  <c r="ID62" i="1" s="1"/>
  <c r="IE62" i="1" s="1"/>
  <c r="IF62" i="1" s="1"/>
  <c r="HR62" i="1"/>
  <c r="HS62" i="1" s="1"/>
  <c r="HT62" i="1" s="1"/>
  <c r="HU62" i="1" s="1"/>
  <c r="HG62" i="1"/>
  <c r="HH62" i="1" s="1"/>
  <c r="HI62" i="1" s="1"/>
  <c r="HJ62" i="1" s="1"/>
  <c r="GV62" i="1"/>
  <c r="GW62" i="1" s="1"/>
  <c r="GX62" i="1" s="1"/>
  <c r="GY62" i="1" s="1"/>
  <c r="GK62" i="1"/>
  <c r="GL62" i="1" s="1"/>
  <c r="GM62" i="1" s="1"/>
  <c r="GN62" i="1" s="1"/>
  <c r="FZ62" i="1"/>
  <c r="GA62" i="1" s="1"/>
  <c r="GB62" i="1" s="1"/>
  <c r="GC62" i="1" s="1"/>
  <c r="FO62" i="1"/>
  <c r="FP62" i="1" s="1"/>
  <c r="FQ62" i="1" s="1"/>
  <c r="FR62" i="1" s="1"/>
  <c r="FD62" i="1"/>
  <c r="FE62" i="1" s="1"/>
  <c r="FF62" i="1" s="1"/>
  <c r="FG62" i="1" s="1"/>
  <c r="ES62" i="1"/>
  <c r="ET62" i="1" s="1"/>
  <c r="EU62" i="1" s="1"/>
  <c r="EV62" i="1" s="1"/>
  <c r="EH62" i="1"/>
  <c r="EI62" i="1" s="1"/>
  <c r="EJ62" i="1" s="1"/>
  <c r="EK62" i="1" s="1"/>
  <c r="DW62" i="1"/>
  <c r="DX62" i="1" s="1"/>
  <c r="DY62" i="1" s="1"/>
  <c r="DZ62" i="1" s="1"/>
  <c r="DL62" i="1"/>
  <c r="DM62" i="1" s="1"/>
  <c r="DN62" i="1" s="1"/>
  <c r="DO62" i="1" s="1"/>
  <c r="DA62" i="1"/>
  <c r="DB62" i="1" s="1"/>
  <c r="DC62" i="1" s="1"/>
  <c r="DD62" i="1" s="1"/>
  <c r="CP62" i="1"/>
  <c r="CQ62" i="1" s="1"/>
  <c r="CR62" i="1" s="1"/>
  <c r="CS62" i="1" s="1"/>
  <c r="CE62" i="1"/>
  <c r="CF62" i="1" s="1"/>
  <c r="CG62" i="1" s="1"/>
  <c r="CH62" i="1" s="1"/>
  <c r="BT62" i="1"/>
  <c r="BU62" i="1" s="1"/>
  <c r="BV62" i="1" s="1"/>
  <c r="BW62" i="1" s="1"/>
  <c r="BI62" i="1"/>
  <c r="BJ62" i="1" s="1"/>
  <c r="BK62" i="1" s="1"/>
  <c r="BL62" i="1" s="1"/>
  <c r="AX62" i="1"/>
  <c r="AY62" i="1" s="1"/>
  <c r="AZ62" i="1" s="1"/>
  <c r="BA62" i="1" s="1"/>
  <c r="AM62" i="1"/>
  <c r="AN62" i="1" s="1"/>
  <c r="AO62" i="1" s="1"/>
  <c r="AP62" i="1" s="1"/>
  <c r="AB62" i="1"/>
  <c r="AC62" i="1" s="1"/>
  <c r="AD62" i="1" s="1"/>
  <c r="AE62" i="1" s="1"/>
  <c r="Q62" i="1"/>
  <c r="R62" i="1" s="1"/>
  <c r="S62" i="1" s="1"/>
  <c r="T62" i="1" s="1"/>
  <c r="F62" i="1"/>
  <c r="G62" i="1" s="1"/>
  <c r="H62" i="1" s="1"/>
  <c r="I62" i="1" s="1"/>
  <c r="CLI61" i="1"/>
  <c r="CLJ61" i="1" s="1"/>
  <c r="CLK61" i="1" s="1"/>
  <c r="CLL61" i="1" s="1"/>
  <c r="CKX61" i="1"/>
  <c r="CKY61" i="1" s="1"/>
  <c r="CKZ61" i="1" s="1"/>
  <c r="CLA61" i="1" s="1"/>
  <c r="CKM61" i="1"/>
  <c r="CKN61" i="1" s="1"/>
  <c r="CKO61" i="1" s="1"/>
  <c r="CKP61" i="1" s="1"/>
  <c r="CKB61" i="1"/>
  <c r="CKC61" i="1" s="1"/>
  <c r="CKD61" i="1" s="1"/>
  <c r="CKE61" i="1" s="1"/>
  <c r="CJQ61" i="1"/>
  <c r="CJR61" i="1" s="1"/>
  <c r="CJS61" i="1" s="1"/>
  <c r="CJT61" i="1" s="1"/>
  <c r="CJF61" i="1"/>
  <c r="CJG61" i="1" s="1"/>
  <c r="CJH61" i="1" s="1"/>
  <c r="CJI61" i="1" s="1"/>
  <c r="CIU61" i="1"/>
  <c r="CIV61" i="1" s="1"/>
  <c r="CIW61" i="1" s="1"/>
  <c r="CIX61" i="1" s="1"/>
  <c r="CIJ61" i="1"/>
  <c r="CIK61" i="1" s="1"/>
  <c r="CIL61" i="1" s="1"/>
  <c r="CIM61" i="1" s="1"/>
  <c r="CHY61" i="1"/>
  <c r="CHZ61" i="1" s="1"/>
  <c r="CIA61" i="1" s="1"/>
  <c r="CIB61" i="1" s="1"/>
  <c r="CHN61" i="1"/>
  <c r="CHO61" i="1" s="1"/>
  <c r="CHP61" i="1" s="1"/>
  <c r="CHQ61" i="1" s="1"/>
  <c r="CHC61" i="1"/>
  <c r="CHD61" i="1" s="1"/>
  <c r="CHE61" i="1" s="1"/>
  <c r="CHF61" i="1" s="1"/>
  <c r="CGR61" i="1"/>
  <c r="CGS61" i="1" s="1"/>
  <c r="CGT61" i="1" s="1"/>
  <c r="CGU61" i="1" s="1"/>
  <c r="CGG61" i="1"/>
  <c r="CGH61" i="1" s="1"/>
  <c r="CGI61" i="1" s="1"/>
  <c r="CGJ61" i="1" s="1"/>
  <c r="CFV61" i="1"/>
  <c r="CFW61" i="1" s="1"/>
  <c r="CFX61" i="1" s="1"/>
  <c r="CFY61" i="1" s="1"/>
  <c r="CFK61" i="1"/>
  <c r="CFL61" i="1" s="1"/>
  <c r="CFM61" i="1" s="1"/>
  <c r="CFN61" i="1" s="1"/>
  <c r="CEZ61" i="1"/>
  <c r="CFA61" i="1" s="1"/>
  <c r="CFB61" i="1" s="1"/>
  <c r="CFC61" i="1" s="1"/>
  <c r="CEO61" i="1"/>
  <c r="CEP61" i="1" s="1"/>
  <c r="CEQ61" i="1" s="1"/>
  <c r="CER61" i="1" s="1"/>
  <c r="CED61" i="1"/>
  <c r="CEE61" i="1" s="1"/>
  <c r="CEF61" i="1" s="1"/>
  <c r="CEG61" i="1" s="1"/>
  <c r="CDS61" i="1"/>
  <c r="CDT61" i="1" s="1"/>
  <c r="CDU61" i="1" s="1"/>
  <c r="CDV61" i="1" s="1"/>
  <c r="CDH61" i="1"/>
  <c r="CDI61" i="1" s="1"/>
  <c r="CDJ61" i="1" s="1"/>
  <c r="CDK61" i="1" s="1"/>
  <c r="CCW61" i="1"/>
  <c r="CCX61" i="1" s="1"/>
  <c r="CCY61" i="1" s="1"/>
  <c r="CCZ61" i="1" s="1"/>
  <c r="CCL61" i="1"/>
  <c r="CCM61" i="1" s="1"/>
  <c r="CCN61" i="1" s="1"/>
  <c r="CCO61" i="1" s="1"/>
  <c r="CCA61" i="1"/>
  <c r="CCB61" i="1" s="1"/>
  <c r="CCC61" i="1" s="1"/>
  <c r="CCD61" i="1" s="1"/>
  <c r="CBP61" i="1"/>
  <c r="CBQ61" i="1" s="1"/>
  <c r="CBR61" i="1" s="1"/>
  <c r="CBS61" i="1" s="1"/>
  <c r="CBE61" i="1"/>
  <c r="CBF61" i="1" s="1"/>
  <c r="CBG61" i="1" s="1"/>
  <c r="CBH61" i="1" s="1"/>
  <c r="CAT61" i="1"/>
  <c r="CAU61" i="1" s="1"/>
  <c r="CAV61" i="1" s="1"/>
  <c r="CAW61" i="1" s="1"/>
  <c r="CAI61" i="1"/>
  <c r="CAJ61" i="1" s="1"/>
  <c r="CAK61" i="1" s="1"/>
  <c r="CAL61" i="1" s="1"/>
  <c r="BZX61" i="1"/>
  <c r="BZY61" i="1" s="1"/>
  <c r="BZZ61" i="1" s="1"/>
  <c r="CAA61" i="1" s="1"/>
  <c r="BZM61" i="1"/>
  <c r="BZN61" i="1" s="1"/>
  <c r="BZO61" i="1" s="1"/>
  <c r="BZP61" i="1" s="1"/>
  <c r="BZB61" i="1"/>
  <c r="BZC61" i="1" s="1"/>
  <c r="BZD61" i="1" s="1"/>
  <c r="BZE61" i="1" s="1"/>
  <c r="BYQ61" i="1"/>
  <c r="BYR61" i="1" s="1"/>
  <c r="BYS61" i="1" s="1"/>
  <c r="BYT61" i="1" s="1"/>
  <c r="BYF61" i="1"/>
  <c r="BYG61" i="1" s="1"/>
  <c r="BYH61" i="1" s="1"/>
  <c r="BYI61" i="1" s="1"/>
  <c r="BXU61" i="1"/>
  <c r="BXV61" i="1" s="1"/>
  <c r="BXW61" i="1" s="1"/>
  <c r="BXX61" i="1" s="1"/>
  <c r="BXJ61" i="1"/>
  <c r="BXK61" i="1" s="1"/>
  <c r="BXL61" i="1" s="1"/>
  <c r="BXM61" i="1" s="1"/>
  <c r="BWY61" i="1"/>
  <c r="BWZ61" i="1" s="1"/>
  <c r="BXA61" i="1" s="1"/>
  <c r="BXB61" i="1" s="1"/>
  <c r="BWN61" i="1"/>
  <c r="BWO61" i="1" s="1"/>
  <c r="BWP61" i="1" s="1"/>
  <c r="BWQ61" i="1" s="1"/>
  <c r="BWC61" i="1"/>
  <c r="BWD61" i="1" s="1"/>
  <c r="BWE61" i="1" s="1"/>
  <c r="BWF61" i="1" s="1"/>
  <c r="BVR61" i="1"/>
  <c r="BVS61" i="1" s="1"/>
  <c r="BVT61" i="1" s="1"/>
  <c r="BVU61" i="1" s="1"/>
  <c r="BVG61" i="1"/>
  <c r="BVH61" i="1" s="1"/>
  <c r="BVI61" i="1" s="1"/>
  <c r="BVJ61" i="1" s="1"/>
  <c r="BUV61" i="1"/>
  <c r="BUW61" i="1" s="1"/>
  <c r="BUX61" i="1" s="1"/>
  <c r="BUY61" i="1" s="1"/>
  <c r="BUK61" i="1"/>
  <c r="BUL61" i="1" s="1"/>
  <c r="BUM61" i="1" s="1"/>
  <c r="BUN61" i="1" s="1"/>
  <c r="BTZ61" i="1"/>
  <c r="BUA61" i="1" s="1"/>
  <c r="BUB61" i="1" s="1"/>
  <c r="BUC61" i="1" s="1"/>
  <c r="BTO61" i="1"/>
  <c r="BTP61" i="1" s="1"/>
  <c r="BTQ61" i="1" s="1"/>
  <c r="BTR61" i="1" s="1"/>
  <c r="BTD61" i="1"/>
  <c r="BTE61" i="1" s="1"/>
  <c r="BTF61" i="1" s="1"/>
  <c r="BTG61" i="1" s="1"/>
  <c r="BSS61" i="1"/>
  <c r="BST61" i="1" s="1"/>
  <c r="BSU61" i="1" s="1"/>
  <c r="BSV61" i="1" s="1"/>
  <c r="BSH61" i="1"/>
  <c r="BSI61" i="1" s="1"/>
  <c r="BSJ61" i="1" s="1"/>
  <c r="BSK61" i="1" s="1"/>
  <c r="BRW61" i="1"/>
  <c r="BRX61" i="1" s="1"/>
  <c r="BRY61" i="1" s="1"/>
  <c r="BRZ61" i="1" s="1"/>
  <c r="BRL61" i="1"/>
  <c r="BRM61" i="1" s="1"/>
  <c r="BRN61" i="1" s="1"/>
  <c r="BRO61" i="1" s="1"/>
  <c r="BRA61" i="1"/>
  <c r="BRB61" i="1" s="1"/>
  <c r="BRC61" i="1" s="1"/>
  <c r="BRD61" i="1" s="1"/>
  <c r="BQP61" i="1"/>
  <c r="BQQ61" i="1" s="1"/>
  <c r="BQR61" i="1" s="1"/>
  <c r="BQS61" i="1" s="1"/>
  <c r="BQE61" i="1"/>
  <c r="BQF61" i="1" s="1"/>
  <c r="BQG61" i="1" s="1"/>
  <c r="BQH61" i="1" s="1"/>
  <c r="BPT61" i="1"/>
  <c r="BPU61" i="1" s="1"/>
  <c r="BPV61" i="1" s="1"/>
  <c r="BPW61" i="1" s="1"/>
  <c r="BPI61" i="1"/>
  <c r="BPJ61" i="1" s="1"/>
  <c r="BPK61" i="1" s="1"/>
  <c r="BPL61" i="1" s="1"/>
  <c r="BOX61" i="1"/>
  <c r="BOY61" i="1" s="1"/>
  <c r="BOZ61" i="1" s="1"/>
  <c r="BPA61" i="1" s="1"/>
  <c r="BOM61" i="1"/>
  <c r="BON61" i="1" s="1"/>
  <c r="BOO61" i="1" s="1"/>
  <c r="BOP61" i="1" s="1"/>
  <c r="BOB61" i="1"/>
  <c r="BOC61" i="1" s="1"/>
  <c r="BOD61" i="1" s="1"/>
  <c r="BOE61" i="1" s="1"/>
  <c r="BNQ61" i="1"/>
  <c r="BNR61" i="1" s="1"/>
  <c r="BNS61" i="1" s="1"/>
  <c r="BNT61" i="1" s="1"/>
  <c r="BNF61" i="1"/>
  <c r="BNG61" i="1" s="1"/>
  <c r="BNH61" i="1" s="1"/>
  <c r="BNI61" i="1" s="1"/>
  <c r="BMU61" i="1"/>
  <c r="BMV61" i="1" s="1"/>
  <c r="BMW61" i="1" s="1"/>
  <c r="BMX61" i="1" s="1"/>
  <c r="BMJ61" i="1"/>
  <c r="BMK61" i="1" s="1"/>
  <c r="BML61" i="1" s="1"/>
  <c r="BMM61" i="1" s="1"/>
  <c r="BLY61" i="1"/>
  <c r="BLZ61" i="1" s="1"/>
  <c r="BMA61" i="1" s="1"/>
  <c r="BMB61" i="1" s="1"/>
  <c r="BLN61" i="1"/>
  <c r="BLO61" i="1" s="1"/>
  <c r="BLP61" i="1" s="1"/>
  <c r="BLQ61" i="1" s="1"/>
  <c r="BLC61" i="1"/>
  <c r="BLD61" i="1" s="1"/>
  <c r="BLE61" i="1" s="1"/>
  <c r="BLF61" i="1" s="1"/>
  <c r="BKR61" i="1"/>
  <c r="BKS61" i="1" s="1"/>
  <c r="BKT61" i="1" s="1"/>
  <c r="BKU61" i="1" s="1"/>
  <c r="BKG61" i="1"/>
  <c r="BKH61" i="1" s="1"/>
  <c r="BKI61" i="1" s="1"/>
  <c r="BKJ61" i="1" s="1"/>
  <c r="BJV61" i="1"/>
  <c r="BJW61" i="1" s="1"/>
  <c r="BJX61" i="1" s="1"/>
  <c r="BJY61" i="1" s="1"/>
  <c r="BJK61" i="1"/>
  <c r="BJL61" i="1" s="1"/>
  <c r="BJM61" i="1" s="1"/>
  <c r="BJN61" i="1" s="1"/>
  <c r="BIZ61" i="1"/>
  <c r="BJA61" i="1" s="1"/>
  <c r="BJB61" i="1" s="1"/>
  <c r="BJC61" i="1" s="1"/>
  <c r="BIO61" i="1"/>
  <c r="BIP61" i="1" s="1"/>
  <c r="BIQ61" i="1" s="1"/>
  <c r="BIR61" i="1" s="1"/>
  <c r="BID61" i="1"/>
  <c r="BIE61" i="1" s="1"/>
  <c r="BIF61" i="1" s="1"/>
  <c r="BIG61" i="1" s="1"/>
  <c r="BHS61" i="1"/>
  <c r="BHT61" i="1" s="1"/>
  <c r="BHU61" i="1" s="1"/>
  <c r="BHV61" i="1" s="1"/>
  <c r="BHH61" i="1"/>
  <c r="BHI61" i="1" s="1"/>
  <c r="BHJ61" i="1" s="1"/>
  <c r="BHK61" i="1" s="1"/>
  <c r="BGW61" i="1"/>
  <c r="BGX61" i="1" s="1"/>
  <c r="BGY61" i="1" s="1"/>
  <c r="BGZ61" i="1" s="1"/>
  <c r="BGL61" i="1"/>
  <c r="BGM61" i="1" s="1"/>
  <c r="BGN61" i="1" s="1"/>
  <c r="BGO61" i="1" s="1"/>
  <c r="BGA61" i="1"/>
  <c r="BGB61" i="1" s="1"/>
  <c r="BGC61" i="1" s="1"/>
  <c r="BGD61" i="1" s="1"/>
  <c r="BFP61" i="1"/>
  <c r="BFQ61" i="1" s="1"/>
  <c r="BFR61" i="1" s="1"/>
  <c r="BFS61" i="1" s="1"/>
  <c r="BFE61" i="1"/>
  <c r="BFF61" i="1" s="1"/>
  <c r="BFG61" i="1" s="1"/>
  <c r="BFH61" i="1" s="1"/>
  <c r="BET61" i="1"/>
  <c r="BEU61" i="1" s="1"/>
  <c r="BEV61" i="1" s="1"/>
  <c r="BEW61" i="1" s="1"/>
  <c r="BEI61" i="1"/>
  <c r="BEJ61" i="1" s="1"/>
  <c r="BEK61" i="1" s="1"/>
  <c r="BEL61" i="1" s="1"/>
  <c r="BDX61" i="1"/>
  <c r="BDY61" i="1" s="1"/>
  <c r="BDZ61" i="1" s="1"/>
  <c r="BEA61" i="1" s="1"/>
  <c r="BDM61" i="1"/>
  <c r="BDN61" i="1" s="1"/>
  <c r="BDO61" i="1" s="1"/>
  <c r="BDP61" i="1" s="1"/>
  <c r="BDB61" i="1"/>
  <c r="BDC61" i="1" s="1"/>
  <c r="BDD61" i="1" s="1"/>
  <c r="BDE61" i="1" s="1"/>
  <c r="BCQ61" i="1"/>
  <c r="BCR61" i="1" s="1"/>
  <c r="BCS61" i="1" s="1"/>
  <c r="BCT61" i="1" s="1"/>
  <c r="BCF61" i="1"/>
  <c r="BCG61" i="1" s="1"/>
  <c r="BCH61" i="1" s="1"/>
  <c r="BCI61" i="1" s="1"/>
  <c r="BBU61" i="1"/>
  <c r="BBV61" i="1" s="1"/>
  <c r="BBW61" i="1" s="1"/>
  <c r="BBX61" i="1" s="1"/>
  <c r="BBJ61" i="1"/>
  <c r="BBK61" i="1" s="1"/>
  <c r="BBL61" i="1" s="1"/>
  <c r="BBM61" i="1" s="1"/>
  <c r="BAY61" i="1"/>
  <c r="BAZ61" i="1" s="1"/>
  <c r="BBA61" i="1" s="1"/>
  <c r="BBB61" i="1" s="1"/>
  <c r="BAN61" i="1"/>
  <c r="BAO61" i="1" s="1"/>
  <c r="BAP61" i="1" s="1"/>
  <c r="BAQ61" i="1" s="1"/>
  <c r="BAC61" i="1"/>
  <c r="BAD61" i="1" s="1"/>
  <c r="BAE61" i="1" s="1"/>
  <c r="BAF61" i="1" s="1"/>
  <c r="AZR61" i="1"/>
  <c r="AZS61" i="1" s="1"/>
  <c r="AZT61" i="1" s="1"/>
  <c r="AZU61" i="1" s="1"/>
  <c r="AZG61" i="1"/>
  <c r="AZH61" i="1" s="1"/>
  <c r="AZI61" i="1" s="1"/>
  <c r="AZJ61" i="1" s="1"/>
  <c r="AYV61" i="1"/>
  <c r="AYW61" i="1" s="1"/>
  <c r="AYX61" i="1" s="1"/>
  <c r="AYY61" i="1" s="1"/>
  <c r="AYK61" i="1"/>
  <c r="AYL61" i="1" s="1"/>
  <c r="AYM61" i="1" s="1"/>
  <c r="AYN61" i="1" s="1"/>
  <c r="AXZ61" i="1"/>
  <c r="AYA61" i="1" s="1"/>
  <c r="AYB61" i="1" s="1"/>
  <c r="AYC61" i="1" s="1"/>
  <c r="AXO61" i="1"/>
  <c r="AXP61" i="1" s="1"/>
  <c r="AXQ61" i="1" s="1"/>
  <c r="AXR61" i="1" s="1"/>
  <c r="AXD61" i="1"/>
  <c r="AXE61" i="1" s="1"/>
  <c r="AXF61" i="1" s="1"/>
  <c r="AXG61" i="1" s="1"/>
  <c r="AWS61" i="1"/>
  <c r="AWT61" i="1" s="1"/>
  <c r="AWU61" i="1" s="1"/>
  <c r="AWV61" i="1" s="1"/>
  <c r="AWH61" i="1"/>
  <c r="AWI61" i="1" s="1"/>
  <c r="AWJ61" i="1" s="1"/>
  <c r="AWK61" i="1" s="1"/>
  <c r="AVW61" i="1"/>
  <c r="AVX61" i="1" s="1"/>
  <c r="AVY61" i="1" s="1"/>
  <c r="AVZ61" i="1" s="1"/>
  <c r="AVL61" i="1"/>
  <c r="AVM61" i="1" s="1"/>
  <c r="AVN61" i="1" s="1"/>
  <c r="AVO61" i="1" s="1"/>
  <c r="AVA61" i="1"/>
  <c r="AVB61" i="1" s="1"/>
  <c r="AVC61" i="1" s="1"/>
  <c r="AVD61" i="1" s="1"/>
  <c r="AUP61" i="1"/>
  <c r="AUQ61" i="1" s="1"/>
  <c r="AUR61" i="1" s="1"/>
  <c r="AUS61" i="1" s="1"/>
  <c r="AUE61" i="1"/>
  <c r="AUF61" i="1" s="1"/>
  <c r="AUG61" i="1" s="1"/>
  <c r="AUH61" i="1" s="1"/>
  <c r="ATT61" i="1"/>
  <c r="ATU61" i="1" s="1"/>
  <c r="ATV61" i="1" s="1"/>
  <c r="ATW61" i="1" s="1"/>
  <c r="ATI61" i="1"/>
  <c r="ATJ61" i="1" s="1"/>
  <c r="ATK61" i="1" s="1"/>
  <c r="ATL61" i="1" s="1"/>
  <c r="ASX61" i="1"/>
  <c r="ASY61" i="1" s="1"/>
  <c r="ASZ61" i="1" s="1"/>
  <c r="ATA61" i="1" s="1"/>
  <c r="ASM61" i="1"/>
  <c r="ASN61" i="1" s="1"/>
  <c r="ASO61" i="1" s="1"/>
  <c r="ASP61" i="1" s="1"/>
  <c r="ASB61" i="1"/>
  <c r="ASC61" i="1" s="1"/>
  <c r="ASD61" i="1" s="1"/>
  <c r="ASE61" i="1" s="1"/>
  <c r="ARQ61" i="1"/>
  <c r="ARR61" i="1" s="1"/>
  <c r="ARS61" i="1" s="1"/>
  <c r="ART61" i="1" s="1"/>
  <c r="ARF61" i="1"/>
  <c r="ARG61" i="1" s="1"/>
  <c r="ARH61" i="1" s="1"/>
  <c r="ARI61" i="1" s="1"/>
  <c r="AQU61" i="1"/>
  <c r="AQV61" i="1" s="1"/>
  <c r="AQW61" i="1" s="1"/>
  <c r="AQX61" i="1" s="1"/>
  <c r="AQJ61" i="1"/>
  <c r="AQK61" i="1" s="1"/>
  <c r="AQL61" i="1" s="1"/>
  <c r="AQM61" i="1" s="1"/>
  <c r="APY61" i="1"/>
  <c r="APZ61" i="1" s="1"/>
  <c r="AQA61" i="1" s="1"/>
  <c r="AQB61" i="1" s="1"/>
  <c r="APN61" i="1"/>
  <c r="APO61" i="1" s="1"/>
  <c r="APP61" i="1" s="1"/>
  <c r="APQ61" i="1" s="1"/>
  <c r="APC61" i="1"/>
  <c r="APD61" i="1" s="1"/>
  <c r="APE61" i="1" s="1"/>
  <c r="APF61" i="1" s="1"/>
  <c r="AOR61" i="1"/>
  <c r="AOS61" i="1" s="1"/>
  <c r="AOT61" i="1" s="1"/>
  <c r="AOU61" i="1" s="1"/>
  <c r="AOG61" i="1"/>
  <c r="AOH61" i="1" s="1"/>
  <c r="AOI61" i="1" s="1"/>
  <c r="AOJ61" i="1" s="1"/>
  <c r="ANV61" i="1"/>
  <c r="ANW61" i="1" s="1"/>
  <c r="ANX61" i="1" s="1"/>
  <c r="ANY61" i="1" s="1"/>
  <c r="ANK61" i="1"/>
  <c r="ANL61" i="1" s="1"/>
  <c r="ANM61" i="1" s="1"/>
  <c r="ANN61" i="1" s="1"/>
  <c r="AMZ61" i="1"/>
  <c r="ANA61" i="1" s="1"/>
  <c r="ANB61" i="1" s="1"/>
  <c r="ANC61" i="1" s="1"/>
  <c r="AMO61" i="1"/>
  <c r="AMP61" i="1" s="1"/>
  <c r="AMQ61" i="1" s="1"/>
  <c r="AMR61" i="1" s="1"/>
  <c r="AMD61" i="1"/>
  <c r="AME61" i="1" s="1"/>
  <c r="AMF61" i="1" s="1"/>
  <c r="AMG61" i="1" s="1"/>
  <c r="ALS61" i="1"/>
  <c r="ALT61" i="1" s="1"/>
  <c r="ALU61" i="1" s="1"/>
  <c r="ALV61" i="1" s="1"/>
  <c r="ALH61" i="1"/>
  <c r="ALI61" i="1" s="1"/>
  <c r="ALJ61" i="1" s="1"/>
  <c r="ALK61" i="1" s="1"/>
  <c r="AKW61" i="1"/>
  <c r="AKX61" i="1" s="1"/>
  <c r="AKY61" i="1" s="1"/>
  <c r="AKZ61" i="1" s="1"/>
  <c r="AKL61" i="1"/>
  <c r="AKM61" i="1" s="1"/>
  <c r="AKN61" i="1" s="1"/>
  <c r="AKO61" i="1" s="1"/>
  <c r="AKA61" i="1"/>
  <c r="AKB61" i="1" s="1"/>
  <c r="AKC61" i="1" s="1"/>
  <c r="AKD61" i="1" s="1"/>
  <c r="AJP61" i="1"/>
  <c r="AJQ61" i="1" s="1"/>
  <c r="AJR61" i="1" s="1"/>
  <c r="AJS61" i="1" s="1"/>
  <c r="AJE61" i="1"/>
  <c r="AJF61" i="1" s="1"/>
  <c r="AJG61" i="1" s="1"/>
  <c r="AJH61" i="1" s="1"/>
  <c r="AIT61" i="1"/>
  <c r="AIU61" i="1" s="1"/>
  <c r="AIV61" i="1" s="1"/>
  <c r="AIW61" i="1" s="1"/>
  <c r="AII61" i="1"/>
  <c r="AIJ61" i="1" s="1"/>
  <c r="AIK61" i="1" s="1"/>
  <c r="AIL61" i="1" s="1"/>
  <c r="AHX61" i="1"/>
  <c r="AHY61" i="1" s="1"/>
  <c r="AHZ61" i="1" s="1"/>
  <c r="AIA61" i="1" s="1"/>
  <c r="AHM61" i="1"/>
  <c r="AHN61" i="1" s="1"/>
  <c r="AHO61" i="1" s="1"/>
  <c r="AHP61" i="1" s="1"/>
  <c r="AHB61" i="1"/>
  <c r="AHC61" i="1" s="1"/>
  <c r="AHD61" i="1" s="1"/>
  <c r="AHE61" i="1" s="1"/>
  <c r="AGQ61" i="1"/>
  <c r="AGR61" i="1" s="1"/>
  <c r="AGS61" i="1" s="1"/>
  <c r="AGT61" i="1" s="1"/>
  <c r="AGF61" i="1"/>
  <c r="AGG61" i="1" s="1"/>
  <c r="AGH61" i="1" s="1"/>
  <c r="AGI61" i="1" s="1"/>
  <c r="AFU61" i="1"/>
  <c r="AFV61" i="1" s="1"/>
  <c r="AFW61" i="1" s="1"/>
  <c r="AFX61" i="1" s="1"/>
  <c r="AFJ61" i="1"/>
  <c r="AFK61" i="1" s="1"/>
  <c r="AFL61" i="1" s="1"/>
  <c r="AFM61" i="1" s="1"/>
  <c r="AEY61" i="1"/>
  <c r="AEZ61" i="1" s="1"/>
  <c r="AFA61" i="1" s="1"/>
  <c r="AFB61" i="1" s="1"/>
  <c r="AEN61" i="1"/>
  <c r="AEO61" i="1" s="1"/>
  <c r="AEP61" i="1" s="1"/>
  <c r="AEQ61" i="1" s="1"/>
  <c r="AEC61" i="1"/>
  <c r="AED61" i="1" s="1"/>
  <c r="AEE61" i="1" s="1"/>
  <c r="AEF61" i="1" s="1"/>
  <c r="ADR61" i="1"/>
  <c r="ADS61" i="1" s="1"/>
  <c r="ADT61" i="1" s="1"/>
  <c r="ADU61" i="1" s="1"/>
  <c r="ADG61" i="1"/>
  <c r="ADH61" i="1" s="1"/>
  <c r="ADI61" i="1" s="1"/>
  <c r="ADJ61" i="1" s="1"/>
  <c r="ACV61" i="1"/>
  <c r="ACW61" i="1" s="1"/>
  <c r="ACX61" i="1" s="1"/>
  <c r="ACY61" i="1" s="1"/>
  <c r="ACK61" i="1"/>
  <c r="ACL61" i="1" s="1"/>
  <c r="ACM61" i="1" s="1"/>
  <c r="ACN61" i="1" s="1"/>
  <c r="ABZ61" i="1"/>
  <c r="ACA61" i="1" s="1"/>
  <c r="ACB61" i="1" s="1"/>
  <c r="ACC61" i="1" s="1"/>
  <c r="ABO61" i="1"/>
  <c r="ABP61" i="1" s="1"/>
  <c r="ABQ61" i="1" s="1"/>
  <c r="ABR61" i="1" s="1"/>
  <c r="ABD61" i="1"/>
  <c r="ABE61" i="1" s="1"/>
  <c r="ABF61" i="1" s="1"/>
  <c r="ABG61" i="1" s="1"/>
  <c r="AAS61" i="1"/>
  <c r="AAT61" i="1" s="1"/>
  <c r="AAU61" i="1" s="1"/>
  <c r="AAV61" i="1" s="1"/>
  <c r="AAH61" i="1"/>
  <c r="AAI61" i="1" s="1"/>
  <c r="AAJ61" i="1" s="1"/>
  <c r="AAK61" i="1" s="1"/>
  <c r="ZW61" i="1"/>
  <c r="ZX61" i="1" s="1"/>
  <c r="ZY61" i="1" s="1"/>
  <c r="ZZ61" i="1" s="1"/>
  <c r="ZL61" i="1"/>
  <c r="ZM61" i="1" s="1"/>
  <c r="ZN61" i="1" s="1"/>
  <c r="ZO61" i="1" s="1"/>
  <c r="ZA61" i="1"/>
  <c r="ZB61" i="1" s="1"/>
  <c r="ZC61" i="1" s="1"/>
  <c r="ZD61" i="1" s="1"/>
  <c r="YP61" i="1"/>
  <c r="YQ61" i="1" s="1"/>
  <c r="YR61" i="1" s="1"/>
  <c r="YS61" i="1" s="1"/>
  <c r="YE61" i="1"/>
  <c r="YF61" i="1" s="1"/>
  <c r="YG61" i="1" s="1"/>
  <c r="YH61" i="1" s="1"/>
  <c r="XT61" i="1"/>
  <c r="XU61" i="1" s="1"/>
  <c r="XV61" i="1" s="1"/>
  <c r="XW61" i="1" s="1"/>
  <c r="XI61" i="1"/>
  <c r="XJ61" i="1" s="1"/>
  <c r="XK61" i="1" s="1"/>
  <c r="XL61" i="1" s="1"/>
  <c r="WX61" i="1"/>
  <c r="WY61" i="1" s="1"/>
  <c r="WZ61" i="1" s="1"/>
  <c r="XA61" i="1" s="1"/>
  <c r="WM61" i="1"/>
  <c r="WN61" i="1" s="1"/>
  <c r="WO61" i="1" s="1"/>
  <c r="WP61" i="1" s="1"/>
  <c r="WB61" i="1"/>
  <c r="WC61" i="1" s="1"/>
  <c r="WD61" i="1" s="1"/>
  <c r="WE61" i="1" s="1"/>
  <c r="VQ61" i="1"/>
  <c r="VR61" i="1" s="1"/>
  <c r="VS61" i="1" s="1"/>
  <c r="VT61" i="1" s="1"/>
  <c r="VF61" i="1"/>
  <c r="VG61" i="1" s="1"/>
  <c r="VH61" i="1" s="1"/>
  <c r="VI61" i="1" s="1"/>
  <c r="UU61" i="1"/>
  <c r="UV61" i="1" s="1"/>
  <c r="UW61" i="1" s="1"/>
  <c r="UX61" i="1" s="1"/>
  <c r="UJ61" i="1"/>
  <c r="UK61" i="1" s="1"/>
  <c r="UL61" i="1" s="1"/>
  <c r="UM61" i="1" s="1"/>
  <c r="TY61" i="1"/>
  <c r="TZ61" i="1" s="1"/>
  <c r="UA61" i="1" s="1"/>
  <c r="UB61" i="1" s="1"/>
  <c r="TN61" i="1"/>
  <c r="TO61" i="1" s="1"/>
  <c r="TP61" i="1" s="1"/>
  <c r="TQ61" i="1" s="1"/>
  <c r="TC61" i="1"/>
  <c r="TD61" i="1" s="1"/>
  <c r="TE61" i="1" s="1"/>
  <c r="TF61" i="1" s="1"/>
  <c r="SR61" i="1"/>
  <c r="SS61" i="1" s="1"/>
  <c r="ST61" i="1" s="1"/>
  <c r="SU61" i="1" s="1"/>
  <c r="SG61" i="1"/>
  <c r="SH61" i="1" s="1"/>
  <c r="SI61" i="1" s="1"/>
  <c r="SJ61" i="1" s="1"/>
  <c r="RV61" i="1"/>
  <c r="RW61" i="1" s="1"/>
  <c r="RX61" i="1" s="1"/>
  <c r="RY61" i="1" s="1"/>
  <c r="RK61" i="1"/>
  <c r="RL61" i="1" s="1"/>
  <c r="RM61" i="1" s="1"/>
  <c r="RN61" i="1" s="1"/>
  <c r="QZ61" i="1"/>
  <c r="RA61" i="1" s="1"/>
  <c r="RB61" i="1" s="1"/>
  <c r="RC61" i="1" s="1"/>
  <c r="QO61" i="1"/>
  <c r="QP61" i="1" s="1"/>
  <c r="QQ61" i="1" s="1"/>
  <c r="QR61" i="1" s="1"/>
  <c r="QD61" i="1"/>
  <c r="QE61" i="1" s="1"/>
  <c r="QF61" i="1" s="1"/>
  <c r="QG61" i="1" s="1"/>
  <c r="PS61" i="1"/>
  <c r="PT61" i="1" s="1"/>
  <c r="PU61" i="1" s="1"/>
  <c r="PV61" i="1" s="1"/>
  <c r="PH61" i="1"/>
  <c r="PI61" i="1" s="1"/>
  <c r="PJ61" i="1" s="1"/>
  <c r="PK61" i="1" s="1"/>
  <c r="OW61" i="1"/>
  <c r="OX61" i="1" s="1"/>
  <c r="OY61" i="1" s="1"/>
  <c r="OZ61" i="1" s="1"/>
  <c r="OL61" i="1"/>
  <c r="OM61" i="1" s="1"/>
  <c r="ON61" i="1" s="1"/>
  <c r="OO61" i="1" s="1"/>
  <c r="OA61" i="1"/>
  <c r="OB61" i="1" s="1"/>
  <c r="OC61" i="1" s="1"/>
  <c r="OD61" i="1" s="1"/>
  <c r="NP61" i="1"/>
  <c r="NQ61" i="1" s="1"/>
  <c r="NR61" i="1" s="1"/>
  <c r="NS61" i="1" s="1"/>
  <c r="NE61" i="1"/>
  <c r="NF61" i="1" s="1"/>
  <c r="NG61" i="1" s="1"/>
  <c r="NH61" i="1" s="1"/>
  <c r="MT61" i="1"/>
  <c r="MU61" i="1" s="1"/>
  <c r="MV61" i="1" s="1"/>
  <c r="MW61" i="1" s="1"/>
  <c r="MI61" i="1"/>
  <c r="MJ61" i="1" s="1"/>
  <c r="MK61" i="1" s="1"/>
  <c r="ML61" i="1" s="1"/>
  <c r="LX61" i="1"/>
  <c r="LY61" i="1" s="1"/>
  <c r="LZ61" i="1" s="1"/>
  <c r="MA61" i="1" s="1"/>
  <c r="LM61" i="1"/>
  <c r="LN61" i="1" s="1"/>
  <c r="LO61" i="1" s="1"/>
  <c r="LP61" i="1" s="1"/>
  <c r="LB61" i="1"/>
  <c r="LC61" i="1" s="1"/>
  <c r="LD61" i="1" s="1"/>
  <c r="LE61" i="1" s="1"/>
  <c r="KQ61" i="1"/>
  <c r="KR61" i="1" s="1"/>
  <c r="KS61" i="1" s="1"/>
  <c r="KT61" i="1" s="1"/>
  <c r="KF61" i="1"/>
  <c r="KG61" i="1" s="1"/>
  <c r="KH61" i="1" s="1"/>
  <c r="KI61" i="1" s="1"/>
  <c r="JU61" i="1"/>
  <c r="JV61" i="1" s="1"/>
  <c r="JW61" i="1" s="1"/>
  <c r="JX61" i="1" s="1"/>
  <c r="JJ61" i="1"/>
  <c r="JK61" i="1" s="1"/>
  <c r="JL61" i="1" s="1"/>
  <c r="JM61" i="1" s="1"/>
  <c r="IY61" i="1"/>
  <c r="IZ61" i="1" s="1"/>
  <c r="JA61" i="1" s="1"/>
  <c r="JB61" i="1" s="1"/>
  <c r="IN61" i="1"/>
  <c r="IO61" i="1" s="1"/>
  <c r="IP61" i="1" s="1"/>
  <c r="IQ61" i="1" s="1"/>
  <c r="IC61" i="1"/>
  <c r="ID61" i="1" s="1"/>
  <c r="IE61" i="1" s="1"/>
  <c r="IF61" i="1" s="1"/>
  <c r="HR61" i="1"/>
  <c r="HS61" i="1" s="1"/>
  <c r="HT61" i="1" s="1"/>
  <c r="HU61" i="1" s="1"/>
  <c r="HG61" i="1"/>
  <c r="HH61" i="1" s="1"/>
  <c r="HI61" i="1" s="1"/>
  <c r="HJ61" i="1" s="1"/>
  <c r="GV61" i="1"/>
  <c r="GW61" i="1" s="1"/>
  <c r="GX61" i="1" s="1"/>
  <c r="GY61" i="1" s="1"/>
  <c r="GK61" i="1"/>
  <c r="GL61" i="1" s="1"/>
  <c r="GM61" i="1" s="1"/>
  <c r="GN61" i="1" s="1"/>
  <c r="FZ61" i="1"/>
  <c r="GA61" i="1" s="1"/>
  <c r="GB61" i="1" s="1"/>
  <c r="GC61" i="1" s="1"/>
  <c r="FO61" i="1"/>
  <c r="FP61" i="1" s="1"/>
  <c r="FQ61" i="1" s="1"/>
  <c r="FR61" i="1" s="1"/>
  <c r="FD61" i="1"/>
  <c r="FE61" i="1" s="1"/>
  <c r="FF61" i="1" s="1"/>
  <c r="FG61" i="1" s="1"/>
  <c r="ES61" i="1"/>
  <c r="ET61" i="1" s="1"/>
  <c r="EU61" i="1" s="1"/>
  <c r="EV61" i="1" s="1"/>
  <c r="EH61" i="1"/>
  <c r="EI61" i="1" s="1"/>
  <c r="EJ61" i="1" s="1"/>
  <c r="EK61" i="1" s="1"/>
  <c r="DW61" i="1"/>
  <c r="DX61" i="1" s="1"/>
  <c r="DY61" i="1" s="1"/>
  <c r="DZ61" i="1" s="1"/>
  <c r="DL61" i="1"/>
  <c r="DM61" i="1" s="1"/>
  <c r="DN61" i="1" s="1"/>
  <c r="DO61" i="1" s="1"/>
  <c r="DA61" i="1"/>
  <c r="DB61" i="1" s="1"/>
  <c r="DC61" i="1" s="1"/>
  <c r="DD61" i="1" s="1"/>
  <c r="CP61" i="1"/>
  <c r="CQ61" i="1" s="1"/>
  <c r="CR61" i="1" s="1"/>
  <c r="CS61" i="1" s="1"/>
  <c r="CE61" i="1"/>
  <c r="CF61" i="1" s="1"/>
  <c r="CG61" i="1" s="1"/>
  <c r="CH61" i="1" s="1"/>
  <c r="BT61" i="1"/>
  <c r="BU61" i="1" s="1"/>
  <c r="BV61" i="1" s="1"/>
  <c r="BW61" i="1" s="1"/>
  <c r="BI61" i="1"/>
  <c r="BJ61" i="1" s="1"/>
  <c r="BK61" i="1" s="1"/>
  <c r="BL61" i="1" s="1"/>
  <c r="AX61" i="1"/>
  <c r="AY61" i="1" s="1"/>
  <c r="AZ61" i="1" s="1"/>
  <c r="BA61" i="1" s="1"/>
  <c r="AM61" i="1"/>
  <c r="AN61" i="1" s="1"/>
  <c r="AO61" i="1" s="1"/>
  <c r="AP61" i="1" s="1"/>
  <c r="AB61" i="1"/>
  <c r="AC61" i="1" s="1"/>
  <c r="AD61" i="1" s="1"/>
  <c r="AE61" i="1" s="1"/>
  <c r="Q61" i="1"/>
  <c r="R61" i="1" s="1"/>
  <c r="S61" i="1" s="1"/>
  <c r="T61" i="1" s="1"/>
  <c r="F61" i="1"/>
  <c r="G61" i="1" s="1"/>
  <c r="H61" i="1" s="1"/>
  <c r="I61" i="1" s="1"/>
  <c r="CLI60" i="1"/>
  <c r="CLJ60" i="1" s="1"/>
  <c r="CLK60" i="1" s="1"/>
  <c r="CLL60" i="1" s="1"/>
  <c r="CKX60" i="1"/>
  <c r="CKY60" i="1" s="1"/>
  <c r="CKZ60" i="1" s="1"/>
  <c r="CLA60" i="1" s="1"/>
  <c r="CKM60" i="1"/>
  <c r="CKN60" i="1" s="1"/>
  <c r="CKO60" i="1" s="1"/>
  <c r="CKP60" i="1" s="1"/>
  <c r="CKB60" i="1"/>
  <c r="CKC60" i="1" s="1"/>
  <c r="CKD60" i="1" s="1"/>
  <c r="CKE60" i="1" s="1"/>
  <c r="CJQ60" i="1"/>
  <c r="CJR60" i="1" s="1"/>
  <c r="CJS60" i="1" s="1"/>
  <c r="CJT60" i="1" s="1"/>
  <c r="CJF60" i="1"/>
  <c r="CJG60" i="1" s="1"/>
  <c r="CJH60" i="1" s="1"/>
  <c r="CJI60" i="1" s="1"/>
  <c r="CIU60" i="1"/>
  <c r="CIV60" i="1" s="1"/>
  <c r="CIW60" i="1" s="1"/>
  <c r="CIX60" i="1" s="1"/>
  <c r="CIJ60" i="1"/>
  <c r="CIK60" i="1" s="1"/>
  <c r="CIL60" i="1" s="1"/>
  <c r="CIM60" i="1" s="1"/>
  <c r="CHY60" i="1"/>
  <c r="CHZ60" i="1" s="1"/>
  <c r="CIA60" i="1" s="1"/>
  <c r="CIB60" i="1" s="1"/>
  <c r="CHN60" i="1"/>
  <c r="CHO60" i="1" s="1"/>
  <c r="CHP60" i="1" s="1"/>
  <c r="CHQ60" i="1" s="1"/>
  <c r="CHC60" i="1"/>
  <c r="CHD60" i="1" s="1"/>
  <c r="CHE60" i="1" s="1"/>
  <c r="CHF60" i="1" s="1"/>
  <c r="CGR60" i="1"/>
  <c r="CGS60" i="1" s="1"/>
  <c r="CGT60" i="1" s="1"/>
  <c r="CGU60" i="1" s="1"/>
  <c r="CGG60" i="1"/>
  <c r="CGH60" i="1" s="1"/>
  <c r="CGI60" i="1" s="1"/>
  <c r="CGJ60" i="1" s="1"/>
  <c r="CFV60" i="1"/>
  <c r="CFW60" i="1" s="1"/>
  <c r="CFX60" i="1" s="1"/>
  <c r="CFY60" i="1" s="1"/>
  <c r="CFK60" i="1"/>
  <c r="CFL60" i="1" s="1"/>
  <c r="CFM60" i="1" s="1"/>
  <c r="CFN60" i="1" s="1"/>
  <c r="CEZ60" i="1"/>
  <c r="CFA60" i="1" s="1"/>
  <c r="CFB60" i="1" s="1"/>
  <c r="CFC60" i="1" s="1"/>
  <c r="CEO60" i="1"/>
  <c r="CEP60" i="1" s="1"/>
  <c r="CEQ60" i="1" s="1"/>
  <c r="CER60" i="1" s="1"/>
  <c r="CED60" i="1"/>
  <c r="CEE60" i="1" s="1"/>
  <c r="CEF60" i="1" s="1"/>
  <c r="CEG60" i="1" s="1"/>
  <c r="CDS60" i="1"/>
  <c r="CDT60" i="1" s="1"/>
  <c r="CDU60" i="1" s="1"/>
  <c r="CDV60" i="1" s="1"/>
  <c r="CDH60" i="1"/>
  <c r="CDI60" i="1" s="1"/>
  <c r="CDJ60" i="1" s="1"/>
  <c r="CDK60" i="1" s="1"/>
  <c r="CCW60" i="1"/>
  <c r="CCX60" i="1" s="1"/>
  <c r="CCY60" i="1" s="1"/>
  <c r="CCZ60" i="1" s="1"/>
  <c r="CCL60" i="1"/>
  <c r="CCM60" i="1" s="1"/>
  <c r="CCN60" i="1" s="1"/>
  <c r="CCO60" i="1" s="1"/>
  <c r="CCA60" i="1"/>
  <c r="CCB60" i="1" s="1"/>
  <c r="CCC60" i="1" s="1"/>
  <c r="CCD60" i="1" s="1"/>
  <c r="CBP60" i="1"/>
  <c r="CBQ60" i="1" s="1"/>
  <c r="CBR60" i="1" s="1"/>
  <c r="CBS60" i="1" s="1"/>
  <c r="CBE60" i="1"/>
  <c r="CBF60" i="1" s="1"/>
  <c r="CBG60" i="1" s="1"/>
  <c r="CBH60" i="1" s="1"/>
  <c r="CAT60" i="1"/>
  <c r="CAU60" i="1" s="1"/>
  <c r="CAV60" i="1" s="1"/>
  <c r="CAW60" i="1" s="1"/>
  <c r="CAI60" i="1"/>
  <c r="CAJ60" i="1" s="1"/>
  <c r="CAK60" i="1" s="1"/>
  <c r="CAL60" i="1" s="1"/>
  <c r="BZX60" i="1"/>
  <c r="BZY60" i="1" s="1"/>
  <c r="BZZ60" i="1" s="1"/>
  <c r="CAA60" i="1" s="1"/>
  <c r="BZM60" i="1"/>
  <c r="BZN60" i="1" s="1"/>
  <c r="BZO60" i="1" s="1"/>
  <c r="BZP60" i="1" s="1"/>
  <c r="BZB60" i="1"/>
  <c r="BZC60" i="1" s="1"/>
  <c r="BZD60" i="1" s="1"/>
  <c r="BZE60" i="1" s="1"/>
  <c r="BYQ60" i="1"/>
  <c r="BYR60" i="1" s="1"/>
  <c r="BYS60" i="1" s="1"/>
  <c r="BYT60" i="1" s="1"/>
  <c r="BYF60" i="1"/>
  <c r="BYG60" i="1" s="1"/>
  <c r="BYH60" i="1" s="1"/>
  <c r="BYI60" i="1" s="1"/>
  <c r="BXU60" i="1"/>
  <c r="BXV60" i="1" s="1"/>
  <c r="BXW60" i="1" s="1"/>
  <c r="BXX60" i="1" s="1"/>
  <c r="BXJ60" i="1"/>
  <c r="BXK60" i="1" s="1"/>
  <c r="BXL60" i="1" s="1"/>
  <c r="BXM60" i="1" s="1"/>
  <c r="BWY60" i="1"/>
  <c r="BWZ60" i="1" s="1"/>
  <c r="BXA60" i="1" s="1"/>
  <c r="BXB60" i="1" s="1"/>
  <c r="BWN60" i="1"/>
  <c r="BWO60" i="1" s="1"/>
  <c r="BWP60" i="1" s="1"/>
  <c r="BWQ60" i="1" s="1"/>
  <c r="BWC60" i="1"/>
  <c r="BWD60" i="1" s="1"/>
  <c r="BWE60" i="1" s="1"/>
  <c r="BWF60" i="1" s="1"/>
  <c r="BVR60" i="1"/>
  <c r="BVS60" i="1" s="1"/>
  <c r="BVT60" i="1" s="1"/>
  <c r="BVU60" i="1" s="1"/>
  <c r="BVG60" i="1"/>
  <c r="BVH60" i="1" s="1"/>
  <c r="BVI60" i="1" s="1"/>
  <c r="BVJ60" i="1" s="1"/>
  <c r="BUV60" i="1"/>
  <c r="BUW60" i="1" s="1"/>
  <c r="BUX60" i="1" s="1"/>
  <c r="BUY60" i="1" s="1"/>
  <c r="BUK60" i="1"/>
  <c r="BUL60" i="1" s="1"/>
  <c r="BUM60" i="1" s="1"/>
  <c r="BUN60" i="1" s="1"/>
  <c r="BTZ60" i="1"/>
  <c r="BUA60" i="1" s="1"/>
  <c r="BUB60" i="1" s="1"/>
  <c r="BUC60" i="1" s="1"/>
  <c r="BTO60" i="1"/>
  <c r="BTP60" i="1" s="1"/>
  <c r="BTQ60" i="1" s="1"/>
  <c r="BTR60" i="1" s="1"/>
  <c r="BTD60" i="1"/>
  <c r="BTE60" i="1" s="1"/>
  <c r="BTF60" i="1" s="1"/>
  <c r="BTG60" i="1" s="1"/>
  <c r="BSS60" i="1"/>
  <c r="BST60" i="1" s="1"/>
  <c r="BSU60" i="1" s="1"/>
  <c r="BSV60" i="1" s="1"/>
  <c r="BSH60" i="1"/>
  <c r="BSI60" i="1" s="1"/>
  <c r="BSJ60" i="1" s="1"/>
  <c r="BSK60" i="1" s="1"/>
  <c r="BRW60" i="1"/>
  <c r="BRX60" i="1" s="1"/>
  <c r="BRY60" i="1" s="1"/>
  <c r="BRZ60" i="1" s="1"/>
  <c r="BRL60" i="1"/>
  <c r="BRM60" i="1" s="1"/>
  <c r="BRN60" i="1" s="1"/>
  <c r="BRO60" i="1" s="1"/>
  <c r="BRA60" i="1"/>
  <c r="BRB60" i="1" s="1"/>
  <c r="BRC60" i="1" s="1"/>
  <c r="BRD60" i="1" s="1"/>
  <c r="BQP60" i="1"/>
  <c r="BQQ60" i="1" s="1"/>
  <c r="BQR60" i="1" s="1"/>
  <c r="BQS60" i="1" s="1"/>
  <c r="BQE60" i="1"/>
  <c r="BQF60" i="1" s="1"/>
  <c r="BQG60" i="1" s="1"/>
  <c r="BQH60" i="1" s="1"/>
  <c r="BPT60" i="1"/>
  <c r="BPU60" i="1" s="1"/>
  <c r="BPV60" i="1" s="1"/>
  <c r="BPW60" i="1" s="1"/>
  <c r="BPI60" i="1"/>
  <c r="BPJ60" i="1" s="1"/>
  <c r="BPK60" i="1" s="1"/>
  <c r="BPL60" i="1" s="1"/>
  <c r="BOX60" i="1"/>
  <c r="BOY60" i="1" s="1"/>
  <c r="BOZ60" i="1" s="1"/>
  <c r="BPA60" i="1" s="1"/>
  <c r="BOM60" i="1"/>
  <c r="BON60" i="1" s="1"/>
  <c r="BOO60" i="1" s="1"/>
  <c r="BOP60" i="1" s="1"/>
  <c r="BOB60" i="1"/>
  <c r="BOC60" i="1" s="1"/>
  <c r="BOD60" i="1" s="1"/>
  <c r="BOE60" i="1" s="1"/>
  <c r="BNQ60" i="1"/>
  <c r="BNR60" i="1" s="1"/>
  <c r="BNS60" i="1" s="1"/>
  <c r="BNT60" i="1" s="1"/>
  <c r="BNF60" i="1"/>
  <c r="BNG60" i="1" s="1"/>
  <c r="BNH60" i="1" s="1"/>
  <c r="BNI60" i="1" s="1"/>
  <c r="BMU60" i="1"/>
  <c r="BMV60" i="1" s="1"/>
  <c r="BMW60" i="1" s="1"/>
  <c r="BMX60" i="1" s="1"/>
  <c r="BMJ60" i="1"/>
  <c r="BMK60" i="1" s="1"/>
  <c r="BML60" i="1" s="1"/>
  <c r="BMM60" i="1" s="1"/>
  <c r="BLY60" i="1"/>
  <c r="BLZ60" i="1" s="1"/>
  <c r="BMA60" i="1" s="1"/>
  <c r="BMB60" i="1" s="1"/>
  <c r="BLN60" i="1"/>
  <c r="BLO60" i="1" s="1"/>
  <c r="BLP60" i="1" s="1"/>
  <c r="BLQ60" i="1" s="1"/>
  <c r="BLC60" i="1"/>
  <c r="BLD60" i="1" s="1"/>
  <c r="BLE60" i="1" s="1"/>
  <c r="BLF60" i="1" s="1"/>
  <c r="BKR60" i="1"/>
  <c r="BKS60" i="1" s="1"/>
  <c r="BKT60" i="1" s="1"/>
  <c r="BKU60" i="1" s="1"/>
  <c r="BKG60" i="1"/>
  <c r="BKH60" i="1" s="1"/>
  <c r="BKI60" i="1" s="1"/>
  <c r="BKJ60" i="1" s="1"/>
  <c r="BJV60" i="1"/>
  <c r="BJW60" i="1" s="1"/>
  <c r="BJX60" i="1" s="1"/>
  <c r="BJY60" i="1" s="1"/>
  <c r="BJK60" i="1"/>
  <c r="BJL60" i="1" s="1"/>
  <c r="BJM60" i="1" s="1"/>
  <c r="BJN60" i="1" s="1"/>
  <c r="BIZ60" i="1"/>
  <c r="BJA60" i="1" s="1"/>
  <c r="BJB60" i="1" s="1"/>
  <c r="BJC60" i="1" s="1"/>
  <c r="BIO60" i="1"/>
  <c r="BIP60" i="1" s="1"/>
  <c r="BIQ60" i="1" s="1"/>
  <c r="BIR60" i="1" s="1"/>
  <c r="BID60" i="1"/>
  <c r="BIE60" i="1" s="1"/>
  <c r="BIF60" i="1" s="1"/>
  <c r="BIG60" i="1" s="1"/>
  <c r="BHS60" i="1"/>
  <c r="BHT60" i="1" s="1"/>
  <c r="BHU60" i="1" s="1"/>
  <c r="BHV60" i="1" s="1"/>
  <c r="BHH60" i="1"/>
  <c r="BHI60" i="1" s="1"/>
  <c r="BHJ60" i="1" s="1"/>
  <c r="BHK60" i="1" s="1"/>
  <c r="BGW60" i="1"/>
  <c r="BGX60" i="1" s="1"/>
  <c r="BGY60" i="1" s="1"/>
  <c r="BGZ60" i="1" s="1"/>
  <c r="BGL60" i="1"/>
  <c r="BGM60" i="1" s="1"/>
  <c r="BGN60" i="1" s="1"/>
  <c r="BGO60" i="1" s="1"/>
  <c r="BGA60" i="1"/>
  <c r="BGB60" i="1" s="1"/>
  <c r="BGC60" i="1" s="1"/>
  <c r="BGD60" i="1" s="1"/>
  <c r="BFP60" i="1"/>
  <c r="BFQ60" i="1" s="1"/>
  <c r="BFR60" i="1" s="1"/>
  <c r="BFS60" i="1" s="1"/>
  <c r="BFE60" i="1"/>
  <c r="BFF60" i="1" s="1"/>
  <c r="BFG60" i="1" s="1"/>
  <c r="BFH60" i="1" s="1"/>
  <c r="BET60" i="1"/>
  <c r="BEU60" i="1" s="1"/>
  <c r="BEV60" i="1" s="1"/>
  <c r="BEW60" i="1" s="1"/>
  <c r="BEI60" i="1"/>
  <c r="BEJ60" i="1" s="1"/>
  <c r="BEK60" i="1" s="1"/>
  <c r="BEL60" i="1" s="1"/>
  <c r="BDX60" i="1"/>
  <c r="BDY60" i="1" s="1"/>
  <c r="BDZ60" i="1" s="1"/>
  <c r="BEA60" i="1" s="1"/>
  <c r="BDM60" i="1"/>
  <c r="BDN60" i="1" s="1"/>
  <c r="BDO60" i="1" s="1"/>
  <c r="BDP60" i="1" s="1"/>
  <c r="BDB60" i="1"/>
  <c r="BDC60" i="1" s="1"/>
  <c r="BDD60" i="1" s="1"/>
  <c r="BDE60" i="1" s="1"/>
  <c r="BCQ60" i="1"/>
  <c r="BCR60" i="1" s="1"/>
  <c r="BCS60" i="1" s="1"/>
  <c r="BCT60" i="1" s="1"/>
  <c r="BCF60" i="1"/>
  <c r="BCG60" i="1" s="1"/>
  <c r="BCH60" i="1" s="1"/>
  <c r="BCI60" i="1" s="1"/>
  <c r="BBU60" i="1"/>
  <c r="BBV60" i="1" s="1"/>
  <c r="BBW60" i="1" s="1"/>
  <c r="BBX60" i="1" s="1"/>
  <c r="BBJ60" i="1"/>
  <c r="BBK60" i="1" s="1"/>
  <c r="BBL60" i="1" s="1"/>
  <c r="BBM60" i="1" s="1"/>
  <c r="BAY60" i="1"/>
  <c r="BAZ60" i="1" s="1"/>
  <c r="BBA60" i="1" s="1"/>
  <c r="BBB60" i="1" s="1"/>
  <c r="BAN60" i="1"/>
  <c r="BAO60" i="1" s="1"/>
  <c r="BAP60" i="1" s="1"/>
  <c r="BAQ60" i="1" s="1"/>
  <c r="BAC60" i="1"/>
  <c r="BAD60" i="1" s="1"/>
  <c r="BAE60" i="1" s="1"/>
  <c r="BAF60" i="1" s="1"/>
  <c r="AZR60" i="1"/>
  <c r="AZS60" i="1" s="1"/>
  <c r="AZT60" i="1" s="1"/>
  <c r="AZU60" i="1" s="1"/>
  <c r="AZG60" i="1"/>
  <c r="AZH60" i="1" s="1"/>
  <c r="AZI60" i="1" s="1"/>
  <c r="AZJ60" i="1" s="1"/>
  <c r="AYV60" i="1"/>
  <c r="AYW60" i="1" s="1"/>
  <c r="AYX60" i="1" s="1"/>
  <c r="AYY60" i="1" s="1"/>
  <c r="AYK60" i="1"/>
  <c r="AYL60" i="1" s="1"/>
  <c r="AYM60" i="1" s="1"/>
  <c r="AYN60" i="1" s="1"/>
  <c r="AXZ60" i="1"/>
  <c r="AYA60" i="1" s="1"/>
  <c r="AYB60" i="1" s="1"/>
  <c r="AYC60" i="1" s="1"/>
  <c r="AXO60" i="1"/>
  <c r="AXP60" i="1" s="1"/>
  <c r="AXQ60" i="1" s="1"/>
  <c r="AXR60" i="1" s="1"/>
  <c r="AXD60" i="1"/>
  <c r="AXE60" i="1" s="1"/>
  <c r="AXF60" i="1" s="1"/>
  <c r="AXG60" i="1" s="1"/>
  <c r="AWS60" i="1"/>
  <c r="AWT60" i="1" s="1"/>
  <c r="AWU60" i="1" s="1"/>
  <c r="AWV60" i="1" s="1"/>
  <c r="AWH60" i="1"/>
  <c r="AWI60" i="1" s="1"/>
  <c r="AWJ60" i="1" s="1"/>
  <c r="AWK60" i="1" s="1"/>
  <c r="AVW60" i="1"/>
  <c r="AVX60" i="1" s="1"/>
  <c r="AVY60" i="1" s="1"/>
  <c r="AVZ60" i="1" s="1"/>
  <c r="AVL60" i="1"/>
  <c r="AVM60" i="1" s="1"/>
  <c r="AVN60" i="1" s="1"/>
  <c r="AVO60" i="1" s="1"/>
  <c r="AVA60" i="1"/>
  <c r="AVB60" i="1" s="1"/>
  <c r="AVC60" i="1" s="1"/>
  <c r="AVD60" i="1" s="1"/>
  <c r="AUP60" i="1"/>
  <c r="AUQ60" i="1" s="1"/>
  <c r="AUR60" i="1" s="1"/>
  <c r="AUS60" i="1" s="1"/>
  <c r="AUE60" i="1"/>
  <c r="AUF60" i="1" s="1"/>
  <c r="AUG60" i="1" s="1"/>
  <c r="AUH60" i="1" s="1"/>
  <c r="ATT60" i="1"/>
  <c r="ATU60" i="1" s="1"/>
  <c r="ATV60" i="1" s="1"/>
  <c r="ATW60" i="1" s="1"/>
  <c r="ATI60" i="1"/>
  <c r="ATJ60" i="1" s="1"/>
  <c r="ATK60" i="1" s="1"/>
  <c r="ATL60" i="1" s="1"/>
  <c r="ASX60" i="1"/>
  <c r="ASY60" i="1" s="1"/>
  <c r="ASZ60" i="1" s="1"/>
  <c r="ATA60" i="1" s="1"/>
  <c r="ASM60" i="1"/>
  <c r="ASN60" i="1" s="1"/>
  <c r="ASO60" i="1" s="1"/>
  <c r="ASP60" i="1" s="1"/>
  <c r="ASB60" i="1"/>
  <c r="ASC60" i="1" s="1"/>
  <c r="ASD60" i="1" s="1"/>
  <c r="ASE60" i="1" s="1"/>
  <c r="ARQ60" i="1"/>
  <c r="ARR60" i="1" s="1"/>
  <c r="ARS60" i="1" s="1"/>
  <c r="ART60" i="1" s="1"/>
  <c r="ARF60" i="1"/>
  <c r="ARG60" i="1" s="1"/>
  <c r="ARH60" i="1" s="1"/>
  <c r="ARI60" i="1" s="1"/>
  <c r="AQU60" i="1"/>
  <c r="AQV60" i="1" s="1"/>
  <c r="AQW60" i="1" s="1"/>
  <c r="AQX60" i="1" s="1"/>
  <c r="AQJ60" i="1"/>
  <c r="AQK60" i="1" s="1"/>
  <c r="AQL60" i="1" s="1"/>
  <c r="AQM60" i="1" s="1"/>
  <c r="APY60" i="1"/>
  <c r="APZ60" i="1" s="1"/>
  <c r="AQA60" i="1" s="1"/>
  <c r="AQB60" i="1" s="1"/>
  <c r="APN60" i="1"/>
  <c r="APO60" i="1" s="1"/>
  <c r="APP60" i="1" s="1"/>
  <c r="APQ60" i="1" s="1"/>
  <c r="APC60" i="1"/>
  <c r="APD60" i="1" s="1"/>
  <c r="APE60" i="1" s="1"/>
  <c r="APF60" i="1" s="1"/>
  <c r="AOR60" i="1"/>
  <c r="AOS60" i="1" s="1"/>
  <c r="AOT60" i="1" s="1"/>
  <c r="AOU60" i="1" s="1"/>
  <c r="AOG60" i="1"/>
  <c r="AOH60" i="1" s="1"/>
  <c r="AOI60" i="1" s="1"/>
  <c r="AOJ60" i="1" s="1"/>
  <c r="ANV60" i="1"/>
  <c r="ANW60" i="1" s="1"/>
  <c r="ANX60" i="1" s="1"/>
  <c r="ANY60" i="1" s="1"/>
  <c r="ANK60" i="1"/>
  <c r="ANL60" i="1" s="1"/>
  <c r="ANM60" i="1" s="1"/>
  <c r="ANN60" i="1" s="1"/>
  <c r="AMZ60" i="1"/>
  <c r="ANA60" i="1" s="1"/>
  <c r="ANB60" i="1" s="1"/>
  <c r="ANC60" i="1" s="1"/>
  <c r="AMO60" i="1"/>
  <c r="AMP60" i="1" s="1"/>
  <c r="AMQ60" i="1" s="1"/>
  <c r="AMR60" i="1" s="1"/>
  <c r="AMD60" i="1"/>
  <c r="AME60" i="1" s="1"/>
  <c r="AMF60" i="1" s="1"/>
  <c r="AMG60" i="1" s="1"/>
  <c r="ALS60" i="1"/>
  <c r="ALT60" i="1" s="1"/>
  <c r="ALU60" i="1" s="1"/>
  <c r="ALV60" i="1" s="1"/>
  <c r="ALH60" i="1"/>
  <c r="ALI60" i="1" s="1"/>
  <c r="ALJ60" i="1" s="1"/>
  <c r="ALK60" i="1" s="1"/>
  <c r="AKW60" i="1"/>
  <c r="AKX60" i="1" s="1"/>
  <c r="AKY60" i="1" s="1"/>
  <c r="AKZ60" i="1" s="1"/>
  <c r="AKL60" i="1"/>
  <c r="AKM60" i="1" s="1"/>
  <c r="AKN60" i="1" s="1"/>
  <c r="AKO60" i="1" s="1"/>
  <c r="AKA60" i="1"/>
  <c r="AKB60" i="1" s="1"/>
  <c r="AKC60" i="1" s="1"/>
  <c r="AKD60" i="1" s="1"/>
  <c r="AJP60" i="1"/>
  <c r="AJQ60" i="1" s="1"/>
  <c r="AJR60" i="1" s="1"/>
  <c r="AJS60" i="1" s="1"/>
  <c r="AJE60" i="1"/>
  <c r="AJF60" i="1" s="1"/>
  <c r="AJG60" i="1" s="1"/>
  <c r="AJH60" i="1" s="1"/>
  <c r="AIT60" i="1"/>
  <c r="AIU60" i="1" s="1"/>
  <c r="AIV60" i="1" s="1"/>
  <c r="AIW60" i="1" s="1"/>
  <c r="AII60" i="1"/>
  <c r="AIJ60" i="1" s="1"/>
  <c r="AIK60" i="1" s="1"/>
  <c r="AIL60" i="1" s="1"/>
  <c r="AHX60" i="1"/>
  <c r="AHY60" i="1" s="1"/>
  <c r="AHZ60" i="1" s="1"/>
  <c r="AIA60" i="1" s="1"/>
  <c r="AHM60" i="1"/>
  <c r="AHN60" i="1" s="1"/>
  <c r="AHO60" i="1" s="1"/>
  <c r="AHP60" i="1" s="1"/>
  <c r="AHB60" i="1"/>
  <c r="AHC60" i="1" s="1"/>
  <c r="AHD60" i="1" s="1"/>
  <c r="AHE60" i="1" s="1"/>
  <c r="AGQ60" i="1"/>
  <c r="AGR60" i="1" s="1"/>
  <c r="AGS60" i="1" s="1"/>
  <c r="AGT60" i="1" s="1"/>
  <c r="AGF60" i="1"/>
  <c r="AGG60" i="1" s="1"/>
  <c r="AGH60" i="1" s="1"/>
  <c r="AGI60" i="1" s="1"/>
  <c r="AFU60" i="1"/>
  <c r="AFV60" i="1" s="1"/>
  <c r="AFW60" i="1" s="1"/>
  <c r="AFX60" i="1" s="1"/>
  <c r="AFJ60" i="1"/>
  <c r="AFK60" i="1" s="1"/>
  <c r="AFL60" i="1" s="1"/>
  <c r="AFM60" i="1" s="1"/>
  <c r="AEY60" i="1"/>
  <c r="AEZ60" i="1" s="1"/>
  <c r="AFA60" i="1" s="1"/>
  <c r="AFB60" i="1" s="1"/>
  <c r="AEN60" i="1"/>
  <c r="AEO60" i="1" s="1"/>
  <c r="AEP60" i="1" s="1"/>
  <c r="AEQ60" i="1" s="1"/>
  <c r="AEC60" i="1"/>
  <c r="AED60" i="1" s="1"/>
  <c r="AEE60" i="1" s="1"/>
  <c r="AEF60" i="1" s="1"/>
  <c r="ADR60" i="1"/>
  <c r="ADS60" i="1" s="1"/>
  <c r="ADT60" i="1" s="1"/>
  <c r="ADU60" i="1" s="1"/>
  <c r="ADG60" i="1"/>
  <c r="ADH60" i="1" s="1"/>
  <c r="ADI60" i="1" s="1"/>
  <c r="ADJ60" i="1" s="1"/>
  <c r="ACV60" i="1"/>
  <c r="ACW60" i="1" s="1"/>
  <c r="ACX60" i="1" s="1"/>
  <c r="ACY60" i="1" s="1"/>
  <c r="ACK60" i="1"/>
  <c r="ACL60" i="1" s="1"/>
  <c r="ACM60" i="1" s="1"/>
  <c r="ACN60" i="1" s="1"/>
  <c r="ABZ60" i="1"/>
  <c r="ACA60" i="1" s="1"/>
  <c r="ACB60" i="1" s="1"/>
  <c r="ACC60" i="1" s="1"/>
  <c r="ABO60" i="1"/>
  <c r="ABP60" i="1" s="1"/>
  <c r="ABQ60" i="1" s="1"/>
  <c r="ABR60" i="1" s="1"/>
  <c r="ABD60" i="1"/>
  <c r="ABE60" i="1" s="1"/>
  <c r="ABF60" i="1" s="1"/>
  <c r="ABG60" i="1" s="1"/>
  <c r="AAS60" i="1"/>
  <c r="AAT60" i="1" s="1"/>
  <c r="AAU60" i="1" s="1"/>
  <c r="AAV60" i="1" s="1"/>
  <c r="AAH60" i="1"/>
  <c r="AAI60" i="1" s="1"/>
  <c r="AAJ60" i="1" s="1"/>
  <c r="AAK60" i="1" s="1"/>
  <c r="ZW60" i="1"/>
  <c r="ZX60" i="1" s="1"/>
  <c r="ZY60" i="1" s="1"/>
  <c r="ZZ60" i="1" s="1"/>
  <c r="ZL60" i="1"/>
  <c r="ZM60" i="1" s="1"/>
  <c r="ZN60" i="1" s="1"/>
  <c r="ZO60" i="1" s="1"/>
  <c r="ZA60" i="1"/>
  <c r="ZB60" i="1" s="1"/>
  <c r="ZC60" i="1" s="1"/>
  <c r="ZD60" i="1" s="1"/>
  <c r="YP60" i="1"/>
  <c r="YQ60" i="1" s="1"/>
  <c r="YR60" i="1" s="1"/>
  <c r="YS60" i="1" s="1"/>
  <c r="YE60" i="1"/>
  <c r="YF60" i="1" s="1"/>
  <c r="YG60" i="1" s="1"/>
  <c r="YH60" i="1" s="1"/>
  <c r="XT60" i="1"/>
  <c r="XU60" i="1" s="1"/>
  <c r="XV60" i="1" s="1"/>
  <c r="XW60" i="1" s="1"/>
  <c r="XI60" i="1"/>
  <c r="XJ60" i="1" s="1"/>
  <c r="XK60" i="1" s="1"/>
  <c r="XL60" i="1" s="1"/>
  <c r="WX60" i="1"/>
  <c r="WY60" i="1" s="1"/>
  <c r="WZ60" i="1" s="1"/>
  <c r="XA60" i="1" s="1"/>
  <c r="WM60" i="1"/>
  <c r="WN60" i="1" s="1"/>
  <c r="WO60" i="1" s="1"/>
  <c r="WP60" i="1" s="1"/>
  <c r="WB60" i="1"/>
  <c r="WC60" i="1" s="1"/>
  <c r="WD60" i="1" s="1"/>
  <c r="WE60" i="1" s="1"/>
  <c r="VQ60" i="1"/>
  <c r="VR60" i="1" s="1"/>
  <c r="VS60" i="1" s="1"/>
  <c r="VT60" i="1" s="1"/>
  <c r="VF60" i="1"/>
  <c r="VG60" i="1" s="1"/>
  <c r="VH60" i="1" s="1"/>
  <c r="VI60" i="1" s="1"/>
  <c r="UU60" i="1"/>
  <c r="UV60" i="1" s="1"/>
  <c r="UW60" i="1" s="1"/>
  <c r="UX60" i="1" s="1"/>
  <c r="UJ60" i="1"/>
  <c r="UK60" i="1" s="1"/>
  <c r="UL60" i="1" s="1"/>
  <c r="UM60" i="1" s="1"/>
  <c r="TY60" i="1"/>
  <c r="TZ60" i="1" s="1"/>
  <c r="UA60" i="1" s="1"/>
  <c r="UB60" i="1" s="1"/>
  <c r="TN60" i="1"/>
  <c r="TO60" i="1" s="1"/>
  <c r="TP60" i="1" s="1"/>
  <c r="TQ60" i="1" s="1"/>
  <c r="TC60" i="1"/>
  <c r="TD60" i="1" s="1"/>
  <c r="TE60" i="1" s="1"/>
  <c r="TF60" i="1" s="1"/>
  <c r="SR60" i="1"/>
  <c r="SS60" i="1" s="1"/>
  <c r="ST60" i="1" s="1"/>
  <c r="SU60" i="1" s="1"/>
  <c r="SG60" i="1"/>
  <c r="SH60" i="1" s="1"/>
  <c r="SI60" i="1" s="1"/>
  <c r="SJ60" i="1" s="1"/>
  <c r="RV60" i="1"/>
  <c r="RW60" i="1" s="1"/>
  <c r="RX60" i="1" s="1"/>
  <c r="RY60" i="1" s="1"/>
  <c r="RK60" i="1"/>
  <c r="RL60" i="1" s="1"/>
  <c r="RM60" i="1" s="1"/>
  <c r="RN60" i="1" s="1"/>
  <c r="QZ60" i="1"/>
  <c r="RA60" i="1" s="1"/>
  <c r="RB60" i="1" s="1"/>
  <c r="RC60" i="1" s="1"/>
  <c r="QO60" i="1"/>
  <c r="QP60" i="1" s="1"/>
  <c r="QQ60" i="1" s="1"/>
  <c r="QR60" i="1" s="1"/>
  <c r="QD60" i="1"/>
  <c r="QE60" i="1" s="1"/>
  <c r="QF60" i="1" s="1"/>
  <c r="QG60" i="1" s="1"/>
  <c r="PS60" i="1"/>
  <c r="PT60" i="1" s="1"/>
  <c r="PU60" i="1" s="1"/>
  <c r="PV60" i="1" s="1"/>
  <c r="PH60" i="1"/>
  <c r="PI60" i="1" s="1"/>
  <c r="PJ60" i="1" s="1"/>
  <c r="PK60" i="1" s="1"/>
  <c r="OW60" i="1"/>
  <c r="OX60" i="1" s="1"/>
  <c r="OY60" i="1" s="1"/>
  <c r="OZ60" i="1" s="1"/>
  <c r="OL60" i="1"/>
  <c r="OM60" i="1" s="1"/>
  <c r="ON60" i="1" s="1"/>
  <c r="OO60" i="1" s="1"/>
  <c r="OA60" i="1"/>
  <c r="OB60" i="1" s="1"/>
  <c r="OC60" i="1" s="1"/>
  <c r="OD60" i="1" s="1"/>
  <c r="NP60" i="1"/>
  <c r="NQ60" i="1" s="1"/>
  <c r="NR60" i="1" s="1"/>
  <c r="NS60" i="1" s="1"/>
  <c r="NE60" i="1"/>
  <c r="NF60" i="1" s="1"/>
  <c r="NG60" i="1" s="1"/>
  <c r="NH60" i="1" s="1"/>
  <c r="MT60" i="1"/>
  <c r="MU60" i="1" s="1"/>
  <c r="MV60" i="1" s="1"/>
  <c r="MW60" i="1" s="1"/>
  <c r="MI60" i="1"/>
  <c r="MJ60" i="1" s="1"/>
  <c r="MK60" i="1" s="1"/>
  <c r="ML60" i="1" s="1"/>
  <c r="LX60" i="1"/>
  <c r="LY60" i="1" s="1"/>
  <c r="LZ60" i="1" s="1"/>
  <c r="MA60" i="1" s="1"/>
  <c r="LM60" i="1"/>
  <c r="LN60" i="1" s="1"/>
  <c r="LO60" i="1" s="1"/>
  <c r="LP60" i="1" s="1"/>
  <c r="LB60" i="1"/>
  <c r="LC60" i="1" s="1"/>
  <c r="LD60" i="1" s="1"/>
  <c r="LE60" i="1" s="1"/>
  <c r="KQ60" i="1"/>
  <c r="KR60" i="1" s="1"/>
  <c r="KS60" i="1" s="1"/>
  <c r="KT60" i="1" s="1"/>
  <c r="KF60" i="1"/>
  <c r="KG60" i="1" s="1"/>
  <c r="KH60" i="1" s="1"/>
  <c r="KI60" i="1" s="1"/>
  <c r="JU60" i="1"/>
  <c r="JV60" i="1" s="1"/>
  <c r="JW60" i="1" s="1"/>
  <c r="JX60" i="1" s="1"/>
  <c r="JJ60" i="1"/>
  <c r="JK60" i="1" s="1"/>
  <c r="JL60" i="1" s="1"/>
  <c r="JM60" i="1" s="1"/>
  <c r="IY60" i="1"/>
  <c r="IZ60" i="1" s="1"/>
  <c r="JA60" i="1" s="1"/>
  <c r="JB60" i="1" s="1"/>
  <c r="IN60" i="1"/>
  <c r="IO60" i="1" s="1"/>
  <c r="IP60" i="1" s="1"/>
  <c r="IQ60" i="1" s="1"/>
  <c r="IC60" i="1"/>
  <c r="ID60" i="1" s="1"/>
  <c r="IE60" i="1" s="1"/>
  <c r="IF60" i="1" s="1"/>
  <c r="HR60" i="1"/>
  <c r="HS60" i="1" s="1"/>
  <c r="HT60" i="1" s="1"/>
  <c r="HU60" i="1" s="1"/>
  <c r="HG60" i="1"/>
  <c r="HH60" i="1" s="1"/>
  <c r="HI60" i="1" s="1"/>
  <c r="HJ60" i="1" s="1"/>
  <c r="GV60" i="1"/>
  <c r="GW60" i="1" s="1"/>
  <c r="GX60" i="1" s="1"/>
  <c r="GY60" i="1" s="1"/>
  <c r="GK60" i="1"/>
  <c r="GL60" i="1" s="1"/>
  <c r="GM60" i="1" s="1"/>
  <c r="GN60" i="1" s="1"/>
  <c r="FZ60" i="1"/>
  <c r="GA60" i="1" s="1"/>
  <c r="GB60" i="1" s="1"/>
  <c r="GC60" i="1" s="1"/>
  <c r="FO60" i="1"/>
  <c r="FP60" i="1" s="1"/>
  <c r="FQ60" i="1" s="1"/>
  <c r="FR60" i="1" s="1"/>
  <c r="FD60" i="1"/>
  <c r="FE60" i="1" s="1"/>
  <c r="FF60" i="1" s="1"/>
  <c r="FG60" i="1" s="1"/>
  <c r="ES60" i="1"/>
  <c r="ET60" i="1" s="1"/>
  <c r="EU60" i="1" s="1"/>
  <c r="EV60" i="1" s="1"/>
  <c r="EH60" i="1"/>
  <c r="EI60" i="1" s="1"/>
  <c r="EJ60" i="1" s="1"/>
  <c r="EK60" i="1" s="1"/>
  <c r="DW60" i="1"/>
  <c r="DX60" i="1" s="1"/>
  <c r="DY60" i="1" s="1"/>
  <c r="DZ60" i="1" s="1"/>
  <c r="DL60" i="1"/>
  <c r="DM60" i="1" s="1"/>
  <c r="DN60" i="1" s="1"/>
  <c r="DO60" i="1" s="1"/>
  <c r="DA60" i="1"/>
  <c r="DB60" i="1" s="1"/>
  <c r="DC60" i="1" s="1"/>
  <c r="DD60" i="1" s="1"/>
  <c r="CP60" i="1"/>
  <c r="CQ60" i="1" s="1"/>
  <c r="CR60" i="1" s="1"/>
  <c r="CS60" i="1" s="1"/>
  <c r="CE60" i="1"/>
  <c r="CF60" i="1" s="1"/>
  <c r="CG60" i="1" s="1"/>
  <c r="CH60" i="1" s="1"/>
  <c r="BT60" i="1"/>
  <c r="BU60" i="1" s="1"/>
  <c r="BV60" i="1" s="1"/>
  <c r="BW60" i="1" s="1"/>
  <c r="BI60" i="1"/>
  <c r="BJ60" i="1" s="1"/>
  <c r="BK60" i="1" s="1"/>
  <c r="BL60" i="1" s="1"/>
  <c r="AX60" i="1"/>
  <c r="AY60" i="1" s="1"/>
  <c r="AZ60" i="1" s="1"/>
  <c r="BA60" i="1" s="1"/>
  <c r="AM60" i="1"/>
  <c r="AN60" i="1" s="1"/>
  <c r="AO60" i="1" s="1"/>
  <c r="AP60" i="1" s="1"/>
  <c r="AB60" i="1"/>
  <c r="AC60" i="1" s="1"/>
  <c r="AD60" i="1" s="1"/>
  <c r="AE60" i="1" s="1"/>
  <c r="Q60" i="1"/>
  <c r="R60" i="1" s="1"/>
  <c r="S60" i="1" s="1"/>
  <c r="T60" i="1" s="1"/>
  <c r="F60" i="1"/>
  <c r="G60" i="1" s="1"/>
  <c r="H60" i="1" s="1"/>
  <c r="I60" i="1" s="1"/>
  <c r="CLI59" i="1"/>
  <c r="CLJ59" i="1" s="1"/>
  <c r="CLK59" i="1" s="1"/>
  <c r="CLL59" i="1" s="1"/>
  <c r="CKX59" i="1"/>
  <c r="CKY59" i="1" s="1"/>
  <c r="CKZ59" i="1" s="1"/>
  <c r="CLA59" i="1" s="1"/>
  <c r="CKM59" i="1"/>
  <c r="CKN59" i="1" s="1"/>
  <c r="CKO59" i="1" s="1"/>
  <c r="CKP59" i="1" s="1"/>
  <c r="CKB59" i="1"/>
  <c r="CKC59" i="1" s="1"/>
  <c r="CKD59" i="1" s="1"/>
  <c r="CKE59" i="1" s="1"/>
  <c r="CJQ59" i="1"/>
  <c r="CJR59" i="1" s="1"/>
  <c r="CJS59" i="1" s="1"/>
  <c r="CJT59" i="1" s="1"/>
  <c r="CJF59" i="1"/>
  <c r="CJG59" i="1" s="1"/>
  <c r="CJH59" i="1" s="1"/>
  <c r="CJI59" i="1" s="1"/>
  <c r="CIU59" i="1"/>
  <c r="CIV59" i="1" s="1"/>
  <c r="CIW59" i="1" s="1"/>
  <c r="CIX59" i="1" s="1"/>
  <c r="CIJ59" i="1"/>
  <c r="CIK59" i="1" s="1"/>
  <c r="CIL59" i="1" s="1"/>
  <c r="CIM59" i="1" s="1"/>
  <c r="CHY59" i="1"/>
  <c r="CHZ59" i="1" s="1"/>
  <c r="CIA59" i="1" s="1"/>
  <c r="CIB59" i="1" s="1"/>
  <c r="CHN59" i="1"/>
  <c r="CHO59" i="1" s="1"/>
  <c r="CHP59" i="1" s="1"/>
  <c r="CHQ59" i="1" s="1"/>
  <c r="CHC59" i="1"/>
  <c r="CHD59" i="1" s="1"/>
  <c r="CHE59" i="1" s="1"/>
  <c r="CHF59" i="1" s="1"/>
  <c r="CGR59" i="1"/>
  <c r="CGS59" i="1" s="1"/>
  <c r="CGT59" i="1" s="1"/>
  <c r="CGU59" i="1" s="1"/>
  <c r="CGG59" i="1"/>
  <c r="CGH59" i="1" s="1"/>
  <c r="CGI59" i="1" s="1"/>
  <c r="CGJ59" i="1" s="1"/>
  <c r="CFV59" i="1"/>
  <c r="CFW59" i="1" s="1"/>
  <c r="CFX59" i="1" s="1"/>
  <c r="CFY59" i="1" s="1"/>
  <c r="CFK59" i="1"/>
  <c r="CFL59" i="1" s="1"/>
  <c r="CFM59" i="1" s="1"/>
  <c r="CFN59" i="1" s="1"/>
  <c r="CEZ59" i="1"/>
  <c r="CFA59" i="1" s="1"/>
  <c r="CFB59" i="1" s="1"/>
  <c r="CFC59" i="1" s="1"/>
  <c r="CEO59" i="1"/>
  <c r="CEP59" i="1" s="1"/>
  <c r="CEQ59" i="1" s="1"/>
  <c r="CER59" i="1" s="1"/>
  <c r="CED59" i="1"/>
  <c r="CEE59" i="1" s="1"/>
  <c r="CEF59" i="1" s="1"/>
  <c r="CEG59" i="1" s="1"/>
  <c r="CDS59" i="1"/>
  <c r="CDT59" i="1" s="1"/>
  <c r="CDU59" i="1" s="1"/>
  <c r="CDV59" i="1" s="1"/>
  <c r="CDH59" i="1"/>
  <c r="CDI59" i="1" s="1"/>
  <c r="CDJ59" i="1" s="1"/>
  <c r="CDK59" i="1" s="1"/>
  <c r="CCW59" i="1"/>
  <c r="CCX59" i="1" s="1"/>
  <c r="CCY59" i="1" s="1"/>
  <c r="CCZ59" i="1" s="1"/>
  <c r="CCL59" i="1"/>
  <c r="CCM59" i="1" s="1"/>
  <c r="CCN59" i="1" s="1"/>
  <c r="CCO59" i="1" s="1"/>
  <c r="CCA59" i="1"/>
  <c r="CCB59" i="1" s="1"/>
  <c r="CCC59" i="1" s="1"/>
  <c r="CCD59" i="1" s="1"/>
  <c r="CBP59" i="1"/>
  <c r="CBQ59" i="1" s="1"/>
  <c r="CBR59" i="1" s="1"/>
  <c r="CBS59" i="1" s="1"/>
  <c r="CBE59" i="1"/>
  <c r="CBF59" i="1" s="1"/>
  <c r="CBG59" i="1" s="1"/>
  <c r="CBH59" i="1" s="1"/>
  <c r="CAT59" i="1"/>
  <c r="CAU59" i="1" s="1"/>
  <c r="CAV59" i="1" s="1"/>
  <c r="CAW59" i="1" s="1"/>
  <c r="CAI59" i="1"/>
  <c r="CAJ59" i="1" s="1"/>
  <c r="CAK59" i="1" s="1"/>
  <c r="CAL59" i="1" s="1"/>
  <c r="BZX59" i="1"/>
  <c r="BZY59" i="1" s="1"/>
  <c r="BZZ59" i="1" s="1"/>
  <c r="CAA59" i="1" s="1"/>
  <c r="BZM59" i="1"/>
  <c r="BZN59" i="1" s="1"/>
  <c r="BZO59" i="1" s="1"/>
  <c r="BZP59" i="1" s="1"/>
  <c r="BZB59" i="1"/>
  <c r="BZC59" i="1" s="1"/>
  <c r="BZD59" i="1" s="1"/>
  <c r="BZE59" i="1" s="1"/>
  <c r="BYQ59" i="1"/>
  <c r="BYR59" i="1" s="1"/>
  <c r="BYS59" i="1" s="1"/>
  <c r="BYT59" i="1" s="1"/>
  <c r="BYF59" i="1"/>
  <c r="BYG59" i="1" s="1"/>
  <c r="BYH59" i="1" s="1"/>
  <c r="BYI59" i="1" s="1"/>
  <c r="BXU59" i="1"/>
  <c r="BXV59" i="1" s="1"/>
  <c r="BXW59" i="1" s="1"/>
  <c r="BXX59" i="1" s="1"/>
  <c r="BXJ59" i="1"/>
  <c r="BXK59" i="1" s="1"/>
  <c r="BXL59" i="1" s="1"/>
  <c r="BXM59" i="1" s="1"/>
  <c r="BWY59" i="1"/>
  <c r="BWZ59" i="1" s="1"/>
  <c r="BXA59" i="1" s="1"/>
  <c r="BXB59" i="1" s="1"/>
  <c r="BWN59" i="1"/>
  <c r="BWO59" i="1" s="1"/>
  <c r="BWP59" i="1" s="1"/>
  <c r="BWQ59" i="1" s="1"/>
  <c r="BWC59" i="1"/>
  <c r="BWD59" i="1" s="1"/>
  <c r="BWE59" i="1" s="1"/>
  <c r="BWF59" i="1" s="1"/>
  <c r="BVR59" i="1"/>
  <c r="BVS59" i="1" s="1"/>
  <c r="BVT59" i="1" s="1"/>
  <c r="BVU59" i="1" s="1"/>
  <c r="BVG59" i="1"/>
  <c r="BVH59" i="1" s="1"/>
  <c r="BVI59" i="1" s="1"/>
  <c r="BVJ59" i="1" s="1"/>
  <c r="BUV59" i="1"/>
  <c r="BUW59" i="1" s="1"/>
  <c r="BUX59" i="1" s="1"/>
  <c r="BUY59" i="1" s="1"/>
  <c r="BUK59" i="1"/>
  <c r="BUL59" i="1" s="1"/>
  <c r="BUM59" i="1" s="1"/>
  <c r="BUN59" i="1" s="1"/>
  <c r="BTZ59" i="1"/>
  <c r="BUA59" i="1" s="1"/>
  <c r="BUB59" i="1" s="1"/>
  <c r="BUC59" i="1" s="1"/>
  <c r="BTO59" i="1"/>
  <c r="BTP59" i="1" s="1"/>
  <c r="BTQ59" i="1" s="1"/>
  <c r="BTR59" i="1" s="1"/>
  <c r="BTD59" i="1"/>
  <c r="BTE59" i="1" s="1"/>
  <c r="BTF59" i="1" s="1"/>
  <c r="BTG59" i="1" s="1"/>
  <c r="BSS59" i="1"/>
  <c r="BST59" i="1" s="1"/>
  <c r="BSU59" i="1" s="1"/>
  <c r="BSV59" i="1" s="1"/>
  <c r="BSH59" i="1"/>
  <c r="BSI59" i="1" s="1"/>
  <c r="BSJ59" i="1" s="1"/>
  <c r="BSK59" i="1" s="1"/>
  <c r="BRW59" i="1"/>
  <c r="BRX59" i="1" s="1"/>
  <c r="BRY59" i="1" s="1"/>
  <c r="BRZ59" i="1" s="1"/>
  <c r="BRL59" i="1"/>
  <c r="BRM59" i="1" s="1"/>
  <c r="BRN59" i="1" s="1"/>
  <c r="BRO59" i="1" s="1"/>
  <c r="BRA59" i="1"/>
  <c r="BRB59" i="1" s="1"/>
  <c r="BRC59" i="1" s="1"/>
  <c r="BRD59" i="1" s="1"/>
  <c r="BQP59" i="1"/>
  <c r="BQQ59" i="1" s="1"/>
  <c r="BQR59" i="1" s="1"/>
  <c r="BQS59" i="1" s="1"/>
  <c r="BQE59" i="1"/>
  <c r="BQF59" i="1" s="1"/>
  <c r="BQG59" i="1" s="1"/>
  <c r="BQH59" i="1" s="1"/>
  <c r="BPT59" i="1"/>
  <c r="BPU59" i="1" s="1"/>
  <c r="BPV59" i="1" s="1"/>
  <c r="BPW59" i="1" s="1"/>
  <c r="BPI59" i="1"/>
  <c r="BPJ59" i="1" s="1"/>
  <c r="BPK59" i="1" s="1"/>
  <c r="BPL59" i="1" s="1"/>
  <c r="BOX59" i="1"/>
  <c r="BOY59" i="1" s="1"/>
  <c r="BOZ59" i="1" s="1"/>
  <c r="BPA59" i="1" s="1"/>
  <c r="BOM59" i="1"/>
  <c r="BON59" i="1" s="1"/>
  <c r="BOO59" i="1" s="1"/>
  <c r="BOP59" i="1" s="1"/>
  <c r="BOB59" i="1"/>
  <c r="BOC59" i="1" s="1"/>
  <c r="BOD59" i="1" s="1"/>
  <c r="BOE59" i="1" s="1"/>
  <c r="BNQ59" i="1"/>
  <c r="BNR59" i="1" s="1"/>
  <c r="BNS59" i="1" s="1"/>
  <c r="BNT59" i="1" s="1"/>
  <c r="BNF59" i="1"/>
  <c r="BNG59" i="1" s="1"/>
  <c r="BNH59" i="1" s="1"/>
  <c r="BNI59" i="1" s="1"/>
  <c r="BMU59" i="1"/>
  <c r="BMV59" i="1" s="1"/>
  <c r="BMW59" i="1" s="1"/>
  <c r="BMX59" i="1" s="1"/>
  <c r="BMJ59" i="1"/>
  <c r="BMK59" i="1" s="1"/>
  <c r="BML59" i="1" s="1"/>
  <c r="BMM59" i="1" s="1"/>
  <c r="BLY59" i="1"/>
  <c r="BLZ59" i="1" s="1"/>
  <c r="BMA59" i="1" s="1"/>
  <c r="BMB59" i="1" s="1"/>
  <c r="BLN59" i="1"/>
  <c r="BLO59" i="1" s="1"/>
  <c r="BLP59" i="1" s="1"/>
  <c r="BLQ59" i="1" s="1"/>
  <c r="BLC59" i="1"/>
  <c r="BLD59" i="1" s="1"/>
  <c r="BLE59" i="1" s="1"/>
  <c r="BLF59" i="1" s="1"/>
  <c r="BKR59" i="1"/>
  <c r="BKS59" i="1" s="1"/>
  <c r="BKT59" i="1" s="1"/>
  <c r="BKU59" i="1" s="1"/>
  <c r="BKG59" i="1"/>
  <c r="BKH59" i="1" s="1"/>
  <c r="BKI59" i="1" s="1"/>
  <c r="BKJ59" i="1" s="1"/>
  <c r="BJV59" i="1"/>
  <c r="BJW59" i="1" s="1"/>
  <c r="BJX59" i="1" s="1"/>
  <c r="BJY59" i="1" s="1"/>
  <c r="BJK59" i="1"/>
  <c r="BJL59" i="1" s="1"/>
  <c r="BJM59" i="1" s="1"/>
  <c r="BJN59" i="1" s="1"/>
  <c r="BIZ59" i="1"/>
  <c r="BJA59" i="1" s="1"/>
  <c r="BJB59" i="1" s="1"/>
  <c r="BJC59" i="1" s="1"/>
  <c r="BIO59" i="1"/>
  <c r="BIP59" i="1" s="1"/>
  <c r="BIQ59" i="1" s="1"/>
  <c r="BIR59" i="1" s="1"/>
  <c r="BID59" i="1"/>
  <c r="BIE59" i="1" s="1"/>
  <c r="BIF59" i="1" s="1"/>
  <c r="BIG59" i="1" s="1"/>
  <c r="BHS59" i="1"/>
  <c r="BHT59" i="1" s="1"/>
  <c r="BHU59" i="1" s="1"/>
  <c r="BHV59" i="1" s="1"/>
  <c r="BHH59" i="1"/>
  <c r="BHI59" i="1" s="1"/>
  <c r="BHJ59" i="1" s="1"/>
  <c r="BHK59" i="1" s="1"/>
  <c r="BGW59" i="1"/>
  <c r="BGX59" i="1" s="1"/>
  <c r="BGY59" i="1" s="1"/>
  <c r="BGZ59" i="1" s="1"/>
  <c r="BGL59" i="1"/>
  <c r="BGM59" i="1" s="1"/>
  <c r="BGN59" i="1" s="1"/>
  <c r="BGO59" i="1" s="1"/>
  <c r="BGA59" i="1"/>
  <c r="BGB59" i="1" s="1"/>
  <c r="BGC59" i="1" s="1"/>
  <c r="BGD59" i="1" s="1"/>
  <c r="BFP59" i="1"/>
  <c r="BFQ59" i="1" s="1"/>
  <c r="BFR59" i="1" s="1"/>
  <c r="BFS59" i="1" s="1"/>
  <c r="BFE59" i="1"/>
  <c r="BFF59" i="1" s="1"/>
  <c r="BFG59" i="1" s="1"/>
  <c r="BFH59" i="1" s="1"/>
  <c r="BET59" i="1"/>
  <c r="BEU59" i="1" s="1"/>
  <c r="BEV59" i="1" s="1"/>
  <c r="BEW59" i="1" s="1"/>
  <c r="BEI59" i="1"/>
  <c r="BEJ59" i="1" s="1"/>
  <c r="BEK59" i="1" s="1"/>
  <c r="BEL59" i="1" s="1"/>
  <c r="BDX59" i="1"/>
  <c r="BDY59" i="1" s="1"/>
  <c r="BDZ59" i="1" s="1"/>
  <c r="BEA59" i="1" s="1"/>
  <c r="BDM59" i="1"/>
  <c r="BDN59" i="1" s="1"/>
  <c r="BDO59" i="1" s="1"/>
  <c r="BDP59" i="1" s="1"/>
  <c r="BDB59" i="1"/>
  <c r="BDC59" i="1" s="1"/>
  <c r="BDD59" i="1" s="1"/>
  <c r="BDE59" i="1" s="1"/>
  <c r="BCQ59" i="1"/>
  <c r="BCR59" i="1" s="1"/>
  <c r="BCS59" i="1" s="1"/>
  <c r="BCT59" i="1" s="1"/>
  <c r="BCF59" i="1"/>
  <c r="BCG59" i="1" s="1"/>
  <c r="BCH59" i="1" s="1"/>
  <c r="BCI59" i="1" s="1"/>
  <c r="BBU59" i="1"/>
  <c r="BBV59" i="1" s="1"/>
  <c r="BBW59" i="1" s="1"/>
  <c r="BBX59" i="1" s="1"/>
  <c r="BBJ59" i="1"/>
  <c r="BBK59" i="1" s="1"/>
  <c r="BBL59" i="1" s="1"/>
  <c r="BBM59" i="1" s="1"/>
  <c r="BAY59" i="1"/>
  <c r="BAZ59" i="1" s="1"/>
  <c r="BBA59" i="1" s="1"/>
  <c r="BBB59" i="1" s="1"/>
  <c r="BAN59" i="1"/>
  <c r="BAO59" i="1" s="1"/>
  <c r="BAP59" i="1" s="1"/>
  <c r="BAQ59" i="1" s="1"/>
  <c r="BAC59" i="1"/>
  <c r="BAD59" i="1" s="1"/>
  <c r="BAE59" i="1" s="1"/>
  <c r="BAF59" i="1" s="1"/>
  <c r="AZR59" i="1"/>
  <c r="AZS59" i="1" s="1"/>
  <c r="AZT59" i="1" s="1"/>
  <c r="AZU59" i="1" s="1"/>
  <c r="AZG59" i="1"/>
  <c r="AZH59" i="1" s="1"/>
  <c r="AZI59" i="1" s="1"/>
  <c r="AZJ59" i="1" s="1"/>
  <c r="AYV59" i="1"/>
  <c r="AYW59" i="1" s="1"/>
  <c r="AYX59" i="1" s="1"/>
  <c r="AYY59" i="1" s="1"/>
  <c r="AYK59" i="1"/>
  <c r="AYL59" i="1" s="1"/>
  <c r="AYM59" i="1" s="1"/>
  <c r="AYN59" i="1" s="1"/>
  <c r="AXZ59" i="1"/>
  <c r="AYA59" i="1" s="1"/>
  <c r="AYB59" i="1" s="1"/>
  <c r="AYC59" i="1" s="1"/>
  <c r="AXO59" i="1"/>
  <c r="AXP59" i="1" s="1"/>
  <c r="AXQ59" i="1" s="1"/>
  <c r="AXR59" i="1" s="1"/>
  <c r="AXD59" i="1"/>
  <c r="AXE59" i="1" s="1"/>
  <c r="AXF59" i="1" s="1"/>
  <c r="AXG59" i="1" s="1"/>
  <c r="AWS59" i="1"/>
  <c r="AWT59" i="1" s="1"/>
  <c r="AWU59" i="1" s="1"/>
  <c r="AWV59" i="1" s="1"/>
  <c r="AWH59" i="1"/>
  <c r="AWI59" i="1" s="1"/>
  <c r="AWJ59" i="1" s="1"/>
  <c r="AWK59" i="1" s="1"/>
  <c r="AVW59" i="1"/>
  <c r="AVX59" i="1" s="1"/>
  <c r="AVY59" i="1" s="1"/>
  <c r="AVZ59" i="1" s="1"/>
  <c r="AVL59" i="1"/>
  <c r="AVM59" i="1" s="1"/>
  <c r="AVN59" i="1" s="1"/>
  <c r="AVO59" i="1" s="1"/>
  <c r="AVA59" i="1"/>
  <c r="AVB59" i="1" s="1"/>
  <c r="AVC59" i="1" s="1"/>
  <c r="AVD59" i="1" s="1"/>
  <c r="AUP59" i="1"/>
  <c r="AUQ59" i="1" s="1"/>
  <c r="AUR59" i="1" s="1"/>
  <c r="AUS59" i="1" s="1"/>
  <c r="AUE59" i="1"/>
  <c r="AUF59" i="1" s="1"/>
  <c r="AUG59" i="1" s="1"/>
  <c r="AUH59" i="1" s="1"/>
  <c r="ATT59" i="1"/>
  <c r="ATU59" i="1" s="1"/>
  <c r="ATV59" i="1" s="1"/>
  <c r="ATW59" i="1" s="1"/>
  <c r="ATI59" i="1"/>
  <c r="ATJ59" i="1" s="1"/>
  <c r="ATK59" i="1" s="1"/>
  <c r="ATL59" i="1" s="1"/>
  <c r="ASX59" i="1"/>
  <c r="ASY59" i="1" s="1"/>
  <c r="ASZ59" i="1" s="1"/>
  <c r="ATA59" i="1" s="1"/>
  <c r="ASM59" i="1"/>
  <c r="ASN59" i="1" s="1"/>
  <c r="ASO59" i="1" s="1"/>
  <c r="ASP59" i="1" s="1"/>
  <c r="ASB59" i="1"/>
  <c r="ASC59" i="1" s="1"/>
  <c r="ASD59" i="1" s="1"/>
  <c r="ASE59" i="1" s="1"/>
  <c r="ARQ59" i="1"/>
  <c r="ARR59" i="1" s="1"/>
  <c r="ARS59" i="1" s="1"/>
  <c r="ART59" i="1" s="1"/>
  <c r="ARF59" i="1"/>
  <c r="ARG59" i="1" s="1"/>
  <c r="ARH59" i="1" s="1"/>
  <c r="ARI59" i="1" s="1"/>
  <c r="AQU59" i="1"/>
  <c r="AQV59" i="1" s="1"/>
  <c r="AQW59" i="1" s="1"/>
  <c r="AQX59" i="1" s="1"/>
  <c r="AQJ59" i="1"/>
  <c r="AQK59" i="1" s="1"/>
  <c r="AQL59" i="1" s="1"/>
  <c r="AQM59" i="1" s="1"/>
  <c r="APY59" i="1"/>
  <c r="APZ59" i="1" s="1"/>
  <c r="AQA59" i="1" s="1"/>
  <c r="AQB59" i="1" s="1"/>
  <c r="APN59" i="1"/>
  <c r="APO59" i="1" s="1"/>
  <c r="APP59" i="1" s="1"/>
  <c r="APQ59" i="1" s="1"/>
  <c r="APC59" i="1"/>
  <c r="APD59" i="1" s="1"/>
  <c r="APE59" i="1" s="1"/>
  <c r="APF59" i="1" s="1"/>
  <c r="AOR59" i="1"/>
  <c r="AOS59" i="1" s="1"/>
  <c r="AOT59" i="1" s="1"/>
  <c r="AOU59" i="1" s="1"/>
  <c r="AOG59" i="1"/>
  <c r="AOH59" i="1" s="1"/>
  <c r="AOI59" i="1" s="1"/>
  <c r="AOJ59" i="1" s="1"/>
  <c r="ANV59" i="1"/>
  <c r="ANW59" i="1" s="1"/>
  <c r="ANX59" i="1" s="1"/>
  <c r="ANY59" i="1" s="1"/>
  <c r="ANK59" i="1"/>
  <c r="ANL59" i="1" s="1"/>
  <c r="ANM59" i="1" s="1"/>
  <c r="ANN59" i="1" s="1"/>
  <c r="AMZ59" i="1"/>
  <c r="ANA59" i="1" s="1"/>
  <c r="ANB59" i="1" s="1"/>
  <c r="ANC59" i="1" s="1"/>
  <c r="AMO59" i="1"/>
  <c r="AMP59" i="1" s="1"/>
  <c r="AMQ59" i="1" s="1"/>
  <c r="AMR59" i="1" s="1"/>
  <c r="AMD59" i="1"/>
  <c r="AME59" i="1" s="1"/>
  <c r="AMF59" i="1" s="1"/>
  <c r="AMG59" i="1" s="1"/>
  <c r="ALS59" i="1"/>
  <c r="ALT59" i="1" s="1"/>
  <c r="ALU59" i="1" s="1"/>
  <c r="ALV59" i="1" s="1"/>
  <c r="ALH59" i="1"/>
  <c r="ALI59" i="1" s="1"/>
  <c r="ALJ59" i="1" s="1"/>
  <c r="ALK59" i="1" s="1"/>
  <c r="AKW59" i="1"/>
  <c r="AKX59" i="1" s="1"/>
  <c r="AKY59" i="1" s="1"/>
  <c r="AKZ59" i="1" s="1"/>
  <c r="AKL59" i="1"/>
  <c r="AKM59" i="1" s="1"/>
  <c r="AKN59" i="1" s="1"/>
  <c r="AKO59" i="1" s="1"/>
  <c r="AKA59" i="1"/>
  <c r="AKB59" i="1" s="1"/>
  <c r="AKC59" i="1" s="1"/>
  <c r="AKD59" i="1" s="1"/>
  <c r="AJP59" i="1"/>
  <c r="AJQ59" i="1" s="1"/>
  <c r="AJR59" i="1" s="1"/>
  <c r="AJS59" i="1" s="1"/>
  <c r="AJE59" i="1"/>
  <c r="AJF59" i="1" s="1"/>
  <c r="AJG59" i="1" s="1"/>
  <c r="AJH59" i="1" s="1"/>
  <c r="AIT59" i="1"/>
  <c r="AIU59" i="1" s="1"/>
  <c r="AIV59" i="1" s="1"/>
  <c r="AIW59" i="1" s="1"/>
  <c r="AII59" i="1"/>
  <c r="AIJ59" i="1" s="1"/>
  <c r="AIK59" i="1" s="1"/>
  <c r="AIL59" i="1" s="1"/>
  <c r="AHX59" i="1"/>
  <c r="AHY59" i="1" s="1"/>
  <c r="AHZ59" i="1" s="1"/>
  <c r="AIA59" i="1" s="1"/>
  <c r="AHM59" i="1"/>
  <c r="AHN59" i="1" s="1"/>
  <c r="AHO59" i="1" s="1"/>
  <c r="AHP59" i="1" s="1"/>
  <c r="AHB59" i="1"/>
  <c r="AHC59" i="1" s="1"/>
  <c r="AHD59" i="1" s="1"/>
  <c r="AHE59" i="1" s="1"/>
  <c r="AGQ59" i="1"/>
  <c r="AGR59" i="1" s="1"/>
  <c r="AGS59" i="1" s="1"/>
  <c r="AGT59" i="1" s="1"/>
  <c r="AGF59" i="1"/>
  <c r="AGG59" i="1" s="1"/>
  <c r="AGH59" i="1" s="1"/>
  <c r="AGI59" i="1" s="1"/>
  <c r="AFU59" i="1"/>
  <c r="AFV59" i="1" s="1"/>
  <c r="AFW59" i="1" s="1"/>
  <c r="AFX59" i="1" s="1"/>
  <c r="AFJ59" i="1"/>
  <c r="AFK59" i="1" s="1"/>
  <c r="AFL59" i="1" s="1"/>
  <c r="AFM59" i="1" s="1"/>
  <c r="AEY59" i="1"/>
  <c r="AEZ59" i="1" s="1"/>
  <c r="AFA59" i="1" s="1"/>
  <c r="AFB59" i="1" s="1"/>
  <c r="AEN59" i="1"/>
  <c r="AEO59" i="1" s="1"/>
  <c r="AEP59" i="1" s="1"/>
  <c r="AEQ59" i="1" s="1"/>
  <c r="AEC59" i="1"/>
  <c r="AED59" i="1" s="1"/>
  <c r="AEE59" i="1" s="1"/>
  <c r="AEF59" i="1" s="1"/>
  <c r="ADR59" i="1"/>
  <c r="ADS59" i="1" s="1"/>
  <c r="ADT59" i="1" s="1"/>
  <c r="ADU59" i="1" s="1"/>
  <c r="ADG59" i="1"/>
  <c r="ADH59" i="1" s="1"/>
  <c r="ADI59" i="1" s="1"/>
  <c r="ADJ59" i="1" s="1"/>
  <c r="ACV59" i="1"/>
  <c r="ACW59" i="1" s="1"/>
  <c r="ACX59" i="1" s="1"/>
  <c r="ACY59" i="1" s="1"/>
  <c r="ACK59" i="1"/>
  <c r="ACL59" i="1" s="1"/>
  <c r="ACM59" i="1" s="1"/>
  <c r="ACN59" i="1" s="1"/>
  <c r="ABZ59" i="1"/>
  <c r="ACA59" i="1" s="1"/>
  <c r="ACB59" i="1" s="1"/>
  <c r="ACC59" i="1" s="1"/>
  <c r="ABO59" i="1"/>
  <c r="ABP59" i="1" s="1"/>
  <c r="ABQ59" i="1" s="1"/>
  <c r="ABR59" i="1" s="1"/>
  <c r="ABD59" i="1"/>
  <c r="ABE59" i="1" s="1"/>
  <c r="ABF59" i="1" s="1"/>
  <c r="ABG59" i="1" s="1"/>
  <c r="AAS59" i="1"/>
  <c r="AAT59" i="1" s="1"/>
  <c r="AAU59" i="1" s="1"/>
  <c r="AAV59" i="1" s="1"/>
  <c r="AAH59" i="1"/>
  <c r="AAI59" i="1" s="1"/>
  <c r="AAJ59" i="1" s="1"/>
  <c r="AAK59" i="1" s="1"/>
  <c r="ZW59" i="1"/>
  <c r="ZX59" i="1" s="1"/>
  <c r="ZY59" i="1" s="1"/>
  <c r="ZZ59" i="1" s="1"/>
  <c r="ZL59" i="1"/>
  <c r="ZM59" i="1" s="1"/>
  <c r="ZN59" i="1" s="1"/>
  <c r="ZO59" i="1" s="1"/>
  <c r="ZA59" i="1"/>
  <c r="ZB59" i="1" s="1"/>
  <c r="ZC59" i="1" s="1"/>
  <c r="ZD59" i="1" s="1"/>
  <c r="YP59" i="1"/>
  <c r="YQ59" i="1" s="1"/>
  <c r="YR59" i="1" s="1"/>
  <c r="YS59" i="1" s="1"/>
  <c r="YE59" i="1"/>
  <c r="YF59" i="1" s="1"/>
  <c r="YG59" i="1" s="1"/>
  <c r="YH59" i="1" s="1"/>
  <c r="XT59" i="1"/>
  <c r="XU59" i="1" s="1"/>
  <c r="XV59" i="1" s="1"/>
  <c r="XW59" i="1" s="1"/>
  <c r="XI59" i="1"/>
  <c r="XJ59" i="1" s="1"/>
  <c r="XK59" i="1" s="1"/>
  <c r="XL59" i="1" s="1"/>
  <c r="WX59" i="1"/>
  <c r="WY59" i="1" s="1"/>
  <c r="WZ59" i="1" s="1"/>
  <c r="XA59" i="1" s="1"/>
  <c r="WM59" i="1"/>
  <c r="WN59" i="1" s="1"/>
  <c r="WO59" i="1" s="1"/>
  <c r="WP59" i="1" s="1"/>
  <c r="WB59" i="1"/>
  <c r="WC59" i="1" s="1"/>
  <c r="WD59" i="1" s="1"/>
  <c r="WE59" i="1" s="1"/>
  <c r="VQ59" i="1"/>
  <c r="VR59" i="1" s="1"/>
  <c r="VS59" i="1" s="1"/>
  <c r="VT59" i="1" s="1"/>
  <c r="VF59" i="1"/>
  <c r="VG59" i="1" s="1"/>
  <c r="VH59" i="1" s="1"/>
  <c r="VI59" i="1" s="1"/>
  <c r="UU59" i="1"/>
  <c r="UV59" i="1" s="1"/>
  <c r="UW59" i="1" s="1"/>
  <c r="UX59" i="1" s="1"/>
  <c r="UJ59" i="1"/>
  <c r="UK59" i="1" s="1"/>
  <c r="UL59" i="1" s="1"/>
  <c r="UM59" i="1" s="1"/>
  <c r="TY59" i="1"/>
  <c r="TZ59" i="1" s="1"/>
  <c r="UA59" i="1" s="1"/>
  <c r="UB59" i="1" s="1"/>
  <c r="TN59" i="1"/>
  <c r="TO59" i="1" s="1"/>
  <c r="TP59" i="1" s="1"/>
  <c r="TQ59" i="1" s="1"/>
  <c r="TC59" i="1"/>
  <c r="TD59" i="1" s="1"/>
  <c r="TE59" i="1" s="1"/>
  <c r="TF59" i="1" s="1"/>
  <c r="SR59" i="1"/>
  <c r="SS59" i="1" s="1"/>
  <c r="ST59" i="1" s="1"/>
  <c r="SU59" i="1" s="1"/>
  <c r="SG59" i="1"/>
  <c r="SH59" i="1" s="1"/>
  <c r="SI59" i="1" s="1"/>
  <c r="SJ59" i="1" s="1"/>
  <c r="RV59" i="1"/>
  <c r="RW59" i="1" s="1"/>
  <c r="RX59" i="1" s="1"/>
  <c r="RY59" i="1" s="1"/>
  <c r="RK59" i="1"/>
  <c r="RL59" i="1" s="1"/>
  <c r="RM59" i="1" s="1"/>
  <c r="RN59" i="1" s="1"/>
  <c r="QZ59" i="1"/>
  <c r="RA59" i="1" s="1"/>
  <c r="RB59" i="1" s="1"/>
  <c r="RC59" i="1" s="1"/>
  <c r="QO59" i="1"/>
  <c r="QP59" i="1" s="1"/>
  <c r="QQ59" i="1" s="1"/>
  <c r="QR59" i="1" s="1"/>
  <c r="QD59" i="1"/>
  <c r="QE59" i="1" s="1"/>
  <c r="QF59" i="1" s="1"/>
  <c r="QG59" i="1" s="1"/>
  <c r="PS59" i="1"/>
  <c r="PT59" i="1" s="1"/>
  <c r="PU59" i="1" s="1"/>
  <c r="PV59" i="1" s="1"/>
  <c r="PH59" i="1"/>
  <c r="PI59" i="1" s="1"/>
  <c r="PJ59" i="1" s="1"/>
  <c r="PK59" i="1" s="1"/>
  <c r="OW59" i="1"/>
  <c r="OX59" i="1" s="1"/>
  <c r="OY59" i="1" s="1"/>
  <c r="OZ59" i="1" s="1"/>
  <c r="OL59" i="1"/>
  <c r="OM59" i="1" s="1"/>
  <c r="ON59" i="1" s="1"/>
  <c r="OO59" i="1" s="1"/>
  <c r="OA59" i="1"/>
  <c r="OB59" i="1" s="1"/>
  <c r="OC59" i="1" s="1"/>
  <c r="OD59" i="1" s="1"/>
  <c r="NP59" i="1"/>
  <c r="NQ59" i="1" s="1"/>
  <c r="NR59" i="1" s="1"/>
  <c r="NS59" i="1" s="1"/>
  <c r="NE59" i="1"/>
  <c r="NF59" i="1" s="1"/>
  <c r="NG59" i="1" s="1"/>
  <c r="NH59" i="1" s="1"/>
  <c r="MT59" i="1"/>
  <c r="MU59" i="1" s="1"/>
  <c r="MV59" i="1" s="1"/>
  <c r="MW59" i="1" s="1"/>
  <c r="MI59" i="1"/>
  <c r="MJ59" i="1" s="1"/>
  <c r="MK59" i="1" s="1"/>
  <c r="ML59" i="1" s="1"/>
  <c r="LX59" i="1"/>
  <c r="LY59" i="1" s="1"/>
  <c r="LZ59" i="1" s="1"/>
  <c r="MA59" i="1" s="1"/>
  <c r="LM59" i="1"/>
  <c r="LN59" i="1" s="1"/>
  <c r="LO59" i="1" s="1"/>
  <c r="LP59" i="1" s="1"/>
  <c r="LB59" i="1"/>
  <c r="LC59" i="1" s="1"/>
  <c r="LD59" i="1" s="1"/>
  <c r="LE59" i="1" s="1"/>
  <c r="KQ59" i="1"/>
  <c r="KR59" i="1" s="1"/>
  <c r="KS59" i="1" s="1"/>
  <c r="KT59" i="1" s="1"/>
  <c r="KF59" i="1"/>
  <c r="KG59" i="1" s="1"/>
  <c r="KH59" i="1" s="1"/>
  <c r="KI59" i="1" s="1"/>
  <c r="JU59" i="1"/>
  <c r="JV59" i="1" s="1"/>
  <c r="JW59" i="1" s="1"/>
  <c r="JX59" i="1" s="1"/>
  <c r="JJ59" i="1"/>
  <c r="JK59" i="1" s="1"/>
  <c r="JL59" i="1" s="1"/>
  <c r="JM59" i="1" s="1"/>
  <c r="IY59" i="1"/>
  <c r="IZ59" i="1" s="1"/>
  <c r="JA59" i="1" s="1"/>
  <c r="JB59" i="1" s="1"/>
  <c r="IN59" i="1"/>
  <c r="IO59" i="1" s="1"/>
  <c r="IP59" i="1" s="1"/>
  <c r="IQ59" i="1" s="1"/>
  <c r="IC59" i="1"/>
  <c r="ID59" i="1" s="1"/>
  <c r="IE59" i="1" s="1"/>
  <c r="IF59" i="1" s="1"/>
  <c r="HR59" i="1"/>
  <c r="HS59" i="1" s="1"/>
  <c r="HT59" i="1" s="1"/>
  <c r="HU59" i="1" s="1"/>
  <c r="HG59" i="1"/>
  <c r="HH59" i="1" s="1"/>
  <c r="HI59" i="1" s="1"/>
  <c r="HJ59" i="1" s="1"/>
  <c r="GV59" i="1"/>
  <c r="GW59" i="1" s="1"/>
  <c r="GX59" i="1" s="1"/>
  <c r="GY59" i="1" s="1"/>
  <c r="GK59" i="1"/>
  <c r="GL59" i="1" s="1"/>
  <c r="GM59" i="1" s="1"/>
  <c r="GN59" i="1" s="1"/>
  <c r="FZ59" i="1"/>
  <c r="GA59" i="1" s="1"/>
  <c r="GB59" i="1" s="1"/>
  <c r="GC59" i="1" s="1"/>
  <c r="FO59" i="1"/>
  <c r="FP59" i="1" s="1"/>
  <c r="FQ59" i="1" s="1"/>
  <c r="FR59" i="1" s="1"/>
  <c r="FD59" i="1"/>
  <c r="FE59" i="1" s="1"/>
  <c r="FF59" i="1" s="1"/>
  <c r="FG59" i="1" s="1"/>
  <c r="ES59" i="1"/>
  <c r="ET59" i="1" s="1"/>
  <c r="EU59" i="1" s="1"/>
  <c r="EV59" i="1" s="1"/>
  <c r="EH59" i="1"/>
  <c r="EI59" i="1" s="1"/>
  <c r="EJ59" i="1" s="1"/>
  <c r="EK59" i="1" s="1"/>
  <c r="DW59" i="1"/>
  <c r="DX59" i="1" s="1"/>
  <c r="DY59" i="1" s="1"/>
  <c r="DZ59" i="1" s="1"/>
  <c r="DL59" i="1"/>
  <c r="DM59" i="1" s="1"/>
  <c r="DN59" i="1" s="1"/>
  <c r="DO59" i="1" s="1"/>
  <c r="DA59" i="1"/>
  <c r="DB59" i="1" s="1"/>
  <c r="DC59" i="1" s="1"/>
  <c r="DD59" i="1" s="1"/>
  <c r="CP59" i="1"/>
  <c r="CQ59" i="1" s="1"/>
  <c r="CR59" i="1" s="1"/>
  <c r="CS59" i="1" s="1"/>
  <c r="CE59" i="1"/>
  <c r="CF59" i="1" s="1"/>
  <c r="CG59" i="1" s="1"/>
  <c r="CH59" i="1" s="1"/>
  <c r="BT59" i="1"/>
  <c r="BU59" i="1" s="1"/>
  <c r="BV59" i="1" s="1"/>
  <c r="BW59" i="1" s="1"/>
  <c r="BI59" i="1"/>
  <c r="BJ59" i="1" s="1"/>
  <c r="BK59" i="1" s="1"/>
  <c r="BL59" i="1" s="1"/>
  <c r="AX59" i="1"/>
  <c r="AY59" i="1" s="1"/>
  <c r="AZ59" i="1" s="1"/>
  <c r="BA59" i="1" s="1"/>
  <c r="AM59" i="1"/>
  <c r="AN59" i="1" s="1"/>
  <c r="AO59" i="1" s="1"/>
  <c r="AP59" i="1" s="1"/>
  <c r="AB59" i="1"/>
  <c r="AC59" i="1" s="1"/>
  <c r="AD59" i="1" s="1"/>
  <c r="AE59" i="1" s="1"/>
  <c r="Q59" i="1"/>
  <c r="R59" i="1" s="1"/>
  <c r="S59" i="1" s="1"/>
  <c r="T59" i="1" s="1"/>
  <c r="F59" i="1"/>
  <c r="G59" i="1" s="1"/>
  <c r="H59" i="1" s="1"/>
  <c r="I59" i="1" s="1"/>
  <c r="CLI58" i="1"/>
  <c r="CLJ58" i="1" s="1"/>
  <c r="CLK58" i="1" s="1"/>
  <c r="CLL58" i="1" s="1"/>
  <c r="CKX58" i="1"/>
  <c r="CKY58" i="1" s="1"/>
  <c r="CKZ58" i="1" s="1"/>
  <c r="CLA58" i="1" s="1"/>
  <c r="CKM58" i="1"/>
  <c r="CKN58" i="1" s="1"/>
  <c r="CKO58" i="1" s="1"/>
  <c r="CKP58" i="1" s="1"/>
  <c r="CKB58" i="1"/>
  <c r="CKC58" i="1" s="1"/>
  <c r="CKD58" i="1" s="1"/>
  <c r="CKE58" i="1" s="1"/>
  <c r="CJS58" i="1"/>
  <c r="CJT58" i="1" s="1"/>
  <c r="CJQ58" i="1"/>
  <c r="CJR58" i="1" s="1"/>
  <c r="CJI58" i="1"/>
  <c r="CJF58" i="1"/>
  <c r="CJG58" i="1" s="1"/>
  <c r="CJH58" i="1" s="1"/>
  <c r="CIU58" i="1"/>
  <c r="CIV58" i="1" s="1"/>
  <c r="CIW58" i="1" s="1"/>
  <c r="CIX58" i="1" s="1"/>
  <c r="CIJ58" i="1"/>
  <c r="CIK58" i="1" s="1"/>
  <c r="CIL58" i="1" s="1"/>
  <c r="CIM58" i="1" s="1"/>
  <c r="CIA58" i="1"/>
  <c r="CIB58" i="1" s="1"/>
  <c r="CHY58" i="1"/>
  <c r="CHZ58" i="1" s="1"/>
  <c r="CHN58" i="1"/>
  <c r="CHO58" i="1" s="1"/>
  <c r="CHP58" i="1" s="1"/>
  <c r="CHQ58" i="1" s="1"/>
  <c r="CHC58" i="1"/>
  <c r="CHD58" i="1" s="1"/>
  <c r="CHE58" i="1" s="1"/>
  <c r="CHF58" i="1" s="1"/>
  <c r="CGR58" i="1"/>
  <c r="CGS58" i="1" s="1"/>
  <c r="CGT58" i="1" s="1"/>
  <c r="CGU58" i="1" s="1"/>
  <c r="CGG58" i="1"/>
  <c r="CGH58" i="1" s="1"/>
  <c r="CGI58" i="1" s="1"/>
  <c r="CGJ58" i="1" s="1"/>
  <c r="CFV58" i="1"/>
  <c r="CFW58" i="1" s="1"/>
  <c r="CFX58" i="1" s="1"/>
  <c r="CFY58" i="1" s="1"/>
  <c r="CFM58" i="1"/>
  <c r="CFN58" i="1" s="1"/>
  <c r="CFK58" i="1"/>
  <c r="CFL58" i="1" s="1"/>
  <c r="CEZ58" i="1"/>
  <c r="CFA58" i="1" s="1"/>
  <c r="CFB58" i="1" s="1"/>
  <c r="CFC58" i="1" s="1"/>
  <c r="CEO58" i="1"/>
  <c r="CEP58" i="1" s="1"/>
  <c r="CEQ58" i="1" s="1"/>
  <c r="CER58" i="1" s="1"/>
  <c r="CED58" i="1"/>
  <c r="CEE58" i="1" s="1"/>
  <c r="CEF58" i="1" s="1"/>
  <c r="CEG58" i="1" s="1"/>
  <c r="CDU58" i="1"/>
  <c r="CDV58" i="1" s="1"/>
  <c r="CDS58" i="1"/>
  <c r="CDT58" i="1" s="1"/>
  <c r="CDH58" i="1"/>
  <c r="CDI58" i="1" s="1"/>
  <c r="CDJ58" i="1" s="1"/>
  <c r="CDK58" i="1" s="1"/>
  <c r="CCW58" i="1"/>
  <c r="CCX58" i="1" s="1"/>
  <c r="CCY58" i="1" s="1"/>
  <c r="CCZ58" i="1" s="1"/>
  <c r="CCL58" i="1"/>
  <c r="CCM58" i="1" s="1"/>
  <c r="CCN58" i="1" s="1"/>
  <c r="CCO58" i="1" s="1"/>
  <c r="CCA58" i="1"/>
  <c r="CCB58" i="1" s="1"/>
  <c r="CCC58" i="1" s="1"/>
  <c r="CCD58" i="1" s="1"/>
  <c r="CBP58" i="1"/>
  <c r="CBQ58" i="1" s="1"/>
  <c r="CBR58" i="1" s="1"/>
  <c r="CBS58" i="1" s="1"/>
  <c r="CBE58" i="1"/>
  <c r="CBF58" i="1" s="1"/>
  <c r="CBG58" i="1" s="1"/>
  <c r="CBH58" i="1" s="1"/>
  <c r="CAT58" i="1"/>
  <c r="CAU58" i="1" s="1"/>
  <c r="CAV58" i="1" s="1"/>
  <c r="CAW58" i="1" s="1"/>
  <c r="CAI58" i="1"/>
  <c r="CAJ58" i="1" s="1"/>
  <c r="CAK58" i="1" s="1"/>
  <c r="CAL58" i="1" s="1"/>
  <c r="BZX58" i="1"/>
  <c r="BZY58" i="1" s="1"/>
  <c r="BZZ58" i="1" s="1"/>
  <c r="CAA58" i="1" s="1"/>
  <c r="BZO58" i="1"/>
  <c r="BZP58" i="1" s="1"/>
  <c r="BZM58" i="1"/>
  <c r="BZN58" i="1" s="1"/>
  <c r="BZB58" i="1"/>
  <c r="BZC58" i="1" s="1"/>
  <c r="BZD58" i="1" s="1"/>
  <c r="BZE58" i="1" s="1"/>
  <c r="BYQ58" i="1"/>
  <c r="BYR58" i="1" s="1"/>
  <c r="BYS58" i="1" s="1"/>
  <c r="BYT58" i="1" s="1"/>
  <c r="BYF58" i="1"/>
  <c r="BYG58" i="1" s="1"/>
  <c r="BYH58" i="1" s="1"/>
  <c r="BYI58" i="1" s="1"/>
  <c r="BXU58" i="1"/>
  <c r="BXV58" i="1" s="1"/>
  <c r="BXW58" i="1" s="1"/>
  <c r="BXX58" i="1" s="1"/>
  <c r="BXJ58" i="1"/>
  <c r="BXK58" i="1" s="1"/>
  <c r="BXL58" i="1" s="1"/>
  <c r="BXM58" i="1" s="1"/>
  <c r="BWY58" i="1"/>
  <c r="BWZ58" i="1" s="1"/>
  <c r="BXA58" i="1" s="1"/>
  <c r="BXB58" i="1" s="1"/>
  <c r="BWN58" i="1"/>
  <c r="BWO58" i="1" s="1"/>
  <c r="BWP58" i="1" s="1"/>
  <c r="BWQ58" i="1" s="1"/>
  <c r="BWC58" i="1"/>
  <c r="BWD58" i="1" s="1"/>
  <c r="BWE58" i="1" s="1"/>
  <c r="BWF58" i="1" s="1"/>
  <c r="BVU58" i="1"/>
  <c r="BVR58" i="1"/>
  <c r="BVS58" i="1" s="1"/>
  <c r="BVT58" i="1" s="1"/>
  <c r="BVG58" i="1"/>
  <c r="BVH58" i="1" s="1"/>
  <c r="BVI58" i="1" s="1"/>
  <c r="BVJ58" i="1" s="1"/>
  <c r="BUV58" i="1"/>
  <c r="BUW58" i="1" s="1"/>
  <c r="BUX58" i="1" s="1"/>
  <c r="BUY58" i="1" s="1"/>
  <c r="BUM58" i="1"/>
  <c r="BUN58" i="1" s="1"/>
  <c r="BUK58" i="1"/>
  <c r="BUL58" i="1" s="1"/>
  <c r="BTZ58" i="1"/>
  <c r="BUA58" i="1" s="1"/>
  <c r="BUB58" i="1" s="1"/>
  <c r="BUC58" i="1" s="1"/>
  <c r="BTQ58" i="1"/>
  <c r="BTR58" i="1" s="1"/>
  <c r="BTO58" i="1"/>
  <c r="BTP58" i="1" s="1"/>
  <c r="BTD58" i="1"/>
  <c r="BTE58" i="1" s="1"/>
  <c r="BTF58" i="1" s="1"/>
  <c r="BTG58" i="1" s="1"/>
  <c r="BSU58" i="1"/>
  <c r="BSV58" i="1" s="1"/>
  <c r="BSS58" i="1"/>
  <c r="BST58" i="1" s="1"/>
  <c r="BSI58" i="1"/>
  <c r="BSJ58" i="1" s="1"/>
  <c r="BSK58" i="1" s="1"/>
  <c r="BSH58" i="1"/>
  <c r="BRW58" i="1"/>
  <c r="BRX58" i="1" s="1"/>
  <c r="BRY58" i="1" s="1"/>
  <c r="BRZ58" i="1" s="1"/>
  <c r="BRM58" i="1"/>
  <c r="BRN58" i="1" s="1"/>
  <c r="BRO58" i="1" s="1"/>
  <c r="BRL58" i="1"/>
  <c r="BRA58" i="1"/>
  <c r="BRB58" i="1" s="1"/>
  <c r="BRC58" i="1" s="1"/>
  <c r="BRD58" i="1" s="1"/>
  <c r="BQS58" i="1"/>
  <c r="BQQ58" i="1"/>
  <c r="BQR58" i="1" s="1"/>
  <c r="BQP58" i="1"/>
  <c r="BQE58" i="1"/>
  <c r="BQF58" i="1" s="1"/>
  <c r="BQG58" i="1" s="1"/>
  <c r="BQH58" i="1" s="1"/>
  <c r="BPW58" i="1"/>
  <c r="BPT58" i="1"/>
  <c r="BPU58" i="1" s="1"/>
  <c r="BPV58" i="1" s="1"/>
  <c r="BPI58" i="1"/>
  <c r="BPJ58" i="1" s="1"/>
  <c r="BPK58" i="1" s="1"/>
  <c r="BPL58" i="1" s="1"/>
  <c r="BOX58" i="1"/>
  <c r="BOY58" i="1" s="1"/>
  <c r="BOZ58" i="1" s="1"/>
  <c r="BPA58" i="1" s="1"/>
  <c r="BON58" i="1"/>
  <c r="BOO58" i="1" s="1"/>
  <c r="BOP58" i="1" s="1"/>
  <c r="BOM58" i="1"/>
  <c r="BOB58" i="1"/>
  <c r="BOC58" i="1" s="1"/>
  <c r="BOD58" i="1" s="1"/>
  <c r="BOE58" i="1" s="1"/>
  <c r="BNQ58" i="1"/>
  <c r="BNR58" i="1" s="1"/>
  <c r="BNS58" i="1" s="1"/>
  <c r="BNT58" i="1" s="1"/>
  <c r="BNI58" i="1"/>
  <c r="BNG58" i="1"/>
  <c r="BNH58" i="1" s="1"/>
  <c r="BNF58" i="1"/>
  <c r="BMU58" i="1"/>
  <c r="BMV58" i="1" s="1"/>
  <c r="BMW58" i="1" s="1"/>
  <c r="BMX58" i="1" s="1"/>
  <c r="BMJ58" i="1"/>
  <c r="BMK58" i="1" s="1"/>
  <c r="BML58" i="1" s="1"/>
  <c r="BMM58" i="1" s="1"/>
  <c r="BLY58" i="1"/>
  <c r="BLZ58" i="1" s="1"/>
  <c r="BMA58" i="1" s="1"/>
  <c r="BMB58" i="1" s="1"/>
  <c r="BLN58" i="1"/>
  <c r="BLO58" i="1" s="1"/>
  <c r="BLP58" i="1" s="1"/>
  <c r="BLQ58" i="1" s="1"/>
  <c r="BLC58" i="1"/>
  <c r="BLD58" i="1" s="1"/>
  <c r="BLE58" i="1" s="1"/>
  <c r="BLF58" i="1" s="1"/>
  <c r="BKR58" i="1"/>
  <c r="BKS58" i="1" s="1"/>
  <c r="BKT58" i="1" s="1"/>
  <c r="BKU58" i="1" s="1"/>
  <c r="BKH58" i="1"/>
  <c r="BKI58" i="1" s="1"/>
  <c r="BKJ58" i="1" s="1"/>
  <c r="BKG58" i="1"/>
  <c r="BJV58" i="1"/>
  <c r="BJW58" i="1" s="1"/>
  <c r="BJX58" i="1" s="1"/>
  <c r="BJY58" i="1" s="1"/>
  <c r="BJK58" i="1"/>
  <c r="BJL58" i="1" s="1"/>
  <c r="BJM58" i="1" s="1"/>
  <c r="BJN58" i="1" s="1"/>
  <c r="BJC58" i="1"/>
  <c r="BJA58" i="1"/>
  <c r="BJB58" i="1" s="1"/>
  <c r="BIZ58" i="1"/>
  <c r="BIO58" i="1"/>
  <c r="BIP58" i="1" s="1"/>
  <c r="BIQ58" i="1" s="1"/>
  <c r="BIR58" i="1" s="1"/>
  <c r="BIG58" i="1"/>
  <c r="BID58" i="1"/>
  <c r="BIE58" i="1" s="1"/>
  <c r="BIF58" i="1" s="1"/>
  <c r="BHS58" i="1"/>
  <c r="BHT58" i="1" s="1"/>
  <c r="BHU58" i="1" s="1"/>
  <c r="BHV58" i="1" s="1"/>
  <c r="BHH58" i="1"/>
  <c r="BHI58" i="1" s="1"/>
  <c r="BHJ58" i="1" s="1"/>
  <c r="BHK58" i="1" s="1"/>
  <c r="BGW58" i="1"/>
  <c r="BGX58" i="1" s="1"/>
  <c r="BGY58" i="1" s="1"/>
  <c r="BGZ58" i="1" s="1"/>
  <c r="BGM58" i="1"/>
  <c r="BGN58" i="1" s="1"/>
  <c r="BGO58" i="1" s="1"/>
  <c r="BGL58" i="1"/>
  <c r="BGB58" i="1"/>
  <c r="BGC58" i="1" s="1"/>
  <c r="BGD58" i="1" s="1"/>
  <c r="BGA58" i="1"/>
  <c r="BFQ58" i="1"/>
  <c r="BFR58" i="1" s="1"/>
  <c r="BFS58" i="1" s="1"/>
  <c r="BFP58" i="1"/>
  <c r="BFE58" i="1"/>
  <c r="BFF58" i="1" s="1"/>
  <c r="BFG58" i="1" s="1"/>
  <c r="BFH58" i="1" s="1"/>
  <c r="BET58" i="1"/>
  <c r="BEU58" i="1" s="1"/>
  <c r="BEV58" i="1" s="1"/>
  <c r="BEW58" i="1" s="1"/>
  <c r="BEJ58" i="1"/>
  <c r="BEK58" i="1" s="1"/>
  <c r="BEL58" i="1" s="1"/>
  <c r="BEI58" i="1"/>
  <c r="BDY58" i="1"/>
  <c r="BDZ58" i="1" s="1"/>
  <c r="BEA58" i="1" s="1"/>
  <c r="BDX58" i="1"/>
  <c r="BDM58" i="1"/>
  <c r="BDN58" i="1" s="1"/>
  <c r="BDO58" i="1" s="1"/>
  <c r="BDP58" i="1" s="1"/>
  <c r="BDE58" i="1"/>
  <c r="BDB58" i="1"/>
  <c r="BDC58" i="1" s="1"/>
  <c r="BDD58" i="1" s="1"/>
  <c r="BCQ58" i="1"/>
  <c r="BCR58" i="1" s="1"/>
  <c r="BCS58" i="1" s="1"/>
  <c r="BCT58" i="1" s="1"/>
  <c r="BCF58" i="1"/>
  <c r="BCG58" i="1" s="1"/>
  <c r="BCH58" i="1" s="1"/>
  <c r="BCI58" i="1" s="1"/>
  <c r="BBU58" i="1"/>
  <c r="BBV58" i="1" s="1"/>
  <c r="BBW58" i="1" s="1"/>
  <c r="BBX58" i="1" s="1"/>
  <c r="BBK58" i="1"/>
  <c r="BBL58" i="1" s="1"/>
  <c r="BBM58" i="1" s="1"/>
  <c r="BBJ58" i="1"/>
  <c r="BAZ58" i="1"/>
  <c r="BBA58" i="1" s="1"/>
  <c r="BBB58" i="1" s="1"/>
  <c r="BAY58" i="1"/>
  <c r="BAN58" i="1"/>
  <c r="BAO58" i="1" s="1"/>
  <c r="BAP58" i="1" s="1"/>
  <c r="BAQ58" i="1" s="1"/>
  <c r="BAD58" i="1"/>
  <c r="BAE58" i="1" s="1"/>
  <c r="BAF58" i="1" s="1"/>
  <c r="BAC58" i="1"/>
  <c r="AZR58" i="1"/>
  <c r="AZS58" i="1" s="1"/>
  <c r="AZT58" i="1" s="1"/>
  <c r="AZU58" i="1" s="1"/>
  <c r="AZH58" i="1"/>
  <c r="AZI58" i="1" s="1"/>
  <c r="AZJ58" i="1" s="1"/>
  <c r="AZG58" i="1"/>
  <c r="AYV58" i="1"/>
  <c r="AYW58" i="1" s="1"/>
  <c r="AYX58" i="1" s="1"/>
  <c r="AYY58" i="1" s="1"/>
  <c r="AYL58" i="1"/>
  <c r="AYM58" i="1" s="1"/>
  <c r="AYN58" i="1" s="1"/>
  <c r="AYK58" i="1"/>
  <c r="AXZ58" i="1"/>
  <c r="AYA58" i="1" s="1"/>
  <c r="AYB58" i="1" s="1"/>
  <c r="AYC58" i="1" s="1"/>
  <c r="AXP58" i="1"/>
  <c r="AXQ58" i="1" s="1"/>
  <c r="AXR58" i="1" s="1"/>
  <c r="AXO58" i="1"/>
  <c r="AXG58" i="1"/>
  <c r="AXD58" i="1"/>
  <c r="AXE58" i="1" s="1"/>
  <c r="AXF58" i="1" s="1"/>
  <c r="AWS58" i="1"/>
  <c r="AWT58" i="1" s="1"/>
  <c r="AWU58" i="1" s="1"/>
  <c r="AWV58" i="1" s="1"/>
  <c r="AWK58" i="1"/>
  <c r="AWH58" i="1"/>
  <c r="AWI58" i="1" s="1"/>
  <c r="AWJ58" i="1" s="1"/>
  <c r="AVW58" i="1"/>
  <c r="AVX58" i="1" s="1"/>
  <c r="AVY58" i="1" s="1"/>
  <c r="AVZ58" i="1" s="1"/>
  <c r="AVL58" i="1"/>
  <c r="AVM58" i="1" s="1"/>
  <c r="AVN58" i="1" s="1"/>
  <c r="AVO58" i="1" s="1"/>
  <c r="AVB58" i="1"/>
  <c r="AVC58" i="1" s="1"/>
  <c r="AVD58" i="1" s="1"/>
  <c r="AVA58" i="1"/>
  <c r="AUS58" i="1"/>
  <c r="AUP58" i="1"/>
  <c r="AUQ58" i="1" s="1"/>
  <c r="AUR58" i="1" s="1"/>
  <c r="AUE58" i="1"/>
  <c r="AUF58" i="1" s="1"/>
  <c r="AUG58" i="1" s="1"/>
  <c r="AUH58" i="1" s="1"/>
  <c r="ATU58" i="1"/>
  <c r="ATV58" i="1" s="1"/>
  <c r="ATW58" i="1" s="1"/>
  <c r="ATT58" i="1"/>
  <c r="ATI58" i="1"/>
  <c r="ATJ58" i="1" s="1"/>
  <c r="ATK58" i="1" s="1"/>
  <c r="ATL58" i="1" s="1"/>
  <c r="ASY58" i="1"/>
  <c r="ASZ58" i="1" s="1"/>
  <c r="ATA58" i="1" s="1"/>
  <c r="ASX58" i="1"/>
  <c r="ASM58" i="1"/>
  <c r="ASN58" i="1" s="1"/>
  <c r="ASO58" i="1" s="1"/>
  <c r="ASP58" i="1" s="1"/>
  <c r="ASE58" i="1"/>
  <c r="ASB58" i="1"/>
  <c r="ASC58" i="1" s="1"/>
  <c r="ASD58" i="1" s="1"/>
  <c r="ARR58" i="1"/>
  <c r="ARS58" i="1" s="1"/>
  <c r="ART58" i="1" s="1"/>
  <c r="ARQ58" i="1"/>
  <c r="ARI58" i="1"/>
  <c r="ARG58" i="1"/>
  <c r="ARH58" i="1" s="1"/>
  <c r="ARF58" i="1"/>
  <c r="AQU58" i="1"/>
  <c r="AQV58" i="1" s="1"/>
  <c r="AQW58" i="1" s="1"/>
  <c r="AQX58" i="1" s="1"/>
  <c r="AQM58" i="1"/>
  <c r="AQK58" i="1"/>
  <c r="AQL58" i="1" s="1"/>
  <c r="AQJ58" i="1"/>
  <c r="APY58" i="1"/>
  <c r="APZ58" i="1" s="1"/>
  <c r="AQA58" i="1" s="1"/>
  <c r="AQB58" i="1" s="1"/>
  <c r="APN58" i="1"/>
  <c r="APO58" i="1" s="1"/>
  <c r="APP58" i="1" s="1"/>
  <c r="APQ58" i="1" s="1"/>
  <c r="APD58" i="1"/>
  <c r="APE58" i="1" s="1"/>
  <c r="APF58" i="1" s="1"/>
  <c r="APC58" i="1"/>
  <c r="AOR58" i="1"/>
  <c r="AOS58" i="1" s="1"/>
  <c r="AOT58" i="1" s="1"/>
  <c r="AOU58" i="1" s="1"/>
  <c r="AOG58" i="1"/>
  <c r="AOH58" i="1" s="1"/>
  <c r="AOI58" i="1" s="1"/>
  <c r="AOJ58" i="1" s="1"/>
  <c r="ANY58" i="1"/>
  <c r="ANV58" i="1"/>
  <c r="ANW58" i="1" s="1"/>
  <c r="ANX58" i="1" s="1"/>
  <c r="ANK58" i="1"/>
  <c r="ANL58" i="1" s="1"/>
  <c r="ANM58" i="1" s="1"/>
  <c r="ANN58" i="1" s="1"/>
  <c r="AMZ58" i="1"/>
  <c r="ANA58" i="1" s="1"/>
  <c r="ANB58" i="1" s="1"/>
  <c r="ANC58" i="1" s="1"/>
  <c r="AMP58" i="1"/>
  <c r="AMQ58" i="1" s="1"/>
  <c r="AMR58" i="1" s="1"/>
  <c r="AMO58" i="1"/>
  <c r="AMD58" i="1"/>
  <c r="AME58" i="1" s="1"/>
  <c r="AMF58" i="1" s="1"/>
  <c r="AMG58" i="1" s="1"/>
  <c r="ALS58" i="1"/>
  <c r="ALT58" i="1" s="1"/>
  <c r="ALU58" i="1" s="1"/>
  <c r="ALV58" i="1" s="1"/>
  <c r="ALK58" i="1"/>
  <c r="ALI58" i="1"/>
  <c r="ALJ58" i="1" s="1"/>
  <c r="ALH58" i="1"/>
  <c r="AKX58" i="1"/>
  <c r="AKY58" i="1" s="1"/>
  <c r="AKZ58" i="1" s="1"/>
  <c r="AKW58" i="1"/>
  <c r="AKO58" i="1"/>
  <c r="AKL58" i="1"/>
  <c r="AKM58" i="1" s="1"/>
  <c r="AKN58" i="1" s="1"/>
  <c r="AKA58" i="1"/>
  <c r="AKB58" i="1" s="1"/>
  <c r="AKC58" i="1" s="1"/>
  <c r="AKD58" i="1" s="1"/>
  <c r="AJP58" i="1"/>
  <c r="AJQ58" i="1" s="1"/>
  <c r="AJR58" i="1" s="1"/>
  <c r="AJS58" i="1" s="1"/>
  <c r="AJF58" i="1"/>
  <c r="AJG58" i="1" s="1"/>
  <c r="AJH58" i="1" s="1"/>
  <c r="AJE58" i="1"/>
  <c r="AIT58" i="1"/>
  <c r="AIU58" i="1" s="1"/>
  <c r="AIV58" i="1" s="1"/>
  <c r="AIW58" i="1" s="1"/>
  <c r="AII58" i="1"/>
  <c r="AIJ58" i="1" s="1"/>
  <c r="AIK58" i="1" s="1"/>
  <c r="AIL58" i="1" s="1"/>
  <c r="AIA58" i="1"/>
  <c r="AHY58" i="1"/>
  <c r="AHZ58" i="1" s="1"/>
  <c r="AHX58" i="1"/>
  <c r="AHM58" i="1"/>
  <c r="AHN58" i="1" s="1"/>
  <c r="AHO58" i="1" s="1"/>
  <c r="AHP58" i="1" s="1"/>
  <c r="AHB58" i="1"/>
  <c r="AHC58" i="1" s="1"/>
  <c r="AHD58" i="1" s="1"/>
  <c r="AHE58" i="1" s="1"/>
  <c r="AGR58" i="1"/>
  <c r="AGS58" i="1" s="1"/>
  <c r="AGT58" i="1" s="1"/>
  <c r="AGQ58" i="1"/>
  <c r="AGF58" i="1"/>
  <c r="AGG58" i="1" s="1"/>
  <c r="AGH58" i="1" s="1"/>
  <c r="AGI58" i="1" s="1"/>
  <c r="AFU58" i="1"/>
  <c r="AFV58" i="1" s="1"/>
  <c r="AFW58" i="1" s="1"/>
  <c r="AFX58" i="1" s="1"/>
  <c r="AFM58" i="1"/>
  <c r="AFK58" i="1"/>
  <c r="AFL58" i="1" s="1"/>
  <c r="AFJ58" i="1"/>
  <c r="AEY58" i="1"/>
  <c r="AEZ58" i="1" s="1"/>
  <c r="AFA58" i="1" s="1"/>
  <c r="AFB58" i="1" s="1"/>
  <c r="AEO58" i="1"/>
  <c r="AEP58" i="1" s="1"/>
  <c r="AEQ58" i="1" s="1"/>
  <c r="AEN58" i="1"/>
  <c r="AEC58" i="1"/>
  <c r="AED58" i="1" s="1"/>
  <c r="AEE58" i="1" s="1"/>
  <c r="AEF58" i="1" s="1"/>
  <c r="ADS58" i="1"/>
  <c r="ADT58" i="1" s="1"/>
  <c r="ADU58" i="1" s="1"/>
  <c r="ADR58" i="1"/>
  <c r="ADG58" i="1"/>
  <c r="ADH58" i="1" s="1"/>
  <c r="ADI58" i="1" s="1"/>
  <c r="ADJ58" i="1" s="1"/>
  <c r="ACV58" i="1"/>
  <c r="ACW58" i="1" s="1"/>
  <c r="ACX58" i="1" s="1"/>
  <c r="ACY58" i="1" s="1"/>
  <c r="ACK58" i="1"/>
  <c r="ACL58" i="1" s="1"/>
  <c r="ACM58" i="1" s="1"/>
  <c r="ACN58" i="1" s="1"/>
  <c r="ACA58" i="1"/>
  <c r="ACB58" i="1" s="1"/>
  <c r="ACC58" i="1" s="1"/>
  <c r="ABZ58" i="1"/>
  <c r="ABO58" i="1"/>
  <c r="ABP58" i="1" s="1"/>
  <c r="ABQ58" i="1" s="1"/>
  <c r="ABR58" i="1" s="1"/>
  <c r="ABD58" i="1"/>
  <c r="ABE58" i="1" s="1"/>
  <c r="ABF58" i="1" s="1"/>
  <c r="ABG58" i="1" s="1"/>
  <c r="AAT58" i="1"/>
  <c r="AAU58" i="1" s="1"/>
  <c r="AAV58" i="1" s="1"/>
  <c r="AAS58" i="1"/>
  <c r="AAI58" i="1"/>
  <c r="AAJ58" i="1" s="1"/>
  <c r="AAK58" i="1" s="1"/>
  <c r="AAH58" i="1"/>
  <c r="ZW58" i="1"/>
  <c r="ZX58" i="1" s="1"/>
  <c r="ZY58" i="1" s="1"/>
  <c r="ZZ58" i="1" s="1"/>
  <c r="ZL58" i="1"/>
  <c r="ZM58" i="1" s="1"/>
  <c r="ZN58" i="1" s="1"/>
  <c r="ZO58" i="1" s="1"/>
  <c r="ZA58" i="1"/>
  <c r="ZB58" i="1" s="1"/>
  <c r="ZC58" i="1" s="1"/>
  <c r="ZD58" i="1" s="1"/>
  <c r="YS58" i="1"/>
  <c r="YP58" i="1"/>
  <c r="YQ58" i="1" s="1"/>
  <c r="YR58" i="1" s="1"/>
  <c r="YE58" i="1"/>
  <c r="YF58" i="1" s="1"/>
  <c r="YG58" i="1" s="1"/>
  <c r="YH58" i="1" s="1"/>
  <c r="XW58" i="1"/>
  <c r="XU58" i="1"/>
  <c r="XV58" i="1" s="1"/>
  <c r="XT58" i="1"/>
  <c r="XI58" i="1"/>
  <c r="XJ58" i="1" s="1"/>
  <c r="XK58" i="1" s="1"/>
  <c r="XL58" i="1" s="1"/>
  <c r="XA58" i="1"/>
  <c r="WX58" i="1"/>
  <c r="WY58" i="1" s="1"/>
  <c r="WZ58" i="1" s="1"/>
  <c r="WM58" i="1"/>
  <c r="WN58" i="1" s="1"/>
  <c r="WO58" i="1" s="1"/>
  <c r="WP58" i="1" s="1"/>
  <c r="WE58" i="1"/>
  <c r="WC58" i="1"/>
  <c r="WD58" i="1" s="1"/>
  <c r="WB58" i="1"/>
  <c r="VQ58" i="1"/>
  <c r="VR58" i="1" s="1"/>
  <c r="VS58" i="1" s="1"/>
  <c r="VT58" i="1" s="1"/>
  <c r="VI58" i="1"/>
  <c r="VG58" i="1"/>
  <c r="VH58" i="1" s="1"/>
  <c r="VF58" i="1"/>
  <c r="UU58" i="1"/>
  <c r="UV58" i="1" s="1"/>
  <c r="UW58" i="1" s="1"/>
  <c r="UX58" i="1" s="1"/>
  <c r="UM58" i="1"/>
  <c r="UK58" i="1"/>
  <c r="UL58" i="1" s="1"/>
  <c r="UJ58" i="1"/>
  <c r="TY58" i="1"/>
  <c r="TZ58" i="1" s="1"/>
  <c r="UA58" i="1" s="1"/>
  <c r="UB58" i="1" s="1"/>
  <c r="TQ58" i="1"/>
  <c r="TO58" i="1"/>
  <c r="TP58" i="1" s="1"/>
  <c r="TN58" i="1"/>
  <c r="TC58" i="1"/>
  <c r="TD58" i="1" s="1"/>
  <c r="TE58" i="1" s="1"/>
  <c r="TF58" i="1" s="1"/>
  <c r="SU58" i="1"/>
  <c r="SR58" i="1"/>
  <c r="SS58" i="1" s="1"/>
  <c r="ST58" i="1" s="1"/>
  <c r="SG58" i="1"/>
  <c r="SH58" i="1" s="1"/>
  <c r="SI58" i="1" s="1"/>
  <c r="SJ58" i="1" s="1"/>
  <c r="RW58" i="1"/>
  <c r="RX58" i="1" s="1"/>
  <c r="RY58" i="1" s="1"/>
  <c r="RV58" i="1"/>
  <c r="RL58" i="1"/>
  <c r="RM58" i="1" s="1"/>
  <c r="RN58" i="1" s="1"/>
  <c r="RK58" i="1"/>
  <c r="QZ58" i="1"/>
  <c r="RA58" i="1" s="1"/>
  <c r="RB58" i="1" s="1"/>
  <c r="RC58" i="1" s="1"/>
  <c r="QO58" i="1"/>
  <c r="QP58" i="1" s="1"/>
  <c r="QQ58" i="1" s="1"/>
  <c r="QR58" i="1" s="1"/>
  <c r="QE58" i="1"/>
  <c r="QF58" i="1" s="1"/>
  <c r="QG58" i="1" s="1"/>
  <c r="QD58" i="1"/>
  <c r="PS58" i="1"/>
  <c r="PT58" i="1" s="1"/>
  <c r="PU58" i="1" s="1"/>
  <c r="PV58" i="1" s="1"/>
  <c r="PH58" i="1"/>
  <c r="PI58" i="1" s="1"/>
  <c r="PJ58" i="1" s="1"/>
  <c r="PK58" i="1" s="1"/>
  <c r="OX58" i="1"/>
  <c r="OY58" i="1" s="1"/>
  <c r="OZ58" i="1" s="1"/>
  <c r="OW58" i="1"/>
  <c r="OL58" i="1"/>
  <c r="OM58" i="1" s="1"/>
  <c r="ON58" i="1" s="1"/>
  <c r="OO58" i="1" s="1"/>
  <c r="OA58" i="1"/>
  <c r="OB58" i="1" s="1"/>
  <c r="OC58" i="1" s="1"/>
  <c r="OD58" i="1" s="1"/>
  <c r="NS58" i="1"/>
  <c r="NQ58" i="1"/>
  <c r="NR58" i="1" s="1"/>
  <c r="NP58" i="1"/>
  <c r="NE58" i="1"/>
  <c r="NF58" i="1" s="1"/>
  <c r="NG58" i="1" s="1"/>
  <c r="NH58" i="1" s="1"/>
  <c r="MT58" i="1"/>
  <c r="MU58" i="1" s="1"/>
  <c r="MV58" i="1" s="1"/>
  <c r="MW58" i="1" s="1"/>
  <c r="MJ58" i="1"/>
  <c r="MK58" i="1" s="1"/>
  <c r="ML58" i="1" s="1"/>
  <c r="MI58" i="1"/>
  <c r="LX58" i="1"/>
  <c r="LY58" i="1" s="1"/>
  <c r="LZ58" i="1" s="1"/>
  <c r="MA58" i="1" s="1"/>
  <c r="LM58" i="1"/>
  <c r="LN58" i="1" s="1"/>
  <c r="LO58" i="1" s="1"/>
  <c r="LP58" i="1" s="1"/>
  <c r="LE58" i="1"/>
  <c r="LB58" i="1"/>
  <c r="LC58" i="1" s="1"/>
  <c r="LD58" i="1" s="1"/>
  <c r="KQ58" i="1"/>
  <c r="KR58" i="1" s="1"/>
  <c r="KS58" i="1" s="1"/>
  <c r="KT58" i="1" s="1"/>
  <c r="KI58" i="1"/>
  <c r="KG58" i="1"/>
  <c r="KH58" i="1" s="1"/>
  <c r="KF58" i="1"/>
  <c r="JU58" i="1"/>
  <c r="JV58" i="1" s="1"/>
  <c r="JW58" i="1" s="1"/>
  <c r="JX58" i="1" s="1"/>
  <c r="JM58" i="1"/>
  <c r="JJ58" i="1"/>
  <c r="JK58" i="1" s="1"/>
  <c r="JL58" i="1" s="1"/>
  <c r="IZ58" i="1"/>
  <c r="JA58" i="1" s="1"/>
  <c r="JB58" i="1" s="1"/>
  <c r="IY58" i="1"/>
  <c r="IQ58" i="1"/>
  <c r="IN58" i="1"/>
  <c r="IO58" i="1" s="1"/>
  <c r="IP58" i="1" s="1"/>
  <c r="IC58" i="1"/>
  <c r="ID58" i="1" s="1"/>
  <c r="IE58" i="1" s="1"/>
  <c r="IF58" i="1" s="1"/>
  <c r="HU58" i="1"/>
  <c r="HS58" i="1"/>
  <c r="HT58" i="1" s="1"/>
  <c r="HR58" i="1"/>
  <c r="HG58" i="1"/>
  <c r="HH58" i="1" s="1"/>
  <c r="HI58" i="1" s="1"/>
  <c r="HJ58" i="1" s="1"/>
  <c r="GY58" i="1"/>
  <c r="GV58" i="1"/>
  <c r="GW58" i="1" s="1"/>
  <c r="GX58" i="1" s="1"/>
  <c r="GK58" i="1"/>
  <c r="GL58" i="1" s="1"/>
  <c r="GM58" i="1" s="1"/>
  <c r="GN58" i="1" s="1"/>
  <c r="FZ58" i="1"/>
  <c r="GA58" i="1" s="1"/>
  <c r="GB58" i="1" s="1"/>
  <c r="GC58" i="1" s="1"/>
  <c r="FP58" i="1"/>
  <c r="FQ58" i="1" s="1"/>
  <c r="FR58" i="1" s="1"/>
  <c r="FO58" i="1"/>
  <c r="FD58" i="1"/>
  <c r="FE58" i="1" s="1"/>
  <c r="FF58" i="1" s="1"/>
  <c r="FG58" i="1" s="1"/>
  <c r="ES58" i="1"/>
  <c r="ET58" i="1" s="1"/>
  <c r="EU58" i="1" s="1"/>
  <c r="EV58" i="1" s="1"/>
  <c r="EI58" i="1"/>
  <c r="EJ58" i="1" s="1"/>
  <c r="EK58" i="1" s="1"/>
  <c r="EH58" i="1"/>
  <c r="DX58" i="1"/>
  <c r="DY58" i="1" s="1"/>
  <c r="DZ58" i="1" s="1"/>
  <c r="DW58" i="1"/>
  <c r="DO58" i="1"/>
  <c r="DL58" i="1"/>
  <c r="DM58" i="1" s="1"/>
  <c r="DN58" i="1" s="1"/>
  <c r="DB58" i="1"/>
  <c r="DC58" i="1" s="1"/>
  <c r="DD58" i="1" s="1"/>
  <c r="DA58" i="1"/>
  <c r="CQ58" i="1"/>
  <c r="CR58" i="1" s="1"/>
  <c r="CS58" i="1" s="1"/>
  <c r="CP58" i="1"/>
  <c r="CE58" i="1"/>
  <c r="CF58" i="1" s="1"/>
  <c r="CG58" i="1" s="1"/>
  <c r="CH58" i="1" s="1"/>
  <c r="BW58" i="1"/>
  <c r="BT58" i="1"/>
  <c r="BU58" i="1" s="1"/>
  <c r="BV58" i="1" s="1"/>
  <c r="BI58" i="1"/>
  <c r="BJ58" i="1" s="1"/>
  <c r="BK58" i="1" s="1"/>
  <c r="BL58" i="1" s="1"/>
  <c r="AX58" i="1"/>
  <c r="AY58" i="1" s="1"/>
  <c r="AZ58" i="1" s="1"/>
  <c r="BA58" i="1" s="1"/>
  <c r="AM58" i="1"/>
  <c r="AN58" i="1" s="1"/>
  <c r="AO58" i="1" s="1"/>
  <c r="AP58" i="1" s="1"/>
  <c r="AC58" i="1"/>
  <c r="AD58" i="1" s="1"/>
  <c r="AE58" i="1" s="1"/>
  <c r="AB58" i="1"/>
  <c r="Q58" i="1"/>
  <c r="R58" i="1" s="1"/>
  <c r="S58" i="1" s="1"/>
  <c r="T58" i="1" s="1"/>
  <c r="I58" i="1"/>
  <c r="G58" i="1"/>
  <c r="H58" i="1" s="1"/>
  <c r="F58" i="1"/>
  <c r="CLJ57" i="1"/>
  <c r="CLK57" i="1" s="1"/>
  <c r="CLL57" i="1" s="1"/>
  <c r="CLI57" i="1"/>
  <c r="CLA57" i="1"/>
  <c r="CKY57" i="1"/>
  <c r="CKZ57" i="1" s="1"/>
  <c r="CKX57" i="1"/>
  <c r="CKM57" i="1"/>
  <c r="CKN57" i="1" s="1"/>
  <c r="CKO57" i="1" s="1"/>
  <c r="CKP57" i="1" s="1"/>
  <c r="CKB57" i="1"/>
  <c r="CKC57" i="1" s="1"/>
  <c r="CKD57" i="1" s="1"/>
  <c r="CKE57" i="1" s="1"/>
  <c r="CJQ57" i="1"/>
  <c r="CJR57" i="1" s="1"/>
  <c r="CJS57" i="1" s="1"/>
  <c r="CJT57" i="1" s="1"/>
  <c r="CJI57" i="1"/>
  <c r="CJG57" i="1"/>
  <c r="CJH57" i="1" s="1"/>
  <c r="CJF57" i="1"/>
  <c r="CIU57" i="1"/>
  <c r="CIV57" i="1" s="1"/>
  <c r="CIW57" i="1" s="1"/>
  <c r="CIX57" i="1" s="1"/>
  <c r="CIM57" i="1"/>
  <c r="CIJ57" i="1"/>
  <c r="CIK57" i="1" s="1"/>
  <c r="CIL57" i="1" s="1"/>
  <c r="CHY57" i="1"/>
  <c r="CHZ57" i="1" s="1"/>
  <c r="CIA57" i="1" s="1"/>
  <c r="CIB57" i="1" s="1"/>
  <c r="CHN57" i="1"/>
  <c r="CHO57" i="1" s="1"/>
  <c r="CHP57" i="1" s="1"/>
  <c r="CHQ57" i="1" s="1"/>
  <c r="CHD57" i="1"/>
  <c r="CHE57" i="1" s="1"/>
  <c r="CHF57" i="1" s="1"/>
  <c r="CHC57" i="1"/>
  <c r="CGR57" i="1"/>
  <c r="CGS57" i="1" s="1"/>
  <c r="CGT57" i="1" s="1"/>
  <c r="CGU57" i="1" s="1"/>
  <c r="CGG57" i="1"/>
  <c r="CGH57" i="1" s="1"/>
  <c r="CGI57" i="1" s="1"/>
  <c r="CGJ57" i="1" s="1"/>
  <c r="CFV57" i="1"/>
  <c r="CFW57" i="1" s="1"/>
  <c r="CFX57" i="1" s="1"/>
  <c r="CFY57" i="1" s="1"/>
  <c r="CFK57" i="1"/>
  <c r="CFL57" i="1" s="1"/>
  <c r="CFM57" i="1" s="1"/>
  <c r="CFN57" i="1" s="1"/>
  <c r="CFA57" i="1"/>
  <c r="CFB57" i="1" s="1"/>
  <c r="CFC57" i="1" s="1"/>
  <c r="CEZ57" i="1"/>
  <c r="CEO57" i="1"/>
  <c r="CEP57" i="1" s="1"/>
  <c r="CEQ57" i="1" s="1"/>
  <c r="CER57" i="1" s="1"/>
  <c r="CEG57" i="1"/>
  <c r="CED57" i="1"/>
  <c r="CEE57" i="1" s="1"/>
  <c r="CEF57" i="1" s="1"/>
  <c r="CDT57" i="1"/>
  <c r="CDU57" i="1" s="1"/>
  <c r="CDV57" i="1" s="1"/>
  <c r="CDS57" i="1"/>
  <c r="CDH57" i="1"/>
  <c r="CDI57" i="1" s="1"/>
  <c r="CDJ57" i="1" s="1"/>
  <c r="CDK57" i="1" s="1"/>
  <c r="CCW57" i="1"/>
  <c r="CCX57" i="1" s="1"/>
  <c r="CCY57" i="1" s="1"/>
  <c r="CCZ57" i="1" s="1"/>
  <c r="CCL57" i="1"/>
  <c r="CCM57" i="1" s="1"/>
  <c r="CCN57" i="1" s="1"/>
  <c r="CCO57" i="1" s="1"/>
  <c r="CCB57" i="1"/>
  <c r="CCC57" i="1" s="1"/>
  <c r="CCD57" i="1" s="1"/>
  <c r="CCA57" i="1"/>
  <c r="CBS57" i="1"/>
  <c r="CBQ57" i="1"/>
  <c r="CBR57" i="1" s="1"/>
  <c r="CBP57" i="1"/>
  <c r="CBE57" i="1"/>
  <c r="CBF57" i="1" s="1"/>
  <c r="CBG57" i="1" s="1"/>
  <c r="CBH57" i="1" s="1"/>
  <c r="CAW57" i="1"/>
  <c r="CAU57" i="1"/>
  <c r="CAV57" i="1" s="1"/>
  <c r="CAT57" i="1"/>
  <c r="CAI57" i="1"/>
  <c r="CAJ57" i="1" s="1"/>
  <c r="CAK57" i="1" s="1"/>
  <c r="CAL57" i="1" s="1"/>
  <c r="CAA57" i="1"/>
  <c r="BZY57" i="1"/>
  <c r="BZZ57" i="1" s="1"/>
  <c r="BZX57" i="1"/>
  <c r="BZM57" i="1"/>
  <c r="BZN57" i="1" s="1"/>
  <c r="BZO57" i="1" s="1"/>
  <c r="BZP57" i="1" s="1"/>
  <c r="BZC57" i="1"/>
  <c r="BZD57" i="1" s="1"/>
  <c r="BZE57" i="1" s="1"/>
  <c r="BZB57" i="1"/>
  <c r="BYQ57" i="1"/>
  <c r="BYR57" i="1" s="1"/>
  <c r="BYS57" i="1" s="1"/>
  <c r="BYT57" i="1" s="1"/>
  <c r="BYF57" i="1"/>
  <c r="BYG57" i="1" s="1"/>
  <c r="BYH57" i="1" s="1"/>
  <c r="BYI57" i="1" s="1"/>
  <c r="BXU57" i="1"/>
  <c r="BXV57" i="1" s="1"/>
  <c r="BXW57" i="1" s="1"/>
  <c r="BXX57" i="1" s="1"/>
  <c r="BXK57" i="1"/>
  <c r="BXL57" i="1" s="1"/>
  <c r="BXM57" i="1" s="1"/>
  <c r="BXJ57" i="1"/>
  <c r="BWY57" i="1"/>
  <c r="BWZ57" i="1" s="1"/>
  <c r="BXA57" i="1" s="1"/>
  <c r="BXB57" i="1" s="1"/>
  <c r="BWN57" i="1"/>
  <c r="BWO57" i="1" s="1"/>
  <c r="BWP57" i="1" s="1"/>
  <c r="BWQ57" i="1" s="1"/>
  <c r="BWD57" i="1"/>
  <c r="BWE57" i="1" s="1"/>
  <c r="BWF57" i="1" s="1"/>
  <c r="BWC57" i="1"/>
  <c r="BVR57" i="1"/>
  <c r="BVS57" i="1" s="1"/>
  <c r="BVT57" i="1" s="1"/>
  <c r="BVU57" i="1" s="1"/>
  <c r="BVG57" i="1"/>
  <c r="BVH57" i="1" s="1"/>
  <c r="BVI57" i="1" s="1"/>
  <c r="BVJ57" i="1" s="1"/>
  <c r="BUV57" i="1"/>
  <c r="BUW57" i="1" s="1"/>
  <c r="BUX57" i="1" s="1"/>
  <c r="BUY57" i="1" s="1"/>
  <c r="BUL57" i="1"/>
  <c r="BUM57" i="1" s="1"/>
  <c r="BUN57" i="1" s="1"/>
  <c r="BUK57" i="1"/>
  <c r="BTZ57" i="1"/>
  <c r="BUA57" i="1" s="1"/>
  <c r="BUB57" i="1" s="1"/>
  <c r="BUC57" i="1" s="1"/>
  <c r="BTP57" i="1"/>
  <c r="BTQ57" i="1" s="1"/>
  <c r="BTR57" i="1" s="1"/>
  <c r="BTO57" i="1"/>
  <c r="BTE57" i="1"/>
  <c r="BTF57" i="1" s="1"/>
  <c r="BTG57" i="1" s="1"/>
  <c r="BTD57" i="1"/>
  <c r="BST57" i="1"/>
  <c r="BSU57" i="1" s="1"/>
  <c r="BSV57" i="1" s="1"/>
  <c r="BSS57" i="1"/>
  <c r="BSI57" i="1"/>
  <c r="BSJ57" i="1" s="1"/>
  <c r="BSK57" i="1" s="1"/>
  <c r="BSH57" i="1"/>
  <c r="BRX57" i="1"/>
  <c r="BRY57" i="1" s="1"/>
  <c r="BRZ57" i="1" s="1"/>
  <c r="BRW57" i="1"/>
  <c r="BRM57" i="1"/>
  <c r="BRN57" i="1" s="1"/>
  <c r="BRO57" i="1" s="1"/>
  <c r="BRL57" i="1"/>
  <c r="BRA57" i="1"/>
  <c r="BRB57" i="1" s="1"/>
  <c r="BRC57" i="1" s="1"/>
  <c r="BRD57" i="1" s="1"/>
  <c r="BQP57" i="1"/>
  <c r="BQQ57" i="1" s="1"/>
  <c r="BQR57" i="1" s="1"/>
  <c r="BQS57" i="1" s="1"/>
  <c r="BQF57" i="1"/>
  <c r="BQG57" i="1" s="1"/>
  <c r="BQH57" i="1" s="1"/>
  <c r="BQE57" i="1"/>
  <c r="BPT57" i="1"/>
  <c r="BPU57" i="1" s="1"/>
  <c r="BPV57" i="1" s="1"/>
  <c r="BPW57" i="1" s="1"/>
  <c r="BPI57" i="1"/>
  <c r="BPJ57" i="1" s="1"/>
  <c r="BPK57" i="1" s="1"/>
  <c r="BPL57" i="1" s="1"/>
  <c r="BOX57" i="1"/>
  <c r="BOY57" i="1" s="1"/>
  <c r="BOZ57" i="1" s="1"/>
  <c r="BPA57" i="1" s="1"/>
  <c r="BOM57" i="1"/>
  <c r="BON57" i="1" s="1"/>
  <c r="BOO57" i="1" s="1"/>
  <c r="BOP57" i="1" s="1"/>
  <c r="BOC57" i="1"/>
  <c r="BOD57" i="1" s="1"/>
  <c r="BOE57" i="1" s="1"/>
  <c r="BOB57" i="1"/>
  <c r="BNR57" i="1"/>
  <c r="BNS57" i="1" s="1"/>
  <c r="BNT57" i="1" s="1"/>
  <c r="BNQ57" i="1"/>
  <c r="BNG57" i="1"/>
  <c r="BNH57" i="1" s="1"/>
  <c r="BNI57" i="1" s="1"/>
  <c r="BNF57" i="1"/>
  <c r="BMU57" i="1"/>
  <c r="BMV57" i="1" s="1"/>
  <c r="BMW57" i="1" s="1"/>
  <c r="BMX57" i="1" s="1"/>
  <c r="BMK57" i="1"/>
  <c r="BML57" i="1" s="1"/>
  <c r="BMM57" i="1" s="1"/>
  <c r="BMJ57" i="1"/>
  <c r="BLZ57" i="1"/>
  <c r="BMA57" i="1" s="1"/>
  <c r="BMB57" i="1" s="1"/>
  <c r="BLY57" i="1"/>
  <c r="BLN57" i="1"/>
  <c r="BLO57" i="1" s="1"/>
  <c r="BLP57" i="1" s="1"/>
  <c r="BLQ57" i="1" s="1"/>
  <c r="BLD57" i="1"/>
  <c r="BLE57" i="1" s="1"/>
  <c r="BLF57" i="1" s="1"/>
  <c r="BLC57" i="1"/>
  <c r="BKR57" i="1"/>
  <c r="BKS57" i="1" s="1"/>
  <c r="BKT57" i="1" s="1"/>
  <c r="BKU57" i="1" s="1"/>
  <c r="BKG57" i="1"/>
  <c r="BKH57" i="1" s="1"/>
  <c r="BKI57" i="1" s="1"/>
  <c r="BKJ57" i="1" s="1"/>
  <c r="BJV57" i="1"/>
  <c r="BJW57" i="1" s="1"/>
  <c r="BJX57" i="1" s="1"/>
  <c r="BJY57" i="1" s="1"/>
  <c r="BJK57" i="1"/>
  <c r="BJL57" i="1" s="1"/>
  <c r="BJM57" i="1" s="1"/>
  <c r="BJN57" i="1" s="1"/>
  <c r="BIZ57" i="1"/>
  <c r="BJA57" i="1" s="1"/>
  <c r="BJB57" i="1" s="1"/>
  <c r="BJC57" i="1" s="1"/>
  <c r="BIP57" i="1"/>
  <c r="BIQ57" i="1" s="1"/>
  <c r="BIR57" i="1" s="1"/>
  <c r="BIO57" i="1"/>
  <c r="BID57" i="1"/>
  <c r="BIE57" i="1" s="1"/>
  <c r="BIF57" i="1" s="1"/>
  <c r="BIG57" i="1" s="1"/>
  <c r="BHS57" i="1"/>
  <c r="BHT57" i="1" s="1"/>
  <c r="BHU57" i="1" s="1"/>
  <c r="BHV57" i="1" s="1"/>
  <c r="BHI57" i="1"/>
  <c r="BHJ57" i="1" s="1"/>
  <c r="BHK57" i="1" s="1"/>
  <c r="BHH57" i="1"/>
  <c r="BGX57" i="1"/>
  <c r="BGY57" i="1" s="1"/>
  <c r="BGZ57" i="1" s="1"/>
  <c r="BGW57" i="1"/>
  <c r="BGO57" i="1"/>
  <c r="BGL57" i="1"/>
  <c r="BGM57" i="1" s="1"/>
  <c r="BGN57" i="1" s="1"/>
  <c r="BGB57" i="1"/>
  <c r="BGC57" i="1" s="1"/>
  <c r="BGD57" i="1" s="1"/>
  <c r="BGA57" i="1"/>
  <c r="BFP57" i="1"/>
  <c r="BFQ57" i="1" s="1"/>
  <c r="BFR57" i="1" s="1"/>
  <c r="BFS57" i="1" s="1"/>
  <c r="BFF57" i="1"/>
  <c r="BFG57" i="1" s="1"/>
  <c r="BFH57" i="1" s="1"/>
  <c r="BFE57" i="1"/>
  <c r="BET57" i="1"/>
  <c r="BEU57" i="1" s="1"/>
  <c r="BEV57" i="1" s="1"/>
  <c r="BEW57" i="1" s="1"/>
  <c r="BEI57" i="1"/>
  <c r="BEJ57" i="1" s="1"/>
  <c r="BEK57" i="1" s="1"/>
  <c r="BEL57" i="1" s="1"/>
  <c r="BEA57" i="1"/>
  <c r="BDY57" i="1"/>
  <c r="BDZ57" i="1" s="1"/>
  <c r="BDX57" i="1"/>
  <c r="BDM57" i="1"/>
  <c r="BDN57" i="1" s="1"/>
  <c r="BDO57" i="1" s="1"/>
  <c r="BDP57" i="1" s="1"/>
  <c r="BDE57" i="1"/>
  <c r="BDB57" i="1"/>
  <c r="BDC57" i="1" s="1"/>
  <c r="BDD57" i="1" s="1"/>
  <c r="BCR57" i="1"/>
  <c r="BCS57" i="1" s="1"/>
  <c r="BCT57" i="1" s="1"/>
  <c r="BCQ57" i="1"/>
  <c r="BCF57" i="1"/>
  <c r="BCG57" i="1" s="1"/>
  <c r="BCH57" i="1" s="1"/>
  <c r="BCI57" i="1" s="1"/>
  <c r="BBV57" i="1"/>
  <c r="BBW57" i="1" s="1"/>
  <c r="BBX57" i="1" s="1"/>
  <c r="BBU57" i="1"/>
  <c r="BBK57" i="1"/>
  <c r="BBL57" i="1" s="1"/>
  <c r="BBM57" i="1" s="1"/>
  <c r="BBJ57" i="1"/>
  <c r="BAY57" i="1"/>
  <c r="BAZ57" i="1" s="1"/>
  <c r="BBA57" i="1" s="1"/>
  <c r="BBB57" i="1" s="1"/>
  <c r="BAN57" i="1"/>
  <c r="BAO57" i="1" s="1"/>
  <c r="BAP57" i="1" s="1"/>
  <c r="BAQ57" i="1" s="1"/>
  <c r="BAC57" i="1"/>
  <c r="BAD57" i="1" s="1"/>
  <c r="BAE57" i="1" s="1"/>
  <c r="BAF57" i="1" s="1"/>
  <c r="AZR57" i="1"/>
  <c r="AZS57" i="1" s="1"/>
  <c r="AZT57" i="1" s="1"/>
  <c r="AZU57" i="1" s="1"/>
  <c r="AZG57" i="1"/>
  <c r="AZH57" i="1" s="1"/>
  <c r="AZI57" i="1" s="1"/>
  <c r="AZJ57" i="1" s="1"/>
  <c r="AYV57" i="1"/>
  <c r="AYW57" i="1" s="1"/>
  <c r="AYX57" i="1" s="1"/>
  <c r="AYY57" i="1" s="1"/>
  <c r="AYL57" i="1"/>
  <c r="AYM57" i="1" s="1"/>
  <c r="AYN57" i="1" s="1"/>
  <c r="AYK57" i="1"/>
  <c r="AXZ57" i="1"/>
  <c r="AYA57" i="1" s="1"/>
  <c r="AYB57" i="1" s="1"/>
  <c r="AYC57" i="1" s="1"/>
  <c r="AXO57" i="1"/>
  <c r="AXP57" i="1" s="1"/>
  <c r="AXQ57" i="1" s="1"/>
  <c r="AXR57" i="1" s="1"/>
  <c r="AXE57" i="1"/>
  <c r="AXF57" i="1" s="1"/>
  <c r="AXG57" i="1" s="1"/>
  <c r="AXD57" i="1"/>
  <c r="AWS57" i="1"/>
  <c r="AWT57" i="1" s="1"/>
  <c r="AWU57" i="1" s="1"/>
  <c r="AWV57" i="1" s="1"/>
  <c r="AWH57" i="1"/>
  <c r="AWI57" i="1" s="1"/>
  <c r="AWJ57" i="1" s="1"/>
  <c r="AWK57" i="1" s="1"/>
  <c r="AVW57" i="1"/>
  <c r="AVX57" i="1" s="1"/>
  <c r="AVY57" i="1" s="1"/>
  <c r="AVZ57" i="1" s="1"/>
  <c r="AVO57" i="1"/>
  <c r="AVM57" i="1"/>
  <c r="AVN57" i="1" s="1"/>
  <c r="AVL57" i="1"/>
  <c r="AVA57" i="1"/>
  <c r="AVB57" i="1" s="1"/>
  <c r="AVC57" i="1" s="1"/>
  <c r="AVD57" i="1" s="1"/>
  <c r="AUP57" i="1"/>
  <c r="AUQ57" i="1" s="1"/>
  <c r="AUR57" i="1" s="1"/>
  <c r="AUS57" i="1" s="1"/>
  <c r="AUF57" i="1"/>
  <c r="AUG57" i="1" s="1"/>
  <c r="AUH57" i="1" s="1"/>
  <c r="AUE57" i="1"/>
  <c r="ATT57" i="1"/>
  <c r="ATU57" i="1" s="1"/>
  <c r="ATV57" i="1" s="1"/>
  <c r="ATW57" i="1" s="1"/>
  <c r="ATJ57" i="1"/>
  <c r="ATK57" i="1" s="1"/>
  <c r="ATL57" i="1" s="1"/>
  <c r="ATI57" i="1"/>
  <c r="ASY57" i="1"/>
  <c r="ASZ57" i="1" s="1"/>
  <c r="ATA57" i="1" s="1"/>
  <c r="ASX57" i="1"/>
  <c r="ASM57" i="1"/>
  <c r="ASN57" i="1" s="1"/>
  <c r="ASO57" i="1" s="1"/>
  <c r="ASP57" i="1" s="1"/>
  <c r="ASC57" i="1"/>
  <c r="ASD57" i="1" s="1"/>
  <c r="ASE57" i="1" s="1"/>
  <c r="ASB57" i="1"/>
  <c r="ARQ57" i="1"/>
  <c r="ARR57" i="1" s="1"/>
  <c r="ARS57" i="1" s="1"/>
  <c r="ART57" i="1" s="1"/>
  <c r="ARF57" i="1"/>
  <c r="ARG57" i="1" s="1"/>
  <c r="ARH57" i="1" s="1"/>
  <c r="ARI57" i="1" s="1"/>
  <c r="AQU57" i="1"/>
  <c r="AQV57" i="1" s="1"/>
  <c r="AQW57" i="1" s="1"/>
  <c r="AQX57" i="1" s="1"/>
  <c r="AQK57" i="1"/>
  <c r="AQL57" i="1" s="1"/>
  <c r="AQM57" i="1" s="1"/>
  <c r="AQJ57" i="1"/>
  <c r="APY57" i="1"/>
  <c r="APZ57" i="1" s="1"/>
  <c r="AQA57" i="1" s="1"/>
  <c r="AQB57" i="1" s="1"/>
  <c r="APO57" i="1"/>
  <c r="APP57" i="1" s="1"/>
  <c r="APQ57" i="1" s="1"/>
  <c r="APN57" i="1"/>
  <c r="APC57" i="1"/>
  <c r="APD57" i="1" s="1"/>
  <c r="APE57" i="1" s="1"/>
  <c r="APF57" i="1" s="1"/>
  <c r="AOS57" i="1"/>
  <c r="AOT57" i="1" s="1"/>
  <c r="AOU57" i="1" s="1"/>
  <c r="AOR57" i="1"/>
  <c r="AOG57" i="1"/>
  <c r="AOH57" i="1" s="1"/>
  <c r="AOI57" i="1" s="1"/>
  <c r="AOJ57" i="1" s="1"/>
  <c r="ANY57" i="1"/>
  <c r="ANW57" i="1"/>
  <c r="ANX57" i="1" s="1"/>
  <c r="ANV57" i="1"/>
  <c r="ANK57" i="1"/>
  <c r="ANL57" i="1" s="1"/>
  <c r="ANM57" i="1" s="1"/>
  <c r="ANN57" i="1" s="1"/>
  <c r="ANC57" i="1"/>
  <c r="AMZ57" i="1"/>
  <c r="ANA57" i="1" s="1"/>
  <c r="ANB57" i="1" s="1"/>
  <c r="AMO57" i="1"/>
  <c r="AMP57" i="1" s="1"/>
  <c r="AMQ57" i="1" s="1"/>
  <c r="AMR57" i="1" s="1"/>
  <c r="AMD57" i="1"/>
  <c r="AME57" i="1" s="1"/>
  <c r="AMF57" i="1" s="1"/>
  <c r="AMG57" i="1" s="1"/>
  <c r="ALS57" i="1"/>
  <c r="ALT57" i="1" s="1"/>
  <c r="ALU57" i="1" s="1"/>
  <c r="ALV57" i="1" s="1"/>
  <c r="ALI57" i="1"/>
  <c r="ALJ57" i="1" s="1"/>
  <c r="ALK57" i="1" s="1"/>
  <c r="ALH57" i="1"/>
  <c r="AKW57" i="1"/>
  <c r="AKX57" i="1" s="1"/>
  <c r="AKY57" i="1" s="1"/>
  <c r="AKZ57" i="1" s="1"/>
  <c r="AKL57" i="1"/>
  <c r="AKM57" i="1" s="1"/>
  <c r="AKN57" i="1" s="1"/>
  <c r="AKO57" i="1" s="1"/>
  <c r="AKB57" i="1"/>
  <c r="AKC57" i="1" s="1"/>
  <c r="AKD57" i="1" s="1"/>
  <c r="AKA57" i="1"/>
  <c r="AJP57" i="1"/>
  <c r="AJQ57" i="1" s="1"/>
  <c r="AJR57" i="1" s="1"/>
  <c r="AJS57" i="1" s="1"/>
  <c r="AJF57" i="1"/>
  <c r="AJG57" i="1" s="1"/>
  <c r="AJH57" i="1" s="1"/>
  <c r="AJE57" i="1"/>
  <c r="AIT57" i="1"/>
  <c r="AIU57" i="1" s="1"/>
  <c r="AIV57" i="1" s="1"/>
  <c r="AIW57" i="1" s="1"/>
  <c r="AIJ57" i="1"/>
  <c r="AIK57" i="1" s="1"/>
  <c r="AIL57" i="1" s="1"/>
  <c r="AII57" i="1"/>
  <c r="AHX57" i="1"/>
  <c r="AHY57" i="1" s="1"/>
  <c r="AHZ57" i="1" s="1"/>
  <c r="AIA57" i="1" s="1"/>
  <c r="AHN57" i="1"/>
  <c r="AHO57" i="1" s="1"/>
  <c r="AHP57" i="1" s="1"/>
  <c r="AHM57" i="1"/>
  <c r="AHB57" i="1"/>
  <c r="AHC57" i="1" s="1"/>
  <c r="AHD57" i="1" s="1"/>
  <c r="AHE57" i="1" s="1"/>
  <c r="AGQ57" i="1"/>
  <c r="AGR57" i="1" s="1"/>
  <c r="AGS57" i="1" s="1"/>
  <c r="AGT57" i="1" s="1"/>
  <c r="AGF57" i="1"/>
  <c r="AGG57" i="1" s="1"/>
  <c r="AGH57" i="1" s="1"/>
  <c r="AGI57" i="1" s="1"/>
  <c r="AFU57" i="1"/>
  <c r="AFV57" i="1" s="1"/>
  <c r="AFW57" i="1" s="1"/>
  <c r="AFX57" i="1" s="1"/>
  <c r="AFJ57" i="1"/>
  <c r="AFK57" i="1" s="1"/>
  <c r="AFL57" i="1" s="1"/>
  <c r="AFM57" i="1" s="1"/>
  <c r="AEZ57" i="1"/>
  <c r="AFA57" i="1" s="1"/>
  <c r="AFB57" i="1" s="1"/>
  <c r="AEY57" i="1"/>
  <c r="AEN57" i="1"/>
  <c r="AEO57" i="1" s="1"/>
  <c r="AEP57" i="1" s="1"/>
  <c r="AEQ57" i="1" s="1"/>
  <c r="AED57" i="1"/>
  <c r="AEE57" i="1" s="1"/>
  <c r="AEF57" i="1" s="1"/>
  <c r="AEC57" i="1"/>
  <c r="ADU57" i="1"/>
  <c r="ADS57" i="1"/>
  <c r="ADT57" i="1" s="1"/>
  <c r="ADR57" i="1"/>
  <c r="ADG57" i="1"/>
  <c r="ADH57" i="1" s="1"/>
  <c r="ADI57" i="1" s="1"/>
  <c r="ADJ57" i="1" s="1"/>
  <c r="ACW57" i="1"/>
  <c r="ACX57" i="1" s="1"/>
  <c r="ACY57" i="1" s="1"/>
  <c r="ACV57" i="1"/>
  <c r="ACK57" i="1"/>
  <c r="ACL57" i="1" s="1"/>
  <c r="ACM57" i="1" s="1"/>
  <c r="ACN57" i="1" s="1"/>
  <c r="ACC57" i="1"/>
  <c r="ABZ57" i="1"/>
  <c r="ACA57" i="1" s="1"/>
  <c r="ACB57" i="1" s="1"/>
  <c r="ABO57" i="1"/>
  <c r="ABP57" i="1" s="1"/>
  <c r="ABQ57" i="1" s="1"/>
  <c r="ABR57" i="1" s="1"/>
  <c r="ABG57" i="1"/>
  <c r="ABD57" i="1"/>
  <c r="ABE57" i="1" s="1"/>
  <c r="ABF57" i="1" s="1"/>
  <c r="AAT57" i="1"/>
  <c r="AAU57" i="1" s="1"/>
  <c r="AAV57" i="1" s="1"/>
  <c r="AAS57" i="1"/>
  <c r="AAI57" i="1"/>
  <c r="AAJ57" i="1" s="1"/>
  <c r="AAK57" i="1" s="1"/>
  <c r="AAH57" i="1"/>
  <c r="ZW57" i="1"/>
  <c r="ZX57" i="1" s="1"/>
  <c r="ZY57" i="1" s="1"/>
  <c r="ZZ57" i="1" s="1"/>
  <c r="ZM57" i="1"/>
  <c r="ZN57" i="1" s="1"/>
  <c r="ZO57" i="1" s="1"/>
  <c r="ZL57" i="1"/>
  <c r="ZB57" i="1"/>
  <c r="ZC57" i="1" s="1"/>
  <c r="ZD57" i="1" s="1"/>
  <c r="ZA57" i="1"/>
  <c r="YP57" i="1"/>
  <c r="YQ57" i="1" s="1"/>
  <c r="YR57" i="1" s="1"/>
  <c r="YS57" i="1" s="1"/>
  <c r="YE57" i="1"/>
  <c r="YF57" i="1" s="1"/>
  <c r="YG57" i="1" s="1"/>
  <c r="YH57" i="1" s="1"/>
  <c r="XT57" i="1"/>
  <c r="XU57" i="1" s="1"/>
  <c r="XV57" i="1" s="1"/>
  <c r="XW57" i="1" s="1"/>
  <c r="XI57" i="1"/>
  <c r="XJ57" i="1" s="1"/>
  <c r="XK57" i="1" s="1"/>
  <c r="XL57" i="1" s="1"/>
  <c r="XA57" i="1"/>
  <c r="WX57" i="1"/>
  <c r="WY57" i="1" s="1"/>
  <c r="WZ57" i="1" s="1"/>
  <c r="WN57" i="1"/>
  <c r="WO57" i="1" s="1"/>
  <c r="WP57" i="1" s="1"/>
  <c r="WM57" i="1"/>
  <c r="WB57" i="1"/>
  <c r="WC57" i="1" s="1"/>
  <c r="WD57" i="1" s="1"/>
  <c r="WE57" i="1" s="1"/>
  <c r="VR57" i="1"/>
  <c r="VS57" i="1" s="1"/>
  <c r="VT57" i="1" s="1"/>
  <c r="VQ57" i="1"/>
  <c r="VF57" i="1"/>
  <c r="VG57" i="1" s="1"/>
  <c r="VH57" i="1" s="1"/>
  <c r="VI57" i="1" s="1"/>
  <c r="UV57" i="1"/>
  <c r="UW57" i="1" s="1"/>
  <c r="UX57" i="1" s="1"/>
  <c r="UU57" i="1"/>
  <c r="UJ57" i="1"/>
  <c r="UK57" i="1" s="1"/>
  <c r="UL57" i="1" s="1"/>
  <c r="UM57" i="1" s="1"/>
  <c r="TY57" i="1"/>
  <c r="TZ57" i="1" s="1"/>
  <c r="UA57" i="1" s="1"/>
  <c r="UB57" i="1" s="1"/>
  <c r="TN57" i="1"/>
  <c r="TO57" i="1" s="1"/>
  <c r="TP57" i="1" s="1"/>
  <c r="TQ57" i="1" s="1"/>
  <c r="TC57" i="1"/>
  <c r="TD57" i="1" s="1"/>
  <c r="TE57" i="1" s="1"/>
  <c r="TF57" i="1" s="1"/>
  <c r="SR57" i="1"/>
  <c r="SS57" i="1" s="1"/>
  <c r="ST57" i="1" s="1"/>
  <c r="SU57" i="1" s="1"/>
  <c r="SH57" i="1"/>
  <c r="SI57" i="1" s="1"/>
  <c r="SJ57" i="1" s="1"/>
  <c r="SG57" i="1"/>
  <c r="RY57" i="1"/>
  <c r="RW57" i="1"/>
  <c r="RX57" i="1" s="1"/>
  <c r="RV57" i="1"/>
  <c r="RK57" i="1"/>
  <c r="RL57" i="1" s="1"/>
  <c r="RM57" i="1" s="1"/>
  <c r="RN57" i="1" s="1"/>
  <c r="QZ57" i="1"/>
  <c r="RA57" i="1" s="1"/>
  <c r="RB57" i="1" s="1"/>
  <c r="RC57" i="1" s="1"/>
  <c r="QO57" i="1"/>
  <c r="QP57" i="1" s="1"/>
  <c r="QQ57" i="1" s="1"/>
  <c r="QR57" i="1" s="1"/>
  <c r="QD57" i="1"/>
  <c r="QE57" i="1" s="1"/>
  <c r="QF57" i="1" s="1"/>
  <c r="QG57" i="1" s="1"/>
  <c r="PT57" i="1"/>
  <c r="PU57" i="1" s="1"/>
  <c r="PV57" i="1" s="1"/>
  <c r="PS57" i="1"/>
  <c r="PH57" i="1"/>
  <c r="PI57" i="1" s="1"/>
  <c r="PJ57" i="1" s="1"/>
  <c r="PK57" i="1" s="1"/>
  <c r="OX57" i="1"/>
  <c r="OY57" i="1" s="1"/>
  <c r="OZ57" i="1" s="1"/>
  <c r="OW57" i="1"/>
  <c r="OM57" i="1"/>
  <c r="ON57" i="1" s="1"/>
  <c r="OO57" i="1" s="1"/>
  <c r="OL57" i="1"/>
  <c r="OA57" i="1"/>
  <c r="OB57" i="1" s="1"/>
  <c r="OC57" i="1" s="1"/>
  <c r="OD57" i="1" s="1"/>
  <c r="NP57" i="1"/>
  <c r="NQ57" i="1" s="1"/>
  <c r="NR57" i="1" s="1"/>
  <c r="NS57" i="1" s="1"/>
  <c r="NF57" i="1"/>
  <c r="NG57" i="1" s="1"/>
  <c r="NH57" i="1" s="1"/>
  <c r="NE57" i="1"/>
  <c r="MT57" i="1"/>
  <c r="MU57" i="1" s="1"/>
  <c r="MV57" i="1" s="1"/>
  <c r="MW57" i="1" s="1"/>
  <c r="MJ57" i="1"/>
  <c r="MK57" i="1" s="1"/>
  <c r="ML57" i="1" s="1"/>
  <c r="MI57" i="1"/>
  <c r="LY57" i="1"/>
  <c r="LZ57" i="1" s="1"/>
  <c r="MA57" i="1" s="1"/>
  <c r="LX57" i="1"/>
  <c r="LM57" i="1"/>
  <c r="LN57" i="1" s="1"/>
  <c r="LO57" i="1" s="1"/>
  <c r="LP57" i="1" s="1"/>
  <c r="LE57" i="1"/>
  <c r="LB57" i="1"/>
  <c r="LC57" i="1" s="1"/>
  <c r="LD57" i="1" s="1"/>
  <c r="KR57" i="1"/>
  <c r="KS57" i="1" s="1"/>
  <c r="KT57" i="1" s="1"/>
  <c r="KQ57" i="1"/>
  <c r="KG57" i="1"/>
  <c r="KH57" i="1" s="1"/>
  <c r="KI57" i="1" s="1"/>
  <c r="KF57" i="1"/>
  <c r="JU57" i="1"/>
  <c r="JV57" i="1" s="1"/>
  <c r="JW57" i="1" s="1"/>
  <c r="JX57" i="1" s="1"/>
  <c r="JK57" i="1"/>
  <c r="JL57" i="1" s="1"/>
  <c r="JM57" i="1" s="1"/>
  <c r="JJ57" i="1"/>
  <c r="IY57" i="1"/>
  <c r="IZ57" i="1" s="1"/>
  <c r="JA57" i="1" s="1"/>
  <c r="JB57" i="1" s="1"/>
  <c r="IQ57" i="1"/>
  <c r="IN57" i="1"/>
  <c r="IO57" i="1" s="1"/>
  <c r="IP57" i="1" s="1"/>
  <c r="IC57" i="1"/>
  <c r="ID57" i="1" s="1"/>
  <c r="IE57" i="1" s="1"/>
  <c r="IF57" i="1" s="1"/>
  <c r="HU57" i="1"/>
  <c r="HR57" i="1"/>
  <c r="HS57" i="1" s="1"/>
  <c r="HT57" i="1" s="1"/>
  <c r="HG57" i="1"/>
  <c r="HH57" i="1" s="1"/>
  <c r="HI57" i="1" s="1"/>
  <c r="HJ57" i="1" s="1"/>
  <c r="GV57" i="1"/>
  <c r="GW57" i="1" s="1"/>
  <c r="GX57" i="1" s="1"/>
  <c r="GY57" i="1" s="1"/>
  <c r="GL57" i="1"/>
  <c r="GM57" i="1" s="1"/>
  <c r="GN57" i="1" s="1"/>
  <c r="GK57" i="1"/>
  <c r="GC57" i="1"/>
  <c r="GA57" i="1"/>
  <c r="GB57" i="1" s="1"/>
  <c r="FZ57" i="1"/>
  <c r="FO57" i="1"/>
  <c r="FP57" i="1" s="1"/>
  <c r="FQ57" i="1" s="1"/>
  <c r="FR57" i="1" s="1"/>
  <c r="FG57" i="1"/>
  <c r="FE57" i="1"/>
  <c r="FF57" i="1" s="1"/>
  <c r="FD57" i="1"/>
  <c r="ES57" i="1"/>
  <c r="ET57" i="1" s="1"/>
  <c r="EU57" i="1" s="1"/>
  <c r="EV57" i="1" s="1"/>
  <c r="EK57" i="1"/>
  <c r="EI57" i="1"/>
  <c r="EJ57" i="1" s="1"/>
  <c r="EH57" i="1"/>
  <c r="DX57" i="1"/>
  <c r="DY57" i="1" s="1"/>
  <c r="DZ57" i="1" s="1"/>
  <c r="DW57" i="1"/>
  <c r="DO57" i="1"/>
  <c r="DM57" i="1"/>
  <c r="DN57" i="1" s="1"/>
  <c r="DL57" i="1"/>
  <c r="DA57" i="1"/>
  <c r="DB57" i="1" s="1"/>
  <c r="DC57" i="1" s="1"/>
  <c r="DD57" i="1" s="1"/>
  <c r="CS57" i="1"/>
  <c r="CQ57" i="1"/>
  <c r="CR57" i="1" s="1"/>
  <c r="CP57" i="1"/>
  <c r="CE57" i="1"/>
  <c r="CF57" i="1" s="1"/>
  <c r="CG57" i="1" s="1"/>
  <c r="CH57" i="1" s="1"/>
  <c r="BU57" i="1"/>
  <c r="BV57" i="1" s="1"/>
  <c r="BW57" i="1" s="1"/>
  <c r="BT57" i="1"/>
  <c r="BI57" i="1"/>
  <c r="BJ57" i="1" s="1"/>
  <c r="BK57" i="1" s="1"/>
  <c r="BL57" i="1" s="1"/>
  <c r="AX57" i="1"/>
  <c r="AY57" i="1" s="1"/>
  <c r="AZ57" i="1" s="1"/>
  <c r="BA57" i="1" s="1"/>
  <c r="AM57" i="1"/>
  <c r="AN57" i="1" s="1"/>
  <c r="AO57" i="1" s="1"/>
  <c r="AP57" i="1" s="1"/>
  <c r="AB57" i="1"/>
  <c r="AC57" i="1" s="1"/>
  <c r="AD57" i="1" s="1"/>
  <c r="AE57" i="1" s="1"/>
  <c r="R57" i="1"/>
  <c r="S57" i="1" s="1"/>
  <c r="T57" i="1" s="1"/>
  <c r="Q57" i="1"/>
  <c r="G57" i="1"/>
  <c r="H57" i="1" s="1"/>
  <c r="I57" i="1" s="1"/>
  <c r="F57" i="1"/>
  <c r="CLJ56" i="1"/>
  <c r="CLK56" i="1" s="1"/>
  <c r="CLL56" i="1" s="1"/>
  <c r="CLI56" i="1"/>
  <c r="CKY56" i="1"/>
  <c r="CKZ56" i="1" s="1"/>
  <c r="CLA56" i="1" s="1"/>
  <c r="CKX56" i="1"/>
  <c r="CKM56" i="1"/>
  <c r="CKN56" i="1" s="1"/>
  <c r="CKO56" i="1" s="1"/>
  <c r="CKP56" i="1" s="1"/>
  <c r="CKB56" i="1"/>
  <c r="CKC56" i="1" s="1"/>
  <c r="CKD56" i="1" s="1"/>
  <c r="CKE56" i="1" s="1"/>
  <c r="CJQ56" i="1"/>
  <c r="CJR56" i="1" s="1"/>
  <c r="CJS56" i="1" s="1"/>
  <c r="CJT56" i="1" s="1"/>
  <c r="CJF56" i="1"/>
  <c r="CJG56" i="1" s="1"/>
  <c r="CJH56" i="1" s="1"/>
  <c r="CJI56" i="1" s="1"/>
  <c r="CIU56" i="1"/>
  <c r="CIV56" i="1" s="1"/>
  <c r="CIW56" i="1" s="1"/>
  <c r="CIX56" i="1" s="1"/>
  <c r="CIM56" i="1"/>
  <c r="CIK56" i="1"/>
  <c r="CIL56" i="1" s="1"/>
  <c r="CIJ56" i="1"/>
  <c r="CHY56" i="1"/>
  <c r="CHZ56" i="1" s="1"/>
  <c r="CIA56" i="1" s="1"/>
  <c r="CIB56" i="1" s="1"/>
  <c r="CHQ56" i="1"/>
  <c r="CHO56" i="1"/>
  <c r="CHP56" i="1" s="1"/>
  <c r="CHN56" i="1"/>
  <c r="CHC56" i="1"/>
  <c r="CHD56" i="1" s="1"/>
  <c r="CHE56" i="1" s="1"/>
  <c r="CHF56" i="1" s="1"/>
  <c r="CGU56" i="1"/>
  <c r="CGS56" i="1"/>
  <c r="CGT56" i="1" s="1"/>
  <c r="CGR56" i="1"/>
  <c r="CGG56" i="1"/>
  <c r="CGH56" i="1" s="1"/>
  <c r="CGI56" i="1" s="1"/>
  <c r="CGJ56" i="1" s="1"/>
  <c r="CFY56" i="1"/>
  <c r="CFW56" i="1"/>
  <c r="CFX56" i="1" s="1"/>
  <c r="CFV56" i="1"/>
  <c r="CFK56" i="1"/>
  <c r="CFL56" i="1" s="1"/>
  <c r="CFM56" i="1" s="1"/>
  <c r="CFN56" i="1" s="1"/>
  <c r="CEZ56" i="1"/>
  <c r="CFA56" i="1" s="1"/>
  <c r="CFB56" i="1" s="1"/>
  <c r="CFC56" i="1" s="1"/>
  <c r="CEO56" i="1"/>
  <c r="CEP56" i="1" s="1"/>
  <c r="CEQ56" i="1" s="1"/>
  <c r="CER56" i="1" s="1"/>
  <c r="CEG56" i="1"/>
  <c r="CED56" i="1"/>
  <c r="CEE56" i="1" s="1"/>
  <c r="CEF56" i="1" s="1"/>
  <c r="CDS56" i="1"/>
  <c r="CDT56" i="1" s="1"/>
  <c r="CDU56" i="1" s="1"/>
  <c r="CDV56" i="1" s="1"/>
  <c r="CDI56" i="1"/>
  <c r="CDJ56" i="1" s="1"/>
  <c r="CDK56" i="1" s="1"/>
  <c r="CDH56" i="1"/>
  <c r="CCW56" i="1"/>
  <c r="CCX56" i="1" s="1"/>
  <c r="CCY56" i="1" s="1"/>
  <c r="CCZ56" i="1" s="1"/>
  <c r="CCL56" i="1"/>
  <c r="CCM56" i="1" s="1"/>
  <c r="CCN56" i="1" s="1"/>
  <c r="CCO56" i="1" s="1"/>
  <c r="CCB56" i="1"/>
  <c r="CCC56" i="1" s="1"/>
  <c r="CCD56" i="1" s="1"/>
  <c r="CCA56" i="1"/>
  <c r="CBP56" i="1"/>
  <c r="CBQ56" i="1" s="1"/>
  <c r="CBR56" i="1" s="1"/>
  <c r="CBS56" i="1" s="1"/>
  <c r="CBF56" i="1"/>
  <c r="CBG56" i="1" s="1"/>
  <c r="CBH56" i="1" s="1"/>
  <c r="CBE56" i="1"/>
  <c r="CAT56" i="1"/>
  <c r="CAU56" i="1" s="1"/>
  <c r="CAV56" i="1" s="1"/>
  <c r="CAW56" i="1" s="1"/>
  <c r="CAI56" i="1"/>
  <c r="CAJ56" i="1" s="1"/>
  <c r="CAK56" i="1" s="1"/>
  <c r="CAL56" i="1" s="1"/>
  <c r="CAA56" i="1"/>
  <c r="BZY56" i="1"/>
  <c r="BZZ56" i="1" s="1"/>
  <c r="BZX56" i="1"/>
  <c r="BZN56" i="1"/>
  <c r="BZO56" i="1" s="1"/>
  <c r="BZP56" i="1" s="1"/>
  <c r="BZM56" i="1"/>
  <c r="BZC56" i="1"/>
  <c r="BZD56" i="1" s="1"/>
  <c r="BZE56" i="1" s="1"/>
  <c r="BZB56" i="1"/>
  <c r="BYQ56" i="1"/>
  <c r="BYR56" i="1" s="1"/>
  <c r="BYS56" i="1" s="1"/>
  <c r="BYT56" i="1" s="1"/>
  <c r="BYI56" i="1"/>
  <c r="BYF56" i="1"/>
  <c r="BYG56" i="1" s="1"/>
  <c r="BYH56" i="1" s="1"/>
  <c r="BXU56" i="1"/>
  <c r="BXV56" i="1" s="1"/>
  <c r="BXW56" i="1" s="1"/>
  <c r="BXX56" i="1" s="1"/>
  <c r="BXJ56" i="1"/>
  <c r="BXK56" i="1" s="1"/>
  <c r="BXL56" i="1" s="1"/>
  <c r="BXM56" i="1" s="1"/>
  <c r="BWY56" i="1"/>
  <c r="BWZ56" i="1" s="1"/>
  <c r="BXA56" i="1" s="1"/>
  <c r="BXB56" i="1" s="1"/>
  <c r="BWN56" i="1"/>
  <c r="BWO56" i="1" s="1"/>
  <c r="BWP56" i="1" s="1"/>
  <c r="BWQ56" i="1" s="1"/>
  <c r="BWC56" i="1"/>
  <c r="BWD56" i="1" s="1"/>
  <c r="BWE56" i="1" s="1"/>
  <c r="BWF56" i="1" s="1"/>
  <c r="BVU56" i="1"/>
  <c r="BVS56" i="1"/>
  <c r="BVT56" i="1" s="1"/>
  <c r="BVR56" i="1"/>
  <c r="BVG56" i="1"/>
  <c r="BVH56" i="1" s="1"/>
  <c r="BVI56" i="1" s="1"/>
  <c r="BVJ56" i="1" s="1"/>
  <c r="BUW56" i="1"/>
  <c r="BUX56" i="1" s="1"/>
  <c r="BUY56" i="1" s="1"/>
  <c r="BUV56" i="1"/>
  <c r="BUK56" i="1"/>
  <c r="BUL56" i="1" s="1"/>
  <c r="BUM56" i="1" s="1"/>
  <c r="BUN56" i="1" s="1"/>
  <c r="BTZ56" i="1"/>
  <c r="BUA56" i="1" s="1"/>
  <c r="BUB56" i="1" s="1"/>
  <c r="BUC56" i="1" s="1"/>
  <c r="BTP56" i="1"/>
  <c r="BTQ56" i="1" s="1"/>
  <c r="BTR56" i="1" s="1"/>
  <c r="BTO56" i="1"/>
  <c r="BTD56" i="1"/>
  <c r="BTE56" i="1" s="1"/>
  <c r="BTF56" i="1" s="1"/>
  <c r="BTG56" i="1" s="1"/>
  <c r="BSS56" i="1"/>
  <c r="BST56" i="1" s="1"/>
  <c r="BSU56" i="1" s="1"/>
  <c r="BSV56" i="1" s="1"/>
  <c r="BSK56" i="1"/>
  <c r="BSH56" i="1"/>
  <c r="BSI56" i="1" s="1"/>
  <c r="BSJ56" i="1" s="1"/>
  <c r="BRW56" i="1"/>
  <c r="BRX56" i="1" s="1"/>
  <c r="BRY56" i="1" s="1"/>
  <c r="BRZ56" i="1" s="1"/>
  <c r="BRO56" i="1"/>
  <c r="BRL56" i="1"/>
  <c r="BRM56" i="1" s="1"/>
  <c r="BRN56" i="1" s="1"/>
  <c r="BRB56" i="1"/>
  <c r="BRC56" i="1" s="1"/>
  <c r="BRD56" i="1" s="1"/>
  <c r="BRA56" i="1"/>
  <c r="BQQ56" i="1"/>
  <c r="BQR56" i="1" s="1"/>
  <c r="BQS56" i="1" s="1"/>
  <c r="BQP56" i="1"/>
  <c r="BQE56" i="1"/>
  <c r="BQF56" i="1" s="1"/>
  <c r="BQG56" i="1" s="1"/>
  <c r="BQH56" i="1" s="1"/>
  <c r="BPT56" i="1"/>
  <c r="BPU56" i="1" s="1"/>
  <c r="BPV56" i="1" s="1"/>
  <c r="BPW56" i="1" s="1"/>
  <c r="BPI56" i="1"/>
  <c r="BPJ56" i="1" s="1"/>
  <c r="BPK56" i="1" s="1"/>
  <c r="BPL56" i="1" s="1"/>
  <c r="BPA56" i="1"/>
  <c r="BOX56" i="1"/>
  <c r="BOY56" i="1" s="1"/>
  <c r="BOZ56" i="1" s="1"/>
  <c r="BOM56" i="1"/>
  <c r="BON56" i="1" s="1"/>
  <c r="BOO56" i="1" s="1"/>
  <c r="BOP56" i="1" s="1"/>
  <c r="BOE56" i="1"/>
  <c r="BOC56" i="1"/>
  <c r="BOD56" i="1" s="1"/>
  <c r="BOB56" i="1"/>
  <c r="BNR56" i="1"/>
  <c r="BNS56" i="1" s="1"/>
  <c r="BNT56" i="1" s="1"/>
  <c r="BNQ56" i="1"/>
  <c r="BNF56" i="1"/>
  <c r="BNG56" i="1" s="1"/>
  <c r="BNH56" i="1" s="1"/>
  <c r="BNI56" i="1" s="1"/>
  <c r="BMU56" i="1"/>
  <c r="BMV56" i="1" s="1"/>
  <c r="BMW56" i="1" s="1"/>
  <c r="BMX56" i="1" s="1"/>
  <c r="BMJ56" i="1"/>
  <c r="BMK56" i="1" s="1"/>
  <c r="BML56" i="1" s="1"/>
  <c r="BMM56" i="1" s="1"/>
  <c r="BLZ56" i="1"/>
  <c r="BMA56" i="1" s="1"/>
  <c r="BMB56" i="1" s="1"/>
  <c r="BLY56" i="1"/>
  <c r="BLN56" i="1"/>
  <c r="BLO56" i="1" s="1"/>
  <c r="BLP56" i="1" s="1"/>
  <c r="BLQ56" i="1" s="1"/>
  <c r="BLC56" i="1"/>
  <c r="BLD56" i="1" s="1"/>
  <c r="BLE56" i="1" s="1"/>
  <c r="BLF56" i="1" s="1"/>
  <c r="BKR56" i="1"/>
  <c r="BKS56" i="1" s="1"/>
  <c r="BKT56" i="1" s="1"/>
  <c r="BKU56" i="1" s="1"/>
  <c r="BKH56" i="1"/>
  <c r="BKI56" i="1" s="1"/>
  <c r="BKJ56" i="1" s="1"/>
  <c r="BKG56" i="1"/>
  <c r="BJW56" i="1"/>
  <c r="BJX56" i="1" s="1"/>
  <c r="BJY56" i="1" s="1"/>
  <c r="BJV56" i="1"/>
  <c r="BJL56" i="1"/>
  <c r="BJM56" i="1" s="1"/>
  <c r="BJN56" i="1" s="1"/>
  <c r="BJK56" i="1"/>
  <c r="BJC56" i="1"/>
  <c r="BJA56" i="1"/>
  <c r="BJB56" i="1" s="1"/>
  <c r="BIZ56" i="1"/>
  <c r="BIO56" i="1"/>
  <c r="BIP56" i="1" s="1"/>
  <c r="BIQ56" i="1" s="1"/>
  <c r="BIR56" i="1" s="1"/>
  <c r="BID56" i="1"/>
  <c r="BIE56" i="1" s="1"/>
  <c r="BIF56" i="1" s="1"/>
  <c r="BIG56" i="1" s="1"/>
  <c r="BHS56" i="1"/>
  <c r="BHT56" i="1" s="1"/>
  <c r="BHU56" i="1" s="1"/>
  <c r="BHV56" i="1" s="1"/>
  <c r="BHK56" i="1"/>
  <c r="BHI56" i="1"/>
  <c r="BHJ56" i="1" s="1"/>
  <c r="BHH56" i="1"/>
  <c r="BGW56" i="1"/>
  <c r="BGX56" i="1" s="1"/>
  <c r="BGY56" i="1" s="1"/>
  <c r="BGZ56" i="1" s="1"/>
  <c r="BGL56" i="1"/>
  <c r="BGM56" i="1" s="1"/>
  <c r="BGN56" i="1" s="1"/>
  <c r="BGO56" i="1" s="1"/>
  <c r="BGB56" i="1"/>
  <c r="BGC56" i="1" s="1"/>
  <c r="BGD56" i="1" s="1"/>
  <c r="BGA56" i="1"/>
  <c r="BFP56" i="1"/>
  <c r="BFQ56" i="1" s="1"/>
  <c r="BFR56" i="1" s="1"/>
  <c r="BFS56" i="1" s="1"/>
  <c r="BFF56" i="1"/>
  <c r="BFG56" i="1" s="1"/>
  <c r="BFH56" i="1" s="1"/>
  <c r="BFE56" i="1"/>
  <c r="BET56" i="1"/>
  <c r="BEU56" i="1" s="1"/>
  <c r="BEV56" i="1" s="1"/>
  <c r="BEW56" i="1" s="1"/>
  <c r="BEJ56" i="1"/>
  <c r="BEK56" i="1" s="1"/>
  <c r="BEL56" i="1" s="1"/>
  <c r="BEI56" i="1"/>
  <c r="BDX56" i="1"/>
  <c r="BDY56" i="1" s="1"/>
  <c r="BDZ56" i="1" s="1"/>
  <c r="BEA56" i="1" s="1"/>
  <c r="BDN56" i="1"/>
  <c r="BDO56" i="1" s="1"/>
  <c r="BDP56" i="1" s="1"/>
  <c r="BDM56" i="1"/>
  <c r="BDB56" i="1"/>
  <c r="BDC56" i="1" s="1"/>
  <c r="BDD56" i="1" s="1"/>
  <c r="BDE56" i="1" s="1"/>
  <c r="BCQ56" i="1"/>
  <c r="BCR56" i="1" s="1"/>
  <c r="BCS56" i="1" s="1"/>
  <c r="BCT56" i="1" s="1"/>
  <c r="BCG56" i="1"/>
  <c r="BCH56" i="1" s="1"/>
  <c r="BCI56" i="1" s="1"/>
  <c r="BCF56" i="1"/>
  <c r="BBV56" i="1"/>
  <c r="BBW56" i="1" s="1"/>
  <c r="BBX56" i="1" s="1"/>
  <c r="BBU56" i="1"/>
  <c r="BBK56" i="1"/>
  <c r="BBL56" i="1" s="1"/>
  <c r="BBM56" i="1" s="1"/>
  <c r="BBJ56" i="1"/>
  <c r="BAY56" i="1"/>
  <c r="BAZ56" i="1" s="1"/>
  <c r="BBA56" i="1" s="1"/>
  <c r="BBB56" i="1" s="1"/>
  <c r="BAN56" i="1"/>
  <c r="BAO56" i="1" s="1"/>
  <c r="BAP56" i="1" s="1"/>
  <c r="BAQ56" i="1" s="1"/>
  <c r="BAD56" i="1"/>
  <c r="BAE56" i="1" s="1"/>
  <c r="BAF56" i="1" s="1"/>
  <c r="BAC56" i="1"/>
  <c r="AZS56" i="1"/>
  <c r="AZT56" i="1" s="1"/>
  <c r="AZU56" i="1" s="1"/>
  <c r="AZR56" i="1"/>
  <c r="AZG56" i="1"/>
  <c r="AZH56" i="1" s="1"/>
  <c r="AZI56" i="1" s="1"/>
  <c r="AZJ56" i="1" s="1"/>
  <c r="AYV56" i="1"/>
  <c r="AYW56" i="1" s="1"/>
  <c r="AYX56" i="1" s="1"/>
  <c r="AYY56" i="1" s="1"/>
  <c r="AYK56" i="1"/>
  <c r="AYL56" i="1" s="1"/>
  <c r="AYM56" i="1" s="1"/>
  <c r="AYN56" i="1" s="1"/>
  <c r="AYC56" i="1"/>
  <c r="AXZ56" i="1"/>
  <c r="AYA56" i="1" s="1"/>
  <c r="AYB56" i="1" s="1"/>
  <c r="AXP56" i="1"/>
  <c r="AXQ56" i="1" s="1"/>
  <c r="AXR56" i="1" s="1"/>
  <c r="AXO56" i="1"/>
  <c r="AXE56" i="1"/>
  <c r="AXF56" i="1" s="1"/>
  <c r="AXG56" i="1" s="1"/>
  <c r="AXD56" i="1"/>
  <c r="AWS56" i="1"/>
  <c r="AWT56" i="1" s="1"/>
  <c r="AWU56" i="1" s="1"/>
  <c r="AWV56" i="1" s="1"/>
  <c r="AWH56" i="1"/>
  <c r="AWI56" i="1" s="1"/>
  <c r="AWJ56" i="1" s="1"/>
  <c r="AWK56" i="1" s="1"/>
  <c r="AVX56" i="1"/>
  <c r="AVY56" i="1" s="1"/>
  <c r="AVZ56" i="1" s="1"/>
  <c r="AVW56" i="1"/>
  <c r="AVL56" i="1"/>
  <c r="AVM56" i="1" s="1"/>
  <c r="AVN56" i="1" s="1"/>
  <c r="AVO56" i="1" s="1"/>
  <c r="AVA56" i="1"/>
  <c r="AVB56" i="1" s="1"/>
  <c r="AVC56" i="1" s="1"/>
  <c r="AVD56" i="1" s="1"/>
  <c r="AUS56" i="1"/>
  <c r="AUP56" i="1"/>
  <c r="AUQ56" i="1" s="1"/>
  <c r="AUR56" i="1" s="1"/>
  <c r="AUE56" i="1"/>
  <c r="AUF56" i="1" s="1"/>
  <c r="AUG56" i="1" s="1"/>
  <c r="AUH56" i="1" s="1"/>
  <c r="ATW56" i="1"/>
  <c r="ATT56" i="1"/>
  <c r="ATU56" i="1" s="1"/>
  <c r="ATV56" i="1" s="1"/>
  <c r="ATI56" i="1"/>
  <c r="ATJ56" i="1" s="1"/>
  <c r="ATK56" i="1" s="1"/>
  <c r="ATL56" i="1" s="1"/>
  <c r="ASX56" i="1"/>
  <c r="ASY56" i="1" s="1"/>
  <c r="ASZ56" i="1" s="1"/>
  <c r="ATA56" i="1" s="1"/>
  <c r="ASM56" i="1"/>
  <c r="ASN56" i="1" s="1"/>
  <c r="ASO56" i="1" s="1"/>
  <c r="ASP56" i="1" s="1"/>
  <c r="ASB56" i="1"/>
  <c r="ASC56" i="1" s="1"/>
  <c r="ASD56" i="1" s="1"/>
  <c r="ASE56" i="1" s="1"/>
  <c r="ARR56" i="1"/>
  <c r="ARS56" i="1" s="1"/>
  <c r="ART56" i="1" s="1"/>
  <c r="ARQ56" i="1"/>
  <c r="ARG56" i="1"/>
  <c r="ARH56" i="1" s="1"/>
  <c r="ARI56" i="1" s="1"/>
  <c r="ARF56" i="1"/>
  <c r="AQU56" i="1"/>
  <c r="AQV56" i="1" s="1"/>
  <c r="AQW56" i="1" s="1"/>
  <c r="AQX56" i="1" s="1"/>
  <c r="AQM56" i="1"/>
  <c r="AQK56" i="1"/>
  <c r="AQL56" i="1" s="1"/>
  <c r="AQJ56" i="1"/>
  <c r="APZ56" i="1"/>
  <c r="AQA56" i="1" s="1"/>
  <c r="AQB56" i="1" s="1"/>
  <c r="APY56" i="1"/>
  <c r="APN56" i="1"/>
  <c r="APO56" i="1" s="1"/>
  <c r="APP56" i="1" s="1"/>
  <c r="APQ56" i="1" s="1"/>
  <c r="APD56" i="1"/>
  <c r="APE56" i="1" s="1"/>
  <c r="APF56" i="1" s="1"/>
  <c r="APC56" i="1"/>
  <c r="AOR56" i="1"/>
  <c r="AOS56" i="1" s="1"/>
  <c r="AOT56" i="1" s="1"/>
  <c r="AOU56" i="1" s="1"/>
  <c r="AOG56" i="1"/>
  <c r="AOH56" i="1" s="1"/>
  <c r="AOI56" i="1" s="1"/>
  <c r="AOJ56" i="1" s="1"/>
  <c r="ANW56" i="1"/>
  <c r="ANX56" i="1" s="1"/>
  <c r="ANY56" i="1" s="1"/>
  <c r="ANV56" i="1"/>
  <c r="ANK56" i="1"/>
  <c r="ANL56" i="1" s="1"/>
  <c r="ANM56" i="1" s="1"/>
  <c r="ANN56" i="1" s="1"/>
  <c r="ANA56" i="1"/>
  <c r="ANB56" i="1" s="1"/>
  <c r="ANC56" i="1" s="1"/>
  <c r="AMZ56" i="1"/>
  <c r="AMP56" i="1"/>
  <c r="AMQ56" i="1" s="1"/>
  <c r="AMR56" i="1" s="1"/>
  <c r="AMO56" i="1"/>
  <c r="AME56" i="1"/>
  <c r="AMF56" i="1" s="1"/>
  <c r="AMG56" i="1" s="1"/>
  <c r="AMD56" i="1"/>
  <c r="ALS56" i="1"/>
  <c r="ALT56" i="1" s="1"/>
  <c r="ALU56" i="1" s="1"/>
  <c r="ALV56" i="1" s="1"/>
  <c r="ALK56" i="1"/>
  <c r="ALI56" i="1"/>
  <c r="ALJ56" i="1" s="1"/>
  <c r="ALH56" i="1"/>
  <c r="AKW56" i="1"/>
  <c r="AKX56" i="1" s="1"/>
  <c r="AKY56" i="1" s="1"/>
  <c r="AKZ56" i="1" s="1"/>
  <c r="AKO56" i="1"/>
  <c r="AKM56" i="1"/>
  <c r="AKN56" i="1" s="1"/>
  <c r="AKL56" i="1"/>
  <c r="AKB56" i="1"/>
  <c r="AKC56" i="1" s="1"/>
  <c r="AKD56" i="1" s="1"/>
  <c r="AKA56" i="1"/>
  <c r="AJP56" i="1"/>
  <c r="AJQ56" i="1" s="1"/>
  <c r="AJR56" i="1" s="1"/>
  <c r="AJS56" i="1" s="1"/>
  <c r="AJE56" i="1"/>
  <c r="AJF56" i="1" s="1"/>
  <c r="AJG56" i="1" s="1"/>
  <c r="AJH56" i="1" s="1"/>
  <c r="AIT56" i="1"/>
  <c r="AIU56" i="1" s="1"/>
  <c r="AIV56" i="1" s="1"/>
  <c r="AIW56" i="1" s="1"/>
  <c r="AII56" i="1"/>
  <c r="AIJ56" i="1" s="1"/>
  <c r="AIK56" i="1" s="1"/>
  <c r="AIL56" i="1" s="1"/>
  <c r="AIA56" i="1"/>
  <c r="AHX56" i="1"/>
  <c r="AHY56" i="1" s="1"/>
  <c r="AHZ56" i="1" s="1"/>
  <c r="AHM56" i="1"/>
  <c r="AHN56" i="1" s="1"/>
  <c r="AHO56" i="1" s="1"/>
  <c r="AHP56" i="1" s="1"/>
  <c r="AHB56" i="1"/>
  <c r="AHC56" i="1" s="1"/>
  <c r="AHD56" i="1" s="1"/>
  <c r="AHE56" i="1" s="1"/>
  <c r="AGR56" i="1"/>
  <c r="AGS56" i="1" s="1"/>
  <c r="AGT56" i="1" s="1"/>
  <c r="AGQ56" i="1"/>
  <c r="AGF56" i="1"/>
  <c r="AGG56" i="1" s="1"/>
  <c r="AGH56" i="1" s="1"/>
  <c r="AGI56" i="1" s="1"/>
  <c r="AFV56" i="1"/>
  <c r="AFW56" i="1" s="1"/>
  <c r="AFX56" i="1" s="1"/>
  <c r="AFU56" i="1"/>
  <c r="AFJ56" i="1"/>
  <c r="AFK56" i="1" s="1"/>
  <c r="AFL56" i="1" s="1"/>
  <c r="AFM56" i="1" s="1"/>
  <c r="AEY56" i="1"/>
  <c r="AEZ56" i="1" s="1"/>
  <c r="AFA56" i="1" s="1"/>
  <c r="AFB56" i="1" s="1"/>
  <c r="AEQ56" i="1"/>
  <c r="AEO56" i="1"/>
  <c r="AEP56" i="1" s="1"/>
  <c r="AEN56" i="1"/>
  <c r="AED56" i="1"/>
  <c r="AEE56" i="1" s="1"/>
  <c r="AEF56" i="1" s="1"/>
  <c r="AEC56" i="1"/>
  <c r="ADS56" i="1"/>
  <c r="ADT56" i="1" s="1"/>
  <c r="ADU56" i="1" s="1"/>
  <c r="ADR56" i="1"/>
  <c r="ADH56" i="1"/>
  <c r="ADI56" i="1" s="1"/>
  <c r="ADJ56" i="1" s="1"/>
  <c r="ADG56" i="1"/>
  <c r="ACW56" i="1"/>
  <c r="ACX56" i="1" s="1"/>
  <c r="ACY56" i="1" s="1"/>
  <c r="ACV56" i="1"/>
  <c r="ACK56" i="1"/>
  <c r="ACL56" i="1" s="1"/>
  <c r="ACM56" i="1" s="1"/>
  <c r="ACN56" i="1" s="1"/>
  <c r="ACA56" i="1"/>
  <c r="ACB56" i="1" s="1"/>
  <c r="ACC56" i="1" s="1"/>
  <c r="ABZ56" i="1"/>
  <c r="ABO56" i="1"/>
  <c r="ABP56" i="1" s="1"/>
  <c r="ABQ56" i="1" s="1"/>
  <c r="ABR56" i="1" s="1"/>
  <c r="ABE56" i="1"/>
  <c r="ABF56" i="1" s="1"/>
  <c r="ABG56" i="1" s="1"/>
  <c r="ABD56" i="1"/>
  <c r="AAT56" i="1"/>
  <c r="AAU56" i="1" s="1"/>
  <c r="AAV56" i="1" s="1"/>
  <c r="AAS56" i="1"/>
  <c r="AAI56" i="1"/>
  <c r="AAJ56" i="1" s="1"/>
  <c r="AAK56" i="1" s="1"/>
  <c r="AAH56" i="1"/>
  <c r="ZW56" i="1"/>
  <c r="ZX56" i="1" s="1"/>
  <c r="ZY56" i="1" s="1"/>
  <c r="ZZ56" i="1" s="1"/>
  <c r="ZO56" i="1"/>
  <c r="ZM56" i="1"/>
  <c r="ZN56" i="1" s="1"/>
  <c r="ZL56" i="1"/>
  <c r="ZA56" i="1"/>
  <c r="ZB56" i="1" s="1"/>
  <c r="ZC56" i="1" s="1"/>
  <c r="ZD56" i="1" s="1"/>
  <c r="YP56" i="1"/>
  <c r="YQ56" i="1" s="1"/>
  <c r="YR56" i="1" s="1"/>
  <c r="YS56" i="1" s="1"/>
  <c r="YF56" i="1"/>
  <c r="YG56" i="1" s="1"/>
  <c r="YH56" i="1" s="1"/>
  <c r="YE56" i="1"/>
  <c r="XU56" i="1"/>
  <c r="XV56" i="1" s="1"/>
  <c r="XW56" i="1" s="1"/>
  <c r="XT56" i="1"/>
  <c r="XJ56" i="1"/>
  <c r="XK56" i="1" s="1"/>
  <c r="XL56" i="1" s="1"/>
  <c r="XI56" i="1"/>
  <c r="XA56" i="1"/>
  <c r="WX56" i="1"/>
  <c r="WY56" i="1" s="1"/>
  <c r="WZ56" i="1" s="1"/>
  <c r="WM56" i="1"/>
  <c r="WN56" i="1" s="1"/>
  <c r="WO56" i="1" s="1"/>
  <c r="WP56" i="1" s="1"/>
  <c r="WB56" i="1"/>
  <c r="WC56" i="1" s="1"/>
  <c r="WD56" i="1" s="1"/>
  <c r="WE56" i="1" s="1"/>
  <c r="VR56" i="1"/>
  <c r="VS56" i="1" s="1"/>
  <c r="VT56" i="1" s="1"/>
  <c r="VQ56" i="1"/>
  <c r="VF56" i="1"/>
  <c r="VG56" i="1" s="1"/>
  <c r="VH56" i="1" s="1"/>
  <c r="VI56" i="1" s="1"/>
  <c r="UU56" i="1"/>
  <c r="UV56" i="1" s="1"/>
  <c r="UW56" i="1" s="1"/>
  <c r="UX56" i="1" s="1"/>
  <c r="UJ56" i="1"/>
  <c r="UK56" i="1" s="1"/>
  <c r="UL56" i="1" s="1"/>
  <c r="UM56" i="1" s="1"/>
  <c r="TY56" i="1"/>
  <c r="TZ56" i="1" s="1"/>
  <c r="UA56" i="1" s="1"/>
  <c r="UB56" i="1" s="1"/>
  <c r="TN56" i="1"/>
  <c r="TO56" i="1" s="1"/>
  <c r="TP56" i="1" s="1"/>
  <c r="TQ56" i="1" s="1"/>
  <c r="TC56" i="1"/>
  <c r="TD56" i="1" s="1"/>
  <c r="TE56" i="1" s="1"/>
  <c r="TF56" i="1" s="1"/>
  <c r="SR56" i="1"/>
  <c r="SS56" i="1" s="1"/>
  <c r="ST56" i="1" s="1"/>
  <c r="SU56" i="1" s="1"/>
  <c r="SH56" i="1"/>
  <c r="SI56" i="1" s="1"/>
  <c r="SJ56" i="1" s="1"/>
  <c r="SG56" i="1"/>
  <c r="RW56" i="1"/>
  <c r="RX56" i="1" s="1"/>
  <c r="RY56" i="1" s="1"/>
  <c r="RV56" i="1"/>
  <c r="RL56" i="1"/>
  <c r="RM56" i="1" s="1"/>
  <c r="RN56" i="1" s="1"/>
  <c r="RK56" i="1"/>
  <c r="RC56" i="1"/>
  <c r="QZ56" i="1"/>
  <c r="RA56" i="1" s="1"/>
  <c r="RB56" i="1" s="1"/>
  <c r="QO56" i="1"/>
  <c r="QP56" i="1" s="1"/>
  <c r="QQ56" i="1" s="1"/>
  <c r="QR56" i="1" s="1"/>
  <c r="QD56" i="1"/>
  <c r="QE56" i="1" s="1"/>
  <c r="QF56" i="1" s="1"/>
  <c r="QG56" i="1" s="1"/>
  <c r="PS56" i="1"/>
  <c r="PT56" i="1" s="1"/>
  <c r="PU56" i="1" s="1"/>
  <c r="PV56" i="1" s="1"/>
  <c r="PI56" i="1"/>
  <c r="PJ56" i="1" s="1"/>
  <c r="PK56" i="1" s="1"/>
  <c r="PH56" i="1"/>
  <c r="OX56" i="1"/>
  <c r="OY56" i="1" s="1"/>
  <c r="OZ56" i="1" s="1"/>
  <c r="OW56" i="1"/>
  <c r="OL56" i="1"/>
  <c r="OM56" i="1" s="1"/>
  <c r="ON56" i="1" s="1"/>
  <c r="OO56" i="1" s="1"/>
  <c r="OB56" i="1"/>
  <c r="OC56" i="1" s="1"/>
  <c r="OD56" i="1" s="1"/>
  <c r="OA56" i="1"/>
  <c r="NQ56" i="1"/>
  <c r="NR56" i="1" s="1"/>
  <c r="NS56" i="1" s="1"/>
  <c r="NP56" i="1"/>
  <c r="NE56" i="1"/>
  <c r="NF56" i="1" s="1"/>
  <c r="NG56" i="1" s="1"/>
  <c r="NH56" i="1" s="1"/>
  <c r="MT56" i="1"/>
  <c r="MU56" i="1" s="1"/>
  <c r="MV56" i="1" s="1"/>
  <c r="MW56" i="1" s="1"/>
  <c r="MI56" i="1"/>
  <c r="MJ56" i="1" s="1"/>
  <c r="MK56" i="1" s="1"/>
  <c r="ML56" i="1" s="1"/>
  <c r="LY56" i="1"/>
  <c r="LZ56" i="1" s="1"/>
  <c r="MA56" i="1" s="1"/>
  <c r="LX56" i="1"/>
  <c r="LM56" i="1"/>
  <c r="LN56" i="1" s="1"/>
  <c r="LO56" i="1" s="1"/>
  <c r="LP56" i="1" s="1"/>
  <c r="LB56" i="1"/>
  <c r="LC56" i="1" s="1"/>
  <c r="LD56" i="1" s="1"/>
  <c r="LE56" i="1" s="1"/>
  <c r="KR56" i="1"/>
  <c r="KS56" i="1" s="1"/>
  <c r="KT56" i="1" s="1"/>
  <c r="KQ56" i="1"/>
  <c r="KF56" i="1"/>
  <c r="KG56" i="1" s="1"/>
  <c r="KH56" i="1" s="1"/>
  <c r="KI56" i="1" s="1"/>
  <c r="JV56" i="1"/>
  <c r="JW56" i="1" s="1"/>
  <c r="JX56" i="1" s="1"/>
  <c r="JU56" i="1"/>
  <c r="JM56" i="1"/>
  <c r="JK56" i="1"/>
  <c r="JL56" i="1" s="1"/>
  <c r="JJ56" i="1"/>
  <c r="IY56" i="1"/>
  <c r="IZ56" i="1" s="1"/>
  <c r="JA56" i="1" s="1"/>
  <c r="JB56" i="1" s="1"/>
  <c r="IN56" i="1"/>
  <c r="IO56" i="1" s="1"/>
  <c r="IP56" i="1" s="1"/>
  <c r="IQ56" i="1" s="1"/>
  <c r="IC56" i="1"/>
  <c r="ID56" i="1" s="1"/>
  <c r="IE56" i="1" s="1"/>
  <c r="IF56" i="1" s="1"/>
  <c r="HS56" i="1"/>
  <c r="HT56" i="1" s="1"/>
  <c r="HU56" i="1" s="1"/>
  <c r="HR56" i="1"/>
  <c r="HG56" i="1"/>
  <c r="HH56" i="1" s="1"/>
  <c r="HI56" i="1" s="1"/>
  <c r="HJ56" i="1" s="1"/>
  <c r="GV56" i="1"/>
  <c r="GW56" i="1" s="1"/>
  <c r="GX56" i="1" s="1"/>
  <c r="GY56" i="1" s="1"/>
  <c r="GL56" i="1"/>
  <c r="GM56" i="1" s="1"/>
  <c r="GN56" i="1" s="1"/>
  <c r="GK56" i="1"/>
  <c r="FZ56" i="1"/>
  <c r="GA56" i="1" s="1"/>
  <c r="GB56" i="1" s="1"/>
  <c r="GC56" i="1" s="1"/>
  <c r="FP56" i="1"/>
  <c r="FQ56" i="1" s="1"/>
  <c r="FR56" i="1" s="1"/>
  <c r="FO56" i="1"/>
  <c r="FE56" i="1"/>
  <c r="FF56" i="1" s="1"/>
  <c r="FG56" i="1" s="1"/>
  <c r="FD56" i="1"/>
  <c r="ES56" i="1"/>
  <c r="ET56" i="1" s="1"/>
  <c r="EU56" i="1" s="1"/>
  <c r="EV56" i="1" s="1"/>
  <c r="EK56" i="1"/>
  <c r="EH56" i="1"/>
  <c r="EI56" i="1" s="1"/>
  <c r="EJ56" i="1" s="1"/>
  <c r="DX56" i="1"/>
  <c r="DY56" i="1" s="1"/>
  <c r="DZ56" i="1" s="1"/>
  <c r="DW56" i="1"/>
  <c r="DL56" i="1"/>
  <c r="DM56" i="1" s="1"/>
  <c r="DN56" i="1" s="1"/>
  <c r="DO56" i="1" s="1"/>
  <c r="DA56" i="1"/>
  <c r="DB56" i="1" s="1"/>
  <c r="DC56" i="1" s="1"/>
  <c r="DD56" i="1" s="1"/>
  <c r="CQ56" i="1"/>
  <c r="CR56" i="1" s="1"/>
  <c r="CS56" i="1" s="1"/>
  <c r="CP56" i="1"/>
  <c r="CE56" i="1"/>
  <c r="CF56" i="1" s="1"/>
  <c r="CG56" i="1" s="1"/>
  <c r="CH56" i="1" s="1"/>
  <c r="BU56" i="1"/>
  <c r="BV56" i="1" s="1"/>
  <c r="BW56" i="1" s="1"/>
  <c r="BT56" i="1"/>
  <c r="BJ56" i="1"/>
  <c r="BK56" i="1" s="1"/>
  <c r="BL56" i="1" s="1"/>
  <c r="BI56" i="1"/>
  <c r="AY56" i="1"/>
  <c r="AZ56" i="1" s="1"/>
  <c r="BA56" i="1" s="1"/>
  <c r="AX56" i="1"/>
  <c r="AN56" i="1"/>
  <c r="AO56" i="1" s="1"/>
  <c r="AP56" i="1" s="1"/>
  <c r="AM56" i="1"/>
  <c r="AC56" i="1"/>
  <c r="AD56" i="1" s="1"/>
  <c r="AE56" i="1" s="1"/>
  <c r="AB56" i="1"/>
  <c r="Q56" i="1"/>
  <c r="R56" i="1" s="1"/>
  <c r="S56" i="1" s="1"/>
  <c r="T56" i="1" s="1"/>
  <c r="G56" i="1"/>
  <c r="H56" i="1" s="1"/>
  <c r="I56" i="1" s="1"/>
  <c r="F56" i="1"/>
  <c r="CLI55" i="1"/>
  <c r="CLJ55" i="1" s="1"/>
  <c r="CLK55" i="1" s="1"/>
  <c r="CLL55" i="1" s="1"/>
  <c r="CLA55" i="1"/>
  <c r="CKY55" i="1"/>
  <c r="CKZ55" i="1" s="1"/>
  <c r="CKX55" i="1"/>
  <c r="CKM55" i="1"/>
  <c r="CKN55" i="1" s="1"/>
  <c r="CKO55" i="1" s="1"/>
  <c r="CKP55" i="1" s="1"/>
  <c r="CKC55" i="1"/>
  <c r="CKD55" i="1" s="1"/>
  <c r="CKE55" i="1" s="1"/>
  <c r="CKB55" i="1"/>
  <c r="CJQ55" i="1"/>
  <c r="CJR55" i="1" s="1"/>
  <c r="CJS55" i="1" s="1"/>
  <c r="CJT55" i="1" s="1"/>
  <c r="CJG55" i="1"/>
  <c r="CJH55" i="1" s="1"/>
  <c r="CJI55" i="1" s="1"/>
  <c r="CJF55" i="1"/>
  <c r="CIU55" i="1"/>
  <c r="CIV55" i="1" s="1"/>
  <c r="CIW55" i="1" s="1"/>
  <c r="CIX55" i="1" s="1"/>
  <c r="CIK55" i="1"/>
  <c r="CIL55" i="1" s="1"/>
  <c r="CIM55" i="1" s="1"/>
  <c r="CIJ55" i="1"/>
  <c r="CHZ55" i="1"/>
  <c r="CIA55" i="1" s="1"/>
  <c r="CIB55" i="1" s="1"/>
  <c r="CHY55" i="1"/>
  <c r="CHQ55" i="1"/>
  <c r="CHN55" i="1"/>
  <c r="CHO55" i="1" s="1"/>
  <c r="CHP55" i="1" s="1"/>
  <c r="CHC55" i="1"/>
  <c r="CHD55" i="1" s="1"/>
  <c r="CHE55" i="1" s="1"/>
  <c r="CHF55" i="1" s="1"/>
  <c r="CGU55" i="1"/>
  <c r="CGR55" i="1"/>
  <c r="CGS55" i="1" s="1"/>
  <c r="CGT55" i="1" s="1"/>
  <c r="CGG55" i="1"/>
  <c r="CGH55" i="1" s="1"/>
  <c r="CGI55" i="1" s="1"/>
  <c r="CGJ55" i="1" s="1"/>
  <c r="CFW55" i="1"/>
  <c r="CFX55" i="1" s="1"/>
  <c r="CFY55" i="1" s="1"/>
  <c r="CFV55" i="1"/>
  <c r="CFL55" i="1"/>
  <c r="CFM55" i="1" s="1"/>
  <c r="CFN55" i="1" s="1"/>
  <c r="CFK55" i="1"/>
  <c r="CEZ55" i="1"/>
  <c r="CFA55" i="1" s="1"/>
  <c r="CFB55" i="1" s="1"/>
  <c r="CFC55" i="1" s="1"/>
  <c r="CEO55" i="1"/>
  <c r="CEP55" i="1" s="1"/>
  <c r="CEQ55" i="1" s="1"/>
  <c r="CER55" i="1" s="1"/>
  <c r="CED55" i="1"/>
  <c r="CEE55" i="1" s="1"/>
  <c r="CEF55" i="1" s="1"/>
  <c r="CEG55" i="1" s="1"/>
  <c r="CDT55" i="1"/>
  <c r="CDU55" i="1" s="1"/>
  <c r="CDV55" i="1" s="1"/>
  <c r="CDS55" i="1"/>
  <c r="CDH55" i="1"/>
  <c r="CDI55" i="1" s="1"/>
  <c r="CDJ55" i="1" s="1"/>
  <c r="CDK55" i="1" s="1"/>
  <c r="CCW55" i="1"/>
  <c r="CCX55" i="1" s="1"/>
  <c r="CCY55" i="1" s="1"/>
  <c r="CCZ55" i="1" s="1"/>
  <c r="CCM55" i="1"/>
  <c r="CCN55" i="1" s="1"/>
  <c r="CCO55" i="1" s="1"/>
  <c r="CCL55" i="1"/>
  <c r="CCB55" i="1"/>
  <c r="CCC55" i="1" s="1"/>
  <c r="CCD55" i="1" s="1"/>
  <c r="CCA55" i="1"/>
  <c r="CBP55" i="1"/>
  <c r="CBQ55" i="1" s="1"/>
  <c r="CBR55" i="1" s="1"/>
  <c r="CBS55" i="1" s="1"/>
  <c r="CBF55" i="1"/>
  <c r="CBG55" i="1" s="1"/>
  <c r="CBH55" i="1" s="1"/>
  <c r="CBE55" i="1"/>
  <c r="CAU55" i="1"/>
  <c r="CAV55" i="1" s="1"/>
  <c r="CAW55" i="1" s="1"/>
  <c r="CAT55" i="1"/>
  <c r="CAI55" i="1"/>
  <c r="CAJ55" i="1" s="1"/>
  <c r="CAK55" i="1" s="1"/>
  <c r="CAL55" i="1" s="1"/>
  <c r="BZY55" i="1"/>
  <c r="BZZ55" i="1" s="1"/>
  <c r="CAA55" i="1" s="1"/>
  <c r="BZX55" i="1"/>
  <c r="BZM55" i="1"/>
  <c r="BZN55" i="1" s="1"/>
  <c r="BZO55" i="1" s="1"/>
  <c r="BZP55" i="1" s="1"/>
  <c r="BZB55" i="1"/>
  <c r="BZC55" i="1" s="1"/>
  <c r="BZD55" i="1" s="1"/>
  <c r="BZE55" i="1" s="1"/>
  <c r="BYR55" i="1"/>
  <c r="BYS55" i="1" s="1"/>
  <c r="BYT55" i="1" s="1"/>
  <c r="BYQ55" i="1"/>
  <c r="BYI55" i="1"/>
  <c r="BYF55" i="1"/>
  <c r="BYG55" i="1" s="1"/>
  <c r="BYH55" i="1" s="1"/>
  <c r="BXU55" i="1"/>
  <c r="BXV55" i="1" s="1"/>
  <c r="BXW55" i="1" s="1"/>
  <c r="BXX55" i="1" s="1"/>
  <c r="BXM55" i="1"/>
  <c r="BXK55" i="1"/>
  <c r="BXL55" i="1" s="1"/>
  <c r="BXJ55" i="1"/>
  <c r="BWY55" i="1"/>
  <c r="BWZ55" i="1" s="1"/>
  <c r="BXA55" i="1" s="1"/>
  <c r="BXB55" i="1" s="1"/>
  <c r="BWN55" i="1"/>
  <c r="BWO55" i="1" s="1"/>
  <c r="BWP55" i="1" s="1"/>
  <c r="BWQ55" i="1" s="1"/>
  <c r="BWD55" i="1"/>
  <c r="BWE55" i="1" s="1"/>
  <c r="BWF55" i="1" s="1"/>
  <c r="BWC55" i="1"/>
  <c r="BVU55" i="1"/>
  <c r="BVS55" i="1"/>
  <c r="BVT55" i="1" s="1"/>
  <c r="BVR55" i="1"/>
  <c r="BVG55" i="1"/>
  <c r="BVH55" i="1" s="1"/>
  <c r="BVI55" i="1" s="1"/>
  <c r="BVJ55" i="1" s="1"/>
  <c r="BUV55" i="1"/>
  <c r="BUW55" i="1" s="1"/>
  <c r="BUX55" i="1" s="1"/>
  <c r="BUY55" i="1" s="1"/>
  <c r="BUK55" i="1"/>
  <c r="BUL55" i="1" s="1"/>
  <c r="BUM55" i="1" s="1"/>
  <c r="BUN55" i="1" s="1"/>
  <c r="BTZ55" i="1"/>
  <c r="BUA55" i="1" s="1"/>
  <c r="BUB55" i="1" s="1"/>
  <c r="BUC55" i="1" s="1"/>
  <c r="BTP55" i="1"/>
  <c r="BTQ55" i="1" s="1"/>
  <c r="BTR55" i="1" s="1"/>
  <c r="BTO55" i="1"/>
  <c r="BTG55" i="1"/>
  <c r="BTD55" i="1"/>
  <c r="BTE55" i="1" s="1"/>
  <c r="BTF55" i="1" s="1"/>
  <c r="BSS55" i="1"/>
  <c r="BST55" i="1" s="1"/>
  <c r="BSU55" i="1" s="1"/>
  <c r="BSV55" i="1" s="1"/>
  <c r="BSH55" i="1"/>
  <c r="BSI55" i="1" s="1"/>
  <c r="BSJ55" i="1" s="1"/>
  <c r="BSK55" i="1" s="1"/>
  <c r="BRW55" i="1"/>
  <c r="BRX55" i="1" s="1"/>
  <c r="BRY55" i="1" s="1"/>
  <c r="BRZ55" i="1" s="1"/>
  <c r="BRL55" i="1"/>
  <c r="BRM55" i="1" s="1"/>
  <c r="BRN55" i="1" s="1"/>
  <c r="BRO55" i="1" s="1"/>
  <c r="BRA55" i="1"/>
  <c r="BRB55" i="1" s="1"/>
  <c r="BRC55" i="1" s="1"/>
  <c r="BRD55" i="1" s="1"/>
  <c r="BQP55" i="1"/>
  <c r="BQQ55" i="1" s="1"/>
  <c r="BQR55" i="1" s="1"/>
  <c r="BQS55" i="1" s="1"/>
  <c r="BQF55" i="1"/>
  <c r="BQG55" i="1" s="1"/>
  <c r="BQH55" i="1" s="1"/>
  <c r="BQE55" i="1"/>
  <c r="BPT55" i="1"/>
  <c r="BPU55" i="1" s="1"/>
  <c r="BPV55" i="1" s="1"/>
  <c r="BPW55" i="1" s="1"/>
  <c r="BPJ55" i="1"/>
  <c r="BPK55" i="1" s="1"/>
  <c r="BPL55" i="1" s="1"/>
  <c r="BPI55" i="1"/>
  <c r="BOX55" i="1"/>
  <c r="BOY55" i="1" s="1"/>
  <c r="BOZ55" i="1" s="1"/>
  <c r="BPA55" i="1" s="1"/>
  <c r="BOM55" i="1"/>
  <c r="BON55" i="1" s="1"/>
  <c r="BOO55" i="1" s="1"/>
  <c r="BOP55" i="1" s="1"/>
  <c r="BOB55" i="1"/>
  <c r="BOC55" i="1" s="1"/>
  <c r="BOD55" i="1" s="1"/>
  <c r="BOE55" i="1" s="1"/>
  <c r="BNQ55" i="1"/>
  <c r="BNR55" i="1" s="1"/>
  <c r="BNS55" i="1" s="1"/>
  <c r="BNT55" i="1" s="1"/>
  <c r="BNF55" i="1"/>
  <c r="BNG55" i="1" s="1"/>
  <c r="BNH55" i="1" s="1"/>
  <c r="BNI55" i="1" s="1"/>
  <c r="BMV55" i="1"/>
  <c r="BMW55" i="1" s="1"/>
  <c r="BMX55" i="1" s="1"/>
  <c r="BMU55" i="1"/>
  <c r="BMM55" i="1"/>
  <c r="BMJ55" i="1"/>
  <c r="BMK55" i="1" s="1"/>
  <c r="BML55" i="1" s="1"/>
  <c r="BLZ55" i="1"/>
  <c r="BMA55" i="1" s="1"/>
  <c r="BMB55" i="1" s="1"/>
  <c r="BLY55" i="1"/>
  <c r="BLO55" i="1"/>
  <c r="BLP55" i="1" s="1"/>
  <c r="BLQ55" i="1" s="1"/>
  <c r="BLN55" i="1"/>
  <c r="BLC55" i="1"/>
  <c r="BLD55" i="1" s="1"/>
  <c r="BLE55" i="1" s="1"/>
  <c r="BLF55" i="1" s="1"/>
  <c r="BKR55" i="1"/>
  <c r="BKS55" i="1" s="1"/>
  <c r="BKT55" i="1" s="1"/>
  <c r="BKU55" i="1" s="1"/>
  <c r="BKG55" i="1"/>
  <c r="BKH55" i="1" s="1"/>
  <c r="BKI55" i="1" s="1"/>
  <c r="BKJ55" i="1" s="1"/>
  <c r="BJY55" i="1"/>
  <c r="BJV55" i="1"/>
  <c r="BJW55" i="1" s="1"/>
  <c r="BJX55" i="1" s="1"/>
  <c r="BJK55" i="1"/>
  <c r="BJL55" i="1" s="1"/>
  <c r="BJM55" i="1" s="1"/>
  <c r="BJN55" i="1" s="1"/>
  <c r="BIZ55" i="1"/>
  <c r="BJA55" i="1" s="1"/>
  <c r="BJB55" i="1" s="1"/>
  <c r="BJC55" i="1" s="1"/>
  <c r="BIP55" i="1"/>
  <c r="BIQ55" i="1" s="1"/>
  <c r="BIR55" i="1" s="1"/>
  <c r="BIO55" i="1"/>
  <c r="BID55" i="1"/>
  <c r="BIE55" i="1" s="1"/>
  <c r="BIF55" i="1" s="1"/>
  <c r="BIG55" i="1" s="1"/>
  <c r="BHT55" i="1"/>
  <c r="BHU55" i="1" s="1"/>
  <c r="BHV55" i="1" s="1"/>
  <c r="BHS55" i="1"/>
  <c r="BHK55" i="1"/>
  <c r="BHH55" i="1"/>
  <c r="BHI55" i="1" s="1"/>
  <c r="BHJ55" i="1" s="1"/>
  <c r="BGW55" i="1"/>
  <c r="BGX55" i="1" s="1"/>
  <c r="BGY55" i="1" s="1"/>
  <c r="BGZ55" i="1" s="1"/>
  <c r="BGL55" i="1"/>
  <c r="BGM55" i="1" s="1"/>
  <c r="BGN55" i="1" s="1"/>
  <c r="BGO55" i="1" s="1"/>
  <c r="BGA55" i="1"/>
  <c r="BGB55" i="1" s="1"/>
  <c r="BGC55" i="1" s="1"/>
  <c r="BGD55" i="1" s="1"/>
  <c r="BFP55" i="1"/>
  <c r="BFQ55" i="1" s="1"/>
  <c r="BFR55" i="1" s="1"/>
  <c r="BFS55" i="1" s="1"/>
  <c r="BFE55" i="1"/>
  <c r="BFF55" i="1" s="1"/>
  <c r="BFG55" i="1" s="1"/>
  <c r="BFH55" i="1" s="1"/>
  <c r="BEW55" i="1"/>
  <c r="BEU55" i="1"/>
  <c r="BEV55" i="1" s="1"/>
  <c r="BET55" i="1"/>
  <c r="BEJ55" i="1"/>
  <c r="BEK55" i="1" s="1"/>
  <c r="BEL55" i="1" s="1"/>
  <c r="BEI55" i="1"/>
  <c r="BDY55" i="1"/>
  <c r="BDZ55" i="1" s="1"/>
  <c r="BEA55" i="1" s="1"/>
  <c r="BDX55" i="1"/>
  <c r="BDN55" i="1"/>
  <c r="BDO55" i="1" s="1"/>
  <c r="BDP55" i="1" s="1"/>
  <c r="BDM55" i="1"/>
  <c r="BDE55" i="1"/>
  <c r="BDB55" i="1"/>
  <c r="BDC55" i="1" s="1"/>
  <c r="BDD55" i="1" s="1"/>
  <c r="BCR55" i="1"/>
  <c r="BCS55" i="1" s="1"/>
  <c r="BCT55" i="1" s="1"/>
  <c r="BCQ55" i="1"/>
  <c r="BCG55" i="1"/>
  <c r="BCH55" i="1" s="1"/>
  <c r="BCI55" i="1" s="1"/>
  <c r="BCF55" i="1"/>
  <c r="BBU55" i="1"/>
  <c r="BBV55" i="1" s="1"/>
  <c r="BBW55" i="1" s="1"/>
  <c r="BBX55" i="1" s="1"/>
  <c r="BBM55" i="1"/>
  <c r="BBK55" i="1"/>
  <c r="BBL55" i="1" s="1"/>
  <c r="BBJ55" i="1"/>
  <c r="BAZ55" i="1"/>
  <c r="BBA55" i="1" s="1"/>
  <c r="BBB55" i="1" s="1"/>
  <c r="BAY55" i="1"/>
  <c r="BAN55" i="1"/>
  <c r="BAO55" i="1" s="1"/>
  <c r="BAP55" i="1" s="1"/>
  <c r="BAQ55" i="1" s="1"/>
  <c r="BAC55" i="1"/>
  <c r="BAD55" i="1" s="1"/>
  <c r="BAE55" i="1" s="1"/>
  <c r="BAF55" i="1" s="1"/>
  <c r="AZS55" i="1"/>
  <c r="AZT55" i="1" s="1"/>
  <c r="AZU55" i="1" s="1"/>
  <c r="AZR55" i="1"/>
  <c r="AZG55" i="1"/>
  <c r="AZH55" i="1" s="1"/>
  <c r="AZI55" i="1" s="1"/>
  <c r="AZJ55" i="1" s="1"/>
  <c r="AYY55" i="1"/>
  <c r="AYW55" i="1"/>
  <c r="AYX55" i="1" s="1"/>
  <c r="AYV55" i="1"/>
  <c r="AYK55" i="1"/>
  <c r="AYL55" i="1" s="1"/>
  <c r="AYM55" i="1" s="1"/>
  <c r="AYN55" i="1" s="1"/>
  <c r="AYC55" i="1"/>
  <c r="AXZ55" i="1"/>
  <c r="AYA55" i="1" s="1"/>
  <c r="AYB55" i="1" s="1"/>
  <c r="AXP55" i="1"/>
  <c r="AXQ55" i="1" s="1"/>
  <c r="AXR55" i="1" s="1"/>
  <c r="AXO55" i="1"/>
  <c r="AXG55" i="1"/>
  <c r="AXD55" i="1"/>
  <c r="AXE55" i="1" s="1"/>
  <c r="AXF55" i="1" s="1"/>
  <c r="AWS55" i="1"/>
  <c r="AWT55" i="1" s="1"/>
  <c r="AWU55" i="1" s="1"/>
  <c r="AWV55" i="1" s="1"/>
  <c r="AWI55" i="1"/>
  <c r="AWJ55" i="1" s="1"/>
  <c r="AWK55" i="1" s="1"/>
  <c r="AWH55" i="1"/>
  <c r="AVX55" i="1"/>
  <c r="AVY55" i="1" s="1"/>
  <c r="AVZ55" i="1" s="1"/>
  <c r="AVW55" i="1"/>
  <c r="AVL55" i="1"/>
  <c r="AVM55" i="1" s="1"/>
  <c r="AVN55" i="1" s="1"/>
  <c r="AVO55" i="1" s="1"/>
  <c r="AVB55" i="1"/>
  <c r="AVC55" i="1" s="1"/>
  <c r="AVD55" i="1" s="1"/>
  <c r="AVA55" i="1"/>
  <c r="AUP55" i="1"/>
  <c r="AUQ55" i="1" s="1"/>
  <c r="AUR55" i="1" s="1"/>
  <c r="AUS55" i="1" s="1"/>
  <c r="AUF55" i="1"/>
  <c r="AUG55" i="1" s="1"/>
  <c r="AUH55" i="1" s="1"/>
  <c r="AUE55" i="1"/>
  <c r="ATT55" i="1"/>
  <c r="ATU55" i="1" s="1"/>
  <c r="ATV55" i="1" s="1"/>
  <c r="ATW55" i="1" s="1"/>
  <c r="ATI55" i="1"/>
  <c r="ATJ55" i="1" s="1"/>
  <c r="ATK55" i="1" s="1"/>
  <c r="ATL55" i="1" s="1"/>
  <c r="ATA55" i="1"/>
  <c r="ASY55" i="1"/>
  <c r="ASZ55" i="1" s="1"/>
  <c r="ASX55" i="1"/>
  <c r="ASN55" i="1"/>
  <c r="ASO55" i="1" s="1"/>
  <c r="ASP55" i="1" s="1"/>
  <c r="ASM55" i="1"/>
  <c r="ASB55" i="1"/>
  <c r="ASC55" i="1" s="1"/>
  <c r="ASD55" i="1" s="1"/>
  <c r="ASE55" i="1" s="1"/>
  <c r="ARR55" i="1"/>
  <c r="ARS55" i="1" s="1"/>
  <c r="ART55" i="1" s="1"/>
  <c r="ARQ55" i="1"/>
  <c r="ARF55" i="1"/>
  <c r="ARG55" i="1" s="1"/>
  <c r="ARH55" i="1" s="1"/>
  <c r="ARI55" i="1" s="1"/>
  <c r="AQU55" i="1"/>
  <c r="AQV55" i="1" s="1"/>
  <c r="AQW55" i="1" s="1"/>
  <c r="AQX55" i="1" s="1"/>
  <c r="AQK55" i="1"/>
  <c r="AQL55" i="1" s="1"/>
  <c r="AQM55" i="1" s="1"/>
  <c r="AQJ55" i="1"/>
  <c r="APY55" i="1"/>
  <c r="APZ55" i="1" s="1"/>
  <c r="AQA55" i="1" s="1"/>
  <c r="AQB55" i="1" s="1"/>
  <c r="APN55" i="1"/>
  <c r="APO55" i="1" s="1"/>
  <c r="APP55" i="1" s="1"/>
  <c r="APQ55" i="1" s="1"/>
  <c r="APD55" i="1"/>
  <c r="APE55" i="1" s="1"/>
  <c r="APF55" i="1" s="1"/>
  <c r="APC55" i="1"/>
  <c r="AOR55" i="1"/>
  <c r="AOS55" i="1" s="1"/>
  <c r="AOT55" i="1" s="1"/>
  <c r="AOU55" i="1" s="1"/>
  <c r="AOG55" i="1"/>
  <c r="AOH55" i="1" s="1"/>
  <c r="AOI55" i="1" s="1"/>
  <c r="AOJ55" i="1" s="1"/>
  <c r="ANY55" i="1"/>
  <c r="ANW55" i="1"/>
  <c r="ANX55" i="1" s="1"/>
  <c r="ANV55" i="1"/>
  <c r="ANK55" i="1"/>
  <c r="ANL55" i="1" s="1"/>
  <c r="ANM55" i="1" s="1"/>
  <c r="ANN55" i="1" s="1"/>
  <c r="ANA55" i="1"/>
  <c r="ANB55" i="1" s="1"/>
  <c r="ANC55" i="1" s="1"/>
  <c r="AMZ55" i="1"/>
  <c r="AMP55" i="1"/>
  <c r="AMQ55" i="1" s="1"/>
  <c r="AMR55" i="1" s="1"/>
  <c r="AMO55" i="1"/>
  <c r="AME55" i="1"/>
  <c r="AMF55" i="1" s="1"/>
  <c r="AMG55" i="1" s="1"/>
  <c r="AMD55" i="1"/>
  <c r="ALS55" i="1"/>
  <c r="ALT55" i="1" s="1"/>
  <c r="ALU55" i="1" s="1"/>
  <c r="ALV55" i="1" s="1"/>
  <c r="ALH55" i="1"/>
  <c r="ALI55" i="1" s="1"/>
  <c r="ALJ55" i="1" s="1"/>
  <c r="ALK55" i="1" s="1"/>
  <c r="AKW55" i="1"/>
  <c r="AKX55" i="1" s="1"/>
  <c r="AKY55" i="1" s="1"/>
  <c r="AKZ55" i="1" s="1"/>
  <c r="AKL55" i="1"/>
  <c r="AKM55" i="1" s="1"/>
  <c r="AKN55" i="1" s="1"/>
  <c r="AKO55" i="1" s="1"/>
  <c r="AKB55" i="1"/>
  <c r="AKC55" i="1" s="1"/>
  <c r="AKD55" i="1" s="1"/>
  <c r="AKA55" i="1"/>
  <c r="AJQ55" i="1"/>
  <c r="AJR55" i="1" s="1"/>
  <c r="AJS55" i="1" s="1"/>
  <c r="AJP55" i="1"/>
  <c r="AJE55" i="1"/>
  <c r="AJF55" i="1" s="1"/>
  <c r="AJG55" i="1" s="1"/>
  <c r="AJH55" i="1" s="1"/>
  <c r="AIT55" i="1"/>
  <c r="AIU55" i="1" s="1"/>
  <c r="AIV55" i="1" s="1"/>
  <c r="AIW55" i="1" s="1"/>
  <c r="AIJ55" i="1"/>
  <c r="AIK55" i="1" s="1"/>
  <c r="AIL55" i="1" s="1"/>
  <c r="AII55" i="1"/>
  <c r="AHX55" i="1"/>
  <c r="AHY55" i="1" s="1"/>
  <c r="AHZ55" i="1" s="1"/>
  <c r="AIA55" i="1" s="1"/>
  <c r="AHM55" i="1"/>
  <c r="AHN55" i="1" s="1"/>
  <c r="AHO55" i="1" s="1"/>
  <c r="AHP55" i="1" s="1"/>
  <c r="AHB55" i="1"/>
  <c r="AHC55" i="1" s="1"/>
  <c r="AHD55" i="1" s="1"/>
  <c r="AHE55" i="1" s="1"/>
  <c r="AGR55" i="1"/>
  <c r="AGS55" i="1" s="1"/>
  <c r="AGT55" i="1" s="1"/>
  <c r="AGQ55" i="1"/>
  <c r="AGG55" i="1"/>
  <c r="AGH55" i="1" s="1"/>
  <c r="AGI55" i="1" s="1"/>
  <c r="AGF55" i="1"/>
  <c r="AFV55" i="1"/>
  <c r="AFW55" i="1" s="1"/>
  <c r="AFX55" i="1" s="1"/>
  <c r="AFU55" i="1"/>
  <c r="AFJ55" i="1"/>
  <c r="AFK55" i="1" s="1"/>
  <c r="AFL55" i="1" s="1"/>
  <c r="AFM55" i="1" s="1"/>
  <c r="AEZ55" i="1"/>
  <c r="AFA55" i="1" s="1"/>
  <c r="AFB55" i="1" s="1"/>
  <c r="AEY55" i="1"/>
  <c r="AEN55" i="1"/>
  <c r="AEO55" i="1" s="1"/>
  <c r="AEP55" i="1" s="1"/>
  <c r="AEQ55" i="1" s="1"/>
  <c r="AEC55" i="1"/>
  <c r="AED55" i="1" s="1"/>
  <c r="AEE55" i="1" s="1"/>
  <c r="AEF55" i="1" s="1"/>
  <c r="ADS55" i="1"/>
  <c r="ADT55" i="1" s="1"/>
  <c r="ADU55" i="1" s="1"/>
  <c r="ADR55" i="1"/>
  <c r="ADH55" i="1"/>
  <c r="ADI55" i="1" s="1"/>
  <c r="ADJ55" i="1" s="1"/>
  <c r="ADG55" i="1"/>
  <c r="ACV55" i="1"/>
  <c r="ACW55" i="1" s="1"/>
  <c r="ACX55" i="1" s="1"/>
  <c r="ACY55" i="1" s="1"/>
  <c r="ACL55" i="1"/>
  <c r="ACM55" i="1" s="1"/>
  <c r="ACN55" i="1" s="1"/>
  <c r="ACK55" i="1"/>
  <c r="ACA55" i="1"/>
  <c r="ACB55" i="1" s="1"/>
  <c r="ACC55" i="1" s="1"/>
  <c r="ABZ55" i="1"/>
  <c r="ABO55" i="1"/>
  <c r="ABP55" i="1" s="1"/>
  <c r="ABQ55" i="1" s="1"/>
  <c r="ABR55" i="1" s="1"/>
  <c r="ABD55" i="1"/>
  <c r="ABE55" i="1" s="1"/>
  <c r="ABF55" i="1" s="1"/>
  <c r="ABG55" i="1" s="1"/>
  <c r="AAT55" i="1"/>
  <c r="AAU55" i="1" s="1"/>
  <c r="AAV55" i="1" s="1"/>
  <c r="AAS55" i="1"/>
  <c r="AAI55" i="1"/>
  <c r="AAJ55" i="1" s="1"/>
  <c r="AAK55" i="1" s="1"/>
  <c r="AAH55" i="1"/>
  <c r="ZW55" i="1"/>
  <c r="ZX55" i="1" s="1"/>
  <c r="ZY55" i="1" s="1"/>
  <c r="ZZ55" i="1" s="1"/>
  <c r="ZL55" i="1"/>
  <c r="ZM55" i="1" s="1"/>
  <c r="ZN55" i="1" s="1"/>
  <c r="ZO55" i="1" s="1"/>
  <c r="ZA55" i="1"/>
  <c r="ZB55" i="1" s="1"/>
  <c r="ZC55" i="1" s="1"/>
  <c r="ZD55" i="1" s="1"/>
  <c r="YQ55" i="1"/>
  <c r="YR55" i="1" s="1"/>
  <c r="YS55" i="1" s="1"/>
  <c r="YP55" i="1"/>
  <c r="YF55" i="1"/>
  <c r="YG55" i="1" s="1"/>
  <c r="YH55" i="1" s="1"/>
  <c r="YE55" i="1"/>
  <c r="XU55" i="1"/>
  <c r="XV55" i="1" s="1"/>
  <c r="XW55" i="1" s="1"/>
  <c r="XT55" i="1"/>
  <c r="XJ55" i="1"/>
  <c r="XK55" i="1" s="1"/>
  <c r="XL55" i="1" s="1"/>
  <c r="XI55" i="1"/>
  <c r="WX55" i="1"/>
  <c r="WY55" i="1" s="1"/>
  <c r="WZ55" i="1" s="1"/>
  <c r="XA55" i="1" s="1"/>
  <c r="WM55" i="1"/>
  <c r="WN55" i="1" s="1"/>
  <c r="WO55" i="1" s="1"/>
  <c r="WP55" i="1" s="1"/>
  <c r="WE55" i="1"/>
  <c r="WB55" i="1"/>
  <c r="WC55" i="1" s="1"/>
  <c r="WD55" i="1" s="1"/>
  <c r="VQ55" i="1"/>
  <c r="VR55" i="1" s="1"/>
  <c r="VS55" i="1" s="1"/>
  <c r="VT55" i="1" s="1"/>
  <c r="VG55" i="1"/>
  <c r="VH55" i="1" s="1"/>
  <c r="VI55" i="1" s="1"/>
  <c r="VF55" i="1"/>
  <c r="UV55" i="1"/>
  <c r="UW55" i="1" s="1"/>
  <c r="UX55" i="1" s="1"/>
  <c r="UU55" i="1"/>
  <c r="UK55" i="1"/>
  <c r="UL55" i="1" s="1"/>
  <c r="UM55" i="1" s="1"/>
  <c r="UJ55" i="1"/>
  <c r="TY55" i="1"/>
  <c r="TZ55" i="1" s="1"/>
  <c r="UA55" i="1" s="1"/>
  <c r="UB55" i="1" s="1"/>
  <c r="TN55" i="1"/>
  <c r="TO55" i="1" s="1"/>
  <c r="TP55" i="1" s="1"/>
  <c r="TQ55" i="1" s="1"/>
  <c r="TD55" i="1"/>
  <c r="TE55" i="1" s="1"/>
  <c r="TF55" i="1" s="1"/>
  <c r="TC55" i="1"/>
  <c r="SR55" i="1"/>
  <c r="SS55" i="1" s="1"/>
  <c r="ST55" i="1" s="1"/>
  <c r="SU55" i="1" s="1"/>
  <c r="SG55" i="1"/>
  <c r="SH55" i="1" s="1"/>
  <c r="SI55" i="1" s="1"/>
  <c r="SJ55" i="1" s="1"/>
  <c r="RY55" i="1"/>
  <c r="RW55" i="1"/>
  <c r="RX55" i="1" s="1"/>
  <c r="RV55" i="1"/>
  <c r="RK55" i="1"/>
  <c r="RL55" i="1" s="1"/>
  <c r="RM55" i="1" s="1"/>
  <c r="RN55" i="1" s="1"/>
  <c r="QZ55" i="1"/>
  <c r="RA55" i="1" s="1"/>
  <c r="RB55" i="1" s="1"/>
  <c r="RC55" i="1" s="1"/>
  <c r="QP55" i="1"/>
  <c r="QQ55" i="1" s="1"/>
  <c r="QR55" i="1" s="1"/>
  <c r="QO55" i="1"/>
  <c r="QE55" i="1"/>
  <c r="QF55" i="1" s="1"/>
  <c r="QG55" i="1" s="1"/>
  <c r="QD55" i="1"/>
  <c r="PS55" i="1"/>
  <c r="PT55" i="1" s="1"/>
  <c r="PU55" i="1" s="1"/>
  <c r="PV55" i="1" s="1"/>
  <c r="PI55" i="1"/>
  <c r="PJ55" i="1" s="1"/>
  <c r="PK55" i="1" s="1"/>
  <c r="PH55" i="1"/>
  <c r="OW55" i="1"/>
  <c r="OX55" i="1" s="1"/>
  <c r="OY55" i="1" s="1"/>
  <c r="OZ55" i="1" s="1"/>
  <c r="OL55" i="1"/>
  <c r="OM55" i="1" s="1"/>
  <c r="ON55" i="1" s="1"/>
  <c r="OO55" i="1" s="1"/>
  <c r="OA55" i="1"/>
  <c r="OB55" i="1" s="1"/>
  <c r="OC55" i="1" s="1"/>
  <c r="OD55" i="1" s="1"/>
  <c r="NP55" i="1"/>
  <c r="NQ55" i="1" s="1"/>
  <c r="NR55" i="1" s="1"/>
  <c r="NS55" i="1" s="1"/>
  <c r="NF55" i="1"/>
  <c r="NG55" i="1" s="1"/>
  <c r="NH55" i="1" s="1"/>
  <c r="NE55" i="1"/>
  <c r="MU55" i="1"/>
  <c r="MV55" i="1" s="1"/>
  <c r="MW55" i="1" s="1"/>
  <c r="MT55" i="1"/>
  <c r="MI55" i="1"/>
  <c r="MJ55" i="1" s="1"/>
  <c r="MK55" i="1" s="1"/>
  <c r="ML55" i="1" s="1"/>
  <c r="LX55" i="1"/>
  <c r="LY55" i="1" s="1"/>
  <c r="LZ55" i="1" s="1"/>
  <c r="MA55" i="1" s="1"/>
  <c r="LN55" i="1"/>
  <c r="LO55" i="1" s="1"/>
  <c r="LP55" i="1" s="1"/>
  <c r="LM55" i="1"/>
  <c r="LB55" i="1"/>
  <c r="LC55" i="1" s="1"/>
  <c r="LD55" i="1" s="1"/>
  <c r="LE55" i="1" s="1"/>
  <c r="KQ55" i="1"/>
  <c r="KR55" i="1" s="1"/>
  <c r="KS55" i="1" s="1"/>
  <c r="KT55" i="1" s="1"/>
  <c r="KI55" i="1"/>
  <c r="KG55" i="1"/>
  <c r="KH55" i="1" s="1"/>
  <c r="KF55" i="1"/>
  <c r="JU55" i="1"/>
  <c r="JV55" i="1" s="1"/>
  <c r="JW55" i="1" s="1"/>
  <c r="JX55" i="1" s="1"/>
  <c r="JM55" i="1"/>
  <c r="JK55" i="1"/>
  <c r="JL55" i="1" s="1"/>
  <c r="JJ55" i="1"/>
  <c r="IZ55" i="1"/>
  <c r="JA55" i="1" s="1"/>
  <c r="JB55" i="1" s="1"/>
  <c r="IY55" i="1"/>
  <c r="IO55" i="1"/>
  <c r="IP55" i="1" s="1"/>
  <c r="IQ55" i="1" s="1"/>
  <c r="IN55" i="1"/>
  <c r="ID55" i="1"/>
  <c r="IE55" i="1" s="1"/>
  <c r="IF55" i="1" s="1"/>
  <c r="IC55" i="1"/>
  <c r="HS55" i="1"/>
  <c r="HT55" i="1" s="1"/>
  <c r="HU55" i="1" s="1"/>
  <c r="HR55" i="1"/>
  <c r="HG55" i="1"/>
  <c r="HH55" i="1" s="1"/>
  <c r="HI55" i="1" s="1"/>
  <c r="HJ55" i="1" s="1"/>
  <c r="GW55" i="1"/>
  <c r="GX55" i="1" s="1"/>
  <c r="GY55" i="1" s="1"/>
  <c r="GV55" i="1"/>
  <c r="GK55" i="1"/>
  <c r="GL55" i="1" s="1"/>
  <c r="GM55" i="1" s="1"/>
  <c r="GN55" i="1" s="1"/>
  <c r="GA55" i="1"/>
  <c r="GB55" i="1" s="1"/>
  <c r="GC55" i="1" s="1"/>
  <c r="FZ55" i="1"/>
  <c r="FO55" i="1"/>
  <c r="FP55" i="1" s="1"/>
  <c r="FQ55" i="1" s="1"/>
  <c r="FR55" i="1" s="1"/>
  <c r="FD55" i="1"/>
  <c r="FE55" i="1" s="1"/>
  <c r="FF55" i="1" s="1"/>
  <c r="FG55" i="1" s="1"/>
  <c r="ES55" i="1"/>
  <c r="ET55" i="1" s="1"/>
  <c r="EU55" i="1" s="1"/>
  <c r="EV55" i="1" s="1"/>
  <c r="EI55" i="1"/>
  <c r="EJ55" i="1" s="1"/>
  <c r="EK55" i="1" s="1"/>
  <c r="EH55" i="1"/>
  <c r="DW55" i="1"/>
  <c r="DX55" i="1" s="1"/>
  <c r="DY55" i="1" s="1"/>
  <c r="DZ55" i="1" s="1"/>
  <c r="DM55" i="1"/>
  <c r="DN55" i="1" s="1"/>
  <c r="DO55" i="1" s="1"/>
  <c r="DL55" i="1"/>
  <c r="DB55" i="1"/>
  <c r="DC55" i="1" s="1"/>
  <c r="DD55" i="1" s="1"/>
  <c r="DA55" i="1"/>
  <c r="CS55" i="1"/>
  <c r="CQ55" i="1"/>
  <c r="CR55" i="1" s="1"/>
  <c r="CP55" i="1"/>
  <c r="CE55" i="1"/>
  <c r="CF55" i="1" s="1"/>
  <c r="CG55" i="1" s="1"/>
  <c r="CH55" i="1" s="1"/>
  <c r="BW55" i="1"/>
  <c r="BT55" i="1"/>
  <c r="BU55" i="1" s="1"/>
  <c r="BV55" i="1" s="1"/>
  <c r="BI55" i="1"/>
  <c r="BJ55" i="1" s="1"/>
  <c r="BK55" i="1" s="1"/>
  <c r="BL55" i="1" s="1"/>
  <c r="BA55" i="1"/>
  <c r="AY55" i="1"/>
  <c r="AZ55" i="1" s="1"/>
  <c r="AX55" i="1"/>
  <c r="AM55" i="1"/>
  <c r="AN55" i="1" s="1"/>
  <c r="AO55" i="1" s="1"/>
  <c r="AP55" i="1" s="1"/>
  <c r="AB55" i="1"/>
  <c r="AC55" i="1" s="1"/>
  <c r="AD55" i="1" s="1"/>
  <c r="AE55" i="1" s="1"/>
  <c r="Q55" i="1"/>
  <c r="R55" i="1" s="1"/>
  <c r="S55" i="1" s="1"/>
  <c r="T55" i="1" s="1"/>
  <c r="F55" i="1"/>
  <c r="G55" i="1" s="1"/>
  <c r="H55" i="1" s="1"/>
  <c r="I55" i="1" s="1"/>
  <c r="CLJ54" i="1"/>
  <c r="CLK54" i="1" s="1"/>
  <c r="CLL54" i="1" s="1"/>
  <c r="CLI54" i="1"/>
  <c r="CKX54" i="1"/>
  <c r="CKY54" i="1" s="1"/>
  <c r="CKZ54" i="1" s="1"/>
  <c r="CLA54" i="1" s="1"/>
  <c r="CKM54" i="1"/>
  <c r="CKN54" i="1" s="1"/>
  <c r="CKO54" i="1" s="1"/>
  <c r="CKP54" i="1" s="1"/>
  <c r="CKB54" i="1"/>
  <c r="CKC54" i="1" s="1"/>
  <c r="CKD54" i="1" s="1"/>
  <c r="CKE54" i="1" s="1"/>
  <c r="CJR54" i="1"/>
  <c r="CJS54" i="1" s="1"/>
  <c r="CJT54" i="1" s="1"/>
  <c r="CJQ54" i="1"/>
  <c r="CJF54" i="1"/>
  <c r="CJG54" i="1" s="1"/>
  <c r="CJH54" i="1" s="1"/>
  <c r="CJI54" i="1" s="1"/>
  <c r="CIV54" i="1"/>
  <c r="CIW54" i="1" s="1"/>
  <c r="CIX54" i="1" s="1"/>
  <c r="CIU54" i="1"/>
  <c r="CIM54" i="1"/>
  <c r="CIK54" i="1"/>
  <c r="CIL54" i="1" s="1"/>
  <c r="CIJ54" i="1"/>
  <c r="CHY54" i="1"/>
  <c r="CHZ54" i="1" s="1"/>
  <c r="CIA54" i="1" s="1"/>
  <c r="CIB54" i="1" s="1"/>
  <c r="CHQ54" i="1"/>
  <c r="CHO54" i="1"/>
  <c r="CHP54" i="1" s="1"/>
  <c r="CHN54" i="1"/>
  <c r="CHC54" i="1"/>
  <c r="CHD54" i="1" s="1"/>
  <c r="CHE54" i="1" s="1"/>
  <c r="CHF54" i="1" s="1"/>
  <c r="CGR54" i="1"/>
  <c r="CGS54" i="1" s="1"/>
  <c r="CGT54" i="1" s="1"/>
  <c r="CGU54" i="1" s="1"/>
  <c r="CGH54" i="1"/>
  <c r="CGI54" i="1" s="1"/>
  <c r="CGJ54" i="1" s="1"/>
  <c r="CGG54" i="1"/>
  <c r="CFW54" i="1"/>
  <c r="CFX54" i="1" s="1"/>
  <c r="CFY54" i="1" s="1"/>
  <c r="CFV54" i="1"/>
  <c r="CFK54" i="1"/>
  <c r="CFL54" i="1" s="1"/>
  <c r="CFM54" i="1" s="1"/>
  <c r="CFN54" i="1" s="1"/>
  <c r="CFC54" i="1"/>
  <c r="CFA54" i="1"/>
  <c r="CFB54" i="1" s="1"/>
  <c r="CEZ54" i="1"/>
  <c r="CEO54" i="1"/>
  <c r="CEP54" i="1" s="1"/>
  <c r="CEQ54" i="1" s="1"/>
  <c r="CER54" i="1" s="1"/>
  <c r="CED54" i="1"/>
  <c r="CEE54" i="1" s="1"/>
  <c r="CEF54" i="1" s="1"/>
  <c r="CEG54" i="1" s="1"/>
  <c r="CDT54" i="1"/>
  <c r="CDU54" i="1" s="1"/>
  <c r="CDV54" i="1" s="1"/>
  <c r="CDS54" i="1"/>
  <c r="CDK54" i="1"/>
  <c r="CDI54" i="1"/>
  <c r="CDJ54" i="1" s="1"/>
  <c r="CDH54" i="1"/>
  <c r="CCW54" i="1"/>
  <c r="CCX54" i="1" s="1"/>
  <c r="CCY54" i="1" s="1"/>
  <c r="CCZ54" i="1" s="1"/>
  <c r="CCO54" i="1"/>
  <c r="CCL54" i="1"/>
  <c r="CCM54" i="1" s="1"/>
  <c r="CCN54" i="1" s="1"/>
  <c r="CCB54" i="1"/>
  <c r="CCC54" i="1" s="1"/>
  <c r="CCD54" i="1" s="1"/>
  <c r="CCA54" i="1"/>
  <c r="CBP54" i="1"/>
  <c r="CBQ54" i="1" s="1"/>
  <c r="CBR54" i="1" s="1"/>
  <c r="CBS54" i="1" s="1"/>
  <c r="CBF54" i="1"/>
  <c r="CBG54" i="1" s="1"/>
  <c r="CBH54" i="1" s="1"/>
  <c r="CBE54" i="1"/>
  <c r="CAT54" i="1"/>
  <c r="CAU54" i="1" s="1"/>
  <c r="CAV54" i="1" s="1"/>
  <c r="CAW54" i="1" s="1"/>
  <c r="CAI54" i="1"/>
  <c r="CAJ54" i="1" s="1"/>
  <c r="CAK54" i="1" s="1"/>
  <c r="CAL54" i="1" s="1"/>
  <c r="BZX54" i="1"/>
  <c r="BZY54" i="1" s="1"/>
  <c r="BZZ54" i="1" s="1"/>
  <c r="CAA54" i="1" s="1"/>
  <c r="BZM54" i="1"/>
  <c r="BZN54" i="1" s="1"/>
  <c r="BZO54" i="1" s="1"/>
  <c r="BZP54" i="1" s="1"/>
  <c r="BZE54" i="1"/>
  <c r="BZB54" i="1"/>
  <c r="BZC54" i="1" s="1"/>
  <c r="BZD54" i="1" s="1"/>
  <c r="BYR54" i="1"/>
  <c r="BYS54" i="1" s="1"/>
  <c r="BYT54" i="1" s="1"/>
  <c r="BYQ54" i="1"/>
  <c r="BYF54" i="1"/>
  <c r="BYG54" i="1" s="1"/>
  <c r="BYH54" i="1" s="1"/>
  <c r="BYI54" i="1" s="1"/>
  <c r="BXV54" i="1"/>
  <c r="BXW54" i="1" s="1"/>
  <c r="BXX54" i="1" s="1"/>
  <c r="BXU54" i="1"/>
  <c r="BXJ54" i="1"/>
  <c r="BXK54" i="1" s="1"/>
  <c r="BXL54" i="1" s="1"/>
  <c r="BXM54" i="1" s="1"/>
  <c r="BWZ54" i="1"/>
  <c r="BXA54" i="1" s="1"/>
  <c r="BXB54" i="1" s="1"/>
  <c r="BWY54" i="1"/>
  <c r="BWN54" i="1"/>
  <c r="BWO54" i="1" s="1"/>
  <c r="BWP54" i="1" s="1"/>
  <c r="BWQ54" i="1" s="1"/>
  <c r="BWC54" i="1"/>
  <c r="BWD54" i="1" s="1"/>
  <c r="BWE54" i="1" s="1"/>
  <c r="BWF54" i="1" s="1"/>
  <c r="BVR54" i="1"/>
  <c r="BVS54" i="1" s="1"/>
  <c r="BVT54" i="1" s="1"/>
  <c r="BVU54" i="1" s="1"/>
  <c r="BVG54" i="1"/>
  <c r="BVH54" i="1" s="1"/>
  <c r="BVI54" i="1" s="1"/>
  <c r="BVJ54" i="1" s="1"/>
  <c r="BUV54" i="1"/>
  <c r="BUW54" i="1" s="1"/>
  <c r="BUX54" i="1" s="1"/>
  <c r="BUY54" i="1" s="1"/>
  <c r="BUL54" i="1"/>
  <c r="BUM54" i="1" s="1"/>
  <c r="BUN54" i="1" s="1"/>
  <c r="BUK54" i="1"/>
  <c r="BUC54" i="1"/>
  <c r="BTZ54" i="1"/>
  <c r="BUA54" i="1" s="1"/>
  <c r="BUB54" i="1" s="1"/>
  <c r="BTP54" i="1"/>
  <c r="BTQ54" i="1" s="1"/>
  <c r="BTR54" i="1" s="1"/>
  <c r="BTO54" i="1"/>
  <c r="BTE54" i="1"/>
  <c r="BTF54" i="1" s="1"/>
  <c r="BTG54" i="1" s="1"/>
  <c r="BTD54" i="1"/>
  <c r="BST54" i="1"/>
  <c r="BSU54" i="1" s="1"/>
  <c r="BSV54" i="1" s="1"/>
  <c r="BSS54" i="1"/>
  <c r="BSH54" i="1"/>
  <c r="BSI54" i="1" s="1"/>
  <c r="BSJ54" i="1" s="1"/>
  <c r="BSK54" i="1" s="1"/>
  <c r="BRW54" i="1"/>
  <c r="BRX54" i="1" s="1"/>
  <c r="BRY54" i="1" s="1"/>
  <c r="BRZ54" i="1" s="1"/>
  <c r="BRL54" i="1"/>
  <c r="BRM54" i="1" s="1"/>
  <c r="BRN54" i="1" s="1"/>
  <c r="BRO54" i="1" s="1"/>
  <c r="BRB54" i="1"/>
  <c r="BRC54" i="1" s="1"/>
  <c r="BRD54" i="1" s="1"/>
  <c r="BRA54" i="1"/>
  <c r="BQS54" i="1"/>
  <c r="BQP54" i="1"/>
  <c r="BQQ54" i="1" s="1"/>
  <c r="BQR54" i="1" s="1"/>
  <c r="BQF54" i="1"/>
  <c r="BQG54" i="1" s="1"/>
  <c r="BQH54" i="1" s="1"/>
  <c r="BQE54" i="1"/>
  <c r="BPT54" i="1"/>
  <c r="BPU54" i="1" s="1"/>
  <c r="BPV54" i="1" s="1"/>
  <c r="BPW54" i="1" s="1"/>
  <c r="BPI54" i="1"/>
  <c r="BPJ54" i="1" s="1"/>
  <c r="BPK54" i="1" s="1"/>
  <c r="BPL54" i="1" s="1"/>
  <c r="BOX54" i="1"/>
  <c r="BOY54" i="1" s="1"/>
  <c r="BOZ54" i="1" s="1"/>
  <c r="BPA54" i="1" s="1"/>
  <c r="BON54" i="1"/>
  <c r="BOO54" i="1" s="1"/>
  <c r="BOP54" i="1" s="1"/>
  <c r="BOM54" i="1"/>
  <c r="BOB54" i="1"/>
  <c r="BOC54" i="1" s="1"/>
  <c r="BOD54" i="1" s="1"/>
  <c r="BOE54" i="1" s="1"/>
  <c r="BNR54" i="1"/>
  <c r="BNS54" i="1" s="1"/>
  <c r="BNT54" i="1" s="1"/>
  <c r="BNQ54" i="1"/>
  <c r="BNG54" i="1"/>
  <c r="BNH54" i="1" s="1"/>
  <c r="BNI54" i="1" s="1"/>
  <c r="BNF54" i="1"/>
  <c r="BMV54" i="1"/>
  <c r="BMW54" i="1" s="1"/>
  <c r="BMX54" i="1" s="1"/>
  <c r="BMU54" i="1"/>
  <c r="BMJ54" i="1"/>
  <c r="BMK54" i="1" s="1"/>
  <c r="BML54" i="1" s="1"/>
  <c r="BMM54" i="1" s="1"/>
  <c r="BLZ54" i="1"/>
  <c r="BMA54" i="1" s="1"/>
  <c r="BMB54" i="1" s="1"/>
  <c r="BLY54" i="1"/>
  <c r="BLN54" i="1"/>
  <c r="BLO54" i="1" s="1"/>
  <c r="BLP54" i="1" s="1"/>
  <c r="BLQ54" i="1" s="1"/>
  <c r="BLC54" i="1"/>
  <c r="BLD54" i="1" s="1"/>
  <c r="BLE54" i="1" s="1"/>
  <c r="BLF54" i="1" s="1"/>
  <c r="BKU54" i="1"/>
  <c r="BKR54" i="1"/>
  <c r="BKS54" i="1" s="1"/>
  <c r="BKT54" i="1" s="1"/>
  <c r="BKH54" i="1"/>
  <c r="BKI54" i="1" s="1"/>
  <c r="BKJ54" i="1" s="1"/>
  <c r="BKG54" i="1"/>
  <c r="BJW54" i="1"/>
  <c r="BJX54" i="1" s="1"/>
  <c r="BJY54" i="1" s="1"/>
  <c r="BJV54" i="1"/>
  <c r="BJK54" i="1"/>
  <c r="BJL54" i="1" s="1"/>
  <c r="BJM54" i="1" s="1"/>
  <c r="BJN54" i="1" s="1"/>
  <c r="BIZ54" i="1"/>
  <c r="BJA54" i="1" s="1"/>
  <c r="BJB54" i="1" s="1"/>
  <c r="BJC54" i="1" s="1"/>
  <c r="BIO54" i="1"/>
  <c r="BIP54" i="1" s="1"/>
  <c r="BIQ54" i="1" s="1"/>
  <c r="BIR54" i="1" s="1"/>
  <c r="BID54" i="1"/>
  <c r="BIE54" i="1" s="1"/>
  <c r="BIF54" i="1" s="1"/>
  <c r="BIG54" i="1" s="1"/>
  <c r="BHT54" i="1"/>
  <c r="BHU54" i="1" s="1"/>
  <c r="BHV54" i="1" s="1"/>
  <c r="BHS54" i="1"/>
  <c r="BHI54" i="1"/>
  <c r="BHJ54" i="1" s="1"/>
  <c r="BHK54" i="1" s="1"/>
  <c r="BHH54" i="1"/>
  <c r="BGW54" i="1"/>
  <c r="BGX54" i="1" s="1"/>
  <c r="BGY54" i="1" s="1"/>
  <c r="BGZ54" i="1" s="1"/>
  <c r="BGO54" i="1"/>
  <c r="BGM54" i="1"/>
  <c r="BGN54" i="1" s="1"/>
  <c r="BGL54" i="1"/>
  <c r="BGA54" i="1"/>
  <c r="BGB54" i="1" s="1"/>
  <c r="BGC54" i="1" s="1"/>
  <c r="BGD54" i="1" s="1"/>
  <c r="BFP54" i="1"/>
  <c r="BFQ54" i="1" s="1"/>
  <c r="BFR54" i="1" s="1"/>
  <c r="BFS54" i="1" s="1"/>
  <c r="BFE54" i="1"/>
  <c r="BFF54" i="1" s="1"/>
  <c r="BFG54" i="1" s="1"/>
  <c r="BFH54" i="1" s="1"/>
  <c r="BET54" i="1"/>
  <c r="BEU54" i="1" s="1"/>
  <c r="BEV54" i="1" s="1"/>
  <c r="BEW54" i="1" s="1"/>
  <c r="BEI54" i="1"/>
  <c r="BEJ54" i="1" s="1"/>
  <c r="BEK54" i="1" s="1"/>
  <c r="BEL54" i="1" s="1"/>
  <c r="BDY54" i="1"/>
  <c r="BDZ54" i="1" s="1"/>
  <c r="BEA54" i="1" s="1"/>
  <c r="BDX54" i="1"/>
  <c r="BDM54" i="1"/>
  <c r="BDN54" i="1" s="1"/>
  <c r="BDO54" i="1" s="1"/>
  <c r="BDP54" i="1" s="1"/>
  <c r="BDC54" i="1"/>
  <c r="BDD54" i="1" s="1"/>
  <c r="BDE54" i="1" s="1"/>
  <c r="BDB54" i="1"/>
  <c r="BCQ54" i="1"/>
  <c r="BCR54" i="1" s="1"/>
  <c r="BCS54" i="1" s="1"/>
  <c r="BCT54" i="1" s="1"/>
  <c r="BCG54" i="1"/>
  <c r="BCH54" i="1" s="1"/>
  <c r="BCI54" i="1" s="1"/>
  <c r="BCF54" i="1"/>
  <c r="BBU54" i="1"/>
  <c r="BBV54" i="1" s="1"/>
  <c r="BBW54" i="1" s="1"/>
  <c r="BBX54" i="1" s="1"/>
  <c r="BBM54" i="1"/>
  <c r="BBK54" i="1"/>
  <c r="BBL54" i="1" s="1"/>
  <c r="BBJ54" i="1"/>
  <c r="BAY54" i="1"/>
  <c r="BAZ54" i="1" s="1"/>
  <c r="BBA54" i="1" s="1"/>
  <c r="BBB54" i="1" s="1"/>
  <c r="BAN54" i="1"/>
  <c r="BAO54" i="1" s="1"/>
  <c r="BAP54" i="1" s="1"/>
  <c r="BAQ54" i="1" s="1"/>
  <c r="BAD54" i="1"/>
  <c r="BAE54" i="1" s="1"/>
  <c r="BAF54" i="1" s="1"/>
  <c r="BAC54" i="1"/>
  <c r="AZU54" i="1"/>
  <c r="AZS54" i="1"/>
  <c r="AZT54" i="1" s="1"/>
  <c r="AZR54" i="1"/>
  <c r="AZG54" i="1"/>
  <c r="AZH54" i="1" s="1"/>
  <c r="AZI54" i="1" s="1"/>
  <c r="AZJ54" i="1" s="1"/>
  <c r="AYV54" i="1"/>
  <c r="AYW54" i="1" s="1"/>
  <c r="AYX54" i="1" s="1"/>
  <c r="AYY54" i="1" s="1"/>
  <c r="AYK54" i="1"/>
  <c r="AYL54" i="1" s="1"/>
  <c r="AYM54" i="1" s="1"/>
  <c r="AYN54" i="1" s="1"/>
  <c r="AYA54" i="1"/>
  <c r="AYB54" i="1" s="1"/>
  <c r="AYC54" i="1" s="1"/>
  <c r="AXZ54" i="1"/>
  <c r="AXO54" i="1"/>
  <c r="AXP54" i="1" s="1"/>
  <c r="AXQ54" i="1" s="1"/>
  <c r="AXR54" i="1" s="1"/>
  <c r="AXE54" i="1"/>
  <c r="AXF54" i="1" s="1"/>
  <c r="AXG54" i="1" s="1"/>
  <c r="AXD54" i="1"/>
  <c r="AWT54" i="1"/>
  <c r="AWU54" i="1" s="1"/>
  <c r="AWV54" i="1" s="1"/>
  <c r="AWS54" i="1"/>
  <c r="AWK54" i="1"/>
  <c r="AWH54" i="1"/>
  <c r="AWI54" i="1" s="1"/>
  <c r="AWJ54" i="1" s="1"/>
  <c r="AVX54" i="1"/>
  <c r="AVY54" i="1" s="1"/>
  <c r="AVZ54" i="1" s="1"/>
  <c r="AVW54" i="1"/>
  <c r="AVO54" i="1"/>
  <c r="AVM54" i="1"/>
  <c r="AVN54" i="1" s="1"/>
  <c r="AVL54" i="1"/>
  <c r="AVA54" i="1"/>
  <c r="AVB54" i="1" s="1"/>
  <c r="AVC54" i="1" s="1"/>
  <c r="AVD54" i="1" s="1"/>
  <c r="AUS54" i="1"/>
  <c r="AUP54" i="1"/>
  <c r="AUQ54" i="1" s="1"/>
  <c r="AUR54" i="1" s="1"/>
  <c r="AUF54" i="1"/>
  <c r="AUG54" i="1" s="1"/>
  <c r="AUH54" i="1" s="1"/>
  <c r="AUE54" i="1"/>
  <c r="ATU54" i="1"/>
  <c r="ATV54" i="1" s="1"/>
  <c r="ATW54" i="1" s="1"/>
  <c r="ATT54" i="1"/>
  <c r="ATJ54" i="1"/>
  <c r="ATK54" i="1" s="1"/>
  <c r="ATL54" i="1" s="1"/>
  <c r="ATI54" i="1"/>
  <c r="ATA54" i="1"/>
  <c r="ASX54" i="1"/>
  <c r="ASY54" i="1" s="1"/>
  <c r="ASZ54" i="1" s="1"/>
  <c r="ASM54" i="1"/>
  <c r="ASN54" i="1" s="1"/>
  <c r="ASO54" i="1" s="1"/>
  <c r="ASP54" i="1" s="1"/>
  <c r="ASB54" i="1"/>
  <c r="ASC54" i="1" s="1"/>
  <c r="ASD54" i="1" s="1"/>
  <c r="ASE54" i="1" s="1"/>
  <c r="ARR54" i="1"/>
  <c r="ARS54" i="1" s="1"/>
  <c r="ART54" i="1" s="1"/>
  <c r="ARQ54" i="1"/>
  <c r="ARF54" i="1"/>
  <c r="ARG54" i="1" s="1"/>
  <c r="ARH54" i="1" s="1"/>
  <c r="ARI54" i="1" s="1"/>
  <c r="AQU54" i="1"/>
  <c r="AQV54" i="1" s="1"/>
  <c r="AQW54" i="1" s="1"/>
  <c r="AQX54" i="1" s="1"/>
  <c r="AQK54" i="1"/>
  <c r="AQL54" i="1" s="1"/>
  <c r="AQM54" i="1" s="1"/>
  <c r="AQJ54" i="1"/>
  <c r="APY54" i="1"/>
  <c r="APZ54" i="1" s="1"/>
  <c r="AQA54" i="1" s="1"/>
  <c r="AQB54" i="1" s="1"/>
  <c r="APQ54" i="1"/>
  <c r="APN54" i="1"/>
  <c r="APO54" i="1" s="1"/>
  <c r="APP54" i="1" s="1"/>
  <c r="APD54" i="1"/>
  <c r="APE54" i="1" s="1"/>
  <c r="APF54" i="1" s="1"/>
  <c r="APC54" i="1"/>
  <c r="AOR54" i="1"/>
  <c r="AOS54" i="1" s="1"/>
  <c r="AOT54" i="1" s="1"/>
  <c r="AOU54" i="1" s="1"/>
  <c r="AOH54" i="1"/>
  <c r="AOI54" i="1" s="1"/>
  <c r="AOJ54" i="1" s="1"/>
  <c r="AOG54" i="1"/>
  <c r="ANV54" i="1"/>
  <c r="ANW54" i="1" s="1"/>
  <c r="ANX54" i="1" s="1"/>
  <c r="ANY54" i="1" s="1"/>
  <c r="ANL54" i="1"/>
  <c r="ANM54" i="1" s="1"/>
  <c r="ANN54" i="1" s="1"/>
  <c r="ANK54" i="1"/>
  <c r="AMZ54" i="1"/>
  <c r="ANA54" i="1" s="1"/>
  <c r="ANB54" i="1" s="1"/>
  <c r="ANC54" i="1" s="1"/>
  <c r="AMP54" i="1"/>
  <c r="AMQ54" i="1" s="1"/>
  <c r="AMR54" i="1" s="1"/>
  <c r="AMO54" i="1"/>
  <c r="AMG54" i="1"/>
  <c r="AMD54" i="1"/>
  <c r="AME54" i="1" s="1"/>
  <c r="AMF54" i="1" s="1"/>
  <c r="ALS54" i="1"/>
  <c r="ALT54" i="1" s="1"/>
  <c r="ALU54" i="1" s="1"/>
  <c r="ALV54" i="1" s="1"/>
  <c r="ALK54" i="1"/>
  <c r="ALH54" i="1"/>
  <c r="ALI54" i="1" s="1"/>
  <c r="ALJ54" i="1" s="1"/>
  <c r="AKX54" i="1"/>
  <c r="AKY54" i="1" s="1"/>
  <c r="AKZ54" i="1" s="1"/>
  <c r="AKW54" i="1"/>
  <c r="AKM54" i="1"/>
  <c r="AKN54" i="1" s="1"/>
  <c r="AKO54" i="1" s="1"/>
  <c r="AKL54" i="1"/>
  <c r="AKB54" i="1"/>
  <c r="AKC54" i="1" s="1"/>
  <c r="AKD54" i="1" s="1"/>
  <c r="AKA54" i="1"/>
  <c r="AJS54" i="1"/>
  <c r="AJQ54" i="1"/>
  <c r="AJR54" i="1" s="1"/>
  <c r="AJP54" i="1"/>
  <c r="AJE54" i="1"/>
  <c r="AJF54" i="1" s="1"/>
  <c r="AJG54" i="1" s="1"/>
  <c r="AJH54" i="1" s="1"/>
  <c r="AIT54" i="1"/>
  <c r="AIU54" i="1" s="1"/>
  <c r="AIV54" i="1" s="1"/>
  <c r="AIW54" i="1" s="1"/>
  <c r="AIJ54" i="1"/>
  <c r="AIK54" i="1" s="1"/>
  <c r="AIL54" i="1" s="1"/>
  <c r="AII54" i="1"/>
  <c r="AIA54" i="1"/>
  <c r="AHY54" i="1"/>
  <c r="AHZ54" i="1" s="1"/>
  <c r="AHX54" i="1"/>
  <c r="AHM54" i="1"/>
  <c r="AHN54" i="1" s="1"/>
  <c r="AHO54" i="1" s="1"/>
  <c r="AHP54" i="1" s="1"/>
  <c r="AHE54" i="1"/>
  <c r="AHB54" i="1"/>
  <c r="AHC54" i="1" s="1"/>
  <c r="AHD54" i="1" s="1"/>
  <c r="AGQ54" i="1"/>
  <c r="AGR54" i="1" s="1"/>
  <c r="AGS54" i="1" s="1"/>
  <c r="AGT54" i="1" s="1"/>
  <c r="AGF54" i="1"/>
  <c r="AGG54" i="1" s="1"/>
  <c r="AGH54" i="1" s="1"/>
  <c r="AGI54" i="1" s="1"/>
  <c r="AFV54" i="1"/>
  <c r="AFW54" i="1" s="1"/>
  <c r="AFX54" i="1" s="1"/>
  <c r="AFU54" i="1"/>
  <c r="AFM54" i="1"/>
  <c r="AFK54" i="1"/>
  <c r="AFL54" i="1" s="1"/>
  <c r="AFJ54" i="1"/>
  <c r="AEY54" i="1"/>
  <c r="AEZ54" i="1" s="1"/>
  <c r="AFA54" i="1" s="1"/>
  <c r="AFB54" i="1" s="1"/>
  <c r="AEO54" i="1"/>
  <c r="AEP54" i="1" s="1"/>
  <c r="AEQ54" i="1" s="1"/>
  <c r="AEN54" i="1"/>
  <c r="AEC54" i="1"/>
  <c r="AED54" i="1" s="1"/>
  <c r="AEE54" i="1" s="1"/>
  <c r="AEF54" i="1" s="1"/>
  <c r="ADR54" i="1"/>
  <c r="ADS54" i="1" s="1"/>
  <c r="ADT54" i="1" s="1"/>
  <c r="ADU54" i="1" s="1"/>
  <c r="ADH54" i="1"/>
  <c r="ADI54" i="1" s="1"/>
  <c r="ADJ54" i="1" s="1"/>
  <c r="ADG54" i="1"/>
  <c r="ACV54" i="1"/>
  <c r="ACW54" i="1" s="1"/>
  <c r="ACX54" i="1" s="1"/>
  <c r="ACY54" i="1" s="1"/>
  <c r="ACL54" i="1"/>
  <c r="ACM54" i="1" s="1"/>
  <c r="ACN54" i="1" s="1"/>
  <c r="ACK54" i="1"/>
  <c r="ACA54" i="1"/>
  <c r="ACB54" i="1" s="1"/>
  <c r="ACC54" i="1" s="1"/>
  <c r="ABZ54" i="1"/>
  <c r="ABP54" i="1"/>
  <c r="ABQ54" i="1" s="1"/>
  <c r="ABR54" i="1" s="1"/>
  <c r="ABO54" i="1"/>
  <c r="ABE54" i="1"/>
  <c r="ABF54" i="1" s="1"/>
  <c r="ABG54" i="1" s="1"/>
  <c r="ABD54" i="1"/>
  <c r="AAS54" i="1"/>
  <c r="AAT54" i="1" s="1"/>
  <c r="AAU54" i="1" s="1"/>
  <c r="AAV54" i="1" s="1"/>
  <c r="AAH54" i="1"/>
  <c r="AAI54" i="1" s="1"/>
  <c r="AAJ54" i="1" s="1"/>
  <c r="AAK54" i="1" s="1"/>
  <c r="ZW54" i="1"/>
  <c r="ZX54" i="1" s="1"/>
  <c r="ZY54" i="1" s="1"/>
  <c r="ZZ54" i="1" s="1"/>
  <c r="ZL54" i="1"/>
  <c r="ZM54" i="1" s="1"/>
  <c r="ZN54" i="1" s="1"/>
  <c r="ZO54" i="1" s="1"/>
  <c r="ZB54" i="1"/>
  <c r="ZC54" i="1" s="1"/>
  <c r="ZD54" i="1" s="1"/>
  <c r="ZA54" i="1"/>
  <c r="YP54" i="1"/>
  <c r="YQ54" i="1" s="1"/>
  <c r="YR54" i="1" s="1"/>
  <c r="YS54" i="1" s="1"/>
  <c r="YE54" i="1"/>
  <c r="YF54" i="1" s="1"/>
  <c r="YG54" i="1" s="1"/>
  <c r="YH54" i="1" s="1"/>
  <c r="XW54" i="1"/>
  <c r="XU54" i="1"/>
  <c r="XV54" i="1" s="1"/>
  <c r="XT54" i="1"/>
  <c r="XI54" i="1"/>
  <c r="XJ54" i="1" s="1"/>
  <c r="XK54" i="1" s="1"/>
  <c r="XL54" i="1" s="1"/>
  <c r="XA54" i="1"/>
  <c r="WY54" i="1"/>
  <c r="WZ54" i="1" s="1"/>
  <c r="WX54" i="1"/>
  <c r="WM54" i="1"/>
  <c r="WN54" i="1" s="1"/>
  <c r="WO54" i="1" s="1"/>
  <c r="WP54" i="1" s="1"/>
  <c r="WC54" i="1"/>
  <c r="WD54" i="1" s="1"/>
  <c r="WE54" i="1" s="1"/>
  <c r="WB54" i="1"/>
  <c r="VQ54" i="1"/>
  <c r="VR54" i="1" s="1"/>
  <c r="VS54" i="1" s="1"/>
  <c r="VT54" i="1" s="1"/>
  <c r="VI54" i="1"/>
  <c r="VF54" i="1"/>
  <c r="VG54" i="1" s="1"/>
  <c r="VH54" i="1" s="1"/>
  <c r="UV54" i="1"/>
  <c r="UW54" i="1" s="1"/>
  <c r="UX54" i="1" s="1"/>
  <c r="UU54" i="1"/>
  <c r="UK54" i="1"/>
  <c r="UL54" i="1" s="1"/>
  <c r="UM54" i="1" s="1"/>
  <c r="UJ54" i="1"/>
  <c r="TY54" i="1"/>
  <c r="TZ54" i="1" s="1"/>
  <c r="UA54" i="1" s="1"/>
  <c r="UB54" i="1" s="1"/>
  <c r="TO54" i="1"/>
  <c r="TP54" i="1" s="1"/>
  <c r="TQ54" i="1" s="1"/>
  <c r="TN54" i="1"/>
  <c r="TC54" i="1"/>
  <c r="TD54" i="1" s="1"/>
  <c r="TE54" i="1" s="1"/>
  <c r="TF54" i="1" s="1"/>
  <c r="SS54" i="1"/>
  <c r="ST54" i="1" s="1"/>
  <c r="SU54" i="1" s="1"/>
  <c r="SR54" i="1"/>
  <c r="SG54" i="1"/>
  <c r="SH54" i="1" s="1"/>
  <c r="SI54" i="1" s="1"/>
  <c r="SJ54" i="1" s="1"/>
  <c r="RV54" i="1"/>
  <c r="RW54" i="1" s="1"/>
  <c r="RX54" i="1" s="1"/>
  <c r="RY54" i="1" s="1"/>
  <c r="RK54" i="1"/>
  <c r="RL54" i="1" s="1"/>
  <c r="RM54" i="1" s="1"/>
  <c r="RN54" i="1" s="1"/>
  <c r="RA54" i="1"/>
  <c r="RB54" i="1" s="1"/>
  <c r="RC54" i="1" s="1"/>
  <c r="QZ54" i="1"/>
  <c r="QP54" i="1"/>
  <c r="QQ54" i="1" s="1"/>
  <c r="QR54" i="1" s="1"/>
  <c r="QO54" i="1"/>
  <c r="QD54" i="1"/>
  <c r="QE54" i="1" s="1"/>
  <c r="QF54" i="1" s="1"/>
  <c r="QG54" i="1" s="1"/>
  <c r="PS54" i="1"/>
  <c r="PT54" i="1" s="1"/>
  <c r="PU54" i="1" s="1"/>
  <c r="PV54" i="1" s="1"/>
  <c r="PI54" i="1"/>
  <c r="PJ54" i="1" s="1"/>
  <c r="PK54" i="1" s="1"/>
  <c r="PH54" i="1"/>
  <c r="OW54" i="1"/>
  <c r="OX54" i="1" s="1"/>
  <c r="OY54" i="1" s="1"/>
  <c r="OZ54" i="1" s="1"/>
  <c r="OL54" i="1"/>
  <c r="OM54" i="1" s="1"/>
  <c r="ON54" i="1" s="1"/>
  <c r="OO54" i="1" s="1"/>
  <c r="OA54" i="1"/>
  <c r="OB54" i="1" s="1"/>
  <c r="OC54" i="1" s="1"/>
  <c r="OD54" i="1" s="1"/>
  <c r="NP54" i="1"/>
  <c r="NQ54" i="1" s="1"/>
  <c r="NR54" i="1" s="1"/>
  <c r="NS54" i="1" s="1"/>
  <c r="NF54" i="1"/>
  <c r="NG54" i="1" s="1"/>
  <c r="NH54" i="1" s="1"/>
  <c r="NE54" i="1"/>
  <c r="MW54" i="1"/>
  <c r="MU54" i="1"/>
  <c r="MV54" i="1" s="1"/>
  <c r="MT54" i="1"/>
  <c r="MI54" i="1"/>
  <c r="MJ54" i="1" s="1"/>
  <c r="MK54" i="1" s="1"/>
  <c r="ML54" i="1" s="1"/>
  <c r="MA54" i="1"/>
  <c r="LY54" i="1"/>
  <c r="LZ54" i="1" s="1"/>
  <c r="LX54" i="1"/>
  <c r="LM54" i="1"/>
  <c r="LN54" i="1" s="1"/>
  <c r="LO54" i="1" s="1"/>
  <c r="LP54" i="1" s="1"/>
  <c r="LB54" i="1"/>
  <c r="LC54" i="1" s="1"/>
  <c r="LD54" i="1" s="1"/>
  <c r="LE54" i="1" s="1"/>
  <c r="KQ54" i="1"/>
  <c r="KR54" i="1" s="1"/>
  <c r="KS54" i="1" s="1"/>
  <c r="KT54" i="1" s="1"/>
  <c r="KF54" i="1"/>
  <c r="KG54" i="1" s="1"/>
  <c r="KH54" i="1" s="1"/>
  <c r="KI54" i="1" s="1"/>
  <c r="JU54" i="1"/>
  <c r="JV54" i="1" s="1"/>
  <c r="JW54" i="1" s="1"/>
  <c r="JX54" i="1" s="1"/>
  <c r="JJ54" i="1"/>
  <c r="JK54" i="1" s="1"/>
  <c r="JL54" i="1" s="1"/>
  <c r="JM54" i="1" s="1"/>
  <c r="IZ54" i="1"/>
  <c r="JA54" i="1" s="1"/>
  <c r="JB54" i="1" s="1"/>
  <c r="IY54" i="1"/>
  <c r="IN54" i="1"/>
  <c r="IO54" i="1" s="1"/>
  <c r="IP54" i="1" s="1"/>
  <c r="IQ54" i="1" s="1"/>
  <c r="IC54" i="1"/>
  <c r="ID54" i="1" s="1"/>
  <c r="IE54" i="1" s="1"/>
  <c r="IF54" i="1" s="1"/>
  <c r="HR54" i="1"/>
  <c r="HS54" i="1" s="1"/>
  <c r="HT54" i="1" s="1"/>
  <c r="HU54" i="1" s="1"/>
  <c r="HG54" i="1"/>
  <c r="HH54" i="1" s="1"/>
  <c r="HI54" i="1" s="1"/>
  <c r="HJ54" i="1" s="1"/>
  <c r="GV54" i="1"/>
  <c r="GW54" i="1" s="1"/>
  <c r="GX54" i="1" s="1"/>
  <c r="GY54" i="1" s="1"/>
  <c r="GK54" i="1"/>
  <c r="GL54" i="1" s="1"/>
  <c r="GM54" i="1" s="1"/>
  <c r="GN54" i="1" s="1"/>
  <c r="FZ54" i="1"/>
  <c r="GA54" i="1" s="1"/>
  <c r="GB54" i="1" s="1"/>
  <c r="GC54" i="1" s="1"/>
  <c r="FO54" i="1"/>
  <c r="FP54" i="1" s="1"/>
  <c r="FQ54" i="1" s="1"/>
  <c r="FR54" i="1" s="1"/>
  <c r="FD54" i="1"/>
  <c r="FE54" i="1" s="1"/>
  <c r="FF54" i="1" s="1"/>
  <c r="FG54" i="1" s="1"/>
  <c r="ET54" i="1"/>
  <c r="EU54" i="1" s="1"/>
  <c r="EV54" i="1" s="1"/>
  <c r="ES54" i="1"/>
  <c r="EI54" i="1"/>
  <c r="EJ54" i="1" s="1"/>
  <c r="EK54" i="1" s="1"/>
  <c r="EH54" i="1"/>
  <c r="DW54" i="1"/>
  <c r="DX54" i="1" s="1"/>
  <c r="DY54" i="1" s="1"/>
  <c r="DZ54" i="1" s="1"/>
  <c r="DM54" i="1"/>
  <c r="DN54" i="1" s="1"/>
  <c r="DO54" i="1" s="1"/>
  <c r="DL54" i="1"/>
  <c r="DA54" i="1"/>
  <c r="DB54" i="1" s="1"/>
  <c r="DC54" i="1" s="1"/>
  <c r="DD54" i="1" s="1"/>
  <c r="CP54" i="1"/>
  <c r="CQ54" i="1" s="1"/>
  <c r="CR54" i="1" s="1"/>
  <c r="CS54" i="1" s="1"/>
  <c r="CE54" i="1"/>
  <c r="CF54" i="1" s="1"/>
  <c r="CG54" i="1" s="1"/>
  <c r="CH54" i="1" s="1"/>
  <c r="BU54" i="1"/>
  <c r="BV54" i="1" s="1"/>
  <c r="BW54" i="1" s="1"/>
  <c r="BT54" i="1"/>
  <c r="BI54" i="1"/>
  <c r="BJ54" i="1" s="1"/>
  <c r="BK54" i="1" s="1"/>
  <c r="BL54" i="1" s="1"/>
  <c r="BA54" i="1"/>
  <c r="AX54" i="1"/>
  <c r="AY54" i="1" s="1"/>
  <c r="AZ54" i="1" s="1"/>
  <c r="AM54" i="1"/>
  <c r="AN54" i="1" s="1"/>
  <c r="AO54" i="1" s="1"/>
  <c r="AP54" i="1" s="1"/>
  <c r="AC54" i="1"/>
  <c r="AD54" i="1" s="1"/>
  <c r="AE54" i="1" s="1"/>
  <c r="AB54" i="1"/>
  <c r="R54" i="1"/>
  <c r="S54" i="1" s="1"/>
  <c r="T54" i="1" s="1"/>
  <c r="Q54" i="1"/>
  <c r="G54" i="1"/>
  <c r="H54" i="1" s="1"/>
  <c r="I54" i="1" s="1"/>
  <c r="F54" i="1"/>
  <c r="CLJ53" i="1"/>
  <c r="CLK53" i="1" s="1"/>
  <c r="CLL53" i="1" s="1"/>
  <c r="CLI53" i="1"/>
  <c r="CLA53" i="1"/>
  <c r="CKX53" i="1"/>
  <c r="CKY53" i="1" s="1"/>
  <c r="CKZ53" i="1" s="1"/>
  <c r="CKN53" i="1"/>
  <c r="CKO53" i="1" s="1"/>
  <c r="CKP53" i="1" s="1"/>
  <c r="CKM53" i="1"/>
  <c r="CKB53" i="1"/>
  <c r="CKC53" i="1" s="1"/>
  <c r="CKD53" i="1" s="1"/>
  <c r="CKE53" i="1" s="1"/>
  <c r="CJR53" i="1"/>
  <c r="CJS53" i="1" s="1"/>
  <c r="CJT53" i="1" s="1"/>
  <c r="CJQ53" i="1"/>
  <c r="CJF53" i="1"/>
  <c r="CJG53" i="1" s="1"/>
  <c r="CJH53" i="1" s="1"/>
  <c r="CJI53" i="1" s="1"/>
  <c r="CIV53" i="1"/>
  <c r="CIW53" i="1" s="1"/>
  <c r="CIX53" i="1" s="1"/>
  <c r="CIU53" i="1"/>
  <c r="CIM53" i="1"/>
  <c r="CIK53" i="1"/>
  <c r="CIL53" i="1" s="1"/>
  <c r="CIJ53" i="1"/>
  <c r="CHZ53" i="1"/>
  <c r="CIA53" i="1" s="1"/>
  <c r="CIB53" i="1" s="1"/>
  <c r="CHY53" i="1"/>
  <c r="CHN53" i="1"/>
  <c r="CHO53" i="1" s="1"/>
  <c r="CHP53" i="1" s="1"/>
  <c r="CHQ53" i="1" s="1"/>
  <c r="CHD53" i="1"/>
  <c r="CHE53" i="1" s="1"/>
  <c r="CHF53" i="1" s="1"/>
  <c r="CHC53" i="1"/>
  <c r="CGS53" i="1"/>
  <c r="CGT53" i="1" s="1"/>
  <c r="CGU53" i="1" s="1"/>
  <c r="CGR53" i="1"/>
  <c r="CGG53" i="1"/>
  <c r="CGH53" i="1" s="1"/>
  <c r="CGI53" i="1" s="1"/>
  <c r="CGJ53" i="1" s="1"/>
  <c r="CFW53" i="1"/>
  <c r="CFX53" i="1" s="1"/>
  <c r="CFY53" i="1" s="1"/>
  <c r="CFV53" i="1"/>
  <c r="CFL53" i="1"/>
  <c r="CFM53" i="1" s="1"/>
  <c r="CFN53" i="1" s="1"/>
  <c r="CFK53" i="1"/>
  <c r="CFA53" i="1"/>
  <c r="CFB53" i="1" s="1"/>
  <c r="CFC53" i="1" s="1"/>
  <c r="CEZ53" i="1"/>
  <c r="CEO53" i="1"/>
  <c r="CEP53" i="1" s="1"/>
  <c r="CEQ53" i="1" s="1"/>
  <c r="CER53" i="1" s="1"/>
  <c r="CED53" i="1"/>
  <c r="CEE53" i="1" s="1"/>
  <c r="CEF53" i="1" s="1"/>
  <c r="CEG53" i="1" s="1"/>
  <c r="CDS53" i="1"/>
  <c r="CDT53" i="1" s="1"/>
  <c r="CDU53" i="1" s="1"/>
  <c r="CDV53" i="1" s="1"/>
  <c r="CDH53" i="1"/>
  <c r="CDI53" i="1" s="1"/>
  <c r="CDJ53" i="1" s="1"/>
  <c r="CDK53" i="1" s="1"/>
  <c r="CCW53" i="1"/>
  <c r="CCX53" i="1" s="1"/>
  <c r="CCY53" i="1" s="1"/>
  <c r="CCZ53" i="1" s="1"/>
  <c r="CCL53" i="1"/>
  <c r="CCM53" i="1" s="1"/>
  <c r="CCN53" i="1" s="1"/>
  <c r="CCO53" i="1" s="1"/>
  <c r="CCA53" i="1"/>
  <c r="CCB53" i="1" s="1"/>
  <c r="CCC53" i="1" s="1"/>
  <c r="CCD53" i="1" s="1"/>
  <c r="CBS53" i="1"/>
  <c r="CBP53" i="1"/>
  <c r="CBQ53" i="1" s="1"/>
  <c r="CBR53" i="1" s="1"/>
  <c r="CBF53" i="1"/>
  <c r="CBG53" i="1" s="1"/>
  <c r="CBH53" i="1" s="1"/>
  <c r="CBE53" i="1"/>
  <c r="CAU53" i="1"/>
  <c r="CAV53" i="1" s="1"/>
  <c r="CAW53" i="1" s="1"/>
  <c r="CAT53" i="1"/>
  <c r="CAI53" i="1"/>
  <c r="CAJ53" i="1" s="1"/>
  <c r="CAK53" i="1" s="1"/>
  <c r="CAL53" i="1" s="1"/>
  <c r="BZY53" i="1"/>
  <c r="BZZ53" i="1" s="1"/>
  <c r="CAA53" i="1" s="1"/>
  <c r="BZX53" i="1"/>
  <c r="BZM53" i="1"/>
  <c r="BZN53" i="1" s="1"/>
  <c r="BZO53" i="1" s="1"/>
  <c r="BZP53" i="1" s="1"/>
  <c r="BZB53" i="1"/>
  <c r="BZC53" i="1" s="1"/>
  <c r="BZD53" i="1" s="1"/>
  <c r="BZE53" i="1" s="1"/>
  <c r="BYQ53" i="1"/>
  <c r="BYR53" i="1" s="1"/>
  <c r="BYS53" i="1" s="1"/>
  <c r="BYT53" i="1" s="1"/>
  <c r="BYF53" i="1"/>
  <c r="BYG53" i="1" s="1"/>
  <c r="BYH53" i="1" s="1"/>
  <c r="BYI53" i="1" s="1"/>
  <c r="BXU53" i="1"/>
  <c r="BXV53" i="1" s="1"/>
  <c r="BXW53" i="1" s="1"/>
  <c r="BXX53" i="1" s="1"/>
  <c r="BXK53" i="1"/>
  <c r="BXL53" i="1" s="1"/>
  <c r="BXM53" i="1" s="1"/>
  <c r="BXJ53" i="1"/>
  <c r="BWY53" i="1"/>
  <c r="BWZ53" i="1" s="1"/>
  <c r="BXA53" i="1" s="1"/>
  <c r="BXB53" i="1" s="1"/>
  <c r="BWO53" i="1"/>
  <c r="BWP53" i="1" s="1"/>
  <c r="BWQ53" i="1" s="1"/>
  <c r="BWN53" i="1"/>
  <c r="BWC53" i="1"/>
  <c r="BWD53" i="1" s="1"/>
  <c r="BWE53" i="1" s="1"/>
  <c r="BWF53" i="1" s="1"/>
  <c r="BVS53" i="1"/>
  <c r="BVT53" i="1" s="1"/>
  <c r="BVU53" i="1" s="1"/>
  <c r="BVR53" i="1"/>
  <c r="BVG53" i="1"/>
  <c r="BVH53" i="1" s="1"/>
  <c r="BVI53" i="1" s="1"/>
  <c r="BVJ53" i="1" s="1"/>
  <c r="BUY53" i="1"/>
  <c r="BUW53" i="1"/>
  <c r="BUX53" i="1" s="1"/>
  <c r="BUV53" i="1"/>
  <c r="BUL53" i="1"/>
  <c r="BUM53" i="1" s="1"/>
  <c r="BUN53" i="1" s="1"/>
  <c r="BUK53" i="1"/>
  <c r="BUA53" i="1"/>
  <c r="BUB53" i="1" s="1"/>
  <c r="BUC53" i="1" s="1"/>
  <c r="BTZ53" i="1"/>
  <c r="BTP53" i="1"/>
  <c r="BTQ53" i="1" s="1"/>
  <c r="BTR53" i="1" s="1"/>
  <c r="BTO53" i="1"/>
  <c r="BTE53" i="1"/>
  <c r="BTF53" i="1" s="1"/>
  <c r="BTG53" i="1" s="1"/>
  <c r="BTD53" i="1"/>
  <c r="BSS53" i="1"/>
  <c r="BST53" i="1" s="1"/>
  <c r="BSU53" i="1" s="1"/>
  <c r="BSV53" i="1" s="1"/>
  <c r="BSH53" i="1"/>
  <c r="BSI53" i="1" s="1"/>
  <c r="BSJ53" i="1" s="1"/>
  <c r="BSK53" i="1" s="1"/>
  <c r="BRX53" i="1"/>
  <c r="BRY53" i="1" s="1"/>
  <c r="BRZ53" i="1" s="1"/>
  <c r="BRW53" i="1"/>
  <c r="BRL53" i="1"/>
  <c r="BRM53" i="1" s="1"/>
  <c r="BRN53" i="1" s="1"/>
  <c r="BRO53" i="1" s="1"/>
  <c r="BRA53" i="1"/>
  <c r="BRB53" i="1" s="1"/>
  <c r="BRC53" i="1" s="1"/>
  <c r="BRD53" i="1" s="1"/>
  <c r="BQQ53" i="1"/>
  <c r="BQR53" i="1" s="1"/>
  <c r="BQS53" i="1" s="1"/>
  <c r="BQP53" i="1"/>
  <c r="BQE53" i="1"/>
  <c r="BQF53" i="1" s="1"/>
  <c r="BQG53" i="1" s="1"/>
  <c r="BQH53" i="1" s="1"/>
  <c r="BPT53" i="1"/>
  <c r="BPU53" i="1" s="1"/>
  <c r="BPV53" i="1" s="1"/>
  <c r="BPW53" i="1" s="1"/>
  <c r="BPI53" i="1"/>
  <c r="BPJ53" i="1" s="1"/>
  <c r="BPK53" i="1" s="1"/>
  <c r="BPL53" i="1" s="1"/>
  <c r="BPA53" i="1"/>
  <c r="BOY53" i="1"/>
  <c r="BOZ53" i="1" s="1"/>
  <c r="BOX53" i="1"/>
  <c r="BOM53" i="1"/>
  <c r="BON53" i="1" s="1"/>
  <c r="BOO53" i="1" s="1"/>
  <c r="BOP53" i="1" s="1"/>
  <c r="BOE53" i="1"/>
  <c r="BOB53" i="1"/>
  <c r="BOC53" i="1" s="1"/>
  <c r="BOD53" i="1" s="1"/>
  <c r="BNR53" i="1"/>
  <c r="BNS53" i="1" s="1"/>
  <c r="BNT53" i="1" s="1"/>
  <c r="BNQ53" i="1"/>
  <c r="BNG53" i="1"/>
  <c r="BNH53" i="1" s="1"/>
  <c r="BNI53" i="1" s="1"/>
  <c r="BNF53" i="1"/>
  <c r="BMU53" i="1"/>
  <c r="BMV53" i="1" s="1"/>
  <c r="BMW53" i="1" s="1"/>
  <c r="BMX53" i="1" s="1"/>
  <c r="BMJ53" i="1"/>
  <c r="BMK53" i="1" s="1"/>
  <c r="BML53" i="1" s="1"/>
  <c r="BMM53" i="1" s="1"/>
  <c r="BLZ53" i="1"/>
  <c r="BMA53" i="1" s="1"/>
  <c r="BMB53" i="1" s="1"/>
  <c r="BLY53" i="1"/>
  <c r="BLN53" i="1"/>
  <c r="BLO53" i="1" s="1"/>
  <c r="BLP53" i="1" s="1"/>
  <c r="BLQ53" i="1" s="1"/>
  <c r="BLD53" i="1"/>
  <c r="BLE53" i="1" s="1"/>
  <c r="BLF53" i="1" s="1"/>
  <c r="BLC53" i="1"/>
  <c r="BKR53" i="1"/>
  <c r="BKS53" i="1" s="1"/>
  <c r="BKT53" i="1" s="1"/>
  <c r="BKU53" i="1" s="1"/>
  <c r="BKH53" i="1"/>
  <c r="BKI53" i="1" s="1"/>
  <c r="BKJ53" i="1" s="1"/>
  <c r="BKG53" i="1"/>
  <c r="BJV53" i="1"/>
  <c r="BJW53" i="1" s="1"/>
  <c r="BJX53" i="1" s="1"/>
  <c r="BJY53" i="1" s="1"/>
  <c r="BJL53" i="1"/>
  <c r="BJM53" i="1" s="1"/>
  <c r="BJN53" i="1" s="1"/>
  <c r="BJK53" i="1"/>
  <c r="BJC53" i="1"/>
  <c r="BIZ53" i="1"/>
  <c r="BJA53" i="1" s="1"/>
  <c r="BJB53" i="1" s="1"/>
  <c r="BIO53" i="1"/>
  <c r="BIP53" i="1" s="1"/>
  <c r="BIQ53" i="1" s="1"/>
  <c r="BIR53" i="1" s="1"/>
  <c r="BIE53" i="1"/>
  <c r="BIF53" i="1" s="1"/>
  <c r="BIG53" i="1" s="1"/>
  <c r="BID53" i="1"/>
  <c r="BHT53" i="1"/>
  <c r="BHU53" i="1" s="1"/>
  <c r="BHV53" i="1" s="1"/>
  <c r="BHS53" i="1"/>
  <c r="BHH53" i="1"/>
  <c r="BHI53" i="1" s="1"/>
  <c r="BHJ53" i="1" s="1"/>
  <c r="BHK53" i="1" s="1"/>
  <c r="BGX53" i="1"/>
  <c r="BGY53" i="1" s="1"/>
  <c r="BGZ53" i="1" s="1"/>
  <c r="BGW53" i="1"/>
  <c r="BGL53" i="1"/>
  <c r="BGM53" i="1" s="1"/>
  <c r="BGN53" i="1" s="1"/>
  <c r="BGO53" i="1" s="1"/>
  <c r="BGB53" i="1"/>
  <c r="BGC53" i="1" s="1"/>
  <c r="BGD53" i="1" s="1"/>
  <c r="BGA53" i="1"/>
  <c r="BFP53" i="1"/>
  <c r="BFQ53" i="1" s="1"/>
  <c r="BFR53" i="1" s="1"/>
  <c r="BFS53" i="1" s="1"/>
  <c r="BFE53" i="1"/>
  <c r="BFF53" i="1" s="1"/>
  <c r="BFG53" i="1" s="1"/>
  <c r="BFH53" i="1" s="1"/>
  <c r="BET53" i="1"/>
  <c r="BEU53" i="1" s="1"/>
  <c r="BEV53" i="1" s="1"/>
  <c r="BEW53" i="1" s="1"/>
  <c r="BEI53" i="1"/>
  <c r="BEJ53" i="1" s="1"/>
  <c r="BEK53" i="1" s="1"/>
  <c r="BEL53" i="1" s="1"/>
  <c r="BDX53" i="1"/>
  <c r="BDY53" i="1" s="1"/>
  <c r="BDZ53" i="1" s="1"/>
  <c r="BEA53" i="1" s="1"/>
  <c r="BDN53" i="1"/>
  <c r="BDO53" i="1" s="1"/>
  <c r="BDP53" i="1" s="1"/>
  <c r="BDM53" i="1"/>
  <c r="BDE53" i="1"/>
  <c r="BDC53" i="1"/>
  <c r="BDD53" i="1" s="1"/>
  <c r="BDB53" i="1"/>
  <c r="BCQ53" i="1"/>
  <c r="BCR53" i="1" s="1"/>
  <c r="BCS53" i="1" s="1"/>
  <c r="BCT53" i="1" s="1"/>
  <c r="BCG53" i="1"/>
  <c r="BCH53" i="1" s="1"/>
  <c r="BCI53" i="1" s="1"/>
  <c r="BCF53" i="1"/>
  <c r="BBV53" i="1"/>
  <c r="BBW53" i="1" s="1"/>
  <c r="BBX53" i="1" s="1"/>
  <c r="BBU53" i="1"/>
  <c r="BBK53" i="1"/>
  <c r="BBL53" i="1" s="1"/>
  <c r="BBM53" i="1" s="1"/>
  <c r="BBJ53" i="1"/>
  <c r="BAY53" i="1"/>
  <c r="BAZ53" i="1" s="1"/>
  <c r="BBA53" i="1" s="1"/>
  <c r="BBB53" i="1" s="1"/>
  <c r="BAQ53" i="1"/>
  <c r="BAN53" i="1"/>
  <c r="BAO53" i="1" s="1"/>
  <c r="BAP53" i="1" s="1"/>
  <c r="BAC53" i="1"/>
  <c r="BAD53" i="1" s="1"/>
  <c r="BAE53" i="1" s="1"/>
  <c r="BAF53" i="1" s="1"/>
  <c r="AZU53" i="1"/>
  <c r="AZS53" i="1"/>
  <c r="AZT53" i="1" s="1"/>
  <c r="AZR53" i="1"/>
  <c r="AZH53" i="1"/>
  <c r="AZI53" i="1" s="1"/>
  <c r="AZJ53" i="1" s="1"/>
  <c r="AZG53" i="1"/>
  <c r="AYW53" i="1"/>
  <c r="AYX53" i="1" s="1"/>
  <c r="AYY53" i="1" s="1"/>
  <c r="AYV53" i="1"/>
  <c r="AYK53" i="1"/>
  <c r="AYL53" i="1" s="1"/>
  <c r="AYM53" i="1" s="1"/>
  <c r="AYN53" i="1" s="1"/>
  <c r="AYA53" i="1"/>
  <c r="AYB53" i="1" s="1"/>
  <c r="AYC53" i="1" s="1"/>
  <c r="AXZ53" i="1"/>
  <c r="AXO53" i="1"/>
  <c r="AXP53" i="1" s="1"/>
  <c r="AXQ53" i="1" s="1"/>
  <c r="AXR53" i="1" s="1"/>
  <c r="AXD53" i="1"/>
  <c r="AXE53" i="1" s="1"/>
  <c r="AXF53" i="1" s="1"/>
  <c r="AXG53" i="1" s="1"/>
  <c r="AWT53" i="1"/>
  <c r="AWU53" i="1" s="1"/>
  <c r="AWV53" i="1" s="1"/>
  <c r="AWS53" i="1"/>
  <c r="AWI53" i="1"/>
  <c r="AWJ53" i="1" s="1"/>
  <c r="AWK53" i="1" s="1"/>
  <c r="AWH53" i="1"/>
  <c r="AVX53" i="1"/>
  <c r="AVY53" i="1" s="1"/>
  <c r="AVZ53" i="1" s="1"/>
  <c r="AVW53" i="1"/>
  <c r="AVM53" i="1"/>
  <c r="AVN53" i="1" s="1"/>
  <c r="AVO53" i="1" s="1"/>
  <c r="AVL53" i="1"/>
  <c r="AVB53" i="1"/>
  <c r="AVC53" i="1" s="1"/>
  <c r="AVD53" i="1" s="1"/>
  <c r="AVA53" i="1"/>
  <c r="AUP53" i="1"/>
  <c r="AUQ53" i="1" s="1"/>
  <c r="AUR53" i="1" s="1"/>
  <c r="AUS53" i="1" s="1"/>
  <c r="AUE53" i="1"/>
  <c r="AUF53" i="1" s="1"/>
  <c r="AUG53" i="1" s="1"/>
  <c r="AUH53" i="1" s="1"/>
  <c r="ATU53" i="1"/>
  <c r="ATV53" i="1" s="1"/>
  <c r="ATW53" i="1" s="1"/>
  <c r="ATT53" i="1"/>
  <c r="ATI53" i="1"/>
  <c r="ATJ53" i="1" s="1"/>
  <c r="ATK53" i="1" s="1"/>
  <c r="ATL53" i="1" s="1"/>
  <c r="ASX53" i="1"/>
  <c r="ASY53" i="1" s="1"/>
  <c r="ASZ53" i="1" s="1"/>
  <c r="ATA53" i="1" s="1"/>
  <c r="ASM53" i="1"/>
  <c r="ASN53" i="1" s="1"/>
  <c r="ASO53" i="1" s="1"/>
  <c r="ASP53" i="1" s="1"/>
  <c r="ASB53" i="1"/>
  <c r="ASC53" i="1" s="1"/>
  <c r="ASD53" i="1" s="1"/>
  <c r="ASE53" i="1" s="1"/>
  <c r="ARQ53" i="1"/>
  <c r="ARR53" i="1" s="1"/>
  <c r="ARS53" i="1" s="1"/>
  <c r="ART53" i="1" s="1"/>
  <c r="ARI53" i="1"/>
  <c r="ARG53" i="1"/>
  <c r="ARH53" i="1" s="1"/>
  <c r="ARF53" i="1"/>
  <c r="AQV53" i="1"/>
  <c r="AQW53" i="1" s="1"/>
  <c r="AQX53" i="1" s="1"/>
  <c r="AQU53" i="1"/>
  <c r="AQJ53" i="1"/>
  <c r="AQK53" i="1" s="1"/>
  <c r="AQL53" i="1" s="1"/>
  <c r="AQM53" i="1" s="1"/>
  <c r="APY53" i="1"/>
  <c r="APZ53" i="1" s="1"/>
  <c r="AQA53" i="1" s="1"/>
  <c r="AQB53" i="1" s="1"/>
  <c r="APQ53" i="1"/>
  <c r="APO53" i="1"/>
  <c r="APP53" i="1" s="1"/>
  <c r="APN53" i="1"/>
  <c r="APC53" i="1"/>
  <c r="APD53" i="1" s="1"/>
  <c r="APE53" i="1" s="1"/>
  <c r="APF53" i="1" s="1"/>
  <c r="AOU53" i="1"/>
  <c r="AOR53" i="1"/>
  <c r="AOS53" i="1" s="1"/>
  <c r="AOT53" i="1" s="1"/>
  <c r="AOG53" i="1"/>
  <c r="AOH53" i="1" s="1"/>
  <c r="AOI53" i="1" s="1"/>
  <c r="AOJ53" i="1" s="1"/>
  <c r="ANV53" i="1"/>
  <c r="ANW53" i="1" s="1"/>
  <c r="ANX53" i="1" s="1"/>
  <c r="ANY53" i="1" s="1"/>
  <c r="ANK53" i="1"/>
  <c r="ANL53" i="1" s="1"/>
  <c r="ANM53" i="1" s="1"/>
  <c r="ANN53" i="1" s="1"/>
  <c r="ANA53" i="1"/>
  <c r="ANB53" i="1" s="1"/>
  <c r="ANC53" i="1" s="1"/>
  <c r="AMZ53" i="1"/>
  <c r="AMO53" i="1"/>
  <c r="AMP53" i="1" s="1"/>
  <c r="AMQ53" i="1" s="1"/>
  <c r="AMR53" i="1" s="1"/>
  <c r="AME53" i="1"/>
  <c r="AMF53" i="1" s="1"/>
  <c r="AMG53" i="1" s="1"/>
  <c r="AMD53" i="1"/>
  <c r="ALS53" i="1"/>
  <c r="ALT53" i="1" s="1"/>
  <c r="ALU53" i="1" s="1"/>
  <c r="ALV53" i="1" s="1"/>
  <c r="ALK53" i="1"/>
  <c r="ALI53" i="1"/>
  <c r="ALJ53" i="1" s="1"/>
  <c r="ALH53" i="1"/>
  <c r="AKW53" i="1"/>
  <c r="AKX53" i="1" s="1"/>
  <c r="AKY53" i="1" s="1"/>
  <c r="AKZ53" i="1" s="1"/>
  <c r="AKM53" i="1"/>
  <c r="AKN53" i="1" s="1"/>
  <c r="AKO53" i="1" s="1"/>
  <c r="AKL53" i="1"/>
  <c r="AKB53" i="1"/>
  <c r="AKC53" i="1" s="1"/>
  <c r="AKD53" i="1" s="1"/>
  <c r="AKA53" i="1"/>
  <c r="AJS53" i="1"/>
  <c r="AJP53" i="1"/>
  <c r="AJQ53" i="1" s="1"/>
  <c r="AJR53" i="1" s="1"/>
  <c r="AJE53" i="1"/>
  <c r="AJF53" i="1" s="1"/>
  <c r="AJG53" i="1" s="1"/>
  <c r="AJH53" i="1" s="1"/>
  <c r="AIW53" i="1"/>
  <c r="AIU53" i="1"/>
  <c r="AIV53" i="1" s="1"/>
  <c r="AIT53" i="1"/>
  <c r="AII53" i="1"/>
  <c r="AIJ53" i="1" s="1"/>
  <c r="AIK53" i="1" s="1"/>
  <c r="AIL53" i="1" s="1"/>
  <c r="AIA53" i="1"/>
  <c r="AHX53" i="1"/>
  <c r="AHY53" i="1" s="1"/>
  <c r="AHZ53" i="1" s="1"/>
  <c r="AHM53" i="1"/>
  <c r="AHN53" i="1" s="1"/>
  <c r="AHO53" i="1" s="1"/>
  <c r="AHP53" i="1" s="1"/>
  <c r="AHB53" i="1"/>
  <c r="AHC53" i="1" s="1"/>
  <c r="AHD53" i="1" s="1"/>
  <c r="AHE53" i="1" s="1"/>
  <c r="AGQ53" i="1"/>
  <c r="AGR53" i="1" s="1"/>
  <c r="AGS53" i="1" s="1"/>
  <c r="AGT53" i="1" s="1"/>
  <c r="AGG53" i="1"/>
  <c r="AGH53" i="1" s="1"/>
  <c r="AGI53" i="1" s="1"/>
  <c r="AGF53" i="1"/>
  <c r="AFV53" i="1"/>
  <c r="AFW53" i="1" s="1"/>
  <c r="AFX53" i="1" s="1"/>
  <c r="AFU53" i="1"/>
  <c r="AFM53" i="1"/>
  <c r="AFK53" i="1"/>
  <c r="AFL53" i="1" s="1"/>
  <c r="AFJ53" i="1"/>
  <c r="AEZ53" i="1"/>
  <c r="AFA53" i="1" s="1"/>
  <c r="AFB53" i="1" s="1"/>
  <c r="AEY53" i="1"/>
  <c r="AEN53" i="1"/>
  <c r="AEO53" i="1" s="1"/>
  <c r="AEP53" i="1" s="1"/>
  <c r="AEQ53" i="1" s="1"/>
  <c r="AED53" i="1"/>
  <c r="AEE53" i="1" s="1"/>
  <c r="AEF53" i="1" s="1"/>
  <c r="AEC53" i="1"/>
  <c r="ADR53" i="1"/>
  <c r="ADS53" i="1" s="1"/>
  <c r="ADT53" i="1" s="1"/>
  <c r="ADU53" i="1" s="1"/>
  <c r="ADH53" i="1"/>
  <c r="ADI53" i="1" s="1"/>
  <c r="ADJ53" i="1" s="1"/>
  <c r="ADG53" i="1"/>
  <c r="ACV53" i="1"/>
  <c r="ACW53" i="1" s="1"/>
  <c r="ACX53" i="1" s="1"/>
  <c r="ACY53" i="1" s="1"/>
  <c r="ACL53" i="1"/>
  <c r="ACM53" i="1" s="1"/>
  <c r="ACN53" i="1" s="1"/>
  <c r="ACK53" i="1"/>
  <c r="ABZ53" i="1"/>
  <c r="ACA53" i="1" s="1"/>
  <c r="ACB53" i="1" s="1"/>
  <c r="ACC53" i="1" s="1"/>
  <c r="ABO53" i="1"/>
  <c r="ABP53" i="1" s="1"/>
  <c r="ABQ53" i="1" s="1"/>
  <c r="ABR53" i="1" s="1"/>
  <c r="ABG53" i="1"/>
  <c r="ABE53" i="1"/>
  <c r="ABF53" i="1" s="1"/>
  <c r="ABD53" i="1"/>
  <c r="AAT53" i="1"/>
  <c r="AAU53" i="1" s="1"/>
  <c r="AAV53" i="1" s="1"/>
  <c r="AAS53" i="1"/>
  <c r="AAH53" i="1"/>
  <c r="AAI53" i="1" s="1"/>
  <c r="AAJ53" i="1" s="1"/>
  <c r="AAK53" i="1" s="1"/>
  <c r="ZW53" i="1"/>
  <c r="ZX53" i="1" s="1"/>
  <c r="ZY53" i="1" s="1"/>
  <c r="ZZ53" i="1" s="1"/>
  <c r="ZL53" i="1"/>
  <c r="ZM53" i="1" s="1"/>
  <c r="ZN53" i="1" s="1"/>
  <c r="ZO53" i="1" s="1"/>
  <c r="ZB53" i="1"/>
  <c r="ZC53" i="1" s="1"/>
  <c r="ZD53" i="1" s="1"/>
  <c r="ZA53" i="1"/>
  <c r="YP53" i="1"/>
  <c r="YQ53" i="1" s="1"/>
  <c r="YR53" i="1" s="1"/>
  <c r="YS53" i="1" s="1"/>
  <c r="YF53" i="1"/>
  <c r="YG53" i="1" s="1"/>
  <c r="YH53" i="1" s="1"/>
  <c r="YE53" i="1"/>
  <c r="XT53" i="1"/>
  <c r="XU53" i="1" s="1"/>
  <c r="XV53" i="1" s="1"/>
  <c r="XW53" i="1" s="1"/>
  <c r="XJ53" i="1"/>
  <c r="XK53" i="1" s="1"/>
  <c r="XL53" i="1" s="1"/>
  <c r="XI53" i="1"/>
  <c r="WX53" i="1"/>
  <c r="WY53" i="1" s="1"/>
  <c r="WZ53" i="1" s="1"/>
  <c r="XA53" i="1" s="1"/>
  <c r="WN53" i="1"/>
  <c r="WO53" i="1" s="1"/>
  <c r="WP53" i="1" s="1"/>
  <c r="WM53" i="1"/>
  <c r="WB53" i="1"/>
  <c r="WC53" i="1" s="1"/>
  <c r="WD53" i="1" s="1"/>
  <c r="WE53" i="1" s="1"/>
  <c r="VQ53" i="1"/>
  <c r="VR53" i="1" s="1"/>
  <c r="VS53" i="1" s="1"/>
  <c r="VT53" i="1" s="1"/>
  <c r="VF53" i="1"/>
  <c r="VG53" i="1" s="1"/>
  <c r="VH53" i="1" s="1"/>
  <c r="VI53" i="1" s="1"/>
  <c r="UV53" i="1"/>
  <c r="UW53" i="1" s="1"/>
  <c r="UX53" i="1" s="1"/>
  <c r="UU53" i="1"/>
  <c r="UK53" i="1"/>
  <c r="UL53" i="1" s="1"/>
  <c r="UM53" i="1" s="1"/>
  <c r="UJ53" i="1"/>
  <c r="TZ53" i="1"/>
  <c r="UA53" i="1" s="1"/>
  <c r="UB53" i="1" s="1"/>
  <c r="TY53" i="1"/>
  <c r="TO53" i="1"/>
  <c r="TP53" i="1" s="1"/>
  <c r="TQ53" i="1" s="1"/>
  <c r="TN53" i="1"/>
  <c r="TD53" i="1"/>
  <c r="TE53" i="1" s="1"/>
  <c r="TF53" i="1" s="1"/>
  <c r="TC53" i="1"/>
  <c r="SR53" i="1"/>
  <c r="SS53" i="1" s="1"/>
  <c r="ST53" i="1" s="1"/>
  <c r="SU53" i="1" s="1"/>
  <c r="SG53" i="1"/>
  <c r="SH53" i="1" s="1"/>
  <c r="SI53" i="1" s="1"/>
  <c r="SJ53" i="1" s="1"/>
  <c r="RV53" i="1"/>
  <c r="RW53" i="1" s="1"/>
  <c r="RX53" i="1" s="1"/>
  <c r="RY53" i="1" s="1"/>
  <c r="RK53" i="1"/>
  <c r="RL53" i="1" s="1"/>
  <c r="RM53" i="1" s="1"/>
  <c r="RN53" i="1" s="1"/>
  <c r="RC53" i="1"/>
  <c r="QZ53" i="1"/>
  <c r="RA53" i="1" s="1"/>
  <c r="RB53" i="1" s="1"/>
  <c r="QP53" i="1"/>
  <c r="QQ53" i="1" s="1"/>
  <c r="QR53" i="1" s="1"/>
  <c r="QO53" i="1"/>
  <c r="QD53" i="1"/>
  <c r="QE53" i="1" s="1"/>
  <c r="QF53" i="1" s="1"/>
  <c r="QG53" i="1" s="1"/>
  <c r="PS53" i="1"/>
  <c r="PT53" i="1" s="1"/>
  <c r="PU53" i="1" s="1"/>
  <c r="PV53" i="1" s="1"/>
  <c r="PK53" i="1"/>
  <c r="PH53" i="1"/>
  <c r="PI53" i="1" s="1"/>
  <c r="PJ53" i="1" s="1"/>
  <c r="OX53" i="1"/>
  <c r="OY53" i="1" s="1"/>
  <c r="OZ53" i="1" s="1"/>
  <c r="OW53" i="1"/>
  <c r="OL53" i="1"/>
  <c r="OM53" i="1" s="1"/>
  <c r="ON53" i="1" s="1"/>
  <c r="OO53" i="1" s="1"/>
  <c r="OB53" i="1"/>
  <c r="OC53" i="1" s="1"/>
  <c r="OD53" i="1" s="1"/>
  <c r="OA53" i="1"/>
  <c r="NP53" i="1"/>
  <c r="NQ53" i="1" s="1"/>
  <c r="NR53" i="1" s="1"/>
  <c r="NS53" i="1" s="1"/>
  <c r="NE53" i="1"/>
  <c r="NF53" i="1" s="1"/>
  <c r="NG53" i="1" s="1"/>
  <c r="NH53" i="1" s="1"/>
  <c r="MT53" i="1"/>
  <c r="MU53" i="1" s="1"/>
  <c r="MV53" i="1" s="1"/>
  <c r="MW53" i="1" s="1"/>
  <c r="MJ53" i="1"/>
  <c r="MK53" i="1" s="1"/>
  <c r="ML53" i="1" s="1"/>
  <c r="MI53" i="1"/>
  <c r="LY53" i="1"/>
  <c r="LZ53" i="1" s="1"/>
  <c r="MA53" i="1" s="1"/>
  <c r="LX53" i="1"/>
  <c r="LM53" i="1"/>
  <c r="LN53" i="1" s="1"/>
  <c r="LO53" i="1" s="1"/>
  <c r="LP53" i="1" s="1"/>
  <c r="LC53" i="1"/>
  <c r="LD53" i="1" s="1"/>
  <c r="LE53" i="1" s="1"/>
  <c r="LB53" i="1"/>
  <c r="KR53" i="1"/>
  <c r="KS53" i="1" s="1"/>
  <c r="KT53" i="1" s="1"/>
  <c r="KQ53" i="1"/>
  <c r="KG53" i="1"/>
  <c r="KH53" i="1" s="1"/>
  <c r="KI53" i="1" s="1"/>
  <c r="KF53" i="1"/>
  <c r="JU53" i="1"/>
  <c r="JV53" i="1" s="1"/>
  <c r="JW53" i="1" s="1"/>
  <c r="JX53" i="1" s="1"/>
  <c r="JJ53" i="1"/>
  <c r="JK53" i="1" s="1"/>
  <c r="JL53" i="1" s="1"/>
  <c r="JM53" i="1" s="1"/>
  <c r="IY53" i="1"/>
  <c r="IZ53" i="1" s="1"/>
  <c r="JA53" i="1" s="1"/>
  <c r="JB53" i="1" s="1"/>
  <c r="IQ53" i="1"/>
  <c r="IO53" i="1"/>
  <c r="IP53" i="1" s="1"/>
  <c r="IN53" i="1"/>
  <c r="IC53" i="1"/>
  <c r="ID53" i="1" s="1"/>
  <c r="IE53" i="1" s="1"/>
  <c r="IF53" i="1" s="1"/>
  <c r="HS53" i="1"/>
  <c r="HT53" i="1" s="1"/>
  <c r="HU53" i="1" s="1"/>
  <c r="HR53" i="1"/>
  <c r="HH53" i="1"/>
  <c r="HI53" i="1" s="1"/>
  <c r="HJ53" i="1" s="1"/>
  <c r="HG53" i="1"/>
  <c r="GW53" i="1"/>
  <c r="GX53" i="1" s="1"/>
  <c r="GY53" i="1" s="1"/>
  <c r="GV53" i="1"/>
  <c r="GK53" i="1"/>
  <c r="GL53" i="1" s="1"/>
  <c r="GM53" i="1" s="1"/>
  <c r="GN53" i="1" s="1"/>
  <c r="FZ53" i="1"/>
  <c r="GA53" i="1" s="1"/>
  <c r="GB53" i="1" s="1"/>
  <c r="GC53" i="1" s="1"/>
  <c r="FO53" i="1"/>
  <c r="FP53" i="1" s="1"/>
  <c r="FQ53" i="1" s="1"/>
  <c r="FR53" i="1" s="1"/>
  <c r="FG53" i="1"/>
  <c r="FD53" i="1"/>
  <c r="FE53" i="1" s="1"/>
  <c r="FF53" i="1" s="1"/>
  <c r="ES53" i="1"/>
  <c r="ET53" i="1" s="1"/>
  <c r="EU53" i="1" s="1"/>
  <c r="EV53" i="1" s="1"/>
  <c r="EK53" i="1"/>
  <c r="EI53" i="1"/>
  <c r="EJ53" i="1" s="1"/>
  <c r="EH53" i="1"/>
  <c r="DW53" i="1"/>
  <c r="DX53" i="1" s="1"/>
  <c r="DY53" i="1" s="1"/>
  <c r="DZ53" i="1" s="1"/>
  <c r="DO53" i="1"/>
  <c r="DL53" i="1"/>
  <c r="DM53" i="1" s="1"/>
  <c r="DN53" i="1" s="1"/>
  <c r="DA53" i="1"/>
  <c r="DB53" i="1" s="1"/>
  <c r="DC53" i="1" s="1"/>
  <c r="DD53" i="1" s="1"/>
  <c r="CQ53" i="1"/>
  <c r="CR53" i="1" s="1"/>
  <c r="CS53" i="1" s="1"/>
  <c r="CP53" i="1"/>
  <c r="CF53" i="1"/>
  <c r="CG53" i="1" s="1"/>
  <c r="CH53" i="1" s="1"/>
  <c r="CE53" i="1"/>
  <c r="BU53" i="1"/>
  <c r="BV53" i="1" s="1"/>
  <c r="BW53" i="1" s="1"/>
  <c r="BT53" i="1"/>
  <c r="BI53" i="1"/>
  <c r="BJ53" i="1" s="1"/>
  <c r="BK53" i="1" s="1"/>
  <c r="BL53" i="1" s="1"/>
  <c r="AX53" i="1"/>
  <c r="AY53" i="1" s="1"/>
  <c r="AZ53" i="1" s="1"/>
  <c r="BA53" i="1" s="1"/>
  <c r="AN53" i="1"/>
  <c r="AO53" i="1" s="1"/>
  <c r="AP53" i="1" s="1"/>
  <c r="AM53" i="1"/>
  <c r="AB53" i="1"/>
  <c r="AC53" i="1" s="1"/>
  <c r="AD53" i="1" s="1"/>
  <c r="AE53" i="1" s="1"/>
  <c r="R53" i="1"/>
  <c r="S53" i="1" s="1"/>
  <c r="T53" i="1" s="1"/>
  <c r="Q53" i="1"/>
  <c r="F53" i="1"/>
  <c r="G53" i="1" s="1"/>
  <c r="H53" i="1" s="1"/>
  <c r="I53" i="1" s="1"/>
  <c r="CLI52" i="1"/>
  <c r="CLJ52" i="1" s="1"/>
  <c r="CLK52" i="1" s="1"/>
  <c r="CLL52" i="1" s="1"/>
  <c r="CKX52" i="1"/>
  <c r="CKY52" i="1" s="1"/>
  <c r="CKZ52" i="1" s="1"/>
  <c r="CLA52" i="1" s="1"/>
  <c r="CKM52" i="1"/>
  <c r="CKN52" i="1" s="1"/>
  <c r="CKO52" i="1" s="1"/>
  <c r="CKP52" i="1" s="1"/>
  <c r="CKB52" i="1"/>
  <c r="CKC52" i="1" s="1"/>
  <c r="CKD52" i="1" s="1"/>
  <c r="CKE52" i="1" s="1"/>
  <c r="CJQ52" i="1"/>
  <c r="CJR52" i="1" s="1"/>
  <c r="CJS52" i="1" s="1"/>
  <c r="CJT52" i="1" s="1"/>
  <c r="CJF52" i="1"/>
  <c r="CJG52" i="1" s="1"/>
  <c r="CJH52" i="1" s="1"/>
  <c r="CJI52" i="1" s="1"/>
  <c r="CIU52" i="1"/>
  <c r="CIV52" i="1" s="1"/>
  <c r="CIW52" i="1" s="1"/>
  <c r="CIX52" i="1" s="1"/>
  <c r="CIK52" i="1"/>
  <c r="CIL52" i="1" s="1"/>
  <c r="CIM52" i="1" s="1"/>
  <c r="CIJ52" i="1"/>
  <c r="CHY52" i="1"/>
  <c r="CHZ52" i="1" s="1"/>
  <c r="CIA52" i="1" s="1"/>
  <c r="CIB52" i="1" s="1"/>
  <c r="CHQ52" i="1"/>
  <c r="CHO52" i="1"/>
  <c r="CHP52" i="1" s="1"/>
  <c r="CHN52" i="1"/>
  <c r="CHC52" i="1"/>
  <c r="CHD52" i="1" s="1"/>
  <c r="CHE52" i="1" s="1"/>
  <c r="CHF52" i="1" s="1"/>
  <c r="CGR52" i="1"/>
  <c r="CGS52" i="1" s="1"/>
  <c r="CGT52" i="1" s="1"/>
  <c r="CGU52" i="1" s="1"/>
  <c r="CGH52" i="1"/>
  <c r="CGI52" i="1" s="1"/>
  <c r="CGJ52" i="1" s="1"/>
  <c r="CGG52" i="1"/>
  <c r="CFV52" i="1"/>
  <c r="CFW52" i="1" s="1"/>
  <c r="CFX52" i="1" s="1"/>
  <c r="CFY52" i="1" s="1"/>
  <c r="CFK52" i="1"/>
  <c r="CFL52" i="1" s="1"/>
  <c r="CFM52" i="1" s="1"/>
  <c r="CFN52" i="1" s="1"/>
  <c r="CFA52" i="1"/>
  <c r="CFB52" i="1" s="1"/>
  <c r="CFC52" i="1" s="1"/>
  <c r="CEZ52" i="1"/>
  <c r="CEP52" i="1"/>
  <c r="CEQ52" i="1" s="1"/>
  <c r="CER52" i="1" s="1"/>
  <c r="CEO52" i="1"/>
  <c r="CED52" i="1"/>
  <c r="CEE52" i="1" s="1"/>
  <c r="CEF52" i="1" s="1"/>
  <c r="CEG52" i="1" s="1"/>
  <c r="CDT52" i="1"/>
  <c r="CDU52" i="1" s="1"/>
  <c r="CDV52" i="1" s="1"/>
  <c r="CDS52" i="1"/>
  <c r="CDI52" i="1"/>
  <c r="CDJ52" i="1" s="1"/>
  <c r="CDK52" i="1" s="1"/>
  <c r="CDH52" i="1"/>
  <c r="CCW52" i="1"/>
  <c r="CCX52" i="1" s="1"/>
  <c r="CCY52" i="1" s="1"/>
  <c r="CCZ52" i="1" s="1"/>
  <c r="CCO52" i="1"/>
  <c r="CCM52" i="1"/>
  <c r="CCN52" i="1" s="1"/>
  <c r="CCL52" i="1"/>
  <c r="CCA52" i="1"/>
  <c r="CCB52" i="1" s="1"/>
  <c r="CCC52" i="1" s="1"/>
  <c r="CCD52" i="1" s="1"/>
  <c r="CBP52" i="1"/>
  <c r="CBQ52" i="1" s="1"/>
  <c r="CBR52" i="1" s="1"/>
  <c r="CBS52" i="1" s="1"/>
  <c r="CBF52" i="1"/>
  <c r="CBG52" i="1" s="1"/>
  <c r="CBH52" i="1" s="1"/>
  <c r="CBE52" i="1"/>
  <c r="CAW52" i="1"/>
  <c r="CAT52" i="1"/>
  <c r="CAU52" i="1" s="1"/>
  <c r="CAV52" i="1" s="1"/>
  <c r="CAJ52" i="1"/>
  <c r="CAK52" i="1" s="1"/>
  <c r="CAL52" i="1" s="1"/>
  <c r="CAI52" i="1"/>
  <c r="BZX52" i="1"/>
  <c r="BZY52" i="1" s="1"/>
  <c r="BZZ52" i="1" s="1"/>
  <c r="CAA52" i="1" s="1"/>
  <c r="BZN52" i="1"/>
  <c r="BZO52" i="1" s="1"/>
  <c r="BZP52" i="1" s="1"/>
  <c r="BZM52" i="1"/>
  <c r="BZB52" i="1"/>
  <c r="BZC52" i="1" s="1"/>
  <c r="BZD52" i="1" s="1"/>
  <c r="BZE52" i="1" s="1"/>
  <c r="BYQ52" i="1"/>
  <c r="BYR52" i="1" s="1"/>
  <c r="BYS52" i="1" s="1"/>
  <c r="BYT52" i="1" s="1"/>
  <c r="BYF52" i="1"/>
  <c r="BYG52" i="1" s="1"/>
  <c r="BYH52" i="1" s="1"/>
  <c r="BYI52" i="1" s="1"/>
  <c r="BXU52" i="1"/>
  <c r="BXV52" i="1" s="1"/>
  <c r="BXW52" i="1" s="1"/>
  <c r="BXX52" i="1" s="1"/>
  <c r="BXJ52" i="1"/>
  <c r="BXK52" i="1" s="1"/>
  <c r="BXL52" i="1" s="1"/>
  <c r="BXM52" i="1" s="1"/>
  <c r="BWZ52" i="1"/>
  <c r="BXA52" i="1" s="1"/>
  <c r="BXB52" i="1" s="1"/>
  <c r="BWY52" i="1"/>
  <c r="BWO52" i="1"/>
  <c r="BWP52" i="1" s="1"/>
  <c r="BWQ52" i="1" s="1"/>
  <c r="BWN52" i="1"/>
  <c r="BWC52" i="1"/>
  <c r="BWD52" i="1" s="1"/>
  <c r="BWE52" i="1" s="1"/>
  <c r="BWF52" i="1" s="1"/>
  <c r="BVS52" i="1"/>
  <c r="BVT52" i="1" s="1"/>
  <c r="BVU52" i="1" s="1"/>
  <c r="BVR52" i="1"/>
  <c r="BVG52" i="1"/>
  <c r="BVH52" i="1" s="1"/>
  <c r="BVI52" i="1" s="1"/>
  <c r="BVJ52" i="1" s="1"/>
  <c r="BUV52" i="1"/>
  <c r="BUW52" i="1" s="1"/>
  <c r="BUX52" i="1" s="1"/>
  <c r="BUY52" i="1" s="1"/>
  <c r="BUK52" i="1"/>
  <c r="BUL52" i="1" s="1"/>
  <c r="BUM52" i="1" s="1"/>
  <c r="BUN52" i="1" s="1"/>
  <c r="BUC52" i="1"/>
  <c r="BTZ52" i="1"/>
  <c r="BUA52" i="1" s="1"/>
  <c r="BUB52" i="1" s="1"/>
  <c r="BTO52" i="1"/>
  <c r="BTP52" i="1" s="1"/>
  <c r="BTQ52" i="1" s="1"/>
  <c r="BTR52" i="1" s="1"/>
  <c r="BTE52" i="1"/>
  <c r="BTF52" i="1" s="1"/>
  <c r="BTG52" i="1" s="1"/>
  <c r="BTD52" i="1"/>
  <c r="BSS52" i="1"/>
  <c r="BST52" i="1" s="1"/>
  <c r="BSU52" i="1" s="1"/>
  <c r="BSV52" i="1" s="1"/>
  <c r="BSK52" i="1"/>
  <c r="BSH52" i="1"/>
  <c r="BSI52" i="1" s="1"/>
  <c r="BSJ52" i="1" s="1"/>
  <c r="BRW52" i="1"/>
  <c r="BRX52" i="1" s="1"/>
  <c r="BRY52" i="1" s="1"/>
  <c r="BRZ52" i="1" s="1"/>
  <c r="BRL52" i="1"/>
  <c r="BRM52" i="1" s="1"/>
  <c r="BRN52" i="1" s="1"/>
  <c r="BRO52" i="1" s="1"/>
  <c r="BRA52" i="1"/>
  <c r="BRB52" i="1" s="1"/>
  <c r="BRC52" i="1" s="1"/>
  <c r="BRD52" i="1" s="1"/>
  <c r="BQP52" i="1"/>
  <c r="BQQ52" i="1" s="1"/>
  <c r="BQR52" i="1" s="1"/>
  <c r="BQS52" i="1" s="1"/>
  <c r="BQF52" i="1"/>
  <c r="BQG52" i="1" s="1"/>
  <c r="BQH52" i="1" s="1"/>
  <c r="BQE52" i="1"/>
  <c r="BPT52" i="1"/>
  <c r="BPU52" i="1" s="1"/>
  <c r="BPV52" i="1" s="1"/>
  <c r="BPW52" i="1" s="1"/>
  <c r="BPJ52" i="1"/>
  <c r="BPK52" i="1" s="1"/>
  <c r="BPL52" i="1" s="1"/>
  <c r="BPI52" i="1"/>
  <c r="BOY52" i="1"/>
  <c r="BOZ52" i="1" s="1"/>
  <c r="BPA52" i="1" s="1"/>
  <c r="BOX52" i="1"/>
  <c r="BON52" i="1"/>
  <c r="BOO52" i="1" s="1"/>
  <c r="BOP52" i="1" s="1"/>
  <c r="BOM52" i="1"/>
  <c r="BOB52" i="1"/>
  <c r="BOC52" i="1" s="1"/>
  <c r="BOD52" i="1" s="1"/>
  <c r="BOE52" i="1" s="1"/>
  <c r="BNQ52" i="1"/>
  <c r="BNR52" i="1" s="1"/>
  <c r="BNS52" i="1" s="1"/>
  <c r="BNT52" i="1" s="1"/>
  <c r="BNG52" i="1"/>
  <c r="BNH52" i="1" s="1"/>
  <c r="BNI52" i="1" s="1"/>
  <c r="BNF52" i="1"/>
  <c r="BMU52" i="1"/>
  <c r="BMV52" i="1" s="1"/>
  <c r="BMW52" i="1" s="1"/>
  <c r="BMX52" i="1" s="1"/>
  <c r="BMK52" i="1"/>
  <c r="BML52" i="1" s="1"/>
  <c r="BMM52" i="1" s="1"/>
  <c r="BMJ52" i="1"/>
  <c r="BLZ52" i="1"/>
  <c r="BMA52" i="1" s="1"/>
  <c r="BMB52" i="1" s="1"/>
  <c r="BLY52" i="1"/>
  <c r="BLQ52" i="1"/>
  <c r="BLO52" i="1"/>
  <c r="BLP52" i="1" s="1"/>
  <c r="BLN52" i="1"/>
  <c r="BLC52" i="1"/>
  <c r="BLD52" i="1" s="1"/>
  <c r="BLE52" i="1" s="1"/>
  <c r="BLF52" i="1" s="1"/>
  <c r="BKU52" i="1"/>
  <c r="BKS52" i="1"/>
  <c r="BKT52" i="1" s="1"/>
  <c r="BKR52" i="1"/>
  <c r="BKG52" i="1"/>
  <c r="BKH52" i="1" s="1"/>
  <c r="BKI52" i="1" s="1"/>
  <c r="BKJ52" i="1" s="1"/>
  <c r="BJV52" i="1"/>
  <c r="BJW52" i="1" s="1"/>
  <c r="BJX52" i="1" s="1"/>
  <c r="BJY52" i="1" s="1"/>
  <c r="BJK52" i="1"/>
  <c r="BJL52" i="1" s="1"/>
  <c r="BJM52" i="1" s="1"/>
  <c r="BJN52" i="1" s="1"/>
  <c r="BJA52" i="1"/>
  <c r="BJB52" i="1" s="1"/>
  <c r="BJC52" i="1" s="1"/>
  <c r="BIZ52" i="1"/>
  <c r="BIP52" i="1"/>
  <c r="BIQ52" i="1" s="1"/>
  <c r="BIR52" i="1" s="1"/>
  <c r="BIO52" i="1"/>
  <c r="BIG52" i="1"/>
  <c r="BID52" i="1"/>
  <c r="BIE52" i="1" s="1"/>
  <c r="BIF52" i="1" s="1"/>
  <c r="BHS52" i="1"/>
  <c r="BHT52" i="1" s="1"/>
  <c r="BHU52" i="1" s="1"/>
  <c r="BHV52" i="1" s="1"/>
  <c r="BHK52" i="1"/>
  <c r="BHH52" i="1"/>
  <c r="BHI52" i="1" s="1"/>
  <c r="BHJ52" i="1" s="1"/>
  <c r="BGW52" i="1"/>
  <c r="BGX52" i="1" s="1"/>
  <c r="BGY52" i="1" s="1"/>
  <c r="BGZ52" i="1" s="1"/>
  <c r="BGO52" i="1"/>
  <c r="BGM52" i="1"/>
  <c r="BGN52" i="1" s="1"/>
  <c r="BGL52" i="1"/>
  <c r="BGB52" i="1"/>
  <c r="BGC52" i="1" s="1"/>
  <c r="BGD52" i="1" s="1"/>
  <c r="BGA52" i="1"/>
  <c r="BFQ52" i="1"/>
  <c r="BFR52" i="1" s="1"/>
  <c r="BFS52" i="1" s="1"/>
  <c r="BFP52" i="1"/>
  <c r="BFE52" i="1"/>
  <c r="BFF52" i="1" s="1"/>
  <c r="BFG52" i="1" s="1"/>
  <c r="BFH52" i="1" s="1"/>
  <c r="BEW52" i="1"/>
  <c r="BET52" i="1"/>
  <c r="BEU52" i="1" s="1"/>
  <c r="BEV52" i="1" s="1"/>
  <c r="BEJ52" i="1"/>
  <c r="BEK52" i="1" s="1"/>
  <c r="BEL52" i="1" s="1"/>
  <c r="BEI52" i="1"/>
  <c r="BDX52" i="1"/>
  <c r="BDY52" i="1" s="1"/>
  <c r="BDZ52" i="1" s="1"/>
  <c r="BEA52" i="1" s="1"/>
  <c r="BDN52" i="1"/>
  <c r="BDO52" i="1" s="1"/>
  <c r="BDP52" i="1" s="1"/>
  <c r="BDM52" i="1"/>
  <c r="BDB52" i="1"/>
  <c r="BDC52" i="1" s="1"/>
  <c r="BDD52" i="1" s="1"/>
  <c r="BDE52" i="1" s="1"/>
  <c r="BCR52" i="1"/>
  <c r="BCS52" i="1" s="1"/>
  <c r="BCT52" i="1" s="1"/>
  <c r="BCQ52" i="1"/>
  <c r="BCF52" i="1"/>
  <c r="BCG52" i="1" s="1"/>
  <c r="BCH52" i="1" s="1"/>
  <c r="BCI52" i="1" s="1"/>
  <c r="BBU52" i="1"/>
  <c r="BBV52" i="1" s="1"/>
  <c r="BBW52" i="1" s="1"/>
  <c r="BBX52" i="1" s="1"/>
  <c r="BBJ52" i="1"/>
  <c r="BBK52" i="1" s="1"/>
  <c r="BBL52" i="1" s="1"/>
  <c r="BBM52" i="1" s="1"/>
  <c r="BAY52" i="1"/>
  <c r="BAZ52" i="1" s="1"/>
  <c r="BBA52" i="1" s="1"/>
  <c r="BBB52" i="1" s="1"/>
  <c r="BAQ52" i="1"/>
  <c r="BAN52" i="1"/>
  <c r="BAO52" i="1" s="1"/>
  <c r="BAP52" i="1" s="1"/>
  <c r="BAD52" i="1"/>
  <c r="BAE52" i="1" s="1"/>
  <c r="BAF52" i="1" s="1"/>
  <c r="BAC52" i="1"/>
  <c r="AZS52" i="1"/>
  <c r="AZT52" i="1" s="1"/>
  <c r="AZU52" i="1" s="1"/>
  <c r="AZR52" i="1"/>
  <c r="AZH52" i="1"/>
  <c r="AZI52" i="1" s="1"/>
  <c r="AZJ52" i="1" s="1"/>
  <c r="AZG52" i="1"/>
  <c r="AYY52" i="1"/>
  <c r="AYW52" i="1"/>
  <c r="AYX52" i="1" s="1"/>
  <c r="AYV52" i="1"/>
  <c r="AYK52" i="1"/>
  <c r="AYL52" i="1" s="1"/>
  <c r="AYM52" i="1" s="1"/>
  <c r="AYN52" i="1" s="1"/>
  <c r="AXZ52" i="1"/>
  <c r="AYA52" i="1" s="1"/>
  <c r="AYB52" i="1" s="1"/>
  <c r="AYC52" i="1" s="1"/>
  <c r="AXP52" i="1"/>
  <c r="AXQ52" i="1" s="1"/>
  <c r="AXR52" i="1" s="1"/>
  <c r="AXO52" i="1"/>
  <c r="AXG52" i="1"/>
  <c r="AXE52" i="1"/>
  <c r="AXF52" i="1" s="1"/>
  <c r="AXD52" i="1"/>
  <c r="AWS52" i="1"/>
  <c r="AWT52" i="1" s="1"/>
  <c r="AWU52" i="1" s="1"/>
  <c r="AWV52" i="1" s="1"/>
  <c r="AWH52" i="1"/>
  <c r="AWI52" i="1" s="1"/>
  <c r="AWJ52" i="1" s="1"/>
  <c r="AWK52" i="1" s="1"/>
  <c r="AVW52" i="1"/>
  <c r="AVX52" i="1" s="1"/>
  <c r="AVY52" i="1" s="1"/>
  <c r="AVZ52" i="1" s="1"/>
  <c r="AVL52" i="1"/>
  <c r="AVM52" i="1" s="1"/>
  <c r="AVN52" i="1" s="1"/>
  <c r="AVO52" i="1" s="1"/>
  <c r="AVB52" i="1"/>
  <c r="AVC52" i="1" s="1"/>
  <c r="AVD52" i="1" s="1"/>
  <c r="AVA52" i="1"/>
  <c r="AUS52" i="1"/>
  <c r="AUP52" i="1"/>
  <c r="AUQ52" i="1" s="1"/>
  <c r="AUR52" i="1" s="1"/>
  <c r="AUE52" i="1"/>
  <c r="AUF52" i="1" s="1"/>
  <c r="AUG52" i="1" s="1"/>
  <c r="AUH52" i="1" s="1"/>
  <c r="ATT52" i="1"/>
  <c r="ATU52" i="1" s="1"/>
  <c r="ATV52" i="1" s="1"/>
  <c r="ATW52" i="1" s="1"/>
  <c r="ATI52" i="1"/>
  <c r="ATJ52" i="1" s="1"/>
  <c r="ATK52" i="1" s="1"/>
  <c r="ATL52" i="1" s="1"/>
  <c r="ASX52" i="1"/>
  <c r="ASY52" i="1" s="1"/>
  <c r="ASZ52" i="1" s="1"/>
  <c r="ATA52" i="1" s="1"/>
  <c r="ASN52" i="1"/>
  <c r="ASO52" i="1" s="1"/>
  <c r="ASP52" i="1" s="1"/>
  <c r="ASM52" i="1"/>
  <c r="ASB52" i="1"/>
  <c r="ASC52" i="1" s="1"/>
  <c r="ASD52" i="1" s="1"/>
  <c r="ASE52" i="1" s="1"/>
  <c r="ARR52" i="1"/>
  <c r="ARS52" i="1" s="1"/>
  <c r="ART52" i="1" s="1"/>
  <c r="ARQ52" i="1"/>
  <c r="ARG52" i="1"/>
  <c r="ARH52" i="1" s="1"/>
  <c r="ARI52" i="1" s="1"/>
  <c r="ARF52" i="1"/>
  <c r="AQV52" i="1"/>
  <c r="AQW52" i="1" s="1"/>
  <c r="AQX52" i="1" s="1"/>
  <c r="AQU52" i="1"/>
  <c r="AQJ52" i="1"/>
  <c r="AQK52" i="1" s="1"/>
  <c r="AQL52" i="1" s="1"/>
  <c r="AQM52" i="1" s="1"/>
  <c r="APY52" i="1"/>
  <c r="APZ52" i="1" s="1"/>
  <c r="AQA52" i="1" s="1"/>
  <c r="AQB52" i="1" s="1"/>
  <c r="APN52" i="1"/>
  <c r="APO52" i="1" s="1"/>
  <c r="APP52" i="1" s="1"/>
  <c r="APQ52" i="1" s="1"/>
  <c r="APC52" i="1"/>
  <c r="APD52" i="1" s="1"/>
  <c r="APE52" i="1" s="1"/>
  <c r="APF52" i="1" s="1"/>
  <c r="AOS52" i="1"/>
  <c r="AOT52" i="1" s="1"/>
  <c r="AOU52" i="1" s="1"/>
  <c r="AOR52" i="1"/>
  <c r="AOH52" i="1"/>
  <c r="AOI52" i="1" s="1"/>
  <c r="AOJ52" i="1" s="1"/>
  <c r="AOG52" i="1"/>
  <c r="ANV52" i="1"/>
  <c r="ANW52" i="1" s="1"/>
  <c r="ANX52" i="1" s="1"/>
  <c r="ANY52" i="1" s="1"/>
  <c r="ANK52" i="1"/>
  <c r="ANL52" i="1" s="1"/>
  <c r="ANM52" i="1" s="1"/>
  <c r="ANN52" i="1" s="1"/>
  <c r="ANC52" i="1"/>
  <c r="ANA52" i="1"/>
  <c r="ANB52" i="1" s="1"/>
  <c r="AMZ52" i="1"/>
  <c r="AMO52" i="1"/>
  <c r="AMP52" i="1" s="1"/>
  <c r="AMQ52" i="1" s="1"/>
  <c r="AMR52" i="1" s="1"/>
  <c r="AMG52" i="1"/>
  <c r="AMD52" i="1"/>
  <c r="AME52" i="1" s="1"/>
  <c r="AMF52" i="1" s="1"/>
  <c r="ALS52" i="1"/>
  <c r="ALT52" i="1" s="1"/>
  <c r="ALU52" i="1" s="1"/>
  <c r="ALV52" i="1" s="1"/>
  <c r="ALK52" i="1"/>
  <c r="ALI52" i="1"/>
  <c r="ALJ52" i="1" s="1"/>
  <c r="ALH52" i="1"/>
  <c r="AKW52" i="1"/>
  <c r="AKX52" i="1" s="1"/>
  <c r="AKY52" i="1" s="1"/>
  <c r="AKZ52" i="1" s="1"/>
  <c r="AKL52" i="1"/>
  <c r="AKM52" i="1" s="1"/>
  <c r="AKN52" i="1" s="1"/>
  <c r="AKO52" i="1" s="1"/>
  <c r="AKA52" i="1"/>
  <c r="AKB52" i="1" s="1"/>
  <c r="AKC52" i="1" s="1"/>
  <c r="AKD52" i="1" s="1"/>
  <c r="AJS52" i="1"/>
  <c r="AJQ52" i="1"/>
  <c r="AJR52" i="1" s="1"/>
  <c r="AJP52" i="1"/>
  <c r="AJE52" i="1"/>
  <c r="AJF52" i="1" s="1"/>
  <c r="AJG52" i="1" s="1"/>
  <c r="AJH52" i="1" s="1"/>
  <c r="AIW52" i="1"/>
  <c r="AIU52" i="1"/>
  <c r="AIV52" i="1" s="1"/>
  <c r="AIT52" i="1"/>
  <c r="AII52" i="1"/>
  <c r="AIJ52" i="1" s="1"/>
  <c r="AIK52" i="1" s="1"/>
  <c r="AIL52" i="1" s="1"/>
  <c r="AHX52" i="1"/>
  <c r="AHY52" i="1" s="1"/>
  <c r="AHZ52" i="1" s="1"/>
  <c r="AIA52" i="1" s="1"/>
  <c r="AHN52" i="1"/>
  <c r="AHO52" i="1" s="1"/>
  <c r="AHP52" i="1" s="1"/>
  <c r="AHM52" i="1"/>
  <c r="AHB52" i="1"/>
  <c r="AHC52" i="1" s="1"/>
  <c r="AHD52" i="1" s="1"/>
  <c r="AHE52" i="1" s="1"/>
  <c r="AGQ52" i="1"/>
  <c r="AGR52" i="1" s="1"/>
  <c r="AGS52" i="1" s="1"/>
  <c r="AGT52" i="1" s="1"/>
  <c r="AGG52" i="1"/>
  <c r="AGH52" i="1" s="1"/>
  <c r="AGI52" i="1" s="1"/>
  <c r="AGF52" i="1"/>
  <c r="AFV52" i="1"/>
  <c r="AFW52" i="1" s="1"/>
  <c r="AFX52" i="1" s="1"/>
  <c r="AFU52" i="1"/>
  <c r="AFK52" i="1"/>
  <c r="AFL52" i="1" s="1"/>
  <c r="AFM52" i="1" s="1"/>
  <c r="AFJ52" i="1"/>
  <c r="AEZ52" i="1"/>
  <c r="AFA52" i="1" s="1"/>
  <c r="AFB52" i="1" s="1"/>
  <c r="AEY52" i="1"/>
  <c r="AEO52" i="1"/>
  <c r="AEP52" i="1" s="1"/>
  <c r="AEQ52" i="1" s="1"/>
  <c r="AEN52" i="1"/>
  <c r="AEC52" i="1"/>
  <c r="AED52" i="1" s="1"/>
  <c r="AEE52" i="1" s="1"/>
  <c r="AEF52" i="1" s="1"/>
  <c r="ADR52" i="1"/>
  <c r="ADS52" i="1" s="1"/>
  <c r="ADT52" i="1" s="1"/>
  <c r="ADU52" i="1" s="1"/>
  <c r="ADG52" i="1"/>
  <c r="ADH52" i="1" s="1"/>
  <c r="ADI52" i="1" s="1"/>
  <c r="ADJ52" i="1" s="1"/>
  <c r="ACW52" i="1"/>
  <c r="ACX52" i="1" s="1"/>
  <c r="ACY52" i="1" s="1"/>
  <c r="ACV52" i="1"/>
  <c r="ACL52" i="1"/>
  <c r="ACM52" i="1" s="1"/>
  <c r="ACN52" i="1" s="1"/>
  <c r="ACK52" i="1"/>
  <c r="ACC52" i="1"/>
  <c r="ACA52" i="1"/>
  <c r="ACB52" i="1" s="1"/>
  <c r="ABZ52" i="1"/>
  <c r="ABO52" i="1"/>
  <c r="ABP52" i="1" s="1"/>
  <c r="ABQ52" i="1" s="1"/>
  <c r="ABR52" i="1" s="1"/>
  <c r="ABG52" i="1"/>
  <c r="ABE52" i="1"/>
  <c r="ABF52" i="1" s="1"/>
  <c r="ABD52" i="1"/>
  <c r="AAS52" i="1"/>
  <c r="AAT52" i="1" s="1"/>
  <c r="AAU52" i="1" s="1"/>
  <c r="AAV52" i="1" s="1"/>
  <c r="AAI52" i="1"/>
  <c r="AAJ52" i="1" s="1"/>
  <c r="AAK52" i="1" s="1"/>
  <c r="AAH52" i="1"/>
  <c r="ZW52" i="1"/>
  <c r="ZX52" i="1" s="1"/>
  <c r="ZY52" i="1" s="1"/>
  <c r="ZZ52" i="1" s="1"/>
  <c r="ZO52" i="1"/>
  <c r="ZL52" i="1"/>
  <c r="ZM52" i="1" s="1"/>
  <c r="ZN52" i="1" s="1"/>
  <c r="ZA52" i="1"/>
  <c r="ZB52" i="1" s="1"/>
  <c r="ZC52" i="1" s="1"/>
  <c r="ZD52" i="1" s="1"/>
  <c r="YP52" i="1"/>
  <c r="YQ52" i="1" s="1"/>
  <c r="YR52" i="1" s="1"/>
  <c r="YS52" i="1" s="1"/>
  <c r="YE52" i="1"/>
  <c r="YF52" i="1" s="1"/>
  <c r="YG52" i="1" s="1"/>
  <c r="YH52" i="1" s="1"/>
  <c r="XU52" i="1"/>
  <c r="XV52" i="1" s="1"/>
  <c r="XW52" i="1" s="1"/>
  <c r="XT52" i="1"/>
  <c r="XI52" i="1"/>
  <c r="XJ52" i="1" s="1"/>
  <c r="XK52" i="1" s="1"/>
  <c r="XL52" i="1" s="1"/>
  <c r="WX52" i="1"/>
  <c r="WY52" i="1" s="1"/>
  <c r="WZ52" i="1" s="1"/>
  <c r="XA52" i="1" s="1"/>
  <c r="WN52" i="1"/>
  <c r="WO52" i="1" s="1"/>
  <c r="WP52" i="1" s="1"/>
  <c r="WM52" i="1"/>
  <c r="WB52" i="1"/>
  <c r="WC52" i="1" s="1"/>
  <c r="WD52" i="1" s="1"/>
  <c r="WE52" i="1" s="1"/>
  <c r="VR52" i="1"/>
  <c r="VS52" i="1" s="1"/>
  <c r="VT52" i="1" s="1"/>
  <c r="VQ52" i="1"/>
  <c r="VF52" i="1"/>
  <c r="VG52" i="1" s="1"/>
  <c r="VH52" i="1" s="1"/>
  <c r="VI52" i="1" s="1"/>
  <c r="UV52" i="1"/>
  <c r="UW52" i="1" s="1"/>
  <c r="UX52" i="1" s="1"/>
  <c r="UU52" i="1"/>
  <c r="UM52" i="1"/>
  <c r="UJ52" i="1"/>
  <c r="UK52" i="1" s="1"/>
  <c r="UL52" i="1" s="1"/>
  <c r="TY52" i="1"/>
  <c r="TZ52" i="1" s="1"/>
  <c r="UA52" i="1" s="1"/>
  <c r="UB52" i="1" s="1"/>
  <c r="TO52" i="1"/>
  <c r="TP52" i="1" s="1"/>
  <c r="TQ52" i="1" s="1"/>
  <c r="TN52" i="1"/>
  <c r="TC52" i="1"/>
  <c r="TD52" i="1" s="1"/>
  <c r="TE52" i="1" s="1"/>
  <c r="TF52" i="1" s="1"/>
  <c r="SR52" i="1"/>
  <c r="SS52" i="1" s="1"/>
  <c r="ST52" i="1" s="1"/>
  <c r="SU52" i="1" s="1"/>
  <c r="SG52" i="1"/>
  <c r="SH52" i="1" s="1"/>
  <c r="SI52" i="1" s="1"/>
  <c r="SJ52" i="1" s="1"/>
  <c r="RV52" i="1"/>
  <c r="RW52" i="1" s="1"/>
  <c r="RX52" i="1" s="1"/>
  <c r="RY52" i="1" s="1"/>
  <c r="RL52" i="1"/>
  <c r="RM52" i="1" s="1"/>
  <c r="RN52" i="1" s="1"/>
  <c r="RK52" i="1"/>
  <c r="RC52" i="1"/>
  <c r="QZ52" i="1"/>
  <c r="RA52" i="1" s="1"/>
  <c r="RB52" i="1" s="1"/>
  <c r="QO52" i="1"/>
  <c r="QP52" i="1" s="1"/>
  <c r="QQ52" i="1" s="1"/>
  <c r="QR52" i="1" s="1"/>
  <c r="QG52" i="1"/>
  <c r="QE52" i="1"/>
  <c r="QF52" i="1" s="1"/>
  <c r="QD52" i="1"/>
  <c r="PT52" i="1"/>
  <c r="PU52" i="1" s="1"/>
  <c r="PV52" i="1" s="1"/>
  <c r="PS52" i="1"/>
  <c r="PI52" i="1"/>
  <c r="PJ52" i="1" s="1"/>
  <c r="PK52" i="1" s="1"/>
  <c r="PH52" i="1"/>
  <c r="OW52" i="1"/>
  <c r="OX52" i="1" s="1"/>
  <c r="OY52" i="1" s="1"/>
  <c r="OZ52" i="1" s="1"/>
  <c r="OL52" i="1"/>
  <c r="OM52" i="1" s="1"/>
  <c r="ON52" i="1" s="1"/>
  <c r="OO52" i="1" s="1"/>
  <c r="OB52" i="1"/>
  <c r="OC52" i="1" s="1"/>
  <c r="OD52" i="1" s="1"/>
  <c r="OA52" i="1"/>
  <c r="NQ52" i="1"/>
  <c r="NR52" i="1" s="1"/>
  <c r="NS52" i="1" s="1"/>
  <c r="NP52" i="1"/>
  <c r="NE52" i="1"/>
  <c r="NF52" i="1" s="1"/>
  <c r="NG52" i="1" s="1"/>
  <c r="NH52" i="1" s="1"/>
  <c r="MU52" i="1"/>
  <c r="MV52" i="1" s="1"/>
  <c r="MW52" i="1" s="1"/>
  <c r="MT52" i="1"/>
  <c r="MI52" i="1"/>
  <c r="MJ52" i="1" s="1"/>
  <c r="MK52" i="1" s="1"/>
  <c r="ML52" i="1" s="1"/>
  <c r="LY52" i="1"/>
  <c r="LZ52" i="1" s="1"/>
  <c r="MA52" i="1" s="1"/>
  <c r="LX52" i="1"/>
  <c r="LN52" i="1"/>
  <c r="LO52" i="1" s="1"/>
  <c r="LP52" i="1" s="1"/>
  <c r="LM52" i="1"/>
  <c r="LC52" i="1"/>
  <c r="LD52" i="1" s="1"/>
  <c r="LE52" i="1" s="1"/>
  <c r="LB52" i="1"/>
  <c r="KQ52" i="1"/>
  <c r="KR52" i="1" s="1"/>
  <c r="KS52" i="1" s="1"/>
  <c r="KT52" i="1" s="1"/>
  <c r="KI52" i="1"/>
  <c r="KF52" i="1"/>
  <c r="KG52" i="1" s="1"/>
  <c r="KH52" i="1" s="1"/>
  <c r="JV52" i="1"/>
  <c r="JW52" i="1" s="1"/>
  <c r="JX52" i="1" s="1"/>
  <c r="JU52" i="1"/>
  <c r="JJ52" i="1"/>
  <c r="JK52" i="1" s="1"/>
  <c r="JL52" i="1" s="1"/>
  <c r="JM52" i="1" s="1"/>
  <c r="IY52" i="1"/>
  <c r="IZ52" i="1" s="1"/>
  <c r="JA52" i="1" s="1"/>
  <c r="JB52" i="1" s="1"/>
  <c r="IN52" i="1"/>
  <c r="IO52" i="1" s="1"/>
  <c r="IP52" i="1" s="1"/>
  <c r="IQ52" i="1" s="1"/>
  <c r="ID52" i="1"/>
  <c r="IE52" i="1" s="1"/>
  <c r="IF52" i="1" s="1"/>
  <c r="IC52" i="1"/>
  <c r="HR52" i="1"/>
  <c r="HS52" i="1" s="1"/>
  <c r="HT52" i="1" s="1"/>
  <c r="HU52" i="1" s="1"/>
  <c r="HG52" i="1"/>
  <c r="HH52" i="1" s="1"/>
  <c r="HI52" i="1" s="1"/>
  <c r="HJ52" i="1" s="1"/>
  <c r="GV52" i="1"/>
  <c r="GW52" i="1" s="1"/>
  <c r="GX52" i="1" s="1"/>
  <c r="GY52" i="1" s="1"/>
  <c r="GK52" i="1"/>
  <c r="GL52" i="1" s="1"/>
  <c r="GM52" i="1" s="1"/>
  <c r="GN52" i="1" s="1"/>
  <c r="FZ52" i="1"/>
  <c r="GA52" i="1" s="1"/>
  <c r="GB52" i="1" s="1"/>
  <c r="GC52" i="1" s="1"/>
  <c r="FP52" i="1"/>
  <c r="FQ52" i="1" s="1"/>
  <c r="FR52" i="1" s="1"/>
  <c r="FO52" i="1"/>
  <c r="FG52" i="1"/>
  <c r="FE52" i="1"/>
  <c r="FF52" i="1" s="1"/>
  <c r="FD52" i="1"/>
  <c r="ES52" i="1"/>
  <c r="ET52" i="1" s="1"/>
  <c r="EU52" i="1" s="1"/>
  <c r="EV52" i="1" s="1"/>
  <c r="EK52" i="1"/>
  <c r="EH52" i="1"/>
  <c r="EI52" i="1" s="1"/>
  <c r="EJ52" i="1" s="1"/>
  <c r="DX52" i="1"/>
  <c r="DY52" i="1" s="1"/>
  <c r="DZ52" i="1" s="1"/>
  <c r="DW52" i="1"/>
  <c r="DL52" i="1"/>
  <c r="DM52" i="1" s="1"/>
  <c r="DN52" i="1" s="1"/>
  <c r="DO52" i="1" s="1"/>
  <c r="DA52" i="1"/>
  <c r="DB52" i="1" s="1"/>
  <c r="DC52" i="1" s="1"/>
  <c r="DD52" i="1" s="1"/>
  <c r="CQ52" i="1"/>
  <c r="CR52" i="1" s="1"/>
  <c r="CS52" i="1" s="1"/>
  <c r="CP52" i="1"/>
  <c r="CE52" i="1"/>
  <c r="CF52" i="1" s="1"/>
  <c r="CG52" i="1" s="1"/>
  <c r="CH52" i="1" s="1"/>
  <c r="BU52" i="1"/>
  <c r="BV52" i="1" s="1"/>
  <c r="BW52" i="1" s="1"/>
  <c r="BT52" i="1"/>
  <c r="BI52" i="1"/>
  <c r="BJ52" i="1" s="1"/>
  <c r="BK52" i="1" s="1"/>
  <c r="BL52" i="1" s="1"/>
  <c r="AY52" i="1"/>
  <c r="AZ52" i="1" s="1"/>
  <c r="BA52" i="1" s="1"/>
  <c r="AX52" i="1"/>
  <c r="AN52" i="1"/>
  <c r="AO52" i="1" s="1"/>
  <c r="AP52" i="1" s="1"/>
  <c r="AM52" i="1"/>
  <c r="AC52" i="1"/>
  <c r="AD52" i="1" s="1"/>
  <c r="AE52" i="1" s="1"/>
  <c r="AB52" i="1"/>
  <c r="Q52" i="1"/>
  <c r="R52" i="1" s="1"/>
  <c r="S52" i="1" s="1"/>
  <c r="T52" i="1" s="1"/>
  <c r="G52" i="1"/>
  <c r="H52" i="1" s="1"/>
  <c r="I52" i="1" s="1"/>
  <c r="F52" i="1"/>
  <c r="CLI51" i="1"/>
  <c r="CLJ51" i="1" s="1"/>
  <c r="CLK51" i="1" s="1"/>
  <c r="CLL51" i="1" s="1"/>
  <c r="CKX51" i="1"/>
  <c r="CKY51" i="1" s="1"/>
  <c r="CKZ51" i="1" s="1"/>
  <c r="CLA51" i="1" s="1"/>
  <c r="CKM51" i="1"/>
  <c r="CKN51" i="1" s="1"/>
  <c r="CKO51" i="1" s="1"/>
  <c r="CKP51" i="1" s="1"/>
  <c r="CKB51" i="1"/>
  <c r="CKC51" i="1" s="1"/>
  <c r="CKD51" i="1" s="1"/>
  <c r="CKE51" i="1" s="1"/>
  <c r="CJR51" i="1"/>
  <c r="CJS51" i="1" s="1"/>
  <c r="CJT51" i="1" s="1"/>
  <c r="CJQ51" i="1"/>
  <c r="CJI51" i="1"/>
  <c r="CJF51" i="1"/>
  <c r="CJG51" i="1" s="1"/>
  <c r="CJH51" i="1" s="1"/>
  <c r="CIV51" i="1"/>
  <c r="CIW51" i="1" s="1"/>
  <c r="CIX51" i="1" s="1"/>
  <c r="CIU51" i="1"/>
  <c r="CIJ51" i="1"/>
  <c r="CIK51" i="1" s="1"/>
  <c r="CIL51" i="1" s="1"/>
  <c r="CIM51" i="1" s="1"/>
  <c r="CHZ51" i="1"/>
  <c r="CIA51" i="1" s="1"/>
  <c r="CIB51" i="1" s="1"/>
  <c r="CHY51" i="1"/>
  <c r="CHN51" i="1"/>
  <c r="CHO51" i="1" s="1"/>
  <c r="CHP51" i="1" s="1"/>
  <c r="CHQ51" i="1" s="1"/>
  <c r="CHD51" i="1"/>
  <c r="CHE51" i="1" s="1"/>
  <c r="CHF51" i="1" s="1"/>
  <c r="CHC51" i="1"/>
  <c r="CGR51" i="1"/>
  <c r="CGS51" i="1" s="1"/>
  <c r="CGT51" i="1" s="1"/>
  <c r="CGU51" i="1" s="1"/>
  <c r="CGH51" i="1"/>
  <c r="CGI51" i="1" s="1"/>
  <c r="CGJ51" i="1" s="1"/>
  <c r="CGG51" i="1"/>
  <c r="CFV51" i="1"/>
  <c r="CFW51" i="1" s="1"/>
  <c r="CFX51" i="1" s="1"/>
  <c r="CFY51" i="1" s="1"/>
  <c r="CFK51" i="1"/>
  <c r="CFL51" i="1" s="1"/>
  <c r="CFM51" i="1" s="1"/>
  <c r="CFN51" i="1" s="1"/>
  <c r="CFA51" i="1"/>
  <c r="CFB51" i="1" s="1"/>
  <c r="CFC51" i="1" s="1"/>
  <c r="CEZ51" i="1"/>
  <c r="CEP51" i="1"/>
  <c r="CEQ51" i="1" s="1"/>
  <c r="CER51" i="1" s="1"/>
  <c r="CEO51" i="1"/>
  <c r="CEE51" i="1"/>
  <c r="CEF51" i="1" s="1"/>
  <c r="CEG51" i="1" s="1"/>
  <c r="CED51" i="1"/>
  <c r="CDS51" i="1"/>
  <c r="CDT51" i="1" s="1"/>
  <c r="CDU51" i="1" s="1"/>
  <c r="CDV51" i="1" s="1"/>
  <c r="CDI51" i="1"/>
  <c r="CDJ51" i="1" s="1"/>
  <c r="CDK51" i="1" s="1"/>
  <c r="CDH51" i="1"/>
  <c r="CCW51" i="1"/>
  <c r="CCX51" i="1" s="1"/>
  <c r="CCY51" i="1" s="1"/>
  <c r="CCZ51" i="1" s="1"/>
  <c r="CCL51" i="1"/>
  <c r="CCM51" i="1" s="1"/>
  <c r="CCN51" i="1" s="1"/>
  <c r="CCO51" i="1" s="1"/>
  <c r="CCA51" i="1"/>
  <c r="CCB51" i="1" s="1"/>
  <c r="CCC51" i="1" s="1"/>
  <c r="CCD51" i="1" s="1"/>
  <c r="CBQ51" i="1"/>
  <c r="CBR51" i="1" s="1"/>
  <c r="CBS51" i="1" s="1"/>
  <c r="CBP51" i="1"/>
  <c r="CBE51" i="1"/>
  <c r="CBF51" i="1" s="1"/>
  <c r="CBG51" i="1" s="1"/>
  <c r="CBH51" i="1" s="1"/>
  <c r="CAU51" i="1"/>
  <c r="CAV51" i="1" s="1"/>
  <c r="CAW51" i="1" s="1"/>
  <c r="CAT51" i="1"/>
  <c r="CAJ51" i="1"/>
  <c r="CAK51" i="1" s="1"/>
  <c r="CAL51" i="1" s="1"/>
  <c r="CAI51" i="1"/>
  <c r="BZY51" i="1"/>
  <c r="BZZ51" i="1" s="1"/>
  <c r="CAA51" i="1" s="1"/>
  <c r="BZX51" i="1"/>
  <c r="BZM51" i="1"/>
  <c r="BZN51" i="1" s="1"/>
  <c r="BZO51" i="1" s="1"/>
  <c r="BZP51" i="1" s="1"/>
  <c r="BZB51" i="1"/>
  <c r="BZC51" i="1" s="1"/>
  <c r="BZD51" i="1" s="1"/>
  <c r="BZE51" i="1" s="1"/>
  <c r="BYR51" i="1"/>
  <c r="BYS51" i="1" s="1"/>
  <c r="BYT51" i="1" s="1"/>
  <c r="BYQ51" i="1"/>
  <c r="BYI51" i="1"/>
  <c r="BYG51" i="1"/>
  <c r="BYH51" i="1" s="1"/>
  <c r="BYF51" i="1"/>
  <c r="BXU51" i="1"/>
  <c r="BXV51" i="1" s="1"/>
  <c r="BXW51" i="1" s="1"/>
  <c r="BXX51" i="1" s="1"/>
  <c r="BXJ51" i="1"/>
  <c r="BXK51" i="1" s="1"/>
  <c r="BXL51" i="1" s="1"/>
  <c r="BXM51" i="1" s="1"/>
  <c r="BWY51" i="1"/>
  <c r="BWZ51" i="1" s="1"/>
  <c r="BXA51" i="1" s="1"/>
  <c r="BXB51" i="1" s="1"/>
  <c r="BWN51" i="1"/>
  <c r="BWO51" i="1" s="1"/>
  <c r="BWP51" i="1" s="1"/>
  <c r="BWQ51" i="1" s="1"/>
  <c r="BWC51" i="1"/>
  <c r="BWD51" i="1" s="1"/>
  <c r="BWE51" i="1" s="1"/>
  <c r="BWF51" i="1" s="1"/>
  <c r="BVS51" i="1"/>
  <c r="BVT51" i="1" s="1"/>
  <c r="BVU51" i="1" s="1"/>
  <c r="BVR51" i="1"/>
  <c r="BVH51" i="1"/>
  <c r="BVI51" i="1" s="1"/>
  <c r="BVJ51" i="1" s="1"/>
  <c r="BVG51" i="1"/>
  <c r="BUV51" i="1"/>
  <c r="BUW51" i="1" s="1"/>
  <c r="BUX51" i="1" s="1"/>
  <c r="BUY51" i="1" s="1"/>
  <c r="BUL51" i="1"/>
  <c r="BUM51" i="1" s="1"/>
  <c r="BUN51" i="1" s="1"/>
  <c r="BUK51" i="1"/>
  <c r="BUA51" i="1"/>
  <c r="BUB51" i="1" s="1"/>
  <c r="BUC51" i="1" s="1"/>
  <c r="BTZ51" i="1"/>
  <c r="BTO51" i="1"/>
  <c r="BTP51" i="1" s="1"/>
  <c r="BTQ51" i="1" s="1"/>
  <c r="BTR51" i="1" s="1"/>
  <c r="BTD51" i="1"/>
  <c r="BTE51" i="1" s="1"/>
  <c r="BTF51" i="1" s="1"/>
  <c r="BTG51" i="1" s="1"/>
  <c r="BST51" i="1"/>
  <c r="BSU51" i="1" s="1"/>
  <c r="BSV51" i="1" s="1"/>
  <c r="BSS51" i="1"/>
  <c r="BSH51" i="1"/>
  <c r="BSI51" i="1" s="1"/>
  <c r="BSJ51" i="1" s="1"/>
  <c r="BSK51" i="1" s="1"/>
  <c r="BRW51" i="1"/>
  <c r="BRX51" i="1" s="1"/>
  <c r="BRY51" i="1" s="1"/>
  <c r="BRZ51" i="1" s="1"/>
  <c r="BRO51" i="1"/>
  <c r="BRM51" i="1"/>
  <c r="BRN51" i="1" s="1"/>
  <c r="BRL51" i="1"/>
  <c r="BRA51" i="1"/>
  <c r="BRB51" i="1" s="1"/>
  <c r="BRC51" i="1" s="1"/>
  <c r="BRD51" i="1" s="1"/>
  <c r="BQS51" i="1"/>
  <c r="BQQ51" i="1"/>
  <c r="BQR51" i="1" s="1"/>
  <c r="BQP51" i="1"/>
  <c r="BQE51" i="1"/>
  <c r="BQF51" i="1" s="1"/>
  <c r="BQG51" i="1" s="1"/>
  <c r="BQH51" i="1" s="1"/>
  <c r="BPU51" i="1"/>
  <c r="BPV51" i="1" s="1"/>
  <c r="BPW51" i="1" s="1"/>
  <c r="BPT51" i="1"/>
  <c r="BPJ51" i="1"/>
  <c r="BPK51" i="1" s="1"/>
  <c r="BPL51" i="1" s="1"/>
  <c r="BPI51" i="1"/>
  <c r="BOX51" i="1"/>
  <c r="BOY51" i="1" s="1"/>
  <c r="BOZ51" i="1" s="1"/>
  <c r="BPA51" i="1" s="1"/>
  <c r="BOM51" i="1"/>
  <c r="BON51" i="1" s="1"/>
  <c r="BOO51" i="1" s="1"/>
  <c r="BOP51" i="1" s="1"/>
  <c r="BOC51" i="1"/>
  <c r="BOD51" i="1" s="1"/>
  <c r="BOE51" i="1" s="1"/>
  <c r="BOB51" i="1"/>
  <c r="BNQ51" i="1"/>
  <c r="BNR51" i="1" s="1"/>
  <c r="BNS51" i="1" s="1"/>
  <c r="BNT51" i="1" s="1"/>
  <c r="BNI51" i="1"/>
  <c r="BNF51" i="1"/>
  <c r="BNG51" i="1" s="1"/>
  <c r="BNH51" i="1" s="1"/>
  <c r="BMU51" i="1"/>
  <c r="BMV51" i="1" s="1"/>
  <c r="BMW51" i="1" s="1"/>
  <c r="BMX51" i="1" s="1"/>
  <c r="BMM51" i="1"/>
  <c r="BMK51" i="1"/>
  <c r="BML51" i="1" s="1"/>
  <c r="BMJ51" i="1"/>
  <c r="BLZ51" i="1"/>
  <c r="BMA51" i="1" s="1"/>
  <c r="BMB51" i="1" s="1"/>
  <c r="BLY51" i="1"/>
  <c r="BLN51" i="1"/>
  <c r="BLO51" i="1" s="1"/>
  <c r="BLP51" i="1" s="1"/>
  <c r="BLQ51" i="1" s="1"/>
  <c r="BLD51" i="1"/>
  <c r="BLE51" i="1" s="1"/>
  <c r="BLF51" i="1" s="1"/>
  <c r="BLC51" i="1"/>
  <c r="BKR51" i="1"/>
  <c r="BKS51" i="1" s="1"/>
  <c r="BKT51" i="1" s="1"/>
  <c r="BKU51" i="1" s="1"/>
  <c r="BKH51" i="1"/>
  <c r="BKI51" i="1" s="1"/>
  <c r="BKJ51" i="1" s="1"/>
  <c r="BKG51" i="1"/>
  <c r="BJV51" i="1"/>
  <c r="BJW51" i="1" s="1"/>
  <c r="BJX51" i="1" s="1"/>
  <c r="BJY51" i="1" s="1"/>
  <c r="BJL51" i="1"/>
  <c r="BJM51" i="1" s="1"/>
  <c r="BJN51" i="1" s="1"/>
  <c r="BJK51" i="1"/>
  <c r="BIZ51" i="1"/>
  <c r="BJA51" i="1" s="1"/>
  <c r="BJB51" i="1" s="1"/>
  <c r="BJC51" i="1" s="1"/>
  <c r="BIP51" i="1"/>
  <c r="BIQ51" i="1" s="1"/>
  <c r="BIR51" i="1" s="1"/>
  <c r="BIO51" i="1"/>
  <c r="BID51" i="1"/>
  <c r="BIE51" i="1" s="1"/>
  <c r="BIF51" i="1" s="1"/>
  <c r="BIG51" i="1" s="1"/>
  <c r="BHT51" i="1"/>
  <c r="BHU51" i="1" s="1"/>
  <c r="BHV51" i="1" s="1"/>
  <c r="BHS51" i="1"/>
  <c r="BHH51" i="1"/>
  <c r="BHI51" i="1" s="1"/>
  <c r="BHJ51" i="1" s="1"/>
  <c r="BHK51" i="1" s="1"/>
  <c r="BGX51" i="1"/>
  <c r="BGY51" i="1" s="1"/>
  <c r="BGZ51" i="1" s="1"/>
  <c r="BGW51" i="1"/>
  <c r="BGM51" i="1"/>
  <c r="BGN51" i="1" s="1"/>
  <c r="BGO51" i="1" s="1"/>
  <c r="BGL51" i="1"/>
  <c r="BGA51" i="1"/>
  <c r="BGB51" i="1" s="1"/>
  <c r="BGC51" i="1" s="1"/>
  <c r="BGD51" i="1" s="1"/>
  <c r="BFS51" i="1"/>
  <c r="BFQ51" i="1"/>
  <c r="BFR51" i="1" s="1"/>
  <c r="BFP51" i="1"/>
  <c r="BFE51" i="1"/>
  <c r="BFF51" i="1" s="1"/>
  <c r="BFG51" i="1" s="1"/>
  <c r="BFH51" i="1" s="1"/>
  <c r="BEW51" i="1"/>
  <c r="BET51" i="1"/>
  <c r="BEU51" i="1" s="1"/>
  <c r="BEV51" i="1" s="1"/>
  <c r="BEI51" i="1"/>
  <c r="BEJ51" i="1" s="1"/>
  <c r="BEK51" i="1" s="1"/>
  <c r="BEL51" i="1" s="1"/>
  <c r="BDY51" i="1"/>
  <c r="BDZ51" i="1" s="1"/>
  <c r="BEA51" i="1" s="1"/>
  <c r="BDX51" i="1"/>
  <c r="BDM51" i="1"/>
  <c r="BDN51" i="1" s="1"/>
  <c r="BDO51" i="1" s="1"/>
  <c r="BDP51" i="1" s="1"/>
  <c r="BDE51" i="1"/>
  <c r="BDC51" i="1"/>
  <c r="BDD51" i="1" s="1"/>
  <c r="BDB51" i="1"/>
  <c r="BCR51" i="1"/>
  <c r="BCS51" i="1" s="1"/>
  <c r="BCT51" i="1" s="1"/>
  <c r="BCQ51" i="1"/>
  <c r="BCI51" i="1"/>
  <c r="BCG51" i="1"/>
  <c r="BCH51" i="1" s="1"/>
  <c r="BCF51" i="1"/>
  <c r="BBU51" i="1"/>
  <c r="BBV51" i="1" s="1"/>
  <c r="BBW51" i="1" s="1"/>
  <c r="BBX51" i="1" s="1"/>
  <c r="BBJ51" i="1"/>
  <c r="BBK51" i="1" s="1"/>
  <c r="BBL51" i="1" s="1"/>
  <c r="BBM51" i="1" s="1"/>
  <c r="BAZ51" i="1"/>
  <c r="BBA51" i="1" s="1"/>
  <c r="BBB51" i="1" s="1"/>
  <c r="BAY51" i="1"/>
  <c r="BAN51" i="1"/>
  <c r="BAO51" i="1" s="1"/>
  <c r="BAP51" i="1" s="1"/>
  <c r="BAQ51" i="1" s="1"/>
  <c r="BAC51" i="1"/>
  <c r="BAD51" i="1" s="1"/>
  <c r="BAE51" i="1" s="1"/>
  <c r="BAF51" i="1" s="1"/>
  <c r="AZR51" i="1"/>
  <c r="AZS51" i="1" s="1"/>
  <c r="AZT51" i="1" s="1"/>
  <c r="AZU51" i="1" s="1"/>
  <c r="AZG51" i="1"/>
  <c r="AZH51" i="1" s="1"/>
  <c r="AZI51" i="1" s="1"/>
  <c r="AZJ51" i="1" s="1"/>
  <c r="AYV51" i="1"/>
  <c r="AYW51" i="1" s="1"/>
  <c r="AYX51" i="1" s="1"/>
  <c r="AYY51" i="1" s="1"/>
  <c r="AYL51" i="1"/>
  <c r="AYM51" i="1" s="1"/>
  <c r="AYN51" i="1" s="1"/>
  <c r="AYK51" i="1"/>
  <c r="AXZ51" i="1"/>
  <c r="AYA51" i="1" s="1"/>
  <c r="AYB51" i="1" s="1"/>
  <c r="AYC51" i="1" s="1"/>
  <c r="AXP51" i="1"/>
  <c r="AXQ51" i="1" s="1"/>
  <c r="AXR51" i="1" s="1"/>
  <c r="AXO51" i="1"/>
  <c r="AXD51" i="1"/>
  <c r="AXE51" i="1" s="1"/>
  <c r="AXF51" i="1" s="1"/>
  <c r="AXG51" i="1" s="1"/>
  <c r="AWS51" i="1"/>
  <c r="AWT51" i="1" s="1"/>
  <c r="AWU51" i="1" s="1"/>
  <c r="AWV51" i="1" s="1"/>
  <c r="AWH51" i="1"/>
  <c r="AWI51" i="1" s="1"/>
  <c r="AWJ51" i="1" s="1"/>
  <c r="AWK51" i="1" s="1"/>
  <c r="AVW51" i="1"/>
  <c r="AVX51" i="1" s="1"/>
  <c r="AVY51" i="1" s="1"/>
  <c r="AVZ51" i="1" s="1"/>
  <c r="AVL51" i="1"/>
  <c r="AVM51" i="1" s="1"/>
  <c r="AVN51" i="1" s="1"/>
  <c r="AVO51" i="1" s="1"/>
  <c r="AVB51" i="1"/>
  <c r="AVC51" i="1" s="1"/>
  <c r="AVD51" i="1" s="1"/>
  <c r="AVA51" i="1"/>
  <c r="AUP51" i="1"/>
  <c r="AUQ51" i="1" s="1"/>
  <c r="AUR51" i="1" s="1"/>
  <c r="AUS51" i="1" s="1"/>
  <c r="AUE51" i="1"/>
  <c r="AUF51" i="1" s="1"/>
  <c r="AUG51" i="1" s="1"/>
  <c r="AUH51" i="1" s="1"/>
  <c r="ATT51" i="1"/>
  <c r="ATU51" i="1" s="1"/>
  <c r="ATV51" i="1" s="1"/>
  <c r="ATW51" i="1" s="1"/>
  <c r="ATJ51" i="1"/>
  <c r="ATK51" i="1" s="1"/>
  <c r="ATL51" i="1" s="1"/>
  <c r="ATI51" i="1"/>
  <c r="ATA51" i="1"/>
  <c r="ASX51" i="1"/>
  <c r="ASY51" i="1" s="1"/>
  <c r="ASZ51" i="1" s="1"/>
  <c r="ASM51" i="1"/>
  <c r="ASN51" i="1" s="1"/>
  <c r="ASO51" i="1" s="1"/>
  <c r="ASP51" i="1" s="1"/>
  <c r="ASB51" i="1"/>
  <c r="ASC51" i="1" s="1"/>
  <c r="ASD51" i="1" s="1"/>
  <c r="ASE51" i="1" s="1"/>
  <c r="ARR51" i="1"/>
  <c r="ARS51" i="1" s="1"/>
  <c r="ART51" i="1" s="1"/>
  <c r="ARQ51" i="1"/>
  <c r="ARF51" i="1"/>
  <c r="ARG51" i="1" s="1"/>
  <c r="ARH51" i="1" s="1"/>
  <c r="ARI51" i="1" s="1"/>
  <c r="AQV51" i="1"/>
  <c r="AQW51" i="1" s="1"/>
  <c r="AQX51" i="1" s="1"/>
  <c r="AQU51" i="1"/>
  <c r="AQM51" i="1"/>
  <c r="AQK51" i="1"/>
  <c r="AQL51" i="1" s="1"/>
  <c r="AQJ51" i="1"/>
  <c r="APY51" i="1"/>
  <c r="APZ51" i="1" s="1"/>
  <c r="AQA51" i="1" s="1"/>
  <c r="AQB51" i="1" s="1"/>
  <c r="APN51" i="1"/>
  <c r="APO51" i="1" s="1"/>
  <c r="APP51" i="1" s="1"/>
  <c r="APQ51" i="1" s="1"/>
  <c r="APC51" i="1"/>
  <c r="APD51" i="1" s="1"/>
  <c r="APE51" i="1" s="1"/>
  <c r="APF51" i="1" s="1"/>
  <c r="AOR51" i="1"/>
  <c r="AOS51" i="1" s="1"/>
  <c r="AOT51" i="1" s="1"/>
  <c r="AOU51" i="1" s="1"/>
  <c r="AOG51" i="1"/>
  <c r="AOH51" i="1" s="1"/>
  <c r="AOI51" i="1" s="1"/>
  <c r="AOJ51" i="1" s="1"/>
  <c r="ANY51" i="1"/>
  <c r="ANV51" i="1"/>
  <c r="ANW51" i="1" s="1"/>
  <c r="ANX51" i="1" s="1"/>
  <c r="ANK51" i="1"/>
  <c r="ANL51" i="1" s="1"/>
  <c r="ANM51" i="1" s="1"/>
  <c r="ANN51" i="1" s="1"/>
  <c r="ANC51" i="1"/>
  <c r="AMZ51" i="1"/>
  <c r="ANA51" i="1" s="1"/>
  <c r="ANB51" i="1" s="1"/>
  <c r="AMO51" i="1"/>
  <c r="AMP51" i="1" s="1"/>
  <c r="AMQ51" i="1" s="1"/>
  <c r="AMR51" i="1" s="1"/>
  <c r="AME51" i="1"/>
  <c r="AMF51" i="1" s="1"/>
  <c r="AMG51" i="1" s="1"/>
  <c r="AMD51" i="1"/>
  <c r="ALS51" i="1"/>
  <c r="ALT51" i="1" s="1"/>
  <c r="ALU51" i="1" s="1"/>
  <c r="ALV51" i="1" s="1"/>
  <c r="ALH51" i="1"/>
  <c r="ALI51" i="1" s="1"/>
  <c r="ALJ51" i="1" s="1"/>
  <c r="ALK51" i="1" s="1"/>
  <c r="AKW51" i="1"/>
  <c r="AKX51" i="1" s="1"/>
  <c r="AKY51" i="1" s="1"/>
  <c r="AKZ51" i="1" s="1"/>
  <c r="AKM51" i="1"/>
  <c r="AKN51" i="1" s="1"/>
  <c r="AKO51" i="1" s="1"/>
  <c r="AKL51" i="1"/>
  <c r="AKA51" i="1"/>
  <c r="AKB51" i="1" s="1"/>
  <c r="AKC51" i="1" s="1"/>
  <c r="AKD51" i="1" s="1"/>
  <c r="AJP51" i="1"/>
  <c r="AJQ51" i="1" s="1"/>
  <c r="AJR51" i="1" s="1"/>
  <c r="AJS51" i="1" s="1"/>
  <c r="AJF51" i="1"/>
  <c r="AJG51" i="1" s="1"/>
  <c r="AJH51" i="1" s="1"/>
  <c r="AJE51" i="1"/>
  <c r="AIT51" i="1"/>
  <c r="AIU51" i="1" s="1"/>
  <c r="AIV51" i="1" s="1"/>
  <c r="AIW51" i="1" s="1"/>
  <c r="AII51" i="1"/>
  <c r="AIJ51" i="1" s="1"/>
  <c r="AIK51" i="1" s="1"/>
  <c r="AIL51" i="1" s="1"/>
  <c r="AHY51" i="1"/>
  <c r="AHZ51" i="1" s="1"/>
  <c r="AIA51" i="1" s="1"/>
  <c r="AHX51" i="1"/>
  <c r="AHM51" i="1"/>
  <c r="AHN51" i="1" s="1"/>
  <c r="AHO51" i="1" s="1"/>
  <c r="AHP51" i="1" s="1"/>
  <c r="AHE51" i="1"/>
  <c r="AHB51" i="1"/>
  <c r="AHC51" i="1" s="1"/>
  <c r="AHD51" i="1" s="1"/>
  <c r="AGQ51" i="1"/>
  <c r="AGR51" i="1" s="1"/>
  <c r="AGS51" i="1" s="1"/>
  <c r="AGT51" i="1" s="1"/>
  <c r="AGG51" i="1"/>
  <c r="AGH51" i="1" s="1"/>
  <c r="AGI51" i="1" s="1"/>
  <c r="AGF51" i="1"/>
  <c r="AFU51" i="1"/>
  <c r="AFV51" i="1" s="1"/>
  <c r="AFW51" i="1" s="1"/>
  <c r="AFX51" i="1" s="1"/>
  <c r="AFK51" i="1"/>
  <c r="AFL51" i="1" s="1"/>
  <c r="AFM51" i="1" s="1"/>
  <c r="AFJ51" i="1"/>
  <c r="AEZ51" i="1"/>
  <c r="AFA51" i="1" s="1"/>
  <c r="AFB51" i="1" s="1"/>
  <c r="AEY51" i="1"/>
  <c r="AEQ51" i="1"/>
  <c r="AEO51" i="1"/>
  <c r="AEP51" i="1" s="1"/>
  <c r="AEN51" i="1"/>
  <c r="AEC51" i="1"/>
  <c r="AED51" i="1" s="1"/>
  <c r="AEE51" i="1" s="1"/>
  <c r="AEF51" i="1" s="1"/>
  <c r="ADS51" i="1"/>
  <c r="ADT51" i="1" s="1"/>
  <c r="ADU51" i="1" s="1"/>
  <c r="ADR51" i="1"/>
  <c r="ADG51" i="1"/>
  <c r="ADH51" i="1" s="1"/>
  <c r="ADI51" i="1" s="1"/>
  <c r="ADJ51" i="1" s="1"/>
  <c r="ACW51" i="1"/>
  <c r="ACX51" i="1" s="1"/>
  <c r="ACY51" i="1" s="1"/>
  <c r="ACV51" i="1"/>
  <c r="ACK51" i="1"/>
  <c r="ACL51" i="1" s="1"/>
  <c r="ACM51" i="1" s="1"/>
  <c r="ACN51" i="1" s="1"/>
  <c r="ACC51" i="1"/>
  <c r="ACA51" i="1"/>
  <c r="ACB51" i="1" s="1"/>
  <c r="ABZ51" i="1"/>
  <c r="ABO51" i="1"/>
  <c r="ABP51" i="1" s="1"/>
  <c r="ABQ51" i="1" s="1"/>
  <c r="ABR51" i="1" s="1"/>
  <c r="ABE51" i="1"/>
  <c r="ABF51" i="1" s="1"/>
  <c r="ABG51" i="1" s="1"/>
  <c r="ABD51" i="1"/>
  <c r="AAS51" i="1"/>
  <c r="AAT51" i="1" s="1"/>
  <c r="AAU51" i="1" s="1"/>
  <c r="AAV51" i="1" s="1"/>
  <c r="AAH51" i="1"/>
  <c r="AAI51" i="1" s="1"/>
  <c r="AAJ51" i="1" s="1"/>
  <c r="AAK51" i="1" s="1"/>
  <c r="ZX51" i="1"/>
  <c r="ZY51" i="1" s="1"/>
  <c r="ZZ51" i="1" s="1"/>
  <c r="ZW51" i="1"/>
  <c r="ZL51" i="1"/>
  <c r="ZM51" i="1" s="1"/>
  <c r="ZN51" i="1" s="1"/>
  <c r="ZO51" i="1" s="1"/>
  <c r="ZB51" i="1"/>
  <c r="ZC51" i="1" s="1"/>
  <c r="ZD51" i="1" s="1"/>
  <c r="ZA51" i="1"/>
  <c r="YS51" i="1"/>
  <c r="YQ51" i="1"/>
  <c r="YR51" i="1" s="1"/>
  <c r="YP51" i="1"/>
  <c r="YE51" i="1"/>
  <c r="YF51" i="1" s="1"/>
  <c r="YG51" i="1" s="1"/>
  <c r="YH51" i="1" s="1"/>
  <c r="XW51" i="1"/>
  <c r="XU51" i="1"/>
  <c r="XV51" i="1" s="1"/>
  <c r="XT51" i="1"/>
  <c r="XJ51" i="1"/>
  <c r="XK51" i="1" s="1"/>
  <c r="XL51" i="1" s="1"/>
  <c r="XI51" i="1"/>
  <c r="WY51" i="1"/>
  <c r="WZ51" i="1" s="1"/>
  <c r="XA51" i="1" s="1"/>
  <c r="WX51" i="1"/>
  <c r="WN51" i="1"/>
  <c r="WO51" i="1" s="1"/>
  <c r="WP51" i="1" s="1"/>
  <c r="WM51" i="1"/>
  <c r="WC51" i="1"/>
  <c r="WD51" i="1" s="1"/>
  <c r="WE51" i="1" s="1"/>
  <c r="WB51" i="1"/>
  <c r="VQ51" i="1"/>
  <c r="VR51" i="1" s="1"/>
  <c r="VS51" i="1" s="1"/>
  <c r="VT51" i="1" s="1"/>
  <c r="VG51" i="1"/>
  <c r="VH51" i="1" s="1"/>
  <c r="VI51" i="1" s="1"/>
  <c r="VF51" i="1"/>
  <c r="UU51" i="1"/>
  <c r="UV51" i="1" s="1"/>
  <c r="UW51" i="1" s="1"/>
  <c r="UX51" i="1" s="1"/>
  <c r="UK51" i="1"/>
  <c r="UL51" i="1" s="1"/>
  <c r="UM51" i="1" s="1"/>
  <c r="UJ51" i="1"/>
  <c r="TZ51" i="1"/>
  <c r="UA51" i="1" s="1"/>
  <c r="UB51" i="1" s="1"/>
  <c r="TY51" i="1"/>
  <c r="TN51" i="1"/>
  <c r="TO51" i="1" s="1"/>
  <c r="TP51" i="1" s="1"/>
  <c r="TQ51" i="1" s="1"/>
  <c r="TC51" i="1"/>
  <c r="TD51" i="1" s="1"/>
  <c r="TE51" i="1" s="1"/>
  <c r="TF51" i="1" s="1"/>
  <c r="SU51" i="1"/>
  <c r="SS51" i="1"/>
  <c r="ST51" i="1" s="1"/>
  <c r="SR51" i="1"/>
  <c r="SG51" i="1"/>
  <c r="SH51" i="1" s="1"/>
  <c r="SI51" i="1" s="1"/>
  <c r="SJ51" i="1" s="1"/>
  <c r="RY51" i="1"/>
  <c r="RW51" i="1"/>
  <c r="RX51" i="1" s="1"/>
  <c r="RV51" i="1"/>
  <c r="RL51" i="1"/>
  <c r="RM51" i="1" s="1"/>
  <c r="RN51" i="1" s="1"/>
  <c r="RK51" i="1"/>
  <c r="RC51" i="1"/>
  <c r="QZ51" i="1"/>
  <c r="RA51" i="1" s="1"/>
  <c r="RB51" i="1" s="1"/>
  <c r="QO51" i="1"/>
  <c r="QP51" i="1" s="1"/>
  <c r="QQ51" i="1" s="1"/>
  <c r="QR51" i="1" s="1"/>
  <c r="QD51" i="1"/>
  <c r="QE51" i="1" s="1"/>
  <c r="QF51" i="1" s="1"/>
  <c r="QG51" i="1" s="1"/>
  <c r="QH64" i="1" s="1"/>
  <c r="PS51" i="1"/>
  <c r="PT51" i="1" s="1"/>
  <c r="PU51" i="1" s="1"/>
  <c r="PV51" i="1" s="1"/>
  <c r="PI51" i="1"/>
  <c r="PJ51" i="1" s="1"/>
  <c r="PK51" i="1" s="1"/>
  <c r="PH51" i="1"/>
  <c r="OW51" i="1"/>
  <c r="OX51" i="1" s="1"/>
  <c r="OY51" i="1" s="1"/>
  <c r="OZ51" i="1" s="1"/>
  <c r="OL51" i="1"/>
  <c r="OM51" i="1" s="1"/>
  <c r="ON51" i="1" s="1"/>
  <c r="OO51" i="1" s="1"/>
  <c r="OA51" i="1"/>
  <c r="OB51" i="1" s="1"/>
  <c r="OC51" i="1" s="1"/>
  <c r="OD51" i="1" s="1"/>
  <c r="NP51" i="1"/>
  <c r="NQ51" i="1" s="1"/>
  <c r="NR51" i="1" s="1"/>
  <c r="NS51" i="1" s="1"/>
  <c r="NF51" i="1"/>
  <c r="NG51" i="1" s="1"/>
  <c r="NH51" i="1" s="1"/>
  <c r="NE51" i="1"/>
  <c r="MT51" i="1"/>
  <c r="MU51" i="1" s="1"/>
  <c r="MV51" i="1" s="1"/>
  <c r="MW51" i="1" s="1"/>
  <c r="MI51" i="1"/>
  <c r="MJ51" i="1" s="1"/>
  <c r="MK51" i="1" s="1"/>
  <c r="ML51" i="1" s="1"/>
  <c r="LX51" i="1"/>
  <c r="LY51" i="1" s="1"/>
  <c r="LZ51" i="1" s="1"/>
  <c r="MA51" i="1" s="1"/>
  <c r="LN51" i="1"/>
  <c r="LO51" i="1" s="1"/>
  <c r="LP51" i="1" s="1"/>
  <c r="LM51" i="1"/>
  <c r="LB51" i="1"/>
  <c r="LC51" i="1" s="1"/>
  <c r="LD51" i="1" s="1"/>
  <c r="LE51" i="1" s="1"/>
  <c r="KR51" i="1"/>
  <c r="KS51" i="1" s="1"/>
  <c r="KT51" i="1" s="1"/>
  <c r="KQ51" i="1"/>
  <c r="KI51" i="1"/>
  <c r="KF51" i="1"/>
  <c r="KG51" i="1" s="1"/>
  <c r="KH51" i="1" s="1"/>
  <c r="JU51" i="1"/>
  <c r="JV51" i="1" s="1"/>
  <c r="JW51" i="1" s="1"/>
  <c r="JX51" i="1" s="1"/>
  <c r="JK51" i="1"/>
  <c r="JL51" i="1" s="1"/>
  <c r="JM51" i="1" s="1"/>
  <c r="JJ51" i="1"/>
  <c r="IY51" i="1"/>
  <c r="IZ51" i="1" s="1"/>
  <c r="JA51" i="1" s="1"/>
  <c r="JB51" i="1" s="1"/>
  <c r="IN51" i="1"/>
  <c r="IO51" i="1" s="1"/>
  <c r="IP51" i="1" s="1"/>
  <c r="IQ51" i="1" s="1"/>
  <c r="ID51" i="1"/>
  <c r="IE51" i="1" s="1"/>
  <c r="IF51" i="1" s="1"/>
  <c r="IC51" i="1"/>
  <c r="HS51" i="1"/>
  <c r="HT51" i="1" s="1"/>
  <c r="HU51" i="1" s="1"/>
  <c r="HR51" i="1"/>
  <c r="HG51" i="1"/>
  <c r="HH51" i="1" s="1"/>
  <c r="HI51" i="1" s="1"/>
  <c r="HJ51" i="1" s="1"/>
  <c r="GW51" i="1"/>
  <c r="GX51" i="1" s="1"/>
  <c r="GY51" i="1" s="1"/>
  <c r="GV51" i="1"/>
  <c r="GK51" i="1"/>
  <c r="GL51" i="1" s="1"/>
  <c r="GM51" i="1" s="1"/>
  <c r="GN51" i="1" s="1"/>
  <c r="FZ51" i="1"/>
  <c r="GA51" i="1" s="1"/>
  <c r="GB51" i="1" s="1"/>
  <c r="GC51" i="1" s="1"/>
  <c r="FP51" i="1"/>
  <c r="FQ51" i="1" s="1"/>
  <c r="FR51" i="1" s="1"/>
  <c r="FO51" i="1"/>
  <c r="FD51" i="1"/>
  <c r="FE51" i="1" s="1"/>
  <c r="FF51" i="1" s="1"/>
  <c r="FG51" i="1" s="1"/>
  <c r="ES51" i="1"/>
  <c r="ET51" i="1" s="1"/>
  <c r="EU51" i="1" s="1"/>
  <c r="EV51" i="1" s="1"/>
  <c r="EH51" i="1"/>
  <c r="EI51" i="1" s="1"/>
  <c r="EJ51" i="1" s="1"/>
  <c r="EK51" i="1" s="1"/>
  <c r="DX51" i="1"/>
  <c r="DY51" i="1" s="1"/>
  <c r="DZ51" i="1" s="1"/>
  <c r="DW51" i="1"/>
  <c r="DL51" i="1"/>
  <c r="DM51" i="1" s="1"/>
  <c r="DN51" i="1" s="1"/>
  <c r="DO51" i="1" s="1"/>
  <c r="DB51" i="1"/>
  <c r="DC51" i="1" s="1"/>
  <c r="DD51" i="1" s="1"/>
  <c r="DA51" i="1"/>
  <c r="CQ51" i="1"/>
  <c r="CR51" i="1" s="1"/>
  <c r="CS51" i="1" s="1"/>
  <c r="CP51" i="1"/>
  <c r="CE51" i="1"/>
  <c r="CF51" i="1" s="1"/>
  <c r="CG51" i="1" s="1"/>
  <c r="CH51" i="1" s="1"/>
  <c r="BT51" i="1"/>
  <c r="BU51" i="1" s="1"/>
  <c r="BV51" i="1" s="1"/>
  <c r="BW51" i="1" s="1"/>
  <c r="BJ51" i="1"/>
  <c r="BK51" i="1" s="1"/>
  <c r="BL51" i="1" s="1"/>
  <c r="BI51" i="1"/>
  <c r="AX51" i="1"/>
  <c r="AY51" i="1" s="1"/>
  <c r="AZ51" i="1" s="1"/>
  <c r="BA51" i="1" s="1"/>
  <c r="AN51" i="1"/>
  <c r="AO51" i="1" s="1"/>
  <c r="AP51" i="1" s="1"/>
  <c r="AM51" i="1"/>
  <c r="AC51" i="1"/>
  <c r="AD51" i="1" s="1"/>
  <c r="AE51" i="1" s="1"/>
  <c r="AB51" i="1"/>
  <c r="R51" i="1"/>
  <c r="S51" i="1" s="1"/>
  <c r="T51" i="1" s="1"/>
  <c r="Q51" i="1"/>
  <c r="G51" i="1"/>
  <c r="H51" i="1" s="1"/>
  <c r="I51" i="1" s="1"/>
  <c r="F51" i="1"/>
  <c r="CLI50" i="1"/>
  <c r="CLJ50" i="1" s="1"/>
  <c r="CLK50" i="1" s="1"/>
  <c r="CLL50" i="1" s="1"/>
  <c r="CLA50" i="1"/>
  <c r="CKX50" i="1"/>
  <c r="CKY50" i="1" s="1"/>
  <c r="CKZ50" i="1" s="1"/>
  <c r="CKN50" i="1"/>
  <c r="CKO50" i="1" s="1"/>
  <c r="CKP50" i="1" s="1"/>
  <c r="CKM50" i="1"/>
  <c r="CKC50" i="1"/>
  <c r="CKD50" i="1" s="1"/>
  <c r="CKE50" i="1" s="1"/>
  <c r="CKB50" i="1"/>
  <c r="CJQ50" i="1"/>
  <c r="CJR50" i="1" s="1"/>
  <c r="CJS50" i="1" s="1"/>
  <c r="CJT50" i="1" s="1"/>
  <c r="CJF50" i="1"/>
  <c r="CJG50" i="1" s="1"/>
  <c r="CJH50" i="1" s="1"/>
  <c r="CJI50" i="1" s="1"/>
  <c r="CIU50" i="1"/>
  <c r="CIV50" i="1" s="1"/>
  <c r="CIW50" i="1" s="1"/>
  <c r="CIX50" i="1" s="1"/>
  <c r="CIJ50" i="1"/>
  <c r="CIK50" i="1" s="1"/>
  <c r="CIL50" i="1" s="1"/>
  <c r="CIM50" i="1" s="1"/>
  <c r="CHY50" i="1"/>
  <c r="CHZ50" i="1" s="1"/>
  <c r="CIA50" i="1" s="1"/>
  <c r="CIB50" i="1" s="1"/>
  <c r="CHO50" i="1"/>
  <c r="CHP50" i="1" s="1"/>
  <c r="CHQ50" i="1" s="1"/>
  <c r="CHN50" i="1"/>
  <c r="CHC50" i="1"/>
  <c r="CHD50" i="1" s="1"/>
  <c r="CHE50" i="1" s="1"/>
  <c r="CHF50" i="1" s="1"/>
  <c r="CGR50" i="1"/>
  <c r="CGS50" i="1" s="1"/>
  <c r="CGT50" i="1" s="1"/>
  <c r="CGU50" i="1" s="1"/>
  <c r="CGV64" i="1" s="1"/>
  <c r="CGH50" i="1"/>
  <c r="CGI50" i="1" s="1"/>
  <c r="CGJ50" i="1" s="1"/>
  <c r="CGK64" i="1" s="1"/>
  <c r="CGG50" i="1"/>
  <c r="CFY50" i="1"/>
  <c r="CFV50" i="1"/>
  <c r="CFW50" i="1" s="1"/>
  <c r="CFX50" i="1" s="1"/>
  <c r="CFL50" i="1"/>
  <c r="CFM50" i="1" s="1"/>
  <c r="CFN50" i="1" s="1"/>
  <c r="CFK50" i="1"/>
  <c r="CEZ50" i="1"/>
  <c r="CFA50" i="1" s="1"/>
  <c r="CFB50" i="1" s="1"/>
  <c r="CFC50" i="1" s="1"/>
  <c r="CEO50" i="1"/>
  <c r="CEP50" i="1" s="1"/>
  <c r="CEQ50" i="1" s="1"/>
  <c r="CER50" i="1" s="1"/>
  <c r="CED50" i="1"/>
  <c r="CEE50" i="1" s="1"/>
  <c r="CEF50" i="1" s="1"/>
  <c r="CEG50" i="1" s="1"/>
  <c r="CDS50" i="1"/>
  <c r="CDT50" i="1" s="1"/>
  <c r="CDU50" i="1" s="1"/>
  <c r="CDV50" i="1" s="1"/>
  <c r="CDH50" i="1"/>
  <c r="CDI50" i="1" s="1"/>
  <c r="CDJ50" i="1" s="1"/>
  <c r="CDK50" i="1" s="1"/>
  <c r="CCW50" i="1"/>
  <c r="CCX50" i="1" s="1"/>
  <c r="CCY50" i="1" s="1"/>
  <c r="CCZ50" i="1" s="1"/>
  <c r="CCL50" i="1"/>
  <c r="CCM50" i="1" s="1"/>
  <c r="CCN50" i="1" s="1"/>
  <c r="CCO50" i="1" s="1"/>
  <c r="CCB50" i="1"/>
  <c r="CCC50" i="1" s="1"/>
  <c r="CCD50" i="1" s="1"/>
  <c r="CCA50" i="1"/>
  <c r="CBP50" i="1"/>
  <c r="CBQ50" i="1" s="1"/>
  <c r="CBR50" i="1" s="1"/>
  <c r="CBS50" i="1" s="1"/>
  <c r="CBE50" i="1"/>
  <c r="CBF50" i="1" s="1"/>
  <c r="CBG50" i="1" s="1"/>
  <c r="CBH50" i="1" s="1"/>
  <c r="CAW50" i="1"/>
  <c r="CAU50" i="1"/>
  <c r="CAV50" i="1" s="1"/>
  <c r="CAT50" i="1"/>
  <c r="CAJ50" i="1"/>
  <c r="CAK50" i="1" s="1"/>
  <c r="CAL50" i="1" s="1"/>
  <c r="CAI50" i="1"/>
  <c r="BZY50" i="1"/>
  <c r="BZZ50" i="1" s="1"/>
  <c r="CAA50" i="1" s="1"/>
  <c r="BZX50" i="1"/>
  <c r="BZN50" i="1"/>
  <c r="BZO50" i="1" s="1"/>
  <c r="BZP50" i="1" s="1"/>
  <c r="BZQ64" i="1" s="1"/>
  <c r="BZM50" i="1"/>
  <c r="BZB50" i="1"/>
  <c r="BZC50" i="1" s="1"/>
  <c r="BZD50" i="1" s="1"/>
  <c r="BZE50" i="1" s="1"/>
  <c r="BYR50" i="1"/>
  <c r="BYS50" i="1" s="1"/>
  <c r="BYT50" i="1" s="1"/>
  <c r="BYU64" i="1" s="1"/>
  <c r="BYQ50" i="1"/>
  <c r="BYG50" i="1"/>
  <c r="BYH50" i="1" s="1"/>
  <c r="BYI50" i="1" s="1"/>
  <c r="BYF50" i="1"/>
  <c r="BXU50" i="1"/>
  <c r="BXV50" i="1" s="1"/>
  <c r="BXW50" i="1" s="1"/>
  <c r="BXX50" i="1" s="1"/>
  <c r="BXK50" i="1"/>
  <c r="BXL50" i="1" s="1"/>
  <c r="BXM50" i="1" s="1"/>
  <c r="BXJ50" i="1"/>
  <c r="BWZ50" i="1"/>
  <c r="BXA50" i="1" s="1"/>
  <c r="BXB50" i="1" s="1"/>
  <c r="BWY50" i="1"/>
  <c r="BWQ50" i="1"/>
  <c r="BWN50" i="1"/>
  <c r="BWO50" i="1" s="1"/>
  <c r="BWP50" i="1" s="1"/>
  <c r="BWD50" i="1"/>
  <c r="BWE50" i="1" s="1"/>
  <c r="BWF50" i="1" s="1"/>
  <c r="BWC50" i="1"/>
  <c r="BVU50" i="1"/>
  <c r="BVS50" i="1"/>
  <c r="BVT50" i="1" s="1"/>
  <c r="BVR50" i="1"/>
  <c r="BVG50" i="1"/>
  <c r="BVH50" i="1" s="1"/>
  <c r="BVI50" i="1" s="1"/>
  <c r="BVJ50" i="1" s="1"/>
  <c r="BUY50" i="1"/>
  <c r="BUW50" i="1"/>
  <c r="BUX50" i="1" s="1"/>
  <c r="BUV50" i="1"/>
  <c r="BUK50" i="1"/>
  <c r="BUL50" i="1" s="1"/>
  <c r="BUM50" i="1" s="1"/>
  <c r="BUN50" i="1" s="1"/>
  <c r="BUC50" i="1"/>
  <c r="BTZ50" i="1"/>
  <c r="BUA50" i="1" s="1"/>
  <c r="BUB50" i="1" s="1"/>
  <c r="BTO50" i="1"/>
  <c r="BTP50" i="1" s="1"/>
  <c r="BTQ50" i="1" s="1"/>
  <c r="BTR50" i="1" s="1"/>
  <c r="BTD50" i="1"/>
  <c r="BTE50" i="1" s="1"/>
  <c r="BTF50" i="1" s="1"/>
  <c r="BTG50" i="1" s="1"/>
  <c r="BSS50" i="1"/>
  <c r="BST50" i="1" s="1"/>
  <c r="BSU50" i="1" s="1"/>
  <c r="BSV50" i="1" s="1"/>
  <c r="BSK50" i="1"/>
  <c r="BSI50" i="1"/>
  <c r="BSJ50" i="1" s="1"/>
  <c r="BSH50" i="1"/>
  <c r="BRW50" i="1"/>
  <c r="BRX50" i="1" s="1"/>
  <c r="BRY50" i="1" s="1"/>
  <c r="BRZ50" i="1" s="1"/>
  <c r="BSA64" i="1" s="1"/>
  <c r="BRL50" i="1"/>
  <c r="BRM50" i="1" s="1"/>
  <c r="BRN50" i="1" s="1"/>
  <c r="BRO50" i="1" s="1"/>
  <c r="BRA50" i="1"/>
  <c r="BRB50" i="1" s="1"/>
  <c r="BRC50" i="1" s="1"/>
  <c r="BRD50" i="1" s="1"/>
  <c r="BQP50" i="1"/>
  <c r="BQQ50" i="1" s="1"/>
  <c r="BQR50" i="1" s="1"/>
  <c r="BQS50" i="1" s="1"/>
  <c r="BQF50" i="1"/>
  <c r="BQG50" i="1" s="1"/>
  <c r="BQH50" i="1" s="1"/>
  <c r="BQE50" i="1"/>
  <c r="BPT50" i="1"/>
  <c r="BPU50" i="1" s="1"/>
  <c r="BPV50" i="1" s="1"/>
  <c r="BPW50" i="1" s="1"/>
  <c r="BPI50" i="1"/>
  <c r="BPJ50" i="1" s="1"/>
  <c r="BPK50" i="1" s="1"/>
  <c r="BPL50" i="1" s="1"/>
  <c r="BPA50" i="1"/>
  <c r="BOY50" i="1"/>
  <c r="BOZ50" i="1" s="1"/>
  <c r="BOX50" i="1"/>
  <c r="BON50" i="1"/>
  <c r="BOO50" i="1" s="1"/>
  <c r="BOP50" i="1" s="1"/>
  <c r="BOM50" i="1"/>
  <c r="BOB50" i="1"/>
  <c r="BOC50" i="1" s="1"/>
  <c r="BOD50" i="1" s="1"/>
  <c r="BOE50" i="1" s="1"/>
  <c r="BNR50" i="1"/>
  <c r="BNS50" i="1" s="1"/>
  <c r="BNT50" i="1" s="1"/>
  <c r="BNQ50" i="1"/>
  <c r="BNF50" i="1"/>
  <c r="BNG50" i="1" s="1"/>
  <c r="BNH50" i="1" s="1"/>
  <c r="BNI50" i="1" s="1"/>
  <c r="BMU50" i="1"/>
  <c r="BMV50" i="1" s="1"/>
  <c r="BMW50" i="1" s="1"/>
  <c r="BMX50" i="1" s="1"/>
  <c r="BMK50" i="1"/>
  <c r="BML50" i="1" s="1"/>
  <c r="BMM50" i="1" s="1"/>
  <c r="BMJ50" i="1"/>
  <c r="BLZ50" i="1"/>
  <c r="BMA50" i="1" s="1"/>
  <c r="BMB50" i="1" s="1"/>
  <c r="BLY50" i="1"/>
  <c r="BLQ50" i="1"/>
  <c r="BLN50" i="1"/>
  <c r="BLO50" i="1" s="1"/>
  <c r="BLP50" i="1" s="1"/>
  <c r="BLC50" i="1"/>
  <c r="BLD50" i="1" s="1"/>
  <c r="BLE50" i="1" s="1"/>
  <c r="BLF50" i="1" s="1"/>
  <c r="BKU50" i="1"/>
  <c r="BKS50" i="1"/>
  <c r="BKT50" i="1" s="1"/>
  <c r="BKR50" i="1"/>
  <c r="BKG50" i="1"/>
  <c r="BKH50" i="1" s="1"/>
  <c r="BKI50" i="1" s="1"/>
  <c r="BKJ50" i="1" s="1"/>
  <c r="BJY50" i="1"/>
  <c r="BJW50" i="1"/>
  <c r="BJX50" i="1" s="1"/>
  <c r="BJV50" i="1"/>
  <c r="BJK50" i="1"/>
  <c r="BJL50" i="1" s="1"/>
  <c r="BJM50" i="1" s="1"/>
  <c r="BJN50" i="1" s="1"/>
  <c r="BJA50" i="1"/>
  <c r="BJB50" i="1" s="1"/>
  <c r="BJC50" i="1" s="1"/>
  <c r="BIZ50" i="1"/>
  <c r="BIO50" i="1"/>
  <c r="BIP50" i="1" s="1"/>
  <c r="BIQ50" i="1" s="1"/>
  <c r="BIR50" i="1" s="1"/>
  <c r="BIE50" i="1"/>
  <c r="BIF50" i="1" s="1"/>
  <c r="BIG50" i="1" s="1"/>
  <c r="BID50" i="1"/>
  <c r="BHT50" i="1"/>
  <c r="BHU50" i="1" s="1"/>
  <c r="BHV50" i="1" s="1"/>
  <c r="BHS50" i="1"/>
  <c r="BHK50" i="1"/>
  <c r="BHL64" i="1" s="1"/>
  <c r="BHH50" i="1"/>
  <c r="BHI50" i="1" s="1"/>
  <c r="BHJ50" i="1" s="1"/>
  <c r="BGX50" i="1"/>
  <c r="BGY50" i="1" s="1"/>
  <c r="BGZ50" i="1" s="1"/>
  <c r="BGW50" i="1"/>
  <c r="BGO50" i="1"/>
  <c r="BGL50" i="1"/>
  <c r="BGM50" i="1" s="1"/>
  <c r="BGN50" i="1" s="1"/>
  <c r="BGA50" i="1"/>
  <c r="BGB50" i="1" s="1"/>
  <c r="BGC50" i="1" s="1"/>
  <c r="BGD50" i="1" s="1"/>
  <c r="BFS50" i="1"/>
  <c r="BFT64" i="1" s="1"/>
  <c r="BFQ50" i="1"/>
  <c r="BFR50" i="1" s="1"/>
  <c r="BFP50" i="1"/>
  <c r="BFE50" i="1"/>
  <c r="BFF50" i="1" s="1"/>
  <c r="BFG50" i="1" s="1"/>
  <c r="BFH50" i="1" s="1"/>
  <c r="BET50" i="1"/>
  <c r="BEU50" i="1" s="1"/>
  <c r="BEV50" i="1" s="1"/>
  <c r="BEW50" i="1" s="1"/>
  <c r="BEI50" i="1"/>
  <c r="BEJ50" i="1" s="1"/>
  <c r="BEK50" i="1" s="1"/>
  <c r="BEL50" i="1" s="1"/>
  <c r="BDY50" i="1"/>
  <c r="BDZ50" i="1" s="1"/>
  <c r="BEA50" i="1" s="1"/>
  <c r="BDX50" i="1"/>
  <c r="BDN50" i="1"/>
  <c r="BDO50" i="1" s="1"/>
  <c r="BDP50" i="1" s="1"/>
  <c r="BDM50" i="1"/>
  <c r="BDC50" i="1"/>
  <c r="BDD50" i="1" s="1"/>
  <c r="BDE50" i="1" s="1"/>
  <c r="BDB50" i="1"/>
  <c r="BCR50" i="1"/>
  <c r="BCS50" i="1" s="1"/>
  <c r="BCT50" i="1" s="1"/>
  <c r="BCQ50" i="1"/>
  <c r="BCG50" i="1"/>
  <c r="BCH50" i="1" s="1"/>
  <c r="BCI50" i="1" s="1"/>
  <c r="BCF50" i="1"/>
  <c r="BBU50" i="1"/>
  <c r="BBV50" i="1" s="1"/>
  <c r="BBW50" i="1" s="1"/>
  <c r="BBX50" i="1" s="1"/>
  <c r="BBJ50" i="1"/>
  <c r="BBK50" i="1" s="1"/>
  <c r="BBL50" i="1" s="1"/>
  <c r="BBM50" i="1" s="1"/>
  <c r="BAZ50" i="1"/>
  <c r="BBA50" i="1" s="1"/>
  <c r="BBB50" i="1" s="1"/>
  <c r="BAY50" i="1"/>
  <c r="BAN50" i="1"/>
  <c r="BAO50" i="1" s="1"/>
  <c r="BAP50" i="1" s="1"/>
  <c r="BAQ50" i="1" s="1"/>
  <c r="BAC50" i="1"/>
  <c r="BAD50" i="1" s="1"/>
  <c r="BAE50" i="1" s="1"/>
  <c r="BAF50" i="1" s="1"/>
  <c r="AZR50" i="1"/>
  <c r="AZS50" i="1" s="1"/>
  <c r="AZT50" i="1" s="1"/>
  <c r="AZU50" i="1" s="1"/>
  <c r="AZG50" i="1"/>
  <c r="AZH50" i="1" s="1"/>
  <c r="AZI50" i="1" s="1"/>
  <c r="AZJ50" i="1" s="1"/>
  <c r="AYV50" i="1"/>
  <c r="AYW50" i="1" s="1"/>
  <c r="AYX50" i="1" s="1"/>
  <c r="AYY50" i="1" s="1"/>
  <c r="AYL50" i="1"/>
  <c r="AYM50" i="1" s="1"/>
  <c r="AYN50" i="1" s="1"/>
  <c r="AYK50" i="1"/>
  <c r="AYA50" i="1"/>
  <c r="AYB50" i="1" s="1"/>
  <c r="AYC50" i="1" s="1"/>
  <c r="AXZ50" i="1"/>
  <c r="AXO50" i="1"/>
  <c r="AXP50" i="1" s="1"/>
  <c r="AXQ50" i="1" s="1"/>
  <c r="AXR50" i="1" s="1"/>
  <c r="AXE50" i="1"/>
  <c r="AXF50" i="1" s="1"/>
  <c r="AXG50" i="1" s="1"/>
  <c r="AXD50" i="1"/>
  <c r="AWS50" i="1"/>
  <c r="AWT50" i="1" s="1"/>
  <c r="AWU50" i="1" s="1"/>
  <c r="AWV50" i="1" s="1"/>
  <c r="AWI50" i="1"/>
  <c r="AWJ50" i="1" s="1"/>
  <c r="AWK50" i="1" s="1"/>
  <c r="AWH50" i="1"/>
  <c r="AVX50" i="1"/>
  <c r="AVY50" i="1" s="1"/>
  <c r="AVZ50" i="1" s="1"/>
  <c r="AVW50" i="1"/>
  <c r="AVL50" i="1"/>
  <c r="AVM50" i="1" s="1"/>
  <c r="AVN50" i="1" s="1"/>
  <c r="AVO50" i="1" s="1"/>
  <c r="AVP64" i="1" s="1"/>
  <c r="AVB50" i="1"/>
  <c r="AVC50" i="1" s="1"/>
  <c r="AVD50" i="1" s="1"/>
  <c r="AVA50" i="1"/>
  <c r="AUS50" i="1"/>
  <c r="AUQ50" i="1"/>
  <c r="AUR50" i="1" s="1"/>
  <c r="AUP50" i="1"/>
  <c r="AUE50" i="1"/>
  <c r="AUF50" i="1" s="1"/>
  <c r="AUG50" i="1" s="1"/>
  <c r="AUH50" i="1" s="1"/>
  <c r="ATU50" i="1"/>
  <c r="ATV50" i="1" s="1"/>
  <c r="ATW50" i="1" s="1"/>
  <c r="ATT50" i="1"/>
  <c r="ATJ50" i="1"/>
  <c r="ATK50" i="1" s="1"/>
  <c r="ATL50" i="1" s="1"/>
  <c r="ATI50" i="1"/>
  <c r="ASX50" i="1"/>
  <c r="ASY50" i="1" s="1"/>
  <c r="ASZ50" i="1" s="1"/>
  <c r="ATA50" i="1" s="1"/>
  <c r="ASM50" i="1"/>
  <c r="ASN50" i="1" s="1"/>
  <c r="ASO50" i="1" s="1"/>
  <c r="ASP50" i="1" s="1"/>
  <c r="ASB50" i="1"/>
  <c r="ASC50" i="1" s="1"/>
  <c r="ASD50" i="1" s="1"/>
  <c r="ASE50" i="1" s="1"/>
  <c r="ASF64" i="1" s="1"/>
  <c r="ARR50" i="1"/>
  <c r="ARS50" i="1" s="1"/>
  <c r="ART50" i="1" s="1"/>
  <c r="ARQ50" i="1"/>
  <c r="ARG50" i="1"/>
  <c r="ARH50" i="1" s="1"/>
  <c r="ARI50" i="1" s="1"/>
  <c r="ARF50" i="1"/>
  <c r="AQV50" i="1"/>
  <c r="AQW50" i="1" s="1"/>
  <c r="AQX50" i="1" s="1"/>
  <c r="AQU50" i="1"/>
  <c r="AQJ50" i="1"/>
  <c r="AQK50" i="1" s="1"/>
  <c r="AQL50" i="1" s="1"/>
  <c r="AQM50" i="1" s="1"/>
  <c r="APY50" i="1"/>
  <c r="APZ50" i="1" s="1"/>
  <c r="AQA50" i="1" s="1"/>
  <c r="AQB50" i="1" s="1"/>
  <c r="APO50" i="1"/>
  <c r="APP50" i="1" s="1"/>
  <c r="APQ50" i="1" s="1"/>
  <c r="APN50" i="1"/>
  <c r="APD50" i="1"/>
  <c r="APE50" i="1" s="1"/>
  <c r="APF50" i="1" s="1"/>
  <c r="APC50" i="1"/>
  <c r="AOR50" i="1"/>
  <c r="AOS50" i="1" s="1"/>
  <c r="AOT50" i="1" s="1"/>
  <c r="AOU50" i="1" s="1"/>
  <c r="AOG50" i="1"/>
  <c r="AOH50" i="1" s="1"/>
  <c r="AOI50" i="1" s="1"/>
  <c r="AOJ50" i="1" s="1"/>
  <c r="ANV50" i="1"/>
  <c r="ANW50" i="1" s="1"/>
  <c r="ANX50" i="1" s="1"/>
  <c r="ANY50" i="1" s="1"/>
  <c r="ANL50" i="1"/>
  <c r="ANM50" i="1" s="1"/>
  <c r="ANN50" i="1" s="1"/>
  <c r="ANK50" i="1"/>
  <c r="AMZ50" i="1"/>
  <c r="ANA50" i="1" s="1"/>
  <c r="ANB50" i="1" s="1"/>
  <c r="ANC50" i="1" s="1"/>
  <c r="AMP50" i="1"/>
  <c r="AMQ50" i="1" s="1"/>
  <c r="AMR50" i="1" s="1"/>
  <c r="AMO50" i="1"/>
  <c r="AMG50" i="1"/>
  <c r="AME50" i="1"/>
  <c r="AMF50" i="1" s="1"/>
  <c r="AMD50" i="1"/>
  <c r="ALS50" i="1"/>
  <c r="ALT50" i="1" s="1"/>
  <c r="ALU50" i="1" s="1"/>
  <c r="ALV50" i="1" s="1"/>
  <c r="ALK50" i="1"/>
  <c r="ALH50" i="1"/>
  <c r="ALI50" i="1" s="1"/>
  <c r="ALJ50" i="1" s="1"/>
  <c r="AKW50" i="1"/>
  <c r="AKX50" i="1" s="1"/>
  <c r="AKY50" i="1" s="1"/>
  <c r="AKZ50" i="1" s="1"/>
  <c r="ALA64" i="1" s="1"/>
  <c r="AKM50" i="1"/>
  <c r="AKN50" i="1" s="1"/>
  <c r="AKO50" i="1" s="1"/>
  <c r="AKL50" i="1"/>
  <c r="AKB50" i="1"/>
  <c r="AKC50" i="1" s="1"/>
  <c r="AKD50" i="1" s="1"/>
  <c r="AKA50" i="1"/>
  <c r="AJP50" i="1"/>
  <c r="AJQ50" i="1" s="1"/>
  <c r="AJR50" i="1" s="1"/>
  <c r="AJS50" i="1" s="1"/>
  <c r="AJE50" i="1"/>
  <c r="AJF50" i="1" s="1"/>
  <c r="AJG50" i="1" s="1"/>
  <c r="AJH50" i="1" s="1"/>
  <c r="AIT50" i="1"/>
  <c r="AIU50" i="1" s="1"/>
  <c r="AIV50" i="1" s="1"/>
  <c r="AIW50" i="1" s="1"/>
  <c r="AII50" i="1"/>
  <c r="AIJ50" i="1" s="1"/>
  <c r="AIK50" i="1" s="1"/>
  <c r="AIL50" i="1" s="1"/>
  <c r="AHX50" i="1"/>
  <c r="AHY50" i="1" s="1"/>
  <c r="AHZ50" i="1" s="1"/>
  <c r="AIA50" i="1" s="1"/>
  <c r="AHN50" i="1"/>
  <c r="AHO50" i="1" s="1"/>
  <c r="AHP50" i="1" s="1"/>
  <c r="AHM50" i="1"/>
  <c r="AHB50" i="1"/>
  <c r="AHC50" i="1" s="1"/>
  <c r="AHD50" i="1" s="1"/>
  <c r="AHE50" i="1" s="1"/>
  <c r="AGR50" i="1"/>
  <c r="AGS50" i="1" s="1"/>
  <c r="AGT50" i="1" s="1"/>
  <c r="AGU64" i="1" s="1"/>
  <c r="AGQ50" i="1"/>
  <c r="AGG50" i="1"/>
  <c r="AGH50" i="1" s="1"/>
  <c r="AGI50" i="1" s="1"/>
  <c r="AGF50" i="1"/>
  <c r="AFU50" i="1"/>
  <c r="AFV50" i="1" s="1"/>
  <c r="AFW50" i="1" s="1"/>
  <c r="AFX50" i="1" s="1"/>
  <c r="AFJ50" i="1"/>
  <c r="AFK50" i="1" s="1"/>
  <c r="AFL50" i="1" s="1"/>
  <c r="AFM50" i="1" s="1"/>
  <c r="AEZ50" i="1"/>
  <c r="AFA50" i="1" s="1"/>
  <c r="AFB50" i="1" s="1"/>
  <c r="AEY50" i="1"/>
  <c r="AEN50" i="1"/>
  <c r="AEO50" i="1" s="1"/>
  <c r="AEP50" i="1" s="1"/>
  <c r="AEQ50" i="1" s="1"/>
  <c r="AEC50" i="1"/>
  <c r="AED50" i="1" s="1"/>
  <c r="AEE50" i="1" s="1"/>
  <c r="AEF50" i="1" s="1"/>
  <c r="ADS50" i="1"/>
  <c r="ADT50" i="1" s="1"/>
  <c r="ADU50" i="1" s="1"/>
  <c r="ADR50" i="1"/>
  <c r="ADG50" i="1"/>
  <c r="ADH50" i="1" s="1"/>
  <c r="ADI50" i="1" s="1"/>
  <c r="ADJ50" i="1" s="1"/>
  <c r="ADK64" i="1" s="1"/>
  <c r="ACV50" i="1"/>
  <c r="ACW50" i="1" s="1"/>
  <c r="ACX50" i="1" s="1"/>
  <c r="ACY50" i="1" s="1"/>
  <c r="ACZ64" i="1" s="1"/>
  <c r="ACK50" i="1"/>
  <c r="ACL50" i="1" s="1"/>
  <c r="ACM50" i="1" s="1"/>
  <c r="ACN50" i="1" s="1"/>
  <c r="ACO64" i="1" s="1"/>
  <c r="ACC50" i="1"/>
  <c r="ABZ50" i="1"/>
  <c r="ACA50" i="1" s="1"/>
  <c r="ACB50" i="1" s="1"/>
  <c r="ABP50" i="1"/>
  <c r="ABQ50" i="1" s="1"/>
  <c r="ABR50" i="1" s="1"/>
  <c r="ABO50" i="1"/>
  <c r="ABG50" i="1"/>
  <c r="ABH64" i="1" s="1"/>
  <c r="ABE50" i="1"/>
  <c r="ABF50" i="1" s="1"/>
  <c r="ABD50" i="1"/>
  <c r="AAS50" i="1"/>
  <c r="AAT50" i="1" s="1"/>
  <c r="AAU50" i="1" s="1"/>
  <c r="AAV50" i="1" s="1"/>
  <c r="AAK50" i="1"/>
  <c r="AAI50" i="1"/>
  <c r="AAJ50" i="1" s="1"/>
  <c r="AAH50" i="1"/>
  <c r="ZW50" i="1"/>
  <c r="ZX50" i="1" s="1"/>
  <c r="ZY50" i="1" s="1"/>
  <c r="ZZ50" i="1" s="1"/>
  <c r="ZL50" i="1"/>
  <c r="ZM50" i="1" s="1"/>
  <c r="ZN50" i="1" s="1"/>
  <c r="ZO50" i="1" s="1"/>
  <c r="ZP64" i="1" s="1"/>
  <c r="ZB50" i="1"/>
  <c r="ZC50" i="1" s="1"/>
  <c r="ZD50" i="1" s="1"/>
  <c r="ZE64" i="1" s="1"/>
  <c r="ZA50" i="1"/>
  <c r="YS50" i="1"/>
  <c r="YQ50" i="1"/>
  <c r="YR50" i="1" s="1"/>
  <c r="YP50" i="1"/>
  <c r="YE50" i="1"/>
  <c r="YF50" i="1" s="1"/>
  <c r="YG50" i="1" s="1"/>
  <c r="YH50" i="1" s="1"/>
  <c r="XW50" i="1"/>
  <c r="XT50" i="1"/>
  <c r="XU50" i="1" s="1"/>
  <c r="XV50" i="1" s="1"/>
  <c r="XI50" i="1"/>
  <c r="XJ50" i="1" s="1"/>
  <c r="XK50" i="1" s="1"/>
  <c r="XL50" i="1" s="1"/>
  <c r="XM64" i="1" s="1"/>
  <c r="XA50" i="1"/>
  <c r="WX50" i="1"/>
  <c r="WY50" i="1" s="1"/>
  <c r="WZ50" i="1" s="1"/>
  <c r="WM50" i="1"/>
  <c r="WN50" i="1" s="1"/>
  <c r="WO50" i="1" s="1"/>
  <c r="WP50" i="1" s="1"/>
  <c r="WE50" i="1"/>
  <c r="WF64" i="1" s="1"/>
  <c r="WC50" i="1"/>
  <c r="WD50" i="1" s="1"/>
  <c r="WB50" i="1"/>
  <c r="VQ50" i="1"/>
  <c r="VR50" i="1" s="1"/>
  <c r="VS50" i="1" s="1"/>
  <c r="VT50" i="1" s="1"/>
  <c r="VF50" i="1"/>
  <c r="VG50" i="1" s="1"/>
  <c r="VH50" i="1" s="1"/>
  <c r="VI50" i="1" s="1"/>
  <c r="UU50" i="1"/>
  <c r="UV50" i="1" s="1"/>
  <c r="UW50" i="1" s="1"/>
  <c r="UX50" i="1" s="1"/>
  <c r="UM50" i="1"/>
  <c r="UN64" i="1" s="1"/>
  <c r="UK50" i="1"/>
  <c r="UL50" i="1" s="1"/>
  <c r="UJ50" i="1"/>
  <c r="TY50" i="1"/>
  <c r="TZ50" i="1" s="1"/>
  <c r="UA50" i="1" s="1"/>
  <c r="UB50" i="1" s="1"/>
  <c r="UC64" i="1" s="1"/>
  <c r="TN50" i="1"/>
  <c r="TO50" i="1" s="1"/>
  <c r="TP50" i="1" s="1"/>
  <c r="TQ50" i="1" s="1"/>
  <c r="TD50" i="1"/>
  <c r="TE50" i="1" s="1"/>
  <c r="TF50" i="1" s="1"/>
  <c r="TC50" i="1"/>
  <c r="SS50" i="1"/>
  <c r="ST50" i="1" s="1"/>
  <c r="SU50" i="1" s="1"/>
  <c r="SR50" i="1"/>
  <c r="SG50" i="1"/>
  <c r="SH50" i="1" s="1"/>
  <c r="SI50" i="1" s="1"/>
  <c r="SJ50" i="1" s="1"/>
  <c r="RW50" i="1"/>
  <c r="RX50" i="1" s="1"/>
  <c r="RY50" i="1" s="1"/>
  <c r="RV50" i="1"/>
  <c r="RK50" i="1"/>
  <c r="RL50" i="1" s="1"/>
  <c r="RM50" i="1" s="1"/>
  <c r="RN50" i="1" s="1"/>
  <c r="QZ50" i="1"/>
  <c r="RA50" i="1" s="1"/>
  <c r="RB50" i="1" s="1"/>
  <c r="RC50" i="1" s="1"/>
  <c r="QO50" i="1"/>
  <c r="QP50" i="1" s="1"/>
  <c r="QQ50" i="1" s="1"/>
  <c r="QR50" i="1" s="1"/>
  <c r="QE50" i="1"/>
  <c r="QF50" i="1" s="1"/>
  <c r="QG50" i="1" s="1"/>
  <c r="QD50" i="1"/>
  <c r="PS50" i="1"/>
  <c r="PT50" i="1" s="1"/>
  <c r="PU50" i="1" s="1"/>
  <c r="PV50" i="1" s="1"/>
  <c r="PI50" i="1"/>
  <c r="PJ50" i="1" s="1"/>
  <c r="PK50" i="1" s="1"/>
  <c r="PH50" i="1"/>
  <c r="OX50" i="1"/>
  <c r="OY50" i="1" s="1"/>
  <c r="OZ50" i="1" s="1"/>
  <c r="OW50" i="1"/>
  <c r="OM50" i="1"/>
  <c r="ON50" i="1" s="1"/>
  <c r="OO50" i="1" s="1"/>
  <c r="OL50" i="1"/>
  <c r="OA50" i="1"/>
  <c r="OB50" i="1" s="1"/>
  <c r="OC50" i="1" s="1"/>
  <c r="OD50" i="1" s="1"/>
  <c r="NP50" i="1"/>
  <c r="NQ50" i="1" s="1"/>
  <c r="NR50" i="1" s="1"/>
  <c r="NS50" i="1" s="1"/>
  <c r="NE50" i="1"/>
  <c r="NF50" i="1" s="1"/>
  <c r="NG50" i="1" s="1"/>
  <c r="NH50" i="1" s="1"/>
  <c r="NI64" i="1" s="1"/>
  <c r="MW50" i="1"/>
  <c r="MU50" i="1"/>
  <c r="MV50" i="1" s="1"/>
  <c r="MT50" i="1"/>
  <c r="MI50" i="1"/>
  <c r="MJ50" i="1" s="1"/>
  <c r="MK50" i="1" s="1"/>
  <c r="ML50" i="1" s="1"/>
  <c r="MA50" i="1"/>
  <c r="LX50" i="1"/>
  <c r="LY50" i="1" s="1"/>
  <c r="LZ50" i="1" s="1"/>
  <c r="LN50" i="1"/>
  <c r="LO50" i="1" s="1"/>
  <c r="LP50" i="1" s="1"/>
  <c r="LM50" i="1"/>
  <c r="LB50" i="1"/>
  <c r="LC50" i="1" s="1"/>
  <c r="LD50" i="1" s="1"/>
  <c r="LE50" i="1" s="1"/>
  <c r="KQ50" i="1"/>
  <c r="KR50" i="1" s="1"/>
  <c r="KS50" i="1" s="1"/>
  <c r="KT50" i="1" s="1"/>
  <c r="KG50" i="1"/>
  <c r="KH50" i="1" s="1"/>
  <c r="KI50" i="1" s="1"/>
  <c r="KF50" i="1"/>
  <c r="JV50" i="1"/>
  <c r="JW50" i="1" s="1"/>
  <c r="JX50" i="1" s="1"/>
  <c r="JU50" i="1"/>
  <c r="JJ50" i="1"/>
  <c r="JK50" i="1" s="1"/>
  <c r="JL50" i="1" s="1"/>
  <c r="JM50" i="1" s="1"/>
  <c r="IZ50" i="1"/>
  <c r="JA50" i="1" s="1"/>
  <c r="JB50" i="1" s="1"/>
  <c r="IY50" i="1"/>
  <c r="IN50" i="1"/>
  <c r="IO50" i="1" s="1"/>
  <c r="IP50" i="1" s="1"/>
  <c r="IQ50" i="1" s="1"/>
  <c r="ID50" i="1"/>
  <c r="IE50" i="1" s="1"/>
  <c r="IF50" i="1" s="1"/>
  <c r="IC50" i="1"/>
  <c r="HS50" i="1"/>
  <c r="HT50" i="1" s="1"/>
  <c r="HU50" i="1" s="1"/>
  <c r="HR50" i="1"/>
  <c r="HH50" i="1"/>
  <c r="HI50" i="1" s="1"/>
  <c r="HJ50" i="1" s="1"/>
  <c r="HG50" i="1"/>
  <c r="GW50" i="1"/>
  <c r="GX50" i="1" s="1"/>
  <c r="GY50" i="1" s="1"/>
  <c r="GV50" i="1"/>
  <c r="GK50" i="1"/>
  <c r="GL50" i="1" s="1"/>
  <c r="GM50" i="1" s="1"/>
  <c r="GN50" i="1" s="1"/>
  <c r="FZ50" i="1"/>
  <c r="GA50" i="1" s="1"/>
  <c r="GB50" i="1" s="1"/>
  <c r="GC50" i="1" s="1"/>
  <c r="FP50" i="1"/>
  <c r="FQ50" i="1" s="1"/>
  <c r="FR50" i="1" s="1"/>
  <c r="FO50" i="1"/>
  <c r="FD50" i="1"/>
  <c r="FE50" i="1" s="1"/>
  <c r="FF50" i="1" s="1"/>
  <c r="FG50" i="1" s="1"/>
  <c r="FH64" i="1" s="1"/>
  <c r="ES50" i="1"/>
  <c r="ET50" i="1" s="1"/>
  <c r="EU50" i="1" s="1"/>
  <c r="EV50" i="1" s="1"/>
  <c r="EH50" i="1"/>
  <c r="EI50" i="1" s="1"/>
  <c r="EJ50" i="1" s="1"/>
  <c r="EK50" i="1" s="1"/>
  <c r="DX50" i="1"/>
  <c r="DY50" i="1" s="1"/>
  <c r="DZ50" i="1" s="1"/>
  <c r="DW50" i="1"/>
  <c r="DL50" i="1"/>
  <c r="DM50" i="1" s="1"/>
  <c r="DN50" i="1" s="1"/>
  <c r="DO50" i="1" s="1"/>
  <c r="DB50" i="1"/>
  <c r="DC50" i="1" s="1"/>
  <c r="DD50" i="1" s="1"/>
  <c r="DA50" i="1"/>
  <c r="CS50" i="1"/>
  <c r="CQ50" i="1"/>
  <c r="CR50" i="1" s="1"/>
  <c r="CP50" i="1"/>
  <c r="CE50" i="1"/>
  <c r="CF50" i="1" s="1"/>
  <c r="CG50" i="1" s="1"/>
  <c r="CH50" i="1" s="1"/>
  <c r="BU50" i="1"/>
  <c r="BV50" i="1" s="1"/>
  <c r="BW50" i="1" s="1"/>
  <c r="BX64" i="1" s="1"/>
  <c r="BT50" i="1"/>
  <c r="BI50" i="1"/>
  <c r="BJ50" i="1" s="1"/>
  <c r="BK50" i="1" s="1"/>
  <c r="BL50" i="1" s="1"/>
  <c r="AX50" i="1"/>
  <c r="AY50" i="1" s="1"/>
  <c r="AZ50" i="1" s="1"/>
  <c r="BA50" i="1" s="1"/>
  <c r="AN50" i="1"/>
  <c r="AO50" i="1" s="1"/>
  <c r="AP50" i="1" s="1"/>
  <c r="AM50" i="1"/>
  <c r="AE50" i="1"/>
  <c r="AB50" i="1"/>
  <c r="AC50" i="1" s="1"/>
  <c r="AD50" i="1" s="1"/>
  <c r="R50" i="1"/>
  <c r="S50" i="1" s="1"/>
  <c r="T50" i="1" s="1"/>
  <c r="Q50" i="1"/>
  <c r="F50" i="1"/>
  <c r="G50" i="1" s="1"/>
  <c r="H50" i="1" s="1"/>
  <c r="I50" i="1" s="1"/>
  <c r="CLK48" i="1"/>
  <c r="CLL48" i="1" s="1"/>
  <c r="CLI48" i="1"/>
  <c r="CLJ48" i="1" s="1"/>
  <c r="CKX48" i="1"/>
  <c r="CKY48" i="1" s="1"/>
  <c r="CKZ48" i="1" s="1"/>
  <c r="CLA48" i="1" s="1"/>
  <c r="CKO48" i="1"/>
  <c r="CKP48" i="1" s="1"/>
  <c r="CKM48" i="1"/>
  <c r="CKN48" i="1" s="1"/>
  <c r="CKB48" i="1"/>
  <c r="CKC48" i="1" s="1"/>
  <c r="CKD48" i="1" s="1"/>
  <c r="CKE48" i="1" s="1"/>
  <c r="CJQ48" i="1"/>
  <c r="CJR48" i="1" s="1"/>
  <c r="CJS48" i="1" s="1"/>
  <c r="CJT48" i="1" s="1"/>
  <c r="CJG48" i="1"/>
  <c r="CJH48" i="1" s="1"/>
  <c r="CJI48" i="1" s="1"/>
  <c r="CJF48" i="1"/>
  <c r="CIU48" i="1"/>
  <c r="CIV48" i="1" s="1"/>
  <c r="CIW48" i="1" s="1"/>
  <c r="CIX48" i="1" s="1"/>
  <c r="CIJ48" i="1"/>
  <c r="CIK48" i="1" s="1"/>
  <c r="CIL48" i="1" s="1"/>
  <c r="CIM48" i="1" s="1"/>
  <c r="CIA48" i="1"/>
  <c r="CIB48" i="1" s="1"/>
  <c r="CHY48" i="1"/>
  <c r="CHZ48" i="1" s="1"/>
  <c r="CHN48" i="1"/>
  <c r="CHO48" i="1" s="1"/>
  <c r="CHP48" i="1" s="1"/>
  <c r="CHQ48" i="1" s="1"/>
  <c r="CHE48" i="1"/>
  <c r="CHF48" i="1" s="1"/>
  <c r="CHC48" i="1"/>
  <c r="CHD48" i="1" s="1"/>
  <c r="CGS48" i="1"/>
  <c r="CGT48" i="1" s="1"/>
  <c r="CGU48" i="1" s="1"/>
  <c r="CGR48" i="1"/>
  <c r="CGI48" i="1"/>
  <c r="CGJ48" i="1" s="1"/>
  <c r="CGG48" i="1"/>
  <c r="CGH48" i="1" s="1"/>
  <c r="CFY48" i="1"/>
  <c r="CFV48" i="1"/>
  <c r="CFW48" i="1" s="1"/>
  <c r="CFX48" i="1" s="1"/>
  <c r="CFM48" i="1"/>
  <c r="CFN48" i="1" s="1"/>
  <c r="CFK48" i="1"/>
  <c r="CFL48" i="1" s="1"/>
  <c r="CEZ48" i="1"/>
  <c r="CFA48" i="1" s="1"/>
  <c r="CFB48" i="1" s="1"/>
  <c r="CFC48" i="1" s="1"/>
  <c r="CEQ48" i="1"/>
  <c r="CER48" i="1" s="1"/>
  <c r="CEO48" i="1"/>
  <c r="CEP48" i="1" s="1"/>
  <c r="CEG48" i="1"/>
  <c r="CED48" i="1"/>
  <c r="CEE48" i="1" s="1"/>
  <c r="CEF48" i="1" s="1"/>
  <c r="CDS48" i="1"/>
  <c r="CDT48" i="1" s="1"/>
  <c r="CDU48" i="1" s="1"/>
  <c r="CDV48" i="1" s="1"/>
  <c r="CDI48" i="1"/>
  <c r="CDJ48" i="1" s="1"/>
  <c r="CDK48" i="1" s="1"/>
  <c r="CDH48" i="1"/>
  <c r="CCW48" i="1"/>
  <c r="CCX48" i="1" s="1"/>
  <c r="CCY48" i="1" s="1"/>
  <c r="CCZ48" i="1" s="1"/>
  <c r="CCL48" i="1"/>
  <c r="CCM48" i="1" s="1"/>
  <c r="CCN48" i="1" s="1"/>
  <c r="CCO48" i="1" s="1"/>
  <c r="CCC48" i="1"/>
  <c r="CCD48" i="1" s="1"/>
  <c r="CCA48" i="1"/>
  <c r="CCB48" i="1" s="1"/>
  <c r="CBP48" i="1"/>
  <c r="CBQ48" i="1" s="1"/>
  <c r="CBR48" i="1" s="1"/>
  <c r="CBS48" i="1" s="1"/>
  <c r="CBG48" i="1"/>
  <c r="CBH48" i="1" s="1"/>
  <c r="CBE48" i="1"/>
  <c r="CBF48" i="1" s="1"/>
  <c r="CAW48" i="1"/>
  <c r="CAU48" i="1"/>
  <c r="CAV48" i="1" s="1"/>
  <c r="CAT48" i="1"/>
  <c r="CAK48" i="1"/>
  <c r="CAL48" i="1" s="1"/>
  <c r="CAI48" i="1"/>
  <c r="CAJ48" i="1" s="1"/>
  <c r="BZY48" i="1"/>
  <c r="BZZ48" i="1" s="1"/>
  <c r="CAA48" i="1" s="1"/>
  <c r="BZX48" i="1"/>
  <c r="BZM48" i="1"/>
  <c r="BZN48" i="1" s="1"/>
  <c r="BZO48" i="1" s="1"/>
  <c r="BZP48" i="1" s="1"/>
  <c r="BZB48" i="1"/>
  <c r="BZC48" i="1" s="1"/>
  <c r="BZD48" i="1" s="1"/>
  <c r="BZE48" i="1" s="1"/>
  <c r="BYS48" i="1"/>
  <c r="BYT48" i="1" s="1"/>
  <c r="BYQ48" i="1"/>
  <c r="BYR48" i="1" s="1"/>
  <c r="BYF48" i="1"/>
  <c r="BYG48" i="1" s="1"/>
  <c r="BYH48" i="1" s="1"/>
  <c r="BYI48" i="1" s="1"/>
  <c r="BXU48" i="1"/>
  <c r="BXV48" i="1" s="1"/>
  <c r="BXW48" i="1" s="1"/>
  <c r="BXX48" i="1" s="1"/>
  <c r="BXK48" i="1"/>
  <c r="BXL48" i="1" s="1"/>
  <c r="BXM48" i="1" s="1"/>
  <c r="BXJ48" i="1"/>
  <c r="BXA48" i="1"/>
  <c r="BXB48" i="1" s="1"/>
  <c r="BWY48" i="1"/>
  <c r="BWZ48" i="1" s="1"/>
  <c r="BWO48" i="1"/>
  <c r="BWP48" i="1" s="1"/>
  <c r="BWQ48" i="1" s="1"/>
  <c r="BWN48" i="1"/>
  <c r="BWE48" i="1"/>
  <c r="BWF48" i="1" s="1"/>
  <c r="BWC48" i="1"/>
  <c r="BWD48" i="1" s="1"/>
  <c r="BVR48" i="1"/>
  <c r="BVS48" i="1" s="1"/>
  <c r="BVT48" i="1" s="1"/>
  <c r="BVU48" i="1" s="1"/>
  <c r="BVI48" i="1"/>
  <c r="BVJ48" i="1" s="1"/>
  <c r="BVG48" i="1"/>
  <c r="BVH48" i="1" s="1"/>
  <c r="BUW48" i="1"/>
  <c r="BUX48" i="1" s="1"/>
  <c r="BUY48" i="1" s="1"/>
  <c r="BUV48" i="1"/>
  <c r="BUM48" i="1"/>
  <c r="BUN48" i="1" s="1"/>
  <c r="BUK48" i="1"/>
  <c r="BUL48" i="1" s="1"/>
  <c r="BUC48" i="1"/>
  <c r="BUA48" i="1"/>
  <c r="BUB48" i="1" s="1"/>
  <c r="BTZ48" i="1"/>
  <c r="BTO48" i="1"/>
  <c r="BTP48" i="1" s="1"/>
  <c r="BTQ48" i="1" s="1"/>
  <c r="BTR48" i="1" s="1"/>
  <c r="BTG48" i="1"/>
  <c r="BTD48" i="1"/>
  <c r="BTE48" i="1" s="1"/>
  <c r="BTF48" i="1" s="1"/>
  <c r="BSS48" i="1"/>
  <c r="BST48" i="1" s="1"/>
  <c r="BSU48" i="1" s="1"/>
  <c r="BSV48" i="1" s="1"/>
  <c r="BSI48" i="1"/>
  <c r="BSJ48" i="1" s="1"/>
  <c r="BSK48" i="1" s="1"/>
  <c r="BSH48" i="1"/>
  <c r="BRY48" i="1"/>
  <c r="BRZ48" i="1" s="1"/>
  <c r="BRW48" i="1"/>
  <c r="BRX48" i="1" s="1"/>
  <c r="BRO48" i="1"/>
  <c r="BRM48" i="1"/>
  <c r="BRN48" i="1" s="1"/>
  <c r="BRL48" i="1"/>
  <c r="BRA48" i="1"/>
  <c r="BRB48" i="1" s="1"/>
  <c r="BRC48" i="1" s="1"/>
  <c r="BRD48" i="1" s="1"/>
  <c r="BQP48" i="1"/>
  <c r="BQQ48" i="1" s="1"/>
  <c r="BQR48" i="1" s="1"/>
  <c r="BQS48" i="1" s="1"/>
  <c r="BQG48" i="1"/>
  <c r="BQH48" i="1" s="1"/>
  <c r="BQE48" i="1"/>
  <c r="BQF48" i="1" s="1"/>
  <c r="BPT48" i="1"/>
  <c r="BPU48" i="1" s="1"/>
  <c r="BPV48" i="1" s="1"/>
  <c r="BPW48" i="1" s="1"/>
  <c r="BPK48" i="1"/>
  <c r="BPL48" i="1" s="1"/>
  <c r="BPI48" i="1"/>
  <c r="BPJ48" i="1" s="1"/>
  <c r="BPA48" i="1"/>
  <c r="BOX48" i="1"/>
  <c r="BOY48" i="1" s="1"/>
  <c r="BOZ48" i="1" s="1"/>
  <c r="BOO48" i="1"/>
  <c r="BOP48" i="1" s="1"/>
  <c r="BOM48" i="1"/>
  <c r="BON48" i="1" s="1"/>
  <c r="BOB48" i="1"/>
  <c r="BOC48" i="1" s="1"/>
  <c r="BOD48" i="1" s="1"/>
  <c r="BOE48" i="1" s="1"/>
  <c r="BNQ48" i="1"/>
  <c r="BNR48" i="1" s="1"/>
  <c r="BNS48" i="1" s="1"/>
  <c r="BNT48" i="1" s="1"/>
  <c r="BNF48" i="1"/>
  <c r="BNG48" i="1" s="1"/>
  <c r="BNH48" i="1" s="1"/>
  <c r="BNI48" i="1" s="1"/>
  <c r="BMW48" i="1"/>
  <c r="BMX48" i="1" s="1"/>
  <c r="BMU48" i="1"/>
  <c r="BMV48" i="1" s="1"/>
  <c r="BMJ48" i="1"/>
  <c r="BMK48" i="1" s="1"/>
  <c r="BML48" i="1" s="1"/>
  <c r="BMM48" i="1" s="1"/>
  <c r="BLY48" i="1"/>
  <c r="BLZ48" i="1" s="1"/>
  <c r="BMA48" i="1" s="1"/>
  <c r="BMB48" i="1" s="1"/>
  <c r="BLO48" i="1"/>
  <c r="BLP48" i="1" s="1"/>
  <c r="BLQ48" i="1" s="1"/>
  <c r="BLN48" i="1"/>
  <c r="BLC48" i="1"/>
  <c r="BLD48" i="1" s="1"/>
  <c r="BLE48" i="1" s="1"/>
  <c r="BLF48" i="1" s="1"/>
  <c r="BKR48" i="1"/>
  <c r="BKS48" i="1" s="1"/>
  <c r="BKT48" i="1" s="1"/>
  <c r="BKU48" i="1" s="1"/>
  <c r="BKI48" i="1"/>
  <c r="BKJ48" i="1" s="1"/>
  <c r="BKG48" i="1"/>
  <c r="BKH48" i="1" s="1"/>
  <c r="BJV48" i="1"/>
  <c r="BJW48" i="1" s="1"/>
  <c r="BJX48" i="1" s="1"/>
  <c r="BJY48" i="1" s="1"/>
  <c r="BJK48" i="1"/>
  <c r="BJL48" i="1" s="1"/>
  <c r="BJM48" i="1" s="1"/>
  <c r="BJN48" i="1" s="1"/>
  <c r="BJC48" i="1"/>
  <c r="BJA48" i="1"/>
  <c r="BJB48" i="1" s="1"/>
  <c r="BIZ48" i="1"/>
  <c r="BIO48" i="1"/>
  <c r="BIP48" i="1" s="1"/>
  <c r="BIQ48" i="1" s="1"/>
  <c r="BIR48" i="1" s="1"/>
  <c r="BIG48" i="1"/>
  <c r="BID48" i="1"/>
  <c r="BIE48" i="1" s="1"/>
  <c r="BIF48" i="1" s="1"/>
  <c r="BHS48" i="1"/>
  <c r="BHT48" i="1" s="1"/>
  <c r="BHU48" i="1" s="1"/>
  <c r="BHV48" i="1" s="1"/>
  <c r="BHH48" i="1"/>
  <c r="BHI48" i="1" s="1"/>
  <c r="BHJ48" i="1" s="1"/>
  <c r="BHK48" i="1" s="1"/>
  <c r="BGW48" i="1"/>
  <c r="BGX48" i="1" s="1"/>
  <c r="BGY48" i="1" s="1"/>
  <c r="BGZ48" i="1" s="1"/>
  <c r="BGM48" i="1"/>
  <c r="BGN48" i="1" s="1"/>
  <c r="BGO48" i="1" s="1"/>
  <c r="BGL48" i="1"/>
  <c r="BGA48" i="1"/>
  <c r="BGB48" i="1" s="1"/>
  <c r="BGC48" i="1" s="1"/>
  <c r="BGD48" i="1" s="1"/>
  <c r="BFS48" i="1"/>
  <c r="BFQ48" i="1"/>
  <c r="BFR48" i="1" s="1"/>
  <c r="BFP48" i="1"/>
  <c r="BFE48" i="1"/>
  <c r="BFF48" i="1" s="1"/>
  <c r="BFG48" i="1" s="1"/>
  <c r="BFH48" i="1" s="1"/>
  <c r="BET48" i="1"/>
  <c r="BEU48" i="1" s="1"/>
  <c r="BEV48" i="1" s="1"/>
  <c r="BEW48" i="1" s="1"/>
  <c r="BEK48" i="1"/>
  <c r="BEL48" i="1" s="1"/>
  <c r="BEI48" i="1"/>
  <c r="BEJ48" i="1" s="1"/>
  <c r="BEA48" i="1"/>
  <c r="BDY48" i="1"/>
  <c r="BDZ48" i="1" s="1"/>
  <c r="BDX48" i="1"/>
  <c r="BDM48" i="1"/>
  <c r="BDN48" i="1" s="1"/>
  <c r="BDO48" i="1" s="1"/>
  <c r="BDP48" i="1" s="1"/>
  <c r="BDE48" i="1"/>
  <c r="BDB48" i="1"/>
  <c r="BDC48" i="1" s="1"/>
  <c r="BDD48" i="1" s="1"/>
  <c r="BCQ48" i="1"/>
  <c r="BCR48" i="1" s="1"/>
  <c r="BCS48" i="1" s="1"/>
  <c r="BCT48" i="1" s="1"/>
  <c r="BCF48" i="1"/>
  <c r="BCG48" i="1" s="1"/>
  <c r="BCH48" i="1" s="1"/>
  <c r="BCI48" i="1" s="1"/>
  <c r="BBU48" i="1"/>
  <c r="BBV48" i="1" s="1"/>
  <c r="BBW48" i="1" s="1"/>
  <c r="BBX48" i="1" s="1"/>
  <c r="BBM48" i="1"/>
  <c r="BBK48" i="1"/>
  <c r="BBL48" i="1" s="1"/>
  <c r="BBJ48" i="1"/>
  <c r="BAY48" i="1"/>
  <c r="BAZ48" i="1" s="1"/>
  <c r="BBA48" i="1" s="1"/>
  <c r="BBB48" i="1" s="1"/>
  <c r="BAN48" i="1"/>
  <c r="BAO48" i="1" s="1"/>
  <c r="BAP48" i="1" s="1"/>
  <c r="BAQ48" i="1" s="1"/>
  <c r="BAC48" i="1"/>
  <c r="BAD48" i="1" s="1"/>
  <c r="BAE48" i="1" s="1"/>
  <c r="BAF48" i="1" s="1"/>
  <c r="AZS48" i="1"/>
  <c r="AZT48" i="1" s="1"/>
  <c r="AZU48" i="1" s="1"/>
  <c r="AZR48" i="1"/>
  <c r="AZG48" i="1"/>
  <c r="AZH48" i="1" s="1"/>
  <c r="AZI48" i="1" s="1"/>
  <c r="AZJ48" i="1" s="1"/>
  <c r="AYV48" i="1"/>
  <c r="AYW48" i="1" s="1"/>
  <c r="AYX48" i="1" s="1"/>
  <c r="AYY48" i="1" s="1"/>
  <c r="AYM48" i="1"/>
  <c r="AYN48" i="1" s="1"/>
  <c r="AYK48" i="1"/>
  <c r="AYL48" i="1" s="1"/>
  <c r="AXZ48" i="1"/>
  <c r="AYA48" i="1" s="1"/>
  <c r="AYB48" i="1" s="1"/>
  <c r="AYC48" i="1" s="1"/>
  <c r="AXO48" i="1"/>
  <c r="AXP48" i="1" s="1"/>
  <c r="AXQ48" i="1" s="1"/>
  <c r="AXR48" i="1" s="1"/>
  <c r="AXG48" i="1"/>
  <c r="AXE48" i="1"/>
  <c r="AXF48" i="1" s="1"/>
  <c r="AXD48" i="1"/>
  <c r="AWS48" i="1"/>
  <c r="AWT48" i="1" s="1"/>
  <c r="AWU48" i="1" s="1"/>
  <c r="AWV48" i="1" s="1"/>
  <c r="AWI48" i="1"/>
  <c r="AWJ48" i="1" s="1"/>
  <c r="AWK48" i="1" s="1"/>
  <c r="AWH48" i="1"/>
  <c r="AVW48" i="1"/>
  <c r="AVX48" i="1" s="1"/>
  <c r="AVY48" i="1" s="1"/>
  <c r="AVZ48" i="1" s="1"/>
  <c r="AVL48" i="1"/>
  <c r="AVM48" i="1" s="1"/>
  <c r="AVN48" i="1" s="1"/>
  <c r="AVO48" i="1" s="1"/>
  <c r="AVA48" i="1"/>
  <c r="AVB48" i="1" s="1"/>
  <c r="AVC48" i="1" s="1"/>
  <c r="AVD48" i="1" s="1"/>
  <c r="AUQ48" i="1"/>
  <c r="AUR48" i="1" s="1"/>
  <c r="AUS48" i="1" s="1"/>
  <c r="AUP48" i="1"/>
  <c r="AUG48" i="1"/>
  <c r="AUH48" i="1" s="1"/>
  <c r="AUE48" i="1"/>
  <c r="AUF48" i="1" s="1"/>
  <c r="ATU48" i="1"/>
  <c r="ATV48" i="1" s="1"/>
  <c r="ATW48" i="1" s="1"/>
  <c r="ATT48" i="1"/>
  <c r="ATI48" i="1"/>
  <c r="ATJ48" i="1" s="1"/>
  <c r="ATK48" i="1" s="1"/>
  <c r="ATL48" i="1" s="1"/>
  <c r="ASX48" i="1"/>
  <c r="ASY48" i="1" s="1"/>
  <c r="ASZ48" i="1" s="1"/>
  <c r="ATA48" i="1" s="1"/>
  <c r="ASM48" i="1"/>
  <c r="ASN48" i="1" s="1"/>
  <c r="ASO48" i="1" s="1"/>
  <c r="ASP48" i="1" s="1"/>
  <c r="ASC48" i="1"/>
  <c r="ASD48" i="1" s="1"/>
  <c r="ASE48" i="1" s="1"/>
  <c r="ASB48" i="1"/>
  <c r="ARS48" i="1"/>
  <c r="ART48" i="1" s="1"/>
  <c r="ARQ48" i="1"/>
  <c r="ARR48" i="1" s="1"/>
  <c r="ARI48" i="1"/>
  <c r="ARF48" i="1"/>
  <c r="ARG48" i="1" s="1"/>
  <c r="ARH48" i="1" s="1"/>
  <c r="AQW48" i="1"/>
  <c r="AQX48" i="1" s="1"/>
  <c r="AQU48" i="1"/>
  <c r="AQV48" i="1" s="1"/>
  <c r="AQK48" i="1"/>
  <c r="AQL48" i="1" s="1"/>
  <c r="AQM48" i="1" s="1"/>
  <c r="AQJ48" i="1"/>
  <c r="APY48" i="1"/>
  <c r="APZ48" i="1" s="1"/>
  <c r="AQA48" i="1" s="1"/>
  <c r="AQB48" i="1" s="1"/>
  <c r="APO48" i="1"/>
  <c r="APP48" i="1" s="1"/>
  <c r="APQ48" i="1" s="1"/>
  <c r="APN48" i="1"/>
  <c r="APC48" i="1"/>
  <c r="APD48" i="1" s="1"/>
  <c r="APE48" i="1" s="1"/>
  <c r="APF48" i="1" s="1"/>
  <c r="AOR48" i="1"/>
  <c r="AOS48" i="1" s="1"/>
  <c r="AOT48" i="1" s="1"/>
  <c r="AOU48" i="1" s="1"/>
  <c r="AOG48" i="1"/>
  <c r="AOH48" i="1" s="1"/>
  <c r="AOI48" i="1" s="1"/>
  <c r="AOJ48" i="1" s="1"/>
  <c r="ANV48" i="1"/>
  <c r="ANW48" i="1" s="1"/>
  <c r="ANX48" i="1" s="1"/>
  <c r="ANY48" i="1" s="1"/>
  <c r="ANM48" i="1"/>
  <c r="ANN48" i="1" s="1"/>
  <c r="ANK48" i="1"/>
  <c r="ANL48" i="1" s="1"/>
  <c r="ANA48" i="1"/>
  <c r="ANB48" i="1" s="1"/>
  <c r="ANC48" i="1" s="1"/>
  <c r="AMZ48" i="1"/>
  <c r="AMQ48" i="1"/>
  <c r="AMR48" i="1" s="1"/>
  <c r="AMO48" i="1"/>
  <c r="AMP48" i="1" s="1"/>
  <c r="AMD48" i="1"/>
  <c r="AME48" i="1" s="1"/>
  <c r="AMF48" i="1" s="1"/>
  <c r="AMG48" i="1" s="1"/>
  <c r="ALS48" i="1"/>
  <c r="ALT48" i="1" s="1"/>
  <c r="ALU48" i="1" s="1"/>
  <c r="ALV48" i="1" s="1"/>
  <c r="ALH48" i="1"/>
  <c r="ALI48" i="1" s="1"/>
  <c r="ALJ48" i="1" s="1"/>
  <c r="ALK48" i="1" s="1"/>
  <c r="AKY48" i="1"/>
  <c r="AKZ48" i="1" s="1"/>
  <c r="AKW48" i="1"/>
  <c r="AKX48" i="1" s="1"/>
  <c r="AKM48" i="1"/>
  <c r="AKN48" i="1" s="1"/>
  <c r="AKO48" i="1" s="1"/>
  <c r="AKL48" i="1"/>
  <c r="AKC48" i="1"/>
  <c r="AKD48" i="1" s="1"/>
  <c r="AKA48" i="1"/>
  <c r="AKB48" i="1" s="1"/>
  <c r="AJQ48" i="1"/>
  <c r="AJR48" i="1" s="1"/>
  <c r="AJS48" i="1" s="1"/>
  <c r="AJP48" i="1"/>
  <c r="AJG48" i="1"/>
  <c r="AJH48" i="1" s="1"/>
  <c r="AJE48" i="1"/>
  <c r="AJF48" i="1" s="1"/>
  <c r="AIT48" i="1"/>
  <c r="AIU48" i="1" s="1"/>
  <c r="AIV48" i="1" s="1"/>
  <c r="AIW48" i="1" s="1"/>
  <c r="AII48" i="1"/>
  <c r="AIJ48" i="1" s="1"/>
  <c r="AIK48" i="1" s="1"/>
  <c r="AIL48" i="1" s="1"/>
  <c r="AIA48" i="1"/>
  <c r="AHY48" i="1"/>
  <c r="AHZ48" i="1" s="1"/>
  <c r="AHX48" i="1"/>
  <c r="AHM48" i="1"/>
  <c r="AHN48" i="1" s="1"/>
  <c r="AHO48" i="1" s="1"/>
  <c r="AHP48" i="1" s="1"/>
  <c r="AHB48" i="1"/>
  <c r="AHC48" i="1" s="1"/>
  <c r="AHD48" i="1" s="1"/>
  <c r="AHE48" i="1" s="1"/>
  <c r="AGS48" i="1"/>
  <c r="AGT48" i="1" s="1"/>
  <c r="AGQ48" i="1"/>
  <c r="AGR48" i="1" s="1"/>
  <c r="AGG48" i="1"/>
  <c r="AGH48" i="1" s="1"/>
  <c r="AGI48" i="1" s="1"/>
  <c r="AGF48" i="1"/>
  <c r="AFU48" i="1"/>
  <c r="AFV48" i="1" s="1"/>
  <c r="AFW48" i="1" s="1"/>
  <c r="AFX48" i="1" s="1"/>
  <c r="AFJ48" i="1"/>
  <c r="AFK48" i="1" s="1"/>
  <c r="AFL48" i="1" s="1"/>
  <c r="AFM48" i="1" s="1"/>
  <c r="AEY48" i="1"/>
  <c r="AEZ48" i="1" s="1"/>
  <c r="AFA48" i="1" s="1"/>
  <c r="AFB48" i="1" s="1"/>
  <c r="AEN48" i="1"/>
  <c r="AEO48" i="1" s="1"/>
  <c r="AEP48" i="1" s="1"/>
  <c r="AEQ48" i="1" s="1"/>
  <c r="AEE48" i="1"/>
  <c r="AEF48" i="1" s="1"/>
  <c r="AEC48" i="1"/>
  <c r="AED48" i="1" s="1"/>
  <c r="ADR48" i="1"/>
  <c r="ADS48" i="1" s="1"/>
  <c r="ADT48" i="1" s="1"/>
  <c r="ADU48" i="1" s="1"/>
  <c r="ADG48" i="1"/>
  <c r="ADH48" i="1" s="1"/>
  <c r="ADI48" i="1" s="1"/>
  <c r="ADJ48" i="1" s="1"/>
  <c r="ACV48" i="1"/>
  <c r="ACW48" i="1" s="1"/>
  <c r="ACX48" i="1" s="1"/>
  <c r="ACY48" i="1" s="1"/>
  <c r="ACM48" i="1"/>
  <c r="ACN48" i="1" s="1"/>
  <c r="ACK48" i="1"/>
  <c r="ACL48" i="1" s="1"/>
  <c r="ABZ48" i="1"/>
  <c r="ACA48" i="1" s="1"/>
  <c r="ACB48" i="1" s="1"/>
  <c r="ACC48" i="1" s="1"/>
  <c r="ABO48" i="1"/>
  <c r="ABP48" i="1" s="1"/>
  <c r="ABQ48" i="1" s="1"/>
  <c r="ABR48" i="1" s="1"/>
  <c r="ABD48" i="1"/>
  <c r="ABE48" i="1" s="1"/>
  <c r="ABF48" i="1" s="1"/>
  <c r="ABG48" i="1" s="1"/>
  <c r="AAU48" i="1"/>
  <c r="AAV48" i="1" s="1"/>
  <c r="AAS48" i="1"/>
  <c r="AAT48" i="1" s="1"/>
  <c r="AAH48" i="1"/>
  <c r="AAI48" i="1" s="1"/>
  <c r="AAJ48" i="1" s="1"/>
  <c r="AAK48" i="1" s="1"/>
  <c r="ZY48" i="1"/>
  <c r="ZZ48" i="1" s="1"/>
  <c r="ZW48" i="1"/>
  <c r="ZX48" i="1" s="1"/>
  <c r="ZM48" i="1"/>
  <c r="ZN48" i="1" s="1"/>
  <c r="ZO48" i="1" s="1"/>
  <c r="ZL48" i="1"/>
  <c r="ZA48" i="1"/>
  <c r="ZB48" i="1" s="1"/>
  <c r="ZC48" i="1" s="1"/>
  <c r="ZD48" i="1" s="1"/>
  <c r="YP48" i="1"/>
  <c r="YQ48" i="1" s="1"/>
  <c r="YR48" i="1" s="1"/>
  <c r="YS48" i="1" s="1"/>
  <c r="YE48" i="1"/>
  <c r="YF48" i="1" s="1"/>
  <c r="YG48" i="1" s="1"/>
  <c r="YH48" i="1" s="1"/>
  <c r="XT48" i="1"/>
  <c r="XU48" i="1" s="1"/>
  <c r="XV48" i="1" s="1"/>
  <c r="XW48" i="1" s="1"/>
  <c r="XK48" i="1"/>
  <c r="XL48" i="1" s="1"/>
  <c r="XI48" i="1"/>
  <c r="XJ48" i="1" s="1"/>
  <c r="XA48" i="1"/>
  <c r="WX48" i="1"/>
  <c r="WY48" i="1" s="1"/>
  <c r="WZ48" i="1" s="1"/>
  <c r="WM48" i="1"/>
  <c r="WN48" i="1" s="1"/>
  <c r="WO48" i="1" s="1"/>
  <c r="WP48" i="1" s="1"/>
  <c r="WC48" i="1"/>
  <c r="WD48" i="1" s="1"/>
  <c r="WE48" i="1" s="1"/>
  <c r="WB48" i="1"/>
  <c r="VQ48" i="1"/>
  <c r="VR48" i="1" s="1"/>
  <c r="VS48" i="1" s="1"/>
  <c r="VT48" i="1" s="1"/>
  <c r="VF48" i="1"/>
  <c r="VG48" i="1" s="1"/>
  <c r="VH48" i="1" s="1"/>
  <c r="VI48" i="1" s="1"/>
  <c r="UW48" i="1"/>
  <c r="UX48" i="1" s="1"/>
  <c r="UU48" i="1"/>
  <c r="UV48" i="1" s="1"/>
  <c r="UJ48" i="1"/>
  <c r="UK48" i="1" s="1"/>
  <c r="UL48" i="1" s="1"/>
  <c r="UM48" i="1" s="1"/>
  <c r="TY48" i="1"/>
  <c r="TZ48" i="1" s="1"/>
  <c r="UA48" i="1" s="1"/>
  <c r="UB48" i="1" s="1"/>
  <c r="TN48" i="1"/>
  <c r="TO48" i="1" s="1"/>
  <c r="TP48" i="1" s="1"/>
  <c r="TQ48" i="1" s="1"/>
  <c r="TC48" i="1"/>
  <c r="TD48" i="1" s="1"/>
  <c r="TE48" i="1" s="1"/>
  <c r="TF48" i="1" s="1"/>
  <c r="SS48" i="1"/>
  <c r="ST48" i="1" s="1"/>
  <c r="SU48" i="1" s="1"/>
  <c r="SR48" i="1"/>
  <c r="SI48" i="1"/>
  <c r="SJ48" i="1" s="1"/>
  <c r="SG48" i="1"/>
  <c r="SH48" i="1" s="1"/>
  <c r="RY48" i="1"/>
  <c r="RW48" i="1"/>
  <c r="RX48" i="1" s="1"/>
  <c r="RV48" i="1"/>
  <c r="RK48" i="1"/>
  <c r="RL48" i="1" s="1"/>
  <c r="RM48" i="1" s="1"/>
  <c r="RN48" i="1" s="1"/>
  <c r="QZ48" i="1"/>
  <c r="RA48" i="1" s="1"/>
  <c r="RB48" i="1" s="1"/>
  <c r="RC48" i="1" s="1"/>
  <c r="QO48" i="1"/>
  <c r="QP48" i="1" s="1"/>
  <c r="QQ48" i="1" s="1"/>
  <c r="QR48" i="1" s="1"/>
  <c r="QD48" i="1"/>
  <c r="QE48" i="1" s="1"/>
  <c r="QF48" i="1" s="1"/>
  <c r="QG48" i="1" s="1"/>
  <c r="PU48" i="1"/>
  <c r="PV48" i="1" s="1"/>
  <c r="PS48" i="1"/>
  <c r="PT48" i="1" s="1"/>
  <c r="PI48" i="1"/>
  <c r="PJ48" i="1" s="1"/>
  <c r="PK48" i="1" s="1"/>
  <c r="PH48" i="1"/>
  <c r="OY48" i="1"/>
  <c r="OZ48" i="1" s="1"/>
  <c r="OW48" i="1"/>
  <c r="OX48" i="1" s="1"/>
  <c r="OM48" i="1"/>
  <c r="ON48" i="1" s="1"/>
  <c r="OO48" i="1" s="1"/>
  <c r="OL48" i="1"/>
  <c r="OA48" i="1"/>
  <c r="OB48" i="1" s="1"/>
  <c r="OC48" i="1" s="1"/>
  <c r="OD48" i="1" s="1"/>
  <c r="NS48" i="1"/>
  <c r="NP48" i="1"/>
  <c r="NQ48" i="1" s="1"/>
  <c r="NR48" i="1" s="1"/>
  <c r="NE48" i="1"/>
  <c r="NF48" i="1" s="1"/>
  <c r="NG48" i="1" s="1"/>
  <c r="NH48" i="1" s="1"/>
  <c r="MT48" i="1"/>
  <c r="MU48" i="1" s="1"/>
  <c r="MV48" i="1" s="1"/>
  <c r="MW48" i="1" s="1"/>
  <c r="MK48" i="1"/>
  <c r="ML48" i="1" s="1"/>
  <c r="MI48" i="1"/>
  <c r="MJ48" i="1" s="1"/>
  <c r="LX48" i="1"/>
  <c r="LY48" i="1" s="1"/>
  <c r="LZ48" i="1" s="1"/>
  <c r="MA48" i="1" s="1"/>
  <c r="LM48" i="1"/>
  <c r="LN48" i="1" s="1"/>
  <c r="LO48" i="1" s="1"/>
  <c r="LP48" i="1" s="1"/>
  <c r="LB48" i="1"/>
  <c r="LC48" i="1" s="1"/>
  <c r="LD48" i="1" s="1"/>
  <c r="LE48" i="1" s="1"/>
  <c r="KS48" i="1"/>
  <c r="KT48" i="1" s="1"/>
  <c r="KQ48" i="1"/>
  <c r="KR48" i="1" s="1"/>
  <c r="KI48" i="1"/>
  <c r="KG48" i="1"/>
  <c r="KH48" i="1" s="1"/>
  <c r="KF48" i="1"/>
  <c r="JU48" i="1"/>
  <c r="JV48" i="1" s="1"/>
  <c r="JW48" i="1" s="1"/>
  <c r="JX48" i="1" s="1"/>
  <c r="JJ48" i="1"/>
  <c r="JK48" i="1" s="1"/>
  <c r="JL48" i="1" s="1"/>
  <c r="JM48" i="1" s="1"/>
  <c r="IY48" i="1"/>
  <c r="IZ48" i="1" s="1"/>
  <c r="JA48" i="1" s="1"/>
  <c r="JB48" i="1" s="1"/>
  <c r="IN48" i="1"/>
  <c r="IO48" i="1" s="1"/>
  <c r="IP48" i="1" s="1"/>
  <c r="IQ48" i="1" s="1"/>
  <c r="IE48" i="1"/>
  <c r="IF48" i="1" s="1"/>
  <c r="IC48" i="1"/>
  <c r="ID48" i="1" s="1"/>
  <c r="HR48" i="1"/>
  <c r="HS48" i="1" s="1"/>
  <c r="HT48" i="1" s="1"/>
  <c r="HU48" i="1" s="1"/>
  <c r="HI48" i="1"/>
  <c r="HJ48" i="1" s="1"/>
  <c r="HG48" i="1"/>
  <c r="HH48" i="1" s="1"/>
  <c r="GV48" i="1"/>
  <c r="GW48" i="1" s="1"/>
  <c r="GX48" i="1" s="1"/>
  <c r="GY48" i="1" s="1"/>
  <c r="GK48" i="1"/>
  <c r="GL48" i="1" s="1"/>
  <c r="GM48" i="1" s="1"/>
  <c r="GN48" i="1" s="1"/>
  <c r="FZ48" i="1"/>
  <c r="GA48" i="1" s="1"/>
  <c r="GB48" i="1" s="1"/>
  <c r="GC48" i="1" s="1"/>
  <c r="FQ48" i="1"/>
  <c r="FR48" i="1" s="1"/>
  <c r="FO48" i="1"/>
  <c r="FP48" i="1" s="1"/>
  <c r="FD48" i="1"/>
  <c r="FE48" i="1" s="1"/>
  <c r="FF48" i="1" s="1"/>
  <c r="FG48" i="1" s="1"/>
  <c r="ES48" i="1"/>
  <c r="ET48" i="1" s="1"/>
  <c r="EU48" i="1" s="1"/>
  <c r="EV48" i="1" s="1"/>
  <c r="EI48" i="1"/>
  <c r="EJ48" i="1" s="1"/>
  <c r="EK48" i="1" s="1"/>
  <c r="EH48" i="1"/>
  <c r="DW48" i="1"/>
  <c r="DX48" i="1" s="1"/>
  <c r="DY48" i="1" s="1"/>
  <c r="DZ48" i="1" s="1"/>
  <c r="DL48" i="1"/>
  <c r="DM48" i="1" s="1"/>
  <c r="DN48" i="1" s="1"/>
  <c r="DO48" i="1" s="1"/>
  <c r="DC48" i="1"/>
  <c r="DD48" i="1" s="1"/>
  <c r="DA48" i="1"/>
  <c r="DB48" i="1" s="1"/>
  <c r="CP48" i="1"/>
  <c r="CQ48" i="1" s="1"/>
  <c r="CR48" i="1" s="1"/>
  <c r="CS48" i="1" s="1"/>
  <c r="CG48" i="1"/>
  <c r="CH48" i="1" s="1"/>
  <c r="CE48" i="1"/>
  <c r="CF48" i="1" s="1"/>
  <c r="BU48" i="1"/>
  <c r="BV48" i="1" s="1"/>
  <c r="BW48" i="1" s="1"/>
  <c r="BT48" i="1"/>
  <c r="BI48" i="1"/>
  <c r="BJ48" i="1" s="1"/>
  <c r="BK48" i="1" s="1"/>
  <c r="BL48" i="1" s="1"/>
  <c r="AX48" i="1"/>
  <c r="AY48" i="1" s="1"/>
  <c r="AZ48" i="1" s="1"/>
  <c r="BA48" i="1" s="1"/>
  <c r="AM48" i="1"/>
  <c r="AN48" i="1" s="1"/>
  <c r="AO48" i="1" s="1"/>
  <c r="AP48" i="1" s="1"/>
  <c r="AE48" i="1"/>
  <c r="AB48" i="1"/>
  <c r="AC48" i="1" s="1"/>
  <c r="AD48" i="1" s="1"/>
  <c r="S48" i="1"/>
  <c r="T48" i="1" s="1"/>
  <c r="Q48" i="1"/>
  <c r="R48" i="1" s="1"/>
  <c r="G48" i="1"/>
  <c r="H48" i="1" s="1"/>
  <c r="I48" i="1" s="1"/>
  <c r="F48" i="1"/>
  <c r="CLI47" i="1"/>
  <c r="CLJ47" i="1" s="1"/>
  <c r="CLK47" i="1" s="1"/>
  <c r="CLL47" i="1" s="1"/>
  <c r="CLA47" i="1"/>
  <c r="CKY47" i="1"/>
  <c r="CKZ47" i="1" s="1"/>
  <c r="CKX47" i="1"/>
  <c r="CKM47" i="1"/>
  <c r="CKN47" i="1" s="1"/>
  <c r="CKO47" i="1" s="1"/>
  <c r="CKP47" i="1" s="1"/>
  <c r="CKB47" i="1"/>
  <c r="CKC47" i="1" s="1"/>
  <c r="CKD47" i="1" s="1"/>
  <c r="CKE47" i="1" s="1"/>
  <c r="CJR47" i="1"/>
  <c r="CJS47" i="1" s="1"/>
  <c r="CJT47" i="1" s="1"/>
  <c r="CJQ47" i="1"/>
  <c r="CJI47" i="1"/>
  <c r="CJG47" i="1"/>
  <c r="CJH47" i="1" s="1"/>
  <c r="CJF47" i="1"/>
  <c r="CIU47" i="1"/>
  <c r="CIV47" i="1" s="1"/>
  <c r="CIW47" i="1" s="1"/>
  <c r="CIX47" i="1" s="1"/>
  <c r="CIM47" i="1"/>
  <c r="CIJ47" i="1"/>
  <c r="CIK47" i="1" s="1"/>
  <c r="CIL47" i="1" s="1"/>
  <c r="CHY47" i="1"/>
  <c r="CHZ47" i="1" s="1"/>
  <c r="CIA47" i="1" s="1"/>
  <c r="CIB47" i="1" s="1"/>
  <c r="CHQ47" i="1"/>
  <c r="CHN47" i="1"/>
  <c r="CHO47" i="1" s="1"/>
  <c r="CHP47" i="1" s="1"/>
  <c r="CHD47" i="1"/>
  <c r="CHE47" i="1" s="1"/>
  <c r="CHF47" i="1" s="1"/>
  <c r="CHC47" i="1"/>
  <c r="CGU47" i="1"/>
  <c r="CGS47" i="1"/>
  <c r="CGT47" i="1" s="1"/>
  <c r="CGR47" i="1"/>
  <c r="CGG47" i="1"/>
  <c r="CGH47" i="1" s="1"/>
  <c r="CGI47" i="1" s="1"/>
  <c r="CGJ47" i="1" s="1"/>
  <c r="CFV47" i="1"/>
  <c r="CFW47" i="1" s="1"/>
  <c r="CFX47" i="1" s="1"/>
  <c r="CFY47" i="1" s="1"/>
  <c r="CFK47" i="1"/>
  <c r="CFL47" i="1" s="1"/>
  <c r="CFM47" i="1" s="1"/>
  <c r="CFN47" i="1" s="1"/>
  <c r="CFC47" i="1"/>
  <c r="CFA47" i="1"/>
  <c r="CFB47" i="1" s="1"/>
  <c r="CEZ47" i="1"/>
  <c r="CEO47" i="1"/>
  <c r="CEP47" i="1" s="1"/>
  <c r="CEQ47" i="1" s="1"/>
  <c r="CER47" i="1" s="1"/>
  <c r="CEE47" i="1"/>
  <c r="CEF47" i="1" s="1"/>
  <c r="CEG47" i="1" s="1"/>
  <c r="CED47" i="1"/>
  <c r="CDT47" i="1"/>
  <c r="CDU47" i="1" s="1"/>
  <c r="CDV47" i="1" s="1"/>
  <c r="CDS47" i="1"/>
  <c r="CDI47" i="1"/>
  <c r="CDJ47" i="1" s="1"/>
  <c r="CDK47" i="1" s="1"/>
  <c r="CDH47" i="1"/>
  <c r="CCW47" i="1"/>
  <c r="CCX47" i="1" s="1"/>
  <c r="CCY47" i="1" s="1"/>
  <c r="CCZ47" i="1" s="1"/>
  <c r="CCO47" i="1"/>
  <c r="CCM47" i="1"/>
  <c r="CCN47" i="1" s="1"/>
  <c r="CCL47" i="1"/>
  <c r="CCA47" i="1"/>
  <c r="CCB47" i="1" s="1"/>
  <c r="CCC47" i="1" s="1"/>
  <c r="CCD47" i="1" s="1"/>
  <c r="CBS47" i="1"/>
  <c r="CBP47" i="1"/>
  <c r="CBQ47" i="1" s="1"/>
  <c r="CBR47" i="1" s="1"/>
  <c r="CBF47" i="1"/>
  <c r="CBG47" i="1" s="1"/>
  <c r="CBH47" i="1" s="1"/>
  <c r="CBE47" i="1"/>
  <c r="CAU47" i="1"/>
  <c r="CAV47" i="1" s="1"/>
  <c r="CAW47" i="1" s="1"/>
  <c r="CAT47" i="1"/>
  <c r="CAI47" i="1"/>
  <c r="CAJ47" i="1" s="1"/>
  <c r="CAK47" i="1" s="1"/>
  <c r="CAL47" i="1" s="1"/>
  <c r="CAA47" i="1"/>
  <c r="BZX47" i="1"/>
  <c r="BZY47" i="1" s="1"/>
  <c r="BZZ47" i="1" s="1"/>
  <c r="BZM47" i="1"/>
  <c r="BZN47" i="1" s="1"/>
  <c r="BZO47" i="1" s="1"/>
  <c r="BZP47" i="1" s="1"/>
  <c r="BZE47" i="1"/>
  <c r="BZC47" i="1"/>
  <c r="BZD47" i="1" s="1"/>
  <c r="BZB47" i="1"/>
  <c r="BYQ47" i="1"/>
  <c r="BYR47" i="1" s="1"/>
  <c r="BYS47" i="1" s="1"/>
  <c r="BYT47" i="1" s="1"/>
  <c r="BYI47" i="1"/>
  <c r="BYG47" i="1"/>
  <c r="BYH47" i="1" s="1"/>
  <c r="BYF47" i="1"/>
  <c r="BXU47" i="1"/>
  <c r="BXV47" i="1" s="1"/>
  <c r="BXW47" i="1" s="1"/>
  <c r="BXX47" i="1" s="1"/>
  <c r="BXJ47" i="1"/>
  <c r="BXK47" i="1" s="1"/>
  <c r="BXL47" i="1" s="1"/>
  <c r="BXM47" i="1" s="1"/>
  <c r="BWY47" i="1"/>
  <c r="BWZ47" i="1" s="1"/>
  <c r="BXA47" i="1" s="1"/>
  <c r="BXB47" i="1" s="1"/>
  <c r="BWN47" i="1"/>
  <c r="BWO47" i="1" s="1"/>
  <c r="BWP47" i="1" s="1"/>
  <c r="BWQ47" i="1" s="1"/>
  <c r="BWC47" i="1"/>
  <c r="BWD47" i="1" s="1"/>
  <c r="BWE47" i="1" s="1"/>
  <c r="BWF47" i="1" s="1"/>
  <c r="BVU47" i="1"/>
  <c r="BVS47" i="1"/>
  <c r="BVT47" i="1" s="1"/>
  <c r="BVR47" i="1"/>
  <c r="BVG47" i="1"/>
  <c r="BVH47" i="1" s="1"/>
  <c r="BVI47" i="1" s="1"/>
  <c r="BVJ47" i="1" s="1"/>
  <c r="BUV47" i="1"/>
  <c r="BUW47" i="1" s="1"/>
  <c r="BUX47" i="1" s="1"/>
  <c r="BUY47" i="1" s="1"/>
  <c r="BUK47" i="1"/>
  <c r="BUL47" i="1" s="1"/>
  <c r="BUM47" i="1" s="1"/>
  <c r="BUN47" i="1" s="1"/>
  <c r="BTZ47" i="1"/>
  <c r="BUA47" i="1" s="1"/>
  <c r="BUB47" i="1" s="1"/>
  <c r="BUC47" i="1" s="1"/>
  <c r="BTP47" i="1"/>
  <c r="BTQ47" i="1" s="1"/>
  <c r="BTR47" i="1" s="1"/>
  <c r="BTO47" i="1"/>
  <c r="BTD47" i="1"/>
  <c r="BTE47" i="1" s="1"/>
  <c r="BTF47" i="1" s="1"/>
  <c r="BTG47" i="1" s="1"/>
  <c r="BSS47" i="1"/>
  <c r="BST47" i="1" s="1"/>
  <c r="BSU47" i="1" s="1"/>
  <c r="BSV47" i="1" s="1"/>
  <c r="BSK47" i="1"/>
  <c r="BSI47" i="1"/>
  <c r="BSJ47" i="1" s="1"/>
  <c r="BSH47" i="1"/>
  <c r="BRX47" i="1"/>
  <c r="BRY47" i="1" s="1"/>
  <c r="BRZ47" i="1" s="1"/>
  <c r="BRW47" i="1"/>
  <c r="BRL47" i="1"/>
  <c r="BRM47" i="1" s="1"/>
  <c r="BRN47" i="1" s="1"/>
  <c r="BRO47" i="1" s="1"/>
  <c r="BRB47" i="1"/>
  <c r="BRC47" i="1" s="1"/>
  <c r="BRD47" i="1" s="1"/>
  <c r="BRA47" i="1"/>
  <c r="BQP47" i="1"/>
  <c r="BQQ47" i="1" s="1"/>
  <c r="BQR47" i="1" s="1"/>
  <c r="BQS47" i="1" s="1"/>
  <c r="BQE47" i="1"/>
  <c r="BQF47" i="1" s="1"/>
  <c r="BQG47" i="1" s="1"/>
  <c r="BQH47" i="1" s="1"/>
  <c r="BPU47" i="1"/>
  <c r="BPV47" i="1" s="1"/>
  <c r="BPW47" i="1" s="1"/>
  <c r="BPT47" i="1"/>
  <c r="BPI47" i="1"/>
  <c r="BPJ47" i="1" s="1"/>
  <c r="BPK47" i="1" s="1"/>
  <c r="BPL47" i="1" s="1"/>
  <c r="BOY47" i="1"/>
  <c r="BOZ47" i="1" s="1"/>
  <c r="BPA47" i="1" s="1"/>
  <c r="BOX47" i="1"/>
  <c r="BON47" i="1"/>
  <c r="BOO47" i="1" s="1"/>
  <c r="BOP47" i="1" s="1"/>
  <c r="BOM47" i="1"/>
  <c r="BOC47" i="1"/>
  <c r="BOD47" i="1" s="1"/>
  <c r="BOE47" i="1" s="1"/>
  <c r="BOB47" i="1"/>
  <c r="BNQ47" i="1"/>
  <c r="BNR47" i="1" s="1"/>
  <c r="BNS47" i="1" s="1"/>
  <c r="BNT47" i="1" s="1"/>
  <c r="BNI47" i="1"/>
  <c r="BNG47" i="1"/>
  <c r="BNH47" i="1" s="1"/>
  <c r="BNF47" i="1"/>
  <c r="BMU47" i="1"/>
  <c r="BMV47" i="1" s="1"/>
  <c r="BMW47" i="1" s="1"/>
  <c r="BMX47" i="1" s="1"/>
  <c r="BMJ47" i="1"/>
  <c r="BMK47" i="1" s="1"/>
  <c r="BML47" i="1" s="1"/>
  <c r="BMM47" i="1" s="1"/>
  <c r="BLZ47" i="1"/>
  <c r="BMA47" i="1" s="1"/>
  <c r="BMB47" i="1" s="1"/>
  <c r="BLY47" i="1"/>
  <c r="BLN47" i="1"/>
  <c r="BLO47" i="1" s="1"/>
  <c r="BLP47" i="1" s="1"/>
  <c r="BLQ47" i="1" s="1"/>
  <c r="BLC47" i="1"/>
  <c r="BLD47" i="1" s="1"/>
  <c r="BLE47" i="1" s="1"/>
  <c r="BLF47" i="1" s="1"/>
  <c r="BKR47" i="1"/>
  <c r="BKS47" i="1" s="1"/>
  <c r="BKT47" i="1" s="1"/>
  <c r="BKU47" i="1" s="1"/>
  <c r="BKG47" i="1"/>
  <c r="BKH47" i="1" s="1"/>
  <c r="BKI47" i="1" s="1"/>
  <c r="BKJ47" i="1" s="1"/>
  <c r="BJV47" i="1"/>
  <c r="BJW47" i="1" s="1"/>
  <c r="BJX47" i="1" s="1"/>
  <c r="BJY47" i="1" s="1"/>
  <c r="BJL47" i="1"/>
  <c r="BJM47" i="1" s="1"/>
  <c r="BJN47" i="1" s="1"/>
  <c r="BJK47" i="1"/>
  <c r="BIZ47" i="1"/>
  <c r="BJA47" i="1" s="1"/>
  <c r="BJB47" i="1" s="1"/>
  <c r="BJC47" i="1" s="1"/>
  <c r="BIO47" i="1"/>
  <c r="BIP47" i="1" s="1"/>
  <c r="BIQ47" i="1" s="1"/>
  <c r="BIR47" i="1" s="1"/>
  <c r="BID47" i="1"/>
  <c r="BIE47" i="1" s="1"/>
  <c r="BIF47" i="1" s="1"/>
  <c r="BIG47" i="1" s="1"/>
  <c r="BHT47" i="1"/>
  <c r="BHU47" i="1" s="1"/>
  <c r="BHV47" i="1" s="1"/>
  <c r="BHS47" i="1"/>
  <c r="BHI47" i="1"/>
  <c r="BHJ47" i="1" s="1"/>
  <c r="BHK47" i="1" s="1"/>
  <c r="BHH47" i="1"/>
  <c r="BGW47" i="1"/>
  <c r="BGX47" i="1" s="1"/>
  <c r="BGY47" i="1" s="1"/>
  <c r="BGZ47" i="1" s="1"/>
  <c r="BGL47" i="1"/>
  <c r="BGM47" i="1" s="1"/>
  <c r="BGN47" i="1" s="1"/>
  <c r="BGO47" i="1" s="1"/>
  <c r="BGB47" i="1"/>
  <c r="BGC47" i="1" s="1"/>
  <c r="BGD47" i="1" s="1"/>
  <c r="BGA47" i="1"/>
  <c r="BFQ47" i="1"/>
  <c r="BFR47" i="1" s="1"/>
  <c r="BFS47" i="1" s="1"/>
  <c r="BFP47" i="1"/>
  <c r="BFF47" i="1"/>
  <c r="BFG47" i="1" s="1"/>
  <c r="BFH47" i="1" s="1"/>
  <c r="BFE47" i="1"/>
  <c r="BEW47" i="1"/>
  <c r="BEU47" i="1"/>
  <c r="BEV47" i="1" s="1"/>
  <c r="BET47" i="1"/>
  <c r="BEJ47" i="1"/>
  <c r="BEK47" i="1" s="1"/>
  <c r="BEL47" i="1" s="1"/>
  <c r="BEI47" i="1"/>
  <c r="BDX47" i="1"/>
  <c r="BDY47" i="1" s="1"/>
  <c r="BDZ47" i="1" s="1"/>
  <c r="BEA47" i="1" s="1"/>
  <c r="BDN47" i="1"/>
  <c r="BDO47" i="1" s="1"/>
  <c r="BDP47" i="1" s="1"/>
  <c r="BDM47" i="1"/>
  <c r="BDB47" i="1"/>
  <c r="BDC47" i="1" s="1"/>
  <c r="BDD47" i="1" s="1"/>
  <c r="BDE47" i="1" s="1"/>
  <c r="BCQ47" i="1"/>
  <c r="BCR47" i="1" s="1"/>
  <c r="BCS47" i="1" s="1"/>
  <c r="BCT47" i="1" s="1"/>
  <c r="BCG47" i="1"/>
  <c r="BCH47" i="1" s="1"/>
  <c r="BCI47" i="1" s="1"/>
  <c r="BCF47" i="1"/>
  <c r="BBV47" i="1"/>
  <c r="BBW47" i="1" s="1"/>
  <c r="BBX47" i="1" s="1"/>
  <c r="BBU47" i="1"/>
  <c r="BBK47" i="1"/>
  <c r="BBL47" i="1" s="1"/>
  <c r="BBM47" i="1" s="1"/>
  <c r="BBJ47" i="1"/>
  <c r="BAY47" i="1"/>
  <c r="BAZ47" i="1" s="1"/>
  <c r="BBA47" i="1" s="1"/>
  <c r="BBB47" i="1" s="1"/>
  <c r="BAO47" i="1"/>
  <c r="BAP47" i="1" s="1"/>
  <c r="BAQ47" i="1" s="1"/>
  <c r="BAN47" i="1"/>
  <c r="BAC47" i="1"/>
  <c r="BAD47" i="1" s="1"/>
  <c r="BAE47" i="1" s="1"/>
  <c r="BAF47" i="1" s="1"/>
  <c r="AZS47" i="1"/>
  <c r="AZT47" i="1" s="1"/>
  <c r="AZU47" i="1" s="1"/>
  <c r="AZR47" i="1"/>
  <c r="AZH47" i="1"/>
  <c r="AZI47" i="1" s="1"/>
  <c r="AZJ47" i="1" s="1"/>
  <c r="AZG47" i="1"/>
  <c r="AYY47" i="1"/>
  <c r="AYW47" i="1"/>
  <c r="AYX47" i="1" s="1"/>
  <c r="AYV47" i="1"/>
  <c r="AYK47" i="1"/>
  <c r="AYL47" i="1" s="1"/>
  <c r="AYM47" i="1" s="1"/>
  <c r="AYN47" i="1" s="1"/>
  <c r="AYC47" i="1"/>
  <c r="AYA47" i="1"/>
  <c r="AYB47" i="1" s="1"/>
  <c r="AXZ47" i="1"/>
  <c r="AXO47" i="1"/>
  <c r="AXP47" i="1" s="1"/>
  <c r="AXQ47" i="1" s="1"/>
  <c r="AXR47" i="1" s="1"/>
  <c r="AXG47" i="1"/>
  <c r="AXE47" i="1"/>
  <c r="AXF47" i="1" s="1"/>
  <c r="AXD47" i="1"/>
  <c r="AWS47" i="1"/>
  <c r="AWT47" i="1" s="1"/>
  <c r="AWU47" i="1" s="1"/>
  <c r="AWV47" i="1" s="1"/>
  <c r="AWH47" i="1"/>
  <c r="AWI47" i="1" s="1"/>
  <c r="AWJ47" i="1" s="1"/>
  <c r="AWK47" i="1" s="1"/>
  <c r="AVX47" i="1"/>
  <c r="AVY47" i="1" s="1"/>
  <c r="AVZ47" i="1" s="1"/>
  <c r="AVW47" i="1"/>
  <c r="AVL47" i="1"/>
  <c r="AVM47" i="1" s="1"/>
  <c r="AVN47" i="1" s="1"/>
  <c r="AVO47" i="1" s="1"/>
  <c r="AVA47" i="1"/>
  <c r="AVB47" i="1" s="1"/>
  <c r="AVC47" i="1" s="1"/>
  <c r="AVD47" i="1" s="1"/>
  <c r="AUP47" i="1"/>
  <c r="AUQ47" i="1" s="1"/>
  <c r="AUR47" i="1" s="1"/>
  <c r="AUS47" i="1" s="1"/>
  <c r="AUF47" i="1"/>
  <c r="AUG47" i="1" s="1"/>
  <c r="AUH47" i="1" s="1"/>
  <c r="AUE47" i="1"/>
  <c r="ATT47" i="1"/>
  <c r="ATU47" i="1" s="1"/>
  <c r="ATV47" i="1" s="1"/>
  <c r="ATW47" i="1" s="1"/>
  <c r="ATJ47" i="1"/>
  <c r="ATK47" i="1" s="1"/>
  <c r="ATL47" i="1" s="1"/>
  <c r="ATI47" i="1"/>
  <c r="ATA47" i="1"/>
  <c r="ASX47" i="1"/>
  <c r="ASY47" i="1" s="1"/>
  <c r="ASZ47" i="1" s="1"/>
  <c r="ASM47" i="1"/>
  <c r="ASN47" i="1" s="1"/>
  <c r="ASO47" i="1" s="1"/>
  <c r="ASP47" i="1" s="1"/>
  <c r="ASB47" i="1"/>
  <c r="ASC47" i="1" s="1"/>
  <c r="ASD47" i="1" s="1"/>
  <c r="ASE47" i="1" s="1"/>
  <c r="ARR47" i="1"/>
  <c r="ARS47" i="1" s="1"/>
  <c r="ART47" i="1" s="1"/>
  <c r="ARQ47" i="1"/>
  <c r="ARF47" i="1"/>
  <c r="ARG47" i="1" s="1"/>
  <c r="ARH47" i="1" s="1"/>
  <c r="ARI47" i="1" s="1"/>
  <c r="AQU47" i="1"/>
  <c r="AQV47" i="1" s="1"/>
  <c r="AQW47" i="1" s="1"/>
  <c r="AQX47" i="1" s="1"/>
  <c r="AQK47" i="1"/>
  <c r="AQL47" i="1" s="1"/>
  <c r="AQM47" i="1" s="1"/>
  <c r="AQJ47" i="1"/>
  <c r="APY47" i="1"/>
  <c r="APZ47" i="1" s="1"/>
  <c r="AQA47" i="1" s="1"/>
  <c r="AQB47" i="1" s="1"/>
  <c r="APO47" i="1"/>
  <c r="APP47" i="1" s="1"/>
  <c r="APQ47" i="1" s="1"/>
  <c r="APN47" i="1"/>
  <c r="APC47" i="1"/>
  <c r="APD47" i="1" s="1"/>
  <c r="APE47" i="1" s="1"/>
  <c r="APF47" i="1" s="1"/>
  <c r="AOR47" i="1"/>
  <c r="AOS47" i="1" s="1"/>
  <c r="AOT47" i="1" s="1"/>
  <c r="AOU47" i="1" s="1"/>
  <c r="AOG47" i="1"/>
  <c r="AOH47" i="1" s="1"/>
  <c r="AOI47" i="1" s="1"/>
  <c r="AOJ47" i="1" s="1"/>
  <c r="ANY47" i="1"/>
  <c r="ANW47" i="1"/>
  <c r="ANX47" i="1" s="1"/>
  <c r="ANV47" i="1"/>
  <c r="ANK47" i="1"/>
  <c r="ANL47" i="1" s="1"/>
  <c r="ANM47" i="1" s="1"/>
  <c r="ANN47" i="1" s="1"/>
  <c r="ANC47" i="1"/>
  <c r="ANA47" i="1"/>
  <c r="ANB47" i="1" s="1"/>
  <c r="AMZ47" i="1"/>
  <c r="AMO47" i="1"/>
  <c r="AMP47" i="1" s="1"/>
  <c r="AMQ47" i="1" s="1"/>
  <c r="AMR47" i="1" s="1"/>
  <c r="AMG47" i="1"/>
  <c r="AME47" i="1"/>
  <c r="AMF47" i="1" s="1"/>
  <c r="AMD47" i="1"/>
  <c r="ALT47" i="1"/>
  <c r="ALU47" i="1" s="1"/>
  <c r="ALV47" i="1" s="1"/>
  <c r="ALS47" i="1"/>
  <c r="ALK47" i="1"/>
  <c r="ALH47" i="1"/>
  <c r="ALI47" i="1" s="1"/>
  <c r="ALJ47" i="1" s="1"/>
  <c r="AKX47" i="1"/>
  <c r="AKY47" i="1" s="1"/>
  <c r="AKZ47" i="1" s="1"/>
  <c r="AKW47" i="1"/>
  <c r="AKL47" i="1"/>
  <c r="AKM47" i="1" s="1"/>
  <c r="AKN47" i="1" s="1"/>
  <c r="AKO47" i="1" s="1"/>
  <c r="AKB47" i="1"/>
  <c r="AKC47" i="1" s="1"/>
  <c r="AKD47" i="1" s="1"/>
  <c r="AKA47" i="1"/>
  <c r="AJP47" i="1"/>
  <c r="AJQ47" i="1" s="1"/>
  <c r="AJR47" i="1" s="1"/>
  <c r="AJS47" i="1" s="1"/>
  <c r="AJE47" i="1"/>
  <c r="AJF47" i="1" s="1"/>
  <c r="AJG47" i="1" s="1"/>
  <c r="AJH47" i="1" s="1"/>
  <c r="AIW47" i="1"/>
  <c r="AIU47" i="1"/>
  <c r="AIV47" i="1" s="1"/>
  <c r="AIT47" i="1"/>
  <c r="AIJ47" i="1"/>
  <c r="AIK47" i="1" s="1"/>
  <c r="AIL47" i="1" s="1"/>
  <c r="AII47" i="1"/>
  <c r="AHX47" i="1"/>
  <c r="AHY47" i="1" s="1"/>
  <c r="AHZ47" i="1" s="1"/>
  <c r="AIA47" i="1" s="1"/>
  <c r="AHN47" i="1"/>
  <c r="AHO47" i="1" s="1"/>
  <c r="AHP47" i="1" s="1"/>
  <c r="AHM47" i="1"/>
  <c r="AHB47" i="1"/>
  <c r="AHC47" i="1" s="1"/>
  <c r="AHD47" i="1" s="1"/>
  <c r="AHE47" i="1" s="1"/>
  <c r="AGQ47" i="1"/>
  <c r="AGR47" i="1" s="1"/>
  <c r="AGS47" i="1" s="1"/>
  <c r="AGT47" i="1" s="1"/>
  <c r="AGI47" i="1"/>
  <c r="AGG47" i="1"/>
  <c r="AGH47" i="1" s="1"/>
  <c r="AGF47" i="1"/>
  <c r="AFU47" i="1"/>
  <c r="AFV47" i="1" s="1"/>
  <c r="AFW47" i="1" s="1"/>
  <c r="AFX47" i="1" s="1"/>
  <c r="AFM47" i="1"/>
  <c r="AFK47" i="1"/>
  <c r="AFL47" i="1" s="1"/>
  <c r="AFJ47" i="1"/>
  <c r="AEZ47" i="1"/>
  <c r="AFA47" i="1" s="1"/>
  <c r="AFB47" i="1" s="1"/>
  <c r="AEY47" i="1"/>
  <c r="AEN47" i="1"/>
  <c r="AEO47" i="1" s="1"/>
  <c r="AEP47" i="1" s="1"/>
  <c r="AEQ47" i="1" s="1"/>
  <c r="AEC47" i="1"/>
  <c r="AED47" i="1" s="1"/>
  <c r="AEE47" i="1" s="1"/>
  <c r="AEF47" i="1" s="1"/>
  <c r="ADS47" i="1"/>
  <c r="ADT47" i="1" s="1"/>
  <c r="ADU47" i="1" s="1"/>
  <c r="ADR47" i="1"/>
  <c r="ADG47" i="1"/>
  <c r="ADH47" i="1" s="1"/>
  <c r="ADI47" i="1" s="1"/>
  <c r="ADJ47" i="1" s="1"/>
  <c r="ACV47" i="1"/>
  <c r="ACW47" i="1" s="1"/>
  <c r="ACX47" i="1" s="1"/>
  <c r="ACY47" i="1" s="1"/>
  <c r="ACL47" i="1"/>
  <c r="ACM47" i="1" s="1"/>
  <c r="ACN47" i="1" s="1"/>
  <c r="ACK47" i="1"/>
  <c r="ABZ47" i="1"/>
  <c r="ACA47" i="1" s="1"/>
  <c r="ACB47" i="1" s="1"/>
  <c r="ACC47" i="1" s="1"/>
  <c r="ABO47" i="1"/>
  <c r="ABP47" i="1" s="1"/>
  <c r="ABQ47" i="1" s="1"/>
  <c r="ABR47" i="1" s="1"/>
  <c r="ABG47" i="1"/>
  <c r="ABD47" i="1"/>
  <c r="ABE47" i="1" s="1"/>
  <c r="ABF47" i="1" s="1"/>
  <c r="AAS47" i="1"/>
  <c r="AAT47" i="1" s="1"/>
  <c r="AAU47" i="1" s="1"/>
  <c r="AAV47" i="1" s="1"/>
  <c r="AAH47" i="1"/>
  <c r="AAI47" i="1" s="1"/>
  <c r="AAJ47" i="1" s="1"/>
  <c r="AAK47" i="1" s="1"/>
  <c r="ZX47" i="1"/>
  <c r="ZY47" i="1" s="1"/>
  <c r="ZZ47" i="1" s="1"/>
  <c r="ZW47" i="1"/>
  <c r="ZM47" i="1"/>
  <c r="ZN47" i="1" s="1"/>
  <c r="ZO47" i="1" s="1"/>
  <c r="ZL47" i="1"/>
  <c r="ZA47" i="1"/>
  <c r="ZB47" i="1" s="1"/>
  <c r="ZC47" i="1" s="1"/>
  <c r="ZD47" i="1" s="1"/>
  <c r="YP47" i="1"/>
  <c r="YQ47" i="1" s="1"/>
  <c r="YR47" i="1" s="1"/>
  <c r="YS47" i="1" s="1"/>
  <c r="YF47" i="1"/>
  <c r="YG47" i="1" s="1"/>
  <c r="YH47" i="1" s="1"/>
  <c r="YE47" i="1"/>
  <c r="XT47" i="1"/>
  <c r="XU47" i="1" s="1"/>
  <c r="XV47" i="1" s="1"/>
  <c r="XW47" i="1" s="1"/>
  <c r="XI47" i="1"/>
  <c r="XJ47" i="1" s="1"/>
  <c r="XK47" i="1" s="1"/>
  <c r="XL47" i="1" s="1"/>
  <c r="WX47" i="1"/>
  <c r="WY47" i="1" s="1"/>
  <c r="WZ47" i="1" s="1"/>
  <c r="XA47" i="1" s="1"/>
  <c r="WN47" i="1"/>
  <c r="WO47" i="1" s="1"/>
  <c r="WP47" i="1" s="1"/>
  <c r="WM47" i="1"/>
  <c r="WC47" i="1"/>
  <c r="WD47" i="1" s="1"/>
  <c r="WE47" i="1" s="1"/>
  <c r="WB47" i="1"/>
  <c r="VR47" i="1"/>
  <c r="VS47" i="1" s="1"/>
  <c r="VT47" i="1" s="1"/>
  <c r="VQ47" i="1"/>
  <c r="VI47" i="1"/>
  <c r="VF47" i="1"/>
  <c r="VG47" i="1" s="1"/>
  <c r="VH47" i="1" s="1"/>
  <c r="UU47" i="1"/>
  <c r="UV47" i="1" s="1"/>
  <c r="UW47" i="1" s="1"/>
  <c r="UX47" i="1" s="1"/>
  <c r="UJ47" i="1"/>
  <c r="UK47" i="1" s="1"/>
  <c r="UL47" i="1" s="1"/>
  <c r="UM47" i="1" s="1"/>
  <c r="TY47" i="1"/>
  <c r="TZ47" i="1" s="1"/>
  <c r="UA47" i="1" s="1"/>
  <c r="UB47" i="1" s="1"/>
  <c r="TN47" i="1"/>
  <c r="TO47" i="1" s="1"/>
  <c r="TP47" i="1" s="1"/>
  <c r="TQ47" i="1" s="1"/>
  <c r="TD47" i="1"/>
  <c r="TE47" i="1" s="1"/>
  <c r="TF47" i="1" s="1"/>
  <c r="TC47" i="1"/>
  <c r="SS47" i="1"/>
  <c r="ST47" i="1" s="1"/>
  <c r="SU47" i="1" s="1"/>
  <c r="SR47" i="1"/>
  <c r="SH47" i="1"/>
  <c r="SI47" i="1" s="1"/>
  <c r="SJ47" i="1" s="1"/>
  <c r="SG47" i="1"/>
  <c r="RW47" i="1"/>
  <c r="RX47" i="1" s="1"/>
  <c r="RY47" i="1" s="1"/>
  <c r="RV47" i="1"/>
  <c r="RK47" i="1"/>
  <c r="RL47" i="1" s="1"/>
  <c r="RM47" i="1" s="1"/>
  <c r="RN47" i="1" s="1"/>
  <c r="RA47" i="1"/>
  <c r="RB47" i="1" s="1"/>
  <c r="RC47" i="1" s="1"/>
  <c r="QZ47" i="1"/>
  <c r="QP47" i="1"/>
  <c r="QQ47" i="1" s="1"/>
  <c r="QR47" i="1" s="1"/>
  <c r="QO47" i="1"/>
  <c r="QD47" i="1"/>
  <c r="QE47" i="1" s="1"/>
  <c r="QF47" i="1" s="1"/>
  <c r="QG47" i="1" s="1"/>
  <c r="PT47" i="1"/>
  <c r="PU47" i="1" s="1"/>
  <c r="PV47" i="1" s="1"/>
  <c r="PS47" i="1"/>
  <c r="PK47" i="1"/>
  <c r="PI47" i="1"/>
  <c r="PJ47" i="1" s="1"/>
  <c r="PH47" i="1"/>
  <c r="OX47" i="1"/>
  <c r="OY47" i="1" s="1"/>
  <c r="OZ47" i="1" s="1"/>
  <c r="OW47" i="1"/>
  <c r="OL47" i="1"/>
  <c r="OM47" i="1" s="1"/>
  <c r="ON47" i="1" s="1"/>
  <c r="OO47" i="1" s="1"/>
  <c r="OA47" i="1"/>
  <c r="OB47" i="1" s="1"/>
  <c r="OC47" i="1" s="1"/>
  <c r="OD47" i="1" s="1"/>
  <c r="NP47" i="1"/>
  <c r="NQ47" i="1" s="1"/>
  <c r="NR47" i="1" s="1"/>
  <c r="NS47" i="1" s="1"/>
  <c r="NF47" i="1"/>
  <c r="NG47" i="1" s="1"/>
  <c r="NH47" i="1" s="1"/>
  <c r="NE47" i="1"/>
  <c r="MT47" i="1"/>
  <c r="MU47" i="1" s="1"/>
  <c r="MV47" i="1" s="1"/>
  <c r="MW47" i="1" s="1"/>
  <c r="MJ47" i="1"/>
  <c r="MK47" i="1" s="1"/>
  <c r="ML47" i="1" s="1"/>
  <c r="MI47" i="1"/>
  <c r="LX47" i="1"/>
  <c r="LY47" i="1" s="1"/>
  <c r="LZ47" i="1" s="1"/>
  <c r="MA47" i="1" s="1"/>
  <c r="LN47" i="1"/>
  <c r="LO47" i="1" s="1"/>
  <c r="LP47" i="1" s="1"/>
  <c r="LM47" i="1"/>
  <c r="LB47" i="1"/>
  <c r="LC47" i="1" s="1"/>
  <c r="LD47" i="1" s="1"/>
  <c r="LE47" i="1" s="1"/>
  <c r="KR47" i="1"/>
  <c r="KS47" i="1" s="1"/>
  <c r="KT47" i="1" s="1"/>
  <c r="KQ47" i="1"/>
  <c r="KF47" i="1"/>
  <c r="KG47" i="1" s="1"/>
  <c r="KH47" i="1" s="1"/>
  <c r="KI47" i="1" s="1"/>
  <c r="JU47" i="1"/>
  <c r="JV47" i="1" s="1"/>
  <c r="JW47" i="1" s="1"/>
  <c r="JX47" i="1" s="1"/>
  <c r="JJ47" i="1"/>
  <c r="JK47" i="1" s="1"/>
  <c r="JL47" i="1" s="1"/>
  <c r="JM47" i="1" s="1"/>
  <c r="IZ47" i="1"/>
  <c r="JA47" i="1" s="1"/>
  <c r="JB47" i="1" s="1"/>
  <c r="IY47" i="1"/>
  <c r="IN47" i="1"/>
  <c r="IO47" i="1" s="1"/>
  <c r="IP47" i="1" s="1"/>
  <c r="IQ47" i="1" s="1"/>
  <c r="IC47" i="1"/>
  <c r="ID47" i="1" s="1"/>
  <c r="IE47" i="1" s="1"/>
  <c r="IF47" i="1" s="1"/>
  <c r="HU47" i="1"/>
  <c r="HR47" i="1"/>
  <c r="HS47" i="1" s="1"/>
  <c r="HT47" i="1" s="1"/>
  <c r="HH47" i="1"/>
  <c r="HI47" i="1" s="1"/>
  <c r="HJ47" i="1" s="1"/>
  <c r="HG47" i="1"/>
  <c r="GV47" i="1"/>
  <c r="GW47" i="1" s="1"/>
  <c r="GX47" i="1" s="1"/>
  <c r="GY47" i="1" s="1"/>
  <c r="GL47" i="1"/>
  <c r="GM47" i="1" s="1"/>
  <c r="GN47" i="1" s="1"/>
  <c r="GK47" i="1"/>
  <c r="GA47" i="1"/>
  <c r="GB47" i="1" s="1"/>
  <c r="GC47" i="1" s="1"/>
  <c r="FZ47" i="1"/>
  <c r="FO47" i="1"/>
  <c r="FP47" i="1" s="1"/>
  <c r="FQ47" i="1" s="1"/>
  <c r="FR47" i="1" s="1"/>
  <c r="FD47" i="1"/>
  <c r="FE47" i="1" s="1"/>
  <c r="FF47" i="1" s="1"/>
  <c r="FG47" i="1" s="1"/>
  <c r="ET47" i="1"/>
  <c r="EU47" i="1" s="1"/>
  <c r="EV47" i="1" s="1"/>
  <c r="ES47" i="1"/>
  <c r="EI47" i="1"/>
  <c r="EJ47" i="1" s="1"/>
  <c r="EK47" i="1" s="1"/>
  <c r="EH47" i="1"/>
  <c r="DX47" i="1"/>
  <c r="DY47" i="1" s="1"/>
  <c r="DZ47" i="1" s="1"/>
  <c r="DW47" i="1"/>
  <c r="DL47" i="1"/>
  <c r="DM47" i="1" s="1"/>
  <c r="DN47" i="1" s="1"/>
  <c r="DO47" i="1" s="1"/>
  <c r="DA47" i="1"/>
  <c r="DB47" i="1" s="1"/>
  <c r="DC47" i="1" s="1"/>
  <c r="DD47" i="1" s="1"/>
  <c r="CS47" i="1"/>
  <c r="CP47" i="1"/>
  <c r="CQ47" i="1" s="1"/>
  <c r="CR47" i="1" s="1"/>
  <c r="CE47" i="1"/>
  <c r="CF47" i="1" s="1"/>
  <c r="CG47" i="1" s="1"/>
  <c r="CH47" i="1" s="1"/>
  <c r="BT47" i="1"/>
  <c r="BU47" i="1" s="1"/>
  <c r="BV47" i="1" s="1"/>
  <c r="BW47" i="1" s="1"/>
  <c r="BJ47" i="1"/>
  <c r="BK47" i="1" s="1"/>
  <c r="BL47" i="1" s="1"/>
  <c r="BI47" i="1"/>
  <c r="AX47" i="1"/>
  <c r="AY47" i="1" s="1"/>
  <c r="AZ47" i="1" s="1"/>
  <c r="BA47" i="1" s="1"/>
  <c r="AN47" i="1"/>
  <c r="AO47" i="1" s="1"/>
  <c r="AP47" i="1" s="1"/>
  <c r="AM47" i="1"/>
  <c r="AE47" i="1"/>
  <c r="AC47" i="1"/>
  <c r="AD47" i="1" s="1"/>
  <c r="AB47" i="1"/>
  <c r="Q47" i="1"/>
  <c r="R47" i="1" s="1"/>
  <c r="S47" i="1" s="1"/>
  <c r="T47" i="1" s="1"/>
  <c r="I47" i="1"/>
  <c r="F47" i="1"/>
  <c r="G47" i="1" s="1"/>
  <c r="H47" i="1" s="1"/>
  <c r="CLJ46" i="1"/>
  <c r="CLK46" i="1" s="1"/>
  <c r="CLL46" i="1" s="1"/>
  <c r="CLI46" i="1"/>
  <c r="CKX46" i="1"/>
  <c r="CKY46" i="1" s="1"/>
  <c r="CKZ46" i="1" s="1"/>
  <c r="CLA46" i="1" s="1"/>
  <c r="CKM46" i="1"/>
  <c r="CKN46" i="1" s="1"/>
  <c r="CKO46" i="1" s="1"/>
  <c r="CKP46" i="1" s="1"/>
  <c r="CKC46" i="1"/>
  <c r="CKD46" i="1" s="1"/>
  <c r="CKE46" i="1" s="1"/>
  <c r="CKB46" i="1"/>
  <c r="CJQ46" i="1"/>
  <c r="CJR46" i="1" s="1"/>
  <c r="CJS46" i="1" s="1"/>
  <c r="CJT46" i="1" s="1"/>
  <c r="CJF46" i="1"/>
  <c r="CJG46" i="1" s="1"/>
  <c r="CJH46" i="1" s="1"/>
  <c r="CJI46" i="1" s="1"/>
  <c r="CIU46" i="1"/>
  <c r="CIV46" i="1" s="1"/>
  <c r="CIW46" i="1" s="1"/>
  <c r="CIX46" i="1" s="1"/>
  <c r="CIM46" i="1"/>
  <c r="CIJ46" i="1"/>
  <c r="CIK46" i="1" s="1"/>
  <c r="CIL46" i="1" s="1"/>
  <c r="CHZ46" i="1"/>
  <c r="CIA46" i="1" s="1"/>
  <c r="CIB46" i="1" s="1"/>
  <c r="CHY46" i="1"/>
  <c r="CHO46" i="1"/>
  <c r="CHP46" i="1" s="1"/>
  <c r="CHQ46" i="1" s="1"/>
  <c r="CHN46" i="1"/>
  <c r="CHC46" i="1"/>
  <c r="CHD46" i="1" s="1"/>
  <c r="CHE46" i="1" s="1"/>
  <c r="CHF46" i="1" s="1"/>
  <c r="CGU46" i="1"/>
  <c r="CGS46" i="1"/>
  <c r="CGT46" i="1" s="1"/>
  <c r="CGR46" i="1"/>
  <c r="CGG46" i="1"/>
  <c r="CGH46" i="1" s="1"/>
  <c r="CGI46" i="1" s="1"/>
  <c r="CGJ46" i="1" s="1"/>
  <c r="CFY46" i="1"/>
  <c r="CFV46" i="1"/>
  <c r="CFW46" i="1" s="1"/>
  <c r="CFX46" i="1" s="1"/>
  <c r="CFK46" i="1"/>
  <c r="CFL46" i="1" s="1"/>
  <c r="CFM46" i="1" s="1"/>
  <c r="CFN46" i="1" s="1"/>
  <c r="CFC46" i="1"/>
  <c r="CFA46" i="1"/>
  <c r="CFB46" i="1" s="1"/>
  <c r="CEZ46" i="1"/>
  <c r="CEO46" i="1"/>
  <c r="CEP46" i="1" s="1"/>
  <c r="CEQ46" i="1" s="1"/>
  <c r="CER46" i="1" s="1"/>
  <c r="CEG46" i="1"/>
  <c r="CED46" i="1"/>
  <c r="CEE46" i="1" s="1"/>
  <c r="CEF46" i="1" s="1"/>
  <c r="CDT46" i="1"/>
  <c r="CDU46" i="1" s="1"/>
  <c r="CDV46" i="1" s="1"/>
  <c r="CDS46" i="1"/>
  <c r="CDK46" i="1"/>
  <c r="CDH46" i="1"/>
  <c r="CDI46" i="1" s="1"/>
  <c r="CDJ46" i="1" s="1"/>
  <c r="CCX46" i="1"/>
  <c r="CCY46" i="1" s="1"/>
  <c r="CCZ46" i="1" s="1"/>
  <c r="CCW46" i="1"/>
  <c r="CCM46" i="1"/>
  <c r="CCN46" i="1" s="1"/>
  <c r="CCO46" i="1" s="1"/>
  <c r="CCL46" i="1"/>
  <c r="CCA46" i="1"/>
  <c r="CCB46" i="1" s="1"/>
  <c r="CCC46" i="1" s="1"/>
  <c r="CCD46" i="1" s="1"/>
  <c r="CBP46" i="1"/>
  <c r="CBQ46" i="1" s="1"/>
  <c r="CBR46" i="1" s="1"/>
  <c r="CBS46" i="1" s="1"/>
  <c r="CBE46" i="1"/>
  <c r="CBF46" i="1" s="1"/>
  <c r="CBG46" i="1" s="1"/>
  <c r="CBH46" i="1" s="1"/>
  <c r="CAW46" i="1"/>
  <c r="CAU46" i="1"/>
  <c r="CAV46" i="1" s="1"/>
  <c r="CAT46" i="1"/>
  <c r="CAI46" i="1"/>
  <c r="CAJ46" i="1" s="1"/>
  <c r="CAK46" i="1" s="1"/>
  <c r="CAL46" i="1" s="1"/>
  <c r="BZX46" i="1"/>
  <c r="BZY46" i="1" s="1"/>
  <c r="BZZ46" i="1" s="1"/>
  <c r="CAA46" i="1" s="1"/>
  <c r="BZN46" i="1"/>
  <c r="BZO46" i="1" s="1"/>
  <c r="BZP46" i="1" s="1"/>
  <c r="BZM46" i="1"/>
  <c r="BZB46" i="1"/>
  <c r="BZC46" i="1" s="1"/>
  <c r="BZD46" i="1" s="1"/>
  <c r="BZE46" i="1" s="1"/>
  <c r="BYQ46" i="1"/>
  <c r="BYR46" i="1" s="1"/>
  <c r="BYS46" i="1" s="1"/>
  <c r="BYT46" i="1" s="1"/>
  <c r="BYG46" i="1"/>
  <c r="BYH46" i="1" s="1"/>
  <c r="BYI46" i="1" s="1"/>
  <c r="BYF46" i="1"/>
  <c r="BXU46" i="1"/>
  <c r="BXV46" i="1" s="1"/>
  <c r="BXW46" i="1" s="1"/>
  <c r="BXX46" i="1" s="1"/>
  <c r="BXJ46" i="1"/>
  <c r="BXK46" i="1" s="1"/>
  <c r="BXL46" i="1" s="1"/>
  <c r="BXM46" i="1" s="1"/>
  <c r="BWY46" i="1"/>
  <c r="BWZ46" i="1" s="1"/>
  <c r="BXA46" i="1" s="1"/>
  <c r="BXB46" i="1" s="1"/>
  <c r="BWN46" i="1"/>
  <c r="BWO46" i="1" s="1"/>
  <c r="BWP46" i="1" s="1"/>
  <c r="BWQ46" i="1" s="1"/>
  <c r="BWC46" i="1"/>
  <c r="BWD46" i="1" s="1"/>
  <c r="BWE46" i="1" s="1"/>
  <c r="BWF46" i="1" s="1"/>
  <c r="BVU46" i="1"/>
  <c r="BVS46" i="1"/>
  <c r="BVT46" i="1" s="1"/>
  <c r="BVR46" i="1"/>
  <c r="BVH46" i="1"/>
  <c r="BVI46" i="1" s="1"/>
  <c r="BVJ46" i="1" s="1"/>
  <c r="BVG46" i="1"/>
  <c r="BUY46" i="1"/>
  <c r="BUW46" i="1"/>
  <c r="BUX46" i="1" s="1"/>
  <c r="BUV46" i="1"/>
  <c r="BUK46" i="1"/>
  <c r="BUL46" i="1" s="1"/>
  <c r="BUM46" i="1" s="1"/>
  <c r="BUN46" i="1" s="1"/>
  <c r="BUA46" i="1"/>
  <c r="BUB46" i="1" s="1"/>
  <c r="BUC46" i="1" s="1"/>
  <c r="BTZ46" i="1"/>
  <c r="BTO46" i="1"/>
  <c r="BTP46" i="1" s="1"/>
  <c r="BTQ46" i="1" s="1"/>
  <c r="BTR46" i="1" s="1"/>
  <c r="BTG46" i="1"/>
  <c r="BTE46" i="1"/>
  <c r="BTF46" i="1" s="1"/>
  <c r="BTD46" i="1"/>
  <c r="BST46" i="1"/>
  <c r="BSU46" i="1" s="1"/>
  <c r="BSV46" i="1" s="1"/>
  <c r="BSS46" i="1"/>
  <c r="BSK46" i="1"/>
  <c r="BSH46" i="1"/>
  <c r="BSI46" i="1" s="1"/>
  <c r="BSJ46" i="1" s="1"/>
  <c r="BRX46" i="1"/>
  <c r="BRY46" i="1" s="1"/>
  <c r="BRZ46" i="1" s="1"/>
  <c r="BRW46" i="1"/>
  <c r="BRM46" i="1"/>
  <c r="BRN46" i="1" s="1"/>
  <c r="BRO46" i="1" s="1"/>
  <c r="BRL46" i="1"/>
  <c r="BRA46" i="1"/>
  <c r="BRB46" i="1" s="1"/>
  <c r="BRC46" i="1" s="1"/>
  <c r="BRD46" i="1" s="1"/>
  <c r="BQQ46" i="1"/>
  <c r="BQR46" i="1" s="1"/>
  <c r="BQS46" i="1" s="1"/>
  <c r="BQP46" i="1"/>
  <c r="BQF46" i="1"/>
  <c r="BQG46" i="1" s="1"/>
  <c r="BQH46" i="1" s="1"/>
  <c r="BQE46" i="1"/>
  <c r="BPT46" i="1"/>
  <c r="BPU46" i="1" s="1"/>
  <c r="BPV46" i="1" s="1"/>
  <c r="BPW46" i="1" s="1"/>
  <c r="BPI46" i="1"/>
  <c r="BPJ46" i="1" s="1"/>
  <c r="BPK46" i="1" s="1"/>
  <c r="BPL46" i="1" s="1"/>
  <c r="BOX46" i="1"/>
  <c r="BOY46" i="1" s="1"/>
  <c r="BOZ46" i="1" s="1"/>
  <c r="BPA46" i="1" s="1"/>
  <c r="BON46" i="1"/>
  <c r="BOO46" i="1" s="1"/>
  <c r="BOP46" i="1" s="1"/>
  <c r="BOM46" i="1"/>
  <c r="BOB46" i="1"/>
  <c r="BOC46" i="1" s="1"/>
  <c r="BOD46" i="1" s="1"/>
  <c r="BOE46" i="1" s="1"/>
  <c r="BNR46" i="1"/>
  <c r="BNS46" i="1" s="1"/>
  <c r="BNT46" i="1" s="1"/>
  <c r="BNQ46" i="1"/>
  <c r="BNF46" i="1"/>
  <c r="BNG46" i="1" s="1"/>
  <c r="BNH46" i="1" s="1"/>
  <c r="BNI46" i="1" s="1"/>
  <c r="BMU46" i="1"/>
  <c r="BMV46" i="1" s="1"/>
  <c r="BMW46" i="1" s="1"/>
  <c r="BMX46" i="1" s="1"/>
  <c r="BMJ46" i="1"/>
  <c r="BMK46" i="1" s="1"/>
  <c r="BML46" i="1" s="1"/>
  <c r="BMM46" i="1" s="1"/>
  <c r="BLZ46" i="1"/>
  <c r="BMA46" i="1" s="1"/>
  <c r="BMB46" i="1" s="1"/>
  <c r="BLY46" i="1"/>
  <c r="BLO46" i="1"/>
  <c r="BLP46" i="1" s="1"/>
  <c r="BLQ46" i="1" s="1"/>
  <c r="BLN46" i="1"/>
  <c r="BLD46" i="1"/>
  <c r="BLE46" i="1" s="1"/>
  <c r="BLF46" i="1" s="1"/>
  <c r="BLC46" i="1"/>
  <c r="BKR46" i="1"/>
  <c r="BKS46" i="1" s="1"/>
  <c r="BKT46" i="1" s="1"/>
  <c r="BKU46" i="1" s="1"/>
  <c r="BKH46" i="1"/>
  <c r="BKI46" i="1" s="1"/>
  <c r="BKJ46" i="1" s="1"/>
  <c r="BKG46" i="1"/>
  <c r="BJV46" i="1"/>
  <c r="BJW46" i="1" s="1"/>
  <c r="BJX46" i="1" s="1"/>
  <c r="BJY46" i="1" s="1"/>
  <c r="BJK46" i="1"/>
  <c r="BJL46" i="1" s="1"/>
  <c r="BJM46" i="1" s="1"/>
  <c r="BJN46" i="1" s="1"/>
  <c r="BJA46" i="1"/>
  <c r="BJB46" i="1" s="1"/>
  <c r="BJC46" i="1" s="1"/>
  <c r="BIZ46" i="1"/>
  <c r="BIO46" i="1"/>
  <c r="BIP46" i="1" s="1"/>
  <c r="BIQ46" i="1" s="1"/>
  <c r="BIR46" i="1" s="1"/>
  <c r="BID46" i="1"/>
  <c r="BIE46" i="1" s="1"/>
  <c r="BIF46" i="1" s="1"/>
  <c r="BIG46" i="1" s="1"/>
  <c r="BHT46" i="1"/>
  <c r="BHU46" i="1" s="1"/>
  <c r="BHV46" i="1" s="1"/>
  <c r="BHS46" i="1"/>
  <c r="BHH46" i="1"/>
  <c r="BHI46" i="1" s="1"/>
  <c r="BHJ46" i="1" s="1"/>
  <c r="BHK46" i="1" s="1"/>
  <c r="BGW46" i="1"/>
  <c r="BGX46" i="1" s="1"/>
  <c r="BGY46" i="1" s="1"/>
  <c r="BGZ46" i="1" s="1"/>
  <c r="BGL46" i="1"/>
  <c r="BGM46" i="1" s="1"/>
  <c r="BGN46" i="1" s="1"/>
  <c r="BGO46" i="1" s="1"/>
  <c r="BGA46" i="1"/>
  <c r="BGB46" i="1" s="1"/>
  <c r="BGC46" i="1" s="1"/>
  <c r="BGD46" i="1" s="1"/>
  <c r="BFP46" i="1"/>
  <c r="BFQ46" i="1" s="1"/>
  <c r="BFR46" i="1" s="1"/>
  <c r="BFS46" i="1" s="1"/>
  <c r="BFF46" i="1"/>
  <c r="BFG46" i="1" s="1"/>
  <c r="BFH46" i="1" s="1"/>
  <c r="BFE46" i="1"/>
  <c r="BEU46" i="1"/>
  <c r="BEV46" i="1" s="1"/>
  <c r="BEW46" i="1" s="1"/>
  <c r="BET46" i="1"/>
  <c r="BEI46" i="1"/>
  <c r="BEJ46" i="1" s="1"/>
  <c r="BEK46" i="1" s="1"/>
  <c r="BEL46" i="1" s="1"/>
  <c r="BDX46" i="1"/>
  <c r="BDY46" i="1" s="1"/>
  <c r="BDZ46" i="1" s="1"/>
  <c r="BEA46" i="1" s="1"/>
  <c r="BDN46" i="1"/>
  <c r="BDO46" i="1" s="1"/>
  <c r="BDP46" i="1" s="1"/>
  <c r="BDM46" i="1"/>
  <c r="BDE46" i="1"/>
  <c r="BDC46" i="1"/>
  <c r="BDD46" i="1" s="1"/>
  <c r="BDB46" i="1"/>
  <c r="BCQ46" i="1"/>
  <c r="BCR46" i="1" s="1"/>
  <c r="BCS46" i="1" s="1"/>
  <c r="BCT46" i="1" s="1"/>
  <c r="BCF46" i="1"/>
  <c r="BCG46" i="1" s="1"/>
  <c r="BCH46" i="1" s="1"/>
  <c r="BCI46" i="1" s="1"/>
  <c r="BBV46" i="1"/>
  <c r="BBW46" i="1" s="1"/>
  <c r="BBX46" i="1" s="1"/>
  <c r="BBU46" i="1"/>
  <c r="BBJ46" i="1"/>
  <c r="BBK46" i="1" s="1"/>
  <c r="BBL46" i="1" s="1"/>
  <c r="BBM46" i="1" s="1"/>
  <c r="BAZ46" i="1"/>
  <c r="BBA46" i="1" s="1"/>
  <c r="BBB46" i="1" s="1"/>
  <c r="BAY46" i="1"/>
  <c r="BAQ46" i="1"/>
  <c r="BAO46" i="1"/>
  <c r="BAP46" i="1" s="1"/>
  <c r="BAN46" i="1"/>
  <c r="BAD46" i="1"/>
  <c r="BAE46" i="1" s="1"/>
  <c r="BAF46" i="1" s="1"/>
  <c r="BAC46" i="1"/>
  <c r="AZR46" i="1"/>
  <c r="AZS46" i="1" s="1"/>
  <c r="AZT46" i="1" s="1"/>
  <c r="AZU46" i="1" s="1"/>
  <c r="AZG46" i="1"/>
  <c r="AZH46" i="1" s="1"/>
  <c r="AZI46" i="1" s="1"/>
  <c r="AZJ46" i="1" s="1"/>
  <c r="AYW46" i="1"/>
  <c r="AYX46" i="1" s="1"/>
  <c r="AYY46" i="1" s="1"/>
  <c r="AYV46" i="1"/>
  <c r="AYL46" i="1"/>
  <c r="AYM46" i="1" s="1"/>
  <c r="AYN46" i="1" s="1"/>
  <c r="AYK46" i="1"/>
  <c r="AYC46" i="1"/>
  <c r="AYA46" i="1"/>
  <c r="AYB46" i="1" s="1"/>
  <c r="AXZ46" i="1"/>
  <c r="AXP46" i="1"/>
  <c r="AXQ46" i="1" s="1"/>
  <c r="AXR46" i="1" s="1"/>
  <c r="AXO46" i="1"/>
  <c r="AXE46" i="1"/>
  <c r="AXF46" i="1" s="1"/>
  <c r="AXG46" i="1" s="1"/>
  <c r="AXD46" i="1"/>
  <c r="AWS46" i="1"/>
  <c r="AWT46" i="1" s="1"/>
  <c r="AWU46" i="1" s="1"/>
  <c r="AWV46" i="1" s="1"/>
  <c r="AWH46" i="1"/>
  <c r="AWI46" i="1" s="1"/>
  <c r="AWJ46" i="1" s="1"/>
  <c r="AWK46" i="1" s="1"/>
  <c r="AVX46" i="1"/>
  <c r="AVY46" i="1" s="1"/>
  <c r="AVZ46" i="1" s="1"/>
  <c r="AVW46" i="1"/>
  <c r="AVL46" i="1"/>
  <c r="AVM46" i="1" s="1"/>
  <c r="AVN46" i="1" s="1"/>
  <c r="AVO46" i="1" s="1"/>
  <c r="AVB46" i="1"/>
  <c r="AVC46" i="1" s="1"/>
  <c r="AVD46" i="1" s="1"/>
  <c r="AVA46" i="1"/>
  <c r="AUP46" i="1"/>
  <c r="AUQ46" i="1" s="1"/>
  <c r="AUR46" i="1" s="1"/>
  <c r="AUS46" i="1" s="1"/>
  <c r="AUE46" i="1"/>
  <c r="AUF46" i="1" s="1"/>
  <c r="AUG46" i="1" s="1"/>
  <c r="AUH46" i="1" s="1"/>
  <c r="ATU46" i="1"/>
  <c r="ATV46" i="1" s="1"/>
  <c r="ATW46" i="1" s="1"/>
  <c r="ATT46" i="1"/>
  <c r="ATJ46" i="1"/>
  <c r="ATK46" i="1" s="1"/>
  <c r="ATL46" i="1" s="1"/>
  <c r="ATI46" i="1"/>
  <c r="ASX46" i="1"/>
  <c r="ASY46" i="1" s="1"/>
  <c r="ASZ46" i="1" s="1"/>
  <c r="ATA46" i="1" s="1"/>
  <c r="ASM46" i="1"/>
  <c r="ASN46" i="1" s="1"/>
  <c r="ASO46" i="1" s="1"/>
  <c r="ASP46" i="1" s="1"/>
  <c r="ASB46" i="1"/>
  <c r="ASC46" i="1" s="1"/>
  <c r="ASD46" i="1" s="1"/>
  <c r="ASE46" i="1" s="1"/>
  <c r="ARQ46" i="1"/>
  <c r="ARR46" i="1" s="1"/>
  <c r="ARS46" i="1" s="1"/>
  <c r="ART46" i="1" s="1"/>
  <c r="ARF46" i="1"/>
  <c r="ARG46" i="1" s="1"/>
  <c r="ARH46" i="1" s="1"/>
  <c r="ARI46" i="1" s="1"/>
  <c r="AQV46" i="1"/>
  <c r="AQW46" i="1" s="1"/>
  <c r="AQX46" i="1" s="1"/>
  <c r="AQU46" i="1"/>
  <c r="AQJ46" i="1"/>
  <c r="AQK46" i="1" s="1"/>
  <c r="AQL46" i="1" s="1"/>
  <c r="AQM46" i="1" s="1"/>
  <c r="APZ46" i="1"/>
  <c r="AQA46" i="1" s="1"/>
  <c r="AQB46" i="1" s="1"/>
  <c r="APY46" i="1"/>
  <c r="APO46" i="1"/>
  <c r="APP46" i="1" s="1"/>
  <c r="APQ46" i="1" s="1"/>
  <c r="APN46" i="1"/>
  <c r="APC46" i="1"/>
  <c r="APD46" i="1" s="1"/>
  <c r="APE46" i="1" s="1"/>
  <c r="APF46" i="1" s="1"/>
  <c r="AOR46" i="1"/>
  <c r="AOS46" i="1" s="1"/>
  <c r="AOT46" i="1" s="1"/>
  <c r="AOU46" i="1" s="1"/>
  <c r="AOG46" i="1"/>
  <c r="AOH46" i="1" s="1"/>
  <c r="AOI46" i="1" s="1"/>
  <c r="AOJ46" i="1" s="1"/>
  <c r="ANV46" i="1"/>
  <c r="ANW46" i="1" s="1"/>
  <c r="ANX46" i="1" s="1"/>
  <c r="ANY46" i="1" s="1"/>
  <c r="ANK46" i="1"/>
  <c r="ANL46" i="1" s="1"/>
  <c r="ANM46" i="1" s="1"/>
  <c r="ANN46" i="1" s="1"/>
  <c r="ANA46" i="1"/>
  <c r="ANB46" i="1" s="1"/>
  <c r="ANC46" i="1" s="1"/>
  <c r="AMZ46" i="1"/>
  <c r="AMO46" i="1"/>
  <c r="AMP46" i="1" s="1"/>
  <c r="AMQ46" i="1" s="1"/>
  <c r="AMR46" i="1" s="1"/>
  <c r="AMD46" i="1"/>
  <c r="AME46" i="1" s="1"/>
  <c r="AMF46" i="1" s="1"/>
  <c r="AMG46" i="1" s="1"/>
  <c r="ALS46" i="1"/>
  <c r="ALT46" i="1" s="1"/>
  <c r="ALU46" i="1" s="1"/>
  <c r="ALV46" i="1" s="1"/>
  <c r="ALI46" i="1"/>
  <c r="ALJ46" i="1" s="1"/>
  <c r="ALK46" i="1" s="1"/>
  <c r="ALH46" i="1"/>
  <c r="AKW46" i="1"/>
  <c r="AKX46" i="1" s="1"/>
  <c r="AKY46" i="1" s="1"/>
  <c r="AKZ46" i="1" s="1"/>
  <c r="AKM46" i="1"/>
  <c r="AKN46" i="1" s="1"/>
  <c r="AKO46" i="1" s="1"/>
  <c r="AKL46" i="1"/>
  <c r="AKA46" i="1"/>
  <c r="AKB46" i="1" s="1"/>
  <c r="AKC46" i="1" s="1"/>
  <c r="AKD46" i="1" s="1"/>
  <c r="AJP46" i="1"/>
  <c r="AJQ46" i="1" s="1"/>
  <c r="AJR46" i="1" s="1"/>
  <c r="AJS46" i="1" s="1"/>
  <c r="AJF46" i="1"/>
  <c r="AJG46" i="1" s="1"/>
  <c r="AJH46" i="1" s="1"/>
  <c r="AJE46" i="1"/>
  <c r="AIT46" i="1"/>
  <c r="AIU46" i="1" s="1"/>
  <c r="AIV46" i="1" s="1"/>
  <c r="AIW46" i="1" s="1"/>
  <c r="AII46" i="1"/>
  <c r="AIJ46" i="1" s="1"/>
  <c r="AIK46" i="1" s="1"/>
  <c r="AIL46" i="1" s="1"/>
  <c r="AIA46" i="1"/>
  <c r="AHY46" i="1"/>
  <c r="AHZ46" i="1" s="1"/>
  <c r="AHX46" i="1"/>
  <c r="AHM46" i="1"/>
  <c r="AHN46" i="1" s="1"/>
  <c r="AHO46" i="1" s="1"/>
  <c r="AHP46" i="1" s="1"/>
  <c r="AHE46" i="1"/>
  <c r="AHB46" i="1"/>
  <c r="AHC46" i="1" s="1"/>
  <c r="AHD46" i="1" s="1"/>
  <c r="AGQ46" i="1"/>
  <c r="AGR46" i="1" s="1"/>
  <c r="AGS46" i="1" s="1"/>
  <c r="AGT46" i="1" s="1"/>
  <c r="AGF46" i="1"/>
  <c r="AGG46" i="1" s="1"/>
  <c r="AGH46" i="1" s="1"/>
  <c r="AGI46" i="1" s="1"/>
  <c r="AFV46" i="1"/>
  <c r="AFW46" i="1" s="1"/>
  <c r="AFX46" i="1" s="1"/>
  <c r="AFU46" i="1"/>
  <c r="AFJ46" i="1"/>
  <c r="AFK46" i="1" s="1"/>
  <c r="AFL46" i="1" s="1"/>
  <c r="AFM46" i="1" s="1"/>
  <c r="AEY46" i="1"/>
  <c r="AEZ46" i="1" s="1"/>
  <c r="AFA46" i="1" s="1"/>
  <c r="AFB46" i="1" s="1"/>
  <c r="AEQ46" i="1"/>
  <c r="AEO46" i="1"/>
  <c r="AEP46" i="1" s="1"/>
  <c r="AEN46" i="1"/>
  <c r="AED46" i="1"/>
  <c r="AEE46" i="1" s="1"/>
  <c r="AEF46" i="1" s="1"/>
  <c r="AEC46" i="1"/>
  <c r="ADS46" i="1"/>
  <c r="ADT46" i="1" s="1"/>
  <c r="ADU46" i="1" s="1"/>
  <c r="ADR46" i="1"/>
  <c r="ADG46" i="1"/>
  <c r="ADH46" i="1" s="1"/>
  <c r="ADI46" i="1" s="1"/>
  <c r="ADJ46" i="1" s="1"/>
  <c r="ACV46" i="1"/>
  <c r="ACW46" i="1" s="1"/>
  <c r="ACX46" i="1" s="1"/>
  <c r="ACY46" i="1" s="1"/>
  <c r="ACK46" i="1"/>
  <c r="ACL46" i="1" s="1"/>
  <c r="ACM46" i="1" s="1"/>
  <c r="ACN46" i="1" s="1"/>
  <c r="ACA46" i="1"/>
  <c r="ACB46" i="1" s="1"/>
  <c r="ACC46" i="1" s="1"/>
  <c r="ABZ46" i="1"/>
  <c r="ABP46" i="1"/>
  <c r="ABQ46" i="1" s="1"/>
  <c r="ABR46" i="1" s="1"/>
  <c r="ABO46" i="1"/>
  <c r="ABG46" i="1"/>
  <c r="ABD46" i="1"/>
  <c r="ABE46" i="1" s="1"/>
  <c r="ABF46" i="1" s="1"/>
  <c r="AAS46" i="1"/>
  <c r="AAT46" i="1" s="1"/>
  <c r="AAU46" i="1" s="1"/>
  <c r="AAV46" i="1" s="1"/>
  <c r="AAK46" i="1"/>
  <c r="AAI46" i="1"/>
  <c r="AAJ46" i="1" s="1"/>
  <c r="AAH46" i="1"/>
  <c r="ZW46" i="1"/>
  <c r="ZX46" i="1" s="1"/>
  <c r="ZY46" i="1" s="1"/>
  <c r="ZZ46" i="1" s="1"/>
  <c r="ZO46" i="1"/>
  <c r="ZM46" i="1"/>
  <c r="ZN46" i="1" s="1"/>
  <c r="ZL46" i="1"/>
  <c r="ZA46" i="1"/>
  <c r="ZB46" i="1" s="1"/>
  <c r="ZC46" i="1" s="1"/>
  <c r="ZD46" i="1" s="1"/>
  <c r="YP46" i="1"/>
  <c r="YQ46" i="1" s="1"/>
  <c r="YR46" i="1" s="1"/>
  <c r="YS46" i="1" s="1"/>
  <c r="YE46" i="1"/>
  <c r="YF46" i="1" s="1"/>
  <c r="YG46" i="1" s="1"/>
  <c r="YH46" i="1" s="1"/>
  <c r="XU46" i="1"/>
  <c r="XV46" i="1" s="1"/>
  <c r="XW46" i="1" s="1"/>
  <c r="XT46" i="1"/>
  <c r="XI46" i="1"/>
  <c r="XJ46" i="1" s="1"/>
  <c r="XK46" i="1" s="1"/>
  <c r="XL46" i="1" s="1"/>
  <c r="XA46" i="1"/>
  <c r="WY46" i="1"/>
  <c r="WZ46" i="1" s="1"/>
  <c r="WX46" i="1"/>
  <c r="WM46" i="1"/>
  <c r="WN46" i="1" s="1"/>
  <c r="WO46" i="1" s="1"/>
  <c r="WP46" i="1" s="1"/>
  <c r="WB46" i="1"/>
  <c r="WC46" i="1" s="1"/>
  <c r="WD46" i="1" s="1"/>
  <c r="WE46" i="1" s="1"/>
  <c r="VQ46" i="1"/>
  <c r="VR46" i="1" s="1"/>
  <c r="VS46" i="1" s="1"/>
  <c r="VT46" i="1" s="1"/>
  <c r="VI46" i="1"/>
  <c r="VF46" i="1"/>
  <c r="VG46" i="1" s="1"/>
  <c r="VH46" i="1" s="1"/>
  <c r="UU46" i="1"/>
  <c r="UV46" i="1" s="1"/>
  <c r="UW46" i="1" s="1"/>
  <c r="UX46" i="1" s="1"/>
  <c r="UJ46" i="1"/>
  <c r="UK46" i="1" s="1"/>
  <c r="UL46" i="1" s="1"/>
  <c r="UM46" i="1" s="1"/>
  <c r="TZ46" i="1"/>
  <c r="UA46" i="1" s="1"/>
  <c r="UB46" i="1" s="1"/>
  <c r="TY46" i="1"/>
  <c r="TQ46" i="1"/>
  <c r="TN46" i="1"/>
  <c r="TO46" i="1" s="1"/>
  <c r="TP46" i="1" s="1"/>
  <c r="TC46" i="1"/>
  <c r="TD46" i="1" s="1"/>
  <c r="TE46" i="1" s="1"/>
  <c r="TF46" i="1" s="1"/>
  <c r="SS46" i="1"/>
  <c r="ST46" i="1" s="1"/>
  <c r="SU46" i="1" s="1"/>
  <c r="SR46" i="1"/>
  <c r="SH46" i="1"/>
  <c r="SI46" i="1" s="1"/>
  <c r="SJ46" i="1" s="1"/>
  <c r="SG46" i="1"/>
  <c r="RW46" i="1"/>
  <c r="RX46" i="1" s="1"/>
  <c r="RY46" i="1" s="1"/>
  <c r="RV46" i="1"/>
  <c r="RK46" i="1"/>
  <c r="RL46" i="1" s="1"/>
  <c r="RM46" i="1" s="1"/>
  <c r="RN46" i="1" s="1"/>
  <c r="RA46" i="1"/>
  <c r="RB46" i="1" s="1"/>
  <c r="RC46" i="1" s="1"/>
  <c r="QZ46" i="1"/>
  <c r="QO46" i="1"/>
  <c r="QP46" i="1" s="1"/>
  <c r="QQ46" i="1" s="1"/>
  <c r="QR46" i="1" s="1"/>
  <c r="QE46" i="1"/>
  <c r="QF46" i="1" s="1"/>
  <c r="QG46" i="1" s="1"/>
  <c r="QD46" i="1"/>
  <c r="PS46" i="1"/>
  <c r="PT46" i="1" s="1"/>
  <c r="PU46" i="1" s="1"/>
  <c r="PV46" i="1" s="1"/>
  <c r="PI46" i="1"/>
  <c r="PJ46" i="1" s="1"/>
  <c r="PK46" i="1" s="1"/>
  <c r="PH46" i="1"/>
  <c r="OW46" i="1"/>
  <c r="OX46" i="1" s="1"/>
  <c r="OY46" i="1" s="1"/>
  <c r="OZ46" i="1" s="1"/>
  <c r="OL46" i="1"/>
  <c r="OM46" i="1" s="1"/>
  <c r="ON46" i="1" s="1"/>
  <c r="OO46" i="1" s="1"/>
  <c r="OB46" i="1"/>
  <c r="OC46" i="1" s="1"/>
  <c r="OD46" i="1" s="1"/>
  <c r="OA46" i="1"/>
  <c r="NQ46" i="1"/>
  <c r="NR46" i="1" s="1"/>
  <c r="NS46" i="1" s="1"/>
  <c r="NP46" i="1"/>
  <c r="NE46" i="1"/>
  <c r="NF46" i="1" s="1"/>
  <c r="NG46" i="1" s="1"/>
  <c r="NH46" i="1" s="1"/>
  <c r="MU46" i="1"/>
  <c r="MV46" i="1" s="1"/>
  <c r="MW46" i="1" s="1"/>
  <c r="MT46" i="1"/>
  <c r="MJ46" i="1"/>
  <c r="MK46" i="1" s="1"/>
  <c r="ML46" i="1" s="1"/>
  <c r="MI46" i="1"/>
  <c r="LX46" i="1"/>
  <c r="LY46" i="1" s="1"/>
  <c r="LZ46" i="1" s="1"/>
  <c r="MA46" i="1" s="1"/>
  <c r="LN46" i="1"/>
  <c r="LO46" i="1" s="1"/>
  <c r="LP46" i="1" s="1"/>
  <c r="LM46" i="1"/>
  <c r="LE46" i="1"/>
  <c r="LC46" i="1"/>
  <c r="LD46" i="1" s="1"/>
  <c r="LB46" i="1"/>
  <c r="KQ46" i="1"/>
  <c r="KR46" i="1" s="1"/>
  <c r="KS46" i="1" s="1"/>
  <c r="KT46" i="1" s="1"/>
  <c r="KF46" i="1"/>
  <c r="KG46" i="1" s="1"/>
  <c r="KH46" i="1" s="1"/>
  <c r="KI46" i="1" s="1"/>
  <c r="JU46" i="1"/>
  <c r="JV46" i="1" s="1"/>
  <c r="JW46" i="1" s="1"/>
  <c r="JX46" i="1" s="1"/>
  <c r="JK46" i="1"/>
  <c r="JL46" i="1" s="1"/>
  <c r="JM46" i="1" s="1"/>
  <c r="JJ46" i="1"/>
  <c r="IY46" i="1"/>
  <c r="IZ46" i="1" s="1"/>
  <c r="JA46" i="1" s="1"/>
  <c r="JB46" i="1" s="1"/>
  <c r="IN46" i="1"/>
  <c r="IO46" i="1" s="1"/>
  <c r="IP46" i="1" s="1"/>
  <c r="IQ46" i="1" s="1"/>
  <c r="IC46" i="1"/>
  <c r="ID46" i="1" s="1"/>
  <c r="IE46" i="1" s="1"/>
  <c r="IF46" i="1" s="1"/>
  <c r="HU46" i="1"/>
  <c r="HS46" i="1"/>
  <c r="HT46" i="1" s="1"/>
  <c r="HR46" i="1"/>
  <c r="HG46" i="1"/>
  <c r="HH46" i="1" s="1"/>
  <c r="HI46" i="1" s="1"/>
  <c r="HJ46" i="1" s="1"/>
  <c r="GY46" i="1"/>
  <c r="GV46" i="1"/>
  <c r="GW46" i="1" s="1"/>
  <c r="GX46" i="1" s="1"/>
  <c r="GL46" i="1"/>
  <c r="GM46" i="1" s="1"/>
  <c r="GN46" i="1" s="1"/>
  <c r="GK46" i="1"/>
  <c r="FZ46" i="1"/>
  <c r="GA46" i="1" s="1"/>
  <c r="GB46" i="1" s="1"/>
  <c r="GC46" i="1" s="1"/>
  <c r="FO46" i="1"/>
  <c r="FP46" i="1" s="1"/>
  <c r="FQ46" i="1" s="1"/>
  <c r="FR46" i="1" s="1"/>
  <c r="FE46" i="1"/>
  <c r="FF46" i="1" s="1"/>
  <c r="FG46" i="1" s="1"/>
  <c r="FD46" i="1"/>
  <c r="ET46" i="1"/>
  <c r="EU46" i="1" s="1"/>
  <c r="EV46" i="1" s="1"/>
  <c r="ES46" i="1"/>
  <c r="EH46" i="1"/>
  <c r="EI46" i="1" s="1"/>
  <c r="EJ46" i="1" s="1"/>
  <c r="EK46" i="1" s="1"/>
  <c r="DX46" i="1"/>
  <c r="DY46" i="1" s="1"/>
  <c r="DZ46" i="1" s="1"/>
  <c r="DW46" i="1"/>
  <c r="DO46" i="1"/>
  <c r="DM46" i="1"/>
  <c r="DN46" i="1" s="1"/>
  <c r="DL46" i="1"/>
  <c r="DA46" i="1"/>
  <c r="DB46" i="1" s="1"/>
  <c r="DC46" i="1" s="1"/>
  <c r="DD46" i="1" s="1"/>
  <c r="CP46" i="1"/>
  <c r="CQ46" i="1" s="1"/>
  <c r="CR46" i="1" s="1"/>
  <c r="CS46" i="1" s="1"/>
  <c r="CF46" i="1"/>
  <c r="CG46" i="1" s="1"/>
  <c r="CH46" i="1" s="1"/>
  <c r="CE46" i="1"/>
  <c r="BU46" i="1"/>
  <c r="BV46" i="1" s="1"/>
  <c r="BW46" i="1" s="1"/>
  <c r="BT46" i="1"/>
  <c r="BI46" i="1"/>
  <c r="BJ46" i="1" s="1"/>
  <c r="BK46" i="1" s="1"/>
  <c r="BL46" i="1" s="1"/>
  <c r="AY46" i="1"/>
  <c r="AZ46" i="1" s="1"/>
  <c r="BA46" i="1" s="1"/>
  <c r="AX46" i="1"/>
  <c r="AM46" i="1"/>
  <c r="AN46" i="1" s="1"/>
  <c r="AO46" i="1" s="1"/>
  <c r="AP46" i="1" s="1"/>
  <c r="AB46" i="1"/>
  <c r="AC46" i="1" s="1"/>
  <c r="AD46" i="1" s="1"/>
  <c r="AE46" i="1" s="1"/>
  <c r="Q46" i="1"/>
  <c r="R46" i="1" s="1"/>
  <c r="S46" i="1" s="1"/>
  <c r="T46" i="1" s="1"/>
  <c r="I46" i="1"/>
  <c r="G46" i="1"/>
  <c r="H46" i="1" s="1"/>
  <c r="F46" i="1"/>
  <c r="CLI45" i="1"/>
  <c r="CLJ45" i="1" s="1"/>
  <c r="CLK45" i="1" s="1"/>
  <c r="CLL45" i="1" s="1"/>
  <c r="CKX45" i="1"/>
  <c r="CKY45" i="1" s="1"/>
  <c r="CKZ45" i="1" s="1"/>
  <c r="CLA45" i="1" s="1"/>
  <c r="CKN45" i="1"/>
  <c r="CKO45" i="1" s="1"/>
  <c r="CKP45" i="1" s="1"/>
  <c r="CKM45" i="1"/>
  <c r="CKB45" i="1"/>
  <c r="CKC45" i="1" s="1"/>
  <c r="CKD45" i="1" s="1"/>
  <c r="CKE45" i="1" s="1"/>
  <c r="CJR45" i="1"/>
  <c r="CJS45" i="1" s="1"/>
  <c r="CJT45" i="1" s="1"/>
  <c r="CJQ45" i="1"/>
  <c r="CJF45" i="1"/>
  <c r="CJG45" i="1" s="1"/>
  <c r="CJH45" i="1" s="1"/>
  <c r="CJI45" i="1" s="1"/>
  <c r="CIV45" i="1"/>
  <c r="CIW45" i="1" s="1"/>
  <c r="CIX45" i="1" s="1"/>
  <c r="CIU45" i="1"/>
  <c r="CIK45" i="1"/>
  <c r="CIL45" i="1" s="1"/>
  <c r="CIM45" i="1" s="1"/>
  <c r="CIJ45" i="1"/>
  <c r="CHY45" i="1"/>
  <c r="CHZ45" i="1" s="1"/>
  <c r="CIA45" i="1" s="1"/>
  <c r="CIB45" i="1" s="1"/>
  <c r="CHN45" i="1"/>
  <c r="CHO45" i="1" s="1"/>
  <c r="CHP45" i="1" s="1"/>
  <c r="CHQ45" i="1" s="1"/>
  <c r="CHD45" i="1"/>
  <c r="CHE45" i="1" s="1"/>
  <c r="CHF45" i="1" s="1"/>
  <c r="CHC45" i="1"/>
  <c r="CGR45" i="1"/>
  <c r="CGS45" i="1" s="1"/>
  <c r="CGT45" i="1" s="1"/>
  <c r="CGU45" i="1" s="1"/>
  <c r="CGG45" i="1"/>
  <c r="CGH45" i="1" s="1"/>
  <c r="CGI45" i="1" s="1"/>
  <c r="CGJ45" i="1" s="1"/>
  <c r="CFY45" i="1"/>
  <c r="CFW45" i="1"/>
  <c r="CFX45" i="1" s="1"/>
  <c r="CFV45" i="1"/>
  <c r="CFK45" i="1"/>
  <c r="CFL45" i="1" s="1"/>
  <c r="CFM45" i="1" s="1"/>
  <c r="CFN45" i="1" s="1"/>
  <c r="CFC45" i="1"/>
  <c r="CEZ45" i="1"/>
  <c r="CFA45" i="1" s="1"/>
  <c r="CFB45" i="1" s="1"/>
  <c r="CEP45" i="1"/>
  <c r="CEQ45" i="1" s="1"/>
  <c r="CER45" i="1" s="1"/>
  <c r="CEO45" i="1"/>
  <c r="CEE45" i="1"/>
  <c r="CEF45" i="1" s="1"/>
  <c r="CEG45" i="1" s="1"/>
  <c r="CED45" i="1"/>
  <c r="CDT45" i="1"/>
  <c r="CDU45" i="1" s="1"/>
  <c r="CDV45" i="1" s="1"/>
  <c r="CDS45" i="1"/>
  <c r="CDK45" i="1"/>
  <c r="CDH45" i="1"/>
  <c r="CDI45" i="1" s="1"/>
  <c r="CDJ45" i="1" s="1"/>
  <c r="CCX45" i="1"/>
  <c r="CCY45" i="1" s="1"/>
  <c r="CCZ45" i="1" s="1"/>
  <c r="CCW45" i="1"/>
  <c r="CCM45" i="1"/>
  <c r="CCN45" i="1" s="1"/>
  <c r="CCO45" i="1" s="1"/>
  <c r="CCL45" i="1"/>
  <c r="CCA45" i="1"/>
  <c r="CCB45" i="1" s="1"/>
  <c r="CCC45" i="1" s="1"/>
  <c r="CCD45" i="1" s="1"/>
  <c r="CBP45" i="1"/>
  <c r="CBQ45" i="1" s="1"/>
  <c r="CBR45" i="1" s="1"/>
  <c r="CBS45" i="1" s="1"/>
  <c r="CBE45" i="1"/>
  <c r="CBF45" i="1" s="1"/>
  <c r="CBG45" i="1" s="1"/>
  <c r="CBH45" i="1" s="1"/>
  <c r="CAW45" i="1"/>
  <c r="CAT45" i="1"/>
  <c r="CAU45" i="1" s="1"/>
  <c r="CAV45" i="1" s="1"/>
  <c r="CAI45" i="1"/>
  <c r="CAJ45" i="1" s="1"/>
  <c r="CAK45" i="1" s="1"/>
  <c r="CAL45" i="1" s="1"/>
  <c r="CAA45" i="1"/>
  <c r="BZY45" i="1"/>
  <c r="BZZ45" i="1" s="1"/>
  <c r="BZX45" i="1"/>
  <c r="BZN45" i="1"/>
  <c r="BZO45" i="1" s="1"/>
  <c r="BZP45" i="1" s="1"/>
  <c r="BZM45" i="1"/>
  <c r="BZE45" i="1"/>
  <c r="BZB45" i="1"/>
  <c r="BZC45" i="1" s="1"/>
  <c r="BZD45" i="1" s="1"/>
  <c r="BYQ45" i="1"/>
  <c r="BYR45" i="1" s="1"/>
  <c r="BYS45" i="1" s="1"/>
  <c r="BYT45" i="1" s="1"/>
  <c r="BYF45" i="1"/>
  <c r="BYG45" i="1" s="1"/>
  <c r="BYH45" i="1" s="1"/>
  <c r="BYI45" i="1" s="1"/>
  <c r="BXV45" i="1"/>
  <c r="BXW45" i="1" s="1"/>
  <c r="BXX45" i="1" s="1"/>
  <c r="BXU45" i="1"/>
  <c r="BXJ45" i="1"/>
  <c r="BXK45" i="1" s="1"/>
  <c r="BXL45" i="1" s="1"/>
  <c r="BXM45" i="1" s="1"/>
  <c r="BWZ45" i="1"/>
  <c r="BXA45" i="1" s="1"/>
  <c r="BXB45" i="1" s="1"/>
  <c r="BWY45" i="1"/>
  <c r="BWN45" i="1"/>
  <c r="BWO45" i="1" s="1"/>
  <c r="BWP45" i="1" s="1"/>
  <c r="BWQ45" i="1" s="1"/>
  <c r="BWD45" i="1"/>
  <c r="BWE45" i="1" s="1"/>
  <c r="BWF45" i="1" s="1"/>
  <c r="BWC45" i="1"/>
  <c r="BVR45" i="1"/>
  <c r="BVS45" i="1" s="1"/>
  <c r="BVT45" i="1" s="1"/>
  <c r="BVU45" i="1" s="1"/>
  <c r="BVH45" i="1"/>
  <c r="BVI45" i="1" s="1"/>
  <c r="BVJ45" i="1" s="1"/>
  <c r="BVG45" i="1"/>
  <c r="BUV45" i="1"/>
  <c r="BUW45" i="1" s="1"/>
  <c r="BUX45" i="1" s="1"/>
  <c r="BUY45" i="1" s="1"/>
  <c r="BUK45" i="1"/>
  <c r="BUL45" i="1" s="1"/>
  <c r="BUM45" i="1" s="1"/>
  <c r="BUN45" i="1" s="1"/>
  <c r="BTZ45" i="1"/>
  <c r="BUA45" i="1" s="1"/>
  <c r="BUB45" i="1" s="1"/>
  <c r="BUC45" i="1" s="1"/>
  <c r="BTP45" i="1"/>
  <c r="BTQ45" i="1" s="1"/>
  <c r="BTR45" i="1" s="1"/>
  <c r="BTO45" i="1"/>
  <c r="BTD45" i="1"/>
  <c r="BTE45" i="1" s="1"/>
  <c r="BTF45" i="1" s="1"/>
  <c r="BTG45" i="1" s="1"/>
  <c r="BST45" i="1"/>
  <c r="BSU45" i="1" s="1"/>
  <c r="BSV45" i="1" s="1"/>
  <c r="BSS45" i="1"/>
  <c r="BSI45" i="1"/>
  <c r="BSJ45" i="1" s="1"/>
  <c r="BSK45" i="1" s="1"/>
  <c r="BSH45" i="1"/>
  <c r="BRW45" i="1"/>
  <c r="BRX45" i="1" s="1"/>
  <c r="BRY45" i="1" s="1"/>
  <c r="BRZ45" i="1" s="1"/>
  <c r="BRM45" i="1"/>
  <c r="BRN45" i="1" s="1"/>
  <c r="BRO45" i="1" s="1"/>
  <c r="BRL45" i="1"/>
  <c r="BRA45" i="1"/>
  <c r="BRB45" i="1" s="1"/>
  <c r="BRC45" i="1" s="1"/>
  <c r="BRD45" i="1" s="1"/>
  <c r="BQQ45" i="1"/>
  <c r="BQR45" i="1" s="1"/>
  <c r="BQS45" i="1" s="1"/>
  <c r="BQP45" i="1"/>
  <c r="BQE45" i="1"/>
  <c r="BQF45" i="1" s="1"/>
  <c r="BQG45" i="1" s="1"/>
  <c r="BQH45" i="1" s="1"/>
  <c r="BPU45" i="1"/>
  <c r="BPV45" i="1" s="1"/>
  <c r="BPW45" i="1" s="1"/>
  <c r="BPT45" i="1"/>
  <c r="BPI45" i="1"/>
  <c r="BPJ45" i="1" s="1"/>
  <c r="BPK45" i="1" s="1"/>
  <c r="BPL45" i="1" s="1"/>
  <c r="BOY45" i="1"/>
  <c r="BOZ45" i="1" s="1"/>
  <c r="BPA45" i="1" s="1"/>
  <c r="BOX45" i="1"/>
  <c r="BON45" i="1"/>
  <c r="BOO45" i="1" s="1"/>
  <c r="BOP45" i="1" s="1"/>
  <c r="BOM45" i="1"/>
  <c r="BOE45" i="1"/>
  <c r="BOC45" i="1"/>
  <c r="BOD45" i="1" s="1"/>
  <c r="BOB45" i="1"/>
  <c r="BNR45" i="1"/>
  <c r="BNS45" i="1" s="1"/>
  <c r="BNT45" i="1" s="1"/>
  <c r="BNQ45" i="1"/>
  <c r="BNI45" i="1"/>
  <c r="BNG45" i="1"/>
  <c r="BNH45" i="1" s="1"/>
  <c r="BNF45" i="1"/>
  <c r="BMV45" i="1"/>
  <c r="BMW45" i="1" s="1"/>
  <c r="BMX45" i="1" s="1"/>
  <c r="BMU45" i="1"/>
  <c r="BMM45" i="1"/>
  <c r="BMJ45" i="1"/>
  <c r="BMK45" i="1" s="1"/>
  <c r="BML45" i="1" s="1"/>
  <c r="BLZ45" i="1"/>
  <c r="BMA45" i="1" s="1"/>
  <c r="BMB45" i="1" s="1"/>
  <c r="BLY45" i="1"/>
  <c r="BLN45" i="1"/>
  <c r="BLO45" i="1" s="1"/>
  <c r="BLP45" i="1" s="1"/>
  <c r="BLQ45" i="1" s="1"/>
  <c r="BLD45" i="1"/>
  <c r="BLE45" i="1" s="1"/>
  <c r="BLF45" i="1" s="1"/>
  <c r="BLC45" i="1"/>
  <c r="BKS45" i="1"/>
  <c r="BKT45" i="1" s="1"/>
  <c r="BKU45" i="1" s="1"/>
  <c r="BKR45" i="1"/>
  <c r="BKH45" i="1"/>
  <c r="BKI45" i="1" s="1"/>
  <c r="BKJ45" i="1" s="1"/>
  <c r="BKG45" i="1"/>
  <c r="BJV45" i="1"/>
  <c r="BJW45" i="1" s="1"/>
  <c r="BJX45" i="1" s="1"/>
  <c r="BJY45" i="1" s="1"/>
  <c r="BJL45" i="1"/>
  <c r="BJM45" i="1" s="1"/>
  <c r="BJN45" i="1" s="1"/>
  <c r="BJK45" i="1"/>
  <c r="BIZ45" i="1"/>
  <c r="BJA45" i="1" s="1"/>
  <c r="BJB45" i="1" s="1"/>
  <c r="BJC45" i="1" s="1"/>
  <c r="BIP45" i="1"/>
  <c r="BIQ45" i="1" s="1"/>
  <c r="BIR45" i="1" s="1"/>
  <c r="BIO45" i="1"/>
  <c r="BID45" i="1"/>
  <c r="BIE45" i="1" s="1"/>
  <c r="BIF45" i="1" s="1"/>
  <c r="BIG45" i="1" s="1"/>
  <c r="BHS45" i="1"/>
  <c r="BHT45" i="1" s="1"/>
  <c r="BHU45" i="1" s="1"/>
  <c r="BHV45" i="1" s="1"/>
  <c r="BHI45" i="1"/>
  <c r="BHJ45" i="1" s="1"/>
  <c r="BHK45" i="1" s="1"/>
  <c r="BHH45" i="1"/>
  <c r="BGW45" i="1"/>
  <c r="BGX45" i="1" s="1"/>
  <c r="BGY45" i="1" s="1"/>
  <c r="BGZ45" i="1" s="1"/>
  <c r="BGL45" i="1"/>
  <c r="BGM45" i="1" s="1"/>
  <c r="BGN45" i="1" s="1"/>
  <c r="BGO45" i="1" s="1"/>
  <c r="BGB45" i="1"/>
  <c r="BGC45" i="1" s="1"/>
  <c r="BGD45" i="1" s="1"/>
  <c r="BGA45" i="1"/>
  <c r="BFP45" i="1"/>
  <c r="BFQ45" i="1" s="1"/>
  <c r="BFR45" i="1" s="1"/>
  <c r="BFS45" i="1" s="1"/>
  <c r="BFE45" i="1"/>
  <c r="BFF45" i="1" s="1"/>
  <c r="BFG45" i="1" s="1"/>
  <c r="BFH45" i="1" s="1"/>
  <c r="BEU45" i="1"/>
  <c r="BEV45" i="1" s="1"/>
  <c r="BEW45" i="1" s="1"/>
  <c r="BET45" i="1"/>
  <c r="BEI45" i="1"/>
  <c r="BEJ45" i="1" s="1"/>
  <c r="BEK45" i="1" s="1"/>
  <c r="BEL45" i="1" s="1"/>
  <c r="BDX45" i="1"/>
  <c r="BDY45" i="1" s="1"/>
  <c r="BDZ45" i="1" s="1"/>
  <c r="BEA45" i="1" s="1"/>
  <c r="BDM45" i="1"/>
  <c r="BDN45" i="1" s="1"/>
  <c r="BDO45" i="1" s="1"/>
  <c r="BDP45" i="1" s="1"/>
  <c r="BDB45" i="1"/>
  <c r="BDC45" i="1" s="1"/>
  <c r="BDD45" i="1" s="1"/>
  <c r="BDE45" i="1" s="1"/>
  <c r="BCR45" i="1"/>
  <c r="BCS45" i="1" s="1"/>
  <c r="BCT45" i="1" s="1"/>
  <c r="BCQ45" i="1"/>
  <c r="BCF45" i="1"/>
  <c r="BCG45" i="1" s="1"/>
  <c r="BCH45" i="1" s="1"/>
  <c r="BCI45" i="1" s="1"/>
  <c r="BBV45" i="1"/>
  <c r="BBW45" i="1" s="1"/>
  <c r="BBX45" i="1" s="1"/>
  <c r="BBU45" i="1"/>
  <c r="BBJ45" i="1"/>
  <c r="BBK45" i="1" s="1"/>
  <c r="BBL45" i="1" s="1"/>
  <c r="BBM45" i="1" s="1"/>
  <c r="BAZ45" i="1"/>
  <c r="BBA45" i="1" s="1"/>
  <c r="BBB45" i="1" s="1"/>
  <c r="BAY45" i="1"/>
  <c r="BAN45" i="1"/>
  <c r="BAO45" i="1" s="1"/>
  <c r="BAP45" i="1" s="1"/>
  <c r="BAQ45" i="1" s="1"/>
  <c r="BAD45" i="1"/>
  <c r="BAE45" i="1" s="1"/>
  <c r="BAF45" i="1" s="1"/>
  <c r="BAC45" i="1"/>
  <c r="AZR45" i="1"/>
  <c r="AZS45" i="1" s="1"/>
  <c r="AZT45" i="1" s="1"/>
  <c r="AZU45" i="1" s="1"/>
  <c r="AZG45" i="1"/>
  <c r="AZH45" i="1" s="1"/>
  <c r="AZI45" i="1" s="1"/>
  <c r="AZJ45" i="1" s="1"/>
  <c r="AYV45" i="1"/>
  <c r="AYW45" i="1" s="1"/>
  <c r="AYX45" i="1" s="1"/>
  <c r="AYY45" i="1" s="1"/>
  <c r="AYK45" i="1"/>
  <c r="AYL45" i="1" s="1"/>
  <c r="AYM45" i="1" s="1"/>
  <c r="AYN45" i="1" s="1"/>
  <c r="AXZ45" i="1"/>
  <c r="AYA45" i="1" s="1"/>
  <c r="AYB45" i="1" s="1"/>
  <c r="AYC45" i="1" s="1"/>
  <c r="AXP45" i="1"/>
  <c r="AXQ45" i="1" s="1"/>
  <c r="AXR45" i="1" s="1"/>
  <c r="AXO45" i="1"/>
  <c r="AXD45" i="1"/>
  <c r="AXE45" i="1" s="1"/>
  <c r="AXF45" i="1" s="1"/>
  <c r="AXG45" i="1" s="1"/>
  <c r="AWT45" i="1"/>
  <c r="AWU45" i="1" s="1"/>
  <c r="AWV45" i="1" s="1"/>
  <c r="AWS45" i="1"/>
  <c r="AWH45" i="1"/>
  <c r="AWI45" i="1" s="1"/>
  <c r="AWJ45" i="1" s="1"/>
  <c r="AWK45" i="1" s="1"/>
  <c r="AVW45" i="1"/>
  <c r="AVX45" i="1" s="1"/>
  <c r="AVY45" i="1" s="1"/>
  <c r="AVZ45" i="1" s="1"/>
  <c r="AVO45" i="1"/>
  <c r="AVL45" i="1"/>
  <c r="AVM45" i="1" s="1"/>
  <c r="AVN45" i="1" s="1"/>
  <c r="AVA45" i="1"/>
  <c r="AVB45" i="1" s="1"/>
  <c r="AVC45" i="1" s="1"/>
  <c r="AVD45" i="1" s="1"/>
  <c r="AUP45" i="1"/>
  <c r="AUQ45" i="1" s="1"/>
  <c r="AUR45" i="1" s="1"/>
  <c r="AUS45" i="1" s="1"/>
  <c r="AUE45" i="1"/>
  <c r="AUF45" i="1" s="1"/>
  <c r="AUG45" i="1" s="1"/>
  <c r="AUH45" i="1" s="1"/>
  <c r="ATT45" i="1"/>
  <c r="ATU45" i="1" s="1"/>
  <c r="ATV45" i="1" s="1"/>
  <c r="ATW45" i="1" s="1"/>
  <c r="ATI45" i="1"/>
  <c r="ATJ45" i="1" s="1"/>
  <c r="ATK45" i="1" s="1"/>
  <c r="ATL45" i="1" s="1"/>
  <c r="ASX45" i="1"/>
  <c r="ASY45" i="1" s="1"/>
  <c r="ASZ45" i="1" s="1"/>
  <c r="ATA45" i="1" s="1"/>
  <c r="ASN45" i="1"/>
  <c r="ASO45" i="1" s="1"/>
  <c r="ASP45" i="1" s="1"/>
  <c r="ASM45" i="1"/>
  <c r="ASB45" i="1"/>
  <c r="ASC45" i="1" s="1"/>
  <c r="ASD45" i="1" s="1"/>
  <c r="ASE45" i="1" s="1"/>
  <c r="ARR45" i="1"/>
  <c r="ARS45" i="1" s="1"/>
  <c r="ART45" i="1" s="1"/>
  <c r="ARQ45" i="1"/>
  <c r="ARF45" i="1"/>
  <c r="ARG45" i="1" s="1"/>
  <c r="ARH45" i="1" s="1"/>
  <c r="ARI45" i="1" s="1"/>
  <c r="AQU45" i="1"/>
  <c r="AQV45" i="1" s="1"/>
  <c r="AQW45" i="1" s="1"/>
  <c r="AQX45" i="1" s="1"/>
  <c r="AQJ45" i="1"/>
  <c r="AQK45" i="1" s="1"/>
  <c r="AQL45" i="1" s="1"/>
  <c r="AQM45" i="1" s="1"/>
  <c r="APZ45" i="1"/>
  <c r="AQA45" i="1" s="1"/>
  <c r="AQB45" i="1" s="1"/>
  <c r="APY45" i="1"/>
  <c r="APN45" i="1"/>
  <c r="APO45" i="1" s="1"/>
  <c r="APP45" i="1" s="1"/>
  <c r="APQ45" i="1" s="1"/>
  <c r="APD45" i="1"/>
  <c r="APE45" i="1" s="1"/>
  <c r="APF45" i="1" s="1"/>
  <c r="APC45" i="1"/>
  <c r="AOR45" i="1"/>
  <c r="AOS45" i="1" s="1"/>
  <c r="AOT45" i="1" s="1"/>
  <c r="AOU45" i="1" s="1"/>
  <c r="AOH45" i="1"/>
  <c r="AOI45" i="1" s="1"/>
  <c r="AOJ45" i="1" s="1"/>
  <c r="AOG45" i="1"/>
  <c r="ANV45" i="1"/>
  <c r="ANW45" i="1" s="1"/>
  <c r="ANX45" i="1" s="1"/>
  <c r="ANY45" i="1" s="1"/>
  <c r="ANK45" i="1"/>
  <c r="ANL45" i="1" s="1"/>
  <c r="ANM45" i="1" s="1"/>
  <c r="ANN45" i="1" s="1"/>
  <c r="AMZ45" i="1"/>
  <c r="ANA45" i="1" s="1"/>
  <c r="ANB45" i="1" s="1"/>
  <c r="ANC45" i="1" s="1"/>
  <c r="AMP45" i="1"/>
  <c r="AMQ45" i="1" s="1"/>
  <c r="AMR45" i="1" s="1"/>
  <c r="AMO45" i="1"/>
  <c r="AMD45" i="1"/>
  <c r="AME45" i="1" s="1"/>
  <c r="AMF45" i="1" s="1"/>
  <c r="AMG45" i="1" s="1"/>
  <c r="ALS45" i="1"/>
  <c r="ALT45" i="1" s="1"/>
  <c r="ALU45" i="1" s="1"/>
  <c r="ALV45" i="1" s="1"/>
  <c r="ALK45" i="1"/>
  <c r="ALH45" i="1"/>
  <c r="ALI45" i="1" s="1"/>
  <c r="ALJ45" i="1" s="1"/>
  <c r="AKW45" i="1"/>
  <c r="AKX45" i="1" s="1"/>
  <c r="AKY45" i="1" s="1"/>
  <c r="AKZ45" i="1" s="1"/>
  <c r="AKL45" i="1"/>
  <c r="AKM45" i="1" s="1"/>
  <c r="AKN45" i="1" s="1"/>
  <c r="AKO45" i="1" s="1"/>
  <c r="AKA45" i="1"/>
  <c r="AKB45" i="1" s="1"/>
  <c r="AKC45" i="1" s="1"/>
  <c r="AKD45" i="1" s="1"/>
  <c r="AJP45" i="1"/>
  <c r="AJQ45" i="1" s="1"/>
  <c r="AJR45" i="1" s="1"/>
  <c r="AJS45" i="1" s="1"/>
  <c r="AJE45" i="1"/>
  <c r="AJF45" i="1" s="1"/>
  <c r="AJG45" i="1" s="1"/>
  <c r="AJH45" i="1" s="1"/>
  <c r="AIT45" i="1"/>
  <c r="AIU45" i="1" s="1"/>
  <c r="AIV45" i="1" s="1"/>
  <c r="AIW45" i="1" s="1"/>
  <c r="AII45" i="1"/>
  <c r="AIJ45" i="1" s="1"/>
  <c r="AIK45" i="1" s="1"/>
  <c r="AIL45" i="1" s="1"/>
  <c r="AHX45" i="1"/>
  <c r="AHY45" i="1" s="1"/>
  <c r="AHZ45" i="1" s="1"/>
  <c r="AIA45" i="1" s="1"/>
  <c r="AHN45" i="1"/>
  <c r="AHO45" i="1" s="1"/>
  <c r="AHP45" i="1" s="1"/>
  <c r="AHM45" i="1"/>
  <c r="AHB45" i="1"/>
  <c r="AHC45" i="1" s="1"/>
  <c r="AHD45" i="1" s="1"/>
  <c r="AHE45" i="1" s="1"/>
  <c r="AGQ45" i="1"/>
  <c r="AGR45" i="1" s="1"/>
  <c r="AGS45" i="1" s="1"/>
  <c r="AGT45" i="1" s="1"/>
  <c r="AGF45" i="1"/>
  <c r="AGG45" i="1" s="1"/>
  <c r="AGH45" i="1" s="1"/>
  <c r="AGI45" i="1" s="1"/>
  <c r="AFU45" i="1"/>
  <c r="AFV45" i="1" s="1"/>
  <c r="AFW45" i="1" s="1"/>
  <c r="AFX45" i="1" s="1"/>
  <c r="AFJ45" i="1"/>
  <c r="AFK45" i="1" s="1"/>
  <c r="AFL45" i="1" s="1"/>
  <c r="AFM45" i="1" s="1"/>
  <c r="AEY45" i="1"/>
  <c r="AEZ45" i="1" s="1"/>
  <c r="AFA45" i="1" s="1"/>
  <c r="AFB45" i="1" s="1"/>
  <c r="AEQ45" i="1"/>
  <c r="AEN45" i="1"/>
  <c r="AEO45" i="1" s="1"/>
  <c r="AEP45" i="1" s="1"/>
  <c r="AEC45" i="1"/>
  <c r="AED45" i="1" s="1"/>
  <c r="AEE45" i="1" s="1"/>
  <c r="AEF45" i="1" s="1"/>
  <c r="ADR45" i="1"/>
  <c r="ADS45" i="1" s="1"/>
  <c r="ADT45" i="1" s="1"/>
  <c r="ADU45" i="1" s="1"/>
  <c r="ADG45" i="1"/>
  <c r="ADH45" i="1" s="1"/>
  <c r="ADI45" i="1" s="1"/>
  <c r="ADJ45" i="1" s="1"/>
  <c r="ACV45" i="1"/>
  <c r="ACW45" i="1" s="1"/>
  <c r="ACX45" i="1" s="1"/>
  <c r="ACY45" i="1" s="1"/>
  <c r="ACL45" i="1"/>
  <c r="ACM45" i="1" s="1"/>
  <c r="ACN45" i="1" s="1"/>
  <c r="ACK45" i="1"/>
  <c r="ABZ45" i="1"/>
  <c r="ACA45" i="1" s="1"/>
  <c r="ACB45" i="1" s="1"/>
  <c r="ACC45" i="1" s="1"/>
  <c r="ABP45" i="1"/>
  <c r="ABQ45" i="1" s="1"/>
  <c r="ABR45" i="1" s="1"/>
  <c r="ABO45" i="1"/>
  <c r="ABD45" i="1"/>
  <c r="ABE45" i="1" s="1"/>
  <c r="ABF45" i="1" s="1"/>
  <c r="ABG45" i="1" s="1"/>
  <c r="AAS45" i="1"/>
  <c r="AAT45" i="1" s="1"/>
  <c r="AAU45" i="1" s="1"/>
  <c r="AAV45" i="1" s="1"/>
  <c r="AAH45" i="1"/>
  <c r="AAI45" i="1" s="1"/>
  <c r="AAJ45" i="1" s="1"/>
  <c r="AAK45" i="1" s="1"/>
  <c r="ZW45" i="1"/>
  <c r="ZX45" i="1" s="1"/>
  <c r="ZY45" i="1" s="1"/>
  <c r="ZZ45" i="1" s="1"/>
  <c r="ZL45" i="1"/>
  <c r="ZM45" i="1" s="1"/>
  <c r="ZN45" i="1" s="1"/>
  <c r="ZO45" i="1" s="1"/>
  <c r="ZA45" i="1"/>
  <c r="ZB45" i="1" s="1"/>
  <c r="ZC45" i="1" s="1"/>
  <c r="ZD45" i="1" s="1"/>
  <c r="YP45" i="1"/>
  <c r="YQ45" i="1" s="1"/>
  <c r="YR45" i="1" s="1"/>
  <c r="YS45" i="1" s="1"/>
  <c r="YE45" i="1"/>
  <c r="YF45" i="1" s="1"/>
  <c r="YG45" i="1" s="1"/>
  <c r="YH45" i="1" s="1"/>
  <c r="XT45" i="1"/>
  <c r="XU45" i="1" s="1"/>
  <c r="XV45" i="1" s="1"/>
  <c r="XW45" i="1" s="1"/>
  <c r="XI45" i="1"/>
  <c r="XJ45" i="1" s="1"/>
  <c r="XK45" i="1" s="1"/>
  <c r="XL45" i="1" s="1"/>
  <c r="WX45" i="1"/>
  <c r="WY45" i="1" s="1"/>
  <c r="WZ45" i="1" s="1"/>
  <c r="XA45" i="1" s="1"/>
  <c r="WM45" i="1"/>
  <c r="WN45" i="1" s="1"/>
  <c r="WO45" i="1" s="1"/>
  <c r="WP45" i="1" s="1"/>
  <c r="WB45" i="1"/>
  <c r="WC45" i="1" s="1"/>
  <c r="WD45" i="1" s="1"/>
  <c r="WE45" i="1" s="1"/>
  <c r="VR45" i="1"/>
  <c r="VS45" i="1" s="1"/>
  <c r="VT45" i="1" s="1"/>
  <c r="VQ45" i="1"/>
  <c r="VF45" i="1"/>
  <c r="VG45" i="1" s="1"/>
  <c r="VH45" i="1" s="1"/>
  <c r="VI45" i="1" s="1"/>
  <c r="UV45" i="1"/>
  <c r="UW45" i="1" s="1"/>
  <c r="UX45" i="1" s="1"/>
  <c r="UU45" i="1"/>
  <c r="UM45" i="1"/>
  <c r="UJ45" i="1"/>
  <c r="UK45" i="1" s="1"/>
  <c r="UL45" i="1" s="1"/>
  <c r="TY45" i="1"/>
  <c r="TZ45" i="1" s="1"/>
  <c r="UA45" i="1" s="1"/>
  <c r="UB45" i="1" s="1"/>
  <c r="TN45" i="1"/>
  <c r="TO45" i="1" s="1"/>
  <c r="TP45" i="1" s="1"/>
  <c r="TQ45" i="1" s="1"/>
  <c r="TC45" i="1"/>
  <c r="TD45" i="1" s="1"/>
  <c r="TE45" i="1" s="1"/>
  <c r="TF45" i="1" s="1"/>
  <c r="SR45" i="1"/>
  <c r="SS45" i="1" s="1"/>
  <c r="ST45" i="1" s="1"/>
  <c r="SU45" i="1" s="1"/>
  <c r="SG45" i="1"/>
  <c r="SH45" i="1" s="1"/>
  <c r="SI45" i="1" s="1"/>
  <c r="SJ45" i="1" s="1"/>
  <c r="RV45" i="1"/>
  <c r="RW45" i="1" s="1"/>
  <c r="RX45" i="1" s="1"/>
  <c r="RY45" i="1" s="1"/>
  <c r="RK45" i="1"/>
  <c r="RL45" i="1" s="1"/>
  <c r="RM45" i="1" s="1"/>
  <c r="RN45" i="1" s="1"/>
  <c r="QZ45" i="1"/>
  <c r="RA45" i="1" s="1"/>
  <c r="RB45" i="1" s="1"/>
  <c r="RC45" i="1" s="1"/>
  <c r="QP45" i="1"/>
  <c r="QQ45" i="1" s="1"/>
  <c r="QR45" i="1" s="1"/>
  <c r="QO45" i="1"/>
  <c r="QD45" i="1"/>
  <c r="QE45" i="1" s="1"/>
  <c r="QF45" i="1" s="1"/>
  <c r="QG45" i="1" s="1"/>
  <c r="PT45" i="1"/>
  <c r="PU45" i="1" s="1"/>
  <c r="PV45" i="1" s="1"/>
  <c r="PS45" i="1"/>
  <c r="PH45" i="1"/>
  <c r="PI45" i="1" s="1"/>
  <c r="PJ45" i="1" s="1"/>
  <c r="PK45" i="1" s="1"/>
  <c r="OX45" i="1"/>
  <c r="OY45" i="1" s="1"/>
  <c r="OZ45" i="1" s="1"/>
  <c r="OW45" i="1"/>
  <c r="OL45" i="1"/>
  <c r="OM45" i="1" s="1"/>
  <c r="ON45" i="1" s="1"/>
  <c r="OO45" i="1" s="1"/>
  <c r="OB45" i="1"/>
  <c r="OC45" i="1" s="1"/>
  <c r="OD45" i="1" s="1"/>
  <c r="OA45" i="1"/>
  <c r="NP45" i="1"/>
  <c r="NQ45" i="1" s="1"/>
  <c r="NR45" i="1" s="1"/>
  <c r="NS45" i="1" s="1"/>
  <c r="NF45" i="1"/>
  <c r="NG45" i="1" s="1"/>
  <c r="NH45" i="1" s="1"/>
  <c r="NE45" i="1"/>
  <c r="MT45" i="1"/>
  <c r="MU45" i="1" s="1"/>
  <c r="MV45" i="1" s="1"/>
  <c r="MW45" i="1" s="1"/>
  <c r="MI45" i="1"/>
  <c r="MJ45" i="1" s="1"/>
  <c r="MK45" i="1" s="1"/>
  <c r="ML45" i="1" s="1"/>
  <c r="LX45" i="1"/>
  <c r="LY45" i="1" s="1"/>
  <c r="LZ45" i="1" s="1"/>
  <c r="MA45" i="1" s="1"/>
  <c r="LM45" i="1"/>
  <c r="LN45" i="1" s="1"/>
  <c r="LO45" i="1" s="1"/>
  <c r="LP45" i="1" s="1"/>
  <c r="LB45" i="1"/>
  <c r="LC45" i="1" s="1"/>
  <c r="LD45" i="1" s="1"/>
  <c r="LE45" i="1" s="1"/>
  <c r="KQ45" i="1"/>
  <c r="KR45" i="1" s="1"/>
  <c r="KS45" i="1" s="1"/>
  <c r="KT45" i="1" s="1"/>
  <c r="KF45" i="1"/>
  <c r="KG45" i="1" s="1"/>
  <c r="KH45" i="1" s="1"/>
  <c r="KI45" i="1" s="1"/>
  <c r="JV45" i="1"/>
  <c r="JW45" i="1" s="1"/>
  <c r="JX45" i="1" s="1"/>
  <c r="JU45" i="1"/>
  <c r="JJ45" i="1"/>
  <c r="JK45" i="1" s="1"/>
  <c r="JL45" i="1" s="1"/>
  <c r="JM45" i="1" s="1"/>
  <c r="IY45" i="1"/>
  <c r="IZ45" i="1" s="1"/>
  <c r="JA45" i="1" s="1"/>
  <c r="JB45" i="1" s="1"/>
  <c r="IN45" i="1"/>
  <c r="IO45" i="1" s="1"/>
  <c r="IP45" i="1" s="1"/>
  <c r="IQ45" i="1" s="1"/>
  <c r="IC45" i="1"/>
  <c r="ID45" i="1" s="1"/>
  <c r="IE45" i="1" s="1"/>
  <c r="IF45" i="1" s="1"/>
  <c r="HR45" i="1"/>
  <c r="HS45" i="1" s="1"/>
  <c r="HT45" i="1" s="1"/>
  <c r="HU45" i="1" s="1"/>
  <c r="HH45" i="1"/>
  <c r="HI45" i="1" s="1"/>
  <c r="HJ45" i="1" s="1"/>
  <c r="HG45" i="1"/>
  <c r="GY45" i="1"/>
  <c r="GV45" i="1"/>
  <c r="GW45" i="1" s="1"/>
  <c r="GX45" i="1" s="1"/>
  <c r="GK45" i="1"/>
  <c r="GL45" i="1" s="1"/>
  <c r="GM45" i="1" s="1"/>
  <c r="GN45" i="1" s="1"/>
  <c r="FZ45" i="1"/>
  <c r="GA45" i="1" s="1"/>
  <c r="GB45" i="1" s="1"/>
  <c r="GC45" i="1" s="1"/>
  <c r="FP45" i="1"/>
  <c r="FQ45" i="1" s="1"/>
  <c r="FR45" i="1" s="1"/>
  <c r="FO45" i="1"/>
  <c r="FD45" i="1"/>
  <c r="FE45" i="1" s="1"/>
  <c r="FF45" i="1" s="1"/>
  <c r="FG45" i="1" s="1"/>
  <c r="ET45" i="1"/>
  <c r="EU45" i="1" s="1"/>
  <c r="EV45" i="1" s="1"/>
  <c r="ES45" i="1"/>
  <c r="EH45" i="1"/>
  <c r="EI45" i="1" s="1"/>
  <c r="EJ45" i="1" s="1"/>
  <c r="EK45" i="1" s="1"/>
  <c r="DW45" i="1"/>
  <c r="DX45" i="1" s="1"/>
  <c r="DY45" i="1" s="1"/>
  <c r="DZ45" i="1" s="1"/>
  <c r="DO45" i="1"/>
  <c r="DL45" i="1"/>
  <c r="DM45" i="1" s="1"/>
  <c r="DN45" i="1" s="1"/>
  <c r="DB45" i="1"/>
  <c r="DC45" i="1" s="1"/>
  <c r="DD45" i="1" s="1"/>
  <c r="DA45" i="1"/>
  <c r="CP45" i="1"/>
  <c r="CQ45" i="1" s="1"/>
  <c r="CR45" i="1" s="1"/>
  <c r="CS45" i="1" s="1"/>
  <c r="CF45" i="1"/>
  <c r="CG45" i="1" s="1"/>
  <c r="CH45" i="1" s="1"/>
  <c r="CE45" i="1"/>
  <c r="BT45" i="1"/>
  <c r="BU45" i="1" s="1"/>
  <c r="BV45" i="1" s="1"/>
  <c r="BW45" i="1" s="1"/>
  <c r="BJ45" i="1"/>
  <c r="BK45" i="1" s="1"/>
  <c r="BL45" i="1" s="1"/>
  <c r="BI45" i="1"/>
  <c r="AX45" i="1"/>
  <c r="AY45" i="1" s="1"/>
  <c r="AZ45" i="1" s="1"/>
  <c r="BA45" i="1" s="1"/>
  <c r="AM45" i="1"/>
  <c r="AN45" i="1" s="1"/>
  <c r="AO45" i="1" s="1"/>
  <c r="AP45" i="1" s="1"/>
  <c r="AB45" i="1"/>
  <c r="AC45" i="1" s="1"/>
  <c r="AD45" i="1" s="1"/>
  <c r="AE45" i="1" s="1"/>
  <c r="Q45" i="1"/>
  <c r="R45" i="1" s="1"/>
  <c r="S45" i="1" s="1"/>
  <c r="T45" i="1" s="1"/>
  <c r="F45" i="1"/>
  <c r="G45" i="1" s="1"/>
  <c r="H45" i="1" s="1"/>
  <c r="I45" i="1" s="1"/>
  <c r="CLI44" i="1"/>
  <c r="CLJ44" i="1" s="1"/>
  <c r="CLK44" i="1" s="1"/>
  <c r="CLL44" i="1" s="1"/>
  <c r="CKX44" i="1"/>
  <c r="CKY44" i="1" s="1"/>
  <c r="CKZ44" i="1" s="1"/>
  <c r="CLA44" i="1" s="1"/>
  <c r="CKM44" i="1"/>
  <c r="CKN44" i="1" s="1"/>
  <c r="CKO44" i="1" s="1"/>
  <c r="CKP44" i="1" s="1"/>
  <c r="CKB44" i="1"/>
  <c r="CKC44" i="1" s="1"/>
  <c r="CKD44" i="1" s="1"/>
  <c r="CKE44" i="1" s="1"/>
  <c r="CJR44" i="1"/>
  <c r="CJS44" i="1" s="1"/>
  <c r="CJT44" i="1" s="1"/>
  <c r="CJQ44" i="1"/>
  <c r="CJI44" i="1"/>
  <c r="CJF44" i="1"/>
  <c r="CJG44" i="1" s="1"/>
  <c r="CJH44" i="1" s="1"/>
  <c r="CIU44" i="1"/>
  <c r="CIV44" i="1" s="1"/>
  <c r="CIW44" i="1" s="1"/>
  <c r="CIX44" i="1" s="1"/>
  <c r="CIJ44" i="1"/>
  <c r="CIK44" i="1" s="1"/>
  <c r="CIL44" i="1" s="1"/>
  <c r="CIM44" i="1" s="1"/>
  <c r="CHZ44" i="1"/>
  <c r="CIA44" i="1" s="1"/>
  <c r="CIB44" i="1" s="1"/>
  <c r="CHY44" i="1"/>
  <c r="CHN44" i="1"/>
  <c r="CHO44" i="1" s="1"/>
  <c r="CHP44" i="1" s="1"/>
  <c r="CHQ44" i="1" s="1"/>
  <c r="CHC44" i="1"/>
  <c r="CHD44" i="1" s="1"/>
  <c r="CHE44" i="1" s="1"/>
  <c r="CHF44" i="1" s="1"/>
  <c r="CGR44" i="1"/>
  <c r="CGS44" i="1" s="1"/>
  <c r="CGT44" i="1" s="1"/>
  <c r="CGU44" i="1" s="1"/>
  <c r="CGG44" i="1"/>
  <c r="CGH44" i="1" s="1"/>
  <c r="CGI44" i="1" s="1"/>
  <c r="CGJ44" i="1" s="1"/>
  <c r="CFY44" i="1"/>
  <c r="CFV44" i="1"/>
  <c r="CFW44" i="1" s="1"/>
  <c r="CFX44" i="1" s="1"/>
  <c r="CFL44" i="1"/>
  <c r="CFM44" i="1" s="1"/>
  <c r="CFN44" i="1" s="1"/>
  <c r="CFK44" i="1"/>
  <c r="CEZ44" i="1"/>
  <c r="CFA44" i="1" s="1"/>
  <c r="CFB44" i="1" s="1"/>
  <c r="CFC44" i="1" s="1"/>
  <c r="CEP44" i="1"/>
  <c r="CEQ44" i="1" s="1"/>
  <c r="CER44" i="1" s="1"/>
  <c r="CEO44" i="1"/>
  <c r="CED44" i="1"/>
  <c r="CEE44" i="1" s="1"/>
  <c r="CEF44" i="1" s="1"/>
  <c r="CEG44" i="1" s="1"/>
  <c r="CDT44" i="1"/>
  <c r="CDU44" i="1" s="1"/>
  <c r="CDV44" i="1" s="1"/>
  <c r="CDS44" i="1"/>
  <c r="CDH44" i="1"/>
  <c r="CDI44" i="1" s="1"/>
  <c r="CDJ44" i="1" s="1"/>
  <c r="CDK44" i="1" s="1"/>
  <c r="CCW44" i="1"/>
  <c r="CCX44" i="1" s="1"/>
  <c r="CCY44" i="1" s="1"/>
  <c r="CCZ44" i="1" s="1"/>
  <c r="CCL44" i="1"/>
  <c r="CCM44" i="1" s="1"/>
  <c r="CCN44" i="1" s="1"/>
  <c r="CCO44" i="1" s="1"/>
  <c r="CCA44" i="1"/>
  <c r="CCB44" i="1" s="1"/>
  <c r="CCC44" i="1" s="1"/>
  <c r="CCD44" i="1" s="1"/>
  <c r="CBP44" i="1"/>
  <c r="CBQ44" i="1" s="1"/>
  <c r="CBR44" i="1" s="1"/>
  <c r="CBS44" i="1" s="1"/>
  <c r="CBE44" i="1"/>
  <c r="CBF44" i="1" s="1"/>
  <c r="CBG44" i="1" s="1"/>
  <c r="CBH44" i="1" s="1"/>
  <c r="CAT44" i="1"/>
  <c r="CAU44" i="1" s="1"/>
  <c r="CAV44" i="1" s="1"/>
  <c r="CAW44" i="1" s="1"/>
  <c r="CAJ44" i="1"/>
  <c r="CAK44" i="1" s="1"/>
  <c r="CAL44" i="1" s="1"/>
  <c r="CAI44" i="1"/>
  <c r="BZX44" i="1"/>
  <c r="BZY44" i="1" s="1"/>
  <c r="BZZ44" i="1" s="1"/>
  <c r="CAA44" i="1" s="1"/>
  <c r="BZM44" i="1"/>
  <c r="BZN44" i="1" s="1"/>
  <c r="BZO44" i="1" s="1"/>
  <c r="BZP44" i="1" s="1"/>
  <c r="BZB44" i="1"/>
  <c r="BZC44" i="1" s="1"/>
  <c r="BZD44" i="1" s="1"/>
  <c r="BZE44" i="1" s="1"/>
  <c r="BYR44" i="1"/>
  <c r="BYS44" i="1" s="1"/>
  <c r="BYT44" i="1" s="1"/>
  <c r="BYQ44" i="1"/>
  <c r="BYF44" i="1"/>
  <c r="BYG44" i="1" s="1"/>
  <c r="BYH44" i="1" s="1"/>
  <c r="BYI44" i="1" s="1"/>
  <c r="BXV44" i="1"/>
  <c r="BXW44" i="1" s="1"/>
  <c r="BXX44" i="1" s="1"/>
  <c r="BXU44" i="1"/>
  <c r="BXJ44" i="1"/>
  <c r="BXK44" i="1" s="1"/>
  <c r="BXL44" i="1" s="1"/>
  <c r="BXM44" i="1" s="1"/>
  <c r="BWY44" i="1"/>
  <c r="BWZ44" i="1" s="1"/>
  <c r="BXA44" i="1" s="1"/>
  <c r="BXB44" i="1" s="1"/>
  <c r="BWN44" i="1"/>
  <c r="BWO44" i="1" s="1"/>
  <c r="BWP44" i="1" s="1"/>
  <c r="BWQ44" i="1" s="1"/>
  <c r="BWC44" i="1"/>
  <c r="BWD44" i="1" s="1"/>
  <c r="BWE44" i="1" s="1"/>
  <c r="BWF44" i="1" s="1"/>
  <c r="BVR44" i="1"/>
  <c r="BVS44" i="1" s="1"/>
  <c r="BVT44" i="1" s="1"/>
  <c r="BVU44" i="1" s="1"/>
  <c r="BVH44" i="1"/>
  <c r="BVI44" i="1" s="1"/>
  <c r="BVJ44" i="1" s="1"/>
  <c r="BVG44" i="1"/>
  <c r="BUV44" i="1"/>
  <c r="BUW44" i="1" s="1"/>
  <c r="BUX44" i="1" s="1"/>
  <c r="BUY44" i="1" s="1"/>
  <c r="BUL44" i="1"/>
  <c r="BUM44" i="1" s="1"/>
  <c r="BUN44" i="1" s="1"/>
  <c r="BUK44" i="1"/>
  <c r="BTZ44" i="1"/>
  <c r="BUA44" i="1" s="1"/>
  <c r="BUB44" i="1" s="1"/>
  <c r="BUC44" i="1" s="1"/>
  <c r="BTP44" i="1"/>
  <c r="BTQ44" i="1" s="1"/>
  <c r="BTR44" i="1" s="1"/>
  <c r="BTO44" i="1"/>
  <c r="BTD44" i="1"/>
  <c r="BTE44" i="1" s="1"/>
  <c r="BTF44" i="1" s="1"/>
  <c r="BTG44" i="1" s="1"/>
  <c r="BST44" i="1"/>
  <c r="BSU44" i="1" s="1"/>
  <c r="BSV44" i="1" s="1"/>
  <c r="BSS44" i="1"/>
  <c r="BSH44" i="1"/>
  <c r="BSI44" i="1" s="1"/>
  <c r="BSJ44" i="1" s="1"/>
  <c r="BSK44" i="1" s="1"/>
  <c r="BRW44" i="1"/>
  <c r="BRX44" i="1" s="1"/>
  <c r="BRY44" i="1" s="1"/>
  <c r="BRZ44" i="1" s="1"/>
  <c r="BRL44" i="1"/>
  <c r="BRM44" i="1" s="1"/>
  <c r="BRN44" i="1" s="1"/>
  <c r="BRO44" i="1" s="1"/>
  <c r="BRB44" i="1"/>
  <c r="BRC44" i="1" s="1"/>
  <c r="BRD44" i="1" s="1"/>
  <c r="BRA44" i="1"/>
  <c r="BQP44" i="1"/>
  <c r="BQQ44" i="1" s="1"/>
  <c r="BQR44" i="1" s="1"/>
  <c r="BQS44" i="1" s="1"/>
  <c r="BQF44" i="1"/>
  <c r="BQG44" i="1" s="1"/>
  <c r="BQH44" i="1" s="1"/>
  <c r="BQE44" i="1"/>
  <c r="BPT44" i="1"/>
  <c r="BPU44" i="1" s="1"/>
  <c r="BPV44" i="1" s="1"/>
  <c r="BPW44" i="1" s="1"/>
  <c r="BPJ44" i="1"/>
  <c r="BPK44" i="1" s="1"/>
  <c r="BPL44" i="1" s="1"/>
  <c r="BPI44" i="1"/>
  <c r="BOX44" i="1"/>
  <c r="BOY44" i="1" s="1"/>
  <c r="BOZ44" i="1" s="1"/>
  <c r="BPA44" i="1" s="1"/>
  <c r="BON44" i="1"/>
  <c r="BOO44" i="1" s="1"/>
  <c r="BOP44" i="1" s="1"/>
  <c r="BOM44" i="1"/>
  <c r="BOB44" i="1"/>
  <c r="BOC44" i="1" s="1"/>
  <c r="BOD44" i="1" s="1"/>
  <c r="BOE44" i="1" s="1"/>
  <c r="BNR44" i="1"/>
  <c r="BNS44" i="1" s="1"/>
  <c r="BNT44" i="1" s="1"/>
  <c r="BNQ44" i="1"/>
  <c r="BNF44" i="1"/>
  <c r="BNG44" i="1" s="1"/>
  <c r="BNH44" i="1" s="1"/>
  <c r="BNI44" i="1" s="1"/>
  <c r="BMU44" i="1"/>
  <c r="BMV44" i="1" s="1"/>
  <c r="BMW44" i="1" s="1"/>
  <c r="BMX44" i="1" s="1"/>
  <c r="BMJ44" i="1"/>
  <c r="BMK44" i="1" s="1"/>
  <c r="BML44" i="1" s="1"/>
  <c r="BMM44" i="1" s="1"/>
  <c r="BLZ44" i="1"/>
  <c r="BMA44" i="1" s="1"/>
  <c r="BMB44" i="1" s="1"/>
  <c r="BLY44" i="1"/>
  <c r="BLQ44" i="1"/>
  <c r="BLN44" i="1"/>
  <c r="BLO44" i="1" s="1"/>
  <c r="BLP44" i="1" s="1"/>
  <c r="BLC44" i="1"/>
  <c r="BLD44" i="1" s="1"/>
  <c r="BLE44" i="1" s="1"/>
  <c r="BLF44" i="1" s="1"/>
  <c r="BKR44" i="1"/>
  <c r="BKS44" i="1" s="1"/>
  <c r="BKT44" i="1" s="1"/>
  <c r="BKU44" i="1" s="1"/>
  <c r="BKG44" i="1"/>
  <c r="BKH44" i="1" s="1"/>
  <c r="BKI44" i="1" s="1"/>
  <c r="BKJ44" i="1" s="1"/>
  <c r="BJV44" i="1"/>
  <c r="BJW44" i="1" s="1"/>
  <c r="BJX44" i="1" s="1"/>
  <c r="BJY44" i="1" s="1"/>
  <c r="BJL44" i="1"/>
  <c r="BJM44" i="1" s="1"/>
  <c r="BJN44" i="1" s="1"/>
  <c r="BJK44" i="1"/>
  <c r="BIZ44" i="1"/>
  <c r="BJA44" i="1" s="1"/>
  <c r="BJB44" i="1" s="1"/>
  <c r="BJC44" i="1" s="1"/>
  <c r="BIO44" i="1"/>
  <c r="BIP44" i="1" s="1"/>
  <c r="BIQ44" i="1" s="1"/>
  <c r="BIR44" i="1" s="1"/>
  <c r="BID44" i="1"/>
  <c r="BIE44" i="1" s="1"/>
  <c r="BIF44" i="1" s="1"/>
  <c r="BIG44" i="1" s="1"/>
  <c r="BHS44" i="1"/>
  <c r="BHT44" i="1" s="1"/>
  <c r="BHU44" i="1" s="1"/>
  <c r="BHV44" i="1" s="1"/>
  <c r="BHH44" i="1"/>
  <c r="BHI44" i="1" s="1"/>
  <c r="BHJ44" i="1" s="1"/>
  <c r="BHK44" i="1" s="1"/>
  <c r="BGW44" i="1"/>
  <c r="BGX44" i="1" s="1"/>
  <c r="BGY44" i="1" s="1"/>
  <c r="BGZ44" i="1" s="1"/>
  <c r="BGL44" i="1"/>
  <c r="BGM44" i="1" s="1"/>
  <c r="BGN44" i="1" s="1"/>
  <c r="BGO44" i="1" s="1"/>
  <c r="BGA44" i="1"/>
  <c r="BGB44" i="1" s="1"/>
  <c r="BGC44" i="1" s="1"/>
  <c r="BGD44" i="1" s="1"/>
  <c r="BFP44" i="1"/>
  <c r="BFQ44" i="1" s="1"/>
  <c r="BFR44" i="1" s="1"/>
  <c r="BFS44" i="1" s="1"/>
  <c r="BFF44" i="1"/>
  <c r="BFG44" i="1" s="1"/>
  <c r="BFH44" i="1" s="1"/>
  <c r="BFE44" i="1"/>
  <c r="BEW44" i="1"/>
  <c r="BET44" i="1"/>
  <c r="BEU44" i="1" s="1"/>
  <c r="BEV44" i="1" s="1"/>
  <c r="BEI44" i="1"/>
  <c r="BEJ44" i="1" s="1"/>
  <c r="BEK44" i="1" s="1"/>
  <c r="BEL44" i="1" s="1"/>
  <c r="BDX44" i="1"/>
  <c r="BDY44" i="1" s="1"/>
  <c r="BDZ44" i="1" s="1"/>
  <c r="BEA44" i="1" s="1"/>
  <c r="BDM44" i="1"/>
  <c r="BDN44" i="1" s="1"/>
  <c r="BDO44" i="1" s="1"/>
  <c r="BDP44" i="1" s="1"/>
  <c r="BDB44" i="1"/>
  <c r="BDC44" i="1" s="1"/>
  <c r="BDD44" i="1" s="1"/>
  <c r="BDE44" i="1" s="1"/>
  <c r="BCQ44" i="1"/>
  <c r="BCR44" i="1" s="1"/>
  <c r="BCS44" i="1" s="1"/>
  <c r="BCT44" i="1" s="1"/>
  <c r="BCF44" i="1"/>
  <c r="BCG44" i="1" s="1"/>
  <c r="BCH44" i="1" s="1"/>
  <c r="BCI44" i="1" s="1"/>
  <c r="BBV44" i="1"/>
  <c r="BBW44" i="1" s="1"/>
  <c r="BBX44" i="1" s="1"/>
  <c r="BBU44" i="1"/>
  <c r="BBM44" i="1"/>
  <c r="BBJ44" i="1"/>
  <c r="BBK44" i="1" s="1"/>
  <c r="BBL44" i="1" s="1"/>
  <c r="BAZ44" i="1"/>
  <c r="BBA44" i="1" s="1"/>
  <c r="BBB44" i="1" s="1"/>
  <c r="BAY44" i="1"/>
  <c r="BAN44" i="1"/>
  <c r="BAO44" i="1" s="1"/>
  <c r="BAP44" i="1" s="1"/>
  <c r="BAQ44" i="1" s="1"/>
  <c r="BAC44" i="1"/>
  <c r="BAD44" i="1" s="1"/>
  <c r="BAE44" i="1" s="1"/>
  <c r="BAF44" i="1" s="1"/>
  <c r="AZR44" i="1"/>
  <c r="AZS44" i="1" s="1"/>
  <c r="AZT44" i="1" s="1"/>
  <c r="AZU44" i="1" s="1"/>
  <c r="AZH44" i="1"/>
  <c r="AZI44" i="1" s="1"/>
  <c r="AZJ44" i="1" s="1"/>
  <c r="AZG44" i="1"/>
  <c r="AYV44" i="1"/>
  <c r="AYW44" i="1" s="1"/>
  <c r="AYX44" i="1" s="1"/>
  <c r="AYY44" i="1" s="1"/>
  <c r="AYK44" i="1"/>
  <c r="AYL44" i="1" s="1"/>
  <c r="AYM44" i="1" s="1"/>
  <c r="AYN44" i="1" s="1"/>
  <c r="AXZ44" i="1"/>
  <c r="AYA44" i="1" s="1"/>
  <c r="AYB44" i="1" s="1"/>
  <c r="AYC44" i="1" s="1"/>
  <c r="AXO44" i="1"/>
  <c r="AXP44" i="1" s="1"/>
  <c r="AXQ44" i="1" s="1"/>
  <c r="AXR44" i="1" s="1"/>
  <c r="AXD44" i="1"/>
  <c r="AXE44" i="1" s="1"/>
  <c r="AXF44" i="1" s="1"/>
  <c r="AXG44" i="1" s="1"/>
  <c r="AWS44" i="1"/>
  <c r="AWT44" i="1" s="1"/>
  <c r="AWU44" i="1" s="1"/>
  <c r="AWV44" i="1" s="1"/>
  <c r="AWH44" i="1"/>
  <c r="AWI44" i="1" s="1"/>
  <c r="AWJ44" i="1" s="1"/>
  <c r="AWK44" i="1" s="1"/>
  <c r="AVW44" i="1"/>
  <c r="AVX44" i="1" s="1"/>
  <c r="AVY44" i="1" s="1"/>
  <c r="AVZ44" i="1" s="1"/>
  <c r="AVL44" i="1"/>
  <c r="AVM44" i="1" s="1"/>
  <c r="AVN44" i="1" s="1"/>
  <c r="AVO44" i="1" s="1"/>
  <c r="AVA44" i="1"/>
  <c r="AVB44" i="1" s="1"/>
  <c r="AVC44" i="1" s="1"/>
  <c r="AVD44" i="1" s="1"/>
  <c r="AUP44" i="1"/>
  <c r="AUQ44" i="1" s="1"/>
  <c r="AUR44" i="1" s="1"/>
  <c r="AUS44" i="1" s="1"/>
  <c r="AUF44" i="1"/>
  <c r="AUG44" i="1" s="1"/>
  <c r="AUH44" i="1" s="1"/>
  <c r="AUE44" i="1"/>
  <c r="ATT44" i="1"/>
  <c r="ATU44" i="1" s="1"/>
  <c r="ATV44" i="1" s="1"/>
  <c r="ATW44" i="1" s="1"/>
  <c r="ATJ44" i="1"/>
  <c r="ATK44" i="1" s="1"/>
  <c r="ATL44" i="1" s="1"/>
  <c r="ATI44" i="1"/>
  <c r="ASX44" i="1"/>
  <c r="ASY44" i="1" s="1"/>
  <c r="ASZ44" i="1" s="1"/>
  <c r="ATA44" i="1" s="1"/>
  <c r="ASM44" i="1"/>
  <c r="ASN44" i="1" s="1"/>
  <c r="ASO44" i="1" s="1"/>
  <c r="ASP44" i="1" s="1"/>
  <c r="ASB44" i="1"/>
  <c r="ASC44" i="1" s="1"/>
  <c r="ASD44" i="1" s="1"/>
  <c r="ASE44" i="1" s="1"/>
  <c r="ARQ44" i="1"/>
  <c r="ARR44" i="1" s="1"/>
  <c r="ARS44" i="1" s="1"/>
  <c r="ART44" i="1" s="1"/>
  <c r="ARI44" i="1"/>
  <c r="ARF44" i="1"/>
  <c r="ARG44" i="1" s="1"/>
  <c r="ARH44" i="1" s="1"/>
  <c r="AQU44" i="1"/>
  <c r="AQV44" i="1" s="1"/>
  <c r="AQW44" i="1" s="1"/>
  <c r="AQX44" i="1" s="1"/>
  <c r="AQJ44" i="1"/>
  <c r="AQK44" i="1" s="1"/>
  <c r="AQL44" i="1" s="1"/>
  <c r="AQM44" i="1" s="1"/>
  <c r="APZ44" i="1"/>
  <c r="AQA44" i="1" s="1"/>
  <c r="AQB44" i="1" s="1"/>
  <c r="APY44" i="1"/>
  <c r="APN44" i="1"/>
  <c r="APO44" i="1" s="1"/>
  <c r="APP44" i="1" s="1"/>
  <c r="APQ44" i="1" s="1"/>
  <c r="APD44" i="1"/>
  <c r="APE44" i="1" s="1"/>
  <c r="APF44" i="1" s="1"/>
  <c r="APC44" i="1"/>
  <c r="AOR44" i="1"/>
  <c r="AOS44" i="1" s="1"/>
  <c r="AOT44" i="1" s="1"/>
  <c r="AOU44" i="1" s="1"/>
  <c r="AOH44" i="1"/>
  <c r="AOI44" i="1" s="1"/>
  <c r="AOJ44" i="1" s="1"/>
  <c r="AOG44" i="1"/>
  <c r="ANV44" i="1"/>
  <c r="ANW44" i="1" s="1"/>
  <c r="ANX44" i="1" s="1"/>
  <c r="ANY44" i="1" s="1"/>
  <c r="ANL44" i="1"/>
  <c r="ANM44" i="1" s="1"/>
  <c r="ANN44" i="1" s="1"/>
  <c r="ANK44" i="1"/>
  <c r="AMZ44" i="1"/>
  <c r="ANA44" i="1" s="1"/>
  <c r="ANB44" i="1" s="1"/>
  <c r="ANC44" i="1" s="1"/>
  <c r="AMO44" i="1"/>
  <c r="AMP44" i="1" s="1"/>
  <c r="AMQ44" i="1" s="1"/>
  <c r="AMR44" i="1" s="1"/>
  <c r="AMD44" i="1"/>
  <c r="AME44" i="1" s="1"/>
  <c r="AMF44" i="1" s="1"/>
  <c r="AMG44" i="1" s="1"/>
  <c r="ALS44" i="1"/>
  <c r="ALT44" i="1" s="1"/>
  <c r="ALU44" i="1" s="1"/>
  <c r="ALV44" i="1" s="1"/>
  <c r="ALH44" i="1"/>
  <c r="ALI44" i="1" s="1"/>
  <c r="ALJ44" i="1" s="1"/>
  <c r="ALK44" i="1" s="1"/>
  <c r="AKX44" i="1"/>
  <c r="AKY44" i="1" s="1"/>
  <c r="AKZ44" i="1" s="1"/>
  <c r="AKW44" i="1"/>
  <c r="AKL44" i="1"/>
  <c r="AKM44" i="1" s="1"/>
  <c r="AKN44" i="1" s="1"/>
  <c r="AKO44" i="1" s="1"/>
  <c r="AKA44" i="1"/>
  <c r="AKB44" i="1" s="1"/>
  <c r="AKC44" i="1" s="1"/>
  <c r="AKD44" i="1" s="1"/>
  <c r="AJP44" i="1"/>
  <c r="AJQ44" i="1" s="1"/>
  <c r="AJR44" i="1" s="1"/>
  <c r="AJS44" i="1" s="1"/>
  <c r="AJF44" i="1"/>
  <c r="AJG44" i="1" s="1"/>
  <c r="AJH44" i="1" s="1"/>
  <c r="AJE44" i="1"/>
  <c r="AIT44" i="1"/>
  <c r="AIU44" i="1" s="1"/>
  <c r="AIV44" i="1" s="1"/>
  <c r="AIW44" i="1" s="1"/>
  <c r="AII44" i="1"/>
  <c r="AIJ44" i="1" s="1"/>
  <c r="AIK44" i="1" s="1"/>
  <c r="AIL44" i="1" s="1"/>
  <c r="AHX44" i="1"/>
  <c r="AHY44" i="1" s="1"/>
  <c r="AHZ44" i="1" s="1"/>
  <c r="AIA44" i="1" s="1"/>
  <c r="AHM44" i="1"/>
  <c r="AHN44" i="1" s="1"/>
  <c r="AHO44" i="1" s="1"/>
  <c r="AHP44" i="1" s="1"/>
  <c r="AHE44" i="1"/>
  <c r="AHB44" i="1"/>
  <c r="AHC44" i="1" s="1"/>
  <c r="AHD44" i="1" s="1"/>
  <c r="AGQ44" i="1"/>
  <c r="AGR44" i="1" s="1"/>
  <c r="AGS44" i="1" s="1"/>
  <c r="AGT44" i="1" s="1"/>
  <c r="AGF44" i="1"/>
  <c r="AGG44" i="1" s="1"/>
  <c r="AGH44" i="1" s="1"/>
  <c r="AGI44" i="1" s="1"/>
  <c r="AFU44" i="1"/>
  <c r="AFV44" i="1" s="1"/>
  <c r="AFW44" i="1" s="1"/>
  <c r="AFX44" i="1" s="1"/>
  <c r="AFJ44" i="1"/>
  <c r="AFK44" i="1" s="1"/>
  <c r="AFL44" i="1" s="1"/>
  <c r="AFM44" i="1" s="1"/>
  <c r="AEY44" i="1"/>
  <c r="AEZ44" i="1" s="1"/>
  <c r="AFA44" i="1" s="1"/>
  <c r="AFB44" i="1" s="1"/>
  <c r="AEN44" i="1"/>
  <c r="AEO44" i="1" s="1"/>
  <c r="AEP44" i="1" s="1"/>
  <c r="AEQ44" i="1" s="1"/>
  <c r="AED44" i="1"/>
  <c r="AEE44" i="1" s="1"/>
  <c r="AEF44" i="1" s="1"/>
  <c r="AEC44" i="1"/>
  <c r="ADU44" i="1"/>
  <c r="ADR44" i="1"/>
  <c r="ADS44" i="1" s="1"/>
  <c r="ADT44" i="1" s="1"/>
  <c r="ADG44" i="1"/>
  <c r="ADH44" i="1" s="1"/>
  <c r="ADI44" i="1" s="1"/>
  <c r="ADJ44" i="1" s="1"/>
  <c r="ACV44" i="1"/>
  <c r="ACW44" i="1" s="1"/>
  <c r="ACX44" i="1" s="1"/>
  <c r="ACY44" i="1" s="1"/>
  <c r="ACL44" i="1"/>
  <c r="ACM44" i="1" s="1"/>
  <c r="ACN44" i="1" s="1"/>
  <c r="ACK44" i="1"/>
  <c r="ABZ44" i="1"/>
  <c r="ACA44" i="1" s="1"/>
  <c r="ACB44" i="1" s="1"/>
  <c r="ACC44" i="1" s="1"/>
  <c r="ABO44" i="1"/>
  <c r="ABP44" i="1" s="1"/>
  <c r="ABQ44" i="1" s="1"/>
  <c r="ABR44" i="1" s="1"/>
  <c r="ABD44" i="1"/>
  <c r="ABE44" i="1" s="1"/>
  <c r="ABF44" i="1" s="1"/>
  <c r="ABG44" i="1" s="1"/>
  <c r="AAS44" i="1"/>
  <c r="AAT44" i="1" s="1"/>
  <c r="AAU44" i="1" s="1"/>
  <c r="AAV44" i="1" s="1"/>
  <c r="AAK44" i="1"/>
  <c r="AAH44" i="1"/>
  <c r="AAI44" i="1" s="1"/>
  <c r="AAJ44" i="1" s="1"/>
  <c r="ZX44" i="1"/>
  <c r="ZY44" i="1" s="1"/>
  <c r="ZZ44" i="1" s="1"/>
  <c r="ZW44" i="1"/>
  <c r="ZL44" i="1"/>
  <c r="ZM44" i="1" s="1"/>
  <c r="ZN44" i="1" s="1"/>
  <c r="ZO44" i="1" s="1"/>
  <c r="ZA44" i="1"/>
  <c r="ZB44" i="1" s="1"/>
  <c r="ZC44" i="1" s="1"/>
  <c r="ZD44" i="1" s="1"/>
  <c r="YP44" i="1"/>
  <c r="YQ44" i="1" s="1"/>
  <c r="YR44" i="1" s="1"/>
  <c r="YS44" i="1" s="1"/>
  <c r="YF44" i="1"/>
  <c r="YG44" i="1" s="1"/>
  <c r="YH44" i="1" s="1"/>
  <c r="YE44" i="1"/>
  <c r="XT44" i="1"/>
  <c r="XU44" i="1" s="1"/>
  <c r="XV44" i="1" s="1"/>
  <c r="XW44" i="1" s="1"/>
  <c r="XI44" i="1"/>
  <c r="XJ44" i="1" s="1"/>
  <c r="XK44" i="1" s="1"/>
  <c r="XL44" i="1" s="1"/>
  <c r="XA44" i="1"/>
  <c r="WX44" i="1"/>
  <c r="WY44" i="1" s="1"/>
  <c r="WZ44" i="1" s="1"/>
  <c r="WM44" i="1"/>
  <c r="WN44" i="1" s="1"/>
  <c r="WO44" i="1" s="1"/>
  <c r="WP44" i="1" s="1"/>
  <c r="WB44" i="1"/>
  <c r="WC44" i="1" s="1"/>
  <c r="WD44" i="1" s="1"/>
  <c r="WE44" i="1" s="1"/>
  <c r="VQ44" i="1"/>
  <c r="VR44" i="1" s="1"/>
  <c r="VS44" i="1" s="1"/>
  <c r="VT44" i="1" s="1"/>
  <c r="VF44" i="1"/>
  <c r="VG44" i="1" s="1"/>
  <c r="VH44" i="1" s="1"/>
  <c r="VI44" i="1" s="1"/>
  <c r="UU44" i="1"/>
  <c r="UV44" i="1" s="1"/>
  <c r="UW44" i="1" s="1"/>
  <c r="UX44" i="1" s="1"/>
  <c r="UJ44" i="1"/>
  <c r="UK44" i="1" s="1"/>
  <c r="UL44" i="1" s="1"/>
  <c r="UM44" i="1" s="1"/>
  <c r="TY44" i="1"/>
  <c r="TZ44" i="1" s="1"/>
  <c r="UA44" i="1" s="1"/>
  <c r="UB44" i="1" s="1"/>
  <c r="TQ44" i="1"/>
  <c r="TN44" i="1"/>
  <c r="TO44" i="1" s="1"/>
  <c r="TP44" i="1" s="1"/>
  <c r="TC44" i="1"/>
  <c r="TD44" i="1" s="1"/>
  <c r="TE44" i="1" s="1"/>
  <c r="TF44" i="1" s="1"/>
  <c r="SR44" i="1"/>
  <c r="SS44" i="1" s="1"/>
  <c r="ST44" i="1" s="1"/>
  <c r="SU44" i="1" s="1"/>
  <c r="SG44" i="1"/>
  <c r="SH44" i="1" s="1"/>
  <c r="SI44" i="1" s="1"/>
  <c r="SJ44" i="1" s="1"/>
  <c r="RV44" i="1"/>
  <c r="RW44" i="1" s="1"/>
  <c r="RX44" i="1" s="1"/>
  <c r="RY44" i="1" s="1"/>
  <c r="RK44" i="1"/>
  <c r="RL44" i="1" s="1"/>
  <c r="RM44" i="1" s="1"/>
  <c r="RN44" i="1" s="1"/>
  <c r="QZ44" i="1"/>
  <c r="RA44" i="1" s="1"/>
  <c r="RB44" i="1" s="1"/>
  <c r="RC44" i="1" s="1"/>
  <c r="QP44" i="1"/>
  <c r="QQ44" i="1" s="1"/>
  <c r="QR44" i="1" s="1"/>
  <c r="QO44" i="1"/>
  <c r="QD44" i="1"/>
  <c r="QE44" i="1" s="1"/>
  <c r="QF44" i="1" s="1"/>
  <c r="QG44" i="1" s="1"/>
  <c r="PT44" i="1"/>
  <c r="PU44" i="1" s="1"/>
  <c r="PV44" i="1" s="1"/>
  <c r="PS44" i="1"/>
  <c r="PH44" i="1"/>
  <c r="PI44" i="1" s="1"/>
  <c r="PJ44" i="1" s="1"/>
  <c r="PK44" i="1" s="1"/>
  <c r="OX44" i="1"/>
  <c r="OY44" i="1" s="1"/>
  <c r="OZ44" i="1" s="1"/>
  <c r="OW44" i="1"/>
  <c r="OL44" i="1"/>
  <c r="OM44" i="1" s="1"/>
  <c r="ON44" i="1" s="1"/>
  <c r="OO44" i="1" s="1"/>
  <c r="OA44" i="1"/>
  <c r="OB44" i="1" s="1"/>
  <c r="OC44" i="1" s="1"/>
  <c r="OD44" i="1" s="1"/>
  <c r="NP44" i="1"/>
  <c r="NQ44" i="1" s="1"/>
  <c r="NR44" i="1" s="1"/>
  <c r="NS44" i="1" s="1"/>
  <c r="NE44" i="1"/>
  <c r="NF44" i="1" s="1"/>
  <c r="NG44" i="1" s="1"/>
  <c r="NH44" i="1" s="1"/>
  <c r="MW44" i="1"/>
  <c r="MT44" i="1"/>
  <c r="MU44" i="1" s="1"/>
  <c r="MV44" i="1" s="1"/>
  <c r="MI44" i="1"/>
  <c r="MJ44" i="1" s="1"/>
  <c r="MK44" i="1" s="1"/>
  <c r="ML44" i="1" s="1"/>
  <c r="LX44" i="1"/>
  <c r="LY44" i="1" s="1"/>
  <c r="LZ44" i="1" s="1"/>
  <c r="MA44" i="1" s="1"/>
  <c r="LM44" i="1"/>
  <c r="LN44" i="1" s="1"/>
  <c r="LO44" i="1" s="1"/>
  <c r="LP44" i="1" s="1"/>
  <c r="LB44" i="1"/>
  <c r="LC44" i="1" s="1"/>
  <c r="LD44" i="1" s="1"/>
  <c r="LE44" i="1" s="1"/>
  <c r="KQ44" i="1"/>
  <c r="KR44" i="1" s="1"/>
  <c r="KS44" i="1" s="1"/>
  <c r="KT44" i="1" s="1"/>
  <c r="KF44" i="1"/>
  <c r="KG44" i="1" s="1"/>
  <c r="KH44" i="1" s="1"/>
  <c r="KI44" i="1" s="1"/>
  <c r="JU44" i="1"/>
  <c r="JV44" i="1" s="1"/>
  <c r="JW44" i="1" s="1"/>
  <c r="JX44" i="1" s="1"/>
  <c r="JJ44" i="1"/>
  <c r="JK44" i="1" s="1"/>
  <c r="JL44" i="1" s="1"/>
  <c r="JM44" i="1" s="1"/>
  <c r="IY44" i="1"/>
  <c r="IZ44" i="1" s="1"/>
  <c r="JA44" i="1" s="1"/>
  <c r="JB44" i="1" s="1"/>
  <c r="IN44" i="1"/>
  <c r="IO44" i="1" s="1"/>
  <c r="IP44" i="1" s="1"/>
  <c r="IQ44" i="1" s="1"/>
  <c r="IC44" i="1"/>
  <c r="ID44" i="1" s="1"/>
  <c r="IE44" i="1" s="1"/>
  <c r="IF44" i="1" s="1"/>
  <c r="HR44" i="1"/>
  <c r="HS44" i="1" s="1"/>
  <c r="HT44" i="1" s="1"/>
  <c r="HU44" i="1" s="1"/>
  <c r="HG44" i="1"/>
  <c r="HH44" i="1" s="1"/>
  <c r="HI44" i="1" s="1"/>
  <c r="HJ44" i="1" s="1"/>
  <c r="GV44" i="1"/>
  <c r="GW44" i="1" s="1"/>
  <c r="GX44" i="1" s="1"/>
  <c r="GY44" i="1" s="1"/>
  <c r="GK44" i="1"/>
  <c r="GL44" i="1" s="1"/>
  <c r="GM44" i="1" s="1"/>
  <c r="GN44" i="1" s="1"/>
  <c r="FZ44" i="1"/>
  <c r="GA44" i="1" s="1"/>
  <c r="GB44" i="1" s="1"/>
  <c r="GC44" i="1" s="1"/>
  <c r="FO44" i="1"/>
  <c r="FP44" i="1" s="1"/>
  <c r="FQ44" i="1" s="1"/>
  <c r="FR44" i="1" s="1"/>
  <c r="FD44" i="1"/>
  <c r="FE44" i="1" s="1"/>
  <c r="FF44" i="1" s="1"/>
  <c r="FG44" i="1" s="1"/>
  <c r="ES44" i="1"/>
  <c r="ET44" i="1" s="1"/>
  <c r="EU44" i="1" s="1"/>
  <c r="EV44" i="1" s="1"/>
  <c r="EH44" i="1"/>
  <c r="EI44" i="1" s="1"/>
  <c r="EJ44" i="1" s="1"/>
  <c r="EK44" i="1" s="1"/>
  <c r="DW44" i="1"/>
  <c r="DX44" i="1" s="1"/>
  <c r="DY44" i="1" s="1"/>
  <c r="DZ44" i="1" s="1"/>
  <c r="DL44" i="1"/>
  <c r="DM44" i="1" s="1"/>
  <c r="DN44" i="1" s="1"/>
  <c r="DO44" i="1" s="1"/>
  <c r="DA44" i="1"/>
  <c r="DB44" i="1" s="1"/>
  <c r="DC44" i="1" s="1"/>
  <c r="DD44" i="1" s="1"/>
  <c r="CP44" i="1"/>
  <c r="CQ44" i="1" s="1"/>
  <c r="CR44" i="1" s="1"/>
  <c r="CS44" i="1" s="1"/>
  <c r="CE44" i="1"/>
  <c r="CF44" i="1" s="1"/>
  <c r="CG44" i="1" s="1"/>
  <c r="CH44" i="1" s="1"/>
  <c r="BT44" i="1"/>
  <c r="BU44" i="1" s="1"/>
  <c r="BV44" i="1" s="1"/>
  <c r="BW44" i="1" s="1"/>
  <c r="BI44" i="1"/>
  <c r="BJ44" i="1" s="1"/>
  <c r="BK44" i="1" s="1"/>
  <c r="BL44" i="1" s="1"/>
  <c r="AX44" i="1"/>
  <c r="AY44" i="1" s="1"/>
  <c r="AZ44" i="1" s="1"/>
  <c r="BA44" i="1" s="1"/>
  <c r="AM44" i="1"/>
  <c r="AN44" i="1" s="1"/>
  <c r="AO44" i="1" s="1"/>
  <c r="AP44" i="1" s="1"/>
  <c r="AB44" i="1"/>
  <c r="AC44" i="1" s="1"/>
  <c r="AD44" i="1" s="1"/>
  <c r="AE44" i="1" s="1"/>
  <c r="Q44" i="1"/>
  <c r="R44" i="1" s="1"/>
  <c r="S44" i="1" s="1"/>
  <c r="T44" i="1" s="1"/>
  <c r="F44" i="1"/>
  <c r="G44" i="1" s="1"/>
  <c r="H44" i="1" s="1"/>
  <c r="I44" i="1" s="1"/>
  <c r="CLI43" i="1"/>
  <c r="CLJ43" i="1" s="1"/>
  <c r="CLK43" i="1" s="1"/>
  <c r="CLL43" i="1" s="1"/>
  <c r="CKX43" i="1"/>
  <c r="CKY43" i="1" s="1"/>
  <c r="CKZ43" i="1" s="1"/>
  <c r="CLA43" i="1" s="1"/>
  <c r="CKM43" i="1"/>
  <c r="CKN43" i="1" s="1"/>
  <c r="CKO43" i="1" s="1"/>
  <c r="CKP43" i="1" s="1"/>
  <c r="CKB43" i="1"/>
  <c r="CKC43" i="1" s="1"/>
  <c r="CKD43" i="1" s="1"/>
  <c r="CKE43" i="1" s="1"/>
  <c r="CJQ43" i="1"/>
  <c r="CJR43" i="1" s="1"/>
  <c r="CJS43" i="1" s="1"/>
  <c r="CJT43" i="1" s="1"/>
  <c r="CJF43" i="1"/>
  <c r="CJG43" i="1" s="1"/>
  <c r="CJH43" i="1" s="1"/>
  <c r="CJI43" i="1" s="1"/>
  <c r="CIU43" i="1"/>
  <c r="CIV43" i="1" s="1"/>
  <c r="CIW43" i="1" s="1"/>
  <c r="CIX43" i="1" s="1"/>
  <c r="CIJ43" i="1"/>
  <c r="CIK43" i="1" s="1"/>
  <c r="CIL43" i="1" s="1"/>
  <c r="CIM43" i="1" s="1"/>
  <c r="CHY43" i="1"/>
  <c r="CHZ43" i="1" s="1"/>
  <c r="CIA43" i="1" s="1"/>
  <c r="CIB43" i="1" s="1"/>
  <c r="CHN43" i="1"/>
  <c r="CHO43" i="1" s="1"/>
  <c r="CHP43" i="1" s="1"/>
  <c r="CHQ43" i="1" s="1"/>
  <c r="CHC43" i="1"/>
  <c r="CHD43" i="1" s="1"/>
  <c r="CHE43" i="1" s="1"/>
  <c r="CHF43" i="1" s="1"/>
  <c r="CGR43" i="1"/>
  <c r="CGS43" i="1" s="1"/>
  <c r="CGT43" i="1" s="1"/>
  <c r="CGU43" i="1" s="1"/>
  <c r="CGG43" i="1"/>
  <c r="CGH43" i="1" s="1"/>
  <c r="CGI43" i="1" s="1"/>
  <c r="CGJ43" i="1" s="1"/>
  <c r="CFV43" i="1"/>
  <c r="CFW43" i="1" s="1"/>
  <c r="CFX43" i="1" s="1"/>
  <c r="CFY43" i="1" s="1"/>
  <c r="CFK43" i="1"/>
  <c r="CFL43" i="1" s="1"/>
  <c r="CFM43" i="1" s="1"/>
  <c r="CFN43" i="1" s="1"/>
  <c r="CEZ43" i="1"/>
  <c r="CFA43" i="1" s="1"/>
  <c r="CFB43" i="1" s="1"/>
  <c r="CFC43" i="1" s="1"/>
  <c r="CEO43" i="1"/>
  <c r="CEP43" i="1" s="1"/>
  <c r="CEQ43" i="1" s="1"/>
  <c r="CER43" i="1" s="1"/>
  <c r="CED43" i="1"/>
  <c r="CEE43" i="1" s="1"/>
  <c r="CEF43" i="1" s="1"/>
  <c r="CEG43" i="1" s="1"/>
  <c r="CDS43" i="1"/>
  <c r="CDT43" i="1" s="1"/>
  <c r="CDU43" i="1" s="1"/>
  <c r="CDV43" i="1" s="1"/>
  <c r="CDH43" i="1"/>
  <c r="CDI43" i="1" s="1"/>
  <c r="CDJ43" i="1" s="1"/>
  <c r="CDK43" i="1" s="1"/>
  <c r="CCW43" i="1"/>
  <c r="CCX43" i="1" s="1"/>
  <c r="CCY43" i="1" s="1"/>
  <c r="CCZ43" i="1" s="1"/>
  <c r="CCL43" i="1"/>
  <c r="CCM43" i="1" s="1"/>
  <c r="CCN43" i="1" s="1"/>
  <c r="CCO43" i="1" s="1"/>
  <c r="CCA43" i="1"/>
  <c r="CCB43" i="1" s="1"/>
  <c r="CCC43" i="1" s="1"/>
  <c r="CCD43" i="1" s="1"/>
  <c r="CBP43" i="1"/>
  <c r="CBQ43" i="1" s="1"/>
  <c r="CBR43" i="1" s="1"/>
  <c r="CBS43" i="1" s="1"/>
  <c r="CBE43" i="1"/>
  <c r="CBF43" i="1" s="1"/>
  <c r="CBG43" i="1" s="1"/>
  <c r="CBH43" i="1" s="1"/>
  <c r="CAT43" i="1"/>
  <c r="CAU43" i="1" s="1"/>
  <c r="CAV43" i="1" s="1"/>
  <c r="CAW43" i="1" s="1"/>
  <c r="CAI43" i="1"/>
  <c r="CAJ43" i="1" s="1"/>
  <c r="CAK43" i="1" s="1"/>
  <c r="CAL43" i="1" s="1"/>
  <c r="BZX43" i="1"/>
  <c r="BZY43" i="1" s="1"/>
  <c r="BZZ43" i="1" s="1"/>
  <c r="CAA43" i="1" s="1"/>
  <c r="BZM43" i="1"/>
  <c r="BZN43" i="1" s="1"/>
  <c r="BZO43" i="1" s="1"/>
  <c r="BZP43" i="1" s="1"/>
  <c r="BZB43" i="1"/>
  <c r="BZC43" i="1" s="1"/>
  <c r="BZD43" i="1" s="1"/>
  <c r="BZE43" i="1" s="1"/>
  <c r="BYQ43" i="1"/>
  <c r="BYR43" i="1" s="1"/>
  <c r="BYS43" i="1" s="1"/>
  <c r="BYT43" i="1" s="1"/>
  <c r="BYF43" i="1"/>
  <c r="BYG43" i="1" s="1"/>
  <c r="BYH43" i="1" s="1"/>
  <c r="BYI43" i="1" s="1"/>
  <c r="BXU43" i="1"/>
  <c r="BXV43" i="1" s="1"/>
  <c r="BXW43" i="1" s="1"/>
  <c r="BXX43" i="1" s="1"/>
  <c r="BXJ43" i="1"/>
  <c r="BXK43" i="1" s="1"/>
  <c r="BXL43" i="1" s="1"/>
  <c r="BXM43" i="1" s="1"/>
  <c r="BWY43" i="1"/>
  <c r="BWZ43" i="1" s="1"/>
  <c r="BXA43" i="1" s="1"/>
  <c r="BXB43" i="1" s="1"/>
  <c r="BWN43" i="1"/>
  <c r="BWO43" i="1" s="1"/>
  <c r="BWP43" i="1" s="1"/>
  <c r="BWQ43" i="1" s="1"/>
  <c r="BWC43" i="1"/>
  <c r="BWD43" i="1" s="1"/>
  <c r="BWE43" i="1" s="1"/>
  <c r="BWF43" i="1" s="1"/>
  <c r="BVR43" i="1"/>
  <c r="BVS43" i="1" s="1"/>
  <c r="BVT43" i="1" s="1"/>
  <c r="BVU43" i="1" s="1"/>
  <c r="BVG43" i="1"/>
  <c r="BVH43" i="1" s="1"/>
  <c r="BVI43" i="1" s="1"/>
  <c r="BVJ43" i="1" s="1"/>
  <c r="BUV43" i="1"/>
  <c r="BUW43" i="1" s="1"/>
  <c r="BUX43" i="1" s="1"/>
  <c r="BUY43" i="1" s="1"/>
  <c r="BUK43" i="1"/>
  <c r="BUL43" i="1" s="1"/>
  <c r="BUM43" i="1" s="1"/>
  <c r="BUN43" i="1" s="1"/>
  <c r="BTZ43" i="1"/>
  <c r="BUA43" i="1" s="1"/>
  <c r="BUB43" i="1" s="1"/>
  <c r="BUC43" i="1" s="1"/>
  <c r="BTO43" i="1"/>
  <c r="BTP43" i="1" s="1"/>
  <c r="BTQ43" i="1" s="1"/>
  <c r="BTR43" i="1" s="1"/>
  <c r="BTD43" i="1"/>
  <c r="BTE43" i="1" s="1"/>
  <c r="BTF43" i="1" s="1"/>
  <c r="BTG43" i="1" s="1"/>
  <c r="BSS43" i="1"/>
  <c r="BST43" i="1" s="1"/>
  <c r="BSU43" i="1" s="1"/>
  <c r="BSV43" i="1" s="1"/>
  <c r="BSH43" i="1"/>
  <c r="BSI43" i="1" s="1"/>
  <c r="BSJ43" i="1" s="1"/>
  <c r="BSK43" i="1" s="1"/>
  <c r="BRW43" i="1"/>
  <c r="BRX43" i="1" s="1"/>
  <c r="BRY43" i="1" s="1"/>
  <c r="BRZ43" i="1" s="1"/>
  <c r="BRL43" i="1"/>
  <c r="BRM43" i="1" s="1"/>
  <c r="BRN43" i="1" s="1"/>
  <c r="BRO43" i="1" s="1"/>
  <c r="BRA43" i="1"/>
  <c r="BRB43" i="1" s="1"/>
  <c r="BRC43" i="1" s="1"/>
  <c r="BRD43" i="1" s="1"/>
  <c r="BQP43" i="1"/>
  <c r="BQQ43" i="1" s="1"/>
  <c r="BQR43" i="1" s="1"/>
  <c r="BQS43" i="1" s="1"/>
  <c r="BQE43" i="1"/>
  <c r="BQF43" i="1" s="1"/>
  <c r="BQG43" i="1" s="1"/>
  <c r="BQH43" i="1" s="1"/>
  <c r="BPT43" i="1"/>
  <c r="BPU43" i="1" s="1"/>
  <c r="BPV43" i="1" s="1"/>
  <c r="BPW43" i="1" s="1"/>
  <c r="BPI43" i="1"/>
  <c r="BPJ43" i="1" s="1"/>
  <c r="BPK43" i="1" s="1"/>
  <c r="BPL43" i="1" s="1"/>
  <c r="BOX43" i="1"/>
  <c r="BOY43" i="1" s="1"/>
  <c r="BOZ43" i="1" s="1"/>
  <c r="BPA43" i="1" s="1"/>
  <c r="BOM43" i="1"/>
  <c r="BON43" i="1" s="1"/>
  <c r="BOO43" i="1" s="1"/>
  <c r="BOP43" i="1" s="1"/>
  <c r="BOB43" i="1"/>
  <c r="BOC43" i="1" s="1"/>
  <c r="BOD43" i="1" s="1"/>
  <c r="BOE43" i="1" s="1"/>
  <c r="BNQ43" i="1"/>
  <c r="BNR43" i="1" s="1"/>
  <c r="BNS43" i="1" s="1"/>
  <c r="BNT43" i="1" s="1"/>
  <c r="BNF43" i="1"/>
  <c r="BNG43" i="1" s="1"/>
  <c r="BNH43" i="1" s="1"/>
  <c r="BNI43" i="1" s="1"/>
  <c r="BMU43" i="1"/>
  <c r="BMV43" i="1" s="1"/>
  <c r="BMW43" i="1" s="1"/>
  <c r="BMX43" i="1" s="1"/>
  <c r="BMJ43" i="1"/>
  <c r="BMK43" i="1" s="1"/>
  <c r="BML43" i="1" s="1"/>
  <c r="BMM43" i="1" s="1"/>
  <c r="BLY43" i="1"/>
  <c r="BLZ43" i="1" s="1"/>
  <c r="BMA43" i="1" s="1"/>
  <c r="BMB43" i="1" s="1"/>
  <c r="BLN43" i="1"/>
  <c r="BLO43" i="1" s="1"/>
  <c r="BLP43" i="1" s="1"/>
  <c r="BLQ43" i="1" s="1"/>
  <c r="BLC43" i="1"/>
  <c r="BLD43" i="1" s="1"/>
  <c r="BLE43" i="1" s="1"/>
  <c r="BLF43" i="1" s="1"/>
  <c r="BKR43" i="1"/>
  <c r="BKS43" i="1" s="1"/>
  <c r="BKT43" i="1" s="1"/>
  <c r="BKU43" i="1" s="1"/>
  <c r="BKG43" i="1"/>
  <c r="BKH43" i="1" s="1"/>
  <c r="BKI43" i="1" s="1"/>
  <c r="BKJ43" i="1" s="1"/>
  <c r="BJV43" i="1"/>
  <c r="BJW43" i="1" s="1"/>
  <c r="BJX43" i="1" s="1"/>
  <c r="BJY43" i="1" s="1"/>
  <c r="BJK43" i="1"/>
  <c r="BJL43" i="1" s="1"/>
  <c r="BJM43" i="1" s="1"/>
  <c r="BJN43" i="1" s="1"/>
  <c r="BIZ43" i="1"/>
  <c r="BJA43" i="1" s="1"/>
  <c r="BJB43" i="1" s="1"/>
  <c r="BJC43" i="1" s="1"/>
  <c r="BIO43" i="1"/>
  <c r="BIP43" i="1" s="1"/>
  <c r="BIQ43" i="1" s="1"/>
  <c r="BIR43" i="1" s="1"/>
  <c r="BID43" i="1"/>
  <c r="BIE43" i="1" s="1"/>
  <c r="BIF43" i="1" s="1"/>
  <c r="BIG43" i="1" s="1"/>
  <c r="BHS43" i="1"/>
  <c r="BHT43" i="1" s="1"/>
  <c r="BHU43" i="1" s="1"/>
  <c r="BHV43" i="1" s="1"/>
  <c r="BHH43" i="1"/>
  <c r="BHI43" i="1" s="1"/>
  <c r="BHJ43" i="1" s="1"/>
  <c r="BHK43" i="1" s="1"/>
  <c r="BGW43" i="1"/>
  <c r="BGX43" i="1" s="1"/>
  <c r="BGY43" i="1" s="1"/>
  <c r="BGZ43" i="1" s="1"/>
  <c r="BGL43" i="1"/>
  <c r="BGM43" i="1" s="1"/>
  <c r="BGN43" i="1" s="1"/>
  <c r="BGO43" i="1" s="1"/>
  <c r="BGA43" i="1"/>
  <c r="BGB43" i="1" s="1"/>
  <c r="BGC43" i="1" s="1"/>
  <c r="BGD43" i="1" s="1"/>
  <c r="BFP43" i="1"/>
  <c r="BFQ43" i="1" s="1"/>
  <c r="BFR43" i="1" s="1"/>
  <c r="BFS43" i="1" s="1"/>
  <c r="BFE43" i="1"/>
  <c r="BFF43" i="1" s="1"/>
  <c r="BFG43" i="1" s="1"/>
  <c r="BFH43" i="1" s="1"/>
  <c r="BET43" i="1"/>
  <c r="BEU43" i="1" s="1"/>
  <c r="BEV43" i="1" s="1"/>
  <c r="BEW43" i="1" s="1"/>
  <c r="BEI43" i="1"/>
  <c r="BEJ43" i="1" s="1"/>
  <c r="BEK43" i="1" s="1"/>
  <c r="BEL43" i="1" s="1"/>
  <c r="BDX43" i="1"/>
  <c r="BDY43" i="1" s="1"/>
  <c r="BDZ43" i="1" s="1"/>
  <c r="BEA43" i="1" s="1"/>
  <c r="BDM43" i="1"/>
  <c r="BDN43" i="1" s="1"/>
  <c r="BDO43" i="1" s="1"/>
  <c r="BDP43" i="1" s="1"/>
  <c r="BDB43" i="1"/>
  <c r="BDC43" i="1" s="1"/>
  <c r="BDD43" i="1" s="1"/>
  <c r="BDE43" i="1" s="1"/>
  <c r="BCQ43" i="1"/>
  <c r="BCR43" i="1" s="1"/>
  <c r="BCS43" i="1" s="1"/>
  <c r="BCT43" i="1" s="1"/>
  <c r="BCF43" i="1"/>
  <c r="BCG43" i="1" s="1"/>
  <c r="BCH43" i="1" s="1"/>
  <c r="BCI43" i="1" s="1"/>
  <c r="BBU43" i="1"/>
  <c r="BBV43" i="1" s="1"/>
  <c r="BBW43" i="1" s="1"/>
  <c r="BBX43" i="1" s="1"/>
  <c r="BBJ43" i="1"/>
  <c r="BBK43" i="1" s="1"/>
  <c r="BBL43" i="1" s="1"/>
  <c r="BBM43" i="1" s="1"/>
  <c r="BAY43" i="1"/>
  <c r="BAZ43" i="1" s="1"/>
  <c r="BBA43" i="1" s="1"/>
  <c r="BBB43" i="1" s="1"/>
  <c r="BAN43" i="1"/>
  <c r="BAO43" i="1" s="1"/>
  <c r="BAP43" i="1" s="1"/>
  <c r="BAQ43" i="1" s="1"/>
  <c r="BAC43" i="1"/>
  <c r="BAD43" i="1" s="1"/>
  <c r="BAE43" i="1" s="1"/>
  <c r="BAF43" i="1" s="1"/>
  <c r="AZR43" i="1"/>
  <c r="AZS43" i="1" s="1"/>
  <c r="AZT43" i="1" s="1"/>
  <c r="AZU43" i="1" s="1"/>
  <c r="AZG43" i="1"/>
  <c r="AZH43" i="1" s="1"/>
  <c r="AZI43" i="1" s="1"/>
  <c r="AZJ43" i="1" s="1"/>
  <c r="AYV43" i="1"/>
  <c r="AYW43" i="1" s="1"/>
  <c r="AYX43" i="1" s="1"/>
  <c r="AYY43" i="1" s="1"/>
  <c r="AYK43" i="1"/>
  <c r="AYL43" i="1" s="1"/>
  <c r="AYM43" i="1" s="1"/>
  <c r="AYN43" i="1" s="1"/>
  <c r="AXZ43" i="1"/>
  <c r="AYA43" i="1" s="1"/>
  <c r="AYB43" i="1" s="1"/>
  <c r="AYC43" i="1" s="1"/>
  <c r="AXO43" i="1"/>
  <c r="AXP43" i="1" s="1"/>
  <c r="AXQ43" i="1" s="1"/>
  <c r="AXR43" i="1" s="1"/>
  <c r="AXD43" i="1"/>
  <c r="AXE43" i="1" s="1"/>
  <c r="AXF43" i="1" s="1"/>
  <c r="AXG43" i="1" s="1"/>
  <c r="AWS43" i="1"/>
  <c r="AWT43" i="1" s="1"/>
  <c r="AWU43" i="1" s="1"/>
  <c r="AWV43" i="1" s="1"/>
  <c r="AWH43" i="1"/>
  <c r="AWI43" i="1" s="1"/>
  <c r="AWJ43" i="1" s="1"/>
  <c r="AWK43" i="1" s="1"/>
  <c r="AVW43" i="1"/>
  <c r="AVX43" i="1" s="1"/>
  <c r="AVY43" i="1" s="1"/>
  <c r="AVZ43" i="1" s="1"/>
  <c r="AVL43" i="1"/>
  <c r="AVM43" i="1" s="1"/>
  <c r="AVN43" i="1" s="1"/>
  <c r="AVO43" i="1" s="1"/>
  <c r="AVA43" i="1"/>
  <c r="AVB43" i="1" s="1"/>
  <c r="AVC43" i="1" s="1"/>
  <c r="AVD43" i="1" s="1"/>
  <c r="AUP43" i="1"/>
  <c r="AUQ43" i="1" s="1"/>
  <c r="AUR43" i="1" s="1"/>
  <c r="AUS43" i="1" s="1"/>
  <c r="AUE43" i="1"/>
  <c r="AUF43" i="1" s="1"/>
  <c r="AUG43" i="1" s="1"/>
  <c r="AUH43" i="1" s="1"/>
  <c r="ATT43" i="1"/>
  <c r="ATU43" i="1" s="1"/>
  <c r="ATV43" i="1" s="1"/>
  <c r="ATW43" i="1" s="1"/>
  <c r="ATI43" i="1"/>
  <c r="ATJ43" i="1" s="1"/>
  <c r="ATK43" i="1" s="1"/>
  <c r="ATL43" i="1" s="1"/>
  <c r="ASX43" i="1"/>
  <c r="ASY43" i="1" s="1"/>
  <c r="ASZ43" i="1" s="1"/>
  <c r="ATA43" i="1" s="1"/>
  <c r="ASM43" i="1"/>
  <c r="ASN43" i="1" s="1"/>
  <c r="ASO43" i="1" s="1"/>
  <c r="ASP43" i="1" s="1"/>
  <c r="ASB43" i="1"/>
  <c r="ASC43" i="1" s="1"/>
  <c r="ASD43" i="1" s="1"/>
  <c r="ASE43" i="1" s="1"/>
  <c r="ARQ43" i="1"/>
  <c r="ARR43" i="1" s="1"/>
  <c r="ARS43" i="1" s="1"/>
  <c r="ART43" i="1" s="1"/>
  <c r="ARF43" i="1"/>
  <c r="ARG43" i="1" s="1"/>
  <c r="ARH43" i="1" s="1"/>
  <c r="ARI43" i="1" s="1"/>
  <c r="AQU43" i="1"/>
  <c r="AQV43" i="1" s="1"/>
  <c r="AQW43" i="1" s="1"/>
  <c r="AQX43" i="1" s="1"/>
  <c r="AQJ43" i="1"/>
  <c r="AQK43" i="1" s="1"/>
  <c r="AQL43" i="1" s="1"/>
  <c r="AQM43" i="1" s="1"/>
  <c r="APY43" i="1"/>
  <c r="APZ43" i="1" s="1"/>
  <c r="AQA43" i="1" s="1"/>
  <c r="AQB43" i="1" s="1"/>
  <c r="APN43" i="1"/>
  <c r="APO43" i="1" s="1"/>
  <c r="APP43" i="1" s="1"/>
  <c r="APQ43" i="1" s="1"/>
  <c r="APC43" i="1"/>
  <c r="APD43" i="1" s="1"/>
  <c r="APE43" i="1" s="1"/>
  <c r="APF43" i="1" s="1"/>
  <c r="AOR43" i="1"/>
  <c r="AOS43" i="1" s="1"/>
  <c r="AOT43" i="1" s="1"/>
  <c r="AOU43" i="1" s="1"/>
  <c r="AOG43" i="1"/>
  <c r="AOH43" i="1" s="1"/>
  <c r="AOI43" i="1" s="1"/>
  <c r="AOJ43" i="1" s="1"/>
  <c r="ANV43" i="1"/>
  <c r="ANW43" i="1" s="1"/>
  <c r="ANX43" i="1" s="1"/>
  <c r="ANY43" i="1" s="1"/>
  <c r="ANK43" i="1"/>
  <c r="ANL43" i="1" s="1"/>
  <c r="ANM43" i="1" s="1"/>
  <c r="ANN43" i="1" s="1"/>
  <c r="AMZ43" i="1"/>
  <c r="ANA43" i="1" s="1"/>
  <c r="ANB43" i="1" s="1"/>
  <c r="ANC43" i="1" s="1"/>
  <c r="AMO43" i="1"/>
  <c r="AMP43" i="1" s="1"/>
  <c r="AMQ43" i="1" s="1"/>
  <c r="AMR43" i="1" s="1"/>
  <c r="AMD43" i="1"/>
  <c r="AME43" i="1" s="1"/>
  <c r="AMF43" i="1" s="1"/>
  <c r="AMG43" i="1" s="1"/>
  <c r="ALS43" i="1"/>
  <c r="ALT43" i="1" s="1"/>
  <c r="ALU43" i="1" s="1"/>
  <c r="ALV43" i="1" s="1"/>
  <c r="ALH43" i="1"/>
  <c r="ALI43" i="1" s="1"/>
  <c r="ALJ43" i="1" s="1"/>
  <c r="ALK43" i="1" s="1"/>
  <c r="AKW43" i="1"/>
  <c r="AKX43" i="1" s="1"/>
  <c r="AKY43" i="1" s="1"/>
  <c r="AKZ43" i="1" s="1"/>
  <c r="AKL43" i="1"/>
  <c r="AKM43" i="1" s="1"/>
  <c r="AKN43" i="1" s="1"/>
  <c r="AKO43" i="1" s="1"/>
  <c r="AKA43" i="1"/>
  <c r="AKB43" i="1" s="1"/>
  <c r="AKC43" i="1" s="1"/>
  <c r="AKD43" i="1" s="1"/>
  <c r="AJP43" i="1"/>
  <c r="AJQ43" i="1" s="1"/>
  <c r="AJR43" i="1" s="1"/>
  <c r="AJS43" i="1" s="1"/>
  <c r="AJE43" i="1"/>
  <c r="AJF43" i="1" s="1"/>
  <c r="AJG43" i="1" s="1"/>
  <c r="AJH43" i="1" s="1"/>
  <c r="AIT43" i="1"/>
  <c r="AIU43" i="1" s="1"/>
  <c r="AIV43" i="1" s="1"/>
  <c r="AIW43" i="1" s="1"/>
  <c r="AII43" i="1"/>
  <c r="AIJ43" i="1" s="1"/>
  <c r="AIK43" i="1" s="1"/>
  <c r="AIL43" i="1" s="1"/>
  <c r="AHX43" i="1"/>
  <c r="AHY43" i="1" s="1"/>
  <c r="AHZ43" i="1" s="1"/>
  <c r="AIA43" i="1" s="1"/>
  <c r="AHM43" i="1"/>
  <c r="AHN43" i="1" s="1"/>
  <c r="AHO43" i="1" s="1"/>
  <c r="AHP43" i="1" s="1"/>
  <c r="AHB43" i="1"/>
  <c r="AHC43" i="1" s="1"/>
  <c r="AHD43" i="1" s="1"/>
  <c r="AHE43" i="1" s="1"/>
  <c r="AGQ43" i="1"/>
  <c r="AGR43" i="1" s="1"/>
  <c r="AGS43" i="1" s="1"/>
  <c r="AGT43" i="1" s="1"/>
  <c r="AGF43" i="1"/>
  <c r="AGG43" i="1" s="1"/>
  <c r="AGH43" i="1" s="1"/>
  <c r="AGI43" i="1" s="1"/>
  <c r="AFU43" i="1"/>
  <c r="AFV43" i="1" s="1"/>
  <c r="AFW43" i="1" s="1"/>
  <c r="AFX43" i="1" s="1"/>
  <c r="AFJ43" i="1"/>
  <c r="AFK43" i="1" s="1"/>
  <c r="AFL43" i="1" s="1"/>
  <c r="AFM43" i="1" s="1"/>
  <c r="AEY43" i="1"/>
  <c r="AEZ43" i="1" s="1"/>
  <c r="AFA43" i="1" s="1"/>
  <c r="AFB43" i="1" s="1"/>
  <c r="AEN43" i="1"/>
  <c r="AEO43" i="1" s="1"/>
  <c r="AEP43" i="1" s="1"/>
  <c r="AEQ43" i="1" s="1"/>
  <c r="AEC43" i="1"/>
  <c r="AED43" i="1" s="1"/>
  <c r="AEE43" i="1" s="1"/>
  <c r="AEF43" i="1" s="1"/>
  <c r="ADR43" i="1"/>
  <c r="ADS43" i="1" s="1"/>
  <c r="ADT43" i="1" s="1"/>
  <c r="ADU43" i="1" s="1"/>
  <c r="ADG43" i="1"/>
  <c r="ADH43" i="1" s="1"/>
  <c r="ADI43" i="1" s="1"/>
  <c r="ADJ43" i="1" s="1"/>
  <c r="ACV43" i="1"/>
  <c r="ACW43" i="1" s="1"/>
  <c r="ACX43" i="1" s="1"/>
  <c r="ACY43" i="1" s="1"/>
  <c r="ACK43" i="1"/>
  <c r="ACL43" i="1" s="1"/>
  <c r="ACM43" i="1" s="1"/>
  <c r="ACN43" i="1" s="1"/>
  <c r="ABZ43" i="1"/>
  <c r="ACA43" i="1" s="1"/>
  <c r="ACB43" i="1" s="1"/>
  <c r="ACC43" i="1" s="1"/>
  <c r="ABO43" i="1"/>
  <c r="ABP43" i="1" s="1"/>
  <c r="ABQ43" i="1" s="1"/>
  <c r="ABR43" i="1" s="1"/>
  <c r="ABD43" i="1"/>
  <c r="ABE43" i="1" s="1"/>
  <c r="ABF43" i="1" s="1"/>
  <c r="ABG43" i="1" s="1"/>
  <c r="AAS43" i="1"/>
  <c r="AAT43" i="1" s="1"/>
  <c r="AAU43" i="1" s="1"/>
  <c r="AAV43" i="1" s="1"/>
  <c r="AAH43" i="1"/>
  <c r="AAI43" i="1" s="1"/>
  <c r="AAJ43" i="1" s="1"/>
  <c r="AAK43" i="1" s="1"/>
  <c r="ZW43" i="1"/>
  <c r="ZX43" i="1" s="1"/>
  <c r="ZY43" i="1" s="1"/>
  <c r="ZZ43" i="1" s="1"/>
  <c r="ZL43" i="1"/>
  <c r="ZM43" i="1" s="1"/>
  <c r="ZN43" i="1" s="1"/>
  <c r="ZO43" i="1" s="1"/>
  <c r="ZA43" i="1"/>
  <c r="ZB43" i="1" s="1"/>
  <c r="ZC43" i="1" s="1"/>
  <c r="ZD43" i="1" s="1"/>
  <c r="YP43" i="1"/>
  <c r="YQ43" i="1" s="1"/>
  <c r="YR43" i="1" s="1"/>
  <c r="YS43" i="1" s="1"/>
  <c r="YE43" i="1"/>
  <c r="YF43" i="1" s="1"/>
  <c r="YG43" i="1" s="1"/>
  <c r="YH43" i="1" s="1"/>
  <c r="XT43" i="1"/>
  <c r="XU43" i="1" s="1"/>
  <c r="XV43" i="1" s="1"/>
  <c r="XW43" i="1" s="1"/>
  <c r="XI43" i="1"/>
  <c r="XJ43" i="1" s="1"/>
  <c r="XK43" i="1" s="1"/>
  <c r="XL43" i="1" s="1"/>
  <c r="WX43" i="1"/>
  <c r="WY43" i="1" s="1"/>
  <c r="WZ43" i="1" s="1"/>
  <c r="XA43" i="1" s="1"/>
  <c r="WM43" i="1"/>
  <c r="WN43" i="1" s="1"/>
  <c r="WO43" i="1" s="1"/>
  <c r="WP43" i="1" s="1"/>
  <c r="WB43" i="1"/>
  <c r="WC43" i="1" s="1"/>
  <c r="WD43" i="1" s="1"/>
  <c r="WE43" i="1" s="1"/>
  <c r="VQ43" i="1"/>
  <c r="VR43" i="1" s="1"/>
  <c r="VS43" i="1" s="1"/>
  <c r="VT43" i="1" s="1"/>
  <c r="VF43" i="1"/>
  <c r="VG43" i="1" s="1"/>
  <c r="VH43" i="1" s="1"/>
  <c r="VI43" i="1" s="1"/>
  <c r="UU43" i="1"/>
  <c r="UV43" i="1" s="1"/>
  <c r="UW43" i="1" s="1"/>
  <c r="UX43" i="1" s="1"/>
  <c r="UJ43" i="1"/>
  <c r="UK43" i="1" s="1"/>
  <c r="UL43" i="1" s="1"/>
  <c r="UM43" i="1" s="1"/>
  <c r="TY43" i="1"/>
  <c r="TZ43" i="1" s="1"/>
  <c r="UA43" i="1" s="1"/>
  <c r="UB43" i="1" s="1"/>
  <c r="TN43" i="1"/>
  <c r="TO43" i="1" s="1"/>
  <c r="TP43" i="1" s="1"/>
  <c r="TQ43" i="1" s="1"/>
  <c r="TC43" i="1"/>
  <c r="TD43" i="1" s="1"/>
  <c r="TE43" i="1" s="1"/>
  <c r="TF43" i="1" s="1"/>
  <c r="SR43" i="1"/>
  <c r="SS43" i="1" s="1"/>
  <c r="ST43" i="1" s="1"/>
  <c r="SU43" i="1" s="1"/>
  <c r="SG43" i="1"/>
  <c r="SH43" i="1" s="1"/>
  <c r="SI43" i="1" s="1"/>
  <c r="SJ43" i="1" s="1"/>
  <c r="RV43" i="1"/>
  <c r="RW43" i="1" s="1"/>
  <c r="RX43" i="1" s="1"/>
  <c r="RY43" i="1" s="1"/>
  <c r="RK43" i="1"/>
  <c r="RL43" i="1" s="1"/>
  <c r="RM43" i="1" s="1"/>
  <c r="RN43" i="1" s="1"/>
  <c r="QZ43" i="1"/>
  <c r="RA43" i="1" s="1"/>
  <c r="RB43" i="1" s="1"/>
  <c r="RC43" i="1" s="1"/>
  <c r="QO43" i="1"/>
  <c r="QP43" i="1" s="1"/>
  <c r="QQ43" i="1" s="1"/>
  <c r="QR43" i="1" s="1"/>
  <c r="QD43" i="1"/>
  <c r="QE43" i="1" s="1"/>
  <c r="QF43" i="1" s="1"/>
  <c r="QG43" i="1" s="1"/>
  <c r="PS43" i="1"/>
  <c r="PT43" i="1" s="1"/>
  <c r="PU43" i="1" s="1"/>
  <c r="PV43" i="1" s="1"/>
  <c r="PH43" i="1"/>
  <c r="PI43" i="1" s="1"/>
  <c r="PJ43" i="1" s="1"/>
  <c r="PK43" i="1" s="1"/>
  <c r="OW43" i="1"/>
  <c r="OX43" i="1" s="1"/>
  <c r="OY43" i="1" s="1"/>
  <c r="OZ43" i="1" s="1"/>
  <c r="OL43" i="1"/>
  <c r="OM43" i="1" s="1"/>
  <c r="ON43" i="1" s="1"/>
  <c r="OO43" i="1" s="1"/>
  <c r="OA43" i="1"/>
  <c r="OB43" i="1" s="1"/>
  <c r="OC43" i="1" s="1"/>
  <c r="OD43" i="1" s="1"/>
  <c r="NP43" i="1"/>
  <c r="NQ43" i="1" s="1"/>
  <c r="NR43" i="1" s="1"/>
  <c r="NS43" i="1" s="1"/>
  <c r="NE43" i="1"/>
  <c r="NF43" i="1" s="1"/>
  <c r="NG43" i="1" s="1"/>
  <c r="NH43" i="1" s="1"/>
  <c r="MT43" i="1"/>
  <c r="MU43" i="1" s="1"/>
  <c r="MV43" i="1" s="1"/>
  <c r="MW43" i="1" s="1"/>
  <c r="MI43" i="1"/>
  <c r="MJ43" i="1" s="1"/>
  <c r="MK43" i="1" s="1"/>
  <c r="ML43" i="1" s="1"/>
  <c r="LX43" i="1"/>
  <c r="LY43" i="1" s="1"/>
  <c r="LZ43" i="1" s="1"/>
  <c r="MA43" i="1" s="1"/>
  <c r="LM43" i="1"/>
  <c r="LN43" i="1" s="1"/>
  <c r="LO43" i="1" s="1"/>
  <c r="LP43" i="1" s="1"/>
  <c r="LB43" i="1"/>
  <c r="LC43" i="1" s="1"/>
  <c r="LD43" i="1" s="1"/>
  <c r="LE43" i="1" s="1"/>
  <c r="KQ43" i="1"/>
  <c r="KR43" i="1" s="1"/>
  <c r="KS43" i="1" s="1"/>
  <c r="KT43" i="1" s="1"/>
  <c r="KF43" i="1"/>
  <c r="KG43" i="1" s="1"/>
  <c r="KH43" i="1" s="1"/>
  <c r="KI43" i="1" s="1"/>
  <c r="JU43" i="1"/>
  <c r="JV43" i="1" s="1"/>
  <c r="JW43" i="1" s="1"/>
  <c r="JX43" i="1" s="1"/>
  <c r="JJ43" i="1"/>
  <c r="JK43" i="1" s="1"/>
  <c r="JL43" i="1" s="1"/>
  <c r="JM43" i="1" s="1"/>
  <c r="IY43" i="1"/>
  <c r="IZ43" i="1" s="1"/>
  <c r="JA43" i="1" s="1"/>
  <c r="JB43" i="1" s="1"/>
  <c r="IN43" i="1"/>
  <c r="IO43" i="1" s="1"/>
  <c r="IP43" i="1" s="1"/>
  <c r="IQ43" i="1" s="1"/>
  <c r="IC43" i="1"/>
  <c r="ID43" i="1" s="1"/>
  <c r="IE43" i="1" s="1"/>
  <c r="IF43" i="1" s="1"/>
  <c r="HR43" i="1"/>
  <c r="HS43" i="1" s="1"/>
  <c r="HT43" i="1" s="1"/>
  <c r="HU43" i="1" s="1"/>
  <c r="HG43" i="1"/>
  <c r="HH43" i="1" s="1"/>
  <c r="HI43" i="1" s="1"/>
  <c r="HJ43" i="1" s="1"/>
  <c r="GV43" i="1"/>
  <c r="GW43" i="1" s="1"/>
  <c r="GX43" i="1" s="1"/>
  <c r="GY43" i="1" s="1"/>
  <c r="GK43" i="1"/>
  <c r="GL43" i="1" s="1"/>
  <c r="GM43" i="1" s="1"/>
  <c r="GN43" i="1" s="1"/>
  <c r="FZ43" i="1"/>
  <c r="GA43" i="1" s="1"/>
  <c r="GB43" i="1" s="1"/>
  <c r="GC43" i="1" s="1"/>
  <c r="FO43" i="1"/>
  <c r="FP43" i="1" s="1"/>
  <c r="FQ43" i="1" s="1"/>
  <c r="FR43" i="1" s="1"/>
  <c r="FD43" i="1"/>
  <c r="FE43" i="1" s="1"/>
  <c r="FF43" i="1" s="1"/>
  <c r="FG43" i="1" s="1"/>
  <c r="ES43" i="1"/>
  <c r="ET43" i="1" s="1"/>
  <c r="EU43" i="1" s="1"/>
  <c r="EV43" i="1" s="1"/>
  <c r="EH43" i="1"/>
  <c r="EI43" i="1" s="1"/>
  <c r="EJ43" i="1" s="1"/>
  <c r="EK43" i="1" s="1"/>
  <c r="DW43" i="1"/>
  <c r="DX43" i="1" s="1"/>
  <c r="DY43" i="1" s="1"/>
  <c r="DZ43" i="1" s="1"/>
  <c r="DL43" i="1"/>
  <c r="DM43" i="1" s="1"/>
  <c r="DN43" i="1" s="1"/>
  <c r="DO43" i="1" s="1"/>
  <c r="DA43" i="1"/>
  <c r="DB43" i="1" s="1"/>
  <c r="DC43" i="1" s="1"/>
  <c r="DD43" i="1" s="1"/>
  <c r="CP43" i="1"/>
  <c r="CQ43" i="1" s="1"/>
  <c r="CR43" i="1" s="1"/>
  <c r="CS43" i="1" s="1"/>
  <c r="CE43" i="1"/>
  <c r="CF43" i="1" s="1"/>
  <c r="CG43" i="1" s="1"/>
  <c r="CH43" i="1" s="1"/>
  <c r="BT43" i="1"/>
  <c r="BU43" i="1" s="1"/>
  <c r="BV43" i="1" s="1"/>
  <c r="BW43" i="1" s="1"/>
  <c r="BI43" i="1"/>
  <c r="BJ43" i="1" s="1"/>
  <c r="BK43" i="1" s="1"/>
  <c r="BL43" i="1" s="1"/>
  <c r="AX43" i="1"/>
  <c r="AY43" i="1" s="1"/>
  <c r="AZ43" i="1" s="1"/>
  <c r="BA43" i="1" s="1"/>
  <c r="AM43" i="1"/>
  <c r="AN43" i="1" s="1"/>
  <c r="AO43" i="1" s="1"/>
  <c r="AP43" i="1" s="1"/>
  <c r="AB43" i="1"/>
  <c r="AC43" i="1" s="1"/>
  <c r="AD43" i="1" s="1"/>
  <c r="AE43" i="1" s="1"/>
  <c r="Q43" i="1"/>
  <c r="R43" i="1" s="1"/>
  <c r="S43" i="1" s="1"/>
  <c r="T43" i="1" s="1"/>
  <c r="F43" i="1"/>
  <c r="G43" i="1" s="1"/>
  <c r="H43" i="1" s="1"/>
  <c r="I43" i="1" s="1"/>
  <c r="CLI42" i="1"/>
  <c r="CLJ42" i="1" s="1"/>
  <c r="CLK42" i="1" s="1"/>
  <c r="CLL42" i="1" s="1"/>
  <c r="CKX42" i="1"/>
  <c r="CKY42" i="1" s="1"/>
  <c r="CKZ42" i="1" s="1"/>
  <c r="CLA42" i="1" s="1"/>
  <c r="CKM42" i="1"/>
  <c r="CKN42" i="1" s="1"/>
  <c r="CKO42" i="1" s="1"/>
  <c r="CKP42" i="1" s="1"/>
  <c r="CKB42" i="1"/>
  <c r="CKC42" i="1" s="1"/>
  <c r="CKD42" i="1" s="1"/>
  <c r="CKE42" i="1" s="1"/>
  <c r="CJQ42" i="1"/>
  <c r="CJR42" i="1" s="1"/>
  <c r="CJS42" i="1" s="1"/>
  <c r="CJT42" i="1" s="1"/>
  <c r="CJF42" i="1"/>
  <c r="CJG42" i="1" s="1"/>
  <c r="CJH42" i="1" s="1"/>
  <c r="CJI42" i="1" s="1"/>
  <c r="CIU42" i="1"/>
  <c r="CIV42" i="1" s="1"/>
  <c r="CIW42" i="1" s="1"/>
  <c r="CIX42" i="1" s="1"/>
  <c r="CIJ42" i="1"/>
  <c r="CIK42" i="1" s="1"/>
  <c r="CIL42" i="1" s="1"/>
  <c r="CIM42" i="1" s="1"/>
  <c r="CHY42" i="1"/>
  <c r="CHZ42" i="1" s="1"/>
  <c r="CIA42" i="1" s="1"/>
  <c r="CIB42" i="1" s="1"/>
  <c r="CHN42" i="1"/>
  <c r="CHO42" i="1" s="1"/>
  <c r="CHP42" i="1" s="1"/>
  <c r="CHQ42" i="1" s="1"/>
  <c r="CHC42" i="1"/>
  <c r="CHD42" i="1" s="1"/>
  <c r="CHE42" i="1" s="1"/>
  <c r="CHF42" i="1" s="1"/>
  <c r="CGR42" i="1"/>
  <c r="CGS42" i="1" s="1"/>
  <c r="CGT42" i="1" s="1"/>
  <c r="CGU42" i="1" s="1"/>
  <c r="CGG42" i="1"/>
  <c r="CGH42" i="1" s="1"/>
  <c r="CGI42" i="1" s="1"/>
  <c r="CGJ42" i="1" s="1"/>
  <c r="CFV42" i="1"/>
  <c r="CFW42" i="1" s="1"/>
  <c r="CFX42" i="1" s="1"/>
  <c r="CFY42" i="1" s="1"/>
  <c r="CFK42" i="1"/>
  <c r="CFL42" i="1" s="1"/>
  <c r="CFM42" i="1" s="1"/>
  <c r="CFN42" i="1" s="1"/>
  <c r="CEZ42" i="1"/>
  <c r="CFA42" i="1" s="1"/>
  <c r="CFB42" i="1" s="1"/>
  <c r="CFC42" i="1" s="1"/>
  <c r="CEO42" i="1"/>
  <c r="CEP42" i="1" s="1"/>
  <c r="CEQ42" i="1" s="1"/>
  <c r="CER42" i="1" s="1"/>
  <c r="CED42" i="1"/>
  <c r="CEE42" i="1" s="1"/>
  <c r="CEF42" i="1" s="1"/>
  <c r="CEG42" i="1" s="1"/>
  <c r="CDS42" i="1"/>
  <c r="CDT42" i="1" s="1"/>
  <c r="CDU42" i="1" s="1"/>
  <c r="CDV42" i="1" s="1"/>
  <c r="CDH42" i="1"/>
  <c r="CDI42" i="1" s="1"/>
  <c r="CDJ42" i="1" s="1"/>
  <c r="CDK42" i="1" s="1"/>
  <c r="CCW42" i="1"/>
  <c r="CCX42" i="1" s="1"/>
  <c r="CCY42" i="1" s="1"/>
  <c r="CCZ42" i="1" s="1"/>
  <c r="CCL42" i="1"/>
  <c r="CCM42" i="1" s="1"/>
  <c r="CCN42" i="1" s="1"/>
  <c r="CCO42" i="1" s="1"/>
  <c r="CCA42" i="1"/>
  <c r="CCB42" i="1" s="1"/>
  <c r="CCC42" i="1" s="1"/>
  <c r="CCD42" i="1" s="1"/>
  <c r="CBP42" i="1"/>
  <c r="CBQ42" i="1" s="1"/>
  <c r="CBR42" i="1" s="1"/>
  <c r="CBS42" i="1" s="1"/>
  <c r="CBE42" i="1"/>
  <c r="CBF42" i="1" s="1"/>
  <c r="CBG42" i="1" s="1"/>
  <c r="CBH42" i="1" s="1"/>
  <c r="CAT42" i="1"/>
  <c r="CAU42" i="1" s="1"/>
  <c r="CAV42" i="1" s="1"/>
  <c r="CAW42" i="1" s="1"/>
  <c r="CAI42" i="1"/>
  <c r="CAJ42" i="1" s="1"/>
  <c r="CAK42" i="1" s="1"/>
  <c r="CAL42" i="1" s="1"/>
  <c r="BZX42" i="1"/>
  <c r="BZY42" i="1" s="1"/>
  <c r="BZZ42" i="1" s="1"/>
  <c r="CAA42" i="1" s="1"/>
  <c r="BZM42" i="1"/>
  <c r="BZN42" i="1" s="1"/>
  <c r="BZO42" i="1" s="1"/>
  <c r="BZP42" i="1" s="1"/>
  <c r="BZB42" i="1"/>
  <c r="BZC42" i="1" s="1"/>
  <c r="BZD42" i="1" s="1"/>
  <c r="BZE42" i="1" s="1"/>
  <c r="BYQ42" i="1"/>
  <c r="BYR42" i="1" s="1"/>
  <c r="BYS42" i="1" s="1"/>
  <c r="BYT42" i="1" s="1"/>
  <c r="BYF42" i="1"/>
  <c r="BYG42" i="1" s="1"/>
  <c r="BYH42" i="1" s="1"/>
  <c r="BYI42" i="1" s="1"/>
  <c r="BXU42" i="1"/>
  <c r="BXV42" i="1" s="1"/>
  <c r="BXW42" i="1" s="1"/>
  <c r="BXX42" i="1" s="1"/>
  <c r="BXJ42" i="1"/>
  <c r="BXK42" i="1" s="1"/>
  <c r="BXL42" i="1" s="1"/>
  <c r="BXM42" i="1" s="1"/>
  <c r="BWY42" i="1"/>
  <c r="BWZ42" i="1" s="1"/>
  <c r="BXA42" i="1" s="1"/>
  <c r="BXB42" i="1" s="1"/>
  <c r="BWN42" i="1"/>
  <c r="BWO42" i="1" s="1"/>
  <c r="BWP42" i="1" s="1"/>
  <c r="BWQ42" i="1" s="1"/>
  <c r="BWC42" i="1"/>
  <c r="BWD42" i="1" s="1"/>
  <c r="BWE42" i="1" s="1"/>
  <c r="BWF42" i="1" s="1"/>
  <c r="BVR42" i="1"/>
  <c r="BVS42" i="1" s="1"/>
  <c r="BVT42" i="1" s="1"/>
  <c r="BVU42" i="1" s="1"/>
  <c r="BVG42" i="1"/>
  <c r="BVH42" i="1" s="1"/>
  <c r="BVI42" i="1" s="1"/>
  <c r="BVJ42" i="1" s="1"/>
  <c r="BUV42" i="1"/>
  <c r="BUW42" i="1" s="1"/>
  <c r="BUX42" i="1" s="1"/>
  <c r="BUY42" i="1" s="1"/>
  <c r="BUK42" i="1"/>
  <c r="BUL42" i="1" s="1"/>
  <c r="BUM42" i="1" s="1"/>
  <c r="BUN42" i="1" s="1"/>
  <c r="BTZ42" i="1"/>
  <c r="BUA42" i="1" s="1"/>
  <c r="BUB42" i="1" s="1"/>
  <c r="BUC42" i="1" s="1"/>
  <c r="BTO42" i="1"/>
  <c r="BTP42" i="1" s="1"/>
  <c r="BTQ42" i="1" s="1"/>
  <c r="BTR42" i="1" s="1"/>
  <c r="BTD42" i="1"/>
  <c r="BTE42" i="1" s="1"/>
  <c r="BTF42" i="1" s="1"/>
  <c r="BTG42" i="1" s="1"/>
  <c r="BSS42" i="1"/>
  <c r="BST42" i="1" s="1"/>
  <c r="BSU42" i="1" s="1"/>
  <c r="BSV42" i="1" s="1"/>
  <c r="BSH42" i="1"/>
  <c r="BSI42" i="1" s="1"/>
  <c r="BSJ42" i="1" s="1"/>
  <c r="BSK42" i="1" s="1"/>
  <c r="BRW42" i="1"/>
  <c r="BRX42" i="1" s="1"/>
  <c r="BRY42" i="1" s="1"/>
  <c r="BRZ42" i="1" s="1"/>
  <c r="BRL42" i="1"/>
  <c r="BRM42" i="1" s="1"/>
  <c r="BRN42" i="1" s="1"/>
  <c r="BRO42" i="1" s="1"/>
  <c r="BRA42" i="1"/>
  <c r="BRB42" i="1" s="1"/>
  <c r="BRC42" i="1" s="1"/>
  <c r="BRD42" i="1" s="1"/>
  <c r="BQP42" i="1"/>
  <c r="BQQ42" i="1" s="1"/>
  <c r="BQR42" i="1" s="1"/>
  <c r="BQS42" i="1" s="1"/>
  <c r="BQE42" i="1"/>
  <c r="BQF42" i="1" s="1"/>
  <c r="BQG42" i="1" s="1"/>
  <c r="BQH42" i="1" s="1"/>
  <c r="BPT42" i="1"/>
  <c r="BPU42" i="1" s="1"/>
  <c r="BPV42" i="1" s="1"/>
  <c r="BPW42" i="1" s="1"/>
  <c r="BPI42" i="1"/>
  <c r="BPJ42" i="1" s="1"/>
  <c r="BPK42" i="1" s="1"/>
  <c r="BPL42" i="1" s="1"/>
  <c r="BOX42" i="1"/>
  <c r="BOY42" i="1" s="1"/>
  <c r="BOZ42" i="1" s="1"/>
  <c r="BPA42" i="1" s="1"/>
  <c r="BOM42" i="1"/>
  <c r="BON42" i="1" s="1"/>
  <c r="BOO42" i="1" s="1"/>
  <c r="BOP42" i="1" s="1"/>
  <c r="BOB42" i="1"/>
  <c r="BOC42" i="1" s="1"/>
  <c r="BOD42" i="1" s="1"/>
  <c r="BOE42" i="1" s="1"/>
  <c r="BNQ42" i="1"/>
  <c r="BNR42" i="1" s="1"/>
  <c r="BNS42" i="1" s="1"/>
  <c r="BNT42" i="1" s="1"/>
  <c r="BNF42" i="1"/>
  <c r="BNG42" i="1" s="1"/>
  <c r="BNH42" i="1" s="1"/>
  <c r="BNI42" i="1" s="1"/>
  <c r="BMU42" i="1"/>
  <c r="BMV42" i="1" s="1"/>
  <c r="BMW42" i="1" s="1"/>
  <c r="BMX42" i="1" s="1"/>
  <c r="BMJ42" i="1"/>
  <c r="BMK42" i="1" s="1"/>
  <c r="BML42" i="1" s="1"/>
  <c r="BMM42" i="1" s="1"/>
  <c r="BLY42" i="1"/>
  <c r="BLZ42" i="1" s="1"/>
  <c r="BMA42" i="1" s="1"/>
  <c r="BMB42" i="1" s="1"/>
  <c r="BLN42" i="1"/>
  <c r="BLO42" i="1" s="1"/>
  <c r="BLP42" i="1" s="1"/>
  <c r="BLQ42" i="1" s="1"/>
  <c r="BLC42" i="1"/>
  <c r="BLD42" i="1" s="1"/>
  <c r="BLE42" i="1" s="1"/>
  <c r="BLF42" i="1" s="1"/>
  <c r="BKR42" i="1"/>
  <c r="BKS42" i="1" s="1"/>
  <c r="BKT42" i="1" s="1"/>
  <c r="BKU42" i="1" s="1"/>
  <c r="BKG42" i="1"/>
  <c r="BKH42" i="1" s="1"/>
  <c r="BKI42" i="1" s="1"/>
  <c r="BKJ42" i="1" s="1"/>
  <c r="BJV42" i="1"/>
  <c r="BJW42" i="1" s="1"/>
  <c r="BJX42" i="1" s="1"/>
  <c r="BJY42" i="1" s="1"/>
  <c r="BJK42" i="1"/>
  <c r="BJL42" i="1" s="1"/>
  <c r="BJM42" i="1" s="1"/>
  <c r="BJN42" i="1" s="1"/>
  <c r="BIZ42" i="1"/>
  <c r="BJA42" i="1" s="1"/>
  <c r="BJB42" i="1" s="1"/>
  <c r="BJC42" i="1" s="1"/>
  <c r="BIO42" i="1"/>
  <c r="BIP42" i="1" s="1"/>
  <c r="BIQ42" i="1" s="1"/>
  <c r="BIR42" i="1" s="1"/>
  <c r="BID42" i="1"/>
  <c r="BIE42" i="1" s="1"/>
  <c r="BIF42" i="1" s="1"/>
  <c r="BIG42" i="1" s="1"/>
  <c r="BHS42" i="1"/>
  <c r="BHT42" i="1" s="1"/>
  <c r="BHU42" i="1" s="1"/>
  <c r="BHV42" i="1" s="1"/>
  <c r="BHH42" i="1"/>
  <c r="BHI42" i="1" s="1"/>
  <c r="BHJ42" i="1" s="1"/>
  <c r="BHK42" i="1" s="1"/>
  <c r="BGW42" i="1"/>
  <c r="BGX42" i="1" s="1"/>
  <c r="BGY42" i="1" s="1"/>
  <c r="BGZ42" i="1" s="1"/>
  <c r="BGL42" i="1"/>
  <c r="BGM42" i="1" s="1"/>
  <c r="BGN42" i="1" s="1"/>
  <c r="BGO42" i="1" s="1"/>
  <c r="BGA42" i="1"/>
  <c r="BGB42" i="1" s="1"/>
  <c r="BGC42" i="1" s="1"/>
  <c r="BGD42" i="1" s="1"/>
  <c r="BFP42" i="1"/>
  <c r="BFQ42" i="1" s="1"/>
  <c r="BFR42" i="1" s="1"/>
  <c r="BFS42" i="1" s="1"/>
  <c r="BFE42" i="1"/>
  <c r="BFF42" i="1" s="1"/>
  <c r="BFG42" i="1" s="1"/>
  <c r="BFH42" i="1" s="1"/>
  <c r="BET42" i="1"/>
  <c r="BEU42" i="1" s="1"/>
  <c r="BEV42" i="1" s="1"/>
  <c r="BEW42" i="1" s="1"/>
  <c r="BEI42" i="1"/>
  <c r="BEJ42" i="1" s="1"/>
  <c r="BEK42" i="1" s="1"/>
  <c r="BEL42" i="1" s="1"/>
  <c r="BDX42" i="1"/>
  <c r="BDY42" i="1" s="1"/>
  <c r="BDZ42" i="1" s="1"/>
  <c r="BEA42" i="1" s="1"/>
  <c r="BDM42" i="1"/>
  <c r="BDN42" i="1" s="1"/>
  <c r="BDO42" i="1" s="1"/>
  <c r="BDP42" i="1" s="1"/>
  <c r="BDB42" i="1"/>
  <c r="BDC42" i="1" s="1"/>
  <c r="BDD42" i="1" s="1"/>
  <c r="BDE42" i="1" s="1"/>
  <c r="BCQ42" i="1"/>
  <c r="BCR42" i="1" s="1"/>
  <c r="BCS42" i="1" s="1"/>
  <c r="BCT42" i="1" s="1"/>
  <c r="BCF42" i="1"/>
  <c r="BCG42" i="1" s="1"/>
  <c r="BCH42" i="1" s="1"/>
  <c r="BCI42" i="1" s="1"/>
  <c r="BBU42" i="1"/>
  <c r="BBV42" i="1" s="1"/>
  <c r="BBW42" i="1" s="1"/>
  <c r="BBX42" i="1" s="1"/>
  <c r="BBJ42" i="1"/>
  <c r="BBK42" i="1" s="1"/>
  <c r="BBL42" i="1" s="1"/>
  <c r="BBM42" i="1" s="1"/>
  <c r="BAY42" i="1"/>
  <c r="BAZ42" i="1" s="1"/>
  <c r="BBA42" i="1" s="1"/>
  <c r="BBB42" i="1" s="1"/>
  <c r="BAN42" i="1"/>
  <c r="BAO42" i="1" s="1"/>
  <c r="BAP42" i="1" s="1"/>
  <c r="BAQ42" i="1" s="1"/>
  <c r="BAC42" i="1"/>
  <c r="BAD42" i="1" s="1"/>
  <c r="BAE42" i="1" s="1"/>
  <c r="BAF42" i="1" s="1"/>
  <c r="AZR42" i="1"/>
  <c r="AZS42" i="1" s="1"/>
  <c r="AZT42" i="1" s="1"/>
  <c r="AZU42" i="1" s="1"/>
  <c r="AZG42" i="1"/>
  <c r="AZH42" i="1" s="1"/>
  <c r="AZI42" i="1" s="1"/>
  <c r="AZJ42" i="1" s="1"/>
  <c r="AYV42" i="1"/>
  <c r="AYW42" i="1" s="1"/>
  <c r="AYX42" i="1" s="1"/>
  <c r="AYY42" i="1" s="1"/>
  <c r="AYK42" i="1"/>
  <c r="AYL42" i="1" s="1"/>
  <c r="AYM42" i="1" s="1"/>
  <c r="AYN42" i="1" s="1"/>
  <c r="AXZ42" i="1"/>
  <c r="AYA42" i="1" s="1"/>
  <c r="AYB42" i="1" s="1"/>
  <c r="AYC42" i="1" s="1"/>
  <c r="AXO42" i="1"/>
  <c r="AXP42" i="1" s="1"/>
  <c r="AXQ42" i="1" s="1"/>
  <c r="AXR42" i="1" s="1"/>
  <c r="AXD42" i="1"/>
  <c r="AXE42" i="1" s="1"/>
  <c r="AXF42" i="1" s="1"/>
  <c r="AXG42" i="1" s="1"/>
  <c r="AWS42" i="1"/>
  <c r="AWT42" i="1" s="1"/>
  <c r="AWU42" i="1" s="1"/>
  <c r="AWV42" i="1" s="1"/>
  <c r="AWH42" i="1"/>
  <c r="AWI42" i="1" s="1"/>
  <c r="AWJ42" i="1" s="1"/>
  <c r="AWK42" i="1" s="1"/>
  <c r="AVW42" i="1"/>
  <c r="AVX42" i="1" s="1"/>
  <c r="AVY42" i="1" s="1"/>
  <c r="AVZ42" i="1" s="1"/>
  <c r="AVL42" i="1"/>
  <c r="AVM42" i="1" s="1"/>
  <c r="AVN42" i="1" s="1"/>
  <c r="AVO42" i="1" s="1"/>
  <c r="AVA42" i="1"/>
  <c r="AVB42" i="1" s="1"/>
  <c r="AVC42" i="1" s="1"/>
  <c r="AVD42" i="1" s="1"/>
  <c r="AUP42" i="1"/>
  <c r="AUQ42" i="1" s="1"/>
  <c r="AUR42" i="1" s="1"/>
  <c r="AUS42" i="1" s="1"/>
  <c r="AUE42" i="1"/>
  <c r="AUF42" i="1" s="1"/>
  <c r="AUG42" i="1" s="1"/>
  <c r="AUH42" i="1" s="1"/>
  <c r="ATT42" i="1"/>
  <c r="ATU42" i="1" s="1"/>
  <c r="ATV42" i="1" s="1"/>
  <c r="ATW42" i="1" s="1"/>
  <c r="ATI42" i="1"/>
  <c r="ATJ42" i="1" s="1"/>
  <c r="ATK42" i="1" s="1"/>
  <c r="ATL42" i="1" s="1"/>
  <c r="ASX42" i="1"/>
  <c r="ASY42" i="1" s="1"/>
  <c r="ASZ42" i="1" s="1"/>
  <c r="ATA42" i="1" s="1"/>
  <c r="ASM42" i="1"/>
  <c r="ASN42" i="1" s="1"/>
  <c r="ASO42" i="1" s="1"/>
  <c r="ASP42" i="1" s="1"/>
  <c r="ASB42" i="1"/>
  <c r="ASC42" i="1" s="1"/>
  <c r="ASD42" i="1" s="1"/>
  <c r="ASE42" i="1" s="1"/>
  <c r="ARQ42" i="1"/>
  <c r="ARR42" i="1" s="1"/>
  <c r="ARS42" i="1" s="1"/>
  <c r="ART42" i="1" s="1"/>
  <c r="ARF42" i="1"/>
  <c r="ARG42" i="1" s="1"/>
  <c r="ARH42" i="1" s="1"/>
  <c r="ARI42" i="1" s="1"/>
  <c r="AQU42" i="1"/>
  <c r="AQV42" i="1" s="1"/>
  <c r="AQW42" i="1" s="1"/>
  <c r="AQX42" i="1" s="1"/>
  <c r="AQJ42" i="1"/>
  <c r="AQK42" i="1" s="1"/>
  <c r="AQL42" i="1" s="1"/>
  <c r="AQM42" i="1" s="1"/>
  <c r="APY42" i="1"/>
  <c r="APZ42" i="1" s="1"/>
  <c r="AQA42" i="1" s="1"/>
  <c r="AQB42" i="1" s="1"/>
  <c r="APN42" i="1"/>
  <c r="APO42" i="1" s="1"/>
  <c r="APP42" i="1" s="1"/>
  <c r="APQ42" i="1" s="1"/>
  <c r="APC42" i="1"/>
  <c r="APD42" i="1" s="1"/>
  <c r="APE42" i="1" s="1"/>
  <c r="APF42" i="1" s="1"/>
  <c r="AOR42" i="1"/>
  <c r="AOS42" i="1" s="1"/>
  <c r="AOT42" i="1" s="1"/>
  <c r="AOU42" i="1" s="1"/>
  <c r="AOG42" i="1"/>
  <c r="AOH42" i="1" s="1"/>
  <c r="AOI42" i="1" s="1"/>
  <c r="AOJ42" i="1" s="1"/>
  <c r="ANV42" i="1"/>
  <c r="ANW42" i="1" s="1"/>
  <c r="ANX42" i="1" s="1"/>
  <c r="ANY42" i="1" s="1"/>
  <c r="ANK42" i="1"/>
  <c r="ANL42" i="1" s="1"/>
  <c r="ANM42" i="1" s="1"/>
  <c r="ANN42" i="1" s="1"/>
  <c r="AMZ42" i="1"/>
  <c r="ANA42" i="1" s="1"/>
  <c r="ANB42" i="1" s="1"/>
  <c r="ANC42" i="1" s="1"/>
  <c r="AMO42" i="1"/>
  <c r="AMP42" i="1" s="1"/>
  <c r="AMQ42" i="1" s="1"/>
  <c r="AMR42" i="1" s="1"/>
  <c r="AMD42" i="1"/>
  <c r="AME42" i="1" s="1"/>
  <c r="AMF42" i="1" s="1"/>
  <c r="AMG42" i="1" s="1"/>
  <c r="ALS42" i="1"/>
  <c r="ALT42" i="1" s="1"/>
  <c r="ALU42" i="1" s="1"/>
  <c r="ALV42" i="1" s="1"/>
  <c r="ALH42" i="1"/>
  <c r="ALI42" i="1" s="1"/>
  <c r="ALJ42" i="1" s="1"/>
  <c r="ALK42" i="1" s="1"/>
  <c r="AKW42" i="1"/>
  <c r="AKX42" i="1" s="1"/>
  <c r="AKY42" i="1" s="1"/>
  <c r="AKZ42" i="1" s="1"/>
  <c r="AKL42" i="1"/>
  <c r="AKM42" i="1" s="1"/>
  <c r="AKN42" i="1" s="1"/>
  <c r="AKO42" i="1" s="1"/>
  <c r="AKA42" i="1"/>
  <c r="AKB42" i="1" s="1"/>
  <c r="AKC42" i="1" s="1"/>
  <c r="AKD42" i="1" s="1"/>
  <c r="AJP42" i="1"/>
  <c r="AJQ42" i="1" s="1"/>
  <c r="AJR42" i="1" s="1"/>
  <c r="AJS42" i="1" s="1"/>
  <c r="AJE42" i="1"/>
  <c r="AJF42" i="1" s="1"/>
  <c r="AJG42" i="1" s="1"/>
  <c r="AJH42" i="1" s="1"/>
  <c r="AIT42" i="1"/>
  <c r="AIU42" i="1" s="1"/>
  <c r="AIV42" i="1" s="1"/>
  <c r="AIW42" i="1" s="1"/>
  <c r="AII42" i="1"/>
  <c r="AIJ42" i="1" s="1"/>
  <c r="AIK42" i="1" s="1"/>
  <c r="AIL42" i="1" s="1"/>
  <c r="AHX42" i="1"/>
  <c r="AHY42" i="1" s="1"/>
  <c r="AHZ42" i="1" s="1"/>
  <c r="AIA42" i="1" s="1"/>
  <c r="AHM42" i="1"/>
  <c r="AHN42" i="1" s="1"/>
  <c r="AHO42" i="1" s="1"/>
  <c r="AHP42" i="1" s="1"/>
  <c r="AHB42" i="1"/>
  <c r="AHC42" i="1" s="1"/>
  <c r="AHD42" i="1" s="1"/>
  <c r="AHE42" i="1" s="1"/>
  <c r="AGQ42" i="1"/>
  <c r="AGR42" i="1" s="1"/>
  <c r="AGS42" i="1" s="1"/>
  <c r="AGT42" i="1" s="1"/>
  <c r="AGF42" i="1"/>
  <c r="AGG42" i="1" s="1"/>
  <c r="AGH42" i="1" s="1"/>
  <c r="AGI42" i="1" s="1"/>
  <c r="AFU42" i="1"/>
  <c r="AFV42" i="1" s="1"/>
  <c r="AFW42" i="1" s="1"/>
  <c r="AFX42" i="1" s="1"/>
  <c r="AFJ42" i="1"/>
  <c r="AFK42" i="1" s="1"/>
  <c r="AFL42" i="1" s="1"/>
  <c r="AFM42" i="1" s="1"/>
  <c r="AEY42" i="1"/>
  <c r="AEZ42" i="1" s="1"/>
  <c r="AFA42" i="1" s="1"/>
  <c r="AFB42" i="1" s="1"/>
  <c r="AEN42" i="1"/>
  <c r="AEO42" i="1" s="1"/>
  <c r="AEP42" i="1" s="1"/>
  <c r="AEQ42" i="1" s="1"/>
  <c r="AEC42" i="1"/>
  <c r="AED42" i="1" s="1"/>
  <c r="AEE42" i="1" s="1"/>
  <c r="AEF42" i="1" s="1"/>
  <c r="ADR42" i="1"/>
  <c r="ADS42" i="1" s="1"/>
  <c r="ADT42" i="1" s="1"/>
  <c r="ADU42" i="1" s="1"/>
  <c r="ADG42" i="1"/>
  <c r="ADH42" i="1" s="1"/>
  <c r="ADI42" i="1" s="1"/>
  <c r="ADJ42" i="1" s="1"/>
  <c r="ACV42" i="1"/>
  <c r="ACW42" i="1" s="1"/>
  <c r="ACX42" i="1" s="1"/>
  <c r="ACY42" i="1" s="1"/>
  <c r="ACK42" i="1"/>
  <c r="ACL42" i="1" s="1"/>
  <c r="ACM42" i="1" s="1"/>
  <c r="ACN42" i="1" s="1"/>
  <c r="ABZ42" i="1"/>
  <c r="ACA42" i="1" s="1"/>
  <c r="ACB42" i="1" s="1"/>
  <c r="ACC42" i="1" s="1"/>
  <c r="ABO42" i="1"/>
  <c r="ABP42" i="1" s="1"/>
  <c r="ABQ42" i="1" s="1"/>
  <c r="ABR42" i="1" s="1"/>
  <c r="ABD42" i="1"/>
  <c r="ABE42" i="1" s="1"/>
  <c r="ABF42" i="1" s="1"/>
  <c r="ABG42" i="1" s="1"/>
  <c r="AAS42" i="1"/>
  <c r="AAT42" i="1" s="1"/>
  <c r="AAU42" i="1" s="1"/>
  <c r="AAV42" i="1" s="1"/>
  <c r="AAH42" i="1"/>
  <c r="AAI42" i="1" s="1"/>
  <c r="AAJ42" i="1" s="1"/>
  <c r="AAK42" i="1" s="1"/>
  <c r="ZW42" i="1"/>
  <c r="ZX42" i="1" s="1"/>
  <c r="ZY42" i="1" s="1"/>
  <c r="ZZ42" i="1" s="1"/>
  <c r="ZL42" i="1"/>
  <c r="ZM42" i="1" s="1"/>
  <c r="ZN42" i="1" s="1"/>
  <c r="ZO42" i="1" s="1"/>
  <c r="ZA42" i="1"/>
  <c r="ZB42" i="1" s="1"/>
  <c r="ZC42" i="1" s="1"/>
  <c r="ZD42" i="1" s="1"/>
  <c r="YP42" i="1"/>
  <c r="YQ42" i="1" s="1"/>
  <c r="YR42" i="1" s="1"/>
  <c r="YS42" i="1" s="1"/>
  <c r="YE42" i="1"/>
  <c r="YF42" i="1" s="1"/>
  <c r="YG42" i="1" s="1"/>
  <c r="YH42" i="1" s="1"/>
  <c r="XT42" i="1"/>
  <c r="XU42" i="1" s="1"/>
  <c r="XV42" i="1" s="1"/>
  <c r="XW42" i="1" s="1"/>
  <c r="XI42" i="1"/>
  <c r="XJ42" i="1" s="1"/>
  <c r="XK42" i="1" s="1"/>
  <c r="XL42" i="1" s="1"/>
  <c r="WX42" i="1"/>
  <c r="WY42" i="1" s="1"/>
  <c r="WZ42" i="1" s="1"/>
  <c r="XA42" i="1" s="1"/>
  <c r="WM42" i="1"/>
  <c r="WN42" i="1" s="1"/>
  <c r="WO42" i="1" s="1"/>
  <c r="WP42" i="1" s="1"/>
  <c r="WB42" i="1"/>
  <c r="WC42" i="1" s="1"/>
  <c r="WD42" i="1" s="1"/>
  <c r="WE42" i="1" s="1"/>
  <c r="VQ42" i="1"/>
  <c r="VR42" i="1" s="1"/>
  <c r="VS42" i="1" s="1"/>
  <c r="VT42" i="1" s="1"/>
  <c r="VF42" i="1"/>
  <c r="VG42" i="1" s="1"/>
  <c r="VH42" i="1" s="1"/>
  <c r="VI42" i="1" s="1"/>
  <c r="UU42" i="1"/>
  <c r="UV42" i="1" s="1"/>
  <c r="UW42" i="1" s="1"/>
  <c r="UX42" i="1" s="1"/>
  <c r="UJ42" i="1"/>
  <c r="UK42" i="1" s="1"/>
  <c r="UL42" i="1" s="1"/>
  <c r="UM42" i="1" s="1"/>
  <c r="TY42" i="1"/>
  <c r="TZ42" i="1" s="1"/>
  <c r="UA42" i="1" s="1"/>
  <c r="UB42" i="1" s="1"/>
  <c r="TN42" i="1"/>
  <c r="TO42" i="1" s="1"/>
  <c r="TP42" i="1" s="1"/>
  <c r="TQ42" i="1" s="1"/>
  <c r="TC42" i="1"/>
  <c r="TD42" i="1" s="1"/>
  <c r="TE42" i="1" s="1"/>
  <c r="TF42" i="1" s="1"/>
  <c r="SR42" i="1"/>
  <c r="SS42" i="1" s="1"/>
  <c r="ST42" i="1" s="1"/>
  <c r="SU42" i="1" s="1"/>
  <c r="SG42" i="1"/>
  <c r="SH42" i="1" s="1"/>
  <c r="SI42" i="1" s="1"/>
  <c r="SJ42" i="1" s="1"/>
  <c r="RV42" i="1"/>
  <c r="RW42" i="1" s="1"/>
  <c r="RX42" i="1" s="1"/>
  <c r="RY42" i="1" s="1"/>
  <c r="RK42" i="1"/>
  <c r="RL42" i="1" s="1"/>
  <c r="RM42" i="1" s="1"/>
  <c r="RN42" i="1" s="1"/>
  <c r="QZ42" i="1"/>
  <c r="RA42" i="1" s="1"/>
  <c r="RB42" i="1" s="1"/>
  <c r="RC42" i="1" s="1"/>
  <c r="QO42" i="1"/>
  <c r="QP42" i="1" s="1"/>
  <c r="QQ42" i="1" s="1"/>
  <c r="QR42" i="1" s="1"/>
  <c r="QD42" i="1"/>
  <c r="QE42" i="1" s="1"/>
  <c r="QF42" i="1" s="1"/>
  <c r="QG42" i="1" s="1"/>
  <c r="PS42" i="1"/>
  <c r="PT42" i="1" s="1"/>
  <c r="PU42" i="1" s="1"/>
  <c r="PV42" i="1" s="1"/>
  <c r="PH42" i="1"/>
  <c r="PI42" i="1" s="1"/>
  <c r="PJ42" i="1" s="1"/>
  <c r="PK42" i="1" s="1"/>
  <c r="OW42" i="1"/>
  <c r="OX42" i="1" s="1"/>
  <c r="OY42" i="1" s="1"/>
  <c r="OZ42" i="1" s="1"/>
  <c r="OL42" i="1"/>
  <c r="OM42" i="1" s="1"/>
  <c r="ON42" i="1" s="1"/>
  <c r="OO42" i="1" s="1"/>
  <c r="OA42" i="1"/>
  <c r="OB42" i="1" s="1"/>
  <c r="OC42" i="1" s="1"/>
  <c r="OD42" i="1" s="1"/>
  <c r="NP42" i="1"/>
  <c r="NQ42" i="1" s="1"/>
  <c r="NR42" i="1" s="1"/>
  <c r="NS42" i="1" s="1"/>
  <c r="NE42" i="1"/>
  <c r="NF42" i="1" s="1"/>
  <c r="NG42" i="1" s="1"/>
  <c r="NH42" i="1" s="1"/>
  <c r="MT42" i="1"/>
  <c r="MU42" i="1" s="1"/>
  <c r="MV42" i="1" s="1"/>
  <c r="MW42" i="1" s="1"/>
  <c r="MI42" i="1"/>
  <c r="MJ42" i="1" s="1"/>
  <c r="MK42" i="1" s="1"/>
  <c r="ML42" i="1" s="1"/>
  <c r="LX42" i="1"/>
  <c r="LY42" i="1" s="1"/>
  <c r="LZ42" i="1" s="1"/>
  <c r="MA42" i="1" s="1"/>
  <c r="LM42" i="1"/>
  <c r="LN42" i="1" s="1"/>
  <c r="LO42" i="1" s="1"/>
  <c r="LP42" i="1" s="1"/>
  <c r="LB42" i="1"/>
  <c r="LC42" i="1" s="1"/>
  <c r="LD42" i="1" s="1"/>
  <c r="LE42" i="1" s="1"/>
  <c r="KQ42" i="1"/>
  <c r="KR42" i="1" s="1"/>
  <c r="KS42" i="1" s="1"/>
  <c r="KT42" i="1" s="1"/>
  <c r="KF42" i="1"/>
  <c r="KG42" i="1" s="1"/>
  <c r="KH42" i="1" s="1"/>
  <c r="KI42" i="1" s="1"/>
  <c r="JU42" i="1"/>
  <c r="JV42" i="1" s="1"/>
  <c r="JW42" i="1" s="1"/>
  <c r="JX42" i="1" s="1"/>
  <c r="JJ42" i="1"/>
  <c r="JK42" i="1" s="1"/>
  <c r="JL42" i="1" s="1"/>
  <c r="JM42" i="1" s="1"/>
  <c r="IY42" i="1"/>
  <c r="IZ42" i="1" s="1"/>
  <c r="JA42" i="1" s="1"/>
  <c r="JB42" i="1" s="1"/>
  <c r="IN42" i="1"/>
  <c r="IO42" i="1" s="1"/>
  <c r="IP42" i="1" s="1"/>
  <c r="IQ42" i="1" s="1"/>
  <c r="IC42" i="1"/>
  <c r="ID42" i="1" s="1"/>
  <c r="IE42" i="1" s="1"/>
  <c r="IF42" i="1" s="1"/>
  <c r="HR42" i="1"/>
  <c r="HS42" i="1" s="1"/>
  <c r="HT42" i="1" s="1"/>
  <c r="HU42" i="1" s="1"/>
  <c r="HG42" i="1"/>
  <c r="HH42" i="1" s="1"/>
  <c r="HI42" i="1" s="1"/>
  <c r="HJ42" i="1" s="1"/>
  <c r="GV42" i="1"/>
  <c r="GW42" i="1" s="1"/>
  <c r="GX42" i="1" s="1"/>
  <c r="GY42" i="1" s="1"/>
  <c r="GK42" i="1"/>
  <c r="GL42" i="1" s="1"/>
  <c r="GM42" i="1" s="1"/>
  <c r="GN42" i="1" s="1"/>
  <c r="FZ42" i="1"/>
  <c r="GA42" i="1" s="1"/>
  <c r="GB42" i="1" s="1"/>
  <c r="GC42" i="1" s="1"/>
  <c r="FO42" i="1"/>
  <c r="FP42" i="1" s="1"/>
  <c r="FQ42" i="1" s="1"/>
  <c r="FR42" i="1" s="1"/>
  <c r="FD42" i="1"/>
  <c r="FE42" i="1" s="1"/>
  <c r="FF42" i="1" s="1"/>
  <c r="FG42" i="1" s="1"/>
  <c r="ES42" i="1"/>
  <c r="ET42" i="1" s="1"/>
  <c r="EU42" i="1" s="1"/>
  <c r="EV42" i="1" s="1"/>
  <c r="EH42" i="1"/>
  <c r="EI42" i="1" s="1"/>
  <c r="EJ42" i="1" s="1"/>
  <c r="EK42" i="1" s="1"/>
  <c r="DW42" i="1"/>
  <c r="DX42" i="1" s="1"/>
  <c r="DY42" i="1" s="1"/>
  <c r="DZ42" i="1" s="1"/>
  <c r="DL42" i="1"/>
  <c r="DM42" i="1" s="1"/>
  <c r="DN42" i="1" s="1"/>
  <c r="DO42" i="1" s="1"/>
  <c r="DA42" i="1"/>
  <c r="DB42" i="1" s="1"/>
  <c r="DC42" i="1" s="1"/>
  <c r="DD42" i="1" s="1"/>
  <c r="CP42" i="1"/>
  <c r="CQ42" i="1" s="1"/>
  <c r="CR42" i="1" s="1"/>
  <c r="CS42" i="1" s="1"/>
  <c r="CE42" i="1"/>
  <c r="CF42" i="1" s="1"/>
  <c r="CG42" i="1" s="1"/>
  <c r="CH42" i="1" s="1"/>
  <c r="BT42" i="1"/>
  <c r="BU42" i="1" s="1"/>
  <c r="BV42" i="1" s="1"/>
  <c r="BW42" i="1" s="1"/>
  <c r="BI42" i="1"/>
  <c r="BJ42" i="1" s="1"/>
  <c r="BK42" i="1" s="1"/>
  <c r="BL42" i="1" s="1"/>
  <c r="AX42" i="1"/>
  <c r="AY42" i="1" s="1"/>
  <c r="AZ42" i="1" s="1"/>
  <c r="BA42" i="1" s="1"/>
  <c r="AM42" i="1"/>
  <c r="AN42" i="1" s="1"/>
  <c r="AO42" i="1" s="1"/>
  <c r="AP42" i="1" s="1"/>
  <c r="AB42" i="1"/>
  <c r="AC42" i="1" s="1"/>
  <c r="AD42" i="1" s="1"/>
  <c r="AE42" i="1" s="1"/>
  <c r="Q42" i="1"/>
  <c r="R42" i="1" s="1"/>
  <c r="S42" i="1" s="1"/>
  <c r="T42" i="1" s="1"/>
  <c r="F42" i="1"/>
  <c r="G42" i="1" s="1"/>
  <c r="H42" i="1" s="1"/>
  <c r="I42" i="1" s="1"/>
  <c r="CLI41" i="1"/>
  <c r="CLJ41" i="1" s="1"/>
  <c r="CLK41" i="1" s="1"/>
  <c r="CLL41" i="1" s="1"/>
  <c r="CKX41" i="1"/>
  <c r="CKY41" i="1" s="1"/>
  <c r="CKZ41" i="1" s="1"/>
  <c r="CLA41" i="1" s="1"/>
  <c r="CKM41" i="1"/>
  <c r="CKN41" i="1" s="1"/>
  <c r="CKO41" i="1" s="1"/>
  <c r="CKP41" i="1" s="1"/>
  <c r="CKB41" i="1"/>
  <c r="CKC41" i="1" s="1"/>
  <c r="CKD41" i="1" s="1"/>
  <c r="CKE41" i="1" s="1"/>
  <c r="CJQ41" i="1"/>
  <c r="CJR41" i="1" s="1"/>
  <c r="CJS41" i="1" s="1"/>
  <c r="CJT41" i="1" s="1"/>
  <c r="CJF41" i="1"/>
  <c r="CJG41" i="1" s="1"/>
  <c r="CJH41" i="1" s="1"/>
  <c r="CJI41" i="1" s="1"/>
  <c r="CIU41" i="1"/>
  <c r="CIV41" i="1" s="1"/>
  <c r="CIW41" i="1" s="1"/>
  <c r="CIX41" i="1" s="1"/>
  <c r="CIJ41" i="1"/>
  <c r="CIK41" i="1" s="1"/>
  <c r="CIL41" i="1" s="1"/>
  <c r="CIM41" i="1" s="1"/>
  <c r="CHY41" i="1"/>
  <c r="CHZ41" i="1" s="1"/>
  <c r="CIA41" i="1" s="1"/>
  <c r="CIB41" i="1" s="1"/>
  <c r="CHN41" i="1"/>
  <c r="CHO41" i="1" s="1"/>
  <c r="CHP41" i="1" s="1"/>
  <c r="CHQ41" i="1" s="1"/>
  <c r="CHC41" i="1"/>
  <c r="CHD41" i="1" s="1"/>
  <c r="CHE41" i="1" s="1"/>
  <c r="CHF41" i="1" s="1"/>
  <c r="CGR41" i="1"/>
  <c r="CGS41" i="1" s="1"/>
  <c r="CGT41" i="1" s="1"/>
  <c r="CGU41" i="1" s="1"/>
  <c r="CGG41" i="1"/>
  <c r="CGH41" i="1" s="1"/>
  <c r="CGI41" i="1" s="1"/>
  <c r="CGJ41" i="1" s="1"/>
  <c r="CFV41" i="1"/>
  <c r="CFW41" i="1" s="1"/>
  <c r="CFX41" i="1" s="1"/>
  <c r="CFY41" i="1" s="1"/>
  <c r="CFK41" i="1"/>
  <c r="CFL41" i="1" s="1"/>
  <c r="CFM41" i="1" s="1"/>
  <c r="CFN41" i="1" s="1"/>
  <c r="CEZ41" i="1"/>
  <c r="CFA41" i="1" s="1"/>
  <c r="CFB41" i="1" s="1"/>
  <c r="CFC41" i="1" s="1"/>
  <c r="CEO41" i="1"/>
  <c r="CEP41" i="1" s="1"/>
  <c r="CEQ41" i="1" s="1"/>
  <c r="CER41" i="1" s="1"/>
  <c r="CED41" i="1"/>
  <c r="CEE41" i="1" s="1"/>
  <c r="CEF41" i="1" s="1"/>
  <c r="CEG41" i="1" s="1"/>
  <c r="CDS41" i="1"/>
  <c r="CDT41" i="1" s="1"/>
  <c r="CDU41" i="1" s="1"/>
  <c r="CDV41" i="1" s="1"/>
  <c r="CDH41" i="1"/>
  <c r="CDI41" i="1" s="1"/>
  <c r="CDJ41" i="1" s="1"/>
  <c r="CDK41" i="1" s="1"/>
  <c r="CCW41" i="1"/>
  <c r="CCX41" i="1" s="1"/>
  <c r="CCY41" i="1" s="1"/>
  <c r="CCZ41" i="1" s="1"/>
  <c r="CCL41" i="1"/>
  <c r="CCM41" i="1" s="1"/>
  <c r="CCN41" i="1" s="1"/>
  <c r="CCO41" i="1" s="1"/>
  <c r="CCA41" i="1"/>
  <c r="CCB41" i="1" s="1"/>
  <c r="CCC41" i="1" s="1"/>
  <c r="CCD41" i="1" s="1"/>
  <c r="CBP41" i="1"/>
  <c r="CBQ41" i="1" s="1"/>
  <c r="CBR41" i="1" s="1"/>
  <c r="CBS41" i="1" s="1"/>
  <c r="CBE41" i="1"/>
  <c r="CBF41" i="1" s="1"/>
  <c r="CBG41" i="1" s="1"/>
  <c r="CBH41" i="1" s="1"/>
  <c r="CAT41" i="1"/>
  <c r="CAU41" i="1" s="1"/>
  <c r="CAV41" i="1" s="1"/>
  <c r="CAW41" i="1" s="1"/>
  <c r="CAI41" i="1"/>
  <c r="CAJ41" i="1" s="1"/>
  <c r="CAK41" i="1" s="1"/>
  <c r="CAL41" i="1" s="1"/>
  <c r="BZX41" i="1"/>
  <c r="BZY41" i="1" s="1"/>
  <c r="BZZ41" i="1" s="1"/>
  <c r="CAA41" i="1" s="1"/>
  <c r="BZM41" i="1"/>
  <c r="BZN41" i="1" s="1"/>
  <c r="BZO41" i="1" s="1"/>
  <c r="BZP41" i="1" s="1"/>
  <c r="BZB41" i="1"/>
  <c r="BZC41" i="1" s="1"/>
  <c r="BZD41" i="1" s="1"/>
  <c r="BZE41" i="1" s="1"/>
  <c r="BYQ41" i="1"/>
  <c r="BYR41" i="1" s="1"/>
  <c r="BYS41" i="1" s="1"/>
  <c r="BYT41" i="1" s="1"/>
  <c r="BYF41" i="1"/>
  <c r="BYG41" i="1" s="1"/>
  <c r="BYH41" i="1" s="1"/>
  <c r="BYI41" i="1" s="1"/>
  <c r="BXU41" i="1"/>
  <c r="BXV41" i="1" s="1"/>
  <c r="BXW41" i="1" s="1"/>
  <c r="BXX41" i="1" s="1"/>
  <c r="BXJ41" i="1"/>
  <c r="BXK41" i="1" s="1"/>
  <c r="BXL41" i="1" s="1"/>
  <c r="BXM41" i="1" s="1"/>
  <c r="BWY41" i="1"/>
  <c r="BWZ41" i="1" s="1"/>
  <c r="BXA41" i="1" s="1"/>
  <c r="BXB41" i="1" s="1"/>
  <c r="BWN41" i="1"/>
  <c r="BWO41" i="1" s="1"/>
  <c r="BWP41" i="1" s="1"/>
  <c r="BWQ41" i="1" s="1"/>
  <c r="BWC41" i="1"/>
  <c r="BWD41" i="1" s="1"/>
  <c r="BWE41" i="1" s="1"/>
  <c r="BWF41" i="1" s="1"/>
  <c r="BVR41" i="1"/>
  <c r="BVS41" i="1" s="1"/>
  <c r="BVT41" i="1" s="1"/>
  <c r="BVU41" i="1" s="1"/>
  <c r="BVG41" i="1"/>
  <c r="BVH41" i="1" s="1"/>
  <c r="BVI41" i="1" s="1"/>
  <c r="BVJ41" i="1" s="1"/>
  <c r="BUV41" i="1"/>
  <c r="BUW41" i="1" s="1"/>
  <c r="BUX41" i="1" s="1"/>
  <c r="BUY41" i="1" s="1"/>
  <c r="BUK41" i="1"/>
  <c r="BUL41" i="1" s="1"/>
  <c r="BUM41" i="1" s="1"/>
  <c r="BUN41" i="1" s="1"/>
  <c r="BTZ41" i="1"/>
  <c r="BUA41" i="1" s="1"/>
  <c r="BUB41" i="1" s="1"/>
  <c r="BUC41" i="1" s="1"/>
  <c r="BTO41" i="1"/>
  <c r="BTP41" i="1" s="1"/>
  <c r="BTQ41" i="1" s="1"/>
  <c r="BTR41" i="1" s="1"/>
  <c r="BTD41" i="1"/>
  <c r="BTE41" i="1" s="1"/>
  <c r="BTF41" i="1" s="1"/>
  <c r="BTG41" i="1" s="1"/>
  <c r="BSS41" i="1"/>
  <c r="BST41" i="1" s="1"/>
  <c r="BSU41" i="1" s="1"/>
  <c r="BSV41" i="1" s="1"/>
  <c r="BSH41" i="1"/>
  <c r="BSI41" i="1" s="1"/>
  <c r="BSJ41" i="1" s="1"/>
  <c r="BSK41" i="1" s="1"/>
  <c r="BRW41" i="1"/>
  <c r="BRX41" i="1" s="1"/>
  <c r="BRY41" i="1" s="1"/>
  <c r="BRZ41" i="1" s="1"/>
  <c r="BRL41" i="1"/>
  <c r="BRM41" i="1" s="1"/>
  <c r="BRN41" i="1" s="1"/>
  <c r="BRO41" i="1" s="1"/>
  <c r="BRA41" i="1"/>
  <c r="BRB41" i="1" s="1"/>
  <c r="BRC41" i="1" s="1"/>
  <c r="BRD41" i="1" s="1"/>
  <c r="BQP41" i="1"/>
  <c r="BQQ41" i="1" s="1"/>
  <c r="BQR41" i="1" s="1"/>
  <c r="BQS41" i="1" s="1"/>
  <c r="BQE41" i="1"/>
  <c r="BQF41" i="1" s="1"/>
  <c r="BQG41" i="1" s="1"/>
  <c r="BQH41" i="1" s="1"/>
  <c r="BPT41" i="1"/>
  <c r="BPU41" i="1" s="1"/>
  <c r="BPV41" i="1" s="1"/>
  <c r="BPW41" i="1" s="1"/>
  <c r="BPI41" i="1"/>
  <c r="BPJ41" i="1" s="1"/>
  <c r="BPK41" i="1" s="1"/>
  <c r="BPL41" i="1" s="1"/>
  <c r="BOX41" i="1"/>
  <c r="BOY41" i="1" s="1"/>
  <c r="BOZ41" i="1" s="1"/>
  <c r="BPA41" i="1" s="1"/>
  <c r="BOM41" i="1"/>
  <c r="BON41" i="1" s="1"/>
  <c r="BOO41" i="1" s="1"/>
  <c r="BOP41" i="1" s="1"/>
  <c r="BOB41" i="1"/>
  <c r="BOC41" i="1" s="1"/>
  <c r="BOD41" i="1" s="1"/>
  <c r="BOE41" i="1" s="1"/>
  <c r="BNQ41" i="1"/>
  <c r="BNR41" i="1" s="1"/>
  <c r="BNS41" i="1" s="1"/>
  <c r="BNT41" i="1" s="1"/>
  <c r="BNF41" i="1"/>
  <c r="BNG41" i="1" s="1"/>
  <c r="BNH41" i="1" s="1"/>
  <c r="BNI41" i="1" s="1"/>
  <c r="BMU41" i="1"/>
  <c r="BMV41" i="1" s="1"/>
  <c r="BMW41" i="1" s="1"/>
  <c r="BMX41" i="1" s="1"/>
  <c r="BMJ41" i="1"/>
  <c r="BMK41" i="1" s="1"/>
  <c r="BML41" i="1" s="1"/>
  <c r="BMM41" i="1" s="1"/>
  <c r="BLY41" i="1"/>
  <c r="BLZ41" i="1" s="1"/>
  <c r="BMA41" i="1" s="1"/>
  <c r="BMB41" i="1" s="1"/>
  <c r="BLN41" i="1"/>
  <c r="BLO41" i="1" s="1"/>
  <c r="BLP41" i="1" s="1"/>
  <c r="BLQ41" i="1" s="1"/>
  <c r="BLC41" i="1"/>
  <c r="BLD41" i="1" s="1"/>
  <c r="BLE41" i="1" s="1"/>
  <c r="BLF41" i="1" s="1"/>
  <c r="BKR41" i="1"/>
  <c r="BKS41" i="1" s="1"/>
  <c r="BKT41" i="1" s="1"/>
  <c r="BKU41" i="1" s="1"/>
  <c r="BKG41" i="1"/>
  <c r="BKH41" i="1" s="1"/>
  <c r="BKI41" i="1" s="1"/>
  <c r="BKJ41" i="1" s="1"/>
  <c r="BJV41" i="1"/>
  <c r="BJW41" i="1" s="1"/>
  <c r="BJX41" i="1" s="1"/>
  <c r="BJY41" i="1" s="1"/>
  <c r="BJK41" i="1"/>
  <c r="BJL41" i="1" s="1"/>
  <c r="BJM41" i="1" s="1"/>
  <c r="BJN41" i="1" s="1"/>
  <c r="BIZ41" i="1"/>
  <c r="BJA41" i="1" s="1"/>
  <c r="BJB41" i="1" s="1"/>
  <c r="BJC41" i="1" s="1"/>
  <c r="BIO41" i="1"/>
  <c r="BIP41" i="1" s="1"/>
  <c r="BIQ41" i="1" s="1"/>
  <c r="BIR41" i="1" s="1"/>
  <c r="BID41" i="1"/>
  <c r="BIE41" i="1" s="1"/>
  <c r="BIF41" i="1" s="1"/>
  <c r="BIG41" i="1" s="1"/>
  <c r="BHS41" i="1"/>
  <c r="BHT41" i="1" s="1"/>
  <c r="BHU41" i="1" s="1"/>
  <c r="BHV41" i="1" s="1"/>
  <c r="BHH41" i="1"/>
  <c r="BHI41" i="1" s="1"/>
  <c r="BHJ41" i="1" s="1"/>
  <c r="BHK41" i="1" s="1"/>
  <c r="BGW41" i="1"/>
  <c r="BGX41" i="1" s="1"/>
  <c r="BGY41" i="1" s="1"/>
  <c r="BGZ41" i="1" s="1"/>
  <c r="BGL41" i="1"/>
  <c r="BGM41" i="1" s="1"/>
  <c r="BGN41" i="1" s="1"/>
  <c r="BGO41" i="1" s="1"/>
  <c r="BGA41" i="1"/>
  <c r="BGB41" i="1" s="1"/>
  <c r="BGC41" i="1" s="1"/>
  <c r="BGD41" i="1" s="1"/>
  <c r="BFP41" i="1"/>
  <c r="BFQ41" i="1" s="1"/>
  <c r="BFR41" i="1" s="1"/>
  <c r="BFS41" i="1" s="1"/>
  <c r="BFE41" i="1"/>
  <c r="BFF41" i="1" s="1"/>
  <c r="BFG41" i="1" s="1"/>
  <c r="BFH41" i="1" s="1"/>
  <c r="BET41" i="1"/>
  <c r="BEU41" i="1" s="1"/>
  <c r="BEV41" i="1" s="1"/>
  <c r="BEW41" i="1" s="1"/>
  <c r="BEI41" i="1"/>
  <c r="BEJ41" i="1" s="1"/>
  <c r="BEK41" i="1" s="1"/>
  <c r="BEL41" i="1" s="1"/>
  <c r="BDX41" i="1"/>
  <c r="BDY41" i="1" s="1"/>
  <c r="BDZ41" i="1" s="1"/>
  <c r="BEA41" i="1" s="1"/>
  <c r="BDM41" i="1"/>
  <c r="BDN41" i="1" s="1"/>
  <c r="BDO41" i="1" s="1"/>
  <c r="BDP41" i="1" s="1"/>
  <c r="BDB41" i="1"/>
  <c r="BDC41" i="1" s="1"/>
  <c r="BDD41" i="1" s="1"/>
  <c r="BDE41" i="1" s="1"/>
  <c r="BCQ41" i="1"/>
  <c r="BCR41" i="1" s="1"/>
  <c r="BCS41" i="1" s="1"/>
  <c r="BCT41" i="1" s="1"/>
  <c r="BCF41" i="1"/>
  <c r="BCG41" i="1" s="1"/>
  <c r="BCH41" i="1" s="1"/>
  <c r="BCI41" i="1" s="1"/>
  <c r="BBU41" i="1"/>
  <c r="BBV41" i="1" s="1"/>
  <c r="BBW41" i="1" s="1"/>
  <c r="BBX41" i="1" s="1"/>
  <c r="BBJ41" i="1"/>
  <c r="BBK41" i="1" s="1"/>
  <c r="BBL41" i="1" s="1"/>
  <c r="BBM41" i="1" s="1"/>
  <c r="BAY41" i="1"/>
  <c r="BAZ41" i="1" s="1"/>
  <c r="BBA41" i="1" s="1"/>
  <c r="BBB41" i="1" s="1"/>
  <c r="BAN41" i="1"/>
  <c r="BAO41" i="1" s="1"/>
  <c r="BAP41" i="1" s="1"/>
  <c r="BAQ41" i="1" s="1"/>
  <c r="BAC41" i="1"/>
  <c r="BAD41" i="1" s="1"/>
  <c r="BAE41" i="1" s="1"/>
  <c r="BAF41" i="1" s="1"/>
  <c r="AZR41" i="1"/>
  <c r="AZS41" i="1" s="1"/>
  <c r="AZT41" i="1" s="1"/>
  <c r="AZU41" i="1" s="1"/>
  <c r="AZG41" i="1"/>
  <c r="AZH41" i="1" s="1"/>
  <c r="AZI41" i="1" s="1"/>
  <c r="AZJ41" i="1" s="1"/>
  <c r="AYV41" i="1"/>
  <c r="AYW41" i="1" s="1"/>
  <c r="AYX41" i="1" s="1"/>
  <c r="AYY41" i="1" s="1"/>
  <c r="AYK41" i="1"/>
  <c r="AYL41" i="1" s="1"/>
  <c r="AYM41" i="1" s="1"/>
  <c r="AYN41" i="1" s="1"/>
  <c r="AXZ41" i="1"/>
  <c r="AYA41" i="1" s="1"/>
  <c r="AYB41" i="1" s="1"/>
  <c r="AYC41" i="1" s="1"/>
  <c r="AXO41" i="1"/>
  <c r="AXP41" i="1" s="1"/>
  <c r="AXQ41" i="1" s="1"/>
  <c r="AXR41" i="1" s="1"/>
  <c r="AXD41" i="1"/>
  <c r="AXE41" i="1" s="1"/>
  <c r="AXF41" i="1" s="1"/>
  <c r="AXG41" i="1" s="1"/>
  <c r="AWS41" i="1"/>
  <c r="AWT41" i="1" s="1"/>
  <c r="AWU41" i="1" s="1"/>
  <c r="AWV41" i="1" s="1"/>
  <c r="AWH41" i="1"/>
  <c r="AWI41" i="1" s="1"/>
  <c r="AWJ41" i="1" s="1"/>
  <c r="AWK41" i="1" s="1"/>
  <c r="AVW41" i="1"/>
  <c r="AVX41" i="1" s="1"/>
  <c r="AVY41" i="1" s="1"/>
  <c r="AVZ41" i="1" s="1"/>
  <c r="AVL41" i="1"/>
  <c r="AVM41" i="1" s="1"/>
  <c r="AVN41" i="1" s="1"/>
  <c r="AVO41" i="1" s="1"/>
  <c r="AVA41" i="1"/>
  <c r="AVB41" i="1" s="1"/>
  <c r="AVC41" i="1" s="1"/>
  <c r="AVD41" i="1" s="1"/>
  <c r="AUP41" i="1"/>
  <c r="AUQ41" i="1" s="1"/>
  <c r="AUR41" i="1" s="1"/>
  <c r="AUS41" i="1" s="1"/>
  <c r="AUE41" i="1"/>
  <c r="AUF41" i="1" s="1"/>
  <c r="AUG41" i="1" s="1"/>
  <c r="AUH41" i="1" s="1"/>
  <c r="ATT41" i="1"/>
  <c r="ATU41" i="1" s="1"/>
  <c r="ATV41" i="1" s="1"/>
  <c r="ATW41" i="1" s="1"/>
  <c r="ATI41" i="1"/>
  <c r="ATJ41" i="1" s="1"/>
  <c r="ATK41" i="1" s="1"/>
  <c r="ATL41" i="1" s="1"/>
  <c r="ASX41" i="1"/>
  <c r="ASY41" i="1" s="1"/>
  <c r="ASZ41" i="1" s="1"/>
  <c r="ATA41" i="1" s="1"/>
  <c r="ASM41" i="1"/>
  <c r="ASN41" i="1" s="1"/>
  <c r="ASO41" i="1" s="1"/>
  <c r="ASP41" i="1" s="1"/>
  <c r="ASB41" i="1"/>
  <c r="ASC41" i="1" s="1"/>
  <c r="ASD41" i="1" s="1"/>
  <c r="ASE41" i="1" s="1"/>
  <c r="ARQ41" i="1"/>
  <c r="ARR41" i="1" s="1"/>
  <c r="ARS41" i="1" s="1"/>
  <c r="ART41" i="1" s="1"/>
  <c r="ARF41" i="1"/>
  <c r="ARG41" i="1" s="1"/>
  <c r="ARH41" i="1" s="1"/>
  <c r="ARI41" i="1" s="1"/>
  <c r="AQU41" i="1"/>
  <c r="AQV41" i="1" s="1"/>
  <c r="AQW41" i="1" s="1"/>
  <c r="AQX41" i="1" s="1"/>
  <c r="AQJ41" i="1"/>
  <c r="AQK41" i="1" s="1"/>
  <c r="AQL41" i="1" s="1"/>
  <c r="AQM41" i="1" s="1"/>
  <c r="APY41" i="1"/>
  <c r="APZ41" i="1" s="1"/>
  <c r="AQA41" i="1" s="1"/>
  <c r="AQB41" i="1" s="1"/>
  <c r="APN41" i="1"/>
  <c r="APO41" i="1" s="1"/>
  <c r="APP41" i="1" s="1"/>
  <c r="APQ41" i="1" s="1"/>
  <c r="APC41" i="1"/>
  <c r="APD41" i="1" s="1"/>
  <c r="APE41" i="1" s="1"/>
  <c r="APF41" i="1" s="1"/>
  <c r="AOR41" i="1"/>
  <c r="AOS41" i="1" s="1"/>
  <c r="AOT41" i="1" s="1"/>
  <c r="AOU41" i="1" s="1"/>
  <c r="AOG41" i="1"/>
  <c r="AOH41" i="1" s="1"/>
  <c r="AOI41" i="1" s="1"/>
  <c r="AOJ41" i="1" s="1"/>
  <c r="ANV41" i="1"/>
  <c r="ANW41" i="1" s="1"/>
  <c r="ANX41" i="1" s="1"/>
  <c r="ANY41" i="1" s="1"/>
  <c r="ANK41" i="1"/>
  <c r="ANL41" i="1" s="1"/>
  <c r="ANM41" i="1" s="1"/>
  <c r="ANN41" i="1" s="1"/>
  <c r="AMZ41" i="1"/>
  <c r="ANA41" i="1" s="1"/>
  <c r="ANB41" i="1" s="1"/>
  <c r="ANC41" i="1" s="1"/>
  <c r="AMO41" i="1"/>
  <c r="AMP41" i="1" s="1"/>
  <c r="AMQ41" i="1" s="1"/>
  <c r="AMR41" i="1" s="1"/>
  <c r="AMD41" i="1"/>
  <c r="AME41" i="1" s="1"/>
  <c r="AMF41" i="1" s="1"/>
  <c r="AMG41" i="1" s="1"/>
  <c r="ALS41" i="1"/>
  <c r="ALT41" i="1" s="1"/>
  <c r="ALU41" i="1" s="1"/>
  <c r="ALV41" i="1" s="1"/>
  <c r="ALH41" i="1"/>
  <c r="ALI41" i="1" s="1"/>
  <c r="ALJ41" i="1" s="1"/>
  <c r="ALK41" i="1" s="1"/>
  <c r="AKW41" i="1"/>
  <c r="AKX41" i="1" s="1"/>
  <c r="AKY41" i="1" s="1"/>
  <c r="AKZ41" i="1" s="1"/>
  <c r="AKL41" i="1"/>
  <c r="AKM41" i="1" s="1"/>
  <c r="AKN41" i="1" s="1"/>
  <c r="AKO41" i="1" s="1"/>
  <c r="AKA41" i="1"/>
  <c r="AKB41" i="1" s="1"/>
  <c r="AKC41" i="1" s="1"/>
  <c r="AKD41" i="1" s="1"/>
  <c r="AJP41" i="1"/>
  <c r="AJQ41" i="1" s="1"/>
  <c r="AJR41" i="1" s="1"/>
  <c r="AJS41" i="1" s="1"/>
  <c r="AJE41" i="1"/>
  <c r="AJF41" i="1" s="1"/>
  <c r="AJG41" i="1" s="1"/>
  <c r="AJH41" i="1" s="1"/>
  <c r="AIT41" i="1"/>
  <c r="AIU41" i="1" s="1"/>
  <c r="AIV41" i="1" s="1"/>
  <c r="AIW41" i="1" s="1"/>
  <c r="AII41" i="1"/>
  <c r="AIJ41" i="1" s="1"/>
  <c r="AIK41" i="1" s="1"/>
  <c r="AIL41" i="1" s="1"/>
  <c r="AHX41" i="1"/>
  <c r="AHY41" i="1" s="1"/>
  <c r="AHZ41" i="1" s="1"/>
  <c r="AIA41" i="1" s="1"/>
  <c r="AHM41" i="1"/>
  <c r="AHN41" i="1" s="1"/>
  <c r="AHO41" i="1" s="1"/>
  <c r="AHP41" i="1" s="1"/>
  <c r="AHB41" i="1"/>
  <c r="AHC41" i="1" s="1"/>
  <c r="AHD41" i="1" s="1"/>
  <c r="AHE41" i="1" s="1"/>
  <c r="AGQ41" i="1"/>
  <c r="AGR41" i="1" s="1"/>
  <c r="AGS41" i="1" s="1"/>
  <c r="AGT41" i="1" s="1"/>
  <c r="AGF41" i="1"/>
  <c r="AGG41" i="1" s="1"/>
  <c r="AGH41" i="1" s="1"/>
  <c r="AGI41" i="1" s="1"/>
  <c r="AFU41" i="1"/>
  <c r="AFV41" i="1" s="1"/>
  <c r="AFW41" i="1" s="1"/>
  <c r="AFX41" i="1" s="1"/>
  <c r="AFJ41" i="1"/>
  <c r="AFK41" i="1" s="1"/>
  <c r="AFL41" i="1" s="1"/>
  <c r="AFM41" i="1" s="1"/>
  <c r="AEY41" i="1"/>
  <c r="AEZ41" i="1" s="1"/>
  <c r="AFA41" i="1" s="1"/>
  <c r="AFB41" i="1" s="1"/>
  <c r="AEN41" i="1"/>
  <c r="AEO41" i="1" s="1"/>
  <c r="AEP41" i="1" s="1"/>
  <c r="AEQ41" i="1" s="1"/>
  <c r="AEC41" i="1"/>
  <c r="AED41" i="1" s="1"/>
  <c r="AEE41" i="1" s="1"/>
  <c r="AEF41" i="1" s="1"/>
  <c r="ADR41" i="1"/>
  <c r="ADS41" i="1" s="1"/>
  <c r="ADT41" i="1" s="1"/>
  <c r="ADU41" i="1" s="1"/>
  <c r="ADG41" i="1"/>
  <c r="ADH41" i="1" s="1"/>
  <c r="ADI41" i="1" s="1"/>
  <c r="ADJ41" i="1" s="1"/>
  <c r="ACV41" i="1"/>
  <c r="ACW41" i="1" s="1"/>
  <c r="ACX41" i="1" s="1"/>
  <c r="ACY41" i="1" s="1"/>
  <c r="ACK41" i="1"/>
  <c r="ACL41" i="1" s="1"/>
  <c r="ACM41" i="1" s="1"/>
  <c r="ACN41" i="1" s="1"/>
  <c r="ABZ41" i="1"/>
  <c r="ACA41" i="1" s="1"/>
  <c r="ACB41" i="1" s="1"/>
  <c r="ACC41" i="1" s="1"/>
  <c r="ABO41" i="1"/>
  <c r="ABP41" i="1" s="1"/>
  <c r="ABQ41" i="1" s="1"/>
  <c r="ABR41" i="1" s="1"/>
  <c r="ABD41" i="1"/>
  <c r="ABE41" i="1" s="1"/>
  <c r="ABF41" i="1" s="1"/>
  <c r="ABG41" i="1" s="1"/>
  <c r="AAS41" i="1"/>
  <c r="AAT41" i="1" s="1"/>
  <c r="AAU41" i="1" s="1"/>
  <c r="AAV41" i="1" s="1"/>
  <c r="AAH41" i="1"/>
  <c r="AAI41" i="1" s="1"/>
  <c r="AAJ41" i="1" s="1"/>
  <c r="AAK41" i="1" s="1"/>
  <c r="ZW41" i="1"/>
  <c r="ZX41" i="1" s="1"/>
  <c r="ZY41" i="1" s="1"/>
  <c r="ZZ41" i="1" s="1"/>
  <c r="ZL41" i="1"/>
  <c r="ZM41" i="1" s="1"/>
  <c r="ZN41" i="1" s="1"/>
  <c r="ZO41" i="1" s="1"/>
  <c r="ZA41" i="1"/>
  <c r="ZB41" i="1" s="1"/>
  <c r="ZC41" i="1" s="1"/>
  <c r="ZD41" i="1" s="1"/>
  <c r="YP41" i="1"/>
  <c r="YQ41" i="1" s="1"/>
  <c r="YR41" i="1" s="1"/>
  <c r="YS41" i="1" s="1"/>
  <c r="YE41" i="1"/>
  <c r="YF41" i="1" s="1"/>
  <c r="YG41" i="1" s="1"/>
  <c r="YH41" i="1" s="1"/>
  <c r="XT41" i="1"/>
  <c r="XU41" i="1" s="1"/>
  <c r="XV41" i="1" s="1"/>
  <c r="XW41" i="1" s="1"/>
  <c r="XI41" i="1"/>
  <c r="XJ41" i="1" s="1"/>
  <c r="XK41" i="1" s="1"/>
  <c r="XL41" i="1" s="1"/>
  <c r="WX41" i="1"/>
  <c r="WY41" i="1" s="1"/>
  <c r="WZ41" i="1" s="1"/>
  <c r="XA41" i="1" s="1"/>
  <c r="WM41" i="1"/>
  <c r="WN41" i="1" s="1"/>
  <c r="WO41" i="1" s="1"/>
  <c r="WP41" i="1" s="1"/>
  <c r="WB41" i="1"/>
  <c r="WC41" i="1" s="1"/>
  <c r="WD41" i="1" s="1"/>
  <c r="WE41" i="1" s="1"/>
  <c r="VQ41" i="1"/>
  <c r="VR41" i="1" s="1"/>
  <c r="VS41" i="1" s="1"/>
  <c r="VT41" i="1" s="1"/>
  <c r="VF41" i="1"/>
  <c r="VG41" i="1" s="1"/>
  <c r="VH41" i="1" s="1"/>
  <c r="VI41" i="1" s="1"/>
  <c r="UU41" i="1"/>
  <c r="UV41" i="1" s="1"/>
  <c r="UW41" i="1" s="1"/>
  <c r="UX41" i="1" s="1"/>
  <c r="UJ41" i="1"/>
  <c r="UK41" i="1" s="1"/>
  <c r="UL41" i="1" s="1"/>
  <c r="UM41" i="1" s="1"/>
  <c r="TY41" i="1"/>
  <c r="TZ41" i="1" s="1"/>
  <c r="UA41" i="1" s="1"/>
  <c r="UB41" i="1" s="1"/>
  <c r="TN41" i="1"/>
  <c r="TO41" i="1" s="1"/>
  <c r="TP41" i="1" s="1"/>
  <c r="TQ41" i="1" s="1"/>
  <c r="TC41" i="1"/>
  <c r="TD41" i="1" s="1"/>
  <c r="TE41" i="1" s="1"/>
  <c r="TF41" i="1" s="1"/>
  <c r="SR41" i="1"/>
  <c r="SS41" i="1" s="1"/>
  <c r="ST41" i="1" s="1"/>
  <c r="SU41" i="1" s="1"/>
  <c r="SG41" i="1"/>
  <c r="SH41" i="1" s="1"/>
  <c r="SI41" i="1" s="1"/>
  <c r="SJ41" i="1" s="1"/>
  <c r="RV41" i="1"/>
  <c r="RW41" i="1" s="1"/>
  <c r="RX41" i="1" s="1"/>
  <c r="RY41" i="1" s="1"/>
  <c r="RK41" i="1"/>
  <c r="RL41" i="1" s="1"/>
  <c r="RM41" i="1" s="1"/>
  <c r="RN41" i="1" s="1"/>
  <c r="QZ41" i="1"/>
  <c r="RA41" i="1" s="1"/>
  <c r="RB41" i="1" s="1"/>
  <c r="RC41" i="1" s="1"/>
  <c r="QO41" i="1"/>
  <c r="QP41" i="1" s="1"/>
  <c r="QQ41" i="1" s="1"/>
  <c r="QR41" i="1" s="1"/>
  <c r="QD41" i="1"/>
  <c r="QE41" i="1" s="1"/>
  <c r="QF41" i="1" s="1"/>
  <c r="QG41" i="1" s="1"/>
  <c r="PS41" i="1"/>
  <c r="PT41" i="1" s="1"/>
  <c r="PU41" i="1" s="1"/>
  <c r="PV41" i="1" s="1"/>
  <c r="PH41" i="1"/>
  <c r="PI41" i="1" s="1"/>
  <c r="PJ41" i="1" s="1"/>
  <c r="PK41" i="1" s="1"/>
  <c r="OW41" i="1"/>
  <c r="OX41" i="1" s="1"/>
  <c r="OY41" i="1" s="1"/>
  <c r="OZ41" i="1" s="1"/>
  <c r="OL41" i="1"/>
  <c r="OM41" i="1" s="1"/>
  <c r="ON41" i="1" s="1"/>
  <c r="OO41" i="1" s="1"/>
  <c r="OA41" i="1"/>
  <c r="OB41" i="1" s="1"/>
  <c r="OC41" i="1" s="1"/>
  <c r="OD41" i="1" s="1"/>
  <c r="NP41" i="1"/>
  <c r="NQ41" i="1" s="1"/>
  <c r="NR41" i="1" s="1"/>
  <c r="NS41" i="1" s="1"/>
  <c r="NE41" i="1"/>
  <c r="NF41" i="1" s="1"/>
  <c r="NG41" i="1" s="1"/>
  <c r="NH41" i="1" s="1"/>
  <c r="MT41" i="1"/>
  <c r="MU41" i="1" s="1"/>
  <c r="MV41" i="1" s="1"/>
  <c r="MW41" i="1" s="1"/>
  <c r="MI41" i="1"/>
  <c r="MJ41" i="1" s="1"/>
  <c r="MK41" i="1" s="1"/>
  <c r="ML41" i="1" s="1"/>
  <c r="LX41" i="1"/>
  <c r="LY41" i="1" s="1"/>
  <c r="LZ41" i="1" s="1"/>
  <c r="MA41" i="1" s="1"/>
  <c r="LM41" i="1"/>
  <c r="LN41" i="1" s="1"/>
  <c r="LO41" i="1" s="1"/>
  <c r="LP41" i="1" s="1"/>
  <c r="LB41" i="1"/>
  <c r="LC41" i="1" s="1"/>
  <c r="LD41" i="1" s="1"/>
  <c r="LE41" i="1" s="1"/>
  <c r="KQ41" i="1"/>
  <c r="KR41" i="1" s="1"/>
  <c r="KS41" i="1" s="1"/>
  <c r="KT41" i="1" s="1"/>
  <c r="KF41" i="1"/>
  <c r="KG41" i="1" s="1"/>
  <c r="KH41" i="1" s="1"/>
  <c r="KI41" i="1" s="1"/>
  <c r="JU41" i="1"/>
  <c r="JV41" i="1" s="1"/>
  <c r="JW41" i="1" s="1"/>
  <c r="JX41" i="1" s="1"/>
  <c r="JJ41" i="1"/>
  <c r="JK41" i="1" s="1"/>
  <c r="JL41" i="1" s="1"/>
  <c r="JM41" i="1" s="1"/>
  <c r="IY41" i="1"/>
  <c r="IZ41" i="1" s="1"/>
  <c r="JA41" i="1" s="1"/>
  <c r="JB41" i="1" s="1"/>
  <c r="IN41" i="1"/>
  <c r="IO41" i="1" s="1"/>
  <c r="IP41" i="1" s="1"/>
  <c r="IQ41" i="1" s="1"/>
  <c r="IC41" i="1"/>
  <c r="ID41" i="1" s="1"/>
  <c r="IE41" i="1" s="1"/>
  <c r="IF41" i="1" s="1"/>
  <c r="HR41" i="1"/>
  <c r="HS41" i="1" s="1"/>
  <c r="HT41" i="1" s="1"/>
  <c r="HU41" i="1" s="1"/>
  <c r="HG41" i="1"/>
  <c r="HH41" i="1" s="1"/>
  <c r="HI41" i="1" s="1"/>
  <c r="HJ41" i="1" s="1"/>
  <c r="GV41" i="1"/>
  <c r="GW41" i="1" s="1"/>
  <c r="GX41" i="1" s="1"/>
  <c r="GY41" i="1" s="1"/>
  <c r="GK41" i="1"/>
  <c r="GL41" i="1" s="1"/>
  <c r="GM41" i="1" s="1"/>
  <c r="GN41" i="1" s="1"/>
  <c r="FZ41" i="1"/>
  <c r="GA41" i="1" s="1"/>
  <c r="GB41" i="1" s="1"/>
  <c r="GC41" i="1" s="1"/>
  <c r="FO41" i="1"/>
  <c r="FP41" i="1" s="1"/>
  <c r="FQ41" i="1" s="1"/>
  <c r="FR41" i="1" s="1"/>
  <c r="FD41" i="1"/>
  <c r="FE41" i="1" s="1"/>
  <c r="FF41" i="1" s="1"/>
  <c r="FG41" i="1" s="1"/>
  <c r="ES41" i="1"/>
  <c r="ET41" i="1" s="1"/>
  <c r="EU41" i="1" s="1"/>
  <c r="EV41" i="1" s="1"/>
  <c r="EH41" i="1"/>
  <c r="EI41" i="1" s="1"/>
  <c r="EJ41" i="1" s="1"/>
  <c r="EK41" i="1" s="1"/>
  <c r="DW41" i="1"/>
  <c r="DX41" i="1" s="1"/>
  <c r="DY41" i="1" s="1"/>
  <c r="DZ41" i="1" s="1"/>
  <c r="DL41" i="1"/>
  <c r="DM41" i="1" s="1"/>
  <c r="DN41" i="1" s="1"/>
  <c r="DO41" i="1" s="1"/>
  <c r="DA41" i="1"/>
  <c r="DB41" i="1" s="1"/>
  <c r="DC41" i="1" s="1"/>
  <c r="DD41" i="1" s="1"/>
  <c r="CP41" i="1"/>
  <c r="CQ41" i="1" s="1"/>
  <c r="CR41" i="1" s="1"/>
  <c r="CS41" i="1" s="1"/>
  <c r="CE41" i="1"/>
  <c r="CF41" i="1" s="1"/>
  <c r="CG41" i="1" s="1"/>
  <c r="CH41" i="1" s="1"/>
  <c r="BT41" i="1"/>
  <c r="BU41" i="1" s="1"/>
  <c r="BV41" i="1" s="1"/>
  <c r="BW41" i="1" s="1"/>
  <c r="BI41" i="1"/>
  <c r="BJ41" i="1" s="1"/>
  <c r="BK41" i="1" s="1"/>
  <c r="BL41" i="1" s="1"/>
  <c r="AX41" i="1"/>
  <c r="AY41" i="1" s="1"/>
  <c r="AZ41" i="1" s="1"/>
  <c r="BA41" i="1" s="1"/>
  <c r="AM41" i="1"/>
  <c r="AN41" i="1" s="1"/>
  <c r="AO41" i="1" s="1"/>
  <c r="AP41" i="1" s="1"/>
  <c r="AB41" i="1"/>
  <c r="AC41" i="1" s="1"/>
  <c r="AD41" i="1" s="1"/>
  <c r="AE41" i="1" s="1"/>
  <c r="Q41" i="1"/>
  <c r="R41" i="1" s="1"/>
  <c r="S41" i="1" s="1"/>
  <c r="T41" i="1" s="1"/>
  <c r="F41" i="1"/>
  <c r="G41" i="1" s="1"/>
  <c r="H41" i="1" s="1"/>
  <c r="I41" i="1" s="1"/>
  <c r="CLI40" i="1"/>
  <c r="CLJ40" i="1" s="1"/>
  <c r="CLK40" i="1" s="1"/>
  <c r="CLL40" i="1" s="1"/>
  <c r="CKX40" i="1"/>
  <c r="CKY40" i="1" s="1"/>
  <c r="CKZ40" i="1" s="1"/>
  <c r="CLA40" i="1" s="1"/>
  <c r="CKM40" i="1"/>
  <c r="CKN40" i="1" s="1"/>
  <c r="CKO40" i="1" s="1"/>
  <c r="CKP40" i="1" s="1"/>
  <c r="CKB40" i="1"/>
  <c r="CKC40" i="1" s="1"/>
  <c r="CKD40" i="1" s="1"/>
  <c r="CKE40" i="1" s="1"/>
  <c r="CJQ40" i="1"/>
  <c r="CJR40" i="1" s="1"/>
  <c r="CJS40" i="1" s="1"/>
  <c r="CJT40" i="1" s="1"/>
  <c r="CJF40" i="1"/>
  <c r="CJG40" i="1" s="1"/>
  <c r="CJH40" i="1" s="1"/>
  <c r="CJI40" i="1" s="1"/>
  <c r="CIU40" i="1"/>
  <c r="CIV40" i="1" s="1"/>
  <c r="CIW40" i="1" s="1"/>
  <c r="CIX40" i="1" s="1"/>
  <c r="CIJ40" i="1"/>
  <c r="CIK40" i="1" s="1"/>
  <c r="CIL40" i="1" s="1"/>
  <c r="CIM40" i="1" s="1"/>
  <c r="CHY40" i="1"/>
  <c r="CHZ40" i="1" s="1"/>
  <c r="CIA40" i="1" s="1"/>
  <c r="CIB40" i="1" s="1"/>
  <c r="CHN40" i="1"/>
  <c r="CHO40" i="1" s="1"/>
  <c r="CHP40" i="1" s="1"/>
  <c r="CHQ40" i="1" s="1"/>
  <c r="CHC40" i="1"/>
  <c r="CHD40" i="1" s="1"/>
  <c r="CHE40" i="1" s="1"/>
  <c r="CHF40" i="1" s="1"/>
  <c r="CGR40" i="1"/>
  <c r="CGS40" i="1" s="1"/>
  <c r="CGT40" i="1" s="1"/>
  <c r="CGU40" i="1" s="1"/>
  <c r="CGG40" i="1"/>
  <c r="CGH40" i="1" s="1"/>
  <c r="CGI40" i="1" s="1"/>
  <c r="CGJ40" i="1" s="1"/>
  <c r="CFV40" i="1"/>
  <c r="CFW40" i="1" s="1"/>
  <c r="CFX40" i="1" s="1"/>
  <c r="CFY40" i="1" s="1"/>
  <c r="CFK40" i="1"/>
  <c r="CFL40" i="1" s="1"/>
  <c r="CFM40" i="1" s="1"/>
  <c r="CFN40" i="1" s="1"/>
  <c r="CEZ40" i="1"/>
  <c r="CFA40" i="1" s="1"/>
  <c r="CFB40" i="1" s="1"/>
  <c r="CFC40" i="1" s="1"/>
  <c r="CEO40" i="1"/>
  <c r="CEP40" i="1" s="1"/>
  <c r="CEQ40" i="1" s="1"/>
  <c r="CER40" i="1" s="1"/>
  <c r="CED40" i="1"/>
  <c r="CEE40" i="1" s="1"/>
  <c r="CEF40" i="1" s="1"/>
  <c r="CEG40" i="1" s="1"/>
  <c r="CDS40" i="1"/>
  <c r="CDT40" i="1" s="1"/>
  <c r="CDU40" i="1" s="1"/>
  <c r="CDV40" i="1" s="1"/>
  <c r="CDH40" i="1"/>
  <c r="CDI40" i="1" s="1"/>
  <c r="CDJ40" i="1" s="1"/>
  <c r="CDK40" i="1" s="1"/>
  <c r="CCW40" i="1"/>
  <c r="CCX40" i="1" s="1"/>
  <c r="CCY40" i="1" s="1"/>
  <c r="CCZ40" i="1" s="1"/>
  <c r="CCL40" i="1"/>
  <c r="CCM40" i="1" s="1"/>
  <c r="CCN40" i="1" s="1"/>
  <c r="CCO40" i="1" s="1"/>
  <c r="CCA40" i="1"/>
  <c r="CCB40" i="1" s="1"/>
  <c r="CCC40" i="1" s="1"/>
  <c r="CCD40" i="1" s="1"/>
  <c r="CBP40" i="1"/>
  <c r="CBQ40" i="1" s="1"/>
  <c r="CBR40" i="1" s="1"/>
  <c r="CBS40" i="1" s="1"/>
  <c r="CBE40" i="1"/>
  <c r="CBF40" i="1" s="1"/>
  <c r="CBG40" i="1" s="1"/>
  <c r="CBH40" i="1" s="1"/>
  <c r="CAT40" i="1"/>
  <c r="CAU40" i="1" s="1"/>
  <c r="CAV40" i="1" s="1"/>
  <c r="CAW40" i="1" s="1"/>
  <c r="CAI40" i="1"/>
  <c r="CAJ40" i="1" s="1"/>
  <c r="CAK40" i="1" s="1"/>
  <c r="CAL40" i="1" s="1"/>
  <c r="BZX40" i="1"/>
  <c r="BZY40" i="1" s="1"/>
  <c r="BZZ40" i="1" s="1"/>
  <c r="CAA40" i="1" s="1"/>
  <c r="BZM40" i="1"/>
  <c r="BZN40" i="1" s="1"/>
  <c r="BZO40" i="1" s="1"/>
  <c r="BZP40" i="1" s="1"/>
  <c r="BZB40" i="1"/>
  <c r="BZC40" i="1" s="1"/>
  <c r="BZD40" i="1" s="1"/>
  <c r="BZE40" i="1" s="1"/>
  <c r="BYQ40" i="1"/>
  <c r="BYR40" i="1" s="1"/>
  <c r="BYS40" i="1" s="1"/>
  <c r="BYT40" i="1" s="1"/>
  <c r="BYF40" i="1"/>
  <c r="BYG40" i="1" s="1"/>
  <c r="BYH40" i="1" s="1"/>
  <c r="BYI40" i="1" s="1"/>
  <c r="BXU40" i="1"/>
  <c r="BXV40" i="1" s="1"/>
  <c r="BXW40" i="1" s="1"/>
  <c r="BXX40" i="1" s="1"/>
  <c r="BXJ40" i="1"/>
  <c r="BXK40" i="1" s="1"/>
  <c r="BXL40" i="1" s="1"/>
  <c r="BXM40" i="1" s="1"/>
  <c r="BWY40" i="1"/>
  <c r="BWZ40" i="1" s="1"/>
  <c r="BXA40" i="1" s="1"/>
  <c r="BXB40" i="1" s="1"/>
  <c r="BWN40" i="1"/>
  <c r="BWO40" i="1" s="1"/>
  <c r="BWP40" i="1" s="1"/>
  <c r="BWQ40" i="1" s="1"/>
  <c r="BWC40" i="1"/>
  <c r="BWD40" i="1" s="1"/>
  <c r="BWE40" i="1" s="1"/>
  <c r="BWF40" i="1" s="1"/>
  <c r="BVR40" i="1"/>
  <c r="BVS40" i="1" s="1"/>
  <c r="BVT40" i="1" s="1"/>
  <c r="BVU40" i="1" s="1"/>
  <c r="BVG40" i="1"/>
  <c r="BVH40" i="1" s="1"/>
  <c r="BVI40" i="1" s="1"/>
  <c r="BVJ40" i="1" s="1"/>
  <c r="BUV40" i="1"/>
  <c r="BUW40" i="1" s="1"/>
  <c r="BUX40" i="1" s="1"/>
  <c r="BUY40" i="1" s="1"/>
  <c r="BUK40" i="1"/>
  <c r="BUL40" i="1" s="1"/>
  <c r="BUM40" i="1" s="1"/>
  <c r="BUN40" i="1" s="1"/>
  <c r="BTZ40" i="1"/>
  <c r="BUA40" i="1" s="1"/>
  <c r="BUB40" i="1" s="1"/>
  <c r="BUC40" i="1" s="1"/>
  <c r="BTO40" i="1"/>
  <c r="BTP40" i="1" s="1"/>
  <c r="BTQ40" i="1" s="1"/>
  <c r="BTR40" i="1" s="1"/>
  <c r="BTD40" i="1"/>
  <c r="BTE40" i="1" s="1"/>
  <c r="BTF40" i="1" s="1"/>
  <c r="BTG40" i="1" s="1"/>
  <c r="BSS40" i="1"/>
  <c r="BST40" i="1" s="1"/>
  <c r="BSU40" i="1" s="1"/>
  <c r="BSV40" i="1" s="1"/>
  <c r="BSH40" i="1"/>
  <c r="BSI40" i="1" s="1"/>
  <c r="BSJ40" i="1" s="1"/>
  <c r="BSK40" i="1" s="1"/>
  <c r="BRW40" i="1"/>
  <c r="BRX40" i="1" s="1"/>
  <c r="BRY40" i="1" s="1"/>
  <c r="BRZ40" i="1" s="1"/>
  <c r="BRL40" i="1"/>
  <c r="BRM40" i="1" s="1"/>
  <c r="BRN40" i="1" s="1"/>
  <c r="BRO40" i="1" s="1"/>
  <c r="BRA40" i="1"/>
  <c r="BRB40" i="1" s="1"/>
  <c r="BRC40" i="1" s="1"/>
  <c r="BRD40" i="1" s="1"/>
  <c r="BQP40" i="1"/>
  <c r="BQQ40" i="1" s="1"/>
  <c r="BQR40" i="1" s="1"/>
  <c r="BQS40" i="1" s="1"/>
  <c r="BQE40" i="1"/>
  <c r="BQF40" i="1" s="1"/>
  <c r="BQG40" i="1" s="1"/>
  <c r="BQH40" i="1" s="1"/>
  <c r="BPT40" i="1"/>
  <c r="BPU40" i="1" s="1"/>
  <c r="BPV40" i="1" s="1"/>
  <c r="BPW40" i="1" s="1"/>
  <c r="BPI40" i="1"/>
  <c r="BPJ40" i="1" s="1"/>
  <c r="BPK40" i="1" s="1"/>
  <c r="BPL40" i="1" s="1"/>
  <c r="BOX40" i="1"/>
  <c r="BOY40" i="1" s="1"/>
  <c r="BOZ40" i="1" s="1"/>
  <c r="BPA40" i="1" s="1"/>
  <c r="BOM40" i="1"/>
  <c r="BON40" i="1" s="1"/>
  <c r="BOO40" i="1" s="1"/>
  <c r="BOP40" i="1" s="1"/>
  <c r="BOB40" i="1"/>
  <c r="BOC40" i="1" s="1"/>
  <c r="BOD40" i="1" s="1"/>
  <c r="BOE40" i="1" s="1"/>
  <c r="BNQ40" i="1"/>
  <c r="BNR40" i="1" s="1"/>
  <c r="BNS40" i="1" s="1"/>
  <c r="BNT40" i="1" s="1"/>
  <c r="BNF40" i="1"/>
  <c r="BNG40" i="1" s="1"/>
  <c r="BNH40" i="1" s="1"/>
  <c r="BNI40" i="1" s="1"/>
  <c r="BMU40" i="1"/>
  <c r="BMV40" i="1" s="1"/>
  <c r="BMW40" i="1" s="1"/>
  <c r="BMX40" i="1" s="1"/>
  <c r="BMJ40" i="1"/>
  <c r="BMK40" i="1" s="1"/>
  <c r="BML40" i="1" s="1"/>
  <c r="BMM40" i="1" s="1"/>
  <c r="BLY40" i="1"/>
  <c r="BLZ40" i="1" s="1"/>
  <c r="BMA40" i="1" s="1"/>
  <c r="BMB40" i="1" s="1"/>
  <c r="BLN40" i="1"/>
  <c r="BLO40" i="1" s="1"/>
  <c r="BLP40" i="1" s="1"/>
  <c r="BLQ40" i="1" s="1"/>
  <c r="BLC40" i="1"/>
  <c r="BLD40" i="1" s="1"/>
  <c r="BLE40" i="1" s="1"/>
  <c r="BLF40" i="1" s="1"/>
  <c r="BKR40" i="1"/>
  <c r="BKS40" i="1" s="1"/>
  <c r="BKT40" i="1" s="1"/>
  <c r="BKU40" i="1" s="1"/>
  <c r="BKG40" i="1"/>
  <c r="BKH40" i="1" s="1"/>
  <c r="BKI40" i="1" s="1"/>
  <c r="BKJ40" i="1" s="1"/>
  <c r="BJV40" i="1"/>
  <c r="BJW40" i="1" s="1"/>
  <c r="BJX40" i="1" s="1"/>
  <c r="BJY40" i="1" s="1"/>
  <c r="BJK40" i="1"/>
  <c r="BJL40" i="1" s="1"/>
  <c r="BJM40" i="1" s="1"/>
  <c r="BJN40" i="1" s="1"/>
  <c r="BIZ40" i="1"/>
  <c r="BJA40" i="1" s="1"/>
  <c r="BJB40" i="1" s="1"/>
  <c r="BJC40" i="1" s="1"/>
  <c r="BIO40" i="1"/>
  <c r="BIP40" i="1" s="1"/>
  <c r="BIQ40" i="1" s="1"/>
  <c r="BIR40" i="1" s="1"/>
  <c r="BID40" i="1"/>
  <c r="BIE40" i="1" s="1"/>
  <c r="BIF40" i="1" s="1"/>
  <c r="BIG40" i="1" s="1"/>
  <c r="BHS40" i="1"/>
  <c r="BHT40" i="1" s="1"/>
  <c r="BHU40" i="1" s="1"/>
  <c r="BHV40" i="1" s="1"/>
  <c r="BHH40" i="1"/>
  <c r="BHI40" i="1" s="1"/>
  <c r="BHJ40" i="1" s="1"/>
  <c r="BHK40" i="1" s="1"/>
  <c r="BGW40" i="1"/>
  <c r="BGX40" i="1" s="1"/>
  <c r="BGY40" i="1" s="1"/>
  <c r="BGZ40" i="1" s="1"/>
  <c r="BGL40" i="1"/>
  <c r="BGM40" i="1" s="1"/>
  <c r="BGN40" i="1" s="1"/>
  <c r="BGO40" i="1" s="1"/>
  <c r="BGA40" i="1"/>
  <c r="BGB40" i="1" s="1"/>
  <c r="BGC40" i="1" s="1"/>
  <c r="BGD40" i="1" s="1"/>
  <c r="BFP40" i="1"/>
  <c r="BFQ40" i="1" s="1"/>
  <c r="BFR40" i="1" s="1"/>
  <c r="BFS40" i="1" s="1"/>
  <c r="BFE40" i="1"/>
  <c r="BFF40" i="1" s="1"/>
  <c r="BFG40" i="1" s="1"/>
  <c r="BFH40" i="1" s="1"/>
  <c r="BET40" i="1"/>
  <c r="BEU40" i="1" s="1"/>
  <c r="BEV40" i="1" s="1"/>
  <c r="BEW40" i="1" s="1"/>
  <c r="BEI40" i="1"/>
  <c r="BEJ40" i="1" s="1"/>
  <c r="BEK40" i="1" s="1"/>
  <c r="BEL40" i="1" s="1"/>
  <c r="BDX40" i="1"/>
  <c r="BDY40" i="1" s="1"/>
  <c r="BDZ40" i="1" s="1"/>
  <c r="BEA40" i="1" s="1"/>
  <c r="BDM40" i="1"/>
  <c r="BDN40" i="1" s="1"/>
  <c r="BDO40" i="1" s="1"/>
  <c r="BDP40" i="1" s="1"/>
  <c r="BDB40" i="1"/>
  <c r="BDC40" i="1" s="1"/>
  <c r="BDD40" i="1" s="1"/>
  <c r="BDE40" i="1" s="1"/>
  <c r="BCQ40" i="1"/>
  <c r="BCR40" i="1" s="1"/>
  <c r="BCS40" i="1" s="1"/>
  <c r="BCT40" i="1" s="1"/>
  <c r="BCF40" i="1"/>
  <c r="BCG40" i="1" s="1"/>
  <c r="BCH40" i="1" s="1"/>
  <c r="BCI40" i="1" s="1"/>
  <c r="BBU40" i="1"/>
  <c r="BBV40" i="1" s="1"/>
  <c r="BBW40" i="1" s="1"/>
  <c r="BBX40" i="1" s="1"/>
  <c r="BBJ40" i="1"/>
  <c r="BBK40" i="1" s="1"/>
  <c r="BBL40" i="1" s="1"/>
  <c r="BBM40" i="1" s="1"/>
  <c r="BAY40" i="1"/>
  <c r="BAZ40" i="1" s="1"/>
  <c r="BBA40" i="1" s="1"/>
  <c r="BBB40" i="1" s="1"/>
  <c r="BAN40" i="1"/>
  <c r="BAO40" i="1" s="1"/>
  <c r="BAP40" i="1" s="1"/>
  <c r="BAQ40" i="1" s="1"/>
  <c r="BAC40" i="1"/>
  <c r="BAD40" i="1" s="1"/>
  <c r="BAE40" i="1" s="1"/>
  <c r="BAF40" i="1" s="1"/>
  <c r="AZR40" i="1"/>
  <c r="AZS40" i="1" s="1"/>
  <c r="AZT40" i="1" s="1"/>
  <c r="AZU40" i="1" s="1"/>
  <c r="AZG40" i="1"/>
  <c r="AZH40" i="1" s="1"/>
  <c r="AZI40" i="1" s="1"/>
  <c r="AZJ40" i="1" s="1"/>
  <c r="AYV40" i="1"/>
  <c r="AYW40" i="1" s="1"/>
  <c r="AYX40" i="1" s="1"/>
  <c r="AYY40" i="1" s="1"/>
  <c r="AYK40" i="1"/>
  <c r="AYL40" i="1" s="1"/>
  <c r="AYM40" i="1" s="1"/>
  <c r="AYN40" i="1" s="1"/>
  <c r="AXZ40" i="1"/>
  <c r="AYA40" i="1" s="1"/>
  <c r="AYB40" i="1" s="1"/>
  <c r="AYC40" i="1" s="1"/>
  <c r="AXO40" i="1"/>
  <c r="AXP40" i="1" s="1"/>
  <c r="AXQ40" i="1" s="1"/>
  <c r="AXR40" i="1" s="1"/>
  <c r="AXD40" i="1"/>
  <c r="AXE40" i="1" s="1"/>
  <c r="AXF40" i="1" s="1"/>
  <c r="AXG40" i="1" s="1"/>
  <c r="AWS40" i="1"/>
  <c r="AWT40" i="1" s="1"/>
  <c r="AWU40" i="1" s="1"/>
  <c r="AWV40" i="1" s="1"/>
  <c r="AWH40" i="1"/>
  <c r="AWI40" i="1" s="1"/>
  <c r="AWJ40" i="1" s="1"/>
  <c r="AWK40" i="1" s="1"/>
  <c r="AVW40" i="1"/>
  <c r="AVX40" i="1" s="1"/>
  <c r="AVY40" i="1" s="1"/>
  <c r="AVZ40" i="1" s="1"/>
  <c r="AVL40" i="1"/>
  <c r="AVM40" i="1" s="1"/>
  <c r="AVN40" i="1" s="1"/>
  <c r="AVO40" i="1" s="1"/>
  <c r="AVA40" i="1"/>
  <c r="AVB40" i="1" s="1"/>
  <c r="AVC40" i="1" s="1"/>
  <c r="AVD40" i="1" s="1"/>
  <c r="AUP40" i="1"/>
  <c r="AUQ40" i="1" s="1"/>
  <c r="AUR40" i="1" s="1"/>
  <c r="AUS40" i="1" s="1"/>
  <c r="AUE40" i="1"/>
  <c r="AUF40" i="1" s="1"/>
  <c r="AUG40" i="1" s="1"/>
  <c r="AUH40" i="1" s="1"/>
  <c r="ATT40" i="1"/>
  <c r="ATU40" i="1" s="1"/>
  <c r="ATV40" i="1" s="1"/>
  <c r="ATW40" i="1" s="1"/>
  <c r="ATI40" i="1"/>
  <c r="ATJ40" i="1" s="1"/>
  <c r="ATK40" i="1" s="1"/>
  <c r="ATL40" i="1" s="1"/>
  <c r="ASX40" i="1"/>
  <c r="ASY40" i="1" s="1"/>
  <c r="ASZ40" i="1" s="1"/>
  <c r="ATA40" i="1" s="1"/>
  <c r="ASM40" i="1"/>
  <c r="ASN40" i="1" s="1"/>
  <c r="ASO40" i="1" s="1"/>
  <c r="ASP40" i="1" s="1"/>
  <c r="ASB40" i="1"/>
  <c r="ASC40" i="1" s="1"/>
  <c r="ASD40" i="1" s="1"/>
  <c r="ASE40" i="1" s="1"/>
  <c r="ARQ40" i="1"/>
  <c r="ARR40" i="1" s="1"/>
  <c r="ARS40" i="1" s="1"/>
  <c r="ART40" i="1" s="1"/>
  <c r="ARF40" i="1"/>
  <c r="ARG40" i="1" s="1"/>
  <c r="ARH40" i="1" s="1"/>
  <c r="ARI40" i="1" s="1"/>
  <c r="AQU40" i="1"/>
  <c r="AQV40" i="1" s="1"/>
  <c r="AQW40" i="1" s="1"/>
  <c r="AQX40" i="1" s="1"/>
  <c r="AQJ40" i="1"/>
  <c r="AQK40" i="1" s="1"/>
  <c r="AQL40" i="1" s="1"/>
  <c r="AQM40" i="1" s="1"/>
  <c r="APY40" i="1"/>
  <c r="APZ40" i="1" s="1"/>
  <c r="AQA40" i="1" s="1"/>
  <c r="AQB40" i="1" s="1"/>
  <c r="APN40" i="1"/>
  <c r="APO40" i="1" s="1"/>
  <c r="APP40" i="1" s="1"/>
  <c r="APQ40" i="1" s="1"/>
  <c r="APC40" i="1"/>
  <c r="APD40" i="1" s="1"/>
  <c r="APE40" i="1" s="1"/>
  <c r="APF40" i="1" s="1"/>
  <c r="AOR40" i="1"/>
  <c r="AOS40" i="1" s="1"/>
  <c r="AOT40" i="1" s="1"/>
  <c r="AOU40" i="1" s="1"/>
  <c r="AOG40" i="1"/>
  <c r="AOH40" i="1" s="1"/>
  <c r="AOI40" i="1" s="1"/>
  <c r="AOJ40" i="1" s="1"/>
  <c r="ANV40" i="1"/>
  <c r="ANW40" i="1" s="1"/>
  <c r="ANX40" i="1" s="1"/>
  <c r="ANY40" i="1" s="1"/>
  <c r="ANK40" i="1"/>
  <c r="ANL40" i="1" s="1"/>
  <c r="ANM40" i="1" s="1"/>
  <c r="ANN40" i="1" s="1"/>
  <c r="AMZ40" i="1"/>
  <c r="ANA40" i="1" s="1"/>
  <c r="ANB40" i="1" s="1"/>
  <c r="ANC40" i="1" s="1"/>
  <c r="AMO40" i="1"/>
  <c r="AMP40" i="1" s="1"/>
  <c r="AMQ40" i="1" s="1"/>
  <c r="AMR40" i="1" s="1"/>
  <c r="AMD40" i="1"/>
  <c r="AME40" i="1" s="1"/>
  <c r="AMF40" i="1" s="1"/>
  <c r="AMG40" i="1" s="1"/>
  <c r="ALS40" i="1"/>
  <c r="ALT40" i="1" s="1"/>
  <c r="ALU40" i="1" s="1"/>
  <c r="ALV40" i="1" s="1"/>
  <c r="ALH40" i="1"/>
  <c r="ALI40" i="1" s="1"/>
  <c r="ALJ40" i="1" s="1"/>
  <c r="ALK40" i="1" s="1"/>
  <c r="AKW40" i="1"/>
  <c r="AKX40" i="1" s="1"/>
  <c r="AKY40" i="1" s="1"/>
  <c r="AKZ40" i="1" s="1"/>
  <c r="AKL40" i="1"/>
  <c r="AKM40" i="1" s="1"/>
  <c r="AKN40" i="1" s="1"/>
  <c r="AKO40" i="1" s="1"/>
  <c r="AKA40" i="1"/>
  <c r="AKB40" i="1" s="1"/>
  <c r="AKC40" i="1" s="1"/>
  <c r="AKD40" i="1" s="1"/>
  <c r="AJP40" i="1"/>
  <c r="AJQ40" i="1" s="1"/>
  <c r="AJR40" i="1" s="1"/>
  <c r="AJS40" i="1" s="1"/>
  <c r="AJE40" i="1"/>
  <c r="AJF40" i="1" s="1"/>
  <c r="AJG40" i="1" s="1"/>
  <c r="AJH40" i="1" s="1"/>
  <c r="AIT40" i="1"/>
  <c r="AIU40" i="1" s="1"/>
  <c r="AIV40" i="1" s="1"/>
  <c r="AIW40" i="1" s="1"/>
  <c r="AII40" i="1"/>
  <c r="AIJ40" i="1" s="1"/>
  <c r="AIK40" i="1" s="1"/>
  <c r="AIL40" i="1" s="1"/>
  <c r="AHX40" i="1"/>
  <c r="AHY40" i="1" s="1"/>
  <c r="AHZ40" i="1" s="1"/>
  <c r="AIA40" i="1" s="1"/>
  <c r="AHM40" i="1"/>
  <c r="AHN40" i="1" s="1"/>
  <c r="AHO40" i="1" s="1"/>
  <c r="AHP40" i="1" s="1"/>
  <c r="AHB40" i="1"/>
  <c r="AHC40" i="1" s="1"/>
  <c r="AHD40" i="1" s="1"/>
  <c r="AHE40" i="1" s="1"/>
  <c r="AGQ40" i="1"/>
  <c r="AGR40" i="1" s="1"/>
  <c r="AGS40" i="1" s="1"/>
  <c r="AGT40" i="1" s="1"/>
  <c r="AGF40" i="1"/>
  <c r="AGG40" i="1" s="1"/>
  <c r="AGH40" i="1" s="1"/>
  <c r="AGI40" i="1" s="1"/>
  <c r="AFU40" i="1"/>
  <c r="AFV40" i="1" s="1"/>
  <c r="AFW40" i="1" s="1"/>
  <c r="AFX40" i="1" s="1"/>
  <c r="AFJ40" i="1"/>
  <c r="AFK40" i="1" s="1"/>
  <c r="AFL40" i="1" s="1"/>
  <c r="AFM40" i="1" s="1"/>
  <c r="AEY40" i="1"/>
  <c r="AEZ40" i="1" s="1"/>
  <c r="AFA40" i="1" s="1"/>
  <c r="AFB40" i="1" s="1"/>
  <c r="AEN40" i="1"/>
  <c r="AEO40" i="1" s="1"/>
  <c r="AEP40" i="1" s="1"/>
  <c r="AEQ40" i="1" s="1"/>
  <c r="AEC40" i="1"/>
  <c r="AED40" i="1" s="1"/>
  <c r="AEE40" i="1" s="1"/>
  <c r="AEF40" i="1" s="1"/>
  <c r="ADR40" i="1"/>
  <c r="ADS40" i="1" s="1"/>
  <c r="ADT40" i="1" s="1"/>
  <c r="ADU40" i="1" s="1"/>
  <c r="ADG40" i="1"/>
  <c r="ADH40" i="1" s="1"/>
  <c r="ADI40" i="1" s="1"/>
  <c r="ADJ40" i="1" s="1"/>
  <c r="ACV40" i="1"/>
  <c r="ACW40" i="1" s="1"/>
  <c r="ACX40" i="1" s="1"/>
  <c r="ACY40" i="1" s="1"/>
  <c r="ACK40" i="1"/>
  <c r="ACL40" i="1" s="1"/>
  <c r="ACM40" i="1" s="1"/>
  <c r="ACN40" i="1" s="1"/>
  <c r="ABZ40" i="1"/>
  <c r="ACA40" i="1" s="1"/>
  <c r="ACB40" i="1" s="1"/>
  <c r="ACC40" i="1" s="1"/>
  <c r="ABO40" i="1"/>
  <c r="ABP40" i="1" s="1"/>
  <c r="ABQ40" i="1" s="1"/>
  <c r="ABR40" i="1" s="1"/>
  <c r="ABD40" i="1"/>
  <c r="ABE40" i="1" s="1"/>
  <c r="ABF40" i="1" s="1"/>
  <c r="ABG40" i="1" s="1"/>
  <c r="AAS40" i="1"/>
  <c r="AAT40" i="1" s="1"/>
  <c r="AAU40" i="1" s="1"/>
  <c r="AAV40" i="1" s="1"/>
  <c r="AAH40" i="1"/>
  <c r="AAI40" i="1" s="1"/>
  <c r="AAJ40" i="1" s="1"/>
  <c r="AAK40" i="1" s="1"/>
  <c r="ZW40" i="1"/>
  <c r="ZX40" i="1" s="1"/>
  <c r="ZY40" i="1" s="1"/>
  <c r="ZZ40" i="1" s="1"/>
  <c r="ZL40" i="1"/>
  <c r="ZM40" i="1" s="1"/>
  <c r="ZN40" i="1" s="1"/>
  <c r="ZO40" i="1" s="1"/>
  <c r="ZA40" i="1"/>
  <c r="ZB40" i="1" s="1"/>
  <c r="ZC40" i="1" s="1"/>
  <c r="ZD40" i="1" s="1"/>
  <c r="YP40" i="1"/>
  <c r="YQ40" i="1" s="1"/>
  <c r="YR40" i="1" s="1"/>
  <c r="YS40" i="1" s="1"/>
  <c r="YE40" i="1"/>
  <c r="YF40" i="1" s="1"/>
  <c r="YG40" i="1" s="1"/>
  <c r="YH40" i="1" s="1"/>
  <c r="XT40" i="1"/>
  <c r="XU40" i="1" s="1"/>
  <c r="XV40" i="1" s="1"/>
  <c r="XW40" i="1" s="1"/>
  <c r="XI40" i="1"/>
  <c r="XJ40" i="1" s="1"/>
  <c r="XK40" i="1" s="1"/>
  <c r="XL40" i="1" s="1"/>
  <c r="WX40" i="1"/>
  <c r="WY40" i="1" s="1"/>
  <c r="WZ40" i="1" s="1"/>
  <c r="XA40" i="1" s="1"/>
  <c r="WM40" i="1"/>
  <c r="WN40" i="1" s="1"/>
  <c r="WO40" i="1" s="1"/>
  <c r="WP40" i="1" s="1"/>
  <c r="WB40" i="1"/>
  <c r="WC40" i="1" s="1"/>
  <c r="WD40" i="1" s="1"/>
  <c r="WE40" i="1" s="1"/>
  <c r="VQ40" i="1"/>
  <c r="VR40" i="1" s="1"/>
  <c r="VS40" i="1" s="1"/>
  <c r="VT40" i="1" s="1"/>
  <c r="VF40" i="1"/>
  <c r="VG40" i="1" s="1"/>
  <c r="VH40" i="1" s="1"/>
  <c r="VI40" i="1" s="1"/>
  <c r="UU40" i="1"/>
  <c r="UV40" i="1" s="1"/>
  <c r="UW40" i="1" s="1"/>
  <c r="UX40" i="1" s="1"/>
  <c r="UJ40" i="1"/>
  <c r="UK40" i="1" s="1"/>
  <c r="UL40" i="1" s="1"/>
  <c r="UM40" i="1" s="1"/>
  <c r="TY40" i="1"/>
  <c r="TZ40" i="1" s="1"/>
  <c r="UA40" i="1" s="1"/>
  <c r="UB40" i="1" s="1"/>
  <c r="TN40" i="1"/>
  <c r="TO40" i="1" s="1"/>
  <c r="TP40" i="1" s="1"/>
  <c r="TQ40" i="1" s="1"/>
  <c r="TC40" i="1"/>
  <c r="TD40" i="1" s="1"/>
  <c r="TE40" i="1" s="1"/>
  <c r="TF40" i="1" s="1"/>
  <c r="SR40" i="1"/>
  <c r="SS40" i="1" s="1"/>
  <c r="ST40" i="1" s="1"/>
  <c r="SU40" i="1" s="1"/>
  <c r="SG40" i="1"/>
  <c r="SH40" i="1" s="1"/>
  <c r="SI40" i="1" s="1"/>
  <c r="SJ40" i="1" s="1"/>
  <c r="RV40" i="1"/>
  <c r="RW40" i="1" s="1"/>
  <c r="RX40" i="1" s="1"/>
  <c r="RY40" i="1" s="1"/>
  <c r="RK40" i="1"/>
  <c r="RL40" i="1" s="1"/>
  <c r="RM40" i="1" s="1"/>
  <c r="RN40" i="1" s="1"/>
  <c r="QZ40" i="1"/>
  <c r="RA40" i="1" s="1"/>
  <c r="RB40" i="1" s="1"/>
  <c r="RC40" i="1" s="1"/>
  <c r="QO40" i="1"/>
  <c r="QP40" i="1" s="1"/>
  <c r="QQ40" i="1" s="1"/>
  <c r="QR40" i="1" s="1"/>
  <c r="QD40" i="1"/>
  <c r="QE40" i="1" s="1"/>
  <c r="QF40" i="1" s="1"/>
  <c r="QG40" i="1" s="1"/>
  <c r="PS40" i="1"/>
  <c r="PT40" i="1" s="1"/>
  <c r="PU40" i="1" s="1"/>
  <c r="PV40" i="1" s="1"/>
  <c r="PH40" i="1"/>
  <c r="PI40" i="1" s="1"/>
  <c r="PJ40" i="1" s="1"/>
  <c r="PK40" i="1" s="1"/>
  <c r="OW40" i="1"/>
  <c r="OX40" i="1" s="1"/>
  <c r="OY40" i="1" s="1"/>
  <c r="OZ40" i="1" s="1"/>
  <c r="OL40" i="1"/>
  <c r="OM40" i="1" s="1"/>
  <c r="ON40" i="1" s="1"/>
  <c r="OO40" i="1" s="1"/>
  <c r="OA40" i="1"/>
  <c r="OB40" i="1" s="1"/>
  <c r="OC40" i="1" s="1"/>
  <c r="OD40" i="1" s="1"/>
  <c r="NP40" i="1"/>
  <c r="NQ40" i="1" s="1"/>
  <c r="NR40" i="1" s="1"/>
  <c r="NS40" i="1" s="1"/>
  <c r="NE40" i="1"/>
  <c r="NF40" i="1" s="1"/>
  <c r="NG40" i="1" s="1"/>
  <c r="NH40" i="1" s="1"/>
  <c r="MT40" i="1"/>
  <c r="MU40" i="1" s="1"/>
  <c r="MV40" i="1" s="1"/>
  <c r="MW40" i="1" s="1"/>
  <c r="MI40" i="1"/>
  <c r="MJ40" i="1" s="1"/>
  <c r="MK40" i="1" s="1"/>
  <c r="ML40" i="1" s="1"/>
  <c r="LX40" i="1"/>
  <c r="LY40" i="1" s="1"/>
  <c r="LZ40" i="1" s="1"/>
  <c r="MA40" i="1" s="1"/>
  <c r="LM40" i="1"/>
  <c r="LN40" i="1" s="1"/>
  <c r="LO40" i="1" s="1"/>
  <c r="LP40" i="1" s="1"/>
  <c r="LB40" i="1"/>
  <c r="LC40" i="1" s="1"/>
  <c r="LD40" i="1" s="1"/>
  <c r="LE40" i="1" s="1"/>
  <c r="KQ40" i="1"/>
  <c r="KR40" i="1" s="1"/>
  <c r="KS40" i="1" s="1"/>
  <c r="KT40" i="1" s="1"/>
  <c r="KF40" i="1"/>
  <c r="KG40" i="1" s="1"/>
  <c r="KH40" i="1" s="1"/>
  <c r="KI40" i="1" s="1"/>
  <c r="JU40" i="1"/>
  <c r="JV40" i="1" s="1"/>
  <c r="JW40" i="1" s="1"/>
  <c r="JX40" i="1" s="1"/>
  <c r="JJ40" i="1"/>
  <c r="JK40" i="1" s="1"/>
  <c r="JL40" i="1" s="1"/>
  <c r="JM40" i="1" s="1"/>
  <c r="IY40" i="1"/>
  <c r="IZ40" i="1" s="1"/>
  <c r="JA40" i="1" s="1"/>
  <c r="JB40" i="1" s="1"/>
  <c r="IN40" i="1"/>
  <c r="IO40" i="1" s="1"/>
  <c r="IP40" i="1" s="1"/>
  <c r="IQ40" i="1" s="1"/>
  <c r="IC40" i="1"/>
  <c r="ID40" i="1" s="1"/>
  <c r="IE40" i="1" s="1"/>
  <c r="IF40" i="1" s="1"/>
  <c r="HR40" i="1"/>
  <c r="HS40" i="1" s="1"/>
  <c r="HT40" i="1" s="1"/>
  <c r="HU40" i="1" s="1"/>
  <c r="HG40" i="1"/>
  <c r="HH40" i="1" s="1"/>
  <c r="HI40" i="1" s="1"/>
  <c r="HJ40" i="1" s="1"/>
  <c r="GV40" i="1"/>
  <c r="GW40" i="1" s="1"/>
  <c r="GX40" i="1" s="1"/>
  <c r="GY40" i="1" s="1"/>
  <c r="GK40" i="1"/>
  <c r="GL40" i="1" s="1"/>
  <c r="GM40" i="1" s="1"/>
  <c r="GN40" i="1" s="1"/>
  <c r="FZ40" i="1"/>
  <c r="GA40" i="1" s="1"/>
  <c r="GB40" i="1" s="1"/>
  <c r="GC40" i="1" s="1"/>
  <c r="FO40" i="1"/>
  <c r="FP40" i="1" s="1"/>
  <c r="FQ40" i="1" s="1"/>
  <c r="FR40" i="1" s="1"/>
  <c r="FD40" i="1"/>
  <c r="FE40" i="1" s="1"/>
  <c r="FF40" i="1" s="1"/>
  <c r="FG40" i="1" s="1"/>
  <c r="ES40" i="1"/>
  <c r="ET40" i="1" s="1"/>
  <c r="EU40" i="1" s="1"/>
  <c r="EV40" i="1" s="1"/>
  <c r="EH40" i="1"/>
  <c r="EI40" i="1" s="1"/>
  <c r="EJ40" i="1" s="1"/>
  <c r="EK40" i="1" s="1"/>
  <c r="DW40" i="1"/>
  <c r="DX40" i="1" s="1"/>
  <c r="DY40" i="1" s="1"/>
  <c r="DZ40" i="1" s="1"/>
  <c r="DL40" i="1"/>
  <c r="DM40" i="1" s="1"/>
  <c r="DN40" i="1" s="1"/>
  <c r="DO40" i="1" s="1"/>
  <c r="DA40" i="1"/>
  <c r="DB40" i="1" s="1"/>
  <c r="DC40" i="1" s="1"/>
  <c r="DD40" i="1" s="1"/>
  <c r="CP40" i="1"/>
  <c r="CQ40" i="1" s="1"/>
  <c r="CR40" i="1" s="1"/>
  <c r="CS40" i="1" s="1"/>
  <c r="CE40" i="1"/>
  <c r="CF40" i="1" s="1"/>
  <c r="CG40" i="1" s="1"/>
  <c r="CH40" i="1" s="1"/>
  <c r="BT40" i="1"/>
  <c r="BU40" i="1" s="1"/>
  <c r="BV40" i="1" s="1"/>
  <c r="BW40" i="1" s="1"/>
  <c r="BI40" i="1"/>
  <c r="BJ40" i="1" s="1"/>
  <c r="BK40" i="1" s="1"/>
  <c r="BL40" i="1" s="1"/>
  <c r="AX40" i="1"/>
  <c r="AY40" i="1" s="1"/>
  <c r="AZ40" i="1" s="1"/>
  <c r="BA40" i="1" s="1"/>
  <c r="AM40" i="1"/>
  <c r="AN40" i="1" s="1"/>
  <c r="AO40" i="1" s="1"/>
  <c r="AP40" i="1" s="1"/>
  <c r="AB40" i="1"/>
  <c r="AC40" i="1" s="1"/>
  <c r="AD40" i="1" s="1"/>
  <c r="AE40" i="1" s="1"/>
  <c r="Q40" i="1"/>
  <c r="R40" i="1" s="1"/>
  <c r="S40" i="1" s="1"/>
  <c r="T40" i="1" s="1"/>
  <c r="F40" i="1"/>
  <c r="G40" i="1" s="1"/>
  <c r="H40" i="1" s="1"/>
  <c r="I40" i="1" s="1"/>
  <c r="CLI39" i="1"/>
  <c r="CLJ39" i="1" s="1"/>
  <c r="CLK39" i="1" s="1"/>
  <c r="CLL39" i="1" s="1"/>
  <c r="CKX39" i="1"/>
  <c r="CKY39" i="1" s="1"/>
  <c r="CKZ39" i="1" s="1"/>
  <c r="CLA39" i="1" s="1"/>
  <c r="CKM39" i="1"/>
  <c r="CKN39" i="1" s="1"/>
  <c r="CKO39" i="1" s="1"/>
  <c r="CKP39" i="1" s="1"/>
  <c r="CKB39" i="1"/>
  <c r="CKC39" i="1" s="1"/>
  <c r="CKD39" i="1" s="1"/>
  <c r="CKE39" i="1" s="1"/>
  <c r="CJQ39" i="1"/>
  <c r="CJR39" i="1" s="1"/>
  <c r="CJS39" i="1" s="1"/>
  <c r="CJT39" i="1" s="1"/>
  <c r="CJF39" i="1"/>
  <c r="CJG39" i="1" s="1"/>
  <c r="CJH39" i="1" s="1"/>
  <c r="CJI39" i="1" s="1"/>
  <c r="CIU39" i="1"/>
  <c r="CIV39" i="1" s="1"/>
  <c r="CIW39" i="1" s="1"/>
  <c r="CIX39" i="1" s="1"/>
  <c r="CIJ39" i="1"/>
  <c r="CIK39" i="1" s="1"/>
  <c r="CIL39" i="1" s="1"/>
  <c r="CIM39" i="1" s="1"/>
  <c r="CHY39" i="1"/>
  <c r="CHZ39" i="1" s="1"/>
  <c r="CIA39" i="1" s="1"/>
  <c r="CIB39" i="1" s="1"/>
  <c r="CHN39" i="1"/>
  <c r="CHO39" i="1" s="1"/>
  <c r="CHP39" i="1" s="1"/>
  <c r="CHQ39" i="1" s="1"/>
  <c r="CHC39" i="1"/>
  <c r="CHD39" i="1" s="1"/>
  <c r="CHE39" i="1" s="1"/>
  <c r="CHF39" i="1" s="1"/>
  <c r="CGR39" i="1"/>
  <c r="CGS39" i="1" s="1"/>
  <c r="CGT39" i="1" s="1"/>
  <c r="CGU39" i="1" s="1"/>
  <c r="CGG39" i="1"/>
  <c r="CGH39" i="1" s="1"/>
  <c r="CGI39" i="1" s="1"/>
  <c r="CGJ39" i="1" s="1"/>
  <c r="CFV39" i="1"/>
  <c r="CFW39" i="1" s="1"/>
  <c r="CFX39" i="1" s="1"/>
  <c r="CFY39" i="1" s="1"/>
  <c r="CFK39" i="1"/>
  <c r="CFL39" i="1" s="1"/>
  <c r="CFM39" i="1" s="1"/>
  <c r="CFN39" i="1" s="1"/>
  <c r="CEZ39" i="1"/>
  <c r="CFA39" i="1" s="1"/>
  <c r="CFB39" i="1" s="1"/>
  <c r="CFC39" i="1" s="1"/>
  <c r="CEO39" i="1"/>
  <c r="CEP39" i="1" s="1"/>
  <c r="CEQ39" i="1" s="1"/>
  <c r="CER39" i="1" s="1"/>
  <c r="CED39" i="1"/>
  <c r="CEE39" i="1" s="1"/>
  <c r="CEF39" i="1" s="1"/>
  <c r="CEG39" i="1" s="1"/>
  <c r="CDS39" i="1"/>
  <c r="CDT39" i="1" s="1"/>
  <c r="CDU39" i="1" s="1"/>
  <c r="CDV39" i="1" s="1"/>
  <c r="CDH39" i="1"/>
  <c r="CDI39" i="1" s="1"/>
  <c r="CDJ39" i="1" s="1"/>
  <c r="CDK39" i="1" s="1"/>
  <c r="CCW39" i="1"/>
  <c r="CCX39" i="1" s="1"/>
  <c r="CCY39" i="1" s="1"/>
  <c r="CCZ39" i="1" s="1"/>
  <c r="CCL39" i="1"/>
  <c r="CCM39" i="1" s="1"/>
  <c r="CCN39" i="1" s="1"/>
  <c r="CCO39" i="1" s="1"/>
  <c r="CCA39" i="1"/>
  <c r="CCB39" i="1" s="1"/>
  <c r="CCC39" i="1" s="1"/>
  <c r="CCD39" i="1" s="1"/>
  <c r="CBP39" i="1"/>
  <c r="CBQ39" i="1" s="1"/>
  <c r="CBR39" i="1" s="1"/>
  <c r="CBS39" i="1" s="1"/>
  <c r="CBE39" i="1"/>
  <c r="CBF39" i="1" s="1"/>
  <c r="CBG39" i="1" s="1"/>
  <c r="CBH39" i="1" s="1"/>
  <c r="CAT39" i="1"/>
  <c r="CAU39" i="1" s="1"/>
  <c r="CAV39" i="1" s="1"/>
  <c r="CAW39" i="1" s="1"/>
  <c r="CAI39" i="1"/>
  <c r="CAJ39" i="1" s="1"/>
  <c r="CAK39" i="1" s="1"/>
  <c r="CAL39" i="1" s="1"/>
  <c r="BZX39" i="1"/>
  <c r="BZY39" i="1" s="1"/>
  <c r="BZZ39" i="1" s="1"/>
  <c r="CAA39" i="1" s="1"/>
  <c r="BZM39" i="1"/>
  <c r="BZN39" i="1" s="1"/>
  <c r="BZO39" i="1" s="1"/>
  <c r="BZP39" i="1" s="1"/>
  <c r="BZB39" i="1"/>
  <c r="BZC39" i="1" s="1"/>
  <c r="BZD39" i="1" s="1"/>
  <c r="BZE39" i="1" s="1"/>
  <c r="BYQ39" i="1"/>
  <c r="BYR39" i="1" s="1"/>
  <c r="BYS39" i="1" s="1"/>
  <c r="BYT39" i="1" s="1"/>
  <c r="BYF39" i="1"/>
  <c r="BYG39" i="1" s="1"/>
  <c r="BYH39" i="1" s="1"/>
  <c r="BYI39" i="1" s="1"/>
  <c r="BXU39" i="1"/>
  <c r="BXV39" i="1" s="1"/>
  <c r="BXW39" i="1" s="1"/>
  <c r="BXX39" i="1" s="1"/>
  <c r="BXJ39" i="1"/>
  <c r="BXK39" i="1" s="1"/>
  <c r="BXL39" i="1" s="1"/>
  <c r="BXM39" i="1" s="1"/>
  <c r="BWY39" i="1"/>
  <c r="BWZ39" i="1" s="1"/>
  <c r="BXA39" i="1" s="1"/>
  <c r="BXB39" i="1" s="1"/>
  <c r="BWN39" i="1"/>
  <c r="BWO39" i="1" s="1"/>
  <c r="BWP39" i="1" s="1"/>
  <c r="BWQ39" i="1" s="1"/>
  <c r="BWC39" i="1"/>
  <c r="BWD39" i="1" s="1"/>
  <c r="BWE39" i="1" s="1"/>
  <c r="BWF39" i="1" s="1"/>
  <c r="BVR39" i="1"/>
  <c r="BVS39" i="1" s="1"/>
  <c r="BVT39" i="1" s="1"/>
  <c r="BVU39" i="1" s="1"/>
  <c r="BVG39" i="1"/>
  <c r="BVH39" i="1" s="1"/>
  <c r="BVI39" i="1" s="1"/>
  <c r="BVJ39" i="1" s="1"/>
  <c r="BUV39" i="1"/>
  <c r="BUW39" i="1" s="1"/>
  <c r="BUX39" i="1" s="1"/>
  <c r="BUY39" i="1" s="1"/>
  <c r="BUK39" i="1"/>
  <c r="BUL39" i="1" s="1"/>
  <c r="BUM39" i="1" s="1"/>
  <c r="BUN39" i="1" s="1"/>
  <c r="BTZ39" i="1"/>
  <c r="BUA39" i="1" s="1"/>
  <c r="BUB39" i="1" s="1"/>
  <c r="BUC39" i="1" s="1"/>
  <c r="BTO39" i="1"/>
  <c r="BTP39" i="1" s="1"/>
  <c r="BTQ39" i="1" s="1"/>
  <c r="BTR39" i="1" s="1"/>
  <c r="BTD39" i="1"/>
  <c r="BTE39" i="1" s="1"/>
  <c r="BTF39" i="1" s="1"/>
  <c r="BTG39" i="1" s="1"/>
  <c r="BSS39" i="1"/>
  <c r="BST39" i="1" s="1"/>
  <c r="BSU39" i="1" s="1"/>
  <c r="BSV39" i="1" s="1"/>
  <c r="BSH39" i="1"/>
  <c r="BSI39" i="1" s="1"/>
  <c r="BSJ39" i="1" s="1"/>
  <c r="BSK39" i="1" s="1"/>
  <c r="BRW39" i="1"/>
  <c r="BRX39" i="1" s="1"/>
  <c r="BRY39" i="1" s="1"/>
  <c r="BRZ39" i="1" s="1"/>
  <c r="BRL39" i="1"/>
  <c r="BRM39" i="1" s="1"/>
  <c r="BRN39" i="1" s="1"/>
  <c r="BRO39" i="1" s="1"/>
  <c r="BRA39" i="1"/>
  <c r="BRB39" i="1" s="1"/>
  <c r="BRC39" i="1" s="1"/>
  <c r="BRD39" i="1" s="1"/>
  <c r="BQP39" i="1"/>
  <c r="BQQ39" i="1" s="1"/>
  <c r="BQR39" i="1" s="1"/>
  <c r="BQS39" i="1" s="1"/>
  <c r="BQE39" i="1"/>
  <c r="BQF39" i="1" s="1"/>
  <c r="BQG39" i="1" s="1"/>
  <c r="BQH39" i="1" s="1"/>
  <c r="BPT39" i="1"/>
  <c r="BPU39" i="1" s="1"/>
  <c r="BPV39" i="1" s="1"/>
  <c r="BPW39" i="1" s="1"/>
  <c r="BPI39" i="1"/>
  <c r="BPJ39" i="1" s="1"/>
  <c r="BPK39" i="1" s="1"/>
  <c r="BPL39" i="1" s="1"/>
  <c r="BOX39" i="1"/>
  <c r="BOY39" i="1" s="1"/>
  <c r="BOZ39" i="1" s="1"/>
  <c r="BPA39" i="1" s="1"/>
  <c r="BOM39" i="1"/>
  <c r="BON39" i="1" s="1"/>
  <c r="BOO39" i="1" s="1"/>
  <c r="BOP39" i="1" s="1"/>
  <c r="BOB39" i="1"/>
  <c r="BOC39" i="1" s="1"/>
  <c r="BOD39" i="1" s="1"/>
  <c r="BOE39" i="1" s="1"/>
  <c r="BNQ39" i="1"/>
  <c r="BNR39" i="1" s="1"/>
  <c r="BNS39" i="1" s="1"/>
  <c r="BNT39" i="1" s="1"/>
  <c r="BNF39" i="1"/>
  <c r="BNG39" i="1" s="1"/>
  <c r="BNH39" i="1" s="1"/>
  <c r="BNI39" i="1" s="1"/>
  <c r="BMU39" i="1"/>
  <c r="BMV39" i="1" s="1"/>
  <c r="BMW39" i="1" s="1"/>
  <c r="BMX39" i="1" s="1"/>
  <c r="BMJ39" i="1"/>
  <c r="BMK39" i="1" s="1"/>
  <c r="BML39" i="1" s="1"/>
  <c r="BMM39" i="1" s="1"/>
  <c r="BLY39" i="1"/>
  <c r="BLZ39" i="1" s="1"/>
  <c r="BMA39" i="1" s="1"/>
  <c r="BMB39" i="1" s="1"/>
  <c r="BLN39" i="1"/>
  <c r="BLO39" i="1" s="1"/>
  <c r="BLP39" i="1" s="1"/>
  <c r="BLQ39" i="1" s="1"/>
  <c r="BLC39" i="1"/>
  <c r="BLD39" i="1" s="1"/>
  <c r="BLE39" i="1" s="1"/>
  <c r="BLF39" i="1" s="1"/>
  <c r="BKR39" i="1"/>
  <c r="BKS39" i="1" s="1"/>
  <c r="BKT39" i="1" s="1"/>
  <c r="BKU39" i="1" s="1"/>
  <c r="BKG39" i="1"/>
  <c r="BKH39" i="1" s="1"/>
  <c r="BKI39" i="1" s="1"/>
  <c r="BKJ39" i="1" s="1"/>
  <c r="BJV39" i="1"/>
  <c r="BJW39" i="1" s="1"/>
  <c r="BJX39" i="1" s="1"/>
  <c r="BJY39" i="1" s="1"/>
  <c r="BJK39" i="1"/>
  <c r="BJL39" i="1" s="1"/>
  <c r="BJM39" i="1" s="1"/>
  <c r="BJN39" i="1" s="1"/>
  <c r="BIZ39" i="1"/>
  <c r="BJA39" i="1" s="1"/>
  <c r="BJB39" i="1" s="1"/>
  <c r="BJC39" i="1" s="1"/>
  <c r="BIO39" i="1"/>
  <c r="BIP39" i="1" s="1"/>
  <c r="BIQ39" i="1" s="1"/>
  <c r="BIR39" i="1" s="1"/>
  <c r="BID39" i="1"/>
  <c r="BIE39" i="1" s="1"/>
  <c r="BIF39" i="1" s="1"/>
  <c r="BIG39" i="1" s="1"/>
  <c r="BHS39" i="1"/>
  <c r="BHT39" i="1" s="1"/>
  <c r="BHU39" i="1" s="1"/>
  <c r="BHV39" i="1" s="1"/>
  <c r="BHH39" i="1"/>
  <c r="BHI39" i="1" s="1"/>
  <c r="BHJ39" i="1" s="1"/>
  <c r="BHK39" i="1" s="1"/>
  <c r="BGW39" i="1"/>
  <c r="BGX39" i="1" s="1"/>
  <c r="BGY39" i="1" s="1"/>
  <c r="BGZ39" i="1" s="1"/>
  <c r="BGL39" i="1"/>
  <c r="BGM39" i="1" s="1"/>
  <c r="BGN39" i="1" s="1"/>
  <c r="BGO39" i="1" s="1"/>
  <c r="BGA39" i="1"/>
  <c r="BGB39" i="1" s="1"/>
  <c r="BGC39" i="1" s="1"/>
  <c r="BGD39" i="1" s="1"/>
  <c r="BFP39" i="1"/>
  <c r="BFQ39" i="1" s="1"/>
  <c r="BFR39" i="1" s="1"/>
  <c r="BFS39" i="1" s="1"/>
  <c r="BFE39" i="1"/>
  <c r="BFF39" i="1" s="1"/>
  <c r="BFG39" i="1" s="1"/>
  <c r="BFH39" i="1" s="1"/>
  <c r="BET39" i="1"/>
  <c r="BEU39" i="1" s="1"/>
  <c r="BEV39" i="1" s="1"/>
  <c r="BEW39" i="1" s="1"/>
  <c r="BEI39" i="1"/>
  <c r="BEJ39" i="1" s="1"/>
  <c r="BEK39" i="1" s="1"/>
  <c r="BEL39" i="1" s="1"/>
  <c r="BDX39" i="1"/>
  <c r="BDY39" i="1" s="1"/>
  <c r="BDZ39" i="1" s="1"/>
  <c r="BEA39" i="1" s="1"/>
  <c r="BDM39" i="1"/>
  <c r="BDN39" i="1" s="1"/>
  <c r="BDO39" i="1" s="1"/>
  <c r="BDP39" i="1" s="1"/>
  <c r="BDB39" i="1"/>
  <c r="BDC39" i="1" s="1"/>
  <c r="BDD39" i="1" s="1"/>
  <c r="BDE39" i="1" s="1"/>
  <c r="BCQ39" i="1"/>
  <c r="BCR39" i="1" s="1"/>
  <c r="BCS39" i="1" s="1"/>
  <c r="BCT39" i="1" s="1"/>
  <c r="BCF39" i="1"/>
  <c r="BCG39" i="1" s="1"/>
  <c r="BCH39" i="1" s="1"/>
  <c r="BCI39" i="1" s="1"/>
  <c r="BBU39" i="1"/>
  <c r="BBV39" i="1" s="1"/>
  <c r="BBW39" i="1" s="1"/>
  <c r="BBX39" i="1" s="1"/>
  <c r="BBJ39" i="1"/>
  <c r="BBK39" i="1" s="1"/>
  <c r="BBL39" i="1" s="1"/>
  <c r="BBM39" i="1" s="1"/>
  <c r="BAY39" i="1"/>
  <c r="BAZ39" i="1" s="1"/>
  <c r="BBA39" i="1" s="1"/>
  <c r="BBB39" i="1" s="1"/>
  <c r="BAN39" i="1"/>
  <c r="BAO39" i="1" s="1"/>
  <c r="BAP39" i="1" s="1"/>
  <c r="BAQ39" i="1" s="1"/>
  <c r="BAC39" i="1"/>
  <c r="BAD39" i="1" s="1"/>
  <c r="BAE39" i="1" s="1"/>
  <c r="BAF39" i="1" s="1"/>
  <c r="AZR39" i="1"/>
  <c r="AZS39" i="1" s="1"/>
  <c r="AZT39" i="1" s="1"/>
  <c r="AZU39" i="1" s="1"/>
  <c r="AZG39" i="1"/>
  <c r="AZH39" i="1" s="1"/>
  <c r="AZI39" i="1" s="1"/>
  <c r="AZJ39" i="1" s="1"/>
  <c r="AYV39" i="1"/>
  <c r="AYW39" i="1" s="1"/>
  <c r="AYX39" i="1" s="1"/>
  <c r="AYY39" i="1" s="1"/>
  <c r="AYK39" i="1"/>
  <c r="AYL39" i="1" s="1"/>
  <c r="AYM39" i="1" s="1"/>
  <c r="AYN39" i="1" s="1"/>
  <c r="AXZ39" i="1"/>
  <c r="AYA39" i="1" s="1"/>
  <c r="AYB39" i="1" s="1"/>
  <c r="AYC39" i="1" s="1"/>
  <c r="AXO39" i="1"/>
  <c r="AXP39" i="1" s="1"/>
  <c r="AXQ39" i="1" s="1"/>
  <c r="AXR39" i="1" s="1"/>
  <c r="AXD39" i="1"/>
  <c r="AXE39" i="1" s="1"/>
  <c r="AXF39" i="1" s="1"/>
  <c r="AXG39" i="1" s="1"/>
  <c r="AWS39" i="1"/>
  <c r="AWT39" i="1" s="1"/>
  <c r="AWU39" i="1" s="1"/>
  <c r="AWV39" i="1" s="1"/>
  <c r="AWH39" i="1"/>
  <c r="AWI39" i="1" s="1"/>
  <c r="AWJ39" i="1" s="1"/>
  <c r="AWK39" i="1" s="1"/>
  <c r="AVW39" i="1"/>
  <c r="AVX39" i="1" s="1"/>
  <c r="AVY39" i="1" s="1"/>
  <c r="AVZ39" i="1" s="1"/>
  <c r="AVL39" i="1"/>
  <c r="AVM39" i="1" s="1"/>
  <c r="AVN39" i="1" s="1"/>
  <c r="AVO39" i="1" s="1"/>
  <c r="AVA39" i="1"/>
  <c r="AVB39" i="1" s="1"/>
  <c r="AVC39" i="1" s="1"/>
  <c r="AVD39" i="1" s="1"/>
  <c r="AUP39" i="1"/>
  <c r="AUQ39" i="1" s="1"/>
  <c r="AUR39" i="1" s="1"/>
  <c r="AUS39" i="1" s="1"/>
  <c r="AUE39" i="1"/>
  <c r="AUF39" i="1" s="1"/>
  <c r="AUG39" i="1" s="1"/>
  <c r="AUH39" i="1" s="1"/>
  <c r="ATT39" i="1"/>
  <c r="ATU39" i="1" s="1"/>
  <c r="ATV39" i="1" s="1"/>
  <c r="ATW39" i="1" s="1"/>
  <c r="ATI39" i="1"/>
  <c r="ATJ39" i="1" s="1"/>
  <c r="ATK39" i="1" s="1"/>
  <c r="ATL39" i="1" s="1"/>
  <c r="ASX39" i="1"/>
  <c r="ASY39" i="1" s="1"/>
  <c r="ASZ39" i="1" s="1"/>
  <c r="ATA39" i="1" s="1"/>
  <c r="ASM39" i="1"/>
  <c r="ASN39" i="1" s="1"/>
  <c r="ASO39" i="1" s="1"/>
  <c r="ASP39" i="1" s="1"/>
  <c r="ASB39" i="1"/>
  <c r="ASC39" i="1" s="1"/>
  <c r="ASD39" i="1" s="1"/>
  <c r="ASE39" i="1" s="1"/>
  <c r="ARQ39" i="1"/>
  <c r="ARR39" i="1" s="1"/>
  <c r="ARS39" i="1" s="1"/>
  <c r="ART39" i="1" s="1"/>
  <c r="ARF39" i="1"/>
  <c r="ARG39" i="1" s="1"/>
  <c r="ARH39" i="1" s="1"/>
  <c r="ARI39" i="1" s="1"/>
  <c r="AQU39" i="1"/>
  <c r="AQV39" i="1" s="1"/>
  <c r="AQW39" i="1" s="1"/>
  <c r="AQX39" i="1" s="1"/>
  <c r="AQJ39" i="1"/>
  <c r="AQK39" i="1" s="1"/>
  <c r="AQL39" i="1" s="1"/>
  <c r="AQM39" i="1" s="1"/>
  <c r="APY39" i="1"/>
  <c r="APZ39" i="1" s="1"/>
  <c r="AQA39" i="1" s="1"/>
  <c r="AQB39" i="1" s="1"/>
  <c r="APN39" i="1"/>
  <c r="APO39" i="1" s="1"/>
  <c r="APP39" i="1" s="1"/>
  <c r="APQ39" i="1" s="1"/>
  <c r="APC39" i="1"/>
  <c r="APD39" i="1" s="1"/>
  <c r="APE39" i="1" s="1"/>
  <c r="APF39" i="1" s="1"/>
  <c r="AOR39" i="1"/>
  <c r="AOS39" i="1" s="1"/>
  <c r="AOT39" i="1" s="1"/>
  <c r="AOU39" i="1" s="1"/>
  <c r="AOG39" i="1"/>
  <c r="AOH39" i="1" s="1"/>
  <c r="AOI39" i="1" s="1"/>
  <c r="AOJ39" i="1" s="1"/>
  <c r="ANV39" i="1"/>
  <c r="ANW39" i="1" s="1"/>
  <c r="ANX39" i="1" s="1"/>
  <c r="ANY39" i="1" s="1"/>
  <c r="ANK39" i="1"/>
  <c r="ANL39" i="1" s="1"/>
  <c r="ANM39" i="1" s="1"/>
  <c r="ANN39" i="1" s="1"/>
  <c r="AMZ39" i="1"/>
  <c r="ANA39" i="1" s="1"/>
  <c r="ANB39" i="1" s="1"/>
  <c r="ANC39" i="1" s="1"/>
  <c r="AMO39" i="1"/>
  <c r="AMP39" i="1" s="1"/>
  <c r="AMQ39" i="1" s="1"/>
  <c r="AMR39" i="1" s="1"/>
  <c r="AMD39" i="1"/>
  <c r="AME39" i="1" s="1"/>
  <c r="AMF39" i="1" s="1"/>
  <c r="AMG39" i="1" s="1"/>
  <c r="ALS39" i="1"/>
  <c r="ALT39" i="1" s="1"/>
  <c r="ALU39" i="1" s="1"/>
  <c r="ALV39" i="1" s="1"/>
  <c r="ALH39" i="1"/>
  <c r="ALI39" i="1" s="1"/>
  <c r="ALJ39" i="1" s="1"/>
  <c r="ALK39" i="1" s="1"/>
  <c r="AKW39" i="1"/>
  <c r="AKX39" i="1" s="1"/>
  <c r="AKY39" i="1" s="1"/>
  <c r="AKZ39" i="1" s="1"/>
  <c r="AKL39" i="1"/>
  <c r="AKM39" i="1" s="1"/>
  <c r="AKN39" i="1" s="1"/>
  <c r="AKO39" i="1" s="1"/>
  <c r="AKA39" i="1"/>
  <c r="AKB39" i="1" s="1"/>
  <c r="AKC39" i="1" s="1"/>
  <c r="AKD39" i="1" s="1"/>
  <c r="AJP39" i="1"/>
  <c r="AJQ39" i="1" s="1"/>
  <c r="AJR39" i="1" s="1"/>
  <c r="AJS39" i="1" s="1"/>
  <c r="AJE39" i="1"/>
  <c r="AJF39" i="1" s="1"/>
  <c r="AJG39" i="1" s="1"/>
  <c r="AJH39" i="1" s="1"/>
  <c r="AIT39" i="1"/>
  <c r="AIU39" i="1" s="1"/>
  <c r="AIV39" i="1" s="1"/>
  <c r="AIW39" i="1" s="1"/>
  <c r="AII39" i="1"/>
  <c r="AIJ39" i="1" s="1"/>
  <c r="AIK39" i="1" s="1"/>
  <c r="AIL39" i="1" s="1"/>
  <c r="AHX39" i="1"/>
  <c r="AHY39" i="1" s="1"/>
  <c r="AHZ39" i="1" s="1"/>
  <c r="AIA39" i="1" s="1"/>
  <c r="AHM39" i="1"/>
  <c r="AHN39" i="1" s="1"/>
  <c r="AHO39" i="1" s="1"/>
  <c r="AHP39" i="1" s="1"/>
  <c r="AHB39" i="1"/>
  <c r="AHC39" i="1" s="1"/>
  <c r="AHD39" i="1" s="1"/>
  <c r="AHE39" i="1" s="1"/>
  <c r="AGQ39" i="1"/>
  <c r="AGR39" i="1" s="1"/>
  <c r="AGS39" i="1" s="1"/>
  <c r="AGT39" i="1" s="1"/>
  <c r="AGF39" i="1"/>
  <c r="AGG39" i="1" s="1"/>
  <c r="AGH39" i="1" s="1"/>
  <c r="AGI39" i="1" s="1"/>
  <c r="AFU39" i="1"/>
  <c r="AFV39" i="1" s="1"/>
  <c r="AFW39" i="1" s="1"/>
  <c r="AFX39" i="1" s="1"/>
  <c r="AFJ39" i="1"/>
  <c r="AFK39" i="1" s="1"/>
  <c r="AFL39" i="1" s="1"/>
  <c r="AFM39" i="1" s="1"/>
  <c r="AEY39" i="1"/>
  <c r="AEZ39" i="1" s="1"/>
  <c r="AFA39" i="1" s="1"/>
  <c r="AFB39" i="1" s="1"/>
  <c r="AEN39" i="1"/>
  <c r="AEO39" i="1" s="1"/>
  <c r="AEP39" i="1" s="1"/>
  <c r="AEQ39" i="1" s="1"/>
  <c r="AEC39" i="1"/>
  <c r="AED39" i="1" s="1"/>
  <c r="AEE39" i="1" s="1"/>
  <c r="AEF39" i="1" s="1"/>
  <c r="ADR39" i="1"/>
  <c r="ADS39" i="1" s="1"/>
  <c r="ADT39" i="1" s="1"/>
  <c r="ADU39" i="1" s="1"/>
  <c r="ADG39" i="1"/>
  <c r="ADH39" i="1" s="1"/>
  <c r="ADI39" i="1" s="1"/>
  <c r="ADJ39" i="1" s="1"/>
  <c r="ACV39" i="1"/>
  <c r="ACW39" i="1" s="1"/>
  <c r="ACX39" i="1" s="1"/>
  <c r="ACY39" i="1" s="1"/>
  <c r="ACK39" i="1"/>
  <c r="ACL39" i="1" s="1"/>
  <c r="ACM39" i="1" s="1"/>
  <c r="ACN39" i="1" s="1"/>
  <c r="ABZ39" i="1"/>
  <c r="ACA39" i="1" s="1"/>
  <c r="ACB39" i="1" s="1"/>
  <c r="ACC39" i="1" s="1"/>
  <c r="ABO39" i="1"/>
  <c r="ABP39" i="1" s="1"/>
  <c r="ABQ39" i="1" s="1"/>
  <c r="ABR39" i="1" s="1"/>
  <c r="ABD39" i="1"/>
  <c r="ABE39" i="1" s="1"/>
  <c r="ABF39" i="1" s="1"/>
  <c r="ABG39" i="1" s="1"/>
  <c r="AAS39" i="1"/>
  <c r="AAT39" i="1" s="1"/>
  <c r="AAU39" i="1" s="1"/>
  <c r="AAV39" i="1" s="1"/>
  <c r="AAH39" i="1"/>
  <c r="AAI39" i="1" s="1"/>
  <c r="AAJ39" i="1" s="1"/>
  <c r="AAK39" i="1" s="1"/>
  <c r="ZW39" i="1"/>
  <c r="ZX39" i="1" s="1"/>
  <c r="ZY39" i="1" s="1"/>
  <c r="ZZ39" i="1" s="1"/>
  <c r="ZL39" i="1"/>
  <c r="ZM39" i="1" s="1"/>
  <c r="ZN39" i="1" s="1"/>
  <c r="ZO39" i="1" s="1"/>
  <c r="ZA39" i="1"/>
  <c r="ZB39" i="1" s="1"/>
  <c r="ZC39" i="1" s="1"/>
  <c r="ZD39" i="1" s="1"/>
  <c r="YP39" i="1"/>
  <c r="YQ39" i="1" s="1"/>
  <c r="YR39" i="1" s="1"/>
  <c r="YS39" i="1" s="1"/>
  <c r="YE39" i="1"/>
  <c r="YF39" i="1" s="1"/>
  <c r="YG39" i="1" s="1"/>
  <c r="YH39" i="1" s="1"/>
  <c r="XT39" i="1"/>
  <c r="XU39" i="1" s="1"/>
  <c r="XV39" i="1" s="1"/>
  <c r="XW39" i="1" s="1"/>
  <c r="XI39" i="1"/>
  <c r="XJ39" i="1" s="1"/>
  <c r="XK39" i="1" s="1"/>
  <c r="XL39" i="1" s="1"/>
  <c r="WX39" i="1"/>
  <c r="WY39" i="1" s="1"/>
  <c r="WZ39" i="1" s="1"/>
  <c r="XA39" i="1" s="1"/>
  <c r="WM39" i="1"/>
  <c r="WN39" i="1" s="1"/>
  <c r="WO39" i="1" s="1"/>
  <c r="WP39" i="1" s="1"/>
  <c r="WB39" i="1"/>
  <c r="WC39" i="1" s="1"/>
  <c r="WD39" i="1" s="1"/>
  <c r="WE39" i="1" s="1"/>
  <c r="VQ39" i="1"/>
  <c r="VR39" i="1" s="1"/>
  <c r="VS39" i="1" s="1"/>
  <c r="VT39" i="1" s="1"/>
  <c r="VF39" i="1"/>
  <c r="VG39" i="1" s="1"/>
  <c r="VH39" i="1" s="1"/>
  <c r="VI39" i="1" s="1"/>
  <c r="UU39" i="1"/>
  <c r="UV39" i="1" s="1"/>
  <c r="UW39" i="1" s="1"/>
  <c r="UX39" i="1" s="1"/>
  <c r="UJ39" i="1"/>
  <c r="UK39" i="1" s="1"/>
  <c r="UL39" i="1" s="1"/>
  <c r="UM39" i="1" s="1"/>
  <c r="TY39" i="1"/>
  <c r="TZ39" i="1" s="1"/>
  <c r="UA39" i="1" s="1"/>
  <c r="UB39" i="1" s="1"/>
  <c r="TN39" i="1"/>
  <c r="TO39" i="1" s="1"/>
  <c r="TP39" i="1" s="1"/>
  <c r="TQ39" i="1" s="1"/>
  <c r="TC39" i="1"/>
  <c r="TD39" i="1" s="1"/>
  <c r="TE39" i="1" s="1"/>
  <c r="TF39" i="1" s="1"/>
  <c r="SR39" i="1"/>
  <c r="SS39" i="1" s="1"/>
  <c r="ST39" i="1" s="1"/>
  <c r="SU39" i="1" s="1"/>
  <c r="SG39" i="1"/>
  <c r="SH39" i="1" s="1"/>
  <c r="SI39" i="1" s="1"/>
  <c r="SJ39" i="1" s="1"/>
  <c r="RV39" i="1"/>
  <c r="RW39" i="1" s="1"/>
  <c r="RX39" i="1" s="1"/>
  <c r="RY39" i="1" s="1"/>
  <c r="RK39" i="1"/>
  <c r="RL39" i="1" s="1"/>
  <c r="RM39" i="1" s="1"/>
  <c r="RN39" i="1" s="1"/>
  <c r="QZ39" i="1"/>
  <c r="RA39" i="1" s="1"/>
  <c r="RB39" i="1" s="1"/>
  <c r="RC39" i="1" s="1"/>
  <c r="QO39" i="1"/>
  <c r="QP39" i="1" s="1"/>
  <c r="QQ39" i="1" s="1"/>
  <c r="QR39" i="1" s="1"/>
  <c r="QD39" i="1"/>
  <c r="QE39" i="1" s="1"/>
  <c r="QF39" i="1" s="1"/>
  <c r="QG39" i="1" s="1"/>
  <c r="PS39" i="1"/>
  <c r="PT39" i="1" s="1"/>
  <c r="PU39" i="1" s="1"/>
  <c r="PV39" i="1" s="1"/>
  <c r="PH39" i="1"/>
  <c r="PI39" i="1" s="1"/>
  <c r="PJ39" i="1" s="1"/>
  <c r="PK39" i="1" s="1"/>
  <c r="OW39" i="1"/>
  <c r="OX39" i="1" s="1"/>
  <c r="OY39" i="1" s="1"/>
  <c r="OZ39" i="1" s="1"/>
  <c r="OL39" i="1"/>
  <c r="OM39" i="1" s="1"/>
  <c r="ON39" i="1" s="1"/>
  <c r="OO39" i="1" s="1"/>
  <c r="OA39" i="1"/>
  <c r="OB39" i="1" s="1"/>
  <c r="OC39" i="1" s="1"/>
  <c r="OD39" i="1" s="1"/>
  <c r="NP39" i="1"/>
  <c r="NQ39" i="1" s="1"/>
  <c r="NR39" i="1" s="1"/>
  <c r="NS39" i="1" s="1"/>
  <c r="NE39" i="1"/>
  <c r="NF39" i="1" s="1"/>
  <c r="NG39" i="1" s="1"/>
  <c r="NH39" i="1" s="1"/>
  <c r="MT39" i="1"/>
  <c r="MU39" i="1" s="1"/>
  <c r="MV39" i="1" s="1"/>
  <c r="MW39" i="1" s="1"/>
  <c r="MI39" i="1"/>
  <c r="MJ39" i="1" s="1"/>
  <c r="MK39" i="1" s="1"/>
  <c r="ML39" i="1" s="1"/>
  <c r="LX39" i="1"/>
  <c r="LY39" i="1" s="1"/>
  <c r="LZ39" i="1" s="1"/>
  <c r="MA39" i="1" s="1"/>
  <c r="LM39" i="1"/>
  <c r="LN39" i="1" s="1"/>
  <c r="LO39" i="1" s="1"/>
  <c r="LP39" i="1" s="1"/>
  <c r="LB39" i="1"/>
  <c r="LC39" i="1" s="1"/>
  <c r="LD39" i="1" s="1"/>
  <c r="LE39" i="1" s="1"/>
  <c r="KQ39" i="1"/>
  <c r="KR39" i="1" s="1"/>
  <c r="KS39" i="1" s="1"/>
  <c r="KT39" i="1" s="1"/>
  <c r="KF39" i="1"/>
  <c r="KG39" i="1" s="1"/>
  <c r="KH39" i="1" s="1"/>
  <c r="KI39" i="1" s="1"/>
  <c r="JU39" i="1"/>
  <c r="JV39" i="1" s="1"/>
  <c r="JW39" i="1" s="1"/>
  <c r="JX39" i="1" s="1"/>
  <c r="JJ39" i="1"/>
  <c r="JK39" i="1" s="1"/>
  <c r="JL39" i="1" s="1"/>
  <c r="JM39" i="1" s="1"/>
  <c r="IY39" i="1"/>
  <c r="IZ39" i="1" s="1"/>
  <c r="JA39" i="1" s="1"/>
  <c r="JB39" i="1" s="1"/>
  <c r="IN39" i="1"/>
  <c r="IO39" i="1" s="1"/>
  <c r="IP39" i="1" s="1"/>
  <c r="IQ39" i="1" s="1"/>
  <c r="IC39" i="1"/>
  <c r="ID39" i="1" s="1"/>
  <c r="IE39" i="1" s="1"/>
  <c r="IF39" i="1" s="1"/>
  <c r="HR39" i="1"/>
  <c r="HS39" i="1" s="1"/>
  <c r="HT39" i="1" s="1"/>
  <c r="HU39" i="1" s="1"/>
  <c r="HG39" i="1"/>
  <c r="HH39" i="1" s="1"/>
  <c r="HI39" i="1" s="1"/>
  <c r="HJ39" i="1" s="1"/>
  <c r="GV39" i="1"/>
  <c r="GW39" i="1" s="1"/>
  <c r="GX39" i="1" s="1"/>
  <c r="GY39" i="1" s="1"/>
  <c r="GK39" i="1"/>
  <c r="GL39" i="1" s="1"/>
  <c r="GM39" i="1" s="1"/>
  <c r="GN39" i="1" s="1"/>
  <c r="FZ39" i="1"/>
  <c r="GA39" i="1" s="1"/>
  <c r="GB39" i="1" s="1"/>
  <c r="GC39" i="1" s="1"/>
  <c r="FO39" i="1"/>
  <c r="FP39" i="1" s="1"/>
  <c r="FQ39" i="1" s="1"/>
  <c r="FR39" i="1" s="1"/>
  <c r="FD39" i="1"/>
  <c r="FE39" i="1" s="1"/>
  <c r="FF39" i="1" s="1"/>
  <c r="FG39" i="1" s="1"/>
  <c r="ES39" i="1"/>
  <c r="ET39" i="1" s="1"/>
  <c r="EU39" i="1" s="1"/>
  <c r="EV39" i="1" s="1"/>
  <c r="EH39" i="1"/>
  <c r="EI39" i="1" s="1"/>
  <c r="EJ39" i="1" s="1"/>
  <c r="EK39" i="1" s="1"/>
  <c r="DW39" i="1"/>
  <c r="DX39" i="1" s="1"/>
  <c r="DY39" i="1" s="1"/>
  <c r="DZ39" i="1" s="1"/>
  <c r="DL39" i="1"/>
  <c r="DM39" i="1" s="1"/>
  <c r="DN39" i="1" s="1"/>
  <c r="DO39" i="1" s="1"/>
  <c r="DA39" i="1"/>
  <c r="DB39" i="1" s="1"/>
  <c r="DC39" i="1" s="1"/>
  <c r="DD39" i="1" s="1"/>
  <c r="CP39" i="1"/>
  <c r="CQ39" i="1" s="1"/>
  <c r="CR39" i="1" s="1"/>
  <c r="CS39" i="1" s="1"/>
  <c r="CE39" i="1"/>
  <c r="CF39" i="1" s="1"/>
  <c r="CG39" i="1" s="1"/>
  <c r="CH39" i="1" s="1"/>
  <c r="BT39" i="1"/>
  <c r="BU39" i="1" s="1"/>
  <c r="BV39" i="1" s="1"/>
  <c r="BW39" i="1" s="1"/>
  <c r="BI39" i="1"/>
  <c r="BJ39" i="1" s="1"/>
  <c r="BK39" i="1" s="1"/>
  <c r="BL39" i="1" s="1"/>
  <c r="AX39" i="1"/>
  <c r="AY39" i="1" s="1"/>
  <c r="AZ39" i="1" s="1"/>
  <c r="BA39" i="1" s="1"/>
  <c r="AM39" i="1"/>
  <c r="AN39" i="1" s="1"/>
  <c r="AO39" i="1" s="1"/>
  <c r="AP39" i="1" s="1"/>
  <c r="AB39" i="1"/>
  <c r="AC39" i="1" s="1"/>
  <c r="AD39" i="1" s="1"/>
  <c r="AE39" i="1" s="1"/>
  <c r="Q39" i="1"/>
  <c r="R39" i="1" s="1"/>
  <c r="S39" i="1" s="1"/>
  <c r="T39" i="1" s="1"/>
  <c r="F39" i="1"/>
  <c r="G39" i="1" s="1"/>
  <c r="H39" i="1" s="1"/>
  <c r="I39" i="1" s="1"/>
  <c r="CLI38" i="1"/>
  <c r="CLJ38" i="1" s="1"/>
  <c r="CLK38" i="1" s="1"/>
  <c r="CLL38" i="1" s="1"/>
  <c r="CKX38" i="1"/>
  <c r="CKY38" i="1" s="1"/>
  <c r="CKZ38" i="1" s="1"/>
  <c r="CLA38" i="1" s="1"/>
  <c r="CKM38" i="1"/>
  <c r="CKN38" i="1" s="1"/>
  <c r="CKO38" i="1" s="1"/>
  <c r="CKP38" i="1" s="1"/>
  <c r="CKB38" i="1"/>
  <c r="CKC38" i="1" s="1"/>
  <c r="CKD38" i="1" s="1"/>
  <c r="CKE38" i="1" s="1"/>
  <c r="CJQ38" i="1"/>
  <c r="CJR38" i="1" s="1"/>
  <c r="CJS38" i="1" s="1"/>
  <c r="CJT38" i="1" s="1"/>
  <c r="CJF38" i="1"/>
  <c r="CJG38" i="1" s="1"/>
  <c r="CJH38" i="1" s="1"/>
  <c r="CJI38" i="1" s="1"/>
  <c r="CIU38" i="1"/>
  <c r="CIV38" i="1" s="1"/>
  <c r="CIW38" i="1" s="1"/>
  <c r="CIX38" i="1" s="1"/>
  <c r="CIJ38" i="1"/>
  <c r="CIK38" i="1" s="1"/>
  <c r="CIL38" i="1" s="1"/>
  <c r="CIM38" i="1" s="1"/>
  <c r="CHY38" i="1"/>
  <c r="CHZ38" i="1" s="1"/>
  <c r="CIA38" i="1" s="1"/>
  <c r="CIB38" i="1" s="1"/>
  <c r="CHN38" i="1"/>
  <c r="CHO38" i="1" s="1"/>
  <c r="CHP38" i="1" s="1"/>
  <c r="CHQ38" i="1" s="1"/>
  <c r="CHC38" i="1"/>
  <c r="CHD38" i="1" s="1"/>
  <c r="CHE38" i="1" s="1"/>
  <c r="CHF38" i="1" s="1"/>
  <c r="CGR38" i="1"/>
  <c r="CGS38" i="1" s="1"/>
  <c r="CGT38" i="1" s="1"/>
  <c r="CGU38" i="1" s="1"/>
  <c r="CGG38" i="1"/>
  <c r="CGH38" i="1" s="1"/>
  <c r="CGI38" i="1" s="1"/>
  <c r="CGJ38" i="1" s="1"/>
  <c r="CFV38" i="1"/>
  <c r="CFW38" i="1" s="1"/>
  <c r="CFX38" i="1" s="1"/>
  <c r="CFY38" i="1" s="1"/>
  <c r="CFK38" i="1"/>
  <c r="CFL38" i="1" s="1"/>
  <c r="CFM38" i="1" s="1"/>
  <c r="CFN38" i="1" s="1"/>
  <c r="CEZ38" i="1"/>
  <c r="CFA38" i="1" s="1"/>
  <c r="CFB38" i="1" s="1"/>
  <c r="CFC38" i="1" s="1"/>
  <c r="CEO38" i="1"/>
  <c r="CEP38" i="1" s="1"/>
  <c r="CEQ38" i="1" s="1"/>
  <c r="CER38" i="1" s="1"/>
  <c r="CED38" i="1"/>
  <c r="CEE38" i="1" s="1"/>
  <c r="CEF38" i="1" s="1"/>
  <c r="CEG38" i="1" s="1"/>
  <c r="CDS38" i="1"/>
  <c r="CDT38" i="1" s="1"/>
  <c r="CDU38" i="1" s="1"/>
  <c r="CDV38" i="1" s="1"/>
  <c r="CDH38" i="1"/>
  <c r="CDI38" i="1" s="1"/>
  <c r="CDJ38" i="1" s="1"/>
  <c r="CDK38" i="1" s="1"/>
  <c r="CCW38" i="1"/>
  <c r="CCX38" i="1" s="1"/>
  <c r="CCY38" i="1" s="1"/>
  <c r="CCZ38" i="1" s="1"/>
  <c r="CCL38" i="1"/>
  <c r="CCM38" i="1" s="1"/>
  <c r="CCN38" i="1" s="1"/>
  <c r="CCO38" i="1" s="1"/>
  <c r="CCA38" i="1"/>
  <c r="CCB38" i="1" s="1"/>
  <c r="CCC38" i="1" s="1"/>
  <c r="CCD38" i="1" s="1"/>
  <c r="CBP38" i="1"/>
  <c r="CBQ38" i="1" s="1"/>
  <c r="CBR38" i="1" s="1"/>
  <c r="CBS38" i="1" s="1"/>
  <c r="CBE38" i="1"/>
  <c r="CBF38" i="1" s="1"/>
  <c r="CBG38" i="1" s="1"/>
  <c r="CBH38" i="1" s="1"/>
  <c r="CAT38" i="1"/>
  <c r="CAU38" i="1" s="1"/>
  <c r="CAV38" i="1" s="1"/>
  <c r="CAW38" i="1" s="1"/>
  <c r="CAI38" i="1"/>
  <c r="CAJ38" i="1" s="1"/>
  <c r="CAK38" i="1" s="1"/>
  <c r="CAL38" i="1" s="1"/>
  <c r="BZX38" i="1"/>
  <c r="BZY38" i="1" s="1"/>
  <c r="BZZ38" i="1" s="1"/>
  <c r="CAA38" i="1" s="1"/>
  <c r="BZM38" i="1"/>
  <c r="BZN38" i="1" s="1"/>
  <c r="BZO38" i="1" s="1"/>
  <c r="BZP38" i="1" s="1"/>
  <c r="BZB38" i="1"/>
  <c r="BZC38" i="1" s="1"/>
  <c r="BZD38" i="1" s="1"/>
  <c r="BZE38" i="1" s="1"/>
  <c r="BYQ38" i="1"/>
  <c r="BYR38" i="1" s="1"/>
  <c r="BYS38" i="1" s="1"/>
  <c r="BYT38" i="1" s="1"/>
  <c r="BYF38" i="1"/>
  <c r="BYG38" i="1" s="1"/>
  <c r="BYH38" i="1" s="1"/>
  <c r="BYI38" i="1" s="1"/>
  <c r="BXU38" i="1"/>
  <c r="BXV38" i="1" s="1"/>
  <c r="BXW38" i="1" s="1"/>
  <c r="BXX38" i="1" s="1"/>
  <c r="BXJ38" i="1"/>
  <c r="BXK38" i="1" s="1"/>
  <c r="BXL38" i="1" s="1"/>
  <c r="BXM38" i="1" s="1"/>
  <c r="BWY38" i="1"/>
  <c r="BWZ38" i="1" s="1"/>
  <c r="BXA38" i="1" s="1"/>
  <c r="BXB38" i="1" s="1"/>
  <c r="BWN38" i="1"/>
  <c r="BWO38" i="1" s="1"/>
  <c r="BWP38" i="1" s="1"/>
  <c r="BWQ38" i="1" s="1"/>
  <c r="BWC38" i="1"/>
  <c r="BWD38" i="1" s="1"/>
  <c r="BWE38" i="1" s="1"/>
  <c r="BWF38" i="1" s="1"/>
  <c r="BVR38" i="1"/>
  <c r="BVS38" i="1" s="1"/>
  <c r="BVT38" i="1" s="1"/>
  <c r="BVU38" i="1" s="1"/>
  <c r="BVG38" i="1"/>
  <c r="BVH38" i="1" s="1"/>
  <c r="BVI38" i="1" s="1"/>
  <c r="BVJ38" i="1" s="1"/>
  <c r="BUV38" i="1"/>
  <c r="BUW38" i="1" s="1"/>
  <c r="BUX38" i="1" s="1"/>
  <c r="BUY38" i="1" s="1"/>
  <c r="BUK38" i="1"/>
  <c r="BUL38" i="1" s="1"/>
  <c r="BUM38" i="1" s="1"/>
  <c r="BUN38" i="1" s="1"/>
  <c r="BTZ38" i="1"/>
  <c r="BUA38" i="1" s="1"/>
  <c r="BUB38" i="1" s="1"/>
  <c r="BUC38" i="1" s="1"/>
  <c r="BTO38" i="1"/>
  <c r="BTP38" i="1" s="1"/>
  <c r="BTQ38" i="1" s="1"/>
  <c r="BTR38" i="1" s="1"/>
  <c r="BTD38" i="1"/>
  <c r="BTE38" i="1" s="1"/>
  <c r="BTF38" i="1" s="1"/>
  <c r="BTG38" i="1" s="1"/>
  <c r="BSS38" i="1"/>
  <c r="BST38" i="1" s="1"/>
  <c r="BSU38" i="1" s="1"/>
  <c r="BSV38" i="1" s="1"/>
  <c r="BSH38" i="1"/>
  <c r="BSI38" i="1" s="1"/>
  <c r="BSJ38" i="1" s="1"/>
  <c r="BSK38" i="1" s="1"/>
  <c r="BRW38" i="1"/>
  <c r="BRX38" i="1" s="1"/>
  <c r="BRY38" i="1" s="1"/>
  <c r="BRZ38" i="1" s="1"/>
  <c r="BRL38" i="1"/>
  <c r="BRM38" i="1" s="1"/>
  <c r="BRN38" i="1" s="1"/>
  <c r="BRO38" i="1" s="1"/>
  <c r="BRA38" i="1"/>
  <c r="BRB38" i="1" s="1"/>
  <c r="BRC38" i="1" s="1"/>
  <c r="BRD38" i="1" s="1"/>
  <c r="BQP38" i="1"/>
  <c r="BQQ38" i="1" s="1"/>
  <c r="BQR38" i="1" s="1"/>
  <c r="BQS38" i="1" s="1"/>
  <c r="BQE38" i="1"/>
  <c r="BQF38" i="1" s="1"/>
  <c r="BQG38" i="1" s="1"/>
  <c r="BQH38" i="1" s="1"/>
  <c r="BPT38" i="1"/>
  <c r="BPU38" i="1" s="1"/>
  <c r="BPV38" i="1" s="1"/>
  <c r="BPW38" i="1" s="1"/>
  <c r="BPI38" i="1"/>
  <c r="BPJ38" i="1" s="1"/>
  <c r="BPK38" i="1" s="1"/>
  <c r="BPL38" i="1" s="1"/>
  <c r="BOX38" i="1"/>
  <c r="BOY38" i="1" s="1"/>
  <c r="BOZ38" i="1" s="1"/>
  <c r="BPA38" i="1" s="1"/>
  <c r="BOM38" i="1"/>
  <c r="BON38" i="1" s="1"/>
  <c r="BOO38" i="1" s="1"/>
  <c r="BOP38" i="1" s="1"/>
  <c r="BOB38" i="1"/>
  <c r="BOC38" i="1" s="1"/>
  <c r="BOD38" i="1" s="1"/>
  <c r="BOE38" i="1" s="1"/>
  <c r="BNQ38" i="1"/>
  <c r="BNR38" i="1" s="1"/>
  <c r="BNS38" i="1" s="1"/>
  <c r="BNT38" i="1" s="1"/>
  <c r="BNF38" i="1"/>
  <c r="BNG38" i="1" s="1"/>
  <c r="BNH38" i="1" s="1"/>
  <c r="BNI38" i="1" s="1"/>
  <c r="BMU38" i="1"/>
  <c r="BMV38" i="1" s="1"/>
  <c r="BMW38" i="1" s="1"/>
  <c r="BMX38" i="1" s="1"/>
  <c r="BMJ38" i="1"/>
  <c r="BMK38" i="1" s="1"/>
  <c r="BML38" i="1" s="1"/>
  <c r="BMM38" i="1" s="1"/>
  <c r="BLY38" i="1"/>
  <c r="BLZ38" i="1" s="1"/>
  <c r="BMA38" i="1" s="1"/>
  <c r="BMB38" i="1" s="1"/>
  <c r="BLN38" i="1"/>
  <c r="BLO38" i="1" s="1"/>
  <c r="BLP38" i="1" s="1"/>
  <c r="BLQ38" i="1" s="1"/>
  <c r="BLC38" i="1"/>
  <c r="BLD38" i="1" s="1"/>
  <c r="BLE38" i="1" s="1"/>
  <c r="BLF38" i="1" s="1"/>
  <c r="BKR38" i="1"/>
  <c r="BKS38" i="1" s="1"/>
  <c r="BKT38" i="1" s="1"/>
  <c r="BKU38" i="1" s="1"/>
  <c r="BKG38" i="1"/>
  <c r="BKH38" i="1" s="1"/>
  <c r="BKI38" i="1" s="1"/>
  <c r="BKJ38" i="1" s="1"/>
  <c r="BJV38" i="1"/>
  <c r="BJW38" i="1" s="1"/>
  <c r="BJX38" i="1" s="1"/>
  <c r="BJY38" i="1" s="1"/>
  <c r="BJK38" i="1"/>
  <c r="BJL38" i="1" s="1"/>
  <c r="BJM38" i="1" s="1"/>
  <c r="BJN38" i="1" s="1"/>
  <c r="BIZ38" i="1"/>
  <c r="BJA38" i="1" s="1"/>
  <c r="BJB38" i="1" s="1"/>
  <c r="BJC38" i="1" s="1"/>
  <c r="BIO38" i="1"/>
  <c r="BIP38" i="1" s="1"/>
  <c r="BIQ38" i="1" s="1"/>
  <c r="BIR38" i="1" s="1"/>
  <c r="BID38" i="1"/>
  <c r="BIE38" i="1" s="1"/>
  <c r="BIF38" i="1" s="1"/>
  <c r="BIG38" i="1" s="1"/>
  <c r="BHS38" i="1"/>
  <c r="BHT38" i="1" s="1"/>
  <c r="BHU38" i="1" s="1"/>
  <c r="BHV38" i="1" s="1"/>
  <c r="BHH38" i="1"/>
  <c r="BHI38" i="1" s="1"/>
  <c r="BHJ38" i="1" s="1"/>
  <c r="BHK38" i="1" s="1"/>
  <c r="BGW38" i="1"/>
  <c r="BGX38" i="1" s="1"/>
  <c r="BGY38" i="1" s="1"/>
  <c r="BGZ38" i="1" s="1"/>
  <c r="BGL38" i="1"/>
  <c r="BGM38" i="1" s="1"/>
  <c r="BGN38" i="1" s="1"/>
  <c r="BGO38" i="1" s="1"/>
  <c r="BGA38" i="1"/>
  <c r="BGB38" i="1" s="1"/>
  <c r="BGC38" i="1" s="1"/>
  <c r="BGD38" i="1" s="1"/>
  <c r="BFP38" i="1"/>
  <c r="BFQ38" i="1" s="1"/>
  <c r="BFR38" i="1" s="1"/>
  <c r="BFS38" i="1" s="1"/>
  <c r="BFE38" i="1"/>
  <c r="BFF38" i="1" s="1"/>
  <c r="BFG38" i="1" s="1"/>
  <c r="BFH38" i="1" s="1"/>
  <c r="BET38" i="1"/>
  <c r="BEU38" i="1" s="1"/>
  <c r="BEV38" i="1" s="1"/>
  <c r="BEW38" i="1" s="1"/>
  <c r="BEI38" i="1"/>
  <c r="BEJ38" i="1" s="1"/>
  <c r="BEK38" i="1" s="1"/>
  <c r="BEL38" i="1" s="1"/>
  <c r="BDX38" i="1"/>
  <c r="BDY38" i="1" s="1"/>
  <c r="BDZ38" i="1" s="1"/>
  <c r="BEA38" i="1" s="1"/>
  <c r="BDM38" i="1"/>
  <c r="BDN38" i="1" s="1"/>
  <c r="BDO38" i="1" s="1"/>
  <c r="BDP38" i="1" s="1"/>
  <c r="BDB38" i="1"/>
  <c r="BDC38" i="1" s="1"/>
  <c r="BDD38" i="1" s="1"/>
  <c r="BDE38" i="1" s="1"/>
  <c r="BCQ38" i="1"/>
  <c r="BCR38" i="1" s="1"/>
  <c r="BCS38" i="1" s="1"/>
  <c r="BCT38" i="1" s="1"/>
  <c r="BCF38" i="1"/>
  <c r="BCG38" i="1" s="1"/>
  <c r="BCH38" i="1" s="1"/>
  <c r="BCI38" i="1" s="1"/>
  <c r="BBU38" i="1"/>
  <c r="BBV38" i="1" s="1"/>
  <c r="BBW38" i="1" s="1"/>
  <c r="BBX38" i="1" s="1"/>
  <c r="BBJ38" i="1"/>
  <c r="BBK38" i="1" s="1"/>
  <c r="BBL38" i="1" s="1"/>
  <c r="BBM38" i="1" s="1"/>
  <c r="BAY38" i="1"/>
  <c r="BAZ38" i="1" s="1"/>
  <c r="BBA38" i="1" s="1"/>
  <c r="BBB38" i="1" s="1"/>
  <c r="BAN38" i="1"/>
  <c r="BAO38" i="1" s="1"/>
  <c r="BAP38" i="1" s="1"/>
  <c r="BAQ38" i="1" s="1"/>
  <c r="BAC38" i="1"/>
  <c r="BAD38" i="1" s="1"/>
  <c r="BAE38" i="1" s="1"/>
  <c r="BAF38" i="1" s="1"/>
  <c r="AZR38" i="1"/>
  <c r="AZS38" i="1" s="1"/>
  <c r="AZT38" i="1" s="1"/>
  <c r="AZU38" i="1" s="1"/>
  <c r="AZG38" i="1"/>
  <c r="AZH38" i="1" s="1"/>
  <c r="AZI38" i="1" s="1"/>
  <c r="AZJ38" i="1" s="1"/>
  <c r="AYV38" i="1"/>
  <c r="AYW38" i="1" s="1"/>
  <c r="AYX38" i="1" s="1"/>
  <c r="AYY38" i="1" s="1"/>
  <c r="AYK38" i="1"/>
  <c r="AYL38" i="1" s="1"/>
  <c r="AYM38" i="1" s="1"/>
  <c r="AYN38" i="1" s="1"/>
  <c r="AXZ38" i="1"/>
  <c r="AYA38" i="1" s="1"/>
  <c r="AYB38" i="1" s="1"/>
  <c r="AYC38" i="1" s="1"/>
  <c r="AXO38" i="1"/>
  <c r="AXP38" i="1" s="1"/>
  <c r="AXQ38" i="1" s="1"/>
  <c r="AXR38" i="1" s="1"/>
  <c r="AXD38" i="1"/>
  <c r="AXE38" i="1" s="1"/>
  <c r="AXF38" i="1" s="1"/>
  <c r="AXG38" i="1" s="1"/>
  <c r="AWS38" i="1"/>
  <c r="AWT38" i="1" s="1"/>
  <c r="AWU38" i="1" s="1"/>
  <c r="AWV38" i="1" s="1"/>
  <c r="AWH38" i="1"/>
  <c r="AWI38" i="1" s="1"/>
  <c r="AWJ38" i="1" s="1"/>
  <c r="AWK38" i="1" s="1"/>
  <c r="AVW38" i="1"/>
  <c r="AVX38" i="1" s="1"/>
  <c r="AVY38" i="1" s="1"/>
  <c r="AVZ38" i="1" s="1"/>
  <c r="AVL38" i="1"/>
  <c r="AVM38" i="1" s="1"/>
  <c r="AVN38" i="1" s="1"/>
  <c r="AVO38" i="1" s="1"/>
  <c r="AVA38" i="1"/>
  <c r="AVB38" i="1" s="1"/>
  <c r="AVC38" i="1" s="1"/>
  <c r="AVD38" i="1" s="1"/>
  <c r="AUP38" i="1"/>
  <c r="AUQ38" i="1" s="1"/>
  <c r="AUR38" i="1" s="1"/>
  <c r="AUS38" i="1" s="1"/>
  <c r="AUE38" i="1"/>
  <c r="AUF38" i="1" s="1"/>
  <c r="AUG38" i="1" s="1"/>
  <c r="AUH38" i="1" s="1"/>
  <c r="ATT38" i="1"/>
  <c r="ATU38" i="1" s="1"/>
  <c r="ATV38" i="1" s="1"/>
  <c r="ATW38" i="1" s="1"/>
  <c r="ATI38" i="1"/>
  <c r="ATJ38" i="1" s="1"/>
  <c r="ATK38" i="1" s="1"/>
  <c r="ATL38" i="1" s="1"/>
  <c r="ASX38" i="1"/>
  <c r="ASY38" i="1" s="1"/>
  <c r="ASZ38" i="1" s="1"/>
  <c r="ATA38" i="1" s="1"/>
  <c r="ASM38" i="1"/>
  <c r="ASN38" i="1" s="1"/>
  <c r="ASO38" i="1" s="1"/>
  <c r="ASP38" i="1" s="1"/>
  <c r="ASB38" i="1"/>
  <c r="ASC38" i="1" s="1"/>
  <c r="ASD38" i="1" s="1"/>
  <c r="ASE38" i="1" s="1"/>
  <c r="ARQ38" i="1"/>
  <c r="ARR38" i="1" s="1"/>
  <c r="ARS38" i="1" s="1"/>
  <c r="ART38" i="1" s="1"/>
  <c r="ARF38" i="1"/>
  <c r="ARG38" i="1" s="1"/>
  <c r="ARH38" i="1" s="1"/>
  <c r="ARI38" i="1" s="1"/>
  <c r="AQU38" i="1"/>
  <c r="AQV38" i="1" s="1"/>
  <c r="AQW38" i="1" s="1"/>
  <c r="AQX38" i="1" s="1"/>
  <c r="AQJ38" i="1"/>
  <c r="AQK38" i="1" s="1"/>
  <c r="AQL38" i="1" s="1"/>
  <c r="AQM38" i="1" s="1"/>
  <c r="APY38" i="1"/>
  <c r="APZ38" i="1" s="1"/>
  <c r="AQA38" i="1" s="1"/>
  <c r="AQB38" i="1" s="1"/>
  <c r="APN38" i="1"/>
  <c r="APO38" i="1" s="1"/>
  <c r="APP38" i="1" s="1"/>
  <c r="APQ38" i="1" s="1"/>
  <c r="APC38" i="1"/>
  <c r="APD38" i="1" s="1"/>
  <c r="APE38" i="1" s="1"/>
  <c r="APF38" i="1" s="1"/>
  <c r="AOR38" i="1"/>
  <c r="AOS38" i="1" s="1"/>
  <c r="AOT38" i="1" s="1"/>
  <c r="AOU38" i="1" s="1"/>
  <c r="AOG38" i="1"/>
  <c r="AOH38" i="1" s="1"/>
  <c r="AOI38" i="1" s="1"/>
  <c r="AOJ38" i="1" s="1"/>
  <c r="ANV38" i="1"/>
  <c r="ANW38" i="1" s="1"/>
  <c r="ANX38" i="1" s="1"/>
  <c r="ANY38" i="1" s="1"/>
  <c r="ANK38" i="1"/>
  <c r="ANL38" i="1" s="1"/>
  <c r="ANM38" i="1" s="1"/>
  <c r="ANN38" i="1" s="1"/>
  <c r="AMZ38" i="1"/>
  <c r="ANA38" i="1" s="1"/>
  <c r="ANB38" i="1" s="1"/>
  <c r="ANC38" i="1" s="1"/>
  <c r="AMO38" i="1"/>
  <c r="AMP38" i="1" s="1"/>
  <c r="AMQ38" i="1" s="1"/>
  <c r="AMR38" i="1" s="1"/>
  <c r="AMD38" i="1"/>
  <c r="AME38" i="1" s="1"/>
  <c r="AMF38" i="1" s="1"/>
  <c r="AMG38" i="1" s="1"/>
  <c r="ALS38" i="1"/>
  <c r="ALT38" i="1" s="1"/>
  <c r="ALU38" i="1" s="1"/>
  <c r="ALV38" i="1" s="1"/>
  <c r="ALH38" i="1"/>
  <c r="ALI38" i="1" s="1"/>
  <c r="ALJ38" i="1" s="1"/>
  <c r="ALK38" i="1" s="1"/>
  <c r="AKW38" i="1"/>
  <c r="AKX38" i="1" s="1"/>
  <c r="AKY38" i="1" s="1"/>
  <c r="AKZ38" i="1" s="1"/>
  <c r="AKL38" i="1"/>
  <c r="AKM38" i="1" s="1"/>
  <c r="AKN38" i="1" s="1"/>
  <c r="AKO38" i="1" s="1"/>
  <c r="AKA38" i="1"/>
  <c r="AKB38" i="1" s="1"/>
  <c r="AKC38" i="1" s="1"/>
  <c r="AKD38" i="1" s="1"/>
  <c r="AJP38" i="1"/>
  <c r="AJQ38" i="1" s="1"/>
  <c r="AJR38" i="1" s="1"/>
  <c r="AJS38" i="1" s="1"/>
  <c r="AJE38" i="1"/>
  <c r="AJF38" i="1" s="1"/>
  <c r="AJG38" i="1" s="1"/>
  <c r="AJH38" i="1" s="1"/>
  <c r="AIT38" i="1"/>
  <c r="AIU38" i="1" s="1"/>
  <c r="AIV38" i="1" s="1"/>
  <c r="AIW38" i="1" s="1"/>
  <c r="AII38" i="1"/>
  <c r="AIJ38" i="1" s="1"/>
  <c r="AIK38" i="1" s="1"/>
  <c r="AIL38" i="1" s="1"/>
  <c r="AHX38" i="1"/>
  <c r="AHY38" i="1" s="1"/>
  <c r="AHZ38" i="1" s="1"/>
  <c r="AIA38" i="1" s="1"/>
  <c r="AHM38" i="1"/>
  <c r="AHN38" i="1" s="1"/>
  <c r="AHO38" i="1" s="1"/>
  <c r="AHP38" i="1" s="1"/>
  <c r="AHB38" i="1"/>
  <c r="AHC38" i="1" s="1"/>
  <c r="AHD38" i="1" s="1"/>
  <c r="AHE38" i="1" s="1"/>
  <c r="AGQ38" i="1"/>
  <c r="AGR38" i="1" s="1"/>
  <c r="AGS38" i="1" s="1"/>
  <c r="AGT38" i="1" s="1"/>
  <c r="AGF38" i="1"/>
  <c r="AGG38" i="1" s="1"/>
  <c r="AGH38" i="1" s="1"/>
  <c r="AGI38" i="1" s="1"/>
  <c r="AFU38" i="1"/>
  <c r="AFV38" i="1" s="1"/>
  <c r="AFW38" i="1" s="1"/>
  <c r="AFX38" i="1" s="1"/>
  <c r="AFJ38" i="1"/>
  <c r="AFK38" i="1" s="1"/>
  <c r="AFL38" i="1" s="1"/>
  <c r="AFM38" i="1" s="1"/>
  <c r="AEY38" i="1"/>
  <c r="AEZ38" i="1" s="1"/>
  <c r="AFA38" i="1" s="1"/>
  <c r="AFB38" i="1" s="1"/>
  <c r="AEN38" i="1"/>
  <c r="AEO38" i="1" s="1"/>
  <c r="AEP38" i="1" s="1"/>
  <c r="AEQ38" i="1" s="1"/>
  <c r="AEC38" i="1"/>
  <c r="AED38" i="1" s="1"/>
  <c r="AEE38" i="1" s="1"/>
  <c r="AEF38" i="1" s="1"/>
  <c r="ADR38" i="1"/>
  <c r="ADS38" i="1" s="1"/>
  <c r="ADT38" i="1" s="1"/>
  <c r="ADU38" i="1" s="1"/>
  <c r="ADG38" i="1"/>
  <c r="ADH38" i="1" s="1"/>
  <c r="ADI38" i="1" s="1"/>
  <c r="ADJ38" i="1" s="1"/>
  <c r="ACV38" i="1"/>
  <c r="ACW38" i="1" s="1"/>
  <c r="ACX38" i="1" s="1"/>
  <c r="ACY38" i="1" s="1"/>
  <c r="ACK38" i="1"/>
  <c r="ACL38" i="1" s="1"/>
  <c r="ACM38" i="1" s="1"/>
  <c r="ACN38" i="1" s="1"/>
  <c r="ABZ38" i="1"/>
  <c r="ACA38" i="1" s="1"/>
  <c r="ACB38" i="1" s="1"/>
  <c r="ACC38" i="1" s="1"/>
  <c r="ABO38" i="1"/>
  <c r="ABP38" i="1" s="1"/>
  <c r="ABQ38" i="1" s="1"/>
  <c r="ABR38" i="1" s="1"/>
  <c r="ABD38" i="1"/>
  <c r="ABE38" i="1" s="1"/>
  <c r="ABF38" i="1" s="1"/>
  <c r="ABG38" i="1" s="1"/>
  <c r="AAS38" i="1"/>
  <c r="AAT38" i="1" s="1"/>
  <c r="AAU38" i="1" s="1"/>
  <c r="AAV38" i="1" s="1"/>
  <c r="AAH38" i="1"/>
  <c r="AAI38" i="1" s="1"/>
  <c r="AAJ38" i="1" s="1"/>
  <c r="AAK38" i="1" s="1"/>
  <c r="ZW38" i="1"/>
  <c r="ZX38" i="1" s="1"/>
  <c r="ZY38" i="1" s="1"/>
  <c r="ZZ38" i="1" s="1"/>
  <c r="ZL38" i="1"/>
  <c r="ZM38" i="1" s="1"/>
  <c r="ZN38" i="1" s="1"/>
  <c r="ZO38" i="1" s="1"/>
  <c r="ZA38" i="1"/>
  <c r="ZB38" i="1" s="1"/>
  <c r="ZC38" i="1" s="1"/>
  <c r="ZD38" i="1" s="1"/>
  <c r="YP38" i="1"/>
  <c r="YQ38" i="1" s="1"/>
  <c r="YR38" i="1" s="1"/>
  <c r="YS38" i="1" s="1"/>
  <c r="YE38" i="1"/>
  <c r="YF38" i="1" s="1"/>
  <c r="YG38" i="1" s="1"/>
  <c r="YH38" i="1" s="1"/>
  <c r="XT38" i="1"/>
  <c r="XU38" i="1" s="1"/>
  <c r="XV38" i="1" s="1"/>
  <c r="XW38" i="1" s="1"/>
  <c r="XI38" i="1"/>
  <c r="XJ38" i="1" s="1"/>
  <c r="XK38" i="1" s="1"/>
  <c r="XL38" i="1" s="1"/>
  <c r="WX38" i="1"/>
  <c r="WY38" i="1" s="1"/>
  <c r="WZ38" i="1" s="1"/>
  <c r="XA38" i="1" s="1"/>
  <c r="WM38" i="1"/>
  <c r="WN38" i="1" s="1"/>
  <c r="WO38" i="1" s="1"/>
  <c r="WP38" i="1" s="1"/>
  <c r="WB38" i="1"/>
  <c r="WC38" i="1" s="1"/>
  <c r="WD38" i="1" s="1"/>
  <c r="WE38" i="1" s="1"/>
  <c r="VQ38" i="1"/>
  <c r="VR38" i="1" s="1"/>
  <c r="VS38" i="1" s="1"/>
  <c r="VT38" i="1" s="1"/>
  <c r="VF38" i="1"/>
  <c r="VG38" i="1" s="1"/>
  <c r="VH38" i="1" s="1"/>
  <c r="VI38" i="1" s="1"/>
  <c r="UU38" i="1"/>
  <c r="UV38" i="1" s="1"/>
  <c r="UW38" i="1" s="1"/>
  <c r="UX38" i="1" s="1"/>
  <c r="UJ38" i="1"/>
  <c r="UK38" i="1" s="1"/>
  <c r="UL38" i="1" s="1"/>
  <c r="UM38" i="1" s="1"/>
  <c r="TY38" i="1"/>
  <c r="TZ38" i="1" s="1"/>
  <c r="UA38" i="1" s="1"/>
  <c r="UB38" i="1" s="1"/>
  <c r="TN38" i="1"/>
  <c r="TO38" i="1" s="1"/>
  <c r="TP38" i="1" s="1"/>
  <c r="TQ38" i="1" s="1"/>
  <c r="TC38" i="1"/>
  <c r="TD38" i="1" s="1"/>
  <c r="TE38" i="1" s="1"/>
  <c r="TF38" i="1" s="1"/>
  <c r="SR38" i="1"/>
  <c r="SS38" i="1" s="1"/>
  <c r="ST38" i="1" s="1"/>
  <c r="SU38" i="1" s="1"/>
  <c r="SG38" i="1"/>
  <c r="SH38" i="1" s="1"/>
  <c r="SI38" i="1" s="1"/>
  <c r="SJ38" i="1" s="1"/>
  <c r="RV38" i="1"/>
  <c r="RW38" i="1" s="1"/>
  <c r="RX38" i="1" s="1"/>
  <c r="RY38" i="1" s="1"/>
  <c r="RK38" i="1"/>
  <c r="RL38" i="1" s="1"/>
  <c r="RM38" i="1" s="1"/>
  <c r="RN38" i="1" s="1"/>
  <c r="QZ38" i="1"/>
  <c r="RA38" i="1" s="1"/>
  <c r="RB38" i="1" s="1"/>
  <c r="RC38" i="1" s="1"/>
  <c r="QO38" i="1"/>
  <c r="QP38" i="1" s="1"/>
  <c r="QQ38" i="1" s="1"/>
  <c r="QR38" i="1" s="1"/>
  <c r="QD38" i="1"/>
  <c r="QE38" i="1" s="1"/>
  <c r="QF38" i="1" s="1"/>
  <c r="QG38" i="1" s="1"/>
  <c r="PS38" i="1"/>
  <c r="PT38" i="1" s="1"/>
  <c r="PU38" i="1" s="1"/>
  <c r="PV38" i="1" s="1"/>
  <c r="PH38" i="1"/>
  <c r="PI38" i="1" s="1"/>
  <c r="PJ38" i="1" s="1"/>
  <c r="PK38" i="1" s="1"/>
  <c r="OW38" i="1"/>
  <c r="OX38" i="1" s="1"/>
  <c r="OY38" i="1" s="1"/>
  <c r="OZ38" i="1" s="1"/>
  <c r="OL38" i="1"/>
  <c r="OM38" i="1" s="1"/>
  <c r="ON38" i="1" s="1"/>
  <c r="OO38" i="1" s="1"/>
  <c r="OA38" i="1"/>
  <c r="OB38" i="1" s="1"/>
  <c r="OC38" i="1" s="1"/>
  <c r="OD38" i="1" s="1"/>
  <c r="NP38" i="1"/>
  <c r="NQ38" i="1" s="1"/>
  <c r="NR38" i="1" s="1"/>
  <c r="NS38" i="1" s="1"/>
  <c r="NE38" i="1"/>
  <c r="NF38" i="1" s="1"/>
  <c r="NG38" i="1" s="1"/>
  <c r="NH38" i="1" s="1"/>
  <c r="MT38" i="1"/>
  <c r="MU38" i="1" s="1"/>
  <c r="MV38" i="1" s="1"/>
  <c r="MW38" i="1" s="1"/>
  <c r="MI38" i="1"/>
  <c r="MJ38" i="1" s="1"/>
  <c r="MK38" i="1" s="1"/>
  <c r="ML38" i="1" s="1"/>
  <c r="LX38" i="1"/>
  <c r="LY38" i="1" s="1"/>
  <c r="LZ38" i="1" s="1"/>
  <c r="MA38" i="1" s="1"/>
  <c r="LM38" i="1"/>
  <c r="LN38" i="1" s="1"/>
  <c r="LO38" i="1" s="1"/>
  <c r="LP38" i="1" s="1"/>
  <c r="LB38" i="1"/>
  <c r="LC38" i="1" s="1"/>
  <c r="LD38" i="1" s="1"/>
  <c r="LE38" i="1" s="1"/>
  <c r="KQ38" i="1"/>
  <c r="KR38" i="1" s="1"/>
  <c r="KS38" i="1" s="1"/>
  <c r="KT38" i="1" s="1"/>
  <c r="KF38" i="1"/>
  <c r="KG38" i="1" s="1"/>
  <c r="KH38" i="1" s="1"/>
  <c r="KI38" i="1" s="1"/>
  <c r="JU38" i="1"/>
  <c r="JV38" i="1" s="1"/>
  <c r="JW38" i="1" s="1"/>
  <c r="JX38" i="1" s="1"/>
  <c r="JJ38" i="1"/>
  <c r="JK38" i="1" s="1"/>
  <c r="JL38" i="1" s="1"/>
  <c r="JM38" i="1" s="1"/>
  <c r="IY38" i="1"/>
  <c r="IZ38" i="1" s="1"/>
  <c r="JA38" i="1" s="1"/>
  <c r="JB38" i="1" s="1"/>
  <c r="IN38" i="1"/>
  <c r="IO38" i="1" s="1"/>
  <c r="IP38" i="1" s="1"/>
  <c r="IQ38" i="1" s="1"/>
  <c r="IC38" i="1"/>
  <c r="ID38" i="1" s="1"/>
  <c r="IE38" i="1" s="1"/>
  <c r="IF38" i="1" s="1"/>
  <c r="HR38" i="1"/>
  <c r="HS38" i="1" s="1"/>
  <c r="HT38" i="1" s="1"/>
  <c r="HU38" i="1" s="1"/>
  <c r="HG38" i="1"/>
  <c r="HH38" i="1" s="1"/>
  <c r="HI38" i="1" s="1"/>
  <c r="HJ38" i="1" s="1"/>
  <c r="GV38" i="1"/>
  <c r="GW38" i="1" s="1"/>
  <c r="GX38" i="1" s="1"/>
  <c r="GY38" i="1" s="1"/>
  <c r="GK38" i="1"/>
  <c r="GL38" i="1" s="1"/>
  <c r="GM38" i="1" s="1"/>
  <c r="GN38" i="1" s="1"/>
  <c r="FZ38" i="1"/>
  <c r="GA38" i="1" s="1"/>
  <c r="GB38" i="1" s="1"/>
  <c r="GC38" i="1" s="1"/>
  <c r="FO38" i="1"/>
  <c r="FP38" i="1" s="1"/>
  <c r="FQ38" i="1" s="1"/>
  <c r="FR38" i="1" s="1"/>
  <c r="FD38" i="1"/>
  <c r="FE38" i="1" s="1"/>
  <c r="FF38" i="1" s="1"/>
  <c r="FG38" i="1" s="1"/>
  <c r="ES38" i="1"/>
  <c r="ET38" i="1" s="1"/>
  <c r="EU38" i="1" s="1"/>
  <c r="EV38" i="1" s="1"/>
  <c r="EH38" i="1"/>
  <c r="EI38" i="1" s="1"/>
  <c r="EJ38" i="1" s="1"/>
  <c r="EK38" i="1" s="1"/>
  <c r="DW38" i="1"/>
  <c r="DX38" i="1" s="1"/>
  <c r="DY38" i="1" s="1"/>
  <c r="DZ38" i="1" s="1"/>
  <c r="DL38" i="1"/>
  <c r="DM38" i="1" s="1"/>
  <c r="DN38" i="1" s="1"/>
  <c r="DO38" i="1" s="1"/>
  <c r="DA38" i="1"/>
  <c r="DB38" i="1" s="1"/>
  <c r="DC38" i="1" s="1"/>
  <c r="DD38" i="1" s="1"/>
  <c r="CP38" i="1"/>
  <c r="CQ38" i="1" s="1"/>
  <c r="CR38" i="1" s="1"/>
  <c r="CS38" i="1" s="1"/>
  <c r="CE38" i="1"/>
  <c r="CF38" i="1" s="1"/>
  <c r="CG38" i="1" s="1"/>
  <c r="CH38" i="1" s="1"/>
  <c r="BT38" i="1"/>
  <c r="BU38" i="1" s="1"/>
  <c r="BV38" i="1" s="1"/>
  <c r="BW38" i="1" s="1"/>
  <c r="BI38" i="1"/>
  <c r="BJ38" i="1" s="1"/>
  <c r="BK38" i="1" s="1"/>
  <c r="BL38" i="1" s="1"/>
  <c r="AX38" i="1"/>
  <c r="AY38" i="1" s="1"/>
  <c r="AZ38" i="1" s="1"/>
  <c r="BA38" i="1" s="1"/>
  <c r="AM38" i="1"/>
  <c r="AN38" i="1" s="1"/>
  <c r="AO38" i="1" s="1"/>
  <c r="AP38" i="1" s="1"/>
  <c r="AB38" i="1"/>
  <c r="AC38" i="1" s="1"/>
  <c r="AD38" i="1" s="1"/>
  <c r="AE38" i="1" s="1"/>
  <c r="Q38" i="1"/>
  <c r="R38" i="1" s="1"/>
  <c r="S38" i="1" s="1"/>
  <c r="T38" i="1" s="1"/>
  <c r="F38" i="1"/>
  <c r="G38" i="1" s="1"/>
  <c r="H38" i="1" s="1"/>
  <c r="I38" i="1" s="1"/>
  <c r="CLI37" i="1"/>
  <c r="CLJ37" i="1" s="1"/>
  <c r="CLK37" i="1" s="1"/>
  <c r="CLL37" i="1" s="1"/>
  <c r="CKX37" i="1"/>
  <c r="CKY37" i="1" s="1"/>
  <c r="CKZ37" i="1" s="1"/>
  <c r="CLA37" i="1" s="1"/>
  <c r="CKM37" i="1"/>
  <c r="CKN37" i="1" s="1"/>
  <c r="CKO37" i="1" s="1"/>
  <c r="CKP37" i="1" s="1"/>
  <c r="CKB37" i="1"/>
  <c r="CKC37" i="1" s="1"/>
  <c r="CKD37" i="1" s="1"/>
  <c r="CKE37" i="1" s="1"/>
  <c r="CJQ37" i="1"/>
  <c r="CJR37" i="1" s="1"/>
  <c r="CJS37" i="1" s="1"/>
  <c r="CJT37" i="1" s="1"/>
  <c r="CJF37" i="1"/>
  <c r="CJG37" i="1" s="1"/>
  <c r="CJH37" i="1" s="1"/>
  <c r="CJI37" i="1" s="1"/>
  <c r="CIU37" i="1"/>
  <c r="CIV37" i="1" s="1"/>
  <c r="CIW37" i="1" s="1"/>
  <c r="CIX37" i="1" s="1"/>
  <c r="CIJ37" i="1"/>
  <c r="CIK37" i="1" s="1"/>
  <c r="CIL37" i="1" s="1"/>
  <c r="CIM37" i="1" s="1"/>
  <c r="CHY37" i="1"/>
  <c r="CHZ37" i="1" s="1"/>
  <c r="CIA37" i="1" s="1"/>
  <c r="CIB37" i="1" s="1"/>
  <c r="CHN37" i="1"/>
  <c r="CHO37" i="1" s="1"/>
  <c r="CHP37" i="1" s="1"/>
  <c r="CHQ37" i="1" s="1"/>
  <c r="CHC37" i="1"/>
  <c r="CHD37" i="1" s="1"/>
  <c r="CHE37" i="1" s="1"/>
  <c r="CHF37" i="1" s="1"/>
  <c r="CGR37" i="1"/>
  <c r="CGS37" i="1" s="1"/>
  <c r="CGT37" i="1" s="1"/>
  <c r="CGU37" i="1" s="1"/>
  <c r="CGG37" i="1"/>
  <c r="CGH37" i="1" s="1"/>
  <c r="CGI37" i="1" s="1"/>
  <c r="CGJ37" i="1" s="1"/>
  <c r="CFV37" i="1"/>
  <c r="CFW37" i="1" s="1"/>
  <c r="CFX37" i="1" s="1"/>
  <c r="CFY37" i="1" s="1"/>
  <c r="CFK37" i="1"/>
  <c r="CFL37" i="1" s="1"/>
  <c r="CFM37" i="1" s="1"/>
  <c r="CFN37" i="1" s="1"/>
  <c r="CEZ37" i="1"/>
  <c r="CFA37" i="1" s="1"/>
  <c r="CFB37" i="1" s="1"/>
  <c r="CFC37" i="1" s="1"/>
  <c r="CEO37" i="1"/>
  <c r="CEP37" i="1" s="1"/>
  <c r="CEQ37" i="1" s="1"/>
  <c r="CER37" i="1" s="1"/>
  <c r="CED37" i="1"/>
  <c r="CEE37" i="1" s="1"/>
  <c r="CEF37" i="1" s="1"/>
  <c r="CEG37" i="1" s="1"/>
  <c r="CDS37" i="1"/>
  <c r="CDT37" i="1" s="1"/>
  <c r="CDU37" i="1" s="1"/>
  <c r="CDV37" i="1" s="1"/>
  <c r="CDH37" i="1"/>
  <c r="CDI37" i="1" s="1"/>
  <c r="CDJ37" i="1" s="1"/>
  <c r="CDK37" i="1" s="1"/>
  <c r="CCW37" i="1"/>
  <c r="CCX37" i="1" s="1"/>
  <c r="CCY37" i="1" s="1"/>
  <c r="CCZ37" i="1" s="1"/>
  <c r="CCL37" i="1"/>
  <c r="CCM37" i="1" s="1"/>
  <c r="CCN37" i="1" s="1"/>
  <c r="CCO37" i="1" s="1"/>
  <c r="CCA37" i="1"/>
  <c r="CCB37" i="1" s="1"/>
  <c r="CCC37" i="1" s="1"/>
  <c r="CCD37" i="1" s="1"/>
  <c r="CBP37" i="1"/>
  <c r="CBQ37" i="1" s="1"/>
  <c r="CBR37" i="1" s="1"/>
  <c r="CBS37" i="1" s="1"/>
  <c r="CBE37" i="1"/>
  <c r="CBF37" i="1" s="1"/>
  <c r="CBG37" i="1" s="1"/>
  <c r="CBH37" i="1" s="1"/>
  <c r="CAT37" i="1"/>
  <c r="CAU37" i="1" s="1"/>
  <c r="CAV37" i="1" s="1"/>
  <c r="CAW37" i="1" s="1"/>
  <c r="CAI37" i="1"/>
  <c r="CAJ37" i="1" s="1"/>
  <c r="CAK37" i="1" s="1"/>
  <c r="CAL37" i="1" s="1"/>
  <c r="BZX37" i="1"/>
  <c r="BZY37" i="1" s="1"/>
  <c r="BZZ37" i="1" s="1"/>
  <c r="CAA37" i="1" s="1"/>
  <c r="BZM37" i="1"/>
  <c r="BZN37" i="1" s="1"/>
  <c r="BZO37" i="1" s="1"/>
  <c r="BZP37" i="1" s="1"/>
  <c r="BZB37" i="1"/>
  <c r="BZC37" i="1" s="1"/>
  <c r="BZD37" i="1" s="1"/>
  <c r="BZE37" i="1" s="1"/>
  <c r="BYQ37" i="1"/>
  <c r="BYR37" i="1" s="1"/>
  <c r="BYS37" i="1" s="1"/>
  <c r="BYT37" i="1" s="1"/>
  <c r="BYF37" i="1"/>
  <c r="BYG37" i="1" s="1"/>
  <c r="BYH37" i="1" s="1"/>
  <c r="BYI37" i="1" s="1"/>
  <c r="BXU37" i="1"/>
  <c r="BXV37" i="1" s="1"/>
  <c r="BXW37" i="1" s="1"/>
  <c r="BXX37" i="1" s="1"/>
  <c r="BXJ37" i="1"/>
  <c r="BXK37" i="1" s="1"/>
  <c r="BXL37" i="1" s="1"/>
  <c r="BXM37" i="1" s="1"/>
  <c r="BWY37" i="1"/>
  <c r="BWZ37" i="1" s="1"/>
  <c r="BXA37" i="1" s="1"/>
  <c r="BXB37" i="1" s="1"/>
  <c r="BWN37" i="1"/>
  <c r="BWO37" i="1" s="1"/>
  <c r="BWP37" i="1" s="1"/>
  <c r="BWQ37" i="1" s="1"/>
  <c r="BWC37" i="1"/>
  <c r="BWD37" i="1" s="1"/>
  <c r="BWE37" i="1" s="1"/>
  <c r="BWF37" i="1" s="1"/>
  <c r="BVR37" i="1"/>
  <c r="BVS37" i="1" s="1"/>
  <c r="BVT37" i="1" s="1"/>
  <c r="BVU37" i="1" s="1"/>
  <c r="BVG37" i="1"/>
  <c r="BVH37" i="1" s="1"/>
  <c r="BVI37" i="1" s="1"/>
  <c r="BVJ37" i="1" s="1"/>
  <c r="BUV37" i="1"/>
  <c r="BUW37" i="1" s="1"/>
  <c r="BUX37" i="1" s="1"/>
  <c r="BUY37" i="1" s="1"/>
  <c r="BUK37" i="1"/>
  <c r="BUL37" i="1" s="1"/>
  <c r="BUM37" i="1" s="1"/>
  <c r="BUN37" i="1" s="1"/>
  <c r="BTZ37" i="1"/>
  <c r="BUA37" i="1" s="1"/>
  <c r="BUB37" i="1" s="1"/>
  <c r="BUC37" i="1" s="1"/>
  <c r="BTO37" i="1"/>
  <c r="BTP37" i="1" s="1"/>
  <c r="BTQ37" i="1" s="1"/>
  <c r="BTR37" i="1" s="1"/>
  <c r="BTD37" i="1"/>
  <c r="BTE37" i="1" s="1"/>
  <c r="BTF37" i="1" s="1"/>
  <c r="BTG37" i="1" s="1"/>
  <c r="BSS37" i="1"/>
  <c r="BST37" i="1" s="1"/>
  <c r="BSU37" i="1" s="1"/>
  <c r="BSV37" i="1" s="1"/>
  <c r="BSH37" i="1"/>
  <c r="BSI37" i="1" s="1"/>
  <c r="BSJ37" i="1" s="1"/>
  <c r="BSK37" i="1" s="1"/>
  <c r="BRW37" i="1"/>
  <c r="BRX37" i="1" s="1"/>
  <c r="BRY37" i="1" s="1"/>
  <c r="BRZ37" i="1" s="1"/>
  <c r="BRL37" i="1"/>
  <c r="BRM37" i="1" s="1"/>
  <c r="BRN37" i="1" s="1"/>
  <c r="BRO37" i="1" s="1"/>
  <c r="BRA37" i="1"/>
  <c r="BRB37" i="1" s="1"/>
  <c r="BRC37" i="1" s="1"/>
  <c r="BRD37" i="1" s="1"/>
  <c r="BQP37" i="1"/>
  <c r="BQQ37" i="1" s="1"/>
  <c r="BQR37" i="1" s="1"/>
  <c r="BQS37" i="1" s="1"/>
  <c r="BQE37" i="1"/>
  <c r="BQF37" i="1" s="1"/>
  <c r="BQG37" i="1" s="1"/>
  <c r="BQH37" i="1" s="1"/>
  <c r="BPT37" i="1"/>
  <c r="BPU37" i="1" s="1"/>
  <c r="BPV37" i="1" s="1"/>
  <c r="BPW37" i="1" s="1"/>
  <c r="BPI37" i="1"/>
  <c r="BPJ37" i="1" s="1"/>
  <c r="BPK37" i="1" s="1"/>
  <c r="BPL37" i="1" s="1"/>
  <c r="BOX37" i="1"/>
  <c r="BOY37" i="1" s="1"/>
  <c r="BOZ37" i="1" s="1"/>
  <c r="BPA37" i="1" s="1"/>
  <c r="BOM37" i="1"/>
  <c r="BON37" i="1" s="1"/>
  <c r="BOO37" i="1" s="1"/>
  <c r="BOP37" i="1" s="1"/>
  <c r="BOB37" i="1"/>
  <c r="BOC37" i="1" s="1"/>
  <c r="BOD37" i="1" s="1"/>
  <c r="BOE37" i="1" s="1"/>
  <c r="BNQ37" i="1"/>
  <c r="BNR37" i="1" s="1"/>
  <c r="BNS37" i="1" s="1"/>
  <c r="BNT37" i="1" s="1"/>
  <c r="BNF37" i="1"/>
  <c r="BNG37" i="1" s="1"/>
  <c r="BNH37" i="1" s="1"/>
  <c r="BNI37" i="1" s="1"/>
  <c r="BMU37" i="1"/>
  <c r="BMV37" i="1" s="1"/>
  <c r="BMW37" i="1" s="1"/>
  <c r="BMX37" i="1" s="1"/>
  <c r="BMJ37" i="1"/>
  <c r="BMK37" i="1" s="1"/>
  <c r="BML37" i="1" s="1"/>
  <c r="BMM37" i="1" s="1"/>
  <c r="BLY37" i="1"/>
  <c r="BLZ37" i="1" s="1"/>
  <c r="BMA37" i="1" s="1"/>
  <c r="BMB37" i="1" s="1"/>
  <c r="BLN37" i="1"/>
  <c r="BLO37" i="1" s="1"/>
  <c r="BLP37" i="1" s="1"/>
  <c r="BLQ37" i="1" s="1"/>
  <c r="BLC37" i="1"/>
  <c r="BLD37" i="1" s="1"/>
  <c r="BLE37" i="1" s="1"/>
  <c r="BLF37" i="1" s="1"/>
  <c r="BKR37" i="1"/>
  <c r="BKS37" i="1" s="1"/>
  <c r="BKT37" i="1" s="1"/>
  <c r="BKU37" i="1" s="1"/>
  <c r="BKG37" i="1"/>
  <c r="BKH37" i="1" s="1"/>
  <c r="BKI37" i="1" s="1"/>
  <c r="BKJ37" i="1" s="1"/>
  <c r="BJV37" i="1"/>
  <c r="BJW37" i="1" s="1"/>
  <c r="BJX37" i="1" s="1"/>
  <c r="BJY37" i="1" s="1"/>
  <c r="BJK37" i="1"/>
  <c r="BJL37" i="1" s="1"/>
  <c r="BJM37" i="1" s="1"/>
  <c r="BJN37" i="1" s="1"/>
  <c r="BIZ37" i="1"/>
  <c r="BJA37" i="1" s="1"/>
  <c r="BJB37" i="1" s="1"/>
  <c r="BJC37" i="1" s="1"/>
  <c r="BIO37" i="1"/>
  <c r="BIP37" i="1" s="1"/>
  <c r="BIQ37" i="1" s="1"/>
  <c r="BIR37" i="1" s="1"/>
  <c r="BID37" i="1"/>
  <c r="BIE37" i="1" s="1"/>
  <c r="BIF37" i="1" s="1"/>
  <c r="BIG37" i="1" s="1"/>
  <c r="BHS37" i="1"/>
  <c r="BHT37" i="1" s="1"/>
  <c r="BHU37" i="1" s="1"/>
  <c r="BHV37" i="1" s="1"/>
  <c r="BHH37" i="1"/>
  <c r="BHI37" i="1" s="1"/>
  <c r="BHJ37" i="1" s="1"/>
  <c r="BHK37" i="1" s="1"/>
  <c r="BGW37" i="1"/>
  <c r="BGX37" i="1" s="1"/>
  <c r="BGY37" i="1" s="1"/>
  <c r="BGZ37" i="1" s="1"/>
  <c r="BGL37" i="1"/>
  <c r="BGM37" i="1" s="1"/>
  <c r="BGN37" i="1" s="1"/>
  <c r="BGO37" i="1" s="1"/>
  <c r="BGA37" i="1"/>
  <c r="BGB37" i="1" s="1"/>
  <c r="BGC37" i="1" s="1"/>
  <c r="BGD37" i="1" s="1"/>
  <c r="BFP37" i="1"/>
  <c r="BFQ37" i="1" s="1"/>
  <c r="BFR37" i="1" s="1"/>
  <c r="BFS37" i="1" s="1"/>
  <c r="BFE37" i="1"/>
  <c r="BFF37" i="1" s="1"/>
  <c r="BFG37" i="1" s="1"/>
  <c r="BFH37" i="1" s="1"/>
  <c r="BET37" i="1"/>
  <c r="BEU37" i="1" s="1"/>
  <c r="BEV37" i="1" s="1"/>
  <c r="BEW37" i="1" s="1"/>
  <c r="BEI37" i="1"/>
  <c r="BEJ37" i="1" s="1"/>
  <c r="BEK37" i="1" s="1"/>
  <c r="BEL37" i="1" s="1"/>
  <c r="BDX37" i="1"/>
  <c r="BDY37" i="1" s="1"/>
  <c r="BDZ37" i="1" s="1"/>
  <c r="BEA37" i="1" s="1"/>
  <c r="BDM37" i="1"/>
  <c r="BDN37" i="1" s="1"/>
  <c r="BDO37" i="1" s="1"/>
  <c r="BDP37" i="1" s="1"/>
  <c r="BDB37" i="1"/>
  <c r="BDC37" i="1" s="1"/>
  <c r="BDD37" i="1" s="1"/>
  <c r="BDE37" i="1" s="1"/>
  <c r="BCQ37" i="1"/>
  <c r="BCR37" i="1" s="1"/>
  <c r="BCS37" i="1" s="1"/>
  <c r="BCT37" i="1" s="1"/>
  <c r="BCF37" i="1"/>
  <c r="BCG37" i="1" s="1"/>
  <c r="BCH37" i="1" s="1"/>
  <c r="BCI37" i="1" s="1"/>
  <c r="BBU37" i="1"/>
  <c r="BBV37" i="1" s="1"/>
  <c r="BBW37" i="1" s="1"/>
  <c r="BBX37" i="1" s="1"/>
  <c r="BBJ37" i="1"/>
  <c r="BBK37" i="1" s="1"/>
  <c r="BBL37" i="1" s="1"/>
  <c r="BBM37" i="1" s="1"/>
  <c r="BAY37" i="1"/>
  <c r="BAZ37" i="1" s="1"/>
  <c r="BBA37" i="1" s="1"/>
  <c r="BBB37" i="1" s="1"/>
  <c r="BAN37" i="1"/>
  <c r="BAO37" i="1" s="1"/>
  <c r="BAP37" i="1" s="1"/>
  <c r="BAQ37" i="1" s="1"/>
  <c r="BAC37" i="1"/>
  <c r="BAD37" i="1" s="1"/>
  <c r="BAE37" i="1" s="1"/>
  <c r="BAF37" i="1" s="1"/>
  <c r="AZR37" i="1"/>
  <c r="AZS37" i="1" s="1"/>
  <c r="AZT37" i="1" s="1"/>
  <c r="AZU37" i="1" s="1"/>
  <c r="AZG37" i="1"/>
  <c r="AZH37" i="1" s="1"/>
  <c r="AZI37" i="1" s="1"/>
  <c r="AZJ37" i="1" s="1"/>
  <c r="AYV37" i="1"/>
  <c r="AYW37" i="1" s="1"/>
  <c r="AYX37" i="1" s="1"/>
  <c r="AYY37" i="1" s="1"/>
  <c r="AYK37" i="1"/>
  <c r="AYL37" i="1" s="1"/>
  <c r="AYM37" i="1" s="1"/>
  <c r="AYN37" i="1" s="1"/>
  <c r="AXZ37" i="1"/>
  <c r="AYA37" i="1" s="1"/>
  <c r="AYB37" i="1" s="1"/>
  <c r="AYC37" i="1" s="1"/>
  <c r="AXO37" i="1"/>
  <c r="AXP37" i="1" s="1"/>
  <c r="AXQ37" i="1" s="1"/>
  <c r="AXR37" i="1" s="1"/>
  <c r="AXD37" i="1"/>
  <c r="AXE37" i="1" s="1"/>
  <c r="AXF37" i="1" s="1"/>
  <c r="AXG37" i="1" s="1"/>
  <c r="AWS37" i="1"/>
  <c r="AWT37" i="1" s="1"/>
  <c r="AWU37" i="1" s="1"/>
  <c r="AWV37" i="1" s="1"/>
  <c r="AWH37" i="1"/>
  <c r="AWI37" i="1" s="1"/>
  <c r="AWJ37" i="1" s="1"/>
  <c r="AWK37" i="1" s="1"/>
  <c r="AVW37" i="1"/>
  <c r="AVX37" i="1" s="1"/>
  <c r="AVY37" i="1" s="1"/>
  <c r="AVZ37" i="1" s="1"/>
  <c r="AVL37" i="1"/>
  <c r="AVM37" i="1" s="1"/>
  <c r="AVN37" i="1" s="1"/>
  <c r="AVO37" i="1" s="1"/>
  <c r="AVA37" i="1"/>
  <c r="AVB37" i="1" s="1"/>
  <c r="AVC37" i="1" s="1"/>
  <c r="AVD37" i="1" s="1"/>
  <c r="AUP37" i="1"/>
  <c r="AUQ37" i="1" s="1"/>
  <c r="AUR37" i="1" s="1"/>
  <c r="AUS37" i="1" s="1"/>
  <c r="AUE37" i="1"/>
  <c r="AUF37" i="1" s="1"/>
  <c r="AUG37" i="1" s="1"/>
  <c r="AUH37" i="1" s="1"/>
  <c r="ATT37" i="1"/>
  <c r="ATU37" i="1" s="1"/>
  <c r="ATV37" i="1" s="1"/>
  <c r="ATW37" i="1" s="1"/>
  <c r="ATI37" i="1"/>
  <c r="ATJ37" i="1" s="1"/>
  <c r="ATK37" i="1" s="1"/>
  <c r="ATL37" i="1" s="1"/>
  <c r="ASX37" i="1"/>
  <c r="ASY37" i="1" s="1"/>
  <c r="ASZ37" i="1" s="1"/>
  <c r="ATA37" i="1" s="1"/>
  <c r="ASM37" i="1"/>
  <c r="ASN37" i="1" s="1"/>
  <c r="ASO37" i="1" s="1"/>
  <c r="ASP37" i="1" s="1"/>
  <c r="ASB37" i="1"/>
  <c r="ASC37" i="1" s="1"/>
  <c r="ASD37" i="1" s="1"/>
  <c r="ASE37" i="1" s="1"/>
  <c r="ARQ37" i="1"/>
  <c r="ARR37" i="1" s="1"/>
  <c r="ARS37" i="1" s="1"/>
  <c r="ART37" i="1" s="1"/>
  <c r="ARF37" i="1"/>
  <c r="ARG37" i="1" s="1"/>
  <c r="ARH37" i="1" s="1"/>
  <c r="ARI37" i="1" s="1"/>
  <c r="AQU37" i="1"/>
  <c r="AQV37" i="1" s="1"/>
  <c r="AQW37" i="1" s="1"/>
  <c r="AQX37" i="1" s="1"/>
  <c r="AQJ37" i="1"/>
  <c r="AQK37" i="1" s="1"/>
  <c r="AQL37" i="1" s="1"/>
  <c r="AQM37" i="1" s="1"/>
  <c r="APY37" i="1"/>
  <c r="APZ37" i="1" s="1"/>
  <c r="AQA37" i="1" s="1"/>
  <c r="AQB37" i="1" s="1"/>
  <c r="APN37" i="1"/>
  <c r="APO37" i="1" s="1"/>
  <c r="APP37" i="1" s="1"/>
  <c r="APQ37" i="1" s="1"/>
  <c r="APC37" i="1"/>
  <c r="APD37" i="1" s="1"/>
  <c r="APE37" i="1" s="1"/>
  <c r="APF37" i="1" s="1"/>
  <c r="AOR37" i="1"/>
  <c r="AOS37" i="1" s="1"/>
  <c r="AOT37" i="1" s="1"/>
  <c r="AOU37" i="1" s="1"/>
  <c r="AOG37" i="1"/>
  <c r="AOH37" i="1" s="1"/>
  <c r="AOI37" i="1" s="1"/>
  <c r="AOJ37" i="1" s="1"/>
  <c r="ANV37" i="1"/>
  <c r="ANW37" i="1" s="1"/>
  <c r="ANX37" i="1" s="1"/>
  <c r="ANY37" i="1" s="1"/>
  <c r="ANK37" i="1"/>
  <c r="ANL37" i="1" s="1"/>
  <c r="ANM37" i="1" s="1"/>
  <c r="ANN37" i="1" s="1"/>
  <c r="AMZ37" i="1"/>
  <c r="ANA37" i="1" s="1"/>
  <c r="ANB37" i="1" s="1"/>
  <c r="ANC37" i="1" s="1"/>
  <c r="AMO37" i="1"/>
  <c r="AMP37" i="1" s="1"/>
  <c r="AMQ37" i="1" s="1"/>
  <c r="AMR37" i="1" s="1"/>
  <c r="AMD37" i="1"/>
  <c r="AME37" i="1" s="1"/>
  <c r="AMF37" i="1" s="1"/>
  <c r="AMG37" i="1" s="1"/>
  <c r="ALS37" i="1"/>
  <c r="ALT37" i="1" s="1"/>
  <c r="ALU37" i="1" s="1"/>
  <c r="ALV37" i="1" s="1"/>
  <c r="ALH37" i="1"/>
  <c r="ALI37" i="1" s="1"/>
  <c r="ALJ37" i="1" s="1"/>
  <c r="ALK37" i="1" s="1"/>
  <c r="AKW37" i="1"/>
  <c r="AKX37" i="1" s="1"/>
  <c r="AKY37" i="1" s="1"/>
  <c r="AKZ37" i="1" s="1"/>
  <c r="AKL37" i="1"/>
  <c r="AKM37" i="1" s="1"/>
  <c r="AKN37" i="1" s="1"/>
  <c r="AKO37" i="1" s="1"/>
  <c r="AKA37" i="1"/>
  <c r="AKB37" i="1" s="1"/>
  <c r="AKC37" i="1" s="1"/>
  <c r="AKD37" i="1" s="1"/>
  <c r="AJP37" i="1"/>
  <c r="AJQ37" i="1" s="1"/>
  <c r="AJR37" i="1" s="1"/>
  <c r="AJS37" i="1" s="1"/>
  <c r="AJE37" i="1"/>
  <c r="AJF37" i="1" s="1"/>
  <c r="AJG37" i="1" s="1"/>
  <c r="AJH37" i="1" s="1"/>
  <c r="AIT37" i="1"/>
  <c r="AIU37" i="1" s="1"/>
  <c r="AIV37" i="1" s="1"/>
  <c r="AIW37" i="1" s="1"/>
  <c r="AII37" i="1"/>
  <c r="AIJ37" i="1" s="1"/>
  <c r="AIK37" i="1" s="1"/>
  <c r="AIL37" i="1" s="1"/>
  <c r="AHX37" i="1"/>
  <c r="AHY37" i="1" s="1"/>
  <c r="AHZ37" i="1" s="1"/>
  <c r="AIA37" i="1" s="1"/>
  <c r="AHM37" i="1"/>
  <c r="AHN37" i="1" s="1"/>
  <c r="AHO37" i="1" s="1"/>
  <c r="AHP37" i="1" s="1"/>
  <c r="AHB37" i="1"/>
  <c r="AHC37" i="1" s="1"/>
  <c r="AHD37" i="1" s="1"/>
  <c r="AHE37" i="1" s="1"/>
  <c r="AGQ37" i="1"/>
  <c r="AGR37" i="1" s="1"/>
  <c r="AGS37" i="1" s="1"/>
  <c r="AGT37" i="1" s="1"/>
  <c r="AGF37" i="1"/>
  <c r="AGG37" i="1" s="1"/>
  <c r="AGH37" i="1" s="1"/>
  <c r="AGI37" i="1" s="1"/>
  <c r="AFU37" i="1"/>
  <c r="AFV37" i="1" s="1"/>
  <c r="AFW37" i="1" s="1"/>
  <c r="AFX37" i="1" s="1"/>
  <c r="AFJ37" i="1"/>
  <c r="AFK37" i="1" s="1"/>
  <c r="AFL37" i="1" s="1"/>
  <c r="AFM37" i="1" s="1"/>
  <c r="AEY37" i="1"/>
  <c r="AEZ37" i="1" s="1"/>
  <c r="AFA37" i="1" s="1"/>
  <c r="AFB37" i="1" s="1"/>
  <c r="AEN37" i="1"/>
  <c r="AEO37" i="1" s="1"/>
  <c r="AEP37" i="1" s="1"/>
  <c r="AEQ37" i="1" s="1"/>
  <c r="AEC37" i="1"/>
  <c r="AED37" i="1" s="1"/>
  <c r="AEE37" i="1" s="1"/>
  <c r="AEF37" i="1" s="1"/>
  <c r="ADR37" i="1"/>
  <c r="ADS37" i="1" s="1"/>
  <c r="ADT37" i="1" s="1"/>
  <c r="ADU37" i="1" s="1"/>
  <c r="ADG37" i="1"/>
  <c r="ADH37" i="1" s="1"/>
  <c r="ADI37" i="1" s="1"/>
  <c r="ADJ37" i="1" s="1"/>
  <c r="ACV37" i="1"/>
  <c r="ACW37" i="1" s="1"/>
  <c r="ACX37" i="1" s="1"/>
  <c r="ACY37" i="1" s="1"/>
  <c r="ACK37" i="1"/>
  <c r="ACL37" i="1" s="1"/>
  <c r="ACM37" i="1" s="1"/>
  <c r="ACN37" i="1" s="1"/>
  <c r="ABZ37" i="1"/>
  <c r="ACA37" i="1" s="1"/>
  <c r="ACB37" i="1" s="1"/>
  <c r="ACC37" i="1" s="1"/>
  <c r="ABO37" i="1"/>
  <c r="ABP37" i="1" s="1"/>
  <c r="ABQ37" i="1" s="1"/>
  <c r="ABR37" i="1" s="1"/>
  <c r="ABD37" i="1"/>
  <c r="ABE37" i="1" s="1"/>
  <c r="ABF37" i="1" s="1"/>
  <c r="ABG37" i="1" s="1"/>
  <c r="AAS37" i="1"/>
  <c r="AAT37" i="1" s="1"/>
  <c r="AAU37" i="1" s="1"/>
  <c r="AAV37" i="1" s="1"/>
  <c r="AAH37" i="1"/>
  <c r="AAI37" i="1" s="1"/>
  <c r="AAJ37" i="1" s="1"/>
  <c r="AAK37" i="1" s="1"/>
  <c r="ZW37" i="1"/>
  <c r="ZX37" i="1" s="1"/>
  <c r="ZY37" i="1" s="1"/>
  <c r="ZZ37" i="1" s="1"/>
  <c r="ZL37" i="1"/>
  <c r="ZM37" i="1" s="1"/>
  <c r="ZN37" i="1" s="1"/>
  <c r="ZO37" i="1" s="1"/>
  <c r="ZA37" i="1"/>
  <c r="ZB37" i="1" s="1"/>
  <c r="ZC37" i="1" s="1"/>
  <c r="ZD37" i="1" s="1"/>
  <c r="YP37" i="1"/>
  <c r="YQ37" i="1" s="1"/>
  <c r="YR37" i="1" s="1"/>
  <c r="YS37" i="1" s="1"/>
  <c r="YE37" i="1"/>
  <c r="YF37" i="1" s="1"/>
  <c r="YG37" i="1" s="1"/>
  <c r="YH37" i="1" s="1"/>
  <c r="XT37" i="1"/>
  <c r="XU37" i="1" s="1"/>
  <c r="XV37" i="1" s="1"/>
  <c r="XW37" i="1" s="1"/>
  <c r="XI37" i="1"/>
  <c r="XJ37" i="1" s="1"/>
  <c r="XK37" i="1" s="1"/>
  <c r="XL37" i="1" s="1"/>
  <c r="WX37" i="1"/>
  <c r="WY37" i="1" s="1"/>
  <c r="WZ37" i="1" s="1"/>
  <c r="XA37" i="1" s="1"/>
  <c r="WM37" i="1"/>
  <c r="WN37" i="1" s="1"/>
  <c r="WO37" i="1" s="1"/>
  <c r="WP37" i="1" s="1"/>
  <c r="WB37" i="1"/>
  <c r="WC37" i="1" s="1"/>
  <c r="WD37" i="1" s="1"/>
  <c r="WE37" i="1" s="1"/>
  <c r="VQ37" i="1"/>
  <c r="VR37" i="1" s="1"/>
  <c r="VS37" i="1" s="1"/>
  <c r="VT37" i="1" s="1"/>
  <c r="VF37" i="1"/>
  <c r="VG37" i="1" s="1"/>
  <c r="VH37" i="1" s="1"/>
  <c r="VI37" i="1" s="1"/>
  <c r="UU37" i="1"/>
  <c r="UV37" i="1" s="1"/>
  <c r="UW37" i="1" s="1"/>
  <c r="UX37" i="1" s="1"/>
  <c r="UJ37" i="1"/>
  <c r="UK37" i="1" s="1"/>
  <c r="UL37" i="1" s="1"/>
  <c r="UM37" i="1" s="1"/>
  <c r="TY37" i="1"/>
  <c r="TZ37" i="1" s="1"/>
  <c r="UA37" i="1" s="1"/>
  <c r="UB37" i="1" s="1"/>
  <c r="TN37" i="1"/>
  <c r="TO37" i="1" s="1"/>
  <c r="TP37" i="1" s="1"/>
  <c r="TQ37" i="1" s="1"/>
  <c r="TC37" i="1"/>
  <c r="TD37" i="1" s="1"/>
  <c r="TE37" i="1" s="1"/>
  <c r="TF37" i="1" s="1"/>
  <c r="SR37" i="1"/>
  <c r="SS37" i="1" s="1"/>
  <c r="ST37" i="1" s="1"/>
  <c r="SU37" i="1" s="1"/>
  <c r="SG37" i="1"/>
  <c r="SH37" i="1" s="1"/>
  <c r="SI37" i="1" s="1"/>
  <c r="SJ37" i="1" s="1"/>
  <c r="RV37" i="1"/>
  <c r="RW37" i="1" s="1"/>
  <c r="RX37" i="1" s="1"/>
  <c r="RY37" i="1" s="1"/>
  <c r="RK37" i="1"/>
  <c r="RL37" i="1" s="1"/>
  <c r="RM37" i="1" s="1"/>
  <c r="RN37" i="1" s="1"/>
  <c r="QZ37" i="1"/>
  <c r="RA37" i="1" s="1"/>
  <c r="RB37" i="1" s="1"/>
  <c r="RC37" i="1" s="1"/>
  <c r="QO37" i="1"/>
  <c r="QP37" i="1" s="1"/>
  <c r="QQ37" i="1" s="1"/>
  <c r="QR37" i="1" s="1"/>
  <c r="QD37" i="1"/>
  <c r="QE37" i="1" s="1"/>
  <c r="QF37" i="1" s="1"/>
  <c r="QG37" i="1" s="1"/>
  <c r="PS37" i="1"/>
  <c r="PT37" i="1" s="1"/>
  <c r="PU37" i="1" s="1"/>
  <c r="PV37" i="1" s="1"/>
  <c r="PH37" i="1"/>
  <c r="PI37" i="1" s="1"/>
  <c r="PJ37" i="1" s="1"/>
  <c r="PK37" i="1" s="1"/>
  <c r="OW37" i="1"/>
  <c r="OX37" i="1" s="1"/>
  <c r="OY37" i="1" s="1"/>
  <c r="OZ37" i="1" s="1"/>
  <c r="OL37" i="1"/>
  <c r="OM37" i="1" s="1"/>
  <c r="ON37" i="1" s="1"/>
  <c r="OO37" i="1" s="1"/>
  <c r="OA37" i="1"/>
  <c r="OB37" i="1" s="1"/>
  <c r="OC37" i="1" s="1"/>
  <c r="OD37" i="1" s="1"/>
  <c r="NP37" i="1"/>
  <c r="NQ37" i="1" s="1"/>
  <c r="NR37" i="1" s="1"/>
  <c r="NS37" i="1" s="1"/>
  <c r="NE37" i="1"/>
  <c r="NF37" i="1" s="1"/>
  <c r="NG37" i="1" s="1"/>
  <c r="NH37" i="1" s="1"/>
  <c r="MT37" i="1"/>
  <c r="MU37" i="1" s="1"/>
  <c r="MV37" i="1" s="1"/>
  <c r="MW37" i="1" s="1"/>
  <c r="MI37" i="1"/>
  <c r="MJ37" i="1" s="1"/>
  <c r="MK37" i="1" s="1"/>
  <c r="ML37" i="1" s="1"/>
  <c r="LX37" i="1"/>
  <c r="LY37" i="1" s="1"/>
  <c r="LZ37" i="1" s="1"/>
  <c r="MA37" i="1" s="1"/>
  <c r="LM37" i="1"/>
  <c r="LN37" i="1" s="1"/>
  <c r="LO37" i="1" s="1"/>
  <c r="LP37" i="1" s="1"/>
  <c r="LB37" i="1"/>
  <c r="LC37" i="1" s="1"/>
  <c r="LD37" i="1" s="1"/>
  <c r="LE37" i="1" s="1"/>
  <c r="KQ37" i="1"/>
  <c r="KR37" i="1" s="1"/>
  <c r="KS37" i="1" s="1"/>
  <c r="KT37" i="1" s="1"/>
  <c r="KF37" i="1"/>
  <c r="KG37" i="1" s="1"/>
  <c r="KH37" i="1" s="1"/>
  <c r="KI37" i="1" s="1"/>
  <c r="JU37" i="1"/>
  <c r="JV37" i="1" s="1"/>
  <c r="JW37" i="1" s="1"/>
  <c r="JX37" i="1" s="1"/>
  <c r="JJ37" i="1"/>
  <c r="JK37" i="1" s="1"/>
  <c r="JL37" i="1" s="1"/>
  <c r="JM37" i="1" s="1"/>
  <c r="IY37" i="1"/>
  <c r="IZ37" i="1" s="1"/>
  <c r="JA37" i="1" s="1"/>
  <c r="JB37" i="1" s="1"/>
  <c r="IN37" i="1"/>
  <c r="IO37" i="1" s="1"/>
  <c r="IP37" i="1" s="1"/>
  <c r="IQ37" i="1" s="1"/>
  <c r="IC37" i="1"/>
  <c r="ID37" i="1" s="1"/>
  <c r="IE37" i="1" s="1"/>
  <c r="IF37" i="1" s="1"/>
  <c r="HR37" i="1"/>
  <c r="HS37" i="1" s="1"/>
  <c r="HT37" i="1" s="1"/>
  <c r="HU37" i="1" s="1"/>
  <c r="HG37" i="1"/>
  <c r="HH37" i="1" s="1"/>
  <c r="HI37" i="1" s="1"/>
  <c r="HJ37" i="1" s="1"/>
  <c r="GV37" i="1"/>
  <c r="GW37" i="1" s="1"/>
  <c r="GX37" i="1" s="1"/>
  <c r="GY37" i="1" s="1"/>
  <c r="GK37" i="1"/>
  <c r="GL37" i="1" s="1"/>
  <c r="GM37" i="1" s="1"/>
  <c r="GN37" i="1" s="1"/>
  <c r="FZ37" i="1"/>
  <c r="GA37" i="1" s="1"/>
  <c r="GB37" i="1" s="1"/>
  <c r="GC37" i="1" s="1"/>
  <c r="FO37" i="1"/>
  <c r="FP37" i="1" s="1"/>
  <c r="FQ37" i="1" s="1"/>
  <c r="FR37" i="1" s="1"/>
  <c r="FD37" i="1"/>
  <c r="FE37" i="1" s="1"/>
  <c r="FF37" i="1" s="1"/>
  <c r="FG37" i="1" s="1"/>
  <c r="ES37" i="1"/>
  <c r="ET37" i="1" s="1"/>
  <c r="EU37" i="1" s="1"/>
  <c r="EV37" i="1" s="1"/>
  <c r="EH37" i="1"/>
  <c r="EI37" i="1" s="1"/>
  <c r="EJ37" i="1" s="1"/>
  <c r="EK37" i="1" s="1"/>
  <c r="DW37" i="1"/>
  <c r="DX37" i="1" s="1"/>
  <c r="DY37" i="1" s="1"/>
  <c r="DZ37" i="1" s="1"/>
  <c r="DL37" i="1"/>
  <c r="DM37" i="1" s="1"/>
  <c r="DN37" i="1" s="1"/>
  <c r="DO37" i="1" s="1"/>
  <c r="DA37" i="1"/>
  <c r="DB37" i="1" s="1"/>
  <c r="DC37" i="1" s="1"/>
  <c r="DD37" i="1" s="1"/>
  <c r="CP37" i="1"/>
  <c r="CQ37" i="1" s="1"/>
  <c r="CR37" i="1" s="1"/>
  <c r="CS37" i="1" s="1"/>
  <c r="CE37" i="1"/>
  <c r="CF37" i="1" s="1"/>
  <c r="CG37" i="1" s="1"/>
  <c r="CH37" i="1" s="1"/>
  <c r="BT37" i="1"/>
  <c r="BU37" i="1" s="1"/>
  <c r="BV37" i="1" s="1"/>
  <c r="BW37" i="1" s="1"/>
  <c r="BI37" i="1"/>
  <c r="BJ37" i="1" s="1"/>
  <c r="BK37" i="1" s="1"/>
  <c r="BL37" i="1" s="1"/>
  <c r="AX37" i="1"/>
  <c r="AY37" i="1" s="1"/>
  <c r="AZ37" i="1" s="1"/>
  <c r="BA37" i="1" s="1"/>
  <c r="AM37" i="1"/>
  <c r="AN37" i="1" s="1"/>
  <c r="AO37" i="1" s="1"/>
  <c r="AP37" i="1" s="1"/>
  <c r="AB37" i="1"/>
  <c r="AC37" i="1" s="1"/>
  <c r="AD37" i="1" s="1"/>
  <c r="AE37" i="1" s="1"/>
  <c r="Q37" i="1"/>
  <c r="R37" i="1" s="1"/>
  <c r="S37" i="1" s="1"/>
  <c r="T37" i="1" s="1"/>
  <c r="F37" i="1"/>
  <c r="G37" i="1" s="1"/>
  <c r="H37" i="1" s="1"/>
  <c r="I37" i="1" s="1"/>
  <c r="CLI36" i="1"/>
  <c r="CLJ36" i="1" s="1"/>
  <c r="CLK36" i="1" s="1"/>
  <c r="CLL36" i="1" s="1"/>
  <c r="CKX36" i="1"/>
  <c r="CKY36" i="1" s="1"/>
  <c r="CKZ36" i="1" s="1"/>
  <c r="CLA36" i="1" s="1"/>
  <c r="CKM36" i="1"/>
  <c r="CKN36" i="1" s="1"/>
  <c r="CKO36" i="1" s="1"/>
  <c r="CKP36" i="1" s="1"/>
  <c r="CKB36" i="1"/>
  <c r="CKC36" i="1" s="1"/>
  <c r="CKD36" i="1" s="1"/>
  <c r="CKE36" i="1" s="1"/>
  <c r="CJQ36" i="1"/>
  <c r="CJR36" i="1" s="1"/>
  <c r="CJS36" i="1" s="1"/>
  <c r="CJT36" i="1" s="1"/>
  <c r="CJF36" i="1"/>
  <c r="CJG36" i="1" s="1"/>
  <c r="CJH36" i="1" s="1"/>
  <c r="CJI36" i="1" s="1"/>
  <c r="CIU36" i="1"/>
  <c r="CIV36" i="1" s="1"/>
  <c r="CIW36" i="1" s="1"/>
  <c r="CIX36" i="1" s="1"/>
  <c r="CIJ36" i="1"/>
  <c r="CIK36" i="1" s="1"/>
  <c r="CIL36" i="1" s="1"/>
  <c r="CIM36" i="1" s="1"/>
  <c r="CHY36" i="1"/>
  <c r="CHZ36" i="1" s="1"/>
  <c r="CIA36" i="1" s="1"/>
  <c r="CIB36" i="1" s="1"/>
  <c r="CHN36" i="1"/>
  <c r="CHO36" i="1" s="1"/>
  <c r="CHP36" i="1" s="1"/>
  <c r="CHQ36" i="1" s="1"/>
  <c r="CHC36" i="1"/>
  <c r="CHD36" i="1" s="1"/>
  <c r="CHE36" i="1" s="1"/>
  <c r="CHF36" i="1" s="1"/>
  <c r="CGR36" i="1"/>
  <c r="CGS36" i="1" s="1"/>
  <c r="CGT36" i="1" s="1"/>
  <c r="CGU36" i="1" s="1"/>
  <c r="CGG36" i="1"/>
  <c r="CGH36" i="1" s="1"/>
  <c r="CGI36" i="1" s="1"/>
  <c r="CGJ36" i="1" s="1"/>
  <c r="CFV36" i="1"/>
  <c r="CFW36" i="1" s="1"/>
  <c r="CFX36" i="1" s="1"/>
  <c r="CFY36" i="1" s="1"/>
  <c r="CFK36" i="1"/>
  <c r="CFL36" i="1" s="1"/>
  <c r="CFM36" i="1" s="1"/>
  <c r="CFN36" i="1" s="1"/>
  <c r="CEZ36" i="1"/>
  <c r="CFA36" i="1" s="1"/>
  <c r="CFB36" i="1" s="1"/>
  <c r="CFC36" i="1" s="1"/>
  <c r="CEO36" i="1"/>
  <c r="CEP36" i="1" s="1"/>
  <c r="CEQ36" i="1" s="1"/>
  <c r="CER36" i="1" s="1"/>
  <c r="CED36" i="1"/>
  <c r="CEE36" i="1" s="1"/>
  <c r="CEF36" i="1" s="1"/>
  <c r="CEG36" i="1" s="1"/>
  <c r="CDS36" i="1"/>
  <c r="CDT36" i="1" s="1"/>
  <c r="CDU36" i="1" s="1"/>
  <c r="CDV36" i="1" s="1"/>
  <c r="CDH36" i="1"/>
  <c r="CDI36" i="1" s="1"/>
  <c r="CDJ36" i="1" s="1"/>
  <c r="CDK36" i="1" s="1"/>
  <c r="CCW36" i="1"/>
  <c r="CCX36" i="1" s="1"/>
  <c r="CCY36" i="1" s="1"/>
  <c r="CCZ36" i="1" s="1"/>
  <c r="CCL36" i="1"/>
  <c r="CCM36" i="1" s="1"/>
  <c r="CCN36" i="1" s="1"/>
  <c r="CCO36" i="1" s="1"/>
  <c r="CCA36" i="1"/>
  <c r="CCB36" i="1" s="1"/>
  <c r="CCC36" i="1" s="1"/>
  <c r="CCD36" i="1" s="1"/>
  <c r="CBP36" i="1"/>
  <c r="CBQ36" i="1" s="1"/>
  <c r="CBR36" i="1" s="1"/>
  <c r="CBS36" i="1" s="1"/>
  <c r="CBE36" i="1"/>
  <c r="CBF36" i="1" s="1"/>
  <c r="CBG36" i="1" s="1"/>
  <c r="CBH36" i="1" s="1"/>
  <c r="CAT36" i="1"/>
  <c r="CAU36" i="1" s="1"/>
  <c r="CAV36" i="1" s="1"/>
  <c r="CAW36" i="1" s="1"/>
  <c r="CAI36" i="1"/>
  <c r="CAJ36" i="1" s="1"/>
  <c r="CAK36" i="1" s="1"/>
  <c r="CAL36" i="1" s="1"/>
  <c r="BZX36" i="1"/>
  <c r="BZY36" i="1" s="1"/>
  <c r="BZZ36" i="1" s="1"/>
  <c r="CAA36" i="1" s="1"/>
  <c r="BZM36" i="1"/>
  <c r="BZN36" i="1" s="1"/>
  <c r="BZO36" i="1" s="1"/>
  <c r="BZP36" i="1" s="1"/>
  <c r="BZB36" i="1"/>
  <c r="BZC36" i="1" s="1"/>
  <c r="BZD36" i="1" s="1"/>
  <c r="BZE36" i="1" s="1"/>
  <c r="BYQ36" i="1"/>
  <c r="BYR36" i="1" s="1"/>
  <c r="BYS36" i="1" s="1"/>
  <c r="BYT36" i="1" s="1"/>
  <c r="BYF36" i="1"/>
  <c r="BYG36" i="1" s="1"/>
  <c r="BYH36" i="1" s="1"/>
  <c r="BYI36" i="1" s="1"/>
  <c r="BXU36" i="1"/>
  <c r="BXV36" i="1" s="1"/>
  <c r="BXW36" i="1" s="1"/>
  <c r="BXX36" i="1" s="1"/>
  <c r="BXJ36" i="1"/>
  <c r="BXK36" i="1" s="1"/>
  <c r="BXL36" i="1" s="1"/>
  <c r="BXM36" i="1" s="1"/>
  <c r="BWY36" i="1"/>
  <c r="BWZ36" i="1" s="1"/>
  <c r="BXA36" i="1" s="1"/>
  <c r="BXB36" i="1" s="1"/>
  <c r="BWN36" i="1"/>
  <c r="BWO36" i="1" s="1"/>
  <c r="BWP36" i="1" s="1"/>
  <c r="BWQ36" i="1" s="1"/>
  <c r="BWC36" i="1"/>
  <c r="BWD36" i="1" s="1"/>
  <c r="BWE36" i="1" s="1"/>
  <c r="BWF36" i="1" s="1"/>
  <c r="BVR36" i="1"/>
  <c r="BVS36" i="1" s="1"/>
  <c r="BVT36" i="1" s="1"/>
  <c r="BVU36" i="1" s="1"/>
  <c r="BVG36" i="1"/>
  <c r="BVH36" i="1" s="1"/>
  <c r="BVI36" i="1" s="1"/>
  <c r="BVJ36" i="1" s="1"/>
  <c r="BUV36" i="1"/>
  <c r="BUW36" i="1" s="1"/>
  <c r="BUX36" i="1" s="1"/>
  <c r="BUY36" i="1" s="1"/>
  <c r="BUK36" i="1"/>
  <c r="BUL36" i="1" s="1"/>
  <c r="BUM36" i="1" s="1"/>
  <c r="BUN36" i="1" s="1"/>
  <c r="BTZ36" i="1"/>
  <c r="BUA36" i="1" s="1"/>
  <c r="BUB36" i="1" s="1"/>
  <c r="BUC36" i="1" s="1"/>
  <c r="BTO36" i="1"/>
  <c r="BTP36" i="1" s="1"/>
  <c r="BTQ36" i="1" s="1"/>
  <c r="BTR36" i="1" s="1"/>
  <c r="BTD36" i="1"/>
  <c r="BTE36" i="1" s="1"/>
  <c r="BTF36" i="1" s="1"/>
  <c r="BTG36" i="1" s="1"/>
  <c r="BSS36" i="1"/>
  <c r="BST36" i="1" s="1"/>
  <c r="BSU36" i="1" s="1"/>
  <c r="BSV36" i="1" s="1"/>
  <c r="BSJ36" i="1"/>
  <c r="BSK36" i="1" s="1"/>
  <c r="BSH36" i="1"/>
  <c r="BSI36" i="1" s="1"/>
  <c r="BRW36" i="1"/>
  <c r="BRX36" i="1" s="1"/>
  <c r="BRY36" i="1" s="1"/>
  <c r="BRZ36" i="1" s="1"/>
  <c r="BRL36" i="1"/>
  <c r="BRM36" i="1" s="1"/>
  <c r="BRN36" i="1" s="1"/>
  <c r="BRO36" i="1" s="1"/>
  <c r="BRA36" i="1"/>
  <c r="BRB36" i="1" s="1"/>
  <c r="BRC36" i="1" s="1"/>
  <c r="BRD36" i="1" s="1"/>
  <c r="BQP36" i="1"/>
  <c r="BQQ36" i="1" s="1"/>
  <c r="BQR36" i="1" s="1"/>
  <c r="BQS36" i="1" s="1"/>
  <c r="BQE36" i="1"/>
  <c r="BQF36" i="1" s="1"/>
  <c r="BQG36" i="1" s="1"/>
  <c r="BQH36" i="1" s="1"/>
  <c r="BPV36" i="1"/>
  <c r="BPW36" i="1" s="1"/>
  <c r="BPT36" i="1"/>
  <c r="BPU36" i="1" s="1"/>
  <c r="BPI36" i="1"/>
  <c r="BPJ36" i="1" s="1"/>
  <c r="BPK36" i="1" s="1"/>
  <c r="BPL36" i="1" s="1"/>
  <c r="BOX36" i="1"/>
  <c r="BOY36" i="1" s="1"/>
  <c r="BOZ36" i="1" s="1"/>
  <c r="BPA36" i="1" s="1"/>
  <c r="BOM36" i="1"/>
  <c r="BON36" i="1" s="1"/>
  <c r="BOO36" i="1" s="1"/>
  <c r="BOP36" i="1" s="1"/>
  <c r="BOD36" i="1"/>
  <c r="BOE36" i="1" s="1"/>
  <c r="BOB36" i="1"/>
  <c r="BOC36" i="1" s="1"/>
  <c r="BNQ36" i="1"/>
  <c r="BNR36" i="1" s="1"/>
  <c r="BNS36" i="1" s="1"/>
  <c r="BNT36" i="1" s="1"/>
  <c r="BNF36" i="1"/>
  <c r="BNG36" i="1" s="1"/>
  <c r="BNH36" i="1" s="1"/>
  <c r="BNI36" i="1" s="1"/>
  <c r="BMU36" i="1"/>
  <c r="BMV36" i="1" s="1"/>
  <c r="BMW36" i="1" s="1"/>
  <c r="BMX36" i="1" s="1"/>
  <c r="BML36" i="1"/>
  <c r="BMM36" i="1" s="1"/>
  <c r="BMJ36" i="1"/>
  <c r="BMK36" i="1" s="1"/>
  <c r="BLY36" i="1"/>
  <c r="BLZ36" i="1" s="1"/>
  <c r="BMA36" i="1" s="1"/>
  <c r="BMB36" i="1" s="1"/>
  <c r="BLN36" i="1"/>
  <c r="BLO36" i="1" s="1"/>
  <c r="BLP36" i="1" s="1"/>
  <c r="BLQ36" i="1" s="1"/>
  <c r="BLC36" i="1"/>
  <c r="BLD36" i="1" s="1"/>
  <c r="BLE36" i="1" s="1"/>
  <c r="BLF36" i="1" s="1"/>
  <c r="BKR36" i="1"/>
  <c r="BKS36" i="1" s="1"/>
  <c r="BKT36" i="1" s="1"/>
  <c r="BKU36" i="1" s="1"/>
  <c r="BKG36" i="1"/>
  <c r="BKH36" i="1" s="1"/>
  <c r="BKI36" i="1" s="1"/>
  <c r="BKJ36" i="1" s="1"/>
  <c r="BJX36" i="1"/>
  <c r="BJY36" i="1" s="1"/>
  <c r="BJV36" i="1"/>
  <c r="BJW36" i="1" s="1"/>
  <c r="BJK36" i="1"/>
  <c r="BJL36" i="1" s="1"/>
  <c r="BJM36" i="1" s="1"/>
  <c r="BJN36" i="1" s="1"/>
  <c r="BJB36" i="1"/>
  <c r="BJC36" i="1" s="1"/>
  <c r="BIZ36" i="1"/>
  <c r="BJA36" i="1" s="1"/>
  <c r="BIO36" i="1"/>
  <c r="BIP36" i="1" s="1"/>
  <c r="BIQ36" i="1" s="1"/>
  <c r="BIR36" i="1" s="1"/>
  <c r="BIF36" i="1"/>
  <c r="BIG36" i="1" s="1"/>
  <c r="BID36" i="1"/>
  <c r="BIE36" i="1" s="1"/>
  <c r="BHS36" i="1"/>
  <c r="BHT36" i="1" s="1"/>
  <c r="BHU36" i="1" s="1"/>
  <c r="BHV36" i="1" s="1"/>
  <c r="BHH36" i="1"/>
  <c r="BHI36" i="1" s="1"/>
  <c r="BHJ36" i="1" s="1"/>
  <c r="BHK36" i="1" s="1"/>
  <c r="BGW36" i="1"/>
  <c r="BGX36" i="1" s="1"/>
  <c r="BGY36" i="1" s="1"/>
  <c r="BGZ36" i="1" s="1"/>
  <c r="BGL36" i="1"/>
  <c r="BGM36" i="1" s="1"/>
  <c r="BGN36" i="1" s="1"/>
  <c r="BGO36" i="1" s="1"/>
  <c r="BGA36" i="1"/>
  <c r="BGB36" i="1" s="1"/>
  <c r="BGC36" i="1" s="1"/>
  <c r="BGD36" i="1" s="1"/>
  <c r="BFR36" i="1"/>
  <c r="BFS36" i="1" s="1"/>
  <c r="BFP36" i="1"/>
  <c r="BFQ36" i="1" s="1"/>
  <c r="BFE36" i="1"/>
  <c r="BFF36" i="1" s="1"/>
  <c r="BFG36" i="1" s="1"/>
  <c r="BFH36" i="1" s="1"/>
  <c r="BET36" i="1"/>
  <c r="BEU36" i="1" s="1"/>
  <c r="BEV36" i="1" s="1"/>
  <c r="BEW36" i="1" s="1"/>
  <c r="BEI36" i="1"/>
  <c r="BEJ36" i="1" s="1"/>
  <c r="BEK36" i="1" s="1"/>
  <c r="BEL36" i="1" s="1"/>
  <c r="BDZ36" i="1"/>
  <c r="BEA36" i="1" s="1"/>
  <c r="BDX36" i="1"/>
  <c r="BDY36" i="1" s="1"/>
  <c r="BDM36" i="1"/>
  <c r="BDN36" i="1" s="1"/>
  <c r="BDO36" i="1" s="1"/>
  <c r="BDP36" i="1" s="1"/>
  <c r="BDD36" i="1"/>
  <c r="BDE36" i="1" s="1"/>
  <c r="BDB36" i="1"/>
  <c r="BDC36" i="1" s="1"/>
  <c r="BCQ36" i="1"/>
  <c r="BCR36" i="1" s="1"/>
  <c r="BCS36" i="1" s="1"/>
  <c r="BCT36" i="1" s="1"/>
  <c r="BCF36" i="1"/>
  <c r="BCG36" i="1" s="1"/>
  <c r="BCH36" i="1" s="1"/>
  <c r="BCI36" i="1" s="1"/>
  <c r="BBU36" i="1"/>
  <c r="BBV36" i="1" s="1"/>
  <c r="BBW36" i="1" s="1"/>
  <c r="BBX36" i="1" s="1"/>
  <c r="BBJ36" i="1"/>
  <c r="BBK36" i="1" s="1"/>
  <c r="BBL36" i="1" s="1"/>
  <c r="BBM36" i="1" s="1"/>
  <c r="BAY36" i="1"/>
  <c r="BAZ36" i="1" s="1"/>
  <c r="BBA36" i="1" s="1"/>
  <c r="BBB36" i="1" s="1"/>
  <c r="BAN36" i="1"/>
  <c r="BAO36" i="1" s="1"/>
  <c r="BAP36" i="1" s="1"/>
  <c r="BAQ36" i="1" s="1"/>
  <c r="BAC36" i="1"/>
  <c r="BAD36" i="1" s="1"/>
  <c r="BAE36" i="1" s="1"/>
  <c r="BAF36" i="1" s="1"/>
  <c r="AZR36" i="1"/>
  <c r="AZS36" i="1" s="1"/>
  <c r="AZT36" i="1" s="1"/>
  <c r="AZU36" i="1" s="1"/>
  <c r="AZG36" i="1"/>
  <c r="AZH36" i="1" s="1"/>
  <c r="AZI36" i="1" s="1"/>
  <c r="AZJ36" i="1" s="1"/>
  <c r="AYX36" i="1"/>
  <c r="AYY36" i="1" s="1"/>
  <c r="AYV36" i="1"/>
  <c r="AYW36" i="1" s="1"/>
  <c r="AYK36" i="1"/>
  <c r="AYL36" i="1" s="1"/>
  <c r="AYM36" i="1" s="1"/>
  <c r="AYN36" i="1" s="1"/>
  <c r="AYB36" i="1"/>
  <c r="AYC36" i="1" s="1"/>
  <c r="AXZ36" i="1"/>
  <c r="AYA36" i="1" s="1"/>
  <c r="AXO36" i="1"/>
  <c r="AXP36" i="1" s="1"/>
  <c r="AXQ36" i="1" s="1"/>
  <c r="AXR36" i="1" s="1"/>
  <c r="AXD36" i="1"/>
  <c r="AXE36" i="1" s="1"/>
  <c r="AXF36" i="1" s="1"/>
  <c r="AXG36" i="1" s="1"/>
  <c r="AWS36" i="1"/>
  <c r="AWT36" i="1" s="1"/>
  <c r="AWU36" i="1" s="1"/>
  <c r="AWV36" i="1" s="1"/>
  <c r="AWJ36" i="1"/>
  <c r="AWK36" i="1" s="1"/>
  <c r="AWH36" i="1"/>
  <c r="AWI36" i="1" s="1"/>
  <c r="AVW36" i="1"/>
  <c r="AVX36" i="1" s="1"/>
  <c r="AVY36" i="1" s="1"/>
  <c r="AVZ36" i="1" s="1"/>
  <c r="AVL36" i="1"/>
  <c r="AVM36" i="1" s="1"/>
  <c r="AVN36" i="1" s="1"/>
  <c r="AVO36" i="1" s="1"/>
  <c r="AVA36" i="1"/>
  <c r="AVB36" i="1" s="1"/>
  <c r="AVC36" i="1" s="1"/>
  <c r="AVD36" i="1" s="1"/>
  <c r="AUR36" i="1"/>
  <c r="AUS36" i="1" s="1"/>
  <c r="AUP36" i="1"/>
  <c r="AUQ36" i="1" s="1"/>
  <c r="AUE36" i="1"/>
  <c r="AUF36" i="1" s="1"/>
  <c r="AUG36" i="1" s="1"/>
  <c r="AUH36" i="1" s="1"/>
  <c r="ATT36" i="1"/>
  <c r="ATU36" i="1" s="1"/>
  <c r="ATV36" i="1" s="1"/>
  <c r="ATW36" i="1" s="1"/>
  <c r="ATI36" i="1"/>
  <c r="ATJ36" i="1" s="1"/>
  <c r="ATK36" i="1" s="1"/>
  <c r="ATL36" i="1" s="1"/>
  <c r="ASX36" i="1"/>
  <c r="ASY36" i="1" s="1"/>
  <c r="ASZ36" i="1" s="1"/>
  <c r="ATA36" i="1" s="1"/>
  <c r="ASM36" i="1"/>
  <c r="ASN36" i="1" s="1"/>
  <c r="ASO36" i="1" s="1"/>
  <c r="ASP36" i="1" s="1"/>
  <c r="ASD36" i="1"/>
  <c r="ASE36" i="1" s="1"/>
  <c r="ASB36" i="1"/>
  <c r="ASC36" i="1" s="1"/>
  <c r="ARQ36" i="1"/>
  <c r="ARR36" i="1" s="1"/>
  <c r="ARS36" i="1" s="1"/>
  <c r="ART36" i="1" s="1"/>
  <c r="ARF36" i="1"/>
  <c r="ARG36" i="1" s="1"/>
  <c r="ARH36" i="1" s="1"/>
  <c r="ARI36" i="1" s="1"/>
  <c r="AQU36" i="1"/>
  <c r="AQV36" i="1" s="1"/>
  <c r="AQW36" i="1" s="1"/>
  <c r="AQX36" i="1" s="1"/>
  <c r="AQJ36" i="1"/>
  <c r="AQK36" i="1" s="1"/>
  <c r="AQL36" i="1" s="1"/>
  <c r="AQM36" i="1" s="1"/>
  <c r="APY36" i="1"/>
  <c r="APZ36" i="1" s="1"/>
  <c r="AQA36" i="1" s="1"/>
  <c r="AQB36" i="1" s="1"/>
  <c r="APN36" i="1"/>
  <c r="APO36" i="1" s="1"/>
  <c r="APP36" i="1" s="1"/>
  <c r="APQ36" i="1" s="1"/>
  <c r="APC36" i="1"/>
  <c r="APD36" i="1" s="1"/>
  <c r="APE36" i="1" s="1"/>
  <c r="APF36" i="1" s="1"/>
  <c r="AOR36" i="1"/>
  <c r="AOS36" i="1" s="1"/>
  <c r="AOT36" i="1" s="1"/>
  <c r="AOU36" i="1" s="1"/>
  <c r="AOG36" i="1"/>
  <c r="AOH36" i="1" s="1"/>
  <c r="AOI36" i="1" s="1"/>
  <c r="AOJ36" i="1" s="1"/>
  <c r="ANV36" i="1"/>
  <c r="ANW36" i="1" s="1"/>
  <c r="ANX36" i="1" s="1"/>
  <c r="ANY36" i="1" s="1"/>
  <c r="ANK36" i="1"/>
  <c r="ANL36" i="1" s="1"/>
  <c r="ANM36" i="1" s="1"/>
  <c r="ANN36" i="1" s="1"/>
  <c r="ANB36" i="1"/>
  <c r="ANC36" i="1" s="1"/>
  <c r="AMZ36" i="1"/>
  <c r="ANA36" i="1" s="1"/>
  <c r="AMO36" i="1"/>
  <c r="AMP36" i="1" s="1"/>
  <c r="AMQ36" i="1" s="1"/>
  <c r="AMR36" i="1" s="1"/>
  <c r="AMD36" i="1"/>
  <c r="AME36" i="1" s="1"/>
  <c r="AMF36" i="1" s="1"/>
  <c r="AMG36" i="1" s="1"/>
  <c r="ALS36" i="1"/>
  <c r="ALT36" i="1" s="1"/>
  <c r="ALU36" i="1" s="1"/>
  <c r="ALV36" i="1" s="1"/>
  <c r="ALH36" i="1"/>
  <c r="ALI36" i="1" s="1"/>
  <c r="ALJ36" i="1" s="1"/>
  <c r="ALK36" i="1" s="1"/>
  <c r="AKW36" i="1"/>
  <c r="AKX36" i="1" s="1"/>
  <c r="AKY36" i="1" s="1"/>
  <c r="AKZ36" i="1" s="1"/>
  <c r="AKN36" i="1"/>
  <c r="AKO36" i="1" s="1"/>
  <c r="AKL36" i="1"/>
  <c r="AKM36" i="1" s="1"/>
  <c r="AKA36" i="1"/>
  <c r="AKB36" i="1" s="1"/>
  <c r="AKC36" i="1" s="1"/>
  <c r="AKD36" i="1" s="1"/>
  <c r="AJP36" i="1"/>
  <c r="AJQ36" i="1" s="1"/>
  <c r="AJR36" i="1" s="1"/>
  <c r="AJS36" i="1" s="1"/>
  <c r="AJE36" i="1"/>
  <c r="AJF36" i="1" s="1"/>
  <c r="AJG36" i="1" s="1"/>
  <c r="AJH36" i="1" s="1"/>
  <c r="AIV36" i="1"/>
  <c r="AIW36" i="1" s="1"/>
  <c r="AIT36" i="1"/>
  <c r="AIU36" i="1" s="1"/>
  <c r="AII36" i="1"/>
  <c r="AIJ36" i="1" s="1"/>
  <c r="AIK36" i="1" s="1"/>
  <c r="AIL36" i="1" s="1"/>
  <c r="AHX36" i="1"/>
  <c r="AHY36" i="1" s="1"/>
  <c r="AHZ36" i="1" s="1"/>
  <c r="AIA36" i="1" s="1"/>
  <c r="AHM36" i="1"/>
  <c r="AHN36" i="1" s="1"/>
  <c r="AHO36" i="1" s="1"/>
  <c r="AHP36" i="1" s="1"/>
  <c r="AHD36" i="1"/>
  <c r="AHE36" i="1" s="1"/>
  <c r="AHB36" i="1"/>
  <c r="AHC36" i="1" s="1"/>
  <c r="AGQ36" i="1"/>
  <c r="AGR36" i="1" s="1"/>
  <c r="AGS36" i="1" s="1"/>
  <c r="AGT36" i="1" s="1"/>
  <c r="AGH36" i="1"/>
  <c r="AGI36" i="1" s="1"/>
  <c r="AGF36" i="1"/>
  <c r="AGG36" i="1" s="1"/>
  <c r="AFU36" i="1"/>
  <c r="AFV36" i="1" s="1"/>
  <c r="AFW36" i="1" s="1"/>
  <c r="AFX36" i="1" s="1"/>
  <c r="AFJ36" i="1"/>
  <c r="AFK36" i="1" s="1"/>
  <c r="AFL36" i="1" s="1"/>
  <c r="AFM36" i="1" s="1"/>
  <c r="AEY36" i="1"/>
  <c r="AEZ36" i="1" s="1"/>
  <c r="AFA36" i="1" s="1"/>
  <c r="AFB36" i="1" s="1"/>
  <c r="AEP36" i="1"/>
  <c r="AEQ36" i="1" s="1"/>
  <c r="AEN36" i="1"/>
  <c r="AEO36" i="1" s="1"/>
  <c r="AEC36" i="1"/>
  <c r="AED36" i="1" s="1"/>
  <c r="AEE36" i="1" s="1"/>
  <c r="AEF36" i="1" s="1"/>
  <c r="ADR36" i="1"/>
  <c r="ADS36" i="1" s="1"/>
  <c r="ADT36" i="1" s="1"/>
  <c r="ADU36" i="1" s="1"/>
  <c r="ADG36" i="1"/>
  <c r="ADH36" i="1" s="1"/>
  <c r="ADI36" i="1" s="1"/>
  <c r="ADJ36" i="1" s="1"/>
  <c r="ACV36" i="1"/>
  <c r="ACW36" i="1" s="1"/>
  <c r="ACX36" i="1" s="1"/>
  <c r="ACY36" i="1" s="1"/>
  <c r="ACK36" i="1"/>
  <c r="ACL36" i="1" s="1"/>
  <c r="ACM36" i="1" s="1"/>
  <c r="ACN36" i="1" s="1"/>
  <c r="ABZ36" i="1"/>
  <c r="ACA36" i="1" s="1"/>
  <c r="ACB36" i="1" s="1"/>
  <c r="ACC36" i="1" s="1"/>
  <c r="ABO36" i="1"/>
  <c r="ABP36" i="1" s="1"/>
  <c r="ABQ36" i="1" s="1"/>
  <c r="ABR36" i="1" s="1"/>
  <c r="ABD36" i="1"/>
  <c r="ABE36" i="1" s="1"/>
  <c r="ABF36" i="1" s="1"/>
  <c r="ABG36" i="1" s="1"/>
  <c r="AAS36" i="1"/>
  <c r="AAT36" i="1" s="1"/>
  <c r="AAU36" i="1" s="1"/>
  <c r="AAV36" i="1" s="1"/>
  <c r="AAJ36" i="1"/>
  <c r="AAK36" i="1" s="1"/>
  <c r="AAH36" i="1"/>
  <c r="AAI36" i="1" s="1"/>
  <c r="ZW36" i="1"/>
  <c r="ZX36" i="1" s="1"/>
  <c r="ZY36" i="1" s="1"/>
  <c r="ZZ36" i="1" s="1"/>
  <c r="ZL36" i="1"/>
  <c r="ZM36" i="1" s="1"/>
  <c r="ZN36" i="1" s="1"/>
  <c r="ZO36" i="1" s="1"/>
  <c r="ZA36" i="1"/>
  <c r="ZB36" i="1" s="1"/>
  <c r="ZC36" i="1" s="1"/>
  <c r="ZD36" i="1" s="1"/>
  <c r="YP36" i="1"/>
  <c r="YQ36" i="1" s="1"/>
  <c r="YR36" i="1" s="1"/>
  <c r="YS36" i="1" s="1"/>
  <c r="YE36" i="1"/>
  <c r="YF36" i="1" s="1"/>
  <c r="YG36" i="1" s="1"/>
  <c r="YH36" i="1" s="1"/>
  <c r="XT36" i="1"/>
  <c r="XU36" i="1" s="1"/>
  <c r="XV36" i="1" s="1"/>
  <c r="XW36" i="1" s="1"/>
  <c r="XI36" i="1"/>
  <c r="XJ36" i="1" s="1"/>
  <c r="XK36" i="1" s="1"/>
  <c r="XL36" i="1" s="1"/>
  <c r="WX36" i="1"/>
  <c r="WY36" i="1" s="1"/>
  <c r="WZ36" i="1" s="1"/>
  <c r="XA36" i="1" s="1"/>
  <c r="WM36" i="1"/>
  <c r="WN36" i="1" s="1"/>
  <c r="WO36" i="1" s="1"/>
  <c r="WP36" i="1" s="1"/>
  <c r="WB36" i="1"/>
  <c r="WC36" i="1" s="1"/>
  <c r="WD36" i="1" s="1"/>
  <c r="WE36" i="1" s="1"/>
  <c r="VQ36" i="1"/>
  <c r="VR36" i="1" s="1"/>
  <c r="VS36" i="1" s="1"/>
  <c r="VT36" i="1" s="1"/>
  <c r="VF36" i="1"/>
  <c r="VG36" i="1" s="1"/>
  <c r="VH36" i="1" s="1"/>
  <c r="VI36" i="1" s="1"/>
  <c r="UU36" i="1"/>
  <c r="UV36" i="1" s="1"/>
  <c r="UW36" i="1" s="1"/>
  <c r="UX36" i="1" s="1"/>
  <c r="UL36" i="1"/>
  <c r="UM36" i="1" s="1"/>
  <c r="UJ36" i="1"/>
  <c r="UK36" i="1" s="1"/>
  <c r="TY36" i="1"/>
  <c r="TZ36" i="1" s="1"/>
  <c r="UA36" i="1" s="1"/>
  <c r="UB36" i="1" s="1"/>
  <c r="TP36" i="1"/>
  <c r="TQ36" i="1" s="1"/>
  <c r="TN36" i="1"/>
  <c r="TO36" i="1" s="1"/>
  <c r="TC36" i="1"/>
  <c r="TD36" i="1" s="1"/>
  <c r="TE36" i="1" s="1"/>
  <c r="TF36" i="1" s="1"/>
  <c r="ST36" i="1"/>
  <c r="SU36" i="1" s="1"/>
  <c r="SR36" i="1"/>
  <c r="SS36" i="1" s="1"/>
  <c r="SG36" i="1"/>
  <c r="SH36" i="1" s="1"/>
  <c r="SI36" i="1" s="1"/>
  <c r="SJ36" i="1" s="1"/>
  <c r="RX36" i="1"/>
  <c r="RY36" i="1" s="1"/>
  <c r="RV36" i="1"/>
  <c r="RW36" i="1" s="1"/>
  <c r="RK36" i="1"/>
  <c r="RL36" i="1" s="1"/>
  <c r="RM36" i="1" s="1"/>
  <c r="RN36" i="1" s="1"/>
  <c r="QZ36" i="1"/>
  <c r="RA36" i="1" s="1"/>
  <c r="RB36" i="1" s="1"/>
  <c r="RC36" i="1" s="1"/>
  <c r="QO36" i="1"/>
  <c r="QP36" i="1" s="1"/>
  <c r="QQ36" i="1" s="1"/>
  <c r="QR36" i="1" s="1"/>
  <c r="QD36" i="1"/>
  <c r="QE36" i="1" s="1"/>
  <c r="QF36" i="1" s="1"/>
  <c r="QG36" i="1" s="1"/>
  <c r="PS36" i="1"/>
  <c r="PT36" i="1" s="1"/>
  <c r="PU36" i="1" s="1"/>
  <c r="PV36" i="1" s="1"/>
  <c r="PJ36" i="1"/>
  <c r="PK36" i="1" s="1"/>
  <c r="PH36" i="1"/>
  <c r="PI36" i="1" s="1"/>
  <c r="OW36" i="1"/>
  <c r="OX36" i="1" s="1"/>
  <c r="OY36" i="1" s="1"/>
  <c r="OZ36" i="1" s="1"/>
  <c r="OL36" i="1"/>
  <c r="OM36" i="1" s="1"/>
  <c r="ON36" i="1" s="1"/>
  <c r="OO36" i="1" s="1"/>
  <c r="OA36" i="1"/>
  <c r="OB36" i="1" s="1"/>
  <c r="OC36" i="1" s="1"/>
  <c r="OD36" i="1" s="1"/>
  <c r="NR36" i="1"/>
  <c r="NS36" i="1" s="1"/>
  <c r="NP36" i="1"/>
  <c r="NQ36" i="1" s="1"/>
  <c r="NE36" i="1"/>
  <c r="NF36" i="1" s="1"/>
  <c r="NG36" i="1" s="1"/>
  <c r="NH36" i="1" s="1"/>
  <c r="MT36" i="1"/>
  <c r="MU36" i="1" s="1"/>
  <c r="MV36" i="1" s="1"/>
  <c r="MW36" i="1" s="1"/>
  <c r="MI36" i="1"/>
  <c r="MJ36" i="1" s="1"/>
  <c r="MK36" i="1" s="1"/>
  <c r="ML36" i="1" s="1"/>
  <c r="LX36" i="1"/>
  <c r="LY36" i="1" s="1"/>
  <c r="LZ36" i="1" s="1"/>
  <c r="MA36" i="1" s="1"/>
  <c r="LM36" i="1"/>
  <c r="LN36" i="1" s="1"/>
  <c r="LO36" i="1" s="1"/>
  <c r="LP36" i="1" s="1"/>
  <c r="LD36" i="1"/>
  <c r="LE36" i="1" s="1"/>
  <c r="LB36" i="1"/>
  <c r="LC36" i="1" s="1"/>
  <c r="KQ36" i="1"/>
  <c r="KR36" i="1" s="1"/>
  <c r="KS36" i="1" s="1"/>
  <c r="KT36" i="1" s="1"/>
  <c r="KF36" i="1"/>
  <c r="KG36" i="1" s="1"/>
  <c r="KH36" i="1" s="1"/>
  <c r="KI36" i="1" s="1"/>
  <c r="JU36" i="1"/>
  <c r="JV36" i="1" s="1"/>
  <c r="JW36" i="1" s="1"/>
  <c r="JX36" i="1" s="1"/>
  <c r="JL36" i="1"/>
  <c r="JM36" i="1" s="1"/>
  <c r="JJ36" i="1"/>
  <c r="JK36" i="1" s="1"/>
  <c r="IY36" i="1"/>
  <c r="IZ36" i="1" s="1"/>
  <c r="JA36" i="1" s="1"/>
  <c r="JB36" i="1" s="1"/>
  <c r="IP36" i="1"/>
  <c r="IQ36" i="1" s="1"/>
  <c r="IN36" i="1"/>
  <c r="IO36" i="1" s="1"/>
  <c r="IC36" i="1"/>
  <c r="ID36" i="1" s="1"/>
  <c r="IE36" i="1" s="1"/>
  <c r="IF36" i="1" s="1"/>
  <c r="HT36" i="1"/>
  <c r="HU36" i="1" s="1"/>
  <c r="HR36" i="1"/>
  <c r="HS36" i="1" s="1"/>
  <c r="HG36" i="1"/>
  <c r="HH36" i="1" s="1"/>
  <c r="HI36" i="1" s="1"/>
  <c r="HJ36" i="1" s="1"/>
  <c r="GV36" i="1"/>
  <c r="GW36" i="1" s="1"/>
  <c r="GX36" i="1" s="1"/>
  <c r="GY36" i="1" s="1"/>
  <c r="GK36" i="1"/>
  <c r="GL36" i="1" s="1"/>
  <c r="GM36" i="1" s="1"/>
  <c r="GN36" i="1" s="1"/>
  <c r="FZ36" i="1"/>
  <c r="GA36" i="1" s="1"/>
  <c r="GB36" i="1" s="1"/>
  <c r="GC36" i="1" s="1"/>
  <c r="FO36" i="1"/>
  <c r="FP36" i="1" s="1"/>
  <c r="FQ36" i="1" s="1"/>
  <c r="FR36" i="1" s="1"/>
  <c r="FD36" i="1"/>
  <c r="FE36" i="1" s="1"/>
  <c r="FF36" i="1" s="1"/>
  <c r="FG36" i="1" s="1"/>
  <c r="ES36" i="1"/>
  <c r="ET36" i="1" s="1"/>
  <c r="EU36" i="1" s="1"/>
  <c r="EV36" i="1" s="1"/>
  <c r="EH36" i="1"/>
  <c r="EI36" i="1" s="1"/>
  <c r="EJ36" i="1" s="1"/>
  <c r="EK36" i="1" s="1"/>
  <c r="DW36" i="1"/>
  <c r="DX36" i="1" s="1"/>
  <c r="DY36" i="1" s="1"/>
  <c r="DZ36" i="1" s="1"/>
  <c r="DL36" i="1"/>
  <c r="DM36" i="1" s="1"/>
  <c r="DN36" i="1" s="1"/>
  <c r="DO36" i="1" s="1"/>
  <c r="DA36" i="1"/>
  <c r="DB36" i="1" s="1"/>
  <c r="DC36" i="1" s="1"/>
  <c r="DD36" i="1" s="1"/>
  <c r="CR36" i="1"/>
  <c r="CS36" i="1" s="1"/>
  <c r="CP36" i="1"/>
  <c r="CQ36" i="1" s="1"/>
  <c r="CE36" i="1"/>
  <c r="CF36" i="1" s="1"/>
  <c r="CG36" i="1" s="1"/>
  <c r="CH36" i="1" s="1"/>
  <c r="BV36" i="1"/>
  <c r="BW36" i="1" s="1"/>
  <c r="BT36" i="1"/>
  <c r="BU36" i="1" s="1"/>
  <c r="BI36" i="1"/>
  <c r="BJ36" i="1" s="1"/>
  <c r="BK36" i="1" s="1"/>
  <c r="BL36" i="1" s="1"/>
  <c r="AX36" i="1"/>
  <c r="AY36" i="1" s="1"/>
  <c r="AZ36" i="1" s="1"/>
  <c r="BA36" i="1" s="1"/>
  <c r="AM36" i="1"/>
  <c r="AN36" i="1" s="1"/>
  <c r="AO36" i="1" s="1"/>
  <c r="AP36" i="1" s="1"/>
  <c r="AB36" i="1"/>
  <c r="AC36" i="1" s="1"/>
  <c r="AD36" i="1" s="1"/>
  <c r="AE36" i="1" s="1"/>
  <c r="Q36" i="1"/>
  <c r="R36" i="1" s="1"/>
  <c r="S36" i="1" s="1"/>
  <c r="T36" i="1" s="1"/>
  <c r="H36" i="1"/>
  <c r="I36" i="1" s="1"/>
  <c r="F36" i="1"/>
  <c r="G36" i="1" s="1"/>
  <c r="CLI35" i="1"/>
  <c r="CLJ35" i="1" s="1"/>
  <c r="CLK35" i="1" s="1"/>
  <c r="CLL35" i="1" s="1"/>
  <c r="CKX35" i="1"/>
  <c r="CKY35" i="1" s="1"/>
  <c r="CKZ35" i="1" s="1"/>
  <c r="CLA35" i="1" s="1"/>
  <c r="CKM35" i="1"/>
  <c r="CKN35" i="1" s="1"/>
  <c r="CKO35" i="1" s="1"/>
  <c r="CKP35" i="1" s="1"/>
  <c r="CKB35" i="1"/>
  <c r="CKC35" i="1" s="1"/>
  <c r="CKD35" i="1" s="1"/>
  <c r="CKE35" i="1" s="1"/>
  <c r="CJQ35" i="1"/>
  <c r="CJR35" i="1" s="1"/>
  <c r="CJS35" i="1" s="1"/>
  <c r="CJT35" i="1" s="1"/>
  <c r="CJH35" i="1"/>
  <c r="CJI35" i="1" s="1"/>
  <c r="CJF35" i="1"/>
  <c r="CJG35" i="1" s="1"/>
  <c r="CIU35" i="1"/>
  <c r="CIV35" i="1" s="1"/>
  <c r="CIW35" i="1" s="1"/>
  <c r="CIX35" i="1" s="1"/>
  <c r="CIJ35" i="1"/>
  <c r="CIK35" i="1" s="1"/>
  <c r="CIL35" i="1" s="1"/>
  <c r="CIM35" i="1" s="1"/>
  <c r="CHY35" i="1"/>
  <c r="CHZ35" i="1" s="1"/>
  <c r="CIA35" i="1" s="1"/>
  <c r="CIB35" i="1" s="1"/>
  <c r="CHN35" i="1"/>
  <c r="CHO35" i="1" s="1"/>
  <c r="CHP35" i="1" s="1"/>
  <c r="CHQ35" i="1" s="1"/>
  <c r="CHC35" i="1"/>
  <c r="CHD35" i="1" s="1"/>
  <c r="CHE35" i="1" s="1"/>
  <c r="CHF35" i="1" s="1"/>
  <c r="CGT35" i="1"/>
  <c r="CGU35" i="1" s="1"/>
  <c r="CGR35" i="1"/>
  <c r="CGS35" i="1" s="1"/>
  <c r="CGG35" i="1"/>
  <c r="CGH35" i="1" s="1"/>
  <c r="CGI35" i="1" s="1"/>
  <c r="CGJ35" i="1" s="1"/>
  <c r="CFX35" i="1"/>
  <c r="CFY35" i="1" s="1"/>
  <c r="CFV35" i="1"/>
  <c r="CFW35" i="1" s="1"/>
  <c r="CFK35" i="1"/>
  <c r="CFL35" i="1" s="1"/>
  <c r="CFM35" i="1" s="1"/>
  <c r="CFN35" i="1" s="1"/>
  <c r="CEZ35" i="1"/>
  <c r="CFA35" i="1" s="1"/>
  <c r="CFB35" i="1" s="1"/>
  <c r="CFC35" i="1" s="1"/>
  <c r="CEO35" i="1"/>
  <c r="CEP35" i="1" s="1"/>
  <c r="CEQ35" i="1" s="1"/>
  <c r="CER35" i="1" s="1"/>
  <c r="CED35" i="1"/>
  <c r="CEE35" i="1" s="1"/>
  <c r="CEF35" i="1" s="1"/>
  <c r="CEG35" i="1" s="1"/>
  <c r="CDS35" i="1"/>
  <c r="CDT35" i="1" s="1"/>
  <c r="CDU35" i="1" s="1"/>
  <c r="CDV35" i="1" s="1"/>
  <c r="CDH35" i="1"/>
  <c r="CDI35" i="1" s="1"/>
  <c r="CDJ35" i="1" s="1"/>
  <c r="CDK35" i="1" s="1"/>
  <c r="CCW35" i="1"/>
  <c r="CCX35" i="1" s="1"/>
  <c r="CCY35" i="1" s="1"/>
  <c r="CCZ35" i="1" s="1"/>
  <c r="CCN35" i="1"/>
  <c r="CCO35" i="1" s="1"/>
  <c r="CCL35" i="1"/>
  <c r="CCM35" i="1" s="1"/>
  <c r="CCA35" i="1"/>
  <c r="CCB35" i="1" s="1"/>
  <c r="CCC35" i="1" s="1"/>
  <c r="CCD35" i="1" s="1"/>
  <c r="CBP35" i="1"/>
  <c r="CBQ35" i="1" s="1"/>
  <c r="CBR35" i="1" s="1"/>
  <c r="CBS35" i="1" s="1"/>
  <c r="CBE35" i="1"/>
  <c r="CBF35" i="1" s="1"/>
  <c r="CBG35" i="1" s="1"/>
  <c r="CBH35" i="1" s="1"/>
  <c r="CAT35" i="1"/>
  <c r="CAU35" i="1" s="1"/>
  <c r="CAV35" i="1" s="1"/>
  <c r="CAW35" i="1" s="1"/>
  <c r="CAI35" i="1"/>
  <c r="CAJ35" i="1" s="1"/>
  <c r="CAK35" i="1" s="1"/>
  <c r="CAL35" i="1" s="1"/>
  <c r="BZX35" i="1"/>
  <c r="BZY35" i="1" s="1"/>
  <c r="BZZ35" i="1" s="1"/>
  <c r="CAA35" i="1" s="1"/>
  <c r="BZM35" i="1"/>
  <c r="BZN35" i="1" s="1"/>
  <c r="BZO35" i="1" s="1"/>
  <c r="BZP35" i="1" s="1"/>
  <c r="BZB35" i="1"/>
  <c r="BZC35" i="1" s="1"/>
  <c r="BZD35" i="1" s="1"/>
  <c r="BZE35" i="1" s="1"/>
  <c r="BYQ35" i="1"/>
  <c r="BYR35" i="1" s="1"/>
  <c r="BYS35" i="1" s="1"/>
  <c r="BYT35" i="1" s="1"/>
  <c r="BYH35" i="1"/>
  <c r="BYI35" i="1" s="1"/>
  <c r="BYF35" i="1"/>
  <c r="BYG35" i="1" s="1"/>
  <c r="BXU35" i="1"/>
  <c r="BXV35" i="1" s="1"/>
  <c r="BXW35" i="1" s="1"/>
  <c r="BXX35" i="1" s="1"/>
  <c r="BXL35" i="1"/>
  <c r="BXM35" i="1" s="1"/>
  <c r="BXJ35" i="1"/>
  <c r="BXK35" i="1" s="1"/>
  <c r="BWY35" i="1"/>
  <c r="BWZ35" i="1" s="1"/>
  <c r="BXA35" i="1" s="1"/>
  <c r="BXB35" i="1" s="1"/>
  <c r="BWP35" i="1"/>
  <c r="BWQ35" i="1" s="1"/>
  <c r="BWN35" i="1"/>
  <c r="BWO35" i="1" s="1"/>
  <c r="BWC35" i="1"/>
  <c r="BWD35" i="1" s="1"/>
  <c r="BWE35" i="1" s="1"/>
  <c r="BWF35" i="1" s="1"/>
  <c r="BVT35" i="1"/>
  <c r="BVU35" i="1" s="1"/>
  <c r="BVR35" i="1"/>
  <c r="BVS35" i="1" s="1"/>
  <c r="BVG35" i="1"/>
  <c r="BVH35" i="1" s="1"/>
  <c r="BVI35" i="1" s="1"/>
  <c r="BVJ35" i="1" s="1"/>
  <c r="BUX35" i="1"/>
  <c r="BUY35" i="1" s="1"/>
  <c r="BUV35" i="1"/>
  <c r="BUW35" i="1" s="1"/>
  <c r="BUK35" i="1"/>
  <c r="BUL35" i="1" s="1"/>
  <c r="BUM35" i="1" s="1"/>
  <c r="BUN35" i="1" s="1"/>
  <c r="BTZ35" i="1"/>
  <c r="BUA35" i="1" s="1"/>
  <c r="BUB35" i="1" s="1"/>
  <c r="BUC35" i="1" s="1"/>
  <c r="BTO35" i="1"/>
  <c r="BTP35" i="1" s="1"/>
  <c r="BTQ35" i="1" s="1"/>
  <c r="BTR35" i="1" s="1"/>
  <c r="BTD35" i="1"/>
  <c r="BTE35" i="1" s="1"/>
  <c r="BTF35" i="1" s="1"/>
  <c r="BTG35" i="1" s="1"/>
  <c r="BSS35" i="1"/>
  <c r="BST35" i="1" s="1"/>
  <c r="BSU35" i="1" s="1"/>
  <c r="BSV35" i="1" s="1"/>
  <c r="BSJ35" i="1"/>
  <c r="BSK35" i="1" s="1"/>
  <c r="BSH35" i="1"/>
  <c r="BSI35" i="1" s="1"/>
  <c r="BRW35" i="1"/>
  <c r="BRX35" i="1" s="1"/>
  <c r="BRY35" i="1" s="1"/>
  <c r="BRZ35" i="1" s="1"/>
  <c r="BRL35" i="1"/>
  <c r="BRM35" i="1" s="1"/>
  <c r="BRN35" i="1" s="1"/>
  <c r="BRO35" i="1" s="1"/>
  <c r="BRA35" i="1"/>
  <c r="BRB35" i="1" s="1"/>
  <c r="BRC35" i="1" s="1"/>
  <c r="BRD35" i="1" s="1"/>
  <c r="BQR35" i="1"/>
  <c r="BQS35" i="1" s="1"/>
  <c r="BQP35" i="1"/>
  <c r="BQQ35" i="1" s="1"/>
  <c r="BQE35" i="1"/>
  <c r="BQF35" i="1" s="1"/>
  <c r="BQG35" i="1" s="1"/>
  <c r="BQH35" i="1" s="1"/>
  <c r="BPT35" i="1"/>
  <c r="BPU35" i="1" s="1"/>
  <c r="BPV35" i="1" s="1"/>
  <c r="BPW35" i="1" s="1"/>
  <c r="BPI35" i="1"/>
  <c r="BPJ35" i="1" s="1"/>
  <c r="BPK35" i="1" s="1"/>
  <c r="BPL35" i="1" s="1"/>
  <c r="BOX35" i="1"/>
  <c r="BOY35" i="1" s="1"/>
  <c r="BOZ35" i="1" s="1"/>
  <c r="BPA35" i="1" s="1"/>
  <c r="BOM35" i="1"/>
  <c r="BON35" i="1" s="1"/>
  <c r="BOO35" i="1" s="1"/>
  <c r="BOP35" i="1" s="1"/>
  <c r="BOD35" i="1"/>
  <c r="BOE35" i="1" s="1"/>
  <c r="BOB35" i="1"/>
  <c r="BOC35" i="1" s="1"/>
  <c r="BNQ35" i="1"/>
  <c r="BNR35" i="1" s="1"/>
  <c r="BNS35" i="1" s="1"/>
  <c r="BNT35" i="1" s="1"/>
  <c r="BNH35" i="1"/>
  <c r="BNI35" i="1" s="1"/>
  <c r="BNF35" i="1"/>
  <c r="BNG35" i="1" s="1"/>
  <c r="BMU35" i="1"/>
  <c r="BMV35" i="1" s="1"/>
  <c r="BMW35" i="1" s="1"/>
  <c r="BMX35" i="1" s="1"/>
  <c r="BML35" i="1"/>
  <c r="BMM35" i="1" s="1"/>
  <c r="BMJ35" i="1"/>
  <c r="BMK35" i="1" s="1"/>
  <c r="BLY35" i="1"/>
  <c r="BLZ35" i="1" s="1"/>
  <c r="BMA35" i="1" s="1"/>
  <c r="BMB35" i="1" s="1"/>
  <c r="BLP35" i="1"/>
  <c r="BLQ35" i="1" s="1"/>
  <c r="BLN35" i="1"/>
  <c r="BLO35" i="1" s="1"/>
  <c r="BLC35" i="1"/>
  <c r="BLD35" i="1" s="1"/>
  <c r="BLE35" i="1" s="1"/>
  <c r="BLF35" i="1" s="1"/>
  <c r="BKT35" i="1"/>
  <c r="BKU35" i="1" s="1"/>
  <c r="BKR35" i="1"/>
  <c r="BKS35" i="1" s="1"/>
  <c r="BKG35" i="1"/>
  <c r="BKH35" i="1" s="1"/>
  <c r="BKI35" i="1" s="1"/>
  <c r="BKJ35" i="1" s="1"/>
  <c r="BJV35" i="1"/>
  <c r="BJW35" i="1" s="1"/>
  <c r="BJX35" i="1" s="1"/>
  <c r="BJY35" i="1" s="1"/>
  <c r="BJK35" i="1"/>
  <c r="BJL35" i="1" s="1"/>
  <c r="BJM35" i="1" s="1"/>
  <c r="BJN35" i="1" s="1"/>
  <c r="BJB35" i="1"/>
  <c r="BJC35" i="1" s="1"/>
  <c r="BIZ35" i="1"/>
  <c r="BJA35" i="1" s="1"/>
  <c r="BIO35" i="1"/>
  <c r="BIP35" i="1" s="1"/>
  <c r="BIQ35" i="1" s="1"/>
  <c r="BIR35" i="1" s="1"/>
  <c r="BIF35" i="1"/>
  <c r="BIG35" i="1" s="1"/>
  <c r="BID35" i="1"/>
  <c r="BIE35" i="1" s="1"/>
  <c r="BHS35" i="1"/>
  <c r="BHT35" i="1" s="1"/>
  <c r="BHU35" i="1" s="1"/>
  <c r="BHV35" i="1" s="1"/>
  <c r="BHH35" i="1"/>
  <c r="BHI35" i="1" s="1"/>
  <c r="BHJ35" i="1" s="1"/>
  <c r="BHK35" i="1" s="1"/>
  <c r="BGW35" i="1"/>
  <c r="BGX35" i="1" s="1"/>
  <c r="BGY35" i="1" s="1"/>
  <c r="BGZ35" i="1" s="1"/>
  <c r="BGN35" i="1"/>
  <c r="BGO35" i="1" s="1"/>
  <c r="BGL35" i="1"/>
  <c r="BGM35" i="1" s="1"/>
  <c r="BGA35" i="1"/>
  <c r="BGB35" i="1" s="1"/>
  <c r="BGC35" i="1" s="1"/>
  <c r="BGD35" i="1" s="1"/>
  <c r="BFP35" i="1"/>
  <c r="BFQ35" i="1" s="1"/>
  <c r="BFR35" i="1" s="1"/>
  <c r="BFS35" i="1" s="1"/>
  <c r="BFE35" i="1"/>
  <c r="BFF35" i="1" s="1"/>
  <c r="BFG35" i="1" s="1"/>
  <c r="BFH35" i="1" s="1"/>
  <c r="BEV35" i="1"/>
  <c r="BEW35" i="1" s="1"/>
  <c r="BET35" i="1"/>
  <c r="BEU35" i="1" s="1"/>
  <c r="BEI35" i="1"/>
  <c r="BEJ35" i="1" s="1"/>
  <c r="BEK35" i="1" s="1"/>
  <c r="BEL35" i="1" s="1"/>
  <c r="BDZ35" i="1"/>
  <c r="BEA35" i="1" s="1"/>
  <c r="BDX35" i="1"/>
  <c r="BDY35" i="1" s="1"/>
  <c r="BDM35" i="1"/>
  <c r="BDN35" i="1" s="1"/>
  <c r="BDO35" i="1" s="1"/>
  <c r="BDP35" i="1" s="1"/>
  <c r="BDB35" i="1"/>
  <c r="BDC35" i="1" s="1"/>
  <c r="BDD35" i="1" s="1"/>
  <c r="BDE35" i="1" s="1"/>
  <c r="BCQ35" i="1"/>
  <c r="BCR35" i="1" s="1"/>
  <c r="BCS35" i="1" s="1"/>
  <c r="BCT35" i="1" s="1"/>
  <c r="BCH35" i="1"/>
  <c r="BCI35" i="1" s="1"/>
  <c r="BCF35" i="1"/>
  <c r="BCG35" i="1" s="1"/>
  <c r="BBU35" i="1"/>
  <c r="BBV35" i="1" s="1"/>
  <c r="BBW35" i="1" s="1"/>
  <c r="BBX35" i="1" s="1"/>
  <c r="BBJ35" i="1"/>
  <c r="BBK35" i="1" s="1"/>
  <c r="BBL35" i="1" s="1"/>
  <c r="BBM35" i="1" s="1"/>
  <c r="BAY35" i="1"/>
  <c r="BAZ35" i="1" s="1"/>
  <c r="BBA35" i="1" s="1"/>
  <c r="BBB35" i="1" s="1"/>
  <c r="BAP35" i="1"/>
  <c r="BAQ35" i="1" s="1"/>
  <c r="BAN35" i="1"/>
  <c r="BAO35" i="1" s="1"/>
  <c r="BAC35" i="1"/>
  <c r="BAD35" i="1" s="1"/>
  <c r="BAE35" i="1" s="1"/>
  <c r="BAF35" i="1" s="1"/>
  <c r="AZT35" i="1"/>
  <c r="AZU35" i="1" s="1"/>
  <c r="AZR35" i="1"/>
  <c r="AZS35" i="1" s="1"/>
  <c r="AZG35" i="1"/>
  <c r="AZH35" i="1" s="1"/>
  <c r="AZI35" i="1" s="1"/>
  <c r="AZJ35" i="1" s="1"/>
  <c r="AYX35" i="1"/>
  <c r="AYY35" i="1" s="1"/>
  <c r="AYV35" i="1"/>
  <c r="AYW35" i="1" s="1"/>
  <c r="AYK35" i="1"/>
  <c r="AYL35" i="1" s="1"/>
  <c r="AYM35" i="1" s="1"/>
  <c r="AYN35" i="1" s="1"/>
  <c r="AXZ35" i="1"/>
  <c r="AYA35" i="1" s="1"/>
  <c r="AYB35" i="1" s="1"/>
  <c r="AYC35" i="1" s="1"/>
  <c r="AXO35" i="1"/>
  <c r="AXP35" i="1" s="1"/>
  <c r="AXQ35" i="1" s="1"/>
  <c r="AXR35" i="1" s="1"/>
  <c r="AXD35" i="1"/>
  <c r="AXE35" i="1" s="1"/>
  <c r="AXF35" i="1" s="1"/>
  <c r="AXG35" i="1" s="1"/>
  <c r="AWS35" i="1"/>
  <c r="AWT35" i="1" s="1"/>
  <c r="AWU35" i="1" s="1"/>
  <c r="AWV35" i="1" s="1"/>
  <c r="AWJ35" i="1"/>
  <c r="AWK35" i="1" s="1"/>
  <c r="AWH35" i="1"/>
  <c r="AWI35" i="1" s="1"/>
  <c r="AVW35" i="1"/>
  <c r="AVX35" i="1" s="1"/>
  <c r="AVY35" i="1" s="1"/>
  <c r="AVZ35" i="1" s="1"/>
  <c r="AVL35" i="1"/>
  <c r="AVM35" i="1" s="1"/>
  <c r="AVN35" i="1" s="1"/>
  <c r="AVO35" i="1" s="1"/>
  <c r="AVA35" i="1"/>
  <c r="AVB35" i="1" s="1"/>
  <c r="AVC35" i="1" s="1"/>
  <c r="AVD35" i="1" s="1"/>
  <c r="AUP35" i="1"/>
  <c r="AUQ35" i="1" s="1"/>
  <c r="AUR35" i="1" s="1"/>
  <c r="AUS35" i="1" s="1"/>
  <c r="AUE35" i="1"/>
  <c r="AUF35" i="1" s="1"/>
  <c r="AUG35" i="1" s="1"/>
  <c r="AUH35" i="1" s="1"/>
  <c r="ATT35" i="1"/>
  <c r="ATU35" i="1" s="1"/>
  <c r="ATV35" i="1" s="1"/>
  <c r="ATW35" i="1" s="1"/>
  <c r="ATI35" i="1"/>
  <c r="ATJ35" i="1" s="1"/>
  <c r="ATK35" i="1" s="1"/>
  <c r="ATL35" i="1" s="1"/>
  <c r="ASZ35" i="1"/>
  <c r="ATA35" i="1" s="1"/>
  <c r="ASX35" i="1"/>
  <c r="ASY35" i="1" s="1"/>
  <c r="ASM35" i="1"/>
  <c r="ASN35" i="1" s="1"/>
  <c r="ASO35" i="1" s="1"/>
  <c r="ASP35" i="1" s="1"/>
  <c r="ASD35" i="1"/>
  <c r="ASE35" i="1" s="1"/>
  <c r="ASB35" i="1"/>
  <c r="ASC35" i="1" s="1"/>
  <c r="ARQ35" i="1"/>
  <c r="ARR35" i="1" s="1"/>
  <c r="ARS35" i="1" s="1"/>
  <c r="ART35" i="1" s="1"/>
  <c r="ARF35" i="1"/>
  <c r="ARG35" i="1" s="1"/>
  <c r="ARH35" i="1" s="1"/>
  <c r="ARI35" i="1" s="1"/>
  <c r="AQU35" i="1"/>
  <c r="AQV35" i="1" s="1"/>
  <c r="AQW35" i="1" s="1"/>
  <c r="AQX35" i="1" s="1"/>
  <c r="AQL35" i="1"/>
  <c r="AQM35" i="1" s="1"/>
  <c r="AQJ35" i="1"/>
  <c r="AQK35" i="1" s="1"/>
  <c r="APY35" i="1"/>
  <c r="APZ35" i="1" s="1"/>
  <c r="AQA35" i="1" s="1"/>
  <c r="AQB35" i="1" s="1"/>
  <c r="APN35" i="1"/>
  <c r="APO35" i="1" s="1"/>
  <c r="APP35" i="1" s="1"/>
  <c r="APQ35" i="1" s="1"/>
  <c r="APC35" i="1"/>
  <c r="APD35" i="1" s="1"/>
  <c r="APE35" i="1" s="1"/>
  <c r="APF35" i="1" s="1"/>
  <c r="AOT35" i="1"/>
  <c r="AOU35" i="1" s="1"/>
  <c r="AOR35" i="1"/>
  <c r="AOS35" i="1" s="1"/>
  <c r="AOG35" i="1"/>
  <c r="AOH35" i="1" s="1"/>
  <c r="AOI35" i="1" s="1"/>
  <c r="AOJ35" i="1" s="1"/>
  <c r="ANX35" i="1"/>
  <c r="ANY35" i="1" s="1"/>
  <c r="ANV35" i="1"/>
  <c r="ANW35" i="1" s="1"/>
  <c r="ANK35" i="1"/>
  <c r="ANL35" i="1" s="1"/>
  <c r="ANM35" i="1" s="1"/>
  <c r="ANN35" i="1" s="1"/>
  <c r="AMZ35" i="1"/>
  <c r="ANA35" i="1" s="1"/>
  <c r="ANB35" i="1" s="1"/>
  <c r="ANC35" i="1" s="1"/>
  <c r="AMO35" i="1"/>
  <c r="AMP35" i="1" s="1"/>
  <c r="AMQ35" i="1" s="1"/>
  <c r="AMR35" i="1" s="1"/>
  <c r="AMF35" i="1"/>
  <c r="AMG35" i="1" s="1"/>
  <c r="AMD35" i="1"/>
  <c r="AME35" i="1" s="1"/>
  <c r="ALS35" i="1"/>
  <c r="ALT35" i="1" s="1"/>
  <c r="ALU35" i="1" s="1"/>
  <c r="ALV35" i="1" s="1"/>
  <c r="ALH35" i="1"/>
  <c r="ALI35" i="1" s="1"/>
  <c r="ALJ35" i="1" s="1"/>
  <c r="ALK35" i="1" s="1"/>
  <c r="AKW35" i="1"/>
  <c r="AKX35" i="1" s="1"/>
  <c r="AKY35" i="1" s="1"/>
  <c r="AKZ35" i="1" s="1"/>
  <c r="AKN35" i="1"/>
  <c r="AKO35" i="1" s="1"/>
  <c r="AKL35" i="1"/>
  <c r="AKM35" i="1" s="1"/>
  <c r="AKA35" i="1"/>
  <c r="AKB35" i="1" s="1"/>
  <c r="AKC35" i="1" s="1"/>
  <c r="AKD35" i="1" s="1"/>
  <c r="AJP35" i="1"/>
  <c r="AJQ35" i="1" s="1"/>
  <c r="AJR35" i="1" s="1"/>
  <c r="AJS35" i="1" s="1"/>
  <c r="AJE35" i="1"/>
  <c r="AJF35" i="1" s="1"/>
  <c r="AJG35" i="1" s="1"/>
  <c r="AJH35" i="1" s="1"/>
  <c r="AIT35" i="1"/>
  <c r="AIU35" i="1" s="1"/>
  <c r="AIV35" i="1" s="1"/>
  <c r="AIW35" i="1" s="1"/>
  <c r="AII35" i="1"/>
  <c r="AIJ35" i="1" s="1"/>
  <c r="AIK35" i="1" s="1"/>
  <c r="AIL35" i="1" s="1"/>
  <c r="AHZ35" i="1"/>
  <c r="AIA35" i="1" s="1"/>
  <c r="AHX35" i="1"/>
  <c r="AHY35" i="1" s="1"/>
  <c r="AHM35" i="1"/>
  <c r="AHN35" i="1" s="1"/>
  <c r="AHO35" i="1" s="1"/>
  <c r="AHP35" i="1" s="1"/>
  <c r="AHB35" i="1"/>
  <c r="AHC35" i="1" s="1"/>
  <c r="AHD35" i="1" s="1"/>
  <c r="AHE35" i="1" s="1"/>
  <c r="AGQ35" i="1"/>
  <c r="AGR35" i="1" s="1"/>
  <c r="AGS35" i="1" s="1"/>
  <c r="AGT35" i="1" s="1"/>
  <c r="AGH35" i="1"/>
  <c r="AGI35" i="1" s="1"/>
  <c r="AGF35" i="1"/>
  <c r="AGG35" i="1" s="1"/>
  <c r="AFU35" i="1"/>
  <c r="AFV35" i="1" s="1"/>
  <c r="AFW35" i="1" s="1"/>
  <c r="AFX35" i="1" s="1"/>
  <c r="AFJ35" i="1"/>
  <c r="AFK35" i="1" s="1"/>
  <c r="AFL35" i="1" s="1"/>
  <c r="AFM35" i="1" s="1"/>
  <c r="AEY35" i="1"/>
  <c r="AEZ35" i="1" s="1"/>
  <c r="AFA35" i="1" s="1"/>
  <c r="AFB35" i="1" s="1"/>
  <c r="AEN35" i="1"/>
  <c r="AEO35" i="1" s="1"/>
  <c r="AEP35" i="1" s="1"/>
  <c r="AEQ35" i="1" s="1"/>
  <c r="AEC35" i="1"/>
  <c r="AED35" i="1" s="1"/>
  <c r="AEE35" i="1" s="1"/>
  <c r="AEF35" i="1" s="1"/>
  <c r="ADT35" i="1"/>
  <c r="ADU35" i="1" s="1"/>
  <c r="ADR35" i="1"/>
  <c r="ADS35" i="1" s="1"/>
  <c r="ADG35" i="1"/>
  <c r="ADH35" i="1" s="1"/>
  <c r="ADI35" i="1" s="1"/>
  <c r="ADJ35" i="1" s="1"/>
  <c r="ACX35" i="1"/>
  <c r="ACY35" i="1" s="1"/>
  <c r="ACV35" i="1"/>
  <c r="ACW35" i="1" s="1"/>
  <c r="ACK35" i="1"/>
  <c r="ACL35" i="1" s="1"/>
  <c r="ACM35" i="1" s="1"/>
  <c r="ACN35" i="1" s="1"/>
  <c r="ACB35" i="1"/>
  <c r="ACC35" i="1" s="1"/>
  <c r="ABZ35" i="1"/>
  <c r="ACA35" i="1" s="1"/>
  <c r="ABO35" i="1"/>
  <c r="ABP35" i="1" s="1"/>
  <c r="ABQ35" i="1" s="1"/>
  <c r="ABR35" i="1" s="1"/>
  <c r="ABD35" i="1"/>
  <c r="ABE35" i="1" s="1"/>
  <c r="ABF35" i="1" s="1"/>
  <c r="ABG35" i="1" s="1"/>
  <c r="AAS35" i="1"/>
  <c r="AAT35" i="1" s="1"/>
  <c r="AAU35" i="1" s="1"/>
  <c r="AAV35" i="1" s="1"/>
  <c r="AAJ35" i="1"/>
  <c r="AAK35" i="1" s="1"/>
  <c r="AAH35" i="1"/>
  <c r="AAI35" i="1" s="1"/>
  <c r="ZW35" i="1"/>
  <c r="ZX35" i="1" s="1"/>
  <c r="ZY35" i="1" s="1"/>
  <c r="ZZ35" i="1" s="1"/>
  <c r="ZN35" i="1"/>
  <c r="ZO35" i="1" s="1"/>
  <c r="ZL35" i="1"/>
  <c r="ZM35" i="1" s="1"/>
  <c r="ZA35" i="1"/>
  <c r="ZB35" i="1" s="1"/>
  <c r="ZC35" i="1" s="1"/>
  <c r="ZD35" i="1" s="1"/>
  <c r="YP35" i="1"/>
  <c r="YQ35" i="1" s="1"/>
  <c r="YR35" i="1" s="1"/>
  <c r="YS35" i="1" s="1"/>
  <c r="YE35" i="1"/>
  <c r="YF35" i="1" s="1"/>
  <c r="YG35" i="1" s="1"/>
  <c r="YH35" i="1" s="1"/>
  <c r="XT35" i="1"/>
  <c r="XU35" i="1" s="1"/>
  <c r="XV35" i="1" s="1"/>
  <c r="XW35" i="1" s="1"/>
  <c r="XI35" i="1"/>
  <c r="XJ35" i="1" s="1"/>
  <c r="XK35" i="1" s="1"/>
  <c r="XL35" i="1" s="1"/>
  <c r="WX35" i="1"/>
  <c r="WY35" i="1" s="1"/>
  <c r="WZ35" i="1" s="1"/>
  <c r="XA35" i="1" s="1"/>
  <c r="WM35" i="1"/>
  <c r="WN35" i="1" s="1"/>
  <c r="WO35" i="1" s="1"/>
  <c r="WP35" i="1" s="1"/>
  <c r="WD35" i="1"/>
  <c r="WE35" i="1" s="1"/>
  <c r="WB35" i="1"/>
  <c r="WC35" i="1" s="1"/>
  <c r="VQ35" i="1"/>
  <c r="VR35" i="1" s="1"/>
  <c r="VS35" i="1" s="1"/>
  <c r="VT35" i="1" s="1"/>
  <c r="VH35" i="1"/>
  <c r="VI35" i="1" s="1"/>
  <c r="VF35" i="1"/>
  <c r="VG35" i="1" s="1"/>
  <c r="UU35" i="1"/>
  <c r="UV35" i="1" s="1"/>
  <c r="UW35" i="1" s="1"/>
  <c r="UX35" i="1" s="1"/>
  <c r="UJ35" i="1"/>
  <c r="UK35" i="1" s="1"/>
  <c r="UL35" i="1" s="1"/>
  <c r="UM35" i="1" s="1"/>
  <c r="TY35" i="1"/>
  <c r="TZ35" i="1" s="1"/>
  <c r="UA35" i="1" s="1"/>
  <c r="UB35" i="1" s="1"/>
  <c r="TN35" i="1"/>
  <c r="TO35" i="1" s="1"/>
  <c r="TP35" i="1" s="1"/>
  <c r="TQ35" i="1" s="1"/>
  <c r="TC35" i="1"/>
  <c r="TD35" i="1" s="1"/>
  <c r="TE35" i="1" s="1"/>
  <c r="TF35" i="1" s="1"/>
  <c r="SR35" i="1"/>
  <c r="SS35" i="1" s="1"/>
  <c r="ST35" i="1" s="1"/>
  <c r="SU35" i="1" s="1"/>
  <c r="SG35" i="1"/>
  <c r="SH35" i="1" s="1"/>
  <c r="SI35" i="1" s="1"/>
  <c r="SJ35" i="1" s="1"/>
  <c r="RX35" i="1"/>
  <c r="RY35" i="1" s="1"/>
  <c r="RV35" i="1"/>
  <c r="RW35" i="1" s="1"/>
  <c r="RK35" i="1"/>
  <c r="RL35" i="1" s="1"/>
  <c r="RM35" i="1" s="1"/>
  <c r="RN35" i="1" s="1"/>
  <c r="RB35" i="1"/>
  <c r="RC35" i="1" s="1"/>
  <c r="QZ35" i="1"/>
  <c r="RA35" i="1" s="1"/>
  <c r="QO35" i="1"/>
  <c r="QP35" i="1" s="1"/>
  <c r="QQ35" i="1" s="1"/>
  <c r="QR35" i="1" s="1"/>
  <c r="QF35" i="1"/>
  <c r="QG35" i="1" s="1"/>
  <c r="QD35" i="1"/>
  <c r="QE35" i="1" s="1"/>
  <c r="PS35" i="1"/>
  <c r="PT35" i="1" s="1"/>
  <c r="PU35" i="1" s="1"/>
  <c r="PV35" i="1" s="1"/>
  <c r="PH35" i="1"/>
  <c r="PI35" i="1" s="1"/>
  <c r="PJ35" i="1" s="1"/>
  <c r="PK35" i="1" s="1"/>
  <c r="OW35" i="1"/>
  <c r="OX35" i="1" s="1"/>
  <c r="OY35" i="1" s="1"/>
  <c r="OZ35" i="1" s="1"/>
  <c r="OL35" i="1"/>
  <c r="OM35" i="1" s="1"/>
  <c r="ON35" i="1" s="1"/>
  <c r="OO35" i="1" s="1"/>
  <c r="OA35" i="1"/>
  <c r="OB35" i="1" s="1"/>
  <c r="OC35" i="1" s="1"/>
  <c r="OD35" i="1" s="1"/>
  <c r="NP35" i="1"/>
  <c r="NQ35" i="1" s="1"/>
  <c r="NR35" i="1" s="1"/>
  <c r="NS35" i="1" s="1"/>
  <c r="NE35" i="1"/>
  <c r="NF35" i="1" s="1"/>
  <c r="NG35" i="1" s="1"/>
  <c r="NH35" i="1" s="1"/>
  <c r="MT35" i="1"/>
  <c r="MU35" i="1" s="1"/>
  <c r="MV35" i="1" s="1"/>
  <c r="MW35" i="1" s="1"/>
  <c r="MI35" i="1"/>
  <c r="MJ35" i="1" s="1"/>
  <c r="MK35" i="1" s="1"/>
  <c r="ML35" i="1" s="1"/>
  <c r="LX35" i="1"/>
  <c r="LY35" i="1" s="1"/>
  <c r="LZ35" i="1" s="1"/>
  <c r="MA35" i="1" s="1"/>
  <c r="LM35" i="1"/>
  <c r="LN35" i="1" s="1"/>
  <c r="LO35" i="1" s="1"/>
  <c r="LP35" i="1" s="1"/>
  <c r="LB35" i="1"/>
  <c r="LC35" i="1" s="1"/>
  <c r="LD35" i="1" s="1"/>
  <c r="LE35" i="1" s="1"/>
  <c r="KQ35" i="1"/>
  <c r="KR35" i="1" s="1"/>
  <c r="KS35" i="1" s="1"/>
  <c r="KT35" i="1" s="1"/>
  <c r="KF35" i="1"/>
  <c r="KG35" i="1" s="1"/>
  <c r="KH35" i="1" s="1"/>
  <c r="KI35" i="1" s="1"/>
  <c r="JU35" i="1"/>
  <c r="JV35" i="1" s="1"/>
  <c r="JW35" i="1" s="1"/>
  <c r="JX35" i="1" s="1"/>
  <c r="JJ35" i="1"/>
  <c r="JK35" i="1" s="1"/>
  <c r="JL35" i="1" s="1"/>
  <c r="JM35" i="1" s="1"/>
  <c r="IY35" i="1"/>
  <c r="IZ35" i="1" s="1"/>
  <c r="JA35" i="1" s="1"/>
  <c r="JB35" i="1" s="1"/>
  <c r="IN35" i="1"/>
  <c r="IO35" i="1" s="1"/>
  <c r="IP35" i="1" s="1"/>
  <c r="IQ35" i="1" s="1"/>
  <c r="IC35" i="1"/>
  <c r="ID35" i="1" s="1"/>
  <c r="IE35" i="1" s="1"/>
  <c r="IF35" i="1" s="1"/>
  <c r="HR35" i="1"/>
  <c r="HS35" i="1" s="1"/>
  <c r="HT35" i="1" s="1"/>
  <c r="HU35" i="1" s="1"/>
  <c r="HG35" i="1"/>
  <c r="HH35" i="1" s="1"/>
  <c r="HI35" i="1" s="1"/>
  <c r="HJ35" i="1" s="1"/>
  <c r="GV35" i="1"/>
  <c r="GW35" i="1" s="1"/>
  <c r="GX35" i="1" s="1"/>
  <c r="GY35" i="1" s="1"/>
  <c r="GK35" i="1"/>
  <c r="GL35" i="1" s="1"/>
  <c r="GM35" i="1" s="1"/>
  <c r="GN35" i="1" s="1"/>
  <c r="FZ35" i="1"/>
  <c r="GA35" i="1" s="1"/>
  <c r="GB35" i="1" s="1"/>
  <c r="GC35" i="1" s="1"/>
  <c r="FO35" i="1"/>
  <c r="FP35" i="1" s="1"/>
  <c r="FQ35" i="1" s="1"/>
  <c r="FR35" i="1" s="1"/>
  <c r="FD35" i="1"/>
  <c r="FE35" i="1" s="1"/>
  <c r="FF35" i="1" s="1"/>
  <c r="FG35" i="1" s="1"/>
  <c r="ES35" i="1"/>
  <c r="ET35" i="1" s="1"/>
  <c r="EU35" i="1" s="1"/>
  <c r="EV35" i="1" s="1"/>
  <c r="EH35" i="1"/>
  <c r="EI35" i="1" s="1"/>
  <c r="EJ35" i="1" s="1"/>
  <c r="EK35" i="1" s="1"/>
  <c r="DW35" i="1"/>
  <c r="DX35" i="1" s="1"/>
  <c r="DY35" i="1" s="1"/>
  <c r="DZ35" i="1" s="1"/>
  <c r="DL35" i="1"/>
  <c r="DM35" i="1" s="1"/>
  <c r="DN35" i="1" s="1"/>
  <c r="DO35" i="1" s="1"/>
  <c r="DA35" i="1"/>
  <c r="DB35" i="1" s="1"/>
  <c r="DC35" i="1" s="1"/>
  <c r="DD35" i="1" s="1"/>
  <c r="CP35" i="1"/>
  <c r="CQ35" i="1" s="1"/>
  <c r="CR35" i="1" s="1"/>
  <c r="CS35" i="1" s="1"/>
  <c r="CE35" i="1"/>
  <c r="CF35" i="1" s="1"/>
  <c r="CG35" i="1" s="1"/>
  <c r="CH35" i="1" s="1"/>
  <c r="BT35" i="1"/>
  <c r="BU35" i="1" s="1"/>
  <c r="BV35" i="1" s="1"/>
  <c r="BW35" i="1" s="1"/>
  <c r="BI35" i="1"/>
  <c r="BJ35" i="1" s="1"/>
  <c r="BK35" i="1" s="1"/>
  <c r="BL35" i="1" s="1"/>
  <c r="AX35" i="1"/>
  <c r="AY35" i="1" s="1"/>
  <c r="AZ35" i="1" s="1"/>
  <c r="BA35" i="1" s="1"/>
  <c r="AM35" i="1"/>
  <c r="AN35" i="1" s="1"/>
  <c r="AO35" i="1" s="1"/>
  <c r="AP35" i="1" s="1"/>
  <c r="AB35" i="1"/>
  <c r="AC35" i="1" s="1"/>
  <c r="AD35" i="1" s="1"/>
  <c r="AE35" i="1" s="1"/>
  <c r="Q35" i="1"/>
  <c r="R35" i="1" s="1"/>
  <c r="S35" i="1" s="1"/>
  <c r="T35" i="1" s="1"/>
  <c r="F35" i="1"/>
  <c r="G35" i="1" s="1"/>
  <c r="H35" i="1" s="1"/>
  <c r="I35" i="1" s="1"/>
  <c r="CLI34" i="1"/>
  <c r="CLJ34" i="1" s="1"/>
  <c r="CLK34" i="1" s="1"/>
  <c r="CLL34" i="1" s="1"/>
  <c r="CKX34" i="1"/>
  <c r="CKY34" i="1" s="1"/>
  <c r="CKZ34" i="1" s="1"/>
  <c r="CLA34" i="1" s="1"/>
  <c r="CKM34" i="1"/>
  <c r="CKN34" i="1" s="1"/>
  <c r="CKO34" i="1" s="1"/>
  <c r="CKP34" i="1" s="1"/>
  <c r="CKB34" i="1"/>
  <c r="CKC34" i="1" s="1"/>
  <c r="CKD34" i="1" s="1"/>
  <c r="CKE34" i="1" s="1"/>
  <c r="CJQ34" i="1"/>
  <c r="CJR34" i="1" s="1"/>
  <c r="CJS34" i="1" s="1"/>
  <c r="CJT34" i="1" s="1"/>
  <c r="CJF34" i="1"/>
  <c r="CJG34" i="1" s="1"/>
  <c r="CJH34" i="1" s="1"/>
  <c r="CJI34" i="1" s="1"/>
  <c r="CIU34" i="1"/>
  <c r="CIV34" i="1" s="1"/>
  <c r="CIW34" i="1" s="1"/>
  <c r="CIX34" i="1" s="1"/>
  <c r="CIJ34" i="1"/>
  <c r="CIK34" i="1" s="1"/>
  <c r="CIL34" i="1" s="1"/>
  <c r="CIM34" i="1" s="1"/>
  <c r="CHY34" i="1"/>
  <c r="CHZ34" i="1" s="1"/>
  <c r="CIA34" i="1" s="1"/>
  <c r="CIB34" i="1" s="1"/>
  <c r="CHN34" i="1"/>
  <c r="CHO34" i="1" s="1"/>
  <c r="CHP34" i="1" s="1"/>
  <c r="CHQ34" i="1" s="1"/>
  <c r="CHC34" i="1"/>
  <c r="CHD34" i="1" s="1"/>
  <c r="CHE34" i="1" s="1"/>
  <c r="CHF34" i="1" s="1"/>
  <c r="CGR34" i="1"/>
  <c r="CGS34" i="1" s="1"/>
  <c r="CGT34" i="1" s="1"/>
  <c r="CGU34" i="1" s="1"/>
  <c r="CGG34" i="1"/>
  <c r="CGH34" i="1" s="1"/>
  <c r="CGI34" i="1" s="1"/>
  <c r="CGJ34" i="1" s="1"/>
  <c r="CFV34" i="1"/>
  <c r="CFW34" i="1" s="1"/>
  <c r="CFX34" i="1" s="1"/>
  <c r="CFY34" i="1" s="1"/>
  <c r="CFK34" i="1"/>
  <c r="CFL34" i="1" s="1"/>
  <c r="CFM34" i="1" s="1"/>
  <c r="CFN34" i="1" s="1"/>
  <c r="CEZ34" i="1"/>
  <c r="CFA34" i="1" s="1"/>
  <c r="CFB34" i="1" s="1"/>
  <c r="CFC34" i="1" s="1"/>
  <c r="CEO34" i="1"/>
  <c r="CEP34" i="1" s="1"/>
  <c r="CEQ34" i="1" s="1"/>
  <c r="CER34" i="1" s="1"/>
  <c r="CED34" i="1"/>
  <c r="CEE34" i="1" s="1"/>
  <c r="CEF34" i="1" s="1"/>
  <c r="CEG34" i="1" s="1"/>
  <c r="CDS34" i="1"/>
  <c r="CDT34" i="1" s="1"/>
  <c r="CDU34" i="1" s="1"/>
  <c r="CDV34" i="1" s="1"/>
  <c r="CDH34" i="1"/>
  <c r="CDI34" i="1" s="1"/>
  <c r="CDJ34" i="1" s="1"/>
  <c r="CDK34" i="1" s="1"/>
  <c r="CCW34" i="1"/>
  <c r="CCX34" i="1" s="1"/>
  <c r="CCY34" i="1" s="1"/>
  <c r="CCZ34" i="1" s="1"/>
  <c r="CCL34" i="1"/>
  <c r="CCM34" i="1" s="1"/>
  <c r="CCN34" i="1" s="1"/>
  <c r="CCO34" i="1" s="1"/>
  <c r="CCA34" i="1"/>
  <c r="CCB34" i="1" s="1"/>
  <c r="CCC34" i="1" s="1"/>
  <c r="CCD34" i="1" s="1"/>
  <c r="CBP34" i="1"/>
  <c r="CBQ34" i="1" s="1"/>
  <c r="CBR34" i="1" s="1"/>
  <c r="CBS34" i="1" s="1"/>
  <c r="CBE34" i="1"/>
  <c r="CBF34" i="1" s="1"/>
  <c r="CBG34" i="1" s="1"/>
  <c r="CBH34" i="1" s="1"/>
  <c r="CAT34" i="1"/>
  <c r="CAU34" i="1" s="1"/>
  <c r="CAV34" i="1" s="1"/>
  <c r="CAW34" i="1" s="1"/>
  <c r="CAI34" i="1"/>
  <c r="CAJ34" i="1" s="1"/>
  <c r="CAK34" i="1" s="1"/>
  <c r="CAL34" i="1" s="1"/>
  <c r="BZX34" i="1"/>
  <c r="BZY34" i="1" s="1"/>
  <c r="BZZ34" i="1" s="1"/>
  <c r="CAA34" i="1" s="1"/>
  <c r="BZM34" i="1"/>
  <c r="BZN34" i="1" s="1"/>
  <c r="BZO34" i="1" s="1"/>
  <c r="BZP34" i="1" s="1"/>
  <c r="BZB34" i="1"/>
  <c r="BZC34" i="1" s="1"/>
  <c r="BZD34" i="1" s="1"/>
  <c r="BZE34" i="1" s="1"/>
  <c r="BYQ34" i="1"/>
  <c r="BYR34" i="1" s="1"/>
  <c r="BYS34" i="1" s="1"/>
  <c r="BYT34" i="1" s="1"/>
  <c r="BYF34" i="1"/>
  <c r="BYG34" i="1" s="1"/>
  <c r="BYH34" i="1" s="1"/>
  <c r="BYI34" i="1" s="1"/>
  <c r="BXU34" i="1"/>
  <c r="BXV34" i="1" s="1"/>
  <c r="BXW34" i="1" s="1"/>
  <c r="BXX34" i="1" s="1"/>
  <c r="BXJ34" i="1"/>
  <c r="BXK34" i="1" s="1"/>
  <c r="BXL34" i="1" s="1"/>
  <c r="BXM34" i="1" s="1"/>
  <c r="BWY34" i="1"/>
  <c r="BWZ34" i="1" s="1"/>
  <c r="BXA34" i="1" s="1"/>
  <c r="BXB34" i="1" s="1"/>
  <c r="BWN34" i="1"/>
  <c r="BWO34" i="1" s="1"/>
  <c r="BWP34" i="1" s="1"/>
  <c r="BWQ34" i="1" s="1"/>
  <c r="BWC34" i="1"/>
  <c r="BWD34" i="1" s="1"/>
  <c r="BWE34" i="1" s="1"/>
  <c r="BWF34" i="1" s="1"/>
  <c r="BVR34" i="1"/>
  <c r="BVS34" i="1" s="1"/>
  <c r="BVT34" i="1" s="1"/>
  <c r="BVU34" i="1" s="1"/>
  <c r="BVG34" i="1"/>
  <c r="BVH34" i="1" s="1"/>
  <c r="BVI34" i="1" s="1"/>
  <c r="BVJ34" i="1" s="1"/>
  <c r="BUV34" i="1"/>
  <c r="BUW34" i="1" s="1"/>
  <c r="BUX34" i="1" s="1"/>
  <c r="BUY34" i="1" s="1"/>
  <c r="BUK34" i="1"/>
  <c r="BUL34" i="1" s="1"/>
  <c r="BUM34" i="1" s="1"/>
  <c r="BUN34" i="1" s="1"/>
  <c r="BTZ34" i="1"/>
  <c r="BUA34" i="1" s="1"/>
  <c r="BUB34" i="1" s="1"/>
  <c r="BUC34" i="1" s="1"/>
  <c r="BTO34" i="1"/>
  <c r="BTP34" i="1" s="1"/>
  <c r="BTQ34" i="1" s="1"/>
  <c r="BTR34" i="1" s="1"/>
  <c r="BTD34" i="1"/>
  <c r="BTE34" i="1" s="1"/>
  <c r="BTF34" i="1" s="1"/>
  <c r="BTG34" i="1" s="1"/>
  <c r="BSS34" i="1"/>
  <c r="BST34" i="1" s="1"/>
  <c r="BSU34" i="1" s="1"/>
  <c r="BSV34" i="1" s="1"/>
  <c r="BSH34" i="1"/>
  <c r="BSI34" i="1" s="1"/>
  <c r="BSJ34" i="1" s="1"/>
  <c r="BSK34" i="1" s="1"/>
  <c r="BRW34" i="1"/>
  <c r="BRX34" i="1" s="1"/>
  <c r="BRY34" i="1" s="1"/>
  <c r="BRZ34" i="1" s="1"/>
  <c r="BRL34" i="1"/>
  <c r="BRM34" i="1" s="1"/>
  <c r="BRN34" i="1" s="1"/>
  <c r="BRO34" i="1" s="1"/>
  <c r="BRA34" i="1"/>
  <c r="BRB34" i="1" s="1"/>
  <c r="BRC34" i="1" s="1"/>
  <c r="BRD34" i="1" s="1"/>
  <c r="BQP34" i="1"/>
  <c r="BQQ34" i="1" s="1"/>
  <c r="BQR34" i="1" s="1"/>
  <c r="BQS34" i="1" s="1"/>
  <c r="BQE34" i="1"/>
  <c r="BQF34" i="1" s="1"/>
  <c r="BQG34" i="1" s="1"/>
  <c r="BQH34" i="1" s="1"/>
  <c r="BPT34" i="1"/>
  <c r="BPU34" i="1" s="1"/>
  <c r="BPV34" i="1" s="1"/>
  <c r="BPW34" i="1" s="1"/>
  <c r="BPI34" i="1"/>
  <c r="BPJ34" i="1" s="1"/>
  <c r="BPK34" i="1" s="1"/>
  <c r="BPL34" i="1" s="1"/>
  <c r="BOX34" i="1"/>
  <c r="BOY34" i="1" s="1"/>
  <c r="BOZ34" i="1" s="1"/>
  <c r="BPA34" i="1" s="1"/>
  <c r="BOM34" i="1"/>
  <c r="BON34" i="1" s="1"/>
  <c r="BOO34" i="1" s="1"/>
  <c r="BOP34" i="1" s="1"/>
  <c r="BOB34" i="1"/>
  <c r="BOC34" i="1" s="1"/>
  <c r="BOD34" i="1" s="1"/>
  <c r="BOE34" i="1" s="1"/>
  <c r="BNQ34" i="1"/>
  <c r="BNR34" i="1" s="1"/>
  <c r="BNS34" i="1" s="1"/>
  <c r="BNT34" i="1" s="1"/>
  <c r="BNF34" i="1"/>
  <c r="BNG34" i="1" s="1"/>
  <c r="BNH34" i="1" s="1"/>
  <c r="BNI34" i="1" s="1"/>
  <c r="BMU34" i="1"/>
  <c r="BMV34" i="1" s="1"/>
  <c r="BMW34" i="1" s="1"/>
  <c r="BMX34" i="1" s="1"/>
  <c r="BMJ34" i="1"/>
  <c r="BMK34" i="1" s="1"/>
  <c r="BML34" i="1" s="1"/>
  <c r="BMM34" i="1" s="1"/>
  <c r="BLY34" i="1"/>
  <c r="BLZ34" i="1" s="1"/>
  <c r="BMA34" i="1" s="1"/>
  <c r="BMB34" i="1" s="1"/>
  <c r="BLN34" i="1"/>
  <c r="BLO34" i="1" s="1"/>
  <c r="BLP34" i="1" s="1"/>
  <c r="BLQ34" i="1" s="1"/>
  <c r="BLC34" i="1"/>
  <c r="BLD34" i="1" s="1"/>
  <c r="BLE34" i="1" s="1"/>
  <c r="BLF34" i="1" s="1"/>
  <c r="BKR34" i="1"/>
  <c r="BKS34" i="1" s="1"/>
  <c r="BKT34" i="1" s="1"/>
  <c r="BKU34" i="1" s="1"/>
  <c r="BKG34" i="1"/>
  <c r="BKH34" i="1" s="1"/>
  <c r="BKI34" i="1" s="1"/>
  <c r="BKJ34" i="1" s="1"/>
  <c r="BJV34" i="1"/>
  <c r="BJW34" i="1" s="1"/>
  <c r="BJX34" i="1" s="1"/>
  <c r="BJY34" i="1" s="1"/>
  <c r="BJK34" i="1"/>
  <c r="BJL34" i="1" s="1"/>
  <c r="BJM34" i="1" s="1"/>
  <c r="BJN34" i="1" s="1"/>
  <c r="BIZ34" i="1"/>
  <c r="BJA34" i="1" s="1"/>
  <c r="BJB34" i="1" s="1"/>
  <c r="BJC34" i="1" s="1"/>
  <c r="BIO34" i="1"/>
  <c r="BIP34" i="1" s="1"/>
  <c r="BIQ34" i="1" s="1"/>
  <c r="BIR34" i="1" s="1"/>
  <c r="BID34" i="1"/>
  <c r="BIE34" i="1" s="1"/>
  <c r="BIF34" i="1" s="1"/>
  <c r="BIG34" i="1" s="1"/>
  <c r="BHS34" i="1"/>
  <c r="BHT34" i="1" s="1"/>
  <c r="BHU34" i="1" s="1"/>
  <c r="BHV34" i="1" s="1"/>
  <c r="BHH34" i="1"/>
  <c r="BHI34" i="1" s="1"/>
  <c r="BHJ34" i="1" s="1"/>
  <c r="BHK34" i="1" s="1"/>
  <c r="BGW34" i="1"/>
  <c r="BGX34" i="1" s="1"/>
  <c r="BGY34" i="1" s="1"/>
  <c r="BGZ34" i="1" s="1"/>
  <c r="BGL34" i="1"/>
  <c r="BGM34" i="1" s="1"/>
  <c r="BGN34" i="1" s="1"/>
  <c r="BGO34" i="1" s="1"/>
  <c r="BGA34" i="1"/>
  <c r="BGB34" i="1" s="1"/>
  <c r="BGC34" i="1" s="1"/>
  <c r="BGD34" i="1" s="1"/>
  <c r="BFP34" i="1"/>
  <c r="BFQ34" i="1" s="1"/>
  <c r="BFR34" i="1" s="1"/>
  <c r="BFS34" i="1" s="1"/>
  <c r="BFE34" i="1"/>
  <c r="BFF34" i="1" s="1"/>
  <c r="BFG34" i="1" s="1"/>
  <c r="BFH34" i="1" s="1"/>
  <c r="BET34" i="1"/>
  <c r="BEU34" i="1" s="1"/>
  <c r="BEV34" i="1" s="1"/>
  <c r="BEW34" i="1" s="1"/>
  <c r="BEI34" i="1"/>
  <c r="BEJ34" i="1" s="1"/>
  <c r="BEK34" i="1" s="1"/>
  <c r="BEL34" i="1" s="1"/>
  <c r="BDX34" i="1"/>
  <c r="BDY34" i="1" s="1"/>
  <c r="BDZ34" i="1" s="1"/>
  <c r="BEA34" i="1" s="1"/>
  <c r="BDM34" i="1"/>
  <c r="BDN34" i="1" s="1"/>
  <c r="BDO34" i="1" s="1"/>
  <c r="BDP34" i="1" s="1"/>
  <c r="BDB34" i="1"/>
  <c r="BDC34" i="1" s="1"/>
  <c r="BDD34" i="1" s="1"/>
  <c r="BDE34" i="1" s="1"/>
  <c r="BCQ34" i="1"/>
  <c r="BCR34" i="1" s="1"/>
  <c r="BCS34" i="1" s="1"/>
  <c r="BCT34" i="1" s="1"/>
  <c r="BCF34" i="1"/>
  <c r="BCG34" i="1" s="1"/>
  <c r="BCH34" i="1" s="1"/>
  <c r="BCI34" i="1" s="1"/>
  <c r="BBU34" i="1"/>
  <c r="BBV34" i="1" s="1"/>
  <c r="BBW34" i="1" s="1"/>
  <c r="BBX34" i="1" s="1"/>
  <c r="BBJ34" i="1"/>
  <c r="BBK34" i="1" s="1"/>
  <c r="BBL34" i="1" s="1"/>
  <c r="BBM34" i="1" s="1"/>
  <c r="BAY34" i="1"/>
  <c r="BAZ34" i="1" s="1"/>
  <c r="BBA34" i="1" s="1"/>
  <c r="BBB34" i="1" s="1"/>
  <c r="BAN34" i="1"/>
  <c r="BAO34" i="1" s="1"/>
  <c r="BAP34" i="1" s="1"/>
  <c r="BAQ34" i="1" s="1"/>
  <c r="BAC34" i="1"/>
  <c r="BAD34" i="1" s="1"/>
  <c r="BAE34" i="1" s="1"/>
  <c r="BAF34" i="1" s="1"/>
  <c r="AZR34" i="1"/>
  <c r="AZS34" i="1" s="1"/>
  <c r="AZT34" i="1" s="1"/>
  <c r="AZU34" i="1" s="1"/>
  <c r="AZG34" i="1"/>
  <c r="AZH34" i="1" s="1"/>
  <c r="AZI34" i="1" s="1"/>
  <c r="AZJ34" i="1" s="1"/>
  <c r="AYV34" i="1"/>
  <c r="AYW34" i="1" s="1"/>
  <c r="AYX34" i="1" s="1"/>
  <c r="AYY34" i="1" s="1"/>
  <c r="AYK34" i="1"/>
  <c r="AYL34" i="1" s="1"/>
  <c r="AYM34" i="1" s="1"/>
  <c r="AYN34" i="1" s="1"/>
  <c r="AXZ34" i="1"/>
  <c r="AYA34" i="1" s="1"/>
  <c r="AYB34" i="1" s="1"/>
  <c r="AYC34" i="1" s="1"/>
  <c r="AXO34" i="1"/>
  <c r="AXP34" i="1" s="1"/>
  <c r="AXQ34" i="1" s="1"/>
  <c r="AXR34" i="1" s="1"/>
  <c r="AXD34" i="1"/>
  <c r="AXE34" i="1" s="1"/>
  <c r="AXF34" i="1" s="1"/>
  <c r="AXG34" i="1" s="1"/>
  <c r="AWS34" i="1"/>
  <c r="AWT34" i="1" s="1"/>
  <c r="AWU34" i="1" s="1"/>
  <c r="AWV34" i="1" s="1"/>
  <c r="AWH34" i="1"/>
  <c r="AWI34" i="1" s="1"/>
  <c r="AWJ34" i="1" s="1"/>
  <c r="AWK34" i="1" s="1"/>
  <c r="AVW34" i="1"/>
  <c r="AVX34" i="1" s="1"/>
  <c r="AVY34" i="1" s="1"/>
  <c r="AVZ34" i="1" s="1"/>
  <c r="AVL34" i="1"/>
  <c r="AVM34" i="1" s="1"/>
  <c r="AVN34" i="1" s="1"/>
  <c r="AVO34" i="1" s="1"/>
  <c r="AVA34" i="1"/>
  <c r="AVB34" i="1" s="1"/>
  <c r="AVC34" i="1" s="1"/>
  <c r="AVD34" i="1" s="1"/>
  <c r="AUP34" i="1"/>
  <c r="AUQ34" i="1" s="1"/>
  <c r="AUR34" i="1" s="1"/>
  <c r="AUS34" i="1" s="1"/>
  <c r="AUE34" i="1"/>
  <c r="AUF34" i="1" s="1"/>
  <c r="AUG34" i="1" s="1"/>
  <c r="AUH34" i="1" s="1"/>
  <c r="ATT34" i="1"/>
  <c r="ATU34" i="1" s="1"/>
  <c r="ATV34" i="1" s="1"/>
  <c r="ATW34" i="1" s="1"/>
  <c r="ATI34" i="1"/>
  <c r="ATJ34" i="1" s="1"/>
  <c r="ATK34" i="1" s="1"/>
  <c r="ATL34" i="1" s="1"/>
  <c r="ASX34" i="1"/>
  <c r="ASY34" i="1" s="1"/>
  <c r="ASZ34" i="1" s="1"/>
  <c r="ATA34" i="1" s="1"/>
  <c r="ASM34" i="1"/>
  <c r="ASN34" i="1" s="1"/>
  <c r="ASO34" i="1" s="1"/>
  <c r="ASP34" i="1" s="1"/>
  <c r="ASB34" i="1"/>
  <c r="ASC34" i="1" s="1"/>
  <c r="ASD34" i="1" s="1"/>
  <c r="ASE34" i="1" s="1"/>
  <c r="ARQ34" i="1"/>
  <c r="ARR34" i="1" s="1"/>
  <c r="ARS34" i="1" s="1"/>
  <c r="ART34" i="1" s="1"/>
  <c r="ARF34" i="1"/>
  <c r="ARG34" i="1" s="1"/>
  <c r="ARH34" i="1" s="1"/>
  <c r="ARI34" i="1" s="1"/>
  <c r="AQU34" i="1"/>
  <c r="AQV34" i="1" s="1"/>
  <c r="AQW34" i="1" s="1"/>
  <c r="AQX34" i="1" s="1"/>
  <c r="AQJ34" i="1"/>
  <c r="AQK34" i="1" s="1"/>
  <c r="AQL34" i="1" s="1"/>
  <c r="AQM34" i="1" s="1"/>
  <c r="APY34" i="1"/>
  <c r="APZ34" i="1" s="1"/>
  <c r="AQA34" i="1" s="1"/>
  <c r="AQB34" i="1" s="1"/>
  <c r="APN34" i="1"/>
  <c r="APO34" i="1" s="1"/>
  <c r="APP34" i="1" s="1"/>
  <c r="APQ34" i="1" s="1"/>
  <c r="APC34" i="1"/>
  <c r="APD34" i="1" s="1"/>
  <c r="APE34" i="1" s="1"/>
  <c r="APF34" i="1" s="1"/>
  <c r="AOR34" i="1"/>
  <c r="AOS34" i="1" s="1"/>
  <c r="AOT34" i="1" s="1"/>
  <c r="AOU34" i="1" s="1"/>
  <c r="AOG34" i="1"/>
  <c r="AOH34" i="1" s="1"/>
  <c r="AOI34" i="1" s="1"/>
  <c r="AOJ34" i="1" s="1"/>
  <c r="ANV34" i="1"/>
  <c r="ANW34" i="1" s="1"/>
  <c r="ANX34" i="1" s="1"/>
  <c r="ANY34" i="1" s="1"/>
  <c r="ANK34" i="1"/>
  <c r="ANL34" i="1" s="1"/>
  <c r="ANM34" i="1" s="1"/>
  <c r="ANN34" i="1" s="1"/>
  <c r="AMZ34" i="1"/>
  <c r="ANA34" i="1" s="1"/>
  <c r="ANB34" i="1" s="1"/>
  <c r="ANC34" i="1" s="1"/>
  <c r="AMO34" i="1"/>
  <c r="AMP34" i="1" s="1"/>
  <c r="AMQ34" i="1" s="1"/>
  <c r="AMR34" i="1" s="1"/>
  <c r="AMD34" i="1"/>
  <c r="AME34" i="1" s="1"/>
  <c r="AMF34" i="1" s="1"/>
  <c r="AMG34" i="1" s="1"/>
  <c r="ALS34" i="1"/>
  <c r="ALT34" i="1" s="1"/>
  <c r="ALU34" i="1" s="1"/>
  <c r="ALV34" i="1" s="1"/>
  <c r="ALH34" i="1"/>
  <c r="ALI34" i="1" s="1"/>
  <c r="ALJ34" i="1" s="1"/>
  <c r="ALK34" i="1" s="1"/>
  <c r="AKW34" i="1"/>
  <c r="AKX34" i="1" s="1"/>
  <c r="AKY34" i="1" s="1"/>
  <c r="AKZ34" i="1" s="1"/>
  <c r="AKL34" i="1"/>
  <c r="AKM34" i="1" s="1"/>
  <c r="AKN34" i="1" s="1"/>
  <c r="AKO34" i="1" s="1"/>
  <c r="AKA34" i="1"/>
  <c r="AKB34" i="1" s="1"/>
  <c r="AKC34" i="1" s="1"/>
  <c r="AKD34" i="1" s="1"/>
  <c r="AJP34" i="1"/>
  <c r="AJQ34" i="1" s="1"/>
  <c r="AJR34" i="1" s="1"/>
  <c r="AJS34" i="1" s="1"/>
  <c r="AJE34" i="1"/>
  <c r="AJF34" i="1" s="1"/>
  <c r="AJG34" i="1" s="1"/>
  <c r="AJH34" i="1" s="1"/>
  <c r="AIT34" i="1"/>
  <c r="AIU34" i="1" s="1"/>
  <c r="AIV34" i="1" s="1"/>
  <c r="AIW34" i="1" s="1"/>
  <c r="AII34" i="1"/>
  <c r="AIJ34" i="1" s="1"/>
  <c r="AIK34" i="1" s="1"/>
  <c r="AIL34" i="1" s="1"/>
  <c r="AHX34" i="1"/>
  <c r="AHY34" i="1" s="1"/>
  <c r="AHZ34" i="1" s="1"/>
  <c r="AIA34" i="1" s="1"/>
  <c r="AHM34" i="1"/>
  <c r="AHN34" i="1" s="1"/>
  <c r="AHO34" i="1" s="1"/>
  <c r="AHP34" i="1" s="1"/>
  <c r="AHB34" i="1"/>
  <c r="AHC34" i="1" s="1"/>
  <c r="AHD34" i="1" s="1"/>
  <c r="AHE34" i="1" s="1"/>
  <c r="AGQ34" i="1"/>
  <c r="AGR34" i="1" s="1"/>
  <c r="AGS34" i="1" s="1"/>
  <c r="AGT34" i="1" s="1"/>
  <c r="AGF34" i="1"/>
  <c r="AGG34" i="1" s="1"/>
  <c r="AGH34" i="1" s="1"/>
  <c r="AGI34" i="1" s="1"/>
  <c r="AFU34" i="1"/>
  <c r="AFV34" i="1" s="1"/>
  <c r="AFW34" i="1" s="1"/>
  <c r="AFX34" i="1" s="1"/>
  <c r="AFJ34" i="1"/>
  <c r="AFK34" i="1" s="1"/>
  <c r="AFL34" i="1" s="1"/>
  <c r="AFM34" i="1" s="1"/>
  <c r="AEY34" i="1"/>
  <c r="AEZ34" i="1" s="1"/>
  <c r="AFA34" i="1" s="1"/>
  <c r="AFB34" i="1" s="1"/>
  <c r="AEN34" i="1"/>
  <c r="AEO34" i="1" s="1"/>
  <c r="AEP34" i="1" s="1"/>
  <c r="AEQ34" i="1" s="1"/>
  <c r="AEC34" i="1"/>
  <c r="AED34" i="1" s="1"/>
  <c r="AEE34" i="1" s="1"/>
  <c r="AEF34" i="1" s="1"/>
  <c r="ADR34" i="1"/>
  <c r="ADS34" i="1" s="1"/>
  <c r="ADT34" i="1" s="1"/>
  <c r="ADU34" i="1" s="1"/>
  <c r="ADG34" i="1"/>
  <c r="ADH34" i="1" s="1"/>
  <c r="ADI34" i="1" s="1"/>
  <c r="ADJ34" i="1" s="1"/>
  <c r="ACV34" i="1"/>
  <c r="ACW34" i="1" s="1"/>
  <c r="ACX34" i="1" s="1"/>
  <c r="ACY34" i="1" s="1"/>
  <c r="ACK34" i="1"/>
  <c r="ACL34" i="1" s="1"/>
  <c r="ACM34" i="1" s="1"/>
  <c r="ACN34" i="1" s="1"/>
  <c r="ABZ34" i="1"/>
  <c r="ACA34" i="1" s="1"/>
  <c r="ACB34" i="1" s="1"/>
  <c r="ACC34" i="1" s="1"/>
  <c r="ABO34" i="1"/>
  <c r="ABP34" i="1" s="1"/>
  <c r="ABQ34" i="1" s="1"/>
  <c r="ABR34" i="1" s="1"/>
  <c r="ABD34" i="1"/>
  <c r="ABE34" i="1" s="1"/>
  <c r="ABF34" i="1" s="1"/>
  <c r="ABG34" i="1" s="1"/>
  <c r="AAS34" i="1"/>
  <c r="AAT34" i="1" s="1"/>
  <c r="AAU34" i="1" s="1"/>
  <c r="AAV34" i="1" s="1"/>
  <c r="AAH34" i="1"/>
  <c r="AAI34" i="1" s="1"/>
  <c r="AAJ34" i="1" s="1"/>
  <c r="AAK34" i="1" s="1"/>
  <c r="ZW34" i="1"/>
  <c r="ZX34" i="1" s="1"/>
  <c r="ZY34" i="1" s="1"/>
  <c r="ZZ34" i="1" s="1"/>
  <c r="ZL34" i="1"/>
  <c r="ZM34" i="1" s="1"/>
  <c r="ZN34" i="1" s="1"/>
  <c r="ZO34" i="1" s="1"/>
  <c r="ZA34" i="1"/>
  <c r="ZB34" i="1" s="1"/>
  <c r="ZC34" i="1" s="1"/>
  <c r="ZD34" i="1" s="1"/>
  <c r="YP34" i="1"/>
  <c r="YQ34" i="1" s="1"/>
  <c r="YR34" i="1" s="1"/>
  <c r="YS34" i="1" s="1"/>
  <c r="YE34" i="1"/>
  <c r="YF34" i="1" s="1"/>
  <c r="YG34" i="1" s="1"/>
  <c r="YH34" i="1" s="1"/>
  <c r="XT34" i="1"/>
  <c r="XU34" i="1" s="1"/>
  <c r="XV34" i="1" s="1"/>
  <c r="XW34" i="1" s="1"/>
  <c r="XI34" i="1"/>
  <c r="XJ34" i="1" s="1"/>
  <c r="XK34" i="1" s="1"/>
  <c r="XL34" i="1" s="1"/>
  <c r="WX34" i="1"/>
  <c r="WY34" i="1" s="1"/>
  <c r="WZ34" i="1" s="1"/>
  <c r="XA34" i="1" s="1"/>
  <c r="WM34" i="1"/>
  <c r="WN34" i="1" s="1"/>
  <c r="WO34" i="1" s="1"/>
  <c r="WP34" i="1" s="1"/>
  <c r="WB34" i="1"/>
  <c r="WC34" i="1" s="1"/>
  <c r="WD34" i="1" s="1"/>
  <c r="WE34" i="1" s="1"/>
  <c r="VQ34" i="1"/>
  <c r="VR34" i="1" s="1"/>
  <c r="VS34" i="1" s="1"/>
  <c r="VT34" i="1" s="1"/>
  <c r="VF34" i="1"/>
  <c r="VG34" i="1" s="1"/>
  <c r="VH34" i="1" s="1"/>
  <c r="VI34" i="1" s="1"/>
  <c r="UU34" i="1"/>
  <c r="UV34" i="1" s="1"/>
  <c r="UW34" i="1" s="1"/>
  <c r="UX34" i="1" s="1"/>
  <c r="UJ34" i="1"/>
  <c r="UK34" i="1" s="1"/>
  <c r="UL34" i="1" s="1"/>
  <c r="UM34" i="1" s="1"/>
  <c r="TY34" i="1"/>
  <c r="TZ34" i="1" s="1"/>
  <c r="UA34" i="1" s="1"/>
  <c r="UB34" i="1" s="1"/>
  <c r="TN34" i="1"/>
  <c r="TO34" i="1" s="1"/>
  <c r="TP34" i="1" s="1"/>
  <c r="TQ34" i="1" s="1"/>
  <c r="TC34" i="1"/>
  <c r="TD34" i="1" s="1"/>
  <c r="TE34" i="1" s="1"/>
  <c r="TF34" i="1" s="1"/>
  <c r="SR34" i="1"/>
  <c r="SS34" i="1" s="1"/>
  <c r="ST34" i="1" s="1"/>
  <c r="SU34" i="1" s="1"/>
  <c r="SG34" i="1"/>
  <c r="SH34" i="1" s="1"/>
  <c r="SI34" i="1" s="1"/>
  <c r="SJ34" i="1" s="1"/>
  <c r="RV34" i="1"/>
  <c r="RW34" i="1" s="1"/>
  <c r="RX34" i="1" s="1"/>
  <c r="RY34" i="1" s="1"/>
  <c r="RK34" i="1"/>
  <c r="RL34" i="1" s="1"/>
  <c r="RM34" i="1" s="1"/>
  <c r="RN34" i="1" s="1"/>
  <c r="QZ34" i="1"/>
  <c r="RA34" i="1" s="1"/>
  <c r="RB34" i="1" s="1"/>
  <c r="RC34" i="1" s="1"/>
  <c r="QO34" i="1"/>
  <c r="QP34" i="1" s="1"/>
  <c r="QQ34" i="1" s="1"/>
  <c r="QR34" i="1" s="1"/>
  <c r="QD34" i="1"/>
  <c r="QE34" i="1" s="1"/>
  <c r="QF34" i="1" s="1"/>
  <c r="QG34" i="1" s="1"/>
  <c r="PS34" i="1"/>
  <c r="PT34" i="1" s="1"/>
  <c r="PU34" i="1" s="1"/>
  <c r="PV34" i="1" s="1"/>
  <c r="PH34" i="1"/>
  <c r="PI34" i="1" s="1"/>
  <c r="PJ34" i="1" s="1"/>
  <c r="PK34" i="1" s="1"/>
  <c r="OW34" i="1"/>
  <c r="OX34" i="1" s="1"/>
  <c r="OY34" i="1" s="1"/>
  <c r="OZ34" i="1" s="1"/>
  <c r="OL34" i="1"/>
  <c r="OM34" i="1" s="1"/>
  <c r="ON34" i="1" s="1"/>
  <c r="OO34" i="1" s="1"/>
  <c r="OA34" i="1"/>
  <c r="OB34" i="1" s="1"/>
  <c r="OC34" i="1" s="1"/>
  <c r="OD34" i="1" s="1"/>
  <c r="NP34" i="1"/>
  <c r="NQ34" i="1" s="1"/>
  <c r="NR34" i="1" s="1"/>
  <c r="NS34" i="1" s="1"/>
  <c r="NE34" i="1"/>
  <c r="NF34" i="1" s="1"/>
  <c r="NG34" i="1" s="1"/>
  <c r="NH34" i="1" s="1"/>
  <c r="MT34" i="1"/>
  <c r="MU34" i="1" s="1"/>
  <c r="MV34" i="1" s="1"/>
  <c r="MW34" i="1" s="1"/>
  <c r="MI34" i="1"/>
  <c r="MJ34" i="1" s="1"/>
  <c r="MK34" i="1" s="1"/>
  <c r="ML34" i="1" s="1"/>
  <c r="LX34" i="1"/>
  <c r="LY34" i="1" s="1"/>
  <c r="LZ34" i="1" s="1"/>
  <c r="MA34" i="1" s="1"/>
  <c r="LM34" i="1"/>
  <c r="LN34" i="1" s="1"/>
  <c r="LO34" i="1" s="1"/>
  <c r="LP34" i="1" s="1"/>
  <c r="LB34" i="1"/>
  <c r="LC34" i="1" s="1"/>
  <c r="LD34" i="1" s="1"/>
  <c r="LE34" i="1" s="1"/>
  <c r="KQ34" i="1"/>
  <c r="KR34" i="1" s="1"/>
  <c r="KS34" i="1" s="1"/>
  <c r="KT34" i="1" s="1"/>
  <c r="KF34" i="1"/>
  <c r="KG34" i="1" s="1"/>
  <c r="KH34" i="1" s="1"/>
  <c r="KI34" i="1" s="1"/>
  <c r="JU34" i="1"/>
  <c r="JV34" i="1" s="1"/>
  <c r="JW34" i="1" s="1"/>
  <c r="JX34" i="1" s="1"/>
  <c r="JJ34" i="1"/>
  <c r="JK34" i="1" s="1"/>
  <c r="JL34" i="1" s="1"/>
  <c r="JM34" i="1" s="1"/>
  <c r="IY34" i="1"/>
  <c r="IZ34" i="1" s="1"/>
  <c r="JA34" i="1" s="1"/>
  <c r="JB34" i="1" s="1"/>
  <c r="IN34" i="1"/>
  <c r="IO34" i="1" s="1"/>
  <c r="IP34" i="1" s="1"/>
  <c r="IQ34" i="1" s="1"/>
  <c r="IC34" i="1"/>
  <c r="ID34" i="1" s="1"/>
  <c r="IE34" i="1" s="1"/>
  <c r="IF34" i="1" s="1"/>
  <c r="HR34" i="1"/>
  <c r="HS34" i="1" s="1"/>
  <c r="HT34" i="1" s="1"/>
  <c r="HU34" i="1" s="1"/>
  <c r="HG34" i="1"/>
  <c r="HH34" i="1" s="1"/>
  <c r="HI34" i="1" s="1"/>
  <c r="HJ34" i="1" s="1"/>
  <c r="GV34" i="1"/>
  <c r="GW34" i="1" s="1"/>
  <c r="GX34" i="1" s="1"/>
  <c r="GY34" i="1" s="1"/>
  <c r="GK34" i="1"/>
  <c r="GL34" i="1" s="1"/>
  <c r="GM34" i="1" s="1"/>
  <c r="GN34" i="1" s="1"/>
  <c r="FZ34" i="1"/>
  <c r="GA34" i="1" s="1"/>
  <c r="GB34" i="1" s="1"/>
  <c r="GC34" i="1" s="1"/>
  <c r="FO34" i="1"/>
  <c r="FP34" i="1" s="1"/>
  <c r="FQ34" i="1" s="1"/>
  <c r="FR34" i="1" s="1"/>
  <c r="FD34" i="1"/>
  <c r="FE34" i="1" s="1"/>
  <c r="FF34" i="1" s="1"/>
  <c r="FG34" i="1" s="1"/>
  <c r="ES34" i="1"/>
  <c r="ET34" i="1" s="1"/>
  <c r="EU34" i="1" s="1"/>
  <c r="EV34" i="1" s="1"/>
  <c r="EH34" i="1"/>
  <c r="EI34" i="1" s="1"/>
  <c r="EJ34" i="1" s="1"/>
  <c r="EK34" i="1" s="1"/>
  <c r="DW34" i="1"/>
  <c r="DX34" i="1" s="1"/>
  <c r="DY34" i="1" s="1"/>
  <c r="DZ34" i="1" s="1"/>
  <c r="DL34" i="1"/>
  <c r="DM34" i="1" s="1"/>
  <c r="DN34" i="1" s="1"/>
  <c r="DO34" i="1" s="1"/>
  <c r="DA34" i="1"/>
  <c r="DB34" i="1" s="1"/>
  <c r="DC34" i="1" s="1"/>
  <c r="DD34" i="1" s="1"/>
  <c r="CP34" i="1"/>
  <c r="CQ34" i="1" s="1"/>
  <c r="CR34" i="1" s="1"/>
  <c r="CS34" i="1" s="1"/>
  <c r="CE34" i="1"/>
  <c r="CF34" i="1" s="1"/>
  <c r="CG34" i="1" s="1"/>
  <c r="CH34" i="1" s="1"/>
  <c r="BT34" i="1"/>
  <c r="BU34" i="1" s="1"/>
  <c r="BV34" i="1" s="1"/>
  <c r="BW34" i="1" s="1"/>
  <c r="BI34" i="1"/>
  <c r="BJ34" i="1" s="1"/>
  <c r="BK34" i="1" s="1"/>
  <c r="BL34" i="1" s="1"/>
  <c r="AX34" i="1"/>
  <c r="AY34" i="1" s="1"/>
  <c r="AZ34" i="1" s="1"/>
  <c r="BA34" i="1" s="1"/>
  <c r="AM34" i="1"/>
  <c r="AN34" i="1" s="1"/>
  <c r="AO34" i="1" s="1"/>
  <c r="AP34" i="1" s="1"/>
  <c r="AB34" i="1"/>
  <c r="AC34" i="1" s="1"/>
  <c r="AD34" i="1" s="1"/>
  <c r="AE34" i="1" s="1"/>
  <c r="Q34" i="1"/>
  <c r="R34" i="1" s="1"/>
  <c r="S34" i="1" s="1"/>
  <c r="T34" i="1" s="1"/>
  <c r="F34" i="1"/>
  <c r="G34" i="1" s="1"/>
  <c r="H34" i="1" s="1"/>
  <c r="I34" i="1" s="1"/>
  <c r="CLI32" i="1"/>
  <c r="CLJ32" i="1" s="1"/>
  <c r="CLK32" i="1" s="1"/>
  <c r="CLL32" i="1" s="1"/>
  <c r="CKX32" i="1"/>
  <c r="CKY32" i="1" s="1"/>
  <c r="CKZ32" i="1" s="1"/>
  <c r="CLA32" i="1" s="1"/>
  <c r="CKM32" i="1"/>
  <c r="CKN32" i="1" s="1"/>
  <c r="CKO32" i="1" s="1"/>
  <c r="CKP32" i="1" s="1"/>
  <c r="CKB32" i="1"/>
  <c r="CKC32" i="1" s="1"/>
  <c r="CKD32" i="1" s="1"/>
  <c r="CKE32" i="1" s="1"/>
  <c r="CJR32" i="1"/>
  <c r="CJS32" i="1" s="1"/>
  <c r="CJT32" i="1" s="1"/>
  <c r="CJQ32" i="1"/>
  <c r="CJF32" i="1"/>
  <c r="CJG32" i="1" s="1"/>
  <c r="CJH32" i="1" s="1"/>
  <c r="CJI32" i="1" s="1"/>
  <c r="CIU32" i="1"/>
  <c r="CIV32" i="1" s="1"/>
  <c r="CIW32" i="1" s="1"/>
  <c r="CIX32" i="1" s="1"/>
  <c r="CIJ32" i="1"/>
  <c r="CIK32" i="1" s="1"/>
  <c r="CIL32" i="1" s="1"/>
  <c r="CIM32" i="1" s="1"/>
  <c r="CHY32" i="1"/>
  <c r="CHZ32" i="1" s="1"/>
  <c r="CIA32" i="1" s="1"/>
  <c r="CIB32" i="1" s="1"/>
  <c r="CHN32" i="1"/>
  <c r="CHO32" i="1" s="1"/>
  <c r="CHP32" i="1" s="1"/>
  <c r="CHQ32" i="1" s="1"/>
  <c r="CHC32" i="1"/>
  <c r="CHD32" i="1" s="1"/>
  <c r="CHE32" i="1" s="1"/>
  <c r="CHF32" i="1" s="1"/>
  <c r="CGR32" i="1"/>
  <c r="CGS32" i="1" s="1"/>
  <c r="CGT32" i="1" s="1"/>
  <c r="CGU32" i="1" s="1"/>
  <c r="CGG32" i="1"/>
  <c r="CGH32" i="1" s="1"/>
  <c r="CGI32" i="1" s="1"/>
  <c r="CGJ32" i="1" s="1"/>
  <c r="CFV32" i="1"/>
  <c r="CFW32" i="1" s="1"/>
  <c r="CFX32" i="1" s="1"/>
  <c r="CFY32" i="1" s="1"/>
  <c r="CFL32" i="1"/>
  <c r="CFM32" i="1" s="1"/>
  <c r="CFN32" i="1" s="1"/>
  <c r="CFK32" i="1"/>
  <c r="CEZ32" i="1"/>
  <c r="CFA32" i="1" s="1"/>
  <c r="CFB32" i="1" s="1"/>
  <c r="CFC32" i="1" s="1"/>
  <c r="CEP32" i="1"/>
  <c r="CEQ32" i="1" s="1"/>
  <c r="CER32" i="1" s="1"/>
  <c r="CEO32" i="1"/>
  <c r="CED32" i="1"/>
  <c r="CEE32" i="1" s="1"/>
  <c r="CEF32" i="1" s="1"/>
  <c r="CEG32" i="1" s="1"/>
  <c r="CDT32" i="1"/>
  <c r="CDU32" i="1" s="1"/>
  <c r="CDV32" i="1" s="1"/>
  <c r="CDS32" i="1"/>
  <c r="CDH32" i="1"/>
  <c r="CDI32" i="1" s="1"/>
  <c r="CDJ32" i="1" s="1"/>
  <c r="CDK32" i="1" s="1"/>
  <c r="CCW32" i="1"/>
  <c r="CCX32" i="1" s="1"/>
  <c r="CCY32" i="1" s="1"/>
  <c r="CCZ32" i="1" s="1"/>
  <c r="CCL32" i="1"/>
  <c r="CCM32" i="1" s="1"/>
  <c r="CCN32" i="1" s="1"/>
  <c r="CCO32" i="1" s="1"/>
  <c r="CCB32" i="1"/>
  <c r="CCC32" i="1" s="1"/>
  <c r="CCD32" i="1" s="1"/>
  <c r="CCA32" i="1"/>
  <c r="CBP32" i="1"/>
  <c r="CBQ32" i="1" s="1"/>
  <c r="CBR32" i="1" s="1"/>
  <c r="CBS32" i="1" s="1"/>
  <c r="CBF32" i="1"/>
  <c r="CBG32" i="1" s="1"/>
  <c r="CBH32" i="1" s="1"/>
  <c r="CBE32" i="1"/>
  <c r="CAT32" i="1"/>
  <c r="CAU32" i="1" s="1"/>
  <c r="CAV32" i="1" s="1"/>
  <c r="CAW32" i="1" s="1"/>
  <c r="CAJ32" i="1"/>
  <c r="CAK32" i="1" s="1"/>
  <c r="CAL32" i="1" s="1"/>
  <c r="CAI32" i="1"/>
  <c r="BZX32" i="1"/>
  <c r="BZY32" i="1" s="1"/>
  <c r="BZZ32" i="1" s="1"/>
  <c r="CAA32" i="1" s="1"/>
  <c r="BZM32" i="1"/>
  <c r="BZN32" i="1" s="1"/>
  <c r="BZO32" i="1" s="1"/>
  <c r="BZP32" i="1" s="1"/>
  <c r="BZB32" i="1"/>
  <c r="BZC32" i="1" s="1"/>
  <c r="BZD32" i="1" s="1"/>
  <c r="BZE32" i="1" s="1"/>
  <c r="BYR32" i="1"/>
  <c r="BYS32" i="1" s="1"/>
  <c r="BYT32" i="1" s="1"/>
  <c r="BYQ32" i="1"/>
  <c r="BYF32" i="1"/>
  <c r="BYG32" i="1" s="1"/>
  <c r="BYH32" i="1" s="1"/>
  <c r="BYI32" i="1" s="1"/>
  <c r="BXV32" i="1"/>
  <c r="BXW32" i="1" s="1"/>
  <c r="BXX32" i="1" s="1"/>
  <c r="BXU32" i="1"/>
  <c r="BXJ32" i="1"/>
  <c r="BXK32" i="1" s="1"/>
  <c r="BXL32" i="1" s="1"/>
  <c r="BXM32" i="1" s="1"/>
  <c r="BWY32" i="1"/>
  <c r="BWZ32" i="1" s="1"/>
  <c r="BXA32" i="1" s="1"/>
  <c r="BXB32" i="1" s="1"/>
  <c r="BWN32" i="1"/>
  <c r="BWO32" i="1" s="1"/>
  <c r="BWP32" i="1" s="1"/>
  <c r="BWQ32" i="1" s="1"/>
  <c r="BWC32" i="1"/>
  <c r="BWD32" i="1" s="1"/>
  <c r="BWE32" i="1" s="1"/>
  <c r="BWF32" i="1" s="1"/>
  <c r="BVR32" i="1"/>
  <c r="BVS32" i="1" s="1"/>
  <c r="BVT32" i="1" s="1"/>
  <c r="BVU32" i="1" s="1"/>
  <c r="BVH32" i="1"/>
  <c r="BVI32" i="1" s="1"/>
  <c r="BVJ32" i="1" s="1"/>
  <c r="BVG32" i="1"/>
  <c r="BUV32" i="1"/>
  <c r="BUW32" i="1" s="1"/>
  <c r="BUX32" i="1" s="1"/>
  <c r="BUY32" i="1" s="1"/>
  <c r="BUK32" i="1"/>
  <c r="BUL32" i="1" s="1"/>
  <c r="BUM32" i="1" s="1"/>
  <c r="BUN32" i="1" s="1"/>
  <c r="BTZ32" i="1"/>
  <c r="BUA32" i="1" s="1"/>
  <c r="BUB32" i="1" s="1"/>
  <c r="BUC32" i="1" s="1"/>
  <c r="BTO32" i="1"/>
  <c r="BTP32" i="1" s="1"/>
  <c r="BTQ32" i="1" s="1"/>
  <c r="BTR32" i="1" s="1"/>
  <c r="BTD32" i="1"/>
  <c r="BTE32" i="1" s="1"/>
  <c r="BTF32" i="1" s="1"/>
  <c r="BTG32" i="1" s="1"/>
  <c r="BST32" i="1"/>
  <c r="BSU32" i="1" s="1"/>
  <c r="BSV32" i="1" s="1"/>
  <c r="BSS32" i="1"/>
  <c r="BSH32" i="1"/>
  <c r="BSI32" i="1" s="1"/>
  <c r="BSJ32" i="1" s="1"/>
  <c r="BSK32" i="1" s="1"/>
  <c r="BRW32" i="1"/>
  <c r="BRX32" i="1" s="1"/>
  <c r="BRY32" i="1" s="1"/>
  <c r="BRZ32" i="1" s="1"/>
  <c r="BRL32" i="1"/>
  <c r="BRM32" i="1" s="1"/>
  <c r="BRN32" i="1" s="1"/>
  <c r="BRO32" i="1" s="1"/>
  <c r="BRA32" i="1"/>
  <c r="BRB32" i="1" s="1"/>
  <c r="BRC32" i="1" s="1"/>
  <c r="BRD32" i="1" s="1"/>
  <c r="BQP32" i="1"/>
  <c r="BQQ32" i="1" s="1"/>
  <c r="BQR32" i="1" s="1"/>
  <c r="BQS32" i="1" s="1"/>
  <c r="BQF32" i="1"/>
  <c r="BQG32" i="1" s="1"/>
  <c r="BQH32" i="1" s="1"/>
  <c r="BQE32" i="1"/>
  <c r="BPT32" i="1"/>
  <c r="BPU32" i="1" s="1"/>
  <c r="BPV32" i="1" s="1"/>
  <c r="BPW32" i="1" s="1"/>
  <c r="BPI32" i="1"/>
  <c r="BPJ32" i="1" s="1"/>
  <c r="BPK32" i="1" s="1"/>
  <c r="BPL32" i="1" s="1"/>
  <c r="BOX32" i="1"/>
  <c r="BOY32" i="1" s="1"/>
  <c r="BOZ32" i="1" s="1"/>
  <c r="BPA32" i="1" s="1"/>
  <c r="BOM32" i="1"/>
  <c r="BON32" i="1" s="1"/>
  <c r="BOO32" i="1" s="1"/>
  <c r="BOP32" i="1" s="1"/>
  <c r="BOB32" i="1"/>
  <c r="BOC32" i="1" s="1"/>
  <c r="BOD32" i="1" s="1"/>
  <c r="BOE32" i="1" s="1"/>
  <c r="BNR32" i="1"/>
  <c r="BNS32" i="1" s="1"/>
  <c r="BNT32" i="1" s="1"/>
  <c r="BNQ32" i="1"/>
  <c r="BNF32" i="1"/>
  <c r="BNG32" i="1" s="1"/>
  <c r="BNH32" i="1" s="1"/>
  <c r="BNI32" i="1" s="1"/>
  <c r="BMU32" i="1"/>
  <c r="BMV32" i="1" s="1"/>
  <c r="BMW32" i="1" s="1"/>
  <c r="BMX32" i="1" s="1"/>
  <c r="BMJ32" i="1"/>
  <c r="BMK32" i="1" s="1"/>
  <c r="BML32" i="1" s="1"/>
  <c r="BMM32" i="1" s="1"/>
  <c r="BLZ32" i="1"/>
  <c r="BMA32" i="1" s="1"/>
  <c r="BMB32" i="1" s="1"/>
  <c r="BLY32" i="1"/>
  <c r="BLN32" i="1"/>
  <c r="BLO32" i="1" s="1"/>
  <c r="BLP32" i="1" s="1"/>
  <c r="BLQ32" i="1" s="1"/>
  <c r="BLC32" i="1"/>
  <c r="BLD32" i="1" s="1"/>
  <c r="BLE32" i="1" s="1"/>
  <c r="BLF32" i="1" s="1"/>
  <c r="BKR32" i="1"/>
  <c r="BKS32" i="1" s="1"/>
  <c r="BKT32" i="1" s="1"/>
  <c r="BKU32" i="1" s="1"/>
  <c r="BKG32" i="1"/>
  <c r="BKH32" i="1" s="1"/>
  <c r="BKI32" i="1" s="1"/>
  <c r="BKJ32" i="1" s="1"/>
  <c r="BJV32" i="1"/>
  <c r="BJW32" i="1" s="1"/>
  <c r="BJX32" i="1" s="1"/>
  <c r="BJY32" i="1" s="1"/>
  <c r="BJK32" i="1"/>
  <c r="BJL32" i="1" s="1"/>
  <c r="BJM32" i="1" s="1"/>
  <c r="BJN32" i="1" s="1"/>
  <c r="BIZ32" i="1"/>
  <c r="BJA32" i="1" s="1"/>
  <c r="BJB32" i="1" s="1"/>
  <c r="BJC32" i="1" s="1"/>
  <c r="BIO32" i="1"/>
  <c r="BIP32" i="1" s="1"/>
  <c r="BIQ32" i="1" s="1"/>
  <c r="BIR32" i="1" s="1"/>
  <c r="BID32" i="1"/>
  <c r="BIE32" i="1" s="1"/>
  <c r="BIF32" i="1" s="1"/>
  <c r="BIG32" i="1" s="1"/>
  <c r="BHT32" i="1"/>
  <c r="BHU32" i="1" s="1"/>
  <c r="BHV32" i="1" s="1"/>
  <c r="BHS32" i="1"/>
  <c r="BHH32" i="1"/>
  <c r="BHI32" i="1" s="1"/>
  <c r="BHJ32" i="1" s="1"/>
  <c r="BHK32" i="1" s="1"/>
  <c r="BGX32" i="1"/>
  <c r="BGY32" i="1" s="1"/>
  <c r="BGZ32" i="1" s="1"/>
  <c r="BGW32" i="1"/>
  <c r="BGL32" i="1"/>
  <c r="BGM32" i="1" s="1"/>
  <c r="BGN32" i="1" s="1"/>
  <c r="BGO32" i="1" s="1"/>
  <c r="BGB32" i="1"/>
  <c r="BGC32" i="1" s="1"/>
  <c r="BGD32" i="1" s="1"/>
  <c r="BGA32" i="1"/>
  <c r="BFP32" i="1"/>
  <c r="BFQ32" i="1" s="1"/>
  <c r="BFR32" i="1" s="1"/>
  <c r="BFS32" i="1" s="1"/>
  <c r="BFE32" i="1"/>
  <c r="BFF32" i="1" s="1"/>
  <c r="BFG32" i="1" s="1"/>
  <c r="BFH32" i="1" s="1"/>
  <c r="BET32" i="1"/>
  <c r="BEU32" i="1" s="1"/>
  <c r="BEV32" i="1" s="1"/>
  <c r="BEW32" i="1" s="1"/>
  <c r="BEI32" i="1"/>
  <c r="BEJ32" i="1" s="1"/>
  <c r="BEK32" i="1" s="1"/>
  <c r="BEL32" i="1" s="1"/>
  <c r="BDX32" i="1"/>
  <c r="BDY32" i="1" s="1"/>
  <c r="BDZ32" i="1" s="1"/>
  <c r="BEA32" i="1" s="1"/>
  <c r="BDM32" i="1"/>
  <c r="BDN32" i="1" s="1"/>
  <c r="BDO32" i="1" s="1"/>
  <c r="BDP32" i="1" s="1"/>
  <c r="BDB32" i="1"/>
  <c r="BDC32" i="1" s="1"/>
  <c r="BDD32" i="1" s="1"/>
  <c r="BDE32" i="1" s="1"/>
  <c r="BCQ32" i="1"/>
  <c r="BCR32" i="1" s="1"/>
  <c r="BCS32" i="1" s="1"/>
  <c r="BCT32" i="1" s="1"/>
  <c r="BCF32" i="1"/>
  <c r="BCG32" i="1" s="1"/>
  <c r="BCH32" i="1" s="1"/>
  <c r="BCI32" i="1" s="1"/>
  <c r="BBU32" i="1"/>
  <c r="BBV32" i="1" s="1"/>
  <c r="BBW32" i="1" s="1"/>
  <c r="BBX32" i="1" s="1"/>
  <c r="BBJ32" i="1"/>
  <c r="BBK32" i="1" s="1"/>
  <c r="BBL32" i="1" s="1"/>
  <c r="BBM32" i="1" s="1"/>
  <c r="BAY32" i="1"/>
  <c r="BAZ32" i="1" s="1"/>
  <c r="BBA32" i="1" s="1"/>
  <c r="BBB32" i="1" s="1"/>
  <c r="BAN32" i="1"/>
  <c r="BAO32" i="1" s="1"/>
  <c r="BAP32" i="1" s="1"/>
  <c r="BAQ32" i="1" s="1"/>
  <c r="BAC32" i="1"/>
  <c r="BAD32" i="1" s="1"/>
  <c r="BAE32" i="1" s="1"/>
  <c r="BAF32" i="1" s="1"/>
  <c r="AZR32" i="1"/>
  <c r="AZS32" i="1" s="1"/>
  <c r="AZT32" i="1" s="1"/>
  <c r="AZU32" i="1" s="1"/>
  <c r="AZG32" i="1"/>
  <c r="AZH32" i="1" s="1"/>
  <c r="AZI32" i="1" s="1"/>
  <c r="AZJ32" i="1" s="1"/>
  <c r="AYV32" i="1"/>
  <c r="AYW32" i="1" s="1"/>
  <c r="AYX32" i="1" s="1"/>
  <c r="AYY32" i="1" s="1"/>
  <c r="AYK32" i="1"/>
  <c r="AYL32" i="1" s="1"/>
  <c r="AYM32" i="1" s="1"/>
  <c r="AYN32" i="1" s="1"/>
  <c r="AXZ32" i="1"/>
  <c r="AYA32" i="1" s="1"/>
  <c r="AYB32" i="1" s="1"/>
  <c r="AYC32" i="1" s="1"/>
  <c r="AXO32" i="1"/>
  <c r="AXP32" i="1" s="1"/>
  <c r="AXQ32" i="1" s="1"/>
  <c r="AXR32" i="1" s="1"/>
  <c r="AXD32" i="1"/>
  <c r="AXE32" i="1" s="1"/>
  <c r="AXF32" i="1" s="1"/>
  <c r="AXG32" i="1" s="1"/>
  <c r="AWT32" i="1"/>
  <c r="AWU32" i="1" s="1"/>
  <c r="AWV32" i="1" s="1"/>
  <c r="AWS32" i="1"/>
  <c r="AWH32" i="1"/>
  <c r="AWI32" i="1" s="1"/>
  <c r="AWJ32" i="1" s="1"/>
  <c r="AWK32" i="1" s="1"/>
  <c r="AVW32" i="1"/>
  <c r="AVX32" i="1" s="1"/>
  <c r="AVY32" i="1" s="1"/>
  <c r="AVZ32" i="1" s="1"/>
  <c r="AVL32" i="1"/>
  <c r="AVM32" i="1" s="1"/>
  <c r="AVN32" i="1" s="1"/>
  <c r="AVO32" i="1" s="1"/>
  <c r="AVB32" i="1"/>
  <c r="AVC32" i="1" s="1"/>
  <c r="AVD32" i="1" s="1"/>
  <c r="AVA32" i="1"/>
  <c r="AUP32" i="1"/>
  <c r="AUQ32" i="1" s="1"/>
  <c r="AUR32" i="1" s="1"/>
  <c r="AUS32" i="1" s="1"/>
  <c r="AUF32" i="1"/>
  <c r="AUG32" i="1" s="1"/>
  <c r="AUH32" i="1" s="1"/>
  <c r="AUE32" i="1"/>
  <c r="ATT32" i="1"/>
  <c r="ATU32" i="1" s="1"/>
  <c r="ATV32" i="1" s="1"/>
  <c r="ATW32" i="1" s="1"/>
  <c r="ATI32" i="1"/>
  <c r="ATJ32" i="1" s="1"/>
  <c r="ATK32" i="1" s="1"/>
  <c r="ATL32" i="1" s="1"/>
  <c r="ASX32" i="1"/>
  <c r="ASY32" i="1" s="1"/>
  <c r="ASZ32" i="1" s="1"/>
  <c r="ATA32" i="1" s="1"/>
  <c r="ASN32" i="1"/>
  <c r="ASO32" i="1" s="1"/>
  <c r="ASP32" i="1" s="1"/>
  <c r="ASM32" i="1"/>
  <c r="ASB32" i="1"/>
  <c r="ASC32" i="1" s="1"/>
  <c r="ASD32" i="1" s="1"/>
  <c r="ASE32" i="1" s="1"/>
  <c r="ARQ32" i="1"/>
  <c r="ARR32" i="1" s="1"/>
  <c r="ARS32" i="1" s="1"/>
  <c r="ART32" i="1" s="1"/>
  <c r="ARF32" i="1"/>
  <c r="ARG32" i="1" s="1"/>
  <c r="ARH32" i="1" s="1"/>
  <c r="ARI32" i="1" s="1"/>
  <c r="AQU32" i="1"/>
  <c r="AQV32" i="1" s="1"/>
  <c r="AQW32" i="1" s="1"/>
  <c r="AQX32" i="1" s="1"/>
  <c r="AQJ32" i="1"/>
  <c r="AQK32" i="1" s="1"/>
  <c r="AQL32" i="1" s="1"/>
  <c r="AQM32" i="1" s="1"/>
  <c r="APZ32" i="1"/>
  <c r="AQA32" i="1" s="1"/>
  <c r="AQB32" i="1" s="1"/>
  <c r="APY32" i="1"/>
  <c r="APN32" i="1"/>
  <c r="APO32" i="1" s="1"/>
  <c r="APP32" i="1" s="1"/>
  <c r="APQ32" i="1" s="1"/>
  <c r="APC32" i="1"/>
  <c r="APD32" i="1" s="1"/>
  <c r="APE32" i="1" s="1"/>
  <c r="APF32" i="1" s="1"/>
  <c r="AOR32" i="1"/>
  <c r="AOS32" i="1" s="1"/>
  <c r="AOT32" i="1" s="1"/>
  <c r="AOU32" i="1" s="1"/>
  <c r="AOH32" i="1"/>
  <c r="AOI32" i="1" s="1"/>
  <c r="AOJ32" i="1" s="1"/>
  <c r="AOG32" i="1"/>
  <c r="ANV32" i="1"/>
  <c r="ANW32" i="1" s="1"/>
  <c r="ANX32" i="1" s="1"/>
  <c r="ANY32" i="1" s="1"/>
  <c r="ANK32" i="1"/>
  <c r="ANL32" i="1" s="1"/>
  <c r="ANM32" i="1" s="1"/>
  <c r="ANN32" i="1" s="1"/>
  <c r="AMZ32" i="1"/>
  <c r="ANA32" i="1" s="1"/>
  <c r="ANB32" i="1" s="1"/>
  <c r="ANC32" i="1" s="1"/>
  <c r="AMO32" i="1"/>
  <c r="AMP32" i="1" s="1"/>
  <c r="AMQ32" i="1" s="1"/>
  <c r="AMR32" i="1" s="1"/>
  <c r="AMD32" i="1"/>
  <c r="AME32" i="1" s="1"/>
  <c r="AMF32" i="1" s="1"/>
  <c r="AMG32" i="1" s="1"/>
  <c r="ALS32" i="1"/>
  <c r="ALT32" i="1" s="1"/>
  <c r="ALU32" i="1" s="1"/>
  <c r="ALV32" i="1" s="1"/>
  <c r="ALH32" i="1"/>
  <c r="ALI32" i="1" s="1"/>
  <c r="ALJ32" i="1" s="1"/>
  <c r="ALK32" i="1" s="1"/>
  <c r="AKW32" i="1"/>
  <c r="AKX32" i="1" s="1"/>
  <c r="AKY32" i="1" s="1"/>
  <c r="AKZ32" i="1" s="1"/>
  <c r="AKL32" i="1"/>
  <c r="AKM32" i="1" s="1"/>
  <c r="AKN32" i="1" s="1"/>
  <c r="AKO32" i="1" s="1"/>
  <c r="AKB32" i="1"/>
  <c r="AKC32" i="1" s="1"/>
  <c r="AKD32" i="1" s="1"/>
  <c r="AKA32" i="1"/>
  <c r="AJP32" i="1"/>
  <c r="AJQ32" i="1" s="1"/>
  <c r="AJR32" i="1" s="1"/>
  <c r="AJS32" i="1" s="1"/>
  <c r="AJE32" i="1"/>
  <c r="AJF32" i="1" s="1"/>
  <c r="AJG32" i="1" s="1"/>
  <c r="AJH32" i="1" s="1"/>
  <c r="AIT32" i="1"/>
  <c r="AIU32" i="1" s="1"/>
  <c r="AIV32" i="1" s="1"/>
  <c r="AIW32" i="1" s="1"/>
  <c r="AII32" i="1"/>
  <c r="AIJ32" i="1" s="1"/>
  <c r="AIK32" i="1" s="1"/>
  <c r="AIL32" i="1" s="1"/>
  <c r="AHX32" i="1"/>
  <c r="AHY32" i="1" s="1"/>
  <c r="AHZ32" i="1" s="1"/>
  <c r="AIA32" i="1" s="1"/>
  <c r="AHM32" i="1"/>
  <c r="AHN32" i="1" s="1"/>
  <c r="AHO32" i="1" s="1"/>
  <c r="AHP32" i="1" s="1"/>
  <c r="AHB32" i="1"/>
  <c r="AHC32" i="1" s="1"/>
  <c r="AHD32" i="1" s="1"/>
  <c r="AHE32" i="1" s="1"/>
  <c r="AGQ32" i="1"/>
  <c r="AGR32" i="1" s="1"/>
  <c r="AGS32" i="1" s="1"/>
  <c r="AGT32" i="1" s="1"/>
  <c r="AGF32" i="1"/>
  <c r="AGG32" i="1" s="1"/>
  <c r="AGH32" i="1" s="1"/>
  <c r="AGI32" i="1" s="1"/>
  <c r="AFU32" i="1"/>
  <c r="AFV32" i="1" s="1"/>
  <c r="AFW32" i="1" s="1"/>
  <c r="AFX32" i="1" s="1"/>
  <c r="AFJ32" i="1"/>
  <c r="AFK32" i="1" s="1"/>
  <c r="AFL32" i="1" s="1"/>
  <c r="AFM32" i="1" s="1"/>
  <c r="AEZ32" i="1"/>
  <c r="AFA32" i="1" s="1"/>
  <c r="AFB32" i="1" s="1"/>
  <c r="AEY32" i="1"/>
  <c r="AEN32" i="1"/>
  <c r="AEO32" i="1" s="1"/>
  <c r="AEP32" i="1" s="1"/>
  <c r="AEQ32" i="1" s="1"/>
  <c r="AED32" i="1"/>
  <c r="AEE32" i="1" s="1"/>
  <c r="AEF32" i="1" s="1"/>
  <c r="AEC32" i="1"/>
  <c r="ADR32" i="1"/>
  <c r="ADS32" i="1" s="1"/>
  <c r="ADT32" i="1" s="1"/>
  <c r="ADU32" i="1" s="1"/>
  <c r="ADG32" i="1"/>
  <c r="ADH32" i="1" s="1"/>
  <c r="ADI32" i="1" s="1"/>
  <c r="ADJ32" i="1" s="1"/>
  <c r="ACV32" i="1"/>
  <c r="ACW32" i="1" s="1"/>
  <c r="ACX32" i="1" s="1"/>
  <c r="ACY32" i="1" s="1"/>
  <c r="ACK32" i="1"/>
  <c r="ACL32" i="1" s="1"/>
  <c r="ACM32" i="1" s="1"/>
  <c r="ACN32" i="1" s="1"/>
  <c r="ABZ32" i="1"/>
  <c r="ACA32" i="1" s="1"/>
  <c r="ACB32" i="1" s="1"/>
  <c r="ACC32" i="1" s="1"/>
  <c r="ABO32" i="1"/>
  <c r="ABP32" i="1" s="1"/>
  <c r="ABQ32" i="1" s="1"/>
  <c r="ABR32" i="1" s="1"/>
  <c r="ABD32" i="1"/>
  <c r="ABE32" i="1" s="1"/>
  <c r="ABF32" i="1" s="1"/>
  <c r="ABG32" i="1" s="1"/>
  <c r="AAS32" i="1"/>
  <c r="AAT32" i="1" s="1"/>
  <c r="AAU32" i="1" s="1"/>
  <c r="AAV32" i="1" s="1"/>
  <c r="AAH32" i="1"/>
  <c r="AAI32" i="1" s="1"/>
  <c r="AAJ32" i="1" s="1"/>
  <c r="AAK32" i="1" s="1"/>
  <c r="ZW32" i="1"/>
  <c r="ZX32" i="1" s="1"/>
  <c r="ZY32" i="1" s="1"/>
  <c r="ZZ32" i="1" s="1"/>
  <c r="ZL32" i="1"/>
  <c r="ZM32" i="1" s="1"/>
  <c r="ZN32" i="1" s="1"/>
  <c r="ZO32" i="1" s="1"/>
  <c r="ZA32" i="1"/>
  <c r="ZB32" i="1" s="1"/>
  <c r="ZC32" i="1" s="1"/>
  <c r="ZD32" i="1" s="1"/>
  <c r="YP32" i="1"/>
  <c r="YQ32" i="1" s="1"/>
  <c r="YR32" i="1" s="1"/>
  <c r="YS32" i="1" s="1"/>
  <c r="YF32" i="1"/>
  <c r="YG32" i="1" s="1"/>
  <c r="YH32" i="1" s="1"/>
  <c r="YE32" i="1"/>
  <c r="XT32" i="1"/>
  <c r="XU32" i="1" s="1"/>
  <c r="XV32" i="1" s="1"/>
  <c r="XW32" i="1" s="1"/>
  <c r="XI32" i="1"/>
  <c r="XJ32" i="1" s="1"/>
  <c r="XK32" i="1" s="1"/>
  <c r="XL32" i="1" s="1"/>
  <c r="WX32" i="1"/>
  <c r="WY32" i="1" s="1"/>
  <c r="WZ32" i="1" s="1"/>
  <c r="XA32" i="1" s="1"/>
  <c r="WM32" i="1"/>
  <c r="WN32" i="1" s="1"/>
  <c r="WO32" i="1" s="1"/>
  <c r="WP32" i="1" s="1"/>
  <c r="WB32" i="1"/>
  <c r="WC32" i="1" s="1"/>
  <c r="WD32" i="1" s="1"/>
  <c r="WE32" i="1" s="1"/>
  <c r="VR32" i="1"/>
  <c r="VS32" i="1" s="1"/>
  <c r="VT32" i="1" s="1"/>
  <c r="VQ32" i="1"/>
  <c r="VF32" i="1"/>
  <c r="VG32" i="1" s="1"/>
  <c r="VH32" i="1" s="1"/>
  <c r="VI32" i="1" s="1"/>
  <c r="UV32" i="1"/>
  <c r="UW32" i="1" s="1"/>
  <c r="UX32" i="1" s="1"/>
  <c r="UU32" i="1"/>
  <c r="UJ32" i="1"/>
  <c r="UK32" i="1" s="1"/>
  <c r="UL32" i="1" s="1"/>
  <c r="UM32" i="1" s="1"/>
  <c r="TZ32" i="1"/>
  <c r="UA32" i="1" s="1"/>
  <c r="UB32" i="1" s="1"/>
  <c r="TY32" i="1"/>
  <c r="TN32" i="1"/>
  <c r="TO32" i="1" s="1"/>
  <c r="TP32" i="1" s="1"/>
  <c r="TQ32" i="1" s="1"/>
  <c r="TC32" i="1"/>
  <c r="TD32" i="1" s="1"/>
  <c r="TE32" i="1" s="1"/>
  <c r="TF32" i="1" s="1"/>
  <c r="SR32" i="1"/>
  <c r="SS32" i="1" s="1"/>
  <c r="ST32" i="1" s="1"/>
  <c r="SU32" i="1" s="1"/>
  <c r="SH32" i="1"/>
  <c r="SI32" i="1" s="1"/>
  <c r="SJ32" i="1" s="1"/>
  <c r="SG32" i="1"/>
  <c r="RV32" i="1"/>
  <c r="RW32" i="1" s="1"/>
  <c r="RX32" i="1" s="1"/>
  <c r="RY32" i="1" s="1"/>
  <c r="RK32" i="1"/>
  <c r="RL32" i="1" s="1"/>
  <c r="RM32" i="1" s="1"/>
  <c r="RN32" i="1" s="1"/>
  <c r="QZ32" i="1"/>
  <c r="RA32" i="1" s="1"/>
  <c r="RB32" i="1" s="1"/>
  <c r="RC32" i="1" s="1"/>
  <c r="QP32" i="1"/>
  <c r="QQ32" i="1" s="1"/>
  <c r="QR32" i="1" s="1"/>
  <c r="QO32" i="1"/>
  <c r="QD32" i="1"/>
  <c r="QE32" i="1" s="1"/>
  <c r="QF32" i="1" s="1"/>
  <c r="QG32" i="1" s="1"/>
  <c r="PS32" i="1"/>
  <c r="PT32" i="1" s="1"/>
  <c r="PU32" i="1" s="1"/>
  <c r="PV32" i="1" s="1"/>
  <c r="PH32" i="1"/>
  <c r="PI32" i="1" s="1"/>
  <c r="PJ32" i="1" s="1"/>
  <c r="PK32" i="1" s="1"/>
  <c r="OX32" i="1"/>
  <c r="OY32" i="1" s="1"/>
  <c r="OZ32" i="1" s="1"/>
  <c r="OW32" i="1"/>
  <c r="OL32" i="1"/>
  <c r="OM32" i="1" s="1"/>
  <c r="ON32" i="1" s="1"/>
  <c r="OO32" i="1" s="1"/>
  <c r="OA32" i="1"/>
  <c r="OB32" i="1" s="1"/>
  <c r="OC32" i="1" s="1"/>
  <c r="OD32" i="1" s="1"/>
  <c r="NP32" i="1"/>
  <c r="NQ32" i="1" s="1"/>
  <c r="NR32" i="1" s="1"/>
  <c r="NS32" i="1" s="1"/>
  <c r="NE32" i="1"/>
  <c r="NF32" i="1" s="1"/>
  <c r="NG32" i="1" s="1"/>
  <c r="NH32" i="1" s="1"/>
  <c r="MT32" i="1"/>
  <c r="MU32" i="1" s="1"/>
  <c r="MV32" i="1" s="1"/>
  <c r="MW32" i="1" s="1"/>
  <c r="MI32" i="1"/>
  <c r="MJ32" i="1" s="1"/>
  <c r="MK32" i="1" s="1"/>
  <c r="ML32" i="1" s="1"/>
  <c r="LX32" i="1"/>
  <c r="LY32" i="1" s="1"/>
  <c r="LZ32" i="1" s="1"/>
  <c r="MA32" i="1" s="1"/>
  <c r="LM32" i="1"/>
  <c r="LN32" i="1" s="1"/>
  <c r="LO32" i="1" s="1"/>
  <c r="LP32" i="1" s="1"/>
  <c r="LB32" i="1"/>
  <c r="LC32" i="1" s="1"/>
  <c r="LD32" i="1" s="1"/>
  <c r="LE32" i="1" s="1"/>
  <c r="KR32" i="1"/>
  <c r="KS32" i="1" s="1"/>
  <c r="KT32" i="1" s="1"/>
  <c r="KQ32" i="1"/>
  <c r="KF32" i="1"/>
  <c r="KG32" i="1" s="1"/>
  <c r="KH32" i="1" s="1"/>
  <c r="KI32" i="1" s="1"/>
  <c r="JU32" i="1"/>
  <c r="JV32" i="1" s="1"/>
  <c r="JW32" i="1" s="1"/>
  <c r="JX32" i="1" s="1"/>
  <c r="JJ32" i="1"/>
  <c r="JK32" i="1" s="1"/>
  <c r="JL32" i="1" s="1"/>
  <c r="JM32" i="1" s="1"/>
  <c r="IZ32" i="1"/>
  <c r="JA32" i="1" s="1"/>
  <c r="JB32" i="1" s="1"/>
  <c r="IY32" i="1"/>
  <c r="IN32" i="1"/>
  <c r="IO32" i="1" s="1"/>
  <c r="IP32" i="1" s="1"/>
  <c r="IQ32" i="1" s="1"/>
  <c r="IC32" i="1"/>
  <c r="ID32" i="1" s="1"/>
  <c r="IE32" i="1" s="1"/>
  <c r="IF32" i="1" s="1"/>
  <c r="HR32" i="1"/>
  <c r="HS32" i="1" s="1"/>
  <c r="HT32" i="1" s="1"/>
  <c r="HU32" i="1" s="1"/>
  <c r="HG32" i="1"/>
  <c r="HH32" i="1" s="1"/>
  <c r="HI32" i="1" s="1"/>
  <c r="HJ32" i="1" s="1"/>
  <c r="GV32" i="1"/>
  <c r="GW32" i="1" s="1"/>
  <c r="GX32" i="1" s="1"/>
  <c r="GY32" i="1" s="1"/>
  <c r="GL32" i="1"/>
  <c r="GM32" i="1" s="1"/>
  <c r="GN32" i="1" s="1"/>
  <c r="GK32" i="1"/>
  <c r="FZ32" i="1"/>
  <c r="GA32" i="1" s="1"/>
  <c r="GB32" i="1" s="1"/>
  <c r="GC32" i="1" s="1"/>
  <c r="FP32" i="1"/>
  <c r="FQ32" i="1" s="1"/>
  <c r="FR32" i="1" s="1"/>
  <c r="FO32" i="1"/>
  <c r="FD32" i="1"/>
  <c r="FE32" i="1" s="1"/>
  <c r="FF32" i="1" s="1"/>
  <c r="FG32" i="1" s="1"/>
  <c r="ES32" i="1"/>
  <c r="ET32" i="1" s="1"/>
  <c r="EU32" i="1" s="1"/>
  <c r="EV32" i="1" s="1"/>
  <c r="EH32" i="1"/>
  <c r="EI32" i="1" s="1"/>
  <c r="EJ32" i="1" s="1"/>
  <c r="EK32" i="1" s="1"/>
  <c r="DX32" i="1"/>
  <c r="DY32" i="1" s="1"/>
  <c r="DZ32" i="1" s="1"/>
  <c r="DW32" i="1"/>
  <c r="DL32" i="1"/>
  <c r="DM32" i="1" s="1"/>
  <c r="DN32" i="1" s="1"/>
  <c r="DO32" i="1" s="1"/>
  <c r="DA32" i="1"/>
  <c r="DB32" i="1" s="1"/>
  <c r="DC32" i="1" s="1"/>
  <c r="DD32" i="1" s="1"/>
  <c r="CP32" i="1"/>
  <c r="CQ32" i="1" s="1"/>
  <c r="CR32" i="1" s="1"/>
  <c r="CS32" i="1" s="1"/>
  <c r="CE32" i="1"/>
  <c r="CF32" i="1" s="1"/>
  <c r="CG32" i="1" s="1"/>
  <c r="CH32" i="1" s="1"/>
  <c r="BT32" i="1"/>
  <c r="BU32" i="1" s="1"/>
  <c r="BV32" i="1" s="1"/>
  <c r="BW32" i="1" s="1"/>
  <c r="BJ32" i="1"/>
  <c r="BK32" i="1" s="1"/>
  <c r="BL32" i="1" s="1"/>
  <c r="BI32" i="1"/>
  <c r="AX32" i="1"/>
  <c r="AY32" i="1" s="1"/>
  <c r="AZ32" i="1" s="1"/>
  <c r="BA32" i="1" s="1"/>
  <c r="AM32" i="1"/>
  <c r="AN32" i="1" s="1"/>
  <c r="AO32" i="1" s="1"/>
  <c r="AP32" i="1" s="1"/>
  <c r="AB32" i="1"/>
  <c r="AC32" i="1" s="1"/>
  <c r="AD32" i="1" s="1"/>
  <c r="AE32" i="1" s="1"/>
  <c r="R32" i="1"/>
  <c r="S32" i="1" s="1"/>
  <c r="T32" i="1" s="1"/>
  <c r="Q32" i="1"/>
  <c r="F32" i="1"/>
  <c r="G32" i="1" s="1"/>
  <c r="H32" i="1" s="1"/>
  <c r="I32" i="1" s="1"/>
  <c r="CLI31" i="1"/>
  <c r="CLJ31" i="1" s="1"/>
  <c r="CLK31" i="1" s="1"/>
  <c r="CLL31" i="1" s="1"/>
  <c r="CKX31" i="1"/>
  <c r="CKY31" i="1" s="1"/>
  <c r="CKZ31" i="1" s="1"/>
  <c r="CLA31" i="1" s="1"/>
  <c r="CKM31" i="1"/>
  <c r="CKN31" i="1" s="1"/>
  <c r="CKO31" i="1" s="1"/>
  <c r="CKP31" i="1" s="1"/>
  <c r="CKB31" i="1"/>
  <c r="CKC31" i="1" s="1"/>
  <c r="CKD31" i="1" s="1"/>
  <c r="CKE31" i="1" s="1"/>
  <c r="CJQ31" i="1"/>
  <c r="CJR31" i="1" s="1"/>
  <c r="CJS31" i="1" s="1"/>
  <c r="CJT31" i="1" s="1"/>
  <c r="CJF31" i="1"/>
  <c r="CJG31" i="1" s="1"/>
  <c r="CJH31" i="1" s="1"/>
  <c r="CJI31" i="1" s="1"/>
  <c r="CIU31" i="1"/>
  <c r="CIV31" i="1" s="1"/>
  <c r="CIW31" i="1" s="1"/>
  <c r="CIX31" i="1" s="1"/>
  <c r="CIJ31" i="1"/>
  <c r="CIK31" i="1" s="1"/>
  <c r="CIL31" i="1" s="1"/>
  <c r="CIM31" i="1" s="1"/>
  <c r="CHY31" i="1"/>
  <c r="CHZ31" i="1" s="1"/>
  <c r="CIA31" i="1" s="1"/>
  <c r="CIB31" i="1" s="1"/>
  <c r="CHN31" i="1"/>
  <c r="CHO31" i="1" s="1"/>
  <c r="CHP31" i="1" s="1"/>
  <c r="CHQ31" i="1" s="1"/>
  <c r="CHC31" i="1"/>
  <c r="CHD31" i="1" s="1"/>
  <c r="CHE31" i="1" s="1"/>
  <c r="CHF31" i="1" s="1"/>
  <c r="CGR31" i="1"/>
  <c r="CGS31" i="1" s="1"/>
  <c r="CGT31" i="1" s="1"/>
  <c r="CGU31" i="1" s="1"/>
  <c r="CGG31" i="1"/>
  <c r="CGH31" i="1" s="1"/>
  <c r="CGI31" i="1" s="1"/>
  <c r="CGJ31" i="1" s="1"/>
  <c r="CFV31" i="1"/>
  <c r="CFW31" i="1" s="1"/>
  <c r="CFX31" i="1" s="1"/>
  <c r="CFY31" i="1" s="1"/>
  <c r="CFK31" i="1"/>
  <c r="CFL31" i="1" s="1"/>
  <c r="CFM31" i="1" s="1"/>
  <c r="CFN31" i="1" s="1"/>
  <c r="CEZ31" i="1"/>
  <c r="CFA31" i="1" s="1"/>
  <c r="CFB31" i="1" s="1"/>
  <c r="CFC31" i="1" s="1"/>
  <c r="CEO31" i="1"/>
  <c r="CEP31" i="1" s="1"/>
  <c r="CEQ31" i="1" s="1"/>
  <c r="CER31" i="1" s="1"/>
  <c r="CED31" i="1"/>
  <c r="CEE31" i="1" s="1"/>
  <c r="CEF31" i="1" s="1"/>
  <c r="CEG31" i="1" s="1"/>
  <c r="CDS31" i="1"/>
  <c r="CDT31" i="1" s="1"/>
  <c r="CDU31" i="1" s="1"/>
  <c r="CDV31" i="1" s="1"/>
  <c r="CDH31" i="1"/>
  <c r="CDI31" i="1" s="1"/>
  <c r="CDJ31" i="1" s="1"/>
  <c r="CDK31" i="1" s="1"/>
  <c r="CCW31" i="1"/>
  <c r="CCX31" i="1" s="1"/>
  <c r="CCY31" i="1" s="1"/>
  <c r="CCZ31" i="1" s="1"/>
  <c r="CCL31" i="1"/>
  <c r="CCM31" i="1" s="1"/>
  <c r="CCN31" i="1" s="1"/>
  <c r="CCO31" i="1" s="1"/>
  <c r="CCA31" i="1"/>
  <c r="CCB31" i="1" s="1"/>
  <c r="CCC31" i="1" s="1"/>
  <c r="CCD31" i="1" s="1"/>
  <c r="CBP31" i="1"/>
  <c r="CBQ31" i="1" s="1"/>
  <c r="CBR31" i="1" s="1"/>
  <c r="CBS31" i="1" s="1"/>
  <c r="CBE31" i="1"/>
  <c r="CBF31" i="1" s="1"/>
  <c r="CBG31" i="1" s="1"/>
  <c r="CBH31" i="1" s="1"/>
  <c r="CAT31" i="1"/>
  <c r="CAU31" i="1" s="1"/>
  <c r="CAV31" i="1" s="1"/>
  <c r="CAW31" i="1" s="1"/>
  <c r="CAI31" i="1"/>
  <c r="CAJ31" i="1" s="1"/>
  <c r="CAK31" i="1" s="1"/>
  <c r="CAL31" i="1" s="1"/>
  <c r="BZX31" i="1"/>
  <c r="BZY31" i="1" s="1"/>
  <c r="BZZ31" i="1" s="1"/>
  <c r="CAA31" i="1" s="1"/>
  <c r="BZM31" i="1"/>
  <c r="BZN31" i="1" s="1"/>
  <c r="BZO31" i="1" s="1"/>
  <c r="BZP31" i="1" s="1"/>
  <c r="BZB31" i="1"/>
  <c r="BZC31" i="1" s="1"/>
  <c r="BZD31" i="1" s="1"/>
  <c r="BZE31" i="1" s="1"/>
  <c r="BYQ31" i="1"/>
  <c r="BYR31" i="1" s="1"/>
  <c r="BYS31" i="1" s="1"/>
  <c r="BYT31" i="1" s="1"/>
  <c r="BYF31" i="1"/>
  <c r="BYG31" i="1" s="1"/>
  <c r="BYH31" i="1" s="1"/>
  <c r="BYI31" i="1" s="1"/>
  <c r="BXU31" i="1"/>
  <c r="BXV31" i="1" s="1"/>
  <c r="BXW31" i="1" s="1"/>
  <c r="BXX31" i="1" s="1"/>
  <c r="BXJ31" i="1"/>
  <c r="BXK31" i="1" s="1"/>
  <c r="BXL31" i="1" s="1"/>
  <c r="BXM31" i="1" s="1"/>
  <c r="BWY31" i="1"/>
  <c r="BWZ31" i="1" s="1"/>
  <c r="BXA31" i="1" s="1"/>
  <c r="BXB31" i="1" s="1"/>
  <c r="BWN31" i="1"/>
  <c r="BWO31" i="1" s="1"/>
  <c r="BWP31" i="1" s="1"/>
  <c r="BWQ31" i="1" s="1"/>
  <c r="BWC31" i="1"/>
  <c r="BWD31" i="1" s="1"/>
  <c r="BWE31" i="1" s="1"/>
  <c r="BWF31" i="1" s="1"/>
  <c r="BVR31" i="1"/>
  <c r="BVS31" i="1" s="1"/>
  <c r="BVT31" i="1" s="1"/>
  <c r="BVU31" i="1" s="1"/>
  <c r="BVG31" i="1"/>
  <c r="BVH31" i="1" s="1"/>
  <c r="BVI31" i="1" s="1"/>
  <c r="BVJ31" i="1" s="1"/>
  <c r="BUV31" i="1"/>
  <c r="BUW31" i="1" s="1"/>
  <c r="BUX31" i="1" s="1"/>
  <c r="BUY31" i="1" s="1"/>
  <c r="BUK31" i="1"/>
  <c r="BUL31" i="1" s="1"/>
  <c r="BUM31" i="1" s="1"/>
  <c r="BUN31" i="1" s="1"/>
  <c r="BTZ31" i="1"/>
  <c r="BUA31" i="1" s="1"/>
  <c r="BUB31" i="1" s="1"/>
  <c r="BUC31" i="1" s="1"/>
  <c r="BTO31" i="1"/>
  <c r="BTP31" i="1" s="1"/>
  <c r="BTQ31" i="1" s="1"/>
  <c r="BTR31" i="1" s="1"/>
  <c r="BTD31" i="1"/>
  <c r="BTE31" i="1" s="1"/>
  <c r="BTF31" i="1" s="1"/>
  <c r="BTG31" i="1" s="1"/>
  <c r="BSS31" i="1"/>
  <c r="BST31" i="1" s="1"/>
  <c r="BSU31" i="1" s="1"/>
  <c r="BSV31" i="1" s="1"/>
  <c r="BSH31" i="1"/>
  <c r="BSI31" i="1" s="1"/>
  <c r="BSJ31" i="1" s="1"/>
  <c r="BSK31" i="1" s="1"/>
  <c r="BRW31" i="1"/>
  <c r="BRX31" i="1" s="1"/>
  <c r="BRY31" i="1" s="1"/>
  <c r="BRZ31" i="1" s="1"/>
  <c r="BRL31" i="1"/>
  <c r="BRM31" i="1" s="1"/>
  <c r="BRN31" i="1" s="1"/>
  <c r="BRO31" i="1" s="1"/>
  <c r="BRA31" i="1"/>
  <c r="BRB31" i="1" s="1"/>
  <c r="BRC31" i="1" s="1"/>
  <c r="BRD31" i="1" s="1"/>
  <c r="BQP31" i="1"/>
  <c r="BQQ31" i="1" s="1"/>
  <c r="BQR31" i="1" s="1"/>
  <c r="BQS31" i="1" s="1"/>
  <c r="BQE31" i="1"/>
  <c r="BQF31" i="1" s="1"/>
  <c r="BQG31" i="1" s="1"/>
  <c r="BQH31" i="1" s="1"/>
  <c r="BPT31" i="1"/>
  <c r="BPU31" i="1" s="1"/>
  <c r="BPV31" i="1" s="1"/>
  <c r="BPW31" i="1" s="1"/>
  <c r="BPI31" i="1"/>
  <c r="BPJ31" i="1" s="1"/>
  <c r="BPK31" i="1" s="1"/>
  <c r="BPL31" i="1" s="1"/>
  <c r="BOX31" i="1"/>
  <c r="BOY31" i="1" s="1"/>
  <c r="BOZ31" i="1" s="1"/>
  <c r="BPA31" i="1" s="1"/>
  <c r="BOM31" i="1"/>
  <c r="BON31" i="1" s="1"/>
  <c r="BOO31" i="1" s="1"/>
  <c r="BOP31" i="1" s="1"/>
  <c r="BOB31" i="1"/>
  <c r="BOC31" i="1" s="1"/>
  <c r="BOD31" i="1" s="1"/>
  <c r="BOE31" i="1" s="1"/>
  <c r="BNQ31" i="1"/>
  <c r="BNR31" i="1" s="1"/>
  <c r="BNS31" i="1" s="1"/>
  <c r="BNT31" i="1" s="1"/>
  <c r="BNF31" i="1"/>
  <c r="BNG31" i="1" s="1"/>
  <c r="BNH31" i="1" s="1"/>
  <c r="BNI31" i="1" s="1"/>
  <c r="BMU31" i="1"/>
  <c r="BMV31" i="1" s="1"/>
  <c r="BMW31" i="1" s="1"/>
  <c r="BMX31" i="1" s="1"/>
  <c r="BMJ31" i="1"/>
  <c r="BMK31" i="1" s="1"/>
  <c r="BML31" i="1" s="1"/>
  <c r="BMM31" i="1" s="1"/>
  <c r="BLY31" i="1"/>
  <c r="BLZ31" i="1" s="1"/>
  <c r="BMA31" i="1" s="1"/>
  <c r="BMB31" i="1" s="1"/>
  <c r="BLN31" i="1"/>
  <c r="BLO31" i="1" s="1"/>
  <c r="BLP31" i="1" s="1"/>
  <c r="BLQ31" i="1" s="1"/>
  <c r="BLC31" i="1"/>
  <c r="BLD31" i="1" s="1"/>
  <c r="BLE31" i="1" s="1"/>
  <c r="BLF31" i="1" s="1"/>
  <c r="BKR31" i="1"/>
  <c r="BKS31" i="1" s="1"/>
  <c r="BKT31" i="1" s="1"/>
  <c r="BKU31" i="1" s="1"/>
  <c r="BKG31" i="1"/>
  <c r="BKH31" i="1" s="1"/>
  <c r="BKI31" i="1" s="1"/>
  <c r="BKJ31" i="1" s="1"/>
  <c r="BJV31" i="1"/>
  <c r="BJW31" i="1" s="1"/>
  <c r="BJX31" i="1" s="1"/>
  <c r="BJY31" i="1" s="1"/>
  <c r="BJK31" i="1"/>
  <c r="BJL31" i="1" s="1"/>
  <c r="BJM31" i="1" s="1"/>
  <c r="BJN31" i="1" s="1"/>
  <c r="BIZ31" i="1"/>
  <c r="BJA31" i="1" s="1"/>
  <c r="BJB31" i="1" s="1"/>
  <c r="BJC31" i="1" s="1"/>
  <c r="BIO31" i="1"/>
  <c r="BIP31" i="1" s="1"/>
  <c r="BIQ31" i="1" s="1"/>
  <c r="BIR31" i="1" s="1"/>
  <c r="BID31" i="1"/>
  <c r="BIE31" i="1" s="1"/>
  <c r="BIF31" i="1" s="1"/>
  <c r="BIG31" i="1" s="1"/>
  <c r="BHS31" i="1"/>
  <c r="BHT31" i="1" s="1"/>
  <c r="BHU31" i="1" s="1"/>
  <c r="BHV31" i="1" s="1"/>
  <c r="BHH31" i="1"/>
  <c r="BHI31" i="1" s="1"/>
  <c r="BHJ31" i="1" s="1"/>
  <c r="BHK31" i="1" s="1"/>
  <c r="BGW31" i="1"/>
  <c r="BGX31" i="1" s="1"/>
  <c r="BGY31" i="1" s="1"/>
  <c r="BGZ31" i="1" s="1"/>
  <c r="BGL31" i="1"/>
  <c r="BGM31" i="1" s="1"/>
  <c r="BGN31" i="1" s="1"/>
  <c r="BGO31" i="1" s="1"/>
  <c r="BGA31" i="1"/>
  <c r="BGB31" i="1" s="1"/>
  <c r="BGC31" i="1" s="1"/>
  <c r="BGD31" i="1" s="1"/>
  <c r="BFP31" i="1"/>
  <c r="BFQ31" i="1" s="1"/>
  <c r="BFR31" i="1" s="1"/>
  <c r="BFS31" i="1" s="1"/>
  <c r="BFE31" i="1"/>
  <c r="BFF31" i="1" s="1"/>
  <c r="BFG31" i="1" s="1"/>
  <c r="BFH31" i="1" s="1"/>
  <c r="BET31" i="1"/>
  <c r="BEU31" i="1" s="1"/>
  <c r="BEV31" i="1" s="1"/>
  <c r="BEW31" i="1" s="1"/>
  <c r="BEI31" i="1"/>
  <c r="BEJ31" i="1" s="1"/>
  <c r="BEK31" i="1" s="1"/>
  <c r="BEL31" i="1" s="1"/>
  <c r="BDX31" i="1"/>
  <c r="BDY31" i="1" s="1"/>
  <c r="BDZ31" i="1" s="1"/>
  <c r="BEA31" i="1" s="1"/>
  <c r="BDM31" i="1"/>
  <c r="BDN31" i="1" s="1"/>
  <c r="BDO31" i="1" s="1"/>
  <c r="BDP31" i="1" s="1"/>
  <c r="BDB31" i="1"/>
  <c r="BDC31" i="1" s="1"/>
  <c r="BDD31" i="1" s="1"/>
  <c r="BDE31" i="1" s="1"/>
  <c r="BCQ31" i="1"/>
  <c r="BCR31" i="1" s="1"/>
  <c r="BCS31" i="1" s="1"/>
  <c r="BCT31" i="1" s="1"/>
  <c r="BCF31" i="1"/>
  <c r="BCG31" i="1" s="1"/>
  <c r="BCH31" i="1" s="1"/>
  <c r="BCI31" i="1" s="1"/>
  <c r="BBU31" i="1"/>
  <c r="BBV31" i="1" s="1"/>
  <c r="BBW31" i="1" s="1"/>
  <c r="BBX31" i="1" s="1"/>
  <c r="BBJ31" i="1"/>
  <c r="BBK31" i="1" s="1"/>
  <c r="BBL31" i="1" s="1"/>
  <c r="BBM31" i="1" s="1"/>
  <c r="BAY31" i="1"/>
  <c r="BAZ31" i="1" s="1"/>
  <c r="BBA31" i="1" s="1"/>
  <c r="BBB31" i="1" s="1"/>
  <c r="BAN31" i="1"/>
  <c r="BAO31" i="1" s="1"/>
  <c r="BAP31" i="1" s="1"/>
  <c r="BAQ31" i="1" s="1"/>
  <c r="BAC31" i="1"/>
  <c r="BAD31" i="1" s="1"/>
  <c r="BAE31" i="1" s="1"/>
  <c r="BAF31" i="1" s="1"/>
  <c r="AZR31" i="1"/>
  <c r="AZS31" i="1" s="1"/>
  <c r="AZT31" i="1" s="1"/>
  <c r="AZU31" i="1" s="1"/>
  <c r="AZG31" i="1"/>
  <c r="AZH31" i="1" s="1"/>
  <c r="AZI31" i="1" s="1"/>
  <c r="AZJ31" i="1" s="1"/>
  <c r="AYV31" i="1"/>
  <c r="AYW31" i="1" s="1"/>
  <c r="AYX31" i="1" s="1"/>
  <c r="AYY31" i="1" s="1"/>
  <c r="AYK31" i="1"/>
  <c r="AYL31" i="1" s="1"/>
  <c r="AYM31" i="1" s="1"/>
  <c r="AYN31" i="1" s="1"/>
  <c r="AXZ31" i="1"/>
  <c r="AYA31" i="1" s="1"/>
  <c r="AYB31" i="1" s="1"/>
  <c r="AYC31" i="1" s="1"/>
  <c r="AXO31" i="1"/>
  <c r="AXP31" i="1" s="1"/>
  <c r="AXQ31" i="1" s="1"/>
  <c r="AXR31" i="1" s="1"/>
  <c r="AXD31" i="1"/>
  <c r="AXE31" i="1" s="1"/>
  <c r="AXF31" i="1" s="1"/>
  <c r="AXG31" i="1" s="1"/>
  <c r="AWS31" i="1"/>
  <c r="AWT31" i="1" s="1"/>
  <c r="AWU31" i="1" s="1"/>
  <c r="AWV31" i="1" s="1"/>
  <c r="AWH31" i="1"/>
  <c r="AWI31" i="1" s="1"/>
  <c r="AWJ31" i="1" s="1"/>
  <c r="AWK31" i="1" s="1"/>
  <c r="AVW31" i="1"/>
  <c r="AVX31" i="1" s="1"/>
  <c r="AVY31" i="1" s="1"/>
  <c r="AVZ31" i="1" s="1"/>
  <c r="AVL31" i="1"/>
  <c r="AVM31" i="1" s="1"/>
  <c r="AVN31" i="1" s="1"/>
  <c r="AVO31" i="1" s="1"/>
  <c r="AVA31" i="1"/>
  <c r="AVB31" i="1" s="1"/>
  <c r="AVC31" i="1" s="1"/>
  <c r="AVD31" i="1" s="1"/>
  <c r="AUP31" i="1"/>
  <c r="AUQ31" i="1" s="1"/>
  <c r="AUR31" i="1" s="1"/>
  <c r="AUS31" i="1" s="1"/>
  <c r="AUE31" i="1"/>
  <c r="AUF31" i="1" s="1"/>
  <c r="AUG31" i="1" s="1"/>
  <c r="AUH31" i="1" s="1"/>
  <c r="ATT31" i="1"/>
  <c r="ATU31" i="1" s="1"/>
  <c r="ATV31" i="1" s="1"/>
  <c r="ATW31" i="1" s="1"/>
  <c r="ATI31" i="1"/>
  <c r="ATJ31" i="1" s="1"/>
  <c r="ATK31" i="1" s="1"/>
  <c r="ATL31" i="1" s="1"/>
  <c r="ASX31" i="1"/>
  <c r="ASY31" i="1" s="1"/>
  <c r="ASZ31" i="1" s="1"/>
  <c r="ATA31" i="1" s="1"/>
  <c r="ASM31" i="1"/>
  <c r="ASN31" i="1" s="1"/>
  <c r="ASO31" i="1" s="1"/>
  <c r="ASP31" i="1" s="1"/>
  <c r="ASB31" i="1"/>
  <c r="ASC31" i="1" s="1"/>
  <c r="ASD31" i="1" s="1"/>
  <c r="ASE31" i="1" s="1"/>
  <c r="ARQ31" i="1"/>
  <c r="ARR31" i="1" s="1"/>
  <c r="ARS31" i="1" s="1"/>
  <c r="ART31" i="1" s="1"/>
  <c r="ARF31" i="1"/>
  <c r="ARG31" i="1" s="1"/>
  <c r="ARH31" i="1" s="1"/>
  <c r="ARI31" i="1" s="1"/>
  <c r="AQU31" i="1"/>
  <c r="AQV31" i="1" s="1"/>
  <c r="AQW31" i="1" s="1"/>
  <c r="AQX31" i="1" s="1"/>
  <c r="AQJ31" i="1"/>
  <c r="AQK31" i="1" s="1"/>
  <c r="AQL31" i="1" s="1"/>
  <c r="AQM31" i="1" s="1"/>
  <c r="APY31" i="1"/>
  <c r="APZ31" i="1" s="1"/>
  <c r="AQA31" i="1" s="1"/>
  <c r="AQB31" i="1" s="1"/>
  <c r="APN31" i="1"/>
  <c r="APO31" i="1" s="1"/>
  <c r="APP31" i="1" s="1"/>
  <c r="APQ31" i="1" s="1"/>
  <c r="APC31" i="1"/>
  <c r="APD31" i="1" s="1"/>
  <c r="APE31" i="1" s="1"/>
  <c r="APF31" i="1" s="1"/>
  <c r="AOR31" i="1"/>
  <c r="AOS31" i="1" s="1"/>
  <c r="AOT31" i="1" s="1"/>
  <c r="AOU31" i="1" s="1"/>
  <c r="AOG31" i="1"/>
  <c r="AOH31" i="1" s="1"/>
  <c r="AOI31" i="1" s="1"/>
  <c r="AOJ31" i="1" s="1"/>
  <c r="ANV31" i="1"/>
  <c r="ANW31" i="1" s="1"/>
  <c r="ANX31" i="1" s="1"/>
  <c r="ANY31" i="1" s="1"/>
  <c r="ANK31" i="1"/>
  <c r="ANL31" i="1" s="1"/>
  <c r="ANM31" i="1" s="1"/>
  <c r="ANN31" i="1" s="1"/>
  <c r="AMZ31" i="1"/>
  <c r="ANA31" i="1" s="1"/>
  <c r="ANB31" i="1" s="1"/>
  <c r="ANC31" i="1" s="1"/>
  <c r="AMO31" i="1"/>
  <c r="AMP31" i="1" s="1"/>
  <c r="AMQ31" i="1" s="1"/>
  <c r="AMR31" i="1" s="1"/>
  <c r="AMD31" i="1"/>
  <c r="AME31" i="1" s="1"/>
  <c r="AMF31" i="1" s="1"/>
  <c r="AMG31" i="1" s="1"/>
  <c r="ALS31" i="1"/>
  <c r="ALT31" i="1" s="1"/>
  <c r="ALU31" i="1" s="1"/>
  <c r="ALV31" i="1" s="1"/>
  <c r="ALH31" i="1"/>
  <c r="ALI31" i="1" s="1"/>
  <c r="ALJ31" i="1" s="1"/>
  <c r="ALK31" i="1" s="1"/>
  <c r="AKW31" i="1"/>
  <c r="AKX31" i="1" s="1"/>
  <c r="AKY31" i="1" s="1"/>
  <c r="AKZ31" i="1" s="1"/>
  <c r="AKL31" i="1"/>
  <c r="AKM31" i="1" s="1"/>
  <c r="AKN31" i="1" s="1"/>
  <c r="AKO31" i="1" s="1"/>
  <c r="AKA31" i="1"/>
  <c r="AKB31" i="1" s="1"/>
  <c r="AKC31" i="1" s="1"/>
  <c r="AKD31" i="1" s="1"/>
  <c r="AJP31" i="1"/>
  <c r="AJQ31" i="1" s="1"/>
  <c r="AJR31" i="1" s="1"/>
  <c r="AJS31" i="1" s="1"/>
  <c r="AJE31" i="1"/>
  <c r="AJF31" i="1" s="1"/>
  <c r="AJG31" i="1" s="1"/>
  <c r="AJH31" i="1" s="1"/>
  <c r="AIT31" i="1"/>
  <c r="AIU31" i="1" s="1"/>
  <c r="AIV31" i="1" s="1"/>
  <c r="AIW31" i="1" s="1"/>
  <c r="AII31" i="1"/>
  <c r="AIJ31" i="1" s="1"/>
  <c r="AIK31" i="1" s="1"/>
  <c r="AIL31" i="1" s="1"/>
  <c r="AHX31" i="1"/>
  <c r="AHY31" i="1" s="1"/>
  <c r="AHZ31" i="1" s="1"/>
  <c r="AIA31" i="1" s="1"/>
  <c r="AHM31" i="1"/>
  <c r="AHN31" i="1" s="1"/>
  <c r="AHO31" i="1" s="1"/>
  <c r="AHP31" i="1" s="1"/>
  <c r="AHB31" i="1"/>
  <c r="AHC31" i="1" s="1"/>
  <c r="AHD31" i="1" s="1"/>
  <c r="AHE31" i="1" s="1"/>
  <c r="AGQ31" i="1"/>
  <c r="AGR31" i="1" s="1"/>
  <c r="AGS31" i="1" s="1"/>
  <c r="AGT31" i="1" s="1"/>
  <c r="AGF31" i="1"/>
  <c r="AGG31" i="1" s="1"/>
  <c r="AGH31" i="1" s="1"/>
  <c r="AGI31" i="1" s="1"/>
  <c r="AFU31" i="1"/>
  <c r="AFV31" i="1" s="1"/>
  <c r="AFW31" i="1" s="1"/>
  <c r="AFX31" i="1" s="1"/>
  <c r="AFJ31" i="1"/>
  <c r="AFK31" i="1" s="1"/>
  <c r="AFL31" i="1" s="1"/>
  <c r="AFM31" i="1" s="1"/>
  <c r="AEY31" i="1"/>
  <c r="AEZ31" i="1" s="1"/>
  <c r="AFA31" i="1" s="1"/>
  <c r="AFB31" i="1" s="1"/>
  <c r="AEN31" i="1"/>
  <c r="AEO31" i="1" s="1"/>
  <c r="AEP31" i="1" s="1"/>
  <c r="AEQ31" i="1" s="1"/>
  <c r="AEC31" i="1"/>
  <c r="AED31" i="1" s="1"/>
  <c r="AEE31" i="1" s="1"/>
  <c r="AEF31" i="1" s="1"/>
  <c r="ADR31" i="1"/>
  <c r="ADS31" i="1" s="1"/>
  <c r="ADT31" i="1" s="1"/>
  <c r="ADU31" i="1" s="1"/>
  <c r="ADG31" i="1"/>
  <c r="ADH31" i="1" s="1"/>
  <c r="ADI31" i="1" s="1"/>
  <c r="ADJ31" i="1" s="1"/>
  <c r="ACV31" i="1"/>
  <c r="ACW31" i="1" s="1"/>
  <c r="ACX31" i="1" s="1"/>
  <c r="ACY31" i="1" s="1"/>
  <c r="ACK31" i="1"/>
  <c r="ACL31" i="1" s="1"/>
  <c r="ACM31" i="1" s="1"/>
  <c r="ACN31" i="1" s="1"/>
  <c r="ABZ31" i="1"/>
  <c r="ACA31" i="1" s="1"/>
  <c r="ACB31" i="1" s="1"/>
  <c r="ACC31" i="1" s="1"/>
  <c r="ABO31" i="1"/>
  <c r="ABP31" i="1" s="1"/>
  <c r="ABQ31" i="1" s="1"/>
  <c r="ABR31" i="1" s="1"/>
  <c r="ABD31" i="1"/>
  <c r="ABE31" i="1" s="1"/>
  <c r="ABF31" i="1" s="1"/>
  <c r="ABG31" i="1" s="1"/>
  <c r="AAS31" i="1"/>
  <c r="AAT31" i="1" s="1"/>
  <c r="AAU31" i="1" s="1"/>
  <c r="AAV31" i="1" s="1"/>
  <c r="AAH31" i="1"/>
  <c r="AAI31" i="1" s="1"/>
  <c r="AAJ31" i="1" s="1"/>
  <c r="AAK31" i="1" s="1"/>
  <c r="ZW31" i="1"/>
  <c r="ZX31" i="1" s="1"/>
  <c r="ZY31" i="1" s="1"/>
  <c r="ZZ31" i="1" s="1"/>
  <c r="ZL31" i="1"/>
  <c r="ZM31" i="1" s="1"/>
  <c r="ZN31" i="1" s="1"/>
  <c r="ZO31" i="1" s="1"/>
  <c r="ZA31" i="1"/>
  <c r="ZB31" i="1" s="1"/>
  <c r="ZC31" i="1" s="1"/>
  <c r="ZD31" i="1" s="1"/>
  <c r="YP31" i="1"/>
  <c r="YQ31" i="1" s="1"/>
  <c r="YR31" i="1" s="1"/>
  <c r="YS31" i="1" s="1"/>
  <c r="YE31" i="1"/>
  <c r="YF31" i="1" s="1"/>
  <c r="YG31" i="1" s="1"/>
  <c r="YH31" i="1" s="1"/>
  <c r="XT31" i="1"/>
  <c r="XU31" i="1" s="1"/>
  <c r="XV31" i="1" s="1"/>
  <c r="XW31" i="1" s="1"/>
  <c r="XI31" i="1"/>
  <c r="XJ31" i="1" s="1"/>
  <c r="XK31" i="1" s="1"/>
  <c r="XL31" i="1" s="1"/>
  <c r="WX31" i="1"/>
  <c r="WY31" i="1" s="1"/>
  <c r="WZ31" i="1" s="1"/>
  <c r="XA31" i="1" s="1"/>
  <c r="WM31" i="1"/>
  <c r="WN31" i="1" s="1"/>
  <c r="WO31" i="1" s="1"/>
  <c r="WP31" i="1" s="1"/>
  <c r="WB31" i="1"/>
  <c r="WC31" i="1" s="1"/>
  <c r="WD31" i="1" s="1"/>
  <c r="WE31" i="1" s="1"/>
  <c r="VQ31" i="1"/>
  <c r="VR31" i="1" s="1"/>
  <c r="VS31" i="1" s="1"/>
  <c r="VT31" i="1" s="1"/>
  <c r="VF31" i="1"/>
  <c r="VG31" i="1" s="1"/>
  <c r="VH31" i="1" s="1"/>
  <c r="VI31" i="1" s="1"/>
  <c r="UU31" i="1"/>
  <c r="UV31" i="1" s="1"/>
  <c r="UW31" i="1" s="1"/>
  <c r="UX31" i="1" s="1"/>
  <c r="UJ31" i="1"/>
  <c r="UK31" i="1" s="1"/>
  <c r="UL31" i="1" s="1"/>
  <c r="UM31" i="1" s="1"/>
  <c r="TY31" i="1"/>
  <c r="TZ31" i="1" s="1"/>
  <c r="UA31" i="1" s="1"/>
  <c r="UB31" i="1" s="1"/>
  <c r="TN31" i="1"/>
  <c r="TO31" i="1" s="1"/>
  <c r="TP31" i="1" s="1"/>
  <c r="TQ31" i="1" s="1"/>
  <c r="TC31" i="1"/>
  <c r="TD31" i="1" s="1"/>
  <c r="TE31" i="1" s="1"/>
  <c r="TF31" i="1" s="1"/>
  <c r="SR31" i="1"/>
  <c r="SS31" i="1" s="1"/>
  <c r="ST31" i="1" s="1"/>
  <c r="SU31" i="1" s="1"/>
  <c r="SG31" i="1"/>
  <c r="SH31" i="1" s="1"/>
  <c r="SI31" i="1" s="1"/>
  <c r="SJ31" i="1" s="1"/>
  <c r="RV31" i="1"/>
  <c r="RW31" i="1" s="1"/>
  <c r="RX31" i="1" s="1"/>
  <c r="RY31" i="1" s="1"/>
  <c r="RK31" i="1"/>
  <c r="RL31" i="1" s="1"/>
  <c r="RM31" i="1" s="1"/>
  <c r="RN31" i="1" s="1"/>
  <c r="QZ31" i="1"/>
  <c r="RA31" i="1" s="1"/>
  <c r="RB31" i="1" s="1"/>
  <c r="RC31" i="1" s="1"/>
  <c r="QO31" i="1"/>
  <c r="QP31" i="1" s="1"/>
  <c r="QQ31" i="1" s="1"/>
  <c r="QR31" i="1" s="1"/>
  <c r="QD31" i="1"/>
  <c r="QE31" i="1" s="1"/>
  <c r="QF31" i="1" s="1"/>
  <c r="QG31" i="1" s="1"/>
  <c r="PS31" i="1"/>
  <c r="PT31" i="1" s="1"/>
  <c r="PU31" i="1" s="1"/>
  <c r="PV31" i="1" s="1"/>
  <c r="PH31" i="1"/>
  <c r="PI31" i="1" s="1"/>
  <c r="PJ31" i="1" s="1"/>
  <c r="PK31" i="1" s="1"/>
  <c r="OW31" i="1"/>
  <c r="OX31" i="1" s="1"/>
  <c r="OY31" i="1" s="1"/>
  <c r="OZ31" i="1" s="1"/>
  <c r="OL31" i="1"/>
  <c r="OM31" i="1" s="1"/>
  <c r="ON31" i="1" s="1"/>
  <c r="OO31" i="1" s="1"/>
  <c r="OA31" i="1"/>
  <c r="OB31" i="1" s="1"/>
  <c r="OC31" i="1" s="1"/>
  <c r="OD31" i="1" s="1"/>
  <c r="NP31" i="1"/>
  <c r="NQ31" i="1" s="1"/>
  <c r="NR31" i="1" s="1"/>
  <c r="NS31" i="1" s="1"/>
  <c r="NE31" i="1"/>
  <c r="NF31" i="1" s="1"/>
  <c r="NG31" i="1" s="1"/>
  <c r="NH31" i="1" s="1"/>
  <c r="MT31" i="1"/>
  <c r="MU31" i="1" s="1"/>
  <c r="MV31" i="1" s="1"/>
  <c r="MW31" i="1" s="1"/>
  <c r="MI31" i="1"/>
  <c r="MJ31" i="1" s="1"/>
  <c r="MK31" i="1" s="1"/>
  <c r="ML31" i="1" s="1"/>
  <c r="LX31" i="1"/>
  <c r="LY31" i="1" s="1"/>
  <c r="LZ31" i="1" s="1"/>
  <c r="MA31" i="1" s="1"/>
  <c r="LM31" i="1"/>
  <c r="LN31" i="1" s="1"/>
  <c r="LO31" i="1" s="1"/>
  <c r="LP31" i="1" s="1"/>
  <c r="LB31" i="1"/>
  <c r="LC31" i="1" s="1"/>
  <c r="LD31" i="1" s="1"/>
  <c r="LE31" i="1" s="1"/>
  <c r="KQ31" i="1"/>
  <c r="KR31" i="1" s="1"/>
  <c r="KS31" i="1" s="1"/>
  <c r="KT31" i="1" s="1"/>
  <c r="KF31" i="1"/>
  <c r="KG31" i="1" s="1"/>
  <c r="KH31" i="1" s="1"/>
  <c r="KI31" i="1" s="1"/>
  <c r="JU31" i="1"/>
  <c r="JV31" i="1" s="1"/>
  <c r="JW31" i="1" s="1"/>
  <c r="JX31" i="1" s="1"/>
  <c r="JJ31" i="1"/>
  <c r="JK31" i="1" s="1"/>
  <c r="JL31" i="1" s="1"/>
  <c r="JM31" i="1" s="1"/>
  <c r="IY31" i="1"/>
  <c r="IZ31" i="1" s="1"/>
  <c r="JA31" i="1" s="1"/>
  <c r="JB31" i="1" s="1"/>
  <c r="IN31" i="1"/>
  <c r="IO31" i="1" s="1"/>
  <c r="IP31" i="1" s="1"/>
  <c r="IQ31" i="1" s="1"/>
  <c r="IC31" i="1"/>
  <c r="ID31" i="1" s="1"/>
  <c r="IE31" i="1" s="1"/>
  <c r="IF31" i="1" s="1"/>
  <c r="HR31" i="1"/>
  <c r="HS31" i="1" s="1"/>
  <c r="HT31" i="1" s="1"/>
  <c r="HU31" i="1" s="1"/>
  <c r="HG31" i="1"/>
  <c r="HH31" i="1" s="1"/>
  <c r="HI31" i="1" s="1"/>
  <c r="HJ31" i="1" s="1"/>
  <c r="GV31" i="1"/>
  <c r="GW31" i="1" s="1"/>
  <c r="GX31" i="1" s="1"/>
  <c r="GY31" i="1" s="1"/>
  <c r="GK31" i="1"/>
  <c r="GL31" i="1" s="1"/>
  <c r="GM31" i="1" s="1"/>
  <c r="GN31" i="1" s="1"/>
  <c r="FZ31" i="1"/>
  <c r="GA31" i="1" s="1"/>
  <c r="GB31" i="1" s="1"/>
  <c r="GC31" i="1" s="1"/>
  <c r="FO31" i="1"/>
  <c r="FP31" i="1" s="1"/>
  <c r="FQ31" i="1" s="1"/>
  <c r="FR31" i="1" s="1"/>
  <c r="FD31" i="1"/>
  <c r="FE31" i="1" s="1"/>
  <c r="FF31" i="1" s="1"/>
  <c r="FG31" i="1" s="1"/>
  <c r="ES31" i="1"/>
  <c r="ET31" i="1" s="1"/>
  <c r="EU31" i="1" s="1"/>
  <c r="EV31" i="1" s="1"/>
  <c r="EH31" i="1"/>
  <c r="EI31" i="1" s="1"/>
  <c r="EJ31" i="1" s="1"/>
  <c r="EK31" i="1" s="1"/>
  <c r="DW31" i="1"/>
  <c r="DX31" i="1" s="1"/>
  <c r="DY31" i="1" s="1"/>
  <c r="DZ31" i="1" s="1"/>
  <c r="DL31" i="1"/>
  <c r="DM31" i="1" s="1"/>
  <c r="DN31" i="1" s="1"/>
  <c r="DO31" i="1" s="1"/>
  <c r="DA31" i="1"/>
  <c r="DB31" i="1" s="1"/>
  <c r="DC31" i="1" s="1"/>
  <c r="DD31" i="1" s="1"/>
  <c r="CP31" i="1"/>
  <c r="CQ31" i="1" s="1"/>
  <c r="CR31" i="1" s="1"/>
  <c r="CS31" i="1" s="1"/>
  <c r="CE31" i="1"/>
  <c r="CF31" i="1" s="1"/>
  <c r="CG31" i="1" s="1"/>
  <c r="CH31" i="1" s="1"/>
  <c r="BT31" i="1"/>
  <c r="BU31" i="1" s="1"/>
  <c r="BV31" i="1" s="1"/>
  <c r="BW31" i="1" s="1"/>
  <c r="BI31" i="1"/>
  <c r="BJ31" i="1" s="1"/>
  <c r="BK31" i="1" s="1"/>
  <c r="BL31" i="1" s="1"/>
  <c r="AX31" i="1"/>
  <c r="AY31" i="1" s="1"/>
  <c r="AZ31" i="1" s="1"/>
  <c r="BA31" i="1" s="1"/>
  <c r="AM31" i="1"/>
  <c r="AN31" i="1" s="1"/>
  <c r="AO31" i="1" s="1"/>
  <c r="AP31" i="1" s="1"/>
  <c r="AB31" i="1"/>
  <c r="AC31" i="1" s="1"/>
  <c r="AD31" i="1" s="1"/>
  <c r="AE31" i="1" s="1"/>
  <c r="Q31" i="1"/>
  <c r="R31" i="1" s="1"/>
  <c r="S31" i="1" s="1"/>
  <c r="T31" i="1" s="1"/>
  <c r="F31" i="1"/>
  <c r="G31" i="1" s="1"/>
  <c r="H31" i="1" s="1"/>
  <c r="I31" i="1" s="1"/>
  <c r="CLI30" i="1"/>
  <c r="CLJ30" i="1" s="1"/>
  <c r="CLK30" i="1" s="1"/>
  <c r="CLL30" i="1" s="1"/>
  <c r="CKX30" i="1"/>
  <c r="CKY30" i="1" s="1"/>
  <c r="CKZ30" i="1" s="1"/>
  <c r="CLA30" i="1" s="1"/>
  <c r="CKM30" i="1"/>
  <c r="CKN30" i="1" s="1"/>
  <c r="CKO30" i="1" s="1"/>
  <c r="CKP30" i="1" s="1"/>
  <c r="CKB30" i="1"/>
  <c r="CKC30" i="1" s="1"/>
  <c r="CKD30" i="1" s="1"/>
  <c r="CKE30" i="1" s="1"/>
  <c r="CJQ30" i="1"/>
  <c r="CJR30" i="1" s="1"/>
  <c r="CJS30" i="1" s="1"/>
  <c r="CJT30" i="1" s="1"/>
  <c r="CJF30" i="1"/>
  <c r="CJG30" i="1" s="1"/>
  <c r="CJH30" i="1" s="1"/>
  <c r="CJI30" i="1" s="1"/>
  <c r="CIU30" i="1"/>
  <c r="CIV30" i="1" s="1"/>
  <c r="CIW30" i="1" s="1"/>
  <c r="CIX30" i="1" s="1"/>
  <c r="CIJ30" i="1"/>
  <c r="CIK30" i="1" s="1"/>
  <c r="CIL30" i="1" s="1"/>
  <c r="CIM30" i="1" s="1"/>
  <c r="CHY30" i="1"/>
  <c r="CHZ30" i="1" s="1"/>
  <c r="CIA30" i="1" s="1"/>
  <c r="CIB30" i="1" s="1"/>
  <c r="CHN30" i="1"/>
  <c r="CHO30" i="1" s="1"/>
  <c r="CHP30" i="1" s="1"/>
  <c r="CHQ30" i="1" s="1"/>
  <c r="CHC30" i="1"/>
  <c r="CHD30" i="1" s="1"/>
  <c r="CHE30" i="1" s="1"/>
  <c r="CHF30" i="1" s="1"/>
  <c r="CGR30" i="1"/>
  <c r="CGS30" i="1" s="1"/>
  <c r="CGT30" i="1" s="1"/>
  <c r="CGU30" i="1" s="1"/>
  <c r="CGG30" i="1"/>
  <c r="CGH30" i="1" s="1"/>
  <c r="CGI30" i="1" s="1"/>
  <c r="CGJ30" i="1" s="1"/>
  <c r="CFV30" i="1"/>
  <c r="CFW30" i="1" s="1"/>
  <c r="CFX30" i="1" s="1"/>
  <c r="CFY30" i="1" s="1"/>
  <c r="CFK30" i="1"/>
  <c r="CFL30" i="1" s="1"/>
  <c r="CFM30" i="1" s="1"/>
  <c r="CFN30" i="1" s="1"/>
  <c r="CEZ30" i="1"/>
  <c r="CFA30" i="1" s="1"/>
  <c r="CFB30" i="1" s="1"/>
  <c r="CFC30" i="1" s="1"/>
  <c r="CEO30" i="1"/>
  <c r="CEP30" i="1" s="1"/>
  <c r="CEQ30" i="1" s="1"/>
  <c r="CER30" i="1" s="1"/>
  <c r="CED30" i="1"/>
  <c r="CEE30" i="1" s="1"/>
  <c r="CEF30" i="1" s="1"/>
  <c r="CEG30" i="1" s="1"/>
  <c r="CDS30" i="1"/>
  <c r="CDT30" i="1" s="1"/>
  <c r="CDU30" i="1" s="1"/>
  <c r="CDV30" i="1" s="1"/>
  <c r="CDH30" i="1"/>
  <c r="CDI30" i="1" s="1"/>
  <c r="CDJ30" i="1" s="1"/>
  <c r="CDK30" i="1" s="1"/>
  <c r="CCW30" i="1"/>
  <c r="CCX30" i="1" s="1"/>
  <c r="CCY30" i="1" s="1"/>
  <c r="CCZ30" i="1" s="1"/>
  <c r="CCL30" i="1"/>
  <c r="CCM30" i="1" s="1"/>
  <c r="CCN30" i="1" s="1"/>
  <c r="CCO30" i="1" s="1"/>
  <c r="CCA30" i="1"/>
  <c r="CCB30" i="1" s="1"/>
  <c r="CCC30" i="1" s="1"/>
  <c r="CCD30" i="1" s="1"/>
  <c r="CBP30" i="1"/>
  <c r="CBQ30" i="1" s="1"/>
  <c r="CBR30" i="1" s="1"/>
  <c r="CBS30" i="1" s="1"/>
  <c r="CBE30" i="1"/>
  <c r="CBF30" i="1" s="1"/>
  <c r="CBG30" i="1" s="1"/>
  <c r="CBH30" i="1" s="1"/>
  <c r="CAT30" i="1"/>
  <c r="CAU30" i="1" s="1"/>
  <c r="CAV30" i="1" s="1"/>
  <c r="CAW30" i="1" s="1"/>
  <c r="CAI30" i="1"/>
  <c r="CAJ30" i="1" s="1"/>
  <c r="CAK30" i="1" s="1"/>
  <c r="CAL30" i="1" s="1"/>
  <c r="BZX30" i="1"/>
  <c r="BZY30" i="1" s="1"/>
  <c r="BZZ30" i="1" s="1"/>
  <c r="CAA30" i="1" s="1"/>
  <c r="BZM30" i="1"/>
  <c r="BZN30" i="1" s="1"/>
  <c r="BZO30" i="1" s="1"/>
  <c r="BZP30" i="1" s="1"/>
  <c r="BZB30" i="1"/>
  <c r="BZC30" i="1" s="1"/>
  <c r="BZD30" i="1" s="1"/>
  <c r="BZE30" i="1" s="1"/>
  <c r="BYQ30" i="1"/>
  <c r="BYR30" i="1" s="1"/>
  <c r="BYS30" i="1" s="1"/>
  <c r="BYT30" i="1" s="1"/>
  <c r="BYF30" i="1"/>
  <c r="BYG30" i="1" s="1"/>
  <c r="BYH30" i="1" s="1"/>
  <c r="BYI30" i="1" s="1"/>
  <c r="BXU30" i="1"/>
  <c r="BXV30" i="1" s="1"/>
  <c r="BXW30" i="1" s="1"/>
  <c r="BXX30" i="1" s="1"/>
  <c r="BXJ30" i="1"/>
  <c r="BXK30" i="1" s="1"/>
  <c r="BXL30" i="1" s="1"/>
  <c r="BXM30" i="1" s="1"/>
  <c r="BWY30" i="1"/>
  <c r="BWZ30" i="1" s="1"/>
  <c r="BXA30" i="1" s="1"/>
  <c r="BXB30" i="1" s="1"/>
  <c r="BWN30" i="1"/>
  <c r="BWO30" i="1" s="1"/>
  <c r="BWP30" i="1" s="1"/>
  <c r="BWQ30" i="1" s="1"/>
  <c r="BWC30" i="1"/>
  <c r="BWD30" i="1" s="1"/>
  <c r="BWE30" i="1" s="1"/>
  <c r="BWF30" i="1" s="1"/>
  <c r="BVR30" i="1"/>
  <c r="BVS30" i="1" s="1"/>
  <c r="BVT30" i="1" s="1"/>
  <c r="BVU30" i="1" s="1"/>
  <c r="BVG30" i="1"/>
  <c r="BVH30" i="1" s="1"/>
  <c r="BVI30" i="1" s="1"/>
  <c r="BVJ30" i="1" s="1"/>
  <c r="BUV30" i="1"/>
  <c r="BUW30" i="1" s="1"/>
  <c r="BUX30" i="1" s="1"/>
  <c r="BUY30" i="1" s="1"/>
  <c r="BUK30" i="1"/>
  <c r="BUL30" i="1" s="1"/>
  <c r="BUM30" i="1" s="1"/>
  <c r="BUN30" i="1" s="1"/>
  <c r="BTZ30" i="1"/>
  <c r="BUA30" i="1" s="1"/>
  <c r="BUB30" i="1" s="1"/>
  <c r="BUC30" i="1" s="1"/>
  <c r="BTO30" i="1"/>
  <c r="BTP30" i="1" s="1"/>
  <c r="BTQ30" i="1" s="1"/>
  <c r="BTR30" i="1" s="1"/>
  <c r="BTD30" i="1"/>
  <c r="BTE30" i="1" s="1"/>
  <c r="BTF30" i="1" s="1"/>
  <c r="BTG30" i="1" s="1"/>
  <c r="BSS30" i="1"/>
  <c r="BST30" i="1" s="1"/>
  <c r="BSU30" i="1" s="1"/>
  <c r="BSV30" i="1" s="1"/>
  <c r="BSH30" i="1"/>
  <c r="BSI30" i="1" s="1"/>
  <c r="BSJ30" i="1" s="1"/>
  <c r="BSK30" i="1" s="1"/>
  <c r="BRW30" i="1"/>
  <c r="BRX30" i="1" s="1"/>
  <c r="BRY30" i="1" s="1"/>
  <c r="BRZ30" i="1" s="1"/>
  <c r="BRL30" i="1"/>
  <c r="BRM30" i="1" s="1"/>
  <c r="BRN30" i="1" s="1"/>
  <c r="BRO30" i="1" s="1"/>
  <c r="BRA30" i="1"/>
  <c r="BRB30" i="1" s="1"/>
  <c r="BRC30" i="1" s="1"/>
  <c r="BRD30" i="1" s="1"/>
  <c r="BQP30" i="1"/>
  <c r="BQQ30" i="1" s="1"/>
  <c r="BQR30" i="1" s="1"/>
  <c r="BQS30" i="1" s="1"/>
  <c r="BQF30" i="1"/>
  <c r="BQG30" i="1" s="1"/>
  <c r="BQH30" i="1" s="1"/>
  <c r="BQE30" i="1"/>
  <c r="BPT30" i="1"/>
  <c r="BPU30" i="1" s="1"/>
  <c r="BPV30" i="1" s="1"/>
  <c r="BPW30" i="1" s="1"/>
  <c r="BPI30" i="1"/>
  <c r="BPJ30" i="1" s="1"/>
  <c r="BPK30" i="1" s="1"/>
  <c r="BPL30" i="1" s="1"/>
  <c r="BOX30" i="1"/>
  <c r="BOY30" i="1" s="1"/>
  <c r="BOZ30" i="1" s="1"/>
  <c r="BPA30" i="1" s="1"/>
  <c r="BOM30" i="1"/>
  <c r="BON30" i="1" s="1"/>
  <c r="BOO30" i="1" s="1"/>
  <c r="BOP30" i="1" s="1"/>
  <c r="BOB30" i="1"/>
  <c r="BOC30" i="1" s="1"/>
  <c r="BOD30" i="1" s="1"/>
  <c r="BOE30" i="1" s="1"/>
  <c r="BNQ30" i="1"/>
  <c r="BNR30" i="1" s="1"/>
  <c r="BNS30" i="1" s="1"/>
  <c r="BNT30" i="1" s="1"/>
  <c r="BNF30" i="1"/>
  <c r="BNG30" i="1" s="1"/>
  <c r="BNH30" i="1" s="1"/>
  <c r="BNI30" i="1" s="1"/>
  <c r="BMU30" i="1"/>
  <c r="BMV30" i="1" s="1"/>
  <c r="BMW30" i="1" s="1"/>
  <c r="BMX30" i="1" s="1"/>
  <c r="BMJ30" i="1"/>
  <c r="BMK30" i="1" s="1"/>
  <c r="BML30" i="1" s="1"/>
  <c r="BMM30" i="1" s="1"/>
  <c r="BLY30" i="1"/>
  <c r="BLZ30" i="1" s="1"/>
  <c r="BMA30" i="1" s="1"/>
  <c r="BMB30" i="1" s="1"/>
  <c r="BLN30" i="1"/>
  <c r="BLO30" i="1" s="1"/>
  <c r="BLP30" i="1" s="1"/>
  <c r="BLQ30" i="1" s="1"/>
  <c r="BLD30" i="1"/>
  <c r="BLE30" i="1" s="1"/>
  <c r="BLF30" i="1" s="1"/>
  <c r="BLC30" i="1"/>
  <c r="BKR30" i="1"/>
  <c r="BKS30" i="1" s="1"/>
  <c r="BKT30" i="1" s="1"/>
  <c r="BKU30" i="1" s="1"/>
  <c r="BKH30" i="1"/>
  <c r="BKI30" i="1" s="1"/>
  <c r="BKJ30" i="1" s="1"/>
  <c r="BKG30" i="1"/>
  <c r="BJV30" i="1"/>
  <c r="BJW30" i="1" s="1"/>
  <c r="BJX30" i="1" s="1"/>
  <c r="BJY30" i="1" s="1"/>
  <c r="BJL30" i="1"/>
  <c r="BJM30" i="1" s="1"/>
  <c r="BJN30" i="1" s="1"/>
  <c r="BJK30" i="1"/>
  <c r="BIZ30" i="1"/>
  <c r="BJA30" i="1" s="1"/>
  <c r="BJB30" i="1" s="1"/>
  <c r="BJC30" i="1" s="1"/>
  <c r="BIO30" i="1"/>
  <c r="BIP30" i="1" s="1"/>
  <c r="BIQ30" i="1" s="1"/>
  <c r="BIR30" i="1" s="1"/>
  <c r="BID30" i="1"/>
  <c r="BIE30" i="1" s="1"/>
  <c r="BIF30" i="1" s="1"/>
  <c r="BIG30" i="1" s="1"/>
  <c r="BHS30" i="1"/>
  <c r="BHT30" i="1" s="1"/>
  <c r="BHU30" i="1" s="1"/>
  <c r="BHV30" i="1" s="1"/>
  <c r="BHH30" i="1"/>
  <c r="BHI30" i="1" s="1"/>
  <c r="BHJ30" i="1" s="1"/>
  <c r="BHK30" i="1" s="1"/>
  <c r="BGX30" i="1"/>
  <c r="BGY30" i="1" s="1"/>
  <c r="BGZ30" i="1" s="1"/>
  <c r="BGW30" i="1"/>
  <c r="BGL30" i="1"/>
  <c r="BGM30" i="1" s="1"/>
  <c r="BGN30" i="1" s="1"/>
  <c r="BGO30" i="1" s="1"/>
  <c r="BGB30" i="1"/>
  <c r="BGC30" i="1" s="1"/>
  <c r="BGD30" i="1" s="1"/>
  <c r="BGA30" i="1"/>
  <c r="BFP30" i="1"/>
  <c r="BFQ30" i="1" s="1"/>
  <c r="BFR30" i="1" s="1"/>
  <c r="BFS30" i="1" s="1"/>
  <c r="BFF30" i="1"/>
  <c r="BFG30" i="1" s="1"/>
  <c r="BFH30" i="1" s="1"/>
  <c r="BFE30" i="1"/>
  <c r="BET30" i="1"/>
  <c r="BEU30" i="1" s="1"/>
  <c r="BEV30" i="1" s="1"/>
  <c r="BEW30" i="1" s="1"/>
  <c r="BEJ30" i="1"/>
  <c r="BEK30" i="1" s="1"/>
  <c r="BEL30" i="1" s="1"/>
  <c r="BEI30" i="1"/>
  <c r="BDX30" i="1"/>
  <c r="BDY30" i="1" s="1"/>
  <c r="BDZ30" i="1" s="1"/>
  <c r="BEA30" i="1" s="1"/>
  <c r="BDM30" i="1"/>
  <c r="BDN30" i="1" s="1"/>
  <c r="BDO30" i="1" s="1"/>
  <c r="BDP30" i="1" s="1"/>
  <c r="BDB30" i="1"/>
  <c r="BDC30" i="1" s="1"/>
  <c r="BDD30" i="1" s="1"/>
  <c r="BDE30" i="1" s="1"/>
  <c r="BCQ30" i="1"/>
  <c r="BCR30" i="1" s="1"/>
  <c r="BCS30" i="1" s="1"/>
  <c r="BCT30" i="1" s="1"/>
  <c r="BCF30" i="1"/>
  <c r="BCG30" i="1" s="1"/>
  <c r="BCH30" i="1" s="1"/>
  <c r="BCI30" i="1" s="1"/>
  <c r="BBV30" i="1"/>
  <c r="BBW30" i="1" s="1"/>
  <c r="BBX30" i="1" s="1"/>
  <c r="BBU30" i="1"/>
  <c r="BBJ30" i="1"/>
  <c r="BBK30" i="1" s="1"/>
  <c r="BBL30" i="1" s="1"/>
  <c r="BBM30" i="1" s="1"/>
  <c r="BAY30" i="1"/>
  <c r="BAZ30" i="1" s="1"/>
  <c r="BBA30" i="1" s="1"/>
  <c r="BBB30" i="1" s="1"/>
  <c r="BAN30" i="1"/>
  <c r="BAO30" i="1" s="1"/>
  <c r="BAP30" i="1" s="1"/>
  <c r="BAQ30" i="1" s="1"/>
  <c r="BAC30" i="1"/>
  <c r="BAD30" i="1" s="1"/>
  <c r="BAE30" i="1" s="1"/>
  <c r="BAF30" i="1" s="1"/>
  <c r="AZR30" i="1"/>
  <c r="AZS30" i="1" s="1"/>
  <c r="AZT30" i="1" s="1"/>
  <c r="AZU30" i="1" s="1"/>
  <c r="AZG30" i="1"/>
  <c r="AZH30" i="1" s="1"/>
  <c r="AZI30" i="1" s="1"/>
  <c r="AZJ30" i="1" s="1"/>
  <c r="AYV30" i="1"/>
  <c r="AYW30" i="1" s="1"/>
  <c r="AYX30" i="1" s="1"/>
  <c r="AYY30" i="1" s="1"/>
  <c r="AYK30" i="1"/>
  <c r="AYL30" i="1" s="1"/>
  <c r="AYM30" i="1" s="1"/>
  <c r="AYN30" i="1" s="1"/>
  <c r="AXZ30" i="1"/>
  <c r="AYA30" i="1" s="1"/>
  <c r="AYB30" i="1" s="1"/>
  <c r="AYC30" i="1" s="1"/>
  <c r="AXP30" i="1"/>
  <c r="AXQ30" i="1" s="1"/>
  <c r="AXR30" i="1" s="1"/>
  <c r="AXO30" i="1"/>
  <c r="AXD30" i="1"/>
  <c r="AXE30" i="1" s="1"/>
  <c r="AXF30" i="1" s="1"/>
  <c r="AXG30" i="1" s="1"/>
  <c r="AWS30" i="1"/>
  <c r="AWT30" i="1" s="1"/>
  <c r="AWU30" i="1" s="1"/>
  <c r="AWV30" i="1" s="1"/>
  <c r="AWH30" i="1"/>
  <c r="AWI30" i="1" s="1"/>
  <c r="AWJ30" i="1" s="1"/>
  <c r="AWK30" i="1" s="1"/>
  <c r="AVX30" i="1"/>
  <c r="AVY30" i="1" s="1"/>
  <c r="AVZ30" i="1" s="1"/>
  <c r="AVW30" i="1"/>
  <c r="AVL30" i="1"/>
  <c r="AVM30" i="1" s="1"/>
  <c r="AVN30" i="1" s="1"/>
  <c r="AVO30" i="1" s="1"/>
  <c r="AVB30" i="1"/>
  <c r="AVC30" i="1" s="1"/>
  <c r="AVD30" i="1" s="1"/>
  <c r="AVA30" i="1"/>
  <c r="AUP30" i="1"/>
  <c r="AUQ30" i="1" s="1"/>
  <c r="AUR30" i="1" s="1"/>
  <c r="AUS30" i="1" s="1"/>
  <c r="AUF30" i="1"/>
  <c r="AUG30" i="1" s="1"/>
  <c r="AUH30" i="1" s="1"/>
  <c r="AUE30" i="1"/>
  <c r="ATT30" i="1"/>
  <c r="ATU30" i="1" s="1"/>
  <c r="ATV30" i="1" s="1"/>
  <c r="ATW30" i="1" s="1"/>
  <c r="ATJ30" i="1"/>
  <c r="ATK30" i="1" s="1"/>
  <c r="ATL30" i="1" s="1"/>
  <c r="ATI30" i="1"/>
  <c r="ASX30" i="1"/>
  <c r="ASY30" i="1" s="1"/>
  <c r="ASZ30" i="1" s="1"/>
  <c r="ATA30" i="1" s="1"/>
  <c r="ASN30" i="1"/>
  <c r="ASO30" i="1" s="1"/>
  <c r="ASP30" i="1" s="1"/>
  <c r="ASM30" i="1"/>
  <c r="ASB30" i="1"/>
  <c r="ASC30" i="1" s="1"/>
  <c r="ASD30" i="1" s="1"/>
  <c r="ASE30" i="1" s="1"/>
  <c r="ARQ30" i="1"/>
  <c r="ARR30" i="1" s="1"/>
  <c r="ARS30" i="1" s="1"/>
  <c r="ART30" i="1" s="1"/>
  <c r="ARF30" i="1"/>
  <c r="ARG30" i="1" s="1"/>
  <c r="ARH30" i="1" s="1"/>
  <c r="ARI30" i="1" s="1"/>
  <c r="AQV30" i="1"/>
  <c r="AQW30" i="1" s="1"/>
  <c r="AQX30" i="1" s="1"/>
  <c r="AQU30" i="1"/>
  <c r="AQJ30" i="1"/>
  <c r="AQK30" i="1" s="1"/>
  <c r="AQL30" i="1" s="1"/>
  <c r="AQM30" i="1" s="1"/>
  <c r="APZ30" i="1"/>
  <c r="AQA30" i="1" s="1"/>
  <c r="AQB30" i="1" s="1"/>
  <c r="APY30" i="1"/>
  <c r="APN30" i="1"/>
  <c r="APO30" i="1" s="1"/>
  <c r="APP30" i="1" s="1"/>
  <c r="APQ30" i="1" s="1"/>
  <c r="APD30" i="1"/>
  <c r="APE30" i="1" s="1"/>
  <c r="APF30" i="1" s="1"/>
  <c r="APC30" i="1"/>
  <c r="AOR30" i="1"/>
  <c r="AOS30" i="1" s="1"/>
  <c r="AOT30" i="1" s="1"/>
  <c r="AOU30" i="1" s="1"/>
  <c r="AOG30" i="1"/>
  <c r="AOH30" i="1" s="1"/>
  <c r="AOI30" i="1" s="1"/>
  <c r="AOJ30" i="1" s="1"/>
  <c r="ANV30" i="1"/>
  <c r="ANW30" i="1" s="1"/>
  <c r="ANX30" i="1" s="1"/>
  <c r="ANY30" i="1" s="1"/>
  <c r="ANK30" i="1"/>
  <c r="ANL30" i="1" s="1"/>
  <c r="ANM30" i="1" s="1"/>
  <c r="ANN30" i="1" s="1"/>
  <c r="AMZ30" i="1"/>
  <c r="ANA30" i="1" s="1"/>
  <c r="ANB30" i="1" s="1"/>
  <c r="ANC30" i="1" s="1"/>
  <c r="AMP30" i="1"/>
  <c r="AMQ30" i="1" s="1"/>
  <c r="AMR30" i="1" s="1"/>
  <c r="AMO30" i="1"/>
  <c r="AMD30" i="1"/>
  <c r="AME30" i="1" s="1"/>
  <c r="AMF30" i="1" s="1"/>
  <c r="AMG30" i="1" s="1"/>
  <c r="ALS30" i="1"/>
  <c r="ALT30" i="1" s="1"/>
  <c r="ALU30" i="1" s="1"/>
  <c r="ALV30" i="1" s="1"/>
  <c r="ALH30" i="1"/>
  <c r="ALI30" i="1" s="1"/>
  <c r="ALJ30" i="1" s="1"/>
  <c r="ALK30" i="1" s="1"/>
  <c r="AKX30" i="1"/>
  <c r="AKY30" i="1" s="1"/>
  <c r="AKZ30" i="1" s="1"/>
  <c r="AKW30" i="1"/>
  <c r="AKL30" i="1"/>
  <c r="AKM30" i="1" s="1"/>
  <c r="AKN30" i="1" s="1"/>
  <c r="AKO30" i="1" s="1"/>
  <c r="AKB30" i="1"/>
  <c r="AKC30" i="1" s="1"/>
  <c r="AKD30" i="1" s="1"/>
  <c r="AKA30" i="1"/>
  <c r="AJP30" i="1"/>
  <c r="AJQ30" i="1" s="1"/>
  <c r="AJR30" i="1" s="1"/>
  <c r="AJS30" i="1" s="1"/>
  <c r="AJE30" i="1"/>
  <c r="AJF30" i="1" s="1"/>
  <c r="AJG30" i="1" s="1"/>
  <c r="AJH30" i="1" s="1"/>
  <c r="AIT30" i="1"/>
  <c r="AIU30" i="1" s="1"/>
  <c r="AIV30" i="1" s="1"/>
  <c r="AIW30" i="1" s="1"/>
  <c r="AII30" i="1"/>
  <c r="AIJ30" i="1" s="1"/>
  <c r="AIK30" i="1" s="1"/>
  <c r="AIL30" i="1" s="1"/>
  <c r="AHX30" i="1"/>
  <c r="AHY30" i="1" s="1"/>
  <c r="AHZ30" i="1" s="1"/>
  <c r="AIA30" i="1" s="1"/>
  <c r="AHM30" i="1"/>
  <c r="AHN30" i="1" s="1"/>
  <c r="AHO30" i="1" s="1"/>
  <c r="AHP30" i="1" s="1"/>
  <c r="AHB30" i="1"/>
  <c r="AHC30" i="1" s="1"/>
  <c r="AHD30" i="1" s="1"/>
  <c r="AHE30" i="1" s="1"/>
  <c r="AGR30" i="1"/>
  <c r="AGS30" i="1" s="1"/>
  <c r="AGT30" i="1" s="1"/>
  <c r="AGQ30" i="1"/>
  <c r="AGF30" i="1"/>
  <c r="AGG30" i="1" s="1"/>
  <c r="AGH30" i="1" s="1"/>
  <c r="AGI30" i="1" s="1"/>
  <c r="AFV30" i="1"/>
  <c r="AFW30" i="1" s="1"/>
  <c r="AFX30" i="1" s="1"/>
  <c r="AFU30" i="1"/>
  <c r="AFJ30" i="1"/>
  <c r="AFK30" i="1" s="1"/>
  <c r="AFL30" i="1" s="1"/>
  <c r="AFM30" i="1" s="1"/>
  <c r="AEY30" i="1"/>
  <c r="AEZ30" i="1" s="1"/>
  <c r="AFA30" i="1" s="1"/>
  <c r="AFB30" i="1" s="1"/>
  <c r="AEN30" i="1"/>
  <c r="AEO30" i="1" s="1"/>
  <c r="AEP30" i="1" s="1"/>
  <c r="AEQ30" i="1" s="1"/>
  <c r="AED30" i="1"/>
  <c r="AEE30" i="1" s="1"/>
  <c r="AEF30" i="1" s="1"/>
  <c r="AEC30" i="1"/>
  <c r="ADR30" i="1"/>
  <c r="ADS30" i="1" s="1"/>
  <c r="ADT30" i="1" s="1"/>
  <c r="ADU30" i="1" s="1"/>
  <c r="ADG30" i="1"/>
  <c r="ADH30" i="1" s="1"/>
  <c r="ADI30" i="1" s="1"/>
  <c r="ADJ30" i="1" s="1"/>
  <c r="ACV30" i="1"/>
  <c r="ACW30" i="1" s="1"/>
  <c r="ACX30" i="1" s="1"/>
  <c r="ACY30" i="1" s="1"/>
  <c r="ACK30" i="1"/>
  <c r="ACL30" i="1" s="1"/>
  <c r="ACM30" i="1" s="1"/>
  <c r="ACN30" i="1" s="1"/>
  <c r="ABZ30" i="1"/>
  <c r="ACA30" i="1" s="1"/>
  <c r="ACB30" i="1" s="1"/>
  <c r="ACC30" i="1" s="1"/>
  <c r="ABP30" i="1"/>
  <c r="ABQ30" i="1" s="1"/>
  <c r="ABR30" i="1" s="1"/>
  <c r="ABO30" i="1"/>
  <c r="ABD30" i="1"/>
  <c r="ABE30" i="1" s="1"/>
  <c r="ABF30" i="1" s="1"/>
  <c r="ABG30" i="1" s="1"/>
  <c r="AAS30" i="1"/>
  <c r="AAT30" i="1" s="1"/>
  <c r="AAU30" i="1" s="1"/>
  <c r="AAV30" i="1" s="1"/>
  <c r="AAH30" i="1"/>
  <c r="AAI30" i="1" s="1"/>
  <c r="AAJ30" i="1" s="1"/>
  <c r="AAK30" i="1" s="1"/>
  <c r="ZX30" i="1"/>
  <c r="ZY30" i="1" s="1"/>
  <c r="ZZ30" i="1" s="1"/>
  <c r="ZW30" i="1"/>
  <c r="ZL30" i="1"/>
  <c r="ZM30" i="1" s="1"/>
  <c r="ZN30" i="1" s="1"/>
  <c r="ZO30" i="1" s="1"/>
  <c r="ZA30" i="1"/>
  <c r="ZB30" i="1" s="1"/>
  <c r="ZC30" i="1" s="1"/>
  <c r="ZD30" i="1" s="1"/>
  <c r="YP30" i="1"/>
  <c r="YQ30" i="1" s="1"/>
  <c r="YR30" i="1" s="1"/>
  <c r="YS30" i="1" s="1"/>
  <c r="YE30" i="1"/>
  <c r="YF30" i="1" s="1"/>
  <c r="YG30" i="1" s="1"/>
  <c r="YH30" i="1" s="1"/>
  <c r="XT30" i="1"/>
  <c r="XU30" i="1" s="1"/>
  <c r="XV30" i="1" s="1"/>
  <c r="XW30" i="1" s="1"/>
  <c r="XI30" i="1"/>
  <c r="XJ30" i="1" s="1"/>
  <c r="XK30" i="1" s="1"/>
  <c r="XL30" i="1" s="1"/>
  <c r="WZ30" i="1"/>
  <c r="XA30" i="1" s="1"/>
  <c r="WX30" i="1"/>
  <c r="WY30" i="1" s="1"/>
  <c r="WM30" i="1"/>
  <c r="WN30" i="1" s="1"/>
  <c r="WO30" i="1" s="1"/>
  <c r="WP30" i="1" s="1"/>
  <c r="WB30" i="1"/>
  <c r="WC30" i="1" s="1"/>
  <c r="WD30" i="1" s="1"/>
  <c r="WE30" i="1" s="1"/>
  <c r="VR30" i="1"/>
  <c r="VS30" i="1" s="1"/>
  <c r="VT30" i="1" s="1"/>
  <c r="VQ30" i="1"/>
  <c r="VF30" i="1"/>
  <c r="VG30" i="1" s="1"/>
  <c r="VH30" i="1" s="1"/>
  <c r="VI30" i="1" s="1"/>
  <c r="UU30" i="1"/>
  <c r="UV30" i="1" s="1"/>
  <c r="UW30" i="1" s="1"/>
  <c r="UX30" i="1" s="1"/>
  <c r="UJ30" i="1"/>
  <c r="UK30" i="1" s="1"/>
  <c r="UL30" i="1" s="1"/>
  <c r="UM30" i="1" s="1"/>
  <c r="TZ30" i="1"/>
  <c r="UA30" i="1" s="1"/>
  <c r="UB30" i="1" s="1"/>
  <c r="TY30" i="1"/>
  <c r="TN30" i="1"/>
  <c r="TO30" i="1" s="1"/>
  <c r="TP30" i="1" s="1"/>
  <c r="TQ30" i="1" s="1"/>
  <c r="TC30" i="1"/>
  <c r="TD30" i="1" s="1"/>
  <c r="TE30" i="1" s="1"/>
  <c r="TF30" i="1" s="1"/>
  <c r="SR30" i="1"/>
  <c r="SS30" i="1" s="1"/>
  <c r="ST30" i="1" s="1"/>
  <c r="SU30" i="1" s="1"/>
  <c r="SG30" i="1"/>
  <c r="SH30" i="1" s="1"/>
  <c r="SI30" i="1" s="1"/>
  <c r="SJ30" i="1" s="1"/>
  <c r="RV30" i="1"/>
  <c r="RW30" i="1" s="1"/>
  <c r="RX30" i="1" s="1"/>
  <c r="RY30" i="1" s="1"/>
  <c r="RL30" i="1"/>
  <c r="RM30" i="1" s="1"/>
  <c r="RN30" i="1" s="1"/>
  <c r="RK30" i="1"/>
  <c r="QZ30" i="1"/>
  <c r="RA30" i="1" s="1"/>
  <c r="RB30" i="1" s="1"/>
  <c r="RC30" i="1" s="1"/>
  <c r="QO30" i="1"/>
  <c r="QP30" i="1" s="1"/>
  <c r="QQ30" i="1" s="1"/>
  <c r="QR30" i="1" s="1"/>
  <c r="QF30" i="1"/>
  <c r="QG30" i="1" s="1"/>
  <c r="QD30" i="1"/>
  <c r="QE30" i="1" s="1"/>
  <c r="PS30" i="1"/>
  <c r="PT30" i="1" s="1"/>
  <c r="PU30" i="1" s="1"/>
  <c r="PV30" i="1" s="1"/>
  <c r="PH30" i="1"/>
  <c r="PI30" i="1" s="1"/>
  <c r="PJ30" i="1" s="1"/>
  <c r="PK30" i="1" s="1"/>
  <c r="OW30" i="1"/>
  <c r="OX30" i="1" s="1"/>
  <c r="OY30" i="1" s="1"/>
  <c r="OZ30" i="1" s="1"/>
  <c r="OL30" i="1"/>
  <c r="OM30" i="1" s="1"/>
  <c r="ON30" i="1" s="1"/>
  <c r="OO30" i="1" s="1"/>
  <c r="OA30" i="1"/>
  <c r="OB30" i="1" s="1"/>
  <c r="OC30" i="1" s="1"/>
  <c r="OD30" i="1" s="1"/>
  <c r="NP30" i="1"/>
  <c r="NQ30" i="1" s="1"/>
  <c r="NR30" i="1" s="1"/>
  <c r="NS30" i="1" s="1"/>
  <c r="NE30" i="1"/>
  <c r="NF30" i="1" s="1"/>
  <c r="NG30" i="1" s="1"/>
  <c r="NH30" i="1" s="1"/>
  <c r="MV30" i="1"/>
  <c r="MW30" i="1" s="1"/>
  <c r="MT30" i="1"/>
  <c r="MU30" i="1" s="1"/>
  <c r="MI30" i="1"/>
  <c r="MJ30" i="1" s="1"/>
  <c r="MK30" i="1" s="1"/>
  <c r="ML30" i="1" s="1"/>
  <c r="LX30" i="1"/>
  <c r="LY30" i="1" s="1"/>
  <c r="LZ30" i="1" s="1"/>
  <c r="MA30" i="1" s="1"/>
  <c r="LN30" i="1"/>
  <c r="LO30" i="1" s="1"/>
  <c r="LP30" i="1" s="1"/>
  <c r="LM30" i="1"/>
  <c r="LB30" i="1"/>
  <c r="LC30" i="1" s="1"/>
  <c r="LD30" i="1" s="1"/>
  <c r="LE30" i="1" s="1"/>
  <c r="KQ30" i="1"/>
  <c r="KR30" i="1" s="1"/>
  <c r="KS30" i="1" s="1"/>
  <c r="KT30" i="1" s="1"/>
  <c r="KF30" i="1"/>
  <c r="KG30" i="1" s="1"/>
  <c r="KH30" i="1" s="1"/>
  <c r="KI30" i="1" s="1"/>
  <c r="JU30" i="1"/>
  <c r="JV30" i="1" s="1"/>
  <c r="JW30" i="1" s="1"/>
  <c r="JX30" i="1" s="1"/>
  <c r="JJ30" i="1"/>
  <c r="JK30" i="1" s="1"/>
  <c r="JL30" i="1" s="1"/>
  <c r="JM30" i="1" s="1"/>
  <c r="IZ30" i="1"/>
  <c r="JA30" i="1" s="1"/>
  <c r="JB30" i="1" s="1"/>
  <c r="IY30" i="1"/>
  <c r="IN30" i="1"/>
  <c r="IO30" i="1" s="1"/>
  <c r="IP30" i="1" s="1"/>
  <c r="IQ30" i="1" s="1"/>
  <c r="IC30" i="1"/>
  <c r="ID30" i="1" s="1"/>
  <c r="IE30" i="1" s="1"/>
  <c r="IF30" i="1" s="1"/>
  <c r="HR30" i="1"/>
  <c r="HS30" i="1" s="1"/>
  <c r="HT30" i="1" s="1"/>
  <c r="HU30" i="1" s="1"/>
  <c r="HG30" i="1"/>
  <c r="HH30" i="1" s="1"/>
  <c r="HI30" i="1" s="1"/>
  <c r="HJ30" i="1" s="1"/>
  <c r="GV30" i="1"/>
  <c r="GW30" i="1" s="1"/>
  <c r="GX30" i="1" s="1"/>
  <c r="GY30" i="1" s="1"/>
  <c r="GL30" i="1"/>
  <c r="GM30" i="1" s="1"/>
  <c r="GN30" i="1" s="1"/>
  <c r="GK30" i="1"/>
  <c r="GB30" i="1"/>
  <c r="GC30" i="1" s="1"/>
  <c r="FZ30" i="1"/>
  <c r="GA30" i="1" s="1"/>
  <c r="FO30" i="1"/>
  <c r="FP30" i="1" s="1"/>
  <c r="FQ30" i="1" s="1"/>
  <c r="FR30" i="1" s="1"/>
  <c r="FD30" i="1"/>
  <c r="FE30" i="1" s="1"/>
  <c r="FF30" i="1" s="1"/>
  <c r="FG30" i="1" s="1"/>
  <c r="ES30" i="1"/>
  <c r="ET30" i="1" s="1"/>
  <c r="EU30" i="1" s="1"/>
  <c r="EV30" i="1" s="1"/>
  <c r="EH30" i="1"/>
  <c r="EI30" i="1" s="1"/>
  <c r="EJ30" i="1" s="1"/>
  <c r="EK30" i="1" s="1"/>
  <c r="DX30" i="1"/>
  <c r="DY30" i="1" s="1"/>
  <c r="DZ30" i="1" s="1"/>
  <c r="DW30" i="1"/>
  <c r="DL30" i="1"/>
  <c r="DM30" i="1" s="1"/>
  <c r="DN30" i="1" s="1"/>
  <c r="DO30" i="1" s="1"/>
  <c r="DA30" i="1"/>
  <c r="DB30" i="1" s="1"/>
  <c r="DC30" i="1" s="1"/>
  <c r="DD30" i="1" s="1"/>
  <c r="CP30" i="1"/>
  <c r="CQ30" i="1" s="1"/>
  <c r="CR30" i="1" s="1"/>
  <c r="CS30" i="1" s="1"/>
  <c r="CF30" i="1"/>
  <c r="CG30" i="1" s="1"/>
  <c r="CH30" i="1" s="1"/>
  <c r="CE30" i="1"/>
  <c r="BT30" i="1"/>
  <c r="BU30" i="1" s="1"/>
  <c r="BV30" i="1" s="1"/>
  <c r="BW30" i="1" s="1"/>
  <c r="BJ30" i="1"/>
  <c r="BK30" i="1" s="1"/>
  <c r="BL30" i="1" s="1"/>
  <c r="BI30" i="1"/>
  <c r="AX30" i="1"/>
  <c r="AY30" i="1" s="1"/>
  <c r="AZ30" i="1" s="1"/>
  <c r="BA30" i="1" s="1"/>
  <c r="AM30" i="1"/>
  <c r="AN30" i="1" s="1"/>
  <c r="AO30" i="1" s="1"/>
  <c r="AP30" i="1" s="1"/>
  <c r="AB30" i="1"/>
  <c r="AC30" i="1" s="1"/>
  <c r="AD30" i="1" s="1"/>
  <c r="AE30" i="1" s="1"/>
  <c r="Q30" i="1"/>
  <c r="R30" i="1" s="1"/>
  <c r="S30" i="1" s="1"/>
  <c r="T30" i="1" s="1"/>
  <c r="H30" i="1"/>
  <c r="I30" i="1" s="1"/>
  <c r="F30" i="1"/>
  <c r="G30" i="1" s="1"/>
  <c r="CLJ29" i="1"/>
  <c r="CLK29" i="1" s="1"/>
  <c r="CLL29" i="1" s="1"/>
  <c r="CLI29" i="1"/>
  <c r="CKX29" i="1"/>
  <c r="CKY29" i="1" s="1"/>
  <c r="CKZ29" i="1" s="1"/>
  <c r="CLA29" i="1" s="1"/>
  <c r="CKM29" i="1"/>
  <c r="CKN29" i="1" s="1"/>
  <c r="CKO29" i="1" s="1"/>
  <c r="CKP29" i="1" s="1"/>
  <c r="CKB29" i="1"/>
  <c r="CKC29" i="1" s="1"/>
  <c r="CKD29" i="1" s="1"/>
  <c r="CKE29" i="1" s="1"/>
  <c r="CJQ29" i="1"/>
  <c r="CJR29" i="1" s="1"/>
  <c r="CJS29" i="1" s="1"/>
  <c r="CJT29" i="1" s="1"/>
  <c r="CJF29" i="1"/>
  <c r="CJG29" i="1" s="1"/>
  <c r="CJH29" i="1" s="1"/>
  <c r="CJI29" i="1" s="1"/>
  <c r="CIV29" i="1"/>
  <c r="CIW29" i="1" s="1"/>
  <c r="CIX29" i="1" s="1"/>
  <c r="CIU29" i="1"/>
  <c r="CIL29" i="1"/>
  <c r="CIM29" i="1" s="1"/>
  <c r="CIJ29" i="1"/>
  <c r="CIK29" i="1" s="1"/>
  <c r="CHY29" i="1"/>
  <c r="CHZ29" i="1" s="1"/>
  <c r="CIA29" i="1" s="1"/>
  <c r="CIB29" i="1" s="1"/>
  <c r="CHN29" i="1"/>
  <c r="CHO29" i="1" s="1"/>
  <c r="CHP29" i="1" s="1"/>
  <c r="CHQ29" i="1" s="1"/>
  <c r="CHD29" i="1"/>
  <c r="CHE29" i="1" s="1"/>
  <c r="CHF29" i="1" s="1"/>
  <c r="CHC29" i="1"/>
  <c r="CGR29" i="1"/>
  <c r="CGS29" i="1" s="1"/>
  <c r="CGT29" i="1" s="1"/>
  <c r="CGU29" i="1" s="1"/>
  <c r="CGG29" i="1"/>
  <c r="CGH29" i="1" s="1"/>
  <c r="CGI29" i="1" s="1"/>
  <c r="CGJ29" i="1" s="1"/>
  <c r="CFV29" i="1"/>
  <c r="CFW29" i="1" s="1"/>
  <c r="CFX29" i="1" s="1"/>
  <c r="CFY29" i="1" s="1"/>
  <c r="CFL29" i="1"/>
  <c r="CFM29" i="1" s="1"/>
  <c r="CFN29" i="1" s="1"/>
  <c r="CFK29" i="1"/>
  <c r="CFB29" i="1"/>
  <c r="CFC29" i="1" s="1"/>
  <c r="CEZ29" i="1"/>
  <c r="CFA29" i="1" s="1"/>
  <c r="CEP29" i="1"/>
  <c r="CEQ29" i="1" s="1"/>
  <c r="CER29" i="1" s="1"/>
  <c r="CEO29" i="1"/>
  <c r="CED29" i="1"/>
  <c r="CEE29" i="1" s="1"/>
  <c r="CEF29" i="1" s="1"/>
  <c r="CEG29" i="1" s="1"/>
  <c r="CDS29" i="1"/>
  <c r="CDT29" i="1" s="1"/>
  <c r="CDU29" i="1" s="1"/>
  <c r="CDV29" i="1" s="1"/>
  <c r="CDH29" i="1"/>
  <c r="CDI29" i="1" s="1"/>
  <c r="CDJ29" i="1" s="1"/>
  <c r="CDK29" i="1" s="1"/>
  <c r="CCW29" i="1"/>
  <c r="CCX29" i="1" s="1"/>
  <c r="CCY29" i="1" s="1"/>
  <c r="CCZ29" i="1" s="1"/>
  <c r="CCL29" i="1"/>
  <c r="CCM29" i="1" s="1"/>
  <c r="CCN29" i="1" s="1"/>
  <c r="CCO29" i="1" s="1"/>
  <c r="CCA29" i="1"/>
  <c r="CCB29" i="1" s="1"/>
  <c r="CCC29" i="1" s="1"/>
  <c r="CCD29" i="1" s="1"/>
  <c r="CBR29" i="1"/>
  <c r="CBS29" i="1" s="1"/>
  <c r="CBP29" i="1"/>
  <c r="CBQ29" i="1" s="1"/>
  <c r="CBE29" i="1"/>
  <c r="CBF29" i="1" s="1"/>
  <c r="CBG29" i="1" s="1"/>
  <c r="CBH29" i="1" s="1"/>
  <c r="CAT29" i="1"/>
  <c r="CAU29" i="1" s="1"/>
  <c r="CAV29" i="1" s="1"/>
  <c r="CAW29" i="1" s="1"/>
  <c r="CAI29" i="1"/>
  <c r="CAJ29" i="1" s="1"/>
  <c r="CAK29" i="1" s="1"/>
  <c r="CAL29" i="1" s="1"/>
  <c r="BZX29" i="1"/>
  <c r="BZY29" i="1" s="1"/>
  <c r="BZZ29" i="1" s="1"/>
  <c r="CAA29" i="1" s="1"/>
  <c r="BZM29" i="1"/>
  <c r="BZN29" i="1" s="1"/>
  <c r="BZO29" i="1" s="1"/>
  <c r="BZP29" i="1" s="1"/>
  <c r="BZB29" i="1"/>
  <c r="BZC29" i="1" s="1"/>
  <c r="BZD29" i="1" s="1"/>
  <c r="BZE29" i="1" s="1"/>
  <c r="BYR29" i="1"/>
  <c r="BYS29" i="1" s="1"/>
  <c r="BYT29" i="1" s="1"/>
  <c r="BYQ29" i="1"/>
  <c r="BYF29" i="1"/>
  <c r="BYG29" i="1" s="1"/>
  <c r="BYH29" i="1" s="1"/>
  <c r="BYI29" i="1" s="1"/>
  <c r="BXV29" i="1"/>
  <c r="BXW29" i="1" s="1"/>
  <c r="BXX29" i="1" s="1"/>
  <c r="BXU29" i="1"/>
  <c r="BXJ29" i="1"/>
  <c r="BXK29" i="1" s="1"/>
  <c r="BXL29" i="1" s="1"/>
  <c r="BXM29" i="1" s="1"/>
  <c r="BWY29" i="1"/>
  <c r="BWZ29" i="1" s="1"/>
  <c r="BXA29" i="1" s="1"/>
  <c r="BXB29" i="1" s="1"/>
  <c r="BWN29" i="1"/>
  <c r="BWO29" i="1" s="1"/>
  <c r="BWP29" i="1" s="1"/>
  <c r="BWQ29" i="1" s="1"/>
  <c r="BWC29" i="1"/>
  <c r="BWD29" i="1" s="1"/>
  <c r="BWE29" i="1" s="1"/>
  <c r="BWF29" i="1" s="1"/>
  <c r="BVR29" i="1"/>
  <c r="BVS29" i="1" s="1"/>
  <c r="BVT29" i="1" s="1"/>
  <c r="BVU29" i="1" s="1"/>
  <c r="BVG29" i="1"/>
  <c r="BVH29" i="1" s="1"/>
  <c r="BVI29" i="1" s="1"/>
  <c r="BVJ29" i="1" s="1"/>
  <c r="BUX29" i="1"/>
  <c r="BUY29" i="1" s="1"/>
  <c r="BUV29" i="1"/>
  <c r="BUW29" i="1" s="1"/>
  <c r="BUM29" i="1"/>
  <c r="BUN29" i="1" s="1"/>
  <c r="BUK29" i="1"/>
  <c r="BUL29" i="1" s="1"/>
  <c r="BUB29" i="1"/>
  <c r="BUC29" i="1" s="1"/>
  <c r="BTZ29" i="1"/>
  <c r="BUA29" i="1" s="1"/>
  <c r="BTO29" i="1"/>
  <c r="BTP29" i="1" s="1"/>
  <c r="BTQ29" i="1" s="1"/>
  <c r="BTR29" i="1" s="1"/>
  <c r="BTF29" i="1"/>
  <c r="BTG29" i="1" s="1"/>
  <c r="BTD29" i="1"/>
  <c r="BTE29" i="1" s="1"/>
  <c r="BSU29" i="1"/>
  <c r="BSV29" i="1" s="1"/>
  <c r="BSS29" i="1"/>
  <c r="BST29" i="1" s="1"/>
  <c r="BSH29" i="1"/>
  <c r="BSI29" i="1" s="1"/>
  <c r="BSJ29" i="1" s="1"/>
  <c r="BSK29" i="1" s="1"/>
  <c r="BRY29" i="1"/>
  <c r="BRZ29" i="1" s="1"/>
  <c r="BRW29" i="1"/>
  <c r="BRX29" i="1" s="1"/>
  <c r="BRL29" i="1"/>
  <c r="BRM29" i="1" s="1"/>
  <c r="BRN29" i="1" s="1"/>
  <c r="BRO29" i="1" s="1"/>
  <c r="BRA29" i="1"/>
  <c r="BRB29" i="1" s="1"/>
  <c r="BRC29" i="1" s="1"/>
  <c r="BRD29" i="1" s="1"/>
  <c r="BQP29" i="1"/>
  <c r="BQQ29" i="1" s="1"/>
  <c r="BQR29" i="1" s="1"/>
  <c r="BQS29" i="1" s="1"/>
  <c r="BQG29" i="1"/>
  <c r="BQH29" i="1" s="1"/>
  <c r="BQE29" i="1"/>
  <c r="BQF29" i="1" s="1"/>
  <c r="BPV29" i="1"/>
  <c r="BPW29" i="1" s="1"/>
  <c r="BPT29" i="1"/>
  <c r="BPU29" i="1" s="1"/>
  <c r="BPK29" i="1"/>
  <c r="BPL29" i="1" s="1"/>
  <c r="BPI29" i="1"/>
  <c r="BPJ29" i="1" s="1"/>
  <c r="BOX29" i="1"/>
  <c r="BOY29" i="1" s="1"/>
  <c r="BOZ29" i="1" s="1"/>
  <c r="BPA29" i="1" s="1"/>
  <c r="BOO29" i="1"/>
  <c r="BOP29" i="1" s="1"/>
  <c r="BOM29" i="1"/>
  <c r="BON29" i="1" s="1"/>
  <c r="BOB29" i="1"/>
  <c r="BOC29" i="1" s="1"/>
  <c r="BOD29" i="1" s="1"/>
  <c r="BOE29" i="1" s="1"/>
  <c r="BNQ29" i="1"/>
  <c r="BNR29" i="1" s="1"/>
  <c r="BNS29" i="1" s="1"/>
  <c r="BNT29" i="1" s="1"/>
  <c r="BNF29" i="1"/>
  <c r="BNG29" i="1" s="1"/>
  <c r="BNH29" i="1" s="1"/>
  <c r="BNI29" i="1" s="1"/>
  <c r="BMU29" i="1"/>
  <c r="BMV29" i="1" s="1"/>
  <c r="BMW29" i="1" s="1"/>
  <c r="BMX29" i="1" s="1"/>
  <c r="BML29" i="1"/>
  <c r="BMM29" i="1" s="1"/>
  <c r="BMJ29" i="1"/>
  <c r="BMK29" i="1" s="1"/>
  <c r="BLY29" i="1"/>
  <c r="BLZ29" i="1" s="1"/>
  <c r="BMA29" i="1" s="1"/>
  <c r="BMB29" i="1" s="1"/>
  <c r="BLN29" i="1"/>
  <c r="BLO29" i="1" s="1"/>
  <c r="BLP29" i="1" s="1"/>
  <c r="BLQ29" i="1" s="1"/>
  <c r="BLC29" i="1"/>
  <c r="BLD29" i="1" s="1"/>
  <c r="BLE29" i="1" s="1"/>
  <c r="BLF29" i="1" s="1"/>
  <c r="BKR29" i="1"/>
  <c r="BKS29" i="1" s="1"/>
  <c r="BKT29" i="1" s="1"/>
  <c r="BKU29" i="1" s="1"/>
  <c r="BKI29" i="1"/>
  <c r="BKJ29" i="1" s="1"/>
  <c r="BKG29" i="1"/>
  <c r="BKH29" i="1" s="1"/>
  <c r="BJV29" i="1"/>
  <c r="BJW29" i="1" s="1"/>
  <c r="BJX29" i="1" s="1"/>
  <c r="BJY29" i="1" s="1"/>
  <c r="BJM29" i="1"/>
  <c r="BJN29" i="1" s="1"/>
  <c r="BJK29" i="1"/>
  <c r="BJL29" i="1" s="1"/>
  <c r="BJB29" i="1"/>
  <c r="BJC29" i="1" s="1"/>
  <c r="BIZ29" i="1"/>
  <c r="BJA29" i="1" s="1"/>
  <c r="BIO29" i="1"/>
  <c r="BIP29" i="1" s="1"/>
  <c r="BIQ29" i="1" s="1"/>
  <c r="BIR29" i="1" s="1"/>
  <c r="BIF29" i="1"/>
  <c r="BIG29" i="1" s="1"/>
  <c r="BID29" i="1"/>
  <c r="BIE29" i="1" s="1"/>
  <c r="BHS29" i="1"/>
  <c r="BHT29" i="1" s="1"/>
  <c r="BHU29" i="1" s="1"/>
  <c r="BHV29" i="1" s="1"/>
  <c r="BHH29" i="1"/>
  <c r="BHI29" i="1" s="1"/>
  <c r="BHJ29" i="1" s="1"/>
  <c r="BHK29" i="1" s="1"/>
  <c r="BGW29" i="1"/>
  <c r="BGX29" i="1" s="1"/>
  <c r="BGY29" i="1" s="1"/>
  <c r="BGZ29" i="1" s="1"/>
  <c r="BGL29" i="1"/>
  <c r="BGM29" i="1" s="1"/>
  <c r="BGN29" i="1" s="1"/>
  <c r="BGO29" i="1" s="1"/>
  <c r="BGA29" i="1"/>
  <c r="BGB29" i="1" s="1"/>
  <c r="BGC29" i="1" s="1"/>
  <c r="BGD29" i="1" s="1"/>
  <c r="BFP29" i="1"/>
  <c r="BFQ29" i="1" s="1"/>
  <c r="BFR29" i="1" s="1"/>
  <c r="BFS29" i="1" s="1"/>
  <c r="BFG29" i="1"/>
  <c r="BFH29" i="1" s="1"/>
  <c r="BFE29" i="1"/>
  <c r="BFF29" i="1" s="1"/>
  <c r="BET29" i="1"/>
  <c r="BEU29" i="1" s="1"/>
  <c r="BEV29" i="1" s="1"/>
  <c r="BEW29" i="1" s="1"/>
  <c r="BEK29" i="1"/>
  <c r="BEL29" i="1" s="1"/>
  <c r="BEI29" i="1"/>
  <c r="BEJ29" i="1" s="1"/>
  <c r="BDZ29" i="1"/>
  <c r="BEA29" i="1" s="1"/>
  <c r="BDX29" i="1"/>
  <c r="BDY29" i="1" s="1"/>
  <c r="BDM29" i="1"/>
  <c r="BDN29" i="1" s="1"/>
  <c r="BDO29" i="1" s="1"/>
  <c r="BDP29" i="1" s="1"/>
  <c r="BDB29" i="1"/>
  <c r="BDC29" i="1" s="1"/>
  <c r="BDD29" i="1" s="1"/>
  <c r="BDE29" i="1" s="1"/>
  <c r="BCS29" i="1"/>
  <c r="BCT29" i="1" s="1"/>
  <c r="BCQ29" i="1"/>
  <c r="BCR29" i="1" s="1"/>
  <c r="BCF29" i="1"/>
  <c r="BCG29" i="1" s="1"/>
  <c r="BCH29" i="1" s="1"/>
  <c r="BCI29" i="1" s="1"/>
  <c r="BBU29" i="1"/>
  <c r="BBV29" i="1" s="1"/>
  <c r="BBW29" i="1" s="1"/>
  <c r="BBX29" i="1" s="1"/>
  <c r="BBJ29" i="1"/>
  <c r="BBK29" i="1" s="1"/>
  <c r="BBL29" i="1" s="1"/>
  <c r="BBM29" i="1" s="1"/>
  <c r="BBA29" i="1"/>
  <c r="BBB29" i="1" s="1"/>
  <c r="BAY29" i="1"/>
  <c r="BAZ29" i="1" s="1"/>
  <c r="BAN29" i="1"/>
  <c r="BAO29" i="1" s="1"/>
  <c r="BAP29" i="1" s="1"/>
  <c r="BAQ29" i="1" s="1"/>
  <c r="BAC29" i="1"/>
  <c r="BAD29" i="1" s="1"/>
  <c r="BAE29" i="1" s="1"/>
  <c r="BAF29" i="1" s="1"/>
  <c r="AZT29" i="1"/>
  <c r="AZU29" i="1" s="1"/>
  <c r="AZR29" i="1"/>
  <c r="AZS29" i="1" s="1"/>
  <c r="AZG29" i="1"/>
  <c r="AZH29" i="1" s="1"/>
  <c r="AZI29" i="1" s="1"/>
  <c r="AZJ29" i="1" s="1"/>
  <c r="AYV29" i="1"/>
  <c r="AYW29" i="1" s="1"/>
  <c r="AYX29" i="1" s="1"/>
  <c r="AYY29" i="1" s="1"/>
  <c r="AYM29" i="1"/>
  <c r="AYN29" i="1" s="1"/>
  <c r="AYK29" i="1"/>
  <c r="AYL29" i="1" s="1"/>
  <c r="AXZ29" i="1"/>
  <c r="AYA29" i="1" s="1"/>
  <c r="AYB29" i="1" s="1"/>
  <c r="AYC29" i="1" s="1"/>
  <c r="AXQ29" i="1"/>
  <c r="AXR29" i="1" s="1"/>
  <c r="AXO29" i="1"/>
  <c r="AXP29" i="1" s="1"/>
  <c r="AXF29" i="1"/>
  <c r="AXG29" i="1" s="1"/>
  <c r="AXD29" i="1"/>
  <c r="AXE29" i="1" s="1"/>
  <c r="AWS29" i="1"/>
  <c r="AWT29" i="1" s="1"/>
  <c r="AWU29" i="1" s="1"/>
  <c r="AWV29" i="1" s="1"/>
  <c r="AWJ29" i="1"/>
  <c r="AWK29" i="1" s="1"/>
  <c r="AWH29" i="1"/>
  <c r="AWI29" i="1" s="1"/>
  <c r="AVW29" i="1"/>
  <c r="AVX29" i="1" s="1"/>
  <c r="AVY29" i="1" s="1"/>
  <c r="AVZ29" i="1" s="1"/>
  <c r="AVL29" i="1"/>
  <c r="AVM29" i="1" s="1"/>
  <c r="AVN29" i="1" s="1"/>
  <c r="AVO29" i="1" s="1"/>
  <c r="AVA29" i="1"/>
  <c r="AVB29" i="1" s="1"/>
  <c r="AVC29" i="1" s="1"/>
  <c r="AVD29" i="1" s="1"/>
  <c r="AUP29" i="1"/>
  <c r="AUQ29" i="1" s="1"/>
  <c r="AUR29" i="1" s="1"/>
  <c r="AUS29" i="1" s="1"/>
  <c r="AUE29" i="1"/>
  <c r="AUF29" i="1" s="1"/>
  <c r="AUG29" i="1" s="1"/>
  <c r="AUH29" i="1" s="1"/>
  <c r="ATV29" i="1"/>
  <c r="ATW29" i="1" s="1"/>
  <c r="ATT29" i="1"/>
  <c r="ATU29" i="1" s="1"/>
  <c r="ATI29" i="1"/>
  <c r="ATJ29" i="1" s="1"/>
  <c r="ATK29" i="1" s="1"/>
  <c r="ATL29" i="1" s="1"/>
  <c r="ASX29" i="1"/>
  <c r="ASY29" i="1" s="1"/>
  <c r="ASZ29" i="1" s="1"/>
  <c r="ATA29" i="1" s="1"/>
  <c r="ASM29" i="1"/>
  <c r="ASN29" i="1" s="1"/>
  <c r="ASO29" i="1" s="1"/>
  <c r="ASP29" i="1" s="1"/>
  <c r="ASD29" i="1"/>
  <c r="ASE29" i="1" s="1"/>
  <c r="ASB29" i="1"/>
  <c r="ASC29" i="1" s="1"/>
  <c r="ARQ29" i="1"/>
  <c r="ARR29" i="1" s="1"/>
  <c r="ARS29" i="1" s="1"/>
  <c r="ART29" i="1" s="1"/>
  <c r="ARH29" i="1"/>
  <c r="ARI29" i="1" s="1"/>
  <c r="ARF29" i="1"/>
  <c r="ARG29" i="1" s="1"/>
  <c r="AQU29" i="1"/>
  <c r="AQV29" i="1" s="1"/>
  <c r="AQW29" i="1" s="1"/>
  <c r="AQX29" i="1" s="1"/>
  <c r="AQL29" i="1"/>
  <c r="AQM29" i="1" s="1"/>
  <c r="AQJ29" i="1"/>
  <c r="AQK29" i="1" s="1"/>
  <c r="APY29" i="1"/>
  <c r="APZ29" i="1" s="1"/>
  <c r="AQA29" i="1" s="1"/>
  <c r="AQB29" i="1" s="1"/>
  <c r="APN29" i="1"/>
  <c r="APO29" i="1" s="1"/>
  <c r="APP29" i="1" s="1"/>
  <c r="APQ29" i="1" s="1"/>
  <c r="APE29" i="1"/>
  <c r="APF29" i="1" s="1"/>
  <c r="APC29" i="1"/>
  <c r="APD29" i="1" s="1"/>
  <c r="AOR29" i="1"/>
  <c r="AOS29" i="1" s="1"/>
  <c r="AOT29" i="1" s="1"/>
  <c r="AOU29" i="1" s="1"/>
  <c r="AOG29" i="1"/>
  <c r="AOH29" i="1" s="1"/>
  <c r="AOI29" i="1" s="1"/>
  <c r="AOJ29" i="1" s="1"/>
  <c r="ANV29" i="1"/>
  <c r="ANW29" i="1" s="1"/>
  <c r="ANX29" i="1" s="1"/>
  <c r="ANY29" i="1" s="1"/>
  <c r="ANM29" i="1"/>
  <c r="ANN29" i="1" s="1"/>
  <c r="ANK29" i="1"/>
  <c r="ANL29" i="1" s="1"/>
  <c r="AMZ29" i="1"/>
  <c r="ANA29" i="1" s="1"/>
  <c r="ANB29" i="1" s="1"/>
  <c r="ANC29" i="1" s="1"/>
  <c r="AMQ29" i="1"/>
  <c r="AMR29" i="1" s="1"/>
  <c r="AMO29" i="1"/>
  <c r="AMP29" i="1" s="1"/>
  <c r="AMD29" i="1"/>
  <c r="AME29" i="1" s="1"/>
  <c r="AMF29" i="1" s="1"/>
  <c r="AMG29" i="1" s="1"/>
  <c r="ALU29" i="1"/>
  <c r="ALV29" i="1" s="1"/>
  <c r="ALS29" i="1"/>
  <c r="ALT29" i="1" s="1"/>
  <c r="ALJ29" i="1"/>
  <c r="ALK29" i="1" s="1"/>
  <c r="ALH29" i="1"/>
  <c r="ALI29" i="1" s="1"/>
  <c r="AKY29" i="1"/>
  <c r="AKZ29" i="1" s="1"/>
  <c r="AKW29" i="1"/>
  <c r="AKX29" i="1" s="1"/>
  <c r="AKL29" i="1"/>
  <c r="AKM29" i="1" s="1"/>
  <c r="AKN29" i="1" s="1"/>
  <c r="AKO29" i="1" s="1"/>
  <c r="AKA29" i="1"/>
  <c r="AKB29" i="1" s="1"/>
  <c r="AKC29" i="1" s="1"/>
  <c r="AKD29" i="1" s="1"/>
  <c r="AJP29" i="1"/>
  <c r="AJQ29" i="1" s="1"/>
  <c r="AJR29" i="1" s="1"/>
  <c r="AJS29" i="1" s="1"/>
  <c r="AJE29" i="1"/>
  <c r="AJF29" i="1" s="1"/>
  <c r="AJG29" i="1" s="1"/>
  <c r="AJH29" i="1" s="1"/>
  <c r="AIV29" i="1"/>
  <c r="AIW29" i="1" s="1"/>
  <c r="AIT29" i="1"/>
  <c r="AIU29" i="1" s="1"/>
  <c r="AII29" i="1"/>
  <c r="AIJ29" i="1" s="1"/>
  <c r="AIK29" i="1" s="1"/>
  <c r="AIL29" i="1" s="1"/>
  <c r="AHZ29" i="1"/>
  <c r="AIA29" i="1" s="1"/>
  <c r="AHX29" i="1"/>
  <c r="AHY29" i="1" s="1"/>
  <c r="AHM29" i="1"/>
  <c r="AHN29" i="1" s="1"/>
  <c r="AHO29" i="1" s="1"/>
  <c r="AHP29" i="1" s="1"/>
  <c r="AHB29" i="1"/>
  <c r="AHC29" i="1" s="1"/>
  <c r="AHD29" i="1" s="1"/>
  <c r="AHE29" i="1" s="1"/>
  <c r="AGQ29" i="1"/>
  <c r="AGR29" i="1" s="1"/>
  <c r="AGS29" i="1" s="1"/>
  <c r="AGT29" i="1" s="1"/>
  <c r="AGH29" i="1"/>
  <c r="AGI29" i="1" s="1"/>
  <c r="AGF29" i="1"/>
  <c r="AGG29" i="1" s="1"/>
  <c r="AFU29" i="1"/>
  <c r="AFV29" i="1" s="1"/>
  <c r="AFW29" i="1" s="1"/>
  <c r="AFX29" i="1" s="1"/>
  <c r="AFL29" i="1"/>
  <c r="AFM29" i="1" s="1"/>
  <c r="AFJ29" i="1"/>
  <c r="AFK29" i="1" s="1"/>
  <c r="AFA29" i="1"/>
  <c r="AFB29" i="1" s="1"/>
  <c r="AEY29" i="1"/>
  <c r="AEZ29" i="1" s="1"/>
  <c r="AEP29" i="1"/>
  <c r="AEQ29" i="1" s="1"/>
  <c r="AEN29" i="1"/>
  <c r="AEO29" i="1" s="1"/>
  <c r="AEC29" i="1"/>
  <c r="AED29" i="1" s="1"/>
  <c r="AEE29" i="1" s="1"/>
  <c r="AEF29" i="1" s="1"/>
  <c r="ADR29" i="1"/>
  <c r="ADS29" i="1" s="1"/>
  <c r="ADT29" i="1" s="1"/>
  <c r="ADU29" i="1" s="1"/>
  <c r="ADG29" i="1"/>
  <c r="ADH29" i="1" s="1"/>
  <c r="ADI29" i="1" s="1"/>
  <c r="ADJ29" i="1" s="1"/>
  <c r="ACV29" i="1"/>
  <c r="ACW29" i="1" s="1"/>
  <c r="ACX29" i="1" s="1"/>
  <c r="ACY29" i="1" s="1"/>
  <c r="ACM29" i="1"/>
  <c r="ACN29" i="1" s="1"/>
  <c r="ACK29" i="1"/>
  <c r="ACL29" i="1" s="1"/>
  <c r="ABZ29" i="1"/>
  <c r="ACA29" i="1" s="1"/>
  <c r="ACB29" i="1" s="1"/>
  <c r="ACC29" i="1" s="1"/>
  <c r="ABO29" i="1"/>
  <c r="ABP29" i="1" s="1"/>
  <c r="ABQ29" i="1" s="1"/>
  <c r="ABR29" i="1" s="1"/>
  <c r="ABD29" i="1"/>
  <c r="ABE29" i="1" s="1"/>
  <c r="ABF29" i="1" s="1"/>
  <c r="ABG29" i="1" s="1"/>
  <c r="AAS29" i="1"/>
  <c r="AAT29" i="1" s="1"/>
  <c r="AAU29" i="1" s="1"/>
  <c r="AAV29" i="1" s="1"/>
  <c r="AAH29" i="1"/>
  <c r="AAI29" i="1" s="1"/>
  <c r="AAJ29" i="1" s="1"/>
  <c r="AAK29" i="1" s="1"/>
  <c r="ZY29" i="1"/>
  <c r="ZZ29" i="1" s="1"/>
  <c r="ZW29" i="1"/>
  <c r="ZX29" i="1" s="1"/>
  <c r="ZL29" i="1"/>
  <c r="ZM29" i="1" s="1"/>
  <c r="ZN29" i="1" s="1"/>
  <c r="ZO29" i="1" s="1"/>
  <c r="ZC29" i="1"/>
  <c r="ZD29" i="1" s="1"/>
  <c r="ZA29" i="1"/>
  <c r="ZB29" i="1" s="1"/>
  <c r="YP29" i="1"/>
  <c r="YQ29" i="1" s="1"/>
  <c r="YR29" i="1" s="1"/>
  <c r="YS29" i="1" s="1"/>
  <c r="YE29" i="1"/>
  <c r="YF29" i="1" s="1"/>
  <c r="YG29" i="1" s="1"/>
  <c r="YH29" i="1" s="1"/>
  <c r="XT29" i="1"/>
  <c r="XU29" i="1" s="1"/>
  <c r="XV29" i="1" s="1"/>
  <c r="XW29" i="1" s="1"/>
  <c r="XK29" i="1"/>
  <c r="XL29" i="1" s="1"/>
  <c r="XI29" i="1"/>
  <c r="XJ29" i="1" s="1"/>
  <c r="WZ29" i="1"/>
  <c r="XA29" i="1" s="1"/>
  <c r="WX29" i="1"/>
  <c r="WY29" i="1" s="1"/>
  <c r="WM29" i="1"/>
  <c r="WN29" i="1" s="1"/>
  <c r="WO29" i="1" s="1"/>
  <c r="WP29" i="1" s="1"/>
  <c r="WD29" i="1"/>
  <c r="WE29" i="1" s="1"/>
  <c r="WB29" i="1"/>
  <c r="WC29" i="1" s="1"/>
  <c r="VQ29" i="1"/>
  <c r="VR29" i="1" s="1"/>
  <c r="VS29" i="1" s="1"/>
  <c r="VT29" i="1" s="1"/>
  <c r="VF29" i="1"/>
  <c r="VG29" i="1" s="1"/>
  <c r="VH29" i="1" s="1"/>
  <c r="VI29" i="1" s="1"/>
  <c r="UW29" i="1"/>
  <c r="UX29" i="1" s="1"/>
  <c r="UU29" i="1"/>
  <c r="UV29" i="1" s="1"/>
  <c r="UJ29" i="1"/>
  <c r="UK29" i="1" s="1"/>
  <c r="UL29" i="1" s="1"/>
  <c r="UM29" i="1" s="1"/>
  <c r="UA29" i="1"/>
  <c r="UB29" i="1" s="1"/>
  <c r="TY29" i="1"/>
  <c r="TZ29" i="1" s="1"/>
  <c r="TP29" i="1"/>
  <c r="TQ29" i="1" s="1"/>
  <c r="TN29" i="1"/>
  <c r="TO29" i="1" s="1"/>
  <c r="TC29" i="1"/>
  <c r="TD29" i="1" s="1"/>
  <c r="TE29" i="1" s="1"/>
  <c r="TF29" i="1" s="1"/>
  <c r="ST29" i="1"/>
  <c r="SU29" i="1" s="1"/>
  <c r="SR29" i="1"/>
  <c r="SS29" i="1" s="1"/>
  <c r="SG29" i="1"/>
  <c r="SH29" i="1" s="1"/>
  <c r="SI29" i="1" s="1"/>
  <c r="SJ29" i="1" s="1"/>
  <c r="RV29" i="1"/>
  <c r="RW29" i="1" s="1"/>
  <c r="RX29" i="1" s="1"/>
  <c r="RY29" i="1" s="1"/>
  <c r="RK29" i="1"/>
  <c r="RL29" i="1" s="1"/>
  <c r="RM29" i="1" s="1"/>
  <c r="RN29" i="1" s="1"/>
  <c r="QZ29" i="1"/>
  <c r="RA29" i="1" s="1"/>
  <c r="RB29" i="1" s="1"/>
  <c r="RC29" i="1" s="1"/>
  <c r="QQ29" i="1"/>
  <c r="QR29" i="1" s="1"/>
  <c r="QO29" i="1"/>
  <c r="QP29" i="1" s="1"/>
  <c r="QD29" i="1"/>
  <c r="QE29" i="1" s="1"/>
  <c r="QF29" i="1" s="1"/>
  <c r="QG29" i="1" s="1"/>
  <c r="PS29" i="1"/>
  <c r="PT29" i="1" s="1"/>
  <c r="PU29" i="1" s="1"/>
  <c r="PV29" i="1" s="1"/>
  <c r="PH29" i="1"/>
  <c r="PI29" i="1" s="1"/>
  <c r="PJ29" i="1" s="1"/>
  <c r="PK29" i="1" s="1"/>
  <c r="OY29" i="1"/>
  <c r="OZ29" i="1" s="1"/>
  <c r="OW29" i="1"/>
  <c r="OX29" i="1" s="1"/>
  <c r="ON29" i="1"/>
  <c r="OO29" i="1" s="1"/>
  <c r="OL29" i="1"/>
  <c r="OM29" i="1" s="1"/>
  <c r="OA29" i="1"/>
  <c r="OB29" i="1" s="1"/>
  <c r="OC29" i="1" s="1"/>
  <c r="OD29" i="1" s="1"/>
  <c r="NP29" i="1"/>
  <c r="NQ29" i="1" s="1"/>
  <c r="NR29" i="1" s="1"/>
  <c r="NS29" i="1" s="1"/>
  <c r="NG29" i="1"/>
  <c r="NH29" i="1" s="1"/>
  <c r="NE29" i="1"/>
  <c r="NF29" i="1" s="1"/>
  <c r="MT29" i="1"/>
  <c r="MU29" i="1" s="1"/>
  <c r="MV29" i="1" s="1"/>
  <c r="MW29" i="1" s="1"/>
  <c r="MI29" i="1"/>
  <c r="MJ29" i="1" s="1"/>
  <c r="MK29" i="1" s="1"/>
  <c r="ML29" i="1" s="1"/>
  <c r="LX29" i="1"/>
  <c r="LY29" i="1" s="1"/>
  <c r="LZ29" i="1" s="1"/>
  <c r="MA29" i="1" s="1"/>
  <c r="LO29" i="1"/>
  <c r="LP29" i="1" s="1"/>
  <c r="LM29" i="1"/>
  <c r="LN29" i="1" s="1"/>
  <c r="LB29" i="1"/>
  <c r="LC29" i="1" s="1"/>
  <c r="LD29" i="1" s="1"/>
  <c r="LE29" i="1" s="1"/>
  <c r="KQ29" i="1"/>
  <c r="KR29" i="1" s="1"/>
  <c r="KS29" i="1" s="1"/>
  <c r="KT29" i="1" s="1"/>
  <c r="KF29" i="1"/>
  <c r="KG29" i="1" s="1"/>
  <c r="KH29" i="1" s="1"/>
  <c r="KI29" i="1" s="1"/>
  <c r="JU29" i="1"/>
  <c r="JV29" i="1" s="1"/>
  <c r="JW29" i="1" s="1"/>
  <c r="JX29" i="1" s="1"/>
  <c r="JJ29" i="1"/>
  <c r="JK29" i="1" s="1"/>
  <c r="JL29" i="1" s="1"/>
  <c r="JM29" i="1" s="1"/>
  <c r="JA29" i="1"/>
  <c r="JB29" i="1" s="1"/>
  <c r="IY29" i="1"/>
  <c r="IZ29" i="1" s="1"/>
  <c r="IP29" i="1"/>
  <c r="IQ29" i="1" s="1"/>
  <c r="IN29" i="1"/>
  <c r="IO29" i="1" s="1"/>
  <c r="IE29" i="1"/>
  <c r="IF29" i="1" s="1"/>
  <c r="IC29" i="1"/>
  <c r="ID29" i="1" s="1"/>
  <c r="HR29" i="1"/>
  <c r="HS29" i="1" s="1"/>
  <c r="HT29" i="1" s="1"/>
  <c r="HU29" i="1" s="1"/>
  <c r="HG29" i="1"/>
  <c r="HH29" i="1" s="1"/>
  <c r="HI29" i="1" s="1"/>
  <c r="HJ29" i="1" s="1"/>
  <c r="GX29" i="1"/>
  <c r="GY29" i="1" s="1"/>
  <c r="GV29" i="1"/>
  <c r="GW29" i="1" s="1"/>
  <c r="GK29" i="1"/>
  <c r="GL29" i="1" s="1"/>
  <c r="GM29" i="1" s="1"/>
  <c r="GN29" i="1" s="1"/>
  <c r="FZ29" i="1"/>
  <c r="GA29" i="1" s="1"/>
  <c r="GB29" i="1" s="1"/>
  <c r="GC29" i="1" s="1"/>
  <c r="FO29" i="1"/>
  <c r="FP29" i="1" s="1"/>
  <c r="FQ29" i="1" s="1"/>
  <c r="FR29" i="1" s="1"/>
  <c r="FF29" i="1"/>
  <c r="FG29" i="1" s="1"/>
  <c r="FD29" i="1"/>
  <c r="FE29" i="1" s="1"/>
  <c r="ES29" i="1"/>
  <c r="ET29" i="1" s="1"/>
  <c r="EU29" i="1" s="1"/>
  <c r="EV29" i="1" s="1"/>
  <c r="EH29" i="1"/>
  <c r="EI29" i="1" s="1"/>
  <c r="EJ29" i="1" s="1"/>
  <c r="EK29" i="1" s="1"/>
  <c r="DY29" i="1"/>
  <c r="DZ29" i="1" s="1"/>
  <c r="DW29" i="1"/>
  <c r="DX29" i="1" s="1"/>
  <c r="DL29" i="1"/>
  <c r="DM29" i="1" s="1"/>
  <c r="DN29" i="1" s="1"/>
  <c r="DO29" i="1" s="1"/>
  <c r="DA29" i="1"/>
  <c r="DB29" i="1" s="1"/>
  <c r="DC29" i="1" s="1"/>
  <c r="DD29" i="1" s="1"/>
  <c r="CR29" i="1"/>
  <c r="CS29" i="1" s="1"/>
  <c r="CP29" i="1"/>
  <c r="CQ29" i="1" s="1"/>
  <c r="CE29" i="1"/>
  <c r="CF29" i="1" s="1"/>
  <c r="CG29" i="1" s="1"/>
  <c r="CH29" i="1" s="1"/>
  <c r="BV29" i="1"/>
  <c r="BW29" i="1" s="1"/>
  <c r="BT29" i="1"/>
  <c r="BU29" i="1" s="1"/>
  <c r="BI29" i="1"/>
  <c r="BJ29" i="1" s="1"/>
  <c r="BK29" i="1" s="1"/>
  <c r="BL29" i="1" s="1"/>
  <c r="AZ29" i="1"/>
  <c r="BA29" i="1" s="1"/>
  <c r="AX29" i="1"/>
  <c r="AY29" i="1" s="1"/>
  <c r="AM29" i="1"/>
  <c r="AN29" i="1" s="1"/>
  <c r="AO29" i="1" s="1"/>
  <c r="AP29" i="1" s="1"/>
  <c r="AB29" i="1"/>
  <c r="AC29" i="1" s="1"/>
  <c r="AD29" i="1" s="1"/>
  <c r="AE29" i="1" s="1"/>
  <c r="Q29" i="1"/>
  <c r="R29" i="1" s="1"/>
  <c r="S29" i="1" s="1"/>
  <c r="T29" i="1" s="1"/>
  <c r="F29" i="1"/>
  <c r="G29" i="1" s="1"/>
  <c r="H29" i="1" s="1"/>
  <c r="I29" i="1" s="1"/>
  <c r="CLI28" i="1"/>
  <c r="CLJ28" i="1" s="1"/>
  <c r="CLK28" i="1" s="1"/>
  <c r="CLL28" i="1" s="1"/>
  <c r="CKX28" i="1"/>
  <c r="CKY28" i="1" s="1"/>
  <c r="CKZ28" i="1" s="1"/>
  <c r="CLA28" i="1" s="1"/>
  <c r="CKO28" i="1"/>
  <c r="CKP28" i="1" s="1"/>
  <c r="CKM28" i="1"/>
  <c r="CKN28" i="1" s="1"/>
  <c r="CKB28" i="1"/>
  <c r="CKC28" i="1" s="1"/>
  <c r="CKD28" i="1" s="1"/>
  <c r="CKE28" i="1" s="1"/>
  <c r="CJS28" i="1"/>
  <c r="CJT28" i="1" s="1"/>
  <c r="CJQ28" i="1"/>
  <c r="CJR28" i="1" s="1"/>
  <c r="CJF28" i="1"/>
  <c r="CJG28" i="1" s="1"/>
  <c r="CJH28" i="1" s="1"/>
  <c r="CJI28" i="1" s="1"/>
  <c r="CIW28" i="1"/>
  <c r="CIX28" i="1" s="1"/>
  <c r="CIU28" i="1"/>
  <c r="CIV28" i="1" s="1"/>
  <c r="CIJ28" i="1"/>
  <c r="CIK28" i="1" s="1"/>
  <c r="CIL28" i="1" s="1"/>
  <c r="CIM28" i="1" s="1"/>
  <c r="CIA28" i="1"/>
  <c r="CIB28" i="1" s="1"/>
  <c r="CHY28" i="1"/>
  <c r="CHZ28" i="1" s="1"/>
  <c r="CHP28" i="1"/>
  <c r="CHQ28" i="1" s="1"/>
  <c r="CHN28" i="1"/>
  <c r="CHO28" i="1" s="1"/>
  <c r="CHC28" i="1"/>
  <c r="CHD28" i="1" s="1"/>
  <c r="CHE28" i="1" s="1"/>
  <c r="CHF28" i="1" s="1"/>
  <c r="CGT28" i="1"/>
  <c r="CGU28" i="1" s="1"/>
  <c r="CGR28" i="1"/>
  <c r="CGS28" i="1" s="1"/>
  <c r="CGG28" i="1"/>
  <c r="CGH28" i="1" s="1"/>
  <c r="CGI28" i="1" s="1"/>
  <c r="CGJ28" i="1" s="1"/>
  <c r="CFV28" i="1"/>
  <c r="CFW28" i="1" s="1"/>
  <c r="CFX28" i="1" s="1"/>
  <c r="CFY28" i="1" s="1"/>
  <c r="CFK28" i="1"/>
  <c r="CFL28" i="1" s="1"/>
  <c r="CFM28" i="1" s="1"/>
  <c r="CFN28" i="1" s="1"/>
  <c r="CEZ28" i="1"/>
  <c r="CFA28" i="1" s="1"/>
  <c r="CFB28" i="1" s="1"/>
  <c r="CFC28" i="1" s="1"/>
  <c r="CEO28" i="1"/>
  <c r="CEP28" i="1" s="1"/>
  <c r="CEQ28" i="1" s="1"/>
  <c r="CER28" i="1" s="1"/>
  <c r="CED28" i="1"/>
  <c r="CEE28" i="1" s="1"/>
  <c r="CEF28" i="1" s="1"/>
  <c r="CEG28" i="1" s="1"/>
  <c r="CDS28" i="1"/>
  <c r="CDT28" i="1" s="1"/>
  <c r="CDU28" i="1" s="1"/>
  <c r="CDV28" i="1" s="1"/>
  <c r="CDJ28" i="1"/>
  <c r="CDK28" i="1" s="1"/>
  <c r="CDH28" i="1"/>
  <c r="CDI28" i="1" s="1"/>
  <c r="CCW28" i="1"/>
  <c r="CCX28" i="1" s="1"/>
  <c r="CCY28" i="1" s="1"/>
  <c r="CCZ28" i="1" s="1"/>
  <c r="CCN28" i="1"/>
  <c r="CCO28" i="1" s="1"/>
  <c r="CCL28" i="1"/>
  <c r="CCM28" i="1" s="1"/>
  <c r="CCA28" i="1"/>
  <c r="CCB28" i="1" s="1"/>
  <c r="CCC28" i="1" s="1"/>
  <c r="CCD28" i="1" s="1"/>
  <c r="CBR28" i="1"/>
  <c r="CBS28" i="1" s="1"/>
  <c r="CBP28" i="1"/>
  <c r="CBQ28" i="1" s="1"/>
  <c r="CBE28" i="1"/>
  <c r="CBF28" i="1" s="1"/>
  <c r="CBG28" i="1" s="1"/>
  <c r="CBH28" i="1" s="1"/>
  <c r="CAV28" i="1"/>
  <c r="CAW28" i="1" s="1"/>
  <c r="CAT28" i="1"/>
  <c r="CAU28" i="1" s="1"/>
  <c r="CAI28" i="1"/>
  <c r="CAJ28" i="1" s="1"/>
  <c r="CAK28" i="1" s="1"/>
  <c r="CAL28" i="1" s="1"/>
  <c r="BZX28" i="1"/>
  <c r="BZY28" i="1" s="1"/>
  <c r="BZZ28" i="1" s="1"/>
  <c r="CAA28" i="1" s="1"/>
  <c r="BZO28" i="1"/>
  <c r="BZP28" i="1" s="1"/>
  <c r="BZM28" i="1"/>
  <c r="BZN28" i="1" s="1"/>
  <c r="BZB28" i="1"/>
  <c r="BZC28" i="1" s="1"/>
  <c r="BZD28" i="1" s="1"/>
  <c r="BZE28" i="1" s="1"/>
  <c r="BYQ28" i="1"/>
  <c r="BYR28" i="1" s="1"/>
  <c r="BYS28" i="1" s="1"/>
  <c r="BYT28" i="1" s="1"/>
  <c r="BYF28" i="1"/>
  <c r="BYG28" i="1" s="1"/>
  <c r="BYH28" i="1" s="1"/>
  <c r="BYI28" i="1" s="1"/>
  <c r="BXW28" i="1"/>
  <c r="BXX28" i="1" s="1"/>
  <c r="BXU28" i="1"/>
  <c r="BXV28" i="1" s="1"/>
  <c r="BXJ28" i="1"/>
  <c r="BXK28" i="1" s="1"/>
  <c r="BXL28" i="1" s="1"/>
  <c r="BXM28" i="1" s="1"/>
  <c r="BXA28" i="1"/>
  <c r="BXB28" i="1" s="1"/>
  <c r="BWY28" i="1"/>
  <c r="BWZ28" i="1" s="1"/>
  <c r="BWN28" i="1"/>
  <c r="BWO28" i="1" s="1"/>
  <c r="BWP28" i="1" s="1"/>
  <c r="BWQ28" i="1" s="1"/>
  <c r="BWE28" i="1"/>
  <c r="BWF28" i="1" s="1"/>
  <c r="BWC28" i="1"/>
  <c r="BWD28" i="1" s="1"/>
  <c r="BVT28" i="1"/>
  <c r="BVU28" i="1" s="1"/>
  <c r="BVR28" i="1"/>
  <c r="BVS28" i="1" s="1"/>
  <c r="BVG28" i="1"/>
  <c r="BVH28" i="1" s="1"/>
  <c r="BVI28" i="1" s="1"/>
  <c r="BVJ28" i="1" s="1"/>
  <c r="BUV28" i="1"/>
  <c r="BUW28" i="1" s="1"/>
  <c r="BUX28" i="1" s="1"/>
  <c r="BUY28" i="1" s="1"/>
  <c r="BUK28" i="1"/>
  <c r="BUL28" i="1" s="1"/>
  <c r="BUM28" i="1" s="1"/>
  <c r="BUN28" i="1" s="1"/>
  <c r="BTZ28" i="1"/>
  <c r="BUA28" i="1" s="1"/>
  <c r="BUB28" i="1" s="1"/>
  <c r="BUC28" i="1" s="1"/>
  <c r="BTO28" i="1"/>
  <c r="BTP28" i="1" s="1"/>
  <c r="BTQ28" i="1" s="1"/>
  <c r="BTR28" i="1" s="1"/>
  <c r="BTF28" i="1"/>
  <c r="BTG28" i="1" s="1"/>
  <c r="BTD28" i="1"/>
  <c r="BTE28" i="1" s="1"/>
  <c r="BSS28" i="1"/>
  <c r="BST28" i="1" s="1"/>
  <c r="BSU28" i="1" s="1"/>
  <c r="BSV28" i="1" s="1"/>
  <c r="BSH28" i="1"/>
  <c r="BSI28" i="1" s="1"/>
  <c r="BSJ28" i="1" s="1"/>
  <c r="BSK28" i="1" s="1"/>
  <c r="BRY28" i="1"/>
  <c r="BRZ28" i="1" s="1"/>
  <c r="BRW28" i="1"/>
  <c r="BRX28" i="1" s="1"/>
  <c r="BRL28" i="1"/>
  <c r="BRM28" i="1" s="1"/>
  <c r="BRN28" i="1" s="1"/>
  <c r="BRO28" i="1" s="1"/>
  <c r="BRC28" i="1"/>
  <c r="BRD28" i="1" s="1"/>
  <c r="BRA28" i="1"/>
  <c r="BRB28" i="1" s="1"/>
  <c r="BQR28" i="1"/>
  <c r="BQS28" i="1" s="1"/>
  <c r="BQP28" i="1"/>
  <c r="BQQ28" i="1" s="1"/>
  <c r="BQE28" i="1"/>
  <c r="BQF28" i="1" s="1"/>
  <c r="BQG28" i="1" s="1"/>
  <c r="BQH28" i="1" s="1"/>
  <c r="BPV28" i="1"/>
  <c r="BPW28" i="1" s="1"/>
  <c r="BPT28" i="1"/>
  <c r="BPU28" i="1" s="1"/>
  <c r="BPI28" i="1"/>
  <c r="BPJ28" i="1" s="1"/>
  <c r="BPK28" i="1" s="1"/>
  <c r="BPL28" i="1" s="1"/>
  <c r="BOX28" i="1"/>
  <c r="BOY28" i="1" s="1"/>
  <c r="BOZ28" i="1" s="1"/>
  <c r="BPA28" i="1" s="1"/>
  <c r="BOM28" i="1"/>
  <c r="BON28" i="1" s="1"/>
  <c r="BOO28" i="1" s="1"/>
  <c r="BOP28" i="1" s="1"/>
  <c r="BOD28" i="1"/>
  <c r="BOE28" i="1" s="1"/>
  <c r="BOB28" i="1"/>
  <c r="BOC28" i="1" s="1"/>
  <c r="BNQ28" i="1"/>
  <c r="BNR28" i="1" s="1"/>
  <c r="BNS28" i="1" s="1"/>
  <c r="BNT28" i="1" s="1"/>
  <c r="BNF28" i="1"/>
  <c r="BNG28" i="1" s="1"/>
  <c r="BNH28" i="1" s="1"/>
  <c r="BNI28" i="1" s="1"/>
  <c r="BMW28" i="1"/>
  <c r="BMX28" i="1" s="1"/>
  <c r="BMU28" i="1"/>
  <c r="BMV28" i="1" s="1"/>
  <c r="BMJ28" i="1"/>
  <c r="BMK28" i="1" s="1"/>
  <c r="BML28" i="1" s="1"/>
  <c r="BMM28" i="1" s="1"/>
  <c r="BMA28" i="1"/>
  <c r="BMB28" i="1" s="1"/>
  <c r="BLY28" i="1"/>
  <c r="BLZ28" i="1" s="1"/>
  <c r="BLP28" i="1"/>
  <c r="BLQ28" i="1" s="1"/>
  <c r="BLN28" i="1"/>
  <c r="BLO28" i="1" s="1"/>
  <c r="BLE28" i="1"/>
  <c r="BLF28" i="1" s="1"/>
  <c r="BLC28" i="1"/>
  <c r="BLD28" i="1" s="1"/>
  <c r="BKT28" i="1"/>
  <c r="BKU28" i="1" s="1"/>
  <c r="BKR28" i="1"/>
  <c r="BKS28" i="1" s="1"/>
  <c r="BKI28" i="1"/>
  <c r="BKJ28" i="1" s="1"/>
  <c r="BKG28" i="1"/>
  <c r="BKH28" i="1" s="1"/>
  <c r="BJV28" i="1"/>
  <c r="BJW28" i="1" s="1"/>
  <c r="BJX28" i="1" s="1"/>
  <c r="BJY28" i="1" s="1"/>
  <c r="BJK28" i="1"/>
  <c r="BJL28" i="1" s="1"/>
  <c r="BJM28" i="1" s="1"/>
  <c r="BJN28" i="1" s="1"/>
  <c r="BIZ28" i="1"/>
  <c r="BJA28" i="1" s="1"/>
  <c r="BJB28" i="1" s="1"/>
  <c r="BJC28" i="1" s="1"/>
  <c r="BIO28" i="1"/>
  <c r="BIP28" i="1" s="1"/>
  <c r="BIQ28" i="1" s="1"/>
  <c r="BIR28" i="1" s="1"/>
  <c r="BID28" i="1"/>
  <c r="BIE28" i="1" s="1"/>
  <c r="BIF28" i="1" s="1"/>
  <c r="BIG28" i="1" s="1"/>
  <c r="BHS28" i="1"/>
  <c r="BHT28" i="1" s="1"/>
  <c r="BHU28" i="1" s="1"/>
  <c r="BHV28" i="1" s="1"/>
  <c r="BHH28" i="1"/>
  <c r="BHI28" i="1" s="1"/>
  <c r="BHJ28" i="1" s="1"/>
  <c r="BHK28" i="1" s="1"/>
  <c r="BGW28" i="1"/>
  <c r="BGX28" i="1" s="1"/>
  <c r="BGY28" i="1" s="1"/>
  <c r="BGZ28" i="1" s="1"/>
  <c r="BGL28" i="1"/>
  <c r="BGM28" i="1" s="1"/>
  <c r="BGN28" i="1" s="1"/>
  <c r="BGO28" i="1" s="1"/>
  <c r="BGC28" i="1"/>
  <c r="BGD28" i="1" s="1"/>
  <c r="BGA28" i="1"/>
  <c r="BGB28" i="1" s="1"/>
  <c r="BFP28" i="1"/>
  <c r="BFQ28" i="1" s="1"/>
  <c r="BFR28" i="1" s="1"/>
  <c r="BFS28" i="1" s="1"/>
  <c r="BFG28" i="1"/>
  <c r="BFH28" i="1" s="1"/>
  <c r="BFE28" i="1"/>
  <c r="BFF28" i="1" s="1"/>
  <c r="BET28" i="1"/>
  <c r="BEU28" i="1" s="1"/>
  <c r="BEV28" i="1" s="1"/>
  <c r="BEW28" i="1" s="1"/>
  <c r="BEI28" i="1"/>
  <c r="BEJ28" i="1" s="1"/>
  <c r="BEK28" i="1" s="1"/>
  <c r="BEL28" i="1" s="1"/>
  <c r="BDZ28" i="1"/>
  <c r="BEA28" i="1" s="1"/>
  <c r="BDX28" i="1"/>
  <c r="BDY28" i="1" s="1"/>
  <c r="BDM28" i="1"/>
  <c r="BDN28" i="1" s="1"/>
  <c r="BDO28" i="1" s="1"/>
  <c r="BDP28" i="1" s="1"/>
  <c r="BDB28" i="1"/>
  <c r="BDC28" i="1" s="1"/>
  <c r="BDD28" i="1" s="1"/>
  <c r="BDE28" i="1" s="1"/>
  <c r="BCQ28" i="1"/>
  <c r="BCR28" i="1" s="1"/>
  <c r="BCS28" i="1" s="1"/>
  <c r="BCT28" i="1" s="1"/>
  <c r="BCF28" i="1"/>
  <c r="BCG28" i="1" s="1"/>
  <c r="BCH28" i="1" s="1"/>
  <c r="BCI28" i="1" s="1"/>
  <c r="BBU28" i="1"/>
  <c r="BBV28" i="1" s="1"/>
  <c r="BBW28" i="1" s="1"/>
  <c r="BBX28" i="1" s="1"/>
  <c r="BBJ28" i="1"/>
  <c r="BBK28" i="1" s="1"/>
  <c r="BBL28" i="1" s="1"/>
  <c r="BBM28" i="1" s="1"/>
  <c r="BBA28" i="1"/>
  <c r="BBB28" i="1" s="1"/>
  <c r="BAY28" i="1"/>
  <c r="BAZ28" i="1" s="1"/>
  <c r="BAN28" i="1"/>
  <c r="BAO28" i="1" s="1"/>
  <c r="BAP28" i="1" s="1"/>
  <c r="BAQ28" i="1" s="1"/>
  <c r="BAC28" i="1"/>
  <c r="BAD28" i="1" s="1"/>
  <c r="BAE28" i="1" s="1"/>
  <c r="BAF28" i="1" s="1"/>
  <c r="AZT28" i="1"/>
  <c r="AZU28" i="1" s="1"/>
  <c r="AZR28" i="1"/>
  <c r="AZS28" i="1" s="1"/>
  <c r="AZG28" i="1"/>
  <c r="AZH28" i="1" s="1"/>
  <c r="AZI28" i="1" s="1"/>
  <c r="AZJ28" i="1" s="1"/>
  <c r="AYX28" i="1"/>
  <c r="AYY28" i="1" s="1"/>
  <c r="AYV28" i="1"/>
  <c r="AYW28" i="1" s="1"/>
  <c r="AYM28" i="1"/>
  <c r="AYN28" i="1" s="1"/>
  <c r="AYK28" i="1"/>
  <c r="AYL28" i="1" s="1"/>
  <c r="AXZ28" i="1"/>
  <c r="AYA28" i="1" s="1"/>
  <c r="AYB28" i="1" s="1"/>
  <c r="AYC28" i="1" s="1"/>
  <c r="AXO28" i="1"/>
  <c r="AXP28" i="1" s="1"/>
  <c r="AXQ28" i="1" s="1"/>
  <c r="AXR28" i="1" s="1"/>
  <c r="AXD28" i="1"/>
  <c r="AXE28" i="1" s="1"/>
  <c r="AXF28" i="1" s="1"/>
  <c r="AXG28" i="1" s="1"/>
  <c r="AWU28" i="1"/>
  <c r="AWV28" i="1" s="1"/>
  <c r="AWS28" i="1"/>
  <c r="AWT28" i="1" s="1"/>
  <c r="AWH28" i="1"/>
  <c r="AWI28" i="1" s="1"/>
  <c r="AWJ28" i="1" s="1"/>
  <c r="AWK28" i="1" s="1"/>
  <c r="AVY28" i="1"/>
  <c r="AVZ28" i="1" s="1"/>
  <c r="AVW28" i="1"/>
  <c r="AVX28" i="1" s="1"/>
  <c r="AVL28" i="1"/>
  <c r="AVM28" i="1" s="1"/>
  <c r="AVN28" i="1" s="1"/>
  <c r="AVO28" i="1" s="1"/>
  <c r="AVA28" i="1"/>
  <c r="AVB28" i="1" s="1"/>
  <c r="AVC28" i="1" s="1"/>
  <c r="AVD28" i="1" s="1"/>
  <c r="AUP28" i="1"/>
  <c r="AUQ28" i="1" s="1"/>
  <c r="AUR28" i="1" s="1"/>
  <c r="AUS28" i="1" s="1"/>
  <c r="AUG28" i="1"/>
  <c r="AUH28" i="1" s="1"/>
  <c r="AUE28" i="1"/>
  <c r="AUF28" i="1" s="1"/>
  <c r="ATT28" i="1"/>
  <c r="ATU28" i="1" s="1"/>
  <c r="ATV28" i="1" s="1"/>
  <c r="ATW28" i="1" s="1"/>
  <c r="ATK28" i="1"/>
  <c r="ATL28" i="1" s="1"/>
  <c r="ATI28" i="1"/>
  <c r="ATJ28" i="1" s="1"/>
  <c r="ASZ28" i="1"/>
  <c r="ATA28" i="1" s="1"/>
  <c r="ASX28" i="1"/>
  <c r="ASY28" i="1" s="1"/>
  <c r="ASO28" i="1"/>
  <c r="ASP28" i="1" s="1"/>
  <c r="ASM28" i="1"/>
  <c r="ASN28" i="1" s="1"/>
  <c r="ASB28" i="1"/>
  <c r="ASC28" i="1" s="1"/>
  <c r="ASD28" i="1" s="1"/>
  <c r="ASE28" i="1" s="1"/>
  <c r="ARQ28" i="1"/>
  <c r="ARR28" i="1" s="1"/>
  <c r="ARS28" i="1" s="1"/>
  <c r="ART28" i="1" s="1"/>
  <c r="ARF28" i="1"/>
  <c r="ARG28" i="1" s="1"/>
  <c r="ARH28" i="1" s="1"/>
  <c r="ARI28" i="1" s="1"/>
  <c r="AQU28" i="1"/>
  <c r="AQV28" i="1" s="1"/>
  <c r="AQW28" i="1" s="1"/>
  <c r="AQX28" i="1" s="1"/>
  <c r="AQJ28" i="1"/>
  <c r="AQK28" i="1" s="1"/>
  <c r="AQL28" i="1" s="1"/>
  <c r="AQM28" i="1" s="1"/>
  <c r="APY28" i="1"/>
  <c r="APZ28" i="1" s="1"/>
  <c r="AQA28" i="1" s="1"/>
  <c r="AQB28" i="1" s="1"/>
  <c r="APN28" i="1"/>
  <c r="APO28" i="1" s="1"/>
  <c r="APP28" i="1" s="1"/>
  <c r="APQ28" i="1" s="1"/>
  <c r="APC28" i="1"/>
  <c r="APD28" i="1" s="1"/>
  <c r="APE28" i="1" s="1"/>
  <c r="APF28" i="1" s="1"/>
  <c r="AOR28" i="1"/>
  <c r="AOS28" i="1" s="1"/>
  <c r="AOT28" i="1" s="1"/>
  <c r="AOU28" i="1" s="1"/>
  <c r="AOI28" i="1"/>
  <c r="AOJ28" i="1" s="1"/>
  <c r="AOG28" i="1"/>
  <c r="AOH28" i="1" s="1"/>
  <c r="ANX28" i="1"/>
  <c r="ANY28" i="1" s="1"/>
  <c r="ANV28" i="1"/>
  <c r="ANW28" i="1" s="1"/>
  <c r="ANK28" i="1"/>
  <c r="ANL28" i="1" s="1"/>
  <c r="ANM28" i="1" s="1"/>
  <c r="ANN28" i="1" s="1"/>
  <c r="ANB28" i="1"/>
  <c r="ANC28" i="1" s="1"/>
  <c r="AMZ28" i="1"/>
  <c r="ANA28" i="1" s="1"/>
  <c r="AMO28" i="1"/>
  <c r="AMP28" i="1" s="1"/>
  <c r="AMQ28" i="1" s="1"/>
  <c r="AMR28" i="1" s="1"/>
  <c r="AMF28" i="1"/>
  <c r="AMG28" i="1" s="1"/>
  <c r="AMD28" i="1"/>
  <c r="AME28" i="1" s="1"/>
  <c r="ALS28" i="1"/>
  <c r="ALT28" i="1" s="1"/>
  <c r="ALU28" i="1" s="1"/>
  <c r="ALV28" i="1" s="1"/>
  <c r="ALJ28" i="1"/>
  <c r="ALK28" i="1" s="1"/>
  <c r="ALH28" i="1"/>
  <c r="ALI28" i="1" s="1"/>
  <c r="AKY28" i="1"/>
  <c r="AKZ28" i="1" s="1"/>
  <c r="AKW28" i="1"/>
  <c r="AKX28" i="1" s="1"/>
  <c r="AKL28" i="1"/>
  <c r="AKM28" i="1" s="1"/>
  <c r="AKN28" i="1" s="1"/>
  <c r="AKO28" i="1" s="1"/>
  <c r="AKA28" i="1"/>
  <c r="AKB28" i="1" s="1"/>
  <c r="AKC28" i="1" s="1"/>
  <c r="AKD28" i="1" s="1"/>
  <c r="AJP28" i="1"/>
  <c r="AJQ28" i="1" s="1"/>
  <c r="AJR28" i="1" s="1"/>
  <c r="AJS28" i="1" s="1"/>
  <c r="AJE28" i="1"/>
  <c r="AJF28" i="1" s="1"/>
  <c r="AJG28" i="1" s="1"/>
  <c r="AJH28" i="1" s="1"/>
  <c r="AIT28" i="1"/>
  <c r="AIU28" i="1" s="1"/>
  <c r="AIV28" i="1" s="1"/>
  <c r="AIW28" i="1" s="1"/>
  <c r="AIK28" i="1"/>
  <c r="AIL28" i="1" s="1"/>
  <c r="AII28" i="1"/>
  <c r="AIJ28" i="1" s="1"/>
  <c r="AHX28" i="1"/>
  <c r="AHY28" i="1" s="1"/>
  <c r="AHZ28" i="1" s="1"/>
  <c r="AIA28" i="1" s="1"/>
  <c r="AHO28" i="1"/>
  <c r="AHP28" i="1" s="1"/>
  <c r="AHM28" i="1"/>
  <c r="AHN28" i="1" s="1"/>
  <c r="AHB28" i="1"/>
  <c r="AHC28" i="1" s="1"/>
  <c r="AHD28" i="1" s="1"/>
  <c r="AHE28" i="1" s="1"/>
  <c r="AGS28" i="1"/>
  <c r="AGT28" i="1" s="1"/>
  <c r="AGQ28" i="1"/>
  <c r="AGR28" i="1" s="1"/>
  <c r="AGF28" i="1"/>
  <c r="AGG28" i="1" s="1"/>
  <c r="AGH28" i="1" s="1"/>
  <c r="AGI28" i="1" s="1"/>
  <c r="AFU28" i="1"/>
  <c r="AFV28" i="1" s="1"/>
  <c r="AFW28" i="1" s="1"/>
  <c r="AFX28" i="1" s="1"/>
  <c r="AFJ28" i="1"/>
  <c r="AFK28" i="1" s="1"/>
  <c r="AFL28" i="1" s="1"/>
  <c r="AFM28" i="1" s="1"/>
  <c r="AEY28" i="1"/>
  <c r="AEZ28" i="1" s="1"/>
  <c r="AFA28" i="1" s="1"/>
  <c r="AFB28" i="1" s="1"/>
  <c r="AEN28" i="1"/>
  <c r="AEO28" i="1" s="1"/>
  <c r="AEP28" i="1" s="1"/>
  <c r="AEQ28" i="1" s="1"/>
  <c r="AEC28" i="1"/>
  <c r="AED28" i="1" s="1"/>
  <c r="AEE28" i="1" s="1"/>
  <c r="AEF28" i="1" s="1"/>
  <c r="ADT28" i="1"/>
  <c r="ADU28" i="1" s="1"/>
  <c r="ADR28" i="1"/>
  <c r="ADS28" i="1" s="1"/>
  <c r="ADG28" i="1"/>
  <c r="ADH28" i="1" s="1"/>
  <c r="ADI28" i="1" s="1"/>
  <c r="ADJ28" i="1" s="1"/>
  <c r="ACV28" i="1"/>
  <c r="ACW28" i="1" s="1"/>
  <c r="ACX28" i="1" s="1"/>
  <c r="ACY28" i="1" s="1"/>
  <c r="ACM28" i="1"/>
  <c r="ACN28" i="1" s="1"/>
  <c r="ACK28" i="1"/>
  <c r="ACL28" i="1" s="1"/>
  <c r="ACB28" i="1"/>
  <c r="ACC28" i="1" s="1"/>
  <c r="ABZ28" i="1"/>
  <c r="ACA28" i="1" s="1"/>
  <c r="ABO28" i="1"/>
  <c r="ABP28" i="1" s="1"/>
  <c r="ABQ28" i="1" s="1"/>
  <c r="ABR28" i="1" s="1"/>
  <c r="ABF28" i="1"/>
  <c r="ABG28" i="1" s="1"/>
  <c r="ABD28" i="1"/>
  <c r="ABE28" i="1" s="1"/>
  <c r="AAS28" i="1"/>
  <c r="AAT28" i="1" s="1"/>
  <c r="AAU28" i="1" s="1"/>
  <c r="AAV28" i="1" s="1"/>
  <c r="AAJ28" i="1"/>
  <c r="AAK28" i="1" s="1"/>
  <c r="AAH28" i="1"/>
  <c r="AAI28" i="1" s="1"/>
  <c r="ZW28" i="1"/>
  <c r="ZX28" i="1" s="1"/>
  <c r="ZY28" i="1" s="1"/>
  <c r="ZZ28" i="1" s="1"/>
  <c r="ZL28" i="1"/>
  <c r="ZM28" i="1" s="1"/>
  <c r="ZN28" i="1" s="1"/>
  <c r="ZO28" i="1" s="1"/>
  <c r="ZA28" i="1"/>
  <c r="ZB28" i="1" s="1"/>
  <c r="ZC28" i="1" s="1"/>
  <c r="ZD28" i="1" s="1"/>
  <c r="YR28" i="1"/>
  <c r="YS28" i="1" s="1"/>
  <c r="YP28" i="1"/>
  <c r="YQ28" i="1" s="1"/>
  <c r="YE28" i="1"/>
  <c r="YF28" i="1" s="1"/>
  <c r="YG28" i="1" s="1"/>
  <c r="YH28" i="1" s="1"/>
  <c r="XT28" i="1"/>
  <c r="XU28" i="1" s="1"/>
  <c r="XV28" i="1" s="1"/>
  <c r="XW28" i="1" s="1"/>
  <c r="XK28" i="1"/>
  <c r="XL28" i="1" s="1"/>
  <c r="XI28" i="1"/>
  <c r="XJ28" i="1" s="1"/>
  <c r="WX28" i="1"/>
  <c r="WY28" i="1" s="1"/>
  <c r="WZ28" i="1" s="1"/>
  <c r="XA28" i="1" s="1"/>
  <c r="WM28" i="1"/>
  <c r="WN28" i="1" s="1"/>
  <c r="WO28" i="1" s="1"/>
  <c r="WP28" i="1" s="1"/>
  <c r="WD28" i="1"/>
  <c r="WE28" i="1" s="1"/>
  <c r="WB28" i="1"/>
  <c r="WC28" i="1" s="1"/>
  <c r="VQ28" i="1"/>
  <c r="VR28" i="1" s="1"/>
  <c r="VS28" i="1" s="1"/>
  <c r="VT28" i="1" s="1"/>
  <c r="VH28" i="1"/>
  <c r="VI28" i="1" s="1"/>
  <c r="VF28" i="1"/>
  <c r="VG28" i="1" s="1"/>
  <c r="UW28" i="1"/>
  <c r="UX28" i="1" s="1"/>
  <c r="UU28" i="1"/>
  <c r="UV28" i="1" s="1"/>
  <c r="UJ28" i="1"/>
  <c r="UK28" i="1" s="1"/>
  <c r="UL28" i="1" s="1"/>
  <c r="UM28" i="1" s="1"/>
  <c r="TY28" i="1"/>
  <c r="TZ28" i="1" s="1"/>
  <c r="UA28" i="1" s="1"/>
  <c r="UB28" i="1" s="1"/>
  <c r="TN28" i="1"/>
  <c r="TO28" i="1" s="1"/>
  <c r="TP28" i="1" s="1"/>
  <c r="TQ28" i="1" s="1"/>
  <c r="TC28" i="1"/>
  <c r="TD28" i="1" s="1"/>
  <c r="TE28" i="1" s="1"/>
  <c r="TF28" i="1" s="1"/>
  <c r="SR28" i="1"/>
  <c r="SS28" i="1" s="1"/>
  <c r="ST28" i="1" s="1"/>
  <c r="SU28" i="1" s="1"/>
  <c r="SI28" i="1"/>
  <c r="SJ28" i="1" s="1"/>
  <c r="SG28" i="1"/>
  <c r="SH28" i="1" s="1"/>
  <c r="RV28" i="1"/>
  <c r="RW28" i="1" s="1"/>
  <c r="RX28" i="1" s="1"/>
  <c r="RY28" i="1" s="1"/>
  <c r="RK28" i="1"/>
  <c r="RL28" i="1" s="1"/>
  <c r="RM28" i="1" s="1"/>
  <c r="RN28" i="1" s="1"/>
  <c r="QZ28" i="1"/>
  <c r="RA28" i="1" s="1"/>
  <c r="RB28" i="1" s="1"/>
  <c r="RC28" i="1" s="1"/>
  <c r="QQ28" i="1"/>
  <c r="QR28" i="1" s="1"/>
  <c r="QO28" i="1"/>
  <c r="QP28" i="1" s="1"/>
  <c r="QD28" i="1"/>
  <c r="QE28" i="1" s="1"/>
  <c r="QF28" i="1" s="1"/>
  <c r="QG28" i="1" s="1"/>
  <c r="PU28" i="1"/>
  <c r="PV28" i="1" s="1"/>
  <c r="PS28" i="1"/>
  <c r="PT28" i="1" s="1"/>
  <c r="PH28" i="1"/>
  <c r="PI28" i="1" s="1"/>
  <c r="PJ28" i="1" s="1"/>
  <c r="PK28" i="1" s="1"/>
  <c r="OY28" i="1"/>
  <c r="OZ28" i="1" s="1"/>
  <c r="OW28" i="1"/>
  <c r="OX28" i="1" s="1"/>
  <c r="ON28" i="1"/>
  <c r="OO28" i="1" s="1"/>
  <c r="OL28" i="1"/>
  <c r="OM28" i="1" s="1"/>
  <c r="OA28" i="1"/>
  <c r="OB28" i="1" s="1"/>
  <c r="OC28" i="1" s="1"/>
  <c r="OD28" i="1" s="1"/>
  <c r="NR28" i="1"/>
  <c r="NS28" i="1" s="1"/>
  <c r="NP28" i="1"/>
  <c r="NQ28" i="1" s="1"/>
  <c r="NE28" i="1"/>
  <c r="NF28" i="1" s="1"/>
  <c r="NG28" i="1" s="1"/>
  <c r="NH28" i="1" s="1"/>
  <c r="MT28" i="1"/>
  <c r="MU28" i="1" s="1"/>
  <c r="MV28" i="1" s="1"/>
  <c r="MW28" i="1" s="1"/>
  <c r="MI28" i="1"/>
  <c r="MJ28" i="1" s="1"/>
  <c r="MK28" i="1" s="1"/>
  <c r="ML28" i="1" s="1"/>
  <c r="LX28" i="1"/>
  <c r="LY28" i="1" s="1"/>
  <c r="LZ28" i="1" s="1"/>
  <c r="MA28" i="1" s="1"/>
  <c r="LO28" i="1"/>
  <c r="LP28" i="1" s="1"/>
  <c r="LM28" i="1"/>
  <c r="LN28" i="1" s="1"/>
  <c r="LB28" i="1"/>
  <c r="LC28" i="1" s="1"/>
  <c r="LD28" i="1" s="1"/>
  <c r="LE28" i="1" s="1"/>
  <c r="KQ28" i="1"/>
  <c r="KR28" i="1" s="1"/>
  <c r="KS28" i="1" s="1"/>
  <c r="KT28" i="1" s="1"/>
  <c r="KH28" i="1"/>
  <c r="KI28" i="1" s="1"/>
  <c r="KF28" i="1"/>
  <c r="KG28" i="1" s="1"/>
  <c r="JW28" i="1"/>
  <c r="JX28" i="1" s="1"/>
  <c r="JU28" i="1"/>
  <c r="JV28" i="1" s="1"/>
  <c r="JL28" i="1"/>
  <c r="JM28" i="1" s="1"/>
  <c r="JJ28" i="1"/>
  <c r="JK28" i="1" s="1"/>
  <c r="JA28" i="1"/>
  <c r="JB28" i="1" s="1"/>
  <c r="IY28" i="1"/>
  <c r="IZ28" i="1" s="1"/>
  <c r="IN28" i="1"/>
  <c r="IO28" i="1" s="1"/>
  <c r="IP28" i="1" s="1"/>
  <c r="IQ28" i="1" s="1"/>
  <c r="IC28" i="1"/>
  <c r="ID28" i="1" s="1"/>
  <c r="IE28" i="1" s="1"/>
  <c r="IF28" i="1" s="1"/>
  <c r="HR28" i="1"/>
  <c r="HS28" i="1" s="1"/>
  <c r="HT28" i="1" s="1"/>
  <c r="HU28" i="1" s="1"/>
  <c r="HG28" i="1"/>
  <c r="HH28" i="1" s="1"/>
  <c r="HI28" i="1" s="1"/>
  <c r="HJ28" i="1" s="1"/>
  <c r="GV28" i="1"/>
  <c r="GW28" i="1" s="1"/>
  <c r="GX28" i="1" s="1"/>
  <c r="GY28" i="1" s="1"/>
  <c r="GK28" i="1"/>
  <c r="GL28" i="1" s="1"/>
  <c r="GM28" i="1" s="1"/>
  <c r="GN28" i="1" s="1"/>
  <c r="FZ28" i="1"/>
  <c r="GA28" i="1" s="1"/>
  <c r="GB28" i="1" s="1"/>
  <c r="GC28" i="1" s="1"/>
  <c r="FO28" i="1"/>
  <c r="FP28" i="1" s="1"/>
  <c r="FQ28" i="1" s="1"/>
  <c r="FR28" i="1" s="1"/>
  <c r="FD28" i="1"/>
  <c r="FE28" i="1" s="1"/>
  <c r="FF28" i="1" s="1"/>
  <c r="FG28" i="1" s="1"/>
  <c r="EU28" i="1"/>
  <c r="EV28" i="1" s="1"/>
  <c r="ES28" i="1"/>
  <c r="ET28" i="1" s="1"/>
  <c r="EH28" i="1"/>
  <c r="EI28" i="1" s="1"/>
  <c r="EJ28" i="1" s="1"/>
  <c r="EK28" i="1" s="1"/>
  <c r="DY28" i="1"/>
  <c r="DZ28" i="1" s="1"/>
  <c r="DW28" i="1"/>
  <c r="DX28" i="1" s="1"/>
  <c r="DL28" i="1"/>
  <c r="DM28" i="1" s="1"/>
  <c r="DN28" i="1" s="1"/>
  <c r="DO28" i="1" s="1"/>
  <c r="DC28" i="1"/>
  <c r="DD28" i="1" s="1"/>
  <c r="DA28" i="1"/>
  <c r="DB28" i="1" s="1"/>
  <c r="CR28" i="1"/>
  <c r="CS28" i="1" s="1"/>
  <c r="CP28" i="1"/>
  <c r="CQ28" i="1" s="1"/>
  <c r="CE28" i="1"/>
  <c r="CF28" i="1" s="1"/>
  <c r="CG28" i="1" s="1"/>
  <c r="CH28" i="1" s="1"/>
  <c r="BV28" i="1"/>
  <c r="BW28" i="1" s="1"/>
  <c r="BT28" i="1"/>
  <c r="BU28" i="1" s="1"/>
  <c r="BI28" i="1"/>
  <c r="BJ28" i="1" s="1"/>
  <c r="BK28" i="1" s="1"/>
  <c r="BL28" i="1" s="1"/>
  <c r="AX28" i="1"/>
  <c r="AY28" i="1" s="1"/>
  <c r="AZ28" i="1" s="1"/>
  <c r="BA28" i="1" s="1"/>
  <c r="AM28" i="1"/>
  <c r="AN28" i="1" s="1"/>
  <c r="AO28" i="1" s="1"/>
  <c r="AP28" i="1" s="1"/>
  <c r="AD28" i="1"/>
  <c r="AE28" i="1" s="1"/>
  <c r="AB28" i="1"/>
  <c r="AC28" i="1" s="1"/>
  <c r="Q28" i="1"/>
  <c r="R28" i="1" s="1"/>
  <c r="S28" i="1" s="1"/>
  <c r="T28" i="1" s="1"/>
  <c r="F28" i="1"/>
  <c r="G28" i="1" s="1"/>
  <c r="H28" i="1" s="1"/>
  <c r="I28" i="1" s="1"/>
  <c r="CLI27" i="1"/>
  <c r="CLJ27" i="1" s="1"/>
  <c r="CLK27" i="1" s="1"/>
  <c r="CLL27" i="1" s="1"/>
  <c r="CKZ27" i="1"/>
  <c r="CLA27" i="1" s="1"/>
  <c r="CKX27" i="1"/>
  <c r="CKY27" i="1" s="1"/>
  <c r="CKM27" i="1"/>
  <c r="CKN27" i="1" s="1"/>
  <c r="CKO27" i="1" s="1"/>
  <c r="CKP27" i="1" s="1"/>
  <c r="CKD27" i="1"/>
  <c r="CKE27" i="1" s="1"/>
  <c r="CKB27" i="1"/>
  <c r="CKC27" i="1" s="1"/>
  <c r="CJQ27" i="1"/>
  <c r="CJR27" i="1" s="1"/>
  <c r="CJS27" i="1" s="1"/>
  <c r="CJT27" i="1" s="1"/>
  <c r="CJH27" i="1"/>
  <c r="CJI27" i="1" s="1"/>
  <c r="CJF27" i="1"/>
  <c r="CJG27" i="1" s="1"/>
  <c r="CIU27" i="1"/>
  <c r="CIV27" i="1" s="1"/>
  <c r="CIW27" i="1" s="1"/>
  <c r="CIX27" i="1" s="1"/>
  <c r="CIL27" i="1"/>
  <c r="CIM27" i="1" s="1"/>
  <c r="CIJ27" i="1"/>
  <c r="CIK27" i="1" s="1"/>
  <c r="CHY27" i="1"/>
  <c r="CHZ27" i="1" s="1"/>
  <c r="CIA27" i="1" s="1"/>
  <c r="CIB27" i="1" s="1"/>
  <c r="CHN27" i="1"/>
  <c r="CHO27" i="1" s="1"/>
  <c r="CHP27" i="1" s="1"/>
  <c r="CHQ27" i="1" s="1"/>
  <c r="CHC27" i="1"/>
  <c r="CHD27" i="1" s="1"/>
  <c r="CHE27" i="1" s="1"/>
  <c r="CHF27" i="1" s="1"/>
  <c r="CGR27" i="1"/>
  <c r="CGS27" i="1" s="1"/>
  <c r="CGT27" i="1" s="1"/>
  <c r="CGU27" i="1" s="1"/>
  <c r="CGG27" i="1"/>
  <c r="CGH27" i="1" s="1"/>
  <c r="CGI27" i="1" s="1"/>
  <c r="CGJ27" i="1" s="1"/>
  <c r="CFV27" i="1"/>
  <c r="CFW27" i="1" s="1"/>
  <c r="CFX27" i="1" s="1"/>
  <c r="CFY27" i="1" s="1"/>
  <c r="CFM27" i="1"/>
  <c r="CFN27" i="1" s="1"/>
  <c r="CFK27" i="1"/>
  <c r="CFL27" i="1" s="1"/>
  <c r="CEZ27" i="1"/>
  <c r="CFA27" i="1" s="1"/>
  <c r="CFB27" i="1" s="1"/>
  <c r="CFC27" i="1" s="1"/>
  <c r="CEQ27" i="1"/>
  <c r="CER27" i="1" s="1"/>
  <c r="CEO27" i="1"/>
  <c r="CEP27" i="1" s="1"/>
  <c r="CED27" i="1"/>
  <c r="CEE27" i="1" s="1"/>
  <c r="CEF27" i="1" s="1"/>
  <c r="CEG27" i="1" s="1"/>
  <c r="CDU27" i="1"/>
  <c r="CDV27" i="1" s="1"/>
  <c r="CDS27" i="1"/>
  <c r="CDT27" i="1" s="1"/>
  <c r="CDH27" i="1"/>
  <c r="CDI27" i="1" s="1"/>
  <c r="CDJ27" i="1" s="1"/>
  <c r="CDK27" i="1" s="1"/>
  <c r="CCW27" i="1"/>
  <c r="CCX27" i="1" s="1"/>
  <c r="CCY27" i="1" s="1"/>
  <c r="CCZ27" i="1" s="1"/>
  <c r="CCL27" i="1"/>
  <c r="CCM27" i="1" s="1"/>
  <c r="CCN27" i="1" s="1"/>
  <c r="CCO27" i="1" s="1"/>
  <c r="CCC27" i="1"/>
  <c r="CCD27" i="1" s="1"/>
  <c r="CCA27" i="1"/>
  <c r="CCB27" i="1" s="1"/>
  <c r="CBR27" i="1"/>
  <c r="CBS27" i="1" s="1"/>
  <c r="CBP27" i="1"/>
  <c r="CBQ27" i="1" s="1"/>
  <c r="CBE27" i="1"/>
  <c r="CBF27" i="1" s="1"/>
  <c r="CBG27" i="1" s="1"/>
  <c r="CBH27" i="1" s="1"/>
  <c r="CAT27" i="1"/>
  <c r="CAU27" i="1" s="1"/>
  <c r="CAV27" i="1" s="1"/>
  <c r="CAW27" i="1" s="1"/>
  <c r="CAI27" i="1"/>
  <c r="CAJ27" i="1" s="1"/>
  <c r="CAK27" i="1" s="1"/>
  <c r="CAL27" i="1" s="1"/>
  <c r="BZX27" i="1"/>
  <c r="BZY27" i="1" s="1"/>
  <c r="BZZ27" i="1" s="1"/>
  <c r="CAA27" i="1" s="1"/>
  <c r="BZO27" i="1"/>
  <c r="BZP27" i="1" s="1"/>
  <c r="BZM27" i="1"/>
  <c r="BZN27" i="1" s="1"/>
  <c r="BZD27" i="1"/>
  <c r="BZE27" i="1" s="1"/>
  <c r="BZB27" i="1"/>
  <c r="BZC27" i="1" s="1"/>
  <c r="BYS27" i="1"/>
  <c r="BYT27" i="1" s="1"/>
  <c r="BYQ27" i="1"/>
  <c r="BYR27" i="1" s="1"/>
  <c r="BYH27" i="1"/>
  <c r="BYI27" i="1" s="1"/>
  <c r="BYF27" i="1"/>
  <c r="BYG27" i="1" s="1"/>
  <c r="BXU27" i="1"/>
  <c r="BXV27" i="1" s="1"/>
  <c r="BXW27" i="1" s="1"/>
  <c r="BXX27" i="1" s="1"/>
  <c r="BXL27" i="1"/>
  <c r="BXM27" i="1" s="1"/>
  <c r="BXJ27" i="1"/>
  <c r="BXK27" i="1" s="1"/>
  <c r="BWY27" i="1"/>
  <c r="BWZ27" i="1" s="1"/>
  <c r="BXA27" i="1" s="1"/>
  <c r="BXB27" i="1" s="1"/>
  <c r="BWP27" i="1"/>
  <c r="BWQ27" i="1" s="1"/>
  <c r="BWN27" i="1"/>
  <c r="BWO27" i="1" s="1"/>
  <c r="BWC27" i="1"/>
  <c r="BWD27" i="1" s="1"/>
  <c r="BWE27" i="1" s="1"/>
  <c r="BWF27" i="1" s="1"/>
  <c r="BVR27" i="1"/>
  <c r="BVS27" i="1" s="1"/>
  <c r="BVT27" i="1" s="1"/>
  <c r="BVU27" i="1" s="1"/>
  <c r="BVG27" i="1"/>
  <c r="BVH27" i="1" s="1"/>
  <c r="BVI27" i="1" s="1"/>
  <c r="BVJ27" i="1" s="1"/>
  <c r="BUV27" i="1"/>
  <c r="BUW27" i="1" s="1"/>
  <c r="BUX27" i="1" s="1"/>
  <c r="BUY27" i="1" s="1"/>
  <c r="BUM27" i="1"/>
  <c r="BUN27" i="1" s="1"/>
  <c r="BUK27" i="1"/>
  <c r="BUL27" i="1" s="1"/>
  <c r="BTZ27" i="1"/>
  <c r="BUA27" i="1" s="1"/>
  <c r="BUB27" i="1" s="1"/>
  <c r="BUC27" i="1" s="1"/>
  <c r="BTO27" i="1"/>
  <c r="BTP27" i="1" s="1"/>
  <c r="BTQ27" i="1" s="1"/>
  <c r="BTR27" i="1" s="1"/>
  <c r="BTF27" i="1"/>
  <c r="BTG27" i="1" s="1"/>
  <c r="BTD27" i="1"/>
  <c r="BTE27" i="1" s="1"/>
  <c r="BSS27" i="1"/>
  <c r="BST27" i="1" s="1"/>
  <c r="BSU27" i="1" s="1"/>
  <c r="BSV27" i="1" s="1"/>
  <c r="BSJ27" i="1"/>
  <c r="BSK27" i="1" s="1"/>
  <c r="BSH27" i="1"/>
  <c r="BSI27" i="1" s="1"/>
  <c r="BRY27" i="1"/>
  <c r="BRZ27" i="1" s="1"/>
  <c r="BRW27" i="1"/>
  <c r="BRX27" i="1" s="1"/>
  <c r="BRL27" i="1"/>
  <c r="BRM27" i="1" s="1"/>
  <c r="BRN27" i="1" s="1"/>
  <c r="BRO27" i="1" s="1"/>
  <c r="BRA27" i="1"/>
  <c r="BRB27" i="1" s="1"/>
  <c r="BRC27" i="1" s="1"/>
  <c r="BRD27" i="1" s="1"/>
  <c r="BQP27" i="1"/>
  <c r="BQQ27" i="1" s="1"/>
  <c r="BQR27" i="1" s="1"/>
  <c r="BQS27" i="1" s="1"/>
  <c r="BQE27" i="1"/>
  <c r="BQF27" i="1" s="1"/>
  <c r="BQG27" i="1" s="1"/>
  <c r="BQH27" i="1" s="1"/>
  <c r="BPT27" i="1"/>
  <c r="BPU27" i="1" s="1"/>
  <c r="BPV27" i="1" s="1"/>
  <c r="BPW27" i="1" s="1"/>
  <c r="BPI27" i="1"/>
  <c r="BPJ27" i="1" s="1"/>
  <c r="BPK27" i="1" s="1"/>
  <c r="BPL27" i="1" s="1"/>
  <c r="BOX27" i="1"/>
  <c r="BOY27" i="1" s="1"/>
  <c r="BOZ27" i="1" s="1"/>
  <c r="BPA27" i="1" s="1"/>
  <c r="BOM27" i="1"/>
  <c r="BON27" i="1" s="1"/>
  <c r="BOO27" i="1" s="1"/>
  <c r="BOP27" i="1" s="1"/>
  <c r="BOB27" i="1"/>
  <c r="BOC27" i="1" s="1"/>
  <c r="BOD27" i="1" s="1"/>
  <c r="BOE27" i="1" s="1"/>
  <c r="BNS27" i="1"/>
  <c r="BNT27" i="1" s="1"/>
  <c r="BNQ27" i="1"/>
  <c r="BNR27" i="1" s="1"/>
  <c r="BNF27" i="1"/>
  <c r="BNG27" i="1" s="1"/>
  <c r="BNH27" i="1" s="1"/>
  <c r="BNI27" i="1" s="1"/>
  <c r="BMW27" i="1"/>
  <c r="BMX27" i="1" s="1"/>
  <c r="BMU27" i="1"/>
  <c r="BMV27" i="1" s="1"/>
  <c r="BML27" i="1"/>
  <c r="BMM27" i="1" s="1"/>
  <c r="BMJ27" i="1"/>
  <c r="BMK27" i="1" s="1"/>
  <c r="BLY27" i="1"/>
  <c r="BLZ27" i="1" s="1"/>
  <c r="BMA27" i="1" s="1"/>
  <c r="BMB27" i="1" s="1"/>
  <c r="BLP27" i="1"/>
  <c r="BLQ27" i="1" s="1"/>
  <c r="BLN27" i="1"/>
  <c r="BLO27" i="1" s="1"/>
  <c r="BLC27" i="1"/>
  <c r="BLD27" i="1" s="1"/>
  <c r="BLE27" i="1" s="1"/>
  <c r="BLF27" i="1" s="1"/>
  <c r="BKT27" i="1"/>
  <c r="BKU27" i="1" s="1"/>
  <c r="BKR27" i="1"/>
  <c r="BKS27" i="1" s="1"/>
  <c r="BKG27" i="1"/>
  <c r="BKH27" i="1" s="1"/>
  <c r="BKI27" i="1" s="1"/>
  <c r="BKJ27" i="1" s="1"/>
  <c r="BJV27" i="1"/>
  <c r="BJW27" i="1" s="1"/>
  <c r="BJX27" i="1" s="1"/>
  <c r="BJY27" i="1" s="1"/>
  <c r="BJK27" i="1"/>
  <c r="BJL27" i="1" s="1"/>
  <c r="BJM27" i="1" s="1"/>
  <c r="BJN27" i="1" s="1"/>
  <c r="BIZ27" i="1"/>
  <c r="BJA27" i="1" s="1"/>
  <c r="BJB27" i="1" s="1"/>
  <c r="BJC27" i="1" s="1"/>
  <c r="BIQ27" i="1"/>
  <c r="BIR27" i="1" s="1"/>
  <c r="BIO27" i="1"/>
  <c r="BIP27" i="1" s="1"/>
  <c r="BID27" i="1"/>
  <c r="BIE27" i="1" s="1"/>
  <c r="BIF27" i="1" s="1"/>
  <c r="BIG27" i="1" s="1"/>
  <c r="BHS27" i="1"/>
  <c r="BHT27" i="1" s="1"/>
  <c r="BHU27" i="1" s="1"/>
  <c r="BHV27" i="1" s="1"/>
  <c r="BHJ27" i="1"/>
  <c r="BHK27" i="1" s="1"/>
  <c r="BHH27" i="1"/>
  <c r="BHI27" i="1" s="1"/>
  <c r="BGY27" i="1"/>
  <c r="BGZ27" i="1" s="1"/>
  <c r="BGW27" i="1"/>
  <c r="BGX27" i="1" s="1"/>
  <c r="BGN27" i="1"/>
  <c r="BGO27" i="1" s="1"/>
  <c r="BGL27" i="1"/>
  <c r="BGM27" i="1" s="1"/>
  <c r="BGC27" i="1"/>
  <c r="BGD27" i="1" s="1"/>
  <c r="BGA27" i="1"/>
  <c r="BGB27" i="1" s="1"/>
  <c r="BFP27" i="1"/>
  <c r="BFQ27" i="1" s="1"/>
  <c r="BFR27" i="1" s="1"/>
  <c r="BFS27" i="1" s="1"/>
  <c r="BFE27" i="1"/>
  <c r="BFF27" i="1" s="1"/>
  <c r="BFG27" i="1" s="1"/>
  <c r="BFH27" i="1" s="1"/>
  <c r="BET27" i="1"/>
  <c r="BEU27" i="1" s="1"/>
  <c r="BEV27" i="1" s="1"/>
  <c r="BEW27" i="1" s="1"/>
  <c r="BEK27" i="1"/>
  <c r="BEL27" i="1" s="1"/>
  <c r="BEI27" i="1"/>
  <c r="BEJ27" i="1" s="1"/>
  <c r="BDX27" i="1"/>
  <c r="BDY27" i="1" s="1"/>
  <c r="BDZ27" i="1" s="1"/>
  <c r="BEA27" i="1" s="1"/>
  <c r="BDO27" i="1"/>
  <c r="BDP27" i="1" s="1"/>
  <c r="BDM27" i="1"/>
  <c r="BDN27" i="1" s="1"/>
  <c r="BDB27" i="1"/>
  <c r="BDC27" i="1" s="1"/>
  <c r="BDD27" i="1" s="1"/>
  <c r="BDE27" i="1" s="1"/>
  <c r="BCS27" i="1"/>
  <c r="BCT27" i="1" s="1"/>
  <c r="BCQ27" i="1"/>
  <c r="BCR27" i="1" s="1"/>
  <c r="BCF27" i="1"/>
  <c r="BCG27" i="1" s="1"/>
  <c r="BCH27" i="1" s="1"/>
  <c r="BCI27" i="1" s="1"/>
  <c r="BBW27" i="1"/>
  <c r="BBX27" i="1" s="1"/>
  <c r="BBU27" i="1"/>
  <c r="BBV27" i="1" s="1"/>
  <c r="BBJ27" i="1"/>
  <c r="BBK27" i="1" s="1"/>
  <c r="BBL27" i="1" s="1"/>
  <c r="BBM27" i="1" s="1"/>
  <c r="BBA27" i="1"/>
  <c r="BBB27" i="1" s="1"/>
  <c r="BAY27" i="1"/>
  <c r="BAZ27" i="1" s="1"/>
  <c r="BAP27" i="1"/>
  <c r="BAQ27" i="1" s="1"/>
  <c r="BAN27" i="1"/>
  <c r="BAO27" i="1" s="1"/>
  <c r="BAE27" i="1"/>
  <c r="BAF27" i="1" s="1"/>
  <c r="BAC27" i="1"/>
  <c r="BAD27" i="1" s="1"/>
  <c r="AZT27" i="1"/>
  <c r="AZU27" i="1" s="1"/>
  <c r="AZR27" i="1"/>
  <c r="AZS27" i="1" s="1"/>
  <c r="AZG27" i="1"/>
  <c r="AZH27" i="1" s="1"/>
  <c r="AZI27" i="1" s="1"/>
  <c r="AZJ27" i="1" s="1"/>
  <c r="AYX27" i="1"/>
  <c r="AYY27" i="1" s="1"/>
  <c r="AYV27" i="1"/>
  <c r="AYW27" i="1" s="1"/>
  <c r="AYK27" i="1"/>
  <c r="AYL27" i="1" s="1"/>
  <c r="AYM27" i="1" s="1"/>
  <c r="AYN27" i="1" s="1"/>
  <c r="AXZ27" i="1"/>
  <c r="AYA27" i="1" s="1"/>
  <c r="AYB27" i="1" s="1"/>
  <c r="AYC27" i="1" s="1"/>
  <c r="AXO27" i="1"/>
  <c r="AXP27" i="1" s="1"/>
  <c r="AXQ27" i="1" s="1"/>
  <c r="AXR27" i="1" s="1"/>
  <c r="AXF27" i="1"/>
  <c r="AXG27" i="1" s="1"/>
  <c r="AXD27" i="1"/>
  <c r="AXE27" i="1" s="1"/>
  <c r="AWS27" i="1"/>
  <c r="AWT27" i="1" s="1"/>
  <c r="AWU27" i="1" s="1"/>
  <c r="AWV27" i="1" s="1"/>
  <c r="AWH27" i="1"/>
  <c r="AWI27" i="1" s="1"/>
  <c r="AWJ27" i="1" s="1"/>
  <c r="AWK27" i="1" s="1"/>
  <c r="AVW27" i="1"/>
  <c r="AVX27" i="1" s="1"/>
  <c r="AVY27" i="1" s="1"/>
  <c r="AVZ27" i="1" s="1"/>
  <c r="AVN27" i="1"/>
  <c r="AVO27" i="1" s="1"/>
  <c r="AVL27" i="1"/>
  <c r="AVM27" i="1" s="1"/>
  <c r="AVA27" i="1"/>
  <c r="AVB27" i="1" s="1"/>
  <c r="AVC27" i="1" s="1"/>
  <c r="AVD27" i="1" s="1"/>
  <c r="AUR27" i="1"/>
  <c r="AUS27" i="1" s="1"/>
  <c r="AUP27" i="1"/>
  <c r="AUQ27" i="1" s="1"/>
  <c r="AUE27" i="1"/>
  <c r="AUF27" i="1" s="1"/>
  <c r="AUG27" i="1" s="1"/>
  <c r="AUH27" i="1" s="1"/>
  <c r="ATV27" i="1"/>
  <c r="ATW27" i="1" s="1"/>
  <c r="ATT27" i="1"/>
  <c r="ATU27" i="1" s="1"/>
  <c r="ATI27" i="1"/>
  <c r="ATJ27" i="1" s="1"/>
  <c r="ATK27" i="1" s="1"/>
  <c r="ATL27" i="1" s="1"/>
  <c r="ASX27" i="1"/>
  <c r="ASY27" i="1" s="1"/>
  <c r="ASZ27" i="1" s="1"/>
  <c r="ATA27" i="1" s="1"/>
  <c r="ASM27" i="1"/>
  <c r="ASN27" i="1" s="1"/>
  <c r="ASO27" i="1" s="1"/>
  <c r="ASP27" i="1" s="1"/>
  <c r="ASB27" i="1"/>
  <c r="ASC27" i="1" s="1"/>
  <c r="ASD27" i="1" s="1"/>
  <c r="ASE27" i="1" s="1"/>
  <c r="ARS27" i="1"/>
  <c r="ART27" i="1" s="1"/>
  <c r="ARQ27" i="1"/>
  <c r="ARR27" i="1" s="1"/>
  <c r="ARF27" i="1"/>
  <c r="ARG27" i="1" s="1"/>
  <c r="ARH27" i="1" s="1"/>
  <c r="ARI27" i="1" s="1"/>
  <c r="AQW27" i="1"/>
  <c r="AQX27" i="1" s="1"/>
  <c r="AQU27" i="1"/>
  <c r="AQV27" i="1" s="1"/>
  <c r="AQJ27" i="1"/>
  <c r="AQK27" i="1" s="1"/>
  <c r="AQL27" i="1" s="1"/>
  <c r="AQM27" i="1" s="1"/>
  <c r="APY27" i="1"/>
  <c r="APZ27" i="1" s="1"/>
  <c r="AQA27" i="1" s="1"/>
  <c r="AQB27" i="1" s="1"/>
  <c r="APP27" i="1"/>
  <c r="APQ27" i="1" s="1"/>
  <c r="APN27" i="1"/>
  <c r="APO27" i="1" s="1"/>
  <c r="APE27" i="1"/>
  <c r="APF27" i="1" s="1"/>
  <c r="APC27" i="1"/>
  <c r="APD27" i="1" s="1"/>
  <c r="AOR27" i="1"/>
  <c r="AOS27" i="1" s="1"/>
  <c r="AOT27" i="1" s="1"/>
  <c r="AOU27" i="1" s="1"/>
  <c r="AOI27" i="1"/>
  <c r="AOJ27" i="1" s="1"/>
  <c r="AOG27" i="1"/>
  <c r="AOH27" i="1" s="1"/>
  <c r="ANV27" i="1"/>
  <c r="ANW27" i="1" s="1"/>
  <c r="ANX27" i="1" s="1"/>
  <c r="ANY27" i="1" s="1"/>
  <c r="ANK27" i="1"/>
  <c r="ANL27" i="1" s="1"/>
  <c r="ANM27" i="1" s="1"/>
  <c r="ANN27" i="1" s="1"/>
  <c r="AMZ27" i="1"/>
  <c r="ANA27" i="1" s="1"/>
  <c r="ANB27" i="1" s="1"/>
  <c r="ANC27" i="1" s="1"/>
  <c r="AMO27" i="1"/>
  <c r="AMP27" i="1" s="1"/>
  <c r="AMQ27" i="1" s="1"/>
  <c r="AMR27" i="1" s="1"/>
  <c r="AMD27" i="1"/>
  <c r="AME27" i="1" s="1"/>
  <c r="AMF27" i="1" s="1"/>
  <c r="AMG27" i="1" s="1"/>
  <c r="ALS27" i="1"/>
  <c r="ALT27" i="1" s="1"/>
  <c r="ALU27" i="1" s="1"/>
  <c r="ALV27" i="1" s="1"/>
  <c r="ALH27" i="1"/>
  <c r="ALI27" i="1" s="1"/>
  <c r="ALJ27" i="1" s="1"/>
  <c r="ALK27" i="1" s="1"/>
  <c r="AKW27" i="1"/>
  <c r="AKX27" i="1" s="1"/>
  <c r="AKY27" i="1" s="1"/>
  <c r="AKZ27" i="1" s="1"/>
  <c r="AKL27" i="1"/>
  <c r="AKM27" i="1" s="1"/>
  <c r="AKN27" i="1" s="1"/>
  <c r="AKO27" i="1" s="1"/>
  <c r="AKC27" i="1"/>
  <c r="AKD27" i="1" s="1"/>
  <c r="AKA27" i="1"/>
  <c r="AKB27" i="1" s="1"/>
  <c r="AJR27" i="1"/>
  <c r="AJS27" i="1" s="1"/>
  <c r="AJP27" i="1"/>
  <c r="AJQ27" i="1" s="1"/>
  <c r="AJE27" i="1"/>
  <c r="AJF27" i="1" s="1"/>
  <c r="AJG27" i="1" s="1"/>
  <c r="AJH27" i="1" s="1"/>
  <c r="AIV27" i="1"/>
  <c r="AIW27" i="1" s="1"/>
  <c r="AIT27" i="1"/>
  <c r="AIU27" i="1" s="1"/>
  <c r="AII27" i="1"/>
  <c r="AIJ27" i="1" s="1"/>
  <c r="AIK27" i="1" s="1"/>
  <c r="AIL27" i="1" s="1"/>
  <c r="AHZ27" i="1"/>
  <c r="AIA27" i="1" s="1"/>
  <c r="AHX27" i="1"/>
  <c r="AHY27" i="1" s="1"/>
  <c r="AHM27" i="1"/>
  <c r="AHN27" i="1" s="1"/>
  <c r="AHO27" i="1" s="1"/>
  <c r="AHP27" i="1" s="1"/>
  <c r="AHD27" i="1"/>
  <c r="AHE27" i="1" s="1"/>
  <c r="AHB27" i="1"/>
  <c r="AHC27" i="1" s="1"/>
  <c r="AGQ27" i="1"/>
  <c r="AGR27" i="1" s="1"/>
  <c r="AGS27" i="1" s="1"/>
  <c r="AGT27" i="1" s="1"/>
  <c r="AGF27" i="1"/>
  <c r="AGG27" i="1" s="1"/>
  <c r="AGH27" i="1" s="1"/>
  <c r="AGI27" i="1" s="1"/>
  <c r="AFW27" i="1"/>
  <c r="AFX27" i="1" s="1"/>
  <c r="AFU27" i="1"/>
  <c r="AFV27" i="1" s="1"/>
  <c r="AFJ27" i="1"/>
  <c r="AFK27" i="1" s="1"/>
  <c r="AFL27" i="1" s="1"/>
  <c r="AFM27" i="1" s="1"/>
  <c r="AFA27" i="1"/>
  <c r="AFB27" i="1" s="1"/>
  <c r="AEY27" i="1"/>
  <c r="AEZ27" i="1" s="1"/>
  <c r="AEN27" i="1"/>
  <c r="AEO27" i="1" s="1"/>
  <c r="AEP27" i="1" s="1"/>
  <c r="AEQ27" i="1" s="1"/>
  <c r="AEC27" i="1"/>
  <c r="AED27" i="1" s="1"/>
  <c r="AEE27" i="1" s="1"/>
  <c r="AEF27" i="1" s="1"/>
  <c r="ADT27" i="1"/>
  <c r="ADU27" i="1" s="1"/>
  <c r="ADR27" i="1"/>
  <c r="ADS27" i="1" s="1"/>
  <c r="ADG27" i="1"/>
  <c r="ADH27" i="1" s="1"/>
  <c r="ADI27" i="1" s="1"/>
  <c r="ADJ27" i="1" s="1"/>
  <c r="ACV27" i="1"/>
  <c r="ACW27" i="1" s="1"/>
  <c r="ACX27" i="1" s="1"/>
  <c r="ACY27" i="1" s="1"/>
  <c r="ACM27" i="1"/>
  <c r="ACN27" i="1" s="1"/>
  <c r="ACK27" i="1"/>
  <c r="ACL27" i="1" s="1"/>
  <c r="ABZ27" i="1"/>
  <c r="ACA27" i="1" s="1"/>
  <c r="ACB27" i="1" s="1"/>
  <c r="ACC27" i="1" s="1"/>
  <c r="ABO27" i="1"/>
  <c r="ABP27" i="1" s="1"/>
  <c r="ABQ27" i="1" s="1"/>
  <c r="ABR27" i="1" s="1"/>
  <c r="ABD27" i="1"/>
  <c r="ABE27" i="1" s="1"/>
  <c r="ABF27" i="1" s="1"/>
  <c r="ABG27" i="1" s="1"/>
  <c r="AAU27" i="1"/>
  <c r="AAV27" i="1" s="1"/>
  <c r="AAS27" i="1"/>
  <c r="AAT27" i="1" s="1"/>
  <c r="AAH27" i="1"/>
  <c r="AAI27" i="1" s="1"/>
  <c r="AAJ27" i="1" s="1"/>
  <c r="AAK27" i="1" s="1"/>
  <c r="ZW27" i="1"/>
  <c r="ZX27" i="1" s="1"/>
  <c r="ZY27" i="1" s="1"/>
  <c r="ZZ27" i="1" s="1"/>
  <c r="ZL27" i="1"/>
  <c r="ZM27" i="1" s="1"/>
  <c r="ZN27" i="1" s="1"/>
  <c r="ZO27" i="1" s="1"/>
  <c r="ZA27" i="1"/>
  <c r="ZB27" i="1" s="1"/>
  <c r="ZC27" i="1" s="1"/>
  <c r="ZD27" i="1" s="1"/>
  <c r="YP27" i="1"/>
  <c r="YQ27" i="1" s="1"/>
  <c r="YR27" i="1" s="1"/>
  <c r="YS27" i="1" s="1"/>
  <c r="YG27" i="1"/>
  <c r="YH27" i="1" s="1"/>
  <c r="YE27" i="1"/>
  <c r="YF27" i="1" s="1"/>
  <c r="XV27" i="1"/>
  <c r="XW27" i="1" s="1"/>
  <c r="XT27" i="1"/>
  <c r="XU27" i="1" s="1"/>
  <c r="XK27" i="1"/>
  <c r="XL27" i="1" s="1"/>
  <c r="XI27" i="1"/>
  <c r="XJ27" i="1" s="1"/>
  <c r="WX27" i="1"/>
  <c r="WY27" i="1" s="1"/>
  <c r="WZ27" i="1" s="1"/>
  <c r="XA27" i="1" s="1"/>
  <c r="WM27" i="1"/>
  <c r="WN27" i="1" s="1"/>
  <c r="WO27" i="1" s="1"/>
  <c r="WP27" i="1" s="1"/>
  <c r="WD27" i="1"/>
  <c r="WE27" i="1" s="1"/>
  <c r="WB27" i="1"/>
  <c r="WC27" i="1" s="1"/>
  <c r="VQ27" i="1"/>
  <c r="VR27" i="1" s="1"/>
  <c r="VS27" i="1" s="1"/>
  <c r="VT27" i="1" s="1"/>
  <c r="VH27" i="1"/>
  <c r="VI27" i="1" s="1"/>
  <c r="VF27" i="1"/>
  <c r="VG27" i="1" s="1"/>
  <c r="UU27" i="1"/>
  <c r="UV27" i="1" s="1"/>
  <c r="UW27" i="1" s="1"/>
  <c r="UX27" i="1" s="1"/>
  <c r="UJ27" i="1"/>
  <c r="UK27" i="1" s="1"/>
  <c r="UL27" i="1" s="1"/>
  <c r="UM27" i="1" s="1"/>
  <c r="TY27" i="1"/>
  <c r="TZ27" i="1" s="1"/>
  <c r="UA27" i="1" s="1"/>
  <c r="UB27" i="1" s="1"/>
  <c r="TP27" i="1"/>
  <c r="TQ27" i="1" s="1"/>
  <c r="TN27" i="1"/>
  <c r="TO27" i="1" s="1"/>
  <c r="TC27" i="1"/>
  <c r="TD27" i="1" s="1"/>
  <c r="TE27" i="1" s="1"/>
  <c r="TF27" i="1" s="1"/>
  <c r="SR27" i="1"/>
  <c r="SS27" i="1" s="1"/>
  <c r="ST27" i="1" s="1"/>
  <c r="SU27" i="1" s="1"/>
  <c r="SG27" i="1"/>
  <c r="SH27" i="1" s="1"/>
  <c r="SI27" i="1" s="1"/>
  <c r="SJ27" i="1" s="1"/>
  <c r="RX27" i="1"/>
  <c r="RY27" i="1" s="1"/>
  <c r="RV27" i="1"/>
  <c r="RW27" i="1" s="1"/>
  <c r="RM27" i="1"/>
  <c r="RN27" i="1" s="1"/>
  <c r="RK27" i="1"/>
  <c r="RL27" i="1" s="1"/>
  <c r="RB27" i="1"/>
  <c r="RC27" i="1" s="1"/>
  <c r="QZ27" i="1"/>
  <c r="RA27" i="1" s="1"/>
  <c r="QO27" i="1"/>
  <c r="QP27" i="1" s="1"/>
  <c r="QQ27" i="1" s="1"/>
  <c r="QR27" i="1" s="1"/>
  <c r="QF27" i="1"/>
  <c r="QG27" i="1" s="1"/>
  <c r="QD27" i="1"/>
  <c r="QE27" i="1" s="1"/>
  <c r="PS27" i="1"/>
  <c r="PT27" i="1" s="1"/>
  <c r="PU27" i="1" s="1"/>
  <c r="PV27" i="1" s="1"/>
  <c r="PH27" i="1"/>
  <c r="PI27" i="1" s="1"/>
  <c r="PJ27" i="1" s="1"/>
  <c r="PK27" i="1" s="1"/>
  <c r="OY27" i="1"/>
  <c r="OZ27" i="1" s="1"/>
  <c r="OW27" i="1"/>
  <c r="OX27" i="1" s="1"/>
  <c r="OL27" i="1"/>
  <c r="OM27" i="1" s="1"/>
  <c r="ON27" i="1" s="1"/>
  <c r="OO27" i="1" s="1"/>
  <c r="OC27" i="1"/>
  <c r="OD27" i="1" s="1"/>
  <c r="OA27" i="1"/>
  <c r="OB27" i="1" s="1"/>
  <c r="NP27" i="1"/>
  <c r="NQ27" i="1" s="1"/>
  <c r="NR27" i="1" s="1"/>
  <c r="NS27" i="1" s="1"/>
  <c r="NE27" i="1"/>
  <c r="NF27" i="1" s="1"/>
  <c r="NG27" i="1" s="1"/>
  <c r="NH27" i="1" s="1"/>
  <c r="MT27" i="1"/>
  <c r="MU27" i="1" s="1"/>
  <c r="MV27" i="1" s="1"/>
  <c r="MW27" i="1" s="1"/>
  <c r="MK27" i="1"/>
  <c r="ML27" i="1" s="1"/>
  <c r="MI27" i="1"/>
  <c r="MJ27" i="1" s="1"/>
  <c r="LX27" i="1"/>
  <c r="LY27" i="1" s="1"/>
  <c r="LZ27" i="1" s="1"/>
  <c r="MA27" i="1" s="1"/>
  <c r="LO27" i="1"/>
  <c r="LP27" i="1" s="1"/>
  <c r="LM27" i="1"/>
  <c r="LN27" i="1" s="1"/>
  <c r="LD27" i="1"/>
  <c r="LE27" i="1" s="1"/>
  <c r="LB27" i="1"/>
  <c r="LC27" i="1" s="1"/>
  <c r="KS27" i="1"/>
  <c r="KT27" i="1" s="1"/>
  <c r="KQ27" i="1"/>
  <c r="KR27" i="1" s="1"/>
  <c r="KH27" i="1"/>
  <c r="KI27" i="1" s="1"/>
  <c r="KF27" i="1"/>
  <c r="KG27" i="1" s="1"/>
  <c r="JU27" i="1"/>
  <c r="JV27" i="1" s="1"/>
  <c r="JW27" i="1" s="1"/>
  <c r="JX27" i="1" s="1"/>
  <c r="JJ27" i="1"/>
  <c r="JK27" i="1" s="1"/>
  <c r="JL27" i="1" s="1"/>
  <c r="JM27" i="1" s="1"/>
  <c r="IY27" i="1"/>
  <c r="IZ27" i="1" s="1"/>
  <c r="JA27" i="1" s="1"/>
  <c r="JB27" i="1" s="1"/>
  <c r="IP27" i="1"/>
  <c r="IQ27" i="1" s="1"/>
  <c r="IN27" i="1"/>
  <c r="IO27" i="1" s="1"/>
  <c r="IC27" i="1"/>
  <c r="ID27" i="1" s="1"/>
  <c r="IE27" i="1" s="1"/>
  <c r="IF27" i="1" s="1"/>
  <c r="HT27" i="1"/>
  <c r="HU27" i="1" s="1"/>
  <c r="HR27" i="1"/>
  <c r="HS27" i="1" s="1"/>
  <c r="HG27" i="1"/>
  <c r="HH27" i="1" s="1"/>
  <c r="HI27" i="1" s="1"/>
  <c r="HJ27" i="1" s="1"/>
  <c r="GV27" i="1"/>
  <c r="GW27" i="1" s="1"/>
  <c r="GX27" i="1" s="1"/>
  <c r="GY27" i="1" s="1"/>
  <c r="GK27" i="1"/>
  <c r="GL27" i="1" s="1"/>
  <c r="GM27" i="1" s="1"/>
  <c r="GN27" i="1" s="1"/>
  <c r="GB27" i="1"/>
  <c r="GC27" i="1" s="1"/>
  <c r="FZ27" i="1"/>
  <c r="GA27" i="1" s="1"/>
  <c r="FO27" i="1"/>
  <c r="FP27" i="1" s="1"/>
  <c r="FQ27" i="1" s="1"/>
  <c r="FR27" i="1" s="1"/>
  <c r="FF27" i="1"/>
  <c r="FG27" i="1" s="1"/>
  <c r="FD27" i="1"/>
  <c r="FE27" i="1" s="1"/>
  <c r="EU27" i="1"/>
  <c r="EV27" i="1" s="1"/>
  <c r="ES27" i="1"/>
  <c r="ET27" i="1" s="1"/>
  <c r="EJ27" i="1"/>
  <c r="EK27" i="1" s="1"/>
  <c r="EH27" i="1"/>
  <c r="EI27" i="1" s="1"/>
  <c r="DW27" i="1"/>
  <c r="DX27" i="1" s="1"/>
  <c r="DY27" i="1" s="1"/>
  <c r="DZ27" i="1" s="1"/>
  <c r="DL27" i="1"/>
  <c r="DM27" i="1" s="1"/>
  <c r="DN27" i="1" s="1"/>
  <c r="DO27" i="1" s="1"/>
  <c r="DA27" i="1"/>
  <c r="DB27" i="1" s="1"/>
  <c r="DC27" i="1" s="1"/>
  <c r="DD27" i="1" s="1"/>
  <c r="CP27" i="1"/>
  <c r="CQ27" i="1" s="1"/>
  <c r="CR27" i="1" s="1"/>
  <c r="CS27" i="1" s="1"/>
  <c r="CE27" i="1"/>
  <c r="CF27" i="1" s="1"/>
  <c r="CG27" i="1" s="1"/>
  <c r="CH27" i="1" s="1"/>
  <c r="BT27" i="1"/>
  <c r="BU27" i="1" s="1"/>
  <c r="BV27" i="1" s="1"/>
  <c r="BW27" i="1" s="1"/>
  <c r="BI27" i="1"/>
  <c r="BJ27" i="1" s="1"/>
  <c r="BK27" i="1" s="1"/>
  <c r="BL27" i="1" s="1"/>
  <c r="AX27" i="1"/>
  <c r="AY27" i="1" s="1"/>
  <c r="AZ27" i="1" s="1"/>
  <c r="BA27" i="1" s="1"/>
  <c r="AM27" i="1"/>
  <c r="AN27" i="1" s="1"/>
  <c r="AO27" i="1" s="1"/>
  <c r="AP27" i="1" s="1"/>
  <c r="AD27" i="1"/>
  <c r="AE27" i="1" s="1"/>
  <c r="AB27" i="1"/>
  <c r="AC27" i="1" s="1"/>
  <c r="S27" i="1"/>
  <c r="T27" i="1" s="1"/>
  <c r="Q27" i="1"/>
  <c r="R27" i="1" s="1"/>
  <c r="F27" i="1"/>
  <c r="G27" i="1" s="1"/>
  <c r="H27" i="1" s="1"/>
  <c r="I27" i="1" s="1"/>
  <c r="CLK26" i="1"/>
  <c r="CLL26" i="1" s="1"/>
  <c r="CLI26" i="1"/>
  <c r="CLJ26" i="1" s="1"/>
  <c r="CKX26" i="1"/>
  <c r="CKY26" i="1" s="1"/>
  <c r="CKZ26" i="1" s="1"/>
  <c r="CLA26" i="1" s="1"/>
  <c r="CKM26" i="1"/>
  <c r="CKN26" i="1" s="1"/>
  <c r="CKO26" i="1" s="1"/>
  <c r="CKP26" i="1" s="1"/>
  <c r="CKB26" i="1"/>
  <c r="CKC26" i="1" s="1"/>
  <c r="CKD26" i="1" s="1"/>
  <c r="CKE26" i="1" s="1"/>
  <c r="CJQ26" i="1"/>
  <c r="CJR26" i="1" s="1"/>
  <c r="CJS26" i="1" s="1"/>
  <c r="CJT26" i="1" s="1"/>
  <c r="CJF26" i="1"/>
  <c r="CJG26" i="1" s="1"/>
  <c r="CJH26" i="1" s="1"/>
  <c r="CJI26" i="1" s="1"/>
  <c r="CIU26" i="1"/>
  <c r="CIV26" i="1" s="1"/>
  <c r="CIW26" i="1" s="1"/>
  <c r="CIX26" i="1" s="1"/>
  <c r="CIJ26" i="1"/>
  <c r="CIK26" i="1" s="1"/>
  <c r="CIL26" i="1" s="1"/>
  <c r="CIM26" i="1" s="1"/>
  <c r="CHY26" i="1"/>
  <c r="CHZ26" i="1" s="1"/>
  <c r="CIA26" i="1" s="1"/>
  <c r="CIB26" i="1" s="1"/>
  <c r="CHN26" i="1"/>
  <c r="CHO26" i="1" s="1"/>
  <c r="CHP26" i="1" s="1"/>
  <c r="CHQ26" i="1" s="1"/>
  <c r="CHE26" i="1"/>
  <c r="CHF26" i="1" s="1"/>
  <c r="CHC26" i="1"/>
  <c r="CHD26" i="1" s="1"/>
  <c r="CGR26" i="1"/>
  <c r="CGS26" i="1" s="1"/>
  <c r="CGT26" i="1" s="1"/>
  <c r="CGU26" i="1" s="1"/>
  <c r="CGI26" i="1"/>
  <c r="CGJ26" i="1" s="1"/>
  <c r="CGG26" i="1"/>
  <c r="CGH26" i="1" s="1"/>
  <c r="CFX26" i="1"/>
  <c r="CFY26" i="1" s="1"/>
  <c r="CFV26" i="1"/>
  <c r="CFW26" i="1" s="1"/>
  <c r="CFK26" i="1"/>
  <c r="CFL26" i="1" s="1"/>
  <c r="CFM26" i="1" s="1"/>
  <c r="CFN26" i="1" s="1"/>
  <c r="CFB26" i="1"/>
  <c r="CFC26" i="1" s="1"/>
  <c r="CEZ26" i="1"/>
  <c r="CFA26" i="1" s="1"/>
  <c r="CEO26" i="1"/>
  <c r="CEP26" i="1" s="1"/>
  <c r="CEQ26" i="1" s="1"/>
  <c r="CER26" i="1" s="1"/>
  <c r="CEF26" i="1"/>
  <c r="CEG26" i="1" s="1"/>
  <c r="CED26" i="1"/>
  <c r="CEE26" i="1" s="1"/>
  <c r="CDS26" i="1"/>
  <c r="CDT26" i="1" s="1"/>
  <c r="CDU26" i="1" s="1"/>
  <c r="CDV26" i="1" s="1"/>
  <c r="CDJ26" i="1"/>
  <c r="CDK26" i="1" s="1"/>
  <c r="CDH26" i="1"/>
  <c r="CDI26" i="1" s="1"/>
  <c r="CCY26" i="1"/>
  <c r="CCZ26" i="1" s="1"/>
  <c r="CCW26" i="1"/>
  <c r="CCX26" i="1" s="1"/>
  <c r="CCL26" i="1"/>
  <c r="CCM26" i="1" s="1"/>
  <c r="CCN26" i="1" s="1"/>
  <c r="CCO26" i="1" s="1"/>
  <c r="CCA26" i="1"/>
  <c r="CCB26" i="1" s="1"/>
  <c r="CCC26" i="1" s="1"/>
  <c r="CCD26" i="1" s="1"/>
  <c r="CBP26" i="1"/>
  <c r="CBQ26" i="1" s="1"/>
  <c r="CBR26" i="1" s="1"/>
  <c r="CBS26" i="1" s="1"/>
  <c r="CBE26" i="1"/>
  <c r="CBF26" i="1" s="1"/>
  <c r="CBG26" i="1" s="1"/>
  <c r="CBH26" i="1" s="1"/>
  <c r="CAV26" i="1"/>
  <c r="CAW26" i="1" s="1"/>
  <c r="CAT26" i="1"/>
  <c r="CAU26" i="1" s="1"/>
  <c r="CAK26" i="1"/>
  <c r="CAL26" i="1" s="1"/>
  <c r="CAI26" i="1"/>
  <c r="CAJ26" i="1" s="1"/>
  <c r="BZX26" i="1"/>
  <c r="BZY26" i="1" s="1"/>
  <c r="BZZ26" i="1" s="1"/>
  <c r="CAA26" i="1" s="1"/>
  <c r="BZO26" i="1"/>
  <c r="BZP26" i="1" s="1"/>
  <c r="BZM26" i="1"/>
  <c r="BZN26" i="1" s="1"/>
  <c r="BZB26" i="1"/>
  <c r="BZC26" i="1" s="1"/>
  <c r="BZD26" i="1" s="1"/>
  <c r="BZE26" i="1" s="1"/>
  <c r="BYQ26" i="1"/>
  <c r="BYR26" i="1" s="1"/>
  <c r="BYS26" i="1" s="1"/>
  <c r="BYT26" i="1" s="1"/>
  <c r="BYF26" i="1"/>
  <c r="BYG26" i="1" s="1"/>
  <c r="BYH26" i="1" s="1"/>
  <c r="BYI26" i="1" s="1"/>
  <c r="BXW26" i="1"/>
  <c r="BXX26" i="1" s="1"/>
  <c r="BXU26" i="1"/>
  <c r="BXV26" i="1" s="1"/>
  <c r="BXJ26" i="1"/>
  <c r="BXK26" i="1" s="1"/>
  <c r="BXL26" i="1" s="1"/>
  <c r="BXM26" i="1" s="1"/>
  <c r="BWY26" i="1"/>
  <c r="BWZ26" i="1" s="1"/>
  <c r="BXA26" i="1" s="1"/>
  <c r="BXB26" i="1" s="1"/>
  <c r="BWP26" i="1"/>
  <c r="BWQ26" i="1" s="1"/>
  <c r="BWN26" i="1"/>
  <c r="BWO26" i="1" s="1"/>
  <c r="BWC26" i="1"/>
  <c r="BWD26" i="1" s="1"/>
  <c r="BWE26" i="1" s="1"/>
  <c r="BWF26" i="1" s="1"/>
  <c r="BVR26" i="1"/>
  <c r="BVS26" i="1" s="1"/>
  <c r="BVT26" i="1" s="1"/>
  <c r="BVU26" i="1" s="1"/>
  <c r="BVI26" i="1"/>
  <c r="BVJ26" i="1" s="1"/>
  <c r="BVG26" i="1"/>
  <c r="BVH26" i="1" s="1"/>
  <c r="BUV26" i="1"/>
  <c r="BUW26" i="1" s="1"/>
  <c r="BUX26" i="1" s="1"/>
  <c r="BUY26" i="1" s="1"/>
  <c r="BUM26" i="1"/>
  <c r="BUN26" i="1" s="1"/>
  <c r="BUK26" i="1"/>
  <c r="BUL26" i="1" s="1"/>
  <c r="BTZ26" i="1"/>
  <c r="BUA26" i="1" s="1"/>
  <c r="BUB26" i="1" s="1"/>
  <c r="BUC26" i="1" s="1"/>
  <c r="BTO26" i="1"/>
  <c r="BTP26" i="1" s="1"/>
  <c r="BTQ26" i="1" s="1"/>
  <c r="BTR26" i="1" s="1"/>
  <c r="BTF26" i="1"/>
  <c r="BTG26" i="1" s="1"/>
  <c r="BTD26" i="1"/>
  <c r="BTE26" i="1" s="1"/>
  <c r="BSS26" i="1"/>
  <c r="BST26" i="1" s="1"/>
  <c r="BSU26" i="1" s="1"/>
  <c r="BSV26" i="1" s="1"/>
  <c r="BSJ26" i="1"/>
  <c r="BSK26" i="1" s="1"/>
  <c r="BSH26" i="1"/>
  <c r="BSI26" i="1" s="1"/>
  <c r="BRW26" i="1"/>
  <c r="BRX26" i="1" s="1"/>
  <c r="BRY26" i="1" s="1"/>
  <c r="BRZ26" i="1" s="1"/>
  <c r="BRL26" i="1"/>
  <c r="BRM26" i="1" s="1"/>
  <c r="BRN26" i="1" s="1"/>
  <c r="BRO26" i="1" s="1"/>
  <c r="BRA26" i="1"/>
  <c r="BRB26" i="1" s="1"/>
  <c r="BRC26" i="1" s="1"/>
  <c r="BRD26" i="1" s="1"/>
  <c r="BQR26" i="1"/>
  <c r="BQS26" i="1" s="1"/>
  <c r="BQP26" i="1"/>
  <c r="BQQ26" i="1" s="1"/>
  <c r="BQE26" i="1"/>
  <c r="BQF26" i="1" s="1"/>
  <c r="BQG26" i="1" s="1"/>
  <c r="BQH26" i="1" s="1"/>
  <c r="BPT26" i="1"/>
  <c r="BPU26" i="1" s="1"/>
  <c r="BPV26" i="1" s="1"/>
  <c r="BPW26" i="1" s="1"/>
  <c r="BPI26" i="1"/>
  <c r="BPJ26" i="1" s="1"/>
  <c r="BPK26" i="1" s="1"/>
  <c r="BPL26" i="1" s="1"/>
  <c r="BOZ26" i="1"/>
  <c r="BPA26" i="1" s="1"/>
  <c r="BOX26" i="1"/>
  <c r="BOY26" i="1" s="1"/>
  <c r="BOO26" i="1"/>
  <c r="BOP26" i="1" s="1"/>
  <c r="BOM26" i="1"/>
  <c r="BON26" i="1" s="1"/>
  <c r="BOD26" i="1"/>
  <c r="BOE26" i="1" s="1"/>
  <c r="BOB26" i="1"/>
  <c r="BOC26" i="1" s="1"/>
  <c r="BNQ26" i="1"/>
  <c r="BNR26" i="1" s="1"/>
  <c r="BNS26" i="1" s="1"/>
  <c r="BNT26" i="1" s="1"/>
  <c r="BNH26" i="1"/>
  <c r="BNI26" i="1" s="1"/>
  <c r="BNF26" i="1"/>
  <c r="BNG26" i="1" s="1"/>
  <c r="BMU26" i="1"/>
  <c r="BMV26" i="1" s="1"/>
  <c r="BMW26" i="1" s="1"/>
  <c r="BMX26" i="1" s="1"/>
  <c r="BMJ26" i="1"/>
  <c r="BMK26" i="1" s="1"/>
  <c r="BML26" i="1" s="1"/>
  <c r="BMM26" i="1" s="1"/>
  <c r="BMA26" i="1"/>
  <c r="BMB26" i="1" s="1"/>
  <c r="BLY26" i="1"/>
  <c r="BLZ26" i="1" s="1"/>
  <c r="BLN26" i="1"/>
  <c r="BLO26" i="1" s="1"/>
  <c r="BLP26" i="1" s="1"/>
  <c r="BLQ26" i="1" s="1"/>
  <c r="BLC26" i="1"/>
  <c r="BLD26" i="1" s="1"/>
  <c r="BLE26" i="1" s="1"/>
  <c r="BLF26" i="1" s="1"/>
  <c r="BKR26" i="1"/>
  <c r="BKS26" i="1" s="1"/>
  <c r="BKT26" i="1" s="1"/>
  <c r="BKU26" i="1" s="1"/>
  <c r="BKI26" i="1"/>
  <c r="BKJ26" i="1" s="1"/>
  <c r="BKG26" i="1"/>
  <c r="BKH26" i="1" s="1"/>
  <c r="BJV26" i="1"/>
  <c r="BJW26" i="1" s="1"/>
  <c r="BJX26" i="1" s="1"/>
  <c r="BJY26" i="1" s="1"/>
  <c r="BJM26" i="1"/>
  <c r="BJN26" i="1" s="1"/>
  <c r="BJK26" i="1"/>
  <c r="BJL26" i="1" s="1"/>
  <c r="BIZ26" i="1"/>
  <c r="BJA26" i="1" s="1"/>
  <c r="BJB26" i="1" s="1"/>
  <c r="BJC26" i="1" s="1"/>
  <c r="BIQ26" i="1"/>
  <c r="BIR26" i="1" s="1"/>
  <c r="BIO26" i="1"/>
  <c r="BIP26" i="1" s="1"/>
  <c r="BIF26" i="1"/>
  <c r="BIG26" i="1" s="1"/>
  <c r="BID26" i="1"/>
  <c r="BIE26" i="1" s="1"/>
  <c r="BHU26" i="1"/>
  <c r="BHV26" i="1" s="1"/>
  <c r="BHS26" i="1"/>
  <c r="BHT26" i="1" s="1"/>
  <c r="BHH26" i="1"/>
  <c r="BHI26" i="1" s="1"/>
  <c r="BHJ26" i="1" s="1"/>
  <c r="BHK26" i="1" s="1"/>
  <c r="BGW26" i="1"/>
  <c r="BGX26" i="1" s="1"/>
  <c r="BGY26" i="1" s="1"/>
  <c r="BGZ26" i="1" s="1"/>
  <c r="BGL26" i="1"/>
  <c r="BGM26" i="1" s="1"/>
  <c r="BGN26" i="1" s="1"/>
  <c r="BGO26" i="1" s="1"/>
  <c r="BGA26" i="1"/>
  <c r="BGB26" i="1" s="1"/>
  <c r="BGC26" i="1" s="1"/>
  <c r="BGD26" i="1" s="1"/>
  <c r="BFR26" i="1"/>
  <c r="BFS26" i="1" s="1"/>
  <c r="BFP26" i="1"/>
  <c r="BFQ26" i="1" s="1"/>
  <c r="BFE26" i="1"/>
  <c r="BFF26" i="1" s="1"/>
  <c r="BFG26" i="1" s="1"/>
  <c r="BFH26" i="1" s="1"/>
  <c r="BEV26" i="1"/>
  <c r="BEW26" i="1" s="1"/>
  <c r="BET26" i="1"/>
  <c r="BEU26" i="1" s="1"/>
  <c r="BEI26" i="1"/>
  <c r="BEJ26" i="1" s="1"/>
  <c r="BEK26" i="1" s="1"/>
  <c r="BEL26" i="1" s="1"/>
  <c r="BDX26" i="1"/>
  <c r="BDY26" i="1" s="1"/>
  <c r="BDZ26" i="1" s="1"/>
  <c r="BEA26" i="1" s="1"/>
  <c r="BDO26" i="1"/>
  <c r="BDP26" i="1" s="1"/>
  <c r="BDM26" i="1"/>
  <c r="BDN26" i="1" s="1"/>
  <c r="BDD26" i="1"/>
  <c r="BDE26" i="1" s="1"/>
  <c r="BDB26" i="1"/>
  <c r="BDC26" i="1" s="1"/>
  <c r="BCQ26" i="1"/>
  <c r="BCR26" i="1" s="1"/>
  <c r="BCS26" i="1" s="1"/>
  <c r="BCT26" i="1" s="1"/>
  <c r="BCH26" i="1"/>
  <c r="BCI26" i="1" s="1"/>
  <c r="BCF26" i="1"/>
  <c r="BCG26" i="1" s="1"/>
  <c r="BBW26" i="1"/>
  <c r="BBX26" i="1" s="1"/>
  <c r="BBU26" i="1"/>
  <c r="BBV26" i="1" s="1"/>
  <c r="BBL26" i="1"/>
  <c r="BBM26" i="1" s="1"/>
  <c r="BBJ26" i="1"/>
  <c r="BBK26" i="1" s="1"/>
  <c r="BAY26" i="1"/>
  <c r="BAZ26" i="1" s="1"/>
  <c r="BBA26" i="1" s="1"/>
  <c r="BBB26" i="1" s="1"/>
  <c r="BAP26" i="1"/>
  <c r="BAQ26" i="1" s="1"/>
  <c r="BAN26" i="1"/>
  <c r="BAO26" i="1" s="1"/>
  <c r="BAE26" i="1"/>
  <c r="BAF26" i="1" s="1"/>
  <c r="BAC26" i="1"/>
  <c r="BAD26" i="1" s="1"/>
  <c r="AZR26" i="1"/>
  <c r="AZS26" i="1" s="1"/>
  <c r="AZT26" i="1" s="1"/>
  <c r="AZU26" i="1" s="1"/>
  <c r="AZI26" i="1"/>
  <c r="AZJ26" i="1" s="1"/>
  <c r="AZG26" i="1"/>
  <c r="AZH26" i="1" s="1"/>
  <c r="AYV26" i="1"/>
  <c r="AYW26" i="1" s="1"/>
  <c r="AYX26" i="1" s="1"/>
  <c r="AYY26" i="1" s="1"/>
  <c r="AYK26" i="1"/>
  <c r="AYL26" i="1" s="1"/>
  <c r="AYM26" i="1" s="1"/>
  <c r="AYN26" i="1" s="1"/>
  <c r="AXZ26" i="1"/>
  <c r="AYA26" i="1" s="1"/>
  <c r="AYB26" i="1" s="1"/>
  <c r="AYC26" i="1" s="1"/>
  <c r="AXQ26" i="1"/>
  <c r="AXR26" i="1" s="1"/>
  <c r="AXO26" i="1"/>
  <c r="AXP26" i="1" s="1"/>
  <c r="AXF26" i="1"/>
  <c r="AXG26" i="1" s="1"/>
  <c r="AXD26" i="1"/>
  <c r="AXE26" i="1" s="1"/>
  <c r="AWU26" i="1"/>
  <c r="AWV26" i="1" s="1"/>
  <c r="AWS26" i="1"/>
  <c r="AWT26" i="1" s="1"/>
  <c r="AWH26" i="1"/>
  <c r="AWI26" i="1" s="1"/>
  <c r="AWJ26" i="1" s="1"/>
  <c r="AWK26" i="1" s="1"/>
  <c r="AVY26" i="1"/>
  <c r="AVZ26" i="1" s="1"/>
  <c r="AVW26" i="1"/>
  <c r="AVX26" i="1" s="1"/>
  <c r="AVL26" i="1"/>
  <c r="AVM26" i="1" s="1"/>
  <c r="AVN26" i="1" s="1"/>
  <c r="AVO26" i="1" s="1"/>
  <c r="AVA26" i="1"/>
  <c r="AVB26" i="1" s="1"/>
  <c r="AVC26" i="1" s="1"/>
  <c r="AVD26" i="1" s="1"/>
  <c r="AUP26" i="1"/>
  <c r="AUQ26" i="1" s="1"/>
  <c r="AUR26" i="1" s="1"/>
  <c r="AUS26" i="1" s="1"/>
  <c r="AUE26" i="1"/>
  <c r="AUF26" i="1" s="1"/>
  <c r="AUG26" i="1" s="1"/>
  <c r="AUH26" i="1" s="1"/>
  <c r="ATT26" i="1"/>
  <c r="ATU26" i="1" s="1"/>
  <c r="ATV26" i="1" s="1"/>
  <c r="ATW26" i="1" s="1"/>
  <c r="ATI26" i="1"/>
  <c r="ATJ26" i="1" s="1"/>
  <c r="ATK26" i="1" s="1"/>
  <c r="ATL26" i="1" s="1"/>
  <c r="ASX26" i="1"/>
  <c r="ASY26" i="1" s="1"/>
  <c r="ASZ26" i="1" s="1"/>
  <c r="ATA26" i="1" s="1"/>
  <c r="ASM26" i="1"/>
  <c r="ASN26" i="1" s="1"/>
  <c r="ASO26" i="1" s="1"/>
  <c r="ASP26" i="1" s="1"/>
  <c r="ASB26" i="1"/>
  <c r="ASC26" i="1" s="1"/>
  <c r="ASD26" i="1" s="1"/>
  <c r="ASE26" i="1" s="1"/>
  <c r="ARS26" i="1"/>
  <c r="ART26" i="1" s="1"/>
  <c r="ARQ26" i="1"/>
  <c r="ARR26" i="1" s="1"/>
  <c r="ARF26" i="1"/>
  <c r="ARG26" i="1" s="1"/>
  <c r="ARH26" i="1" s="1"/>
  <c r="ARI26" i="1" s="1"/>
  <c r="AQW26" i="1"/>
  <c r="AQX26" i="1" s="1"/>
  <c r="AQU26" i="1"/>
  <c r="AQV26" i="1" s="1"/>
  <c r="AQL26" i="1"/>
  <c r="AQM26" i="1" s="1"/>
  <c r="AQJ26" i="1"/>
  <c r="AQK26" i="1" s="1"/>
  <c r="APY26" i="1"/>
  <c r="APZ26" i="1" s="1"/>
  <c r="AQA26" i="1" s="1"/>
  <c r="AQB26" i="1" s="1"/>
  <c r="APP26" i="1"/>
  <c r="APQ26" i="1" s="1"/>
  <c r="APN26" i="1"/>
  <c r="APO26" i="1" s="1"/>
  <c r="APC26" i="1"/>
  <c r="APD26" i="1" s="1"/>
  <c r="APE26" i="1" s="1"/>
  <c r="APF26" i="1" s="1"/>
  <c r="AOR26" i="1"/>
  <c r="AOS26" i="1" s="1"/>
  <c r="AOT26" i="1" s="1"/>
  <c r="AOU26" i="1" s="1"/>
  <c r="AOG26" i="1"/>
  <c r="AOH26" i="1" s="1"/>
  <c r="AOI26" i="1" s="1"/>
  <c r="AOJ26" i="1" s="1"/>
  <c r="ANV26" i="1"/>
  <c r="ANW26" i="1" s="1"/>
  <c r="ANX26" i="1" s="1"/>
  <c r="ANY26" i="1" s="1"/>
  <c r="ANK26" i="1"/>
  <c r="ANL26" i="1" s="1"/>
  <c r="ANM26" i="1" s="1"/>
  <c r="ANN26" i="1" s="1"/>
  <c r="AMZ26" i="1"/>
  <c r="ANA26" i="1" s="1"/>
  <c r="ANB26" i="1" s="1"/>
  <c r="ANC26" i="1" s="1"/>
  <c r="AMQ26" i="1"/>
  <c r="AMR26" i="1" s="1"/>
  <c r="AMO26" i="1"/>
  <c r="AMP26" i="1" s="1"/>
  <c r="AMD26" i="1"/>
  <c r="AME26" i="1" s="1"/>
  <c r="AMF26" i="1" s="1"/>
  <c r="AMG26" i="1" s="1"/>
  <c r="ALU26" i="1"/>
  <c r="ALV26" i="1" s="1"/>
  <c r="ALS26" i="1"/>
  <c r="ALT26" i="1" s="1"/>
  <c r="ALJ26" i="1"/>
  <c r="ALK26" i="1" s="1"/>
  <c r="ALH26" i="1"/>
  <c r="ALI26" i="1" s="1"/>
  <c r="AKW26" i="1"/>
  <c r="AKX26" i="1" s="1"/>
  <c r="AKY26" i="1" s="1"/>
  <c r="AKZ26" i="1" s="1"/>
  <c r="AKL26" i="1"/>
  <c r="AKM26" i="1" s="1"/>
  <c r="AKN26" i="1" s="1"/>
  <c r="AKO26" i="1" s="1"/>
  <c r="AKC26" i="1"/>
  <c r="AKD26" i="1" s="1"/>
  <c r="AKA26" i="1"/>
  <c r="AKB26" i="1" s="1"/>
  <c r="AJP26" i="1"/>
  <c r="AJQ26" i="1" s="1"/>
  <c r="AJR26" i="1" s="1"/>
  <c r="AJS26" i="1" s="1"/>
  <c r="AJE26" i="1"/>
  <c r="AJF26" i="1" s="1"/>
  <c r="AJG26" i="1" s="1"/>
  <c r="AJH26" i="1" s="1"/>
  <c r="AIT26" i="1"/>
  <c r="AIU26" i="1" s="1"/>
  <c r="AIV26" i="1" s="1"/>
  <c r="AIW26" i="1" s="1"/>
  <c r="AIK26" i="1"/>
  <c r="AIL26" i="1" s="1"/>
  <c r="AII26" i="1"/>
  <c r="AIJ26" i="1" s="1"/>
  <c r="AHX26" i="1"/>
  <c r="AHY26" i="1" s="1"/>
  <c r="AHZ26" i="1" s="1"/>
  <c r="AIA26" i="1" s="1"/>
  <c r="AHM26" i="1"/>
  <c r="AHN26" i="1" s="1"/>
  <c r="AHO26" i="1" s="1"/>
  <c r="AHP26" i="1" s="1"/>
  <c r="AHD26" i="1"/>
  <c r="AHE26" i="1" s="1"/>
  <c r="AHB26" i="1"/>
  <c r="AHC26" i="1" s="1"/>
  <c r="AGQ26" i="1"/>
  <c r="AGR26" i="1" s="1"/>
  <c r="AGS26" i="1" s="1"/>
  <c r="AGT26" i="1" s="1"/>
  <c r="AGF26" i="1"/>
  <c r="AGG26" i="1" s="1"/>
  <c r="AGH26" i="1" s="1"/>
  <c r="AGI26" i="1" s="1"/>
  <c r="AFW26" i="1"/>
  <c r="AFX26" i="1" s="1"/>
  <c r="AFU26" i="1"/>
  <c r="AFV26" i="1" s="1"/>
  <c r="AFJ26" i="1"/>
  <c r="AFK26" i="1" s="1"/>
  <c r="AFL26" i="1" s="1"/>
  <c r="AFM26" i="1" s="1"/>
  <c r="AFA26" i="1"/>
  <c r="AFB26" i="1" s="1"/>
  <c r="AEY26" i="1"/>
  <c r="AEZ26" i="1" s="1"/>
  <c r="AEP26" i="1"/>
  <c r="AEQ26" i="1" s="1"/>
  <c r="AEN26" i="1"/>
  <c r="AEO26" i="1" s="1"/>
  <c r="AEC26" i="1"/>
  <c r="AED26" i="1" s="1"/>
  <c r="AEE26" i="1" s="1"/>
  <c r="AEF26" i="1" s="1"/>
  <c r="ADT26" i="1"/>
  <c r="ADU26" i="1" s="1"/>
  <c r="ADR26" i="1"/>
  <c r="ADS26" i="1" s="1"/>
  <c r="ADG26" i="1"/>
  <c r="ADH26" i="1" s="1"/>
  <c r="ADI26" i="1" s="1"/>
  <c r="ADJ26" i="1" s="1"/>
  <c r="ACV26" i="1"/>
  <c r="ACW26" i="1" s="1"/>
  <c r="ACX26" i="1" s="1"/>
  <c r="ACY26" i="1" s="1"/>
  <c r="ACK26" i="1"/>
  <c r="ACL26" i="1" s="1"/>
  <c r="ACM26" i="1" s="1"/>
  <c r="ACN26" i="1" s="1"/>
  <c r="ABZ26" i="1"/>
  <c r="ACA26" i="1" s="1"/>
  <c r="ACB26" i="1" s="1"/>
  <c r="ACC26" i="1" s="1"/>
  <c r="ABO26" i="1"/>
  <c r="ABP26" i="1" s="1"/>
  <c r="ABQ26" i="1" s="1"/>
  <c r="ABR26" i="1" s="1"/>
  <c r="ABF26" i="1"/>
  <c r="ABG26" i="1" s="1"/>
  <c r="ABD26" i="1"/>
  <c r="ABE26" i="1" s="1"/>
  <c r="AAS26" i="1"/>
  <c r="AAT26" i="1" s="1"/>
  <c r="AAU26" i="1" s="1"/>
  <c r="AAV26" i="1" s="1"/>
  <c r="AAH26" i="1"/>
  <c r="AAI26" i="1" s="1"/>
  <c r="AAJ26" i="1" s="1"/>
  <c r="AAK26" i="1" s="1"/>
  <c r="ZW26" i="1"/>
  <c r="ZX26" i="1" s="1"/>
  <c r="ZY26" i="1" s="1"/>
  <c r="ZZ26" i="1" s="1"/>
  <c r="ZN26" i="1"/>
  <c r="ZO26" i="1" s="1"/>
  <c r="ZL26" i="1"/>
  <c r="ZM26" i="1" s="1"/>
  <c r="ZA26" i="1"/>
  <c r="ZB26" i="1" s="1"/>
  <c r="ZC26" i="1" s="1"/>
  <c r="ZD26" i="1" s="1"/>
  <c r="YR26" i="1"/>
  <c r="YS26" i="1" s="1"/>
  <c r="YP26" i="1"/>
  <c r="YQ26" i="1" s="1"/>
  <c r="YE26" i="1"/>
  <c r="YF26" i="1" s="1"/>
  <c r="YG26" i="1" s="1"/>
  <c r="YH26" i="1" s="1"/>
  <c r="XV26" i="1"/>
  <c r="XW26" i="1" s="1"/>
  <c r="XT26" i="1"/>
  <c r="XU26" i="1" s="1"/>
  <c r="XI26" i="1"/>
  <c r="XJ26" i="1" s="1"/>
  <c r="XK26" i="1" s="1"/>
  <c r="XL26" i="1" s="1"/>
  <c r="WX26" i="1"/>
  <c r="WY26" i="1" s="1"/>
  <c r="WZ26" i="1" s="1"/>
  <c r="XA26" i="1" s="1"/>
  <c r="WO26" i="1"/>
  <c r="WP26" i="1" s="1"/>
  <c r="WM26" i="1"/>
  <c r="WN26" i="1" s="1"/>
  <c r="WB26" i="1"/>
  <c r="WC26" i="1" s="1"/>
  <c r="WD26" i="1" s="1"/>
  <c r="WE26" i="1" s="1"/>
  <c r="VQ26" i="1"/>
  <c r="VR26" i="1" s="1"/>
  <c r="VS26" i="1" s="1"/>
  <c r="VT26" i="1" s="1"/>
  <c r="VF26" i="1"/>
  <c r="VG26" i="1" s="1"/>
  <c r="VH26" i="1" s="1"/>
  <c r="VI26" i="1" s="1"/>
  <c r="UW26" i="1"/>
  <c r="UX26" i="1" s="1"/>
  <c r="UU26" i="1"/>
  <c r="UV26" i="1" s="1"/>
  <c r="UJ26" i="1"/>
  <c r="UK26" i="1" s="1"/>
  <c r="UL26" i="1" s="1"/>
  <c r="UM26" i="1" s="1"/>
  <c r="UA26" i="1"/>
  <c r="UB26" i="1" s="1"/>
  <c r="TY26" i="1"/>
  <c r="TZ26" i="1" s="1"/>
  <c r="TN26" i="1"/>
  <c r="TO26" i="1" s="1"/>
  <c r="TP26" i="1" s="1"/>
  <c r="TQ26" i="1" s="1"/>
  <c r="TE26" i="1"/>
  <c r="TF26" i="1" s="1"/>
  <c r="TC26" i="1"/>
  <c r="TD26" i="1" s="1"/>
  <c r="SR26" i="1"/>
  <c r="SS26" i="1" s="1"/>
  <c r="ST26" i="1" s="1"/>
  <c r="SU26" i="1" s="1"/>
  <c r="SI26" i="1"/>
  <c r="SJ26" i="1" s="1"/>
  <c r="SG26" i="1"/>
  <c r="SH26" i="1" s="1"/>
  <c r="RV26" i="1"/>
  <c r="RW26" i="1" s="1"/>
  <c r="RX26" i="1" s="1"/>
  <c r="RY26" i="1" s="1"/>
  <c r="RK26" i="1"/>
  <c r="RL26" i="1" s="1"/>
  <c r="RM26" i="1" s="1"/>
  <c r="RN26" i="1" s="1"/>
  <c r="QZ26" i="1"/>
  <c r="RA26" i="1" s="1"/>
  <c r="RB26" i="1" s="1"/>
  <c r="RC26" i="1" s="1"/>
  <c r="QO26" i="1"/>
  <c r="QP26" i="1" s="1"/>
  <c r="QQ26" i="1" s="1"/>
  <c r="QR26" i="1" s="1"/>
  <c r="QF26" i="1"/>
  <c r="QG26" i="1" s="1"/>
  <c r="QD26" i="1"/>
  <c r="QE26" i="1" s="1"/>
  <c r="PS26" i="1"/>
  <c r="PT26" i="1" s="1"/>
  <c r="PU26" i="1" s="1"/>
  <c r="PV26" i="1" s="1"/>
  <c r="PJ26" i="1"/>
  <c r="PK26" i="1" s="1"/>
  <c r="PH26" i="1"/>
  <c r="PI26" i="1" s="1"/>
  <c r="OW26" i="1"/>
  <c r="OX26" i="1" s="1"/>
  <c r="OY26" i="1" s="1"/>
  <c r="OZ26" i="1" s="1"/>
  <c r="OL26" i="1"/>
  <c r="OM26" i="1" s="1"/>
  <c r="ON26" i="1" s="1"/>
  <c r="OO26" i="1" s="1"/>
  <c r="OA26" i="1"/>
  <c r="OB26" i="1" s="1"/>
  <c r="OC26" i="1" s="1"/>
  <c r="OD26" i="1" s="1"/>
  <c r="NR26" i="1"/>
  <c r="NS26" i="1" s="1"/>
  <c r="NP26" i="1"/>
  <c r="NQ26" i="1" s="1"/>
  <c r="NE26" i="1"/>
  <c r="NF26" i="1" s="1"/>
  <c r="NG26" i="1" s="1"/>
  <c r="NH26" i="1" s="1"/>
  <c r="MT26" i="1"/>
  <c r="MU26" i="1" s="1"/>
  <c r="MV26" i="1" s="1"/>
  <c r="MW26" i="1" s="1"/>
  <c r="MI26" i="1"/>
  <c r="MJ26" i="1" s="1"/>
  <c r="MK26" i="1" s="1"/>
  <c r="ML26" i="1" s="1"/>
  <c r="LX26" i="1"/>
  <c r="LY26" i="1" s="1"/>
  <c r="LZ26" i="1" s="1"/>
  <c r="MA26" i="1" s="1"/>
  <c r="LO26" i="1"/>
  <c r="LP26" i="1" s="1"/>
  <c r="LM26" i="1"/>
  <c r="LN26" i="1" s="1"/>
  <c r="LB26" i="1"/>
  <c r="LC26" i="1" s="1"/>
  <c r="LD26" i="1" s="1"/>
  <c r="LE26" i="1" s="1"/>
  <c r="KS26" i="1"/>
  <c r="KT26" i="1" s="1"/>
  <c r="KQ26" i="1"/>
  <c r="KR26" i="1" s="1"/>
  <c r="KF26" i="1"/>
  <c r="KG26" i="1" s="1"/>
  <c r="KH26" i="1" s="1"/>
  <c r="KI26" i="1" s="1"/>
  <c r="JW26" i="1"/>
  <c r="JX26" i="1" s="1"/>
  <c r="JU26" i="1"/>
  <c r="JV26" i="1" s="1"/>
  <c r="JJ26" i="1"/>
  <c r="JK26" i="1" s="1"/>
  <c r="JL26" i="1" s="1"/>
  <c r="JM26" i="1" s="1"/>
  <c r="JA26" i="1"/>
  <c r="JB26" i="1" s="1"/>
  <c r="IY26" i="1"/>
  <c r="IZ26" i="1" s="1"/>
  <c r="IN26" i="1"/>
  <c r="IO26" i="1" s="1"/>
  <c r="IP26" i="1" s="1"/>
  <c r="IQ26" i="1" s="1"/>
  <c r="IE26" i="1"/>
  <c r="IF26" i="1" s="1"/>
  <c r="IC26" i="1"/>
  <c r="ID26" i="1" s="1"/>
  <c r="HR26" i="1"/>
  <c r="HS26" i="1" s="1"/>
  <c r="HT26" i="1" s="1"/>
  <c r="HU26" i="1" s="1"/>
  <c r="HI26" i="1"/>
  <c r="HJ26" i="1" s="1"/>
  <c r="HG26" i="1"/>
  <c r="HH26" i="1" s="1"/>
  <c r="GV26" i="1"/>
  <c r="GW26" i="1" s="1"/>
  <c r="GX26" i="1" s="1"/>
  <c r="GY26" i="1" s="1"/>
  <c r="GK26" i="1"/>
  <c r="GL26" i="1" s="1"/>
  <c r="GM26" i="1" s="1"/>
  <c r="GN26" i="1" s="1"/>
  <c r="FZ26" i="1"/>
  <c r="GA26" i="1" s="1"/>
  <c r="GB26" i="1" s="1"/>
  <c r="GC26" i="1" s="1"/>
  <c r="FO26" i="1"/>
  <c r="FP26" i="1" s="1"/>
  <c r="FQ26" i="1" s="1"/>
  <c r="FR26" i="1" s="1"/>
  <c r="FD26" i="1"/>
  <c r="FE26" i="1" s="1"/>
  <c r="FF26" i="1" s="1"/>
  <c r="FG26" i="1" s="1"/>
  <c r="EU26" i="1"/>
  <c r="EV26" i="1" s="1"/>
  <c r="ES26" i="1"/>
  <c r="ET26" i="1" s="1"/>
  <c r="EH26" i="1"/>
  <c r="EI26" i="1" s="1"/>
  <c r="EJ26" i="1" s="1"/>
  <c r="EK26" i="1" s="1"/>
  <c r="DY26" i="1"/>
  <c r="DZ26" i="1" s="1"/>
  <c r="DW26" i="1"/>
  <c r="DX26" i="1" s="1"/>
  <c r="DL26" i="1"/>
  <c r="DM26" i="1" s="1"/>
  <c r="DN26" i="1" s="1"/>
  <c r="DO26" i="1" s="1"/>
  <c r="DA26" i="1"/>
  <c r="DB26" i="1" s="1"/>
  <c r="DC26" i="1" s="1"/>
  <c r="DD26" i="1" s="1"/>
  <c r="CP26" i="1"/>
  <c r="CQ26" i="1" s="1"/>
  <c r="CR26" i="1" s="1"/>
  <c r="CS26" i="1" s="1"/>
  <c r="CG26" i="1"/>
  <c r="CH26" i="1" s="1"/>
  <c r="CE26" i="1"/>
  <c r="CF26" i="1" s="1"/>
  <c r="BT26" i="1"/>
  <c r="BU26" i="1" s="1"/>
  <c r="BV26" i="1" s="1"/>
  <c r="BW26" i="1" s="1"/>
  <c r="BI26" i="1"/>
  <c r="BJ26" i="1" s="1"/>
  <c r="BK26" i="1" s="1"/>
  <c r="BL26" i="1" s="1"/>
  <c r="AX26" i="1"/>
  <c r="AY26" i="1" s="1"/>
  <c r="AZ26" i="1" s="1"/>
  <c r="BA26" i="1" s="1"/>
  <c r="AO26" i="1"/>
  <c r="AP26" i="1" s="1"/>
  <c r="AM26" i="1"/>
  <c r="AN26" i="1" s="1"/>
  <c r="AB26" i="1"/>
  <c r="AC26" i="1" s="1"/>
  <c r="AD26" i="1" s="1"/>
  <c r="AE26" i="1" s="1"/>
  <c r="Q26" i="1"/>
  <c r="R26" i="1" s="1"/>
  <c r="S26" i="1" s="1"/>
  <c r="T26" i="1" s="1"/>
  <c r="F26" i="1"/>
  <c r="G26" i="1" s="1"/>
  <c r="H26" i="1" s="1"/>
  <c r="I26" i="1" s="1"/>
  <c r="CLK25" i="1"/>
  <c r="CLL25" i="1" s="1"/>
  <c r="CLI25" i="1"/>
  <c r="CLJ25" i="1" s="1"/>
  <c r="CKX25" i="1"/>
  <c r="CKY25" i="1" s="1"/>
  <c r="CKZ25" i="1" s="1"/>
  <c r="CLA25" i="1" s="1"/>
  <c r="CKO25" i="1"/>
  <c r="CKP25" i="1" s="1"/>
  <c r="CKM25" i="1"/>
  <c r="CKN25" i="1" s="1"/>
  <c r="CKB25" i="1"/>
  <c r="CKC25" i="1" s="1"/>
  <c r="CKD25" i="1" s="1"/>
  <c r="CKE25" i="1" s="1"/>
  <c r="CJQ25" i="1"/>
  <c r="CJR25" i="1" s="1"/>
  <c r="CJS25" i="1" s="1"/>
  <c r="CJT25" i="1" s="1"/>
  <c r="CJF25" i="1"/>
  <c r="CJG25" i="1" s="1"/>
  <c r="CJH25" i="1" s="1"/>
  <c r="CJI25" i="1" s="1"/>
  <c r="CIU25" i="1"/>
  <c r="CIV25" i="1" s="1"/>
  <c r="CIW25" i="1" s="1"/>
  <c r="CIX25" i="1" s="1"/>
  <c r="CIJ25" i="1"/>
  <c r="CIK25" i="1" s="1"/>
  <c r="CIL25" i="1" s="1"/>
  <c r="CIM25" i="1" s="1"/>
  <c r="CIA25" i="1"/>
  <c r="CIB25" i="1" s="1"/>
  <c r="CHY25" i="1"/>
  <c r="CHZ25" i="1" s="1"/>
  <c r="CHN25" i="1"/>
  <c r="CHO25" i="1" s="1"/>
  <c r="CHP25" i="1" s="1"/>
  <c r="CHQ25" i="1" s="1"/>
  <c r="CHE25" i="1"/>
  <c r="CHF25" i="1" s="1"/>
  <c r="CHC25" i="1"/>
  <c r="CHD25" i="1" s="1"/>
  <c r="CGR25" i="1"/>
  <c r="CGS25" i="1" s="1"/>
  <c r="CGT25" i="1" s="1"/>
  <c r="CGU25" i="1" s="1"/>
  <c r="CGI25" i="1"/>
  <c r="CGJ25" i="1" s="1"/>
  <c r="CGG25" i="1"/>
  <c r="CGH25" i="1" s="1"/>
  <c r="CFV25" i="1"/>
  <c r="CFW25" i="1" s="1"/>
  <c r="CFX25" i="1" s="1"/>
  <c r="CFY25" i="1" s="1"/>
  <c r="CFM25" i="1"/>
  <c r="CFN25" i="1" s="1"/>
  <c r="CFK25" i="1"/>
  <c r="CFL25" i="1" s="1"/>
  <c r="CEZ25" i="1"/>
  <c r="CFA25" i="1" s="1"/>
  <c r="CFB25" i="1" s="1"/>
  <c r="CFC25" i="1" s="1"/>
  <c r="CEO25" i="1"/>
  <c r="CEP25" i="1" s="1"/>
  <c r="CEQ25" i="1" s="1"/>
  <c r="CER25" i="1" s="1"/>
  <c r="CED25" i="1"/>
  <c r="CEE25" i="1" s="1"/>
  <c r="CEF25" i="1" s="1"/>
  <c r="CEG25" i="1" s="1"/>
  <c r="CDS25" i="1"/>
  <c r="CDT25" i="1" s="1"/>
  <c r="CDU25" i="1" s="1"/>
  <c r="CDV25" i="1" s="1"/>
  <c r="CDH25" i="1"/>
  <c r="CDI25" i="1" s="1"/>
  <c r="CDJ25" i="1" s="1"/>
  <c r="CDK25" i="1" s="1"/>
  <c r="CCY25" i="1"/>
  <c r="CCZ25" i="1" s="1"/>
  <c r="CCW25" i="1"/>
  <c r="CCX25" i="1" s="1"/>
  <c r="CCL25" i="1"/>
  <c r="CCM25" i="1" s="1"/>
  <c r="CCN25" i="1" s="1"/>
  <c r="CCO25" i="1" s="1"/>
  <c r="CCC25" i="1"/>
  <c r="CCD25" i="1" s="1"/>
  <c r="CCA25" i="1"/>
  <c r="CCB25" i="1" s="1"/>
  <c r="CBP25" i="1"/>
  <c r="CBQ25" i="1" s="1"/>
  <c r="CBR25" i="1" s="1"/>
  <c r="CBS25" i="1" s="1"/>
  <c r="CBG25" i="1"/>
  <c r="CBH25" i="1" s="1"/>
  <c r="CBE25" i="1"/>
  <c r="CBF25" i="1" s="1"/>
  <c r="CAT25" i="1"/>
  <c r="CAU25" i="1" s="1"/>
  <c r="CAV25" i="1" s="1"/>
  <c r="CAW25" i="1" s="1"/>
  <c r="CAI25" i="1"/>
  <c r="CAJ25" i="1" s="1"/>
  <c r="CAK25" i="1" s="1"/>
  <c r="CAL25" i="1" s="1"/>
  <c r="BZX25" i="1"/>
  <c r="BZY25" i="1" s="1"/>
  <c r="BZZ25" i="1" s="1"/>
  <c r="CAA25" i="1" s="1"/>
  <c r="BZM25" i="1"/>
  <c r="BZN25" i="1" s="1"/>
  <c r="BZO25" i="1" s="1"/>
  <c r="BZP25" i="1" s="1"/>
  <c r="BZB25" i="1"/>
  <c r="BZC25" i="1" s="1"/>
  <c r="BZD25" i="1" s="1"/>
  <c r="BZE25" i="1" s="1"/>
  <c r="BYS25" i="1"/>
  <c r="BYT25" i="1" s="1"/>
  <c r="BYQ25" i="1"/>
  <c r="BYR25" i="1" s="1"/>
  <c r="BYF25" i="1"/>
  <c r="BYG25" i="1" s="1"/>
  <c r="BYH25" i="1" s="1"/>
  <c r="BYI25" i="1" s="1"/>
  <c r="BXU25" i="1"/>
  <c r="BXV25" i="1" s="1"/>
  <c r="BXW25" i="1" s="1"/>
  <c r="BXX25" i="1" s="1"/>
  <c r="BXJ25" i="1"/>
  <c r="BXK25" i="1" s="1"/>
  <c r="BXL25" i="1" s="1"/>
  <c r="BXM25" i="1" s="1"/>
  <c r="BXA25" i="1"/>
  <c r="BXB25" i="1" s="1"/>
  <c r="BWY25" i="1"/>
  <c r="BWZ25" i="1" s="1"/>
  <c r="BWN25" i="1"/>
  <c r="BWO25" i="1" s="1"/>
  <c r="BWP25" i="1" s="1"/>
  <c r="BWQ25" i="1" s="1"/>
  <c r="BWE25" i="1"/>
  <c r="BWF25" i="1" s="1"/>
  <c r="BWC25" i="1"/>
  <c r="BWD25" i="1" s="1"/>
  <c r="BVR25" i="1"/>
  <c r="BVS25" i="1" s="1"/>
  <c r="BVT25" i="1" s="1"/>
  <c r="BVU25" i="1" s="1"/>
  <c r="BVG25" i="1"/>
  <c r="BVH25" i="1" s="1"/>
  <c r="BVI25" i="1" s="1"/>
  <c r="BVJ25" i="1" s="1"/>
  <c r="BUV25" i="1"/>
  <c r="BUW25" i="1" s="1"/>
  <c r="BUX25" i="1" s="1"/>
  <c r="BUY25" i="1" s="1"/>
  <c r="BUM25" i="1"/>
  <c r="BUN25" i="1" s="1"/>
  <c r="BUK25" i="1"/>
  <c r="BUL25" i="1" s="1"/>
  <c r="BTZ25" i="1"/>
  <c r="BUA25" i="1" s="1"/>
  <c r="BUB25" i="1" s="1"/>
  <c r="BUC25" i="1" s="1"/>
  <c r="BTO25" i="1"/>
  <c r="BTP25" i="1" s="1"/>
  <c r="BTQ25" i="1" s="1"/>
  <c r="BTR25" i="1" s="1"/>
  <c r="BTD25" i="1"/>
  <c r="BTE25" i="1" s="1"/>
  <c r="BTF25" i="1" s="1"/>
  <c r="BTG25" i="1" s="1"/>
  <c r="BSS25" i="1"/>
  <c r="BST25" i="1" s="1"/>
  <c r="BSU25" i="1" s="1"/>
  <c r="BSV25" i="1" s="1"/>
  <c r="BSH25" i="1"/>
  <c r="BSI25" i="1" s="1"/>
  <c r="BSJ25" i="1" s="1"/>
  <c r="BSK25" i="1" s="1"/>
  <c r="BRW25" i="1"/>
  <c r="BRX25" i="1" s="1"/>
  <c r="BRY25" i="1" s="1"/>
  <c r="BRZ25" i="1" s="1"/>
  <c r="BRL25" i="1"/>
  <c r="BRM25" i="1" s="1"/>
  <c r="BRN25" i="1" s="1"/>
  <c r="BRO25" i="1" s="1"/>
  <c r="BRC25" i="1"/>
  <c r="BRD25" i="1" s="1"/>
  <c r="BRA25" i="1"/>
  <c r="BRB25" i="1" s="1"/>
  <c r="BQP25" i="1"/>
  <c r="BQQ25" i="1" s="1"/>
  <c r="BQR25" i="1" s="1"/>
  <c r="BQS25" i="1" s="1"/>
  <c r="BQG25" i="1"/>
  <c r="BQH25" i="1" s="1"/>
  <c r="BQE25" i="1"/>
  <c r="BQF25" i="1" s="1"/>
  <c r="BPT25" i="1"/>
  <c r="BPU25" i="1" s="1"/>
  <c r="BPV25" i="1" s="1"/>
  <c r="BPW25" i="1" s="1"/>
  <c r="BPI25" i="1"/>
  <c r="BPJ25" i="1" s="1"/>
  <c r="BPK25" i="1" s="1"/>
  <c r="BPL25" i="1" s="1"/>
  <c r="BOX25" i="1"/>
  <c r="BOY25" i="1" s="1"/>
  <c r="BOZ25" i="1" s="1"/>
  <c r="BPA25" i="1" s="1"/>
  <c r="BOM25" i="1"/>
  <c r="BON25" i="1" s="1"/>
  <c r="BOO25" i="1" s="1"/>
  <c r="BOP25" i="1" s="1"/>
  <c r="BOB25" i="1"/>
  <c r="BOC25" i="1" s="1"/>
  <c r="BOD25" i="1" s="1"/>
  <c r="BOE25" i="1" s="1"/>
  <c r="BNS25" i="1"/>
  <c r="BNT25" i="1" s="1"/>
  <c r="BNQ25" i="1"/>
  <c r="BNR25" i="1" s="1"/>
  <c r="BNF25" i="1"/>
  <c r="BNG25" i="1" s="1"/>
  <c r="BNH25" i="1" s="1"/>
  <c r="BNI25" i="1" s="1"/>
  <c r="BMU25" i="1"/>
  <c r="BMV25" i="1" s="1"/>
  <c r="BMW25" i="1" s="1"/>
  <c r="BMX25" i="1" s="1"/>
  <c r="BMJ25" i="1"/>
  <c r="BMK25" i="1" s="1"/>
  <c r="BML25" i="1" s="1"/>
  <c r="BMM25" i="1" s="1"/>
  <c r="BMA25" i="1"/>
  <c r="BMB25" i="1" s="1"/>
  <c r="BLY25" i="1"/>
  <c r="BLZ25" i="1" s="1"/>
  <c r="BLN25" i="1"/>
  <c r="BLO25" i="1" s="1"/>
  <c r="BLP25" i="1" s="1"/>
  <c r="BLQ25" i="1" s="1"/>
  <c r="BLE25" i="1"/>
  <c r="BLF25" i="1" s="1"/>
  <c r="BLC25" i="1"/>
  <c r="BLD25" i="1" s="1"/>
  <c r="BKR25" i="1"/>
  <c r="BKS25" i="1" s="1"/>
  <c r="BKT25" i="1" s="1"/>
  <c r="BKU25" i="1" s="1"/>
  <c r="BKI25" i="1"/>
  <c r="BKJ25" i="1" s="1"/>
  <c r="BKG25" i="1"/>
  <c r="BKH25" i="1" s="1"/>
  <c r="BJV25" i="1"/>
  <c r="BJW25" i="1" s="1"/>
  <c r="BJX25" i="1" s="1"/>
  <c r="BJY25" i="1" s="1"/>
  <c r="BJK25" i="1"/>
  <c r="BJL25" i="1" s="1"/>
  <c r="BJM25" i="1" s="1"/>
  <c r="BJN25" i="1" s="1"/>
  <c r="BIZ25" i="1"/>
  <c r="BJA25" i="1" s="1"/>
  <c r="BJB25" i="1" s="1"/>
  <c r="BJC25" i="1" s="1"/>
  <c r="BIO25" i="1"/>
  <c r="BIP25" i="1" s="1"/>
  <c r="BIQ25" i="1" s="1"/>
  <c r="BIR25" i="1" s="1"/>
  <c r="BID25" i="1"/>
  <c r="BIE25" i="1" s="1"/>
  <c r="BIF25" i="1" s="1"/>
  <c r="BIG25" i="1" s="1"/>
  <c r="BHS25" i="1"/>
  <c r="BHT25" i="1" s="1"/>
  <c r="BHU25" i="1" s="1"/>
  <c r="BHV25" i="1" s="1"/>
  <c r="BHH25" i="1"/>
  <c r="BHI25" i="1" s="1"/>
  <c r="BHJ25" i="1" s="1"/>
  <c r="BHK25" i="1" s="1"/>
  <c r="BGY25" i="1"/>
  <c r="BGZ25" i="1" s="1"/>
  <c r="BGW25" i="1"/>
  <c r="BGX25" i="1" s="1"/>
  <c r="BGL25" i="1"/>
  <c r="BGM25" i="1" s="1"/>
  <c r="BGN25" i="1" s="1"/>
  <c r="BGO25" i="1" s="1"/>
  <c r="BGA25" i="1"/>
  <c r="BGB25" i="1" s="1"/>
  <c r="BGC25" i="1" s="1"/>
  <c r="BGD25" i="1" s="1"/>
  <c r="BFP25" i="1"/>
  <c r="BFQ25" i="1" s="1"/>
  <c r="BFR25" i="1" s="1"/>
  <c r="BFS25" i="1" s="1"/>
  <c r="BFE25" i="1"/>
  <c r="BFF25" i="1" s="1"/>
  <c r="BFG25" i="1" s="1"/>
  <c r="BFH25" i="1" s="1"/>
  <c r="BET25" i="1"/>
  <c r="BEU25" i="1" s="1"/>
  <c r="BEV25" i="1" s="1"/>
  <c r="BEW25" i="1" s="1"/>
  <c r="BEK25" i="1"/>
  <c r="BEL25" i="1" s="1"/>
  <c r="BEI25" i="1"/>
  <c r="BEJ25" i="1" s="1"/>
  <c r="BDX25" i="1"/>
  <c r="BDY25" i="1" s="1"/>
  <c r="BDZ25" i="1" s="1"/>
  <c r="BEA25" i="1" s="1"/>
  <c r="BDM25" i="1"/>
  <c r="BDN25" i="1" s="1"/>
  <c r="BDO25" i="1" s="1"/>
  <c r="BDP25" i="1" s="1"/>
  <c r="BDB25" i="1"/>
  <c r="BDC25" i="1" s="1"/>
  <c r="BDD25" i="1" s="1"/>
  <c r="BDE25" i="1" s="1"/>
  <c r="BCS25" i="1"/>
  <c r="BCT25" i="1" s="1"/>
  <c r="BCQ25" i="1"/>
  <c r="BCR25" i="1" s="1"/>
  <c r="BCF25" i="1"/>
  <c r="BCG25" i="1" s="1"/>
  <c r="BCH25" i="1" s="1"/>
  <c r="BCI25" i="1" s="1"/>
  <c r="BBW25" i="1"/>
  <c r="BBX25" i="1" s="1"/>
  <c r="BBU25" i="1"/>
  <c r="BBV25" i="1" s="1"/>
  <c r="BBJ25" i="1"/>
  <c r="BBK25" i="1" s="1"/>
  <c r="BBL25" i="1" s="1"/>
  <c r="BBM25" i="1" s="1"/>
  <c r="BBA25" i="1"/>
  <c r="BBB25" i="1" s="1"/>
  <c r="BAY25" i="1"/>
  <c r="BAZ25" i="1" s="1"/>
  <c r="BAN25" i="1"/>
  <c r="BAO25" i="1" s="1"/>
  <c r="BAP25" i="1" s="1"/>
  <c r="BAQ25" i="1" s="1"/>
  <c r="BAE25" i="1"/>
  <c r="BAF25" i="1" s="1"/>
  <c r="BAC25" i="1"/>
  <c r="BAD25" i="1" s="1"/>
  <c r="AZR25" i="1"/>
  <c r="AZS25" i="1" s="1"/>
  <c r="AZT25" i="1" s="1"/>
  <c r="AZU25" i="1" s="1"/>
  <c r="AZG25" i="1"/>
  <c r="AZH25" i="1" s="1"/>
  <c r="AZI25" i="1" s="1"/>
  <c r="AZJ25" i="1" s="1"/>
  <c r="AYV25" i="1"/>
  <c r="AYW25" i="1" s="1"/>
  <c r="AYX25" i="1" s="1"/>
  <c r="AYY25" i="1" s="1"/>
  <c r="AYM25" i="1"/>
  <c r="AYN25" i="1" s="1"/>
  <c r="AYK25" i="1"/>
  <c r="AYL25" i="1" s="1"/>
  <c r="AXZ25" i="1"/>
  <c r="AYA25" i="1" s="1"/>
  <c r="AYB25" i="1" s="1"/>
  <c r="AYC25" i="1" s="1"/>
  <c r="AXQ25" i="1"/>
  <c r="AXR25" i="1" s="1"/>
  <c r="AXO25" i="1"/>
  <c r="AXP25" i="1" s="1"/>
  <c r="AXD25" i="1"/>
  <c r="AXE25" i="1" s="1"/>
  <c r="AXF25" i="1" s="1"/>
  <c r="AXG25" i="1" s="1"/>
  <c r="AWU25" i="1"/>
  <c r="AWV25" i="1" s="1"/>
  <c r="AWS25" i="1"/>
  <c r="AWT25" i="1" s="1"/>
  <c r="AWH25" i="1"/>
  <c r="AWI25" i="1" s="1"/>
  <c r="AWJ25" i="1" s="1"/>
  <c r="AWK25" i="1" s="1"/>
  <c r="AVY25" i="1"/>
  <c r="AVZ25" i="1" s="1"/>
  <c r="AVW25" i="1"/>
  <c r="AVX25" i="1" s="1"/>
  <c r="AVL25" i="1"/>
  <c r="AVM25" i="1" s="1"/>
  <c r="AVN25" i="1" s="1"/>
  <c r="AVO25" i="1" s="1"/>
  <c r="AVA25" i="1"/>
  <c r="AVB25" i="1" s="1"/>
  <c r="AVC25" i="1" s="1"/>
  <c r="AVD25" i="1" s="1"/>
  <c r="AUP25" i="1"/>
  <c r="AUQ25" i="1" s="1"/>
  <c r="AUR25" i="1" s="1"/>
  <c r="AUS25" i="1" s="1"/>
  <c r="AUE25" i="1"/>
  <c r="AUF25" i="1" s="1"/>
  <c r="AUG25" i="1" s="1"/>
  <c r="AUH25" i="1" s="1"/>
  <c r="ATT25" i="1"/>
  <c r="ATU25" i="1" s="1"/>
  <c r="ATV25" i="1" s="1"/>
  <c r="ATW25" i="1" s="1"/>
  <c r="ATK25" i="1"/>
  <c r="ATL25" i="1" s="1"/>
  <c r="ATI25" i="1"/>
  <c r="ATJ25" i="1" s="1"/>
  <c r="ASX25" i="1"/>
  <c r="ASY25" i="1" s="1"/>
  <c r="ASZ25" i="1" s="1"/>
  <c r="ATA25" i="1" s="1"/>
  <c r="ASO25" i="1"/>
  <c r="ASP25" i="1" s="1"/>
  <c r="ASM25" i="1"/>
  <c r="ASN25" i="1" s="1"/>
  <c r="ASB25" i="1"/>
  <c r="ASC25" i="1" s="1"/>
  <c r="ASD25" i="1" s="1"/>
  <c r="ASE25" i="1" s="1"/>
  <c r="ARS25" i="1"/>
  <c r="ART25" i="1" s="1"/>
  <c r="ARQ25" i="1"/>
  <c r="ARR25" i="1" s="1"/>
  <c r="ARF25" i="1"/>
  <c r="ARG25" i="1" s="1"/>
  <c r="ARH25" i="1" s="1"/>
  <c r="ARI25" i="1" s="1"/>
  <c r="AQU25" i="1"/>
  <c r="AQV25" i="1" s="1"/>
  <c r="AQW25" i="1" s="1"/>
  <c r="AQX25" i="1" s="1"/>
  <c r="AQJ25" i="1"/>
  <c r="AQK25" i="1" s="1"/>
  <c r="AQL25" i="1" s="1"/>
  <c r="AQM25" i="1" s="1"/>
  <c r="APY25" i="1"/>
  <c r="APZ25" i="1" s="1"/>
  <c r="AQA25" i="1" s="1"/>
  <c r="AQB25" i="1" s="1"/>
  <c r="APN25" i="1"/>
  <c r="APO25" i="1" s="1"/>
  <c r="APP25" i="1" s="1"/>
  <c r="APQ25" i="1" s="1"/>
  <c r="APC25" i="1"/>
  <c r="APD25" i="1" s="1"/>
  <c r="APE25" i="1" s="1"/>
  <c r="APF25" i="1" s="1"/>
  <c r="AOR25" i="1"/>
  <c r="AOS25" i="1" s="1"/>
  <c r="AOT25" i="1" s="1"/>
  <c r="AOU25" i="1" s="1"/>
  <c r="AOI25" i="1"/>
  <c r="AOJ25" i="1" s="1"/>
  <c r="AOG25" i="1"/>
  <c r="AOH25" i="1" s="1"/>
  <c r="ANV25" i="1"/>
  <c r="ANW25" i="1" s="1"/>
  <c r="ANX25" i="1" s="1"/>
  <c r="ANY25" i="1" s="1"/>
  <c r="ANK25" i="1"/>
  <c r="ANL25" i="1" s="1"/>
  <c r="ANM25" i="1" s="1"/>
  <c r="ANN25" i="1" s="1"/>
  <c r="AMZ25" i="1"/>
  <c r="ANA25" i="1" s="1"/>
  <c r="ANB25" i="1" s="1"/>
  <c r="ANC25" i="1" s="1"/>
  <c r="AMQ25" i="1"/>
  <c r="AMR25" i="1" s="1"/>
  <c r="AMO25" i="1"/>
  <c r="AMP25" i="1" s="1"/>
  <c r="AMD25" i="1"/>
  <c r="AME25" i="1" s="1"/>
  <c r="AMF25" i="1" s="1"/>
  <c r="AMG25" i="1" s="1"/>
  <c r="ALS25" i="1"/>
  <c r="ALT25" i="1" s="1"/>
  <c r="ALU25" i="1" s="1"/>
  <c r="ALV25" i="1" s="1"/>
  <c r="ALH25" i="1"/>
  <c r="ALI25" i="1" s="1"/>
  <c r="ALJ25" i="1" s="1"/>
  <c r="ALK25" i="1" s="1"/>
  <c r="AKY25" i="1"/>
  <c r="AKZ25" i="1" s="1"/>
  <c r="AKW25" i="1"/>
  <c r="AKX25" i="1" s="1"/>
  <c r="AKL25" i="1"/>
  <c r="AKM25" i="1" s="1"/>
  <c r="AKN25" i="1" s="1"/>
  <c r="AKO25" i="1" s="1"/>
  <c r="AKC25" i="1"/>
  <c r="AKD25" i="1" s="1"/>
  <c r="AKA25" i="1"/>
  <c r="AKB25" i="1" s="1"/>
  <c r="AJP25" i="1"/>
  <c r="AJQ25" i="1" s="1"/>
  <c r="AJR25" i="1" s="1"/>
  <c r="AJS25" i="1" s="1"/>
  <c r="AJE25" i="1"/>
  <c r="AJF25" i="1" s="1"/>
  <c r="AJG25" i="1" s="1"/>
  <c r="AJH25" i="1" s="1"/>
  <c r="AIT25" i="1"/>
  <c r="AIU25" i="1" s="1"/>
  <c r="AIV25" i="1" s="1"/>
  <c r="AIW25" i="1" s="1"/>
  <c r="AII25" i="1"/>
  <c r="AIJ25" i="1" s="1"/>
  <c r="AIK25" i="1" s="1"/>
  <c r="AIL25" i="1" s="1"/>
  <c r="AHX25" i="1"/>
  <c r="AHY25" i="1" s="1"/>
  <c r="AHZ25" i="1" s="1"/>
  <c r="AIA25" i="1" s="1"/>
  <c r="AHO25" i="1"/>
  <c r="AHP25" i="1" s="1"/>
  <c r="AHM25" i="1"/>
  <c r="AHN25" i="1" s="1"/>
  <c r="AHB25" i="1"/>
  <c r="AHC25" i="1" s="1"/>
  <c r="AHD25" i="1" s="1"/>
  <c r="AHE25" i="1" s="1"/>
  <c r="AGQ25" i="1"/>
  <c r="AGR25" i="1" s="1"/>
  <c r="AGS25" i="1" s="1"/>
  <c r="AGT25" i="1" s="1"/>
  <c r="AGF25" i="1"/>
  <c r="AGG25" i="1" s="1"/>
  <c r="AGH25" i="1" s="1"/>
  <c r="AGI25" i="1" s="1"/>
  <c r="AFU25" i="1"/>
  <c r="AFV25" i="1" s="1"/>
  <c r="AFW25" i="1" s="1"/>
  <c r="AFX25" i="1" s="1"/>
  <c r="AFJ25" i="1"/>
  <c r="AFK25" i="1" s="1"/>
  <c r="AFL25" i="1" s="1"/>
  <c r="AFM25" i="1" s="1"/>
  <c r="AEY25" i="1"/>
  <c r="AEZ25" i="1" s="1"/>
  <c r="AFA25" i="1" s="1"/>
  <c r="AFB25" i="1" s="1"/>
  <c r="AEN25" i="1"/>
  <c r="AEO25" i="1" s="1"/>
  <c r="AEP25" i="1" s="1"/>
  <c r="AEQ25" i="1" s="1"/>
  <c r="AEC25" i="1"/>
  <c r="AED25" i="1" s="1"/>
  <c r="AEE25" i="1" s="1"/>
  <c r="AEF25" i="1" s="1"/>
  <c r="ADR25" i="1"/>
  <c r="ADS25" i="1" s="1"/>
  <c r="ADT25" i="1" s="1"/>
  <c r="ADU25" i="1" s="1"/>
  <c r="ADI25" i="1"/>
  <c r="ADJ25" i="1" s="1"/>
  <c r="ADG25" i="1"/>
  <c r="ADH25" i="1" s="1"/>
  <c r="ACV25" i="1"/>
  <c r="ACW25" i="1" s="1"/>
  <c r="ACX25" i="1" s="1"/>
  <c r="ACY25" i="1" s="1"/>
  <c r="ACM25" i="1"/>
  <c r="ACN25" i="1" s="1"/>
  <c r="ACK25" i="1"/>
  <c r="ACL25" i="1" s="1"/>
  <c r="ABZ25" i="1"/>
  <c r="ACA25" i="1" s="1"/>
  <c r="ACB25" i="1" s="1"/>
  <c r="ACC25" i="1" s="1"/>
  <c r="ABQ25" i="1"/>
  <c r="ABR25" i="1" s="1"/>
  <c r="ABO25" i="1"/>
  <c r="ABP25" i="1" s="1"/>
  <c r="ABD25" i="1"/>
  <c r="ABE25" i="1" s="1"/>
  <c r="ABF25" i="1" s="1"/>
  <c r="ABG25" i="1" s="1"/>
  <c r="AAU25" i="1"/>
  <c r="AAV25" i="1" s="1"/>
  <c r="AAS25" i="1"/>
  <c r="AAT25" i="1" s="1"/>
  <c r="AAH25" i="1"/>
  <c r="AAI25" i="1" s="1"/>
  <c r="AAJ25" i="1" s="1"/>
  <c r="AAK25" i="1" s="1"/>
  <c r="ZW25" i="1"/>
  <c r="ZX25" i="1" s="1"/>
  <c r="ZY25" i="1" s="1"/>
  <c r="ZZ25" i="1" s="1"/>
  <c r="ZL25" i="1"/>
  <c r="ZM25" i="1" s="1"/>
  <c r="ZN25" i="1" s="1"/>
  <c r="ZO25" i="1" s="1"/>
  <c r="ZA25" i="1"/>
  <c r="ZB25" i="1" s="1"/>
  <c r="ZC25" i="1" s="1"/>
  <c r="ZD25" i="1" s="1"/>
  <c r="YP25" i="1"/>
  <c r="YQ25" i="1" s="1"/>
  <c r="YR25" i="1" s="1"/>
  <c r="YS25" i="1" s="1"/>
  <c r="YE25" i="1"/>
  <c r="YF25" i="1" s="1"/>
  <c r="YG25" i="1" s="1"/>
  <c r="YH25" i="1" s="1"/>
  <c r="XT25" i="1"/>
  <c r="XU25" i="1" s="1"/>
  <c r="XV25" i="1" s="1"/>
  <c r="XW25" i="1" s="1"/>
  <c r="XI25" i="1"/>
  <c r="XJ25" i="1" s="1"/>
  <c r="XK25" i="1" s="1"/>
  <c r="XL25" i="1" s="1"/>
  <c r="WX25" i="1"/>
  <c r="WY25" i="1" s="1"/>
  <c r="WZ25" i="1" s="1"/>
  <c r="XA25" i="1" s="1"/>
  <c r="WM25" i="1"/>
  <c r="WN25" i="1" s="1"/>
  <c r="WO25" i="1" s="1"/>
  <c r="WP25" i="1" s="1"/>
  <c r="WB25" i="1"/>
  <c r="WC25" i="1" s="1"/>
  <c r="WD25" i="1" s="1"/>
  <c r="WE25" i="1" s="1"/>
  <c r="VS25" i="1"/>
  <c r="VT25" i="1" s="1"/>
  <c r="VQ25" i="1"/>
  <c r="VR25" i="1" s="1"/>
  <c r="VF25" i="1"/>
  <c r="VG25" i="1" s="1"/>
  <c r="VH25" i="1" s="1"/>
  <c r="VI25" i="1" s="1"/>
  <c r="UU25" i="1"/>
  <c r="UV25" i="1" s="1"/>
  <c r="UW25" i="1" s="1"/>
  <c r="UX25" i="1" s="1"/>
  <c r="UJ25" i="1"/>
  <c r="UK25" i="1" s="1"/>
  <c r="UL25" i="1" s="1"/>
  <c r="UM25" i="1" s="1"/>
  <c r="UA25" i="1"/>
  <c r="UB25" i="1" s="1"/>
  <c r="TY25" i="1"/>
  <c r="TZ25" i="1" s="1"/>
  <c r="TN25" i="1"/>
  <c r="TO25" i="1" s="1"/>
  <c r="TP25" i="1" s="1"/>
  <c r="TQ25" i="1" s="1"/>
  <c r="TC25" i="1"/>
  <c r="TD25" i="1" s="1"/>
  <c r="TE25" i="1" s="1"/>
  <c r="TF25" i="1" s="1"/>
  <c r="SR25" i="1"/>
  <c r="SS25" i="1" s="1"/>
  <c r="ST25" i="1" s="1"/>
  <c r="SU25" i="1" s="1"/>
  <c r="SI25" i="1"/>
  <c r="SJ25" i="1" s="1"/>
  <c r="SG25" i="1"/>
  <c r="SH25" i="1" s="1"/>
  <c r="RV25" i="1"/>
  <c r="RW25" i="1" s="1"/>
  <c r="RX25" i="1" s="1"/>
  <c r="RY25" i="1" s="1"/>
  <c r="RK25" i="1"/>
  <c r="RL25" i="1" s="1"/>
  <c r="RM25" i="1" s="1"/>
  <c r="RN25" i="1" s="1"/>
  <c r="QZ25" i="1"/>
  <c r="RA25" i="1" s="1"/>
  <c r="RB25" i="1" s="1"/>
  <c r="RC25" i="1" s="1"/>
  <c r="QO25" i="1"/>
  <c r="QP25" i="1" s="1"/>
  <c r="QQ25" i="1" s="1"/>
  <c r="QR25" i="1" s="1"/>
  <c r="QD25" i="1"/>
  <c r="QE25" i="1" s="1"/>
  <c r="QF25" i="1" s="1"/>
  <c r="QG25" i="1" s="1"/>
  <c r="PU25" i="1"/>
  <c r="PV25" i="1" s="1"/>
  <c r="PS25" i="1"/>
  <c r="PT25" i="1" s="1"/>
  <c r="PH25" i="1"/>
  <c r="PI25" i="1" s="1"/>
  <c r="PJ25" i="1" s="1"/>
  <c r="PK25" i="1" s="1"/>
  <c r="OY25" i="1"/>
  <c r="OZ25" i="1" s="1"/>
  <c r="OW25" i="1"/>
  <c r="OX25" i="1" s="1"/>
  <c r="OL25" i="1"/>
  <c r="OM25" i="1" s="1"/>
  <c r="ON25" i="1" s="1"/>
  <c r="OO25" i="1" s="1"/>
  <c r="OA25" i="1"/>
  <c r="OB25" i="1" s="1"/>
  <c r="OC25" i="1" s="1"/>
  <c r="OD25" i="1" s="1"/>
  <c r="NP25" i="1"/>
  <c r="NQ25" i="1" s="1"/>
  <c r="NR25" i="1" s="1"/>
  <c r="NS25" i="1" s="1"/>
  <c r="NG25" i="1"/>
  <c r="NH25" i="1" s="1"/>
  <c r="NE25" i="1"/>
  <c r="NF25" i="1" s="1"/>
  <c r="MT25" i="1"/>
  <c r="MU25" i="1" s="1"/>
  <c r="MV25" i="1" s="1"/>
  <c r="MW25" i="1" s="1"/>
  <c r="MI25" i="1"/>
  <c r="MJ25" i="1" s="1"/>
  <c r="MK25" i="1" s="1"/>
  <c r="ML25" i="1" s="1"/>
  <c r="LX25" i="1"/>
  <c r="LY25" i="1" s="1"/>
  <c r="LZ25" i="1" s="1"/>
  <c r="MA25" i="1" s="1"/>
  <c r="LO25" i="1"/>
  <c r="LP25" i="1" s="1"/>
  <c r="LM25" i="1"/>
  <c r="LN25" i="1" s="1"/>
  <c r="LB25" i="1"/>
  <c r="LC25" i="1" s="1"/>
  <c r="LD25" i="1" s="1"/>
  <c r="LE25" i="1" s="1"/>
  <c r="KQ25" i="1"/>
  <c r="KR25" i="1" s="1"/>
  <c r="KS25" i="1" s="1"/>
  <c r="KT25" i="1" s="1"/>
  <c r="KF25" i="1"/>
  <c r="KG25" i="1" s="1"/>
  <c r="KH25" i="1" s="1"/>
  <c r="KI25" i="1" s="1"/>
  <c r="JU25" i="1"/>
  <c r="JV25" i="1" s="1"/>
  <c r="JW25" i="1" s="1"/>
  <c r="JX25" i="1" s="1"/>
  <c r="JJ25" i="1"/>
  <c r="JK25" i="1" s="1"/>
  <c r="JL25" i="1" s="1"/>
  <c r="JM25" i="1" s="1"/>
  <c r="JA25" i="1"/>
  <c r="JB25" i="1" s="1"/>
  <c r="IY25" i="1"/>
  <c r="IZ25" i="1" s="1"/>
  <c r="IN25" i="1"/>
  <c r="IO25" i="1" s="1"/>
  <c r="IP25" i="1" s="1"/>
  <c r="IQ25" i="1" s="1"/>
  <c r="IE25" i="1"/>
  <c r="IF25" i="1" s="1"/>
  <c r="IC25" i="1"/>
  <c r="ID25" i="1" s="1"/>
  <c r="HR25" i="1"/>
  <c r="HS25" i="1" s="1"/>
  <c r="HT25" i="1" s="1"/>
  <c r="HU25" i="1" s="1"/>
  <c r="HI25" i="1"/>
  <c r="HJ25" i="1" s="1"/>
  <c r="HG25" i="1"/>
  <c r="HH25" i="1" s="1"/>
  <c r="GV25" i="1"/>
  <c r="GW25" i="1" s="1"/>
  <c r="GX25" i="1" s="1"/>
  <c r="GY25" i="1" s="1"/>
  <c r="GM25" i="1"/>
  <c r="GN25" i="1" s="1"/>
  <c r="GK25" i="1"/>
  <c r="GL25" i="1" s="1"/>
  <c r="FZ25" i="1"/>
  <c r="GA25" i="1" s="1"/>
  <c r="GB25" i="1" s="1"/>
  <c r="GC25" i="1" s="1"/>
  <c r="FQ25" i="1"/>
  <c r="FR25" i="1" s="1"/>
  <c r="FO25" i="1"/>
  <c r="FP25" i="1" s="1"/>
  <c r="FD25" i="1"/>
  <c r="FE25" i="1" s="1"/>
  <c r="FF25" i="1" s="1"/>
  <c r="FG25" i="1" s="1"/>
  <c r="ES25" i="1"/>
  <c r="ET25" i="1" s="1"/>
  <c r="EU25" i="1" s="1"/>
  <c r="EV25" i="1" s="1"/>
  <c r="EH25" i="1"/>
  <c r="EI25" i="1" s="1"/>
  <c r="EJ25" i="1" s="1"/>
  <c r="EK25" i="1" s="1"/>
  <c r="DY25" i="1"/>
  <c r="DZ25" i="1" s="1"/>
  <c r="DW25" i="1"/>
  <c r="DX25" i="1" s="1"/>
  <c r="DL25" i="1"/>
  <c r="DM25" i="1" s="1"/>
  <c r="DN25" i="1" s="1"/>
  <c r="DO25" i="1" s="1"/>
  <c r="DC25" i="1"/>
  <c r="DD25" i="1" s="1"/>
  <c r="DA25" i="1"/>
  <c r="DB25" i="1" s="1"/>
  <c r="CP25" i="1"/>
  <c r="CQ25" i="1" s="1"/>
  <c r="CR25" i="1" s="1"/>
  <c r="CS25" i="1" s="1"/>
  <c r="CG25" i="1"/>
  <c r="CH25" i="1" s="1"/>
  <c r="CE25" i="1"/>
  <c r="CF25" i="1" s="1"/>
  <c r="BT25" i="1"/>
  <c r="BU25" i="1" s="1"/>
  <c r="BV25" i="1" s="1"/>
  <c r="BW25" i="1" s="1"/>
  <c r="BK25" i="1"/>
  <c r="BL25" i="1" s="1"/>
  <c r="BI25" i="1"/>
  <c r="BJ25" i="1" s="1"/>
  <c r="AX25" i="1"/>
  <c r="AY25" i="1" s="1"/>
  <c r="AZ25" i="1" s="1"/>
  <c r="BA25" i="1" s="1"/>
  <c r="AM25" i="1"/>
  <c r="AN25" i="1" s="1"/>
  <c r="AO25" i="1" s="1"/>
  <c r="AP25" i="1" s="1"/>
  <c r="AB25" i="1"/>
  <c r="AC25" i="1" s="1"/>
  <c r="AD25" i="1" s="1"/>
  <c r="AE25" i="1" s="1"/>
  <c r="Q25" i="1"/>
  <c r="R25" i="1" s="1"/>
  <c r="S25" i="1" s="1"/>
  <c r="T25" i="1" s="1"/>
  <c r="F25" i="1"/>
  <c r="G25" i="1" s="1"/>
  <c r="H25" i="1" s="1"/>
  <c r="I25" i="1" s="1"/>
  <c r="CLI24" i="1"/>
  <c r="CLJ24" i="1" s="1"/>
  <c r="CLK24" i="1" s="1"/>
  <c r="CLL24" i="1" s="1"/>
  <c r="CKX24" i="1"/>
  <c r="CKY24" i="1" s="1"/>
  <c r="CKZ24" i="1" s="1"/>
  <c r="CLA24" i="1" s="1"/>
  <c r="CKO24" i="1"/>
  <c r="CKP24" i="1" s="1"/>
  <c r="CKM24" i="1"/>
  <c r="CKN24" i="1" s="1"/>
  <c r="CKB24" i="1"/>
  <c r="CKC24" i="1" s="1"/>
  <c r="CKD24" i="1" s="1"/>
  <c r="CKE24" i="1" s="1"/>
  <c r="CJS24" i="1"/>
  <c r="CJT24" i="1" s="1"/>
  <c r="CJQ24" i="1"/>
  <c r="CJR24" i="1" s="1"/>
  <c r="CJF24" i="1"/>
  <c r="CJG24" i="1" s="1"/>
  <c r="CJH24" i="1" s="1"/>
  <c r="CJI24" i="1" s="1"/>
  <c r="CIU24" i="1"/>
  <c r="CIV24" i="1" s="1"/>
  <c r="CIW24" i="1" s="1"/>
  <c r="CIX24" i="1" s="1"/>
  <c r="CIJ24" i="1"/>
  <c r="CIK24" i="1" s="1"/>
  <c r="CIL24" i="1" s="1"/>
  <c r="CIM24" i="1" s="1"/>
  <c r="CHY24" i="1"/>
  <c r="CHZ24" i="1" s="1"/>
  <c r="CIA24" i="1" s="1"/>
  <c r="CIB24" i="1" s="1"/>
  <c r="CHN24" i="1"/>
  <c r="CHO24" i="1" s="1"/>
  <c r="CHP24" i="1" s="1"/>
  <c r="CHQ24" i="1" s="1"/>
  <c r="CHC24" i="1"/>
  <c r="CHD24" i="1" s="1"/>
  <c r="CHE24" i="1" s="1"/>
  <c r="CHF24" i="1" s="1"/>
  <c r="CGR24" i="1"/>
  <c r="CGS24" i="1" s="1"/>
  <c r="CGT24" i="1" s="1"/>
  <c r="CGU24" i="1" s="1"/>
  <c r="CGG24" i="1"/>
  <c r="CGH24" i="1" s="1"/>
  <c r="CGI24" i="1" s="1"/>
  <c r="CGJ24" i="1" s="1"/>
  <c r="CFV24" i="1"/>
  <c r="CFW24" i="1" s="1"/>
  <c r="CFX24" i="1" s="1"/>
  <c r="CFY24" i="1" s="1"/>
  <c r="CFM24" i="1"/>
  <c r="CFN24" i="1" s="1"/>
  <c r="CFK24" i="1"/>
  <c r="CFL24" i="1" s="1"/>
  <c r="CEZ24" i="1"/>
  <c r="CFA24" i="1" s="1"/>
  <c r="CFB24" i="1" s="1"/>
  <c r="CFC24" i="1" s="1"/>
  <c r="CEO24" i="1"/>
  <c r="CEP24" i="1" s="1"/>
  <c r="CEQ24" i="1" s="1"/>
  <c r="CER24" i="1" s="1"/>
  <c r="CED24" i="1"/>
  <c r="CEE24" i="1" s="1"/>
  <c r="CEF24" i="1" s="1"/>
  <c r="CEG24" i="1" s="1"/>
  <c r="CDU24" i="1"/>
  <c r="CDV24" i="1" s="1"/>
  <c r="CDS24" i="1"/>
  <c r="CDT24" i="1" s="1"/>
  <c r="CDH24" i="1"/>
  <c r="CDI24" i="1" s="1"/>
  <c r="CDJ24" i="1" s="1"/>
  <c r="CDK24" i="1" s="1"/>
  <c r="CCY24" i="1"/>
  <c r="CCZ24" i="1" s="1"/>
  <c r="CCW24" i="1"/>
  <c r="CCX24" i="1" s="1"/>
  <c r="CCL24" i="1"/>
  <c r="CCM24" i="1" s="1"/>
  <c r="CCN24" i="1" s="1"/>
  <c r="CCO24" i="1" s="1"/>
  <c r="CCA24" i="1"/>
  <c r="CCB24" i="1" s="1"/>
  <c r="CCC24" i="1" s="1"/>
  <c r="CCD24" i="1" s="1"/>
  <c r="CBP24" i="1"/>
  <c r="CBQ24" i="1" s="1"/>
  <c r="CBR24" i="1" s="1"/>
  <c r="CBS24" i="1" s="1"/>
  <c r="CBE24" i="1"/>
  <c r="CBF24" i="1" s="1"/>
  <c r="CBG24" i="1" s="1"/>
  <c r="CBH24" i="1" s="1"/>
  <c r="CAT24" i="1"/>
  <c r="CAU24" i="1" s="1"/>
  <c r="CAV24" i="1" s="1"/>
  <c r="CAW24" i="1" s="1"/>
  <c r="CAI24" i="1"/>
  <c r="CAJ24" i="1" s="1"/>
  <c r="CAK24" i="1" s="1"/>
  <c r="CAL24" i="1" s="1"/>
  <c r="BZX24" i="1"/>
  <c r="BZY24" i="1" s="1"/>
  <c r="BZZ24" i="1" s="1"/>
  <c r="CAA24" i="1" s="1"/>
  <c r="BZM24" i="1"/>
  <c r="BZN24" i="1" s="1"/>
  <c r="BZO24" i="1" s="1"/>
  <c r="BZP24" i="1" s="1"/>
  <c r="BZB24" i="1"/>
  <c r="BZC24" i="1" s="1"/>
  <c r="BZD24" i="1" s="1"/>
  <c r="BZE24" i="1" s="1"/>
  <c r="BYQ24" i="1"/>
  <c r="BYR24" i="1" s="1"/>
  <c r="BYS24" i="1" s="1"/>
  <c r="BYT24" i="1" s="1"/>
  <c r="BYF24" i="1"/>
  <c r="BYG24" i="1" s="1"/>
  <c r="BYH24" i="1" s="1"/>
  <c r="BYI24" i="1" s="1"/>
  <c r="BXU24" i="1"/>
  <c r="BXV24" i="1" s="1"/>
  <c r="BXW24" i="1" s="1"/>
  <c r="BXX24" i="1" s="1"/>
  <c r="BXJ24" i="1"/>
  <c r="BXK24" i="1" s="1"/>
  <c r="BXL24" i="1" s="1"/>
  <c r="BXM24" i="1" s="1"/>
  <c r="BWY24" i="1"/>
  <c r="BWZ24" i="1" s="1"/>
  <c r="BXA24" i="1" s="1"/>
  <c r="BXB24" i="1" s="1"/>
  <c r="BWN24" i="1"/>
  <c r="BWO24" i="1" s="1"/>
  <c r="BWP24" i="1" s="1"/>
  <c r="BWQ24" i="1" s="1"/>
  <c r="BWC24" i="1"/>
  <c r="BWD24" i="1" s="1"/>
  <c r="BWE24" i="1" s="1"/>
  <c r="BWF24" i="1" s="1"/>
  <c r="BVR24" i="1"/>
  <c r="BVS24" i="1" s="1"/>
  <c r="BVT24" i="1" s="1"/>
  <c r="BVU24" i="1" s="1"/>
  <c r="BVG24" i="1"/>
  <c r="BVH24" i="1" s="1"/>
  <c r="BVI24" i="1" s="1"/>
  <c r="BVJ24" i="1" s="1"/>
  <c r="BUV24" i="1"/>
  <c r="BUW24" i="1" s="1"/>
  <c r="BUX24" i="1" s="1"/>
  <c r="BUY24" i="1" s="1"/>
  <c r="BUM24" i="1"/>
  <c r="BUN24" i="1" s="1"/>
  <c r="BUK24" i="1"/>
  <c r="BUL24" i="1" s="1"/>
  <c r="BTZ24" i="1"/>
  <c r="BUA24" i="1" s="1"/>
  <c r="BUB24" i="1" s="1"/>
  <c r="BUC24" i="1" s="1"/>
  <c r="BTQ24" i="1"/>
  <c r="BTR24" i="1" s="1"/>
  <c r="BTO24" i="1"/>
  <c r="BTP24" i="1" s="1"/>
  <c r="BTD24" i="1"/>
  <c r="BTE24" i="1" s="1"/>
  <c r="BTF24" i="1" s="1"/>
  <c r="BTG24" i="1" s="1"/>
  <c r="BSU24" i="1"/>
  <c r="BSV24" i="1" s="1"/>
  <c r="BSS24" i="1"/>
  <c r="BST24" i="1" s="1"/>
  <c r="BSH24" i="1"/>
  <c r="BSI24" i="1" s="1"/>
  <c r="BSJ24" i="1" s="1"/>
  <c r="BSK24" i="1" s="1"/>
  <c r="BRY24" i="1"/>
  <c r="BRZ24" i="1" s="1"/>
  <c r="BRW24" i="1"/>
  <c r="BRX24" i="1" s="1"/>
  <c r="BRL24" i="1"/>
  <c r="BRM24" i="1" s="1"/>
  <c r="BRN24" i="1" s="1"/>
  <c r="BRO24" i="1" s="1"/>
  <c r="BRA24" i="1"/>
  <c r="BRB24" i="1" s="1"/>
  <c r="BRC24" i="1" s="1"/>
  <c r="BRD24" i="1" s="1"/>
  <c r="BQP24" i="1"/>
  <c r="BQQ24" i="1" s="1"/>
  <c r="BQR24" i="1" s="1"/>
  <c r="BQS24" i="1" s="1"/>
  <c r="BQE24" i="1"/>
  <c r="BQF24" i="1" s="1"/>
  <c r="BQG24" i="1" s="1"/>
  <c r="BQH24" i="1" s="1"/>
  <c r="BPT24" i="1"/>
  <c r="BPU24" i="1" s="1"/>
  <c r="BPV24" i="1" s="1"/>
  <c r="BPW24" i="1" s="1"/>
  <c r="BPK24" i="1"/>
  <c r="BPL24" i="1" s="1"/>
  <c r="BPI24" i="1"/>
  <c r="BPJ24" i="1" s="1"/>
  <c r="BOX24" i="1"/>
  <c r="BOY24" i="1" s="1"/>
  <c r="BOZ24" i="1" s="1"/>
  <c r="BPA24" i="1" s="1"/>
  <c r="BOO24" i="1"/>
  <c r="BOP24" i="1" s="1"/>
  <c r="BOM24" i="1"/>
  <c r="BON24" i="1" s="1"/>
  <c r="BOB24" i="1"/>
  <c r="BOC24" i="1" s="1"/>
  <c r="BOD24" i="1" s="1"/>
  <c r="BOE24" i="1" s="1"/>
  <c r="BNQ24" i="1"/>
  <c r="BNR24" i="1" s="1"/>
  <c r="BNS24" i="1" s="1"/>
  <c r="BNT24" i="1" s="1"/>
  <c r="BNF24" i="1"/>
  <c r="BNG24" i="1" s="1"/>
  <c r="BNH24" i="1" s="1"/>
  <c r="BNI24" i="1" s="1"/>
  <c r="BMU24" i="1"/>
  <c r="BMV24" i="1" s="1"/>
  <c r="BMW24" i="1" s="1"/>
  <c r="BMX24" i="1" s="1"/>
  <c r="BMJ24" i="1"/>
  <c r="BMK24" i="1" s="1"/>
  <c r="BML24" i="1" s="1"/>
  <c r="BMM24" i="1" s="1"/>
  <c r="BLY24" i="1"/>
  <c r="BLZ24" i="1" s="1"/>
  <c r="BMA24" i="1" s="1"/>
  <c r="BMB24" i="1" s="1"/>
  <c r="BLN24" i="1"/>
  <c r="BLO24" i="1" s="1"/>
  <c r="BLP24" i="1" s="1"/>
  <c r="BLQ24" i="1" s="1"/>
  <c r="BLE24" i="1"/>
  <c r="BLF24" i="1" s="1"/>
  <c r="BLC24" i="1"/>
  <c r="BLD24" i="1" s="1"/>
  <c r="BKR24" i="1"/>
  <c r="BKS24" i="1" s="1"/>
  <c r="BKT24" i="1" s="1"/>
  <c r="BKU24" i="1" s="1"/>
  <c r="BKI24" i="1"/>
  <c r="BKJ24" i="1" s="1"/>
  <c r="BKG24" i="1"/>
  <c r="BKH24" i="1" s="1"/>
  <c r="BJV24" i="1"/>
  <c r="BJW24" i="1" s="1"/>
  <c r="BJX24" i="1" s="1"/>
  <c r="BJY24" i="1" s="1"/>
  <c r="BJM24" i="1"/>
  <c r="BJN24" i="1" s="1"/>
  <c r="BJK24" i="1"/>
  <c r="BJL24" i="1" s="1"/>
  <c r="BIZ24" i="1"/>
  <c r="BJA24" i="1" s="1"/>
  <c r="BJB24" i="1" s="1"/>
  <c r="BJC24" i="1" s="1"/>
  <c r="BIO24" i="1"/>
  <c r="BIP24" i="1" s="1"/>
  <c r="BIQ24" i="1" s="1"/>
  <c r="BIR24" i="1" s="1"/>
  <c r="BID24" i="1"/>
  <c r="BIE24" i="1" s="1"/>
  <c r="BIF24" i="1" s="1"/>
  <c r="BIG24" i="1" s="1"/>
  <c r="BHS24" i="1"/>
  <c r="BHT24" i="1" s="1"/>
  <c r="BHU24" i="1" s="1"/>
  <c r="BHV24" i="1" s="1"/>
  <c r="BHH24" i="1"/>
  <c r="BHI24" i="1" s="1"/>
  <c r="BHJ24" i="1" s="1"/>
  <c r="BHK24" i="1" s="1"/>
  <c r="BGW24" i="1"/>
  <c r="BGX24" i="1" s="1"/>
  <c r="BGY24" i="1" s="1"/>
  <c r="BGZ24" i="1" s="1"/>
  <c r="BGL24" i="1"/>
  <c r="BGM24" i="1" s="1"/>
  <c r="BGN24" i="1" s="1"/>
  <c r="BGO24" i="1" s="1"/>
  <c r="BGC24" i="1"/>
  <c r="BGD24" i="1" s="1"/>
  <c r="BGA24" i="1"/>
  <c r="BGB24" i="1" s="1"/>
  <c r="BFP24" i="1"/>
  <c r="BFQ24" i="1" s="1"/>
  <c r="BFR24" i="1" s="1"/>
  <c r="BFS24" i="1" s="1"/>
  <c r="BFE24" i="1"/>
  <c r="BFF24" i="1" s="1"/>
  <c r="BFG24" i="1" s="1"/>
  <c r="BFH24" i="1" s="1"/>
  <c r="BET24" i="1"/>
  <c r="BEU24" i="1" s="1"/>
  <c r="BEV24" i="1" s="1"/>
  <c r="BEW24" i="1" s="1"/>
  <c r="BEK24" i="1"/>
  <c r="BEL24" i="1" s="1"/>
  <c r="BEI24" i="1"/>
  <c r="BEJ24" i="1" s="1"/>
  <c r="BDX24" i="1"/>
  <c r="BDY24" i="1" s="1"/>
  <c r="BDZ24" i="1" s="1"/>
  <c r="BEA24" i="1" s="1"/>
  <c r="BDO24" i="1"/>
  <c r="BDP24" i="1" s="1"/>
  <c r="BDM24" i="1"/>
  <c r="BDN24" i="1" s="1"/>
  <c r="BDB24" i="1"/>
  <c r="BDC24" i="1" s="1"/>
  <c r="BDD24" i="1" s="1"/>
  <c r="BDE24" i="1" s="1"/>
  <c r="BCQ24" i="1"/>
  <c r="BCR24" i="1" s="1"/>
  <c r="BCS24" i="1" s="1"/>
  <c r="BCT24" i="1" s="1"/>
  <c r="BCF24" i="1"/>
  <c r="BCG24" i="1" s="1"/>
  <c r="BCH24" i="1" s="1"/>
  <c r="BCI24" i="1" s="1"/>
  <c r="BBU24" i="1"/>
  <c r="BBV24" i="1" s="1"/>
  <c r="BBW24" i="1" s="1"/>
  <c r="BBX24" i="1" s="1"/>
  <c r="BBJ24" i="1"/>
  <c r="BBK24" i="1" s="1"/>
  <c r="BBL24" i="1" s="1"/>
  <c r="BBM24" i="1" s="1"/>
  <c r="BAY24" i="1"/>
  <c r="BAZ24" i="1" s="1"/>
  <c r="BBA24" i="1" s="1"/>
  <c r="BBB24" i="1" s="1"/>
  <c r="BAN24" i="1"/>
  <c r="BAO24" i="1" s="1"/>
  <c r="BAP24" i="1" s="1"/>
  <c r="BAQ24" i="1" s="1"/>
  <c r="BAE24" i="1"/>
  <c r="BAF24" i="1" s="1"/>
  <c r="BAC24" i="1"/>
  <c r="BAD24" i="1" s="1"/>
  <c r="AZR24" i="1"/>
  <c r="AZS24" i="1" s="1"/>
  <c r="AZT24" i="1" s="1"/>
  <c r="AZU24" i="1" s="1"/>
  <c r="AZG24" i="1"/>
  <c r="AZH24" i="1" s="1"/>
  <c r="AZI24" i="1" s="1"/>
  <c r="AZJ24" i="1" s="1"/>
  <c r="AYV24" i="1"/>
  <c r="AYW24" i="1" s="1"/>
  <c r="AYX24" i="1" s="1"/>
  <c r="AYY24" i="1" s="1"/>
  <c r="AYM24" i="1"/>
  <c r="AYN24" i="1" s="1"/>
  <c r="AYK24" i="1"/>
  <c r="AYL24" i="1" s="1"/>
  <c r="AXZ24" i="1"/>
  <c r="AYA24" i="1" s="1"/>
  <c r="AYB24" i="1" s="1"/>
  <c r="AYC24" i="1" s="1"/>
  <c r="AXQ24" i="1"/>
  <c r="AXR24" i="1" s="1"/>
  <c r="AXO24" i="1"/>
  <c r="AXP24" i="1" s="1"/>
  <c r="AXD24" i="1"/>
  <c r="AXE24" i="1" s="1"/>
  <c r="AXF24" i="1" s="1"/>
  <c r="AXG24" i="1" s="1"/>
  <c r="AWS24" i="1"/>
  <c r="AWT24" i="1" s="1"/>
  <c r="AWU24" i="1" s="1"/>
  <c r="AWV24" i="1" s="1"/>
  <c r="AWH24" i="1"/>
  <c r="AWI24" i="1" s="1"/>
  <c r="AWJ24" i="1" s="1"/>
  <c r="AWK24" i="1" s="1"/>
  <c r="AVW24" i="1"/>
  <c r="AVX24" i="1" s="1"/>
  <c r="AVY24" i="1" s="1"/>
  <c r="AVZ24" i="1" s="1"/>
  <c r="AVL24" i="1"/>
  <c r="AVM24" i="1" s="1"/>
  <c r="AVN24" i="1" s="1"/>
  <c r="AVO24" i="1" s="1"/>
  <c r="AVC24" i="1"/>
  <c r="AVD24" i="1" s="1"/>
  <c r="AVA24" i="1"/>
  <c r="AVB24" i="1" s="1"/>
  <c r="AUP24" i="1"/>
  <c r="AUQ24" i="1" s="1"/>
  <c r="AUR24" i="1" s="1"/>
  <c r="AUS24" i="1" s="1"/>
  <c r="AUG24" i="1"/>
  <c r="AUH24" i="1" s="1"/>
  <c r="AUE24" i="1"/>
  <c r="AUF24" i="1" s="1"/>
  <c r="ATT24" i="1"/>
  <c r="ATU24" i="1" s="1"/>
  <c r="ATV24" i="1" s="1"/>
  <c r="ATW24" i="1" s="1"/>
  <c r="ATK24" i="1"/>
  <c r="ATL24" i="1" s="1"/>
  <c r="ATI24" i="1"/>
  <c r="ATJ24" i="1" s="1"/>
  <c r="ASX24" i="1"/>
  <c r="ASY24" i="1" s="1"/>
  <c r="ASZ24" i="1" s="1"/>
  <c r="ATA24" i="1" s="1"/>
  <c r="ASM24" i="1"/>
  <c r="ASN24" i="1" s="1"/>
  <c r="ASO24" i="1" s="1"/>
  <c r="ASP24" i="1" s="1"/>
  <c r="ASB24" i="1"/>
  <c r="ASC24" i="1" s="1"/>
  <c r="ASD24" i="1" s="1"/>
  <c r="ASE24" i="1" s="1"/>
  <c r="ARS24" i="1"/>
  <c r="ART24" i="1" s="1"/>
  <c r="ARQ24" i="1"/>
  <c r="ARR24" i="1" s="1"/>
  <c r="ARF24" i="1"/>
  <c r="ARG24" i="1" s="1"/>
  <c r="ARH24" i="1" s="1"/>
  <c r="ARI24" i="1" s="1"/>
  <c r="AQU24" i="1"/>
  <c r="AQV24" i="1" s="1"/>
  <c r="AQW24" i="1" s="1"/>
  <c r="AQX24" i="1" s="1"/>
  <c r="AQJ24" i="1"/>
  <c r="AQK24" i="1" s="1"/>
  <c r="AQL24" i="1" s="1"/>
  <c r="AQM24" i="1" s="1"/>
  <c r="APY24" i="1"/>
  <c r="APZ24" i="1" s="1"/>
  <c r="AQA24" i="1" s="1"/>
  <c r="AQB24" i="1" s="1"/>
  <c r="APN24" i="1"/>
  <c r="APO24" i="1" s="1"/>
  <c r="APP24" i="1" s="1"/>
  <c r="APQ24" i="1" s="1"/>
  <c r="APE24" i="1"/>
  <c r="APF24" i="1" s="1"/>
  <c r="APC24" i="1"/>
  <c r="APD24" i="1" s="1"/>
  <c r="AOR24" i="1"/>
  <c r="AOS24" i="1" s="1"/>
  <c r="AOT24" i="1" s="1"/>
  <c r="AOU24" i="1" s="1"/>
  <c r="AOI24" i="1"/>
  <c r="AOJ24" i="1" s="1"/>
  <c r="AOG24" i="1"/>
  <c r="AOH24" i="1" s="1"/>
  <c r="ANV24" i="1"/>
  <c r="ANW24" i="1" s="1"/>
  <c r="ANX24" i="1" s="1"/>
  <c r="ANY24" i="1" s="1"/>
  <c r="ANK24" i="1"/>
  <c r="ANL24" i="1" s="1"/>
  <c r="ANM24" i="1" s="1"/>
  <c r="ANN24" i="1" s="1"/>
  <c r="AMZ24" i="1"/>
  <c r="ANA24" i="1" s="1"/>
  <c r="ANB24" i="1" s="1"/>
  <c r="ANC24" i="1" s="1"/>
  <c r="AMO24" i="1"/>
  <c r="AMP24" i="1" s="1"/>
  <c r="AMQ24" i="1" s="1"/>
  <c r="AMR24" i="1" s="1"/>
  <c r="AMD24" i="1"/>
  <c r="AME24" i="1" s="1"/>
  <c r="AMF24" i="1" s="1"/>
  <c r="AMG24" i="1" s="1"/>
  <c r="ALS24" i="1"/>
  <c r="ALT24" i="1" s="1"/>
  <c r="ALU24" i="1" s="1"/>
  <c r="ALV24" i="1" s="1"/>
  <c r="ALH24" i="1"/>
  <c r="ALI24" i="1" s="1"/>
  <c r="ALJ24" i="1" s="1"/>
  <c r="ALK24" i="1" s="1"/>
  <c r="AKW24" i="1"/>
  <c r="AKX24" i="1" s="1"/>
  <c r="AKY24" i="1" s="1"/>
  <c r="AKZ24" i="1" s="1"/>
  <c r="AKL24" i="1"/>
  <c r="AKM24" i="1" s="1"/>
  <c r="AKN24" i="1" s="1"/>
  <c r="AKO24" i="1" s="1"/>
  <c r="AKC24" i="1"/>
  <c r="AKD24" i="1" s="1"/>
  <c r="AKA24" i="1"/>
  <c r="AKB24" i="1" s="1"/>
  <c r="AJP24" i="1"/>
  <c r="AJQ24" i="1" s="1"/>
  <c r="AJR24" i="1" s="1"/>
  <c r="AJS24" i="1" s="1"/>
  <c r="AJE24" i="1"/>
  <c r="AJF24" i="1" s="1"/>
  <c r="AJG24" i="1" s="1"/>
  <c r="AJH24" i="1" s="1"/>
  <c r="AIT24" i="1"/>
  <c r="AIU24" i="1" s="1"/>
  <c r="AIV24" i="1" s="1"/>
  <c r="AIW24" i="1" s="1"/>
  <c r="AIK24" i="1"/>
  <c r="AIL24" i="1" s="1"/>
  <c r="AII24" i="1"/>
  <c r="AIJ24" i="1" s="1"/>
  <c r="AHX24" i="1"/>
  <c r="AHY24" i="1" s="1"/>
  <c r="AHZ24" i="1" s="1"/>
  <c r="AIA24" i="1" s="1"/>
  <c r="AHM24" i="1"/>
  <c r="AHN24" i="1" s="1"/>
  <c r="AHO24" i="1" s="1"/>
  <c r="AHP24" i="1" s="1"/>
  <c r="AHB24" i="1"/>
  <c r="AHC24" i="1" s="1"/>
  <c r="AHD24" i="1" s="1"/>
  <c r="AHE24" i="1" s="1"/>
  <c r="AGQ24" i="1"/>
  <c r="AGR24" i="1" s="1"/>
  <c r="AGS24" i="1" s="1"/>
  <c r="AGT24" i="1" s="1"/>
  <c r="AGF24" i="1"/>
  <c r="AGG24" i="1" s="1"/>
  <c r="AGH24" i="1" s="1"/>
  <c r="AGI24" i="1" s="1"/>
  <c r="AFU24" i="1"/>
  <c r="AFV24" i="1" s="1"/>
  <c r="AFW24" i="1" s="1"/>
  <c r="AFX24" i="1" s="1"/>
  <c r="AFJ24" i="1"/>
  <c r="AFK24" i="1" s="1"/>
  <c r="AFL24" i="1" s="1"/>
  <c r="AFM24" i="1" s="1"/>
  <c r="AFA24" i="1"/>
  <c r="AFB24" i="1" s="1"/>
  <c r="AEY24" i="1"/>
  <c r="AEZ24" i="1" s="1"/>
  <c r="AEN24" i="1"/>
  <c r="AEO24" i="1" s="1"/>
  <c r="AEP24" i="1" s="1"/>
  <c r="AEQ24" i="1" s="1"/>
  <c r="AEC24" i="1"/>
  <c r="AED24" i="1" s="1"/>
  <c r="AEE24" i="1" s="1"/>
  <c r="AEF24" i="1" s="1"/>
  <c r="ADR24" i="1"/>
  <c r="ADS24" i="1" s="1"/>
  <c r="ADT24" i="1" s="1"/>
  <c r="ADU24" i="1" s="1"/>
  <c r="ADG24" i="1"/>
  <c r="ADH24" i="1" s="1"/>
  <c r="ADI24" i="1" s="1"/>
  <c r="ADJ24" i="1" s="1"/>
  <c r="ACV24" i="1"/>
  <c r="ACW24" i="1" s="1"/>
  <c r="ACX24" i="1" s="1"/>
  <c r="ACY24" i="1" s="1"/>
  <c r="ACK24" i="1"/>
  <c r="ACL24" i="1" s="1"/>
  <c r="ACM24" i="1" s="1"/>
  <c r="ACN24" i="1" s="1"/>
  <c r="ABZ24" i="1"/>
  <c r="ACA24" i="1" s="1"/>
  <c r="ACB24" i="1" s="1"/>
  <c r="ACC24" i="1" s="1"/>
  <c r="ABO24" i="1"/>
  <c r="ABP24" i="1" s="1"/>
  <c r="ABQ24" i="1" s="1"/>
  <c r="ABR24" i="1" s="1"/>
  <c r="ABD24" i="1"/>
  <c r="ABE24" i="1" s="1"/>
  <c r="ABF24" i="1" s="1"/>
  <c r="ABG24" i="1" s="1"/>
  <c r="AAU24" i="1"/>
  <c r="AAV24" i="1" s="1"/>
  <c r="AAS24" i="1"/>
  <c r="AAT24" i="1" s="1"/>
  <c r="AAH24" i="1"/>
  <c r="AAI24" i="1" s="1"/>
  <c r="AAJ24" i="1" s="1"/>
  <c r="AAK24" i="1" s="1"/>
  <c r="ZW24" i="1"/>
  <c r="ZX24" i="1" s="1"/>
  <c r="ZY24" i="1" s="1"/>
  <c r="ZZ24" i="1" s="1"/>
  <c r="ZL24" i="1"/>
  <c r="ZM24" i="1" s="1"/>
  <c r="ZN24" i="1" s="1"/>
  <c r="ZO24" i="1" s="1"/>
  <c r="ZC24" i="1"/>
  <c r="ZD24" i="1" s="1"/>
  <c r="ZA24" i="1"/>
  <c r="ZB24" i="1" s="1"/>
  <c r="YP24" i="1"/>
  <c r="YQ24" i="1" s="1"/>
  <c r="YR24" i="1" s="1"/>
  <c r="YS24" i="1" s="1"/>
  <c r="YE24" i="1"/>
  <c r="YF24" i="1" s="1"/>
  <c r="YG24" i="1" s="1"/>
  <c r="YH24" i="1" s="1"/>
  <c r="XT24" i="1"/>
  <c r="XU24" i="1" s="1"/>
  <c r="XV24" i="1" s="1"/>
  <c r="XW24" i="1" s="1"/>
  <c r="XI24" i="1"/>
  <c r="XJ24" i="1" s="1"/>
  <c r="XK24" i="1" s="1"/>
  <c r="XL24" i="1" s="1"/>
  <c r="WX24" i="1"/>
  <c r="WY24" i="1" s="1"/>
  <c r="WZ24" i="1" s="1"/>
  <c r="XA24" i="1" s="1"/>
  <c r="WO24" i="1"/>
  <c r="WP24" i="1" s="1"/>
  <c r="WM24" i="1"/>
  <c r="WN24" i="1" s="1"/>
  <c r="WB24" i="1"/>
  <c r="WC24" i="1" s="1"/>
  <c r="WD24" i="1" s="1"/>
  <c r="WE24" i="1" s="1"/>
  <c r="VQ24" i="1"/>
  <c r="VR24" i="1" s="1"/>
  <c r="VS24" i="1" s="1"/>
  <c r="VT24" i="1" s="1"/>
  <c r="VF24" i="1"/>
  <c r="VG24" i="1" s="1"/>
  <c r="VH24" i="1" s="1"/>
  <c r="VI24" i="1" s="1"/>
  <c r="UU24" i="1"/>
  <c r="UV24" i="1" s="1"/>
  <c r="UW24" i="1" s="1"/>
  <c r="UX24" i="1" s="1"/>
  <c r="UJ24" i="1"/>
  <c r="UK24" i="1" s="1"/>
  <c r="UL24" i="1" s="1"/>
  <c r="UM24" i="1" s="1"/>
  <c r="UA24" i="1"/>
  <c r="UB24" i="1" s="1"/>
  <c r="TY24" i="1"/>
  <c r="TZ24" i="1" s="1"/>
  <c r="TN24" i="1"/>
  <c r="TO24" i="1" s="1"/>
  <c r="TP24" i="1" s="1"/>
  <c r="TQ24" i="1" s="1"/>
  <c r="TC24" i="1"/>
  <c r="TD24" i="1" s="1"/>
  <c r="TE24" i="1" s="1"/>
  <c r="TF24" i="1" s="1"/>
  <c r="SR24" i="1"/>
  <c r="SS24" i="1" s="1"/>
  <c r="ST24" i="1" s="1"/>
  <c r="SU24" i="1" s="1"/>
  <c r="SG24" i="1"/>
  <c r="SH24" i="1" s="1"/>
  <c r="SI24" i="1" s="1"/>
  <c r="SJ24" i="1" s="1"/>
  <c r="RV24" i="1"/>
  <c r="RW24" i="1" s="1"/>
  <c r="RX24" i="1" s="1"/>
  <c r="RY24" i="1" s="1"/>
  <c r="RK24" i="1"/>
  <c r="RL24" i="1" s="1"/>
  <c r="RM24" i="1" s="1"/>
  <c r="RN24" i="1" s="1"/>
  <c r="QZ24" i="1"/>
  <c r="RA24" i="1" s="1"/>
  <c r="RB24" i="1" s="1"/>
  <c r="RC24" i="1" s="1"/>
  <c r="QO24" i="1"/>
  <c r="QP24" i="1" s="1"/>
  <c r="QQ24" i="1" s="1"/>
  <c r="QR24" i="1" s="1"/>
  <c r="QD24" i="1"/>
  <c r="QE24" i="1" s="1"/>
  <c r="QF24" i="1" s="1"/>
  <c r="QG24" i="1" s="1"/>
  <c r="PU24" i="1"/>
  <c r="PV24" i="1" s="1"/>
  <c r="PS24" i="1"/>
  <c r="PT24" i="1" s="1"/>
  <c r="PH24" i="1"/>
  <c r="PI24" i="1" s="1"/>
  <c r="PJ24" i="1" s="1"/>
  <c r="PK24" i="1" s="1"/>
  <c r="OY24" i="1"/>
  <c r="OZ24" i="1" s="1"/>
  <c r="OW24" i="1"/>
  <c r="OX24" i="1" s="1"/>
  <c r="OL24" i="1"/>
  <c r="OM24" i="1" s="1"/>
  <c r="ON24" i="1" s="1"/>
  <c r="OO24" i="1" s="1"/>
  <c r="OC24" i="1"/>
  <c r="OD24" i="1" s="1"/>
  <c r="OA24" i="1"/>
  <c r="OB24" i="1" s="1"/>
  <c r="NP24" i="1"/>
  <c r="NQ24" i="1" s="1"/>
  <c r="NR24" i="1" s="1"/>
  <c r="NS24" i="1" s="1"/>
  <c r="NE24" i="1"/>
  <c r="NF24" i="1" s="1"/>
  <c r="NG24" i="1" s="1"/>
  <c r="NH24" i="1" s="1"/>
  <c r="MT24" i="1"/>
  <c r="MU24" i="1" s="1"/>
  <c r="MV24" i="1" s="1"/>
  <c r="MW24" i="1" s="1"/>
  <c r="MI24" i="1"/>
  <c r="MJ24" i="1" s="1"/>
  <c r="MK24" i="1" s="1"/>
  <c r="ML24" i="1" s="1"/>
  <c r="LX24" i="1"/>
  <c r="LY24" i="1" s="1"/>
  <c r="LZ24" i="1" s="1"/>
  <c r="MA24" i="1" s="1"/>
  <c r="LM24" i="1"/>
  <c r="LN24" i="1" s="1"/>
  <c r="LO24" i="1" s="1"/>
  <c r="LP24" i="1" s="1"/>
  <c r="LB24" i="1"/>
  <c r="LC24" i="1" s="1"/>
  <c r="LD24" i="1" s="1"/>
  <c r="LE24" i="1" s="1"/>
  <c r="KS24" i="1"/>
  <c r="KT24" i="1" s="1"/>
  <c r="KQ24" i="1"/>
  <c r="KR24" i="1" s="1"/>
  <c r="KF24" i="1"/>
  <c r="KG24" i="1" s="1"/>
  <c r="KH24" i="1" s="1"/>
  <c r="KI24" i="1" s="1"/>
  <c r="JU24" i="1"/>
  <c r="JV24" i="1" s="1"/>
  <c r="JW24" i="1" s="1"/>
  <c r="JX24" i="1" s="1"/>
  <c r="JJ24" i="1"/>
  <c r="JK24" i="1" s="1"/>
  <c r="JL24" i="1" s="1"/>
  <c r="JM24" i="1" s="1"/>
  <c r="JA24" i="1"/>
  <c r="JB24" i="1" s="1"/>
  <c r="IY24" i="1"/>
  <c r="IZ24" i="1" s="1"/>
  <c r="IN24" i="1"/>
  <c r="IO24" i="1" s="1"/>
  <c r="IP24" i="1" s="1"/>
  <c r="IQ24" i="1" s="1"/>
  <c r="IE24" i="1"/>
  <c r="IF24" i="1" s="1"/>
  <c r="IC24" i="1"/>
  <c r="ID24" i="1" s="1"/>
  <c r="HR24" i="1"/>
  <c r="HS24" i="1" s="1"/>
  <c r="HT24" i="1" s="1"/>
  <c r="HU24" i="1" s="1"/>
  <c r="HG24" i="1"/>
  <c r="HH24" i="1" s="1"/>
  <c r="HI24" i="1" s="1"/>
  <c r="HJ24" i="1" s="1"/>
  <c r="GV24" i="1"/>
  <c r="GW24" i="1" s="1"/>
  <c r="GX24" i="1" s="1"/>
  <c r="GY24" i="1" s="1"/>
  <c r="GK24" i="1"/>
  <c r="GL24" i="1" s="1"/>
  <c r="GM24" i="1" s="1"/>
  <c r="GN24" i="1" s="1"/>
  <c r="FZ24" i="1"/>
  <c r="GA24" i="1" s="1"/>
  <c r="GB24" i="1" s="1"/>
  <c r="GC24" i="1" s="1"/>
  <c r="FO24" i="1"/>
  <c r="FP24" i="1" s="1"/>
  <c r="FQ24" i="1" s="1"/>
  <c r="FR24" i="1" s="1"/>
  <c r="FD24" i="1"/>
  <c r="FE24" i="1" s="1"/>
  <c r="FF24" i="1" s="1"/>
  <c r="FG24" i="1" s="1"/>
  <c r="EU24" i="1"/>
  <c r="EV24" i="1" s="1"/>
  <c r="ES24" i="1"/>
  <c r="ET24" i="1" s="1"/>
  <c r="EH24" i="1"/>
  <c r="EI24" i="1" s="1"/>
  <c r="EJ24" i="1" s="1"/>
  <c r="EK24" i="1" s="1"/>
  <c r="DY24" i="1"/>
  <c r="DZ24" i="1" s="1"/>
  <c r="DW24" i="1"/>
  <c r="DX24" i="1" s="1"/>
  <c r="DL24" i="1"/>
  <c r="DM24" i="1" s="1"/>
  <c r="DN24" i="1" s="1"/>
  <c r="DO24" i="1" s="1"/>
  <c r="DC24" i="1"/>
  <c r="DD24" i="1" s="1"/>
  <c r="DA24" i="1"/>
  <c r="DB24" i="1" s="1"/>
  <c r="CP24" i="1"/>
  <c r="CQ24" i="1" s="1"/>
  <c r="CR24" i="1" s="1"/>
  <c r="CS24" i="1" s="1"/>
  <c r="CE24" i="1"/>
  <c r="CF24" i="1" s="1"/>
  <c r="CG24" i="1" s="1"/>
  <c r="CH24" i="1" s="1"/>
  <c r="BT24" i="1"/>
  <c r="BU24" i="1" s="1"/>
  <c r="BV24" i="1" s="1"/>
  <c r="BW24" i="1" s="1"/>
  <c r="BI24" i="1"/>
  <c r="BJ24" i="1" s="1"/>
  <c r="BK24" i="1" s="1"/>
  <c r="BL24" i="1" s="1"/>
  <c r="AX24" i="1"/>
  <c r="AY24" i="1" s="1"/>
  <c r="AZ24" i="1" s="1"/>
  <c r="BA24" i="1" s="1"/>
  <c r="AM24" i="1"/>
  <c r="AN24" i="1" s="1"/>
  <c r="AO24" i="1" s="1"/>
  <c r="AP24" i="1" s="1"/>
  <c r="AB24" i="1"/>
  <c r="AC24" i="1" s="1"/>
  <c r="AD24" i="1" s="1"/>
  <c r="AE24" i="1" s="1"/>
  <c r="S24" i="1"/>
  <c r="T24" i="1" s="1"/>
  <c r="Q24" i="1"/>
  <c r="R24" i="1" s="1"/>
  <c r="F24" i="1"/>
  <c r="G24" i="1" s="1"/>
  <c r="H24" i="1" s="1"/>
  <c r="I24" i="1" s="1"/>
  <c r="CLK23" i="1"/>
  <c r="CLL23" i="1" s="1"/>
  <c r="CLI23" i="1"/>
  <c r="CLJ23" i="1" s="1"/>
  <c r="CKX23" i="1"/>
  <c r="CKY23" i="1" s="1"/>
  <c r="CKZ23" i="1" s="1"/>
  <c r="CLA23" i="1" s="1"/>
  <c r="CKM23" i="1"/>
  <c r="CKN23" i="1" s="1"/>
  <c r="CKO23" i="1" s="1"/>
  <c r="CKP23" i="1" s="1"/>
  <c r="CKB23" i="1"/>
  <c r="CKC23" i="1" s="1"/>
  <c r="CKD23" i="1" s="1"/>
  <c r="CKE23" i="1" s="1"/>
  <c r="CJQ23" i="1"/>
  <c r="CJR23" i="1" s="1"/>
  <c r="CJS23" i="1" s="1"/>
  <c r="CJT23" i="1" s="1"/>
  <c r="CJF23" i="1"/>
  <c r="CJG23" i="1" s="1"/>
  <c r="CJH23" i="1" s="1"/>
  <c r="CJI23" i="1" s="1"/>
  <c r="CIU23" i="1"/>
  <c r="CIV23" i="1" s="1"/>
  <c r="CIW23" i="1" s="1"/>
  <c r="CIX23" i="1" s="1"/>
  <c r="CIJ23" i="1"/>
  <c r="CIK23" i="1" s="1"/>
  <c r="CIL23" i="1" s="1"/>
  <c r="CIM23" i="1" s="1"/>
  <c r="CHY23" i="1"/>
  <c r="CHZ23" i="1" s="1"/>
  <c r="CIA23" i="1" s="1"/>
  <c r="CIB23" i="1" s="1"/>
  <c r="CHN23" i="1"/>
  <c r="CHO23" i="1" s="1"/>
  <c r="CHP23" i="1" s="1"/>
  <c r="CHQ23" i="1" s="1"/>
  <c r="CHC23" i="1"/>
  <c r="CHD23" i="1" s="1"/>
  <c r="CHE23" i="1" s="1"/>
  <c r="CHF23" i="1" s="1"/>
  <c r="CGR23" i="1"/>
  <c r="CGS23" i="1" s="1"/>
  <c r="CGT23" i="1" s="1"/>
  <c r="CGU23" i="1" s="1"/>
  <c r="CGI23" i="1"/>
  <c r="CGJ23" i="1" s="1"/>
  <c r="CGG23" i="1"/>
  <c r="CGH23" i="1" s="1"/>
  <c r="CFV23" i="1"/>
  <c r="CFW23" i="1" s="1"/>
  <c r="CFX23" i="1" s="1"/>
  <c r="CFY23" i="1" s="1"/>
  <c r="CFM23" i="1"/>
  <c r="CFN23" i="1" s="1"/>
  <c r="CFK23" i="1"/>
  <c r="CFL23" i="1" s="1"/>
  <c r="CEZ23" i="1"/>
  <c r="CFA23" i="1" s="1"/>
  <c r="CFB23" i="1" s="1"/>
  <c r="CFC23" i="1" s="1"/>
  <c r="CEO23" i="1"/>
  <c r="CEP23" i="1" s="1"/>
  <c r="CEQ23" i="1" s="1"/>
  <c r="CER23" i="1" s="1"/>
  <c r="CED23" i="1"/>
  <c r="CEE23" i="1" s="1"/>
  <c r="CEF23" i="1" s="1"/>
  <c r="CEG23" i="1" s="1"/>
  <c r="CDS23" i="1"/>
  <c r="CDT23" i="1" s="1"/>
  <c r="CDU23" i="1" s="1"/>
  <c r="CDV23" i="1" s="1"/>
  <c r="CDH23" i="1"/>
  <c r="CDI23" i="1" s="1"/>
  <c r="CDJ23" i="1" s="1"/>
  <c r="CDK23" i="1" s="1"/>
  <c r="CCY23" i="1"/>
  <c r="CCZ23" i="1" s="1"/>
  <c r="CCW23" i="1"/>
  <c r="CCX23" i="1" s="1"/>
  <c r="CCL23" i="1"/>
  <c r="CCM23" i="1" s="1"/>
  <c r="CCN23" i="1" s="1"/>
  <c r="CCO23" i="1" s="1"/>
  <c r="CCA23" i="1"/>
  <c r="CCB23" i="1" s="1"/>
  <c r="CCC23" i="1" s="1"/>
  <c r="CCD23" i="1" s="1"/>
  <c r="CBP23" i="1"/>
  <c r="CBQ23" i="1" s="1"/>
  <c r="CBR23" i="1" s="1"/>
  <c r="CBS23" i="1" s="1"/>
  <c r="CBG23" i="1"/>
  <c r="CBH23" i="1" s="1"/>
  <c r="CBE23" i="1"/>
  <c r="CBF23" i="1" s="1"/>
  <c r="CAT23" i="1"/>
  <c r="CAU23" i="1" s="1"/>
  <c r="CAV23" i="1" s="1"/>
  <c r="CAW23" i="1" s="1"/>
  <c r="CAI23" i="1"/>
  <c r="CAJ23" i="1" s="1"/>
  <c r="CAK23" i="1" s="1"/>
  <c r="CAL23" i="1" s="1"/>
  <c r="BZX23" i="1"/>
  <c r="BZY23" i="1" s="1"/>
  <c r="BZZ23" i="1" s="1"/>
  <c r="CAA23" i="1" s="1"/>
  <c r="BZO23" i="1"/>
  <c r="BZP23" i="1" s="1"/>
  <c r="BZM23" i="1"/>
  <c r="BZN23" i="1" s="1"/>
  <c r="BZB23" i="1"/>
  <c r="BZC23" i="1" s="1"/>
  <c r="BZD23" i="1" s="1"/>
  <c r="BZE23" i="1" s="1"/>
  <c r="BYQ23" i="1"/>
  <c r="BYR23" i="1" s="1"/>
  <c r="BYS23" i="1" s="1"/>
  <c r="BYT23" i="1" s="1"/>
  <c r="BYF23" i="1"/>
  <c r="BYG23" i="1" s="1"/>
  <c r="BYH23" i="1" s="1"/>
  <c r="BYI23" i="1" s="1"/>
  <c r="BXU23" i="1"/>
  <c r="BXV23" i="1" s="1"/>
  <c r="BXW23" i="1" s="1"/>
  <c r="BXX23" i="1" s="1"/>
  <c r="BXJ23" i="1"/>
  <c r="BXK23" i="1" s="1"/>
  <c r="BXL23" i="1" s="1"/>
  <c r="BXM23" i="1" s="1"/>
  <c r="BWY23" i="1"/>
  <c r="BWZ23" i="1" s="1"/>
  <c r="BXA23" i="1" s="1"/>
  <c r="BXB23" i="1" s="1"/>
  <c r="BWN23" i="1"/>
  <c r="BWO23" i="1" s="1"/>
  <c r="BWP23" i="1" s="1"/>
  <c r="BWQ23" i="1" s="1"/>
  <c r="BWE23" i="1"/>
  <c r="BWF23" i="1" s="1"/>
  <c r="BWC23" i="1"/>
  <c r="BWD23" i="1" s="1"/>
  <c r="BVR23" i="1"/>
  <c r="BVS23" i="1" s="1"/>
  <c r="BVT23" i="1" s="1"/>
  <c r="BVU23" i="1" s="1"/>
  <c r="BVG23" i="1"/>
  <c r="BVH23" i="1" s="1"/>
  <c r="BVI23" i="1" s="1"/>
  <c r="BVJ23" i="1" s="1"/>
  <c r="BUV23" i="1"/>
  <c r="BUW23" i="1" s="1"/>
  <c r="BUX23" i="1" s="1"/>
  <c r="BUY23" i="1" s="1"/>
  <c r="BUK23" i="1"/>
  <c r="BUL23" i="1" s="1"/>
  <c r="BUM23" i="1" s="1"/>
  <c r="BUN23" i="1" s="1"/>
  <c r="BTZ23" i="1"/>
  <c r="BUA23" i="1" s="1"/>
  <c r="BUB23" i="1" s="1"/>
  <c r="BUC23" i="1" s="1"/>
  <c r="BTQ23" i="1"/>
  <c r="BTR23" i="1" s="1"/>
  <c r="BTO23" i="1"/>
  <c r="BTP23" i="1" s="1"/>
  <c r="BTD23" i="1"/>
  <c r="BTE23" i="1" s="1"/>
  <c r="BTF23" i="1" s="1"/>
  <c r="BTG23" i="1" s="1"/>
  <c r="BSS23" i="1"/>
  <c r="BST23" i="1" s="1"/>
  <c r="BSU23" i="1" s="1"/>
  <c r="BSV23" i="1" s="1"/>
  <c r="BSH23" i="1"/>
  <c r="BSI23" i="1" s="1"/>
  <c r="BSJ23" i="1" s="1"/>
  <c r="BSK23" i="1" s="1"/>
  <c r="BRY23" i="1"/>
  <c r="BRZ23" i="1" s="1"/>
  <c r="BRW23" i="1"/>
  <c r="BRX23" i="1" s="1"/>
  <c r="BRL23" i="1"/>
  <c r="BRM23" i="1" s="1"/>
  <c r="BRN23" i="1" s="1"/>
  <c r="BRO23" i="1" s="1"/>
  <c r="BRA23" i="1"/>
  <c r="BRB23" i="1" s="1"/>
  <c r="BRC23" i="1" s="1"/>
  <c r="BRD23" i="1" s="1"/>
  <c r="BQP23" i="1"/>
  <c r="BQQ23" i="1" s="1"/>
  <c r="BQR23" i="1" s="1"/>
  <c r="BQS23" i="1" s="1"/>
  <c r="BQE23" i="1"/>
  <c r="BQF23" i="1" s="1"/>
  <c r="BQG23" i="1" s="1"/>
  <c r="BQH23" i="1" s="1"/>
  <c r="BPT23" i="1"/>
  <c r="BPU23" i="1" s="1"/>
  <c r="BPV23" i="1" s="1"/>
  <c r="BPW23" i="1" s="1"/>
  <c r="BPK23" i="1"/>
  <c r="BPL23" i="1" s="1"/>
  <c r="BPI23" i="1"/>
  <c r="BPJ23" i="1" s="1"/>
  <c r="BOX23" i="1"/>
  <c r="BOY23" i="1" s="1"/>
  <c r="BOZ23" i="1" s="1"/>
  <c r="BPA23" i="1" s="1"/>
  <c r="BOM23" i="1"/>
  <c r="BON23" i="1" s="1"/>
  <c r="BOO23" i="1" s="1"/>
  <c r="BOP23" i="1" s="1"/>
  <c r="BOB23" i="1"/>
  <c r="BOC23" i="1" s="1"/>
  <c r="BOD23" i="1" s="1"/>
  <c r="BOE23" i="1" s="1"/>
  <c r="BNS23" i="1"/>
  <c r="BNT23" i="1" s="1"/>
  <c r="BNQ23" i="1"/>
  <c r="BNR23" i="1" s="1"/>
  <c r="BNF23" i="1"/>
  <c r="BNG23" i="1" s="1"/>
  <c r="BNH23" i="1" s="1"/>
  <c r="BNI23" i="1" s="1"/>
  <c r="BMW23" i="1"/>
  <c r="BMX23" i="1" s="1"/>
  <c r="BMU23" i="1"/>
  <c r="BMV23" i="1" s="1"/>
  <c r="BMJ23" i="1"/>
  <c r="BMK23" i="1" s="1"/>
  <c r="BML23" i="1" s="1"/>
  <c r="BMM23" i="1" s="1"/>
  <c r="BLY23" i="1"/>
  <c r="BLZ23" i="1" s="1"/>
  <c r="BMA23" i="1" s="1"/>
  <c r="BMB23" i="1" s="1"/>
  <c r="BLN23" i="1"/>
  <c r="BLO23" i="1" s="1"/>
  <c r="BLP23" i="1" s="1"/>
  <c r="BLQ23" i="1" s="1"/>
  <c r="BLE23" i="1"/>
  <c r="BLF23" i="1" s="1"/>
  <c r="BLC23" i="1"/>
  <c r="BLD23" i="1" s="1"/>
  <c r="BKR23" i="1"/>
  <c r="BKS23" i="1" s="1"/>
  <c r="BKT23" i="1" s="1"/>
  <c r="BKU23" i="1" s="1"/>
  <c r="BKG23" i="1"/>
  <c r="BKH23" i="1" s="1"/>
  <c r="BKI23" i="1" s="1"/>
  <c r="BKJ23" i="1" s="1"/>
  <c r="BJV23" i="1"/>
  <c r="BJW23" i="1" s="1"/>
  <c r="BJX23" i="1" s="1"/>
  <c r="BJY23" i="1" s="1"/>
  <c r="BJK23" i="1"/>
  <c r="BJL23" i="1" s="1"/>
  <c r="BJM23" i="1" s="1"/>
  <c r="BJN23" i="1" s="1"/>
  <c r="BIZ23" i="1"/>
  <c r="BJA23" i="1" s="1"/>
  <c r="BJB23" i="1" s="1"/>
  <c r="BJC23" i="1" s="1"/>
  <c r="BIQ23" i="1"/>
  <c r="BIR23" i="1" s="1"/>
  <c r="BIO23" i="1"/>
  <c r="BIP23" i="1" s="1"/>
  <c r="BID23" i="1"/>
  <c r="BIE23" i="1" s="1"/>
  <c r="BIF23" i="1" s="1"/>
  <c r="BIG23" i="1" s="1"/>
  <c r="BHS23" i="1"/>
  <c r="BHT23" i="1" s="1"/>
  <c r="BHU23" i="1" s="1"/>
  <c r="BHV23" i="1" s="1"/>
  <c r="BHH23" i="1"/>
  <c r="BHI23" i="1" s="1"/>
  <c r="BHJ23" i="1" s="1"/>
  <c r="BHK23" i="1" s="1"/>
  <c r="BGY23" i="1"/>
  <c r="BGZ23" i="1" s="1"/>
  <c r="BGW23" i="1"/>
  <c r="BGX23" i="1" s="1"/>
  <c r="BGL23" i="1"/>
  <c r="BGM23" i="1" s="1"/>
  <c r="BGN23" i="1" s="1"/>
  <c r="BGO23" i="1" s="1"/>
  <c r="BGA23" i="1"/>
  <c r="BGB23" i="1" s="1"/>
  <c r="BGC23" i="1" s="1"/>
  <c r="BGD23" i="1" s="1"/>
  <c r="BFP23" i="1"/>
  <c r="BFQ23" i="1" s="1"/>
  <c r="BFR23" i="1" s="1"/>
  <c r="BFS23" i="1" s="1"/>
  <c r="BFG23" i="1"/>
  <c r="BFH23" i="1" s="1"/>
  <c r="BFE23" i="1"/>
  <c r="BFF23" i="1" s="1"/>
  <c r="BET23" i="1"/>
  <c r="BEU23" i="1" s="1"/>
  <c r="BEV23" i="1" s="1"/>
  <c r="BEW23" i="1" s="1"/>
  <c r="BEI23" i="1"/>
  <c r="BEJ23" i="1" s="1"/>
  <c r="BEK23" i="1" s="1"/>
  <c r="BEL23" i="1" s="1"/>
  <c r="BDX23" i="1"/>
  <c r="BDY23" i="1" s="1"/>
  <c r="BDZ23" i="1" s="1"/>
  <c r="BEA23" i="1" s="1"/>
  <c r="BDM23" i="1"/>
  <c r="BDN23" i="1" s="1"/>
  <c r="BDO23" i="1" s="1"/>
  <c r="BDP23" i="1" s="1"/>
  <c r="BDB23" i="1"/>
  <c r="BDC23" i="1" s="1"/>
  <c r="BDD23" i="1" s="1"/>
  <c r="BDE23" i="1" s="1"/>
  <c r="BCQ23" i="1"/>
  <c r="BCR23" i="1" s="1"/>
  <c r="BCS23" i="1" s="1"/>
  <c r="BCT23" i="1" s="1"/>
  <c r="BCF23" i="1"/>
  <c r="BCG23" i="1" s="1"/>
  <c r="BCH23" i="1" s="1"/>
  <c r="BCI23" i="1" s="1"/>
  <c r="BBW23" i="1"/>
  <c r="BBX23" i="1" s="1"/>
  <c r="BBU23" i="1"/>
  <c r="BBV23" i="1" s="1"/>
  <c r="BBJ23" i="1"/>
  <c r="BBK23" i="1" s="1"/>
  <c r="BBL23" i="1" s="1"/>
  <c r="BBM23" i="1" s="1"/>
  <c r="BAY23" i="1"/>
  <c r="BAZ23" i="1" s="1"/>
  <c r="BBA23" i="1" s="1"/>
  <c r="BBB23" i="1" s="1"/>
  <c r="BAN23" i="1"/>
  <c r="BAO23" i="1" s="1"/>
  <c r="BAP23" i="1" s="1"/>
  <c r="BAQ23" i="1" s="1"/>
  <c r="BAC23" i="1"/>
  <c r="BAD23" i="1" s="1"/>
  <c r="BAE23" i="1" s="1"/>
  <c r="BAF23" i="1" s="1"/>
  <c r="AZR23" i="1"/>
  <c r="AZS23" i="1" s="1"/>
  <c r="AZT23" i="1" s="1"/>
  <c r="AZU23" i="1" s="1"/>
  <c r="AZG23" i="1"/>
  <c r="AZH23" i="1" s="1"/>
  <c r="AZI23" i="1" s="1"/>
  <c r="AZJ23" i="1" s="1"/>
  <c r="AYV23" i="1"/>
  <c r="AYW23" i="1" s="1"/>
  <c r="AYX23" i="1" s="1"/>
  <c r="AYY23" i="1" s="1"/>
  <c r="AYK23" i="1"/>
  <c r="AYL23" i="1" s="1"/>
  <c r="AYM23" i="1" s="1"/>
  <c r="AYN23" i="1" s="1"/>
  <c r="AXZ23" i="1"/>
  <c r="AYA23" i="1" s="1"/>
  <c r="AYB23" i="1" s="1"/>
  <c r="AYC23" i="1" s="1"/>
  <c r="AXO23" i="1"/>
  <c r="AXP23" i="1" s="1"/>
  <c r="AXQ23" i="1" s="1"/>
  <c r="AXR23" i="1" s="1"/>
  <c r="AXD23" i="1"/>
  <c r="AXE23" i="1" s="1"/>
  <c r="AXF23" i="1" s="1"/>
  <c r="AXG23" i="1" s="1"/>
  <c r="AWU23" i="1"/>
  <c r="AWV23" i="1" s="1"/>
  <c r="AWS23" i="1"/>
  <c r="AWT23" i="1" s="1"/>
  <c r="AWH23" i="1"/>
  <c r="AWI23" i="1" s="1"/>
  <c r="AWJ23" i="1" s="1"/>
  <c r="AWK23" i="1" s="1"/>
  <c r="AVW23" i="1"/>
  <c r="AVX23" i="1" s="1"/>
  <c r="AVY23" i="1" s="1"/>
  <c r="AVZ23" i="1" s="1"/>
  <c r="AVL23" i="1"/>
  <c r="AVM23" i="1" s="1"/>
  <c r="AVN23" i="1" s="1"/>
  <c r="AVO23" i="1" s="1"/>
  <c r="AVC23" i="1"/>
  <c r="AVD23" i="1" s="1"/>
  <c r="AVA23" i="1"/>
  <c r="AVB23" i="1" s="1"/>
  <c r="AUP23" i="1"/>
  <c r="AUQ23" i="1" s="1"/>
  <c r="AUR23" i="1" s="1"/>
  <c r="AUS23" i="1" s="1"/>
  <c r="AUE23" i="1"/>
  <c r="AUF23" i="1" s="1"/>
  <c r="AUG23" i="1" s="1"/>
  <c r="AUH23" i="1" s="1"/>
  <c r="ATT23" i="1"/>
  <c r="ATU23" i="1" s="1"/>
  <c r="ATV23" i="1" s="1"/>
  <c r="ATW23" i="1" s="1"/>
  <c r="ATI23" i="1"/>
  <c r="ATJ23" i="1" s="1"/>
  <c r="ATK23" i="1" s="1"/>
  <c r="ATL23" i="1" s="1"/>
  <c r="ASX23" i="1"/>
  <c r="ASY23" i="1" s="1"/>
  <c r="ASZ23" i="1" s="1"/>
  <c r="ATA23" i="1" s="1"/>
  <c r="ASO23" i="1"/>
  <c r="ASP23" i="1" s="1"/>
  <c r="ASM23" i="1"/>
  <c r="ASN23" i="1" s="1"/>
  <c r="ASB23" i="1"/>
  <c r="ASC23" i="1" s="1"/>
  <c r="ASD23" i="1" s="1"/>
  <c r="ASE23" i="1" s="1"/>
  <c r="ARS23" i="1"/>
  <c r="ART23" i="1" s="1"/>
  <c r="ARQ23" i="1"/>
  <c r="ARR23" i="1" s="1"/>
  <c r="ARF23" i="1"/>
  <c r="ARG23" i="1" s="1"/>
  <c r="ARH23" i="1" s="1"/>
  <c r="ARI23" i="1" s="1"/>
  <c r="AQW23" i="1"/>
  <c r="AQX23" i="1" s="1"/>
  <c r="AQU23" i="1"/>
  <c r="AQV23" i="1" s="1"/>
  <c r="AQJ23" i="1"/>
  <c r="AQK23" i="1" s="1"/>
  <c r="AQL23" i="1" s="1"/>
  <c r="AQM23" i="1" s="1"/>
  <c r="AQA23" i="1"/>
  <c r="AQB23" i="1" s="1"/>
  <c r="APY23" i="1"/>
  <c r="APZ23" i="1" s="1"/>
  <c r="APN23" i="1"/>
  <c r="APO23" i="1" s="1"/>
  <c r="APP23" i="1" s="1"/>
  <c r="APQ23" i="1" s="1"/>
  <c r="APE23" i="1"/>
  <c r="APF23" i="1" s="1"/>
  <c r="APC23" i="1"/>
  <c r="APD23" i="1" s="1"/>
  <c r="AOR23" i="1"/>
  <c r="AOS23" i="1" s="1"/>
  <c r="AOT23" i="1" s="1"/>
  <c r="AOU23" i="1" s="1"/>
  <c r="AOG23" i="1"/>
  <c r="AOH23" i="1" s="1"/>
  <c r="AOI23" i="1" s="1"/>
  <c r="AOJ23" i="1" s="1"/>
  <c r="ANV23" i="1"/>
  <c r="ANW23" i="1" s="1"/>
  <c r="ANX23" i="1" s="1"/>
  <c r="ANY23" i="1" s="1"/>
  <c r="ANM23" i="1"/>
  <c r="ANN23" i="1" s="1"/>
  <c r="ANK23" i="1"/>
  <c r="ANL23" i="1" s="1"/>
  <c r="AMZ23" i="1"/>
  <c r="ANA23" i="1" s="1"/>
  <c r="ANB23" i="1" s="1"/>
  <c r="ANC23" i="1" s="1"/>
  <c r="AMQ23" i="1"/>
  <c r="AMR23" i="1" s="1"/>
  <c r="AMO23" i="1"/>
  <c r="AMP23" i="1" s="1"/>
  <c r="AMD23" i="1"/>
  <c r="AME23" i="1" s="1"/>
  <c r="AMF23" i="1" s="1"/>
  <c r="AMG23" i="1" s="1"/>
  <c r="ALS23" i="1"/>
  <c r="ALT23" i="1" s="1"/>
  <c r="ALU23" i="1" s="1"/>
  <c r="ALV23" i="1" s="1"/>
  <c r="ALH23" i="1"/>
  <c r="ALI23" i="1" s="1"/>
  <c r="ALJ23" i="1" s="1"/>
  <c r="ALK23" i="1" s="1"/>
  <c r="AKY23" i="1"/>
  <c r="AKZ23" i="1" s="1"/>
  <c r="AKW23" i="1"/>
  <c r="AKX23" i="1" s="1"/>
  <c r="AKL23" i="1"/>
  <c r="AKM23" i="1" s="1"/>
  <c r="AKN23" i="1" s="1"/>
  <c r="AKO23" i="1" s="1"/>
  <c r="AKA23" i="1"/>
  <c r="AKB23" i="1" s="1"/>
  <c r="AKC23" i="1" s="1"/>
  <c r="AKD23" i="1" s="1"/>
  <c r="AJP23" i="1"/>
  <c r="AJQ23" i="1" s="1"/>
  <c r="AJR23" i="1" s="1"/>
  <c r="AJS23" i="1" s="1"/>
  <c r="AJG23" i="1"/>
  <c r="AJH23" i="1" s="1"/>
  <c r="AJE23" i="1"/>
  <c r="AJF23" i="1" s="1"/>
  <c r="AIT23" i="1"/>
  <c r="AIU23" i="1" s="1"/>
  <c r="AIV23" i="1" s="1"/>
  <c r="AIW23" i="1" s="1"/>
  <c r="AII23" i="1"/>
  <c r="AIJ23" i="1" s="1"/>
  <c r="AIK23" i="1" s="1"/>
  <c r="AIL23" i="1" s="1"/>
  <c r="AHX23" i="1"/>
  <c r="AHY23" i="1" s="1"/>
  <c r="AHZ23" i="1" s="1"/>
  <c r="AIA23" i="1" s="1"/>
  <c r="AHO23" i="1"/>
  <c r="AHP23" i="1" s="1"/>
  <c r="AHM23" i="1"/>
  <c r="AHN23" i="1" s="1"/>
  <c r="AHB23" i="1"/>
  <c r="AHC23" i="1" s="1"/>
  <c r="AHD23" i="1" s="1"/>
  <c r="AHE23" i="1" s="1"/>
  <c r="AGS23" i="1"/>
  <c r="AGT23" i="1" s="1"/>
  <c r="AGQ23" i="1"/>
  <c r="AGR23" i="1" s="1"/>
  <c r="AGF23" i="1"/>
  <c r="AGG23" i="1" s="1"/>
  <c r="AGH23" i="1" s="1"/>
  <c r="AGI23" i="1" s="1"/>
  <c r="AFU23" i="1"/>
  <c r="AFV23" i="1" s="1"/>
  <c r="AFW23" i="1" s="1"/>
  <c r="AFX23" i="1" s="1"/>
  <c r="AFJ23" i="1"/>
  <c r="AFK23" i="1" s="1"/>
  <c r="AFL23" i="1" s="1"/>
  <c r="AFM23" i="1" s="1"/>
  <c r="AFA23" i="1"/>
  <c r="AFB23" i="1" s="1"/>
  <c r="AEY23" i="1"/>
  <c r="AEZ23" i="1" s="1"/>
  <c r="AEN23" i="1"/>
  <c r="AEO23" i="1" s="1"/>
  <c r="AEP23" i="1" s="1"/>
  <c r="AEQ23" i="1" s="1"/>
  <c r="AEE23" i="1"/>
  <c r="AEF23" i="1" s="1"/>
  <c r="AEC23" i="1"/>
  <c r="AED23" i="1" s="1"/>
  <c r="ADR23" i="1"/>
  <c r="ADS23" i="1" s="1"/>
  <c r="ADT23" i="1" s="1"/>
  <c r="ADU23" i="1" s="1"/>
  <c r="ADG23" i="1"/>
  <c r="ADH23" i="1" s="1"/>
  <c r="ADI23" i="1" s="1"/>
  <c r="ADJ23" i="1" s="1"/>
  <c r="ACV23" i="1"/>
  <c r="ACW23" i="1" s="1"/>
  <c r="ACX23" i="1" s="1"/>
  <c r="ACY23" i="1" s="1"/>
  <c r="ACM23" i="1"/>
  <c r="ACN23" i="1" s="1"/>
  <c r="ACK23" i="1"/>
  <c r="ACL23" i="1" s="1"/>
  <c r="ABZ23" i="1"/>
  <c r="ACA23" i="1" s="1"/>
  <c r="ACB23" i="1" s="1"/>
  <c r="ACC23" i="1" s="1"/>
  <c r="ABO23" i="1"/>
  <c r="ABP23" i="1" s="1"/>
  <c r="ABQ23" i="1" s="1"/>
  <c r="ABR23" i="1" s="1"/>
  <c r="ABD23" i="1"/>
  <c r="ABE23" i="1" s="1"/>
  <c r="ABF23" i="1" s="1"/>
  <c r="ABG23" i="1" s="1"/>
  <c r="AAU23" i="1"/>
  <c r="AAV23" i="1" s="1"/>
  <c r="AAS23" i="1"/>
  <c r="AAT23" i="1" s="1"/>
  <c r="AAH23" i="1"/>
  <c r="AAI23" i="1" s="1"/>
  <c r="AAJ23" i="1" s="1"/>
  <c r="AAK23" i="1" s="1"/>
  <c r="ZW23" i="1"/>
  <c r="ZX23" i="1" s="1"/>
  <c r="ZY23" i="1" s="1"/>
  <c r="ZZ23" i="1" s="1"/>
  <c r="ZL23" i="1"/>
  <c r="ZM23" i="1" s="1"/>
  <c r="ZN23" i="1" s="1"/>
  <c r="ZO23" i="1" s="1"/>
  <c r="ZA23" i="1"/>
  <c r="ZB23" i="1" s="1"/>
  <c r="ZC23" i="1" s="1"/>
  <c r="ZD23" i="1" s="1"/>
  <c r="YP23" i="1"/>
  <c r="YQ23" i="1" s="1"/>
  <c r="YR23" i="1" s="1"/>
  <c r="YS23" i="1" s="1"/>
  <c r="YG23" i="1"/>
  <c r="YH23" i="1" s="1"/>
  <c r="YE23" i="1"/>
  <c r="YF23" i="1" s="1"/>
  <c r="XT23" i="1"/>
  <c r="XU23" i="1" s="1"/>
  <c r="XV23" i="1" s="1"/>
  <c r="XW23" i="1" s="1"/>
  <c r="XK23" i="1"/>
  <c r="XL23" i="1" s="1"/>
  <c r="XI23" i="1"/>
  <c r="XJ23" i="1" s="1"/>
  <c r="WX23" i="1"/>
  <c r="WY23" i="1" s="1"/>
  <c r="WZ23" i="1" s="1"/>
  <c r="XA23" i="1" s="1"/>
  <c r="WO23" i="1"/>
  <c r="WP23" i="1" s="1"/>
  <c r="WM23" i="1"/>
  <c r="WN23" i="1" s="1"/>
  <c r="WB23" i="1"/>
  <c r="WC23" i="1" s="1"/>
  <c r="WD23" i="1" s="1"/>
  <c r="WE23" i="1" s="1"/>
  <c r="VQ23" i="1"/>
  <c r="VR23" i="1" s="1"/>
  <c r="VS23" i="1" s="1"/>
  <c r="VT23" i="1" s="1"/>
  <c r="VF23" i="1"/>
  <c r="VG23" i="1" s="1"/>
  <c r="VH23" i="1" s="1"/>
  <c r="VI23" i="1" s="1"/>
  <c r="UW23" i="1"/>
  <c r="UX23" i="1" s="1"/>
  <c r="UU23" i="1"/>
  <c r="UV23" i="1" s="1"/>
  <c r="UJ23" i="1"/>
  <c r="UK23" i="1" s="1"/>
  <c r="UL23" i="1" s="1"/>
  <c r="UM23" i="1" s="1"/>
  <c r="TY23" i="1"/>
  <c r="TZ23" i="1" s="1"/>
  <c r="UA23" i="1" s="1"/>
  <c r="UB23" i="1" s="1"/>
  <c r="TN23" i="1"/>
  <c r="TO23" i="1" s="1"/>
  <c r="TP23" i="1" s="1"/>
  <c r="TQ23" i="1" s="1"/>
  <c r="TE23" i="1"/>
  <c r="TF23" i="1" s="1"/>
  <c r="TC23" i="1"/>
  <c r="TD23" i="1" s="1"/>
  <c r="SR23" i="1"/>
  <c r="SS23" i="1" s="1"/>
  <c r="ST23" i="1" s="1"/>
  <c r="SU23" i="1" s="1"/>
  <c r="SI23" i="1"/>
  <c r="SJ23" i="1" s="1"/>
  <c r="SG23" i="1"/>
  <c r="SH23" i="1" s="1"/>
  <c r="RV23" i="1"/>
  <c r="RW23" i="1" s="1"/>
  <c r="RX23" i="1" s="1"/>
  <c r="RY23" i="1" s="1"/>
  <c r="RM23" i="1"/>
  <c r="RN23" i="1" s="1"/>
  <c r="RK23" i="1"/>
  <c r="RL23" i="1" s="1"/>
  <c r="QZ23" i="1"/>
  <c r="RA23" i="1" s="1"/>
  <c r="RB23" i="1" s="1"/>
  <c r="RC23" i="1" s="1"/>
  <c r="QQ23" i="1"/>
  <c r="QR23" i="1" s="1"/>
  <c r="QO23" i="1"/>
  <c r="QP23" i="1" s="1"/>
  <c r="QD23" i="1"/>
  <c r="QE23" i="1" s="1"/>
  <c r="QF23" i="1" s="1"/>
  <c r="QG23" i="1" s="1"/>
  <c r="PU23" i="1"/>
  <c r="PV23" i="1" s="1"/>
  <c r="PS23" i="1"/>
  <c r="PT23" i="1" s="1"/>
  <c r="PH23" i="1"/>
  <c r="PI23" i="1" s="1"/>
  <c r="PJ23" i="1" s="1"/>
  <c r="PK23" i="1" s="1"/>
  <c r="OW23" i="1"/>
  <c r="OX23" i="1" s="1"/>
  <c r="OY23" i="1" s="1"/>
  <c r="OZ23" i="1" s="1"/>
  <c r="OL23" i="1"/>
  <c r="OM23" i="1" s="1"/>
  <c r="ON23" i="1" s="1"/>
  <c r="OO23" i="1" s="1"/>
  <c r="OA23" i="1"/>
  <c r="OB23" i="1" s="1"/>
  <c r="OC23" i="1" s="1"/>
  <c r="OD23" i="1" s="1"/>
  <c r="NP23" i="1"/>
  <c r="NQ23" i="1" s="1"/>
  <c r="NR23" i="1" s="1"/>
  <c r="NS23" i="1" s="1"/>
  <c r="NG23" i="1"/>
  <c r="NH23" i="1" s="1"/>
  <c r="NE23" i="1"/>
  <c r="NF23" i="1" s="1"/>
  <c r="MT23" i="1"/>
  <c r="MU23" i="1" s="1"/>
  <c r="MV23" i="1" s="1"/>
  <c r="MW23" i="1" s="1"/>
  <c r="MK23" i="1"/>
  <c r="ML23" i="1" s="1"/>
  <c r="MI23" i="1"/>
  <c r="MJ23" i="1" s="1"/>
  <c r="LX23" i="1"/>
  <c r="LY23" i="1" s="1"/>
  <c r="LZ23" i="1" s="1"/>
  <c r="MA23" i="1" s="1"/>
  <c r="LM23" i="1"/>
  <c r="LN23" i="1" s="1"/>
  <c r="LO23" i="1" s="1"/>
  <c r="LP23" i="1" s="1"/>
  <c r="LB23" i="1"/>
  <c r="LC23" i="1" s="1"/>
  <c r="LD23" i="1" s="1"/>
  <c r="LE23" i="1" s="1"/>
  <c r="KQ23" i="1"/>
  <c r="KR23" i="1" s="1"/>
  <c r="KS23" i="1" s="1"/>
  <c r="KT23" i="1" s="1"/>
  <c r="KF23" i="1"/>
  <c r="KG23" i="1" s="1"/>
  <c r="KH23" i="1" s="1"/>
  <c r="KI23" i="1" s="1"/>
  <c r="JU23" i="1"/>
  <c r="JV23" i="1" s="1"/>
  <c r="JW23" i="1" s="1"/>
  <c r="JX23" i="1" s="1"/>
  <c r="JJ23" i="1"/>
  <c r="JK23" i="1" s="1"/>
  <c r="JL23" i="1" s="1"/>
  <c r="JM23" i="1" s="1"/>
  <c r="IY23" i="1"/>
  <c r="IZ23" i="1" s="1"/>
  <c r="JA23" i="1" s="1"/>
  <c r="JB23" i="1" s="1"/>
  <c r="IN23" i="1"/>
  <c r="IO23" i="1" s="1"/>
  <c r="IP23" i="1" s="1"/>
  <c r="IQ23" i="1" s="1"/>
  <c r="IE23" i="1"/>
  <c r="IF23" i="1" s="1"/>
  <c r="IC23" i="1"/>
  <c r="ID23" i="1" s="1"/>
  <c r="HR23" i="1"/>
  <c r="HS23" i="1" s="1"/>
  <c r="HT23" i="1" s="1"/>
  <c r="HU23" i="1" s="1"/>
  <c r="HG23" i="1"/>
  <c r="HH23" i="1" s="1"/>
  <c r="HI23" i="1" s="1"/>
  <c r="HJ23" i="1" s="1"/>
  <c r="GV23" i="1"/>
  <c r="GW23" i="1" s="1"/>
  <c r="GX23" i="1" s="1"/>
  <c r="GY23" i="1" s="1"/>
  <c r="GM23" i="1"/>
  <c r="GN23" i="1" s="1"/>
  <c r="GK23" i="1"/>
  <c r="GL23" i="1" s="1"/>
  <c r="FZ23" i="1"/>
  <c r="GA23" i="1" s="1"/>
  <c r="GB23" i="1" s="1"/>
  <c r="GC23" i="1" s="1"/>
  <c r="FO23" i="1"/>
  <c r="FP23" i="1" s="1"/>
  <c r="FQ23" i="1" s="1"/>
  <c r="FR23" i="1" s="1"/>
  <c r="FD23" i="1"/>
  <c r="FE23" i="1" s="1"/>
  <c r="FF23" i="1" s="1"/>
  <c r="FG23" i="1" s="1"/>
  <c r="ES23" i="1"/>
  <c r="ET23" i="1" s="1"/>
  <c r="EU23" i="1" s="1"/>
  <c r="EV23" i="1" s="1"/>
  <c r="EH23" i="1"/>
  <c r="EI23" i="1" s="1"/>
  <c r="EJ23" i="1" s="1"/>
  <c r="EK23" i="1" s="1"/>
  <c r="DW23" i="1"/>
  <c r="DX23" i="1" s="1"/>
  <c r="DY23" i="1" s="1"/>
  <c r="DZ23" i="1" s="1"/>
  <c r="DL23" i="1"/>
  <c r="DM23" i="1" s="1"/>
  <c r="DN23" i="1" s="1"/>
  <c r="DO23" i="1" s="1"/>
  <c r="DC23" i="1"/>
  <c r="DD23" i="1" s="1"/>
  <c r="DA23" i="1"/>
  <c r="DB23" i="1" s="1"/>
  <c r="CP23" i="1"/>
  <c r="CQ23" i="1" s="1"/>
  <c r="CR23" i="1" s="1"/>
  <c r="CS23" i="1" s="1"/>
  <c r="CE23" i="1"/>
  <c r="CF23" i="1" s="1"/>
  <c r="CG23" i="1" s="1"/>
  <c r="CH23" i="1" s="1"/>
  <c r="BT23" i="1"/>
  <c r="BU23" i="1" s="1"/>
  <c r="BV23" i="1" s="1"/>
  <c r="BW23" i="1" s="1"/>
  <c r="BI23" i="1"/>
  <c r="BJ23" i="1" s="1"/>
  <c r="BK23" i="1" s="1"/>
  <c r="BL23" i="1" s="1"/>
  <c r="AX23" i="1"/>
  <c r="AY23" i="1" s="1"/>
  <c r="AZ23" i="1" s="1"/>
  <c r="BA23" i="1" s="1"/>
  <c r="AO23" i="1"/>
  <c r="AP23" i="1" s="1"/>
  <c r="AM23" i="1"/>
  <c r="AN23" i="1" s="1"/>
  <c r="AB23" i="1"/>
  <c r="AC23" i="1" s="1"/>
  <c r="AD23" i="1" s="1"/>
  <c r="AE23" i="1" s="1"/>
  <c r="Q23" i="1"/>
  <c r="R23" i="1" s="1"/>
  <c r="S23" i="1" s="1"/>
  <c r="T23" i="1" s="1"/>
  <c r="F23" i="1"/>
  <c r="G23" i="1" s="1"/>
  <c r="H23" i="1" s="1"/>
  <c r="I23" i="1" s="1"/>
  <c r="CLI22" i="1"/>
  <c r="CLJ22" i="1" s="1"/>
  <c r="CLK22" i="1" s="1"/>
  <c r="CLL22" i="1" s="1"/>
  <c r="CKX22" i="1"/>
  <c r="CKY22" i="1" s="1"/>
  <c r="CKZ22" i="1" s="1"/>
  <c r="CLA22" i="1" s="1"/>
  <c r="CKM22" i="1"/>
  <c r="CKN22" i="1" s="1"/>
  <c r="CKO22" i="1" s="1"/>
  <c r="CKP22" i="1" s="1"/>
  <c r="CKB22" i="1"/>
  <c r="CKC22" i="1" s="1"/>
  <c r="CKD22" i="1" s="1"/>
  <c r="CKE22" i="1" s="1"/>
  <c r="CJS22" i="1"/>
  <c r="CJT22" i="1" s="1"/>
  <c r="CJQ22" i="1"/>
  <c r="CJR22" i="1" s="1"/>
  <c r="CJF22" i="1"/>
  <c r="CJG22" i="1" s="1"/>
  <c r="CJH22" i="1" s="1"/>
  <c r="CJI22" i="1" s="1"/>
  <c r="CIU22" i="1"/>
  <c r="CIV22" i="1" s="1"/>
  <c r="CIW22" i="1" s="1"/>
  <c r="CIX22" i="1" s="1"/>
  <c r="CIJ22" i="1"/>
  <c r="CIK22" i="1" s="1"/>
  <c r="CIL22" i="1" s="1"/>
  <c r="CIM22" i="1" s="1"/>
  <c r="CHY22" i="1"/>
  <c r="CHZ22" i="1" s="1"/>
  <c r="CIA22" i="1" s="1"/>
  <c r="CIB22" i="1" s="1"/>
  <c r="CHN22" i="1"/>
  <c r="CHO22" i="1" s="1"/>
  <c r="CHP22" i="1" s="1"/>
  <c r="CHQ22" i="1" s="1"/>
  <c r="CHE22" i="1"/>
  <c r="CHF22" i="1" s="1"/>
  <c r="CHC22" i="1"/>
  <c r="CHD22" i="1" s="1"/>
  <c r="CGR22" i="1"/>
  <c r="CGS22" i="1" s="1"/>
  <c r="CGT22" i="1" s="1"/>
  <c r="CGU22" i="1" s="1"/>
  <c r="CGG22" i="1"/>
  <c r="CGH22" i="1" s="1"/>
  <c r="CGI22" i="1" s="1"/>
  <c r="CGJ22" i="1" s="1"/>
  <c r="CFV22" i="1"/>
  <c r="CFW22" i="1" s="1"/>
  <c r="CFX22" i="1" s="1"/>
  <c r="CFY22" i="1" s="1"/>
  <c r="CFK22" i="1"/>
  <c r="CFL22" i="1" s="1"/>
  <c r="CFM22" i="1" s="1"/>
  <c r="CFN22" i="1" s="1"/>
  <c r="CEZ22" i="1"/>
  <c r="CFA22" i="1" s="1"/>
  <c r="CFB22" i="1" s="1"/>
  <c r="CFC22" i="1" s="1"/>
  <c r="CEQ22" i="1"/>
  <c r="CER22" i="1" s="1"/>
  <c r="CEO22" i="1"/>
  <c r="CEP22" i="1" s="1"/>
  <c r="CED22" i="1"/>
  <c r="CEE22" i="1" s="1"/>
  <c r="CEF22" i="1" s="1"/>
  <c r="CEG22" i="1" s="1"/>
  <c r="CDS22" i="1"/>
  <c r="CDT22" i="1" s="1"/>
  <c r="CDU22" i="1" s="1"/>
  <c r="CDV22" i="1" s="1"/>
  <c r="CDH22" i="1"/>
  <c r="CDI22" i="1" s="1"/>
  <c r="CDJ22" i="1" s="1"/>
  <c r="CDK22" i="1" s="1"/>
  <c r="CCW22" i="1"/>
  <c r="CCX22" i="1" s="1"/>
  <c r="CCY22" i="1" s="1"/>
  <c r="CCZ22" i="1" s="1"/>
  <c r="CCL22" i="1"/>
  <c r="CCM22" i="1" s="1"/>
  <c r="CCN22" i="1" s="1"/>
  <c r="CCO22" i="1" s="1"/>
  <c r="CCA22" i="1"/>
  <c r="CCB22" i="1" s="1"/>
  <c r="CCC22" i="1" s="1"/>
  <c r="CCD22" i="1" s="1"/>
  <c r="CBP22" i="1"/>
  <c r="CBQ22" i="1" s="1"/>
  <c r="CBR22" i="1" s="1"/>
  <c r="CBS22" i="1" s="1"/>
  <c r="CBE22" i="1"/>
  <c r="CBF22" i="1" s="1"/>
  <c r="CBG22" i="1" s="1"/>
  <c r="CBH22" i="1" s="1"/>
  <c r="CAT22" i="1"/>
  <c r="CAU22" i="1" s="1"/>
  <c r="CAV22" i="1" s="1"/>
  <c r="CAW22" i="1" s="1"/>
  <c r="CAK22" i="1"/>
  <c r="CAL22" i="1" s="1"/>
  <c r="CAI22" i="1"/>
  <c r="CAJ22" i="1" s="1"/>
  <c r="BZX22" i="1"/>
  <c r="BZY22" i="1" s="1"/>
  <c r="BZZ22" i="1" s="1"/>
  <c r="CAA22" i="1" s="1"/>
  <c r="BZO22" i="1"/>
  <c r="BZP22" i="1" s="1"/>
  <c r="BZM22" i="1"/>
  <c r="BZN22" i="1" s="1"/>
  <c r="BZB22" i="1"/>
  <c r="BZC22" i="1" s="1"/>
  <c r="BZD22" i="1" s="1"/>
  <c r="BZE22" i="1" s="1"/>
  <c r="BYS22" i="1"/>
  <c r="BYT22" i="1" s="1"/>
  <c r="BYQ22" i="1"/>
  <c r="BYR22" i="1" s="1"/>
  <c r="BYF22" i="1"/>
  <c r="BYG22" i="1" s="1"/>
  <c r="BYH22" i="1" s="1"/>
  <c r="BYI22" i="1" s="1"/>
  <c r="BXU22" i="1"/>
  <c r="BXV22" i="1" s="1"/>
  <c r="BXW22" i="1" s="1"/>
  <c r="BXX22" i="1" s="1"/>
  <c r="BXJ22" i="1"/>
  <c r="BXK22" i="1" s="1"/>
  <c r="BXL22" i="1" s="1"/>
  <c r="BXM22" i="1" s="1"/>
  <c r="BXA22" i="1"/>
  <c r="BXB22" i="1" s="1"/>
  <c r="BWY22" i="1"/>
  <c r="BWZ22" i="1" s="1"/>
  <c r="BWN22" i="1"/>
  <c r="BWO22" i="1" s="1"/>
  <c r="BWP22" i="1" s="1"/>
  <c r="BWQ22" i="1" s="1"/>
  <c r="BWC22" i="1"/>
  <c r="BWD22" i="1" s="1"/>
  <c r="BWE22" i="1" s="1"/>
  <c r="BWF22" i="1" s="1"/>
  <c r="BVR22" i="1"/>
  <c r="BVS22" i="1" s="1"/>
  <c r="BVT22" i="1" s="1"/>
  <c r="BVU22" i="1" s="1"/>
  <c r="BVI22" i="1"/>
  <c r="BVJ22" i="1" s="1"/>
  <c r="BVG22" i="1"/>
  <c r="BVH22" i="1" s="1"/>
  <c r="BUV22" i="1"/>
  <c r="BUW22" i="1" s="1"/>
  <c r="BUX22" i="1" s="1"/>
  <c r="BUY22" i="1" s="1"/>
  <c r="BUK22" i="1"/>
  <c r="BUL22" i="1" s="1"/>
  <c r="BUM22" i="1" s="1"/>
  <c r="BUN22" i="1" s="1"/>
  <c r="BTZ22" i="1"/>
  <c r="BUA22" i="1" s="1"/>
  <c r="BUB22" i="1" s="1"/>
  <c r="BUC22" i="1" s="1"/>
  <c r="BTQ22" i="1"/>
  <c r="BTR22" i="1" s="1"/>
  <c r="BTO22" i="1"/>
  <c r="BTP22" i="1" s="1"/>
  <c r="BTD22" i="1"/>
  <c r="BTE22" i="1" s="1"/>
  <c r="BTF22" i="1" s="1"/>
  <c r="BTG22" i="1" s="1"/>
  <c r="BSU22" i="1"/>
  <c r="BSV22" i="1" s="1"/>
  <c r="BSS22" i="1"/>
  <c r="BST22" i="1" s="1"/>
  <c r="BSH22" i="1"/>
  <c r="BSI22" i="1" s="1"/>
  <c r="BSJ22" i="1" s="1"/>
  <c r="BSK22" i="1" s="1"/>
  <c r="BRW22" i="1"/>
  <c r="BRX22" i="1" s="1"/>
  <c r="BRY22" i="1" s="1"/>
  <c r="BRZ22" i="1" s="1"/>
  <c r="BRL22" i="1"/>
  <c r="BRM22" i="1" s="1"/>
  <c r="BRN22" i="1" s="1"/>
  <c r="BRO22" i="1" s="1"/>
  <c r="BRA22" i="1"/>
  <c r="BRB22" i="1" s="1"/>
  <c r="BRC22" i="1" s="1"/>
  <c r="BRD22" i="1" s="1"/>
  <c r="BQP22" i="1"/>
  <c r="BQQ22" i="1" s="1"/>
  <c r="BQR22" i="1" s="1"/>
  <c r="BQS22" i="1" s="1"/>
  <c r="BQE22" i="1"/>
  <c r="BQF22" i="1" s="1"/>
  <c r="BQG22" i="1" s="1"/>
  <c r="BQH22" i="1" s="1"/>
  <c r="BPT22" i="1"/>
  <c r="BPU22" i="1" s="1"/>
  <c r="BPV22" i="1" s="1"/>
  <c r="BPW22" i="1" s="1"/>
  <c r="BPK22" i="1"/>
  <c r="BPL22" i="1" s="1"/>
  <c r="BPI22" i="1"/>
  <c r="BPJ22" i="1" s="1"/>
  <c r="BOX22" i="1"/>
  <c r="BOY22" i="1" s="1"/>
  <c r="BOZ22" i="1" s="1"/>
  <c r="BPA22" i="1" s="1"/>
  <c r="BOM22" i="1"/>
  <c r="BON22" i="1" s="1"/>
  <c r="BOO22" i="1" s="1"/>
  <c r="BOP22" i="1" s="1"/>
  <c r="BOB22" i="1"/>
  <c r="BOC22" i="1" s="1"/>
  <c r="BOD22" i="1" s="1"/>
  <c r="BOE22" i="1" s="1"/>
  <c r="BNS22" i="1"/>
  <c r="BNT22" i="1" s="1"/>
  <c r="BNQ22" i="1"/>
  <c r="BNR22" i="1" s="1"/>
  <c r="BNF22" i="1"/>
  <c r="BNG22" i="1" s="1"/>
  <c r="BNH22" i="1" s="1"/>
  <c r="BNI22" i="1" s="1"/>
  <c r="BMU22" i="1"/>
  <c r="BMV22" i="1" s="1"/>
  <c r="BMW22" i="1" s="1"/>
  <c r="BMX22" i="1" s="1"/>
  <c r="BMJ22" i="1"/>
  <c r="BMK22" i="1" s="1"/>
  <c r="BML22" i="1" s="1"/>
  <c r="BMM22" i="1" s="1"/>
  <c r="BLY22" i="1"/>
  <c r="BLZ22" i="1" s="1"/>
  <c r="BMA22" i="1" s="1"/>
  <c r="BMB22" i="1" s="1"/>
  <c r="BLN22" i="1"/>
  <c r="BLO22" i="1" s="1"/>
  <c r="BLP22" i="1" s="1"/>
  <c r="BLQ22" i="1" s="1"/>
  <c r="BLC22" i="1"/>
  <c r="BLD22" i="1" s="1"/>
  <c r="BLE22" i="1" s="1"/>
  <c r="BLF22" i="1" s="1"/>
  <c r="BKR22" i="1"/>
  <c r="BKS22" i="1" s="1"/>
  <c r="BKT22" i="1" s="1"/>
  <c r="BKU22" i="1" s="1"/>
  <c r="BKI22" i="1"/>
  <c r="BKJ22" i="1" s="1"/>
  <c r="BKG22" i="1"/>
  <c r="BKH22" i="1" s="1"/>
  <c r="BJV22" i="1"/>
  <c r="BJW22" i="1" s="1"/>
  <c r="BJX22" i="1" s="1"/>
  <c r="BJY22" i="1" s="1"/>
  <c r="BJM22" i="1"/>
  <c r="BJN22" i="1" s="1"/>
  <c r="BJK22" i="1"/>
  <c r="BJL22" i="1" s="1"/>
  <c r="BIZ22" i="1"/>
  <c r="BJA22" i="1" s="1"/>
  <c r="BJB22" i="1" s="1"/>
  <c r="BJC22" i="1" s="1"/>
  <c r="BIQ22" i="1"/>
  <c r="BIR22" i="1" s="1"/>
  <c r="BIO22" i="1"/>
  <c r="BIP22" i="1" s="1"/>
  <c r="BID22" i="1"/>
  <c r="BIE22" i="1" s="1"/>
  <c r="BIF22" i="1" s="1"/>
  <c r="BIG22" i="1" s="1"/>
  <c r="BHU22" i="1"/>
  <c r="BHV22" i="1" s="1"/>
  <c r="BHS22" i="1"/>
  <c r="BHT22" i="1" s="1"/>
  <c r="BHH22" i="1"/>
  <c r="BHI22" i="1" s="1"/>
  <c r="BHJ22" i="1" s="1"/>
  <c r="BHK22" i="1" s="1"/>
  <c r="BGW22" i="1"/>
  <c r="BGX22" i="1" s="1"/>
  <c r="BGY22" i="1" s="1"/>
  <c r="BGZ22" i="1" s="1"/>
  <c r="BGL22" i="1"/>
  <c r="BGM22" i="1" s="1"/>
  <c r="BGN22" i="1" s="1"/>
  <c r="BGO22" i="1" s="1"/>
  <c r="BGA22" i="1"/>
  <c r="BGB22" i="1" s="1"/>
  <c r="BGC22" i="1" s="1"/>
  <c r="BGD22" i="1" s="1"/>
  <c r="BFP22" i="1"/>
  <c r="BFQ22" i="1" s="1"/>
  <c r="BFR22" i="1" s="1"/>
  <c r="BFS22" i="1" s="1"/>
  <c r="BFE22" i="1"/>
  <c r="BFF22" i="1" s="1"/>
  <c r="BFG22" i="1" s="1"/>
  <c r="BFH22" i="1" s="1"/>
  <c r="BET22" i="1"/>
  <c r="BEU22" i="1" s="1"/>
  <c r="BEV22" i="1" s="1"/>
  <c r="BEW22" i="1" s="1"/>
  <c r="BEK22" i="1"/>
  <c r="BEL22" i="1" s="1"/>
  <c r="BEI22" i="1"/>
  <c r="BEJ22" i="1" s="1"/>
  <c r="BDX22" i="1"/>
  <c r="BDY22" i="1" s="1"/>
  <c r="BDZ22" i="1" s="1"/>
  <c r="BEA22" i="1" s="1"/>
  <c r="BDM22" i="1"/>
  <c r="BDN22" i="1" s="1"/>
  <c r="BDO22" i="1" s="1"/>
  <c r="BDP22" i="1" s="1"/>
  <c r="BDB22" i="1"/>
  <c r="BDC22" i="1" s="1"/>
  <c r="BDD22" i="1" s="1"/>
  <c r="BDE22" i="1" s="1"/>
  <c r="BCQ22" i="1"/>
  <c r="BCR22" i="1" s="1"/>
  <c r="BCS22" i="1" s="1"/>
  <c r="BCT22" i="1" s="1"/>
  <c r="BCF22" i="1"/>
  <c r="BCG22" i="1" s="1"/>
  <c r="BCH22" i="1" s="1"/>
  <c r="BCI22" i="1" s="1"/>
  <c r="BBU22" i="1"/>
  <c r="BBV22" i="1" s="1"/>
  <c r="BBW22" i="1" s="1"/>
  <c r="BBX22" i="1" s="1"/>
  <c r="BBJ22" i="1"/>
  <c r="BBK22" i="1" s="1"/>
  <c r="BBL22" i="1" s="1"/>
  <c r="BBM22" i="1" s="1"/>
  <c r="BAY22" i="1"/>
  <c r="BAZ22" i="1" s="1"/>
  <c r="BBA22" i="1" s="1"/>
  <c r="BBB22" i="1" s="1"/>
  <c r="BAN22" i="1"/>
  <c r="BAO22" i="1" s="1"/>
  <c r="BAP22" i="1" s="1"/>
  <c r="BAQ22" i="1" s="1"/>
  <c r="BAC22" i="1"/>
  <c r="BAD22" i="1" s="1"/>
  <c r="BAE22" i="1" s="1"/>
  <c r="BAF22" i="1" s="1"/>
  <c r="AZR22" i="1"/>
  <c r="AZS22" i="1" s="1"/>
  <c r="AZT22" i="1" s="1"/>
  <c r="AZU22" i="1" s="1"/>
  <c r="AZI22" i="1"/>
  <c r="AZJ22" i="1" s="1"/>
  <c r="AZG22" i="1"/>
  <c r="AZH22" i="1" s="1"/>
  <c r="AYV22" i="1"/>
  <c r="AYW22" i="1" s="1"/>
  <c r="AYX22" i="1" s="1"/>
  <c r="AYY22" i="1" s="1"/>
  <c r="AYK22" i="1"/>
  <c r="AYL22" i="1" s="1"/>
  <c r="AYM22" i="1" s="1"/>
  <c r="AYN22" i="1" s="1"/>
  <c r="AXZ22" i="1"/>
  <c r="AYA22" i="1" s="1"/>
  <c r="AYB22" i="1" s="1"/>
  <c r="AYC22" i="1" s="1"/>
  <c r="AXQ22" i="1"/>
  <c r="AXR22" i="1" s="1"/>
  <c r="AXO22" i="1"/>
  <c r="AXP22" i="1" s="1"/>
  <c r="AXD22" i="1"/>
  <c r="AXE22" i="1" s="1"/>
  <c r="AXF22" i="1" s="1"/>
  <c r="AXG22" i="1" s="1"/>
  <c r="AWU22" i="1"/>
  <c r="AWV22" i="1" s="1"/>
  <c r="AWS22" i="1"/>
  <c r="AWT22" i="1" s="1"/>
  <c r="AWH22" i="1"/>
  <c r="AWI22" i="1" s="1"/>
  <c r="AWJ22" i="1" s="1"/>
  <c r="AWK22" i="1" s="1"/>
  <c r="AVW22" i="1"/>
  <c r="AVX22" i="1" s="1"/>
  <c r="AVY22" i="1" s="1"/>
  <c r="AVZ22" i="1" s="1"/>
  <c r="AVL22" i="1"/>
  <c r="AVM22" i="1" s="1"/>
  <c r="AVN22" i="1" s="1"/>
  <c r="AVO22" i="1" s="1"/>
  <c r="AVA22" i="1"/>
  <c r="AVB22" i="1" s="1"/>
  <c r="AVC22" i="1" s="1"/>
  <c r="AVD22" i="1" s="1"/>
  <c r="AUP22" i="1"/>
  <c r="AUQ22" i="1" s="1"/>
  <c r="AUR22" i="1" s="1"/>
  <c r="AUS22" i="1" s="1"/>
  <c r="AUG22" i="1"/>
  <c r="AUH22" i="1" s="1"/>
  <c r="AUE22" i="1"/>
  <c r="AUF22" i="1" s="1"/>
  <c r="ATT22" i="1"/>
  <c r="ATU22" i="1" s="1"/>
  <c r="ATV22" i="1" s="1"/>
  <c r="ATW22" i="1" s="1"/>
  <c r="ATI22" i="1"/>
  <c r="ATJ22" i="1" s="1"/>
  <c r="ATK22" i="1" s="1"/>
  <c r="ATL22" i="1" s="1"/>
  <c r="ASX22" i="1"/>
  <c r="ASY22" i="1" s="1"/>
  <c r="ASZ22" i="1" s="1"/>
  <c r="ATA22" i="1" s="1"/>
  <c r="ASM22" i="1"/>
  <c r="ASN22" i="1" s="1"/>
  <c r="ASO22" i="1" s="1"/>
  <c r="ASP22" i="1" s="1"/>
  <c r="ASB22" i="1"/>
  <c r="ASC22" i="1" s="1"/>
  <c r="ASD22" i="1" s="1"/>
  <c r="ASE22" i="1" s="1"/>
  <c r="ARQ22" i="1"/>
  <c r="ARR22" i="1" s="1"/>
  <c r="ARS22" i="1" s="1"/>
  <c r="ART22" i="1" s="1"/>
  <c r="ARF22" i="1"/>
  <c r="ARG22" i="1" s="1"/>
  <c r="ARH22" i="1" s="1"/>
  <c r="ARI22" i="1" s="1"/>
  <c r="AQU22" i="1"/>
  <c r="AQV22" i="1" s="1"/>
  <c r="AQW22" i="1" s="1"/>
  <c r="AQX22" i="1" s="1"/>
  <c r="AQJ22" i="1"/>
  <c r="AQK22" i="1" s="1"/>
  <c r="AQL22" i="1" s="1"/>
  <c r="AQM22" i="1" s="1"/>
  <c r="AQA22" i="1"/>
  <c r="AQB22" i="1" s="1"/>
  <c r="APY22" i="1"/>
  <c r="APZ22" i="1" s="1"/>
  <c r="APN22" i="1"/>
  <c r="APO22" i="1" s="1"/>
  <c r="APP22" i="1" s="1"/>
  <c r="APQ22" i="1" s="1"/>
  <c r="APC22" i="1"/>
  <c r="APD22" i="1" s="1"/>
  <c r="APE22" i="1" s="1"/>
  <c r="APF22" i="1" s="1"/>
  <c r="AOR22" i="1"/>
  <c r="AOS22" i="1" s="1"/>
  <c r="AOT22" i="1" s="1"/>
  <c r="AOU22" i="1" s="1"/>
  <c r="AOI22" i="1"/>
  <c r="AOJ22" i="1" s="1"/>
  <c r="AOG22" i="1"/>
  <c r="AOH22" i="1" s="1"/>
  <c r="ANV22" i="1"/>
  <c r="ANW22" i="1" s="1"/>
  <c r="ANX22" i="1" s="1"/>
  <c r="ANY22" i="1" s="1"/>
  <c r="ANK22" i="1"/>
  <c r="ANL22" i="1" s="1"/>
  <c r="ANM22" i="1" s="1"/>
  <c r="ANN22" i="1" s="1"/>
  <c r="AMZ22" i="1"/>
  <c r="ANA22" i="1" s="1"/>
  <c r="ANB22" i="1" s="1"/>
  <c r="ANC22" i="1" s="1"/>
  <c r="AMO22" i="1"/>
  <c r="AMP22" i="1" s="1"/>
  <c r="AMQ22" i="1" s="1"/>
  <c r="AMR22" i="1" s="1"/>
  <c r="AMD22" i="1"/>
  <c r="AME22" i="1" s="1"/>
  <c r="AMF22" i="1" s="1"/>
  <c r="AMG22" i="1" s="1"/>
  <c r="ALU22" i="1"/>
  <c r="ALV22" i="1" s="1"/>
  <c r="ALS22" i="1"/>
  <c r="ALT22" i="1" s="1"/>
  <c r="ALH22" i="1"/>
  <c r="ALI22" i="1" s="1"/>
  <c r="ALJ22" i="1" s="1"/>
  <c r="ALK22" i="1" s="1"/>
  <c r="AKW22" i="1"/>
  <c r="AKX22" i="1" s="1"/>
  <c r="AKY22" i="1" s="1"/>
  <c r="AKZ22" i="1" s="1"/>
  <c r="AKL22" i="1"/>
  <c r="AKM22" i="1" s="1"/>
  <c r="AKN22" i="1" s="1"/>
  <c r="AKO22" i="1" s="1"/>
  <c r="AKA22" i="1"/>
  <c r="AKB22" i="1" s="1"/>
  <c r="AKC22" i="1" s="1"/>
  <c r="AKD22" i="1" s="1"/>
  <c r="AJP22" i="1"/>
  <c r="AJQ22" i="1" s="1"/>
  <c r="AJR22" i="1" s="1"/>
  <c r="AJS22" i="1" s="1"/>
  <c r="AJG22" i="1"/>
  <c r="AJH22" i="1" s="1"/>
  <c r="AJE22" i="1"/>
  <c r="AJF22" i="1" s="1"/>
  <c r="AIT22" i="1"/>
  <c r="AIU22" i="1" s="1"/>
  <c r="AIV22" i="1" s="1"/>
  <c r="AIW22" i="1" s="1"/>
  <c r="AII22" i="1"/>
  <c r="AIJ22" i="1" s="1"/>
  <c r="AIK22" i="1" s="1"/>
  <c r="AIL22" i="1" s="1"/>
  <c r="AHX22" i="1"/>
  <c r="AHY22" i="1" s="1"/>
  <c r="AHZ22" i="1" s="1"/>
  <c r="AIA22" i="1" s="1"/>
  <c r="AHM22" i="1"/>
  <c r="AHN22" i="1" s="1"/>
  <c r="AHO22" i="1" s="1"/>
  <c r="AHP22" i="1" s="1"/>
  <c r="AHB22" i="1"/>
  <c r="AHC22" i="1" s="1"/>
  <c r="AHD22" i="1" s="1"/>
  <c r="AHE22" i="1" s="1"/>
  <c r="AGQ22" i="1"/>
  <c r="AGR22" i="1" s="1"/>
  <c r="AGS22" i="1" s="1"/>
  <c r="AGT22" i="1" s="1"/>
  <c r="AGF22" i="1"/>
  <c r="AGG22" i="1" s="1"/>
  <c r="AGH22" i="1" s="1"/>
  <c r="AGI22" i="1" s="1"/>
  <c r="AFU22" i="1"/>
  <c r="AFV22" i="1" s="1"/>
  <c r="AFW22" i="1" s="1"/>
  <c r="AFX22" i="1" s="1"/>
  <c r="AFJ22" i="1"/>
  <c r="AFK22" i="1" s="1"/>
  <c r="AFL22" i="1" s="1"/>
  <c r="AFM22" i="1" s="1"/>
  <c r="AFA22" i="1"/>
  <c r="AFB22" i="1" s="1"/>
  <c r="AEY22" i="1"/>
  <c r="AEZ22" i="1" s="1"/>
  <c r="AEN22" i="1"/>
  <c r="AEO22" i="1" s="1"/>
  <c r="AEP22" i="1" s="1"/>
  <c r="AEQ22" i="1" s="1"/>
  <c r="AEE22" i="1"/>
  <c r="AEF22" i="1" s="1"/>
  <c r="AEC22" i="1"/>
  <c r="AED22" i="1" s="1"/>
  <c r="ADR22" i="1"/>
  <c r="ADS22" i="1" s="1"/>
  <c r="ADT22" i="1" s="1"/>
  <c r="ADU22" i="1" s="1"/>
  <c r="ADG22" i="1"/>
  <c r="ADH22" i="1" s="1"/>
  <c r="ADI22" i="1" s="1"/>
  <c r="ADJ22" i="1" s="1"/>
  <c r="ACV22" i="1"/>
  <c r="ACW22" i="1" s="1"/>
  <c r="ACX22" i="1" s="1"/>
  <c r="ACY22" i="1" s="1"/>
  <c r="ACK22" i="1"/>
  <c r="ACL22" i="1" s="1"/>
  <c r="ACM22" i="1" s="1"/>
  <c r="ACN22" i="1" s="1"/>
  <c r="ABZ22" i="1"/>
  <c r="ACA22" i="1" s="1"/>
  <c r="ACB22" i="1" s="1"/>
  <c r="ACC22" i="1" s="1"/>
  <c r="ABO22" i="1"/>
  <c r="ABP22" i="1" s="1"/>
  <c r="ABQ22" i="1" s="1"/>
  <c r="ABR22" i="1" s="1"/>
  <c r="ABD22" i="1"/>
  <c r="ABE22" i="1" s="1"/>
  <c r="ABF22" i="1" s="1"/>
  <c r="ABG22" i="1" s="1"/>
  <c r="AAS22" i="1"/>
  <c r="AAT22" i="1" s="1"/>
  <c r="AAU22" i="1" s="1"/>
  <c r="AAV22" i="1" s="1"/>
  <c r="AAH22" i="1"/>
  <c r="AAI22" i="1" s="1"/>
  <c r="AAJ22" i="1" s="1"/>
  <c r="AAK22" i="1" s="1"/>
  <c r="ZY22" i="1"/>
  <c r="ZZ22" i="1" s="1"/>
  <c r="ZW22" i="1"/>
  <c r="ZX22" i="1" s="1"/>
  <c r="ZL22" i="1"/>
  <c r="ZM22" i="1" s="1"/>
  <c r="ZN22" i="1" s="1"/>
  <c r="ZO22" i="1" s="1"/>
  <c r="ZA22" i="1"/>
  <c r="ZB22" i="1" s="1"/>
  <c r="ZC22" i="1" s="1"/>
  <c r="ZD22" i="1" s="1"/>
  <c r="YP22" i="1"/>
  <c r="YQ22" i="1" s="1"/>
  <c r="YR22" i="1" s="1"/>
  <c r="YS22" i="1" s="1"/>
  <c r="YG22" i="1"/>
  <c r="YH22" i="1" s="1"/>
  <c r="YE22" i="1"/>
  <c r="YF22" i="1" s="1"/>
  <c r="XT22" i="1"/>
  <c r="XU22" i="1" s="1"/>
  <c r="XV22" i="1" s="1"/>
  <c r="XW22" i="1" s="1"/>
  <c r="XI22" i="1"/>
  <c r="XJ22" i="1" s="1"/>
  <c r="XK22" i="1" s="1"/>
  <c r="XL22" i="1" s="1"/>
  <c r="WX22" i="1"/>
  <c r="WY22" i="1" s="1"/>
  <c r="WZ22" i="1" s="1"/>
  <c r="XA22" i="1" s="1"/>
  <c r="WO22" i="1"/>
  <c r="WP22" i="1" s="1"/>
  <c r="WM22" i="1"/>
  <c r="WN22" i="1" s="1"/>
  <c r="WB22" i="1"/>
  <c r="WC22" i="1" s="1"/>
  <c r="WD22" i="1" s="1"/>
  <c r="WE22" i="1" s="1"/>
  <c r="VQ22" i="1"/>
  <c r="VR22" i="1" s="1"/>
  <c r="VS22" i="1" s="1"/>
  <c r="VT22" i="1" s="1"/>
  <c r="VF22" i="1"/>
  <c r="VG22" i="1" s="1"/>
  <c r="VH22" i="1" s="1"/>
  <c r="VI22" i="1" s="1"/>
  <c r="UU22" i="1"/>
  <c r="UV22" i="1" s="1"/>
  <c r="UW22" i="1" s="1"/>
  <c r="UX22" i="1" s="1"/>
  <c r="UJ22" i="1"/>
  <c r="UK22" i="1" s="1"/>
  <c r="UL22" i="1" s="1"/>
  <c r="UM22" i="1" s="1"/>
  <c r="UA22" i="1"/>
  <c r="UB22" i="1" s="1"/>
  <c r="TY22" i="1"/>
  <c r="TZ22" i="1" s="1"/>
  <c r="TN22" i="1"/>
  <c r="TO22" i="1" s="1"/>
  <c r="TP22" i="1" s="1"/>
  <c r="TQ22" i="1" s="1"/>
  <c r="TE22" i="1"/>
  <c r="TF22" i="1" s="1"/>
  <c r="TC22" i="1"/>
  <c r="TD22" i="1" s="1"/>
  <c r="SR22" i="1"/>
  <c r="SS22" i="1" s="1"/>
  <c r="ST22" i="1" s="1"/>
  <c r="SU22" i="1" s="1"/>
  <c r="SI22" i="1"/>
  <c r="SJ22" i="1" s="1"/>
  <c r="SG22" i="1"/>
  <c r="SH22" i="1" s="1"/>
  <c r="RV22" i="1"/>
  <c r="RW22" i="1" s="1"/>
  <c r="RX22" i="1" s="1"/>
  <c r="RY22" i="1" s="1"/>
  <c r="RK22" i="1"/>
  <c r="RL22" i="1" s="1"/>
  <c r="RM22" i="1" s="1"/>
  <c r="RN22" i="1" s="1"/>
  <c r="QZ22" i="1"/>
  <c r="RA22" i="1" s="1"/>
  <c r="RB22" i="1" s="1"/>
  <c r="RC22" i="1" s="1"/>
  <c r="QO22" i="1"/>
  <c r="QP22" i="1" s="1"/>
  <c r="QQ22" i="1" s="1"/>
  <c r="QR22" i="1" s="1"/>
  <c r="QD22" i="1"/>
  <c r="QE22" i="1" s="1"/>
  <c r="QF22" i="1" s="1"/>
  <c r="QG22" i="1" s="1"/>
  <c r="PS22" i="1"/>
  <c r="PT22" i="1" s="1"/>
  <c r="PU22" i="1" s="1"/>
  <c r="PV22" i="1" s="1"/>
  <c r="PH22" i="1"/>
  <c r="PI22" i="1" s="1"/>
  <c r="PJ22" i="1" s="1"/>
  <c r="PK22" i="1" s="1"/>
  <c r="OY22" i="1"/>
  <c r="OZ22" i="1" s="1"/>
  <c r="OW22" i="1"/>
  <c r="OX22" i="1" s="1"/>
  <c r="OL22" i="1"/>
  <c r="OM22" i="1" s="1"/>
  <c r="ON22" i="1" s="1"/>
  <c r="OO22" i="1" s="1"/>
  <c r="OC22" i="1"/>
  <c r="OD22" i="1" s="1"/>
  <c r="OA22" i="1"/>
  <c r="OB22" i="1" s="1"/>
  <c r="NP22" i="1"/>
  <c r="NQ22" i="1" s="1"/>
  <c r="NR22" i="1" s="1"/>
  <c r="NS22" i="1" s="1"/>
  <c r="NG22" i="1"/>
  <c r="NH22" i="1" s="1"/>
  <c r="NE22" i="1"/>
  <c r="NF22" i="1" s="1"/>
  <c r="MT22" i="1"/>
  <c r="MU22" i="1" s="1"/>
  <c r="MV22" i="1" s="1"/>
  <c r="MW22" i="1" s="1"/>
  <c r="MI22" i="1"/>
  <c r="MJ22" i="1" s="1"/>
  <c r="MK22" i="1" s="1"/>
  <c r="ML22" i="1" s="1"/>
  <c r="LX22" i="1"/>
  <c r="LY22" i="1" s="1"/>
  <c r="LZ22" i="1" s="1"/>
  <c r="MA22" i="1" s="1"/>
  <c r="LM22" i="1"/>
  <c r="LN22" i="1" s="1"/>
  <c r="LO22" i="1" s="1"/>
  <c r="LP22" i="1" s="1"/>
  <c r="LB22" i="1"/>
  <c r="LC22" i="1" s="1"/>
  <c r="LD22" i="1" s="1"/>
  <c r="LE22" i="1" s="1"/>
  <c r="KQ22" i="1"/>
  <c r="KR22" i="1" s="1"/>
  <c r="KS22" i="1" s="1"/>
  <c r="KT22" i="1" s="1"/>
  <c r="KF22" i="1"/>
  <c r="KG22" i="1" s="1"/>
  <c r="KH22" i="1" s="1"/>
  <c r="KI22" i="1" s="1"/>
  <c r="JU22" i="1"/>
  <c r="JV22" i="1" s="1"/>
  <c r="JW22" i="1" s="1"/>
  <c r="JX22" i="1" s="1"/>
  <c r="JJ22" i="1"/>
  <c r="JK22" i="1" s="1"/>
  <c r="JL22" i="1" s="1"/>
  <c r="JM22" i="1" s="1"/>
  <c r="JA22" i="1"/>
  <c r="JB22" i="1" s="1"/>
  <c r="IY22" i="1"/>
  <c r="IZ22" i="1" s="1"/>
  <c r="IN22" i="1"/>
  <c r="IO22" i="1" s="1"/>
  <c r="IP22" i="1" s="1"/>
  <c r="IQ22" i="1" s="1"/>
  <c r="IE22" i="1"/>
  <c r="IF22" i="1" s="1"/>
  <c r="IC22" i="1"/>
  <c r="ID22" i="1" s="1"/>
  <c r="HR22" i="1"/>
  <c r="HS22" i="1" s="1"/>
  <c r="HT22" i="1" s="1"/>
  <c r="HU22" i="1" s="1"/>
  <c r="HG22" i="1"/>
  <c r="HH22" i="1" s="1"/>
  <c r="HI22" i="1" s="1"/>
  <c r="HJ22" i="1" s="1"/>
  <c r="GV22" i="1"/>
  <c r="GW22" i="1" s="1"/>
  <c r="GX22" i="1" s="1"/>
  <c r="GY22" i="1" s="1"/>
  <c r="GK22" i="1"/>
  <c r="GL22" i="1" s="1"/>
  <c r="GM22" i="1" s="1"/>
  <c r="GN22" i="1" s="1"/>
  <c r="FZ22" i="1"/>
  <c r="GA22" i="1" s="1"/>
  <c r="GB22" i="1" s="1"/>
  <c r="GC22" i="1" s="1"/>
  <c r="FQ22" i="1"/>
  <c r="FR22" i="1" s="1"/>
  <c r="FO22" i="1"/>
  <c r="FP22" i="1" s="1"/>
  <c r="FD22" i="1"/>
  <c r="FE22" i="1" s="1"/>
  <c r="FF22" i="1" s="1"/>
  <c r="FG22" i="1" s="1"/>
  <c r="ES22" i="1"/>
  <c r="ET22" i="1" s="1"/>
  <c r="EU22" i="1" s="1"/>
  <c r="EV22" i="1" s="1"/>
  <c r="EH22" i="1"/>
  <c r="EI22" i="1" s="1"/>
  <c r="EJ22" i="1" s="1"/>
  <c r="EK22" i="1" s="1"/>
  <c r="DY22" i="1"/>
  <c r="DZ22" i="1" s="1"/>
  <c r="DW22" i="1"/>
  <c r="DX22" i="1" s="1"/>
  <c r="DL22" i="1"/>
  <c r="DM22" i="1" s="1"/>
  <c r="DN22" i="1" s="1"/>
  <c r="DO22" i="1" s="1"/>
  <c r="DC22" i="1"/>
  <c r="DD22" i="1" s="1"/>
  <c r="DA22" i="1"/>
  <c r="DB22" i="1" s="1"/>
  <c r="CP22" i="1"/>
  <c r="CQ22" i="1" s="1"/>
  <c r="CR22" i="1" s="1"/>
  <c r="CS22" i="1" s="1"/>
  <c r="CG22" i="1"/>
  <c r="CH22" i="1" s="1"/>
  <c r="CE22" i="1"/>
  <c r="CF22" i="1" s="1"/>
  <c r="BT22" i="1"/>
  <c r="BU22" i="1" s="1"/>
  <c r="BV22" i="1" s="1"/>
  <c r="BW22" i="1" s="1"/>
  <c r="BI22" i="1"/>
  <c r="BJ22" i="1" s="1"/>
  <c r="BK22" i="1" s="1"/>
  <c r="BL22" i="1" s="1"/>
  <c r="AX22" i="1"/>
  <c r="AY22" i="1" s="1"/>
  <c r="AZ22" i="1" s="1"/>
  <c r="BA22" i="1" s="1"/>
  <c r="AM22" i="1"/>
  <c r="AN22" i="1" s="1"/>
  <c r="AO22" i="1" s="1"/>
  <c r="AP22" i="1" s="1"/>
  <c r="AB22" i="1"/>
  <c r="AC22" i="1" s="1"/>
  <c r="AD22" i="1" s="1"/>
  <c r="AE22" i="1" s="1"/>
  <c r="Q22" i="1"/>
  <c r="R22" i="1" s="1"/>
  <c r="S22" i="1" s="1"/>
  <c r="T22" i="1" s="1"/>
  <c r="F22" i="1"/>
  <c r="G22" i="1" s="1"/>
  <c r="H22" i="1" s="1"/>
  <c r="I22" i="1" s="1"/>
  <c r="CLK21" i="1"/>
  <c r="CLL21" i="1" s="1"/>
  <c r="CLI21" i="1"/>
  <c r="CLJ21" i="1" s="1"/>
  <c r="CKX21" i="1"/>
  <c r="CKY21" i="1" s="1"/>
  <c r="CKZ21" i="1" s="1"/>
  <c r="CLA21" i="1" s="1"/>
  <c r="CKM21" i="1"/>
  <c r="CKN21" i="1" s="1"/>
  <c r="CKO21" i="1" s="1"/>
  <c r="CKP21" i="1" s="1"/>
  <c r="CKB21" i="1"/>
  <c r="CKC21" i="1" s="1"/>
  <c r="CKD21" i="1" s="1"/>
  <c r="CKE21" i="1" s="1"/>
  <c r="CJQ21" i="1"/>
  <c r="CJR21" i="1" s="1"/>
  <c r="CJS21" i="1" s="1"/>
  <c r="CJT21" i="1" s="1"/>
  <c r="CJF21" i="1"/>
  <c r="CJG21" i="1" s="1"/>
  <c r="CJH21" i="1" s="1"/>
  <c r="CJI21" i="1" s="1"/>
  <c r="CIU21" i="1"/>
  <c r="CIV21" i="1" s="1"/>
  <c r="CIW21" i="1" s="1"/>
  <c r="CIX21" i="1" s="1"/>
  <c r="CIJ21" i="1"/>
  <c r="CIK21" i="1" s="1"/>
  <c r="CIL21" i="1" s="1"/>
  <c r="CIM21" i="1" s="1"/>
  <c r="CHY21" i="1"/>
  <c r="CHZ21" i="1" s="1"/>
  <c r="CIA21" i="1" s="1"/>
  <c r="CIB21" i="1" s="1"/>
  <c r="CHN21" i="1"/>
  <c r="CHO21" i="1" s="1"/>
  <c r="CHP21" i="1" s="1"/>
  <c r="CHQ21" i="1" s="1"/>
  <c r="CHE21" i="1"/>
  <c r="CHF21" i="1" s="1"/>
  <c r="CHC21" i="1"/>
  <c r="CHD21" i="1" s="1"/>
  <c r="CGR21" i="1"/>
  <c r="CGS21" i="1" s="1"/>
  <c r="CGT21" i="1" s="1"/>
  <c r="CGU21" i="1" s="1"/>
  <c r="CGG21" i="1"/>
  <c r="CGH21" i="1" s="1"/>
  <c r="CGI21" i="1" s="1"/>
  <c r="CGJ21" i="1" s="1"/>
  <c r="CFV21" i="1"/>
  <c r="CFW21" i="1" s="1"/>
  <c r="CFX21" i="1" s="1"/>
  <c r="CFY21" i="1" s="1"/>
  <c r="CFM21" i="1"/>
  <c r="CFN21" i="1" s="1"/>
  <c r="CFK21" i="1"/>
  <c r="CFL21" i="1" s="1"/>
  <c r="CEZ21" i="1"/>
  <c r="CFA21" i="1" s="1"/>
  <c r="CFB21" i="1" s="1"/>
  <c r="CFC21" i="1" s="1"/>
  <c r="CEO21" i="1"/>
  <c r="CEP21" i="1" s="1"/>
  <c r="CEQ21" i="1" s="1"/>
  <c r="CER21" i="1" s="1"/>
  <c r="CED21" i="1"/>
  <c r="CEE21" i="1" s="1"/>
  <c r="CEF21" i="1" s="1"/>
  <c r="CEG21" i="1" s="1"/>
  <c r="CDS21" i="1"/>
  <c r="CDT21" i="1" s="1"/>
  <c r="CDU21" i="1" s="1"/>
  <c r="CDV21" i="1" s="1"/>
  <c r="CDH21" i="1"/>
  <c r="CDI21" i="1" s="1"/>
  <c r="CDJ21" i="1" s="1"/>
  <c r="CDK21" i="1" s="1"/>
  <c r="CCY21" i="1"/>
  <c r="CCZ21" i="1" s="1"/>
  <c r="CCW21" i="1"/>
  <c r="CCX21" i="1" s="1"/>
  <c r="CCL21" i="1"/>
  <c r="CCM21" i="1" s="1"/>
  <c r="CCN21" i="1" s="1"/>
  <c r="CCO21" i="1" s="1"/>
  <c r="CCC21" i="1"/>
  <c r="CCD21" i="1" s="1"/>
  <c r="CCA21" i="1"/>
  <c r="CCB21" i="1" s="1"/>
  <c r="CBP21" i="1"/>
  <c r="CBQ21" i="1" s="1"/>
  <c r="CBR21" i="1" s="1"/>
  <c r="CBS21" i="1" s="1"/>
  <c r="CBG21" i="1"/>
  <c r="CBH21" i="1" s="1"/>
  <c r="CBE21" i="1"/>
  <c r="CBF21" i="1" s="1"/>
  <c r="CAT21" i="1"/>
  <c r="CAU21" i="1" s="1"/>
  <c r="CAV21" i="1" s="1"/>
  <c r="CAW21" i="1" s="1"/>
  <c r="CAK21" i="1"/>
  <c r="CAL21" i="1" s="1"/>
  <c r="CAI21" i="1"/>
  <c r="CAJ21" i="1" s="1"/>
  <c r="BZX21" i="1"/>
  <c r="BZY21" i="1" s="1"/>
  <c r="BZZ21" i="1" s="1"/>
  <c r="CAA21" i="1" s="1"/>
  <c r="BZM21" i="1"/>
  <c r="BZN21" i="1" s="1"/>
  <c r="BZO21" i="1" s="1"/>
  <c r="BZP21" i="1" s="1"/>
  <c r="BZB21" i="1"/>
  <c r="BZC21" i="1" s="1"/>
  <c r="BZD21" i="1" s="1"/>
  <c r="BZE21" i="1" s="1"/>
  <c r="BYQ21" i="1"/>
  <c r="BYR21" i="1" s="1"/>
  <c r="BYS21" i="1" s="1"/>
  <c r="BYT21" i="1" s="1"/>
  <c r="BYF21" i="1"/>
  <c r="BYG21" i="1" s="1"/>
  <c r="BYH21" i="1" s="1"/>
  <c r="BYI21" i="1" s="1"/>
  <c r="BXW21" i="1"/>
  <c r="BXX21" i="1" s="1"/>
  <c r="BXU21" i="1"/>
  <c r="BXV21" i="1" s="1"/>
  <c r="BXJ21" i="1"/>
  <c r="BXK21" i="1" s="1"/>
  <c r="BXL21" i="1" s="1"/>
  <c r="BXM21" i="1" s="1"/>
  <c r="BXA21" i="1"/>
  <c r="BXB21" i="1" s="1"/>
  <c r="BWY21" i="1"/>
  <c r="BWZ21" i="1" s="1"/>
  <c r="BWN21" i="1"/>
  <c r="BWO21" i="1" s="1"/>
  <c r="BWP21" i="1" s="1"/>
  <c r="BWQ21" i="1" s="1"/>
  <c r="BWE21" i="1"/>
  <c r="BWF21" i="1" s="1"/>
  <c r="BWC21" i="1"/>
  <c r="BWD21" i="1" s="1"/>
  <c r="BVR21" i="1"/>
  <c r="BVS21" i="1" s="1"/>
  <c r="BVT21" i="1" s="1"/>
  <c r="BVU21" i="1" s="1"/>
  <c r="BVG21" i="1"/>
  <c r="BVH21" i="1" s="1"/>
  <c r="BVI21" i="1" s="1"/>
  <c r="BVJ21" i="1" s="1"/>
  <c r="BUV21" i="1"/>
  <c r="BUW21" i="1" s="1"/>
  <c r="BUX21" i="1" s="1"/>
  <c r="BUY21" i="1" s="1"/>
  <c r="BUM21" i="1"/>
  <c r="BUN21" i="1" s="1"/>
  <c r="BUK21" i="1"/>
  <c r="BUL21" i="1" s="1"/>
  <c r="BTZ21" i="1"/>
  <c r="BUA21" i="1" s="1"/>
  <c r="BUB21" i="1" s="1"/>
  <c r="BUC21" i="1" s="1"/>
  <c r="BTO21" i="1"/>
  <c r="BTP21" i="1" s="1"/>
  <c r="BTQ21" i="1" s="1"/>
  <c r="BTR21" i="1" s="1"/>
  <c r="BTD21" i="1"/>
  <c r="BTE21" i="1" s="1"/>
  <c r="BTF21" i="1" s="1"/>
  <c r="BTG21" i="1" s="1"/>
  <c r="BSU21" i="1"/>
  <c r="BSV21" i="1" s="1"/>
  <c r="BSS21" i="1"/>
  <c r="BST21" i="1" s="1"/>
  <c r="BSH21" i="1"/>
  <c r="BSI21" i="1" s="1"/>
  <c r="BSJ21" i="1" s="1"/>
  <c r="BSK21" i="1" s="1"/>
  <c r="BRW21" i="1"/>
  <c r="BRX21" i="1" s="1"/>
  <c r="BRY21" i="1" s="1"/>
  <c r="BRZ21" i="1" s="1"/>
  <c r="BRL21" i="1"/>
  <c r="BRM21" i="1" s="1"/>
  <c r="BRN21" i="1" s="1"/>
  <c r="BRO21" i="1" s="1"/>
  <c r="BRC21" i="1"/>
  <c r="BRD21" i="1" s="1"/>
  <c r="BRA21" i="1"/>
  <c r="BRB21" i="1" s="1"/>
  <c r="BQP21" i="1"/>
  <c r="BQQ21" i="1" s="1"/>
  <c r="BQR21" i="1" s="1"/>
  <c r="BQS21" i="1" s="1"/>
  <c r="BQG21" i="1"/>
  <c r="BQH21" i="1" s="1"/>
  <c r="BQE21" i="1"/>
  <c r="BQF21" i="1" s="1"/>
  <c r="BPT21" i="1"/>
  <c r="BPU21" i="1" s="1"/>
  <c r="BPV21" i="1" s="1"/>
  <c r="BPW21" i="1" s="1"/>
  <c r="BPI21" i="1"/>
  <c r="BPJ21" i="1" s="1"/>
  <c r="BPK21" i="1" s="1"/>
  <c r="BPL21" i="1" s="1"/>
  <c r="BOX21" i="1"/>
  <c r="BOY21" i="1" s="1"/>
  <c r="BOZ21" i="1" s="1"/>
  <c r="BPA21" i="1" s="1"/>
  <c r="BOO21" i="1"/>
  <c r="BOP21" i="1" s="1"/>
  <c r="BOM21" i="1"/>
  <c r="BON21" i="1" s="1"/>
  <c r="BOB21" i="1"/>
  <c r="BOC21" i="1" s="1"/>
  <c r="BOD21" i="1" s="1"/>
  <c r="BOE21" i="1" s="1"/>
  <c r="BNQ21" i="1"/>
  <c r="BNR21" i="1" s="1"/>
  <c r="BNS21" i="1" s="1"/>
  <c r="BNT21" i="1" s="1"/>
  <c r="BNF21" i="1"/>
  <c r="BNG21" i="1" s="1"/>
  <c r="BNH21" i="1" s="1"/>
  <c r="BNI21" i="1" s="1"/>
  <c r="BMU21" i="1"/>
  <c r="BMV21" i="1" s="1"/>
  <c r="BMW21" i="1" s="1"/>
  <c r="BMX21" i="1" s="1"/>
  <c r="BMJ21" i="1"/>
  <c r="BMK21" i="1" s="1"/>
  <c r="BML21" i="1" s="1"/>
  <c r="BMM21" i="1" s="1"/>
  <c r="BMA21" i="1"/>
  <c r="BMB21" i="1" s="1"/>
  <c r="BLY21" i="1"/>
  <c r="BLZ21" i="1" s="1"/>
  <c r="BLN21" i="1"/>
  <c r="BLO21" i="1" s="1"/>
  <c r="BLP21" i="1" s="1"/>
  <c r="BLQ21" i="1" s="1"/>
  <c r="BLC21" i="1"/>
  <c r="BLD21" i="1" s="1"/>
  <c r="BLE21" i="1" s="1"/>
  <c r="BLF21" i="1" s="1"/>
  <c r="BKR21" i="1"/>
  <c r="BKS21" i="1" s="1"/>
  <c r="BKT21" i="1" s="1"/>
  <c r="BKU21" i="1" s="1"/>
  <c r="BKI21" i="1"/>
  <c r="BKJ21" i="1" s="1"/>
  <c r="BKG21" i="1"/>
  <c r="BKH21" i="1" s="1"/>
  <c r="BJV21" i="1"/>
  <c r="BJW21" i="1" s="1"/>
  <c r="BJX21" i="1" s="1"/>
  <c r="BJY21" i="1" s="1"/>
  <c r="BJK21" i="1"/>
  <c r="BJL21" i="1" s="1"/>
  <c r="BJM21" i="1" s="1"/>
  <c r="BJN21" i="1" s="1"/>
  <c r="BIZ21" i="1"/>
  <c r="BJA21" i="1" s="1"/>
  <c r="BJB21" i="1" s="1"/>
  <c r="BJC21" i="1" s="1"/>
  <c r="BIO21" i="1"/>
  <c r="BIP21" i="1" s="1"/>
  <c r="BIQ21" i="1" s="1"/>
  <c r="BIR21" i="1" s="1"/>
  <c r="BID21" i="1"/>
  <c r="BIE21" i="1" s="1"/>
  <c r="BIF21" i="1" s="1"/>
  <c r="BIG21" i="1" s="1"/>
  <c r="BHU21" i="1"/>
  <c r="BHV21" i="1" s="1"/>
  <c r="BHS21" i="1"/>
  <c r="BHT21" i="1" s="1"/>
  <c r="BHH21" i="1"/>
  <c r="BHI21" i="1" s="1"/>
  <c r="BHJ21" i="1" s="1"/>
  <c r="BHK21" i="1" s="1"/>
  <c r="BGY21" i="1"/>
  <c r="BGZ21" i="1" s="1"/>
  <c r="BGW21" i="1"/>
  <c r="BGX21" i="1" s="1"/>
  <c r="BGL21" i="1"/>
  <c r="BGM21" i="1" s="1"/>
  <c r="BGN21" i="1" s="1"/>
  <c r="BGO21" i="1" s="1"/>
  <c r="BGC21" i="1"/>
  <c r="BGD21" i="1" s="1"/>
  <c r="BGA21" i="1"/>
  <c r="BGB21" i="1" s="1"/>
  <c r="BFP21" i="1"/>
  <c r="BFQ21" i="1" s="1"/>
  <c r="BFR21" i="1" s="1"/>
  <c r="BFS21" i="1" s="1"/>
  <c r="BFG21" i="1"/>
  <c r="BFH21" i="1" s="1"/>
  <c r="BFE21" i="1"/>
  <c r="BFF21" i="1" s="1"/>
  <c r="BET21" i="1"/>
  <c r="BEU21" i="1" s="1"/>
  <c r="BEV21" i="1" s="1"/>
  <c r="BEW21" i="1" s="1"/>
  <c r="BEK21" i="1"/>
  <c r="BEL21" i="1" s="1"/>
  <c r="BEI21" i="1"/>
  <c r="BEJ21" i="1" s="1"/>
  <c r="BDX21" i="1"/>
  <c r="BDY21" i="1" s="1"/>
  <c r="BDZ21" i="1" s="1"/>
  <c r="BEA21" i="1" s="1"/>
  <c r="BDM21" i="1"/>
  <c r="BDN21" i="1" s="1"/>
  <c r="BDO21" i="1" s="1"/>
  <c r="BDP21" i="1" s="1"/>
  <c r="BDB21" i="1"/>
  <c r="BDC21" i="1" s="1"/>
  <c r="BDD21" i="1" s="1"/>
  <c r="BDE21" i="1" s="1"/>
  <c r="BCS21" i="1"/>
  <c r="BCT21" i="1" s="1"/>
  <c r="BCQ21" i="1"/>
  <c r="BCR21" i="1" s="1"/>
  <c r="BCF21" i="1"/>
  <c r="BCG21" i="1" s="1"/>
  <c r="BCH21" i="1" s="1"/>
  <c r="BCI21" i="1" s="1"/>
  <c r="BBU21" i="1"/>
  <c r="BBV21" i="1" s="1"/>
  <c r="BBW21" i="1" s="1"/>
  <c r="BBX21" i="1" s="1"/>
  <c r="BBJ21" i="1"/>
  <c r="BBK21" i="1" s="1"/>
  <c r="BBL21" i="1" s="1"/>
  <c r="BBM21" i="1" s="1"/>
  <c r="BAY21" i="1"/>
  <c r="BAZ21" i="1" s="1"/>
  <c r="BBA21" i="1" s="1"/>
  <c r="BBB21" i="1" s="1"/>
  <c r="BAN21" i="1"/>
  <c r="BAO21" i="1" s="1"/>
  <c r="BAP21" i="1" s="1"/>
  <c r="BAQ21" i="1" s="1"/>
  <c r="BAC21" i="1"/>
  <c r="BAD21" i="1" s="1"/>
  <c r="BAE21" i="1" s="1"/>
  <c r="BAF21" i="1" s="1"/>
  <c r="AZR21" i="1"/>
  <c r="AZS21" i="1" s="1"/>
  <c r="AZT21" i="1" s="1"/>
  <c r="AZU21" i="1" s="1"/>
  <c r="AZG21" i="1"/>
  <c r="AZH21" i="1" s="1"/>
  <c r="AZI21" i="1" s="1"/>
  <c r="AZJ21" i="1" s="1"/>
  <c r="AYV21" i="1"/>
  <c r="AYW21" i="1" s="1"/>
  <c r="AYX21" i="1" s="1"/>
  <c r="AYY21" i="1" s="1"/>
  <c r="AYM21" i="1"/>
  <c r="AYN21" i="1" s="1"/>
  <c r="AYK21" i="1"/>
  <c r="AYL21" i="1" s="1"/>
  <c r="AXZ21" i="1"/>
  <c r="AYA21" i="1" s="1"/>
  <c r="AYB21" i="1" s="1"/>
  <c r="AYC21" i="1" s="1"/>
  <c r="AXO21" i="1"/>
  <c r="AXP21" i="1" s="1"/>
  <c r="AXQ21" i="1" s="1"/>
  <c r="AXR21" i="1" s="1"/>
  <c r="AXD21" i="1"/>
  <c r="AXE21" i="1" s="1"/>
  <c r="AXF21" i="1" s="1"/>
  <c r="AXG21" i="1" s="1"/>
  <c r="AWU21" i="1"/>
  <c r="AWV21" i="1" s="1"/>
  <c r="AWS21" i="1"/>
  <c r="AWT21" i="1" s="1"/>
  <c r="AWH21" i="1"/>
  <c r="AWI21" i="1" s="1"/>
  <c r="AWJ21" i="1" s="1"/>
  <c r="AWK21" i="1" s="1"/>
  <c r="AVW21" i="1"/>
  <c r="AVX21" i="1" s="1"/>
  <c r="AVY21" i="1" s="1"/>
  <c r="AVZ21" i="1" s="1"/>
  <c r="AVL21" i="1"/>
  <c r="AVM21" i="1" s="1"/>
  <c r="AVN21" i="1" s="1"/>
  <c r="AVO21" i="1" s="1"/>
  <c r="AVC21" i="1"/>
  <c r="AVD21" i="1" s="1"/>
  <c r="AVA21" i="1"/>
  <c r="AVB21" i="1" s="1"/>
  <c r="AUP21" i="1"/>
  <c r="AUQ21" i="1" s="1"/>
  <c r="AUR21" i="1" s="1"/>
  <c r="AUS21" i="1" s="1"/>
  <c r="AUE21" i="1"/>
  <c r="AUF21" i="1" s="1"/>
  <c r="AUG21" i="1" s="1"/>
  <c r="AUH21" i="1" s="1"/>
  <c r="ATT21" i="1"/>
  <c r="ATU21" i="1" s="1"/>
  <c r="ATV21" i="1" s="1"/>
  <c r="ATW21" i="1" s="1"/>
  <c r="ATK21" i="1"/>
  <c r="ATL21" i="1" s="1"/>
  <c r="ATI21" i="1"/>
  <c r="ATJ21" i="1" s="1"/>
  <c r="ASX21" i="1"/>
  <c r="ASY21" i="1" s="1"/>
  <c r="ASZ21" i="1" s="1"/>
  <c r="ATA21" i="1" s="1"/>
  <c r="ASM21" i="1"/>
  <c r="ASN21" i="1" s="1"/>
  <c r="ASO21" i="1" s="1"/>
  <c r="ASP21" i="1" s="1"/>
  <c r="ASB21" i="1"/>
  <c r="ASC21" i="1" s="1"/>
  <c r="ASD21" i="1" s="1"/>
  <c r="ASE21" i="1" s="1"/>
  <c r="ARS21" i="1"/>
  <c r="ART21" i="1" s="1"/>
  <c r="ARQ21" i="1"/>
  <c r="ARR21" i="1" s="1"/>
  <c r="ARF21" i="1"/>
  <c r="ARG21" i="1" s="1"/>
  <c r="ARH21" i="1" s="1"/>
  <c r="ARI21" i="1" s="1"/>
  <c r="AQW21" i="1"/>
  <c r="AQX21" i="1" s="1"/>
  <c r="AQU21" i="1"/>
  <c r="AQV21" i="1" s="1"/>
  <c r="AQJ21" i="1"/>
  <c r="AQK21" i="1" s="1"/>
  <c r="AQL21" i="1" s="1"/>
  <c r="AQM21" i="1" s="1"/>
  <c r="AQA21" i="1"/>
  <c r="AQB21" i="1" s="1"/>
  <c r="APY21" i="1"/>
  <c r="APZ21" i="1" s="1"/>
  <c r="APN21" i="1"/>
  <c r="APO21" i="1" s="1"/>
  <c r="APP21" i="1" s="1"/>
  <c r="APQ21" i="1" s="1"/>
  <c r="APC21" i="1"/>
  <c r="APD21" i="1" s="1"/>
  <c r="APE21" i="1" s="1"/>
  <c r="APF21" i="1" s="1"/>
  <c r="AOR21" i="1"/>
  <c r="AOS21" i="1" s="1"/>
  <c r="AOT21" i="1" s="1"/>
  <c r="AOU21" i="1" s="1"/>
  <c r="AOG21" i="1"/>
  <c r="AOH21" i="1" s="1"/>
  <c r="AOI21" i="1" s="1"/>
  <c r="AOJ21" i="1" s="1"/>
  <c r="ANV21" i="1"/>
  <c r="ANW21" i="1" s="1"/>
  <c r="ANX21" i="1" s="1"/>
  <c r="ANY21" i="1" s="1"/>
  <c r="ANM21" i="1"/>
  <c r="ANN21" i="1" s="1"/>
  <c r="ANK21" i="1"/>
  <c r="ANL21" i="1" s="1"/>
  <c r="AMZ21" i="1"/>
  <c r="ANA21" i="1" s="1"/>
  <c r="ANB21" i="1" s="1"/>
  <c r="ANC21" i="1" s="1"/>
  <c r="AMO21" i="1"/>
  <c r="AMP21" i="1" s="1"/>
  <c r="AMQ21" i="1" s="1"/>
  <c r="AMR21" i="1" s="1"/>
  <c r="AMD21" i="1"/>
  <c r="AME21" i="1" s="1"/>
  <c r="AMF21" i="1" s="1"/>
  <c r="AMG21" i="1" s="1"/>
  <c r="ALU21" i="1"/>
  <c r="ALV21" i="1" s="1"/>
  <c r="ALS21" i="1"/>
  <c r="ALT21" i="1" s="1"/>
  <c r="ALH21" i="1"/>
  <c r="ALI21" i="1" s="1"/>
  <c r="ALJ21" i="1" s="1"/>
  <c r="ALK21" i="1" s="1"/>
  <c r="AKY21" i="1"/>
  <c r="AKZ21" i="1" s="1"/>
  <c r="AKW21" i="1"/>
  <c r="AKX21" i="1" s="1"/>
  <c r="AKL21" i="1"/>
  <c r="AKM21" i="1" s="1"/>
  <c r="AKN21" i="1" s="1"/>
  <c r="AKO21" i="1" s="1"/>
  <c r="AKA21" i="1"/>
  <c r="AKB21" i="1" s="1"/>
  <c r="AKC21" i="1" s="1"/>
  <c r="AKD21" i="1" s="1"/>
  <c r="AJP21" i="1"/>
  <c r="AJQ21" i="1" s="1"/>
  <c r="AJR21" i="1" s="1"/>
  <c r="AJS21" i="1" s="1"/>
  <c r="AJE21" i="1"/>
  <c r="AJF21" i="1" s="1"/>
  <c r="AJG21" i="1" s="1"/>
  <c r="AJH21" i="1" s="1"/>
  <c r="AIT21" i="1"/>
  <c r="AIU21" i="1" s="1"/>
  <c r="AIV21" i="1" s="1"/>
  <c r="AIW21" i="1" s="1"/>
  <c r="AII21" i="1"/>
  <c r="AIJ21" i="1" s="1"/>
  <c r="AIK21" i="1" s="1"/>
  <c r="AIL21" i="1" s="1"/>
  <c r="AHX21" i="1"/>
  <c r="AHY21" i="1" s="1"/>
  <c r="AHZ21" i="1" s="1"/>
  <c r="AIA21" i="1" s="1"/>
  <c r="AHO21" i="1"/>
  <c r="AHP21" i="1" s="1"/>
  <c r="AHM21" i="1"/>
  <c r="AHN21" i="1" s="1"/>
  <c r="AHB21" i="1"/>
  <c r="AHC21" i="1" s="1"/>
  <c r="AHD21" i="1" s="1"/>
  <c r="AHE21" i="1" s="1"/>
  <c r="AGS21" i="1"/>
  <c r="AGT21" i="1" s="1"/>
  <c r="AGQ21" i="1"/>
  <c r="AGR21" i="1" s="1"/>
  <c r="AGF21" i="1"/>
  <c r="AGG21" i="1" s="1"/>
  <c r="AGH21" i="1" s="1"/>
  <c r="AGI21" i="1" s="1"/>
  <c r="AFU21" i="1"/>
  <c r="AFV21" i="1" s="1"/>
  <c r="AFW21" i="1" s="1"/>
  <c r="AFX21" i="1" s="1"/>
  <c r="AFJ21" i="1"/>
  <c r="AFK21" i="1" s="1"/>
  <c r="AFL21" i="1" s="1"/>
  <c r="AFM21" i="1" s="1"/>
  <c r="AEY21" i="1"/>
  <c r="AEZ21" i="1" s="1"/>
  <c r="AFA21" i="1" s="1"/>
  <c r="AFB21" i="1" s="1"/>
  <c r="AEN21" i="1"/>
  <c r="AEO21" i="1" s="1"/>
  <c r="AEP21" i="1" s="1"/>
  <c r="AEQ21" i="1" s="1"/>
  <c r="AEE21" i="1"/>
  <c r="AEF21" i="1" s="1"/>
  <c r="AEC21" i="1"/>
  <c r="AED21" i="1" s="1"/>
  <c r="ADR21" i="1"/>
  <c r="ADS21" i="1" s="1"/>
  <c r="ADT21" i="1" s="1"/>
  <c r="ADU21" i="1" s="1"/>
  <c r="ADG21" i="1"/>
  <c r="ADH21" i="1" s="1"/>
  <c r="ADI21" i="1" s="1"/>
  <c r="ADJ21" i="1" s="1"/>
  <c r="ACV21" i="1"/>
  <c r="ACW21" i="1" s="1"/>
  <c r="ACX21" i="1" s="1"/>
  <c r="ACY21" i="1" s="1"/>
  <c r="ACM21" i="1"/>
  <c r="ACN21" i="1" s="1"/>
  <c r="ACK21" i="1"/>
  <c r="ACL21" i="1" s="1"/>
  <c r="ABZ21" i="1"/>
  <c r="ACA21" i="1" s="1"/>
  <c r="ACB21" i="1" s="1"/>
  <c r="ACC21" i="1" s="1"/>
  <c r="ABQ21" i="1"/>
  <c r="ABR21" i="1" s="1"/>
  <c r="ABO21" i="1"/>
  <c r="ABP21" i="1" s="1"/>
  <c r="ABD21" i="1"/>
  <c r="ABE21" i="1" s="1"/>
  <c r="ABF21" i="1" s="1"/>
  <c r="ABG21" i="1" s="1"/>
  <c r="AAS21" i="1"/>
  <c r="AAT21" i="1" s="1"/>
  <c r="AAU21" i="1" s="1"/>
  <c r="AAV21" i="1" s="1"/>
  <c r="AAH21" i="1"/>
  <c r="AAI21" i="1" s="1"/>
  <c r="AAJ21" i="1" s="1"/>
  <c r="AAK21" i="1" s="1"/>
  <c r="ZY21" i="1"/>
  <c r="ZZ21" i="1" s="1"/>
  <c r="ZW21" i="1"/>
  <c r="ZX21" i="1" s="1"/>
  <c r="ZL21" i="1"/>
  <c r="ZM21" i="1" s="1"/>
  <c r="ZN21" i="1" s="1"/>
  <c r="ZO21" i="1" s="1"/>
  <c r="ZA21" i="1"/>
  <c r="ZB21" i="1" s="1"/>
  <c r="ZC21" i="1" s="1"/>
  <c r="ZD21" i="1" s="1"/>
  <c r="YP21" i="1"/>
  <c r="YQ21" i="1" s="1"/>
  <c r="YR21" i="1" s="1"/>
  <c r="YS21" i="1" s="1"/>
  <c r="YE21" i="1"/>
  <c r="YF21" i="1" s="1"/>
  <c r="YG21" i="1" s="1"/>
  <c r="YH21" i="1" s="1"/>
  <c r="XT21" i="1"/>
  <c r="XU21" i="1" s="1"/>
  <c r="XV21" i="1" s="1"/>
  <c r="XW21" i="1" s="1"/>
  <c r="XK21" i="1"/>
  <c r="XL21" i="1" s="1"/>
  <c r="XI21" i="1"/>
  <c r="XJ21" i="1" s="1"/>
  <c r="WX21" i="1"/>
  <c r="WY21" i="1" s="1"/>
  <c r="WZ21" i="1" s="1"/>
  <c r="XA21" i="1" s="1"/>
  <c r="WO21" i="1"/>
  <c r="WP21" i="1" s="1"/>
  <c r="WM21" i="1"/>
  <c r="WN21" i="1" s="1"/>
  <c r="WB21" i="1"/>
  <c r="WC21" i="1" s="1"/>
  <c r="WD21" i="1" s="1"/>
  <c r="WE21" i="1" s="1"/>
  <c r="VS21" i="1"/>
  <c r="VT21" i="1" s="1"/>
  <c r="VQ21" i="1"/>
  <c r="VR21" i="1" s="1"/>
  <c r="VF21" i="1"/>
  <c r="VG21" i="1" s="1"/>
  <c r="VH21" i="1" s="1"/>
  <c r="VI21" i="1" s="1"/>
  <c r="UW21" i="1"/>
  <c r="UX21" i="1" s="1"/>
  <c r="UU21" i="1"/>
  <c r="UV21" i="1" s="1"/>
  <c r="UJ21" i="1"/>
  <c r="UK21" i="1" s="1"/>
  <c r="UL21" i="1" s="1"/>
  <c r="UM21" i="1" s="1"/>
  <c r="UA21" i="1"/>
  <c r="UB21" i="1" s="1"/>
  <c r="TY21" i="1"/>
  <c r="TZ21" i="1" s="1"/>
  <c r="TN21" i="1"/>
  <c r="TO21" i="1" s="1"/>
  <c r="TP21" i="1" s="1"/>
  <c r="TQ21" i="1" s="1"/>
  <c r="TC21" i="1"/>
  <c r="TD21" i="1" s="1"/>
  <c r="TE21" i="1" s="1"/>
  <c r="TF21" i="1" s="1"/>
  <c r="SR21" i="1"/>
  <c r="SS21" i="1" s="1"/>
  <c r="ST21" i="1" s="1"/>
  <c r="SU21" i="1" s="1"/>
  <c r="SI21" i="1"/>
  <c r="SJ21" i="1" s="1"/>
  <c r="SG21" i="1"/>
  <c r="SH21" i="1" s="1"/>
  <c r="RV21" i="1"/>
  <c r="RW21" i="1" s="1"/>
  <c r="RX21" i="1" s="1"/>
  <c r="RY21" i="1" s="1"/>
  <c r="RK21" i="1"/>
  <c r="RL21" i="1" s="1"/>
  <c r="RM21" i="1" s="1"/>
  <c r="RN21" i="1" s="1"/>
  <c r="QZ21" i="1"/>
  <c r="RA21" i="1" s="1"/>
  <c r="RB21" i="1" s="1"/>
  <c r="RC21" i="1" s="1"/>
  <c r="QO21" i="1"/>
  <c r="QP21" i="1" s="1"/>
  <c r="QQ21" i="1" s="1"/>
  <c r="QR21" i="1" s="1"/>
  <c r="QD21" i="1"/>
  <c r="QE21" i="1" s="1"/>
  <c r="QF21" i="1" s="1"/>
  <c r="QG21" i="1" s="1"/>
  <c r="PU21" i="1"/>
  <c r="PV21" i="1" s="1"/>
  <c r="PS21" i="1"/>
  <c r="PT21" i="1" s="1"/>
  <c r="PH21" i="1"/>
  <c r="PI21" i="1" s="1"/>
  <c r="PJ21" i="1" s="1"/>
  <c r="PK21" i="1" s="1"/>
  <c r="OW21" i="1"/>
  <c r="OX21" i="1" s="1"/>
  <c r="OY21" i="1" s="1"/>
  <c r="OZ21" i="1" s="1"/>
  <c r="OL21" i="1"/>
  <c r="OM21" i="1" s="1"/>
  <c r="ON21" i="1" s="1"/>
  <c r="OO21" i="1" s="1"/>
  <c r="OC21" i="1"/>
  <c r="OD21" i="1" s="1"/>
  <c r="OA21" i="1"/>
  <c r="OB21" i="1" s="1"/>
  <c r="NP21" i="1"/>
  <c r="NQ21" i="1" s="1"/>
  <c r="NR21" i="1" s="1"/>
  <c r="NS21" i="1" s="1"/>
  <c r="NE21" i="1"/>
  <c r="NF21" i="1" s="1"/>
  <c r="NG21" i="1" s="1"/>
  <c r="NH21" i="1" s="1"/>
  <c r="MT21" i="1"/>
  <c r="MU21" i="1" s="1"/>
  <c r="MV21" i="1" s="1"/>
  <c r="MW21" i="1" s="1"/>
  <c r="MK21" i="1"/>
  <c r="ML21" i="1" s="1"/>
  <c r="MI21" i="1"/>
  <c r="MJ21" i="1" s="1"/>
  <c r="LX21" i="1"/>
  <c r="LY21" i="1" s="1"/>
  <c r="LZ21" i="1" s="1"/>
  <c r="MA21" i="1" s="1"/>
  <c r="LO21" i="1"/>
  <c r="LP21" i="1" s="1"/>
  <c r="LM21" i="1"/>
  <c r="LN21" i="1" s="1"/>
  <c r="LB21" i="1"/>
  <c r="LC21" i="1" s="1"/>
  <c r="LD21" i="1" s="1"/>
  <c r="LE21" i="1" s="1"/>
  <c r="KQ21" i="1"/>
  <c r="KR21" i="1" s="1"/>
  <c r="KS21" i="1" s="1"/>
  <c r="KT21" i="1" s="1"/>
  <c r="KF21" i="1"/>
  <c r="KG21" i="1" s="1"/>
  <c r="KH21" i="1" s="1"/>
  <c r="KI21" i="1" s="1"/>
  <c r="JW21" i="1"/>
  <c r="JX21" i="1" s="1"/>
  <c r="JU21" i="1"/>
  <c r="JV21" i="1" s="1"/>
  <c r="JJ21" i="1"/>
  <c r="JK21" i="1" s="1"/>
  <c r="JL21" i="1" s="1"/>
  <c r="JM21" i="1" s="1"/>
  <c r="IY21" i="1"/>
  <c r="IZ21" i="1" s="1"/>
  <c r="JA21" i="1" s="1"/>
  <c r="JB21" i="1" s="1"/>
  <c r="IN21" i="1"/>
  <c r="IO21" i="1" s="1"/>
  <c r="IP21" i="1" s="1"/>
  <c r="IQ21" i="1" s="1"/>
  <c r="IC21" i="1"/>
  <c r="ID21" i="1" s="1"/>
  <c r="IE21" i="1" s="1"/>
  <c r="IF21" i="1" s="1"/>
  <c r="HR21" i="1"/>
  <c r="HS21" i="1" s="1"/>
  <c r="HT21" i="1" s="1"/>
  <c r="HU21" i="1" s="1"/>
  <c r="HI21" i="1"/>
  <c r="HJ21" i="1" s="1"/>
  <c r="HG21" i="1"/>
  <c r="HH21" i="1" s="1"/>
  <c r="GV21" i="1"/>
  <c r="GW21" i="1" s="1"/>
  <c r="GX21" i="1" s="1"/>
  <c r="GY21" i="1" s="1"/>
  <c r="GM21" i="1"/>
  <c r="GN21" i="1" s="1"/>
  <c r="GK21" i="1"/>
  <c r="GL21" i="1" s="1"/>
  <c r="FZ21" i="1"/>
  <c r="GA21" i="1" s="1"/>
  <c r="GB21" i="1" s="1"/>
  <c r="GC21" i="1" s="1"/>
  <c r="FO21" i="1"/>
  <c r="FP21" i="1" s="1"/>
  <c r="FQ21" i="1" s="1"/>
  <c r="FR21" i="1" s="1"/>
  <c r="FD21" i="1"/>
  <c r="FE21" i="1" s="1"/>
  <c r="FF21" i="1" s="1"/>
  <c r="FG21" i="1" s="1"/>
  <c r="ES21" i="1"/>
  <c r="ET21" i="1" s="1"/>
  <c r="EU21" i="1" s="1"/>
  <c r="EV21" i="1" s="1"/>
  <c r="EH21" i="1"/>
  <c r="EI21" i="1" s="1"/>
  <c r="EJ21" i="1" s="1"/>
  <c r="EK21" i="1" s="1"/>
  <c r="DW21" i="1"/>
  <c r="DX21" i="1" s="1"/>
  <c r="DY21" i="1" s="1"/>
  <c r="DZ21" i="1" s="1"/>
  <c r="DL21" i="1"/>
  <c r="DM21" i="1" s="1"/>
  <c r="DN21" i="1" s="1"/>
  <c r="DO21" i="1" s="1"/>
  <c r="DC21" i="1"/>
  <c r="DD21" i="1" s="1"/>
  <c r="DA21" i="1"/>
  <c r="DB21" i="1" s="1"/>
  <c r="CP21" i="1"/>
  <c r="CQ21" i="1" s="1"/>
  <c r="CR21" i="1" s="1"/>
  <c r="CS21" i="1" s="1"/>
  <c r="CE21" i="1"/>
  <c r="CF21" i="1" s="1"/>
  <c r="CG21" i="1" s="1"/>
  <c r="CH21" i="1" s="1"/>
  <c r="BT21" i="1"/>
  <c r="BU21" i="1" s="1"/>
  <c r="BV21" i="1" s="1"/>
  <c r="BW21" i="1" s="1"/>
  <c r="BK21" i="1"/>
  <c r="BL21" i="1" s="1"/>
  <c r="BI21" i="1"/>
  <c r="BJ21" i="1" s="1"/>
  <c r="AX21" i="1"/>
  <c r="AY21" i="1" s="1"/>
  <c r="AZ21" i="1" s="1"/>
  <c r="BA21" i="1" s="1"/>
  <c r="AM21" i="1"/>
  <c r="AN21" i="1" s="1"/>
  <c r="AO21" i="1" s="1"/>
  <c r="AP21" i="1" s="1"/>
  <c r="AB21" i="1"/>
  <c r="AC21" i="1" s="1"/>
  <c r="AD21" i="1" s="1"/>
  <c r="AE21" i="1" s="1"/>
  <c r="Q21" i="1"/>
  <c r="R21" i="1" s="1"/>
  <c r="S21" i="1" s="1"/>
  <c r="T21" i="1" s="1"/>
  <c r="F21" i="1"/>
  <c r="G21" i="1" s="1"/>
  <c r="H21" i="1" s="1"/>
  <c r="I21" i="1" s="1"/>
  <c r="CLI20" i="1"/>
  <c r="CLJ20" i="1" s="1"/>
  <c r="CLK20" i="1" s="1"/>
  <c r="CLL20" i="1" s="1"/>
  <c r="CKX20" i="1"/>
  <c r="CKY20" i="1" s="1"/>
  <c r="CKZ20" i="1" s="1"/>
  <c r="CLA20" i="1" s="1"/>
  <c r="CKO20" i="1"/>
  <c r="CKP20" i="1" s="1"/>
  <c r="CKM20" i="1"/>
  <c r="CKN20" i="1" s="1"/>
  <c r="CKB20" i="1"/>
  <c r="CKC20" i="1" s="1"/>
  <c r="CKD20" i="1" s="1"/>
  <c r="CKE20" i="1" s="1"/>
  <c r="CJQ20" i="1"/>
  <c r="CJR20" i="1" s="1"/>
  <c r="CJS20" i="1" s="1"/>
  <c r="CJT20" i="1" s="1"/>
  <c r="CJF20" i="1"/>
  <c r="CJG20" i="1" s="1"/>
  <c r="CJH20" i="1" s="1"/>
  <c r="CJI20" i="1" s="1"/>
  <c r="CIW20" i="1"/>
  <c r="CIX20" i="1" s="1"/>
  <c r="CIU20" i="1"/>
  <c r="CIV20" i="1" s="1"/>
  <c r="CIJ20" i="1"/>
  <c r="CIK20" i="1" s="1"/>
  <c r="CIL20" i="1" s="1"/>
  <c r="CIM20" i="1" s="1"/>
  <c r="CHY20" i="1"/>
  <c r="CHZ20" i="1" s="1"/>
  <c r="CIA20" i="1" s="1"/>
  <c r="CIB20" i="1" s="1"/>
  <c r="CHN20" i="1"/>
  <c r="CHO20" i="1" s="1"/>
  <c r="CHP20" i="1" s="1"/>
  <c r="CHQ20" i="1" s="1"/>
  <c r="CHE20" i="1"/>
  <c r="CHF20" i="1" s="1"/>
  <c r="CHC20" i="1"/>
  <c r="CHD20" i="1" s="1"/>
  <c r="CGR20" i="1"/>
  <c r="CGS20" i="1" s="1"/>
  <c r="CGT20" i="1" s="1"/>
  <c r="CGU20" i="1" s="1"/>
  <c r="CGG20" i="1"/>
  <c r="CGH20" i="1" s="1"/>
  <c r="CGI20" i="1" s="1"/>
  <c r="CGJ20" i="1" s="1"/>
  <c r="CFV20" i="1"/>
  <c r="CFW20" i="1" s="1"/>
  <c r="CFX20" i="1" s="1"/>
  <c r="CFY20" i="1" s="1"/>
  <c r="CFK20" i="1"/>
  <c r="CFL20" i="1" s="1"/>
  <c r="CFM20" i="1" s="1"/>
  <c r="CFN20" i="1" s="1"/>
  <c r="CEZ20" i="1"/>
  <c r="CFA20" i="1" s="1"/>
  <c r="CFB20" i="1" s="1"/>
  <c r="CFC20" i="1" s="1"/>
  <c r="CEQ20" i="1"/>
  <c r="CER20" i="1" s="1"/>
  <c r="CEO20" i="1"/>
  <c r="CEP20" i="1" s="1"/>
  <c r="CED20" i="1"/>
  <c r="CEE20" i="1" s="1"/>
  <c r="CEF20" i="1" s="1"/>
  <c r="CEG20" i="1" s="1"/>
  <c r="CDU20" i="1"/>
  <c r="CDV20" i="1" s="1"/>
  <c r="CDS20" i="1"/>
  <c r="CDT20" i="1" s="1"/>
  <c r="CDH20" i="1"/>
  <c r="CDI20" i="1" s="1"/>
  <c r="CDJ20" i="1" s="1"/>
  <c r="CDK20" i="1" s="1"/>
  <c r="CCY20" i="1"/>
  <c r="CCZ20" i="1" s="1"/>
  <c r="CCW20" i="1"/>
  <c r="CCX20" i="1" s="1"/>
  <c r="CCL20" i="1"/>
  <c r="CCM20" i="1" s="1"/>
  <c r="CCN20" i="1" s="1"/>
  <c r="CCO20" i="1" s="1"/>
  <c r="CCA20" i="1"/>
  <c r="CCB20" i="1" s="1"/>
  <c r="CCC20" i="1" s="1"/>
  <c r="CCD20" i="1" s="1"/>
  <c r="CBP20" i="1"/>
  <c r="CBQ20" i="1" s="1"/>
  <c r="CBR20" i="1" s="1"/>
  <c r="CBS20" i="1" s="1"/>
  <c r="CBE20" i="1"/>
  <c r="CBF20" i="1" s="1"/>
  <c r="CBG20" i="1" s="1"/>
  <c r="CBH20" i="1" s="1"/>
  <c r="CAT20" i="1"/>
  <c r="CAU20" i="1" s="1"/>
  <c r="CAV20" i="1" s="1"/>
  <c r="CAW20" i="1" s="1"/>
  <c r="CAI20" i="1"/>
  <c r="CAJ20" i="1" s="1"/>
  <c r="CAK20" i="1" s="1"/>
  <c r="CAL20" i="1" s="1"/>
  <c r="BZX20" i="1"/>
  <c r="BZY20" i="1" s="1"/>
  <c r="BZZ20" i="1" s="1"/>
  <c r="CAA20" i="1" s="1"/>
  <c r="BZO20" i="1"/>
  <c r="BZP20" i="1" s="1"/>
  <c r="BZM20" i="1"/>
  <c r="BZN20" i="1" s="1"/>
  <c r="BZB20" i="1"/>
  <c r="BZC20" i="1" s="1"/>
  <c r="BZD20" i="1" s="1"/>
  <c r="BZE20" i="1" s="1"/>
  <c r="BYS20" i="1"/>
  <c r="BYT20" i="1" s="1"/>
  <c r="BYQ20" i="1"/>
  <c r="BYR20" i="1" s="1"/>
  <c r="BYF20" i="1"/>
  <c r="BYG20" i="1" s="1"/>
  <c r="BYH20" i="1" s="1"/>
  <c r="BYI20" i="1" s="1"/>
  <c r="BXW20" i="1"/>
  <c r="BXX20" i="1" s="1"/>
  <c r="BXU20" i="1"/>
  <c r="BXV20" i="1" s="1"/>
  <c r="BXJ20" i="1"/>
  <c r="BXK20" i="1" s="1"/>
  <c r="BXL20" i="1" s="1"/>
  <c r="BXM20" i="1" s="1"/>
  <c r="BXA20" i="1"/>
  <c r="BXB20" i="1" s="1"/>
  <c r="BWY20" i="1"/>
  <c r="BWZ20" i="1" s="1"/>
  <c r="BWN20" i="1"/>
  <c r="BWO20" i="1" s="1"/>
  <c r="BWP20" i="1" s="1"/>
  <c r="BWQ20" i="1" s="1"/>
  <c r="BWE20" i="1"/>
  <c r="BWF20" i="1" s="1"/>
  <c r="BWC20" i="1"/>
  <c r="BWD20" i="1" s="1"/>
  <c r="BVR20" i="1"/>
  <c r="BVS20" i="1" s="1"/>
  <c r="BVT20" i="1" s="1"/>
  <c r="BVU20" i="1" s="1"/>
  <c r="BVG20" i="1"/>
  <c r="BVH20" i="1" s="1"/>
  <c r="BVI20" i="1" s="1"/>
  <c r="BVJ20" i="1" s="1"/>
  <c r="BUV20" i="1"/>
  <c r="BUW20" i="1" s="1"/>
  <c r="BUX20" i="1" s="1"/>
  <c r="BUY20" i="1" s="1"/>
  <c r="BUK20" i="1"/>
  <c r="BUL20" i="1" s="1"/>
  <c r="BUM20" i="1" s="1"/>
  <c r="BUN20" i="1" s="1"/>
  <c r="BTZ20" i="1"/>
  <c r="BUA20" i="1" s="1"/>
  <c r="BUB20" i="1" s="1"/>
  <c r="BUC20" i="1" s="1"/>
  <c r="BTQ20" i="1"/>
  <c r="BTR20" i="1" s="1"/>
  <c r="BTO20" i="1"/>
  <c r="BTP20" i="1" s="1"/>
  <c r="BTD20" i="1"/>
  <c r="BTE20" i="1" s="1"/>
  <c r="BTF20" i="1" s="1"/>
  <c r="BTG20" i="1" s="1"/>
  <c r="BSU20" i="1"/>
  <c r="BSV20" i="1" s="1"/>
  <c r="BSS20" i="1"/>
  <c r="BST20" i="1" s="1"/>
  <c r="BSH20" i="1"/>
  <c r="BSI20" i="1" s="1"/>
  <c r="BSJ20" i="1" s="1"/>
  <c r="BSK20" i="1" s="1"/>
  <c r="BRW20" i="1"/>
  <c r="BRX20" i="1" s="1"/>
  <c r="BRY20" i="1" s="1"/>
  <c r="BRZ20" i="1" s="1"/>
  <c r="BRL20" i="1"/>
  <c r="BRM20" i="1" s="1"/>
  <c r="BRN20" i="1" s="1"/>
  <c r="BRO20" i="1" s="1"/>
  <c r="BRA20" i="1"/>
  <c r="BRB20" i="1" s="1"/>
  <c r="BRC20" i="1" s="1"/>
  <c r="BRD20" i="1" s="1"/>
  <c r="BQP20" i="1"/>
  <c r="BQQ20" i="1" s="1"/>
  <c r="BQR20" i="1" s="1"/>
  <c r="BQS20" i="1" s="1"/>
  <c r="BQE20" i="1"/>
  <c r="BQF20" i="1" s="1"/>
  <c r="BQG20" i="1" s="1"/>
  <c r="BQH20" i="1" s="1"/>
  <c r="BPT20" i="1"/>
  <c r="BPU20" i="1" s="1"/>
  <c r="BPV20" i="1" s="1"/>
  <c r="BPW20" i="1" s="1"/>
  <c r="BPI20" i="1"/>
  <c r="BPJ20" i="1" s="1"/>
  <c r="BPK20" i="1" s="1"/>
  <c r="BPL20" i="1" s="1"/>
  <c r="BOX20" i="1"/>
  <c r="BOY20" i="1" s="1"/>
  <c r="BOZ20" i="1" s="1"/>
  <c r="BPA20" i="1" s="1"/>
  <c r="BOO20" i="1"/>
  <c r="BOP20" i="1" s="1"/>
  <c r="BOM20" i="1"/>
  <c r="BON20" i="1" s="1"/>
  <c r="BOB20" i="1"/>
  <c r="BOC20" i="1" s="1"/>
  <c r="BOD20" i="1" s="1"/>
  <c r="BOE20" i="1" s="1"/>
  <c r="BNS20" i="1"/>
  <c r="BNT20" i="1" s="1"/>
  <c r="BNQ20" i="1"/>
  <c r="BNR20" i="1" s="1"/>
  <c r="BNF20" i="1"/>
  <c r="BNG20" i="1" s="1"/>
  <c r="BNH20" i="1" s="1"/>
  <c r="BNI20" i="1" s="1"/>
  <c r="BMW20" i="1"/>
  <c r="BMX20" i="1" s="1"/>
  <c r="BMU20" i="1"/>
  <c r="BMV20" i="1" s="1"/>
  <c r="BMJ20" i="1"/>
  <c r="BMK20" i="1" s="1"/>
  <c r="BML20" i="1" s="1"/>
  <c r="BMM20" i="1" s="1"/>
  <c r="BLY20" i="1"/>
  <c r="BLZ20" i="1" s="1"/>
  <c r="BMA20" i="1" s="1"/>
  <c r="BMB20" i="1" s="1"/>
  <c r="BLN20" i="1"/>
  <c r="BLO20" i="1" s="1"/>
  <c r="BLP20" i="1" s="1"/>
  <c r="BLQ20" i="1" s="1"/>
  <c r="BLC20" i="1"/>
  <c r="BLD20" i="1" s="1"/>
  <c r="BLE20" i="1" s="1"/>
  <c r="BLF20" i="1" s="1"/>
  <c r="BKR20" i="1"/>
  <c r="BKS20" i="1" s="1"/>
  <c r="BKT20" i="1" s="1"/>
  <c r="BKU20" i="1" s="1"/>
  <c r="BKG20" i="1"/>
  <c r="BKH20" i="1" s="1"/>
  <c r="BKI20" i="1" s="1"/>
  <c r="BKJ20" i="1" s="1"/>
  <c r="BJV20" i="1"/>
  <c r="BJW20" i="1" s="1"/>
  <c r="BJX20" i="1" s="1"/>
  <c r="BJY20" i="1" s="1"/>
  <c r="BJM20" i="1"/>
  <c r="BJN20" i="1" s="1"/>
  <c r="BJK20" i="1"/>
  <c r="BJL20" i="1" s="1"/>
  <c r="BIZ20" i="1"/>
  <c r="BJA20" i="1" s="1"/>
  <c r="BJB20" i="1" s="1"/>
  <c r="BJC20" i="1" s="1"/>
  <c r="BIO20" i="1"/>
  <c r="BIP20" i="1" s="1"/>
  <c r="BIQ20" i="1" s="1"/>
  <c r="BIR20" i="1" s="1"/>
  <c r="BID20" i="1"/>
  <c r="BIE20" i="1" s="1"/>
  <c r="BIF20" i="1" s="1"/>
  <c r="BIG20" i="1" s="1"/>
  <c r="BHS20" i="1"/>
  <c r="BHT20" i="1" s="1"/>
  <c r="BHU20" i="1" s="1"/>
  <c r="BHV20" i="1" s="1"/>
  <c r="BHH20" i="1"/>
  <c r="BHI20" i="1" s="1"/>
  <c r="BHJ20" i="1" s="1"/>
  <c r="BHK20" i="1" s="1"/>
  <c r="BGW20" i="1"/>
  <c r="BGX20" i="1" s="1"/>
  <c r="BGY20" i="1" s="1"/>
  <c r="BGZ20" i="1" s="1"/>
  <c r="BGL20" i="1"/>
  <c r="BGM20" i="1" s="1"/>
  <c r="BGN20" i="1" s="1"/>
  <c r="BGO20" i="1" s="1"/>
  <c r="BGA20" i="1"/>
  <c r="BGB20" i="1" s="1"/>
  <c r="BGC20" i="1" s="1"/>
  <c r="BGD20" i="1" s="1"/>
  <c r="BFP20" i="1"/>
  <c r="BFQ20" i="1" s="1"/>
  <c r="BFR20" i="1" s="1"/>
  <c r="BFS20" i="1" s="1"/>
  <c r="BFG20" i="1"/>
  <c r="BFH20" i="1" s="1"/>
  <c r="BFE20" i="1"/>
  <c r="BFF20" i="1" s="1"/>
  <c r="BET20" i="1"/>
  <c r="BEU20" i="1" s="1"/>
  <c r="BEV20" i="1" s="1"/>
  <c r="BEW20" i="1" s="1"/>
  <c r="BEK20" i="1"/>
  <c r="BEL20" i="1" s="1"/>
  <c r="BEI20" i="1"/>
  <c r="BEJ20" i="1" s="1"/>
  <c r="BDX20" i="1"/>
  <c r="BDY20" i="1" s="1"/>
  <c r="BDZ20" i="1" s="1"/>
  <c r="BEA20" i="1" s="1"/>
  <c r="BDO20" i="1"/>
  <c r="BDP20" i="1" s="1"/>
  <c r="BDM20" i="1"/>
  <c r="BDN20" i="1" s="1"/>
  <c r="BDB20" i="1"/>
  <c r="BDC20" i="1" s="1"/>
  <c r="BDD20" i="1" s="1"/>
  <c r="BDE20" i="1" s="1"/>
  <c r="BCQ20" i="1"/>
  <c r="BCR20" i="1" s="1"/>
  <c r="BCS20" i="1" s="1"/>
  <c r="BCT20" i="1" s="1"/>
  <c r="BCF20" i="1"/>
  <c r="BCG20" i="1" s="1"/>
  <c r="BCH20" i="1" s="1"/>
  <c r="BCI20" i="1" s="1"/>
  <c r="BBW20" i="1"/>
  <c r="BBX20" i="1" s="1"/>
  <c r="BBU20" i="1"/>
  <c r="BBV20" i="1" s="1"/>
  <c r="BBJ20" i="1"/>
  <c r="BBK20" i="1" s="1"/>
  <c r="BBL20" i="1" s="1"/>
  <c r="BBM20" i="1" s="1"/>
  <c r="BBA20" i="1"/>
  <c r="BBB20" i="1" s="1"/>
  <c r="BAY20" i="1"/>
  <c r="BAZ20" i="1" s="1"/>
  <c r="BAN20" i="1"/>
  <c r="BAO20" i="1" s="1"/>
  <c r="BAP20" i="1" s="1"/>
  <c r="BAQ20" i="1" s="1"/>
  <c r="BAC20" i="1"/>
  <c r="BAD20" i="1" s="1"/>
  <c r="BAE20" i="1" s="1"/>
  <c r="BAF20" i="1" s="1"/>
  <c r="AZR20" i="1"/>
  <c r="AZS20" i="1" s="1"/>
  <c r="AZT20" i="1" s="1"/>
  <c r="AZU20" i="1" s="1"/>
  <c r="AZI20" i="1"/>
  <c r="AZJ20" i="1" s="1"/>
  <c r="AZG20" i="1"/>
  <c r="AZH20" i="1" s="1"/>
  <c r="AYV20" i="1"/>
  <c r="AYW20" i="1" s="1"/>
  <c r="AYX20" i="1" s="1"/>
  <c r="AYY20" i="1" s="1"/>
  <c r="AYM20" i="1"/>
  <c r="AYN20" i="1" s="1"/>
  <c r="AYK20" i="1"/>
  <c r="AYL20" i="1" s="1"/>
  <c r="AXZ20" i="1"/>
  <c r="AYA20" i="1" s="1"/>
  <c r="AYB20" i="1" s="1"/>
  <c r="AYC20" i="1" s="1"/>
  <c r="AXO20" i="1"/>
  <c r="AXP20" i="1" s="1"/>
  <c r="AXQ20" i="1" s="1"/>
  <c r="AXR20" i="1" s="1"/>
  <c r="AXD20" i="1"/>
  <c r="AXE20" i="1" s="1"/>
  <c r="AXF20" i="1" s="1"/>
  <c r="AXG20" i="1" s="1"/>
  <c r="AWS20" i="1"/>
  <c r="AWT20" i="1" s="1"/>
  <c r="AWU20" i="1" s="1"/>
  <c r="AWV20" i="1" s="1"/>
  <c r="AWH20" i="1"/>
  <c r="AWI20" i="1" s="1"/>
  <c r="AWJ20" i="1" s="1"/>
  <c r="AWK20" i="1" s="1"/>
  <c r="AVW20" i="1"/>
  <c r="AVX20" i="1" s="1"/>
  <c r="AVY20" i="1" s="1"/>
  <c r="AVZ20" i="1" s="1"/>
  <c r="AVL20" i="1"/>
  <c r="AVM20" i="1" s="1"/>
  <c r="AVN20" i="1" s="1"/>
  <c r="AVO20" i="1" s="1"/>
  <c r="AVA20" i="1"/>
  <c r="AVB20" i="1" s="1"/>
  <c r="AVC20" i="1" s="1"/>
  <c r="AVD20" i="1" s="1"/>
  <c r="AUQ20" i="1"/>
  <c r="AUR20" i="1" s="1"/>
  <c r="AUS20" i="1" s="1"/>
  <c r="AUP20" i="1"/>
  <c r="AUE20" i="1"/>
  <c r="AUF20" i="1" s="1"/>
  <c r="AUG20" i="1" s="1"/>
  <c r="AUH20" i="1" s="1"/>
  <c r="ATT20" i="1"/>
  <c r="ATU20" i="1" s="1"/>
  <c r="ATV20" i="1" s="1"/>
  <c r="ATW20" i="1" s="1"/>
  <c r="ATK20" i="1"/>
  <c r="ATL20" i="1" s="1"/>
  <c r="ATI20" i="1"/>
  <c r="ATJ20" i="1" s="1"/>
  <c r="ASX20" i="1"/>
  <c r="ASY20" i="1" s="1"/>
  <c r="ASZ20" i="1" s="1"/>
  <c r="ATA20" i="1" s="1"/>
  <c r="ASM20" i="1"/>
  <c r="ASN20" i="1" s="1"/>
  <c r="ASO20" i="1" s="1"/>
  <c r="ASP20" i="1" s="1"/>
  <c r="ASB20" i="1"/>
  <c r="ASC20" i="1" s="1"/>
  <c r="ASD20" i="1" s="1"/>
  <c r="ASE20" i="1" s="1"/>
  <c r="ARQ20" i="1"/>
  <c r="ARR20" i="1" s="1"/>
  <c r="ARS20" i="1" s="1"/>
  <c r="ART20" i="1" s="1"/>
  <c r="ARF20" i="1"/>
  <c r="ARG20" i="1" s="1"/>
  <c r="ARH20" i="1" s="1"/>
  <c r="ARI20" i="1" s="1"/>
  <c r="AQU20" i="1"/>
  <c r="AQV20" i="1" s="1"/>
  <c r="AQW20" i="1" s="1"/>
  <c r="AQX20" i="1" s="1"/>
  <c r="AQJ20" i="1"/>
  <c r="AQK20" i="1" s="1"/>
  <c r="AQL20" i="1" s="1"/>
  <c r="AQM20" i="1" s="1"/>
  <c r="APY20" i="1"/>
  <c r="APZ20" i="1" s="1"/>
  <c r="AQA20" i="1" s="1"/>
  <c r="AQB20" i="1" s="1"/>
  <c r="APN20" i="1"/>
  <c r="APO20" i="1" s="1"/>
  <c r="APP20" i="1" s="1"/>
  <c r="APQ20" i="1" s="1"/>
  <c r="APC20" i="1"/>
  <c r="APD20" i="1" s="1"/>
  <c r="APE20" i="1" s="1"/>
  <c r="APF20" i="1" s="1"/>
  <c r="AOR20" i="1"/>
  <c r="AOS20" i="1" s="1"/>
  <c r="AOT20" i="1" s="1"/>
  <c r="AOU20" i="1" s="1"/>
  <c r="AOH20" i="1"/>
  <c r="AOI20" i="1" s="1"/>
  <c r="AOJ20" i="1" s="1"/>
  <c r="AOG20" i="1"/>
  <c r="ANV20" i="1"/>
  <c r="ANW20" i="1" s="1"/>
  <c r="ANX20" i="1" s="1"/>
  <c r="ANY20" i="1" s="1"/>
  <c r="ANK20" i="1"/>
  <c r="ANL20" i="1" s="1"/>
  <c r="ANM20" i="1" s="1"/>
  <c r="ANN20" i="1" s="1"/>
  <c r="AMZ20" i="1"/>
  <c r="ANA20" i="1" s="1"/>
  <c r="ANB20" i="1" s="1"/>
  <c r="ANC20" i="1" s="1"/>
  <c r="AMO20" i="1"/>
  <c r="AMP20" i="1" s="1"/>
  <c r="AMQ20" i="1" s="1"/>
  <c r="AMR20" i="1" s="1"/>
  <c r="AME20" i="1"/>
  <c r="AMF20" i="1" s="1"/>
  <c r="AMG20" i="1" s="1"/>
  <c r="AMD20" i="1"/>
  <c r="ALS20" i="1"/>
  <c r="ALT20" i="1" s="1"/>
  <c r="ALU20" i="1" s="1"/>
  <c r="ALV20" i="1" s="1"/>
  <c r="ALH20" i="1"/>
  <c r="ALI20" i="1" s="1"/>
  <c r="ALJ20" i="1" s="1"/>
  <c r="ALK20" i="1" s="1"/>
  <c r="AKX20" i="1"/>
  <c r="AKY20" i="1" s="1"/>
  <c r="AKZ20" i="1" s="1"/>
  <c r="AKW20" i="1"/>
  <c r="AKL20" i="1"/>
  <c r="AKM20" i="1" s="1"/>
  <c r="AKN20" i="1" s="1"/>
  <c r="AKO20" i="1" s="1"/>
  <c r="AKA20" i="1"/>
  <c r="AKB20" i="1" s="1"/>
  <c r="AKC20" i="1" s="1"/>
  <c r="AKD20" i="1" s="1"/>
  <c r="AJP20" i="1"/>
  <c r="AJQ20" i="1" s="1"/>
  <c r="AJR20" i="1" s="1"/>
  <c r="AJS20" i="1" s="1"/>
  <c r="AJE20" i="1"/>
  <c r="AJF20" i="1" s="1"/>
  <c r="AJG20" i="1" s="1"/>
  <c r="AJH20" i="1" s="1"/>
  <c r="AIU20" i="1"/>
  <c r="AIV20" i="1" s="1"/>
  <c r="AIW20" i="1" s="1"/>
  <c r="AIT20" i="1"/>
  <c r="AII20" i="1"/>
  <c r="AIJ20" i="1" s="1"/>
  <c r="AIK20" i="1" s="1"/>
  <c r="AIL20" i="1" s="1"/>
  <c r="AHX20" i="1"/>
  <c r="AHY20" i="1" s="1"/>
  <c r="AHZ20" i="1" s="1"/>
  <c r="AIA20" i="1" s="1"/>
  <c r="AHM20" i="1"/>
  <c r="AHN20" i="1" s="1"/>
  <c r="AHO20" i="1" s="1"/>
  <c r="AHP20" i="1" s="1"/>
  <c r="AHC20" i="1"/>
  <c r="AHD20" i="1" s="1"/>
  <c r="AHE20" i="1" s="1"/>
  <c r="AHB20" i="1"/>
  <c r="AGQ20" i="1"/>
  <c r="AGR20" i="1" s="1"/>
  <c r="AGS20" i="1" s="1"/>
  <c r="AGT20" i="1" s="1"/>
  <c r="AGF20" i="1"/>
  <c r="AGG20" i="1" s="1"/>
  <c r="AGH20" i="1" s="1"/>
  <c r="AGI20" i="1" s="1"/>
  <c r="AFW20" i="1"/>
  <c r="AFX20" i="1" s="1"/>
  <c r="AFU20" i="1"/>
  <c r="AFV20" i="1" s="1"/>
  <c r="AFJ20" i="1"/>
  <c r="AFK20" i="1" s="1"/>
  <c r="AFL20" i="1" s="1"/>
  <c r="AFM20" i="1" s="1"/>
  <c r="AEY20" i="1"/>
  <c r="AEZ20" i="1" s="1"/>
  <c r="AFA20" i="1" s="1"/>
  <c r="AFB20" i="1" s="1"/>
  <c r="AEN20" i="1"/>
  <c r="AEO20" i="1" s="1"/>
  <c r="AEP20" i="1" s="1"/>
  <c r="AEQ20" i="1" s="1"/>
  <c r="AEC20" i="1"/>
  <c r="AED20" i="1" s="1"/>
  <c r="AEE20" i="1" s="1"/>
  <c r="AEF20" i="1" s="1"/>
  <c r="ADS20" i="1"/>
  <c r="ADT20" i="1" s="1"/>
  <c r="ADU20" i="1" s="1"/>
  <c r="ADR20" i="1"/>
  <c r="ADG20" i="1"/>
  <c r="ADH20" i="1" s="1"/>
  <c r="ADI20" i="1" s="1"/>
  <c r="ADJ20" i="1" s="1"/>
  <c r="ACV20" i="1"/>
  <c r="ACW20" i="1" s="1"/>
  <c r="ACX20" i="1" s="1"/>
  <c r="ACY20" i="1" s="1"/>
  <c r="ACM20" i="1"/>
  <c r="ACN20" i="1" s="1"/>
  <c r="ACK20" i="1"/>
  <c r="ACL20" i="1" s="1"/>
  <c r="ABZ20" i="1"/>
  <c r="ACA20" i="1" s="1"/>
  <c r="ACB20" i="1" s="1"/>
  <c r="ACC20" i="1" s="1"/>
  <c r="ABO20" i="1"/>
  <c r="ABP20" i="1" s="1"/>
  <c r="ABQ20" i="1" s="1"/>
  <c r="ABR20" i="1" s="1"/>
  <c r="ABD20" i="1"/>
  <c r="ABE20" i="1" s="1"/>
  <c r="ABF20" i="1" s="1"/>
  <c r="ABG20" i="1" s="1"/>
  <c r="AAS20" i="1"/>
  <c r="AAT20" i="1" s="1"/>
  <c r="AAU20" i="1" s="1"/>
  <c r="AAV20" i="1" s="1"/>
  <c r="AAH20" i="1"/>
  <c r="AAI20" i="1" s="1"/>
  <c r="AAJ20" i="1" s="1"/>
  <c r="AAK20" i="1" s="1"/>
  <c r="ZW20" i="1"/>
  <c r="ZX20" i="1" s="1"/>
  <c r="ZY20" i="1" s="1"/>
  <c r="ZZ20" i="1" s="1"/>
  <c r="ZL20" i="1"/>
  <c r="ZM20" i="1" s="1"/>
  <c r="ZN20" i="1" s="1"/>
  <c r="ZO20" i="1" s="1"/>
  <c r="ZA20" i="1"/>
  <c r="ZB20" i="1" s="1"/>
  <c r="ZC20" i="1" s="1"/>
  <c r="ZD20" i="1" s="1"/>
  <c r="YQ20" i="1"/>
  <c r="YR20" i="1" s="1"/>
  <c r="YS20" i="1" s="1"/>
  <c r="YP20" i="1"/>
  <c r="YE20" i="1"/>
  <c r="YF20" i="1" s="1"/>
  <c r="YG20" i="1" s="1"/>
  <c r="YH20" i="1" s="1"/>
  <c r="XT20" i="1"/>
  <c r="XU20" i="1" s="1"/>
  <c r="XV20" i="1" s="1"/>
  <c r="XW20" i="1" s="1"/>
  <c r="XI20" i="1"/>
  <c r="XJ20" i="1" s="1"/>
  <c r="XK20" i="1" s="1"/>
  <c r="XL20" i="1" s="1"/>
  <c r="WY20" i="1"/>
  <c r="WZ20" i="1" s="1"/>
  <c r="XA20" i="1" s="1"/>
  <c r="WX20" i="1"/>
  <c r="WM20" i="1"/>
  <c r="WN20" i="1" s="1"/>
  <c r="WO20" i="1" s="1"/>
  <c r="WP20" i="1" s="1"/>
  <c r="WB20" i="1"/>
  <c r="WC20" i="1" s="1"/>
  <c r="WD20" i="1" s="1"/>
  <c r="WE20" i="1" s="1"/>
  <c r="VS20" i="1"/>
  <c r="VT20" i="1" s="1"/>
  <c r="VQ20" i="1"/>
  <c r="VR20" i="1" s="1"/>
  <c r="VG20" i="1"/>
  <c r="VH20" i="1" s="1"/>
  <c r="VI20" i="1" s="1"/>
  <c r="VF20" i="1"/>
  <c r="UU20" i="1"/>
  <c r="UV20" i="1" s="1"/>
  <c r="UW20" i="1" s="1"/>
  <c r="UX20" i="1" s="1"/>
  <c r="UJ20" i="1"/>
  <c r="UK20" i="1" s="1"/>
  <c r="UL20" i="1" s="1"/>
  <c r="UM20" i="1" s="1"/>
  <c r="UA20" i="1"/>
  <c r="UB20" i="1" s="1"/>
  <c r="TZ20" i="1"/>
  <c r="TY20" i="1"/>
  <c r="TO20" i="1"/>
  <c r="TP20" i="1" s="1"/>
  <c r="TQ20" i="1" s="1"/>
  <c r="TN20" i="1"/>
  <c r="TC20" i="1"/>
  <c r="TD20" i="1" s="1"/>
  <c r="TE20" i="1" s="1"/>
  <c r="TF20" i="1" s="1"/>
  <c r="SR20" i="1"/>
  <c r="SS20" i="1" s="1"/>
  <c r="ST20" i="1" s="1"/>
  <c r="SU20" i="1" s="1"/>
  <c r="SI20" i="1"/>
  <c r="SJ20" i="1" s="1"/>
  <c r="SG20" i="1"/>
  <c r="SH20" i="1" s="1"/>
  <c r="RV20" i="1"/>
  <c r="RW20" i="1" s="1"/>
  <c r="RX20" i="1" s="1"/>
  <c r="RY20" i="1" s="1"/>
  <c r="RK20" i="1"/>
  <c r="RL20" i="1" s="1"/>
  <c r="RM20" i="1" s="1"/>
  <c r="RN20" i="1" s="1"/>
  <c r="QZ20" i="1"/>
  <c r="RA20" i="1" s="1"/>
  <c r="RB20" i="1" s="1"/>
  <c r="RC20" i="1" s="1"/>
  <c r="QO20" i="1"/>
  <c r="QP20" i="1" s="1"/>
  <c r="QQ20" i="1" s="1"/>
  <c r="QR20" i="1" s="1"/>
  <c r="QD20" i="1"/>
  <c r="QE20" i="1" s="1"/>
  <c r="QF20" i="1" s="1"/>
  <c r="QG20" i="1" s="1"/>
  <c r="PS20" i="1"/>
  <c r="PT20" i="1" s="1"/>
  <c r="PU20" i="1" s="1"/>
  <c r="PV20" i="1" s="1"/>
  <c r="PH20" i="1"/>
  <c r="PI20" i="1" s="1"/>
  <c r="PJ20" i="1" s="1"/>
  <c r="PK20" i="1" s="1"/>
  <c r="OY20" i="1"/>
  <c r="OZ20" i="1" s="1"/>
  <c r="OW20" i="1"/>
  <c r="OX20" i="1" s="1"/>
  <c r="OL20" i="1"/>
  <c r="OM20" i="1" s="1"/>
  <c r="ON20" i="1" s="1"/>
  <c r="OO20" i="1" s="1"/>
  <c r="OA20" i="1"/>
  <c r="OB20" i="1" s="1"/>
  <c r="OC20" i="1" s="1"/>
  <c r="OD20" i="1" s="1"/>
  <c r="NP20" i="1"/>
  <c r="NQ20" i="1" s="1"/>
  <c r="NR20" i="1" s="1"/>
  <c r="NS20" i="1" s="1"/>
  <c r="NF20" i="1"/>
  <c r="NG20" i="1" s="1"/>
  <c r="NH20" i="1" s="1"/>
  <c r="NE20" i="1"/>
  <c r="MU20" i="1"/>
  <c r="MV20" i="1" s="1"/>
  <c r="MW20" i="1" s="1"/>
  <c r="MT20" i="1"/>
  <c r="MI20" i="1"/>
  <c r="MJ20" i="1" s="1"/>
  <c r="MK20" i="1" s="1"/>
  <c r="ML20" i="1" s="1"/>
  <c r="LX20" i="1"/>
  <c r="LY20" i="1" s="1"/>
  <c r="LZ20" i="1" s="1"/>
  <c r="MA20" i="1" s="1"/>
  <c r="LO20" i="1"/>
  <c r="LP20" i="1" s="1"/>
  <c r="LM20" i="1"/>
  <c r="LN20" i="1" s="1"/>
  <c r="LC20" i="1"/>
  <c r="LD20" i="1" s="1"/>
  <c r="LE20" i="1" s="1"/>
  <c r="LB20" i="1"/>
  <c r="KQ20" i="1"/>
  <c r="KR20" i="1" s="1"/>
  <c r="KS20" i="1" s="1"/>
  <c r="KT20" i="1" s="1"/>
  <c r="KF20" i="1"/>
  <c r="KG20" i="1" s="1"/>
  <c r="KH20" i="1" s="1"/>
  <c r="KI20" i="1" s="1"/>
  <c r="JU20" i="1"/>
  <c r="JV20" i="1" s="1"/>
  <c r="JW20" i="1" s="1"/>
  <c r="JX20" i="1" s="1"/>
  <c r="JJ20" i="1"/>
  <c r="JK20" i="1" s="1"/>
  <c r="JL20" i="1" s="1"/>
  <c r="JM20" i="1" s="1"/>
  <c r="IY20" i="1"/>
  <c r="IZ20" i="1" s="1"/>
  <c r="JA20" i="1" s="1"/>
  <c r="JB20" i="1" s="1"/>
  <c r="IN20" i="1"/>
  <c r="IO20" i="1" s="1"/>
  <c r="IP20" i="1" s="1"/>
  <c r="IQ20" i="1" s="1"/>
  <c r="IC20" i="1"/>
  <c r="ID20" i="1" s="1"/>
  <c r="IE20" i="1" s="1"/>
  <c r="IF20" i="1" s="1"/>
  <c r="HS20" i="1"/>
  <c r="HT20" i="1" s="1"/>
  <c r="HU20" i="1" s="1"/>
  <c r="HR20" i="1"/>
  <c r="HG20" i="1"/>
  <c r="HH20" i="1" s="1"/>
  <c r="HI20" i="1" s="1"/>
  <c r="HJ20" i="1" s="1"/>
  <c r="GV20" i="1"/>
  <c r="GW20" i="1" s="1"/>
  <c r="GX20" i="1" s="1"/>
  <c r="GY20" i="1" s="1"/>
  <c r="GM20" i="1"/>
  <c r="GN20" i="1" s="1"/>
  <c r="GL20" i="1"/>
  <c r="GK20" i="1"/>
  <c r="FZ20" i="1"/>
  <c r="GA20" i="1" s="1"/>
  <c r="GB20" i="1" s="1"/>
  <c r="GC20" i="1" s="1"/>
  <c r="FO20" i="1"/>
  <c r="FP20" i="1" s="1"/>
  <c r="FQ20" i="1" s="1"/>
  <c r="FR20" i="1" s="1"/>
  <c r="FD20" i="1"/>
  <c r="FE20" i="1" s="1"/>
  <c r="FF20" i="1" s="1"/>
  <c r="FG20" i="1" s="1"/>
  <c r="EU20" i="1"/>
  <c r="EV20" i="1" s="1"/>
  <c r="ES20" i="1"/>
  <c r="ET20" i="1" s="1"/>
  <c r="EI20" i="1"/>
  <c r="EJ20" i="1" s="1"/>
  <c r="EK20" i="1" s="1"/>
  <c r="EH20" i="1"/>
  <c r="DW20" i="1"/>
  <c r="DX20" i="1" s="1"/>
  <c r="DY20" i="1" s="1"/>
  <c r="DZ20" i="1" s="1"/>
  <c r="DL20" i="1"/>
  <c r="DM20" i="1" s="1"/>
  <c r="DN20" i="1" s="1"/>
  <c r="DO20" i="1" s="1"/>
  <c r="DA20" i="1"/>
  <c r="DB20" i="1" s="1"/>
  <c r="DC20" i="1" s="1"/>
  <c r="DD20" i="1" s="1"/>
  <c r="CP20" i="1"/>
  <c r="CQ20" i="1" s="1"/>
  <c r="CR20" i="1" s="1"/>
  <c r="CS20" i="1" s="1"/>
  <c r="CE20" i="1"/>
  <c r="CF20" i="1" s="1"/>
  <c r="CG20" i="1" s="1"/>
  <c r="CH20" i="1" s="1"/>
  <c r="BT20" i="1"/>
  <c r="BU20" i="1" s="1"/>
  <c r="BV20" i="1" s="1"/>
  <c r="BW20" i="1" s="1"/>
  <c r="BI20" i="1"/>
  <c r="BJ20" i="1" s="1"/>
  <c r="BK20" i="1" s="1"/>
  <c r="BL20" i="1" s="1"/>
  <c r="AX20" i="1"/>
  <c r="AY20" i="1" s="1"/>
  <c r="AZ20" i="1" s="1"/>
  <c r="BA20" i="1" s="1"/>
  <c r="AM20" i="1"/>
  <c r="AN20" i="1" s="1"/>
  <c r="AO20" i="1" s="1"/>
  <c r="AP20" i="1" s="1"/>
  <c r="AB20" i="1"/>
  <c r="AC20" i="1" s="1"/>
  <c r="AD20" i="1" s="1"/>
  <c r="AE20" i="1" s="1"/>
  <c r="Q20" i="1"/>
  <c r="R20" i="1" s="1"/>
  <c r="S20" i="1" s="1"/>
  <c r="T20" i="1" s="1"/>
  <c r="F20" i="1"/>
  <c r="G20" i="1" s="1"/>
  <c r="H20" i="1" s="1"/>
  <c r="I20" i="1" s="1"/>
  <c r="CLI19" i="1"/>
  <c r="CLJ19" i="1" s="1"/>
  <c r="CLK19" i="1" s="1"/>
  <c r="CLL19" i="1" s="1"/>
  <c r="CKX19" i="1"/>
  <c r="CKY19" i="1" s="1"/>
  <c r="CKZ19" i="1" s="1"/>
  <c r="CLA19" i="1" s="1"/>
  <c r="CKM19" i="1"/>
  <c r="CKN19" i="1" s="1"/>
  <c r="CKO19" i="1" s="1"/>
  <c r="CKP19" i="1" s="1"/>
  <c r="CKB19" i="1"/>
  <c r="CKC19" i="1" s="1"/>
  <c r="CKD19" i="1" s="1"/>
  <c r="CKE19" i="1" s="1"/>
  <c r="CJQ19" i="1"/>
  <c r="CJR19" i="1" s="1"/>
  <c r="CJS19" i="1" s="1"/>
  <c r="CJT19" i="1" s="1"/>
  <c r="CJF19" i="1"/>
  <c r="CJG19" i="1" s="1"/>
  <c r="CJH19" i="1" s="1"/>
  <c r="CJI19" i="1" s="1"/>
  <c r="CIU19" i="1"/>
  <c r="CIV19" i="1" s="1"/>
  <c r="CIW19" i="1" s="1"/>
  <c r="CIX19" i="1" s="1"/>
  <c r="CIJ19" i="1"/>
  <c r="CIK19" i="1" s="1"/>
  <c r="CIL19" i="1" s="1"/>
  <c r="CIM19" i="1" s="1"/>
  <c r="CHY19" i="1"/>
  <c r="CHZ19" i="1" s="1"/>
  <c r="CIA19" i="1" s="1"/>
  <c r="CIB19" i="1" s="1"/>
  <c r="CHN19" i="1"/>
  <c r="CHO19" i="1" s="1"/>
  <c r="CHP19" i="1" s="1"/>
  <c r="CHQ19" i="1" s="1"/>
  <c r="CHC19" i="1"/>
  <c r="CHD19" i="1" s="1"/>
  <c r="CHE19" i="1" s="1"/>
  <c r="CHF19" i="1" s="1"/>
  <c r="CGR19" i="1"/>
  <c r="CGS19" i="1" s="1"/>
  <c r="CGT19" i="1" s="1"/>
  <c r="CGU19" i="1" s="1"/>
  <c r="CGG19" i="1"/>
  <c r="CGH19" i="1" s="1"/>
  <c r="CGI19" i="1" s="1"/>
  <c r="CGJ19" i="1" s="1"/>
  <c r="CFV19" i="1"/>
  <c r="CFW19" i="1" s="1"/>
  <c r="CFX19" i="1" s="1"/>
  <c r="CFY19" i="1" s="1"/>
  <c r="CFK19" i="1"/>
  <c r="CFL19" i="1" s="1"/>
  <c r="CFM19" i="1" s="1"/>
  <c r="CFN19" i="1" s="1"/>
  <c r="CEZ19" i="1"/>
  <c r="CFA19" i="1" s="1"/>
  <c r="CFB19" i="1" s="1"/>
  <c r="CFC19" i="1" s="1"/>
  <c r="CEO19" i="1"/>
  <c r="CEP19" i="1" s="1"/>
  <c r="CEQ19" i="1" s="1"/>
  <c r="CER19" i="1" s="1"/>
  <c r="CED19" i="1"/>
  <c r="CEE19" i="1" s="1"/>
  <c r="CEF19" i="1" s="1"/>
  <c r="CEG19" i="1" s="1"/>
  <c r="CDS19" i="1"/>
  <c r="CDT19" i="1" s="1"/>
  <c r="CDU19" i="1" s="1"/>
  <c r="CDV19" i="1" s="1"/>
  <c r="CDH19" i="1"/>
  <c r="CDI19" i="1" s="1"/>
  <c r="CDJ19" i="1" s="1"/>
  <c r="CDK19" i="1" s="1"/>
  <c r="CCW19" i="1"/>
  <c r="CCX19" i="1" s="1"/>
  <c r="CCY19" i="1" s="1"/>
  <c r="CCZ19" i="1" s="1"/>
  <c r="CCL19" i="1"/>
  <c r="CCM19" i="1" s="1"/>
  <c r="CCN19" i="1" s="1"/>
  <c r="CCO19" i="1" s="1"/>
  <c r="CCA19" i="1"/>
  <c r="CCB19" i="1" s="1"/>
  <c r="CCC19" i="1" s="1"/>
  <c r="CCD19" i="1" s="1"/>
  <c r="CBP19" i="1"/>
  <c r="CBQ19" i="1" s="1"/>
  <c r="CBR19" i="1" s="1"/>
  <c r="CBS19" i="1" s="1"/>
  <c r="CBE19" i="1"/>
  <c r="CBF19" i="1" s="1"/>
  <c r="CBG19" i="1" s="1"/>
  <c r="CBH19" i="1" s="1"/>
  <c r="CAT19" i="1"/>
  <c r="CAU19" i="1" s="1"/>
  <c r="CAV19" i="1" s="1"/>
  <c r="CAW19" i="1" s="1"/>
  <c r="CAI19" i="1"/>
  <c r="CAJ19" i="1" s="1"/>
  <c r="CAK19" i="1" s="1"/>
  <c r="CAL19" i="1" s="1"/>
  <c r="BZX19" i="1"/>
  <c r="BZY19" i="1" s="1"/>
  <c r="BZZ19" i="1" s="1"/>
  <c r="CAA19" i="1" s="1"/>
  <c r="BZM19" i="1"/>
  <c r="BZN19" i="1" s="1"/>
  <c r="BZO19" i="1" s="1"/>
  <c r="BZP19" i="1" s="1"/>
  <c r="BZB19" i="1"/>
  <c r="BZC19" i="1" s="1"/>
  <c r="BZD19" i="1" s="1"/>
  <c r="BZE19" i="1" s="1"/>
  <c r="BYQ19" i="1"/>
  <c r="BYR19" i="1" s="1"/>
  <c r="BYS19" i="1" s="1"/>
  <c r="BYT19" i="1" s="1"/>
  <c r="BYF19" i="1"/>
  <c r="BYG19" i="1" s="1"/>
  <c r="BYH19" i="1" s="1"/>
  <c r="BYI19" i="1" s="1"/>
  <c r="BXU19" i="1"/>
  <c r="BXV19" i="1" s="1"/>
  <c r="BXW19" i="1" s="1"/>
  <c r="BXX19" i="1" s="1"/>
  <c r="BXJ19" i="1"/>
  <c r="BXK19" i="1" s="1"/>
  <c r="BXL19" i="1" s="1"/>
  <c r="BXM19" i="1" s="1"/>
  <c r="BWY19" i="1"/>
  <c r="BWZ19" i="1" s="1"/>
  <c r="BXA19" i="1" s="1"/>
  <c r="BXB19" i="1" s="1"/>
  <c r="BWN19" i="1"/>
  <c r="BWO19" i="1" s="1"/>
  <c r="BWP19" i="1" s="1"/>
  <c r="BWQ19" i="1" s="1"/>
  <c r="BWC19" i="1"/>
  <c r="BWD19" i="1" s="1"/>
  <c r="BWE19" i="1" s="1"/>
  <c r="BWF19" i="1" s="1"/>
  <c r="BVR19" i="1"/>
  <c r="BVS19" i="1" s="1"/>
  <c r="BVT19" i="1" s="1"/>
  <c r="BVU19" i="1" s="1"/>
  <c r="BVG19" i="1"/>
  <c r="BVH19" i="1" s="1"/>
  <c r="BVI19" i="1" s="1"/>
  <c r="BVJ19" i="1" s="1"/>
  <c r="BUV19" i="1"/>
  <c r="BUW19" i="1" s="1"/>
  <c r="BUX19" i="1" s="1"/>
  <c r="BUY19" i="1" s="1"/>
  <c r="BUK19" i="1"/>
  <c r="BUL19" i="1" s="1"/>
  <c r="BUM19" i="1" s="1"/>
  <c r="BUN19" i="1" s="1"/>
  <c r="BTZ19" i="1"/>
  <c r="BUA19" i="1" s="1"/>
  <c r="BUB19" i="1" s="1"/>
  <c r="BUC19" i="1" s="1"/>
  <c r="BTO19" i="1"/>
  <c r="BTP19" i="1" s="1"/>
  <c r="BTQ19" i="1" s="1"/>
  <c r="BTR19" i="1" s="1"/>
  <c r="BTD19" i="1"/>
  <c r="BTE19" i="1" s="1"/>
  <c r="BTF19" i="1" s="1"/>
  <c r="BTG19" i="1" s="1"/>
  <c r="BSS19" i="1"/>
  <c r="BST19" i="1" s="1"/>
  <c r="BSU19" i="1" s="1"/>
  <c r="BSV19" i="1" s="1"/>
  <c r="BSH19" i="1"/>
  <c r="BSI19" i="1" s="1"/>
  <c r="BSJ19" i="1" s="1"/>
  <c r="BSK19" i="1" s="1"/>
  <c r="BRW19" i="1"/>
  <c r="BRX19" i="1" s="1"/>
  <c r="BRY19" i="1" s="1"/>
  <c r="BRZ19" i="1" s="1"/>
  <c r="BRL19" i="1"/>
  <c r="BRM19" i="1" s="1"/>
  <c r="BRN19" i="1" s="1"/>
  <c r="BRO19" i="1" s="1"/>
  <c r="BRA19" i="1"/>
  <c r="BRB19" i="1" s="1"/>
  <c r="BRC19" i="1" s="1"/>
  <c r="BRD19" i="1" s="1"/>
  <c r="BQP19" i="1"/>
  <c r="BQQ19" i="1" s="1"/>
  <c r="BQR19" i="1" s="1"/>
  <c r="BQS19" i="1" s="1"/>
  <c r="BQE19" i="1"/>
  <c r="BQF19" i="1" s="1"/>
  <c r="BQG19" i="1" s="1"/>
  <c r="BQH19" i="1" s="1"/>
  <c r="BPT19" i="1"/>
  <c r="BPU19" i="1" s="1"/>
  <c r="BPV19" i="1" s="1"/>
  <c r="BPW19" i="1" s="1"/>
  <c r="BPI19" i="1"/>
  <c r="BPJ19" i="1" s="1"/>
  <c r="BPK19" i="1" s="1"/>
  <c r="BPL19" i="1" s="1"/>
  <c r="BOX19" i="1"/>
  <c r="BOY19" i="1" s="1"/>
  <c r="BOZ19" i="1" s="1"/>
  <c r="BPA19" i="1" s="1"/>
  <c r="BOM19" i="1"/>
  <c r="BON19" i="1" s="1"/>
  <c r="BOO19" i="1" s="1"/>
  <c r="BOP19" i="1" s="1"/>
  <c r="BOB19" i="1"/>
  <c r="BOC19" i="1" s="1"/>
  <c r="BOD19" i="1" s="1"/>
  <c r="BOE19" i="1" s="1"/>
  <c r="BNQ19" i="1"/>
  <c r="BNR19" i="1" s="1"/>
  <c r="BNS19" i="1" s="1"/>
  <c r="BNT19" i="1" s="1"/>
  <c r="BNF19" i="1"/>
  <c r="BNG19" i="1" s="1"/>
  <c r="BNH19" i="1" s="1"/>
  <c r="BNI19" i="1" s="1"/>
  <c r="BMU19" i="1"/>
  <c r="BMV19" i="1" s="1"/>
  <c r="BMW19" i="1" s="1"/>
  <c r="BMX19" i="1" s="1"/>
  <c r="BMJ19" i="1"/>
  <c r="BMK19" i="1" s="1"/>
  <c r="BML19" i="1" s="1"/>
  <c r="BMM19" i="1" s="1"/>
  <c r="BLY19" i="1"/>
  <c r="BLZ19" i="1" s="1"/>
  <c r="BMA19" i="1" s="1"/>
  <c r="BMB19" i="1" s="1"/>
  <c r="BLN19" i="1"/>
  <c r="BLO19" i="1" s="1"/>
  <c r="BLP19" i="1" s="1"/>
  <c r="BLQ19" i="1" s="1"/>
  <c r="BLC19" i="1"/>
  <c r="BLD19" i="1" s="1"/>
  <c r="BLE19" i="1" s="1"/>
  <c r="BLF19" i="1" s="1"/>
  <c r="BKR19" i="1"/>
  <c r="BKS19" i="1" s="1"/>
  <c r="BKT19" i="1" s="1"/>
  <c r="BKU19" i="1" s="1"/>
  <c r="BKG19" i="1"/>
  <c r="BKH19" i="1" s="1"/>
  <c r="BKI19" i="1" s="1"/>
  <c r="BKJ19" i="1" s="1"/>
  <c r="BJV19" i="1"/>
  <c r="BJW19" i="1" s="1"/>
  <c r="BJX19" i="1" s="1"/>
  <c r="BJY19" i="1" s="1"/>
  <c r="BJK19" i="1"/>
  <c r="BJL19" i="1" s="1"/>
  <c r="BJM19" i="1" s="1"/>
  <c r="BJN19" i="1" s="1"/>
  <c r="BIZ19" i="1"/>
  <c r="BJA19" i="1" s="1"/>
  <c r="BJB19" i="1" s="1"/>
  <c r="BJC19" i="1" s="1"/>
  <c r="BIO19" i="1"/>
  <c r="BIP19" i="1" s="1"/>
  <c r="BIQ19" i="1" s="1"/>
  <c r="BIR19" i="1" s="1"/>
  <c r="BID19" i="1"/>
  <c r="BIE19" i="1" s="1"/>
  <c r="BIF19" i="1" s="1"/>
  <c r="BIG19" i="1" s="1"/>
  <c r="BHS19" i="1"/>
  <c r="BHT19" i="1" s="1"/>
  <c r="BHU19" i="1" s="1"/>
  <c r="BHV19" i="1" s="1"/>
  <c r="BHH19" i="1"/>
  <c r="BHI19" i="1" s="1"/>
  <c r="BHJ19" i="1" s="1"/>
  <c r="BHK19" i="1" s="1"/>
  <c r="BGW19" i="1"/>
  <c r="BGX19" i="1" s="1"/>
  <c r="BGY19" i="1" s="1"/>
  <c r="BGZ19" i="1" s="1"/>
  <c r="BGL19" i="1"/>
  <c r="BGM19" i="1" s="1"/>
  <c r="BGN19" i="1" s="1"/>
  <c r="BGO19" i="1" s="1"/>
  <c r="BGA19" i="1"/>
  <c r="BGB19" i="1" s="1"/>
  <c r="BGC19" i="1" s="1"/>
  <c r="BGD19" i="1" s="1"/>
  <c r="BFP19" i="1"/>
  <c r="BFQ19" i="1" s="1"/>
  <c r="BFR19" i="1" s="1"/>
  <c r="BFS19" i="1" s="1"/>
  <c r="BFE19" i="1"/>
  <c r="BFF19" i="1" s="1"/>
  <c r="BFG19" i="1" s="1"/>
  <c r="BFH19" i="1" s="1"/>
  <c r="BET19" i="1"/>
  <c r="BEU19" i="1" s="1"/>
  <c r="BEV19" i="1" s="1"/>
  <c r="BEW19" i="1" s="1"/>
  <c r="BEI19" i="1"/>
  <c r="BEJ19" i="1" s="1"/>
  <c r="BEK19" i="1" s="1"/>
  <c r="BEL19" i="1" s="1"/>
  <c r="BDX19" i="1"/>
  <c r="BDY19" i="1" s="1"/>
  <c r="BDZ19" i="1" s="1"/>
  <c r="BEA19" i="1" s="1"/>
  <c r="BDM19" i="1"/>
  <c r="BDN19" i="1" s="1"/>
  <c r="BDO19" i="1" s="1"/>
  <c r="BDP19" i="1" s="1"/>
  <c r="BDB19" i="1"/>
  <c r="BDC19" i="1" s="1"/>
  <c r="BDD19" i="1" s="1"/>
  <c r="BDE19" i="1" s="1"/>
  <c r="BCQ19" i="1"/>
  <c r="BCR19" i="1" s="1"/>
  <c r="BCS19" i="1" s="1"/>
  <c r="BCT19" i="1" s="1"/>
  <c r="BCF19" i="1"/>
  <c r="BCG19" i="1" s="1"/>
  <c r="BCH19" i="1" s="1"/>
  <c r="BCI19" i="1" s="1"/>
  <c r="BBU19" i="1"/>
  <c r="BBV19" i="1" s="1"/>
  <c r="BBW19" i="1" s="1"/>
  <c r="BBX19" i="1" s="1"/>
  <c r="BBJ19" i="1"/>
  <c r="BBK19" i="1" s="1"/>
  <c r="BBL19" i="1" s="1"/>
  <c r="BBM19" i="1" s="1"/>
  <c r="BAY19" i="1"/>
  <c r="BAZ19" i="1" s="1"/>
  <c r="BBA19" i="1" s="1"/>
  <c r="BBB19" i="1" s="1"/>
  <c r="BAN19" i="1"/>
  <c r="BAO19" i="1" s="1"/>
  <c r="BAP19" i="1" s="1"/>
  <c r="BAQ19" i="1" s="1"/>
  <c r="BAC19" i="1"/>
  <c r="BAD19" i="1" s="1"/>
  <c r="BAE19" i="1" s="1"/>
  <c r="BAF19" i="1" s="1"/>
  <c r="AZR19" i="1"/>
  <c r="AZS19" i="1" s="1"/>
  <c r="AZT19" i="1" s="1"/>
  <c r="AZU19" i="1" s="1"/>
  <c r="AZG19" i="1"/>
  <c r="AZH19" i="1" s="1"/>
  <c r="AZI19" i="1" s="1"/>
  <c r="AZJ19" i="1" s="1"/>
  <c r="AYV19" i="1"/>
  <c r="AYW19" i="1" s="1"/>
  <c r="AYX19" i="1" s="1"/>
  <c r="AYY19" i="1" s="1"/>
  <c r="AYK19" i="1"/>
  <c r="AYL19" i="1" s="1"/>
  <c r="AYM19" i="1" s="1"/>
  <c r="AYN19" i="1" s="1"/>
  <c r="AXZ19" i="1"/>
  <c r="AYA19" i="1" s="1"/>
  <c r="AYB19" i="1" s="1"/>
  <c r="AYC19" i="1" s="1"/>
  <c r="AXO19" i="1"/>
  <c r="AXP19" i="1" s="1"/>
  <c r="AXQ19" i="1" s="1"/>
  <c r="AXR19" i="1" s="1"/>
  <c r="AXD19" i="1"/>
  <c r="AXE19" i="1" s="1"/>
  <c r="AXF19" i="1" s="1"/>
  <c r="AXG19" i="1" s="1"/>
  <c r="AWS19" i="1"/>
  <c r="AWT19" i="1" s="1"/>
  <c r="AWU19" i="1" s="1"/>
  <c r="AWV19" i="1" s="1"/>
  <c r="AWH19" i="1"/>
  <c r="AWI19" i="1" s="1"/>
  <c r="AWJ19" i="1" s="1"/>
  <c r="AWK19" i="1" s="1"/>
  <c r="AVW19" i="1"/>
  <c r="AVX19" i="1" s="1"/>
  <c r="AVY19" i="1" s="1"/>
  <c r="AVZ19" i="1" s="1"/>
  <c r="AVL19" i="1"/>
  <c r="AVM19" i="1" s="1"/>
  <c r="AVN19" i="1" s="1"/>
  <c r="AVO19" i="1" s="1"/>
  <c r="AVA19" i="1"/>
  <c r="AVB19" i="1" s="1"/>
  <c r="AVC19" i="1" s="1"/>
  <c r="AVD19" i="1" s="1"/>
  <c r="AUP19" i="1"/>
  <c r="AUQ19" i="1" s="1"/>
  <c r="AUR19" i="1" s="1"/>
  <c r="AUS19" i="1" s="1"/>
  <c r="AUE19" i="1"/>
  <c r="AUF19" i="1" s="1"/>
  <c r="AUG19" i="1" s="1"/>
  <c r="AUH19" i="1" s="1"/>
  <c r="ATT19" i="1"/>
  <c r="ATU19" i="1" s="1"/>
  <c r="ATV19" i="1" s="1"/>
  <c r="ATW19" i="1" s="1"/>
  <c r="ATI19" i="1"/>
  <c r="ATJ19" i="1" s="1"/>
  <c r="ATK19" i="1" s="1"/>
  <c r="ATL19" i="1" s="1"/>
  <c r="ASX19" i="1"/>
  <c r="ASY19" i="1" s="1"/>
  <c r="ASZ19" i="1" s="1"/>
  <c r="ATA19" i="1" s="1"/>
  <c r="ASM19" i="1"/>
  <c r="ASN19" i="1" s="1"/>
  <c r="ASO19" i="1" s="1"/>
  <c r="ASP19" i="1" s="1"/>
  <c r="ASB19" i="1"/>
  <c r="ASC19" i="1" s="1"/>
  <c r="ASD19" i="1" s="1"/>
  <c r="ASE19" i="1" s="1"/>
  <c r="ARQ19" i="1"/>
  <c r="ARR19" i="1" s="1"/>
  <c r="ARS19" i="1" s="1"/>
  <c r="ART19" i="1" s="1"/>
  <c r="ARF19" i="1"/>
  <c r="ARG19" i="1" s="1"/>
  <c r="ARH19" i="1" s="1"/>
  <c r="ARI19" i="1" s="1"/>
  <c r="AQU19" i="1"/>
  <c r="AQV19" i="1" s="1"/>
  <c r="AQW19" i="1" s="1"/>
  <c r="AQX19" i="1" s="1"/>
  <c r="AQJ19" i="1"/>
  <c r="AQK19" i="1" s="1"/>
  <c r="AQL19" i="1" s="1"/>
  <c r="AQM19" i="1" s="1"/>
  <c r="APY19" i="1"/>
  <c r="APZ19" i="1" s="1"/>
  <c r="AQA19" i="1" s="1"/>
  <c r="AQB19" i="1" s="1"/>
  <c r="APN19" i="1"/>
  <c r="APO19" i="1" s="1"/>
  <c r="APP19" i="1" s="1"/>
  <c r="APQ19" i="1" s="1"/>
  <c r="APC19" i="1"/>
  <c r="APD19" i="1" s="1"/>
  <c r="APE19" i="1" s="1"/>
  <c r="APF19" i="1" s="1"/>
  <c r="AOR19" i="1"/>
  <c r="AOS19" i="1" s="1"/>
  <c r="AOT19" i="1" s="1"/>
  <c r="AOU19" i="1" s="1"/>
  <c r="AOG19" i="1"/>
  <c r="AOH19" i="1" s="1"/>
  <c r="AOI19" i="1" s="1"/>
  <c r="AOJ19" i="1" s="1"/>
  <c r="ANV19" i="1"/>
  <c r="ANW19" i="1" s="1"/>
  <c r="ANX19" i="1" s="1"/>
  <c r="ANY19" i="1" s="1"/>
  <c r="ANK19" i="1"/>
  <c r="ANL19" i="1" s="1"/>
  <c r="ANM19" i="1" s="1"/>
  <c r="ANN19" i="1" s="1"/>
  <c r="AMZ19" i="1"/>
  <c r="ANA19" i="1" s="1"/>
  <c r="ANB19" i="1" s="1"/>
  <c r="ANC19" i="1" s="1"/>
  <c r="AMO19" i="1"/>
  <c r="AMP19" i="1" s="1"/>
  <c r="AMQ19" i="1" s="1"/>
  <c r="AMR19" i="1" s="1"/>
  <c r="AMD19" i="1"/>
  <c r="AME19" i="1" s="1"/>
  <c r="AMF19" i="1" s="1"/>
  <c r="AMG19" i="1" s="1"/>
  <c r="ALS19" i="1"/>
  <c r="ALT19" i="1" s="1"/>
  <c r="ALU19" i="1" s="1"/>
  <c r="ALV19" i="1" s="1"/>
  <c r="ALH19" i="1"/>
  <c r="ALI19" i="1" s="1"/>
  <c r="ALJ19" i="1" s="1"/>
  <c r="ALK19" i="1" s="1"/>
  <c r="AKW19" i="1"/>
  <c r="AKX19" i="1" s="1"/>
  <c r="AKY19" i="1" s="1"/>
  <c r="AKZ19" i="1" s="1"/>
  <c r="AKL19" i="1"/>
  <c r="AKM19" i="1" s="1"/>
  <c r="AKN19" i="1" s="1"/>
  <c r="AKO19" i="1" s="1"/>
  <c r="AKA19" i="1"/>
  <c r="AKB19" i="1" s="1"/>
  <c r="AKC19" i="1" s="1"/>
  <c r="AKD19" i="1" s="1"/>
  <c r="AJP19" i="1"/>
  <c r="AJQ19" i="1" s="1"/>
  <c r="AJR19" i="1" s="1"/>
  <c r="AJS19" i="1" s="1"/>
  <c r="AJE19" i="1"/>
  <c r="AJF19" i="1" s="1"/>
  <c r="AJG19" i="1" s="1"/>
  <c r="AJH19" i="1" s="1"/>
  <c r="AIT19" i="1"/>
  <c r="AIU19" i="1" s="1"/>
  <c r="AIV19" i="1" s="1"/>
  <c r="AIW19" i="1" s="1"/>
  <c r="AII19" i="1"/>
  <c r="AIJ19" i="1" s="1"/>
  <c r="AIK19" i="1" s="1"/>
  <c r="AIL19" i="1" s="1"/>
  <c r="AHX19" i="1"/>
  <c r="AHY19" i="1" s="1"/>
  <c r="AHZ19" i="1" s="1"/>
  <c r="AIA19" i="1" s="1"/>
  <c r="AHM19" i="1"/>
  <c r="AHN19" i="1" s="1"/>
  <c r="AHO19" i="1" s="1"/>
  <c r="AHP19" i="1" s="1"/>
  <c r="AHB19" i="1"/>
  <c r="AHC19" i="1" s="1"/>
  <c r="AHD19" i="1" s="1"/>
  <c r="AHE19" i="1" s="1"/>
  <c r="AGQ19" i="1"/>
  <c r="AGR19" i="1" s="1"/>
  <c r="AGS19" i="1" s="1"/>
  <c r="AGT19" i="1" s="1"/>
  <c r="AGF19" i="1"/>
  <c r="AGG19" i="1" s="1"/>
  <c r="AGH19" i="1" s="1"/>
  <c r="AGI19" i="1" s="1"/>
  <c r="AFU19" i="1"/>
  <c r="AFV19" i="1" s="1"/>
  <c r="AFW19" i="1" s="1"/>
  <c r="AFX19" i="1" s="1"/>
  <c r="AFJ19" i="1"/>
  <c r="AFK19" i="1" s="1"/>
  <c r="AFL19" i="1" s="1"/>
  <c r="AFM19" i="1" s="1"/>
  <c r="AEY19" i="1"/>
  <c r="AEZ19" i="1" s="1"/>
  <c r="AFA19" i="1" s="1"/>
  <c r="AFB19" i="1" s="1"/>
  <c r="AEN19" i="1"/>
  <c r="AEO19" i="1" s="1"/>
  <c r="AEP19" i="1" s="1"/>
  <c r="AEQ19" i="1" s="1"/>
  <c r="AEC19" i="1"/>
  <c r="AED19" i="1" s="1"/>
  <c r="AEE19" i="1" s="1"/>
  <c r="AEF19" i="1" s="1"/>
  <c r="ADR19" i="1"/>
  <c r="ADS19" i="1" s="1"/>
  <c r="ADT19" i="1" s="1"/>
  <c r="ADU19" i="1" s="1"/>
  <c r="ADG19" i="1"/>
  <c r="ADH19" i="1" s="1"/>
  <c r="ADI19" i="1" s="1"/>
  <c r="ADJ19" i="1" s="1"/>
  <c r="ACV19" i="1"/>
  <c r="ACW19" i="1" s="1"/>
  <c r="ACX19" i="1" s="1"/>
  <c r="ACY19" i="1" s="1"/>
  <c r="ACK19" i="1"/>
  <c r="ACL19" i="1" s="1"/>
  <c r="ACM19" i="1" s="1"/>
  <c r="ACN19" i="1" s="1"/>
  <c r="ABZ19" i="1"/>
  <c r="ACA19" i="1" s="1"/>
  <c r="ACB19" i="1" s="1"/>
  <c r="ACC19" i="1" s="1"/>
  <c r="ABO19" i="1"/>
  <c r="ABP19" i="1" s="1"/>
  <c r="ABQ19" i="1" s="1"/>
  <c r="ABR19" i="1" s="1"/>
  <c r="ABD19" i="1"/>
  <c r="ABE19" i="1" s="1"/>
  <c r="ABF19" i="1" s="1"/>
  <c r="ABG19" i="1" s="1"/>
  <c r="AAS19" i="1"/>
  <c r="AAT19" i="1" s="1"/>
  <c r="AAU19" i="1" s="1"/>
  <c r="AAV19" i="1" s="1"/>
  <c r="AAH19" i="1"/>
  <c r="AAI19" i="1" s="1"/>
  <c r="AAJ19" i="1" s="1"/>
  <c r="AAK19" i="1" s="1"/>
  <c r="ZW19" i="1"/>
  <c r="ZX19" i="1" s="1"/>
  <c r="ZY19" i="1" s="1"/>
  <c r="ZZ19" i="1" s="1"/>
  <c r="ZL19" i="1"/>
  <c r="ZM19" i="1" s="1"/>
  <c r="ZN19" i="1" s="1"/>
  <c r="ZO19" i="1" s="1"/>
  <c r="ZA19" i="1"/>
  <c r="ZB19" i="1" s="1"/>
  <c r="ZC19" i="1" s="1"/>
  <c r="ZD19" i="1" s="1"/>
  <c r="YP19" i="1"/>
  <c r="YQ19" i="1" s="1"/>
  <c r="YR19" i="1" s="1"/>
  <c r="YS19" i="1" s="1"/>
  <c r="YE19" i="1"/>
  <c r="YF19" i="1" s="1"/>
  <c r="YG19" i="1" s="1"/>
  <c r="YH19" i="1" s="1"/>
  <c r="XT19" i="1"/>
  <c r="XU19" i="1" s="1"/>
  <c r="XV19" i="1" s="1"/>
  <c r="XW19" i="1" s="1"/>
  <c r="XI19" i="1"/>
  <c r="XJ19" i="1" s="1"/>
  <c r="XK19" i="1" s="1"/>
  <c r="XL19" i="1" s="1"/>
  <c r="WX19" i="1"/>
  <c r="WY19" i="1" s="1"/>
  <c r="WZ19" i="1" s="1"/>
  <c r="XA19" i="1" s="1"/>
  <c r="WM19" i="1"/>
  <c r="WN19" i="1" s="1"/>
  <c r="WO19" i="1" s="1"/>
  <c r="WP19" i="1" s="1"/>
  <c r="WB19" i="1"/>
  <c r="WC19" i="1" s="1"/>
  <c r="WD19" i="1" s="1"/>
  <c r="WE19" i="1" s="1"/>
  <c r="VQ19" i="1"/>
  <c r="VR19" i="1" s="1"/>
  <c r="VS19" i="1" s="1"/>
  <c r="VT19" i="1" s="1"/>
  <c r="VF19" i="1"/>
  <c r="VG19" i="1" s="1"/>
  <c r="VH19" i="1" s="1"/>
  <c r="VI19" i="1" s="1"/>
  <c r="UU19" i="1"/>
  <c r="UV19" i="1" s="1"/>
  <c r="UW19" i="1" s="1"/>
  <c r="UX19" i="1" s="1"/>
  <c r="UJ19" i="1"/>
  <c r="UK19" i="1" s="1"/>
  <c r="UL19" i="1" s="1"/>
  <c r="UM19" i="1" s="1"/>
  <c r="TY19" i="1"/>
  <c r="TZ19" i="1" s="1"/>
  <c r="UA19" i="1" s="1"/>
  <c r="UB19" i="1" s="1"/>
  <c r="TN19" i="1"/>
  <c r="TO19" i="1" s="1"/>
  <c r="TP19" i="1" s="1"/>
  <c r="TQ19" i="1" s="1"/>
  <c r="TC19" i="1"/>
  <c r="TD19" i="1" s="1"/>
  <c r="TE19" i="1" s="1"/>
  <c r="TF19" i="1" s="1"/>
  <c r="SR19" i="1"/>
  <c r="SS19" i="1" s="1"/>
  <c r="ST19" i="1" s="1"/>
  <c r="SU19" i="1" s="1"/>
  <c r="SG19" i="1"/>
  <c r="SH19" i="1" s="1"/>
  <c r="SI19" i="1" s="1"/>
  <c r="SJ19" i="1" s="1"/>
  <c r="RV19" i="1"/>
  <c r="RW19" i="1" s="1"/>
  <c r="RX19" i="1" s="1"/>
  <c r="RY19" i="1" s="1"/>
  <c r="RK19" i="1"/>
  <c r="RL19" i="1" s="1"/>
  <c r="RM19" i="1" s="1"/>
  <c r="RN19" i="1" s="1"/>
  <c r="QZ19" i="1"/>
  <c r="RA19" i="1" s="1"/>
  <c r="RB19" i="1" s="1"/>
  <c r="RC19" i="1" s="1"/>
  <c r="QO19" i="1"/>
  <c r="QP19" i="1" s="1"/>
  <c r="QQ19" i="1" s="1"/>
  <c r="QR19" i="1" s="1"/>
  <c r="QD19" i="1"/>
  <c r="QE19" i="1" s="1"/>
  <c r="QF19" i="1" s="1"/>
  <c r="QG19" i="1" s="1"/>
  <c r="PS19" i="1"/>
  <c r="PT19" i="1" s="1"/>
  <c r="PU19" i="1" s="1"/>
  <c r="PV19" i="1" s="1"/>
  <c r="PH19" i="1"/>
  <c r="PI19" i="1" s="1"/>
  <c r="PJ19" i="1" s="1"/>
  <c r="PK19" i="1" s="1"/>
  <c r="OW19" i="1"/>
  <c r="OX19" i="1" s="1"/>
  <c r="OY19" i="1" s="1"/>
  <c r="OZ19" i="1" s="1"/>
  <c r="OL19" i="1"/>
  <c r="OM19" i="1" s="1"/>
  <c r="ON19" i="1" s="1"/>
  <c r="OO19" i="1" s="1"/>
  <c r="OA19" i="1"/>
  <c r="OB19" i="1" s="1"/>
  <c r="OC19" i="1" s="1"/>
  <c r="OD19" i="1" s="1"/>
  <c r="NP19" i="1"/>
  <c r="NQ19" i="1" s="1"/>
  <c r="NR19" i="1" s="1"/>
  <c r="NS19" i="1" s="1"/>
  <c r="NE19" i="1"/>
  <c r="NF19" i="1" s="1"/>
  <c r="NG19" i="1" s="1"/>
  <c r="NH19" i="1" s="1"/>
  <c r="MT19" i="1"/>
  <c r="MU19" i="1" s="1"/>
  <c r="MV19" i="1" s="1"/>
  <c r="MW19" i="1" s="1"/>
  <c r="MI19" i="1"/>
  <c r="MJ19" i="1" s="1"/>
  <c r="MK19" i="1" s="1"/>
  <c r="ML19" i="1" s="1"/>
  <c r="LX19" i="1"/>
  <c r="LY19" i="1" s="1"/>
  <c r="LZ19" i="1" s="1"/>
  <c r="MA19" i="1" s="1"/>
  <c r="LM19" i="1"/>
  <c r="LN19" i="1" s="1"/>
  <c r="LO19" i="1" s="1"/>
  <c r="LP19" i="1" s="1"/>
  <c r="LB19" i="1"/>
  <c r="LC19" i="1" s="1"/>
  <c r="LD19" i="1" s="1"/>
  <c r="LE19" i="1" s="1"/>
  <c r="KQ19" i="1"/>
  <c r="KR19" i="1" s="1"/>
  <c r="KS19" i="1" s="1"/>
  <c r="KT19" i="1" s="1"/>
  <c r="KF19" i="1"/>
  <c r="KG19" i="1" s="1"/>
  <c r="KH19" i="1" s="1"/>
  <c r="KI19" i="1" s="1"/>
  <c r="JU19" i="1"/>
  <c r="JV19" i="1" s="1"/>
  <c r="JW19" i="1" s="1"/>
  <c r="JX19" i="1" s="1"/>
  <c r="JJ19" i="1"/>
  <c r="JK19" i="1" s="1"/>
  <c r="JL19" i="1" s="1"/>
  <c r="JM19" i="1" s="1"/>
  <c r="IY19" i="1"/>
  <c r="IZ19" i="1" s="1"/>
  <c r="JA19" i="1" s="1"/>
  <c r="JB19" i="1" s="1"/>
  <c r="IN19" i="1"/>
  <c r="IO19" i="1" s="1"/>
  <c r="IP19" i="1" s="1"/>
  <c r="IQ19" i="1" s="1"/>
  <c r="IC19" i="1"/>
  <c r="ID19" i="1" s="1"/>
  <c r="IE19" i="1" s="1"/>
  <c r="IF19" i="1" s="1"/>
  <c r="HR19" i="1"/>
  <c r="HS19" i="1" s="1"/>
  <c r="HT19" i="1" s="1"/>
  <c r="HU19" i="1" s="1"/>
  <c r="HG19" i="1"/>
  <c r="HH19" i="1" s="1"/>
  <c r="HI19" i="1" s="1"/>
  <c r="HJ19" i="1" s="1"/>
  <c r="GV19" i="1"/>
  <c r="GW19" i="1" s="1"/>
  <c r="GX19" i="1" s="1"/>
  <c r="GY19" i="1" s="1"/>
  <c r="GK19" i="1"/>
  <c r="GL19" i="1" s="1"/>
  <c r="GM19" i="1" s="1"/>
  <c r="GN19" i="1" s="1"/>
  <c r="FZ19" i="1"/>
  <c r="GA19" i="1" s="1"/>
  <c r="GB19" i="1" s="1"/>
  <c r="GC19" i="1" s="1"/>
  <c r="FO19" i="1"/>
  <c r="FP19" i="1" s="1"/>
  <c r="FQ19" i="1" s="1"/>
  <c r="FR19" i="1" s="1"/>
  <c r="FD19" i="1"/>
  <c r="FE19" i="1" s="1"/>
  <c r="FF19" i="1" s="1"/>
  <c r="FG19" i="1" s="1"/>
  <c r="ES19" i="1"/>
  <c r="ET19" i="1" s="1"/>
  <c r="EU19" i="1" s="1"/>
  <c r="EV19" i="1" s="1"/>
  <c r="EH19" i="1"/>
  <c r="EI19" i="1" s="1"/>
  <c r="EJ19" i="1" s="1"/>
  <c r="EK19" i="1" s="1"/>
  <c r="DW19" i="1"/>
  <c r="DX19" i="1" s="1"/>
  <c r="DY19" i="1" s="1"/>
  <c r="DZ19" i="1" s="1"/>
  <c r="DL19" i="1"/>
  <c r="DM19" i="1" s="1"/>
  <c r="DN19" i="1" s="1"/>
  <c r="DO19" i="1" s="1"/>
  <c r="DA19" i="1"/>
  <c r="DB19" i="1" s="1"/>
  <c r="DC19" i="1" s="1"/>
  <c r="DD19" i="1" s="1"/>
  <c r="CP19" i="1"/>
  <c r="CQ19" i="1" s="1"/>
  <c r="CR19" i="1" s="1"/>
  <c r="CS19" i="1" s="1"/>
  <c r="CE19" i="1"/>
  <c r="CF19" i="1" s="1"/>
  <c r="CG19" i="1" s="1"/>
  <c r="CH19" i="1" s="1"/>
  <c r="BT19" i="1"/>
  <c r="BU19" i="1" s="1"/>
  <c r="BV19" i="1" s="1"/>
  <c r="BW19" i="1" s="1"/>
  <c r="BI19" i="1"/>
  <c r="BJ19" i="1" s="1"/>
  <c r="BK19" i="1" s="1"/>
  <c r="BL19" i="1" s="1"/>
  <c r="AX19" i="1"/>
  <c r="AY19" i="1" s="1"/>
  <c r="AZ19" i="1" s="1"/>
  <c r="BA19" i="1" s="1"/>
  <c r="AM19" i="1"/>
  <c r="AN19" i="1" s="1"/>
  <c r="AO19" i="1" s="1"/>
  <c r="AP19" i="1" s="1"/>
  <c r="AB19" i="1"/>
  <c r="AC19" i="1" s="1"/>
  <c r="AD19" i="1" s="1"/>
  <c r="AE19" i="1" s="1"/>
  <c r="Q19" i="1"/>
  <c r="R19" i="1" s="1"/>
  <c r="S19" i="1" s="1"/>
  <c r="T19" i="1" s="1"/>
  <c r="F19" i="1"/>
  <c r="G19" i="1" s="1"/>
  <c r="H19" i="1" s="1"/>
  <c r="I19" i="1" s="1"/>
  <c r="CLI18" i="1"/>
  <c r="CLJ18" i="1" s="1"/>
  <c r="CLK18" i="1" s="1"/>
  <c r="CLL18" i="1" s="1"/>
  <c r="CKX18" i="1"/>
  <c r="CKY18" i="1" s="1"/>
  <c r="CKZ18" i="1" s="1"/>
  <c r="CLA18" i="1" s="1"/>
  <c r="CKM18" i="1"/>
  <c r="CKN18" i="1" s="1"/>
  <c r="CKO18" i="1" s="1"/>
  <c r="CKP18" i="1" s="1"/>
  <c r="CKB18" i="1"/>
  <c r="CKC18" i="1" s="1"/>
  <c r="CKD18" i="1" s="1"/>
  <c r="CKE18" i="1" s="1"/>
  <c r="CJQ18" i="1"/>
  <c r="CJR18" i="1" s="1"/>
  <c r="CJS18" i="1" s="1"/>
  <c r="CJT18" i="1" s="1"/>
  <c r="CJF18" i="1"/>
  <c r="CJG18" i="1" s="1"/>
  <c r="CJH18" i="1" s="1"/>
  <c r="CJI18" i="1" s="1"/>
  <c r="CJJ32" i="1" s="1"/>
  <c r="CIU18" i="1"/>
  <c r="CIV18" i="1" s="1"/>
  <c r="CIW18" i="1" s="1"/>
  <c r="CIX18" i="1" s="1"/>
  <c r="CIJ18" i="1"/>
  <c r="CIK18" i="1" s="1"/>
  <c r="CIL18" i="1" s="1"/>
  <c r="CIM18" i="1" s="1"/>
  <c r="CHY18" i="1"/>
  <c r="CHZ18" i="1" s="1"/>
  <c r="CIA18" i="1" s="1"/>
  <c r="CIB18" i="1" s="1"/>
  <c r="CHN18" i="1"/>
  <c r="CHO18" i="1" s="1"/>
  <c r="CHP18" i="1" s="1"/>
  <c r="CHQ18" i="1" s="1"/>
  <c r="CHC18" i="1"/>
  <c r="CHD18" i="1" s="1"/>
  <c r="CHE18" i="1" s="1"/>
  <c r="CHF18" i="1" s="1"/>
  <c r="CGR18" i="1"/>
  <c r="CGS18" i="1" s="1"/>
  <c r="CGT18" i="1" s="1"/>
  <c r="CGU18" i="1" s="1"/>
  <c r="CGG18" i="1"/>
  <c r="CGH18" i="1" s="1"/>
  <c r="CGI18" i="1" s="1"/>
  <c r="CGJ18" i="1" s="1"/>
  <c r="CFV18" i="1"/>
  <c r="CFW18" i="1" s="1"/>
  <c r="CFX18" i="1" s="1"/>
  <c r="CFY18" i="1" s="1"/>
  <c r="CFK18" i="1"/>
  <c r="CFL18" i="1" s="1"/>
  <c r="CFM18" i="1" s="1"/>
  <c r="CFN18" i="1" s="1"/>
  <c r="CEZ18" i="1"/>
  <c r="CFA18" i="1" s="1"/>
  <c r="CFB18" i="1" s="1"/>
  <c r="CFC18" i="1" s="1"/>
  <c r="CEO18" i="1"/>
  <c r="CEP18" i="1" s="1"/>
  <c r="CEQ18" i="1" s="1"/>
  <c r="CER18" i="1" s="1"/>
  <c r="CED18" i="1"/>
  <c r="CEE18" i="1" s="1"/>
  <c r="CEF18" i="1" s="1"/>
  <c r="CEG18" i="1" s="1"/>
  <c r="CDS18" i="1"/>
  <c r="CDT18" i="1" s="1"/>
  <c r="CDU18" i="1" s="1"/>
  <c r="CDV18" i="1" s="1"/>
  <c r="CDH18" i="1"/>
  <c r="CDI18" i="1" s="1"/>
  <c r="CDJ18" i="1" s="1"/>
  <c r="CDK18" i="1" s="1"/>
  <c r="CCW18" i="1"/>
  <c r="CCX18" i="1" s="1"/>
  <c r="CCY18" i="1" s="1"/>
  <c r="CCZ18" i="1" s="1"/>
  <c r="CCL18" i="1"/>
  <c r="CCM18" i="1" s="1"/>
  <c r="CCN18" i="1" s="1"/>
  <c r="CCO18" i="1" s="1"/>
  <c r="CCA18" i="1"/>
  <c r="CCB18" i="1" s="1"/>
  <c r="CCC18" i="1" s="1"/>
  <c r="CCD18" i="1" s="1"/>
  <c r="CBP18" i="1"/>
  <c r="CBQ18" i="1" s="1"/>
  <c r="CBR18" i="1" s="1"/>
  <c r="CBS18" i="1" s="1"/>
  <c r="CBE18" i="1"/>
  <c r="CBF18" i="1" s="1"/>
  <c r="CBG18" i="1" s="1"/>
  <c r="CBH18" i="1" s="1"/>
  <c r="CAT18" i="1"/>
  <c r="CAU18" i="1" s="1"/>
  <c r="CAV18" i="1" s="1"/>
  <c r="CAW18" i="1" s="1"/>
  <c r="CAI18" i="1"/>
  <c r="CAJ18" i="1" s="1"/>
  <c r="CAK18" i="1" s="1"/>
  <c r="CAL18" i="1" s="1"/>
  <c r="BZX18" i="1"/>
  <c r="BZY18" i="1" s="1"/>
  <c r="BZZ18" i="1" s="1"/>
  <c r="CAA18" i="1" s="1"/>
  <c r="BZM18" i="1"/>
  <c r="BZN18" i="1" s="1"/>
  <c r="BZO18" i="1" s="1"/>
  <c r="BZP18" i="1" s="1"/>
  <c r="BZB18" i="1"/>
  <c r="BZC18" i="1" s="1"/>
  <c r="BZD18" i="1" s="1"/>
  <c r="BZE18" i="1" s="1"/>
  <c r="BZF32" i="1" s="1"/>
  <c r="BYQ18" i="1"/>
  <c r="BYR18" i="1" s="1"/>
  <c r="BYS18" i="1" s="1"/>
  <c r="BYT18" i="1" s="1"/>
  <c r="BYF18" i="1"/>
  <c r="BYG18" i="1" s="1"/>
  <c r="BYH18" i="1" s="1"/>
  <c r="BYI18" i="1" s="1"/>
  <c r="BXU18" i="1"/>
  <c r="BXV18" i="1" s="1"/>
  <c r="BXW18" i="1" s="1"/>
  <c r="BXX18" i="1" s="1"/>
  <c r="BXJ18" i="1"/>
  <c r="BXK18" i="1" s="1"/>
  <c r="BXL18" i="1" s="1"/>
  <c r="BXM18" i="1" s="1"/>
  <c r="BXN32" i="1" s="1"/>
  <c r="BWY18" i="1"/>
  <c r="BWZ18" i="1" s="1"/>
  <c r="BXA18" i="1" s="1"/>
  <c r="BXB18" i="1" s="1"/>
  <c r="BWN18" i="1"/>
  <c r="BWO18" i="1" s="1"/>
  <c r="BWP18" i="1" s="1"/>
  <c r="BWQ18" i="1" s="1"/>
  <c r="BWC18" i="1"/>
  <c r="BWD18" i="1" s="1"/>
  <c r="BWE18" i="1" s="1"/>
  <c r="BWF18" i="1" s="1"/>
  <c r="BVR18" i="1"/>
  <c r="BVS18" i="1" s="1"/>
  <c r="BVT18" i="1" s="1"/>
  <c r="BVU18" i="1" s="1"/>
  <c r="BVG18" i="1"/>
  <c r="BVH18" i="1" s="1"/>
  <c r="BVI18" i="1" s="1"/>
  <c r="BVJ18" i="1" s="1"/>
  <c r="BUV18" i="1"/>
  <c r="BUW18" i="1" s="1"/>
  <c r="BUX18" i="1" s="1"/>
  <c r="BUY18" i="1" s="1"/>
  <c r="BUK18" i="1"/>
  <c r="BUL18" i="1" s="1"/>
  <c r="BUM18" i="1" s="1"/>
  <c r="BUN18" i="1" s="1"/>
  <c r="BTZ18" i="1"/>
  <c r="BUA18" i="1" s="1"/>
  <c r="BUB18" i="1" s="1"/>
  <c r="BUC18" i="1" s="1"/>
  <c r="BTO18" i="1"/>
  <c r="BTP18" i="1" s="1"/>
  <c r="BTQ18" i="1" s="1"/>
  <c r="BTR18" i="1" s="1"/>
  <c r="BTD18" i="1"/>
  <c r="BTE18" i="1" s="1"/>
  <c r="BTF18" i="1" s="1"/>
  <c r="BTG18" i="1" s="1"/>
  <c r="BSS18" i="1"/>
  <c r="BST18" i="1" s="1"/>
  <c r="BSU18" i="1" s="1"/>
  <c r="BSV18" i="1" s="1"/>
  <c r="BSH18" i="1"/>
  <c r="BSI18" i="1" s="1"/>
  <c r="BSJ18" i="1" s="1"/>
  <c r="BSK18" i="1" s="1"/>
  <c r="BRW18" i="1"/>
  <c r="BRX18" i="1" s="1"/>
  <c r="BRY18" i="1" s="1"/>
  <c r="BRZ18" i="1" s="1"/>
  <c r="BRL18" i="1"/>
  <c r="BRM18" i="1" s="1"/>
  <c r="BRN18" i="1" s="1"/>
  <c r="BRO18" i="1" s="1"/>
  <c r="BRA18" i="1"/>
  <c r="BRB18" i="1" s="1"/>
  <c r="BRC18" i="1" s="1"/>
  <c r="BRD18" i="1" s="1"/>
  <c r="BQP18" i="1"/>
  <c r="BQQ18" i="1" s="1"/>
  <c r="BQR18" i="1" s="1"/>
  <c r="BQS18" i="1" s="1"/>
  <c r="BQE18" i="1"/>
  <c r="BQF18" i="1" s="1"/>
  <c r="BQG18" i="1" s="1"/>
  <c r="BQH18" i="1" s="1"/>
  <c r="BPT18" i="1"/>
  <c r="BPU18" i="1" s="1"/>
  <c r="BPV18" i="1" s="1"/>
  <c r="BPW18" i="1" s="1"/>
  <c r="BPI18" i="1"/>
  <c r="BPJ18" i="1" s="1"/>
  <c r="BPK18" i="1" s="1"/>
  <c r="BPL18" i="1" s="1"/>
  <c r="BOX18" i="1"/>
  <c r="BOY18" i="1" s="1"/>
  <c r="BOZ18" i="1" s="1"/>
  <c r="BPA18" i="1" s="1"/>
  <c r="BOM18" i="1"/>
  <c r="BON18" i="1" s="1"/>
  <c r="BOO18" i="1" s="1"/>
  <c r="BOP18" i="1" s="1"/>
  <c r="BOB18" i="1"/>
  <c r="BOC18" i="1" s="1"/>
  <c r="BOD18" i="1" s="1"/>
  <c r="BOE18" i="1" s="1"/>
  <c r="BNQ18" i="1"/>
  <c r="BNR18" i="1" s="1"/>
  <c r="BNS18" i="1" s="1"/>
  <c r="BNT18" i="1" s="1"/>
  <c r="BNF18" i="1"/>
  <c r="BNG18" i="1" s="1"/>
  <c r="BNH18" i="1" s="1"/>
  <c r="BNI18" i="1" s="1"/>
  <c r="BMU18" i="1"/>
  <c r="BMV18" i="1" s="1"/>
  <c r="BMW18" i="1" s="1"/>
  <c r="BMX18" i="1" s="1"/>
  <c r="BMJ18" i="1"/>
  <c r="BMK18" i="1" s="1"/>
  <c r="BML18" i="1" s="1"/>
  <c r="BMM18" i="1" s="1"/>
  <c r="BLY18" i="1"/>
  <c r="BLZ18" i="1" s="1"/>
  <c r="BMA18" i="1" s="1"/>
  <c r="BMB18" i="1" s="1"/>
  <c r="BLN18" i="1"/>
  <c r="BLO18" i="1" s="1"/>
  <c r="BLP18" i="1" s="1"/>
  <c r="BLQ18" i="1" s="1"/>
  <c r="BLR32" i="1" s="1"/>
  <c r="BLC18" i="1"/>
  <c r="BLD18" i="1" s="1"/>
  <c r="BLE18" i="1" s="1"/>
  <c r="BLF18" i="1" s="1"/>
  <c r="BKR18" i="1"/>
  <c r="BKS18" i="1" s="1"/>
  <c r="BKT18" i="1" s="1"/>
  <c r="BKU18" i="1" s="1"/>
  <c r="BKG18" i="1"/>
  <c r="BKH18" i="1" s="1"/>
  <c r="BKI18" i="1" s="1"/>
  <c r="BKJ18" i="1" s="1"/>
  <c r="BJV18" i="1"/>
  <c r="BJW18" i="1" s="1"/>
  <c r="BJX18" i="1" s="1"/>
  <c r="BJY18" i="1" s="1"/>
  <c r="BJK18" i="1"/>
  <c r="BJL18" i="1" s="1"/>
  <c r="BJM18" i="1" s="1"/>
  <c r="BJN18" i="1" s="1"/>
  <c r="BIZ18" i="1"/>
  <c r="BJA18" i="1" s="1"/>
  <c r="BJB18" i="1" s="1"/>
  <c r="BJC18" i="1" s="1"/>
  <c r="BIO18" i="1"/>
  <c r="BIP18" i="1" s="1"/>
  <c r="BIQ18" i="1" s="1"/>
  <c r="BIR18" i="1" s="1"/>
  <c r="BID18" i="1"/>
  <c r="BIE18" i="1" s="1"/>
  <c r="BIF18" i="1" s="1"/>
  <c r="BIG18" i="1" s="1"/>
  <c r="BHS18" i="1"/>
  <c r="BHT18" i="1" s="1"/>
  <c r="BHU18" i="1" s="1"/>
  <c r="BHV18" i="1" s="1"/>
  <c r="BHH18" i="1"/>
  <c r="BHI18" i="1" s="1"/>
  <c r="BHJ18" i="1" s="1"/>
  <c r="BHK18" i="1" s="1"/>
  <c r="BGW18" i="1"/>
  <c r="BGX18" i="1" s="1"/>
  <c r="BGY18" i="1" s="1"/>
  <c r="BGZ18" i="1" s="1"/>
  <c r="BGL18" i="1"/>
  <c r="BGM18" i="1" s="1"/>
  <c r="BGN18" i="1" s="1"/>
  <c r="BGO18" i="1" s="1"/>
  <c r="BGA18" i="1"/>
  <c r="BGB18" i="1" s="1"/>
  <c r="BGC18" i="1" s="1"/>
  <c r="BGD18" i="1" s="1"/>
  <c r="BFP18" i="1"/>
  <c r="BFQ18" i="1" s="1"/>
  <c r="BFR18" i="1" s="1"/>
  <c r="BFS18" i="1" s="1"/>
  <c r="BFE18" i="1"/>
  <c r="BFF18" i="1" s="1"/>
  <c r="BFG18" i="1" s="1"/>
  <c r="BFH18" i="1" s="1"/>
  <c r="BET18" i="1"/>
  <c r="BEU18" i="1" s="1"/>
  <c r="BEV18" i="1" s="1"/>
  <c r="BEW18" i="1" s="1"/>
  <c r="BEI18" i="1"/>
  <c r="BEJ18" i="1" s="1"/>
  <c r="BEK18" i="1" s="1"/>
  <c r="BEL18" i="1" s="1"/>
  <c r="BDX18" i="1"/>
  <c r="BDY18" i="1" s="1"/>
  <c r="BDZ18" i="1" s="1"/>
  <c r="BEA18" i="1" s="1"/>
  <c r="BDM18" i="1"/>
  <c r="BDN18" i="1" s="1"/>
  <c r="BDO18" i="1" s="1"/>
  <c r="BDP18" i="1" s="1"/>
  <c r="BDB18" i="1"/>
  <c r="BDC18" i="1" s="1"/>
  <c r="BDD18" i="1" s="1"/>
  <c r="BDE18" i="1" s="1"/>
  <c r="BCQ18" i="1"/>
  <c r="BCR18" i="1" s="1"/>
  <c r="BCS18" i="1" s="1"/>
  <c r="BCT18" i="1" s="1"/>
  <c r="BCF18" i="1"/>
  <c r="BCG18" i="1" s="1"/>
  <c r="BCH18" i="1" s="1"/>
  <c r="BCI18" i="1" s="1"/>
  <c r="BBU18" i="1"/>
  <c r="BBV18" i="1" s="1"/>
  <c r="BBW18" i="1" s="1"/>
  <c r="BBX18" i="1" s="1"/>
  <c r="BBJ18" i="1"/>
  <c r="BBK18" i="1" s="1"/>
  <c r="BBL18" i="1" s="1"/>
  <c r="BBM18" i="1" s="1"/>
  <c r="BAY18" i="1"/>
  <c r="BAZ18" i="1" s="1"/>
  <c r="BBA18" i="1" s="1"/>
  <c r="BBB18" i="1" s="1"/>
  <c r="BAN18" i="1"/>
  <c r="BAO18" i="1" s="1"/>
  <c r="BAP18" i="1" s="1"/>
  <c r="BAQ18" i="1" s="1"/>
  <c r="BAC18" i="1"/>
  <c r="BAD18" i="1" s="1"/>
  <c r="BAE18" i="1" s="1"/>
  <c r="BAF18" i="1" s="1"/>
  <c r="AZR18" i="1"/>
  <c r="AZS18" i="1" s="1"/>
  <c r="AZT18" i="1" s="1"/>
  <c r="AZU18" i="1" s="1"/>
  <c r="AZV32" i="1" s="1"/>
  <c r="AZG18" i="1"/>
  <c r="AZH18" i="1" s="1"/>
  <c r="AZI18" i="1" s="1"/>
  <c r="AZJ18" i="1" s="1"/>
  <c r="AYV18" i="1"/>
  <c r="AYW18" i="1" s="1"/>
  <c r="AYX18" i="1" s="1"/>
  <c r="AYY18" i="1" s="1"/>
  <c r="AYK18" i="1"/>
  <c r="AYL18" i="1" s="1"/>
  <c r="AYM18" i="1" s="1"/>
  <c r="AYN18" i="1" s="1"/>
  <c r="AXZ18" i="1"/>
  <c r="AYA18" i="1" s="1"/>
  <c r="AYB18" i="1" s="1"/>
  <c r="AYC18" i="1" s="1"/>
  <c r="AXO18" i="1"/>
  <c r="AXP18" i="1" s="1"/>
  <c r="AXQ18" i="1" s="1"/>
  <c r="AXR18" i="1" s="1"/>
  <c r="AXD18" i="1"/>
  <c r="AXE18" i="1" s="1"/>
  <c r="AXF18" i="1" s="1"/>
  <c r="AXG18" i="1" s="1"/>
  <c r="AWS18" i="1"/>
  <c r="AWT18" i="1" s="1"/>
  <c r="AWU18" i="1" s="1"/>
  <c r="AWV18" i="1" s="1"/>
  <c r="AWH18" i="1"/>
  <c r="AWI18" i="1" s="1"/>
  <c r="AWJ18" i="1" s="1"/>
  <c r="AWK18" i="1" s="1"/>
  <c r="AVW18" i="1"/>
  <c r="AVX18" i="1" s="1"/>
  <c r="AVY18" i="1" s="1"/>
  <c r="AVZ18" i="1" s="1"/>
  <c r="AVL18" i="1"/>
  <c r="AVM18" i="1" s="1"/>
  <c r="AVN18" i="1" s="1"/>
  <c r="AVO18" i="1" s="1"/>
  <c r="AVA18" i="1"/>
  <c r="AVB18" i="1" s="1"/>
  <c r="AVC18" i="1" s="1"/>
  <c r="AVD18" i="1" s="1"/>
  <c r="AUP18" i="1"/>
  <c r="AUQ18" i="1" s="1"/>
  <c r="AUR18" i="1" s="1"/>
  <c r="AUS18" i="1" s="1"/>
  <c r="AUE18" i="1"/>
  <c r="AUF18" i="1" s="1"/>
  <c r="AUG18" i="1" s="1"/>
  <c r="AUH18" i="1" s="1"/>
  <c r="ATT18" i="1"/>
  <c r="ATU18" i="1" s="1"/>
  <c r="ATV18" i="1" s="1"/>
  <c r="ATW18" i="1" s="1"/>
  <c r="ATI18" i="1"/>
  <c r="ATJ18" i="1" s="1"/>
  <c r="ATK18" i="1" s="1"/>
  <c r="ATL18" i="1" s="1"/>
  <c r="ASX18" i="1"/>
  <c r="ASY18" i="1" s="1"/>
  <c r="ASZ18" i="1" s="1"/>
  <c r="ATA18" i="1" s="1"/>
  <c r="ASM18" i="1"/>
  <c r="ASN18" i="1" s="1"/>
  <c r="ASO18" i="1" s="1"/>
  <c r="ASP18" i="1" s="1"/>
  <c r="ASB18" i="1"/>
  <c r="ASC18" i="1" s="1"/>
  <c r="ASD18" i="1" s="1"/>
  <c r="ASE18" i="1" s="1"/>
  <c r="ARQ18" i="1"/>
  <c r="ARR18" i="1" s="1"/>
  <c r="ARS18" i="1" s="1"/>
  <c r="ART18" i="1" s="1"/>
  <c r="ARF18" i="1"/>
  <c r="ARG18" i="1" s="1"/>
  <c r="ARH18" i="1" s="1"/>
  <c r="ARI18" i="1" s="1"/>
  <c r="AQU18" i="1"/>
  <c r="AQV18" i="1" s="1"/>
  <c r="AQW18" i="1" s="1"/>
  <c r="AQX18" i="1" s="1"/>
  <c r="AQJ18" i="1"/>
  <c r="AQK18" i="1" s="1"/>
  <c r="AQL18" i="1" s="1"/>
  <c r="AQM18" i="1" s="1"/>
  <c r="APY18" i="1"/>
  <c r="APZ18" i="1" s="1"/>
  <c r="AQA18" i="1" s="1"/>
  <c r="AQB18" i="1" s="1"/>
  <c r="APN18" i="1"/>
  <c r="APO18" i="1" s="1"/>
  <c r="APP18" i="1" s="1"/>
  <c r="APQ18" i="1" s="1"/>
  <c r="APC18" i="1"/>
  <c r="APD18" i="1" s="1"/>
  <c r="APE18" i="1" s="1"/>
  <c r="APF18" i="1" s="1"/>
  <c r="AOR18" i="1"/>
  <c r="AOS18" i="1" s="1"/>
  <c r="AOT18" i="1" s="1"/>
  <c r="AOU18" i="1" s="1"/>
  <c r="AOG18" i="1"/>
  <c r="AOH18" i="1" s="1"/>
  <c r="AOI18" i="1" s="1"/>
  <c r="AOJ18" i="1" s="1"/>
  <c r="ANV18" i="1"/>
  <c r="ANW18" i="1" s="1"/>
  <c r="ANX18" i="1" s="1"/>
  <c r="ANY18" i="1" s="1"/>
  <c r="ANK18" i="1"/>
  <c r="ANL18" i="1" s="1"/>
  <c r="ANM18" i="1" s="1"/>
  <c r="ANN18" i="1" s="1"/>
  <c r="AMZ18" i="1"/>
  <c r="ANA18" i="1" s="1"/>
  <c r="ANB18" i="1" s="1"/>
  <c r="ANC18" i="1" s="1"/>
  <c r="AMO18" i="1"/>
  <c r="AMP18" i="1" s="1"/>
  <c r="AMQ18" i="1" s="1"/>
  <c r="AMR18" i="1" s="1"/>
  <c r="AMD18" i="1"/>
  <c r="AME18" i="1" s="1"/>
  <c r="AMF18" i="1" s="1"/>
  <c r="AMG18" i="1" s="1"/>
  <c r="ALS18" i="1"/>
  <c r="ALT18" i="1" s="1"/>
  <c r="ALU18" i="1" s="1"/>
  <c r="ALV18" i="1" s="1"/>
  <c r="ALH18" i="1"/>
  <c r="ALI18" i="1" s="1"/>
  <c r="ALJ18" i="1" s="1"/>
  <c r="ALK18" i="1" s="1"/>
  <c r="AKW18" i="1"/>
  <c r="AKX18" i="1" s="1"/>
  <c r="AKY18" i="1" s="1"/>
  <c r="AKZ18" i="1" s="1"/>
  <c r="AKL18" i="1"/>
  <c r="AKM18" i="1" s="1"/>
  <c r="AKN18" i="1" s="1"/>
  <c r="AKO18" i="1" s="1"/>
  <c r="AKA18" i="1"/>
  <c r="AKB18" i="1" s="1"/>
  <c r="AKC18" i="1" s="1"/>
  <c r="AKD18" i="1" s="1"/>
  <c r="AJP18" i="1"/>
  <c r="AJQ18" i="1" s="1"/>
  <c r="AJR18" i="1" s="1"/>
  <c r="AJS18" i="1" s="1"/>
  <c r="AJE18" i="1"/>
  <c r="AJF18" i="1" s="1"/>
  <c r="AJG18" i="1" s="1"/>
  <c r="AJH18" i="1" s="1"/>
  <c r="AIT18" i="1"/>
  <c r="AIU18" i="1" s="1"/>
  <c r="AIV18" i="1" s="1"/>
  <c r="AIW18" i="1" s="1"/>
  <c r="AII18" i="1"/>
  <c r="AIJ18" i="1" s="1"/>
  <c r="AIK18" i="1" s="1"/>
  <c r="AIL18" i="1" s="1"/>
  <c r="AHX18" i="1"/>
  <c r="AHY18" i="1" s="1"/>
  <c r="AHZ18" i="1" s="1"/>
  <c r="AIA18" i="1" s="1"/>
  <c r="AHM18" i="1"/>
  <c r="AHN18" i="1" s="1"/>
  <c r="AHO18" i="1" s="1"/>
  <c r="AHP18" i="1" s="1"/>
  <c r="AHB18" i="1"/>
  <c r="AHC18" i="1" s="1"/>
  <c r="AHD18" i="1" s="1"/>
  <c r="AHE18" i="1" s="1"/>
  <c r="AGQ18" i="1"/>
  <c r="AGR18" i="1" s="1"/>
  <c r="AGS18" i="1" s="1"/>
  <c r="AGT18" i="1" s="1"/>
  <c r="AGF18" i="1"/>
  <c r="AGG18" i="1" s="1"/>
  <c r="AGH18" i="1" s="1"/>
  <c r="AGI18" i="1" s="1"/>
  <c r="AFU18" i="1"/>
  <c r="AFV18" i="1" s="1"/>
  <c r="AFW18" i="1" s="1"/>
  <c r="AFX18" i="1" s="1"/>
  <c r="AFJ18" i="1"/>
  <c r="AFK18" i="1" s="1"/>
  <c r="AFL18" i="1" s="1"/>
  <c r="AFM18" i="1" s="1"/>
  <c r="AEY18" i="1"/>
  <c r="AEZ18" i="1" s="1"/>
  <c r="AFA18" i="1" s="1"/>
  <c r="AFB18" i="1" s="1"/>
  <c r="AEN18" i="1"/>
  <c r="AEO18" i="1" s="1"/>
  <c r="AEP18" i="1" s="1"/>
  <c r="AEQ18" i="1" s="1"/>
  <c r="AEC18" i="1"/>
  <c r="AED18" i="1" s="1"/>
  <c r="AEE18" i="1" s="1"/>
  <c r="AEF18" i="1" s="1"/>
  <c r="ADR18" i="1"/>
  <c r="ADS18" i="1" s="1"/>
  <c r="ADT18" i="1" s="1"/>
  <c r="ADU18" i="1" s="1"/>
  <c r="ADG18" i="1"/>
  <c r="ADH18" i="1" s="1"/>
  <c r="ADI18" i="1" s="1"/>
  <c r="ADJ18" i="1" s="1"/>
  <c r="ACV18" i="1"/>
  <c r="ACW18" i="1" s="1"/>
  <c r="ACX18" i="1" s="1"/>
  <c r="ACY18" i="1" s="1"/>
  <c r="ACK18" i="1"/>
  <c r="ACL18" i="1" s="1"/>
  <c r="ACM18" i="1" s="1"/>
  <c r="ACN18" i="1" s="1"/>
  <c r="ABZ18" i="1"/>
  <c r="ACA18" i="1" s="1"/>
  <c r="ACB18" i="1" s="1"/>
  <c r="ACC18" i="1" s="1"/>
  <c r="ABO18" i="1"/>
  <c r="ABP18" i="1" s="1"/>
  <c r="ABQ18" i="1" s="1"/>
  <c r="ABR18" i="1" s="1"/>
  <c r="ABD18" i="1"/>
  <c r="ABE18" i="1" s="1"/>
  <c r="ABF18" i="1" s="1"/>
  <c r="ABG18" i="1" s="1"/>
  <c r="AAS18" i="1"/>
  <c r="AAT18" i="1" s="1"/>
  <c r="AAU18" i="1" s="1"/>
  <c r="AAV18" i="1" s="1"/>
  <c r="AAH18" i="1"/>
  <c r="AAI18" i="1" s="1"/>
  <c r="AAJ18" i="1" s="1"/>
  <c r="AAK18" i="1" s="1"/>
  <c r="ZW18" i="1"/>
  <c r="ZX18" i="1" s="1"/>
  <c r="ZY18" i="1" s="1"/>
  <c r="ZZ18" i="1" s="1"/>
  <c r="ZL18" i="1"/>
  <c r="ZM18" i="1" s="1"/>
  <c r="ZN18" i="1" s="1"/>
  <c r="ZO18" i="1" s="1"/>
  <c r="ZA18" i="1"/>
  <c r="ZB18" i="1" s="1"/>
  <c r="ZC18" i="1" s="1"/>
  <c r="ZD18" i="1" s="1"/>
  <c r="YP18" i="1"/>
  <c r="YQ18" i="1" s="1"/>
  <c r="YR18" i="1" s="1"/>
  <c r="YS18" i="1" s="1"/>
  <c r="YE18" i="1"/>
  <c r="YF18" i="1" s="1"/>
  <c r="YG18" i="1" s="1"/>
  <c r="YH18" i="1" s="1"/>
  <c r="XT18" i="1"/>
  <c r="XU18" i="1" s="1"/>
  <c r="XV18" i="1" s="1"/>
  <c r="XW18" i="1" s="1"/>
  <c r="XI18" i="1"/>
  <c r="XJ18" i="1" s="1"/>
  <c r="XK18" i="1" s="1"/>
  <c r="XL18" i="1" s="1"/>
  <c r="WX18" i="1"/>
  <c r="WY18" i="1" s="1"/>
  <c r="WZ18" i="1" s="1"/>
  <c r="XA18" i="1" s="1"/>
  <c r="WM18" i="1"/>
  <c r="WN18" i="1" s="1"/>
  <c r="WO18" i="1" s="1"/>
  <c r="WP18" i="1" s="1"/>
  <c r="WB18" i="1"/>
  <c r="WC18" i="1" s="1"/>
  <c r="WD18" i="1" s="1"/>
  <c r="WE18" i="1" s="1"/>
  <c r="VQ18" i="1"/>
  <c r="VR18" i="1" s="1"/>
  <c r="VS18" i="1" s="1"/>
  <c r="VT18" i="1" s="1"/>
  <c r="VF18" i="1"/>
  <c r="VG18" i="1" s="1"/>
  <c r="VH18" i="1" s="1"/>
  <c r="VI18" i="1" s="1"/>
  <c r="UU18" i="1"/>
  <c r="UV18" i="1" s="1"/>
  <c r="UW18" i="1" s="1"/>
  <c r="UX18" i="1" s="1"/>
  <c r="UJ18" i="1"/>
  <c r="UK18" i="1" s="1"/>
  <c r="UL18" i="1" s="1"/>
  <c r="UM18" i="1" s="1"/>
  <c r="TY18" i="1"/>
  <c r="TZ18" i="1" s="1"/>
  <c r="UA18" i="1" s="1"/>
  <c r="UB18" i="1" s="1"/>
  <c r="TN18" i="1"/>
  <c r="TO18" i="1" s="1"/>
  <c r="TP18" i="1" s="1"/>
  <c r="TQ18" i="1" s="1"/>
  <c r="TC18" i="1"/>
  <c r="TD18" i="1" s="1"/>
  <c r="TE18" i="1" s="1"/>
  <c r="TF18" i="1" s="1"/>
  <c r="SR18" i="1"/>
  <c r="SS18" i="1" s="1"/>
  <c r="ST18" i="1" s="1"/>
  <c r="SU18" i="1" s="1"/>
  <c r="SG18" i="1"/>
  <c r="SH18" i="1" s="1"/>
  <c r="SI18" i="1" s="1"/>
  <c r="SJ18" i="1" s="1"/>
  <c r="RV18" i="1"/>
  <c r="RW18" i="1" s="1"/>
  <c r="RX18" i="1" s="1"/>
  <c r="RY18" i="1" s="1"/>
  <c r="RK18" i="1"/>
  <c r="RL18" i="1" s="1"/>
  <c r="RM18" i="1" s="1"/>
  <c r="RN18" i="1" s="1"/>
  <c r="QZ18" i="1"/>
  <c r="RA18" i="1" s="1"/>
  <c r="RB18" i="1" s="1"/>
  <c r="RC18" i="1" s="1"/>
  <c r="QO18" i="1"/>
  <c r="QP18" i="1" s="1"/>
  <c r="QQ18" i="1" s="1"/>
  <c r="QR18" i="1" s="1"/>
  <c r="QD18" i="1"/>
  <c r="QE18" i="1" s="1"/>
  <c r="QF18" i="1" s="1"/>
  <c r="QG18" i="1" s="1"/>
  <c r="PS18" i="1"/>
  <c r="PT18" i="1" s="1"/>
  <c r="PU18" i="1" s="1"/>
  <c r="PV18" i="1" s="1"/>
  <c r="PH18" i="1"/>
  <c r="PI18" i="1" s="1"/>
  <c r="PJ18" i="1" s="1"/>
  <c r="PK18" i="1" s="1"/>
  <c r="OW18" i="1"/>
  <c r="OX18" i="1" s="1"/>
  <c r="OY18" i="1" s="1"/>
  <c r="OZ18" i="1" s="1"/>
  <c r="OL18" i="1"/>
  <c r="OM18" i="1" s="1"/>
  <c r="ON18" i="1" s="1"/>
  <c r="OO18" i="1" s="1"/>
  <c r="OA18" i="1"/>
  <c r="OB18" i="1" s="1"/>
  <c r="OC18" i="1" s="1"/>
  <c r="OD18" i="1" s="1"/>
  <c r="NP18" i="1"/>
  <c r="NQ18" i="1" s="1"/>
  <c r="NR18" i="1" s="1"/>
  <c r="NS18" i="1" s="1"/>
  <c r="NE18" i="1"/>
  <c r="NF18" i="1" s="1"/>
  <c r="NG18" i="1" s="1"/>
  <c r="NH18" i="1" s="1"/>
  <c r="MT18" i="1"/>
  <c r="MU18" i="1" s="1"/>
  <c r="MV18" i="1" s="1"/>
  <c r="MW18" i="1" s="1"/>
  <c r="MI18" i="1"/>
  <c r="MJ18" i="1" s="1"/>
  <c r="MK18" i="1" s="1"/>
  <c r="ML18" i="1" s="1"/>
  <c r="LX18" i="1"/>
  <c r="LY18" i="1" s="1"/>
  <c r="LZ18" i="1" s="1"/>
  <c r="MA18" i="1" s="1"/>
  <c r="LM18" i="1"/>
  <c r="LN18" i="1" s="1"/>
  <c r="LO18" i="1" s="1"/>
  <c r="LP18" i="1" s="1"/>
  <c r="LB18" i="1"/>
  <c r="LC18" i="1" s="1"/>
  <c r="LD18" i="1" s="1"/>
  <c r="LE18" i="1" s="1"/>
  <c r="KQ18" i="1"/>
  <c r="KR18" i="1" s="1"/>
  <c r="KS18" i="1" s="1"/>
  <c r="KT18" i="1" s="1"/>
  <c r="KF18" i="1"/>
  <c r="KG18" i="1" s="1"/>
  <c r="KH18" i="1" s="1"/>
  <c r="KI18" i="1" s="1"/>
  <c r="JU18" i="1"/>
  <c r="JV18" i="1" s="1"/>
  <c r="JW18" i="1" s="1"/>
  <c r="JX18" i="1" s="1"/>
  <c r="JJ18" i="1"/>
  <c r="JK18" i="1" s="1"/>
  <c r="JL18" i="1" s="1"/>
  <c r="JM18" i="1" s="1"/>
  <c r="IY18" i="1"/>
  <c r="IZ18" i="1" s="1"/>
  <c r="JA18" i="1" s="1"/>
  <c r="JB18" i="1" s="1"/>
  <c r="IN18" i="1"/>
  <c r="IO18" i="1" s="1"/>
  <c r="IP18" i="1" s="1"/>
  <c r="IQ18" i="1" s="1"/>
  <c r="IC18" i="1"/>
  <c r="ID18" i="1" s="1"/>
  <c r="IE18" i="1" s="1"/>
  <c r="IF18" i="1" s="1"/>
  <c r="HR18" i="1"/>
  <c r="HS18" i="1" s="1"/>
  <c r="HT18" i="1" s="1"/>
  <c r="HU18" i="1" s="1"/>
  <c r="HG18" i="1"/>
  <c r="HH18" i="1" s="1"/>
  <c r="HI18" i="1" s="1"/>
  <c r="HJ18" i="1" s="1"/>
  <c r="GV18" i="1"/>
  <c r="GW18" i="1" s="1"/>
  <c r="GX18" i="1" s="1"/>
  <c r="GY18" i="1" s="1"/>
  <c r="GK18" i="1"/>
  <c r="GL18" i="1" s="1"/>
  <c r="GM18" i="1" s="1"/>
  <c r="GN18" i="1" s="1"/>
  <c r="FZ18" i="1"/>
  <c r="GA18" i="1" s="1"/>
  <c r="GB18" i="1" s="1"/>
  <c r="GC18" i="1" s="1"/>
  <c r="GD32" i="1" s="1"/>
  <c r="FO18" i="1"/>
  <c r="FP18" i="1" s="1"/>
  <c r="FQ18" i="1" s="1"/>
  <c r="FR18" i="1" s="1"/>
  <c r="FD18" i="1"/>
  <c r="FE18" i="1" s="1"/>
  <c r="FF18" i="1" s="1"/>
  <c r="FG18" i="1" s="1"/>
  <c r="ES18" i="1"/>
  <c r="ET18" i="1" s="1"/>
  <c r="EU18" i="1" s="1"/>
  <c r="EV18" i="1" s="1"/>
  <c r="EH18" i="1"/>
  <c r="EI18" i="1" s="1"/>
  <c r="EJ18" i="1" s="1"/>
  <c r="EK18" i="1" s="1"/>
  <c r="DW18" i="1"/>
  <c r="DX18" i="1" s="1"/>
  <c r="DY18" i="1" s="1"/>
  <c r="DZ18" i="1" s="1"/>
  <c r="DL18" i="1"/>
  <c r="DM18" i="1" s="1"/>
  <c r="DN18" i="1" s="1"/>
  <c r="DO18" i="1" s="1"/>
  <c r="DA18" i="1"/>
  <c r="DB18" i="1" s="1"/>
  <c r="DC18" i="1" s="1"/>
  <c r="DD18" i="1" s="1"/>
  <c r="CP18" i="1"/>
  <c r="CQ18" i="1" s="1"/>
  <c r="CR18" i="1" s="1"/>
  <c r="CS18" i="1" s="1"/>
  <c r="CE18" i="1"/>
  <c r="CF18" i="1" s="1"/>
  <c r="CG18" i="1" s="1"/>
  <c r="CH18" i="1" s="1"/>
  <c r="BT18" i="1"/>
  <c r="BU18" i="1" s="1"/>
  <c r="BV18" i="1" s="1"/>
  <c r="BW18" i="1" s="1"/>
  <c r="BI18" i="1"/>
  <c r="BJ18" i="1" s="1"/>
  <c r="BK18" i="1" s="1"/>
  <c r="BL18" i="1" s="1"/>
  <c r="AX18" i="1"/>
  <c r="AY18" i="1" s="1"/>
  <c r="AZ18" i="1" s="1"/>
  <c r="BA18" i="1" s="1"/>
  <c r="AM18" i="1"/>
  <c r="AN18" i="1" s="1"/>
  <c r="AO18" i="1" s="1"/>
  <c r="AP18" i="1" s="1"/>
  <c r="AB18" i="1"/>
  <c r="AC18" i="1" s="1"/>
  <c r="AD18" i="1" s="1"/>
  <c r="AE18" i="1" s="1"/>
  <c r="Q18" i="1"/>
  <c r="R18" i="1" s="1"/>
  <c r="S18" i="1" s="1"/>
  <c r="T18" i="1" s="1"/>
  <c r="F18" i="1"/>
  <c r="G18" i="1" s="1"/>
  <c r="H18" i="1" s="1"/>
  <c r="I18" i="1" s="1"/>
  <c r="CLI16" i="1"/>
  <c r="CLJ16" i="1" s="1"/>
  <c r="CLK16" i="1" s="1"/>
  <c r="CLL16" i="1" s="1"/>
  <c r="CKY16" i="1"/>
  <c r="CKZ16" i="1" s="1"/>
  <c r="CLA16" i="1" s="1"/>
  <c r="CKX16" i="1"/>
  <c r="CKM16" i="1"/>
  <c r="CKN16" i="1" s="1"/>
  <c r="CKO16" i="1" s="1"/>
  <c r="CKP16" i="1" s="1"/>
  <c r="CKE16" i="1"/>
  <c r="CKB16" i="1"/>
  <c r="CKC16" i="1" s="1"/>
  <c r="CKD16" i="1" s="1"/>
  <c r="CJQ16" i="1"/>
  <c r="CJR16" i="1" s="1"/>
  <c r="CJS16" i="1" s="1"/>
  <c r="CJT16" i="1" s="1"/>
  <c r="CJG16" i="1"/>
  <c r="CJH16" i="1" s="1"/>
  <c r="CJI16" i="1" s="1"/>
  <c r="CJF16" i="1"/>
  <c r="CIU16" i="1"/>
  <c r="CIV16" i="1" s="1"/>
  <c r="CIW16" i="1" s="1"/>
  <c r="CIX16" i="1" s="1"/>
  <c r="CIJ16" i="1"/>
  <c r="CIK16" i="1" s="1"/>
  <c r="CIL16" i="1" s="1"/>
  <c r="CIM16" i="1" s="1"/>
  <c r="CHY16" i="1"/>
  <c r="CHZ16" i="1" s="1"/>
  <c r="CIA16" i="1" s="1"/>
  <c r="CIB16" i="1" s="1"/>
  <c r="CHO16" i="1"/>
  <c r="CHP16" i="1" s="1"/>
  <c r="CHQ16" i="1" s="1"/>
  <c r="CHN16" i="1"/>
  <c r="CHE16" i="1"/>
  <c r="CHF16" i="1" s="1"/>
  <c r="CHC16" i="1"/>
  <c r="CHD16" i="1" s="1"/>
  <c r="CGR16" i="1"/>
  <c r="CGS16" i="1" s="1"/>
  <c r="CGT16" i="1" s="1"/>
  <c r="CGU16" i="1" s="1"/>
  <c r="CGG16" i="1"/>
  <c r="CGH16" i="1" s="1"/>
  <c r="CGI16" i="1" s="1"/>
  <c r="CGJ16" i="1" s="1"/>
  <c r="CFV16" i="1"/>
  <c r="CFW16" i="1" s="1"/>
  <c r="CFX16" i="1" s="1"/>
  <c r="CFY16" i="1" s="1"/>
  <c r="CFK16" i="1"/>
  <c r="CFL16" i="1" s="1"/>
  <c r="CFM16" i="1" s="1"/>
  <c r="CFN16" i="1" s="1"/>
  <c r="CEZ16" i="1"/>
  <c r="CFA16" i="1" s="1"/>
  <c r="CFB16" i="1" s="1"/>
  <c r="CFC16" i="1" s="1"/>
  <c r="CEO16" i="1"/>
  <c r="CEP16" i="1" s="1"/>
  <c r="CEQ16" i="1" s="1"/>
  <c r="CER16" i="1" s="1"/>
  <c r="CED16" i="1"/>
  <c r="CEE16" i="1" s="1"/>
  <c r="CEF16" i="1" s="1"/>
  <c r="CEG16" i="1" s="1"/>
  <c r="CDT16" i="1"/>
  <c r="CDU16" i="1" s="1"/>
  <c r="CDV16" i="1" s="1"/>
  <c r="CDS16" i="1"/>
  <c r="CDH16" i="1"/>
  <c r="CDI16" i="1" s="1"/>
  <c r="CDJ16" i="1" s="1"/>
  <c r="CDK16" i="1" s="1"/>
  <c r="CCW16" i="1"/>
  <c r="CCX16" i="1" s="1"/>
  <c r="CCY16" i="1" s="1"/>
  <c r="CCZ16" i="1" s="1"/>
  <c r="CCL16" i="1"/>
  <c r="CCM16" i="1" s="1"/>
  <c r="CCN16" i="1" s="1"/>
  <c r="CCO16" i="1" s="1"/>
  <c r="CCC16" i="1"/>
  <c r="CCD16" i="1" s="1"/>
  <c r="CCA16" i="1"/>
  <c r="CCB16" i="1" s="1"/>
  <c r="CBS16" i="1"/>
  <c r="CBP16" i="1"/>
  <c r="CBQ16" i="1" s="1"/>
  <c r="CBR16" i="1" s="1"/>
  <c r="CBE16" i="1"/>
  <c r="CBF16" i="1" s="1"/>
  <c r="CBG16" i="1" s="1"/>
  <c r="CBH16" i="1" s="1"/>
  <c r="CAU16" i="1"/>
  <c r="CAV16" i="1" s="1"/>
  <c r="CAW16" i="1" s="1"/>
  <c r="CAT16" i="1"/>
  <c r="CAI16" i="1"/>
  <c r="CAJ16" i="1" s="1"/>
  <c r="CAK16" i="1" s="1"/>
  <c r="CAL16" i="1" s="1"/>
  <c r="BZX16" i="1"/>
  <c r="BZY16" i="1" s="1"/>
  <c r="BZZ16" i="1" s="1"/>
  <c r="CAA16" i="1" s="1"/>
  <c r="BZM16" i="1"/>
  <c r="BZN16" i="1" s="1"/>
  <c r="BZO16" i="1" s="1"/>
  <c r="BZP16" i="1" s="1"/>
  <c r="BZC16" i="1"/>
  <c r="BZD16" i="1" s="1"/>
  <c r="BZE16" i="1" s="1"/>
  <c r="BZB16" i="1"/>
  <c r="BYS16" i="1"/>
  <c r="BYT16" i="1" s="1"/>
  <c r="BYR16" i="1"/>
  <c r="BYQ16" i="1"/>
  <c r="BYF16" i="1"/>
  <c r="BYG16" i="1" s="1"/>
  <c r="BYH16" i="1" s="1"/>
  <c r="BYI16" i="1" s="1"/>
  <c r="BXU16" i="1"/>
  <c r="BXV16" i="1" s="1"/>
  <c r="BXW16" i="1" s="1"/>
  <c r="BXX16" i="1" s="1"/>
  <c r="BXK16" i="1"/>
  <c r="BXL16" i="1" s="1"/>
  <c r="BXM16" i="1" s="1"/>
  <c r="BXJ16" i="1"/>
  <c r="BWZ16" i="1"/>
  <c r="BXA16" i="1" s="1"/>
  <c r="BXB16" i="1" s="1"/>
  <c r="BWY16" i="1"/>
  <c r="BWN16" i="1"/>
  <c r="BWO16" i="1" s="1"/>
  <c r="BWP16" i="1" s="1"/>
  <c r="BWQ16" i="1" s="1"/>
  <c r="BWC16" i="1"/>
  <c r="BWD16" i="1" s="1"/>
  <c r="BWE16" i="1" s="1"/>
  <c r="BWF16" i="1" s="1"/>
  <c r="BVR16" i="1"/>
  <c r="BVS16" i="1" s="1"/>
  <c r="BVT16" i="1" s="1"/>
  <c r="BVU16" i="1" s="1"/>
  <c r="BVG16" i="1"/>
  <c r="BVH16" i="1" s="1"/>
  <c r="BVI16" i="1" s="1"/>
  <c r="BVJ16" i="1" s="1"/>
  <c r="BUV16" i="1"/>
  <c r="BUW16" i="1" s="1"/>
  <c r="BUX16" i="1" s="1"/>
  <c r="BUY16" i="1" s="1"/>
  <c r="BUK16" i="1"/>
  <c r="BUL16" i="1" s="1"/>
  <c r="BUM16" i="1" s="1"/>
  <c r="BUN16" i="1" s="1"/>
  <c r="BUA16" i="1"/>
  <c r="BUB16" i="1" s="1"/>
  <c r="BUC16" i="1" s="1"/>
  <c r="BTZ16" i="1"/>
  <c r="BTO16" i="1"/>
  <c r="BTP16" i="1" s="1"/>
  <c r="BTQ16" i="1" s="1"/>
  <c r="BTR16" i="1" s="1"/>
  <c r="BTD16" i="1"/>
  <c r="BTE16" i="1" s="1"/>
  <c r="BTF16" i="1" s="1"/>
  <c r="BTG16" i="1" s="1"/>
  <c r="BSS16" i="1"/>
  <c r="BST16" i="1" s="1"/>
  <c r="BSU16" i="1" s="1"/>
  <c r="BSV16" i="1" s="1"/>
  <c r="BSI16" i="1"/>
  <c r="BSJ16" i="1" s="1"/>
  <c r="BSK16" i="1" s="1"/>
  <c r="BSH16" i="1"/>
  <c r="BRY16" i="1"/>
  <c r="BRZ16" i="1" s="1"/>
  <c r="BRX16" i="1"/>
  <c r="BRW16" i="1"/>
  <c r="BRL16" i="1"/>
  <c r="BRM16" i="1" s="1"/>
  <c r="BRN16" i="1" s="1"/>
  <c r="BRO16" i="1" s="1"/>
  <c r="BRA16" i="1"/>
  <c r="BRB16" i="1" s="1"/>
  <c r="BRC16" i="1" s="1"/>
  <c r="BRD16" i="1" s="1"/>
  <c r="BQQ16" i="1"/>
  <c r="BQR16" i="1" s="1"/>
  <c r="BQS16" i="1" s="1"/>
  <c r="BQP16" i="1"/>
  <c r="BQE16" i="1"/>
  <c r="BQF16" i="1" s="1"/>
  <c r="BQG16" i="1" s="1"/>
  <c r="BQH16" i="1" s="1"/>
  <c r="BPW16" i="1"/>
  <c r="BPT16" i="1"/>
  <c r="BPU16" i="1" s="1"/>
  <c r="BPV16" i="1" s="1"/>
  <c r="BPI16" i="1"/>
  <c r="BPJ16" i="1" s="1"/>
  <c r="BPK16" i="1" s="1"/>
  <c r="BPL16" i="1" s="1"/>
  <c r="BOX16" i="1"/>
  <c r="BOY16" i="1" s="1"/>
  <c r="BOZ16" i="1" s="1"/>
  <c r="BPA16" i="1" s="1"/>
  <c r="BON16" i="1"/>
  <c r="BOO16" i="1" s="1"/>
  <c r="BOP16" i="1" s="1"/>
  <c r="BOM16" i="1"/>
  <c r="BOE16" i="1"/>
  <c r="BOB16" i="1"/>
  <c r="BOC16" i="1" s="1"/>
  <c r="BOD16" i="1" s="1"/>
  <c r="BNQ16" i="1"/>
  <c r="BNR16" i="1" s="1"/>
  <c r="BNS16" i="1" s="1"/>
  <c r="BNT16" i="1" s="1"/>
  <c r="BNG16" i="1"/>
  <c r="BNH16" i="1" s="1"/>
  <c r="BNI16" i="1" s="1"/>
  <c r="BNF16" i="1"/>
  <c r="BMV16" i="1"/>
  <c r="BMW16" i="1" s="1"/>
  <c r="BMX16" i="1" s="1"/>
  <c r="BMU16" i="1"/>
  <c r="BMJ16" i="1"/>
  <c r="BMK16" i="1" s="1"/>
  <c r="BML16" i="1" s="1"/>
  <c r="BMM16" i="1" s="1"/>
  <c r="BLY16" i="1"/>
  <c r="BLZ16" i="1" s="1"/>
  <c r="BMA16" i="1" s="1"/>
  <c r="BMB16" i="1" s="1"/>
  <c r="BLO16" i="1"/>
  <c r="BLP16" i="1" s="1"/>
  <c r="BLQ16" i="1" s="1"/>
  <c r="BLN16" i="1"/>
  <c r="BLC16" i="1"/>
  <c r="BLD16" i="1" s="1"/>
  <c r="BLE16" i="1" s="1"/>
  <c r="BLF16" i="1" s="1"/>
  <c r="BKR16" i="1"/>
  <c r="BKS16" i="1" s="1"/>
  <c r="BKT16" i="1" s="1"/>
  <c r="BKU16" i="1" s="1"/>
  <c r="BKG16" i="1"/>
  <c r="BKH16" i="1" s="1"/>
  <c r="BKI16" i="1" s="1"/>
  <c r="BKJ16" i="1" s="1"/>
  <c r="BJW16" i="1"/>
  <c r="BJX16" i="1" s="1"/>
  <c r="BJY16" i="1" s="1"/>
  <c r="BJV16" i="1"/>
  <c r="BJL16" i="1"/>
  <c r="BJM16" i="1" s="1"/>
  <c r="BJN16" i="1" s="1"/>
  <c r="BJK16" i="1"/>
  <c r="BIZ16" i="1"/>
  <c r="BJA16" i="1" s="1"/>
  <c r="BJB16" i="1" s="1"/>
  <c r="BJC16" i="1" s="1"/>
  <c r="BIO16" i="1"/>
  <c r="BIP16" i="1" s="1"/>
  <c r="BIQ16" i="1" s="1"/>
  <c r="BIR16" i="1" s="1"/>
  <c r="BID16" i="1"/>
  <c r="BIE16" i="1" s="1"/>
  <c r="BIF16" i="1" s="1"/>
  <c r="BIG16" i="1" s="1"/>
  <c r="BHS16" i="1"/>
  <c r="BHT16" i="1" s="1"/>
  <c r="BHU16" i="1" s="1"/>
  <c r="BHV16" i="1" s="1"/>
  <c r="BHH16" i="1"/>
  <c r="BHI16" i="1" s="1"/>
  <c r="BHJ16" i="1" s="1"/>
  <c r="BHK16" i="1" s="1"/>
  <c r="BGW16" i="1"/>
  <c r="BGX16" i="1" s="1"/>
  <c r="BGY16" i="1" s="1"/>
  <c r="BGZ16" i="1" s="1"/>
  <c r="BGL16" i="1"/>
  <c r="BGM16" i="1" s="1"/>
  <c r="BGN16" i="1" s="1"/>
  <c r="BGO16" i="1" s="1"/>
  <c r="BGC16" i="1"/>
  <c r="BGD16" i="1" s="1"/>
  <c r="BGA16" i="1"/>
  <c r="BGB16" i="1" s="1"/>
  <c r="BFP16" i="1"/>
  <c r="BFQ16" i="1" s="1"/>
  <c r="BFR16" i="1" s="1"/>
  <c r="BFS16" i="1" s="1"/>
  <c r="BFE16" i="1"/>
  <c r="BFF16" i="1" s="1"/>
  <c r="BFG16" i="1" s="1"/>
  <c r="BFH16" i="1" s="1"/>
  <c r="BET16" i="1"/>
  <c r="BEU16" i="1" s="1"/>
  <c r="BEV16" i="1" s="1"/>
  <c r="BEW16" i="1" s="1"/>
  <c r="BEI16" i="1"/>
  <c r="BEJ16" i="1" s="1"/>
  <c r="BEK16" i="1" s="1"/>
  <c r="BEL16" i="1" s="1"/>
  <c r="BDX16" i="1"/>
  <c r="BDY16" i="1" s="1"/>
  <c r="BDZ16" i="1" s="1"/>
  <c r="BEA16" i="1" s="1"/>
  <c r="BDM16" i="1"/>
  <c r="BDN16" i="1" s="1"/>
  <c r="BDO16" i="1" s="1"/>
  <c r="BDP16" i="1" s="1"/>
  <c r="BDC16" i="1"/>
  <c r="BDD16" i="1" s="1"/>
  <c r="BDE16" i="1" s="1"/>
  <c r="BDB16" i="1"/>
  <c r="BCR16" i="1"/>
  <c r="BCS16" i="1" s="1"/>
  <c r="BCT16" i="1" s="1"/>
  <c r="BCQ16" i="1"/>
  <c r="BCF16" i="1"/>
  <c r="BCG16" i="1" s="1"/>
  <c r="BCH16" i="1" s="1"/>
  <c r="BCI16" i="1" s="1"/>
  <c r="BBU16" i="1"/>
  <c r="BBV16" i="1" s="1"/>
  <c r="BBW16" i="1" s="1"/>
  <c r="BBX16" i="1" s="1"/>
  <c r="BBK16" i="1"/>
  <c r="BBL16" i="1" s="1"/>
  <c r="BBM16" i="1" s="1"/>
  <c r="BBJ16" i="1"/>
  <c r="BAY16" i="1"/>
  <c r="BAZ16" i="1" s="1"/>
  <c r="BBA16" i="1" s="1"/>
  <c r="BBB16" i="1" s="1"/>
  <c r="BAQ16" i="1"/>
  <c r="BAN16" i="1"/>
  <c r="BAO16" i="1" s="1"/>
  <c r="BAP16" i="1" s="1"/>
  <c r="BAC16" i="1"/>
  <c r="BAD16" i="1" s="1"/>
  <c r="BAE16" i="1" s="1"/>
  <c r="BAF16" i="1" s="1"/>
  <c r="AZS16" i="1"/>
  <c r="AZT16" i="1" s="1"/>
  <c r="AZU16" i="1" s="1"/>
  <c r="AZR16" i="1"/>
  <c r="AZH16" i="1"/>
  <c r="AZI16" i="1" s="1"/>
  <c r="AZJ16" i="1" s="1"/>
  <c r="AZG16" i="1"/>
  <c r="AYV16" i="1"/>
  <c r="AYW16" i="1" s="1"/>
  <c r="AYX16" i="1" s="1"/>
  <c r="AYY16" i="1" s="1"/>
  <c r="AYK16" i="1"/>
  <c r="AYL16" i="1" s="1"/>
  <c r="AYM16" i="1" s="1"/>
  <c r="AYN16" i="1" s="1"/>
  <c r="AXZ16" i="1"/>
  <c r="AYA16" i="1" s="1"/>
  <c r="AYB16" i="1" s="1"/>
  <c r="AYC16" i="1" s="1"/>
  <c r="AXP16" i="1"/>
  <c r="AXQ16" i="1" s="1"/>
  <c r="AXR16" i="1" s="1"/>
  <c r="AXO16" i="1"/>
  <c r="AXD16" i="1"/>
  <c r="AXE16" i="1" s="1"/>
  <c r="AXF16" i="1" s="1"/>
  <c r="AXG16" i="1" s="1"/>
  <c r="AWS16" i="1"/>
  <c r="AWT16" i="1" s="1"/>
  <c r="AWU16" i="1" s="1"/>
  <c r="AWV16" i="1" s="1"/>
  <c r="AWI16" i="1"/>
  <c r="AWJ16" i="1" s="1"/>
  <c r="AWK16" i="1" s="1"/>
  <c r="AWH16" i="1"/>
  <c r="AVW16" i="1"/>
  <c r="AVX16" i="1" s="1"/>
  <c r="AVY16" i="1" s="1"/>
  <c r="AVZ16" i="1" s="1"/>
  <c r="AVL16" i="1"/>
  <c r="AVM16" i="1" s="1"/>
  <c r="AVN16" i="1" s="1"/>
  <c r="AVO16" i="1" s="1"/>
  <c r="AVA16" i="1"/>
  <c r="AVB16" i="1" s="1"/>
  <c r="AVC16" i="1" s="1"/>
  <c r="AVD16" i="1" s="1"/>
  <c r="AUQ16" i="1"/>
  <c r="AUR16" i="1" s="1"/>
  <c r="AUS16" i="1" s="1"/>
  <c r="AUP16" i="1"/>
  <c r="AUE16" i="1"/>
  <c r="AUF16" i="1" s="1"/>
  <c r="AUG16" i="1" s="1"/>
  <c r="AUH16" i="1" s="1"/>
  <c r="ATT16" i="1"/>
  <c r="ATU16" i="1" s="1"/>
  <c r="ATV16" i="1" s="1"/>
  <c r="ATW16" i="1" s="1"/>
  <c r="ATI16" i="1"/>
  <c r="ATJ16" i="1" s="1"/>
  <c r="ATK16" i="1" s="1"/>
  <c r="ATL16" i="1" s="1"/>
  <c r="ASX16" i="1"/>
  <c r="ASY16" i="1" s="1"/>
  <c r="ASZ16" i="1" s="1"/>
  <c r="ATA16" i="1" s="1"/>
  <c r="ASM16" i="1"/>
  <c r="ASN16" i="1" s="1"/>
  <c r="ASO16" i="1" s="1"/>
  <c r="ASP16" i="1" s="1"/>
  <c r="ASB16" i="1"/>
  <c r="ASC16" i="1" s="1"/>
  <c r="ASD16" i="1" s="1"/>
  <c r="ASE16" i="1" s="1"/>
  <c r="ARQ16" i="1"/>
  <c r="ARR16" i="1" s="1"/>
  <c r="ARS16" i="1" s="1"/>
  <c r="ART16" i="1" s="1"/>
  <c r="ARG16" i="1"/>
  <c r="ARH16" i="1" s="1"/>
  <c r="ARI16" i="1" s="1"/>
  <c r="ARF16" i="1"/>
  <c r="AQV16" i="1"/>
  <c r="AQW16" i="1" s="1"/>
  <c r="AQX16" i="1" s="1"/>
  <c r="AQU16" i="1"/>
  <c r="AQJ16" i="1"/>
  <c r="AQK16" i="1" s="1"/>
  <c r="AQL16" i="1" s="1"/>
  <c r="AQM16" i="1" s="1"/>
  <c r="APY16" i="1"/>
  <c r="APZ16" i="1" s="1"/>
  <c r="AQA16" i="1" s="1"/>
  <c r="AQB16" i="1" s="1"/>
  <c r="APN16" i="1"/>
  <c r="APO16" i="1" s="1"/>
  <c r="APP16" i="1" s="1"/>
  <c r="APQ16" i="1" s="1"/>
  <c r="APC16" i="1"/>
  <c r="APD16" i="1" s="1"/>
  <c r="APE16" i="1" s="1"/>
  <c r="APF16" i="1" s="1"/>
  <c r="AOU16" i="1"/>
  <c r="AOR16" i="1"/>
  <c r="AOS16" i="1" s="1"/>
  <c r="AOT16" i="1" s="1"/>
  <c r="AOG16" i="1"/>
  <c r="AOH16" i="1" s="1"/>
  <c r="AOI16" i="1" s="1"/>
  <c r="AOJ16" i="1" s="1"/>
  <c r="ANV16" i="1"/>
  <c r="ANW16" i="1" s="1"/>
  <c r="ANX16" i="1" s="1"/>
  <c r="ANY16" i="1" s="1"/>
  <c r="ANL16" i="1"/>
  <c r="ANM16" i="1" s="1"/>
  <c r="ANN16" i="1" s="1"/>
  <c r="ANK16" i="1"/>
  <c r="ANC16" i="1"/>
  <c r="AMZ16" i="1"/>
  <c r="ANA16" i="1" s="1"/>
  <c r="ANB16" i="1" s="1"/>
  <c r="AMO16" i="1"/>
  <c r="AMP16" i="1" s="1"/>
  <c r="AMQ16" i="1" s="1"/>
  <c r="AMR16" i="1" s="1"/>
  <c r="AME16" i="1"/>
  <c r="AMF16" i="1" s="1"/>
  <c r="AMG16" i="1" s="1"/>
  <c r="AMD16" i="1"/>
  <c r="ALT16" i="1"/>
  <c r="ALU16" i="1" s="1"/>
  <c r="ALV16" i="1" s="1"/>
  <c r="ALS16" i="1"/>
  <c r="ALH16" i="1"/>
  <c r="ALI16" i="1" s="1"/>
  <c r="ALJ16" i="1" s="1"/>
  <c r="ALK16" i="1" s="1"/>
  <c r="AKW16" i="1"/>
  <c r="AKX16" i="1" s="1"/>
  <c r="AKY16" i="1" s="1"/>
  <c r="AKZ16" i="1" s="1"/>
  <c r="AKM16" i="1"/>
  <c r="AKN16" i="1" s="1"/>
  <c r="AKO16" i="1" s="1"/>
  <c r="AKL16" i="1"/>
  <c r="AKB16" i="1"/>
  <c r="AKC16" i="1" s="1"/>
  <c r="AKD16" i="1" s="1"/>
  <c r="AKA16" i="1"/>
  <c r="AJP16" i="1"/>
  <c r="AJQ16" i="1" s="1"/>
  <c r="AJR16" i="1" s="1"/>
  <c r="AJS16" i="1" s="1"/>
  <c r="AJE16" i="1"/>
  <c r="AJF16" i="1" s="1"/>
  <c r="AJG16" i="1" s="1"/>
  <c r="AJH16" i="1" s="1"/>
  <c r="AIU16" i="1"/>
  <c r="AIV16" i="1" s="1"/>
  <c r="AIW16" i="1" s="1"/>
  <c r="AIT16" i="1"/>
  <c r="AII16" i="1"/>
  <c r="AIJ16" i="1" s="1"/>
  <c r="AIK16" i="1" s="1"/>
  <c r="AIL16" i="1" s="1"/>
  <c r="AHX16" i="1"/>
  <c r="AHY16" i="1" s="1"/>
  <c r="AHZ16" i="1" s="1"/>
  <c r="AIA16" i="1" s="1"/>
  <c r="AHM16" i="1"/>
  <c r="AHN16" i="1" s="1"/>
  <c r="AHO16" i="1" s="1"/>
  <c r="AHP16" i="1" s="1"/>
  <c r="AHC16" i="1"/>
  <c r="AHD16" i="1" s="1"/>
  <c r="AHE16" i="1" s="1"/>
  <c r="AHB16" i="1"/>
  <c r="AGS16" i="1"/>
  <c r="AGT16" i="1" s="1"/>
  <c r="AGR16" i="1"/>
  <c r="AGQ16" i="1"/>
  <c r="AGF16" i="1"/>
  <c r="AGG16" i="1" s="1"/>
  <c r="AGH16" i="1" s="1"/>
  <c r="AGI16" i="1" s="1"/>
  <c r="AFU16" i="1"/>
  <c r="AFV16" i="1" s="1"/>
  <c r="AFW16" i="1" s="1"/>
  <c r="AFX16" i="1" s="1"/>
  <c r="AFK16" i="1"/>
  <c r="AFL16" i="1" s="1"/>
  <c r="AFM16" i="1" s="1"/>
  <c r="AFJ16" i="1"/>
  <c r="AEY16" i="1"/>
  <c r="AEZ16" i="1" s="1"/>
  <c r="AFA16" i="1" s="1"/>
  <c r="AFB16" i="1" s="1"/>
  <c r="AEN16" i="1"/>
  <c r="AEO16" i="1" s="1"/>
  <c r="AEP16" i="1" s="1"/>
  <c r="AEQ16" i="1" s="1"/>
  <c r="AEC16" i="1"/>
  <c r="AED16" i="1" s="1"/>
  <c r="AEE16" i="1" s="1"/>
  <c r="AEF16" i="1" s="1"/>
  <c r="ADS16" i="1"/>
  <c r="ADT16" i="1" s="1"/>
  <c r="ADU16" i="1" s="1"/>
  <c r="ADR16" i="1"/>
  <c r="ADG16" i="1"/>
  <c r="ADH16" i="1" s="1"/>
  <c r="ADI16" i="1" s="1"/>
  <c r="ADJ16" i="1" s="1"/>
  <c r="ACV16" i="1"/>
  <c r="ACW16" i="1" s="1"/>
  <c r="ACX16" i="1" s="1"/>
  <c r="ACY16" i="1" s="1"/>
  <c r="ACK16" i="1"/>
  <c r="ACL16" i="1" s="1"/>
  <c r="ACM16" i="1" s="1"/>
  <c r="ACN16" i="1" s="1"/>
  <c r="ACA16" i="1"/>
  <c r="ACB16" i="1" s="1"/>
  <c r="ACC16" i="1" s="1"/>
  <c r="ABZ16" i="1"/>
  <c r="ABO16" i="1"/>
  <c r="ABP16" i="1" s="1"/>
  <c r="ABQ16" i="1" s="1"/>
  <c r="ABR16" i="1" s="1"/>
  <c r="ABG16" i="1"/>
  <c r="ABD16" i="1"/>
  <c r="ABE16" i="1" s="1"/>
  <c r="ABF16" i="1" s="1"/>
  <c r="AAS16" i="1"/>
  <c r="AAT16" i="1" s="1"/>
  <c r="AAU16" i="1" s="1"/>
  <c r="AAV16" i="1" s="1"/>
  <c r="AAH16" i="1"/>
  <c r="AAI16" i="1" s="1"/>
  <c r="AAJ16" i="1" s="1"/>
  <c r="AAK16" i="1" s="1"/>
  <c r="ZY16" i="1"/>
  <c r="ZZ16" i="1" s="1"/>
  <c r="ZX16" i="1"/>
  <c r="ZW16" i="1"/>
  <c r="ZL16" i="1"/>
  <c r="ZM16" i="1" s="1"/>
  <c r="ZN16" i="1" s="1"/>
  <c r="ZO16" i="1" s="1"/>
  <c r="ZA16" i="1"/>
  <c r="ZB16" i="1" s="1"/>
  <c r="ZC16" i="1" s="1"/>
  <c r="ZD16" i="1" s="1"/>
  <c r="YP16" i="1"/>
  <c r="YQ16" i="1" s="1"/>
  <c r="YR16" i="1" s="1"/>
  <c r="YS16" i="1" s="1"/>
  <c r="YF16" i="1"/>
  <c r="YG16" i="1" s="1"/>
  <c r="YH16" i="1" s="1"/>
  <c r="YE16" i="1"/>
  <c r="XT16" i="1"/>
  <c r="XU16" i="1" s="1"/>
  <c r="XV16" i="1" s="1"/>
  <c r="XW16" i="1" s="1"/>
  <c r="XI16" i="1"/>
  <c r="XJ16" i="1" s="1"/>
  <c r="XK16" i="1" s="1"/>
  <c r="XL16" i="1" s="1"/>
  <c r="WX16" i="1"/>
  <c r="WY16" i="1" s="1"/>
  <c r="WZ16" i="1" s="1"/>
  <c r="XA16" i="1" s="1"/>
  <c r="WM16" i="1"/>
  <c r="WN16" i="1" s="1"/>
  <c r="WO16" i="1" s="1"/>
  <c r="WP16" i="1" s="1"/>
  <c r="WB16" i="1"/>
  <c r="WC16" i="1" s="1"/>
  <c r="WD16" i="1" s="1"/>
  <c r="WE16" i="1" s="1"/>
  <c r="VQ16" i="1"/>
  <c r="VR16" i="1" s="1"/>
  <c r="VS16" i="1" s="1"/>
  <c r="VT16" i="1" s="1"/>
  <c r="VF16" i="1"/>
  <c r="VG16" i="1" s="1"/>
  <c r="VH16" i="1" s="1"/>
  <c r="VI16" i="1" s="1"/>
  <c r="UU16" i="1"/>
  <c r="UV16" i="1" s="1"/>
  <c r="UW16" i="1" s="1"/>
  <c r="UX16" i="1" s="1"/>
  <c r="UJ16" i="1"/>
  <c r="UK16" i="1" s="1"/>
  <c r="UL16" i="1" s="1"/>
  <c r="UM16" i="1" s="1"/>
  <c r="TY16" i="1"/>
  <c r="TZ16" i="1" s="1"/>
  <c r="UA16" i="1" s="1"/>
  <c r="UB16" i="1" s="1"/>
  <c r="TO16" i="1"/>
  <c r="TP16" i="1" s="1"/>
  <c r="TQ16" i="1" s="1"/>
  <c r="TN16" i="1"/>
  <c r="TE16" i="1"/>
  <c r="TF16" i="1" s="1"/>
  <c r="TD16" i="1"/>
  <c r="TC16" i="1"/>
  <c r="SR16" i="1"/>
  <c r="SS16" i="1" s="1"/>
  <c r="ST16" i="1" s="1"/>
  <c r="SU16" i="1" s="1"/>
  <c r="SG16" i="1"/>
  <c r="SH16" i="1" s="1"/>
  <c r="SI16" i="1" s="1"/>
  <c r="SJ16" i="1" s="1"/>
  <c r="RW16" i="1"/>
  <c r="RX16" i="1" s="1"/>
  <c r="RY16" i="1" s="1"/>
  <c r="RV16" i="1"/>
  <c r="RK16" i="1"/>
  <c r="RL16" i="1" s="1"/>
  <c r="RM16" i="1" s="1"/>
  <c r="RN16" i="1" s="1"/>
  <c r="QZ16" i="1"/>
  <c r="RA16" i="1" s="1"/>
  <c r="RB16" i="1" s="1"/>
  <c r="RC16" i="1" s="1"/>
  <c r="QO16" i="1"/>
  <c r="QP16" i="1" s="1"/>
  <c r="QQ16" i="1" s="1"/>
  <c r="QR16" i="1" s="1"/>
  <c r="QD16" i="1"/>
  <c r="QE16" i="1" s="1"/>
  <c r="QF16" i="1" s="1"/>
  <c r="QG16" i="1" s="1"/>
  <c r="PU16" i="1"/>
  <c r="PV16" i="1" s="1"/>
  <c r="PS16" i="1"/>
  <c r="PT16" i="1" s="1"/>
  <c r="PH16" i="1"/>
  <c r="PI16" i="1" s="1"/>
  <c r="PJ16" i="1" s="1"/>
  <c r="PK16" i="1" s="1"/>
  <c r="OW16" i="1"/>
  <c r="OX16" i="1" s="1"/>
  <c r="OY16" i="1" s="1"/>
  <c r="OZ16" i="1" s="1"/>
  <c r="OL16" i="1"/>
  <c r="OM16" i="1" s="1"/>
  <c r="ON16" i="1" s="1"/>
  <c r="OO16" i="1" s="1"/>
  <c r="OA16" i="1"/>
  <c r="OB16" i="1" s="1"/>
  <c r="OC16" i="1" s="1"/>
  <c r="OD16" i="1" s="1"/>
  <c r="NP16" i="1"/>
  <c r="NQ16" i="1" s="1"/>
  <c r="NR16" i="1" s="1"/>
  <c r="NS16" i="1" s="1"/>
  <c r="NE16" i="1"/>
  <c r="NF16" i="1" s="1"/>
  <c r="NG16" i="1" s="1"/>
  <c r="NH16" i="1" s="1"/>
  <c r="MU16" i="1"/>
  <c r="MV16" i="1" s="1"/>
  <c r="MW16" i="1" s="1"/>
  <c r="MT16" i="1"/>
  <c r="MI16" i="1"/>
  <c r="MJ16" i="1" s="1"/>
  <c r="MK16" i="1" s="1"/>
  <c r="ML16" i="1" s="1"/>
  <c r="MA16" i="1"/>
  <c r="LX16" i="1"/>
  <c r="LY16" i="1" s="1"/>
  <c r="LZ16" i="1" s="1"/>
  <c r="LM16" i="1"/>
  <c r="LN16" i="1" s="1"/>
  <c r="LO16" i="1" s="1"/>
  <c r="LP16" i="1" s="1"/>
  <c r="LC16" i="1"/>
  <c r="LD16" i="1" s="1"/>
  <c r="LE16" i="1" s="1"/>
  <c r="LB16" i="1"/>
  <c r="KQ16" i="1"/>
  <c r="KR16" i="1" s="1"/>
  <c r="KS16" i="1" s="1"/>
  <c r="KT16" i="1" s="1"/>
  <c r="KF16" i="1"/>
  <c r="KG16" i="1" s="1"/>
  <c r="KH16" i="1" s="1"/>
  <c r="KI16" i="1" s="1"/>
  <c r="JU16" i="1"/>
  <c r="JV16" i="1" s="1"/>
  <c r="JW16" i="1" s="1"/>
  <c r="JX16" i="1" s="1"/>
  <c r="JJ16" i="1"/>
  <c r="JK16" i="1" s="1"/>
  <c r="JL16" i="1" s="1"/>
  <c r="JM16" i="1" s="1"/>
  <c r="JA16" i="1"/>
  <c r="JB16" i="1" s="1"/>
  <c r="IZ16" i="1"/>
  <c r="IY16" i="1"/>
  <c r="IN16" i="1"/>
  <c r="IO16" i="1" s="1"/>
  <c r="IP16" i="1" s="1"/>
  <c r="IQ16" i="1" s="1"/>
  <c r="IC16" i="1"/>
  <c r="ID16" i="1" s="1"/>
  <c r="IE16" i="1" s="1"/>
  <c r="IF16" i="1" s="1"/>
  <c r="HS16" i="1"/>
  <c r="HT16" i="1" s="1"/>
  <c r="HU16" i="1" s="1"/>
  <c r="HR16" i="1"/>
  <c r="HG16" i="1"/>
  <c r="HH16" i="1" s="1"/>
  <c r="HI16" i="1" s="1"/>
  <c r="HJ16" i="1" s="1"/>
  <c r="GV16" i="1"/>
  <c r="GW16" i="1" s="1"/>
  <c r="GX16" i="1" s="1"/>
  <c r="GY16" i="1" s="1"/>
  <c r="GK16" i="1"/>
  <c r="GL16" i="1" s="1"/>
  <c r="GM16" i="1" s="1"/>
  <c r="GN16" i="1" s="1"/>
  <c r="FZ16" i="1"/>
  <c r="GA16" i="1" s="1"/>
  <c r="GB16" i="1" s="1"/>
  <c r="GC16" i="1" s="1"/>
  <c r="FO16" i="1"/>
  <c r="FP16" i="1" s="1"/>
  <c r="FQ16" i="1" s="1"/>
  <c r="FR16" i="1" s="1"/>
  <c r="FG16" i="1"/>
  <c r="FD16" i="1"/>
  <c r="FE16" i="1" s="1"/>
  <c r="FF16" i="1" s="1"/>
  <c r="ES16" i="1"/>
  <c r="ET16" i="1" s="1"/>
  <c r="EU16" i="1" s="1"/>
  <c r="EV16" i="1" s="1"/>
  <c r="EI16" i="1"/>
  <c r="EJ16" i="1" s="1"/>
  <c r="EK16" i="1" s="1"/>
  <c r="EH16" i="1"/>
  <c r="DY16" i="1"/>
  <c r="DZ16" i="1" s="1"/>
  <c r="DW16" i="1"/>
  <c r="DX16" i="1" s="1"/>
  <c r="DL16" i="1"/>
  <c r="DM16" i="1" s="1"/>
  <c r="DN16" i="1" s="1"/>
  <c r="DO16" i="1" s="1"/>
  <c r="DA16" i="1"/>
  <c r="DB16" i="1" s="1"/>
  <c r="DC16" i="1" s="1"/>
  <c r="DD16" i="1" s="1"/>
  <c r="CQ16" i="1"/>
  <c r="CR16" i="1" s="1"/>
  <c r="CS16" i="1" s="1"/>
  <c r="CP16" i="1"/>
  <c r="CF16" i="1"/>
  <c r="CG16" i="1" s="1"/>
  <c r="CH16" i="1" s="1"/>
  <c r="CE16" i="1"/>
  <c r="BT16" i="1"/>
  <c r="BU16" i="1" s="1"/>
  <c r="BV16" i="1" s="1"/>
  <c r="BW16" i="1" s="1"/>
  <c r="BI16" i="1"/>
  <c r="BJ16" i="1" s="1"/>
  <c r="BK16" i="1" s="1"/>
  <c r="BL16" i="1" s="1"/>
  <c r="AX16" i="1"/>
  <c r="AY16" i="1" s="1"/>
  <c r="AZ16" i="1" s="1"/>
  <c r="BA16" i="1" s="1"/>
  <c r="AO16" i="1"/>
  <c r="AP16" i="1" s="1"/>
  <c r="AN16" i="1"/>
  <c r="AM16" i="1"/>
  <c r="AB16" i="1"/>
  <c r="AC16" i="1" s="1"/>
  <c r="AD16" i="1" s="1"/>
  <c r="AE16" i="1" s="1"/>
  <c r="Q16" i="1"/>
  <c r="R16" i="1" s="1"/>
  <c r="S16" i="1" s="1"/>
  <c r="T16" i="1" s="1"/>
  <c r="F16" i="1"/>
  <c r="G16" i="1" s="1"/>
  <c r="H16" i="1" s="1"/>
  <c r="I16" i="1" s="1"/>
  <c r="CLI15" i="1"/>
  <c r="CLJ15" i="1" s="1"/>
  <c r="CLK15" i="1" s="1"/>
  <c r="CLL15" i="1" s="1"/>
  <c r="CKX15" i="1"/>
  <c r="CKY15" i="1" s="1"/>
  <c r="CKZ15" i="1" s="1"/>
  <c r="CLA15" i="1" s="1"/>
  <c r="CKM15" i="1"/>
  <c r="CKN15" i="1" s="1"/>
  <c r="CKO15" i="1" s="1"/>
  <c r="CKP15" i="1" s="1"/>
  <c r="CKB15" i="1"/>
  <c r="CKC15" i="1" s="1"/>
  <c r="CKD15" i="1" s="1"/>
  <c r="CKE15" i="1" s="1"/>
  <c r="CJR15" i="1"/>
  <c r="CJS15" i="1" s="1"/>
  <c r="CJT15" i="1" s="1"/>
  <c r="CJQ15" i="1"/>
  <c r="CJF15" i="1"/>
  <c r="CJG15" i="1" s="1"/>
  <c r="CJH15" i="1" s="1"/>
  <c r="CJI15" i="1" s="1"/>
  <c r="CIU15" i="1"/>
  <c r="CIV15" i="1" s="1"/>
  <c r="CIW15" i="1" s="1"/>
  <c r="CIX15" i="1" s="1"/>
  <c r="CIJ15" i="1"/>
  <c r="CIK15" i="1" s="1"/>
  <c r="CIL15" i="1" s="1"/>
  <c r="CIM15" i="1" s="1"/>
  <c r="CHY15" i="1"/>
  <c r="CHZ15" i="1" s="1"/>
  <c r="CIA15" i="1" s="1"/>
  <c r="CIB15" i="1" s="1"/>
  <c r="CHO15" i="1"/>
  <c r="CHP15" i="1" s="1"/>
  <c r="CHQ15" i="1" s="1"/>
  <c r="CHN15" i="1"/>
  <c r="CHD15" i="1"/>
  <c r="CHE15" i="1" s="1"/>
  <c r="CHF15" i="1" s="1"/>
  <c r="CHC15" i="1"/>
  <c r="CGS15" i="1"/>
  <c r="CGT15" i="1" s="1"/>
  <c r="CGU15" i="1" s="1"/>
  <c r="CGR15" i="1"/>
  <c r="CGG15" i="1"/>
  <c r="CGH15" i="1" s="1"/>
  <c r="CGI15" i="1" s="1"/>
  <c r="CGJ15" i="1" s="1"/>
  <c r="CFV15" i="1"/>
  <c r="CFW15" i="1" s="1"/>
  <c r="CFX15" i="1" s="1"/>
  <c r="CFY15" i="1" s="1"/>
  <c r="CFL15" i="1"/>
  <c r="CFM15" i="1" s="1"/>
  <c r="CFN15" i="1" s="1"/>
  <c r="CFK15" i="1"/>
  <c r="CEZ15" i="1"/>
  <c r="CFA15" i="1" s="1"/>
  <c r="CFB15" i="1" s="1"/>
  <c r="CFC15" i="1" s="1"/>
  <c r="CEO15" i="1"/>
  <c r="CEP15" i="1" s="1"/>
  <c r="CEQ15" i="1" s="1"/>
  <c r="CER15" i="1" s="1"/>
  <c r="CED15" i="1"/>
  <c r="CEE15" i="1" s="1"/>
  <c r="CEF15" i="1" s="1"/>
  <c r="CEG15" i="1" s="1"/>
  <c r="CDT15" i="1"/>
  <c r="CDU15" i="1" s="1"/>
  <c r="CDV15" i="1" s="1"/>
  <c r="CDS15" i="1"/>
  <c r="CDI15" i="1"/>
  <c r="CDJ15" i="1" s="1"/>
  <c r="CDK15" i="1" s="1"/>
  <c r="CDH15" i="1"/>
  <c r="CCW15" i="1"/>
  <c r="CCX15" i="1" s="1"/>
  <c r="CCY15" i="1" s="1"/>
  <c r="CCZ15" i="1" s="1"/>
  <c r="CCM15" i="1"/>
  <c r="CCN15" i="1" s="1"/>
  <c r="CCO15" i="1" s="1"/>
  <c r="CCL15" i="1"/>
  <c r="CCA15" i="1"/>
  <c r="CCB15" i="1" s="1"/>
  <c r="CCC15" i="1" s="1"/>
  <c r="CCD15" i="1" s="1"/>
  <c r="CBQ15" i="1"/>
  <c r="CBR15" i="1" s="1"/>
  <c r="CBS15" i="1" s="1"/>
  <c r="CBP15" i="1"/>
  <c r="CBF15" i="1"/>
  <c r="CBG15" i="1" s="1"/>
  <c r="CBH15" i="1" s="1"/>
  <c r="CBE15" i="1"/>
  <c r="CAU15" i="1"/>
  <c r="CAV15" i="1" s="1"/>
  <c r="CAW15" i="1" s="1"/>
  <c r="CAT15" i="1"/>
  <c r="CAI15" i="1"/>
  <c r="CAJ15" i="1" s="1"/>
  <c r="CAK15" i="1" s="1"/>
  <c r="CAL15" i="1" s="1"/>
  <c r="BZX15" i="1"/>
  <c r="BZY15" i="1" s="1"/>
  <c r="BZZ15" i="1" s="1"/>
  <c r="CAA15" i="1" s="1"/>
  <c r="BZM15" i="1"/>
  <c r="BZN15" i="1" s="1"/>
  <c r="BZO15" i="1" s="1"/>
  <c r="BZP15" i="1" s="1"/>
  <c r="BZC15" i="1"/>
  <c r="BZD15" i="1" s="1"/>
  <c r="BZE15" i="1" s="1"/>
  <c r="BZB15" i="1"/>
  <c r="BYR15" i="1"/>
  <c r="BYS15" i="1" s="1"/>
  <c r="BYT15" i="1" s="1"/>
  <c r="BYQ15" i="1"/>
  <c r="BYG15" i="1"/>
  <c r="BYH15" i="1" s="1"/>
  <c r="BYI15" i="1" s="1"/>
  <c r="BYF15" i="1"/>
  <c r="BXV15" i="1"/>
  <c r="BXW15" i="1" s="1"/>
  <c r="BXX15" i="1" s="1"/>
  <c r="BXU15" i="1"/>
  <c r="BXK15" i="1"/>
  <c r="BXL15" i="1" s="1"/>
  <c r="BXM15" i="1" s="1"/>
  <c r="BXJ15" i="1"/>
  <c r="BWY15" i="1"/>
  <c r="BWZ15" i="1" s="1"/>
  <c r="BXA15" i="1" s="1"/>
  <c r="BXB15" i="1" s="1"/>
  <c r="BWN15" i="1"/>
  <c r="BWO15" i="1" s="1"/>
  <c r="BWP15" i="1" s="1"/>
  <c r="BWQ15" i="1" s="1"/>
  <c r="BWD15" i="1"/>
  <c r="BWE15" i="1" s="1"/>
  <c r="BWF15" i="1" s="1"/>
  <c r="BWC15" i="1"/>
  <c r="BVR15" i="1"/>
  <c r="BVS15" i="1" s="1"/>
  <c r="BVT15" i="1" s="1"/>
  <c r="BVU15" i="1" s="1"/>
  <c r="BVG15" i="1"/>
  <c r="BVH15" i="1" s="1"/>
  <c r="BVI15" i="1" s="1"/>
  <c r="BVJ15" i="1" s="1"/>
  <c r="BUW15" i="1"/>
  <c r="BUX15" i="1" s="1"/>
  <c r="BUY15" i="1" s="1"/>
  <c r="BUV15" i="1"/>
  <c r="BUK15" i="1"/>
  <c r="BUL15" i="1" s="1"/>
  <c r="BUM15" i="1" s="1"/>
  <c r="BUN15" i="1" s="1"/>
  <c r="BTZ15" i="1"/>
  <c r="BUA15" i="1" s="1"/>
  <c r="BUB15" i="1" s="1"/>
  <c r="BUC15" i="1" s="1"/>
  <c r="BTP15" i="1"/>
  <c r="BTQ15" i="1" s="1"/>
  <c r="BTR15" i="1" s="1"/>
  <c r="BTO15" i="1"/>
  <c r="BTD15" i="1"/>
  <c r="BTE15" i="1" s="1"/>
  <c r="BTF15" i="1" s="1"/>
  <c r="BTG15" i="1" s="1"/>
  <c r="BST15" i="1"/>
  <c r="BSU15" i="1" s="1"/>
  <c r="BSV15" i="1" s="1"/>
  <c r="BSS15" i="1"/>
  <c r="BSH15" i="1"/>
  <c r="BSI15" i="1" s="1"/>
  <c r="BSJ15" i="1" s="1"/>
  <c r="BSK15" i="1" s="1"/>
  <c r="BRX15" i="1"/>
  <c r="BRY15" i="1" s="1"/>
  <c r="BRZ15" i="1" s="1"/>
  <c r="BRW15" i="1"/>
  <c r="BRL15" i="1"/>
  <c r="BRM15" i="1" s="1"/>
  <c r="BRN15" i="1" s="1"/>
  <c r="BRO15" i="1" s="1"/>
  <c r="BRA15" i="1"/>
  <c r="BRB15" i="1" s="1"/>
  <c r="BRC15" i="1" s="1"/>
  <c r="BRD15" i="1" s="1"/>
  <c r="BQP15" i="1"/>
  <c r="BQQ15" i="1" s="1"/>
  <c r="BQR15" i="1" s="1"/>
  <c r="BQS15" i="1" s="1"/>
  <c r="BQE15" i="1"/>
  <c r="BQF15" i="1" s="1"/>
  <c r="BQG15" i="1" s="1"/>
  <c r="BQH15" i="1" s="1"/>
  <c r="BPU15" i="1"/>
  <c r="BPV15" i="1" s="1"/>
  <c r="BPW15" i="1" s="1"/>
  <c r="BPT15" i="1"/>
  <c r="BPI15" i="1"/>
  <c r="BPJ15" i="1" s="1"/>
  <c r="BPK15" i="1" s="1"/>
  <c r="BPL15" i="1" s="1"/>
  <c r="BOY15" i="1"/>
  <c r="BOZ15" i="1" s="1"/>
  <c r="BPA15" i="1" s="1"/>
  <c r="BOX15" i="1"/>
  <c r="BON15" i="1"/>
  <c r="BOO15" i="1" s="1"/>
  <c r="BOP15" i="1" s="1"/>
  <c r="BOM15" i="1"/>
  <c r="BOB15" i="1"/>
  <c r="BOC15" i="1" s="1"/>
  <c r="BOD15" i="1" s="1"/>
  <c r="BOE15" i="1" s="1"/>
  <c r="BNR15" i="1"/>
  <c r="BNS15" i="1" s="1"/>
  <c r="BNT15" i="1" s="1"/>
  <c r="BNQ15" i="1"/>
  <c r="BNG15" i="1"/>
  <c r="BNH15" i="1" s="1"/>
  <c r="BNI15" i="1" s="1"/>
  <c r="BNF15" i="1"/>
  <c r="BMU15" i="1"/>
  <c r="BMV15" i="1" s="1"/>
  <c r="BMW15" i="1" s="1"/>
  <c r="BMX15" i="1" s="1"/>
  <c r="BMK15" i="1"/>
  <c r="BML15" i="1" s="1"/>
  <c r="BMM15" i="1" s="1"/>
  <c r="BMJ15" i="1"/>
  <c r="BLZ15" i="1"/>
  <c r="BMA15" i="1" s="1"/>
  <c r="BMB15" i="1" s="1"/>
  <c r="BLY15" i="1"/>
  <c r="BLO15" i="1"/>
  <c r="BLP15" i="1" s="1"/>
  <c r="BLQ15" i="1" s="1"/>
  <c r="BLN15" i="1"/>
  <c r="BLC15" i="1"/>
  <c r="BLD15" i="1" s="1"/>
  <c r="BLE15" i="1" s="1"/>
  <c r="BLF15" i="1" s="1"/>
  <c r="BKR15" i="1"/>
  <c r="BKS15" i="1" s="1"/>
  <c r="BKT15" i="1" s="1"/>
  <c r="BKU15" i="1" s="1"/>
  <c r="BKH15" i="1"/>
  <c r="BKI15" i="1" s="1"/>
  <c r="BKJ15" i="1" s="1"/>
  <c r="BKG15" i="1"/>
  <c r="BJV15" i="1"/>
  <c r="BJW15" i="1" s="1"/>
  <c r="BJX15" i="1" s="1"/>
  <c r="BJY15" i="1" s="1"/>
  <c r="BJK15" i="1"/>
  <c r="BJL15" i="1" s="1"/>
  <c r="BJM15" i="1" s="1"/>
  <c r="BJN15" i="1" s="1"/>
  <c r="BJA15" i="1"/>
  <c r="BJB15" i="1" s="1"/>
  <c r="BJC15" i="1" s="1"/>
  <c r="BIZ15" i="1"/>
  <c r="BIO15" i="1"/>
  <c r="BIP15" i="1" s="1"/>
  <c r="BIQ15" i="1" s="1"/>
  <c r="BIR15" i="1" s="1"/>
  <c r="BID15" i="1"/>
  <c r="BIE15" i="1" s="1"/>
  <c r="BIF15" i="1" s="1"/>
  <c r="BIG15" i="1" s="1"/>
  <c r="BHS15" i="1"/>
  <c r="BHT15" i="1" s="1"/>
  <c r="BHU15" i="1" s="1"/>
  <c r="BHV15" i="1" s="1"/>
  <c r="BHH15" i="1"/>
  <c r="BHI15" i="1" s="1"/>
  <c r="BHJ15" i="1" s="1"/>
  <c r="BHK15" i="1" s="1"/>
  <c r="BGX15" i="1"/>
  <c r="BGY15" i="1" s="1"/>
  <c r="BGZ15" i="1" s="1"/>
  <c r="BGW15" i="1"/>
  <c r="BGL15" i="1"/>
  <c r="BGM15" i="1" s="1"/>
  <c r="BGN15" i="1" s="1"/>
  <c r="BGO15" i="1" s="1"/>
  <c r="BGB15" i="1"/>
  <c r="BGC15" i="1" s="1"/>
  <c r="BGD15" i="1" s="1"/>
  <c r="BGA15" i="1"/>
  <c r="BFP15" i="1"/>
  <c r="BFQ15" i="1" s="1"/>
  <c r="BFR15" i="1" s="1"/>
  <c r="BFS15" i="1" s="1"/>
  <c r="BFE15" i="1"/>
  <c r="BFF15" i="1" s="1"/>
  <c r="BFG15" i="1" s="1"/>
  <c r="BFH15" i="1" s="1"/>
  <c r="BEU15" i="1"/>
  <c r="BEV15" i="1" s="1"/>
  <c r="BEW15" i="1" s="1"/>
  <c r="BET15" i="1"/>
  <c r="BEI15" i="1"/>
  <c r="BEJ15" i="1" s="1"/>
  <c r="BEK15" i="1" s="1"/>
  <c r="BEL15" i="1" s="1"/>
  <c r="BDX15" i="1"/>
  <c r="BDY15" i="1" s="1"/>
  <c r="BDZ15" i="1" s="1"/>
  <c r="BEA15" i="1" s="1"/>
  <c r="BDM15" i="1"/>
  <c r="BDN15" i="1" s="1"/>
  <c r="BDO15" i="1" s="1"/>
  <c r="BDP15" i="1" s="1"/>
  <c r="BDC15" i="1"/>
  <c r="BDD15" i="1" s="1"/>
  <c r="BDE15" i="1" s="1"/>
  <c r="BDB15" i="1"/>
  <c r="BCQ15" i="1"/>
  <c r="BCR15" i="1" s="1"/>
  <c r="BCS15" i="1" s="1"/>
  <c r="BCT15" i="1" s="1"/>
  <c r="BCF15" i="1"/>
  <c r="BCG15" i="1" s="1"/>
  <c r="BCH15" i="1" s="1"/>
  <c r="BCI15" i="1" s="1"/>
  <c r="BBU15" i="1"/>
  <c r="BBV15" i="1" s="1"/>
  <c r="BBW15" i="1" s="1"/>
  <c r="BBX15" i="1" s="1"/>
  <c r="BBJ15" i="1"/>
  <c r="BBK15" i="1" s="1"/>
  <c r="BBL15" i="1" s="1"/>
  <c r="BBM15" i="1" s="1"/>
  <c r="BAY15" i="1"/>
  <c r="BAZ15" i="1" s="1"/>
  <c r="BBA15" i="1" s="1"/>
  <c r="BBB15" i="1" s="1"/>
  <c r="BAO15" i="1"/>
  <c r="BAP15" i="1" s="1"/>
  <c r="BAQ15" i="1" s="1"/>
  <c r="BAN15" i="1"/>
  <c r="BAD15" i="1"/>
  <c r="BAE15" i="1" s="1"/>
  <c r="BAF15" i="1" s="1"/>
  <c r="BAC15" i="1"/>
  <c r="AZS15" i="1"/>
  <c r="AZT15" i="1" s="1"/>
  <c r="AZU15" i="1" s="1"/>
  <c r="AZR15" i="1"/>
  <c r="AZG15" i="1"/>
  <c r="AZH15" i="1" s="1"/>
  <c r="AZI15" i="1" s="1"/>
  <c r="AZJ15" i="1" s="1"/>
  <c r="AYW15" i="1"/>
  <c r="AYX15" i="1" s="1"/>
  <c r="AYY15" i="1" s="1"/>
  <c r="AYV15" i="1"/>
  <c r="AYL15" i="1"/>
  <c r="AYM15" i="1" s="1"/>
  <c r="AYN15" i="1" s="1"/>
  <c r="AYK15" i="1"/>
  <c r="AYA15" i="1"/>
  <c r="AYB15" i="1" s="1"/>
  <c r="AYC15" i="1" s="1"/>
  <c r="AXZ15" i="1"/>
  <c r="AXO15" i="1"/>
  <c r="AXP15" i="1" s="1"/>
  <c r="AXQ15" i="1" s="1"/>
  <c r="AXR15" i="1" s="1"/>
  <c r="AXE15" i="1"/>
  <c r="AXF15" i="1" s="1"/>
  <c r="AXG15" i="1" s="1"/>
  <c r="AXD15" i="1"/>
  <c r="AWS15" i="1"/>
  <c r="AWT15" i="1" s="1"/>
  <c r="AWU15" i="1" s="1"/>
  <c r="AWV15" i="1" s="1"/>
  <c r="AWH15" i="1"/>
  <c r="AWI15" i="1" s="1"/>
  <c r="AWJ15" i="1" s="1"/>
  <c r="AWK15" i="1" s="1"/>
  <c r="AVX15" i="1"/>
  <c r="AVY15" i="1" s="1"/>
  <c r="AVZ15" i="1" s="1"/>
  <c r="AVW15" i="1"/>
  <c r="AVL15" i="1"/>
  <c r="AVM15" i="1" s="1"/>
  <c r="AVN15" i="1" s="1"/>
  <c r="AVO15" i="1" s="1"/>
  <c r="AVA15" i="1"/>
  <c r="AVB15" i="1" s="1"/>
  <c r="AVC15" i="1" s="1"/>
  <c r="AVD15" i="1" s="1"/>
  <c r="AUQ15" i="1"/>
  <c r="AUR15" i="1" s="1"/>
  <c r="AUS15" i="1" s="1"/>
  <c r="AUP15" i="1"/>
  <c r="AUF15" i="1"/>
  <c r="AUG15" i="1" s="1"/>
  <c r="AUH15" i="1" s="1"/>
  <c r="AUE15" i="1"/>
  <c r="ATT15" i="1"/>
  <c r="ATU15" i="1" s="1"/>
  <c r="ATV15" i="1" s="1"/>
  <c r="ATW15" i="1" s="1"/>
  <c r="ATI15" i="1"/>
  <c r="ATJ15" i="1" s="1"/>
  <c r="ATK15" i="1" s="1"/>
  <c r="ATL15" i="1" s="1"/>
  <c r="ASX15" i="1"/>
  <c r="ASY15" i="1" s="1"/>
  <c r="ASZ15" i="1" s="1"/>
  <c r="ATA15" i="1" s="1"/>
  <c r="ASM15" i="1"/>
  <c r="ASN15" i="1" s="1"/>
  <c r="ASO15" i="1" s="1"/>
  <c r="ASP15" i="1" s="1"/>
  <c r="ASC15" i="1"/>
  <c r="ASD15" i="1" s="1"/>
  <c r="ASE15" i="1" s="1"/>
  <c r="ASB15" i="1"/>
  <c r="ARQ15" i="1"/>
  <c r="ARR15" i="1" s="1"/>
  <c r="ARS15" i="1" s="1"/>
  <c r="ART15" i="1" s="1"/>
  <c r="ARG15" i="1"/>
  <c r="ARH15" i="1" s="1"/>
  <c r="ARI15" i="1" s="1"/>
  <c r="ARF15" i="1"/>
  <c r="AQU15" i="1"/>
  <c r="AQV15" i="1" s="1"/>
  <c r="AQW15" i="1" s="1"/>
  <c r="AQX15" i="1" s="1"/>
  <c r="AQJ15" i="1"/>
  <c r="AQK15" i="1" s="1"/>
  <c r="AQL15" i="1" s="1"/>
  <c r="AQM15" i="1" s="1"/>
  <c r="APZ15" i="1"/>
  <c r="AQA15" i="1" s="1"/>
  <c r="AQB15" i="1" s="1"/>
  <c r="APY15" i="1"/>
  <c r="APN15" i="1"/>
  <c r="APO15" i="1" s="1"/>
  <c r="APP15" i="1" s="1"/>
  <c r="APQ15" i="1" s="1"/>
  <c r="APC15" i="1"/>
  <c r="APD15" i="1" s="1"/>
  <c r="APE15" i="1" s="1"/>
  <c r="APF15" i="1" s="1"/>
  <c r="AOR15" i="1"/>
  <c r="AOS15" i="1" s="1"/>
  <c r="AOT15" i="1" s="1"/>
  <c r="AOU15" i="1" s="1"/>
  <c r="AOH15" i="1"/>
  <c r="AOI15" i="1" s="1"/>
  <c r="AOJ15" i="1" s="1"/>
  <c r="AOG15" i="1"/>
  <c r="ANW15" i="1"/>
  <c r="ANX15" i="1" s="1"/>
  <c r="ANY15" i="1" s="1"/>
  <c r="ANV15" i="1"/>
  <c r="ANK15" i="1"/>
  <c r="ANL15" i="1" s="1"/>
  <c r="ANM15" i="1" s="1"/>
  <c r="ANN15" i="1" s="1"/>
  <c r="AMZ15" i="1"/>
  <c r="ANA15" i="1" s="1"/>
  <c r="ANB15" i="1" s="1"/>
  <c r="ANC15" i="1" s="1"/>
  <c r="AMO15" i="1"/>
  <c r="AMP15" i="1" s="1"/>
  <c r="AMQ15" i="1" s="1"/>
  <c r="AMR15" i="1" s="1"/>
  <c r="AME15" i="1"/>
  <c r="AMF15" i="1" s="1"/>
  <c r="AMG15" i="1" s="1"/>
  <c r="AMD15" i="1"/>
  <c r="ALT15" i="1"/>
  <c r="ALU15" i="1" s="1"/>
  <c r="ALV15" i="1" s="1"/>
  <c r="ALS15" i="1"/>
  <c r="ALI15" i="1"/>
  <c r="ALJ15" i="1" s="1"/>
  <c r="ALK15" i="1" s="1"/>
  <c r="ALH15" i="1"/>
  <c r="AKX15" i="1"/>
  <c r="AKY15" i="1" s="1"/>
  <c r="AKZ15" i="1" s="1"/>
  <c r="AKW15" i="1"/>
  <c r="AKL15" i="1"/>
  <c r="AKM15" i="1" s="1"/>
  <c r="AKN15" i="1" s="1"/>
  <c r="AKO15" i="1" s="1"/>
  <c r="AKA15" i="1"/>
  <c r="AKB15" i="1" s="1"/>
  <c r="AKC15" i="1" s="1"/>
  <c r="AKD15" i="1" s="1"/>
  <c r="AJQ15" i="1"/>
  <c r="AJR15" i="1" s="1"/>
  <c r="AJS15" i="1" s="1"/>
  <c r="AJP15" i="1"/>
  <c r="AJE15" i="1"/>
  <c r="AJF15" i="1" s="1"/>
  <c r="AJG15" i="1" s="1"/>
  <c r="AJH15" i="1" s="1"/>
  <c r="AIU15" i="1"/>
  <c r="AIV15" i="1" s="1"/>
  <c r="AIW15" i="1" s="1"/>
  <c r="AIT15" i="1"/>
  <c r="AIJ15" i="1"/>
  <c r="AIK15" i="1" s="1"/>
  <c r="AIL15" i="1" s="1"/>
  <c r="AII15" i="1"/>
  <c r="AHY15" i="1"/>
  <c r="AHZ15" i="1" s="1"/>
  <c r="AIA15" i="1" s="1"/>
  <c r="AHX15" i="1"/>
  <c r="AHM15" i="1"/>
  <c r="AHN15" i="1" s="1"/>
  <c r="AHO15" i="1" s="1"/>
  <c r="AHP15" i="1" s="1"/>
  <c r="AHB15" i="1"/>
  <c r="AHC15" i="1" s="1"/>
  <c r="AHD15" i="1" s="1"/>
  <c r="AHE15" i="1" s="1"/>
  <c r="AGQ15" i="1"/>
  <c r="AGR15" i="1" s="1"/>
  <c r="AGS15" i="1" s="1"/>
  <c r="AGT15" i="1" s="1"/>
  <c r="AGF15" i="1"/>
  <c r="AGG15" i="1" s="1"/>
  <c r="AGH15" i="1" s="1"/>
  <c r="AGI15" i="1" s="1"/>
  <c r="AFU15" i="1"/>
  <c r="AFV15" i="1" s="1"/>
  <c r="AFW15" i="1" s="1"/>
  <c r="AFX15" i="1" s="1"/>
  <c r="AFK15" i="1"/>
  <c r="AFL15" i="1" s="1"/>
  <c r="AFM15" i="1" s="1"/>
  <c r="AFJ15" i="1"/>
  <c r="AEY15" i="1"/>
  <c r="AEZ15" i="1" s="1"/>
  <c r="AFA15" i="1" s="1"/>
  <c r="AFB15" i="1" s="1"/>
  <c r="AEN15" i="1"/>
  <c r="AEO15" i="1" s="1"/>
  <c r="AEP15" i="1" s="1"/>
  <c r="AEQ15" i="1" s="1"/>
  <c r="AED15" i="1"/>
  <c r="AEE15" i="1" s="1"/>
  <c r="AEF15" i="1" s="1"/>
  <c r="AEC15" i="1"/>
  <c r="ADR15" i="1"/>
  <c r="ADS15" i="1" s="1"/>
  <c r="ADT15" i="1" s="1"/>
  <c r="ADU15" i="1" s="1"/>
  <c r="ADH15" i="1"/>
  <c r="ADI15" i="1" s="1"/>
  <c r="ADJ15" i="1" s="1"/>
  <c r="ADG15" i="1"/>
  <c r="ACV15" i="1"/>
  <c r="ACW15" i="1" s="1"/>
  <c r="ACX15" i="1" s="1"/>
  <c r="ACY15" i="1" s="1"/>
  <c r="ACL15" i="1"/>
  <c r="ACM15" i="1" s="1"/>
  <c r="ACN15" i="1" s="1"/>
  <c r="ACK15" i="1"/>
  <c r="ABZ15" i="1"/>
  <c r="ACA15" i="1" s="1"/>
  <c r="ACB15" i="1" s="1"/>
  <c r="ACC15" i="1" s="1"/>
  <c r="ABO15" i="1"/>
  <c r="ABP15" i="1" s="1"/>
  <c r="ABQ15" i="1" s="1"/>
  <c r="ABR15" i="1" s="1"/>
  <c r="ABD15" i="1"/>
  <c r="ABE15" i="1" s="1"/>
  <c r="ABF15" i="1" s="1"/>
  <c r="ABG15" i="1" s="1"/>
  <c r="AAS15" i="1"/>
  <c r="AAT15" i="1" s="1"/>
  <c r="AAU15" i="1" s="1"/>
  <c r="AAV15" i="1" s="1"/>
  <c r="AAI15" i="1"/>
  <c r="AAJ15" i="1" s="1"/>
  <c r="AAK15" i="1" s="1"/>
  <c r="AAH15" i="1"/>
  <c r="ZW15" i="1"/>
  <c r="ZX15" i="1" s="1"/>
  <c r="ZY15" i="1" s="1"/>
  <c r="ZZ15" i="1" s="1"/>
  <c r="ZM15" i="1"/>
  <c r="ZN15" i="1" s="1"/>
  <c r="ZO15" i="1" s="1"/>
  <c r="ZL15" i="1"/>
  <c r="ZB15" i="1"/>
  <c r="ZC15" i="1" s="1"/>
  <c r="ZD15" i="1" s="1"/>
  <c r="ZA15" i="1"/>
  <c r="YP15" i="1"/>
  <c r="YQ15" i="1" s="1"/>
  <c r="YR15" i="1" s="1"/>
  <c r="YS15" i="1" s="1"/>
  <c r="YE15" i="1"/>
  <c r="YF15" i="1" s="1"/>
  <c r="YG15" i="1" s="1"/>
  <c r="YH15" i="1" s="1"/>
  <c r="XU15" i="1"/>
  <c r="XV15" i="1" s="1"/>
  <c r="XW15" i="1" s="1"/>
  <c r="XT15" i="1"/>
  <c r="XI15" i="1"/>
  <c r="XJ15" i="1" s="1"/>
  <c r="XK15" i="1" s="1"/>
  <c r="XL15" i="1" s="1"/>
  <c r="WY15" i="1"/>
  <c r="WZ15" i="1" s="1"/>
  <c r="XA15" i="1" s="1"/>
  <c r="WX15" i="1"/>
  <c r="WN15" i="1"/>
  <c r="WO15" i="1" s="1"/>
  <c r="WP15" i="1" s="1"/>
  <c r="WM15" i="1"/>
  <c r="WB15" i="1"/>
  <c r="WC15" i="1" s="1"/>
  <c r="WD15" i="1" s="1"/>
  <c r="WE15" i="1" s="1"/>
  <c r="VQ15" i="1"/>
  <c r="VR15" i="1" s="1"/>
  <c r="VS15" i="1" s="1"/>
  <c r="VT15" i="1" s="1"/>
  <c r="VG15" i="1"/>
  <c r="VH15" i="1" s="1"/>
  <c r="VI15" i="1" s="1"/>
  <c r="VF15" i="1"/>
  <c r="UU15" i="1"/>
  <c r="UV15" i="1" s="1"/>
  <c r="UW15" i="1" s="1"/>
  <c r="UX15" i="1" s="1"/>
  <c r="UJ15" i="1"/>
  <c r="UK15" i="1" s="1"/>
  <c r="UL15" i="1" s="1"/>
  <c r="UM15" i="1" s="1"/>
  <c r="TY15" i="1"/>
  <c r="TZ15" i="1" s="1"/>
  <c r="UA15" i="1" s="1"/>
  <c r="UB15" i="1" s="1"/>
  <c r="TO15" i="1"/>
  <c r="TP15" i="1" s="1"/>
  <c r="TQ15" i="1" s="1"/>
  <c r="TN15" i="1"/>
  <c r="TD15" i="1"/>
  <c r="TE15" i="1" s="1"/>
  <c r="TF15" i="1" s="1"/>
  <c r="TC15" i="1"/>
  <c r="SR15" i="1"/>
  <c r="SS15" i="1" s="1"/>
  <c r="ST15" i="1" s="1"/>
  <c r="SU15" i="1" s="1"/>
  <c r="SG15" i="1"/>
  <c r="SH15" i="1" s="1"/>
  <c r="SI15" i="1" s="1"/>
  <c r="SJ15" i="1" s="1"/>
  <c r="RV15" i="1"/>
  <c r="RW15" i="1" s="1"/>
  <c r="RX15" i="1" s="1"/>
  <c r="RY15" i="1" s="1"/>
  <c r="RL15" i="1"/>
  <c r="RM15" i="1" s="1"/>
  <c r="RN15" i="1" s="1"/>
  <c r="RK15" i="1"/>
  <c r="QZ15" i="1"/>
  <c r="RA15" i="1" s="1"/>
  <c r="RB15" i="1" s="1"/>
  <c r="RC15" i="1" s="1"/>
  <c r="QP15" i="1"/>
  <c r="QQ15" i="1" s="1"/>
  <c r="QR15" i="1" s="1"/>
  <c r="QO15" i="1"/>
  <c r="QE15" i="1"/>
  <c r="QF15" i="1" s="1"/>
  <c r="QG15" i="1" s="1"/>
  <c r="QD15" i="1"/>
  <c r="PS15" i="1"/>
  <c r="PT15" i="1" s="1"/>
  <c r="PU15" i="1" s="1"/>
  <c r="PV15" i="1" s="1"/>
  <c r="PI15" i="1"/>
  <c r="PJ15" i="1" s="1"/>
  <c r="PK15" i="1" s="1"/>
  <c r="PH15" i="1"/>
  <c r="OW15" i="1"/>
  <c r="OX15" i="1" s="1"/>
  <c r="OY15" i="1" s="1"/>
  <c r="OZ15" i="1" s="1"/>
  <c r="OL15" i="1"/>
  <c r="OM15" i="1" s="1"/>
  <c r="ON15" i="1" s="1"/>
  <c r="OO15" i="1" s="1"/>
  <c r="OA15" i="1"/>
  <c r="OB15" i="1" s="1"/>
  <c r="OC15" i="1" s="1"/>
  <c r="OD15" i="1" s="1"/>
  <c r="NQ15" i="1"/>
  <c r="NR15" i="1" s="1"/>
  <c r="NS15" i="1" s="1"/>
  <c r="NP15" i="1"/>
  <c r="NE15" i="1"/>
  <c r="NF15" i="1" s="1"/>
  <c r="NG15" i="1" s="1"/>
  <c r="NH15" i="1" s="1"/>
  <c r="MT15" i="1"/>
  <c r="MU15" i="1" s="1"/>
  <c r="MV15" i="1" s="1"/>
  <c r="MW15" i="1" s="1"/>
  <c r="MJ15" i="1"/>
  <c r="MK15" i="1" s="1"/>
  <c r="ML15" i="1" s="1"/>
  <c r="MI15" i="1"/>
  <c r="LX15" i="1"/>
  <c r="LY15" i="1" s="1"/>
  <c r="LZ15" i="1" s="1"/>
  <c r="MA15" i="1" s="1"/>
  <c r="LN15" i="1"/>
  <c r="LO15" i="1" s="1"/>
  <c r="LP15" i="1" s="1"/>
  <c r="LM15" i="1"/>
  <c r="LC15" i="1"/>
  <c r="LD15" i="1" s="1"/>
  <c r="LE15" i="1" s="1"/>
  <c r="LB15" i="1"/>
  <c r="KR15" i="1"/>
  <c r="KS15" i="1" s="1"/>
  <c r="KT15" i="1" s="1"/>
  <c r="KQ15" i="1"/>
  <c r="KG15" i="1"/>
  <c r="KH15" i="1" s="1"/>
  <c r="KI15" i="1" s="1"/>
  <c r="KF15" i="1"/>
  <c r="JU15" i="1"/>
  <c r="JV15" i="1" s="1"/>
  <c r="JW15" i="1" s="1"/>
  <c r="JX15" i="1" s="1"/>
  <c r="JK15" i="1"/>
  <c r="JL15" i="1" s="1"/>
  <c r="JM15" i="1" s="1"/>
  <c r="JJ15" i="1"/>
  <c r="IZ15" i="1"/>
  <c r="JA15" i="1" s="1"/>
  <c r="JB15" i="1" s="1"/>
  <c r="IY15" i="1"/>
  <c r="IO15" i="1"/>
  <c r="IP15" i="1" s="1"/>
  <c r="IQ15" i="1" s="1"/>
  <c r="IN15" i="1"/>
  <c r="ID15" i="1"/>
  <c r="IE15" i="1" s="1"/>
  <c r="IF15" i="1" s="1"/>
  <c r="IC15" i="1"/>
  <c r="HS15" i="1"/>
  <c r="HT15" i="1" s="1"/>
  <c r="HU15" i="1" s="1"/>
  <c r="HR15" i="1"/>
  <c r="HH15" i="1"/>
  <c r="HI15" i="1" s="1"/>
  <c r="HJ15" i="1" s="1"/>
  <c r="HG15" i="1"/>
  <c r="GV15" i="1"/>
  <c r="GW15" i="1" s="1"/>
  <c r="GX15" i="1" s="1"/>
  <c r="GY15" i="1" s="1"/>
  <c r="GK15" i="1"/>
  <c r="GL15" i="1" s="1"/>
  <c r="GM15" i="1" s="1"/>
  <c r="GN15" i="1" s="1"/>
  <c r="FZ15" i="1"/>
  <c r="GA15" i="1" s="1"/>
  <c r="GB15" i="1" s="1"/>
  <c r="GC15" i="1" s="1"/>
  <c r="FO15" i="1"/>
  <c r="FP15" i="1" s="1"/>
  <c r="FQ15" i="1" s="1"/>
  <c r="FR15" i="1" s="1"/>
  <c r="FD15" i="1"/>
  <c r="FE15" i="1" s="1"/>
  <c r="FF15" i="1" s="1"/>
  <c r="FG15" i="1" s="1"/>
  <c r="ET15" i="1"/>
  <c r="EU15" i="1" s="1"/>
  <c r="EV15" i="1" s="1"/>
  <c r="ES15" i="1"/>
  <c r="EH15" i="1"/>
  <c r="EI15" i="1" s="1"/>
  <c r="EJ15" i="1" s="1"/>
  <c r="EK15" i="1" s="1"/>
  <c r="DW15" i="1"/>
  <c r="DX15" i="1" s="1"/>
  <c r="DY15" i="1" s="1"/>
  <c r="DZ15" i="1" s="1"/>
  <c r="DL15" i="1"/>
  <c r="DM15" i="1" s="1"/>
  <c r="DN15" i="1" s="1"/>
  <c r="DO15" i="1" s="1"/>
  <c r="DA15" i="1"/>
  <c r="DB15" i="1" s="1"/>
  <c r="DC15" i="1" s="1"/>
  <c r="DD15" i="1" s="1"/>
  <c r="CQ15" i="1"/>
  <c r="CR15" i="1" s="1"/>
  <c r="CS15" i="1" s="1"/>
  <c r="CP15" i="1"/>
  <c r="CE15" i="1"/>
  <c r="CF15" i="1" s="1"/>
  <c r="CG15" i="1" s="1"/>
  <c r="CH15" i="1" s="1"/>
  <c r="BU15" i="1"/>
  <c r="BV15" i="1" s="1"/>
  <c r="BW15" i="1" s="1"/>
  <c r="BT15" i="1"/>
  <c r="BI15" i="1"/>
  <c r="BJ15" i="1" s="1"/>
  <c r="BK15" i="1" s="1"/>
  <c r="BL15" i="1" s="1"/>
  <c r="AX15" i="1"/>
  <c r="AY15" i="1" s="1"/>
  <c r="AZ15" i="1" s="1"/>
  <c r="BA15" i="1" s="1"/>
  <c r="AN15" i="1"/>
  <c r="AO15" i="1" s="1"/>
  <c r="AP15" i="1" s="1"/>
  <c r="AM15" i="1"/>
  <c r="AB15" i="1"/>
  <c r="AC15" i="1" s="1"/>
  <c r="AD15" i="1" s="1"/>
  <c r="AE15" i="1" s="1"/>
  <c r="Q15" i="1"/>
  <c r="R15" i="1" s="1"/>
  <c r="S15" i="1" s="1"/>
  <c r="T15" i="1" s="1"/>
  <c r="F15" i="1"/>
  <c r="G15" i="1" s="1"/>
  <c r="H15" i="1" s="1"/>
  <c r="I15" i="1" s="1"/>
  <c r="CLJ14" i="1"/>
  <c r="CLK14" i="1" s="1"/>
  <c r="CLL14" i="1" s="1"/>
  <c r="CLI14" i="1"/>
  <c r="CKY14" i="1"/>
  <c r="CKZ14" i="1" s="1"/>
  <c r="CLA14" i="1" s="1"/>
  <c r="CKX14" i="1"/>
  <c r="CKM14" i="1"/>
  <c r="CKN14" i="1" s="1"/>
  <c r="CKO14" i="1" s="1"/>
  <c r="CKP14" i="1" s="1"/>
  <c r="CKC14" i="1"/>
  <c r="CKD14" i="1" s="1"/>
  <c r="CKE14" i="1" s="1"/>
  <c r="CKB14" i="1"/>
  <c r="CJQ14" i="1"/>
  <c r="CJR14" i="1" s="1"/>
  <c r="CJS14" i="1" s="1"/>
  <c r="CJT14" i="1" s="1"/>
  <c r="CJF14" i="1"/>
  <c r="CJG14" i="1" s="1"/>
  <c r="CJH14" i="1" s="1"/>
  <c r="CJI14" i="1" s="1"/>
  <c r="CIV14" i="1"/>
  <c r="CIW14" i="1" s="1"/>
  <c r="CIX14" i="1" s="1"/>
  <c r="CIU14" i="1"/>
  <c r="CIK14" i="1"/>
  <c r="CIL14" i="1" s="1"/>
  <c r="CIM14" i="1" s="1"/>
  <c r="CIJ14" i="1"/>
  <c r="CHZ14" i="1"/>
  <c r="CIA14" i="1" s="1"/>
  <c r="CIB14" i="1" s="1"/>
  <c r="CHY14" i="1"/>
  <c r="CHN14" i="1"/>
  <c r="CHO14" i="1" s="1"/>
  <c r="CHP14" i="1" s="1"/>
  <c r="CHQ14" i="1" s="1"/>
  <c r="CHC14" i="1"/>
  <c r="CHD14" i="1" s="1"/>
  <c r="CHE14" i="1" s="1"/>
  <c r="CHF14" i="1" s="1"/>
  <c r="CGS14" i="1"/>
  <c r="CGT14" i="1" s="1"/>
  <c r="CGU14" i="1" s="1"/>
  <c r="CGR14" i="1"/>
  <c r="CGH14" i="1"/>
  <c r="CGI14" i="1" s="1"/>
  <c r="CGJ14" i="1" s="1"/>
  <c r="CGG14" i="1"/>
  <c r="CFV14" i="1"/>
  <c r="CFW14" i="1" s="1"/>
  <c r="CFX14" i="1" s="1"/>
  <c r="CFY14" i="1" s="1"/>
  <c r="CFL14" i="1"/>
  <c r="CFM14" i="1" s="1"/>
  <c r="CFN14" i="1" s="1"/>
  <c r="CFK14" i="1"/>
  <c r="CEZ14" i="1"/>
  <c r="CFA14" i="1" s="1"/>
  <c r="CFB14" i="1" s="1"/>
  <c r="CFC14" i="1" s="1"/>
  <c r="CEO14" i="1"/>
  <c r="CEP14" i="1" s="1"/>
  <c r="CEQ14" i="1" s="1"/>
  <c r="CER14" i="1" s="1"/>
  <c r="CED14" i="1"/>
  <c r="CEE14" i="1" s="1"/>
  <c r="CEF14" i="1" s="1"/>
  <c r="CEG14" i="1" s="1"/>
  <c r="CDS14" i="1"/>
  <c r="CDT14" i="1" s="1"/>
  <c r="CDU14" i="1" s="1"/>
  <c r="CDV14" i="1" s="1"/>
  <c r="CDH14" i="1"/>
  <c r="CDI14" i="1" s="1"/>
  <c r="CDJ14" i="1" s="1"/>
  <c r="CDK14" i="1" s="1"/>
  <c r="CCX14" i="1"/>
  <c r="CCY14" i="1" s="1"/>
  <c r="CCZ14" i="1" s="1"/>
  <c r="CCW14" i="1"/>
  <c r="CCM14" i="1"/>
  <c r="CCN14" i="1" s="1"/>
  <c r="CCO14" i="1" s="1"/>
  <c r="CCL14" i="1"/>
  <c r="CCA14" i="1"/>
  <c r="CCB14" i="1" s="1"/>
  <c r="CCC14" i="1" s="1"/>
  <c r="CCD14" i="1" s="1"/>
  <c r="CBP14" i="1"/>
  <c r="CBQ14" i="1" s="1"/>
  <c r="CBR14" i="1" s="1"/>
  <c r="CBS14" i="1" s="1"/>
  <c r="CBF14" i="1"/>
  <c r="CBG14" i="1" s="1"/>
  <c r="CBH14" i="1" s="1"/>
  <c r="CBE14" i="1"/>
  <c r="CAT14" i="1"/>
  <c r="CAU14" i="1" s="1"/>
  <c r="CAV14" i="1" s="1"/>
  <c r="CAW14" i="1" s="1"/>
  <c r="CAJ14" i="1"/>
  <c r="CAK14" i="1" s="1"/>
  <c r="CAL14" i="1" s="1"/>
  <c r="CAI14" i="1"/>
  <c r="BZX14" i="1"/>
  <c r="BZY14" i="1" s="1"/>
  <c r="BZZ14" i="1" s="1"/>
  <c r="CAA14" i="1" s="1"/>
  <c r="BZN14" i="1"/>
  <c r="BZO14" i="1" s="1"/>
  <c r="BZP14" i="1" s="1"/>
  <c r="BZM14" i="1"/>
  <c r="BZB14" i="1"/>
  <c r="BZC14" i="1" s="1"/>
  <c r="BZD14" i="1" s="1"/>
  <c r="BZE14" i="1" s="1"/>
  <c r="BYQ14" i="1"/>
  <c r="BYR14" i="1" s="1"/>
  <c r="BYS14" i="1" s="1"/>
  <c r="BYT14" i="1" s="1"/>
  <c r="BYF14" i="1"/>
  <c r="BYG14" i="1" s="1"/>
  <c r="BYH14" i="1" s="1"/>
  <c r="BYI14" i="1" s="1"/>
  <c r="BXU14" i="1"/>
  <c r="BXV14" i="1" s="1"/>
  <c r="BXW14" i="1" s="1"/>
  <c r="BXX14" i="1" s="1"/>
  <c r="BXJ14" i="1"/>
  <c r="BXK14" i="1" s="1"/>
  <c r="BXL14" i="1" s="1"/>
  <c r="BXM14" i="1" s="1"/>
  <c r="BWY14" i="1"/>
  <c r="BWZ14" i="1" s="1"/>
  <c r="BXA14" i="1" s="1"/>
  <c r="BXB14" i="1" s="1"/>
  <c r="BWO14" i="1"/>
  <c r="BWP14" i="1" s="1"/>
  <c r="BWQ14" i="1" s="1"/>
  <c r="BWN14" i="1"/>
  <c r="BWD14" i="1"/>
  <c r="BWE14" i="1" s="1"/>
  <c r="BWF14" i="1" s="1"/>
  <c r="BWC14" i="1"/>
  <c r="BVR14" i="1"/>
  <c r="BVS14" i="1" s="1"/>
  <c r="BVT14" i="1" s="1"/>
  <c r="BVU14" i="1" s="1"/>
  <c r="BVH14" i="1"/>
  <c r="BVI14" i="1" s="1"/>
  <c r="BVJ14" i="1" s="1"/>
  <c r="BVG14" i="1"/>
  <c r="BUW14" i="1"/>
  <c r="BUX14" i="1" s="1"/>
  <c r="BUY14" i="1" s="1"/>
  <c r="BUV14" i="1"/>
  <c r="BUK14" i="1"/>
  <c r="BUL14" i="1" s="1"/>
  <c r="BUM14" i="1" s="1"/>
  <c r="BUN14" i="1" s="1"/>
  <c r="BUA14" i="1"/>
  <c r="BUB14" i="1" s="1"/>
  <c r="BUC14" i="1" s="1"/>
  <c r="BTZ14" i="1"/>
  <c r="BTP14" i="1"/>
  <c r="BTQ14" i="1" s="1"/>
  <c r="BTR14" i="1" s="1"/>
  <c r="BTO14" i="1"/>
  <c r="BTD14" i="1"/>
  <c r="BTE14" i="1" s="1"/>
  <c r="BTF14" i="1" s="1"/>
  <c r="BTG14" i="1" s="1"/>
  <c r="BSS14" i="1"/>
  <c r="BST14" i="1" s="1"/>
  <c r="BSU14" i="1" s="1"/>
  <c r="BSV14" i="1" s="1"/>
  <c r="BSH14" i="1"/>
  <c r="BSI14" i="1" s="1"/>
  <c r="BSJ14" i="1" s="1"/>
  <c r="BSK14" i="1" s="1"/>
  <c r="BRX14" i="1"/>
  <c r="BRY14" i="1" s="1"/>
  <c r="BRZ14" i="1" s="1"/>
  <c r="BRW14" i="1"/>
  <c r="BRL14" i="1"/>
  <c r="BRM14" i="1" s="1"/>
  <c r="BRN14" i="1" s="1"/>
  <c r="BRO14" i="1" s="1"/>
  <c r="BRA14" i="1"/>
  <c r="BRB14" i="1" s="1"/>
  <c r="BRC14" i="1" s="1"/>
  <c r="BRD14" i="1" s="1"/>
  <c r="BQQ14" i="1"/>
  <c r="BQR14" i="1" s="1"/>
  <c r="BQS14" i="1" s="1"/>
  <c r="BQP14" i="1"/>
  <c r="BQE14" i="1"/>
  <c r="BQF14" i="1" s="1"/>
  <c r="BQG14" i="1" s="1"/>
  <c r="BQH14" i="1" s="1"/>
  <c r="BPT14" i="1"/>
  <c r="BPU14" i="1" s="1"/>
  <c r="BPV14" i="1" s="1"/>
  <c r="BPW14" i="1" s="1"/>
  <c r="BPI14" i="1"/>
  <c r="BPJ14" i="1" s="1"/>
  <c r="BPK14" i="1" s="1"/>
  <c r="BPL14" i="1" s="1"/>
  <c r="BOY14" i="1"/>
  <c r="BOZ14" i="1" s="1"/>
  <c r="BPA14" i="1" s="1"/>
  <c r="BOX14" i="1"/>
  <c r="BON14" i="1"/>
  <c r="BOO14" i="1" s="1"/>
  <c r="BOP14" i="1" s="1"/>
  <c r="BOM14" i="1"/>
  <c r="BOB14" i="1"/>
  <c r="BOC14" i="1" s="1"/>
  <c r="BOD14" i="1" s="1"/>
  <c r="BOE14" i="1" s="1"/>
  <c r="BNR14" i="1"/>
  <c r="BNS14" i="1" s="1"/>
  <c r="BNT14" i="1" s="1"/>
  <c r="BNQ14" i="1"/>
  <c r="BNG14" i="1"/>
  <c r="BNH14" i="1" s="1"/>
  <c r="BNI14" i="1" s="1"/>
  <c r="BNF14" i="1"/>
  <c r="BMU14" i="1"/>
  <c r="BMV14" i="1" s="1"/>
  <c r="BMW14" i="1" s="1"/>
  <c r="BMX14" i="1" s="1"/>
  <c r="BMK14" i="1"/>
  <c r="BML14" i="1" s="1"/>
  <c r="BMM14" i="1" s="1"/>
  <c r="BMJ14" i="1"/>
  <c r="BLY14" i="1"/>
  <c r="BLZ14" i="1" s="1"/>
  <c r="BMA14" i="1" s="1"/>
  <c r="BMB14" i="1" s="1"/>
  <c r="BLN14" i="1"/>
  <c r="BLO14" i="1" s="1"/>
  <c r="BLP14" i="1" s="1"/>
  <c r="BLQ14" i="1" s="1"/>
  <c r="BLC14" i="1"/>
  <c r="BLD14" i="1" s="1"/>
  <c r="BLE14" i="1" s="1"/>
  <c r="BLF14" i="1" s="1"/>
  <c r="BKS14" i="1"/>
  <c r="BKT14" i="1" s="1"/>
  <c r="BKU14" i="1" s="1"/>
  <c r="BKR14" i="1"/>
  <c r="BKG14" i="1"/>
  <c r="BKH14" i="1" s="1"/>
  <c r="BKI14" i="1" s="1"/>
  <c r="BKJ14" i="1" s="1"/>
  <c r="BJV14" i="1"/>
  <c r="BJW14" i="1" s="1"/>
  <c r="BJX14" i="1" s="1"/>
  <c r="BJY14" i="1" s="1"/>
  <c r="BJL14" i="1"/>
  <c r="BJM14" i="1" s="1"/>
  <c r="BJN14" i="1" s="1"/>
  <c r="BJK14" i="1"/>
  <c r="BIZ14" i="1"/>
  <c r="BJA14" i="1" s="1"/>
  <c r="BJB14" i="1" s="1"/>
  <c r="BJC14" i="1" s="1"/>
  <c r="BIO14" i="1"/>
  <c r="BIP14" i="1" s="1"/>
  <c r="BIQ14" i="1" s="1"/>
  <c r="BIR14" i="1" s="1"/>
  <c r="BIE14" i="1"/>
  <c r="BIF14" i="1" s="1"/>
  <c r="BIG14" i="1" s="1"/>
  <c r="BID14" i="1"/>
  <c r="BHT14" i="1"/>
  <c r="BHU14" i="1" s="1"/>
  <c r="BHV14" i="1" s="1"/>
  <c r="BHS14" i="1"/>
  <c r="BHI14" i="1"/>
  <c r="BHJ14" i="1" s="1"/>
  <c r="BHK14" i="1" s="1"/>
  <c r="BHH14" i="1"/>
  <c r="BGW14" i="1"/>
  <c r="BGX14" i="1" s="1"/>
  <c r="BGY14" i="1" s="1"/>
  <c r="BGZ14" i="1" s="1"/>
  <c r="BGL14" i="1"/>
  <c r="BGM14" i="1" s="1"/>
  <c r="BGN14" i="1" s="1"/>
  <c r="BGO14" i="1" s="1"/>
  <c r="BGB14" i="1"/>
  <c r="BGC14" i="1" s="1"/>
  <c r="BGD14" i="1" s="1"/>
  <c r="BGA14" i="1"/>
  <c r="BFP14" i="1"/>
  <c r="BFQ14" i="1" s="1"/>
  <c r="BFR14" i="1" s="1"/>
  <c r="BFS14" i="1" s="1"/>
  <c r="BFF14" i="1"/>
  <c r="BFG14" i="1" s="1"/>
  <c r="BFH14" i="1" s="1"/>
  <c r="BFE14" i="1"/>
  <c r="BEU14" i="1"/>
  <c r="BEV14" i="1" s="1"/>
  <c r="BEW14" i="1" s="1"/>
  <c r="BET14" i="1"/>
  <c r="BEJ14" i="1"/>
  <c r="BEK14" i="1" s="1"/>
  <c r="BEL14" i="1" s="1"/>
  <c r="BEI14" i="1"/>
  <c r="BDX14" i="1"/>
  <c r="BDY14" i="1" s="1"/>
  <c r="BDZ14" i="1" s="1"/>
  <c r="BEA14" i="1" s="1"/>
  <c r="BDM14" i="1"/>
  <c r="BDN14" i="1" s="1"/>
  <c r="BDO14" i="1" s="1"/>
  <c r="BDP14" i="1" s="1"/>
  <c r="BDB14" i="1"/>
  <c r="BDC14" i="1" s="1"/>
  <c r="BDD14" i="1" s="1"/>
  <c r="BDE14" i="1" s="1"/>
  <c r="BCQ14" i="1"/>
  <c r="BCR14" i="1" s="1"/>
  <c r="BCS14" i="1" s="1"/>
  <c r="BCT14" i="1" s="1"/>
  <c r="BCF14" i="1"/>
  <c r="BCG14" i="1" s="1"/>
  <c r="BCH14" i="1" s="1"/>
  <c r="BCI14" i="1" s="1"/>
  <c r="BBV14" i="1"/>
  <c r="BBW14" i="1" s="1"/>
  <c r="BBX14" i="1" s="1"/>
  <c r="BBU14" i="1"/>
  <c r="BBJ14" i="1"/>
  <c r="BBK14" i="1" s="1"/>
  <c r="BBL14" i="1" s="1"/>
  <c r="BBM14" i="1" s="1"/>
  <c r="BAY14" i="1"/>
  <c r="BAZ14" i="1" s="1"/>
  <c r="BBA14" i="1" s="1"/>
  <c r="BBB14" i="1" s="1"/>
  <c r="BAN14" i="1"/>
  <c r="BAO14" i="1" s="1"/>
  <c r="BAP14" i="1" s="1"/>
  <c r="BAQ14" i="1" s="1"/>
  <c r="BAD14" i="1"/>
  <c r="BAE14" i="1" s="1"/>
  <c r="BAF14" i="1" s="1"/>
  <c r="BAC14" i="1"/>
  <c r="AZS14" i="1"/>
  <c r="AZT14" i="1" s="1"/>
  <c r="AZU14" i="1" s="1"/>
  <c r="AZR14" i="1"/>
  <c r="AZG14" i="1"/>
  <c r="AZH14" i="1" s="1"/>
  <c r="AZI14" i="1" s="1"/>
  <c r="AZJ14" i="1" s="1"/>
  <c r="AYW14" i="1"/>
  <c r="AYX14" i="1" s="1"/>
  <c r="AYY14" i="1" s="1"/>
  <c r="AYV14" i="1"/>
  <c r="AYK14" i="1"/>
  <c r="AYL14" i="1" s="1"/>
  <c r="AYM14" i="1" s="1"/>
  <c r="AYN14" i="1" s="1"/>
  <c r="AXZ14" i="1"/>
  <c r="AYA14" i="1" s="1"/>
  <c r="AYB14" i="1" s="1"/>
  <c r="AYC14" i="1" s="1"/>
  <c r="AXP14" i="1"/>
  <c r="AXQ14" i="1" s="1"/>
  <c r="AXR14" i="1" s="1"/>
  <c r="AXO14" i="1"/>
  <c r="AXE14" i="1"/>
  <c r="AXF14" i="1" s="1"/>
  <c r="AXG14" i="1" s="1"/>
  <c r="AXD14" i="1"/>
  <c r="AWT14" i="1"/>
  <c r="AWU14" i="1" s="1"/>
  <c r="AWV14" i="1" s="1"/>
  <c r="AWS14" i="1"/>
  <c r="AWH14" i="1"/>
  <c r="AWI14" i="1" s="1"/>
  <c r="AWJ14" i="1" s="1"/>
  <c r="AWK14" i="1" s="1"/>
  <c r="AVX14" i="1"/>
  <c r="AVY14" i="1" s="1"/>
  <c r="AVZ14" i="1" s="1"/>
  <c r="AVW14" i="1"/>
  <c r="AVM14" i="1"/>
  <c r="AVN14" i="1" s="1"/>
  <c r="AVO14" i="1" s="1"/>
  <c r="AVL14" i="1"/>
  <c r="AVA14" i="1"/>
  <c r="AVB14" i="1" s="1"/>
  <c r="AVC14" i="1" s="1"/>
  <c r="AVD14" i="1" s="1"/>
  <c r="AUP14" i="1"/>
  <c r="AUQ14" i="1" s="1"/>
  <c r="AUR14" i="1" s="1"/>
  <c r="AUS14" i="1" s="1"/>
  <c r="AUE14" i="1"/>
  <c r="AUF14" i="1" s="1"/>
  <c r="AUG14" i="1" s="1"/>
  <c r="AUH14" i="1" s="1"/>
  <c r="ATU14" i="1"/>
  <c r="ATV14" i="1" s="1"/>
  <c r="ATW14" i="1" s="1"/>
  <c r="ATT14" i="1"/>
  <c r="ATJ14" i="1"/>
  <c r="ATK14" i="1" s="1"/>
  <c r="ATL14" i="1" s="1"/>
  <c r="ATI14" i="1"/>
  <c r="ASY14" i="1"/>
  <c r="ASZ14" i="1" s="1"/>
  <c r="ATA14" i="1" s="1"/>
  <c r="ASX14" i="1"/>
  <c r="ASM14" i="1"/>
  <c r="ASN14" i="1" s="1"/>
  <c r="ASO14" i="1" s="1"/>
  <c r="ASP14" i="1" s="1"/>
  <c r="ASB14" i="1"/>
  <c r="ASC14" i="1" s="1"/>
  <c r="ASD14" i="1" s="1"/>
  <c r="ASE14" i="1" s="1"/>
  <c r="ARQ14" i="1"/>
  <c r="ARR14" i="1" s="1"/>
  <c r="ARS14" i="1" s="1"/>
  <c r="ART14" i="1" s="1"/>
  <c r="ARG14" i="1"/>
  <c r="ARH14" i="1" s="1"/>
  <c r="ARI14" i="1" s="1"/>
  <c r="ARF14" i="1"/>
  <c r="AQV14" i="1"/>
  <c r="AQW14" i="1" s="1"/>
  <c r="AQX14" i="1" s="1"/>
  <c r="AQU14" i="1"/>
  <c r="AQJ14" i="1"/>
  <c r="AQK14" i="1" s="1"/>
  <c r="AQL14" i="1" s="1"/>
  <c r="AQM14" i="1" s="1"/>
  <c r="APZ14" i="1"/>
  <c r="AQA14" i="1" s="1"/>
  <c r="AQB14" i="1" s="1"/>
  <c r="APY14" i="1"/>
  <c r="APO14" i="1"/>
  <c r="APP14" i="1" s="1"/>
  <c r="APQ14" i="1" s="1"/>
  <c r="APN14" i="1"/>
  <c r="APC14" i="1"/>
  <c r="APD14" i="1" s="1"/>
  <c r="APE14" i="1" s="1"/>
  <c r="APF14" i="1" s="1"/>
  <c r="AOR14" i="1"/>
  <c r="AOS14" i="1" s="1"/>
  <c r="AOT14" i="1" s="1"/>
  <c r="AOU14" i="1" s="1"/>
  <c r="AOH14" i="1"/>
  <c r="AOI14" i="1" s="1"/>
  <c r="AOJ14" i="1" s="1"/>
  <c r="AOG14" i="1"/>
  <c r="ANV14" i="1"/>
  <c r="ANW14" i="1" s="1"/>
  <c r="ANX14" i="1" s="1"/>
  <c r="ANY14" i="1" s="1"/>
  <c r="ANK14" i="1"/>
  <c r="ANL14" i="1" s="1"/>
  <c r="ANM14" i="1" s="1"/>
  <c r="ANN14" i="1" s="1"/>
  <c r="ANA14" i="1"/>
  <c r="ANB14" i="1" s="1"/>
  <c r="ANC14" i="1" s="1"/>
  <c r="AMZ14" i="1"/>
  <c r="AMP14" i="1"/>
  <c r="AMQ14" i="1" s="1"/>
  <c r="AMR14" i="1" s="1"/>
  <c r="AMO14" i="1"/>
  <c r="AMD14" i="1"/>
  <c r="AME14" i="1" s="1"/>
  <c r="AMF14" i="1" s="1"/>
  <c r="AMG14" i="1" s="1"/>
  <c r="ALT14" i="1"/>
  <c r="ALU14" i="1" s="1"/>
  <c r="ALV14" i="1" s="1"/>
  <c r="ALS14" i="1"/>
  <c r="ALH14" i="1"/>
  <c r="ALI14" i="1" s="1"/>
  <c r="ALJ14" i="1" s="1"/>
  <c r="ALK14" i="1" s="1"/>
  <c r="AKX14" i="1"/>
  <c r="AKY14" i="1" s="1"/>
  <c r="AKZ14" i="1" s="1"/>
  <c r="AKW14" i="1"/>
  <c r="AKL14" i="1"/>
  <c r="AKM14" i="1" s="1"/>
  <c r="AKN14" i="1" s="1"/>
  <c r="AKO14" i="1" s="1"/>
  <c r="AKB14" i="1"/>
  <c r="AKC14" i="1" s="1"/>
  <c r="AKD14" i="1" s="1"/>
  <c r="AKA14" i="1"/>
  <c r="AJP14" i="1"/>
  <c r="AJQ14" i="1" s="1"/>
  <c r="AJR14" i="1" s="1"/>
  <c r="AJS14" i="1" s="1"/>
  <c r="AJE14" i="1"/>
  <c r="AJF14" i="1" s="1"/>
  <c r="AJG14" i="1" s="1"/>
  <c r="AJH14" i="1" s="1"/>
  <c r="AIT14" i="1"/>
  <c r="AIU14" i="1" s="1"/>
  <c r="AIV14" i="1" s="1"/>
  <c r="AIW14" i="1" s="1"/>
  <c r="AII14" i="1"/>
  <c r="AIJ14" i="1" s="1"/>
  <c r="AIK14" i="1" s="1"/>
  <c r="AIL14" i="1" s="1"/>
  <c r="AHY14" i="1"/>
  <c r="AHZ14" i="1" s="1"/>
  <c r="AIA14" i="1" s="1"/>
  <c r="AHX14" i="1"/>
  <c r="AHM14" i="1"/>
  <c r="AHN14" i="1" s="1"/>
  <c r="AHO14" i="1" s="1"/>
  <c r="AHP14" i="1" s="1"/>
  <c r="AHC14" i="1"/>
  <c r="AHD14" i="1" s="1"/>
  <c r="AHE14" i="1" s="1"/>
  <c r="AHB14" i="1"/>
  <c r="AGR14" i="1"/>
  <c r="AGS14" i="1" s="1"/>
  <c r="AGT14" i="1" s="1"/>
  <c r="AGQ14" i="1"/>
  <c r="AGF14" i="1"/>
  <c r="AGG14" i="1" s="1"/>
  <c r="AGH14" i="1" s="1"/>
  <c r="AGI14" i="1" s="1"/>
  <c r="AFV14" i="1"/>
  <c r="AFW14" i="1" s="1"/>
  <c r="AFX14" i="1" s="1"/>
  <c r="AFU14" i="1"/>
  <c r="AFK14" i="1"/>
  <c r="AFL14" i="1" s="1"/>
  <c r="AFM14" i="1" s="1"/>
  <c r="AFJ14" i="1"/>
  <c r="AEY14" i="1"/>
  <c r="AEZ14" i="1" s="1"/>
  <c r="AFA14" i="1" s="1"/>
  <c r="AFB14" i="1" s="1"/>
  <c r="AEO14" i="1"/>
  <c r="AEP14" i="1" s="1"/>
  <c r="AEQ14" i="1" s="1"/>
  <c r="AEN14" i="1"/>
  <c r="AED14" i="1"/>
  <c r="AEE14" i="1" s="1"/>
  <c r="AEF14" i="1" s="1"/>
  <c r="AEC14" i="1"/>
  <c r="ADR14" i="1"/>
  <c r="ADS14" i="1" s="1"/>
  <c r="ADT14" i="1" s="1"/>
  <c r="ADU14" i="1" s="1"/>
  <c r="ADG14" i="1"/>
  <c r="ADH14" i="1" s="1"/>
  <c r="ADI14" i="1" s="1"/>
  <c r="ADJ14" i="1" s="1"/>
  <c r="ACV14" i="1"/>
  <c r="ACW14" i="1" s="1"/>
  <c r="ACX14" i="1" s="1"/>
  <c r="ACY14" i="1" s="1"/>
  <c r="ACL14" i="1"/>
  <c r="ACM14" i="1" s="1"/>
  <c r="ACN14" i="1" s="1"/>
  <c r="ACK14" i="1"/>
  <c r="ABZ14" i="1"/>
  <c r="ACA14" i="1" s="1"/>
  <c r="ACB14" i="1" s="1"/>
  <c r="ACC14" i="1" s="1"/>
  <c r="ABO14" i="1"/>
  <c r="ABP14" i="1" s="1"/>
  <c r="ABQ14" i="1" s="1"/>
  <c r="ABR14" i="1" s="1"/>
  <c r="ABE14" i="1"/>
  <c r="ABF14" i="1" s="1"/>
  <c r="ABG14" i="1" s="1"/>
  <c r="ABD14" i="1"/>
  <c r="AAS14" i="1"/>
  <c r="AAT14" i="1" s="1"/>
  <c r="AAU14" i="1" s="1"/>
  <c r="AAV14" i="1" s="1"/>
  <c r="AAH14" i="1"/>
  <c r="AAI14" i="1" s="1"/>
  <c r="AAJ14" i="1" s="1"/>
  <c r="AAK14" i="1" s="1"/>
  <c r="ZW14" i="1"/>
  <c r="ZX14" i="1" s="1"/>
  <c r="ZY14" i="1" s="1"/>
  <c r="ZZ14" i="1" s="1"/>
  <c r="ZL14" i="1"/>
  <c r="ZM14" i="1" s="1"/>
  <c r="ZN14" i="1" s="1"/>
  <c r="ZO14" i="1" s="1"/>
  <c r="ZB14" i="1"/>
  <c r="ZC14" i="1" s="1"/>
  <c r="ZD14" i="1" s="1"/>
  <c r="ZA14" i="1"/>
  <c r="YP14" i="1"/>
  <c r="YQ14" i="1" s="1"/>
  <c r="YR14" i="1" s="1"/>
  <c r="YS14" i="1" s="1"/>
  <c r="YF14" i="1"/>
  <c r="YG14" i="1" s="1"/>
  <c r="YH14" i="1" s="1"/>
  <c r="YE14" i="1"/>
  <c r="XT14" i="1"/>
  <c r="XU14" i="1" s="1"/>
  <c r="XV14" i="1" s="1"/>
  <c r="XW14" i="1" s="1"/>
  <c r="XI14" i="1"/>
  <c r="XJ14" i="1" s="1"/>
  <c r="XK14" i="1" s="1"/>
  <c r="XL14" i="1" s="1"/>
  <c r="WY14" i="1"/>
  <c r="WZ14" i="1" s="1"/>
  <c r="XA14" i="1" s="1"/>
  <c r="WX14" i="1"/>
  <c r="WM14" i="1"/>
  <c r="WN14" i="1" s="1"/>
  <c r="WO14" i="1" s="1"/>
  <c r="WP14" i="1" s="1"/>
  <c r="WB14" i="1"/>
  <c r="WC14" i="1" s="1"/>
  <c r="WD14" i="1" s="1"/>
  <c r="WE14" i="1" s="1"/>
  <c r="VQ14" i="1"/>
  <c r="VR14" i="1" s="1"/>
  <c r="VS14" i="1" s="1"/>
  <c r="VT14" i="1" s="1"/>
  <c r="VG14" i="1"/>
  <c r="VH14" i="1" s="1"/>
  <c r="VI14" i="1" s="1"/>
  <c r="VF14" i="1"/>
  <c r="UU14" i="1"/>
  <c r="UV14" i="1" s="1"/>
  <c r="UW14" i="1" s="1"/>
  <c r="UX14" i="1" s="1"/>
  <c r="UJ14" i="1"/>
  <c r="UK14" i="1" s="1"/>
  <c r="UL14" i="1" s="1"/>
  <c r="UM14" i="1" s="1"/>
  <c r="TZ14" i="1"/>
  <c r="UA14" i="1" s="1"/>
  <c r="UB14" i="1" s="1"/>
  <c r="TY14" i="1"/>
  <c r="TN14" i="1"/>
  <c r="TO14" i="1" s="1"/>
  <c r="TP14" i="1" s="1"/>
  <c r="TQ14" i="1" s="1"/>
  <c r="TC14" i="1"/>
  <c r="TD14" i="1" s="1"/>
  <c r="TE14" i="1" s="1"/>
  <c r="TF14" i="1" s="1"/>
  <c r="SS14" i="1"/>
  <c r="ST14" i="1" s="1"/>
  <c r="SU14" i="1" s="1"/>
  <c r="SR14" i="1"/>
  <c r="SH14" i="1"/>
  <c r="SI14" i="1" s="1"/>
  <c r="SJ14" i="1" s="1"/>
  <c r="SG14" i="1"/>
  <c r="RW14" i="1"/>
  <c r="RX14" i="1" s="1"/>
  <c r="RY14" i="1" s="1"/>
  <c r="RV14" i="1"/>
  <c r="RK14" i="1"/>
  <c r="RL14" i="1" s="1"/>
  <c r="RM14" i="1" s="1"/>
  <c r="RN14" i="1" s="1"/>
  <c r="RA14" i="1"/>
  <c r="RB14" i="1" s="1"/>
  <c r="RC14" i="1" s="1"/>
  <c r="QZ14" i="1"/>
  <c r="QP14" i="1"/>
  <c r="QQ14" i="1" s="1"/>
  <c r="QR14" i="1" s="1"/>
  <c r="QO14" i="1"/>
  <c r="QE14" i="1"/>
  <c r="QF14" i="1" s="1"/>
  <c r="QG14" i="1" s="1"/>
  <c r="QD14" i="1"/>
  <c r="PS14" i="1"/>
  <c r="PT14" i="1" s="1"/>
  <c r="PU14" i="1" s="1"/>
  <c r="PV14" i="1" s="1"/>
  <c r="PH14" i="1"/>
  <c r="PI14" i="1" s="1"/>
  <c r="PJ14" i="1" s="1"/>
  <c r="PK14" i="1" s="1"/>
  <c r="OW14" i="1"/>
  <c r="OX14" i="1" s="1"/>
  <c r="OY14" i="1" s="1"/>
  <c r="OZ14" i="1" s="1"/>
  <c r="OL14" i="1"/>
  <c r="OM14" i="1" s="1"/>
  <c r="ON14" i="1" s="1"/>
  <c r="OO14" i="1" s="1"/>
  <c r="OA14" i="1"/>
  <c r="OB14" i="1" s="1"/>
  <c r="OC14" i="1" s="1"/>
  <c r="OD14" i="1" s="1"/>
  <c r="NQ14" i="1"/>
  <c r="NR14" i="1" s="1"/>
  <c r="NS14" i="1" s="1"/>
  <c r="NP14" i="1"/>
  <c r="NF14" i="1"/>
  <c r="NG14" i="1" s="1"/>
  <c r="NH14" i="1" s="1"/>
  <c r="NE14" i="1"/>
  <c r="MU14" i="1"/>
  <c r="MV14" i="1" s="1"/>
  <c r="MW14" i="1" s="1"/>
  <c r="MT14" i="1"/>
  <c r="MI14" i="1"/>
  <c r="MJ14" i="1" s="1"/>
  <c r="MK14" i="1" s="1"/>
  <c r="ML14" i="1" s="1"/>
  <c r="LY14" i="1"/>
  <c r="LZ14" i="1" s="1"/>
  <c r="MA14" i="1" s="1"/>
  <c r="LX14" i="1"/>
  <c r="LM14" i="1"/>
  <c r="LN14" i="1" s="1"/>
  <c r="LO14" i="1" s="1"/>
  <c r="LP14" i="1" s="1"/>
  <c r="LC14" i="1"/>
  <c r="LD14" i="1" s="1"/>
  <c r="LE14" i="1" s="1"/>
  <c r="LB14" i="1"/>
  <c r="KQ14" i="1"/>
  <c r="KR14" i="1" s="1"/>
  <c r="KS14" i="1" s="1"/>
  <c r="KT14" i="1" s="1"/>
  <c r="KG14" i="1"/>
  <c r="KH14" i="1" s="1"/>
  <c r="KI14" i="1" s="1"/>
  <c r="KF14" i="1"/>
  <c r="JV14" i="1"/>
  <c r="JW14" i="1" s="1"/>
  <c r="JX14" i="1" s="1"/>
  <c r="JU14" i="1"/>
  <c r="JJ14" i="1"/>
  <c r="JK14" i="1" s="1"/>
  <c r="JL14" i="1" s="1"/>
  <c r="JM14" i="1" s="1"/>
  <c r="IZ14" i="1"/>
  <c r="JA14" i="1" s="1"/>
  <c r="JB14" i="1" s="1"/>
  <c r="IY14" i="1"/>
  <c r="IN14" i="1"/>
  <c r="IO14" i="1" s="1"/>
  <c r="IP14" i="1" s="1"/>
  <c r="IQ14" i="1" s="1"/>
  <c r="IC14" i="1"/>
  <c r="ID14" i="1" s="1"/>
  <c r="IE14" i="1" s="1"/>
  <c r="IF14" i="1" s="1"/>
  <c r="HR14" i="1"/>
  <c r="HS14" i="1" s="1"/>
  <c r="HT14" i="1" s="1"/>
  <c r="HU14" i="1" s="1"/>
  <c r="HG14" i="1"/>
  <c r="HH14" i="1" s="1"/>
  <c r="HI14" i="1" s="1"/>
  <c r="HJ14" i="1" s="1"/>
  <c r="GV14" i="1"/>
  <c r="GW14" i="1" s="1"/>
  <c r="GX14" i="1" s="1"/>
  <c r="GY14" i="1" s="1"/>
  <c r="GK14" i="1"/>
  <c r="GL14" i="1" s="1"/>
  <c r="GM14" i="1" s="1"/>
  <c r="GN14" i="1" s="1"/>
  <c r="FZ14" i="1"/>
  <c r="GA14" i="1" s="1"/>
  <c r="GB14" i="1" s="1"/>
  <c r="GC14" i="1" s="1"/>
  <c r="FO14" i="1"/>
  <c r="FP14" i="1" s="1"/>
  <c r="FQ14" i="1" s="1"/>
  <c r="FR14" i="1" s="1"/>
  <c r="FD14" i="1"/>
  <c r="FE14" i="1" s="1"/>
  <c r="FF14" i="1" s="1"/>
  <c r="FG14" i="1" s="1"/>
  <c r="ES14" i="1"/>
  <c r="ET14" i="1" s="1"/>
  <c r="EU14" i="1" s="1"/>
  <c r="EV14" i="1" s="1"/>
  <c r="EI14" i="1"/>
  <c r="EJ14" i="1" s="1"/>
  <c r="EK14" i="1" s="1"/>
  <c r="EH14" i="1"/>
  <c r="DW14" i="1"/>
  <c r="DX14" i="1" s="1"/>
  <c r="DY14" i="1" s="1"/>
  <c r="DZ14" i="1" s="1"/>
  <c r="DM14" i="1"/>
  <c r="DN14" i="1" s="1"/>
  <c r="DO14" i="1" s="1"/>
  <c r="DL14" i="1"/>
  <c r="DB14" i="1"/>
  <c r="DC14" i="1" s="1"/>
  <c r="DD14" i="1" s="1"/>
  <c r="DA14" i="1"/>
  <c r="CP14" i="1"/>
  <c r="CQ14" i="1" s="1"/>
  <c r="CR14" i="1" s="1"/>
  <c r="CS14" i="1" s="1"/>
  <c r="CE14" i="1"/>
  <c r="CF14" i="1" s="1"/>
  <c r="CG14" i="1" s="1"/>
  <c r="CH14" i="1" s="1"/>
  <c r="BU14" i="1"/>
  <c r="BV14" i="1" s="1"/>
  <c r="BW14" i="1" s="1"/>
  <c r="BT14" i="1"/>
  <c r="BI14" i="1"/>
  <c r="BJ14" i="1" s="1"/>
  <c r="BK14" i="1" s="1"/>
  <c r="BL14" i="1" s="1"/>
  <c r="AY14" i="1"/>
  <c r="AZ14" i="1" s="1"/>
  <c r="BA14" i="1" s="1"/>
  <c r="AX14" i="1"/>
  <c r="AN14" i="1"/>
  <c r="AO14" i="1" s="1"/>
  <c r="AP14" i="1" s="1"/>
  <c r="AM14" i="1"/>
  <c r="AB14" i="1"/>
  <c r="AC14" i="1" s="1"/>
  <c r="AD14" i="1" s="1"/>
  <c r="AE14" i="1" s="1"/>
  <c r="Q14" i="1"/>
  <c r="R14" i="1" s="1"/>
  <c r="S14" i="1" s="1"/>
  <c r="T14" i="1" s="1"/>
  <c r="F14" i="1"/>
  <c r="G14" i="1" s="1"/>
  <c r="H14" i="1" s="1"/>
  <c r="I14" i="1" s="1"/>
  <c r="CLI13" i="1"/>
  <c r="CLJ13" i="1" s="1"/>
  <c r="CLK13" i="1" s="1"/>
  <c r="CLL13" i="1" s="1"/>
  <c r="CKX13" i="1"/>
  <c r="CKY13" i="1" s="1"/>
  <c r="CKZ13" i="1" s="1"/>
  <c r="CLA13" i="1" s="1"/>
  <c r="CKN13" i="1"/>
  <c r="CKO13" i="1" s="1"/>
  <c r="CKP13" i="1" s="1"/>
  <c r="CKM13" i="1"/>
  <c r="CKC13" i="1"/>
  <c r="CKD13" i="1" s="1"/>
  <c r="CKE13" i="1" s="1"/>
  <c r="CKB13" i="1"/>
  <c r="CJR13" i="1"/>
  <c r="CJS13" i="1" s="1"/>
  <c r="CJT13" i="1" s="1"/>
  <c r="CJQ13" i="1"/>
  <c r="CJF13" i="1"/>
  <c r="CJG13" i="1" s="1"/>
  <c r="CJH13" i="1" s="1"/>
  <c r="CJI13" i="1" s="1"/>
  <c r="CIU13" i="1"/>
  <c r="CIV13" i="1" s="1"/>
  <c r="CIW13" i="1" s="1"/>
  <c r="CIX13" i="1" s="1"/>
  <c r="CIK13" i="1"/>
  <c r="CIL13" i="1" s="1"/>
  <c r="CIM13" i="1" s="1"/>
  <c r="CIJ13" i="1"/>
  <c r="CHZ13" i="1"/>
  <c r="CIA13" i="1" s="1"/>
  <c r="CIB13" i="1" s="1"/>
  <c r="CHY13" i="1"/>
  <c r="CHN13" i="1"/>
  <c r="CHO13" i="1" s="1"/>
  <c r="CHP13" i="1" s="1"/>
  <c r="CHQ13" i="1" s="1"/>
  <c r="CHD13" i="1"/>
  <c r="CHE13" i="1" s="1"/>
  <c r="CHF13" i="1" s="1"/>
  <c r="CHC13" i="1"/>
  <c r="CGS13" i="1"/>
  <c r="CGT13" i="1" s="1"/>
  <c r="CGU13" i="1" s="1"/>
  <c r="CGR13" i="1"/>
  <c r="CGG13" i="1"/>
  <c r="CGH13" i="1" s="1"/>
  <c r="CGI13" i="1" s="1"/>
  <c r="CGJ13" i="1" s="1"/>
  <c r="CFW13" i="1"/>
  <c r="CFX13" i="1" s="1"/>
  <c r="CFY13" i="1" s="1"/>
  <c r="CFV13" i="1"/>
  <c r="CFK13" i="1"/>
  <c r="CFL13" i="1" s="1"/>
  <c r="CFM13" i="1" s="1"/>
  <c r="CFN13" i="1" s="1"/>
  <c r="CFA13" i="1"/>
  <c r="CFB13" i="1" s="1"/>
  <c r="CFC13" i="1" s="1"/>
  <c r="CEZ13" i="1"/>
  <c r="CEO13" i="1"/>
  <c r="CEP13" i="1" s="1"/>
  <c r="CEQ13" i="1" s="1"/>
  <c r="CER13" i="1" s="1"/>
  <c r="CEE13" i="1"/>
  <c r="CEF13" i="1" s="1"/>
  <c r="CEG13" i="1" s="1"/>
  <c r="CED13" i="1"/>
  <c r="CDS13" i="1"/>
  <c r="CDT13" i="1" s="1"/>
  <c r="CDU13" i="1" s="1"/>
  <c r="CDV13" i="1" s="1"/>
  <c r="CDH13" i="1"/>
  <c r="CDI13" i="1" s="1"/>
  <c r="CDJ13" i="1" s="1"/>
  <c r="CDK13" i="1" s="1"/>
  <c r="CCX13" i="1"/>
  <c r="CCY13" i="1" s="1"/>
  <c r="CCZ13" i="1" s="1"/>
  <c r="CCW13" i="1"/>
  <c r="CCL13" i="1"/>
  <c r="CCM13" i="1" s="1"/>
  <c r="CCN13" i="1" s="1"/>
  <c r="CCO13" i="1" s="1"/>
  <c r="CCB13" i="1"/>
  <c r="CCC13" i="1" s="1"/>
  <c r="CCD13" i="1" s="1"/>
  <c r="CCA13" i="1"/>
  <c r="CBQ13" i="1"/>
  <c r="CBR13" i="1" s="1"/>
  <c r="CBS13" i="1" s="1"/>
  <c r="CBP13" i="1"/>
  <c r="CBF13" i="1"/>
  <c r="CBG13" i="1" s="1"/>
  <c r="CBH13" i="1" s="1"/>
  <c r="CBE13" i="1"/>
  <c r="CAU13" i="1"/>
  <c r="CAV13" i="1" s="1"/>
  <c r="CAW13" i="1" s="1"/>
  <c r="CAT13" i="1"/>
  <c r="CAI13" i="1"/>
  <c r="CAJ13" i="1" s="1"/>
  <c r="CAK13" i="1" s="1"/>
  <c r="CAL13" i="1" s="1"/>
  <c r="BZX13" i="1"/>
  <c r="BZY13" i="1" s="1"/>
  <c r="BZZ13" i="1" s="1"/>
  <c r="CAA13" i="1" s="1"/>
  <c r="BZN13" i="1"/>
  <c r="BZO13" i="1" s="1"/>
  <c r="BZP13" i="1" s="1"/>
  <c r="BZM13" i="1"/>
  <c r="BZC13" i="1"/>
  <c r="BZD13" i="1" s="1"/>
  <c r="BZE13" i="1" s="1"/>
  <c r="BZB13" i="1"/>
  <c r="BYQ13" i="1"/>
  <c r="BYR13" i="1" s="1"/>
  <c r="BYS13" i="1" s="1"/>
  <c r="BYT13" i="1" s="1"/>
  <c r="BYG13" i="1"/>
  <c r="BYH13" i="1" s="1"/>
  <c r="BYI13" i="1" s="1"/>
  <c r="BYF13" i="1"/>
  <c r="BXU13" i="1"/>
  <c r="BXV13" i="1" s="1"/>
  <c r="BXW13" i="1" s="1"/>
  <c r="BXX13" i="1" s="1"/>
  <c r="BXJ13" i="1"/>
  <c r="BXK13" i="1" s="1"/>
  <c r="BXL13" i="1" s="1"/>
  <c r="BXM13" i="1" s="1"/>
  <c r="BWZ13" i="1"/>
  <c r="BXA13" i="1" s="1"/>
  <c r="BXB13" i="1" s="1"/>
  <c r="BWY13" i="1"/>
  <c r="BWN13" i="1"/>
  <c r="BWO13" i="1" s="1"/>
  <c r="BWP13" i="1" s="1"/>
  <c r="BWQ13" i="1" s="1"/>
  <c r="BWC13" i="1"/>
  <c r="BWD13" i="1" s="1"/>
  <c r="BWE13" i="1" s="1"/>
  <c r="BWF13" i="1" s="1"/>
  <c r="BVS13" i="1"/>
  <c r="BVT13" i="1" s="1"/>
  <c r="BVU13" i="1" s="1"/>
  <c r="BVR13" i="1"/>
  <c r="BVH13" i="1"/>
  <c r="BVI13" i="1" s="1"/>
  <c r="BVJ13" i="1" s="1"/>
  <c r="BVG13" i="1"/>
  <c r="BUV13" i="1"/>
  <c r="BUW13" i="1" s="1"/>
  <c r="BUX13" i="1" s="1"/>
  <c r="BUY13" i="1" s="1"/>
  <c r="BUK13" i="1"/>
  <c r="BUL13" i="1" s="1"/>
  <c r="BUM13" i="1" s="1"/>
  <c r="BUN13" i="1" s="1"/>
  <c r="BTZ13" i="1"/>
  <c r="BUA13" i="1" s="1"/>
  <c r="BUB13" i="1" s="1"/>
  <c r="BUC13" i="1" s="1"/>
  <c r="BTO13" i="1"/>
  <c r="BTP13" i="1" s="1"/>
  <c r="BTQ13" i="1" s="1"/>
  <c r="BTR13" i="1" s="1"/>
  <c r="BTE13" i="1"/>
  <c r="BTF13" i="1" s="1"/>
  <c r="BTG13" i="1" s="1"/>
  <c r="BTD13" i="1"/>
  <c r="BSS13" i="1"/>
  <c r="BST13" i="1" s="1"/>
  <c r="BSU13" i="1" s="1"/>
  <c r="BSV13" i="1" s="1"/>
  <c r="BSI13" i="1"/>
  <c r="BSJ13" i="1" s="1"/>
  <c r="BSK13" i="1" s="1"/>
  <c r="BSH13" i="1"/>
  <c r="BRW13" i="1"/>
  <c r="BRX13" i="1" s="1"/>
  <c r="BRY13" i="1" s="1"/>
  <c r="BRZ13" i="1" s="1"/>
  <c r="BRL13" i="1"/>
  <c r="BRM13" i="1" s="1"/>
  <c r="BRN13" i="1" s="1"/>
  <c r="BRO13" i="1" s="1"/>
  <c r="BRB13" i="1"/>
  <c r="BRC13" i="1" s="1"/>
  <c r="BRD13" i="1" s="1"/>
  <c r="BRA13" i="1"/>
  <c r="BQQ13" i="1"/>
  <c r="BQR13" i="1" s="1"/>
  <c r="BQS13" i="1" s="1"/>
  <c r="BQP13" i="1"/>
  <c r="BQE13" i="1"/>
  <c r="BQF13" i="1" s="1"/>
  <c r="BQG13" i="1" s="1"/>
  <c r="BQH13" i="1" s="1"/>
  <c r="BPT13" i="1"/>
  <c r="BPU13" i="1" s="1"/>
  <c r="BPV13" i="1" s="1"/>
  <c r="BPW13" i="1" s="1"/>
  <c r="BPJ13" i="1"/>
  <c r="BPK13" i="1" s="1"/>
  <c r="BPL13" i="1" s="1"/>
  <c r="BPI13" i="1"/>
  <c r="BOY13" i="1"/>
  <c r="BOZ13" i="1" s="1"/>
  <c r="BPA13" i="1" s="1"/>
  <c r="BOX13" i="1"/>
  <c r="BOM13" i="1"/>
  <c r="BON13" i="1" s="1"/>
  <c r="BOO13" i="1" s="1"/>
  <c r="BOP13" i="1" s="1"/>
  <c r="BOC13" i="1"/>
  <c r="BOD13" i="1" s="1"/>
  <c r="BOE13" i="1" s="1"/>
  <c r="BOB13" i="1"/>
  <c r="BNQ13" i="1"/>
  <c r="BNR13" i="1" s="1"/>
  <c r="BNS13" i="1" s="1"/>
  <c r="BNT13" i="1" s="1"/>
  <c r="BNF13" i="1"/>
  <c r="BNG13" i="1" s="1"/>
  <c r="BNH13" i="1" s="1"/>
  <c r="BNI13" i="1" s="1"/>
  <c r="BMV13" i="1"/>
  <c r="BMW13" i="1" s="1"/>
  <c r="BMX13" i="1" s="1"/>
  <c r="BMU13" i="1"/>
  <c r="BMK13" i="1"/>
  <c r="BML13" i="1" s="1"/>
  <c r="BMM13" i="1" s="1"/>
  <c r="BMJ13" i="1"/>
  <c r="BLY13" i="1"/>
  <c r="BLZ13" i="1" s="1"/>
  <c r="BMA13" i="1" s="1"/>
  <c r="BMB13" i="1" s="1"/>
  <c r="BLN13" i="1"/>
  <c r="BLO13" i="1" s="1"/>
  <c r="BLP13" i="1" s="1"/>
  <c r="BLQ13" i="1" s="1"/>
  <c r="BLC13" i="1"/>
  <c r="BLD13" i="1" s="1"/>
  <c r="BLE13" i="1" s="1"/>
  <c r="BLF13" i="1" s="1"/>
  <c r="BKS13" i="1"/>
  <c r="BKT13" i="1" s="1"/>
  <c r="BKU13" i="1" s="1"/>
  <c r="BKR13" i="1"/>
  <c r="BKG13" i="1"/>
  <c r="BKH13" i="1" s="1"/>
  <c r="BKI13" i="1" s="1"/>
  <c r="BKJ13" i="1" s="1"/>
  <c r="BJV13" i="1"/>
  <c r="BJW13" i="1" s="1"/>
  <c r="BJX13" i="1" s="1"/>
  <c r="BJY13" i="1" s="1"/>
  <c r="BJL13" i="1"/>
  <c r="BJM13" i="1" s="1"/>
  <c r="BJN13" i="1" s="1"/>
  <c r="BJK13" i="1"/>
  <c r="BJA13" i="1"/>
  <c r="BJB13" i="1" s="1"/>
  <c r="BJC13" i="1" s="1"/>
  <c r="BIZ13" i="1"/>
  <c r="BIO13" i="1"/>
  <c r="BIP13" i="1" s="1"/>
  <c r="BIQ13" i="1" s="1"/>
  <c r="BIR13" i="1" s="1"/>
  <c r="BID13" i="1"/>
  <c r="BIE13" i="1" s="1"/>
  <c r="BIF13" i="1" s="1"/>
  <c r="BIG13" i="1" s="1"/>
  <c r="BHT13" i="1"/>
  <c r="BHU13" i="1" s="1"/>
  <c r="BHV13" i="1" s="1"/>
  <c r="BHS13" i="1"/>
  <c r="BHH13" i="1"/>
  <c r="BHI13" i="1" s="1"/>
  <c r="BHJ13" i="1" s="1"/>
  <c r="BHK13" i="1" s="1"/>
  <c r="BGX13" i="1"/>
  <c r="BGY13" i="1" s="1"/>
  <c r="BGZ13" i="1" s="1"/>
  <c r="BGW13" i="1"/>
  <c r="BGM13" i="1"/>
  <c r="BGN13" i="1" s="1"/>
  <c r="BGO13" i="1" s="1"/>
  <c r="BGL13" i="1"/>
  <c r="BGB13" i="1"/>
  <c r="BGC13" i="1" s="1"/>
  <c r="BGD13" i="1" s="1"/>
  <c r="BGA13" i="1"/>
  <c r="BFP13" i="1"/>
  <c r="BFQ13" i="1" s="1"/>
  <c r="BFR13" i="1" s="1"/>
  <c r="BFS13" i="1" s="1"/>
  <c r="BFF13" i="1"/>
  <c r="BFG13" i="1" s="1"/>
  <c r="BFH13" i="1" s="1"/>
  <c r="BFE13" i="1"/>
  <c r="BET13" i="1"/>
  <c r="BEU13" i="1" s="1"/>
  <c r="BEV13" i="1" s="1"/>
  <c r="BEW13" i="1" s="1"/>
  <c r="BEJ13" i="1"/>
  <c r="BEK13" i="1" s="1"/>
  <c r="BEL13" i="1" s="1"/>
  <c r="BEI13" i="1"/>
  <c r="BDY13" i="1"/>
  <c r="BDZ13" i="1" s="1"/>
  <c r="BEA13" i="1" s="1"/>
  <c r="BDX13" i="1"/>
  <c r="BDM13" i="1"/>
  <c r="BDN13" i="1" s="1"/>
  <c r="BDO13" i="1" s="1"/>
  <c r="BDP13" i="1" s="1"/>
  <c r="BDC13" i="1"/>
  <c r="BDD13" i="1" s="1"/>
  <c r="BDE13" i="1" s="1"/>
  <c r="BDB13" i="1"/>
  <c r="BCQ13" i="1"/>
  <c r="BCR13" i="1" s="1"/>
  <c r="BCS13" i="1" s="1"/>
  <c r="BCT13" i="1" s="1"/>
  <c r="BCG13" i="1"/>
  <c r="BCH13" i="1" s="1"/>
  <c r="BCI13" i="1" s="1"/>
  <c r="BCF13" i="1"/>
  <c r="BBV13" i="1"/>
  <c r="BBW13" i="1" s="1"/>
  <c r="BBX13" i="1" s="1"/>
  <c r="BBU13" i="1"/>
  <c r="BBJ13" i="1"/>
  <c r="BBK13" i="1" s="1"/>
  <c r="BBL13" i="1" s="1"/>
  <c r="BBM13" i="1" s="1"/>
  <c r="BAZ13" i="1"/>
  <c r="BBA13" i="1" s="1"/>
  <c r="BBB13" i="1" s="1"/>
  <c r="BAY13" i="1"/>
  <c r="BAO13" i="1"/>
  <c r="BAP13" i="1" s="1"/>
  <c r="BAQ13" i="1" s="1"/>
  <c r="BAN13" i="1"/>
  <c r="BAD13" i="1"/>
  <c r="BAE13" i="1" s="1"/>
  <c r="BAF13" i="1" s="1"/>
  <c r="BAC13" i="1"/>
  <c r="AZR13" i="1"/>
  <c r="AZS13" i="1" s="1"/>
  <c r="AZT13" i="1" s="1"/>
  <c r="AZU13" i="1" s="1"/>
  <c r="AZG13" i="1"/>
  <c r="AZH13" i="1" s="1"/>
  <c r="AZI13" i="1" s="1"/>
  <c r="AZJ13" i="1" s="1"/>
  <c r="AYW13" i="1"/>
  <c r="AYX13" i="1" s="1"/>
  <c r="AYY13" i="1" s="1"/>
  <c r="AYV13" i="1"/>
  <c r="AYK13" i="1"/>
  <c r="AYL13" i="1" s="1"/>
  <c r="AYM13" i="1" s="1"/>
  <c r="AYN13" i="1" s="1"/>
  <c r="AYA13" i="1"/>
  <c r="AYB13" i="1" s="1"/>
  <c r="AYC13" i="1" s="1"/>
  <c r="AXZ13" i="1"/>
  <c r="AXP13" i="1"/>
  <c r="AXQ13" i="1" s="1"/>
  <c r="AXR13" i="1" s="1"/>
  <c r="AXO13" i="1"/>
  <c r="AXD13" i="1"/>
  <c r="AXE13" i="1" s="1"/>
  <c r="AXF13" i="1" s="1"/>
  <c r="AXG13" i="1" s="1"/>
  <c r="AWS13" i="1"/>
  <c r="AWT13" i="1" s="1"/>
  <c r="AWU13" i="1" s="1"/>
  <c r="AWV13" i="1" s="1"/>
  <c r="AWH13" i="1"/>
  <c r="AWI13" i="1" s="1"/>
  <c r="AWJ13" i="1" s="1"/>
  <c r="AWK13" i="1" s="1"/>
  <c r="AVW13" i="1"/>
  <c r="AVX13" i="1" s="1"/>
  <c r="AVY13" i="1" s="1"/>
  <c r="AVZ13" i="1" s="1"/>
  <c r="AVM13" i="1"/>
  <c r="AVN13" i="1" s="1"/>
  <c r="AVO13" i="1" s="1"/>
  <c r="AVL13" i="1"/>
  <c r="AVA13" i="1"/>
  <c r="AVB13" i="1" s="1"/>
  <c r="AVC13" i="1" s="1"/>
  <c r="AVD13" i="1" s="1"/>
  <c r="AUP13" i="1"/>
  <c r="AUQ13" i="1" s="1"/>
  <c r="AUR13" i="1" s="1"/>
  <c r="AUS13" i="1" s="1"/>
  <c r="AUE13" i="1"/>
  <c r="AUF13" i="1" s="1"/>
  <c r="AUG13" i="1" s="1"/>
  <c r="AUH13" i="1" s="1"/>
  <c r="ATT13" i="1"/>
  <c r="ATU13" i="1" s="1"/>
  <c r="ATV13" i="1" s="1"/>
  <c r="ATW13" i="1" s="1"/>
  <c r="ATI13" i="1"/>
  <c r="ATJ13" i="1" s="1"/>
  <c r="ATK13" i="1" s="1"/>
  <c r="ATL13" i="1" s="1"/>
  <c r="ASX13" i="1"/>
  <c r="ASY13" i="1" s="1"/>
  <c r="ASZ13" i="1" s="1"/>
  <c r="ATA13" i="1" s="1"/>
  <c r="ASM13" i="1"/>
  <c r="ASN13" i="1" s="1"/>
  <c r="ASO13" i="1" s="1"/>
  <c r="ASP13" i="1" s="1"/>
  <c r="ASC13" i="1"/>
  <c r="ASD13" i="1" s="1"/>
  <c r="ASE13" i="1" s="1"/>
  <c r="ASB13" i="1"/>
  <c r="ARQ13" i="1"/>
  <c r="ARR13" i="1" s="1"/>
  <c r="ARS13" i="1" s="1"/>
  <c r="ART13" i="1" s="1"/>
  <c r="ARF13" i="1"/>
  <c r="ARG13" i="1" s="1"/>
  <c r="ARH13" i="1" s="1"/>
  <c r="ARI13" i="1" s="1"/>
  <c r="AQU13" i="1"/>
  <c r="AQV13" i="1" s="1"/>
  <c r="AQW13" i="1" s="1"/>
  <c r="AQX13" i="1" s="1"/>
  <c r="AQJ13" i="1"/>
  <c r="AQK13" i="1" s="1"/>
  <c r="AQL13" i="1" s="1"/>
  <c r="AQM13" i="1" s="1"/>
  <c r="APZ13" i="1"/>
  <c r="AQA13" i="1" s="1"/>
  <c r="AQB13" i="1" s="1"/>
  <c r="APY13" i="1"/>
  <c r="APN13" i="1"/>
  <c r="APO13" i="1" s="1"/>
  <c r="APP13" i="1" s="1"/>
  <c r="APQ13" i="1" s="1"/>
  <c r="APD13" i="1"/>
  <c r="APE13" i="1" s="1"/>
  <c r="APF13" i="1" s="1"/>
  <c r="APC13" i="1"/>
  <c r="AOR13" i="1"/>
  <c r="AOS13" i="1" s="1"/>
  <c r="AOT13" i="1" s="1"/>
  <c r="AOU13" i="1" s="1"/>
  <c r="AOG13" i="1"/>
  <c r="AOH13" i="1" s="1"/>
  <c r="AOI13" i="1" s="1"/>
  <c r="AOJ13" i="1" s="1"/>
  <c r="ANV13" i="1"/>
  <c r="ANW13" i="1" s="1"/>
  <c r="ANX13" i="1" s="1"/>
  <c r="ANY13" i="1" s="1"/>
  <c r="ANL13" i="1"/>
  <c r="ANM13" i="1" s="1"/>
  <c r="ANN13" i="1" s="1"/>
  <c r="ANK13" i="1"/>
  <c r="ANA13" i="1"/>
  <c r="ANB13" i="1" s="1"/>
  <c r="ANC13" i="1" s="1"/>
  <c r="AMZ13" i="1"/>
  <c r="AMO13" i="1"/>
  <c r="AMP13" i="1" s="1"/>
  <c r="AMQ13" i="1" s="1"/>
  <c r="AMR13" i="1" s="1"/>
  <c r="AMD13" i="1"/>
  <c r="AME13" i="1" s="1"/>
  <c r="AMF13" i="1" s="1"/>
  <c r="AMG13" i="1" s="1"/>
  <c r="ALS13" i="1"/>
  <c r="ALT13" i="1" s="1"/>
  <c r="ALU13" i="1" s="1"/>
  <c r="ALV13" i="1" s="1"/>
  <c r="ALH13" i="1"/>
  <c r="ALI13" i="1" s="1"/>
  <c r="ALJ13" i="1" s="1"/>
  <c r="ALK13" i="1" s="1"/>
  <c r="AKW13" i="1"/>
  <c r="AKX13" i="1" s="1"/>
  <c r="AKY13" i="1" s="1"/>
  <c r="AKZ13" i="1" s="1"/>
  <c r="AKL13" i="1"/>
  <c r="AKM13" i="1" s="1"/>
  <c r="AKN13" i="1" s="1"/>
  <c r="AKO13" i="1" s="1"/>
  <c r="AKB13" i="1"/>
  <c r="AKC13" i="1" s="1"/>
  <c r="AKD13" i="1" s="1"/>
  <c r="AKA13" i="1"/>
  <c r="AJP13" i="1"/>
  <c r="AJQ13" i="1" s="1"/>
  <c r="AJR13" i="1" s="1"/>
  <c r="AJS13" i="1" s="1"/>
  <c r="AJF13" i="1"/>
  <c r="AJG13" i="1" s="1"/>
  <c r="AJH13" i="1" s="1"/>
  <c r="AJE13" i="1"/>
  <c r="AIT13" i="1"/>
  <c r="AIU13" i="1" s="1"/>
  <c r="AIV13" i="1" s="1"/>
  <c r="AIW13" i="1" s="1"/>
  <c r="AIJ13" i="1"/>
  <c r="AIK13" i="1" s="1"/>
  <c r="AIL13" i="1" s="1"/>
  <c r="AII13" i="1"/>
  <c r="AHX13" i="1"/>
  <c r="AHY13" i="1" s="1"/>
  <c r="AHZ13" i="1" s="1"/>
  <c r="AIA13" i="1" s="1"/>
  <c r="AHN13" i="1"/>
  <c r="AHO13" i="1" s="1"/>
  <c r="AHP13" i="1" s="1"/>
  <c r="AHM13" i="1"/>
  <c r="AHB13" i="1"/>
  <c r="AHC13" i="1" s="1"/>
  <c r="AHD13" i="1" s="1"/>
  <c r="AHE13" i="1" s="1"/>
  <c r="AGR13" i="1"/>
  <c r="AGS13" i="1" s="1"/>
  <c r="AGT13" i="1" s="1"/>
  <c r="AGQ13" i="1"/>
  <c r="AGF13" i="1"/>
  <c r="AGG13" i="1" s="1"/>
  <c r="AGH13" i="1" s="1"/>
  <c r="AGI13" i="1" s="1"/>
  <c r="AFU13" i="1"/>
  <c r="AFV13" i="1" s="1"/>
  <c r="AFW13" i="1" s="1"/>
  <c r="AFX13" i="1" s="1"/>
  <c r="AFK13" i="1"/>
  <c r="AFL13" i="1" s="1"/>
  <c r="AFM13" i="1" s="1"/>
  <c r="AFJ13" i="1"/>
  <c r="AEY13" i="1"/>
  <c r="AEZ13" i="1" s="1"/>
  <c r="AFA13" i="1" s="1"/>
  <c r="AFB13" i="1" s="1"/>
  <c r="AEN13" i="1"/>
  <c r="AEO13" i="1" s="1"/>
  <c r="AEP13" i="1" s="1"/>
  <c r="AEQ13" i="1" s="1"/>
  <c r="AED13" i="1"/>
  <c r="AEE13" i="1" s="1"/>
  <c r="AEF13" i="1" s="1"/>
  <c r="AEC13" i="1"/>
  <c r="ADR13" i="1"/>
  <c r="ADS13" i="1" s="1"/>
  <c r="ADT13" i="1" s="1"/>
  <c r="ADU13" i="1" s="1"/>
  <c r="ADH13" i="1"/>
  <c r="ADI13" i="1" s="1"/>
  <c r="ADJ13" i="1" s="1"/>
  <c r="ADG13" i="1"/>
  <c r="ACV13" i="1"/>
  <c r="ACW13" i="1" s="1"/>
  <c r="ACX13" i="1" s="1"/>
  <c r="ACY13" i="1" s="1"/>
  <c r="ACK13" i="1"/>
  <c r="ACL13" i="1" s="1"/>
  <c r="ACM13" i="1" s="1"/>
  <c r="ACN13" i="1" s="1"/>
  <c r="ABZ13" i="1"/>
  <c r="ACA13" i="1" s="1"/>
  <c r="ACB13" i="1" s="1"/>
  <c r="ACC13" i="1" s="1"/>
  <c r="ABO13" i="1"/>
  <c r="ABP13" i="1" s="1"/>
  <c r="ABQ13" i="1" s="1"/>
  <c r="ABR13" i="1" s="1"/>
  <c r="ABD13" i="1"/>
  <c r="ABE13" i="1" s="1"/>
  <c r="ABF13" i="1" s="1"/>
  <c r="ABG13" i="1" s="1"/>
  <c r="AAT13" i="1"/>
  <c r="AAU13" i="1" s="1"/>
  <c r="AAV13" i="1" s="1"/>
  <c r="AAS13" i="1"/>
  <c r="AAH13" i="1"/>
  <c r="AAI13" i="1" s="1"/>
  <c r="AAJ13" i="1" s="1"/>
  <c r="AAK13" i="1" s="1"/>
  <c r="ZX13" i="1"/>
  <c r="ZY13" i="1" s="1"/>
  <c r="ZZ13" i="1" s="1"/>
  <c r="ZW13" i="1"/>
  <c r="ZL13" i="1"/>
  <c r="ZM13" i="1" s="1"/>
  <c r="ZN13" i="1" s="1"/>
  <c r="ZO13" i="1" s="1"/>
  <c r="ZA13" i="1"/>
  <c r="ZB13" i="1" s="1"/>
  <c r="ZC13" i="1" s="1"/>
  <c r="ZD13" i="1" s="1"/>
  <c r="YQ13" i="1"/>
  <c r="YR13" i="1" s="1"/>
  <c r="YS13" i="1" s="1"/>
  <c r="YP13" i="1"/>
  <c r="YE13" i="1"/>
  <c r="YF13" i="1" s="1"/>
  <c r="YG13" i="1" s="1"/>
  <c r="YH13" i="1" s="1"/>
  <c r="XT13" i="1"/>
  <c r="XU13" i="1" s="1"/>
  <c r="XV13" i="1" s="1"/>
  <c r="XW13" i="1" s="1"/>
  <c r="XI13" i="1"/>
  <c r="XJ13" i="1" s="1"/>
  <c r="XK13" i="1" s="1"/>
  <c r="XL13" i="1" s="1"/>
  <c r="WX13" i="1"/>
  <c r="WY13" i="1" s="1"/>
  <c r="WZ13" i="1" s="1"/>
  <c r="XA13" i="1" s="1"/>
  <c r="WN13" i="1"/>
  <c r="WO13" i="1" s="1"/>
  <c r="WP13" i="1" s="1"/>
  <c r="WM13" i="1"/>
  <c r="WB13" i="1"/>
  <c r="WC13" i="1" s="1"/>
  <c r="WD13" i="1" s="1"/>
  <c r="WE13" i="1" s="1"/>
  <c r="VR13" i="1"/>
  <c r="VS13" i="1" s="1"/>
  <c r="VT13" i="1" s="1"/>
  <c r="VQ13" i="1"/>
  <c r="VG13" i="1"/>
  <c r="VH13" i="1" s="1"/>
  <c r="VI13" i="1" s="1"/>
  <c r="VF13" i="1"/>
  <c r="UU13" i="1"/>
  <c r="UV13" i="1" s="1"/>
  <c r="UW13" i="1" s="1"/>
  <c r="UX13" i="1" s="1"/>
  <c r="UK13" i="1"/>
  <c r="UL13" i="1" s="1"/>
  <c r="UM13" i="1" s="1"/>
  <c r="UJ13" i="1"/>
  <c r="TY13" i="1"/>
  <c r="TZ13" i="1" s="1"/>
  <c r="UA13" i="1" s="1"/>
  <c r="UB13" i="1" s="1"/>
  <c r="TN13" i="1"/>
  <c r="TO13" i="1" s="1"/>
  <c r="TP13" i="1" s="1"/>
  <c r="TQ13" i="1" s="1"/>
  <c r="TC13" i="1"/>
  <c r="TD13" i="1" s="1"/>
  <c r="TE13" i="1" s="1"/>
  <c r="TF13" i="1" s="1"/>
  <c r="SR13" i="1"/>
  <c r="SS13" i="1" s="1"/>
  <c r="ST13" i="1" s="1"/>
  <c r="SU13" i="1" s="1"/>
  <c r="SH13" i="1"/>
  <c r="SI13" i="1" s="1"/>
  <c r="SJ13" i="1" s="1"/>
  <c r="SG13" i="1"/>
  <c r="RW13" i="1"/>
  <c r="RX13" i="1" s="1"/>
  <c r="RY13" i="1" s="1"/>
  <c r="RV13" i="1"/>
  <c r="RL13" i="1"/>
  <c r="RM13" i="1" s="1"/>
  <c r="RN13" i="1" s="1"/>
  <c r="RK13" i="1"/>
  <c r="QZ13" i="1"/>
  <c r="RA13" i="1" s="1"/>
  <c r="RB13" i="1" s="1"/>
  <c r="RC13" i="1" s="1"/>
  <c r="QP13" i="1"/>
  <c r="QQ13" i="1" s="1"/>
  <c r="QR13" i="1" s="1"/>
  <c r="QO13" i="1"/>
  <c r="QD13" i="1"/>
  <c r="QE13" i="1" s="1"/>
  <c r="QF13" i="1" s="1"/>
  <c r="QG13" i="1" s="1"/>
  <c r="PS13" i="1"/>
  <c r="PT13" i="1" s="1"/>
  <c r="PU13" i="1" s="1"/>
  <c r="PV13" i="1" s="1"/>
  <c r="PH13" i="1"/>
  <c r="PI13" i="1" s="1"/>
  <c r="PJ13" i="1" s="1"/>
  <c r="PK13" i="1" s="1"/>
  <c r="OW13" i="1"/>
  <c r="OX13" i="1" s="1"/>
  <c r="OY13" i="1" s="1"/>
  <c r="OZ13" i="1" s="1"/>
  <c r="OM13" i="1"/>
  <c r="ON13" i="1" s="1"/>
  <c r="OO13" i="1" s="1"/>
  <c r="OL13" i="1"/>
  <c r="OA13" i="1"/>
  <c r="OB13" i="1" s="1"/>
  <c r="OC13" i="1" s="1"/>
  <c r="OD13" i="1" s="1"/>
  <c r="NQ13" i="1"/>
  <c r="NR13" i="1" s="1"/>
  <c r="NS13" i="1" s="1"/>
  <c r="NP13" i="1"/>
  <c r="NE13" i="1"/>
  <c r="NF13" i="1" s="1"/>
  <c r="NG13" i="1" s="1"/>
  <c r="NH13" i="1" s="1"/>
  <c r="MT13" i="1"/>
  <c r="MU13" i="1" s="1"/>
  <c r="MV13" i="1" s="1"/>
  <c r="MW13" i="1" s="1"/>
  <c r="MJ13" i="1"/>
  <c r="MK13" i="1" s="1"/>
  <c r="ML13" i="1" s="1"/>
  <c r="MI13" i="1"/>
  <c r="LX13" i="1"/>
  <c r="LY13" i="1" s="1"/>
  <c r="LZ13" i="1" s="1"/>
  <c r="MA13" i="1" s="1"/>
  <c r="LN13" i="1"/>
  <c r="LO13" i="1" s="1"/>
  <c r="LP13" i="1" s="1"/>
  <c r="LM13" i="1"/>
  <c r="LB13" i="1"/>
  <c r="LC13" i="1" s="1"/>
  <c r="LD13" i="1" s="1"/>
  <c r="LE13" i="1" s="1"/>
  <c r="KQ13" i="1"/>
  <c r="KR13" i="1" s="1"/>
  <c r="KS13" i="1" s="1"/>
  <c r="KT13" i="1" s="1"/>
  <c r="KF13" i="1"/>
  <c r="KG13" i="1" s="1"/>
  <c r="KH13" i="1" s="1"/>
  <c r="KI13" i="1" s="1"/>
  <c r="JV13" i="1"/>
  <c r="JW13" i="1" s="1"/>
  <c r="JX13" i="1" s="1"/>
  <c r="JU13" i="1"/>
  <c r="JJ13" i="1"/>
  <c r="JK13" i="1" s="1"/>
  <c r="JL13" i="1" s="1"/>
  <c r="JM13" i="1" s="1"/>
  <c r="IY13" i="1"/>
  <c r="IZ13" i="1" s="1"/>
  <c r="JA13" i="1" s="1"/>
  <c r="JB13" i="1" s="1"/>
  <c r="IN13" i="1"/>
  <c r="IO13" i="1" s="1"/>
  <c r="IP13" i="1" s="1"/>
  <c r="IQ13" i="1" s="1"/>
  <c r="IC13" i="1"/>
  <c r="ID13" i="1" s="1"/>
  <c r="IE13" i="1" s="1"/>
  <c r="IF13" i="1" s="1"/>
  <c r="HR13" i="1"/>
  <c r="HS13" i="1" s="1"/>
  <c r="HT13" i="1" s="1"/>
  <c r="HU13" i="1" s="1"/>
  <c r="HG13" i="1"/>
  <c r="HH13" i="1" s="1"/>
  <c r="HI13" i="1" s="1"/>
  <c r="HJ13" i="1" s="1"/>
  <c r="GW13" i="1"/>
  <c r="GX13" i="1" s="1"/>
  <c r="GY13" i="1" s="1"/>
  <c r="GV13" i="1"/>
  <c r="GL13" i="1"/>
  <c r="GM13" i="1" s="1"/>
  <c r="GN13" i="1" s="1"/>
  <c r="GK13" i="1"/>
  <c r="FZ13" i="1"/>
  <c r="GA13" i="1" s="1"/>
  <c r="GB13" i="1" s="1"/>
  <c r="GC13" i="1" s="1"/>
  <c r="FP13" i="1"/>
  <c r="FQ13" i="1" s="1"/>
  <c r="FR13" i="1" s="1"/>
  <c r="FO13" i="1"/>
  <c r="FD13" i="1"/>
  <c r="FE13" i="1" s="1"/>
  <c r="FF13" i="1" s="1"/>
  <c r="FG13" i="1" s="1"/>
  <c r="ES13" i="1"/>
  <c r="ET13" i="1" s="1"/>
  <c r="EU13" i="1" s="1"/>
  <c r="EV13" i="1" s="1"/>
  <c r="EH13" i="1"/>
  <c r="EI13" i="1" s="1"/>
  <c r="EJ13" i="1" s="1"/>
  <c r="EK13" i="1" s="1"/>
  <c r="DX13" i="1"/>
  <c r="DY13" i="1" s="1"/>
  <c r="DZ13" i="1" s="1"/>
  <c r="DW13" i="1"/>
  <c r="DL13" i="1"/>
  <c r="DM13" i="1" s="1"/>
  <c r="DN13" i="1" s="1"/>
  <c r="DO13" i="1" s="1"/>
  <c r="DA13" i="1"/>
  <c r="DB13" i="1" s="1"/>
  <c r="DC13" i="1" s="1"/>
  <c r="DD13" i="1" s="1"/>
  <c r="CP13" i="1"/>
  <c r="CQ13" i="1" s="1"/>
  <c r="CR13" i="1" s="1"/>
  <c r="CS13" i="1" s="1"/>
  <c r="CF13" i="1"/>
  <c r="CG13" i="1" s="1"/>
  <c r="CH13" i="1" s="1"/>
  <c r="CE13" i="1"/>
  <c r="BT13" i="1"/>
  <c r="BU13" i="1" s="1"/>
  <c r="BV13" i="1" s="1"/>
  <c r="BW13" i="1" s="1"/>
  <c r="BI13" i="1"/>
  <c r="BJ13" i="1" s="1"/>
  <c r="BK13" i="1" s="1"/>
  <c r="BL13" i="1" s="1"/>
  <c r="AX13" i="1"/>
  <c r="AY13" i="1" s="1"/>
  <c r="AZ13" i="1" s="1"/>
  <c r="BA13" i="1" s="1"/>
  <c r="AM13" i="1"/>
  <c r="AN13" i="1" s="1"/>
  <c r="AO13" i="1" s="1"/>
  <c r="AP13" i="1" s="1"/>
  <c r="AB13" i="1"/>
  <c r="AC13" i="1" s="1"/>
  <c r="AD13" i="1" s="1"/>
  <c r="AE13" i="1" s="1"/>
  <c r="R13" i="1"/>
  <c r="S13" i="1" s="1"/>
  <c r="T13" i="1" s="1"/>
  <c r="Q13" i="1"/>
  <c r="G13" i="1"/>
  <c r="H13" i="1" s="1"/>
  <c r="I13" i="1" s="1"/>
  <c r="F13" i="1"/>
  <c r="CLJ12" i="1"/>
  <c r="CLK12" i="1" s="1"/>
  <c r="CLL12" i="1" s="1"/>
  <c r="CLI12" i="1"/>
  <c r="CKX12" i="1"/>
  <c r="CKY12" i="1" s="1"/>
  <c r="CKZ12" i="1" s="1"/>
  <c r="CLA12" i="1" s="1"/>
  <c r="CKN12" i="1"/>
  <c r="CKO12" i="1" s="1"/>
  <c r="CKP12" i="1" s="1"/>
  <c r="CKM12" i="1"/>
  <c r="CKC12" i="1"/>
  <c r="CKD12" i="1" s="1"/>
  <c r="CKE12" i="1" s="1"/>
  <c r="CKB12" i="1"/>
  <c r="CJR12" i="1"/>
  <c r="CJS12" i="1" s="1"/>
  <c r="CJT12" i="1" s="1"/>
  <c r="CJQ12" i="1"/>
  <c r="CJF12" i="1"/>
  <c r="CJG12" i="1" s="1"/>
  <c r="CJH12" i="1" s="1"/>
  <c r="CJI12" i="1" s="1"/>
  <c r="CIV12" i="1"/>
  <c r="CIW12" i="1" s="1"/>
  <c r="CIX12" i="1" s="1"/>
  <c r="CIU12" i="1"/>
  <c r="CIJ12" i="1"/>
  <c r="CIK12" i="1" s="1"/>
  <c r="CIL12" i="1" s="1"/>
  <c r="CIM12" i="1" s="1"/>
  <c r="CHY12" i="1"/>
  <c r="CHZ12" i="1" s="1"/>
  <c r="CIA12" i="1" s="1"/>
  <c r="CIB12" i="1" s="1"/>
  <c r="CHO12" i="1"/>
  <c r="CHP12" i="1" s="1"/>
  <c r="CHQ12" i="1" s="1"/>
  <c r="CHN12" i="1"/>
  <c r="CHC12" i="1"/>
  <c r="CHD12" i="1" s="1"/>
  <c r="CHE12" i="1" s="1"/>
  <c r="CHF12" i="1" s="1"/>
  <c r="CGR12" i="1"/>
  <c r="CGS12" i="1" s="1"/>
  <c r="CGT12" i="1" s="1"/>
  <c r="CGU12" i="1" s="1"/>
  <c r="CGH12" i="1"/>
  <c r="CGI12" i="1" s="1"/>
  <c r="CGJ12" i="1" s="1"/>
  <c r="CGG12" i="1"/>
  <c r="CFW12" i="1"/>
  <c r="CFX12" i="1" s="1"/>
  <c r="CFY12" i="1" s="1"/>
  <c r="CFV12" i="1"/>
  <c r="CFK12" i="1"/>
  <c r="CFL12" i="1" s="1"/>
  <c r="CFM12" i="1" s="1"/>
  <c r="CFN12" i="1" s="1"/>
  <c r="CEZ12" i="1"/>
  <c r="CFA12" i="1" s="1"/>
  <c r="CFB12" i="1" s="1"/>
  <c r="CFC12" i="1" s="1"/>
  <c r="CEO12" i="1"/>
  <c r="CEP12" i="1" s="1"/>
  <c r="CEQ12" i="1" s="1"/>
  <c r="CER12" i="1" s="1"/>
  <c r="CED12" i="1"/>
  <c r="CEE12" i="1" s="1"/>
  <c r="CEF12" i="1" s="1"/>
  <c r="CEG12" i="1" s="1"/>
  <c r="CDT12" i="1"/>
  <c r="CDU12" i="1" s="1"/>
  <c r="CDV12" i="1" s="1"/>
  <c r="CDS12" i="1"/>
  <c r="CDH12" i="1"/>
  <c r="CDI12" i="1" s="1"/>
  <c r="CDJ12" i="1" s="1"/>
  <c r="CDK12" i="1" s="1"/>
  <c r="CCW12" i="1"/>
  <c r="CCX12" i="1" s="1"/>
  <c r="CCY12" i="1" s="1"/>
  <c r="CCZ12" i="1" s="1"/>
  <c r="CCM12" i="1"/>
  <c r="CCN12" i="1" s="1"/>
  <c r="CCO12" i="1" s="1"/>
  <c r="CCL12" i="1"/>
  <c r="CCA12" i="1"/>
  <c r="CCB12" i="1" s="1"/>
  <c r="CCC12" i="1" s="1"/>
  <c r="CCD12" i="1" s="1"/>
  <c r="CBQ12" i="1"/>
  <c r="CBR12" i="1" s="1"/>
  <c r="CBS12" i="1" s="1"/>
  <c r="CBP12" i="1"/>
  <c r="CBE12" i="1"/>
  <c r="CBF12" i="1" s="1"/>
  <c r="CBG12" i="1" s="1"/>
  <c r="CBH12" i="1" s="1"/>
  <c r="CAU12" i="1"/>
  <c r="CAV12" i="1" s="1"/>
  <c r="CAW12" i="1" s="1"/>
  <c r="CAT12" i="1"/>
  <c r="CAJ12" i="1"/>
  <c r="CAK12" i="1" s="1"/>
  <c r="CAL12" i="1" s="1"/>
  <c r="CAI12" i="1"/>
  <c r="BZY12" i="1"/>
  <c r="BZZ12" i="1" s="1"/>
  <c r="CAA12" i="1" s="1"/>
  <c r="BZX12" i="1"/>
  <c r="BZM12" i="1"/>
  <c r="BZN12" i="1" s="1"/>
  <c r="BZO12" i="1" s="1"/>
  <c r="BZP12" i="1" s="1"/>
  <c r="BZB12" i="1"/>
  <c r="BZC12" i="1" s="1"/>
  <c r="BZD12" i="1" s="1"/>
  <c r="BZE12" i="1" s="1"/>
  <c r="BYQ12" i="1"/>
  <c r="BYR12" i="1" s="1"/>
  <c r="BYS12" i="1" s="1"/>
  <c r="BYT12" i="1" s="1"/>
  <c r="BYG12" i="1"/>
  <c r="BYH12" i="1" s="1"/>
  <c r="BYI12" i="1" s="1"/>
  <c r="BYF12" i="1"/>
  <c r="BXV12" i="1"/>
  <c r="BXW12" i="1" s="1"/>
  <c r="BXX12" i="1" s="1"/>
  <c r="BXU12" i="1"/>
  <c r="BXJ12" i="1"/>
  <c r="BXK12" i="1" s="1"/>
  <c r="BXL12" i="1" s="1"/>
  <c r="BXM12" i="1" s="1"/>
  <c r="BWZ12" i="1"/>
  <c r="BXA12" i="1" s="1"/>
  <c r="BXB12" i="1" s="1"/>
  <c r="BWY12" i="1"/>
  <c r="BWO12" i="1"/>
  <c r="BWP12" i="1" s="1"/>
  <c r="BWQ12" i="1" s="1"/>
  <c r="BWN12" i="1"/>
  <c r="BWC12" i="1"/>
  <c r="BWD12" i="1" s="1"/>
  <c r="BWE12" i="1" s="1"/>
  <c r="BWF12" i="1" s="1"/>
  <c r="BVR12" i="1"/>
  <c r="BVS12" i="1" s="1"/>
  <c r="BVT12" i="1" s="1"/>
  <c r="BVU12" i="1" s="1"/>
  <c r="BVH12" i="1"/>
  <c r="BVI12" i="1" s="1"/>
  <c r="BVJ12" i="1" s="1"/>
  <c r="BVG12" i="1"/>
  <c r="BUV12" i="1"/>
  <c r="BUW12" i="1" s="1"/>
  <c r="BUX12" i="1" s="1"/>
  <c r="BUY12" i="1" s="1"/>
  <c r="BUK12" i="1"/>
  <c r="BUL12" i="1" s="1"/>
  <c r="BUM12" i="1" s="1"/>
  <c r="BUN12" i="1" s="1"/>
  <c r="BUA12" i="1"/>
  <c r="BUB12" i="1" s="1"/>
  <c r="BUC12" i="1" s="1"/>
  <c r="BTZ12" i="1"/>
  <c r="BTP12" i="1"/>
  <c r="BTQ12" i="1" s="1"/>
  <c r="BTR12" i="1" s="1"/>
  <c r="BTO12" i="1"/>
  <c r="BTD12" i="1"/>
  <c r="BTE12" i="1" s="1"/>
  <c r="BTF12" i="1" s="1"/>
  <c r="BTG12" i="1" s="1"/>
  <c r="BST12" i="1"/>
  <c r="BSU12" i="1" s="1"/>
  <c r="BSV12" i="1" s="1"/>
  <c r="BSS12" i="1"/>
  <c r="BSH12" i="1"/>
  <c r="BSI12" i="1" s="1"/>
  <c r="BSJ12" i="1" s="1"/>
  <c r="BSK12" i="1" s="1"/>
  <c r="BRX12" i="1"/>
  <c r="BRY12" i="1" s="1"/>
  <c r="BRZ12" i="1" s="1"/>
  <c r="BRW12" i="1"/>
  <c r="BRL12" i="1"/>
  <c r="BRM12" i="1" s="1"/>
  <c r="BRN12" i="1" s="1"/>
  <c r="BRO12" i="1" s="1"/>
  <c r="BRB12" i="1"/>
  <c r="BRC12" i="1" s="1"/>
  <c r="BRD12" i="1" s="1"/>
  <c r="BRA12" i="1"/>
  <c r="BQP12" i="1"/>
  <c r="BQQ12" i="1" s="1"/>
  <c r="BQR12" i="1" s="1"/>
  <c r="BQS12" i="1" s="1"/>
  <c r="BQE12" i="1"/>
  <c r="BQF12" i="1" s="1"/>
  <c r="BQG12" i="1" s="1"/>
  <c r="BQH12" i="1" s="1"/>
  <c r="BPT12" i="1"/>
  <c r="BPU12" i="1" s="1"/>
  <c r="BPV12" i="1" s="1"/>
  <c r="BPW12" i="1" s="1"/>
  <c r="BPI12" i="1"/>
  <c r="BPJ12" i="1" s="1"/>
  <c r="BPK12" i="1" s="1"/>
  <c r="BPL12" i="1" s="1"/>
  <c r="BOY12" i="1"/>
  <c r="BOZ12" i="1" s="1"/>
  <c r="BPA12" i="1" s="1"/>
  <c r="BOX12" i="1"/>
  <c r="BOM12" i="1"/>
  <c r="BON12" i="1" s="1"/>
  <c r="BOO12" i="1" s="1"/>
  <c r="BOP12" i="1" s="1"/>
  <c r="BOC12" i="1"/>
  <c r="BOD12" i="1" s="1"/>
  <c r="BOE12" i="1" s="1"/>
  <c r="BOB12" i="1"/>
  <c r="BNR12" i="1"/>
  <c r="BNS12" i="1" s="1"/>
  <c r="BNT12" i="1" s="1"/>
  <c r="BNQ12" i="1"/>
  <c r="BNF12" i="1"/>
  <c r="BNG12" i="1" s="1"/>
  <c r="BNH12" i="1" s="1"/>
  <c r="BNI12" i="1" s="1"/>
  <c r="BMV12" i="1"/>
  <c r="BMW12" i="1" s="1"/>
  <c r="BMX12" i="1" s="1"/>
  <c r="BMU12" i="1"/>
  <c r="BMK12" i="1"/>
  <c r="BML12" i="1" s="1"/>
  <c r="BMM12" i="1" s="1"/>
  <c r="BMJ12" i="1"/>
  <c r="BLY12" i="1"/>
  <c r="BLZ12" i="1" s="1"/>
  <c r="BMA12" i="1" s="1"/>
  <c r="BMB12" i="1" s="1"/>
  <c r="BLO12" i="1"/>
  <c r="BLP12" i="1" s="1"/>
  <c r="BLQ12" i="1" s="1"/>
  <c r="BLN12" i="1"/>
  <c r="BLD12" i="1"/>
  <c r="BLE12" i="1" s="1"/>
  <c r="BLF12" i="1" s="1"/>
  <c r="BLC12" i="1"/>
  <c r="BKR12" i="1"/>
  <c r="BKS12" i="1" s="1"/>
  <c r="BKT12" i="1" s="1"/>
  <c r="BKU12" i="1" s="1"/>
  <c r="BKG12" i="1"/>
  <c r="BKH12" i="1" s="1"/>
  <c r="BKI12" i="1" s="1"/>
  <c r="BKJ12" i="1" s="1"/>
  <c r="BJV12" i="1"/>
  <c r="BJW12" i="1" s="1"/>
  <c r="BJX12" i="1" s="1"/>
  <c r="BJY12" i="1" s="1"/>
  <c r="BJL12" i="1"/>
  <c r="BJM12" i="1" s="1"/>
  <c r="BJN12" i="1" s="1"/>
  <c r="BJK12" i="1"/>
  <c r="BIZ12" i="1"/>
  <c r="BJA12" i="1" s="1"/>
  <c r="BJB12" i="1" s="1"/>
  <c r="BJC12" i="1" s="1"/>
  <c r="BIP12" i="1"/>
  <c r="BIQ12" i="1" s="1"/>
  <c r="BIR12" i="1" s="1"/>
  <c r="BIO12" i="1"/>
  <c r="BIE12" i="1"/>
  <c r="BIF12" i="1" s="1"/>
  <c r="BIG12" i="1" s="1"/>
  <c r="BID12" i="1"/>
  <c r="BHS12" i="1"/>
  <c r="BHT12" i="1" s="1"/>
  <c r="BHU12" i="1" s="1"/>
  <c r="BHV12" i="1" s="1"/>
  <c r="BHH12" i="1"/>
  <c r="BHI12" i="1" s="1"/>
  <c r="BHJ12" i="1" s="1"/>
  <c r="BHK12" i="1" s="1"/>
  <c r="BGW12" i="1"/>
  <c r="BGX12" i="1" s="1"/>
  <c r="BGY12" i="1" s="1"/>
  <c r="BGZ12" i="1" s="1"/>
  <c r="BGL12" i="1"/>
  <c r="BGM12" i="1" s="1"/>
  <c r="BGN12" i="1" s="1"/>
  <c r="BGO12" i="1" s="1"/>
  <c r="BGB12" i="1"/>
  <c r="BGC12" i="1" s="1"/>
  <c r="BGD12" i="1" s="1"/>
  <c r="BGA12" i="1"/>
  <c r="BFP12" i="1"/>
  <c r="BFQ12" i="1" s="1"/>
  <c r="BFR12" i="1" s="1"/>
  <c r="BFS12" i="1" s="1"/>
  <c r="BFF12" i="1"/>
  <c r="BFG12" i="1" s="1"/>
  <c r="BFH12" i="1" s="1"/>
  <c r="BFE12" i="1"/>
  <c r="BET12" i="1"/>
  <c r="BEU12" i="1" s="1"/>
  <c r="BEV12" i="1" s="1"/>
  <c r="BEW12" i="1" s="1"/>
  <c r="BEI12" i="1"/>
  <c r="BEJ12" i="1" s="1"/>
  <c r="BEK12" i="1" s="1"/>
  <c r="BEL12" i="1" s="1"/>
  <c r="BDX12" i="1"/>
  <c r="BDY12" i="1" s="1"/>
  <c r="BDZ12" i="1" s="1"/>
  <c r="BEA12" i="1" s="1"/>
  <c r="BDM12" i="1"/>
  <c r="BDN12" i="1" s="1"/>
  <c r="BDO12" i="1" s="1"/>
  <c r="BDP12" i="1" s="1"/>
  <c r="BDB12" i="1"/>
  <c r="BDC12" i="1" s="1"/>
  <c r="BDD12" i="1" s="1"/>
  <c r="BDE12" i="1" s="1"/>
  <c r="BCQ12" i="1"/>
  <c r="BCR12" i="1" s="1"/>
  <c r="BCS12" i="1" s="1"/>
  <c r="BCT12" i="1" s="1"/>
  <c r="BCF12" i="1"/>
  <c r="BCG12" i="1" s="1"/>
  <c r="BCH12" i="1" s="1"/>
  <c r="BCI12" i="1" s="1"/>
  <c r="BBV12" i="1"/>
  <c r="BBW12" i="1" s="1"/>
  <c r="BBX12" i="1" s="1"/>
  <c r="BBU12" i="1"/>
  <c r="BBJ12" i="1"/>
  <c r="BBK12" i="1" s="1"/>
  <c r="BBL12" i="1" s="1"/>
  <c r="BBM12" i="1" s="1"/>
  <c r="BAZ12" i="1"/>
  <c r="BBA12" i="1" s="1"/>
  <c r="BBB12" i="1" s="1"/>
  <c r="BAY12" i="1"/>
  <c r="BAO12" i="1"/>
  <c r="BAP12" i="1" s="1"/>
  <c r="BAQ12" i="1" s="1"/>
  <c r="BAN12" i="1"/>
  <c r="BAC12" i="1"/>
  <c r="BAD12" i="1" s="1"/>
  <c r="BAE12" i="1" s="1"/>
  <c r="BAF12" i="1" s="1"/>
  <c r="AZS12" i="1"/>
  <c r="AZT12" i="1" s="1"/>
  <c r="AZU12" i="1" s="1"/>
  <c r="AZR12" i="1"/>
  <c r="AZH12" i="1"/>
  <c r="AZI12" i="1" s="1"/>
  <c r="AZJ12" i="1" s="1"/>
  <c r="AZG12" i="1"/>
  <c r="AYW12" i="1"/>
  <c r="AYX12" i="1" s="1"/>
  <c r="AYY12" i="1" s="1"/>
  <c r="AYV12" i="1"/>
  <c r="AYK12" i="1"/>
  <c r="AYL12" i="1" s="1"/>
  <c r="AYM12" i="1" s="1"/>
  <c r="AYN12" i="1" s="1"/>
  <c r="AXZ12" i="1"/>
  <c r="AYA12" i="1" s="1"/>
  <c r="AYB12" i="1" s="1"/>
  <c r="AYC12" i="1" s="1"/>
  <c r="AXP12" i="1"/>
  <c r="AXQ12" i="1" s="1"/>
  <c r="AXR12" i="1" s="1"/>
  <c r="AXO12" i="1"/>
  <c r="AXD12" i="1"/>
  <c r="AXE12" i="1" s="1"/>
  <c r="AXF12" i="1" s="1"/>
  <c r="AXG12" i="1" s="1"/>
  <c r="AWS12" i="1"/>
  <c r="AWT12" i="1" s="1"/>
  <c r="AWU12" i="1" s="1"/>
  <c r="AWV12" i="1" s="1"/>
  <c r="AWI12" i="1"/>
  <c r="AWJ12" i="1" s="1"/>
  <c r="AWK12" i="1" s="1"/>
  <c r="AWH12" i="1"/>
  <c r="AVW12" i="1"/>
  <c r="AVX12" i="1" s="1"/>
  <c r="AVY12" i="1" s="1"/>
  <c r="AVZ12" i="1" s="1"/>
  <c r="AVL12" i="1"/>
  <c r="AVM12" i="1" s="1"/>
  <c r="AVN12" i="1" s="1"/>
  <c r="AVO12" i="1" s="1"/>
  <c r="AVA12" i="1"/>
  <c r="AVB12" i="1" s="1"/>
  <c r="AVC12" i="1" s="1"/>
  <c r="AVD12" i="1" s="1"/>
  <c r="AUP12" i="1"/>
  <c r="AUQ12" i="1" s="1"/>
  <c r="AUR12" i="1" s="1"/>
  <c r="AUS12" i="1" s="1"/>
  <c r="AUE12" i="1"/>
  <c r="AUF12" i="1" s="1"/>
  <c r="AUG12" i="1" s="1"/>
  <c r="AUH12" i="1" s="1"/>
  <c r="ATU12" i="1"/>
  <c r="ATV12" i="1" s="1"/>
  <c r="ATW12" i="1" s="1"/>
  <c r="ATT12" i="1"/>
  <c r="ATI12" i="1"/>
  <c r="ATJ12" i="1" s="1"/>
  <c r="ATK12" i="1" s="1"/>
  <c r="ATL12" i="1" s="1"/>
  <c r="ASY12" i="1"/>
  <c r="ASZ12" i="1" s="1"/>
  <c r="ATA12" i="1" s="1"/>
  <c r="ASX12" i="1"/>
  <c r="ASM12" i="1"/>
  <c r="ASN12" i="1" s="1"/>
  <c r="ASO12" i="1" s="1"/>
  <c r="ASP12" i="1" s="1"/>
  <c r="ASB12" i="1"/>
  <c r="ASC12" i="1" s="1"/>
  <c r="ASD12" i="1" s="1"/>
  <c r="ASE12" i="1" s="1"/>
  <c r="ARQ12" i="1"/>
  <c r="ARR12" i="1" s="1"/>
  <c r="ARS12" i="1" s="1"/>
  <c r="ART12" i="1" s="1"/>
  <c r="ARF12" i="1"/>
  <c r="ARG12" i="1" s="1"/>
  <c r="ARH12" i="1" s="1"/>
  <c r="ARI12" i="1" s="1"/>
  <c r="AQU12" i="1"/>
  <c r="AQV12" i="1" s="1"/>
  <c r="AQW12" i="1" s="1"/>
  <c r="AQX12" i="1" s="1"/>
  <c r="AQJ12" i="1"/>
  <c r="AQK12" i="1" s="1"/>
  <c r="AQL12" i="1" s="1"/>
  <c r="AQM12" i="1" s="1"/>
  <c r="APZ12" i="1"/>
  <c r="AQA12" i="1" s="1"/>
  <c r="AQB12" i="1" s="1"/>
  <c r="APY12" i="1"/>
  <c r="APN12" i="1"/>
  <c r="APO12" i="1" s="1"/>
  <c r="APP12" i="1" s="1"/>
  <c r="APQ12" i="1" s="1"/>
  <c r="APC12" i="1"/>
  <c r="APD12" i="1" s="1"/>
  <c r="APE12" i="1" s="1"/>
  <c r="APF12" i="1" s="1"/>
  <c r="AOS12" i="1"/>
  <c r="AOT12" i="1" s="1"/>
  <c r="AOU12" i="1" s="1"/>
  <c r="AOR12" i="1"/>
  <c r="AOG12" i="1"/>
  <c r="AOH12" i="1" s="1"/>
  <c r="AOI12" i="1" s="1"/>
  <c r="AOJ12" i="1" s="1"/>
  <c r="ANW12" i="1"/>
  <c r="ANX12" i="1" s="1"/>
  <c r="ANY12" i="1" s="1"/>
  <c r="ANV12" i="1"/>
  <c r="ANK12" i="1"/>
  <c r="ANL12" i="1" s="1"/>
  <c r="ANM12" i="1" s="1"/>
  <c r="ANN12" i="1" s="1"/>
  <c r="ANA12" i="1"/>
  <c r="ANB12" i="1" s="1"/>
  <c r="ANC12" i="1" s="1"/>
  <c r="AMZ12" i="1"/>
  <c r="AMO12" i="1"/>
  <c r="AMP12" i="1" s="1"/>
  <c r="AMQ12" i="1" s="1"/>
  <c r="AMR12" i="1" s="1"/>
  <c r="AME12" i="1"/>
  <c r="AMF12" i="1" s="1"/>
  <c r="AMG12" i="1" s="1"/>
  <c r="AMD12" i="1"/>
  <c r="ALS12" i="1"/>
  <c r="ALT12" i="1" s="1"/>
  <c r="ALU12" i="1" s="1"/>
  <c r="ALV12" i="1" s="1"/>
  <c r="ALH12" i="1"/>
  <c r="ALI12" i="1" s="1"/>
  <c r="ALJ12" i="1" s="1"/>
  <c r="ALK12" i="1" s="1"/>
  <c r="AKW12" i="1"/>
  <c r="AKX12" i="1" s="1"/>
  <c r="AKY12" i="1" s="1"/>
  <c r="AKZ12" i="1" s="1"/>
  <c r="AKL12" i="1"/>
  <c r="AKM12" i="1" s="1"/>
  <c r="AKN12" i="1" s="1"/>
  <c r="AKO12" i="1" s="1"/>
  <c r="AKA12" i="1"/>
  <c r="AKB12" i="1" s="1"/>
  <c r="AKC12" i="1" s="1"/>
  <c r="AKD12" i="1" s="1"/>
  <c r="AJP12" i="1"/>
  <c r="AJQ12" i="1" s="1"/>
  <c r="AJR12" i="1" s="1"/>
  <c r="AJS12" i="1" s="1"/>
  <c r="AJE12" i="1"/>
  <c r="AJF12" i="1" s="1"/>
  <c r="AJG12" i="1" s="1"/>
  <c r="AJH12" i="1" s="1"/>
  <c r="AIU12" i="1"/>
  <c r="AIV12" i="1" s="1"/>
  <c r="AIW12" i="1" s="1"/>
  <c r="AIT12" i="1"/>
  <c r="AII12" i="1"/>
  <c r="AIJ12" i="1" s="1"/>
  <c r="AIK12" i="1" s="1"/>
  <c r="AIL12" i="1" s="1"/>
  <c r="AHY12" i="1"/>
  <c r="AHZ12" i="1" s="1"/>
  <c r="AIA12" i="1" s="1"/>
  <c r="AHX12" i="1"/>
  <c r="AHN12" i="1"/>
  <c r="AHO12" i="1" s="1"/>
  <c r="AHP12" i="1" s="1"/>
  <c r="AHM12" i="1"/>
  <c r="AHC12" i="1"/>
  <c r="AHD12" i="1" s="1"/>
  <c r="AHE12" i="1" s="1"/>
  <c r="AHB12" i="1"/>
  <c r="AGQ12" i="1"/>
  <c r="AGR12" i="1" s="1"/>
  <c r="AGS12" i="1" s="1"/>
  <c r="AGT12" i="1" s="1"/>
  <c r="AGF12" i="1"/>
  <c r="AGG12" i="1" s="1"/>
  <c r="AGH12" i="1" s="1"/>
  <c r="AGI12" i="1" s="1"/>
  <c r="AFU12" i="1"/>
  <c r="AFV12" i="1" s="1"/>
  <c r="AFW12" i="1" s="1"/>
  <c r="AFX12" i="1" s="1"/>
  <c r="AFK12" i="1"/>
  <c r="AFL12" i="1" s="1"/>
  <c r="AFM12" i="1" s="1"/>
  <c r="AFJ12" i="1"/>
  <c r="AEY12" i="1"/>
  <c r="AEZ12" i="1" s="1"/>
  <c r="AFA12" i="1" s="1"/>
  <c r="AFB12" i="1" s="1"/>
  <c r="AEO12" i="1"/>
  <c r="AEP12" i="1" s="1"/>
  <c r="AEQ12" i="1" s="1"/>
  <c r="AEN12" i="1"/>
  <c r="AEC12" i="1"/>
  <c r="AED12" i="1" s="1"/>
  <c r="AEE12" i="1" s="1"/>
  <c r="AEF12" i="1" s="1"/>
  <c r="ADR12" i="1"/>
  <c r="ADS12" i="1" s="1"/>
  <c r="ADT12" i="1" s="1"/>
  <c r="ADU12" i="1" s="1"/>
  <c r="ADG12" i="1"/>
  <c r="ADH12" i="1" s="1"/>
  <c r="ADI12" i="1" s="1"/>
  <c r="ADJ12" i="1" s="1"/>
  <c r="ACV12" i="1"/>
  <c r="ACW12" i="1" s="1"/>
  <c r="ACX12" i="1" s="1"/>
  <c r="ACY12" i="1" s="1"/>
  <c r="ACK12" i="1"/>
  <c r="ACL12" i="1" s="1"/>
  <c r="ACM12" i="1" s="1"/>
  <c r="ACN12" i="1" s="1"/>
  <c r="ABZ12" i="1"/>
  <c r="ACA12" i="1" s="1"/>
  <c r="ACB12" i="1" s="1"/>
  <c r="ACC12" i="1" s="1"/>
  <c r="ABP12" i="1"/>
  <c r="ABQ12" i="1" s="1"/>
  <c r="ABR12" i="1" s="1"/>
  <c r="ABO12" i="1"/>
  <c r="ABE12" i="1"/>
  <c r="ABF12" i="1" s="1"/>
  <c r="ABG12" i="1" s="1"/>
  <c r="ABD12" i="1"/>
  <c r="AAS12" i="1"/>
  <c r="AAT12" i="1" s="1"/>
  <c r="AAU12" i="1" s="1"/>
  <c r="AAV12" i="1" s="1"/>
  <c r="AAI12" i="1"/>
  <c r="AAJ12" i="1" s="1"/>
  <c r="AAK12" i="1" s="1"/>
  <c r="AAH12" i="1"/>
  <c r="ZW12" i="1"/>
  <c r="ZX12" i="1" s="1"/>
  <c r="ZY12" i="1" s="1"/>
  <c r="ZZ12" i="1" s="1"/>
  <c r="ZM12" i="1"/>
  <c r="ZN12" i="1" s="1"/>
  <c r="ZO12" i="1" s="1"/>
  <c r="ZL12" i="1"/>
  <c r="ZA12" i="1"/>
  <c r="ZB12" i="1" s="1"/>
  <c r="ZC12" i="1" s="1"/>
  <c r="ZD12" i="1" s="1"/>
  <c r="YQ12" i="1"/>
  <c r="YR12" i="1" s="1"/>
  <c r="YS12" i="1" s="1"/>
  <c r="YP12" i="1"/>
  <c r="YF12" i="1"/>
  <c r="YG12" i="1" s="1"/>
  <c r="YH12" i="1" s="1"/>
  <c r="YE12" i="1"/>
  <c r="XT12" i="1"/>
  <c r="XU12" i="1" s="1"/>
  <c r="XV12" i="1" s="1"/>
  <c r="XW12" i="1" s="1"/>
  <c r="XI12" i="1"/>
  <c r="XJ12" i="1" s="1"/>
  <c r="XK12" i="1" s="1"/>
  <c r="XL12" i="1" s="1"/>
  <c r="WX12" i="1"/>
  <c r="WY12" i="1" s="1"/>
  <c r="WZ12" i="1" s="1"/>
  <c r="XA12" i="1" s="1"/>
  <c r="WM12" i="1"/>
  <c r="WN12" i="1" s="1"/>
  <c r="WO12" i="1" s="1"/>
  <c r="WP12" i="1" s="1"/>
  <c r="WB12" i="1"/>
  <c r="WC12" i="1" s="1"/>
  <c r="WD12" i="1" s="1"/>
  <c r="WE12" i="1" s="1"/>
  <c r="VR12" i="1"/>
  <c r="VS12" i="1" s="1"/>
  <c r="VT12" i="1" s="1"/>
  <c r="VQ12" i="1"/>
  <c r="VF12" i="1"/>
  <c r="VG12" i="1" s="1"/>
  <c r="VH12" i="1" s="1"/>
  <c r="VI12" i="1" s="1"/>
  <c r="UV12" i="1"/>
  <c r="UW12" i="1" s="1"/>
  <c r="UX12" i="1" s="1"/>
  <c r="UU12" i="1"/>
  <c r="UJ12" i="1"/>
  <c r="UK12" i="1" s="1"/>
  <c r="UL12" i="1" s="1"/>
  <c r="UM12" i="1" s="1"/>
  <c r="TZ12" i="1"/>
  <c r="UA12" i="1" s="1"/>
  <c r="UB12" i="1" s="1"/>
  <c r="TY12" i="1"/>
  <c r="TN12" i="1"/>
  <c r="TO12" i="1" s="1"/>
  <c r="TP12" i="1" s="1"/>
  <c r="TQ12" i="1" s="1"/>
  <c r="TC12" i="1"/>
  <c r="TD12" i="1" s="1"/>
  <c r="TE12" i="1" s="1"/>
  <c r="TF12" i="1" s="1"/>
  <c r="SR12" i="1"/>
  <c r="SS12" i="1" s="1"/>
  <c r="ST12" i="1" s="1"/>
  <c r="SU12" i="1" s="1"/>
  <c r="SH12" i="1"/>
  <c r="SI12" i="1" s="1"/>
  <c r="SJ12" i="1" s="1"/>
  <c r="SG12" i="1"/>
  <c r="RV12" i="1"/>
  <c r="RW12" i="1" s="1"/>
  <c r="RX12" i="1" s="1"/>
  <c r="RY12" i="1" s="1"/>
  <c r="RL12" i="1"/>
  <c r="RM12" i="1" s="1"/>
  <c r="RN12" i="1" s="1"/>
  <c r="RK12" i="1"/>
  <c r="QZ12" i="1"/>
  <c r="RA12" i="1" s="1"/>
  <c r="RB12" i="1" s="1"/>
  <c r="RC12" i="1" s="1"/>
  <c r="QP12" i="1"/>
  <c r="QQ12" i="1" s="1"/>
  <c r="QR12" i="1" s="1"/>
  <c r="QO12" i="1"/>
  <c r="QE12" i="1"/>
  <c r="QF12" i="1" s="1"/>
  <c r="QG12" i="1" s="1"/>
  <c r="QD12" i="1"/>
  <c r="PS12" i="1"/>
  <c r="PT12" i="1" s="1"/>
  <c r="PU12" i="1" s="1"/>
  <c r="PV12" i="1" s="1"/>
  <c r="PH12" i="1"/>
  <c r="PI12" i="1" s="1"/>
  <c r="PJ12" i="1" s="1"/>
  <c r="PK12" i="1" s="1"/>
  <c r="OW12" i="1"/>
  <c r="OX12" i="1" s="1"/>
  <c r="OY12" i="1" s="1"/>
  <c r="OZ12" i="1" s="1"/>
  <c r="OM12" i="1"/>
  <c r="ON12" i="1" s="1"/>
  <c r="OO12" i="1" s="1"/>
  <c r="OL12" i="1"/>
  <c r="OA12" i="1"/>
  <c r="OB12" i="1" s="1"/>
  <c r="OC12" i="1" s="1"/>
  <c r="OD12" i="1" s="1"/>
  <c r="NP12" i="1"/>
  <c r="NQ12" i="1" s="1"/>
  <c r="NR12" i="1" s="1"/>
  <c r="NS12" i="1" s="1"/>
  <c r="NE12" i="1"/>
  <c r="NF12" i="1" s="1"/>
  <c r="NG12" i="1" s="1"/>
  <c r="NH12" i="1" s="1"/>
  <c r="MU12" i="1"/>
  <c r="MV12" i="1" s="1"/>
  <c r="MW12" i="1" s="1"/>
  <c r="MT12" i="1"/>
  <c r="MI12" i="1"/>
  <c r="MJ12" i="1" s="1"/>
  <c r="MK12" i="1" s="1"/>
  <c r="ML12" i="1" s="1"/>
  <c r="LX12" i="1"/>
  <c r="LY12" i="1" s="1"/>
  <c r="LZ12" i="1" s="1"/>
  <c r="MA12" i="1" s="1"/>
  <c r="LN12" i="1"/>
  <c r="LO12" i="1" s="1"/>
  <c r="LP12" i="1" s="1"/>
  <c r="LM12" i="1"/>
  <c r="LB12" i="1"/>
  <c r="LC12" i="1" s="1"/>
  <c r="LD12" i="1" s="1"/>
  <c r="LE12" i="1" s="1"/>
  <c r="KQ12" i="1"/>
  <c r="KR12" i="1" s="1"/>
  <c r="KS12" i="1" s="1"/>
  <c r="KT12" i="1" s="1"/>
  <c r="KF12" i="1"/>
  <c r="KG12" i="1" s="1"/>
  <c r="KH12" i="1" s="1"/>
  <c r="KI12" i="1" s="1"/>
  <c r="JV12" i="1"/>
  <c r="JW12" i="1" s="1"/>
  <c r="JX12" i="1" s="1"/>
  <c r="JU12" i="1"/>
  <c r="JJ12" i="1"/>
  <c r="JK12" i="1" s="1"/>
  <c r="JL12" i="1" s="1"/>
  <c r="JM12" i="1" s="1"/>
  <c r="IY12" i="1"/>
  <c r="IZ12" i="1" s="1"/>
  <c r="JA12" i="1" s="1"/>
  <c r="JB12" i="1" s="1"/>
  <c r="IO12" i="1"/>
  <c r="IP12" i="1" s="1"/>
  <c r="IQ12" i="1" s="1"/>
  <c r="IN12" i="1"/>
  <c r="IC12" i="1"/>
  <c r="ID12" i="1" s="1"/>
  <c r="IE12" i="1" s="1"/>
  <c r="IF12" i="1" s="1"/>
  <c r="HR12" i="1"/>
  <c r="HS12" i="1" s="1"/>
  <c r="HT12" i="1" s="1"/>
  <c r="HU12" i="1" s="1"/>
  <c r="HG12" i="1"/>
  <c r="HH12" i="1" s="1"/>
  <c r="HI12" i="1" s="1"/>
  <c r="HJ12" i="1" s="1"/>
  <c r="GW12" i="1"/>
  <c r="GX12" i="1" s="1"/>
  <c r="GY12" i="1" s="1"/>
  <c r="GV12" i="1"/>
  <c r="GK12" i="1"/>
  <c r="GL12" i="1" s="1"/>
  <c r="GM12" i="1" s="1"/>
  <c r="GN12" i="1" s="1"/>
  <c r="FZ12" i="1"/>
  <c r="GA12" i="1" s="1"/>
  <c r="GB12" i="1" s="1"/>
  <c r="GC12" i="1" s="1"/>
  <c r="FP12" i="1"/>
  <c r="FQ12" i="1" s="1"/>
  <c r="FR12" i="1" s="1"/>
  <c r="FO12" i="1"/>
  <c r="FD12" i="1"/>
  <c r="FE12" i="1" s="1"/>
  <c r="FF12" i="1" s="1"/>
  <c r="FG12" i="1" s="1"/>
  <c r="ES12" i="1"/>
  <c r="ET12" i="1" s="1"/>
  <c r="EU12" i="1" s="1"/>
  <c r="EV12" i="1" s="1"/>
  <c r="EH12" i="1"/>
  <c r="EI12" i="1" s="1"/>
  <c r="EJ12" i="1" s="1"/>
  <c r="EK12" i="1" s="1"/>
  <c r="DX12" i="1"/>
  <c r="DY12" i="1" s="1"/>
  <c r="DZ12" i="1" s="1"/>
  <c r="DW12" i="1"/>
  <c r="DL12" i="1"/>
  <c r="DM12" i="1" s="1"/>
  <c r="DN12" i="1" s="1"/>
  <c r="DO12" i="1" s="1"/>
  <c r="DB12" i="1"/>
  <c r="DC12" i="1" s="1"/>
  <c r="DD12" i="1" s="1"/>
  <c r="DA12" i="1"/>
  <c r="CQ12" i="1"/>
  <c r="CR12" i="1" s="1"/>
  <c r="CS12" i="1" s="1"/>
  <c r="CP12" i="1"/>
  <c r="CE12" i="1"/>
  <c r="CF12" i="1" s="1"/>
  <c r="CG12" i="1" s="1"/>
  <c r="CH12" i="1" s="1"/>
  <c r="BT12" i="1"/>
  <c r="BU12" i="1" s="1"/>
  <c r="BV12" i="1" s="1"/>
  <c r="BW12" i="1" s="1"/>
  <c r="BI12" i="1"/>
  <c r="BJ12" i="1" s="1"/>
  <c r="BK12" i="1" s="1"/>
  <c r="BL12" i="1" s="1"/>
  <c r="AY12" i="1"/>
  <c r="AZ12" i="1" s="1"/>
  <c r="BA12" i="1" s="1"/>
  <c r="AX12" i="1"/>
  <c r="AM12" i="1"/>
  <c r="AN12" i="1" s="1"/>
  <c r="AO12" i="1" s="1"/>
  <c r="AP12" i="1" s="1"/>
  <c r="AC12" i="1"/>
  <c r="AD12" i="1" s="1"/>
  <c r="AE12" i="1" s="1"/>
  <c r="AB12" i="1"/>
  <c r="R12" i="1"/>
  <c r="S12" i="1" s="1"/>
  <c r="T12" i="1" s="1"/>
  <c r="Q12" i="1"/>
  <c r="F12" i="1"/>
  <c r="G12" i="1" s="1"/>
  <c r="H12" i="1" s="1"/>
  <c r="I12" i="1" s="1"/>
  <c r="CLI11" i="1"/>
  <c r="CLJ11" i="1" s="1"/>
  <c r="CLK11" i="1" s="1"/>
  <c r="CLL11" i="1" s="1"/>
  <c r="CKX11" i="1"/>
  <c r="CKY11" i="1" s="1"/>
  <c r="CKZ11" i="1" s="1"/>
  <c r="CLA11" i="1" s="1"/>
  <c r="CKN11" i="1"/>
  <c r="CKO11" i="1" s="1"/>
  <c r="CKP11" i="1" s="1"/>
  <c r="CKM11" i="1"/>
  <c r="CKB11" i="1"/>
  <c r="CKC11" i="1" s="1"/>
  <c r="CKD11" i="1" s="1"/>
  <c r="CKE11" i="1" s="1"/>
  <c r="CJQ11" i="1"/>
  <c r="CJR11" i="1" s="1"/>
  <c r="CJS11" i="1" s="1"/>
  <c r="CJT11" i="1" s="1"/>
  <c r="CJG11" i="1"/>
  <c r="CJH11" i="1" s="1"/>
  <c r="CJI11" i="1" s="1"/>
  <c r="CJF11" i="1"/>
  <c r="CIU11" i="1"/>
  <c r="CIV11" i="1" s="1"/>
  <c r="CIW11" i="1" s="1"/>
  <c r="CIX11" i="1" s="1"/>
  <c r="CIJ11" i="1"/>
  <c r="CIK11" i="1" s="1"/>
  <c r="CIL11" i="1" s="1"/>
  <c r="CIM11" i="1" s="1"/>
  <c r="CHY11" i="1"/>
  <c r="CHZ11" i="1" s="1"/>
  <c r="CIA11" i="1" s="1"/>
  <c r="CIB11" i="1" s="1"/>
  <c r="CHO11" i="1"/>
  <c r="CHP11" i="1" s="1"/>
  <c r="CHQ11" i="1" s="1"/>
  <c r="CHN11" i="1"/>
  <c r="CHC11" i="1"/>
  <c r="CHD11" i="1" s="1"/>
  <c r="CHE11" i="1" s="1"/>
  <c r="CHF11" i="1" s="1"/>
  <c r="CGR11" i="1"/>
  <c r="CGS11" i="1" s="1"/>
  <c r="CGT11" i="1" s="1"/>
  <c r="CGU11" i="1" s="1"/>
  <c r="CGH11" i="1"/>
  <c r="CGI11" i="1" s="1"/>
  <c r="CGJ11" i="1" s="1"/>
  <c r="CGG11" i="1"/>
  <c r="CFV11" i="1"/>
  <c r="CFW11" i="1" s="1"/>
  <c r="CFX11" i="1" s="1"/>
  <c r="CFY11" i="1" s="1"/>
  <c r="CFK11" i="1"/>
  <c r="CFL11" i="1" s="1"/>
  <c r="CFM11" i="1" s="1"/>
  <c r="CFN11" i="1" s="1"/>
  <c r="CEZ11" i="1"/>
  <c r="CFA11" i="1" s="1"/>
  <c r="CFB11" i="1" s="1"/>
  <c r="CFC11" i="1" s="1"/>
  <c r="CEO11" i="1"/>
  <c r="CEP11" i="1" s="1"/>
  <c r="CEQ11" i="1" s="1"/>
  <c r="CER11" i="1" s="1"/>
  <c r="CED11" i="1"/>
  <c r="CEE11" i="1" s="1"/>
  <c r="CEF11" i="1" s="1"/>
  <c r="CEG11" i="1" s="1"/>
  <c r="CDS11" i="1"/>
  <c r="CDT11" i="1" s="1"/>
  <c r="CDU11" i="1" s="1"/>
  <c r="CDV11" i="1" s="1"/>
  <c r="CDH11" i="1"/>
  <c r="CDI11" i="1" s="1"/>
  <c r="CDJ11" i="1" s="1"/>
  <c r="CDK11" i="1" s="1"/>
  <c r="CCX11" i="1"/>
  <c r="CCY11" i="1" s="1"/>
  <c r="CCZ11" i="1" s="1"/>
  <c r="CCW11" i="1"/>
  <c r="CCL11" i="1"/>
  <c r="CCM11" i="1" s="1"/>
  <c r="CCN11" i="1" s="1"/>
  <c r="CCO11" i="1" s="1"/>
  <c r="CCA11" i="1"/>
  <c r="CCB11" i="1" s="1"/>
  <c r="CCC11" i="1" s="1"/>
  <c r="CCD11" i="1" s="1"/>
  <c r="CBP11" i="1"/>
  <c r="CBQ11" i="1" s="1"/>
  <c r="CBR11" i="1" s="1"/>
  <c r="CBS11" i="1" s="1"/>
  <c r="CBE11" i="1"/>
  <c r="CBF11" i="1" s="1"/>
  <c r="CBG11" i="1" s="1"/>
  <c r="CBH11" i="1" s="1"/>
  <c r="CAT11" i="1"/>
  <c r="CAU11" i="1" s="1"/>
  <c r="CAV11" i="1" s="1"/>
  <c r="CAW11" i="1" s="1"/>
  <c r="CAI11" i="1"/>
  <c r="CAJ11" i="1" s="1"/>
  <c r="CAK11" i="1" s="1"/>
  <c r="CAL11" i="1" s="1"/>
  <c r="BZY11" i="1"/>
  <c r="BZZ11" i="1" s="1"/>
  <c r="CAA11" i="1" s="1"/>
  <c r="BZX11" i="1"/>
  <c r="BZN11" i="1"/>
  <c r="BZO11" i="1" s="1"/>
  <c r="BZP11" i="1" s="1"/>
  <c r="BZM11" i="1"/>
  <c r="BZB11" i="1"/>
  <c r="BZC11" i="1" s="1"/>
  <c r="BZD11" i="1" s="1"/>
  <c r="BZE11" i="1" s="1"/>
  <c r="BYQ11" i="1"/>
  <c r="BYR11" i="1" s="1"/>
  <c r="BYS11" i="1" s="1"/>
  <c r="BYT11" i="1" s="1"/>
  <c r="BYG11" i="1"/>
  <c r="BYH11" i="1" s="1"/>
  <c r="BYI11" i="1" s="1"/>
  <c r="BYF11" i="1"/>
  <c r="BXU11" i="1"/>
  <c r="BXV11" i="1" s="1"/>
  <c r="BXW11" i="1" s="1"/>
  <c r="BXX11" i="1" s="1"/>
  <c r="BXJ11" i="1"/>
  <c r="BXK11" i="1" s="1"/>
  <c r="BXL11" i="1" s="1"/>
  <c r="BXM11" i="1" s="1"/>
  <c r="BWY11" i="1"/>
  <c r="BWZ11" i="1" s="1"/>
  <c r="BXA11" i="1" s="1"/>
  <c r="BXB11" i="1" s="1"/>
  <c r="BWN11" i="1"/>
  <c r="BWO11" i="1" s="1"/>
  <c r="BWP11" i="1" s="1"/>
  <c r="BWQ11" i="1" s="1"/>
  <c r="BWD11" i="1"/>
  <c r="BWE11" i="1" s="1"/>
  <c r="BWF11" i="1" s="1"/>
  <c r="BWC11" i="1"/>
  <c r="BVS11" i="1"/>
  <c r="BVT11" i="1" s="1"/>
  <c r="BVU11" i="1" s="1"/>
  <c r="BVR11" i="1"/>
  <c r="BVH11" i="1"/>
  <c r="BVI11" i="1" s="1"/>
  <c r="BVJ11" i="1" s="1"/>
  <c r="BVG11" i="1"/>
  <c r="BUV11" i="1"/>
  <c r="BUW11" i="1" s="1"/>
  <c r="BUX11" i="1" s="1"/>
  <c r="BUY11" i="1" s="1"/>
  <c r="BUK11" i="1"/>
  <c r="BUL11" i="1" s="1"/>
  <c r="BUM11" i="1" s="1"/>
  <c r="BUN11" i="1" s="1"/>
  <c r="BUA11" i="1"/>
  <c r="BUB11" i="1" s="1"/>
  <c r="BUC11" i="1" s="1"/>
  <c r="BTZ11" i="1"/>
  <c r="BTO11" i="1"/>
  <c r="BTP11" i="1" s="1"/>
  <c r="BTQ11" i="1" s="1"/>
  <c r="BTR11" i="1" s="1"/>
  <c r="BTD11" i="1"/>
  <c r="BTE11" i="1" s="1"/>
  <c r="BTF11" i="1" s="1"/>
  <c r="BTG11" i="1" s="1"/>
  <c r="BST11" i="1"/>
  <c r="BSU11" i="1" s="1"/>
  <c r="BSV11" i="1" s="1"/>
  <c r="BSS11" i="1"/>
  <c r="BSI11" i="1"/>
  <c r="BSJ11" i="1" s="1"/>
  <c r="BSK11" i="1" s="1"/>
  <c r="BSH11" i="1"/>
  <c r="BRW11" i="1"/>
  <c r="BRX11" i="1" s="1"/>
  <c r="BRY11" i="1" s="1"/>
  <c r="BRZ11" i="1" s="1"/>
  <c r="BRL11" i="1"/>
  <c r="BRM11" i="1" s="1"/>
  <c r="BRN11" i="1" s="1"/>
  <c r="BRO11" i="1" s="1"/>
  <c r="BRB11" i="1"/>
  <c r="BRC11" i="1" s="1"/>
  <c r="BRD11" i="1" s="1"/>
  <c r="BRA11" i="1"/>
  <c r="BQP11" i="1"/>
  <c r="BQQ11" i="1" s="1"/>
  <c r="BQR11" i="1" s="1"/>
  <c r="BQS11" i="1" s="1"/>
  <c r="BQE11" i="1"/>
  <c r="BQF11" i="1" s="1"/>
  <c r="BQG11" i="1" s="1"/>
  <c r="BQH11" i="1" s="1"/>
  <c r="BPU11" i="1"/>
  <c r="BPV11" i="1" s="1"/>
  <c r="BPW11" i="1" s="1"/>
  <c r="BPT11" i="1"/>
  <c r="BPJ11" i="1"/>
  <c r="BPK11" i="1" s="1"/>
  <c r="BPL11" i="1" s="1"/>
  <c r="BPI11" i="1"/>
  <c r="BOX11" i="1"/>
  <c r="BOY11" i="1" s="1"/>
  <c r="BOZ11" i="1" s="1"/>
  <c r="BPA11" i="1" s="1"/>
  <c r="BON11" i="1"/>
  <c r="BOO11" i="1" s="1"/>
  <c r="BOP11" i="1" s="1"/>
  <c r="BOM11" i="1"/>
  <c r="BOB11" i="1"/>
  <c r="BOC11" i="1" s="1"/>
  <c r="BOD11" i="1" s="1"/>
  <c r="BOE11" i="1" s="1"/>
  <c r="BNR11" i="1"/>
  <c r="BNS11" i="1" s="1"/>
  <c r="BNT11" i="1" s="1"/>
  <c r="BNQ11" i="1"/>
  <c r="BNF11" i="1"/>
  <c r="BNG11" i="1" s="1"/>
  <c r="BNH11" i="1" s="1"/>
  <c r="BNI11" i="1" s="1"/>
  <c r="BMV11" i="1"/>
  <c r="BMW11" i="1" s="1"/>
  <c r="BMX11" i="1" s="1"/>
  <c r="BMU11" i="1"/>
  <c r="BMK11" i="1"/>
  <c r="BML11" i="1" s="1"/>
  <c r="BMM11" i="1" s="1"/>
  <c r="BMJ11" i="1"/>
  <c r="BLY11" i="1"/>
  <c r="BLZ11" i="1" s="1"/>
  <c r="BMA11" i="1" s="1"/>
  <c r="BMB11" i="1" s="1"/>
  <c r="BLN11" i="1"/>
  <c r="BLO11" i="1" s="1"/>
  <c r="BLP11" i="1" s="1"/>
  <c r="BLQ11" i="1" s="1"/>
  <c r="BLC11" i="1"/>
  <c r="BLD11" i="1" s="1"/>
  <c r="BLE11" i="1" s="1"/>
  <c r="BLF11" i="1" s="1"/>
  <c r="BKR11" i="1"/>
  <c r="BKS11" i="1" s="1"/>
  <c r="BKT11" i="1" s="1"/>
  <c r="BKU11" i="1" s="1"/>
  <c r="BKG11" i="1"/>
  <c r="BKH11" i="1" s="1"/>
  <c r="BKI11" i="1" s="1"/>
  <c r="BKJ11" i="1" s="1"/>
  <c r="BJW11" i="1"/>
  <c r="BJX11" i="1" s="1"/>
  <c r="BJY11" i="1" s="1"/>
  <c r="BJV11" i="1"/>
  <c r="BJL11" i="1"/>
  <c r="BJM11" i="1" s="1"/>
  <c r="BJN11" i="1" s="1"/>
  <c r="BJK11" i="1"/>
  <c r="BIZ11" i="1"/>
  <c r="BJA11" i="1" s="1"/>
  <c r="BJB11" i="1" s="1"/>
  <c r="BJC11" i="1" s="1"/>
  <c r="BIO11" i="1"/>
  <c r="BIP11" i="1" s="1"/>
  <c r="BIQ11" i="1" s="1"/>
  <c r="BIR11" i="1" s="1"/>
  <c r="BIE11" i="1"/>
  <c r="BIF11" i="1" s="1"/>
  <c r="BIG11" i="1" s="1"/>
  <c r="BID11" i="1"/>
  <c r="BHS11" i="1"/>
  <c r="BHT11" i="1" s="1"/>
  <c r="BHU11" i="1" s="1"/>
  <c r="BHV11" i="1" s="1"/>
  <c r="BHI11" i="1"/>
  <c r="BHJ11" i="1" s="1"/>
  <c r="BHK11" i="1" s="1"/>
  <c r="BHH11" i="1"/>
  <c r="BGX11" i="1"/>
  <c r="BGY11" i="1" s="1"/>
  <c r="BGZ11" i="1" s="1"/>
  <c r="BGW11" i="1"/>
  <c r="BGM11" i="1"/>
  <c r="BGN11" i="1" s="1"/>
  <c r="BGO11" i="1" s="1"/>
  <c r="BGL11" i="1"/>
  <c r="BGA11" i="1"/>
  <c r="BGB11" i="1" s="1"/>
  <c r="BGC11" i="1" s="1"/>
  <c r="BGD11" i="1" s="1"/>
  <c r="BFP11" i="1"/>
  <c r="BFQ11" i="1" s="1"/>
  <c r="BFR11" i="1" s="1"/>
  <c r="BFS11" i="1" s="1"/>
  <c r="BFE11" i="1"/>
  <c r="BFF11" i="1" s="1"/>
  <c r="BFG11" i="1" s="1"/>
  <c r="BFH11" i="1" s="1"/>
  <c r="BET11" i="1"/>
  <c r="BEU11" i="1" s="1"/>
  <c r="BEV11" i="1" s="1"/>
  <c r="BEW11" i="1" s="1"/>
  <c r="BEI11" i="1"/>
  <c r="BEJ11" i="1" s="1"/>
  <c r="BEK11" i="1" s="1"/>
  <c r="BEL11" i="1" s="1"/>
  <c r="BDY11" i="1"/>
  <c r="BDZ11" i="1" s="1"/>
  <c r="BEA11" i="1" s="1"/>
  <c r="BDX11" i="1"/>
  <c r="BDN11" i="1"/>
  <c r="BDO11" i="1" s="1"/>
  <c r="BDP11" i="1" s="1"/>
  <c r="BDM11" i="1"/>
  <c r="BDB11" i="1"/>
  <c r="BDC11" i="1" s="1"/>
  <c r="BDD11" i="1" s="1"/>
  <c r="BDE11" i="1" s="1"/>
  <c r="BCR11" i="1"/>
  <c r="BCS11" i="1" s="1"/>
  <c r="BCT11" i="1" s="1"/>
  <c r="BCQ11" i="1"/>
  <c r="BCF11" i="1"/>
  <c r="BCG11" i="1" s="1"/>
  <c r="BCH11" i="1" s="1"/>
  <c r="BCI11" i="1" s="1"/>
  <c r="BBV11" i="1"/>
  <c r="BBW11" i="1" s="1"/>
  <c r="BBX11" i="1" s="1"/>
  <c r="BBU11" i="1"/>
  <c r="BBJ11" i="1"/>
  <c r="BBK11" i="1" s="1"/>
  <c r="BBL11" i="1" s="1"/>
  <c r="BBM11" i="1" s="1"/>
  <c r="BAZ11" i="1"/>
  <c r="BBA11" i="1" s="1"/>
  <c r="BBB11" i="1" s="1"/>
  <c r="BAY11" i="1"/>
  <c r="BAO11" i="1"/>
  <c r="BAP11" i="1" s="1"/>
  <c r="BAQ11" i="1" s="1"/>
  <c r="BAN11" i="1"/>
  <c r="BAC11" i="1"/>
  <c r="BAD11" i="1" s="1"/>
  <c r="BAE11" i="1" s="1"/>
  <c r="BAF11" i="1" s="1"/>
  <c r="AZS11" i="1"/>
  <c r="AZT11" i="1" s="1"/>
  <c r="AZU11" i="1" s="1"/>
  <c r="AZR11" i="1"/>
  <c r="AZG11" i="1"/>
  <c r="AZH11" i="1" s="1"/>
  <c r="AZI11" i="1" s="1"/>
  <c r="AZJ11" i="1" s="1"/>
  <c r="AYV11" i="1"/>
  <c r="AYW11" i="1" s="1"/>
  <c r="AYX11" i="1" s="1"/>
  <c r="AYY11" i="1" s="1"/>
  <c r="AYK11" i="1"/>
  <c r="AYL11" i="1" s="1"/>
  <c r="AYM11" i="1" s="1"/>
  <c r="AYN11" i="1" s="1"/>
  <c r="AYA11" i="1"/>
  <c r="AYB11" i="1" s="1"/>
  <c r="AYC11" i="1" s="1"/>
  <c r="AXZ11" i="1"/>
  <c r="AXP11" i="1"/>
  <c r="AXQ11" i="1" s="1"/>
  <c r="AXR11" i="1" s="1"/>
  <c r="AXO11" i="1"/>
  <c r="AXD11" i="1"/>
  <c r="AXE11" i="1" s="1"/>
  <c r="AXF11" i="1" s="1"/>
  <c r="AXG11" i="1" s="1"/>
  <c r="AWS11" i="1"/>
  <c r="AWT11" i="1" s="1"/>
  <c r="AWU11" i="1" s="1"/>
  <c r="AWV11" i="1" s="1"/>
  <c r="AWI11" i="1"/>
  <c r="AWJ11" i="1" s="1"/>
  <c r="AWK11" i="1" s="1"/>
  <c r="AWH11" i="1"/>
  <c r="AVW11" i="1"/>
  <c r="AVX11" i="1" s="1"/>
  <c r="AVY11" i="1" s="1"/>
  <c r="AVZ11" i="1" s="1"/>
  <c r="AVM11" i="1"/>
  <c r="AVN11" i="1" s="1"/>
  <c r="AVO11" i="1" s="1"/>
  <c r="AVL11" i="1"/>
  <c r="AVB11" i="1"/>
  <c r="AVC11" i="1" s="1"/>
  <c r="AVD11" i="1" s="1"/>
  <c r="AVA11" i="1"/>
  <c r="AUQ11" i="1"/>
  <c r="AUR11" i="1" s="1"/>
  <c r="AUS11" i="1" s="1"/>
  <c r="AUP11" i="1"/>
  <c r="AUE11" i="1"/>
  <c r="AUF11" i="1" s="1"/>
  <c r="AUG11" i="1" s="1"/>
  <c r="AUH11" i="1" s="1"/>
  <c r="ATU11" i="1"/>
  <c r="ATV11" i="1" s="1"/>
  <c r="ATW11" i="1" s="1"/>
  <c r="ATT11" i="1"/>
  <c r="ATJ11" i="1"/>
  <c r="ATK11" i="1" s="1"/>
  <c r="ATL11" i="1" s="1"/>
  <c r="ATI11" i="1"/>
  <c r="ASX11" i="1"/>
  <c r="ASY11" i="1" s="1"/>
  <c r="ASZ11" i="1" s="1"/>
  <c r="ATA11" i="1" s="1"/>
  <c r="ASM11" i="1"/>
  <c r="ASN11" i="1" s="1"/>
  <c r="ASO11" i="1" s="1"/>
  <c r="ASP11" i="1" s="1"/>
  <c r="ASB11" i="1"/>
  <c r="ASC11" i="1" s="1"/>
  <c r="ASD11" i="1" s="1"/>
  <c r="ASE11" i="1" s="1"/>
  <c r="ARQ11" i="1"/>
  <c r="ARR11" i="1" s="1"/>
  <c r="ARS11" i="1" s="1"/>
  <c r="ART11" i="1" s="1"/>
  <c r="ARF11" i="1"/>
  <c r="ARG11" i="1" s="1"/>
  <c r="ARH11" i="1" s="1"/>
  <c r="ARI11" i="1" s="1"/>
  <c r="AQU11" i="1"/>
  <c r="AQV11" i="1" s="1"/>
  <c r="AQW11" i="1" s="1"/>
  <c r="AQX11" i="1" s="1"/>
  <c r="AQJ11" i="1"/>
  <c r="AQK11" i="1" s="1"/>
  <c r="AQL11" i="1" s="1"/>
  <c r="AQM11" i="1" s="1"/>
  <c r="APZ11" i="1"/>
  <c r="AQA11" i="1" s="1"/>
  <c r="AQB11" i="1" s="1"/>
  <c r="APY11" i="1"/>
  <c r="APN11" i="1"/>
  <c r="APO11" i="1" s="1"/>
  <c r="APP11" i="1" s="1"/>
  <c r="APQ11" i="1" s="1"/>
  <c r="APD11" i="1"/>
  <c r="APE11" i="1" s="1"/>
  <c r="APF11" i="1" s="1"/>
  <c r="APC11" i="1"/>
  <c r="AOR11" i="1"/>
  <c r="AOS11" i="1" s="1"/>
  <c r="AOT11" i="1" s="1"/>
  <c r="AOU11" i="1" s="1"/>
  <c r="AOG11" i="1"/>
  <c r="AOH11" i="1" s="1"/>
  <c r="AOI11" i="1" s="1"/>
  <c r="AOJ11" i="1" s="1"/>
  <c r="ANW11" i="1"/>
  <c r="ANX11" i="1" s="1"/>
  <c r="ANY11" i="1" s="1"/>
  <c r="ANV11" i="1"/>
  <c r="ANL11" i="1"/>
  <c r="ANM11" i="1" s="1"/>
  <c r="ANN11" i="1" s="1"/>
  <c r="ANK11" i="1"/>
  <c r="AMZ11" i="1"/>
  <c r="ANA11" i="1" s="1"/>
  <c r="ANB11" i="1" s="1"/>
  <c r="ANC11" i="1" s="1"/>
  <c r="AMP11" i="1"/>
  <c r="AMQ11" i="1" s="1"/>
  <c r="AMR11" i="1" s="1"/>
  <c r="AMO11" i="1"/>
  <c r="AME11" i="1"/>
  <c r="AMF11" i="1" s="1"/>
  <c r="AMG11" i="1" s="1"/>
  <c r="AMD11" i="1"/>
  <c r="ALT11" i="1"/>
  <c r="ALU11" i="1" s="1"/>
  <c r="ALV11" i="1" s="1"/>
  <c r="ALS11" i="1"/>
  <c r="ALH11" i="1"/>
  <c r="ALI11" i="1" s="1"/>
  <c r="ALJ11" i="1" s="1"/>
  <c r="ALK11" i="1" s="1"/>
  <c r="AKW11" i="1"/>
  <c r="AKX11" i="1" s="1"/>
  <c r="AKY11" i="1" s="1"/>
  <c r="AKZ11" i="1" s="1"/>
  <c r="AKL11" i="1"/>
  <c r="AKM11" i="1" s="1"/>
  <c r="AKN11" i="1" s="1"/>
  <c r="AKO11" i="1" s="1"/>
  <c r="AKB11" i="1"/>
  <c r="AKC11" i="1" s="1"/>
  <c r="AKD11" i="1" s="1"/>
  <c r="AKA11" i="1"/>
  <c r="AJQ11" i="1"/>
  <c r="AJR11" i="1" s="1"/>
  <c r="AJS11" i="1" s="1"/>
  <c r="AJP11" i="1"/>
  <c r="AJF11" i="1"/>
  <c r="AJG11" i="1" s="1"/>
  <c r="AJH11" i="1" s="1"/>
  <c r="AJE11" i="1"/>
  <c r="AIT11" i="1"/>
  <c r="AIU11" i="1" s="1"/>
  <c r="AIV11" i="1" s="1"/>
  <c r="AIW11" i="1" s="1"/>
  <c r="AII11" i="1"/>
  <c r="AIJ11" i="1" s="1"/>
  <c r="AIK11" i="1" s="1"/>
  <c r="AIL11" i="1" s="1"/>
  <c r="AHX11" i="1"/>
  <c r="AHY11" i="1" s="1"/>
  <c r="AHZ11" i="1" s="1"/>
  <c r="AIA11" i="1" s="1"/>
  <c r="AHN11" i="1"/>
  <c r="AHO11" i="1" s="1"/>
  <c r="AHP11" i="1" s="1"/>
  <c r="AHM11" i="1"/>
  <c r="AHB11" i="1"/>
  <c r="AHC11" i="1" s="1"/>
  <c r="AHD11" i="1" s="1"/>
  <c r="AHE11" i="1" s="1"/>
  <c r="AGR11" i="1"/>
  <c r="AGS11" i="1" s="1"/>
  <c r="AGT11" i="1" s="1"/>
  <c r="AGQ11" i="1"/>
  <c r="AGG11" i="1"/>
  <c r="AGH11" i="1" s="1"/>
  <c r="AGI11" i="1" s="1"/>
  <c r="AGF11" i="1"/>
  <c r="AFU11" i="1"/>
  <c r="AFV11" i="1" s="1"/>
  <c r="AFW11" i="1" s="1"/>
  <c r="AFX11" i="1" s="1"/>
  <c r="AFJ11" i="1"/>
  <c r="AFK11" i="1" s="1"/>
  <c r="AFL11" i="1" s="1"/>
  <c r="AFM11" i="1" s="1"/>
  <c r="AEY11" i="1"/>
  <c r="AEZ11" i="1" s="1"/>
  <c r="AFA11" i="1" s="1"/>
  <c r="AFB11" i="1" s="1"/>
  <c r="AEN11" i="1"/>
  <c r="AEO11" i="1" s="1"/>
  <c r="AEP11" i="1" s="1"/>
  <c r="AEQ11" i="1" s="1"/>
  <c r="AEC11" i="1"/>
  <c r="AED11" i="1" s="1"/>
  <c r="AEE11" i="1" s="1"/>
  <c r="AEF11" i="1" s="1"/>
  <c r="ADR11" i="1"/>
  <c r="ADS11" i="1" s="1"/>
  <c r="ADT11" i="1" s="1"/>
  <c r="ADU11" i="1" s="1"/>
  <c r="ADG11" i="1"/>
  <c r="ADH11" i="1" s="1"/>
  <c r="ADI11" i="1" s="1"/>
  <c r="ADJ11" i="1" s="1"/>
  <c r="ACW11" i="1"/>
  <c r="ACX11" i="1" s="1"/>
  <c r="ACY11" i="1" s="1"/>
  <c r="ACV11" i="1"/>
  <c r="ACL11" i="1"/>
  <c r="ACM11" i="1" s="1"/>
  <c r="ACN11" i="1" s="1"/>
  <c r="ACK11" i="1"/>
  <c r="ABZ11" i="1"/>
  <c r="ACA11" i="1" s="1"/>
  <c r="ACB11" i="1" s="1"/>
  <c r="ACC11" i="1" s="1"/>
  <c r="ABO11" i="1"/>
  <c r="ABP11" i="1" s="1"/>
  <c r="ABQ11" i="1" s="1"/>
  <c r="ABR11" i="1" s="1"/>
  <c r="ABE11" i="1"/>
  <c r="ABF11" i="1" s="1"/>
  <c r="ABG11" i="1" s="1"/>
  <c r="ABD11" i="1"/>
  <c r="AAS11" i="1"/>
  <c r="AAT11" i="1" s="1"/>
  <c r="AAU11" i="1" s="1"/>
  <c r="AAV11" i="1" s="1"/>
  <c r="AAH11" i="1"/>
  <c r="AAI11" i="1" s="1"/>
  <c r="AAJ11" i="1" s="1"/>
  <c r="AAK11" i="1" s="1"/>
  <c r="ZW11" i="1"/>
  <c r="ZX11" i="1" s="1"/>
  <c r="ZY11" i="1" s="1"/>
  <c r="ZZ11" i="1" s="1"/>
  <c r="ZM11" i="1"/>
  <c r="ZN11" i="1" s="1"/>
  <c r="ZO11" i="1" s="1"/>
  <c r="ZL11" i="1"/>
  <c r="ZA11" i="1"/>
  <c r="ZB11" i="1" s="1"/>
  <c r="ZC11" i="1" s="1"/>
  <c r="ZD11" i="1" s="1"/>
  <c r="YP11" i="1"/>
  <c r="YQ11" i="1" s="1"/>
  <c r="YR11" i="1" s="1"/>
  <c r="YS11" i="1" s="1"/>
  <c r="YE11" i="1"/>
  <c r="YF11" i="1" s="1"/>
  <c r="YG11" i="1" s="1"/>
  <c r="YH11" i="1" s="1"/>
  <c r="XT11" i="1"/>
  <c r="XU11" i="1" s="1"/>
  <c r="XV11" i="1" s="1"/>
  <c r="XW11" i="1" s="1"/>
  <c r="XI11" i="1"/>
  <c r="XJ11" i="1" s="1"/>
  <c r="XK11" i="1" s="1"/>
  <c r="XL11" i="1" s="1"/>
  <c r="WY11" i="1"/>
  <c r="WZ11" i="1" s="1"/>
  <c r="XA11" i="1" s="1"/>
  <c r="WX11" i="1"/>
  <c r="WM11" i="1"/>
  <c r="WN11" i="1" s="1"/>
  <c r="WO11" i="1" s="1"/>
  <c r="WP11" i="1" s="1"/>
  <c r="WC11" i="1"/>
  <c r="WD11" i="1" s="1"/>
  <c r="WE11" i="1" s="1"/>
  <c r="WB11" i="1"/>
  <c r="VQ11" i="1"/>
  <c r="VR11" i="1" s="1"/>
  <c r="VS11" i="1" s="1"/>
  <c r="VT11" i="1" s="1"/>
  <c r="VF11" i="1"/>
  <c r="VG11" i="1" s="1"/>
  <c r="VH11" i="1" s="1"/>
  <c r="VI11" i="1" s="1"/>
  <c r="UU11" i="1"/>
  <c r="UV11" i="1" s="1"/>
  <c r="UW11" i="1" s="1"/>
  <c r="UX11" i="1" s="1"/>
  <c r="UJ11" i="1"/>
  <c r="UK11" i="1" s="1"/>
  <c r="UL11" i="1" s="1"/>
  <c r="UM11" i="1" s="1"/>
  <c r="TZ11" i="1"/>
  <c r="UA11" i="1" s="1"/>
  <c r="UB11" i="1" s="1"/>
  <c r="TY11" i="1"/>
  <c r="TN11" i="1"/>
  <c r="TO11" i="1" s="1"/>
  <c r="TP11" i="1" s="1"/>
  <c r="TQ11" i="1" s="1"/>
  <c r="TD11" i="1"/>
  <c r="TE11" i="1" s="1"/>
  <c r="TF11" i="1" s="1"/>
  <c r="TC11" i="1"/>
  <c r="SR11" i="1"/>
  <c r="SS11" i="1" s="1"/>
  <c r="ST11" i="1" s="1"/>
  <c r="SU11" i="1" s="1"/>
  <c r="SG11" i="1"/>
  <c r="SH11" i="1" s="1"/>
  <c r="SI11" i="1" s="1"/>
  <c r="SJ11" i="1" s="1"/>
  <c r="RV11" i="1"/>
  <c r="RW11" i="1" s="1"/>
  <c r="RX11" i="1" s="1"/>
  <c r="RY11" i="1" s="1"/>
  <c r="RK11" i="1"/>
  <c r="RL11" i="1" s="1"/>
  <c r="RM11" i="1" s="1"/>
  <c r="RN11" i="1" s="1"/>
  <c r="QZ11" i="1"/>
  <c r="RA11" i="1" s="1"/>
  <c r="RB11" i="1" s="1"/>
  <c r="RC11" i="1" s="1"/>
  <c r="QP11" i="1"/>
  <c r="QQ11" i="1" s="1"/>
  <c r="QR11" i="1" s="1"/>
  <c r="QO11" i="1"/>
  <c r="QE11" i="1"/>
  <c r="QF11" i="1" s="1"/>
  <c r="QG11" i="1" s="1"/>
  <c r="QD11" i="1"/>
  <c r="PT11" i="1"/>
  <c r="PU11" i="1" s="1"/>
  <c r="PV11" i="1" s="1"/>
  <c r="PS11" i="1"/>
  <c r="PH11" i="1"/>
  <c r="PI11" i="1" s="1"/>
  <c r="PJ11" i="1" s="1"/>
  <c r="PK11" i="1" s="1"/>
  <c r="OW11" i="1"/>
  <c r="OX11" i="1" s="1"/>
  <c r="OY11" i="1" s="1"/>
  <c r="OZ11" i="1" s="1"/>
  <c r="OL11" i="1"/>
  <c r="OM11" i="1" s="1"/>
  <c r="ON11" i="1" s="1"/>
  <c r="OO11" i="1" s="1"/>
  <c r="OB11" i="1"/>
  <c r="OC11" i="1" s="1"/>
  <c r="OD11" i="1" s="1"/>
  <c r="OA11" i="1"/>
  <c r="NP11" i="1"/>
  <c r="NQ11" i="1" s="1"/>
  <c r="NR11" i="1" s="1"/>
  <c r="NS11" i="1" s="1"/>
  <c r="NF11" i="1"/>
  <c r="NG11" i="1" s="1"/>
  <c r="NH11" i="1" s="1"/>
  <c r="NE11" i="1"/>
  <c r="MT11" i="1"/>
  <c r="MU11" i="1" s="1"/>
  <c r="MV11" i="1" s="1"/>
  <c r="MW11" i="1" s="1"/>
  <c r="MI11" i="1"/>
  <c r="MJ11" i="1" s="1"/>
  <c r="MK11" i="1" s="1"/>
  <c r="ML11" i="1" s="1"/>
  <c r="LY11" i="1"/>
  <c r="LZ11" i="1" s="1"/>
  <c r="MA11" i="1" s="1"/>
  <c r="LX11" i="1"/>
  <c r="LM11" i="1"/>
  <c r="LN11" i="1" s="1"/>
  <c r="LO11" i="1" s="1"/>
  <c r="LP11" i="1" s="1"/>
  <c r="LB11" i="1"/>
  <c r="LC11" i="1" s="1"/>
  <c r="LD11" i="1" s="1"/>
  <c r="LE11" i="1" s="1"/>
  <c r="KR11" i="1"/>
  <c r="KS11" i="1" s="1"/>
  <c r="KT11" i="1" s="1"/>
  <c r="KQ11" i="1"/>
  <c r="KF11" i="1"/>
  <c r="KG11" i="1" s="1"/>
  <c r="KH11" i="1" s="1"/>
  <c r="KI11" i="1" s="1"/>
  <c r="JV11" i="1"/>
  <c r="JW11" i="1" s="1"/>
  <c r="JX11" i="1" s="1"/>
  <c r="JU11" i="1"/>
  <c r="JK11" i="1"/>
  <c r="JL11" i="1" s="1"/>
  <c r="JM11" i="1" s="1"/>
  <c r="JJ11" i="1"/>
  <c r="IY11" i="1"/>
  <c r="IZ11" i="1" s="1"/>
  <c r="JA11" i="1" s="1"/>
  <c r="JB11" i="1" s="1"/>
  <c r="IN11" i="1"/>
  <c r="IO11" i="1" s="1"/>
  <c r="IP11" i="1" s="1"/>
  <c r="IQ11" i="1" s="1"/>
  <c r="ID11" i="1"/>
  <c r="IE11" i="1" s="1"/>
  <c r="IF11" i="1" s="1"/>
  <c r="IC11" i="1"/>
  <c r="HR11" i="1"/>
  <c r="HS11" i="1" s="1"/>
  <c r="HT11" i="1" s="1"/>
  <c r="HU11" i="1" s="1"/>
  <c r="HH11" i="1"/>
  <c r="HI11" i="1" s="1"/>
  <c r="HJ11" i="1" s="1"/>
  <c r="HG11" i="1"/>
  <c r="GV11" i="1"/>
  <c r="GW11" i="1" s="1"/>
  <c r="GX11" i="1" s="1"/>
  <c r="GY11" i="1" s="1"/>
  <c r="GL11" i="1"/>
  <c r="GM11" i="1" s="1"/>
  <c r="GN11" i="1" s="1"/>
  <c r="GK11" i="1"/>
  <c r="FZ11" i="1"/>
  <c r="GA11" i="1" s="1"/>
  <c r="GB11" i="1" s="1"/>
  <c r="GC11" i="1" s="1"/>
  <c r="FO11" i="1"/>
  <c r="FP11" i="1" s="1"/>
  <c r="FQ11" i="1" s="1"/>
  <c r="FR11" i="1" s="1"/>
  <c r="FD11" i="1"/>
  <c r="FE11" i="1" s="1"/>
  <c r="FF11" i="1" s="1"/>
  <c r="FG11" i="1" s="1"/>
  <c r="ET11" i="1"/>
  <c r="EU11" i="1" s="1"/>
  <c r="EV11" i="1" s="1"/>
  <c r="ES11" i="1"/>
  <c r="EH11" i="1"/>
  <c r="EI11" i="1" s="1"/>
  <c r="EJ11" i="1" s="1"/>
  <c r="EK11" i="1" s="1"/>
  <c r="DX11" i="1"/>
  <c r="DY11" i="1" s="1"/>
  <c r="DZ11" i="1" s="1"/>
  <c r="DW11" i="1"/>
  <c r="DL11" i="1"/>
  <c r="DM11" i="1" s="1"/>
  <c r="DN11" i="1" s="1"/>
  <c r="DO11" i="1" s="1"/>
  <c r="DB11" i="1"/>
  <c r="DC11" i="1" s="1"/>
  <c r="DD11" i="1" s="1"/>
  <c r="DA11" i="1"/>
  <c r="CP11" i="1"/>
  <c r="CQ11" i="1" s="1"/>
  <c r="CR11" i="1" s="1"/>
  <c r="CS11" i="1" s="1"/>
  <c r="CE11" i="1"/>
  <c r="CF11" i="1" s="1"/>
  <c r="CG11" i="1" s="1"/>
  <c r="CH11" i="1" s="1"/>
  <c r="BU11" i="1"/>
  <c r="BV11" i="1" s="1"/>
  <c r="BW11" i="1" s="1"/>
  <c r="BT11" i="1"/>
  <c r="BI11" i="1"/>
  <c r="BJ11" i="1" s="1"/>
  <c r="BK11" i="1" s="1"/>
  <c r="BL11" i="1" s="1"/>
  <c r="AX11" i="1"/>
  <c r="AY11" i="1" s="1"/>
  <c r="AZ11" i="1" s="1"/>
  <c r="BA11" i="1" s="1"/>
  <c r="AM11" i="1"/>
  <c r="AN11" i="1" s="1"/>
  <c r="AO11" i="1" s="1"/>
  <c r="AP11" i="1" s="1"/>
  <c r="AC11" i="1"/>
  <c r="AD11" i="1" s="1"/>
  <c r="AE11" i="1" s="1"/>
  <c r="AB11" i="1"/>
  <c r="Q11" i="1"/>
  <c r="R11" i="1" s="1"/>
  <c r="S11" i="1" s="1"/>
  <c r="T11" i="1" s="1"/>
  <c r="F11" i="1"/>
  <c r="G11" i="1" s="1"/>
  <c r="H11" i="1" s="1"/>
  <c r="I11" i="1" s="1"/>
  <c r="CLI10" i="1"/>
  <c r="CLJ10" i="1" s="1"/>
  <c r="CLK10" i="1" s="1"/>
  <c r="CLL10" i="1" s="1"/>
  <c r="CKY10" i="1"/>
  <c r="CKZ10" i="1" s="1"/>
  <c r="CLA10" i="1" s="1"/>
  <c r="CKX10" i="1"/>
  <c r="CKM10" i="1"/>
  <c r="CKN10" i="1" s="1"/>
  <c r="CKO10" i="1" s="1"/>
  <c r="CKP10" i="1" s="1"/>
  <c r="CKB10" i="1"/>
  <c r="CKC10" i="1" s="1"/>
  <c r="CKD10" i="1" s="1"/>
  <c r="CKE10" i="1" s="1"/>
  <c r="CJQ10" i="1"/>
  <c r="CJR10" i="1" s="1"/>
  <c r="CJS10" i="1" s="1"/>
  <c r="CJT10" i="1" s="1"/>
  <c r="CJF10" i="1"/>
  <c r="CJG10" i="1" s="1"/>
  <c r="CJH10" i="1" s="1"/>
  <c r="CJI10" i="1" s="1"/>
  <c r="CIU10" i="1"/>
  <c r="CIV10" i="1" s="1"/>
  <c r="CIW10" i="1" s="1"/>
  <c r="CIX10" i="1" s="1"/>
  <c r="CIJ10" i="1"/>
  <c r="CIK10" i="1" s="1"/>
  <c r="CIL10" i="1" s="1"/>
  <c r="CIM10" i="1" s="1"/>
  <c r="CHZ10" i="1"/>
  <c r="CIA10" i="1" s="1"/>
  <c r="CIB10" i="1" s="1"/>
  <c r="CHY10" i="1"/>
  <c r="CHO10" i="1"/>
  <c r="CHP10" i="1" s="1"/>
  <c r="CHQ10" i="1" s="1"/>
  <c r="CHN10" i="1"/>
  <c r="CHC10" i="1"/>
  <c r="CHD10" i="1" s="1"/>
  <c r="CHE10" i="1" s="1"/>
  <c r="CHF10" i="1" s="1"/>
  <c r="CGR10" i="1"/>
  <c r="CGS10" i="1" s="1"/>
  <c r="CGT10" i="1" s="1"/>
  <c r="CGU10" i="1" s="1"/>
  <c r="CGG10" i="1"/>
  <c r="CGH10" i="1" s="1"/>
  <c r="CGI10" i="1" s="1"/>
  <c r="CGJ10" i="1" s="1"/>
  <c r="CFW10" i="1"/>
  <c r="CFX10" i="1" s="1"/>
  <c r="CFY10" i="1" s="1"/>
  <c r="CFV10" i="1"/>
  <c r="CFK10" i="1"/>
  <c r="CFL10" i="1" s="1"/>
  <c r="CFM10" i="1" s="1"/>
  <c r="CFN10" i="1" s="1"/>
  <c r="CEZ10" i="1"/>
  <c r="CFA10" i="1" s="1"/>
  <c r="CFB10" i="1" s="1"/>
  <c r="CFC10" i="1" s="1"/>
  <c r="CEO10" i="1"/>
  <c r="CEP10" i="1" s="1"/>
  <c r="CEQ10" i="1" s="1"/>
  <c r="CER10" i="1" s="1"/>
  <c r="CEE10" i="1"/>
  <c r="CEF10" i="1" s="1"/>
  <c r="CEG10" i="1" s="1"/>
  <c r="CED10" i="1"/>
  <c r="CDS10" i="1"/>
  <c r="CDT10" i="1" s="1"/>
  <c r="CDU10" i="1" s="1"/>
  <c r="CDV10" i="1" s="1"/>
  <c r="CDH10" i="1"/>
  <c r="CDI10" i="1" s="1"/>
  <c r="CDJ10" i="1" s="1"/>
  <c r="CDK10" i="1" s="1"/>
  <c r="CCX10" i="1"/>
  <c r="CCY10" i="1" s="1"/>
  <c r="CCZ10" i="1" s="1"/>
  <c r="CCW10" i="1"/>
  <c r="CCL10" i="1"/>
  <c r="CCM10" i="1" s="1"/>
  <c r="CCN10" i="1" s="1"/>
  <c r="CCO10" i="1" s="1"/>
  <c r="CCB10" i="1"/>
  <c r="CCC10" i="1" s="1"/>
  <c r="CCD10" i="1" s="1"/>
  <c r="CCA10" i="1"/>
  <c r="CBP10" i="1"/>
  <c r="CBQ10" i="1" s="1"/>
  <c r="CBR10" i="1" s="1"/>
  <c r="CBS10" i="1" s="1"/>
  <c r="CBE10" i="1"/>
  <c r="CBF10" i="1" s="1"/>
  <c r="CBG10" i="1" s="1"/>
  <c r="CBH10" i="1" s="1"/>
  <c r="CAU10" i="1"/>
  <c r="CAV10" i="1" s="1"/>
  <c r="CAW10" i="1" s="1"/>
  <c r="CAT10" i="1"/>
  <c r="CAI10" i="1"/>
  <c r="CAJ10" i="1" s="1"/>
  <c r="CAK10" i="1" s="1"/>
  <c r="CAL10" i="1" s="1"/>
  <c r="BZX10" i="1"/>
  <c r="BZY10" i="1" s="1"/>
  <c r="BZZ10" i="1" s="1"/>
  <c r="CAA10" i="1" s="1"/>
  <c r="BZN10" i="1"/>
  <c r="BZO10" i="1" s="1"/>
  <c r="BZP10" i="1" s="1"/>
  <c r="BZM10" i="1"/>
  <c r="BZB10" i="1"/>
  <c r="BZC10" i="1" s="1"/>
  <c r="BZD10" i="1" s="1"/>
  <c r="BZE10" i="1" s="1"/>
  <c r="BYQ10" i="1"/>
  <c r="BYR10" i="1" s="1"/>
  <c r="BYS10" i="1" s="1"/>
  <c r="BYT10" i="1" s="1"/>
  <c r="BYF10" i="1"/>
  <c r="BYG10" i="1" s="1"/>
  <c r="BYH10" i="1" s="1"/>
  <c r="BYI10" i="1" s="1"/>
  <c r="BXU10" i="1"/>
  <c r="BXV10" i="1" s="1"/>
  <c r="BXW10" i="1" s="1"/>
  <c r="BXX10" i="1" s="1"/>
  <c r="BXK10" i="1"/>
  <c r="BXL10" i="1" s="1"/>
  <c r="BXM10" i="1" s="1"/>
  <c r="BXJ10" i="1"/>
  <c r="BWY10" i="1"/>
  <c r="BWZ10" i="1" s="1"/>
  <c r="BXA10" i="1" s="1"/>
  <c r="BXB10" i="1" s="1"/>
  <c r="BWO10" i="1"/>
  <c r="BWP10" i="1" s="1"/>
  <c r="BWQ10" i="1" s="1"/>
  <c r="BWN10" i="1"/>
  <c r="BWC10" i="1"/>
  <c r="BWD10" i="1" s="1"/>
  <c r="BWE10" i="1" s="1"/>
  <c r="BWF10" i="1" s="1"/>
  <c r="BVR10" i="1"/>
  <c r="BVS10" i="1" s="1"/>
  <c r="BVT10" i="1" s="1"/>
  <c r="BVU10" i="1" s="1"/>
  <c r="BVH10" i="1"/>
  <c r="BVI10" i="1" s="1"/>
  <c r="BVJ10" i="1" s="1"/>
  <c r="BVG10" i="1"/>
  <c r="BUV10" i="1"/>
  <c r="BUW10" i="1" s="1"/>
  <c r="BUX10" i="1" s="1"/>
  <c r="BUY10" i="1" s="1"/>
  <c r="BUK10" i="1"/>
  <c r="BUL10" i="1" s="1"/>
  <c r="BUM10" i="1" s="1"/>
  <c r="BUN10" i="1" s="1"/>
  <c r="BUA10" i="1"/>
  <c r="BUB10" i="1" s="1"/>
  <c r="BUC10" i="1" s="1"/>
  <c r="BTZ10" i="1"/>
  <c r="BTO10" i="1"/>
  <c r="BTP10" i="1" s="1"/>
  <c r="BTQ10" i="1" s="1"/>
  <c r="BTR10" i="1" s="1"/>
  <c r="BTD10" i="1"/>
  <c r="BTE10" i="1" s="1"/>
  <c r="BTF10" i="1" s="1"/>
  <c r="BTG10" i="1" s="1"/>
  <c r="BST10" i="1"/>
  <c r="BSU10" i="1" s="1"/>
  <c r="BSV10" i="1" s="1"/>
  <c r="BSS10" i="1"/>
  <c r="BSH10" i="1"/>
  <c r="BSI10" i="1" s="1"/>
  <c r="BSJ10" i="1" s="1"/>
  <c r="BSK10" i="1" s="1"/>
  <c r="BRX10" i="1"/>
  <c r="BRY10" i="1" s="1"/>
  <c r="BRZ10" i="1" s="1"/>
  <c r="BRW10" i="1"/>
  <c r="BRL10" i="1"/>
  <c r="BRM10" i="1" s="1"/>
  <c r="BRN10" i="1" s="1"/>
  <c r="BRO10" i="1" s="1"/>
  <c r="BRA10" i="1"/>
  <c r="BRB10" i="1" s="1"/>
  <c r="BRC10" i="1" s="1"/>
  <c r="BRD10" i="1" s="1"/>
  <c r="BQQ10" i="1"/>
  <c r="BQR10" i="1" s="1"/>
  <c r="BQS10" i="1" s="1"/>
  <c r="BQP10" i="1"/>
  <c r="BQF10" i="1"/>
  <c r="BQG10" i="1" s="1"/>
  <c r="BQH10" i="1" s="1"/>
  <c r="BQE10" i="1"/>
  <c r="BPT10" i="1"/>
  <c r="BPU10" i="1" s="1"/>
  <c r="BPV10" i="1" s="1"/>
  <c r="BPW10" i="1" s="1"/>
  <c r="BPJ10" i="1"/>
  <c r="BPK10" i="1" s="1"/>
  <c r="BPL10" i="1" s="1"/>
  <c r="BPI10" i="1"/>
  <c r="BOX10" i="1"/>
  <c r="BOY10" i="1" s="1"/>
  <c r="BOZ10" i="1" s="1"/>
  <c r="BPA10" i="1" s="1"/>
  <c r="BOM10" i="1"/>
  <c r="BON10" i="1" s="1"/>
  <c r="BOO10" i="1" s="1"/>
  <c r="BOP10" i="1" s="1"/>
  <c r="BOB10" i="1"/>
  <c r="BOC10" i="1" s="1"/>
  <c r="BOD10" i="1" s="1"/>
  <c r="BOE10" i="1" s="1"/>
  <c r="BNR10" i="1"/>
  <c r="BNS10" i="1" s="1"/>
  <c r="BNT10" i="1" s="1"/>
  <c r="BNQ10" i="1"/>
  <c r="BNG10" i="1"/>
  <c r="BNH10" i="1" s="1"/>
  <c r="BNI10" i="1" s="1"/>
  <c r="BNF10" i="1"/>
  <c r="BMU10" i="1"/>
  <c r="BMV10" i="1" s="1"/>
  <c r="BMW10" i="1" s="1"/>
  <c r="BMX10" i="1" s="1"/>
  <c r="BMJ10" i="1"/>
  <c r="BMK10" i="1" s="1"/>
  <c r="BML10" i="1" s="1"/>
  <c r="BMM10" i="1" s="1"/>
  <c r="BLZ10" i="1"/>
  <c r="BMA10" i="1" s="1"/>
  <c r="BMB10" i="1" s="1"/>
  <c r="BLY10" i="1"/>
  <c r="BLN10" i="1"/>
  <c r="BLO10" i="1" s="1"/>
  <c r="BLP10" i="1" s="1"/>
  <c r="BLQ10" i="1" s="1"/>
  <c r="BLC10" i="1"/>
  <c r="BLD10" i="1" s="1"/>
  <c r="BLE10" i="1" s="1"/>
  <c r="BLF10" i="1" s="1"/>
  <c r="BKR10" i="1"/>
  <c r="BKS10" i="1" s="1"/>
  <c r="BKT10" i="1" s="1"/>
  <c r="BKU10" i="1" s="1"/>
  <c r="BKG10" i="1"/>
  <c r="BKH10" i="1" s="1"/>
  <c r="BKI10" i="1" s="1"/>
  <c r="BKJ10" i="1" s="1"/>
  <c r="BJW10" i="1"/>
  <c r="BJX10" i="1" s="1"/>
  <c r="BJY10" i="1" s="1"/>
  <c r="BJV10" i="1"/>
  <c r="BJK10" i="1"/>
  <c r="BJL10" i="1" s="1"/>
  <c r="BJM10" i="1" s="1"/>
  <c r="BJN10" i="1" s="1"/>
  <c r="BIZ10" i="1"/>
  <c r="BJA10" i="1" s="1"/>
  <c r="BJB10" i="1" s="1"/>
  <c r="BJC10" i="1" s="1"/>
  <c r="BIO10" i="1"/>
  <c r="BIP10" i="1" s="1"/>
  <c r="BIQ10" i="1" s="1"/>
  <c r="BIR10" i="1" s="1"/>
  <c r="BID10" i="1"/>
  <c r="BIE10" i="1" s="1"/>
  <c r="BIF10" i="1" s="1"/>
  <c r="BIG10" i="1" s="1"/>
  <c r="BHS10" i="1"/>
  <c r="BHT10" i="1" s="1"/>
  <c r="BHU10" i="1" s="1"/>
  <c r="BHV10" i="1" s="1"/>
  <c r="BHH10" i="1"/>
  <c r="BHI10" i="1" s="1"/>
  <c r="BHJ10" i="1" s="1"/>
  <c r="BHK10" i="1" s="1"/>
  <c r="BGW10" i="1"/>
  <c r="BGX10" i="1" s="1"/>
  <c r="BGY10" i="1" s="1"/>
  <c r="BGZ10" i="1" s="1"/>
  <c r="BGL10" i="1"/>
  <c r="BGM10" i="1" s="1"/>
  <c r="BGN10" i="1" s="1"/>
  <c r="BGO10" i="1" s="1"/>
  <c r="BGB10" i="1"/>
  <c r="BGC10" i="1" s="1"/>
  <c r="BGD10" i="1" s="1"/>
  <c r="BGA10" i="1"/>
  <c r="BFP10" i="1"/>
  <c r="BFQ10" i="1" s="1"/>
  <c r="BFR10" i="1" s="1"/>
  <c r="BFS10" i="1" s="1"/>
  <c r="BFE10" i="1"/>
  <c r="BFF10" i="1" s="1"/>
  <c r="BFG10" i="1" s="1"/>
  <c r="BFH10" i="1" s="1"/>
  <c r="BET10" i="1"/>
  <c r="BEU10" i="1" s="1"/>
  <c r="BEV10" i="1" s="1"/>
  <c r="BEW10" i="1" s="1"/>
  <c r="BEI10" i="1"/>
  <c r="BEJ10" i="1" s="1"/>
  <c r="BEK10" i="1" s="1"/>
  <c r="BEL10" i="1" s="1"/>
  <c r="BDX10" i="1"/>
  <c r="BDY10" i="1" s="1"/>
  <c r="BDZ10" i="1" s="1"/>
  <c r="BEA10" i="1" s="1"/>
  <c r="BDN10" i="1"/>
  <c r="BDO10" i="1" s="1"/>
  <c r="BDP10" i="1" s="1"/>
  <c r="BDM10" i="1"/>
  <c r="BDB10" i="1"/>
  <c r="BDC10" i="1" s="1"/>
  <c r="BDD10" i="1" s="1"/>
  <c r="BDE10" i="1" s="1"/>
  <c r="BCQ10" i="1"/>
  <c r="BCR10" i="1" s="1"/>
  <c r="BCS10" i="1" s="1"/>
  <c r="BCT10" i="1" s="1"/>
  <c r="BCF10" i="1"/>
  <c r="BCG10" i="1" s="1"/>
  <c r="BCH10" i="1" s="1"/>
  <c r="BCI10" i="1" s="1"/>
  <c r="BBU10" i="1"/>
  <c r="BBV10" i="1" s="1"/>
  <c r="BBW10" i="1" s="1"/>
  <c r="BBX10" i="1" s="1"/>
  <c r="BBJ10" i="1"/>
  <c r="BBK10" i="1" s="1"/>
  <c r="BBL10" i="1" s="1"/>
  <c r="BBM10" i="1" s="1"/>
  <c r="BAZ10" i="1"/>
  <c r="BBA10" i="1" s="1"/>
  <c r="BBB10" i="1" s="1"/>
  <c r="BAY10" i="1"/>
  <c r="BAN10" i="1"/>
  <c r="BAO10" i="1" s="1"/>
  <c r="BAP10" i="1" s="1"/>
  <c r="BAQ10" i="1" s="1"/>
  <c r="BAC10" i="1"/>
  <c r="BAD10" i="1" s="1"/>
  <c r="BAE10" i="1" s="1"/>
  <c r="BAF10" i="1" s="1"/>
  <c r="AZR10" i="1"/>
  <c r="AZS10" i="1" s="1"/>
  <c r="AZT10" i="1" s="1"/>
  <c r="AZU10" i="1" s="1"/>
  <c r="AZH10" i="1"/>
  <c r="AZI10" i="1" s="1"/>
  <c r="AZJ10" i="1" s="1"/>
  <c r="AZG10" i="1"/>
  <c r="AYV10" i="1"/>
  <c r="AYW10" i="1" s="1"/>
  <c r="AYX10" i="1" s="1"/>
  <c r="AYY10" i="1" s="1"/>
  <c r="AYK10" i="1"/>
  <c r="AYL10" i="1" s="1"/>
  <c r="AYM10" i="1" s="1"/>
  <c r="AYN10" i="1" s="1"/>
  <c r="AXZ10" i="1"/>
  <c r="AYA10" i="1" s="1"/>
  <c r="AYB10" i="1" s="1"/>
  <c r="AYC10" i="1" s="1"/>
  <c r="AXO10" i="1"/>
  <c r="AXP10" i="1" s="1"/>
  <c r="AXQ10" i="1" s="1"/>
  <c r="AXR10" i="1" s="1"/>
  <c r="AXE10" i="1"/>
  <c r="AXF10" i="1" s="1"/>
  <c r="AXG10" i="1" s="1"/>
  <c r="AXD10" i="1"/>
  <c r="AWT10" i="1"/>
  <c r="AWU10" i="1" s="1"/>
  <c r="AWV10" i="1" s="1"/>
  <c r="AWS10" i="1"/>
  <c r="AWI10" i="1"/>
  <c r="AWJ10" i="1" s="1"/>
  <c r="AWK10" i="1" s="1"/>
  <c r="AWH10" i="1"/>
  <c r="AVW10" i="1"/>
  <c r="AVX10" i="1" s="1"/>
  <c r="AVY10" i="1" s="1"/>
  <c r="AVZ10" i="1" s="1"/>
  <c r="AVL10" i="1"/>
  <c r="AVM10" i="1" s="1"/>
  <c r="AVN10" i="1" s="1"/>
  <c r="AVO10" i="1" s="1"/>
  <c r="AVA10" i="1"/>
  <c r="AVB10" i="1" s="1"/>
  <c r="AVC10" i="1" s="1"/>
  <c r="AVD10" i="1" s="1"/>
  <c r="AUP10" i="1"/>
  <c r="AUQ10" i="1" s="1"/>
  <c r="AUR10" i="1" s="1"/>
  <c r="AUS10" i="1" s="1"/>
  <c r="AUF10" i="1"/>
  <c r="AUG10" i="1" s="1"/>
  <c r="AUH10" i="1" s="1"/>
  <c r="AUE10" i="1"/>
  <c r="ATU10" i="1"/>
  <c r="ATV10" i="1" s="1"/>
  <c r="ATW10" i="1" s="1"/>
  <c r="ATT10" i="1"/>
  <c r="ATJ10" i="1"/>
  <c r="ATK10" i="1" s="1"/>
  <c r="ATL10" i="1" s="1"/>
  <c r="ATI10" i="1"/>
  <c r="ASX10" i="1"/>
  <c r="ASY10" i="1" s="1"/>
  <c r="ASZ10" i="1" s="1"/>
  <c r="ATA10" i="1" s="1"/>
  <c r="ASM10" i="1"/>
  <c r="ASN10" i="1" s="1"/>
  <c r="ASO10" i="1" s="1"/>
  <c r="ASP10" i="1" s="1"/>
  <c r="ASB10" i="1"/>
  <c r="ASC10" i="1" s="1"/>
  <c r="ASD10" i="1" s="1"/>
  <c r="ASE10" i="1" s="1"/>
  <c r="ARQ10" i="1"/>
  <c r="ARR10" i="1" s="1"/>
  <c r="ARS10" i="1" s="1"/>
  <c r="ART10" i="1" s="1"/>
  <c r="ARG10" i="1"/>
  <c r="ARH10" i="1" s="1"/>
  <c r="ARI10" i="1" s="1"/>
  <c r="ARF10" i="1"/>
  <c r="AQV10" i="1"/>
  <c r="AQW10" i="1" s="1"/>
  <c r="AQX10" i="1" s="1"/>
  <c r="AQU10" i="1"/>
  <c r="AQK10" i="1"/>
  <c r="AQL10" i="1" s="1"/>
  <c r="AQM10" i="1" s="1"/>
  <c r="AQJ10" i="1"/>
  <c r="APY10" i="1"/>
  <c r="APZ10" i="1" s="1"/>
  <c r="AQA10" i="1" s="1"/>
  <c r="AQB10" i="1" s="1"/>
  <c r="APN10" i="1"/>
  <c r="APO10" i="1" s="1"/>
  <c r="APP10" i="1" s="1"/>
  <c r="APQ10" i="1" s="1"/>
  <c r="APC10" i="1"/>
  <c r="APD10" i="1" s="1"/>
  <c r="APE10" i="1" s="1"/>
  <c r="APF10" i="1" s="1"/>
  <c r="AOS10" i="1"/>
  <c r="AOT10" i="1" s="1"/>
  <c r="AOU10" i="1" s="1"/>
  <c r="AOR10" i="1"/>
  <c r="AOH10" i="1"/>
  <c r="AOI10" i="1" s="1"/>
  <c r="AOJ10" i="1" s="1"/>
  <c r="AOG10" i="1"/>
  <c r="ANW10" i="1"/>
  <c r="ANX10" i="1" s="1"/>
  <c r="ANY10" i="1" s="1"/>
  <c r="ANV10" i="1"/>
  <c r="ANL10" i="1"/>
  <c r="ANM10" i="1" s="1"/>
  <c r="ANN10" i="1" s="1"/>
  <c r="ANK10" i="1"/>
  <c r="AMZ10" i="1"/>
  <c r="ANA10" i="1" s="1"/>
  <c r="ANB10" i="1" s="1"/>
  <c r="ANC10" i="1" s="1"/>
  <c r="AMO10" i="1"/>
  <c r="AMP10" i="1" s="1"/>
  <c r="AMQ10" i="1" s="1"/>
  <c r="AMR10" i="1" s="1"/>
  <c r="AMD10" i="1"/>
  <c r="AME10" i="1" s="1"/>
  <c r="AMF10" i="1" s="1"/>
  <c r="AMG10" i="1" s="1"/>
  <c r="ALS10" i="1"/>
  <c r="ALT10" i="1" s="1"/>
  <c r="ALU10" i="1" s="1"/>
  <c r="ALV10" i="1" s="1"/>
  <c r="ALI10" i="1"/>
  <c r="ALJ10" i="1" s="1"/>
  <c r="ALK10" i="1" s="1"/>
  <c r="ALH10" i="1"/>
  <c r="AKX10" i="1"/>
  <c r="AKY10" i="1" s="1"/>
  <c r="AKZ10" i="1" s="1"/>
  <c r="AKW10" i="1"/>
  <c r="AKM10" i="1"/>
  <c r="AKN10" i="1" s="1"/>
  <c r="AKO10" i="1" s="1"/>
  <c r="AKL10" i="1"/>
  <c r="AKA10" i="1"/>
  <c r="AKB10" i="1" s="1"/>
  <c r="AKC10" i="1" s="1"/>
  <c r="AKD10" i="1" s="1"/>
  <c r="AJP10" i="1"/>
  <c r="AJQ10" i="1" s="1"/>
  <c r="AJR10" i="1" s="1"/>
  <c r="AJS10" i="1" s="1"/>
  <c r="AJE10" i="1"/>
  <c r="AJF10" i="1" s="1"/>
  <c r="AJG10" i="1" s="1"/>
  <c r="AJH10" i="1" s="1"/>
  <c r="AIT10" i="1"/>
  <c r="AIU10" i="1" s="1"/>
  <c r="AIV10" i="1" s="1"/>
  <c r="AIW10" i="1" s="1"/>
  <c r="AIJ10" i="1"/>
  <c r="AIK10" i="1" s="1"/>
  <c r="AIL10" i="1" s="1"/>
  <c r="AII10" i="1"/>
  <c r="AHX10" i="1"/>
  <c r="AHY10" i="1" s="1"/>
  <c r="AHZ10" i="1" s="1"/>
  <c r="AIA10" i="1" s="1"/>
  <c r="AHN10" i="1"/>
  <c r="AHO10" i="1" s="1"/>
  <c r="AHP10" i="1" s="1"/>
  <c r="AHM10" i="1"/>
  <c r="AHC10" i="1"/>
  <c r="AHD10" i="1" s="1"/>
  <c r="AHE10" i="1" s="1"/>
  <c r="AHB10" i="1"/>
  <c r="AGQ10" i="1"/>
  <c r="AGR10" i="1" s="1"/>
  <c r="AGS10" i="1" s="1"/>
  <c r="AGT10" i="1" s="1"/>
  <c r="AGG10" i="1"/>
  <c r="AGH10" i="1" s="1"/>
  <c r="AGI10" i="1" s="1"/>
  <c r="AGF10" i="1"/>
  <c r="AFU10" i="1"/>
  <c r="AFV10" i="1" s="1"/>
  <c r="AFW10" i="1" s="1"/>
  <c r="AFX10" i="1" s="1"/>
  <c r="AFK10" i="1"/>
  <c r="AFL10" i="1" s="1"/>
  <c r="AFM10" i="1" s="1"/>
  <c r="AFJ10" i="1"/>
  <c r="AEY10" i="1"/>
  <c r="AEZ10" i="1" s="1"/>
  <c r="AFA10" i="1" s="1"/>
  <c r="AFB10" i="1" s="1"/>
  <c r="AEN10" i="1"/>
  <c r="AEO10" i="1" s="1"/>
  <c r="AEP10" i="1" s="1"/>
  <c r="AEQ10" i="1" s="1"/>
  <c r="AEC10" i="1"/>
  <c r="AED10" i="1" s="1"/>
  <c r="AEE10" i="1" s="1"/>
  <c r="AEF10" i="1" s="1"/>
  <c r="ADS10" i="1"/>
  <c r="ADT10" i="1" s="1"/>
  <c r="ADU10" i="1" s="1"/>
  <c r="ADR10" i="1"/>
  <c r="ADG10" i="1"/>
  <c r="ADH10" i="1" s="1"/>
  <c r="ADI10" i="1" s="1"/>
  <c r="ADJ10" i="1" s="1"/>
  <c r="ACW10" i="1"/>
  <c r="ACX10" i="1" s="1"/>
  <c r="ACY10" i="1" s="1"/>
  <c r="ACV10" i="1"/>
  <c r="ACK10" i="1"/>
  <c r="ACL10" i="1" s="1"/>
  <c r="ACM10" i="1" s="1"/>
  <c r="ACN10" i="1" s="1"/>
  <c r="ACA10" i="1"/>
  <c r="ACB10" i="1" s="1"/>
  <c r="ACC10" i="1" s="1"/>
  <c r="ABZ10" i="1"/>
  <c r="ABO10" i="1"/>
  <c r="ABP10" i="1" s="1"/>
  <c r="ABQ10" i="1" s="1"/>
  <c r="ABR10" i="1" s="1"/>
  <c r="ABD10" i="1"/>
  <c r="ABE10" i="1" s="1"/>
  <c r="ABF10" i="1" s="1"/>
  <c r="ABG10" i="1" s="1"/>
  <c r="AAT10" i="1"/>
  <c r="AAU10" i="1" s="1"/>
  <c r="AAV10" i="1" s="1"/>
  <c r="AAS10" i="1"/>
  <c r="AAH10" i="1"/>
  <c r="AAI10" i="1" s="1"/>
  <c r="AAJ10" i="1" s="1"/>
  <c r="AAK10" i="1" s="1"/>
  <c r="ZW10" i="1"/>
  <c r="ZX10" i="1" s="1"/>
  <c r="ZY10" i="1" s="1"/>
  <c r="ZZ10" i="1" s="1"/>
  <c r="ZL10" i="1"/>
  <c r="ZM10" i="1" s="1"/>
  <c r="ZN10" i="1" s="1"/>
  <c r="ZO10" i="1" s="1"/>
  <c r="ZA10" i="1"/>
  <c r="ZB10" i="1" s="1"/>
  <c r="ZC10" i="1" s="1"/>
  <c r="ZD10" i="1" s="1"/>
  <c r="YP10" i="1"/>
  <c r="YQ10" i="1" s="1"/>
  <c r="YR10" i="1" s="1"/>
  <c r="YS10" i="1" s="1"/>
  <c r="YE10" i="1"/>
  <c r="YF10" i="1" s="1"/>
  <c r="YG10" i="1" s="1"/>
  <c r="YH10" i="1" s="1"/>
  <c r="XU10" i="1"/>
  <c r="XV10" i="1" s="1"/>
  <c r="XW10" i="1" s="1"/>
  <c r="XT10" i="1"/>
  <c r="XJ10" i="1"/>
  <c r="XK10" i="1" s="1"/>
  <c r="XL10" i="1" s="1"/>
  <c r="XI10" i="1"/>
  <c r="WX10" i="1"/>
  <c r="WY10" i="1" s="1"/>
  <c r="WZ10" i="1" s="1"/>
  <c r="XA10" i="1" s="1"/>
  <c r="WM10" i="1"/>
  <c r="WN10" i="1" s="1"/>
  <c r="WO10" i="1" s="1"/>
  <c r="WP10" i="1" s="1"/>
  <c r="WC10" i="1"/>
  <c r="WD10" i="1" s="1"/>
  <c r="WE10" i="1" s="1"/>
  <c r="WB10" i="1"/>
  <c r="VQ10" i="1"/>
  <c r="VR10" i="1" s="1"/>
  <c r="VS10" i="1" s="1"/>
  <c r="VT10" i="1" s="1"/>
  <c r="VG10" i="1"/>
  <c r="VH10" i="1" s="1"/>
  <c r="VI10" i="1" s="1"/>
  <c r="VF10" i="1"/>
  <c r="UU10" i="1"/>
  <c r="UV10" i="1" s="1"/>
  <c r="UW10" i="1" s="1"/>
  <c r="UX10" i="1" s="1"/>
  <c r="UJ10" i="1"/>
  <c r="UK10" i="1" s="1"/>
  <c r="UL10" i="1" s="1"/>
  <c r="UM10" i="1" s="1"/>
  <c r="TZ10" i="1"/>
  <c r="UA10" i="1" s="1"/>
  <c r="UB10" i="1" s="1"/>
  <c r="TY10" i="1"/>
  <c r="TN10" i="1"/>
  <c r="TO10" i="1" s="1"/>
  <c r="TP10" i="1" s="1"/>
  <c r="TQ10" i="1" s="1"/>
  <c r="TD10" i="1"/>
  <c r="TE10" i="1" s="1"/>
  <c r="TF10" i="1" s="1"/>
  <c r="TC10" i="1"/>
  <c r="SR10" i="1"/>
  <c r="SS10" i="1" s="1"/>
  <c r="ST10" i="1" s="1"/>
  <c r="SU10" i="1" s="1"/>
  <c r="SG10" i="1"/>
  <c r="SH10" i="1" s="1"/>
  <c r="SI10" i="1" s="1"/>
  <c r="SJ10" i="1" s="1"/>
  <c r="RV10" i="1"/>
  <c r="RW10" i="1" s="1"/>
  <c r="RX10" i="1" s="1"/>
  <c r="RY10" i="1" s="1"/>
  <c r="RL10" i="1"/>
  <c r="RM10" i="1" s="1"/>
  <c r="RN10" i="1" s="1"/>
  <c r="RK10" i="1"/>
  <c r="RA10" i="1"/>
  <c r="RB10" i="1" s="1"/>
  <c r="RC10" i="1" s="1"/>
  <c r="QZ10" i="1"/>
  <c r="QO10" i="1"/>
  <c r="QP10" i="1" s="1"/>
  <c r="QQ10" i="1" s="1"/>
  <c r="QR10" i="1" s="1"/>
  <c r="QD10" i="1"/>
  <c r="QE10" i="1" s="1"/>
  <c r="QF10" i="1" s="1"/>
  <c r="QG10" i="1" s="1"/>
  <c r="PT10" i="1"/>
  <c r="PU10" i="1" s="1"/>
  <c r="PV10" i="1" s="1"/>
  <c r="PS10" i="1"/>
  <c r="PH10" i="1"/>
  <c r="PI10" i="1" s="1"/>
  <c r="PJ10" i="1" s="1"/>
  <c r="PK10" i="1" s="1"/>
  <c r="OW10" i="1"/>
  <c r="OX10" i="1" s="1"/>
  <c r="OY10" i="1" s="1"/>
  <c r="OZ10" i="1" s="1"/>
  <c r="OL10" i="1"/>
  <c r="OM10" i="1" s="1"/>
  <c r="ON10" i="1" s="1"/>
  <c r="OO10" i="1" s="1"/>
  <c r="OA10" i="1"/>
  <c r="OB10" i="1" s="1"/>
  <c r="OC10" i="1" s="1"/>
  <c r="OD10" i="1" s="1"/>
  <c r="NQ10" i="1"/>
  <c r="NR10" i="1" s="1"/>
  <c r="NS10" i="1" s="1"/>
  <c r="NP10" i="1"/>
  <c r="NE10" i="1"/>
  <c r="NF10" i="1" s="1"/>
  <c r="NG10" i="1" s="1"/>
  <c r="NH10" i="1" s="1"/>
  <c r="MT10" i="1"/>
  <c r="MU10" i="1" s="1"/>
  <c r="MV10" i="1" s="1"/>
  <c r="MW10" i="1" s="1"/>
  <c r="MI10" i="1"/>
  <c r="MJ10" i="1" s="1"/>
  <c r="MK10" i="1" s="1"/>
  <c r="ML10" i="1" s="1"/>
  <c r="LX10" i="1"/>
  <c r="LY10" i="1" s="1"/>
  <c r="LZ10" i="1" s="1"/>
  <c r="MA10" i="1" s="1"/>
  <c r="LM10" i="1"/>
  <c r="LN10" i="1" s="1"/>
  <c r="LO10" i="1" s="1"/>
  <c r="LP10" i="1" s="1"/>
  <c r="LB10" i="1"/>
  <c r="LC10" i="1" s="1"/>
  <c r="LD10" i="1" s="1"/>
  <c r="LE10" i="1" s="1"/>
  <c r="KQ10" i="1"/>
  <c r="KR10" i="1" s="1"/>
  <c r="KS10" i="1" s="1"/>
  <c r="KT10" i="1" s="1"/>
  <c r="KF10" i="1"/>
  <c r="KG10" i="1" s="1"/>
  <c r="KH10" i="1" s="1"/>
  <c r="KI10" i="1" s="1"/>
  <c r="JV10" i="1"/>
  <c r="JW10" i="1" s="1"/>
  <c r="JX10" i="1" s="1"/>
  <c r="JU10" i="1"/>
  <c r="JK10" i="1"/>
  <c r="JL10" i="1" s="1"/>
  <c r="JM10" i="1" s="1"/>
  <c r="JJ10" i="1"/>
  <c r="IY10" i="1"/>
  <c r="IZ10" i="1" s="1"/>
  <c r="JA10" i="1" s="1"/>
  <c r="JB10" i="1" s="1"/>
  <c r="IN10" i="1"/>
  <c r="IO10" i="1" s="1"/>
  <c r="IP10" i="1" s="1"/>
  <c r="IQ10" i="1" s="1"/>
  <c r="ID10" i="1"/>
  <c r="IE10" i="1" s="1"/>
  <c r="IF10" i="1" s="1"/>
  <c r="IC10" i="1"/>
  <c r="HR10" i="1"/>
  <c r="HS10" i="1" s="1"/>
  <c r="HT10" i="1" s="1"/>
  <c r="HU10" i="1" s="1"/>
  <c r="HH10" i="1"/>
  <c r="HI10" i="1" s="1"/>
  <c r="HJ10" i="1" s="1"/>
  <c r="HG10" i="1"/>
  <c r="GW10" i="1"/>
  <c r="GX10" i="1" s="1"/>
  <c r="GY10" i="1" s="1"/>
  <c r="GV10" i="1"/>
  <c r="GL10" i="1"/>
  <c r="GM10" i="1" s="1"/>
  <c r="GN10" i="1" s="1"/>
  <c r="GK10" i="1"/>
  <c r="FZ10" i="1"/>
  <c r="GA10" i="1" s="1"/>
  <c r="GB10" i="1" s="1"/>
  <c r="GC10" i="1" s="1"/>
  <c r="FP10" i="1"/>
  <c r="FQ10" i="1" s="1"/>
  <c r="FR10" i="1" s="1"/>
  <c r="FO10" i="1"/>
  <c r="FD10" i="1"/>
  <c r="FE10" i="1" s="1"/>
  <c r="FF10" i="1" s="1"/>
  <c r="FG10" i="1" s="1"/>
  <c r="ET10" i="1"/>
  <c r="EU10" i="1" s="1"/>
  <c r="EV10" i="1" s="1"/>
  <c r="ES10" i="1"/>
  <c r="EI10" i="1"/>
  <c r="EJ10" i="1" s="1"/>
  <c r="EK10" i="1" s="1"/>
  <c r="EH10" i="1"/>
  <c r="DX10" i="1"/>
  <c r="DY10" i="1" s="1"/>
  <c r="DZ10" i="1" s="1"/>
  <c r="DW10" i="1"/>
  <c r="DM10" i="1"/>
  <c r="DN10" i="1" s="1"/>
  <c r="DO10" i="1" s="1"/>
  <c r="DL10" i="1"/>
  <c r="DA10" i="1"/>
  <c r="DB10" i="1" s="1"/>
  <c r="DC10" i="1" s="1"/>
  <c r="DD10" i="1" s="1"/>
  <c r="CP10" i="1"/>
  <c r="CQ10" i="1" s="1"/>
  <c r="CR10" i="1" s="1"/>
  <c r="CS10" i="1" s="1"/>
  <c r="CE10" i="1"/>
  <c r="CF10" i="1" s="1"/>
  <c r="CG10" i="1" s="1"/>
  <c r="CH10" i="1" s="1"/>
  <c r="BU10" i="1"/>
  <c r="BV10" i="1" s="1"/>
  <c r="BW10" i="1" s="1"/>
  <c r="BT10" i="1"/>
  <c r="BJ10" i="1"/>
  <c r="BK10" i="1" s="1"/>
  <c r="BL10" i="1" s="1"/>
  <c r="BI10" i="1"/>
  <c r="AY10" i="1"/>
  <c r="AZ10" i="1" s="1"/>
  <c r="BA10" i="1" s="1"/>
  <c r="AX10" i="1"/>
  <c r="AN10" i="1"/>
  <c r="AO10" i="1" s="1"/>
  <c r="AP10" i="1" s="1"/>
  <c r="AM10" i="1"/>
  <c r="AB10" i="1"/>
  <c r="AC10" i="1" s="1"/>
  <c r="AD10" i="1" s="1"/>
  <c r="AE10" i="1" s="1"/>
  <c r="Q10" i="1"/>
  <c r="R10" i="1" s="1"/>
  <c r="S10" i="1" s="1"/>
  <c r="T10" i="1" s="1"/>
  <c r="G10" i="1"/>
  <c r="H10" i="1" s="1"/>
  <c r="I10" i="1" s="1"/>
  <c r="F10" i="1"/>
  <c r="CLI9" i="1"/>
  <c r="CLJ9" i="1" s="1"/>
  <c r="CLK9" i="1" s="1"/>
  <c r="CLL9" i="1" s="1"/>
  <c r="CKY9" i="1"/>
  <c r="CKZ9" i="1" s="1"/>
  <c r="CLA9" i="1" s="1"/>
  <c r="CKX9" i="1"/>
  <c r="CKM9" i="1"/>
  <c r="CKN9" i="1" s="1"/>
  <c r="CKO9" i="1" s="1"/>
  <c r="CKP9" i="1" s="1"/>
  <c r="CKC9" i="1"/>
  <c r="CKD9" i="1" s="1"/>
  <c r="CKE9" i="1" s="1"/>
  <c r="CKB9" i="1"/>
  <c r="CJQ9" i="1"/>
  <c r="CJR9" i="1" s="1"/>
  <c r="CJS9" i="1" s="1"/>
  <c r="CJT9" i="1" s="1"/>
  <c r="CJF9" i="1"/>
  <c r="CJG9" i="1" s="1"/>
  <c r="CJH9" i="1" s="1"/>
  <c r="CJI9" i="1" s="1"/>
  <c r="CIU9" i="1"/>
  <c r="CIV9" i="1" s="1"/>
  <c r="CIW9" i="1" s="1"/>
  <c r="CIX9" i="1" s="1"/>
  <c r="CIJ9" i="1"/>
  <c r="CIK9" i="1" s="1"/>
  <c r="CIL9" i="1" s="1"/>
  <c r="CIM9" i="1" s="1"/>
  <c r="CHZ9" i="1"/>
  <c r="CIA9" i="1" s="1"/>
  <c r="CIB9" i="1" s="1"/>
  <c r="CHY9" i="1"/>
  <c r="CHN9" i="1"/>
  <c r="CHO9" i="1" s="1"/>
  <c r="CHP9" i="1" s="1"/>
  <c r="CHQ9" i="1" s="1"/>
  <c r="CHD9" i="1"/>
  <c r="CHE9" i="1" s="1"/>
  <c r="CHF9" i="1" s="1"/>
  <c r="CHC9" i="1"/>
  <c r="CGR9" i="1"/>
  <c r="CGS9" i="1" s="1"/>
  <c r="CGT9" i="1" s="1"/>
  <c r="CGU9" i="1" s="1"/>
  <c r="CGH9" i="1"/>
  <c r="CGI9" i="1" s="1"/>
  <c r="CGJ9" i="1" s="1"/>
  <c r="CGG9" i="1"/>
  <c r="CFV9" i="1"/>
  <c r="CFW9" i="1" s="1"/>
  <c r="CFX9" i="1" s="1"/>
  <c r="CFY9" i="1" s="1"/>
  <c r="CFL9" i="1"/>
  <c r="CFM9" i="1" s="1"/>
  <c r="CFN9" i="1" s="1"/>
  <c r="CFK9" i="1"/>
  <c r="CFA9" i="1"/>
  <c r="CFB9" i="1" s="1"/>
  <c r="CFC9" i="1" s="1"/>
  <c r="CEZ9" i="1"/>
  <c r="CEP9" i="1"/>
  <c r="CEQ9" i="1" s="1"/>
  <c r="CER9" i="1" s="1"/>
  <c r="CEO9" i="1"/>
  <c r="CEE9" i="1"/>
  <c r="CEF9" i="1" s="1"/>
  <c r="CEG9" i="1" s="1"/>
  <c r="CED9" i="1"/>
  <c r="CDS9" i="1"/>
  <c r="CDT9" i="1" s="1"/>
  <c r="CDU9" i="1" s="1"/>
  <c r="CDV9" i="1" s="1"/>
  <c r="CDI9" i="1"/>
  <c r="CDJ9" i="1" s="1"/>
  <c r="CDK9" i="1" s="1"/>
  <c r="CDH9" i="1"/>
  <c r="CCW9" i="1"/>
  <c r="CCX9" i="1" s="1"/>
  <c r="CCY9" i="1" s="1"/>
  <c r="CCZ9" i="1" s="1"/>
  <c r="CCL9" i="1"/>
  <c r="CCM9" i="1" s="1"/>
  <c r="CCN9" i="1" s="1"/>
  <c r="CCO9" i="1" s="1"/>
  <c r="CCB9" i="1"/>
  <c r="CCC9" i="1" s="1"/>
  <c r="CCD9" i="1" s="1"/>
  <c r="CCA9" i="1"/>
  <c r="CBQ9" i="1"/>
  <c r="CBR9" i="1" s="1"/>
  <c r="CBS9" i="1" s="1"/>
  <c r="CBP9" i="1"/>
  <c r="CBF9" i="1"/>
  <c r="CBG9" i="1" s="1"/>
  <c r="CBH9" i="1" s="1"/>
  <c r="CBE9" i="1"/>
  <c r="CAT9" i="1"/>
  <c r="CAU9" i="1" s="1"/>
  <c r="CAV9" i="1" s="1"/>
  <c r="CAW9" i="1" s="1"/>
  <c r="CAI9" i="1"/>
  <c r="CAJ9" i="1" s="1"/>
  <c r="CAK9" i="1" s="1"/>
  <c r="CAL9" i="1" s="1"/>
  <c r="BZY9" i="1"/>
  <c r="BZZ9" i="1" s="1"/>
  <c r="CAA9" i="1" s="1"/>
  <c r="BZX9" i="1"/>
  <c r="BZM9" i="1"/>
  <c r="BZN9" i="1" s="1"/>
  <c r="BZO9" i="1" s="1"/>
  <c r="BZP9" i="1" s="1"/>
  <c r="BZC9" i="1"/>
  <c r="BZD9" i="1" s="1"/>
  <c r="BZE9" i="1" s="1"/>
  <c r="BZB9" i="1"/>
  <c r="BYQ9" i="1"/>
  <c r="BYR9" i="1" s="1"/>
  <c r="BYS9" i="1" s="1"/>
  <c r="BYT9" i="1" s="1"/>
  <c r="BYG9" i="1"/>
  <c r="BYH9" i="1" s="1"/>
  <c r="BYI9" i="1" s="1"/>
  <c r="BYF9" i="1"/>
  <c r="BXU9" i="1"/>
  <c r="BXV9" i="1" s="1"/>
  <c r="BXW9" i="1" s="1"/>
  <c r="BXX9" i="1" s="1"/>
  <c r="BXK9" i="1"/>
  <c r="BXL9" i="1" s="1"/>
  <c r="BXM9" i="1" s="1"/>
  <c r="BXJ9" i="1"/>
  <c r="BWZ9" i="1"/>
  <c r="BXA9" i="1" s="1"/>
  <c r="BXB9" i="1" s="1"/>
  <c r="BWY9" i="1"/>
  <c r="BWN9" i="1"/>
  <c r="BWO9" i="1" s="1"/>
  <c r="BWP9" i="1" s="1"/>
  <c r="BWQ9" i="1" s="1"/>
  <c r="BWD9" i="1"/>
  <c r="BWE9" i="1" s="1"/>
  <c r="BWF9" i="1" s="1"/>
  <c r="BWC9" i="1"/>
  <c r="BVR9" i="1"/>
  <c r="BVS9" i="1" s="1"/>
  <c r="BVT9" i="1" s="1"/>
  <c r="BVU9" i="1" s="1"/>
  <c r="BVH9" i="1"/>
  <c r="BVI9" i="1" s="1"/>
  <c r="BVJ9" i="1" s="1"/>
  <c r="BVG9" i="1"/>
  <c r="BUV9" i="1"/>
  <c r="BUW9" i="1" s="1"/>
  <c r="BUX9" i="1" s="1"/>
  <c r="BUY9" i="1" s="1"/>
  <c r="BUL9" i="1"/>
  <c r="BUM9" i="1" s="1"/>
  <c r="BUN9" i="1" s="1"/>
  <c r="BUK9" i="1"/>
  <c r="BTZ9" i="1"/>
  <c r="BUA9" i="1" s="1"/>
  <c r="BUB9" i="1" s="1"/>
  <c r="BUC9" i="1" s="1"/>
  <c r="BTP9" i="1"/>
  <c r="BTQ9" i="1" s="1"/>
  <c r="BTR9" i="1" s="1"/>
  <c r="BTO9" i="1"/>
  <c r="BTE9" i="1"/>
  <c r="BTF9" i="1" s="1"/>
  <c r="BTG9" i="1" s="1"/>
  <c r="BTD9" i="1"/>
  <c r="BST9" i="1"/>
  <c r="BSU9" i="1" s="1"/>
  <c r="BSV9" i="1" s="1"/>
  <c r="BSS9" i="1"/>
  <c r="BSI9" i="1"/>
  <c r="BSJ9" i="1" s="1"/>
  <c r="BSK9" i="1" s="1"/>
  <c r="BSH9" i="1"/>
  <c r="BRW9" i="1"/>
  <c r="BRX9" i="1" s="1"/>
  <c r="BRY9" i="1" s="1"/>
  <c r="BRZ9" i="1" s="1"/>
  <c r="BRL9" i="1"/>
  <c r="BRM9" i="1" s="1"/>
  <c r="BRN9" i="1" s="1"/>
  <c r="BRO9" i="1" s="1"/>
  <c r="BRB9" i="1"/>
  <c r="BRC9" i="1" s="1"/>
  <c r="BRD9" i="1" s="1"/>
  <c r="BRA9" i="1"/>
  <c r="BQQ9" i="1"/>
  <c r="BQR9" i="1" s="1"/>
  <c r="BQS9" i="1" s="1"/>
  <c r="BQP9" i="1"/>
  <c r="BQE9" i="1"/>
  <c r="BQF9" i="1" s="1"/>
  <c r="BQG9" i="1" s="1"/>
  <c r="BQH9" i="1" s="1"/>
  <c r="BPT9" i="1"/>
  <c r="BPU9" i="1" s="1"/>
  <c r="BPV9" i="1" s="1"/>
  <c r="BPW9" i="1" s="1"/>
  <c r="BPJ9" i="1"/>
  <c r="BPK9" i="1" s="1"/>
  <c r="BPL9" i="1" s="1"/>
  <c r="BPI9" i="1"/>
  <c r="BOX9" i="1"/>
  <c r="BOY9" i="1" s="1"/>
  <c r="BOZ9" i="1" s="1"/>
  <c r="BPA9" i="1" s="1"/>
  <c r="BON9" i="1"/>
  <c r="BOO9" i="1" s="1"/>
  <c r="BOP9" i="1" s="1"/>
  <c r="BOM9" i="1"/>
  <c r="BOB9" i="1"/>
  <c r="BOC9" i="1" s="1"/>
  <c r="BOD9" i="1" s="1"/>
  <c r="BOE9" i="1" s="1"/>
  <c r="BNQ9" i="1"/>
  <c r="BNR9" i="1" s="1"/>
  <c r="BNS9" i="1" s="1"/>
  <c r="BNT9" i="1" s="1"/>
  <c r="BNF9" i="1"/>
  <c r="BNG9" i="1" s="1"/>
  <c r="BNH9" i="1" s="1"/>
  <c r="BNI9" i="1" s="1"/>
  <c r="BMV9" i="1"/>
  <c r="BMW9" i="1" s="1"/>
  <c r="BMX9" i="1" s="1"/>
  <c r="BMU9" i="1"/>
  <c r="BMJ9" i="1"/>
  <c r="BMK9" i="1" s="1"/>
  <c r="BML9" i="1" s="1"/>
  <c r="BMM9" i="1" s="1"/>
  <c r="BLZ9" i="1"/>
  <c r="BMA9" i="1" s="1"/>
  <c r="BMB9" i="1" s="1"/>
  <c r="BLY9" i="1"/>
  <c r="BLN9" i="1"/>
  <c r="BLO9" i="1" s="1"/>
  <c r="BLP9" i="1" s="1"/>
  <c r="BLQ9" i="1" s="1"/>
  <c r="BLC9" i="1"/>
  <c r="BLD9" i="1" s="1"/>
  <c r="BLE9" i="1" s="1"/>
  <c r="BLF9" i="1" s="1"/>
  <c r="BKR9" i="1"/>
  <c r="BKS9" i="1" s="1"/>
  <c r="BKT9" i="1" s="1"/>
  <c r="BKU9" i="1" s="1"/>
  <c r="BKG9" i="1"/>
  <c r="BKH9" i="1" s="1"/>
  <c r="BKI9" i="1" s="1"/>
  <c r="BKJ9" i="1" s="1"/>
  <c r="BJV9" i="1"/>
  <c r="BJW9" i="1" s="1"/>
  <c r="BJX9" i="1" s="1"/>
  <c r="BJY9" i="1" s="1"/>
  <c r="BJL9" i="1"/>
  <c r="BJM9" i="1" s="1"/>
  <c r="BJN9" i="1" s="1"/>
  <c r="BJK9" i="1"/>
  <c r="BIZ9" i="1"/>
  <c r="BJA9" i="1" s="1"/>
  <c r="BJB9" i="1" s="1"/>
  <c r="BJC9" i="1" s="1"/>
  <c r="BIO9" i="1"/>
  <c r="BIP9" i="1" s="1"/>
  <c r="BIQ9" i="1" s="1"/>
  <c r="BIR9" i="1" s="1"/>
  <c r="BID9" i="1"/>
  <c r="BIE9" i="1" s="1"/>
  <c r="BIF9" i="1" s="1"/>
  <c r="BIG9" i="1" s="1"/>
  <c r="BHS9" i="1"/>
  <c r="BHT9" i="1" s="1"/>
  <c r="BHU9" i="1" s="1"/>
  <c r="BHV9" i="1" s="1"/>
  <c r="BHH9" i="1"/>
  <c r="BHI9" i="1" s="1"/>
  <c r="BHJ9" i="1" s="1"/>
  <c r="BHK9" i="1" s="1"/>
  <c r="BGW9" i="1"/>
  <c r="BGX9" i="1" s="1"/>
  <c r="BGY9" i="1" s="1"/>
  <c r="BGZ9" i="1" s="1"/>
  <c r="BGM9" i="1"/>
  <c r="BGN9" i="1" s="1"/>
  <c r="BGO9" i="1" s="1"/>
  <c r="BGL9" i="1"/>
  <c r="BGB9" i="1"/>
  <c r="BGC9" i="1" s="1"/>
  <c r="BGD9" i="1" s="1"/>
  <c r="BGA9" i="1"/>
  <c r="BFQ9" i="1"/>
  <c r="BFR9" i="1" s="1"/>
  <c r="BFS9" i="1" s="1"/>
  <c r="BFP9" i="1"/>
  <c r="BFE9" i="1"/>
  <c r="BFF9" i="1" s="1"/>
  <c r="BFG9" i="1" s="1"/>
  <c r="BFH9" i="1" s="1"/>
  <c r="BET9" i="1"/>
  <c r="BEU9" i="1" s="1"/>
  <c r="BEV9" i="1" s="1"/>
  <c r="BEW9" i="1" s="1"/>
  <c r="BEI9" i="1"/>
  <c r="BEJ9" i="1" s="1"/>
  <c r="BEK9" i="1" s="1"/>
  <c r="BEL9" i="1" s="1"/>
  <c r="BDY9" i="1"/>
  <c r="BDZ9" i="1" s="1"/>
  <c r="BEA9" i="1" s="1"/>
  <c r="BDX9" i="1"/>
  <c r="BDM9" i="1"/>
  <c r="BDN9" i="1" s="1"/>
  <c r="BDO9" i="1" s="1"/>
  <c r="BDP9" i="1" s="1"/>
  <c r="BDB9" i="1"/>
  <c r="BDC9" i="1" s="1"/>
  <c r="BDD9" i="1" s="1"/>
  <c r="BDE9" i="1" s="1"/>
  <c r="BCR9" i="1"/>
  <c r="BCS9" i="1" s="1"/>
  <c r="BCT9" i="1" s="1"/>
  <c r="BCQ9" i="1"/>
  <c r="BCF9" i="1"/>
  <c r="BCG9" i="1" s="1"/>
  <c r="BCH9" i="1" s="1"/>
  <c r="BCI9" i="1" s="1"/>
  <c r="BBU9" i="1"/>
  <c r="BBV9" i="1" s="1"/>
  <c r="BBW9" i="1" s="1"/>
  <c r="BBX9" i="1" s="1"/>
  <c r="BBK9" i="1"/>
  <c r="BBL9" i="1" s="1"/>
  <c r="BBM9" i="1" s="1"/>
  <c r="BBJ9" i="1"/>
  <c r="BAY9" i="1"/>
  <c r="BAZ9" i="1" s="1"/>
  <c r="BBA9" i="1" s="1"/>
  <c r="BBB9" i="1" s="1"/>
  <c r="BAN9" i="1"/>
  <c r="BAO9" i="1" s="1"/>
  <c r="BAP9" i="1" s="1"/>
  <c r="BAQ9" i="1" s="1"/>
  <c r="BAC9" i="1"/>
  <c r="BAD9" i="1" s="1"/>
  <c r="BAE9" i="1" s="1"/>
  <c r="BAF9" i="1" s="1"/>
  <c r="AZS9" i="1"/>
  <c r="AZT9" i="1" s="1"/>
  <c r="AZU9" i="1" s="1"/>
  <c r="AZR9" i="1"/>
  <c r="AZG9" i="1"/>
  <c r="AZH9" i="1" s="1"/>
  <c r="AZI9" i="1" s="1"/>
  <c r="AZJ9" i="1" s="1"/>
  <c r="AYV9" i="1"/>
  <c r="AYW9" i="1" s="1"/>
  <c r="AYX9" i="1" s="1"/>
  <c r="AYY9" i="1" s="1"/>
  <c r="AYL9" i="1"/>
  <c r="AYM9" i="1" s="1"/>
  <c r="AYN9" i="1" s="1"/>
  <c r="AYK9" i="1"/>
  <c r="AXZ9" i="1"/>
  <c r="AYA9" i="1" s="1"/>
  <c r="AYB9" i="1" s="1"/>
  <c r="AYC9" i="1" s="1"/>
  <c r="AXP9" i="1"/>
  <c r="AXQ9" i="1" s="1"/>
  <c r="AXR9" i="1" s="1"/>
  <c r="AXO9" i="1"/>
  <c r="AXD9" i="1"/>
  <c r="AXE9" i="1" s="1"/>
  <c r="AXF9" i="1" s="1"/>
  <c r="AXG9" i="1" s="1"/>
  <c r="AWS9" i="1"/>
  <c r="AWT9" i="1" s="1"/>
  <c r="AWU9" i="1" s="1"/>
  <c r="AWV9" i="1" s="1"/>
  <c r="AWH9" i="1"/>
  <c r="AWI9" i="1" s="1"/>
  <c r="AWJ9" i="1" s="1"/>
  <c r="AWK9" i="1" s="1"/>
  <c r="AVW9" i="1"/>
  <c r="AVX9" i="1" s="1"/>
  <c r="AVY9" i="1" s="1"/>
  <c r="AVZ9" i="1" s="1"/>
  <c r="AVM9" i="1"/>
  <c r="AVN9" i="1" s="1"/>
  <c r="AVO9" i="1" s="1"/>
  <c r="AVL9" i="1"/>
  <c r="AVA9" i="1"/>
  <c r="AVB9" i="1" s="1"/>
  <c r="AVC9" i="1" s="1"/>
  <c r="AVD9" i="1" s="1"/>
  <c r="AUP9" i="1"/>
  <c r="AUQ9" i="1" s="1"/>
  <c r="AUR9" i="1" s="1"/>
  <c r="AUS9" i="1" s="1"/>
  <c r="AUE9" i="1"/>
  <c r="AUF9" i="1" s="1"/>
  <c r="AUG9" i="1" s="1"/>
  <c r="AUH9" i="1" s="1"/>
  <c r="ATU9" i="1"/>
  <c r="ATV9" i="1" s="1"/>
  <c r="ATW9" i="1" s="1"/>
  <c r="ATT9" i="1"/>
  <c r="ATI9" i="1"/>
  <c r="ATJ9" i="1" s="1"/>
  <c r="ATK9" i="1" s="1"/>
  <c r="ATL9" i="1" s="1"/>
  <c r="ASY9" i="1"/>
  <c r="ASZ9" i="1" s="1"/>
  <c r="ATA9" i="1" s="1"/>
  <c r="ASX9" i="1"/>
  <c r="ASM9" i="1"/>
  <c r="ASN9" i="1" s="1"/>
  <c r="ASO9" i="1" s="1"/>
  <c r="ASP9" i="1" s="1"/>
  <c r="ASB9" i="1"/>
  <c r="ASC9" i="1" s="1"/>
  <c r="ASD9" i="1" s="1"/>
  <c r="ASE9" i="1" s="1"/>
  <c r="ARQ9" i="1"/>
  <c r="ARR9" i="1" s="1"/>
  <c r="ARS9" i="1" s="1"/>
  <c r="ART9" i="1" s="1"/>
  <c r="ARF9" i="1"/>
  <c r="ARG9" i="1" s="1"/>
  <c r="ARH9" i="1" s="1"/>
  <c r="ARI9" i="1" s="1"/>
  <c r="AQU9" i="1"/>
  <c r="AQV9" i="1" s="1"/>
  <c r="AQW9" i="1" s="1"/>
  <c r="AQX9" i="1" s="1"/>
  <c r="AQK9" i="1"/>
  <c r="AQL9" i="1" s="1"/>
  <c r="AQM9" i="1" s="1"/>
  <c r="AQJ9" i="1"/>
  <c r="APY9" i="1"/>
  <c r="APZ9" i="1" s="1"/>
  <c r="AQA9" i="1" s="1"/>
  <c r="AQB9" i="1" s="1"/>
  <c r="APN9" i="1"/>
  <c r="APO9" i="1" s="1"/>
  <c r="APP9" i="1" s="1"/>
  <c r="APQ9" i="1" s="1"/>
  <c r="APC9" i="1"/>
  <c r="APD9" i="1" s="1"/>
  <c r="APE9" i="1" s="1"/>
  <c r="APF9" i="1" s="1"/>
  <c r="AOR9" i="1"/>
  <c r="AOS9" i="1" s="1"/>
  <c r="AOT9" i="1" s="1"/>
  <c r="AOU9" i="1" s="1"/>
  <c r="AOG9" i="1"/>
  <c r="AOH9" i="1" s="1"/>
  <c r="AOI9" i="1" s="1"/>
  <c r="AOJ9" i="1" s="1"/>
  <c r="ANV9" i="1"/>
  <c r="ANW9" i="1" s="1"/>
  <c r="ANX9" i="1" s="1"/>
  <c r="ANY9" i="1" s="1"/>
  <c r="ANK9" i="1"/>
  <c r="ANL9" i="1" s="1"/>
  <c r="ANM9" i="1" s="1"/>
  <c r="ANN9" i="1" s="1"/>
  <c r="AMZ9" i="1"/>
  <c r="ANA9" i="1" s="1"/>
  <c r="ANB9" i="1" s="1"/>
  <c r="ANC9" i="1" s="1"/>
  <c r="AMO9" i="1"/>
  <c r="AMP9" i="1" s="1"/>
  <c r="AMQ9" i="1" s="1"/>
  <c r="AMR9" i="1" s="1"/>
  <c r="AME9" i="1"/>
  <c r="AMF9" i="1" s="1"/>
  <c r="AMG9" i="1" s="1"/>
  <c r="AMD9" i="1"/>
  <c r="ALS9" i="1"/>
  <c r="ALT9" i="1" s="1"/>
  <c r="ALU9" i="1" s="1"/>
  <c r="ALV9" i="1" s="1"/>
  <c r="ALH9" i="1"/>
  <c r="ALI9" i="1" s="1"/>
  <c r="ALJ9" i="1" s="1"/>
  <c r="ALK9" i="1" s="1"/>
  <c r="AKW9" i="1"/>
  <c r="AKX9" i="1" s="1"/>
  <c r="AKY9" i="1" s="1"/>
  <c r="AKZ9" i="1" s="1"/>
  <c r="AKM9" i="1"/>
  <c r="AKN9" i="1" s="1"/>
  <c r="AKO9" i="1" s="1"/>
  <c r="AKL9" i="1"/>
  <c r="AKB9" i="1"/>
  <c r="AKC9" i="1" s="1"/>
  <c r="AKD9" i="1" s="1"/>
  <c r="AKA9" i="1"/>
  <c r="AJP9" i="1"/>
  <c r="AJQ9" i="1" s="1"/>
  <c r="AJR9" i="1" s="1"/>
  <c r="AJS9" i="1" s="1"/>
  <c r="AJE9" i="1"/>
  <c r="AJF9" i="1" s="1"/>
  <c r="AJG9" i="1" s="1"/>
  <c r="AJH9" i="1" s="1"/>
  <c r="AIU9" i="1"/>
  <c r="AIV9" i="1" s="1"/>
  <c r="AIW9" i="1" s="1"/>
  <c r="AIT9" i="1"/>
  <c r="AII9" i="1"/>
  <c r="AIJ9" i="1" s="1"/>
  <c r="AIK9" i="1" s="1"/>
  <c r="AIL9" i="1" s="1"/>
  <c r="AHY9" i="1"/>
  <c r="AHZ9" i="1" s="1"/>
  <c r="AIA9" i="1" s="1"/>
  <c r="AHX9" i="1"/>
  <c r="AHM9" i="1"/>
  <c r="AHN9" i="1" s="1"/>
  <c r="AHO9" i="1" s="1"/>
  <c r="AHP9" i="1" s="1"/>
  <c r="AHC9" i="1"/>
  <c r="AHD9" i="1" s="1"/>
  <c r="AHE9" i="1" s="1"/>
  <c r="AHB9" i="1"/>
  <c r="AGR9" i="1"/>
  <c r="AGS9" i="1" s="1"/>
  <c r="AGT9" i="1" s="1"/>
  <c r="AGQ9" i="1"/>
  <c r="AGG9" i="1"/>
  <c r="AGH9" i="1" s="1"/>
  <c r="AGI9" i="1" s="1"/>
  <c r="AGF9" i="1"/>
  <c r="AFV9" i="1"/>
  <c r="AFW9" i="1" s="1"/>
  <c r="AFX9" i="1" s="1"/>
  <c r="AFU9" i="1"/>
  <c r="AFJ9" i="1"/>
  <c r="AFK9" i="1" s="1"/>
  <c r="AFL9" i="1" s="1"/>
  <c r="AFM9" i="1" s="1"/>
  <c r="AEZ9" i="1"/>
  <c r="AFA9" i="1" s="1"/>
  <c r="AFB9" i="1" s="1"/>
  <c r="AEY9" i="1"/>
  <c r="AEN9" i="1"/>
  <c r="AEO9" i="1" s="1"/>
  <c r="AEP9" i="1" s="1"/>
  <c r="AEQ9" i="1" s="1"/>
  <c r="AED9" i="1"/>
  <c r="AEE9" i="1" s="1"/>
  <c r="AEF9" i="1" s="1"/>
  <c r="AEC9" i="1"/>
  <c r="ADS9" i="1"/>
  <c r="ADT9" i="1" s="1"/>
  <c r="ADU9" i="1" s="1"/>
  <c r="ADR9" i="1"/>
  <c r="ADH9" i="1"/>
  <c r="ADI9" i="1" s="1"/>
  <c r="ADJ9" i="1" s="1"/>
  <c r="ADG9" i="1"/>
  <c r="ACW9" i="1"/>
  <c r="ACX9" i="1" s="1"/>
  <c r="ACY9" i="1" s="1"/>
  <c r="ACV9" i="1"/>
  <c r="ACK9" i="1"/>
  <c r="ACL9" i="1" s="1"/>
  <c r="ACM9" i="1" s="1"/>
  <c r="ACN9" i="1" s="1"/>
  <c r="ACA9" i="1"/>
  <c r="ACB9" i="1" s="1"/>
  <c r="ACC9" i="1" s="1"/>
  <c r="ABZ9" i="1"/>
  <c r="ABO9" i="1"/>
  <c r="ABP9" i="1" s="1"/>
  <c r="ABQ9" i="1" s="1"/>
  <c r="ABR9" i="1" s="1"/>
  <c r="ABE9" i="1"/>
  <c r="ABF9" i="1" s="1"/>
  <c r="ABG9" i="1" s="1"/>
  <c r="ABD9" i="1"/>
  <c r="AAT9" i="1"/>
  <c r="AAU9" i="1" s="1"/>
  <c r="AAV9" i="1" s="1"/>
  <c r="AAS9" i="1"/>
  <c r="AAH9" i="1"/>
  <c r="AAI9" i="1" s="1"/>
  <c r="AAJ9" i="1" s="1"/>
  <c r="AAK9" i="1" s="1"/>
  <c r="ZX9" i="1"/>
  <c r="ZY9" i="1" s="1"/>
  <c r="ZZ9" i="1" s="1"/>
  <c r="ZW9" i="1"/>
  <c r="ZL9" i="1"/>
  <c r="ZM9" i="1" s="1"/>
  <c r="ZN9" i="1" s="1"/>
  <c r="ZO9" i="1" s="1"/>
  <c r="ZB9" i="1"/>
  <c r="ZC9" i="1" s="1"/>
  <c r="ZD9" i="1" s="1"/>
  <c r="ZA9" i="1"/>
  <c r="YP9" i="1"/>
  <c r="YQ9" i="1" s="1"/>
  <c r="YR9" i="1" s="1"/>
  <c r="YS9" i="1" s="1"/>
  <c r="YF9" i="1"/>
  <c r="YG9" i="1" s="1"/>
  <c r="YH9" i="1" s="1"/>
  <c r="YE9" i="1"/>
  <c r="XU9" i="1"/>
  <c r="XV9" i="1" s="1"/>
  <c r="XW9" i="1" s="1"/>
  <c r="XT9" i="1"/>
  <c r="XI9" i="1"/>
  <c r="XJ9" i="1" s="1"/>
  <c r="XK9" i="1" s="1"/>
  <c r="XL9" i="1" s="1"/>
  <c r="WY9" i="1"/>
  <c r="WZ9" i="1" s="1"/>
  <c r="XA9" i="1" s="1"/>
  <c r="WX9" i="1"/>
  <c r="WM9" i="1"/>
  <c r="WN9" i="1" s="1"/>
  <c r="WO9" i="1" s="1"/>
  <c r="WP9" i="1" s="1"/>
  <c r="WC9" i="1"/>
  <c r="WD9" i="1" s="1"/>
  <c r="WE9" i="1" s="1"/>
  <c r="WB9" i="1"/>
  <c r="VQ9" i="1"/>
  <c r="VR9" i="1" s="1"/>
  <c r="VS9" i="1" s="1"/>
  <c r="VT9" i="1" s="1"/>
  <c r="VG9" i="1"/>
  <c r="VH9" i="1" s="1"/>
  <c r="VI9" i="1" s="1"/>
  <c r="VF9" i="1"/>
  <c r="UV9" i="1"/>
  <c r="UW9" i="1" s="1"/>
  <c r="UX9" i="1" s="1"/>
  <c r="UU9" i="1"/>
  <c r="UK9" i="1"/>
  <c r="UL9" i="1" s="1"/>
  <c r="UM9" i="1" s="1"/>
  <c r="UJ9" i="1"/>
  <c r="TZ9" i="1"/>
  <c r="UA9" i="1" s="1"/>
  <c r="UB9" i="1" s="1"/>
  <c r="TY9" i="1"/>
  <c r="TN9" i="1"/>
  <c r="TO9" i="1" s="1"/>
  <c r="TP9" i="1" s="1"/>
  <c r="TQ9" i="1" s="1"/>
  <c r="TD9" i="1"/>
  <c r="TE9" i="1" s="1"/>
  <c r="TF9" i="1" s="1"/>
  <c r="TC9" i="1"/>
  <c r="SR9" i="1"/>
  <c r="SS9" i="1" s="1"/>
  <c r="ST9" i="1" s="1"/>
  <c r="SU9" i="1" s="1"/>
  <c r="SH9" i="1"/>
  <c r="SI9" i="1" s="1"/>
  <c r="SJ9" i="1" s="1"/>
  <c r="SG9" i="1"/>
  <c r="RV9" i="1"/>
  <c r="RW9" i="1" s="1"/>
  <c r="RX9" i="1" s="1"/>
  <c r="RY9" i="1" s="1"/>
  <c r="RK9" i="1"/>
  <c r="RL9" i="1" s="1"/>
  <c r="RM9" i="1" s="1"/>
  <c r="RN9" i="1" s="1"/>
  <c r="QZ9" i="1"/>
  <c r="RA9" i="1" s="1"/>
  <c r="RB9" i="1" s="1"/>
  <c r="RC9" i="1" s="1"/>
  <c r="QP9" i="1"/>
  <c r="QQ9" i="1" s="1"/>
  <c r="QR9" i="1" s="1"/>
  <c r="QO9" i="1"/>
  <c r="QD9" i="1"/>
  <c r="QE9" i="1" s="1"/>
  <c r="QF9" i="1" s="1"/>
  <c r="QG9" i="1" s="1"/>
  <c r="PT9" i="1"/>
  <c r="PU9" i="1" s="1"/>
  <c r="PV9" i="1" s="1"/>
  <c r="PS9" i="1"/>
  <c r="PH9" i="1"/>
  <c r="PI9" i="1" s="1"/>
  <c r="PJ9" i="1" s="1"/>
  <c r="PK9" i="1" s="1"/>
  <c r="OW9" i="1"/>
  <c r="OX9" i="1" s="1"/>
  <c r="OY9" i="1" s="1"/>
  <c r="OZ9" i="1" s="1"/>
  <c r="OL9" i="1"/>
  <c r="OM9" i="1" s="1"/>
  <c r="ON9" i="1" s="1"/>
  <c r="OO9" i="1" s="1"/>
  <c r="OB9" i="1"/>
  <c r="OC9" i="1" s="1"/>
  <c r="OD9" i="1" s="1"/>
  <c r="OA9" i="1"/>
  <c r="NP9" i="1"/>
  <c r="NQ9" i="1" s="1"/>
  <c r="NR9" i="1" s="1"/>
  <c r="NS9" i="1" s="1"/>
  <c r="NF9" i="1"/>
  <c r="NG9" i="1" s="1"/>
  <c r="NH9" i="1" s="1"/>
  <c r="NE9" i="1"/>
  <c r="MT9" i="1"/>
  <c r="MU9" i="1" s="1"/>
  <c r="MV9" i="1" s="1"/>
  <c r="MW9" i="1" s="1"/>
  <c r="MJ9" i="1"/>
  <c r="MK9" i="1" s="1"/>
  <c r="ML9" i="1" s="1"/>
  <c r="MI9" i="1"/>
  <c r="LX9" i="1"/>
  <c r="LY9" i="1" s="1"/>
  <c r="LZ9" i="1" s="1"/>
  <c r="MA9" i="1" s="1"/>
  <c r="LN9" i="1"/>
  <c r="LO9" i="1" s="1"/>
  <c r="LP9" i="1" s="1"/>
  <c r="LM9" i="1"/>
  <c r="LB9" i="1"/>
  <c r="LC9" i="1" s="1"/>
  <c r="LD9" i="1" s="1"/>
  <c r="LE9" i="1" s="1"/>
  <c r="KQ9" i="1"/>
  <c r="KR9" i="1" s="1"/>
  <c r="KS9" i="1" s="1"/>
  <c r="KT9" i="1" s="1"/>
  <c r="KF9" i="1"/>
  <c r="KG9" i="1" s="1"/>
  <c r="KH9" i="1" s="1"/>
  <c r="KI9" i="1" s="1"/>
  <c r="JV9" i="1"/>
  <c r="JW9" i="1" s="1"/>
  <c r="JX9" i="1" s="1"/>
  <c r="JU9" i="1"/>
  <c r="JJ9" i="1"/>
  <c r="JK9" i="1" s="1"/>
  <c r="JL9" i="1" s="1"/>
  <c r="JM9" i="1" s="1"/>
  <c r="IY9" i="1"/>
  <c r="IZ9" i="1" s="1"/>
  <c r="JA9" i="1" s="1"/>
  <c r="JB9" i="1" s="1"/>
  <c r="IN9" i="1"/>
  <c r="IO9" i="1" s="1"/>
  <c r="IP9" i="1" s="1"/>
  <c r="IQ9" i="1" s="1"/>
  <c r="IC9" i="1"/>
  <c r="ID9" i="1" s="1"/>
  <c r="IE9" i="1" s="1"/>
  <c r="IF9" i="1" s="1"/>
  <c r="HS9" i="1"/>
  <c r="HT9" i="1" s="1"/>
  <c r="HU9" i="1" s="1"/>
  <c r="HR9" i="1"/>
  <c r="HH9" i="1"/>
  <c r="HI9" i="1" s="1"/>
  <c r="HJ9" i="1" s="1"/>
  <c r="HG9" i="1"/>
  <c r="GV9" i="1"/>
  <c r="GW9" i="1" s="1"/>
  <c r="GX9" i="1" s="1"/>
  <c r="GY9" i="1" s="1"/>
  <c r="GL9" i="1"/>
  <c r="GM9" i="1" s="1"/>
  <c r="GN9" i="1" s="1"/>
  <c r="GK9" i="1"/>
  <c r="GA9" i="1"/>
  <c r="GB9" i="1" s="1"/>
  <c r="GC9" i="1" s="1"/>
  <c r="FZ9" i="1"/>
  <c r="FP9" i="1"/>
  <c r="FQ9" i="1" s="1"/>
  <c r="FR9" i="1" s="1"/>
  <c r="FO9" i="1"/>
  <c r="FD9" i="1"/>
  <c r="FE9" i="1" s="1"/>
  <c r="FF9" i="1" s="1"/>
  <c r="FG9" i="1" s="1"/>
  <c r="ES9" i="1"/>
  <c r="ET9" i="1" s="1"/>
  <c r="EU9" i="1" s="1"/>
  <c r="EV9" i="1" s="1"/>
  <c r="EH9" i="1"/>
  <c r="EI9" i="1" s="1"/>
  <c r="EJ9" i="1" s="1"/>
  <c r="EK9" i="1" s="1"/>
  <c r="DX9" i="1"/>
  <c r="DY9" i="1" s="1"/>
  <c r="DZ9" i="1" s="1"/>
  <c r="DW9" i="1"/>
  <c r="DM9" i="1"/>
  <c r="DN9" i="1" s="1"/>
  <c r="DO9" i="1" s="1"/>
  <c r="DL9" i="1"/>
  <c r="DB9" i="1"/>
  <c r="DC9" i="1" s="1"/>
  <c r="DD9" i="1" s="1"/>
  <c r="DA9" i="1"/>
  <c r="CP9" i="1"/>
  <c r="CQ9" i="1" s="1"/>
  <c r="CR9" i="1" s="1"/>
  <c r="CS9" i="1" s="1"/>
  <c r="CE9" i="1"/>
  <c r="CF9" i="1" s="1"/>
  <c r="CG9" i="1" s="1"/>
  <c r="CH9" i="1" s="1"/>
  <c r="BT9" i="1"/>
  <c r="BU9" i="1" s="1"/>
  <c r="BV9" i="1" s="1"/>
  <c r="BW9" i="1" s="1"/>
  <c r="BJ9" i="1"/>
  <c r="BK9" i="1" s="1"/>
  <c r="BL9" i="1" s="1"/>
  <c r="BI9" i="1"/>
  <c r="AX9" i="1"/>
  <c r="AY9" i="1" s="1"/>
  <c r="AZ9" i="1" s="1"/>
  <c r="BA9" i="1" s="1"/>
  <c r="AM9" i="1"/>
  <c r="AN9" i="1" s="1"/>
  <c r="AO9" i="1" s="1"/>
  <c r="AP9" i="1" s="1"/>
  <c r="AC9" i="1"/>
  <c r="AD9" i="1" s="1"/>
  <c r="AE9" i="1" s="1"/>
  <c r="AB9" i="1"/>
  <c r="Q9" i="1"/>
  <c r="R9" i="1" s="1"/>
  <c r="S9" i="1" s="1"/>
  <c r="T9" i="1" s="1"/>
  <c r="F9" i="1"/>
  <c r="G9" i="1" s="1"/>
  <c r="H9" i="1" s="1"/>
  <c r="I9" i="1" s="1"/>
  <c r="CLI8" i="1"/>
  <c r="CLJ8" i="1" s="1"/>
  <c r="CLK8" i="1" s="1"/>
  <c r="CLL8" i="1" s="1"/>
  <c r="CKX8" i="1"/>
  <c r="CKY8" i="1" s="1"/>
  <c r="CKZ8" i="1" s="1"/>
  <c r="CLA8" i="1" s="1"/>
  <c r="CKM8" i="1"/>
  <c r="CKN8" i="1" s="1"/>
  <c r="CKO8" i="1" s="1"/>
  <c r="CKP8" i="1" s="1"/>
  <c r="CKC8" i="1"/>
  <c r="CKD8" i="1" s="1"/>
  <c r="CKE8" i="1" s="1"/>
  <c r="CKB8" i="1"/>
  <c r="CJR8" i="1"/>
  <c r="CJS8" i="1" s="1"/>
  <c r="CJT8" i="1" s="1"/>
  <c r="CJQ8" i="1"/>
  <c r="CJF8" i="1"/>
  <c r="CJG8" i="1" s="1"/>
  <c r="CJH8" i="1" s="1"/>
  <c r="CJI8" i="1" s="1"/>
  <c r="CIU8" i="1"/>
  <c r="CIV8" i="1" s="1"/>
  <c r="CIW8" i="1" s="1"/>
  <c r="CIX8" i="1" s="1"/>
  <c r="CIK8" i="1"/>
  <c r="CIL8" i="1" s="1"/>
  <c r="CIM8" i="1" s="1"/>
  <c r="CIJ8" i="1"/>
  <c r="CHY8" i="1"/>
  <c r="CHZ8" i="1" s="1"/>
  <c r="CIA8" i="1" s="1"/>
  <c r="CIB8" i="1" s="1"/>
  <c r="CHO8" i="1"/>
  <c r="CHP8" i="1" s="1"/>
  <c r="CHQ8" i="1" s="1"/>
  <c r="CHN8" i="1"/>
  <c r="CHC8" i="1"/>
  <c r="CHD8" i="1" s="1"/>
  <c r="CHE8" i="1" s="1"/>
  <c r="CHF8" i="1" s="1"/>
  <c r="CGR8" i="1"/>
  <c r="CGS8" i="1" s="1"/>
  <c r="CGT8" i="1" s="1"/>
  <c r="CGU8" i="1" s="1"/>
  <c r="CGH8" i="1"/>
  <c r="CGI8" i="1" s="1"/>
  <c r="CGJ8" i="1" s="1"/>
  <c r="CGG8" i="1"/>
  <c r="CFW8" i="1"/>
  <c r="CFX8" i="1" s="1"/>
  <c r="CFY8" i="1" s="1"/>
  <c r="CFV8" i="1"/>
  <c r="CFK8" i="1"/>
  <c r="CFL8" i="1" s="1"/>
  <c r="CFM8" i="1" s="1"/>
  <c r="CFN8" i="1" s="1"/>
  <c r="CFA8" i="1"/>
  <c r="CFB8" i="1" s="1"/>
  <c r="CFC8" i="1" s="1"/>
  <c r="CEZ8" i="1"/>
  <c r="CEO8" i="1"/>
  <c r="CEP8" i="1" s="1"/>
  <c r="CEQ8" i="1" s="1"/>
  <c r="CER8" i="1" s="1"/>
  <c r="CEE8" i="1"/>
  <c r="CEF8" i="1" s="1"/>
  <c r="CEG8" i="1" s="1"/>
  <c r="CED8" i="1"/>
  <c r="CDS8" i="1"/>
  <c r="CDT8" i="1" s="1"/>
  <c r="CDU8" i="1" s="1"/>
  <c r="CDV8" i="1" s="1"/>
  <c r="CDH8" i="1"/>
  <c r="CDI8" i="1" s="1"/>
  <c r="CDJ8" i="1" s="1"/>
  <c r="CDK8" i="1" s="1"/>
  <c r="CCX8" i="1"/>
  <c r="CCY8" i="1" s="1"/>
  <c r="CCZ8" i="1" s="1"/>
  <c r="CCW8" i="1"/>
  <c r="CCL8" i="1"/>
  <c r="CCM8" i="1" s="1"/>
  <c r="CCN8" i="1" s="1"/>
  <c r="CCO8" i="1" s="1"/>
  <c r="CCA8" i="1"/>
  <c r="CCB8" i="1" s="1"/>
  <c r="CCC8" i="1" s="1"/>
  <c r="CCD8" i="1" s="1"/>
  <c r="CBQ8" i="1"/>
  <c r="CBR8" i="1" s="1"/>
  <c r="CBS8" i="1" s="1"/>
  <c r="CBP8" i="1"/>
  <c r="CBE8" i="1"/>
  <c r="CBF8" i="1" s="1"/>
  <c r="CBG8" i="1" s="1"/>
  <c r="CBH8" i="1" s="1"/>
  <c r="CAU8" i="1"/>
  <c r="CAV8" i="1" s="1"/>
  <c r="CAW8" i="1" s="1"/>
  <c r="CAT8" i="1"/>
  <c r="CAJ8" i="1"/>
  <c r="CAK8" i="1" s="1"/>
  <c r="CAL8" i="1" s="1"/>
  <c r="CAI8" i="1"/>
  <c r="BZX8" i="1"/>
  <c r="BZY8" i="1" s="1"/>
  <c r="BZZ8" i="1" s="1"/>
  <c r="CAA8" i="1" s="1"/>
  <c r="BZM8" i="1"/>
  <c r="BZN8" i="1" s="1"/>
  <c r="BZO8" i="1" s="1"/>
  <c r="BZP8" i="1" s="1"/>
  <c r="BZB8" i="1"/>
  <c r="BZC8" i="1" s="1"/>
  <c r="BZD8" i="1" s="1"/>
  <c r="BZE8" i="1" s="1"/>
  <c r="BYQ8" i="1"/>
  <c r="BYR8" i="1" s="1"/>
  <c r="BYS8" i="1" s="1"/>
  <c r="BYT8" i="1" s="1"/>
  <c r="BYF8" i="1"/>
  <c r="BYG8" i="1" s="1"/>
  <c r="BYH8" i="1" s="1"/>
  <c r="BYI8" i="1" s="1"/>
  <c r="BXV8" i="1"/>
  <c r="BXW8" i="1" s="1"/>
  <c r="BXX8" i="1" s="1"/>
  <c r="BXU8" i="1"/>
  <c r="BXJ8" i="1"/>
  <c r="BXK8" i="1" s="1"/>
  <c r="BXL8" i="1" s="1"/>
  <c r="BXM8" i="1" s="1"/>
  <c r="BWZ8" i="1"/>
  <c r="BXA8" i="1" s="1"/>
  <c r="BXB8" i="1" s="1"/>
  <c r="BWY8" i="1"/>
  <c r="BWN8" i="1"/>
  <c r="BWO8" i="1" s="1"/>
  <c r="BWP8" i="1" s="1"/>
  <c r="BWQ8" i="1" s="1"/>
  <c r="BWD8" i="1"/>
  <c r="BWE8" i="1" s="1"/>
  <c r="BWF8" i="1" s="1"/>
  <c r="BWC8" i="1"/>
  <c r="BVR8" i="1"/>
  <c r="BVS8" i="1" s="1"/>
  <c r="BVT8" i="1" s="1"/>
  <c r="BVU8" i="1" s="1"/>
  <c r="BVH8" i="1"/>
  <c r="BVI8" i="1" s="1"/>
  <c r="BVJ8" i="1" s="1"/>
  <c r="BVG8" i="1"/>
  <c r="BUV8" i="1"/>
  <c r="BUW8" i="1" s="1"/>
  <c r="BUX8" i="1" s="1"/>
  <c r="BUY8" i="1" s="1"/>
  <c r="BUL8" i="1"/>
  <c r="BUM8" i="1" s="1"/>
  <c r="BUN8" i="1" s="1"/>
  <c r="BUK8" i="1"/>
  <c r="BTZ8" i="1"/>
  <c r="BUA8" i="1" s="1"/>
  <c r="BUB8" i="1" s="1"/>
  <c r="BUC8" i="1" s="1"/>
  <c r="BTP8" i="1"/>
  <c r="BTQ8" i="1" s="1"/>
  <c r="BTR8" i="1" s="1"/>
  <c r="BTO8" i="1"/>
  <c r="BTD8" i="1"/>
  <c r="BTE8" i="1" s="1"/>
  <c r="BTF8" i="1" s="1"/>
  <c r="BTG8" i="1" s="1"/>
  <c r="BST8" i="1"/>
  <c r="BSU8" i="1" s="1"/>
  <c r="BSV8" i="1" s="1"/>
  <c r="BSS8" i="1"/>
  <c r="BSH8" i="1"/>
  <c r="BSI8" i="1" s="1"/>
  <c r="BSJ8" i="1" s="1"/>
  <c r="BSK8" i="1" s="1"/>
  <c r="BRW8" i="1"/>
  <c r="BRX8" i="1" s="1"/>
  <c r="BRY8" i="1" s="1"/>
  <c r="BRZ8" i="1" s="1"/>
  <c r="BRL8" i="1"/>
  <c r="BRM8" i="1" s="1"/>
  <c r="BRN8" i="1" s="1"/>
  <c r="BRO8" i="1" s="1"/>
  <c r="BRA8" i="1"/>
  <c r="BRB8" i="1" s="1"/>
  <c r="BRC8" i="1" s="1"/>
  <c r="BRD8" i="1" s="1"/>
  <c r="BQP8" i="1"/>
  <c r="BQQ8" i="1" s="1"/>
  <c r="BQR8" i="1" s="1"/>
  <c r="BQS8" i="1" s="1"/>
  <c r="BQE8" i="1"/>
  <c r="BQF8" i="1" s="1"/>
  <c r="BQG8" i="1" s="1"/>
  <c r="BQH8" i="1" s="1"/>
  <c r="BPU8" i="1"/>
  <c r="BPV8" i="1" s="1"/>
  <c r="BPW8" i="1" s="1"/>
  <c r="BPT8" i="1"/>
  <c r="BPJ8" i="1"/>
  <c r="BPK8" i="1" s="1"/>
  <c r="BPL8" i="1" s="1"/>
  <c r="BPI8" i="1"/>
  <c r="BOX8" i="1"/>
  <c r="BOY8" i="1" s="1"/>
  <c r="BOZ8" i="1" s="1"/>
  <c r="BPA8" i="1" s="1"/>
  <c r="BOM8" i="1"/>
  <c r="BON8" i="1" s="1"/>
  <c r="BOO8" i="1" s="1"/>
  <c r="BOP8" i="1" s="1"/>
  <c r="BOB8" i="1"/>
  <c r="BOC8" i="1" s="1"/>
  <c r="BOD8" i="1" s="1"/>
  <c r="BOE8" i="1" s="1"/>
  <c r="BNR8" i="1"/>
  <c r="BNS8" i="1" s="1"/>
  <c r="BNT8" i="1" s="1"/>
  <c r="BNQ8" i="1"/>
  <c r="BNG8" i="1"/>
  <c r="BNH8" i="1" s="1"/>
  <c r="BNI8" i="1" s="1"/>
  <c r="BNF8" i="1"/>
  <c r="BMU8" i="1"/>
  <c r="BMV8" i="1" s="1"/>
  <c r="BMW8" i="1" s="1"/>
  <c r="BMX8" i="1" s="1"/>
  <c r="BMJ8" i="1"/>
  <c r="BMK8" i="1" s="1"/>
  <c r="BML8" i="1" s="1"/>
  <c r="BMM8" i="1" s="1"/>
  <c r="BLZ8" i="1"/>
  <c r="BMA8" i="1" s="1"/>
  <c r="BMB8" i="1" s="1"/>
  <c r="BLY8" i="1"/>
  <c r="BLN8" i="1"/>
  <c r="BLO8" i="1" s="1"/>
  <c r="BLP8" i="1" s="1"/>
  <c r="BLQ8" i="1" s="1"/>
  <c r="BLD8" i="1"/>
  <c r="BLE8" i="1" s="1"/>
  <c r="BLF8" i="1" s="1"/>
  <c r="BLC8" i="1"/>
  <c r="BKR8" i="1"/>
  <c r="BKS8" i="1" s="1"/>
  <c r="BKT8" i="1" s="1"/>
  <c r="BKU8" i="1" s="1"/>
  <c r="BKH8" i="1"/>
  <c r="BKI8" i="1" s="1"/>
  <c r="BKJ8" i="1" s="1"/>
  <c r="BKG8" i="1"/>
  <c r="BJV8" i="1"/>
  <c r="BJW8" i="1" s="1"/>
  <c r="BJX8" i="1" s="1"/>
  <c r="BJY8" i="1" s="1"/>
  <c r="BJK8" i="1"/>
  <c r="BJL8" i="1" s="1"/>
  <c r="BJM8" i="1" s="1"/>
  <c r="BJN8" i="1" s="1"/>
  <c r="BJA8" i="1"/>
  <c r="BJB8" i="1" s="1"/>
  <c r="BJC8" i="1" s="1"/>
  <c r="BIZ8" i="1"/>
  <c r="BIO8" i="1"/>
  <c r="BIP8" i="1" s="1"/>
  <c r="BIQ8" i="1" s="1"/>
  <c r="BIR8" i="1" s="1"/>
  <c r="BID8" i="1"/>
  <c r="BIE8" i="1" s="1"/>
  <c r="BIF8" i="1" s="1"/>
  <c r="BIG8" i="1" s="1"/>
  <c r="BHS8" i="1"/>
  <c r="BHT8" i="1" s="1"/>
  <c r="BHU8" i="1" s="1"/>
  <c r="BHV8" i="1" s="1"/>
  <c r="BHI8" i="1"/>
  <c r="BHJ8" i="1" s="1"/>
  <c r="BHK8" i="1" s="1"/>
  <c r="BHH8" i="1"/>
  <c r="BGW8" i="1"/>
  <c r="BGX8" i="1" s="1"/>
  <c r="BGY8" i="1" s="1"/>
  <c r="BGZ8" i="1" s="1"/>
  <c r="BGM8" i="1"/>
  <c r="BGN8" i="1" s="1"/>
  <c r="BGO8" i="1" s="1"/>
  <c r="BGL8" i="1"/>
  <c r="BGB8" i="1"/>
  <c r="BGC8" i="1" s="1"/>
  <c r="BGD8" i="1" s="1"/>
  <c r="BGA8" i="1"/>
  <c r="BFQ8" i="1"/>
  <c r="BFR8" i="1" s="1"/>
  <c r="BFS8" i="1" s="1"/>
  <c r="BFP8" i="1"/>
  <c r="BFE8" i="1"/>
  <c r="BFF8" i="1" s="1"/>
  <c r="BFG8" i="1" s="1"/>
  <c r="BFH8" i="1" s="1"/>
  <c r="BEU8" i="1"/>
  <c r="BEV8" i="1" s="1"/>
  <c r="BEW8" i="1" s="1"/>
  <c r="BET8" i="1"/>
  <c r="BEJ8" i="1"/>
  <c r="BEK8" i="1" s="1"/>
  <c r="BEL8" i="1" s="1"/>
  <c r="BEI8" i="1"/>
  <c r="BDX8" i="1"/>
  <c r="BDY8" i="1" s="1"/>
  <c r="BDZ8" i="1" s="1"/>
  <c r="BEA8" i="1" s="1"/>
  <c r="BDM8" i="1"/>
  <c r="BDN8" i="1" s="1"/>
  <c r="BDO8" i="1" s="1"/>
  <c r="BDP8" i="1" s="1"/>
  <c r="BDB8" i="1"/>
  <c r="BDC8" i="1" s="1"/>
  <c r="BDD8" i="1" s="1"/>
  <c r="BDE8" i="1" s="1"/>
  <c r="BCR8" i="1"/>
  <c r="BCS8" i="1" s="1"/>
  <c r="BCT8" i="1" s="1"/>
  <c r="BCQ8" i="1"/>
  <c r="BCG8" i="1"/>
  <c r="BCH8" i="1" s="1"/>
  <c r="BCI8" i="1" s="1"/>
  <c r="BCF8" i="1"/>
  <c r="BBU8" i="1"/>
  <c r="BBV8" i="1" s="1"/>
  <c r="BBW8" i="1" s="1"/>
  <c r="BBX8" i="1" s="1"/>
  <c r="BBK8" i="1"/>
  <c r="BBL8" i="1" s="1"/>
  <c r="BBM8" i="1" s="1"/>
  <c r="BBJ8" i="1"/>
  <c r="BAY8" i="1"/>
  <c r="BAZ8" i="1" s="1"/>
  <c r="BBA8" i="1" s="1"/>
  <c r="BBB8" i="1" s="1"/>
  <c r="BAO8" i="1"/>
  <c r="BAP8" i="1" s="1"/>
  <c r="BAQ8" i="1" s="1"/>
  <c r="BAN8" i="1"/>
  <c r="BAC8" i="1"/>
  <c r="BAD8" i="1" s="1"/>
  <c r="BAE8" i="1" s="1"/>
  <c r="BAF8" i="1" s="1"/>
  <c r="AZR8" i="1"/>
  <c r="AZS8" i="1" s="1"/>
  <c r="AZT8" i="1" s="1"/>
  <c r="AZU8" i="1" s="1"/>
  <c r="AZH8" i="1"/>
  <c r="AZI8" i="1" s="1"/>
  <c r="AZJ8" i="1" s="1"/>
  <c r="AZG8" i="1"/>
  <c r="AYW8" i="1"/>
  <c r="AYX8" i="1" s="1"/>
  <c r="AYY8" i="1" s="1"/>
  <c r="AYV8" i="1"/>
  <c r="AYK8" i="1"/>
  <c r="AYL8" i="1" s="1"/>
  <c r="AYM8" i="1" s="1"/>
  <c r="AYN8" i="1" s="1"/>
  <c r="AYA8" i="1"/>
  <c r="AYB8" i="1" s="1"/>
  <c r="AYC8" i="1" s="1"/>
  <c r="AXZ8" i="1"/>
  <c r="AXO8" i="1"/>
  <c r="AXP8" i="1" s="1"/>
  <c r="AXQ8" i="1" s="1"/>
  <c r="AXR8" i="1" s="1"/>
  <c r="AXD8" i="1"/>
  <c r="AXE8" i="1" s="1"/>
  <c r="AXF8" i="1" s="1"/>
  <c r="AXG8" i="1" s="1"/>
  <c r="AWT8" i="1"/>
  <c r="AWU8" i="1" s="1"/>
  <c r="AWV8" i="1" s="1"/>
  <c r="AWS8" i="1"/>
  <c r="AWH8" i="1"/>
  <c r="AWI8" i="1" s="1"/>
  <c r="AWJ8" i="1" s="1"/>
  <c r="AWK8" i="1" s="1"/>
  <c r="AVW8" i="1"/>
  <c r="AVX8" i="1" s="1"/>
  <c r="AVY8" i="1" s="1"/>
  <c r="AVZ8" i="1" s="1"/>
  <c r="AVM8" i="1"/>
  <c r="AVN8" i="1" s="1"/>
  <c r="AVO8" i="1" s="1"/>
  <c r="AVL8" i="1"/>
  <c r="AVA8" i="1"/>
  <c r="AVB8" i="1" s="1"/>
  <c r="AVC8" i="1" s="1"/>
  <c r="AVD8" i="1" s="1"/>
  <c r="AUP8" i="1"/>
  <c r="AUQ8" i="1" s="1"/>
  <c r="AUR8" i="1" s="1"/>
  <c r="AUS8" i="1" s="1"/>
  <c r="AUE8" i="1"/>
  <c r="AUF8" i="1" s="1"/>
  <c r="AUG8" i="1" s="1"/>
  <c r="AUH8" i="1" s="1"/>
  <c r="ATT8" i="1"/>
  <c r="ATU8" i="1" s="1"/>
  <c r="ATV8" i="1" s="1"/>
  <c r="ATW8" i="1" s="1"/>
  <c r="ATJ8" i="1"/>
  <c r="ATK8" i="1" s="1"/>
  <c r="ATL8" i="1" s="1"/>
  <c r="ATI8" i="1"/>
  <c r="ASY8" i="1"/>
  <c r="ASZ8" i="1" s="1"/>
  <c r="ATA8" i="1" s="1"/>
  <c r="ASX8" i="1"/>
  <c r="ASM8" i="1"/>
  <c r="ASN8" i="1" s="1"/>
  <c r="ASO8" i="1" s="1"/>
  <c r="ASP8" i="1" s="1"/>
  <c r="ASC8" i="1"/>
  <c r="ASD8" i="1" s="1"/>
  <c r="ASE8" i="1" s="1"/>
  <c r="ASB8" i="1"/>
  <c r="ARR8" i="1"/>
  <c r="ARS8" i="1" s="1"/>
  <c r="ART8" i="1" s="1"/>
  <c r="ARQ8" i="1"/>
  <c r="ARF8" i="1"/>
  <c r="ARG8" i="1" s="1"/>
  <c r="ARH8" i="1" s="1"/>
  <c r="ARI8" i="1" s="1"/>
  <c r="AQU8" i="1"/>
  <c r="AQV8" i="1" s="1"/>
  <c r="AQW8" i="1" s="1"/>
  <c r="AQX8" i="1" s="1"/>
  <c r="AQJ8" i="1"/>
  <c r="AQK8" i="1" s="1"/>
  <c r="AQL8" i="1" s="1"/>
  <c r="AQM8" i="1" s="1"/>
  <c r="APY8" i="1"/>
  <c r="APZ8" i="1" s="1"/>
  <c r="AQA8" i="1" s="1"/>
  <c r="AQB8" i="1" s="1"/>
  <c r="APN8" i="1"/>
  <c r="APO8" i="1" s="1"/>
  <c r="APP8" i="1" s="1"/>
  <c r="APQ8" i="1" s="1"/>
  <c r="APD8" i="1"/>
  <c r="APE8" i="1" s="1"/>
  <c r="APF8" i="1" s="1"/>
  <c r="APC8" i="1"/>
  <c r="AOR8" i="1"/>
  <c r="AOS8" i="1" s="1"/>
  <c r="AOT8" i="1" s="1"/>
  <c r="AOU8" i="1" s="1"/>
  <c r="AOH8" i="1"/>
  <c r="AOI8" i="1" s="1"/>
  <c r="AOJ8" i="1" s="1"/>
  <c r="AOG8" i="1"/>
  <c r="ANV8" i="1"/>
  <c r="ANW8" i="1" s="1"/>
  <c r="ANX8" i="1" s="1"/>
  <c r="ANY8" i="1" s="1"/>
  <c r="ANK8" i="1"/>
  <c r="ANL8" i="1" s="1"/>
  <c r="ANM8" i="1" s="1"/>
  <c r="ANN8" i="1" s="1"/>
  <c r="AMZ8" i="1"/>
  <c r="ANA8" i="1" s="1"/>
  <c r="ANB8" i="1" s="1"/>
  <c r="ANC8" i="1" s="1"/>
  <c r="AMO8" i="1"/>
  <c r="AMP8" i="1" s="1"/>
  <c r="AMQ8" i="1" s="1"/>
  <c r="AMR8" i="1" s="1"/>
  <c r="AME8" i="1"/>
  <c r="AMF8" i="1" s="1"/>
  <c r="AMG8" i="1" s="1"/>
  <c r="AMD8" i="1"/>
  <c r="ALS8" i="1"/>
  <c r="ALT8" i="1" s="1"/>
  <c r="ALU8" i="1" s="1"/>
  <c r="ALV8" i="1" s="1"/>
  <c r="ALI8" i="1"/>
  <c r="ALJ8" i="1" s="1"/>
  <c r="ALK8" i="1" s="1"/>
  <c r="ALH8" i="1"/>
  <c r="AKW8" i="1"/>
  <c r="AKX8" i="1" s="1"/>
  <c r="AKY8" i="1" s="1"/>
  <c r="AKZ8" i="1" s="1"/>
  <c r="AKL8" i="1"/>
  <c r="AKM8" i="1" s="1"/>
  <c r="AKN8" i="1" s="1"/>
  <c r="AKO8" i="1" s="1"/>
  <c r="AKA8" i="1"/>
  <c r="AKB8" i="1" s="1"/>
  <c r="AKC8" i="1" s="1"/>
  <c r="AKD8" i="1" s="1"/>
  <c r="AJP8" i="1"/>
  <c r="AJQ8" i="1" s="1"/>
  <c r="AJR8" i="1" s="1"/>
  <c r="AJS8" i="1" s="1"/>
  <c r="AJF8" i="1"/>
  <c r="AJG8" i="1" s="1"/>
  <c r="AJH8" i="1" s="1"/>
  <c r="AJE8" i="1"/>
  <c r="AIT8" i="1"/>
  <c r="AIU8" i="1" s="1"/>
  <c r="AIV8" i="1" s="1"/>
  <c r="AIW8" i="1" s="1"/>
  <c r="AIJ8" i="1"/>
  <c r="AIK8" i="1" s="1"/>
  <c r="AIL8" i="1" s="1"/>
  <c r="AII8" i="1"/>
  <c r="AHX8" i="1"/>
  <c r="AHY8" i="1" s="1"/>
  <c r="AHZ8" i="1" s="1"/>
  <c r="AIA8" i="1" s="1"/>
  <c r="AHN8" i="1"/>
  <c r="AHO8" i="1" s="1"/>
  <c r="AHP8" i="1" s="1"/>
  <c r="AHM8" i="1"/>
  <c r="AHB8" i="1"/>
  <c r="AHC8" i="1" s="1"/>
  <c r="AHD8" i="1" s="1"/>
  <c r="AHE8" i="1" s="1"/>
  <c r="AGQ8" i="1"/>
  <c r="AGR8" i="1" s="1"/>
  <c r="AGS8" i="1" s="1"/>
  <c r="AGT8" i="1" s="1"/>
  <c r="AGG8" i="1"/>
  <c r="AGH8" i="1" s="1"/>
  <c r="AGI8" i="1" s="1"/>
  <c r="AGF8" i="1"/>
  <c r="AFU8" i="1"/>
  <c r="AFV8" i="1" s="1"/>
  <c r="AFW8" i="1" s="1"/>
  <c r="AFX8" i="1" s="1"/>
  <c r="AFK8" i="1"/>
  <c r="AFL8" i="1" s="1"/>
  <c r="AFM8" i="1" s="1"/>
  <c r="AFJ8" i="1"/>
  <c r="AEY8" i="1"/>
  <c r="AEZ8" i="1" s="1"/>
  <c r="AFA8" i="1" s="1"/>
  <c r="AFB8" i="1" s="1"/>
  <c r="AEN8" i="1"/>
  <c r="AEO8" i="1" s="1"/>
  <c r="AEP8" i="1" s="1"/>
  <c r="AEQ8" i="1" s="1"/>
  <c r="AEC8" i="1"/>
  <c r="AED8" i="1" s="1"/>
  <c r="AEE8" i="1" s="1"/>
  <c r="AEF8" i="1" s="1"/>
  <c r="ADS8" i="1"/>
  <c r="ADT8" i="1" s="1"/>
  <c r="ADU8" i="1" s="1"/>
  <c r="ADR8" i="1"/>
  <c r="ADH8" i="1"/>
  <c r="ADI8" i="1" s="1"/>
  <c r="ADJ8" i="1" s="1"/>
  <c r="ADG8" i="1"/>
  <c r="ACV8" i="1"/>
  <c r="ACW8" i="1" s="1"/>
  <c r="ACX8" i="1" s="1"/>
  <c r="ACY8" i="1" s="1"/>
  <c r="ACK8" i="1"/>
  <c r="ACL8" i="1" s="1"/>
  <c r="ACM8" i="1" s="1"/>
  <c r="ACN8" i="1" s="1"/>
  <c r="ABZ8" i="1"/>
  <c r="ACA8" i="1" s="1"/>
  <c r="ACB8" i="1" s="1"/>
  <c r="ACC8" i="1" s="1"/>
  <c r="ABO8" i="1"/>
  <c r="ABP8" i="1" s="1"/>
  <c r="ABQ8" i="1" s="1"/>
  <c r="ABR8" i="1" s="1"/>
  <c r="ABD8" i="1"/>
  <c r="ABE8" i="1" s="1"/>
  <c r="ABF8" i="1" s="1"/>
  <c r="ABG8" i="1" s="1"/>
  <c r="AAS8" i="1"/>
  <c r="AAT8" i="1" s="1"/>
  <c r="AAU8" i="1" s="1"/>
  <c r="AAV8" i="1" s="1"/>
  <c r="AAH8" i="1"/>
  <c r="AAI8" i="1" s="1"/>
  <c r="AAJ8" i="1" s="1"/>
  <c r="AAK8" i="1" s="1"/>
  <c r="ZX8" i="1"/>
  <c r="ZY8" i="1" s="1"/>
  <c r="ZZ8" i="1" s="1"/>
  <c r="ZW8" i="1"/>
  <c r="ZL8" i="1"/>
  <c r="ZM8" i="1" s="1"/>
  <c r="ZN8" i="1" s="1"/>
  <c r="ZO8" i="1" s="1"/>
  <c r="ZA8" i="1"/>
  <c r="ZB8" i="1" s="1"/>
  <c r="ZC8" i="1" s="1"/>
  <c r="ZD8" i="1" s="1"/>
  <c r="YP8" i="1"/>
  <c r="YQ8" i="1" s="1"/>
  <c r="YR8" i="1" s="1"/>
  <c r="YS8" i="1" s="1"/>
  <c r="YE8" i="1"/>
  <c r="YF8" i="1" s="1"/>
  <c r="YG8" i="1" s="1"/>
  <c r="YH8" i="1" s="1"/>
  <c r="XU8" i="1"/>
  <c r="XV8" i="1" s="1"/>
  <c r="XW8" i="1" s="1"/>
  <c r="XT8" i="1"/>
  <c r="XI8" i="1"/>
  <c r="XJ8" i="1" s="1"/>
  <c r="XK8" i="1" s="1"/>
  <c r="XL8" i="1" s="1"/>
  <c r="WX8" i="1"/>
  <c r="WY8" i="1" s="1"/>
  <c r="WZ8" i="1" s="1"/>
  <c r="XA8" i="1" s="1"/>
  <c r="WM8" i="1"/>
  <c r="WN8" i="1" s="1"/>
  <c r="WO8" i="1" s="1"/>
  <c r="WP8" i="1" s="1"/>
  <c r="WC8" i="1"/>
  <c r="WD8" i="1" s="1"/>
  <c r="WE8" i="1" s="1"/>
  <c r="WB8" i="1"/>
  <c r="VQ8" i="1"/>
  <c r="VR8" i="1" s="1"/>
  <c r="VS8" i="1" s="1"/>
  <c r="VT8" i="1" s="1"/>
  <c r="VF8" i="1"/>
  <c r="VG8" i="1" s="1"/>
  <c r="VH8" i="1" s="1"/>
  <c r="VI8" i="1" s="1"/>
  <c r="UU8" i="1"/>
  <c r="UV8" i="1" s="1"/>
  <c r="UW8" i="1" s="1"/>
  <c r="UX8" i="1" s="1"/>
  <c r="UJ8" i="1"/>
  <c r="UK8" i="1" s="1"/>
  <c r="UL8" i="1" s="1"/>
  <c r="UM8" i="1" s="1"/>
  <c r="TY8" i="1"/>
  <c r="TZ8" i="1" s="1"/>
  <c r="UA8" i="1" s="1"/>
  <c r="UB8" i="1" s="1"/>
  <c r="TN8" i="1"/>
  <c r="TO8" i="1" s="1"/>
  <c r="TP8" i="1" s="1"/>
  <c r="TQ8" i="1" s="1"/>
  <c r="TC8" i="1"/>
  <c r="TD8" i="1" s="1"/>
  <c r="TE8" i="1" s="1"/>
  <c r="TF8" i="1" s="1"/>
  <c r="SR8" i="1"/>
  <c r="SS8" i="1" s="1"/>
  <c r="ST8" i="1" s="1"/>
  <c r="SU8" i="1" s="1"/>
  <c r="SG8" i="1"/>
  <c r="SH8" i="1" s="1"/>
  <c r="SI8" i="1" s="1"/>
  <c r="SJ8" i="1" s="1"/>
  <c r="RV8" i="1"/>
  <c r="RW8" i="1" s="1"/>
  <c r="RX8" i="1" s="1"/>
  <c r="RY8" i="1" s="1"/>
  <c r="RK8" i="1"/>
  <c r="RL8" i="1" s="1"/>
  <c r="RM8" i="1" s="1"/>
  <c r="RN8" i="1" s="1"/>
  <c r="QZ8" i="1"/>
  <c r="RA8" i="1" s="1"/>
  <c r="RB8" i="1" s="1"/>
  <c r="RC8" i="1" s="1"/>
  <c r="QP8" i="1"/>
  <c r="QQ8" i="1" s="1"/>
  <c r="QR8" i="1" s="1"/>
  <c r="QO8" i="1"/>
  <c r="QD8" i="1"/>
  <c r="QE8" i="1" s="1"/>
  <c r="QF8" i="1" s="1"/>
  <c r="QG8" i="1" s="1"/>
  <c r="PS8" i="1"/>
  <c r="PT8" i="1" s="1"/>
  <c r="PU8" i="1" s="1"/>
  <c r="PV8" i="1" s="1"/>
  <c r="PI8" i="1"/>
  <c r="PJ8" i="1" s="1"/>
  <c r="PK8" i="1" s="1"/>
  <c r="PH8" i="1"/>
  <c r="OW8" i="1"/>
  <c r="OX8" i="1" s="1"/>
  <c r="OY8" i="1" s="1"/>
  <c r="OZ8" i="1" s="1"/>
  <c r="OM8" i="1"/>
  <c r="ON8" i="1" s="1"/>
  <c r="OO8" i="1" s="1"/>
  <c r="OL8" i="1"/>
  <c r="OA8" i="1"/>
  <c r="OB8" i="1" s="1"/>
  <c r="OC8" i="1" s="1"/>
  <c r="OD8" i="1" s="1"/>
  <c r="NQ8" i="1"/>
  <c r="NR8" i="1" s="1"/>
  <c r="NS8" i="1" s="1"/>
  <c r="NP8" i="1"/>
  <c r="NF8" i="1"/>
  <c r="NG8" i="1" s="1"/>
  <c r="NH8" i="1" s="1"/>
  <c r="NE8" i="1"/>
  <c r="MT8" i="1"/>
  <c r="MU8" i="1" s="1"/>
  <c r="MV8" i="1" s="1"/>
  <c r="MW8" i="1" s="1"/>
  <c r="MJ8" i="1"/>
  <c r="MK8" i="1" s="1"/>
  <c r="ML8" i="1" s="1"/>
  <c r="MI8" i="1"/>
  <c r="LX8" i="1"/>
  <c r="LY8" i="1" s="1"/>
  <c r="LZ8" i="1" s="1"/>
  <c r="MA8" i="1" s="1"/>
  <c r="LM8" i="1"/>
  <c r="LN8" i="1" s="1"/>
  <c r="LO8" i="1" s="1"/>
  <c r="LP8" i="1" s="1"/>
  <c r="LB8" i="1"/>
  <c r="LC8" i="1" s="1"/>
  <c r="LD8" i="1" s="1"/>
  <c r="LE8" i="1" s="1"/>
  <c r="KR8" i="1"/>
  <c r="KS8" i="1" s="1"/>
  <c r="KT8" i="1" s="1"/>
  <c r="KQ8" i="1"/>
  <c r="KF8" i="1"/>
  <c r="KG8" i="1" s="1"/>
  <c r="KH8" i="1" s="1"/>
  <c r="KI8" i="1" s="1"/>
  <c r="JU8" i="1"/>
  <c r="JV8" i="1" s="1"/>
  <c r="JW8" i="1" s="1"/>
  <c r="JX8" i="1" s="1"/>
  <c r="JJ8" i="1"/>
  <c r="JK8" i="1" s="1"/>
  <c r="JL8" i="1" s="1"/>
  <c r="JM8" i="1" s="1"/>
  <c r="IZ8" i="1"/>
  <c r="JA8" i="1" s="1"/>
  <c r="JB8" i="1" s="1"/>
  <c r="IY8" i="1"/>
  <c r="IN8" i="1"/>
  <c r="IO8" i="1" s="1"/>
  <c r="IP8" i="1" s="1"/>
  <c r="IQ8" i="1" s="1"/>
  <c r="ID8" i="1"/>
  <c r="IE8" i="1" s="1"/>
  <c r="IF8" i="1" s="1"/>
  <c r="IC8" i="1"/>
  <c r="HS8" i="1"/>
  <c r="HT8" i="1" s="1"/>
  <c r="HU8" i="1" s="1"/>
  <c r="HR8" i="1"/>
  <c r="HH8" i="1"/>
  <c r="HI8" i="1" s="1"/>
  <c r="HJ8" i="1" s="1"/>
  <c r="HG8" i="1"/>
  <c r="GV8" i="1"/>
  <c r="GW8" i="1" s="1"/>
  <c r="GX8" i="1" s="1"/>
  <c r="GY8" i="1" s="1"/>
  <c r="GK8" i="1"/>
  <c r="GL8" i="1" s="1"/>
  <c r="GM8" i="1" s="1"/>
  <c r="GN8" i="1" s="1"/>
  <c r="GA8" i="1"/>
  <c r="GB8" i="1" s="1"/>
  <c r="GC8" i="1" s="1"/>
  <c r="FZ8" i="1"/>
  <c r="FO8" i="1"/>
  <c r="FP8" i="1" s="1"/>
  <c r="FQ8" i="1" s="1"/>
  <c r="FR8" i="1" s="1"/>
  <c r="FD8" i="1"/>
  <c r="FE8" i="1" s="1"/>
  <c r="FF8" i="1" s="1"/>
  <c r="FG8" i="1" s="1"/>
  <c r="ET8" i="1"/>
  <c r="EU8" i="1" s="1"/>
  <c r="EV8" i="1" s="1"/>
  <c r="ES8" i="1"/>
  <c r="EH8" i="1"/>
  <c r="EI8" i="1" s="1"/>
  <c r="EJ8" i="1" s="1"/>
  <c r="EK8" i="1" s="1"/>
  <c r="DW8" i="1"/>
  <c r="DX8" i="1" s="1"/>
  <c r="DY8" i="1" s="1"/>
  <c r="DZ8" i="1" s="1"/>
  <c r="DL8" i="1"/>
  <c r="DM8" i="1" s="1"/>
  <c r="DN8" i="1" s="1"/>
  <c r="DO8" i="1" s="1"/>
  <c r="DA8" i="1"/>
  <c r="DB8" i="1" s="1"/>
  <c r="DC8" i="1" s="1"/>
  <c r="DD8" i="1" s="1"/>
  <c r="CQ8" i="1"/>
  <c r="CR8" i="1" s="1"/>
  <c r="CS8" i="1" s="1"/>
  <c r="CP8" i="1"/>
  <c r="CE8" i="1"/>
  <c r="CF8" i="1" s="1"/>
  <c r="CG8" i="1" s="1"/>
  <c r="CH8" i="1" s="1"/>
  <c r="BU8" i="1"/>
  <c r="BV8" i="1" s="1"/>
  <c r="BW8" i="1" s="1"/>
  <c r="BT8" i="1"/>
  <c r="BI8" i="1"/>
  <c r="BJ8" i="1" s="1"/>
  <c r="BK8" i="1" s="1"/>
  <c r="BL8" i="1" s="1"/>
  <c r="AX8" i="1"/>
  <c r="AY8" i="1" s="1"/>
  <c r="AZ8" i="1" s="1"/>
  <c r="BA8" i="1" s="1"/>
  <c r="AM8" i="1"/>
  <c r="AN8" i="1" s="1"/>
  <c r="AO8" i="1" s="1"/>
  <c r="AP8" i="1" s="1"/>
  <c r="AC8" i="1"/>
  <c r="AD8" i="1" s="1"/>
  <c r="AE8" i="1" s="1"/>
  <c r="AB8" i="1"/>
  <c r="R8" i="1"/>
  <c r="S8" i="1" s="1"/>
  <c r="T8" i="1" s="1"/>
  <c r="Q8" i="1"/>
  <c r="F8" i="1"/>
  <c r="G8" i="1" s="1"/>
  <c r="H8" i="1" s="1"/>
  <c r="I8" i="1" s="1"/>
  <c r="CLI7" i="1"/>
  <c r="CLJ7" i="1" s="1"/>
  <c r="CLK7" i="1" s="1"/>
  <c r="CLL7" i="1" s="1"/>
  <c r="CKY7" i="1"/>
  <c r="CKZ7" i="1" s="1"/>
  <c r="CLA7" i="1" s="1"/>
  <c r="CKX7" i="1"/>
  <c r="CKN7" i="1"/>
  <c r="CKO7" i="1" s="1"/>
  <c r="CKP7" i="1" s="1"/>
  <c r="CKM7" i="1"/>
  <c r="CKB7" i="1"/>
  <c r="CKC7" i="1" s="1"/>
  <c r="CKD7" i="1" s="1"/>
  <c r="CKE7" i="1" s="1"/>
  <c r="CJQ7" i="1"/>
  <c r="CJR7" i="1" s="1"/>
  <c r="CJS7" i="1" s="1"/>
  <c r="CJT7" i="1" s="1"/>
  <c r="CJF7" i="1"/>
  <c r="CJG7" i="1" s="1"/>
  <c r="CJH7" i="1" s="1"/>
  <c r="CJI7" i="1" s="1"/>
  <c r="CIV7" i="1"/>
  <c r="CIW7" i="1" s="1"/>
  <c r="CIX7" i="1" s="1"/>
  <c r="CIU7" i="1"/>
  <c r="CIJ7" i="1"/>
  <c r="CIK7" i="1" s="1"/>
  <c r="CIL7" i="1" s="1"/>
  <c r="CIM7" i="1" s="1"/>
  <c r="CHY7" i="1"/>
  <c r="CHZ7" i="1" s="1"/>
  <c r="CIA7" i="1" s="1"/>
  <c r="CIB7" i="1" s="1"/>
  <c r="CHO7" i="1"/>
  <c r="CHP7" i="1" s="1"/>
  <c r="CHQ7" i="1" s="1"/>
  <c r="CHN7" i="1"/>
  <c r="CHC7" i="1"/>
  <c r="CHD7" i="1" s="1"/>
  <c r="CHE7" i="1" s="1"/>
  <c r="CHF7" i="1" s="1"/>
  <c r="CGR7" i="1"/>
  <c r="CGS7" i="1" s="1"/>
  <c r="CGT7" i="1" s="1"/>
  <c r="CGU7" i="1" s="1"/>
  <c r="CGG7" i="1"/>
  <c r="CGH7" i="1" s="1"/>
  <c r="CGI7" i="1" s="1"/>
  <c r="CGJ7" i="1" s="1"/>
  <c r="CFW7" i="1"/>
  <c r="CFX7" i="1" s="1"/>
  <c r="CFY7" i="1" s="1"/>
  <c r="CFV7" i="1"/>
  <c r="CFK7" i="1"/>
  <c r="CFL7" i="1" s="1"/>
  <c r="CFM7" i="1" s="1"/>
  <c r="CFN7" i="1" s="1"/>
  <c r="CFA7" i="1"/>
  <c r="CFB7" i="1" s="1"/>
  <c r="CFC7" i="1" s="1"/>
  <c r="CEZ7" i="1"/>
  <c r="CEO7" i="1"/>
  <c r="CEP7" i="1" s="1"/>
  <c r="CEQ7" i="1" s="1"/>
  <c r="CER7" i="1" s="1"/>
  <c r="CEE7" i="1"/>
  <c r="CEF7" i="1" s="1"/>
  <c r="CEG7" i="1" s="1"/>
  <c r="CED7" i="1"/>
  <c r="CDS7" i="1"/>
  <c r="CDT7" i="1" s="1"/>
  <c r="CDU7" i="1" s="1"/>
  <c r="CDV7" i="1" s="1"/>
  <c r="CDH7" i="1"/>
  <c r="CDI7" i="1" s="1"/>
  <c r="CDJ7" i="1" s="1"/>
  <c r="CDK7" i="1" s="1"/>
  <c r="CCW7" i="1"/>
  <c r="CCX7" i="1" s="1"/>
  <c r="CCY7" i="1" s="1"/>
  <c r="CCZ7" i="1" s="1"/>
  <c r="CCL7" i="1"/>
  <c r="CCM7" i="1" s="1"/>
  <c r="CCN7" i="1" s="1"/>
  <c r="CCO7" i="1" s="1"/>
  <c r="CCB7" i="1"/>
  <c r="CCC7" i="1" s="1"/>
  <c r="CCD7" i="1" s="1"/>
  <c r="CCA7" i="1"/>
  <c r="CBQ7" i="1"/>
  <c r="CBR7" i="1" s="1"/>
  <c r="CBS7" i="1" s="1"/>
  <c r="CBP7" i="1"/>
  <c r="CBE7" i="1"/>
  <c r="CBF7" i="1" s="1"/>
  <c r="CBG7" i="1" s="1"/>
  <c r="CBH7" i="1" s="1"/>
  <c r="CAT7" i="1"/>
  <c r="CAU7" i="1" s="1"/>
  <c r="CAV7" i="1" s="1"/>
  <c r="CAW7" i="1" s="1"/>
  <c r="CAI7" i="1"/>
  <c r="CAJ7" i="1" s="1"/>
  <c r="CAK7" i="1" s="1"/>
  <c r="CAL7" i="1" s="1"/>
  <c r="BZX7" i="1"/>
  <c r="BZY7" i="1" s="1"/>
  <c r="BZZ7" i="1" s="1"/>
  <c r="CAA7" i="1" s="1"/>
  <c r="BZN7" i="1"/>
  <c r="BZO7" i="1" s="1"/>
  <c r="BZP7" i="1" s="1"/>
  <c r="BZM7" i="1"/>
  <c r="BZB7" i="1"/>
  <c r="BZC7" i="1" s="1"/>
  <c r="BZD7" i="1" s="1"/>
  <c r="BZE7" i="1" s="1"/>
  <c r="BYR7" i="1"/>
  <c r="BYS7" i="1" s="1"/>
  <c r="BYT7" i="1" s="1"/>
  <c r="BYQ7" i="1"/>
  <c r="BYF7" i="1"/>
  <c r="BYG7" i="1" s="1"/>
  <c r="BYH7" i="1" s="1"/>
  <c r="BYI7" i="1" s="1"/>
  <c r="BXU7" i="1"/>
  <c r="BXV7" i="1" s="1"/>
  <c r="BXW7" i="1" s="1"/>
  <c r="BXX7" i="1" s="1"/>
  <c r="BXK7" i="1"/>
  <c r="BXL7" i="1" s="1"/>
  <c r="BXM7" i="1" s="1"/>
  <c r="BXJ7" i="1"/>
  <c r="BWY7" i="1"/>
  <c r="BWZ7" i="1" s="1"/>
  <c r="BXA7" i="1" s="1"/>
  <c r="BXB7" i="1" s="1"/>
  <c r="BWO7" i="1"/>
  <c r="BWP7" i="1" s="1"/>
  <c r="BWQ7" i="1" s="1"/>
  <c r="BWN7" i="1"/>
  <c r="BWD7" i="1"/>
  <c r="BWE7" i="1" s="1"/>
  <c r="BWF7" i="1" s="1"/>
  <c r="BWC7" i="1"/>
  <c r="BVR7" i="1"/>
  <c r="BVS7" i="1" s="1"/>
  <c r="BVT7" i="1" s="1"/>
  <c r="BVU7" i="1" s="1"/>
  <c r="BVH7" i="1"/>
  <c r="BVI7" i="1" s="1"/>
  <c r="BVJ7" i="1" s="1"/>
  <c r="BVG7" i="1"/>
  <c r="BUV7" i="1"/>
  <c r="BUW7" i="1" s="1"/>
  <c r="BUX7" i="1" s="1"/>
  <c r="BUY7" i="1" s="1"/>
  <c r="BUK7" i="1"/>
  <c r="BUL7" i="1" s="1"/>
  <c r="BUM7" i="1" s="1"/>
  <c r="BUN7" i="1" s="1"/>
  <c r="BTZ7" i="1"/>
  <c r="BUA7" i="1" s="1"/>
  <c r="BUB7" i="1" s="1"/>
  <c r="BUC7" i="1" s="1"/>
  <c r="BTP7" i="1"/>
  <c r="BTQ7" i="1" s="1"/>
  <c r="BTR7" i="1" s="1"/>
  <c r="BTO7" i="1"/>
  <c r="BTD7" i="1"/>
  <c r="BTE7" i="1" s="1"/>
  <c r="BTF7" i="1" s="1"/>
  <c r="BTG7" i="1" s="1"/>
  <c r="BST7" i="1"/>
  <c r="BSU7" i="1" s="1"/>
  <c r="BSV7" i="1" s="1"/>
  <c r="BSS7" i="1"/>
  <c r="BSI7" i="1"/>
  <c r="BSJ7" i="1" s="1"/>
  <c r="BSK7" i="1" s="1"/>
  <c r="BSH7" i="1"/>
  <c r="BRW7" i="1"/>
  <c r="BRX7" i="1" s="1"/>
  <c r="BRY7" i="1" s="1"/>
  <c r="BRZ7" i="1" s="1"/>
  <c r="BRL7" i="1"/>
  <c r="BRM7" i="1" s="1"/>
  <c r="BRN7" i="1" s="1"/>
  <c r="BRO7" i="1" s="1"/>
  <c r="BRB7" i="1"/>
  <c r="BRC7" i="1" s="1"/>
  <c r="BRD7" i="1" s="1"/>
  <c r="BRA7" i="1"/>
  <c r="BQP7" i="1"/>
  <c r="BQQ7" i="1" s="1"/>
  <c r="BQR7" i="1" s="1"/>
  <c r="BQS7" i="1" s="1"/>
  <c r="BQF7" i="1"/>
  <c r="BQG7" i="1" s="1"/>
  <c r="BQH7" i="1" s="1"/>
  <c r="BQE7" i="1"/>
  <c r="BPT7" i="1"/>
  <c r="BPU7" i="1" s="1"/>
  <c r="BPV7" i="1" s="1"/>
  <c r="BPW7" i="1" s="1"/>
  <c r="BPI7" i="1"/>
  <c r="BPJ7" i="1" s="1"/>
  <c r="BPK7" i="1" s="1"/>
  <c r="BPL7" i="1" s="1"/>
  <c r="BOY7" i="1"/>
  <c r="BOZ7" i="1" s="1"/>
  <c r="BPA7" i="1" s="1"/>
  <c r="BOX7" i="1"/>
  <c r="BOM7" i="1"/>
  <c r="BON7" i="1" s="1"/>
  <c r="BOO7" i="1" s="1"/>
  <c r="BOP7" i="1" s="1"/>
  <c r="BOB7" i="1"/>
  <c r="BOC7" i="1" s="1"/>
  <c r="BOD7" i="1" s="1"/>
  <c r="BOE7" i="1" s="1"/>
  <c r="BNQ7" i="1"/>
  <c r="BNR7" i="1" s="1"/>
  <c r="BNS7" i="1" s="1"/>
  <c r="BNT7" i="1" s="1"/>
  <c r="BNF7" i="1"/>
  <c r="BNG7" i="1" s="1"/>
  <c r="BNH7" i="1" s="1"/>
  <c r="BNI7" i="1" s="1"/>
  <c r="BMU7" i="1"/>
  <c r="BMV7" i="1" s="1"/>
  <c r="BMW7" i="1" s="1"/>
  <c r="BMX7" i="1" s="1"/>
  <c r="BMJ7" i="1"/>
  <c r="BMK7" i="1" s="1"/>
  <c r="BML7" i="1" s="1"/>
  <c r="BMM7" i="1" s="1"/>
  <c r="BLZ7" i="1"/>
  <c r="BMA7" i="1" s="1"/>
  <c r="BMB7" i="1" s="1"/>
  <c r="BLY7" i="1"/>
  <c r="BLN7" i="1"/>
  <c r="BLO7" i="1" s="1"/>
  <c r="BLP7" i="1" s="1"/>
  <c r="BLQ7" i="1" s="1"/>
  <c r="BLD7" i="1"/>
  <c r="BLE7" i="1" s="1"/>
  <c r="BLF7" i="1" s="1"/>
  <c r="BLC7" i="1"/>
  <c r="BKS7" i="1"/>
  <c r="BKT7" i="1" s="1"/>
  <c r="BKU7" i="1" s="1"/>
  <c r="BKR7" i="1"/>
  <c r="BKH7" i="1"/>
  <c r="BKI7" i="1" s="1"/>
  <c r="BKJ7" i="1" s="1"/>
  <c r="BKG7" i="1"/>
  <c r="BJV7" i="1"/>
  <c r="BJW7" i="1" s="1"/>
  <c r="BJX7" i="1" s="1"/>
  <c r="BJY7" i="1" s="1"/>
  <c r="BJL7" i="1"/>
  <c r="BJM7" i="1" s="1"/>
  <c r="BJN7" i="1" s="1"/>
  <c r="BJK7" i="1"/>
  <c r="BIZ7" i="1"/>
  <c r="BJA7" i="1" s="1"/>
  <c r="BJB7" i="1" s="1"/>
  <c r="BJC7" i="1" s="1"/>
  <c r="BIO7" i="1"/>
  <c r="BIP7" i="1" s="1"/>
  <c r="BIQ7" i="1" s="1"/>
  <c r="BIR7" i="1" s="1"/>
  <c r="BIE7" i="1"/>
  <c r="BIF7" i="1" s="1"/>
  <c r="BIG7" i="1" s="1"/>
  <c r="BID7" i="1"/>
  <c r="BHT7" i="1"/>
  <c r="BHU7" i="1" s="1"/>
  <c r="BHV7" i="1" s="1"/>
  <c r="BHS7" i="1"/>
  <c r="BHH7" i="1"/>
  <c r="BHI7" i="1" s="1"/>
  <c r="BHJ7" i="1" s="1"/>
  <c r="BHK7" i="1" s="1"/>
  <c r="BGW7" i="1"/>
  <c r="BGX7" i="1" s="1"/>
  <c r="BGY7" i="1" s="1"/>
  <c r="BGZ7" i="1" s="1"/>
  <c r="BGM7" i="1"/>
  <c r="BGN7" i="1" s="1"/>
  <c r="BGO7" i="1" s="1"/>
  <c r="BGL7" i="1"/>
  <c r="BGA7" i="1"/>
  <c r="BGB7" i="1" s="1"/>
  <c r="BGC7" i="1" s="1"/>
  <c r="BGD7" i="1" s="1"/>
  <c r="BFP7" i="1"/>
  <c r="BFQ7" i="1" s="1"/>
  <c r="BFR7" i="1" s="1"/>
  <c r="BFS7" i="1" s="1"/>
  <c r="BFE7" i="1"/>
  <c r="BFF7" i="1" s="1"/>
  <c r="BFG7" i="1" s="1"/>
  <c r="BFH7" i="1" s="1"/>
  <c r="BET7" i="1"/>
  <c r="BEU7" i="1" s="1"/>
  <c r="BEV7" i="1" s="1"/>
  <c r="BEW7" i="1" s="1"/>
  <c r="BEI7" i="1"/>
  <c r="BEJ7" i="1" s="1"/>
  <c r="BEK7" i="1" s="1"/>
  <c r="BEL7" i="1" s="1"/>
  <c r="BDX7" i="1"/>
  <c r="BDY7" i="1" s="1"/>
  <c r="BDZ7" i="1" s="1"/>
  <c r="BEA7" i="1" s="1"/>
  <c r="BDM7" i="1"/>
  <c r="BDN7" i="1" s="1"/>
  <c r="BDO7" i="1" s="1"/>
  <c r="BDP7" i="1" s="1"/>
  <c r="BDB7" i="1"/>
  <c r="BDC7" i="1" s="1"/>
  <c r="BDD7" i="1" s="1"/>
  <c r="BDE7" i="1" s="1"/>
  <c r="BCR7" i="1"/>
  <c r="BCS7" i="1" s="1"/>
  <c r="BCT7" i="1" s="1"/>
  <c r="BCQ7" i="1"/>
  <c r="BCF7" i="1"/>
  <c r="BCG7" i="1" s="1"/>
  <c r="BCH7" i="1" s="1"/>
  <c r="BCI7" i="1" s="1"/>
  <c r="BBV7" i="1"/>
  <c r="BBW7" i="1" s="1"/>
  <c r="BBX7" i="1" s="1"/>
  <c r="BBU7" i="1"/>
  <c r="BBK7" i="1"/>
  <c r="BBL7" i="1" s="1"/>
  <c r="BBM7" i="1" s="1"/>
  <c r="BBJ7" i="1"/>
  <c r="BAY7" i="1"/>
  <c r="BAZ7" i="1" s="1"/>
  <c r="BBA7" i="1" s="1"/>
  <c r="BBB7" i="1" s="1"/>
  <c r="BAO7" i="1"/>
  <c r="BAP7" i="1" s="1"/>
  <c r="BAQ7" i="1" s="1"/>
  <c r="BAN7" i="1"/>
  <c r="BAC7" i="1"/>
  <c r="BAD7" i="1" s="1"/>
  <c r="BAE7" i="1" s="1"/>
  <c r="BAF7" i="1" s="1"/>
  <c r="AZS7" i="1"/>
  <c r="AZT7" i="1" s="1"/>
  <c r="AZU7" i="1" s="1"/>
  <c r="AZR7" i="1"/>
  <c r="AZG7" i="1"/>
  <c r="AZH7" i="1" s="1"/>
  <c r="AZI7" i="1" s="1"/>
  <c r="AZJ7" i="1" s="1"/>
  <c r="AYW7" i="1"/>
  <c r="AYX7" i="1" s="1"/>
  <c r="AYY7" i="1" s="1"/>
  <c r="AYV7" i="1"/>
  <c r="AYL7" i="1"/>
  <c r="AYM7" i="1" s="1"/>
  <c r="AYN7" i="1" s="1"/>
  <c r="AYK7" i="1"/>
  <c r="AXZ7" i="1"/>
  <c r="AYA7" i="1" s="1"/>
  <c r="AYB7" i="1" s="1"/>
  <c r="AYC7" i="1" s="1"/>
  <c r="AXO7" i="1"/>
  <c r="AXP7" i="1" s="1"/>
  <c r="AXQ7" i="1" s="1"/>
  <c r="AXR7" i="1" s="1"/>
  <c r="AXD7" i="1"/>
  <c r="AXE7" i="1" s="1"/>
  <c r="AXF7" i="1" s="1"/>
  <c r="AXG7" i="1" s="1"/>
  <c r="AWT7" i="1"/>
  <c r="AWU7" i="1" s="1"/>
  <c r="AWV7" i="1" s="1"/>
  <c r="AWS7" i="1"/>
  <c r="AWH7" i="1"/>
  <c r="AWI7" i="1" s="1"/>
  <c r="AWJ7" i="1" s="1"/>
  <c r="AWK7" i="1" s="1"/>
  <c r="AVX7" i="1"/>
  <c r="AVY7" i="1" s="1"/>
  <c r="AVZ7" i="1" s="1"/>
  <c r="AVW7" i="1"/>
  <c r="AVL7" i="1"/>
  <c r="AVM7" i="1" s="1"/>
  <c r="AVN7" i="1" s="1"/>
  <c r="AVO7" i="1" s="1"/>
  <c r="AVB7" i="1"/>
  <c r="AVC7" i="1" s="1"/>
  <c r="AVD7" i="1" s="1"/>
  <c r="AVA7" i="1"/>
  <c r="AUP7" i="1"/>
  <c r="AUQ7" i="1" s="1"/>
  <c r="AUR7" i="1" s="1"/>
  <c r="AUS7" i="1" s="1"/>
  <c r="AUF7" i="1"/>
  <c r="AUG7" i="1" s="1"/>
  <c r="AUH7" i="1" s="1"/>
  <c r="AUE7" i="1"/>
  <c r="ATU7" i="1"/>
  <c r="ATV7" i="1" s="1"/>
  <c r="ATW7" i="1" s="1"/>
  <c r="ATT7" i="1"/>
  <c r="ATI7" i="1"/>
  <c r="ATJ7" i="1" s="1"/>
  <c r="ATK7" i="1" s="1"/>
  <c r="ATL7" i="1" s="1"/>
  <c r="ASY7" i="1"/>
  <c r="ASZ7" i="1" s="1"/>
  <c r="ATA7" i="1" s="1"/>
  <c r="ASX7" i="1"/>
  <c r="ASM7" i="1"/>
  <c r="ASN7" i="1" s="1"/>
  <c r="ASO7" i="1" s="1"/>
  <c r="ASP7" i="1" s="1"/>
  <c r="ASC7" i="1"/>
  <c r="ASD7" i="1" s="1"/>
  <c r="ASE7" i="1" s="1"/>
  <c r="ASB7" i="1"/>
  <c r="ARQ7" i="1"/>
  <c r="ARR7" i="1" s="1"/>
  <c r="ARS7" i="1" s="1"/>
  <c r="ART7" i="1" s="1"/>
  <c r="ARF7" i="1"/>
  <c r="ARG7" i="1" s="1"/>
  <c r="ARH7" i="1" s="1"/>
  <c r="ARI7" i="1" s="1"/>
  <c r="AQV7" i="1"/>
  <c r="AQW7" i="1" s="1"/>
  <c r="AQX7" i="1" s="1"/>
  <c r="AQU7" i="1"/>
  <c r="AQJ7" i="1"/>
  <c r="AQK7" i="1" s="1"/>
  <c r="AQL7" i="1" s="1"/>
  <c r="AQM7" i="1" s="1"/>
  <c r="APY7" i="1"/>
  <c r="APZ7" i="1" s="1"/>
  <c r="AQA7" i="1" s="1"/>
  <c r="AQB7" i="1" s="1"/>
  <c r="APN7" i="1"/>
  <c r="APO7" i="1" s="1"/>
  <c r="APP7" i="1" s="1"/>
  <c r="APQ7" i="1" s="1"/>
  <c r="APC7" i="1"/>
  <c r="APD7" i="1" s="1"/>
  <c r="APE7" i="1" s="1"/>
  <c r="APF7" i="1" s="1"/>
  <c r="AOS7" i="1"/>
  <c r="AOT7" i="1" s="1"/>
  <c r="AOU7" i="1" s="1"/>
  <c r="AOR7" i="1"/>
  <c r="AOG7" i="1"/>
  <c r="AOH7" i="1" s="1"/>
  <c r="AOI7" i="1" s="1"/>
  <c r="AOJ7" i="1" s="1"/>
  <c r="ANV7" i="1"/>
  <c r="ANW7" i="1" s="1"/>
  <c r="ANX7" i="1" s="1"/>
  <c r="ANY7" i="1" s="1"/>
  <c r="ANK7" i="1"/>
  <c r="ANL7" i="1" s="1"/>
  <c r="ANM7" i="1" s="1"/>
  <c r="ANN7" i="1" s="1"/>
  <c r="AMZ7" i="1"/>
  <c r="ANA7" i="1" s="1"/>
  <c r="ANB7" i="1" s="1"/>
  <c r="ANC7" i="1" s="1"/>
  <c r="AMO7" i="1"/>
  <c r="AMP7" i="1" s="1"/>
  <c r="AMQ7" i="1" s="1"/>
  <c r="AMR7" i="1" s="1"/>
  <c r="AMD7" i="1"/>
  <c r="AME7" i="1" s="1"/>
  <c r="AMF7" i="1" s="1"/>
  <c r="AMG7" i="1" s="1"/>
  <c r="ALS7" i="1"/>
  <c r="ALT7" i="1" s="1"/>
  <c r="ALU7" i="1" s="1"/>
  <c r="ALV7" i="1" s="1"/>
  <c r="ALI7" i="1"/>
  <c r="ALJ7" i="1" s="1"/>
  <c r="ALK7" i="1" s="1"/>
  <c r="ALH7" i="1"/>
  <c r="AKW7" i="1"/>
  <c r="AKX7" i="1" s="1"/>
  <c r="AKY7" i="1" s="1"/>
  <c r="AKZ7" i="1" s="1"/>
  <c r="AKM7" i="1"/>
  <c r="AKN7" i="1" s="1"/>
  <c r="AKO7" i="1" s="1"/>
  <c r="AKL7" i="1"/>
  <c r="AKA7" i="1"/>
  <c r="AKB7" i="1" s="1"/>
  <c r="AKC7" i="1" s="1"/>
  <c r="AKD7" i="1" s="1"/>
  <c r="AJP7" i="1"/>
  <c r="AJQ7" i="1" s="1"/>
  <c r="AJR7" i="1" s="1"/>
  <c r="AJS7" i="1" s="1"/>
  <c r="AJF7" i="1"/>
  <c r="AJG7" i="1" s="1"/>
  <c r="AJH7" i="1" s="1"/>
  <c r="AJE7" i="1"/>
  <c r="AIT7" i="1"/>
  <c r="AIU7" i="1" s="1"/>
  <c r="AIV7" i="1" s="1"/>
  <c r="AIW7" i="1" s="1"/>
  <c r="AII7" i="1"/>
  <c r="AIJ7" i="1" s="1"/>
  <c r="AIK7" i="1" s="1"/>
  <c r="AIL7" i="1" s="1"/>
  <c r="AHY7" i="1"/>
  <c r="AHZ7" i="1" s="1"/>
  <c r="AIA7" i="1" s="1"/>
  <c r="AHX7" i="1"/>
  <c r="AHM7" i="1"/>
  <c r="AHN7" i="1" s="1"/>
  <c r="AHO7" i="1" s="1"/>
  <c r="AHP7" i="1" s="1"/>
  <c r="AHB7" i="1"/>
  <c r="AHC7" i="1" s="1"/>
  <c r="AHD7" i="1" s="1"/>
  <c r="AHE7" i="1" s="1"/>
  <c r="AGQ7" i="1"/>
  <c r="AGR7" i="1" s="1"/>
  <c r="AGS7" i="1" s="1"/>
  <c r="AGT7" i="1" s="1"/>
  <c r="AGF7" i="1"/>
  <c r="AGG7" i="1" s="1"/>
  <c r="AGH7" i="1" s="1"/>
  <c r="AGI7" i="1" s="1"/>
  <c r="AFV7" i="1"/>
  <c r="AFW7" i="1" s="1"/>
  <c r="AFX7" i="1" s="1"/>
  <c r="AFU7" i="1"/>
  <c r="AFK7" i="1"/>
  <c r="AFL7" i="1" s="1"/>
  <c r="AFM7" i="1" s="1"/>
  <c r="AFJ7" i="1"/>
  <c r="AEY7" i="1"/>
  <c r="AEZ7" i="1" s="1"/>
  <c r="AFA7" i="1" s="1"/>
  <c r="AFB7" i="1" s="1"/>
  <c r="AEO7" i="1"/>
  <c r="AEP7" i="1" s="1"/>
  <c r="AEQ7" i="1" s="1"/>
  <c r="AEN7" i="1"/>
  <c r="AEC7" i="1"/>
  <c r="AED7" i="1" s="1"/>
  <c r="AEE7" i="1" s="1"/>
  <c r="AEF7" i="1" s="1"/>
  <c r="ADR7" i="1"/>
  <c r="ADS7" i="1" s="1"/>
  <c r="ADT7" i="1" s="1"/>
  <c r="ADU7" i="1" s="1"/>
  <c r="ADH7" i="1"/>
  <c r="ADI7" i="1" s="1"/>
  <c r="ADJ7" i="1" s="1"/>
  <c r="ADG7" i="1"/>
  <c r="ACV7" i="1"/>
  <c r="ACW7" i="1" s="1"/>
  <c r="ACX7" i="1" s="1"/>
  <c r="ACY7" i="1" s="1"/>
  <c r="ACL7" i="1"/>
  <c r="ACM7" i="1" s="1"/>
  <c r="ACN7" i="1" s="1"/>
  <c r="ACK7" i="1"/>
  <c r="ABZ7" i="1"/>
  <c r="ACA7" i="1" s="1"/>
  <c r="ACB7" i="1" s="1"/>
  <c r="ACC7" i="1" s="1"/>
  <c r="ABP7" i="1"/>
  <c r="ABQ7" i="1" s="1"/>
  <c r="ABR7" i="1" s="1"/>
  <c r="ABO7" i="1"/>
  <c r="ABE7" i="1"/>
  <c r="ABF7" i="1" s="1"/>
  <c r="ABG7" i="1" s="1"/>
  <c r="ABD7" i="1"/>
  <c r="AAS7" i="1"/>
  <c r="AAT7" i="1" s="1"/>
  <c r="AAU7" i="1" s="1"/>
  <c r="AAV7" i="1" s="1"/>
  <c r="AAH7" i="1"/>
  <c r="AAI7" i="1" s="1"/>
  <c r="AAJ7" i="1" s="1"/>
  <c r="AAK7" i="1" s="1"/>
  <c r="ZW7" i="1"/>
  <c r="ZX7" i="1" s="1"/>
  <c r="ZY7" i="1" s="1"/>
  <c r="ZZ7" i="1" s="1"/>
  <c r="ZL7" i="1"/>
  <c r="ZM7" i="1" s="1"/>
  <c r="ZN7" i="1" s="1"/>
  <c r="ZO7" i="1" s="1"/>
  <c r="ZA7" i="1"/>
  <c r="ZB7" i="1" s="1"/>
  <c r="ZC7" i="1" s="1"/>
  <c r="ZD7" i="1" s="1"/>
  <c r="YP7" i="1"/>
  <c r="YQ7" i="1" s="1"/>
  <c r="YR7" i="1" s="1"/>
  <c r="YS7" i="1" s="1"/>
  <c r="YF7" i="1"/>
  <c r="YG7" i="1" s="1"/>
  <c r="YH7" i="1" s="1"/>
  <c r="YE7" i="1"/>
  <c r="XT7" i="1"/>
  <c r="XU7" i="1" s="1"/>
  <c r="XV7" i="1" s="1"/>
  <c r="XW7" i="1" s="1"/>
  <c r="XI7" i="1"/>
  <c r="XJ7" i="1" s="1"/>
  <c r="XK7" i="1" s="1"/>
  <c r="XL7" i="1" s="1"/>
  <c r="WY7" i="1"/>
  <c r="WZ7" i="1" s="1"/>
  <c r="XA7" i="1" s="1"/>
  <c r="WX7" i="1"/>
  <c r="WM7" i="1"/>
  <c r="WN7" i="1" s="1"/>
  <c r="WO7" i="1" s="1"/>
  <c r="WP7" i="1" s="1"/>
  <c r="WC7" i="1"/>
  <c r="WD7" i="1" s="1"/>
  <c r="WE7" i="1" s="1"/>
  <c r="WB7" i="1"/>
  <c r="VQ7" i="1"/>
  <c r="VR7" i="1" s="1"/>
  <c r="VS7" i="1" s="1"/>
  <c r="VT7" i="1" s="1"/>
  <c r="VG7" i="1"/>
  <c r="VH7" i="1" s="1"/>
  <c r="VI7" i="1" s="1"/>
  <c r="VF7" i="1"/>
  <c r="UU7" i="1"/>
  <c r="UV7" i="1" s="1"/>
  <c r="UW7" i="1" s="1"/>
  <c r="UX7" i="1" s="1"/>
  <c r="UJ7" i="1"/>
  <c r="UK7" i="1" s="1"/>
  <c r="UL7" i="1" s="1"/>
  <c r="UM7" i="1" s="1"/>
  <c r="TY7" i="1"/>
  <c r="TZ7" i="1" s="1"/>
  <c r="UA7" i="1" s="1"/>
  <c r="UB7" i="1" s="1"/>
  <c r="TN7" i="1"/>
  <c r="TO7" i="1" s="1"/>
  <c r="TP7" i="1" s="1"/>
  <c r="TQ7" i="1" s="1"/>
  <c r="TC7" i="1"/>
  <c r="TD7" i="1" s="1"/>
  <c r="TE7" i="1" s="1"/>
  <c r="TF7" i="1" s="1"/>
  <c r="SR7" i="1"/>
  <c r="SS7" i="1" s="1"/>
  <c r="ST7" i="1" s="1"/>
  <c r="SU7" i="1" s="1"/>
  <c r="SH7" i="1"/>
  <c r="SI7" i="1" s="1"/>
  <c r="SJ7" i="1" s="1"/>
  <c r="SG7" i="1"/>
  <c r="RV7" i="1"/>
  <c r="RW7" i="1" s="1"/>
  <c r="RX7" i="1" s="1"/>
  <c r="RY7" i="1" s="1"/>
  <c r="RL7" i="1"/>
  <c r="RM7" i="1" s="1"/>
  <c r="RN7" i="1" s="1"/>
  <c r="RK7" i="1"/>
  <c r="QZ7" i="1"/>
  <c r="RA7" i="1" s="1"/>
  <c r="RB7" i="1" s="1"/>
  <c r="RC7" i="1" s="1"/>
  <c r="QP7" i="1"/>
  <c r="QQ7" i="1" s="1"/>
  <c r="QR7" i="1" s="1"/>
  <c r="QO7" i="1"/>
  <c r="QD7" i="1"/>
  <c r="QE7" i="1" s="1"/>
  <c r="QF7" i="1" s="1"/>
  <c r="QG7" i="1" s="1"/>
  <c r="PT7" i="1"/>
  <c r="PU7" i="1" s="1"/>
  <c r="PV7" i="1" s="1"/>
  <c r="PS7" i="1"/>
  <c r="PI7" i="1"/>
  <c r="PJ7" i="1" s="1"/>
  <c r="PK7" i="1" s="1"/>
  <c r="PH7" i="1"/>
  <c r="OW7" i="1"/>
  <c r="OX7" i="1" s="1"/>
  <c r="OY7" i="1" s="1"/>
  <c r="OZ7" i="1" s="1"/>
  <c r="OM7" i="1"/>
  <c r="ON7" i="1" s="1"/>
  <c r="OO7" i="1" s="1"/>
  <c r="OL7" i="1"/>
  <c r="OA7" i="1"/>
  <c r="OB7" i="1" s="1"/>
  <c r="OC7" i="1" s="1"/>
  <c r="OD7" i="1" s="1"/>
  <c r="NP7" i="1"/>
  <c r="NQ7" i="1" s="1"/>
  <c r="NR7" i="1" s="1"/>
  <c r="NS7" i="1" s="1"/>
  <c r="NE7" i="1"/>
  <c r="NF7" i="1" s="1"/>
  <c r="NG7" i="1" s="1"/>
  <c r="NH7" i="1" s="1"/>
  <c r="MU7" i="1"/>
  <c r="MV7" i="1" s="1"/>
  <c r="MW7" i="1" s="1"/>
  <c r="MT7" i="1"/>
  <c r="MJ7" i="1"/>
  <c r="MK7" i="1" s="1"/>
  <c r="ML7" i="1" s="1"/>
  <c r="MI7" i="1"/>
  <c r="LX7" i="1"/>
  <c r="LY7" i="1" s="1"/>
  <c r="LZ7" i="1" s="1"/>
  <c r="MA7" i="1" s="1"/>
  <c r="LN7" i="1"/>
  <c r="LO7" i="1" s="1"/>
  <c r="LP7" i="1" s="1"/>
  <c r="LM7" i="1"/>
  <c r="LC7" i="1"/>
  <c r="LD7" i="1" s="1"/>
  <c r="LE7" i="1" s="1"/>
  <c r="LB7" i="1"/>
  <c r="KQ7" i="1"/>
  <c r="KR7" i="1" s="1"/>
  <c r="KS7" i="1" s="1"/>
  <c r="KT7" i="1" s="1"/>
  <c r="KG7" i="1"/>
  <c r="KH7" i="1" s="1"/>
  <c r="KI7" i="1" s="1"/>
  <c r="KF7" i="1"/>
  <c r="JU7" i="1"/>
  <c r="JV7" i="1" s="1"/>
  <c r="JW7" i="1" s="1"/>
  <c r="JX7" i="1" s="1"/>
  <c r="JK7" i="1"/>
  <c r="JL7" i="1" s="1"/>
  <c r="JM7" i="1" s="1"/>
  <c r="JJ7" i="1"/>
  <c r="IY7" i="1"/>
  <c r="IZ7" i="1" s="1"/>
  <c r="JA7" i="1" s="1"/>
  <c r="JB7" i="1" s="1"/>
  <c r="IN7" i="1"/>
  <c r="IO7" i="1" s="1"/>
  <c r="IP7" i="1" s="1"/>
  <c r="IQ7" i="1" s="1"/>
  <c r="ID7" i="1"/>
  <c r="IE7" i="1" s="1"/>
  <c r="IF7" i="1" s="1"/>
  <c r="IC7" i="1"/>
  <c r="HR7" i="1"/>
  <c r="HS7" i="1" s="1"/>
  <c r="HT7" i="1" s="1"/>
  <c r="HU7" i="1" s="1"/>
  <c r="HG7" i="1"/>
  <c r="HH7" i="1" s="1"/>
  <c r="HI7" i="1" s="1"/>
  <c r="HJ7" i="1" s="1"/>
  <c r="GV7" i="1"/>
  <c r="GW7" i="1" s="1"/>
  <c r="GX7" i="1" s="1"/>
  <c r="GY7" i="1" s="1"/>
  <c r="GL7" i="1"/>
  <c r="GM7" i="1" s="1"/>
  <c r="GN7" i="1" s="1"/>
  <c r="GK7" i="1"/>
  <c r="FZ7" i="1"/>
  <c r="GA7" i="1" s="1"/>
  <c r="GB7" i="1" s="1"/>
  <c r="GC7" i="1" s="1"/>
  <c r="FO7" i="1"/>
  <c r="FP7" i="1" s="1"/>
  <c r="FQ7" i="1" s="1"/>
  <c r="FR7" i="1" s="1"/>
  <c r="FE7" i="1"/>
  <c r="FF7" i="1" s="1"/>
  <c r="FG7" i="1" s="1"/>
  <c r="FD7" i="1"/>
  <c r="ET7" i="1"/>
  <c r="EU7" i="1" s="1"/>
  <c r="EV7" i="1" s="1"/>
  <c r="ES7" i="1"/>
  <c r="EH7" i="1"/>
  <c r="EI7" i="1" s="1"/>
  <c r="EJ7" i="1" s="1"/>
  <c r="EK7" i="1" s="1"/>
  <c r="DX7" i="1"/>
  <c r="DY7" i="1" s="1"/>
  <c r="DZ7" i="1" s="1"/>
  <c r="DW7" i="1"/>
  <c r="DM7" i="1"/>
  <c r="DN7" i="1" s="1"/>
  <c r="DO7" i="1" s="1"/>
  <c r="DL7" i="1"/>
  <c r="DA7" i="1"/>
  <c r="DB7" i="1" s="1"/>
  <c r="DC7" i="1" s="1"/>
  <c r="DD7" i="1" s="1"/>
  <c r="CP7" i="1"/>
  <c r="CQ7" i="1" s="1"/>
  <c r="CR7" i="1" s="1"/>
  <c r="CS7" i="1" s="1"/>
  <c r="CE7" i="1"/>
  <c r="CF7" i="1" s="1"/>
  <c r="CG7" i="1" s="1"/>
  <c r="CH7" i="1" s="1"/>
  <c r="BU7" i="1"/>
  <c r="BV7" i="1" s="1"/>
  <c r="BW7" i="1" s="1"/>
  <c r="BT7" i="1"/>
  <c r="BI7" i="1"/>
  <c r="BJ7" i="1" s="1"/>
  <c r="BK7" i="1" s="1"/>
  <c r="BL7" i="1" s="1"/>
  <c r="AX7" i="1"/>
  <c r="AY7" i="1" s="1"/>
  <c r="AZ7" i="1" s="1"/>
  <c r="BA7" i="1" s="1"/>
  <c r="AN7" i="1"/>
  <c r="AO7" i="1" s="1"/>
  <c r="AP7" i="1" s="1"/>
  <c r="AM7" i="1"/>
  <c r="AB7" i="1"/>
  <c r="AC7" i="1" s="1"/>
  <c r="AD7" i="1" s="1"/>
  <c r="AE7" i="1" s="1"/>
  <c r="R7" i="1"/>
  <c r="S7" i="1" s="1"/>
  <c r="T7" i="1" s="1"/>
  <c r="Q7" i="1"/>
  <c r="F7" i="1"/>
  <c r="G7" i="1" s="1"/>
  <c r="H7" i="1" s="1"/>
  <c r="I7" i="1" s="1"/>
  <c r="CLI6" i="1"/>
  <c r="CLJ6" i="1" s="1"/>
  <c r="CLK6" i="1" s="1"/>
  <c r="CLL6" i="1" s="1"/>
  <c r="CKY6" i="1"/>
  <c r="CKZ6" i="1" s="1"/>
  <c r="CLA6" i="1" s="1"/>
  <c r="CKX6" i="1"/>
  <c r="CKM6" i="1"/>
  <c r="CKN6" i="1" s="1"/>
  <c r="CKO6" i="1" s="1"/>
  <c r="CKP6" i="1" s="1"/>
  <c r="CKC6" i="1"/>
  <c r="CKD6" i="1" s="1"/>
  <c r="CKE6" i="1" s="1"/>
  <c r="CKB6" i="1"/>
  <c r="CJQ6" i="1"/>
  <c r="CJR6" i="1" s="1"/>
  <c r="CJS6" i="1" s="1"/>
  <c r="CJT6" i="1" s="1"/>
  <c r="CJG6" i="1"/>
  <c r="CJH6" i="1" s="1"/>
  <c r="CJI6" i="1" s="1"/>
  <c r="CJF6" i="1"/>
  <c r="CIU6" i="1"/>
  <c r="CIV6" i="1" s="1"/>
  <c r="CIW6" i="1" s="1"/>
  <c r="CIX6" i="1" s="1"/>
  <c r="CIK6" i="1"/>
  <c r="CIL6" i="1" s="1"/>
  <c r="CIM6" i="1" s="1"/>
  <c r="CIJ6" i="1"/>
  <c r="CHZ6" i="1"/>
  <c r="CIA6" i="1" s="1"/>
  <c r="CIB6" i="1" s="1"/>
  <c r="CHY6" i="1"/>
  <c r="CHN6" i="1"/>
  <c r="CHO6" i="1" s="1"/>
  <c r="CHP6" i="1" s="1"/>
  <c r="CHQ6" i="1" s="1"/>
  <c r="CHC6" i="1"/>
  <c r="CHD6" i="1" s="1"/>
  <c r="CHE6" i="1" s="1"/>
  <c r="CHF6" i="1" s="1"/>
  <c r="CGS6" i="1"/>
  <c r="CGT6" i="1" s="1"/>
  <c r="CGU6" i="1" s="1"/>
  <c r="CGR6" i="1"/>
  <c r="CGG6" i="1"/>
  <c r="CGH6" i="1" s="1"/>
  <c r="CGI6" i="1" s="1"/>
  <c r="CGJ6" i="1" s="1"/>
  <c r="CFV6" i="1"/>
  <c r="CFW6" i="1" s="1"/>
  <c r="CFX6" i="1" s="1"/>
  <c r="CFY6" i="1" s="1"/>
  <c r="CFK6" i="1"/>
  <c r="CFL6" i="1" s="1"/>
  <c r="CFM6" i="1" s="1"/>
  <c r="CFN6" i="1" s="1"/>
  <c r="CFA6" i="1"/>
  <c r="CFB6" i="1" s="1"/>
  <c r="CFC6" i="1" s="1"/>
  <c r="CEZ6" i="1"/>
  <c r="CEP6" i="1"/>
  <c r="CEQ6" i="1" s="1"/>
  <c r="CER6" i="1" s="1"/>
  <c r="CEO6" i="1"/>
  <c r="CEE6" i="1"/>
  <c r="CEF6" i="1" s="1"/>
  <c r="CEG6" i="1" s="1"/>
  <c r="CED6" i="1"/>
  <c r="CDT6" i="1"/>
  <c r="CDU6" i="1" s="1"/>
  <c r="CDV6" i="1" s="1"/>
  <c r="CDS6" i="1"/>
  <c r="CDH6" i="1"/>
  <c r="CDI6" i="1" s="1"/>
  <c r="CDJ6" i="1" s="1"/>
  <c r="CDK6" i="1" s="1"/>
  <c r="CCW6" i="1"/>
  <c r="CCX6" i="1" s="1"/>
  <c r="CCY6" i="1" s="1"/>
  <c r="CCZ6" i="1" s="1"/>
  <c r="CCM6" i="1"/>
  <c r="CCN6" i="1" s="1"/>
  <c r="CCO6" i="1" s="1"/>
  <c r="CCL6" i="1"/>
  <c r="CCA6" i="1"/>
  <c r="CCB6" i="1" s="1"/>
  <c r="CCC6" i="1" s="1"/>
  <c r="CCD6" i="1" s="1"/>
  <c r="CBQ6" i="1"/>
  <c r="CBR6" i="1" s="1"/>
  <c r="CBS6" i="1" s="1"/>
  <c r="CBP6" i="1"/>
  <c r="CBF6" i="1"/>
  <c r="CBG6" i="1" s="1"/>
  <c r="CBH6" i="1" s="1"/>
  <c r="CBE6" i="1"/>
  <c r="CAU6" i="1"/>
  <c r="CAV6" i="1" s="1"/>
  <c r="CAW6" i="1" s="1"/>
  <c r="CAT6" i="1"/>
  <c r="CAI6" i="1"/>
  <c r="CAJ6" i="1" s="1"/>
  <c r="CAK6" i="1" s="1"/>
  <c r="CAL6" i="1" s="1"/>
  <c r="BZX6" i="1"/>
  <c r="BZY6" i="1" s="1"/>
  <c r="BZZ6" i="1" s="1"/>
  <c r="CAA6" i="1" s="1"/>
  <c r="BZN6" i="1"/>
  <c r="BZO6" i="1" s="1"/>
  <c r="BZP6" i="1" s="1"/>
  <c r="BZM6" i="1"/>
  <c r="BZB6" i="1"/>
  <c r="BZC6" i="1" s="1"/>
  <c r="BZD6" i="1" s="1"/>
  <c r="BZE6" i="1" s="1"/>
  <c r="BYQ6" i="1"/>
  <c r="BYR6" i="1" s="1"/>
  <c r="BYS6" i="1" s="1"/>
  <c r="BYT6" i="1" s="1"/>
  <c r="BYG6" i="1"/>
  <c r="BYH6" i="1" s="1"/>
  <c r="BYI6" i="1" s="1"/>
  <c r="BYF6" i="1"/>
  <c r="BXV6" i="1"/>
  <c r="BXW6" i="1" s="1"/>
  <c r="BXX6" i="1" s="1"/>
  <c r="BXU6" i="1"/>
  <c r="BXJ6" i="1"/>
  <c r="BXK6" i="1" s="1"/>
  <c r="BXL6" i="1" s="1"/>
  <c r="BXM6" i="1" s="1"/>
  <c r="BWZ6" i="1"/>
  <c r="BXA6" i="1" s="1"/>
  <c r="BXB6" i="1" s="1"/>
  <c r="BWY6" i="1"/>
  <c r="BWN6" i="1"/>
  <c r="BWO6" i="1" s="1"/>
  <c r="BWP6" i="1" s="1"/>
  <c r="BWQ6" i="1" s="1"/>
  <c r="BWD6" i="1"/>
  <c r="BWE6" i="1" s="1"/>
  <c r="BWF6" i="1" s="1"/>
  <c r="BWC6" i="1"/>
  <c r="BVS6" i="1"/>
  <c r="BVT6" i="1" s="1"/>
  <c r="BVU6" i="1" s="1"/>
  <c r="BVR6" i="1"/>
  <c r="BVG6" i="1"/>
  <c r="BVH6" i="1" s="1"/>
  <c r="BVI6" i="1" s="1"/>
  <c r="BVJ6" i="1" s="1"/>
  <c r="BUW6" i="1"/>
  <c r="BUX6" i="1" s="1"/>
  <c r="BUY6" i="1" s="1"/>
  <c r="BUV6" i="1"/>
  <c r="BUK6" i="1"/>
  <c r="BUL6" i="1" s="1"/>
  <c r="BUM6" i="1" s="1"/>
  <c r="BUN6" i="1" s="1"/>
  <c r="BTZ6" i="1"/>
  <c r="BUA6" i="1" s="1"/>
  <c r="BUB6" i="1" s="1"/>
  <c r="BUC6" i="1" s="1"/>
  <c r="BTP6" i="1"/>
  <c r="BTQ6" i="1" s="1"/>
  <c r="BTR6" i="1" s="1"/>
  <c r="BTO6" i="1"/>
  <c r="BTD6" i="1"/>
  <c r="BTE6" i="1" s="1"/>
  <c r="BTF6" i="1" s="1"/>
  <c r="BTG6" i="1" s="1"/>
  <c r="BST6" i="1"/>
  <c r="BSU6" i="1" s="1"/>
  <c r="BSV6" i="1" s="1"/>
  <c r="BSS6" i="1"/>
  <c r="BSH6" i="1"/>
  <c r="BSI6" i="1" s="1"/>
  <c r="BSJ6" i="1" s="1"/>
  <c r="BSK6" i="1" s="1"/>
  <c r="BRX6" i="1"/>
  <c r="BRY6" i="1" s="1"/>
  <c r="BRZ6" i="1" s="1"/>
  <c r="BRW6" i="1"/>
  <c r="BRM6" i="1"/>
  <c r="BRN6" i="1" s="1"/>
  <c r="BRO6" i="1" s="1"/>
  <c r="BRL6" i="1"/>
  <c r="BRA6" i="1"/>
  <c r="BRB6" i="1" s="1"/>
  <c r="BRC6" i="1" s="1"/>
  <c r="BRD6" i="1" s="1"/>
  <c r="BQP6" i="1"/>
  <c r="BQQ6" i="1" s="1"/>
  <c r="BQR6" i="1" s="1"/>
  <c r="BQS6" i="1" s="1"/>
  <c r="BQF6" i="1"/>
  <c r="BQG6" i="1" s="1"/>
  <c r="BQH6" i="1" s="1"/>
  <c r="BQE6" i="1"/>
  <c r="BPT6" i="1"/>
  <c r="BPU6" i="1" s="1"/>
  <c r="BPV6" i="1" s="1"/>
  <c r="BPW6" i="1" s="1"/>
  <c r="BPJ6" i="1"/>
  <c r="BPK6" i="1" s="1"/>
  <c r="BPL6" i="1" s="1"/>
  <c r="BPI6" i="1"/>
  <c r="BOX6" i="1"/>
  <c r="BOY6" i="1" s="1"/>
  <c r="BOZ6" i="1" s="1"/>
  <c r="BPA6" i="1" s="1"/>
  <c r="BON6" i="1"/>
  <c r="BOO6" i="1" s="1"/>
  <c r="BOP6" i="1" s="1"/>
  <c r="BOM6" i="1"/>
  <c r="BOB6" i="1"/>
  <c r="BOC6" i="1" s="1"/>
  <c r="BOD6" i="1" s="1"/>
  <c r="BOE6" i="1" s="1"/>
  <c r="BNQ6" i="1"/>
  <c r="BNR6" i="1" s="1"/>
  <c r="BNS6" i="1" s="1"/>
  <c r="BNT6" i="1" s="1"/>
  <c r="BNF6" i="1"/>
  <c r="BNG6" i="1" s="1"/>
  <c r="BNH6" i="1" s="1"/>
  <c r="BNI6" i="1" s="1"/>
  <c r="BMU6" i="1"/>
  <c r="BMV6" i="1" s="1"/>
  <c r="BMW6" i="1" s="1"/>
  <c r="BMX6" i="1" s="1"/>
  <c r="BMK6" i="1"/>
  <c r="BML6" i="1" s="1"/>
  <c r="BMM6" i="1" s="1"/>
  <c r="BMJ6" i="1"/>
  <c r="BLY6" i="1"/>
  <c r="BLZ6" i="1" s="1"/>
  <c r="BMA6" i="1" s="1"/>
  <c r="BMB6" i="1" s="1"/>
  <c r="BLO6" i="1"/>
  <c r="BLP6" i="1" s="1"/>
  <c r="BLQ6" i="1" s="1"/>
  <c r="BLN6" i="1"/>
  <c r="BLC6" i="1"/>
  <c r="BLD6" i="1" s="1"/>
  <c r="BLE6" i="1" s="1"/>
  <c r="BLF6" i="1" s="1"/>
  <c r="BKS6" i="1"/>
  <c r="BKT6" i="1" s="1"/>
  <c r="BKU6" i="1" s="1"/>
  <c r="BKR6" i="1"/>
  <c r="BKG6" i="1"/>
  <c r="BKH6" i="1" s="1"/>
  <c r="BKI6" i="1" s="1"/>
  <c r="BKJ6" i="1" s="1"/>
  <c r="BJW6" i="1"/>
  <c r="BJX6" i="1" s="1"/>
  <c r="BJY6" i="1" s="1"/>
  <c r="BJV6" i="1"/>
  <c r="BJL6" i="1"/>
  <c r="BJM6" i="1" s="1"/>
  <c r="BJN6" i="1" s="1"/>
  <c r="BJK6" i="1"/>
  <c r="BJA6" i="1"/>
  <c r="BJB6" i="1" s="1"/>
  <c r="BJC6" i="1" s="1"/>
  <c r="BIZ6" i="1"/>
  <c r="BIP6" i="1"/>
  <c r="BIQ6" i="1" s="1"/>
  <c r="BIR6" i="1" s="1"/>
  <c r="BIO6" i="1"/>
  <c r="BID6" i="1"/>
  <c r="BIE6" i="1" s="1"/>
  <c r="BIF6" i="1" s="1"/>
  <c r="BIG6" i="1" s="1"/>
  <c r="BHT6" i="1"/>
  <c r="BHU6" i="1" s="1"/>
  <c r="BHV6" i="1" s="1"/>
  <c r="BHS6" i="1"/>
  <c r="BHH6" i="1"/>
  <c r="BHI6" i="1" s="1"/>
  <c r="BHJ6" i="1" s="1"/>
  <c r="BHK6" i="1" s="1"/>
  <c r="BGW6" i="1"/>
  <c r="BGX6" i="1" s="1"/>
  <c r="BGY6" i="1" s="1"/>
  <c r="BGZ6" i="1" s="1"/>
  <c r="BGM6" i="1"/>
  <c r="BGN6" i="1" s="1"/>
  <c r="BGO6" i="1" s="1"/>
  <c r="BGL6" i="1"/>
  <c r="BGB6" i="1"/>
  <c r="BGC6" i="1" s="1"/>
  <c r="BGD6" i="1" s="1"/>
  <c r="BGA6" i="1"/>
  <c r="BFQ6" i="1"/>
  <c r="BFR6" i="1" s="1"/>
  <c r="BFS6" i="1" s="1"/>
  <c r="BFP6" i="1"/>
  <c r="BFE6" i="1"/>
  <c r="BFF6" i="1" s="1"/>
  <c r="BFG6" i="1" s="1"/>
  <c r="BFH6" i="1" s="1"/>
  <c r="BEU6" i="1"/>
  <c r="BEV6" i="1" s="1"/>
  <c r="BEW6" i="1" s="1"/>
  <c r="BET6" i="1"/>
  <c r="BEJ6" i="1"/>
  <c r="BEK6" i="1" s="1"/>
  <c r="BEL6" i="1" s="1"/>
  <c r="BEI6" i="1"/>
  <c r="BDX6" i="1"/>
  <c r="BDY6" i="1" s="1"/>
  <c r="BDZ6" i="1" s="1"/>
  <c r="BEA6" i="1" s="1"/>
  <c r="BDN6" i="1"/>
  <c r="BDO6" i="1" s="1"/>
  <c r="BDP6" i="1" s="1"/>
  <c r="BDM6" i="1"/>
  <c r="BDB6" i="1"/>
  <c r="BDC6" i="1" s="1"/>
  <c r="BDD6" i="1" s="1"/>
  <c r="BDE6" i="1" s="1"/>
  <c r="BCR6" i="1"/>
  <c r="BCS6" i="1" s="1"/>
  <c r="BCT6" i="1" s="1"/>
  <c r="BCQ6" i="1"/>
  <c r="BCF6" i="1"/>
  <c r="BCG6" i="1" s="1"/>
  <c r="BCH6" i="1" s="1"/>
  <c r="BCI6" i="1" s="1"/>
  <c r="BBU6" i="1"/>
  <c r="BBV6" i="1" s="1"/>
  <c r="BBW6" i="1" s="1"/>
  <c r="BBX6" i="1" s="1"/>
  <c r="BBK6" i="1"/>
  <c r="BBL6" i="1" s="1"/>
  <c r="BBM6" i="1" s="1"/>
  <c r="BBJ6" i="1"/>
  <c r="BAY6" i="1"/>
  <c r="BAZ6" i="1" s="1"/>
  <c r="BBA6" i="1" s="1"/>
  <c r="BBB6" i="1" s="1"/>
  <c r="BAO6" i="1"/>
  <c r="BAP6" i="1" s="1"/>
  <c r="BAQ6" i="1" s="1"/>
  <c r="BAN6" i="1"/>
  <c r="BAC6" i="1"/>
  <c r="BAD6" i="1" s="1"/>
  <c r="BAE6" i="1" s="1"/>
  <c r="BAF6" i="1" s="1"/>
  <c r="AZS6" i="1"/>
  <c r="AZT6" i="1" s="1"/>
  <c r="AZU6" i="1" s="1"/>
  <c r="AZR6" i="1"/>
  <c r="AZG6" i="1"/>
  <c r="AZH6" i="1" s="1"/>
  <c r="AZI6" i="1" s="1"/>
  <c r="AZJ6" i="1" s="1"/>
  <c r="AYW6" i="1"/>
  <c r="AYX6" i="1" s="1"/>
  <c r="AYY6" i="1" s="1"/>
  <c r="AYV6" i="1"/>
  <c r="AYK6" i="1"/>
  <c r="AYL6" i="1" s="1"/>
  <c r="AYM6" i="1" s="1"/>
  <c r="AYN6" i="1" s="1"/>
  <c r="AYA6" i="1"/>
  <c r="AYB6" i="1" s="1"/>
  <c r="AYC6" i="1" s="1"/>
  <c r="AXZ6" i="1"/>
  <c r="AXP6" i="1"/>
  <c r="AXQ6" i="1" s="1"/>
  <c r="AXR6" i="1" s="1"/>
  <c r="AXO6" i="1"/>
  <c r="AXE6" i="1"/>
  <c r="AXF6" i="1" s="1"/>
  <c r="AXG6" i="1" s="1"/>
  <c r="AXD6" i="1"/>
  <c r="AWT6" i="1"/>
  <c r="AWU6" i="1" s="1"/>
  <c r="AWV6" i="1" s="1"/>
  <c r="AWS6" i="1"/>
  <c r="AWH6" i="1"/>
  <c r="AWI6" i="1" s="1"/>
  <c r="AWJ6" i="1" s="1"/>
  <c r="AWK6" i="1" s="1"/>
  <c r="AVW6" i="1"/>
  <c r="AVX6" i="1" s="1"/>
  <c r="AVY6" i="1" s="1"/>
  <c r="AVZ6" i="1" s="1"/>
  <c r="AVM6" i="1"/>
  <c r="AVN6" i="1" s="1"/>
  <c r="AVO6" i="1" s="1"/>
  <c r="AVL6" i="1"/>
  <c r="AVB6" i="1"/>
  <c r="AVC6" i="1" s="1"/>
  <c r="AVD6" i="1" s="1"/>
  <c r="AVA6" i="1"/>
  <c r="AUQ6" i="1"/>
  <c r="AUR6" i="1" s="1"/>
  <c r="AUS6" i="1" s="1"/>
  <c r="AUP6" i="1"/>
  <c r="AUE6" i="1"/>
  <c r="AUF6" i="1" s="1"/>
  <c r="AUG6" i="1" s="1"/>
  <c r="AUH6" i="1" s="1"/>
  <c r="ATU6" i="1"/>
  <c r="ATV6" i="1" s="1"/>
  <c r="ATW6" i="1" s="1"/>
  <c r="ATT6" i="1"/>
  <c r="ATI6" i="1"/>
  <c r="ATJ6" i="1" s="1"/>
  <c r="ATK6" i="1" s="1"/>
  <c r="ATL6" i="1" s="1"/>
  <c r="ASY6" i="1"/>
  <c r="ASZ6" i="1" s="1"/>
  <c r="ATA6" i="1" s="1"/>
  <c r="ASX6" i="1"/>
  <c r="ASM6" i="1"/>
  <c r="ASN6" i="1" s="1"/>
  <c r="ASO6" i="1" s="1"/>
  <c r="ASP6" i="1" s="1"/>
  <c r="ASC6" i="1"/>
  <c r="ASD6" i="1" s="1"/>
  <c r="ASE6" i="1" s="1"/>
  <c r="ASB6" i="1"/>
  <c r="ARR6" i="1"/>
  <c r="ARS6" i="1" s="1"/>
  <c r="ART6" i="1" s="1"/>
  <c r="ARQ6" i="1"/>
  <c r="ARF6" i="1"/>
  <c r="ARG6" i="1" s="1"/>
  <c r="ARH6" i="1" s="1"/>
  <c r="ARI6" i="1" s="1"/>
  <c r="AQV6" i="1"/>
  <c r="AQW6" i="1" s="1"/>
  <c r="AQX6" i="1" s="1"/>
  <c r="AQU6" i="1"/>
  <c r="AQJ6" i="1"/>
  <c r="AQK6" i="1" s="1"/>
  <c r="AQL6" i="1" s="1"/>
  <c r="AQM6" i="1" s="1"/>
  <c r="APZ6" i="1"/>
  <c r="AQA6" i="1" s="1"/>
  <c r="AQB6" i="1" s="1"/>
  <c r="APY6" i="1"/>
  <c r="APN6" i="1"/>
  <c r="APO6" i="1" s="1"/>
  <c r="APP6" i="1" s="1"/>
  <c r="APQ6" i="1" s="1"/>
  <c r="APC6" i="1"/>
  <c r="APD6" i="1" s="1"/>
  <c r="APE6" i="1" s="1"/>
  <c r="APF6" i="1" s="1"/>
  <c r="AOS6" i="1"/>
  <c r="AOT6" i="1" s="1"/>
  <c r="AOU6" i="1" s="1"/>
  <c r="AOR6" i="1"/>
  <c r="AOG6" i="1"/>
  <c r="AOH6" i="1" s="1"/>
  <c r="AOI6" i="1" s="1"/>
  <c r="AOJ6" i="1" s="1"/>
  <c r="ANW6" i="1"/>
  <c r="ANX6" i="1" s="1"/>
  <c r="ANY6" i="1" s="1"/>
  <c r="ANV6" i="1"/>
  <c r="ANK6" i="1"/>
  <c r="ANL6" i="1" s="1"/>
  <c r="ANM6" i="1" s="1"/>
  <c r="ANN6" i="1" s="1"/>
  <c r="AMZ6" i="1"/>
  <c r="ANA6" i="1" s="1"/>
  <c r="ANB6" i="1" s="1"/>
  <c r="ANC6" i="1" s="1"/>
  <c r="AMP6" i="1"/>
  <c r="AMQ6" i="1" s="1"/>
  <c r="AMR6" i="1" s="1"/>
  <c r="AMO6" i="1"/>
  <c r="AME6" i="1"/>
  <c r="AMF6" i="1" s="1"/>
  <c r="AMG6" i="1" s="1"/>
  <c r="AMD6" i="1"/>
  <c r="ALT6" i="1"/>
  <c r="ALU6" i="1" s="1"/>
  <c r="ALV6" i="1" s="1"/>
  <c r="ALS6" i="1"/>
  <c r="ALI6" i="1"/>
  <c r="ALJ6" i="1" s="1"/>
  <c r="ALK6" i="1" s="1"/>
  <c r="ALH6" i="1"/>
  <c r="AKX6" i="1"/>
  <c r="AKY6" i="1" s="1"/>
  <c r="AKZ6" i="1" s="1"/>
  <c r="AKW6" i="1"/>
  <c r="AKL6" i="1"/>
  <c r="AKM6" i="1" s="1"/>
  <c r="AKN6" i="1" s="1"/>
  <c r="AKO6" i="1" s="1"/>
  <c r="AKA6" i="1"/>
  <c r="AKB6" i="1" s="1"/>
  <c r="AKC6" i="1" s="1"/>
  <c r="AKD6" i="1" s="1"/>
  <c r="AJP6" i="1"/>
  <c r="AJQ6" i="1" s="1"/>
  <c r="AJR6" i="1" s="1"/>
  <c r="AJS6" i="1" s="1"/>
  <c r="AJE6" i="1"/>
  <c r="AJF6" i="1" s="1"/>
  <c r="AJG6" i="1" s="1"/>
  <c r="AJH6" i="1" s="1"/>
  <c r="AIU6" i="1"/>
  <c r="AIV6" i="1" s="1"/>
  <c r="AIW6" i="1" s="1"/>
  <c r="AIT6" i="1"/>
  <c r="AIJ6" i="1"/>
  <c r="AIK6" i="1" s="1"/>
  <c r="AIL6" i="1" s="1"/>
  <c r="AII6" i="1"/>
  <c r="AHY6" i="1"/>
  <c r="AHZ6" i="1" s="1"/>
  <c r="AIA6" i="1" s="1"/>
  <c r="AHX6" i="1"/>
  <c r="AHM6" i="1"/>
  <c r="AHN6" i="1" s="1"/>
  <c r="AHO6" i="1" s="1"/>
  <c r="AHP6" i="1" s="1"/>
  <c r="AHC6" i="1"/>
  <c r="AHD6" i="1" s="1"/>
  <c r="AHE6" i="1" s="1"/>
  <c r="AHB6" i="1"/>
  <c r="AGQ6" i="1"/>
  <c r="AGR6" i="1" s="1"/>
  <c r="AGS6" i="1" s="1"/>
  <c r="AGT6" i="1" s="1"/>
  <c r="AGG6" i="1"/>
  <c r="AGH6" i="1" s="1"/>
  <c r="AGI6" i="1" s="1"/>
  <c r="AGF6" i="1"/>
  <c r="AFV6" i="1"/>
  <c r="AFW6" i="1" s="1"/>
  <c r="AFX6" i="1" s="1"/>
  <c r="AFU6" i="1"/>
  <c r="AFJ6" i="1"/>
  <c r="AFK6" i="1" s="1"/>
  <c r="AFL6" i="1" s="1"/>
  <c r="AFM6" i="1" s="1"/>
  <c r="AEZ6" i="1"/>
  <c r="AFA6" i="1" s="1"/>
  <c r="AFB6" i="1" s="1"/>
  <c r="AEY6" i="1"/>
  <c r="AEN6" i="1"/>
  <c r="AEO6" i="1" s="1"/>
  <c r="AEP6" i="1" s="1"/>
  <c r="AEQ6" i="1" s="1"/>
  <c r="AEC6" i="1"/>
  <c r="AED6" i="1" s="1"/>
  <c r="AEE6" i="1" s="1"/>
  <c r="AEF6" i="1" s="1"/>
  <c r="ADR6" i="1"/>
  <c r="ADS6" i="1" s="1"/>
  <c r="ADT6" i="1" s="1"/>
  <c r="ADU6" i="1" s="1"/>
  <c r="ADH6" i="1"/>
  <c r="ADI6" i="1" s="1"/>
  <c r="ADJ6" i="1" s="1"/>
  <c r="ADG6" i="1"/>
  <c r="ACW6" i="1"/>
  <c r="ACX6" i="1" s="1"/>
  <c r="ACY6" i="1" s="1"/>
  <c r="ACV6" i="1"/>
  <c r="ACK6" i="1"/>
  <c r="ACL6" i="1" s="1"/>
  <c r="ACM6" i="1" s="1"/>
  <c r="ACN6" i="1" s="1"/>
  <c r="ACA6" i="1"/>
  <c r="ACB6" i="1" s="1"/>
  <c r="ACC6" i="1" s="1"/>
  <c r="ABZ6" i="1"/>
  <c r="ABO6" i="1"/>
  <c r="ABP6" i="1" s="1"/>
  <c r="ABQ6" i="1" s="1"/>
  <c r="ABR6" i="1" s="1"/>
  <c r="ABD6" i="1"/>
  <c r="ABE6" i="1" s="1"/>
  <c r="ABF6" i="1" s="1"/>
  <c r="ABG6" i="1" s="1"/>
  <c r="AAT6" i="1"/>
  <c r="AAU6" i="1" s="1"/>
  <c r="AAV6" i="1" s="1"/>
  <c r="AAS6" i="1"/>
  <c r="AAH6" i="1"/>
  <c r="AAI6" i="1" s="1"/>
  <c r="AAJ6" i="1" s="1"/>
  <c r="AAK6" i="1" s="1"/>
  <c r="ZX6" i="1"/>
  <c r="ZY6" i="1" s="1"/>
  <c r="ZZ6" i="1" s="1"/>
  <c r="ZW6" i="1"/>
  <c r="ZM6" i="1"/>
  <c r="ZN6" i="1" s="1"/>
  <c r="ZO6" i="1" s="1"/>
  <c r="ZL6" i="1"/>
  <c r="ZB6" i="1"/>
  <c r="ZC6" i="1" s="1"/>
  <c r="ZD6" i="1" s="1"/>
  <c r="ZA6" i="1"/>
  <c r="YP6" i="1"/>
  <c r="YQ6" i="1" s="1"/>
  <c r="YR6" i="1" s="1"/>
  <c r="YS6" i="1" s="1"/>
  <c r="YE6" i="1"/>
  <c r="YF6" i="1" s="1"/>
  <c r="YG6" i="1" s="1"/>
  <c r="YH6" i="1" s="1"/>
  <c r="XT6" i="1"/>
  <c r="XU6" i="1" s="1"/>
  <c r="XV6" i="1" s="1"/>
  <c r="XW6" i="1" s="1"/>
  <c r="XI6" i="1"/>
  <c r="XJ6" i="1" s="1"/>
  <c r="XK6" i="1" s="1"/>
  <c r="XL6" i="1" s="1"/>
  <c r="WY6" i="1"/>
  <c r="WZ6" i="1" s="1"/>
  <c r="XA6" i="1" s="1"/>
  <c r="WX6" i="1"/>
  <c r="WM6" i="1"/>
  <c r="WN6" i="1" s="1"/>
  <c r="WO6" i="1" s="1"/>
  <c r="WP6" i="1" s="1"/>
  <c r="WC6" i="1"/>
  <c r="WD6" i="1" s="1"/>
  <c r="WE6" i="1" s="1"/>
  <c r="WB6" i="1"/>
  <c r="VQ6" i="1"/>
  <c r="VR6" i="1" s="1"/>
  <c r="VS6" i="1" s="1"/>
  <c r="VT6" i="1" s="1"/>
  <c r="VG6" i="1"/>
  <c r="VH6" i="1" s="1"/>
  <c r="VI6" i="1" s="1"/>
  <c r="VF6" i="1"/>
  <c r="UU6" i="1"/>
  <c r="UV6" i="1" s="1"/>
  <c r="UW6" i="1" s="1"/>
  <c r="UX6" i="1" s="1"/>
  <c r="UK6" i="1"/>
  <c r="UL6" i="1" s="1"/>
  <c r="UM6" i="1" s="1"/>
  <c r="UJ6" i="1"/>
  <c r="TY6" i="1"/>
  <c r="TZ6" i="1" s="1"/>
  <c r="UA6" i="1" s="1"/>
  <c r="UB6" i="1" s="1"/>
  <c r="TN6" i="1"/>
  <c r="TO6" i="1" s="1"/>
  <c r="TP6" i="1" s="1"/>
  <c r="TQ6" i="1" s="1"/>
  <c r="TC6" i="1"/>
  <c r="TD6" i="1" s="1"/>
  <c r="TE6" i="1" s="1"/>
  <c r="TF6" i="1" s="1"/>
  <c r="SR6" i="1"/>
  <c r="SS6" i="1" s="1"/>
  <c r="ST6" i="1" s="1"/>
  <c r="SU6" i="1" s="1"/>
  <c r="SG6" i="1"/>
  <c r="SH6" i="1" s="1"/>
  <c r="SI6" i="1" s="1"/>
  <c r="SJ6" i="1" s="1"/>
  <c r="RW6" i="1"/>
  <c r="RX6" i="1" s="1"/>
  <c r="RY6" i="1" s="1"/>
  <c r="RV6" i="1"/>
  <c r="RK6" i="1"/>
  <c r="RL6" i="1" s="1"/>
  <c r="RM6" i="1" s="1"/>
  <c r="RN6" i="1" s="1"/>
  <c r="QZ6" i="1"/>
  <c r="RA6" i="1" s="1"/>
  <c r="RB6" i="1" s="1"/>
  <c r="RC6" i="1" s="1"/>
  <c r="QO6" i="1"/>
  <c r="QP6" i="1" s="1"/>
  <c r="QQ6" i="1" s="1"/>
  <c r="QR6" i="1" s="1"/>
  <c r="QD6" i="1"/>
  <c r="QE6" i="1" s="1"/>
  <c r="QF6" i="1" s="1"/>
  <c r="QG6" i="1" s="1"/>
  <c r="PT6" i="1"/>
  <c r="PU6" i="1" s="1"/>
  <c r="PV6" i="1" s="1"/>
  <c r="PS6" i="1"/>
  <c r="PH6" i="1"/>
  <c r="PI6" i="1" s="1"/>
  <c r="PJ6" i="1" s="1"/>
  <c r="PK6" i="1" s="1"/>
  <c r="OW6" i="1"/>
  <c r="OX6" i="1" s="1"/>
  <c r="OY6" i="1" s="1"/>
  <c r="OZ6" i="1" s="1"/>
  <c r="OM6" i="1"/>
  <c r="ON6" i="1" s="1"/>
  <c r="OO6" i="1" s="1"/>
  <c r="OL6" i="1"/>
  <c r="OA6" i="1"/>
  <c r="OB6" i="1" s="1"/>
  <c r="OC6" i="1" s="1"/>
  <c r="OD6" i="1" s="1"/>
  <c r="NP6" i="1"/>
  <c r="NQ6" i="1" s="1"/>
  <c r="NR6" i="1" s="1"/>
  <c r="NS6" i="1" s="1"/>
  <c r="NE6" i="1"/>
  <c r="NF6" i="1" s="1"/>
  <c r="NG6" i="1" s="1"/>
  <c r="NH6" i="1" s="1"/>
  <c r="MT6" i="1"/>
  <c r="MU6" i="1" s="1"/>
  <c r="MV6" i="1" s="1"/>
  <c r="MW6" i="1" s="1"/>
  <c r="MI6" i="1"/>
  <c r="MJ6" i="1" s="1"/>
  <c r="MK6" i="1" s="1"/>
  <c r="ML6" i="1" s="1"/>
  <c r="LY6" i="1"/>
  <c r="LZ6" i="1" s="1"/>
  <c r="MA6" i="1" s="1"/>
  <c r="LX6" i="1"/>
  <c r="LM6" i="1"/>
  <c r="LN6" i="1" s="1"/>
  <c r="LO6" i="1" s="1"/>
  <c r="LP6" i="1" s="1"/>
  <c r="LC6" i="1"/>
  <c r="LD6" i="1" s="1"/>
  <c r="LE6" i="1" s="1"/>
  <c r="LB6" i="1"/>
  <c r="KQ6" i="1"/>
  <c r="KR6" i="1" s="1"/>
  <c r="KS6" i="1" s="1"/>
  <c r="KT6" i="1" s="1"/>
  <c r="KG6" i="1"/>
  <c r="KH6" i="1" s="1"/>
  <c r="KI6" i="1" s="1"/>
  <c r="KF6" i="1"/>
  <c r="JU6" i="1"/>
  <c r="JV6" i="1" s="1"/>
  <c r="JW6" i="1" s="1"/>
  <c r="JX6" i="1" s="1"/>
  <c r="JJ6" i="1"/>
  <c r="JK6" i="1" s="1"/>
  <c r="JL6" i="1" s="1"/>
  <c r="JM6" i="1" s="1"/>
  <c r="IY6" i="1"/>
  <c r="IZ6" i="1" s="1"/>
  <c r="JA6" i="1" s="1"/>
  <c r="JB6" i="1" s="1"/>
  <c r="IN6" i="1"/>
  <c r="IO6" i="1" s="1"/>
  <c r="IP6" i="1" s="1"/>
  <c r="IQ6" i="1" s="1"/>
  <c r="ID6" i="1"/>
  <c r="IE6" i="1" s="1"/>
  <c r="IF6" i="1" s="1"/>
  <c r="IC6" i="1"/>
  <c r="HR6" i="1"/>
  <c r="HS6" i="1" s="1"/>
  <c r="HT6" i="1" s="1"/>
  <c r="HU6" i="1" s="1"/>
  <c r="HG6" i="1"/>
  <c r="HH6" i="1" s="1"/>
  <c r="HI6" i="1" s="1"/>
  <c r="HJ6" i="1" s="1"/>
  <c r="GV6" i="1"/>
  <c r="GW6" i="1" s="1"/>
  <c r="GX6" i="1" s="1"/>
  <c r="GY6" i="1" s="1"/>
  <c r="GK6" i="1"/>
  <c r="GL6" i="1" s="1"/>
  <c r="GM6" i="1" s="1"/>
  <c r="GN6" i="1" s="1"/>
  <c r="GA6" i="1"/>
  <c r="GB6" i="1" s="1"/>
  <c r="GC6" i="1" s="1"/>
  <c r="FZ6" i="1"/>
  <c r="FO6" i="1"/>
  <c r="FP6" i="1" s="1"/>
  <c r="FQ6" i="1" s="1"/>
  <c r="FR6" i="1" s="1"/>
  <c r="FE6" i="1"/>
  <c r="FF6" i="1" s="1"/>
  <c r="FG6" i="1" s="1"/>
  <c r="FD6" i="1"/>
  <c r="ET6" i="1"/>
  <c r="EU6" i="1" s="1"/>
  <c r="EV6" i="1" s="1"/>
  <c r="ES6" i="1"/>
  <c r="EH6" i="1"/>
  <c r="EI6" i="1" s="1"/>
  <c r="EJ6" i="1" s="1"/>
  <c r="EK6" i="1" s="1"/>
  <c r="DX6" i="1"/>
  <c r="DY6" i="1" s="1"/>
  <c r="DZ6" i="1" s="1"/>
  <c r="DW6" i="1"/>
  <c r="DL6" i="1"/>
  <c r="DM6" i="1" s="1"/>
  <c r="DN6" i="1" s="1"/>
  <c r="DO6" i="1" s="1"/>
  <c r="DA6" i="1"/>
  <c r="DB6" i="1" s="1"/>
  <c r="DC6" i="1" s="1"/>
  <c r="DD6" i="1" s="1"/>
  <c r="CP6" i="1"/>
  <c r="CQ6" i="1" s="1"/>
  <c r="CR6" i="1" s="1"/>
  <c r="CS6" i="1" s="1"/>
  <c r="CF6" i="1"/>
  <c r="CG6" i="1" s="1"/>
  <c r="CH6" i="1" s="1"/>
  <c r="CE6" i="1"/>
  <c r="BU6" i="1"/>
  <c r="BV6" i="1" s="1"/>
  <c r="BW6" i="1" s="1"/>
  <c r="BT6" i="1"/>
  <c r="BI6" i="1"/>
  <c r="BJ6" i="1" s="1"/>
  <c r="BK6" i="1" s="1"/>
  <c r="BL6" i="1" s="1"/>
  <c r="AX6" i="1"/>
  <c r="AY6" i="1" s="1"/>
  <c r="AZ6" i="1" s="1"/>
  <c r="BA6" i="1" s="1"/>
  <c r="AM6" i="1"/>
  <c r="AN6" i="1" s="1"/>
  <c r="AO6" i="1" s="1"/>
  <c r="AP6" i="1" s="1"/>
  <c r="AB6" i="1"/>
  <c r="AC6" i="1" s="1"/>
  <c r="AD6" i="1" s="1"/>
  <c r="AE6" i="1" s="1"/>
  <c r="R6" i="1"/>
  <c r="S6" i="1" s="1"/>
  <c r="T6" i="1" s="1"/>
  <c r="Q6" i="1"/>
  <c r="G6" i="1"/>
  <c r="H6" i="1" s="1"/>
  <c r="I6" i="1" s="1"/>
  <c r="F6" i="1"/>
  <c r="CLI5" i="1"/>
  <c r="CLJ5" i="1" s="1"/>
  <c r="CLK5" i="1" s="1"/>
  <c r="CLL5" i="1" s="1"/>
  <c r="CKY5" i="1"/>
  <c r="CKZ5" i="1" s="1"/>
  <c r="CLA5" i="1" s="1"/>
  <c r="CKX5" i="1"/>
  <c r="CKM5" i="1"/>
  <c r="CKN5" i="1" s="1"/>
  <c r="CKO5" i="1" s="1"/>
  <c r="CKP5" i="1" s="1"/>
  <c r="CKB5" i="1"/>
  <c r="CKC5" i="1" s="1"/>
  <c r="CKD5" i="1" s="1"/>
  <c r="CKE5" i="1" s="1"/>
  <c r="CJQ5" i="1"/>
  <c r="CJR5" i="1" s="1"/>
  <c r="CJS5" i="1" s="1"/>
  <c r="CJT5" i="1" s="1"/>
  <c r="CJF5" i="1"/>
  <c r="CJG5" i="1" s="1"/>
  <c r="CJH5" i="1" s="1"/>
  <c r="CJI5" i="1" s="1"/>
  <c r="CIV5" i="1"/>
  <c r="CIW5" i="1" s="1"/>
  <c r="CIX5" i="1" s="1"/>
  <c r="CIU5" i="1"/>
  <c r="CIJ5" i="1"/>
  <c r="CIK5" i="1" s="1"/>
  <c r="CIL5" i="1" s="1"/>
  <c r="CIM5" i="1" s="1"/>
  <c r="CHZ5" i="1"/>
  <c r="CIA5" i="1" s="1"/>
  <c r="CIB5" i="1" s="1"/>
  <c r="CHY5" i="1"/>
  <c r="CHN5" i="1"/>
  <c r="CHO5" i="1" s="1"/>
  <c r="CHP5" i="1" s="1"/>
  <c r="CHQ5" i="1" s="1"/>
  <c r="CHC5" i="1"/>
  <c r="CHD5" i="1" s="1"/>
  <c r="CHE5" i="1" s="1"/>
  <c r="CHF5" i="1" s="1"/>
  <c r="CGS5" i="1"/>
  <c r="CGT5" i="1" s="1"/>
  <c r="CGU5" i="1" s="1"/>
  <c r="CGR5" i="1"/>
  <c r="CGG5" i="1"/>
  <c r="CGH5" i="1" s="1"/>
  <c r="CGI5" i="1" s="1"/>
  <c r="CGJ5" i="1" s="1"/>
  <c r="CFW5" i="1"/>
  <c r="CFX5" i="1" s="1"/>
  <c r="CFY5" i="1" s="1"/>
  <c r="CFV5" i="1"/>
  <c r="CFK5" i="1"/>
  <c r="CFL5" i="1" s="1"/>
  <c r="CFM5" i="1" s="1"/>
  <c r="CFN5" i="1" s="1"/>
  <c r="CFA5" i="1"/>
  <c r="CFB5" i="1" s="1"/>
  <c r="CFC5" i="1" s="1"/>
  <c r="CEZ5" i="1"/>
  <c r="CEP5" i="1"/>
  <c r="CEQ5" i="1" s="1"/>
  <c r="CER5" i="1" s="1"/>
  <c r="CEO5" i="1"/>
  <c r="CED5" i="1"/>
  <c r="CEE5" i="1" s="1"/>
  <c r="CEF5" i="1" s="1"/>
  <c r="CEG5" i="1" s="1"/>
  <c r="CDS5" i="1"/>
  <c r="CDT5" i="1" s="1"/>
  <c r="CDU5" i="1" s="1"/>
  <c r="CDV5" i="1" s="1"/>
  <c r="CDH5" i="1"/>
  <c r="CDI5" i="1" s="1"/>
  <c r="CDJ5" i="1" s="1"/>
  <c r="CDK5" i="1" s="1"/>
  <c r="CCX5" i="1"/>
  <c r="CCY5" i="1" s="1"/>
  <c r="CCZ5" i="1" s="1"/>
  <c r="CCW5" i="1"/>
  <c r="CCL5" i="1"/>
  <c r="CCM5" i="1" s="1"/>
  <c r="CCN5" i="1" s="1"/>
  <c r="CCO5" i="1" s="1"/>
  <c r="CCA5" i="1"/>
  <c r="CCB5" i="1" s="1"/>
  <c r="CCC5" i="1" s="1"/>
  <c r="CCD5" i="1" s="1"/>
  <c r="CBQ5" i="1"/>
  <c r="CBR5" i="1" s="1"/>
  <c r="CBS5" i="1" s="1"/>
  <c r="CBP5" i="1"/>
  <c r="CBE5" i="1"/>
  <c r="CBF5" i="1" s="1"/>
  <c r="CBG5" i="1" s="1"/>
  <c r="CBH5" i="1" s="1"/>
  <c r="CAT5" i="1"/>
  <c r="CAU5" i="1" s="1"/>
  <c r="CAV5" i="1" s="1"/>
  <c r="CAW5" i="1" s="1"/>
  <c r="CAJ5" i="1"/>
  <c r="CAK5" i="1" s="1"/>
  <c r="CAL5" i="1" s="1"/>
  <c r="CAI5" i="1"/>
  <c r="BZY5" i="1"/>
  <c r="BZZ5" i="1" s="1"/>
  <c r="CAA5" i="1" s="1"/>
  <c r="BZX5" i="1"/>
  <c r="BZN5" i="1"/>
  <c r="BZO5" i="1" s="1"/>
  <c r="BZP5" i="1" s="1"/>
  <c r="BZM5" i="1"/>
  <c r="BZC5" i="1"/>
  <c r="BZD5" i="1" s="1"/>
  <c r="BZE5" i="1" s="1"/>
  <c r="BZB5" i="1"/>
  <c r="BYQ5" i="1"/>
  <c r="BYR5" i="1" s="1"/>
  <c r="BYS5" i="1" s="1"/>
  <c r="BYT5" i="1" s="1"/>
  <c r="BYF5" i="1"/>
  <c r="BYG5" i="1" s="1"/>
  <c r="BYH5" i="1" s="1"/>
  <c r="BYI5" i="1" s="1"/>
  <c r="BXU5" i="1"/>
  <c r="BXV5" i="1" s="1"/>
  <c r="BXW5" i="1" s="1"/>
  <c r="BXX5" i="1" s="1"/>
  <c r="BXJ5" i="1"/>
  <c r="BXK5" i="1" s="1"/>
  <c r="BXL5" i="1" s="1"/>
  <c r="BXM5" i="1" s="1"/>
  <c r="BWZ5" i="1"/>
  <c r="BXA5" i="1" s="1"/>
  <c r="BXB5" i="1" s="1"/>
  <c r="BWY5" i="1"/>
  <c r="BWN5" i="1"/>
  <c r="BWO5" i="1" s="1"/>
  <c r="BWP5" i="1" s="1"/>
  <c r="BWQ5" i="1" s="1"/>
  <c r="BWC5" i="1"/>
  <c r="BWD5" i="1" s="1"/>
  <c r="BWE5" i="1" s="1"/>
  <c r="BWF5" i="1" s="1"/>
  <c r="BVR5" i="1"/>
  <c r="BVS5" i="1" s="1"/>
  <c r="BVT5" i="1" s="1"/>
  <c r="BVU5" i="1" s="1"/>
  <c r="BVG5" i="1"/>
  <c r="BVH5" i="1" s="1"/>
  <c r="BVI5" i="1" s="1"/>
  <c r="BVJ5" i="1" s="1"/>
  <c r="BUW5" i="1"/>
  <c r="BUX5" i="1" s="1"/>
  <c r="BUY5" i="1" s="1"/>
  <c r="BUV5" i="1"/>
  <c r="BUK5" i="1"/>
  <c r="BUL5" i="1" s="1"/>
  <c r="BUM5" i="1" s="1"/>
  <c r="BUN5" i="1" s="1"/>
  <c r="BUA5" i="1"/>
  <c r="BUB5" i="1" s="1"/>
  <c r="BUC5" i="1" s="1"/>
  <c r="BTZ5" i="1"/>
  <c r="BTO5" i="1"/>
  <c r="BTP5" i="1" s="1"/>
  <c r="BTQ5" i="1" s="1"/>
  <c r="BTR5" i="1" s="1"/>
  <c r="BTE5" i="1"/>
  <c r="BTF5" i="1" s="1"/>
  <c r="BTG5" i="1" s="1"/>
  <c r="BTD5" i="1"/>
  <c r="BSS5" i="1"/>
  <c r="BST5" i="1" s="1"/>
  <c r="BSU5" i="1" s="1"/>
  <c r="BSV5" i="1" s="1"/>
  <c r="BSH5" i="1"/>
  <c r="BSI5" i="1" s="1"/>
  <c r="BSJ5" i="1" s="1"/>
  <c r="BSK5" i="1" s="1"/>
  <c r="BRX5" i="1"/>
  <c r="BRY5" i="1" s="1"/>
  <c r="BRZ5" i="1" s="1"/>
  <c r="BRW5" i="1"/>
  <c r="BRL5" i="1"/>
  <c r="BRM5" i="1" s="1"/>
  <c r="BRN5" i="1" s="1"/>
  <c r="BRO5" i="1" s="1"/>
  <c r="BRB5" i="1"/>
  <c r="BRC5" i="1" s="1"/>
  <c r="BRD5" i="1" s="1"/>
  <c r="BRA5" i="1"/>
  <c r="BQP5" i="1"/>
  <c r="BQQ5" i="1" s="1"/>
  <c r="BQR5" i="1" s="1"/>
  <c r="BQS5" i="1" s="1"/>
  <c r="BQE5" i="1"/>
  <c r="BQF5" i="1" s="1"/>
  <c r="BQG5" i="1" s="1"/>
  <c r="BQH5" i="1" s="1"/>
  <c r="BPT5" i="1"/>
  <c r="BPU5" i="1" s="1"/>
  <c r="BPV5" i="1" s="1"/>
  <c r="BPW5" i="1" s="1"/>
  <c r="BPI5" i="1"/>
  <c r="BPJ5" i="1" s="1"/>
  <c r="BPK5" i="1" s="1"/>
  <c r="BPL5" i="1" s="1"/>
  <c r="BOY5" i="1"/>
  <c r="BOZ5" i="1" s="1"/>
  <c r="BPA5" i="1" s="1"/>
  <c r="BOX5" i="1"/>
  <c r="BON5" i="1"/>
  <c r="BOO5" i="1" s="1"/>
  <c r="BOP5" i="1" s="1"/>
  <c r="BOM5" i="1"/>
  <c r="BOC5" i="1"/>
  <c r="BOD5" i="1" s="1"/>
  <c r="BOE5" i="1" s="1"/>
  <c r="BOB5" i="1"/>
  <c r="BNR5" i="1"/>
  <c r="BNS5" i="1" s="1"/>
  <c r="BNT5" i="1" s="1"/>
  <c r="BNQ5" i="1"/>
  <c r="BNF5" i="1"/>
  <c r="BNG5" i="1" s="1"/>
  <c r="BNH5" i="1" s="1"/>
  <c r="BNI5" i="1" s="1"/>
  <c r="BMV5" i="1"/>
  <c r="BMW5" i="1" s="1"/>
  <c r="BMX5" i="1" s="1"/>
  <c r="BMU5" i="1"/>
  <c r="BMJ5" i="1"/>
  <c r="BMK5" i="1" s="1"/>
  <c r="BML5" i="1" s="1"/>
  <c r="BMM5" i="1" s="1"/>
  <c r="BLZ5" i="1"/>
  <c r="BMA5" i="1" s="1"/>
  <c r="BMB5" i="1" s="1"/>
  <c r="BLY5" i="1"/>
  <c r="BLO5" i="1"/>
  <c r="BLP5" i="1" s="1"/>
  <c r="BLQ5" i="1" s="1"/>
  <c r="BLN5" i="1"/>
  <c r="BLD5" i="1"/>
  <c r="BLE5" i="1" s="1"/>
  <c r="BLF5" i="1" s="1"/>
  <c r="BLC5" i="1"/>
  <c r="BKR5" i="1"/>
  <c r="BKS5" i="1" s="1"/>
  <c r="BKT5" i="1" s="1"/>
  <c r="BKU5" i="1" s="1"/>
  <c r="BKG5" i="1"/>
  <c r="BKH5" i="1" s="1"/>
  <c r="BKI5" i="1" s="1"/>
  <c r="BKJ5" i="1" s="1"/>
  <c r="BJW5" i="1"/>
  <c r="BJX5" i="1" s="1"/>
  <c r="BJY5" i="1" s="1"/>
  <c r="BJV5" i="1"/>
  <c r="BJK5" i="1"/>
  <c r="BJL5" i="1" s="1"/>
  <c r="BJM5" i="1" s="1"/>
  <c r="BJN5" i="1" s="1"/>
  <c r="BIZ5" i="1"/>
  <c r="BJA5" i="1" s="1"/>
  <c r="BJB5" i="1" s="1"/>
  <c r="BJC5" i="1" s="1"/>
  <c r="BIP5" i="1"/>
  <c r="BIQ5" i="1" s="1"/>
  <c r="BIR5" i="1" s="1"/>
  <c r="BIO5" i="1"/>
  <c r="BIE5" i="1"/>
  <c r="BIF5" i="1" s="1"/>
  <c r="BIG5" i="1" s="1"/>
  <c r="BID5" i="1"/>
  <c r="BHS5" i="1"/>
  <c r="BHT5" i="1" s="1"/>
  <c r="BHU5" i="1" s="1"/>
  <c r="BHV5" i="1" s="1"/>
  <c r="BHI5" i="1"/>
  <c r="BHJ5" i="1" s="1"/>
  <c r="BHK5" i="1" s="1"/>
  <c r="BHH5" i="1"/>
  <c r="BGW5" i="1"/>
  <c r="BGX5" i="1" s="1"/>
  <c r="BGY5" i="1" s="1"/>
  <c r="BGZ5" i="1" s="1"/>
  <c r="BGL5" i="1"/>
  <c r="BGM5" i="1" s="1"/>
  <c r="BGN5" i="1" s="1"/>
  <c r="BGO5" i="1" s="1"/>
  <c r="BGA5" i="1"/>
  <c r="BGB5" i="1" s="1"/>
  <c r="BGC5" i="1" s="1"/>
  <c r="BGD5" i="1" s="1"/>
  <c r="BFQ5" i="1"/>
  <c r="BFR5" i="1" s="1"/>
  <c r="BFS5" i="1" s="1"/>
  <c r="BFP5" i="1"/>
  <c r="BFF5" i="1"/>
  <c r="BFG5" i="1" s="1"/>
  <c r="BFH5" i="1" s="1"/>
  <c r="BFE5" i="1"/>
  <c r="BET5" i="1"/>
  <c r="BEU5" i="1" s="1"/>
  <c r="BEV5" i="1" s="1"/>
  <c r="BEW5" i="1" s="1"/>
  <c r="BEI5" i="1"/>
  <c r="BEJ5" i="1" s="1"/>
  <c r="BEK5" i="1" s="1"/>
  <c r="BEL5" i="1" s="1"/>
  <c r="BDX5" i="1"/>
  <c r="BDY5" i="1" s="1"/>
  <c r="BDZ5" i="1" s="1"/>
  <c r="BEA5" i="1" s="1"/>
  <c r="BDM5" i="1"/>
  <c r="BDN5" i="1" s="1"/>
  <c r="BDO5" i="1" s="1"/>
  <c r="BDP5" i="1" s="1"/>
  <c r="BDC5" i="1"/>
  <c r="BDD5" i="1" s="1"/>
  <c r="BDE5" i="1" s="1"/>
  <c r="BDB5" i="1"/>
  <c r="BCQ5" i="1"/>
  <c r="BCR5" i="1" s="1"/>
  <c r="BCS5" i="1" s="1"/>
  <c r="BCT5" i="1" s="1"/>
  <c r="BCG5" i="1"/>
  <c r="BCH5" i="1" s="1"/>
  <c r="BCI5" i="1" s="1"/>
  <c r="BCF5" i="1"/>
  <c r="BBV5" i="1"/>
  <c r="BBW5" i="1" s="1"/>
  <c r="BBX5" i="1" s="1"/>
  <c r="BBU5" i="1"/>
  <c r="BBJ5" i="1"/>
  <c r="BBK5" i="1" s="1"/>
  <c r="BBL5" i="1" s="1"/>
  <c r="BBM5" i="1" s="1"/>
  <c r="BAZ5" i="1"/>
  <c r="BBA5" i="1" s="1"/>
  <c r="BBB5" i="1" s="1"/>
  <c r="BAY5" i="1"/>
  <c r="BAN5" i="1"/>
  <c r="BAO5" i="1" s="1"/>
  <c r="BAP5" i="1" s="1"/>
  <c r="BAQ5" i="1" s="1"/>
  <c r="BAC5" i="1"/>
  <c r="BAD5" i="1" s="1"/>
  <c r="BAE5" i="1" s="1"/>
  <c r="BAF5" i="1" s="1"/>
  <c r="AZR5" i="1"/>
  <c r="AZS5" i="1" s="1"/>
  <c r="AZT5" i="1" s="1"/>
  <c r="AZU5" i="1" s="1"/>
  <c r="AZH5" i="1"/>
  <c r="AZI5" i="1" s="1"/>
  <c r="AZJ5" i="1" s="1"/>
  <c r="AZG5" i="1"/>
  <c r="AYW5" i="1"/>
  <c r="AYX5" i="1" s="1"/>
  <c r="AYY5" i="1" s="1"/>
  <c r="AYV5" i="1"/>
  <c r="AYK5" i="1"/>
  <c r="AYL5" i="1" s="1"/>
  <c r="AYM5" i="1" s="1"/>
  <c r="AYN5" i="1" s="1"/>
  <c r="AYO16" i="1" s="1"/>
  <c r="AXZ5" i="1"/>
  <c r="AYA5" i="1" s="1"/>
  <c r="AYB5" i="1" s="1"/>
  <c r="AYC5" i="1" s="1"/>
  <c r="AXO5" i="1"/>
  <c r="AXP5" i="1" s="1"/>
  <c r="AXQ5" i="1" s="1"/>
  <c r="AXR5" i="1" s="1"/>
  <c r="AXD5" i="1"/>
  <c r="AXE5" i="1" s="1"/>
  <c r="AXF5" i="1" s="1"/>
  <c r="AXG5" i="1" s="1"/>
  <c r="AWT5" i="1"/>
  <c r="AWU5" i="1" s="1"/>
  <c r="AWV5" i="1" s="1"/>
  <c r="AWS5" i="1"/>
  <c r="AWI5" i="1"/>
  <c r="AWJ5" i="1" s="1"/>
  <c r="AWK5" i="1" s="1"/>
  <c r="AWH5" i="1"/>
  <c r="AVX5" i="1"/>
  <c r="AVY5" i="1" s="1"/>
  <c r="AVZ5" i="1" s="1"/>
  <c r="AVW5" i="1"/>
  <c r="AVM5" i="1"/>
  <c r="AVN5" i="1" s="1"/>
  <c r="AVO5" i="1" s="1"/>
  <c r="AVL5" i="1"/>
  <c r="AVA5" i="1"/>
  <c r="AVB5" i="1" s="1"/>
  <c r="AVC5" i="1" s="1"/>
  <c r="AVD5" i="1" s="1"/>
  <c r="AUP5" i="1"/>
  <c r="AUQ5" i="1" s="1"/>
  <c r="AUR5" i="1" s="1"/>
  <c r="AUS5" i="1" s="1"/>
  <c r="AUE5" i="1"/>
  <c r="AUF5" i="1" s="1"/>
  <c r="AUG5" i="1" s="1"/>
  <c r="AUH5" i="1" s="1"/>
  <c r="ATU5" i="1"/>
  <c r="ATV5" i="1" s="1"/>
  <c r="ATW5" i="1" s="1"/>
  <c r="ATT5" i="1"/>
  <c r="ATI5" i="1"/>
  <c r="ATJ5" i="1" s="1"/>
  <c r="ATK5" i="1" s="1"/>
  <c r="ATL5" i="1" s="1"/>
  <c r="ASX5" i="1"/>
  <c r="ASY5" i="1" s="1"/>
  <c r="ASZ5" i="1" s="1"/>
  <c r="ATA5" i="1" s="1"/>
  <c r="ASN5" i="1"/>
  <c r="ASO5" i="1" s="1"/>
  <c r="ASP5" i="1" s="1"/>
  <c r="ASM5" i="1"/>
  <c r="ASC5" i="1"/>
  <c r="ASD5" i="1" s="1"/>
  <c r="ASE5" i="1" s="1"/>
  <c r="ASB5" i="1"/>
  <c r="ARR5" i="1"/>
  <c r="ARS5" i="1" s="1"/>
  <c r="ART5" i="1" s="1"/>
  <c r="ARQ5" i="1"/>
  <c r="ARF5" i="1"/>
  <c r="ARG5" i="1" s="1"/>
  <c r="ARH5" i="1" s="1"/>
  <c r="ARI5" i="1" s="1"/>
  <c r="AQU5" i="1"/>
  <c r="AQV5" i="1" s="1"/>
  <c r="AQW5" i="1" s="1"/>
  <c r="AQX5" i="1" s="1"/>
  <c r="AQJ5" i="1"/>
  <c r="AQK5" i="1" s="1"/>
  <c r="AQL5" i="1" s="1"/>
  <c r="AQM5" i="1" s="1"/>
  <c r="APZ5" i="1"/>
  <c r="AQA5" i="1" s="1"/>
  <c r="AQB5" i="1" s="1"/>
  <c r="APY5" i="1"/>
  <c r="APN5" i="1"/>
  <c r="APO5" i="1" s="1"/>
  <c r="APP5" i="1" s="1"/>
  <c r="APQ5" i="1" s="1"/>
  <c r="APD5" i="1"/>
  <c r="APE5" i="1" s="1"/>
  <c r="APF5" i="1" s="1"/>
  <c r="APC5" i="1"/>
  <c r="AOS5" i="1"/>
  <c r="AOT5" i="1" s="1"/>
  <c r="AOU5" i="1" s="1"/>
  <c r="AOR5" i="1"/>
  <c r="AOG5" i="1"/>
  <c r="AOH5" i="1" s="1"/>
  <c r="AOI5" i="1" s="1"/>
  <c r="AOJ5" i="1" s="1"/>
  <c r="ANV5" i="1"/>
  <c r="ANW5" i="1" s="1"/>
  <c r="ANX5" i="1" s="1"/>
  <c r="ANY5" i="1" s="1"/>
  <c r="ANK5" i="1"/>
  <c r="ANL5" i="1" s="1"/>
  <c r="ANM5" i="1" s="1"/>
  <c r="ANN5" i="1" s="1"/>
  <c r="AMZ5" i="1"/>
  <c r="ANA5" i="1" s="1"/>
  <c r="ANB5" i="1" s="1"/>
  <c r="ANC5" i="1" s="1"/>
  <c r="AMP5" i="1"/>
  <c r="AMQ5" i="1" s="1"/>
  <c r="AMR5" i="1" s="1"/>
  <c r="AMO5" i="1"/>
  <c r="AME5" i="1"/>
  <c r="AMF5" i="1" s="1"/>
  <c r="AMG5" i="1" s="1"/>
  <c r="AMD5" i="1"/>
  <c r="ALS5" i="1"/>
  <c r="ALT5" i="1" s="1"/>
  <c r="ALU5" i="1" s="1"/>
  <c r="ALV5" i="1" s="1"/>
  <c r="ALI5" i="1"/>
  <c r="ALJ5" i="1" s="1"/>
  <c r="ALK5" i="1" s="1"/>
  <c r="ALH5" i="1"/>
  <c r="AKW5" i="1"/>
  <c r="AKX5" i="1" s="1"/>
  <c r="AKY5" i="1" s="1"/>
  <c r="AKZ5" i="1" s="1"/>
  <c r="AKM5" i="1"/>
  <c r="AKN5" i="1" s="1"/>
  <c r="AKO5" i="1" s="1"/>
  <c r="AKL5" i="1"/>
  <c r="AKA5" i="1"/>
  <c r="AKB5" i="1" s="1"/>
  <c r="AKC5" i="1" s="1"/>
  <c r="AKD5" i="1" s="1"/>
  <c r="AJP5" i="1"/>
  <c r="AJQ5" i="1" s="1"/>
  <c r="AJR5" i="1" s="1"/>
  <c r="AJS5" i="1" s="1"/>
  <c r="AJE5" i="1"/>
  <c r="AJF5" i="1" s="1"/>
  <c r="AJG5" i="1" s="1"/>
  <c r="AJH5" i="1" s="1"/>
  <c r="AIU5" i="1"/>
  <c r="AIV5" i="1" s="1"/>
  <c r="AIW5" i="1" s="1"/>
  <c r="AIT5" i="1"/>
  <c r="AIJ5" i="1"/>
  <c r="AIK5" i="1" s="1"/>
  <c r="AIL5" i="1" s="1"/>
  <c r="AII5" i="1"/>
  <c r="AHX5" i="1"/>
  <c r="AHY5" i="1" s="1"/>
  <c r="AHZ5" i="1" s="1"/>
  <c r="AIA5" i="1" s="1"/>
  <c r="AHM5" i="1"/>
  <c r="AHN5" i="1" s="1"/>
  <c r="AHO5" i="1" s="1"/>
  <c r="AHP5" i="1" s="1"/>
  <c r="AHB5" i="1"/>
  <c r="AHC5" i="1" s="1"/>
  <c r="AHD5" i="1" s="1"/>
  <c r="AHE5" i="1" s="1"/>
  <c r="AGQ5" i="1"/>
  <c r="AGR5" i="1" s="1"/>
  <c r="AGS5" i="1" s="1"/>
  <c r="AGT5" i="1" s="1"/>
  <c r="AGG5" i="1"/>
  <c r="AGH5" i="1" s="1"/>
  <c r="AGI5" i="1" s="1"/>
  <c r="AGF5" i="1"/>
  <c r="AFU5" i="1"/>
  <c r="AFV5" i="1" s="1"/>
  <c r="AFW5" i="1" s="1"/>
  <c r="AFX5" i="1" s="1"/>
  <c r="AFJ5" i="1"/>
  <c r="AFK5" i="1" s="1"/>
  <c r="AFL5" i="1" s="1"/>
  <c r="AFM5" i="1" s="1"/>
  <c r="AEY5" i="1"/>
  <c r="AEZ5" i="1" s="1"/>
  <c r="AFA5" i="1" s="1"/>
  <c r="AFB5" i="1" s="1"/>
  <c r="AEN5" i="1"/>
  <c r="AEO5" i="1" s="1"/>
  <c r="AEP5" i="1" s="1"/>
  <c r="AEQ5" i="1" s="1"/>
  <c r="AEC5" i="1"/>
  <c r="AED5" i="1" s="1"/>
  <c r="AEE5" i="1" s="1"/>
  <c r="AEF5" i="1" s="1"/>
  <c r="ADR5" i="1"/>
  <c r="ADS5" i="1" s="1"/>
  <c r="ADT5" i="1" s="1"/>
  <c r="ADU5" i="1" s="1"/>
  <c r="ADG5" i="1"/>
  <c r="ADH5" i="1" s="1"/>
  <c r="ADI5" i="1" s="1"/>
  <c r="ADJ5" i="1" s="1"/>
  <c r="ACV5" i="1"/>
  <c r="ACW5" i="1" s="1"/>
  <c r="ACX5" i="1" s="1"/>
  <c r="ACY5" i="1" s="1"/>
  <c r="ACK5" i="1"/>
  <c r="ACL5" i="1" s="1"/>
  <c r="ACM5" i="1" s="1"/>
  <c r="ACN5" i="1" s="1"/>
  <c r="ACA5" i="1"/>
  <c r="ACB5" i="1" s="1"/>
  <c r="ACC5" i="1" s="1"/>
  <c r="ABZ5" i="1"/>
  <c r="ABP5" i="1"/>
  <c r="ABQ5" i="1" s="1"/>
  <c r="ABR5" i="1" s="1"/>
  <c r="ABO5" i="1"/>
  <c r="ABD5" i="1"/>
  <c r="ABE5" i="1" s="1"/>
  <c r="ABF5" i="1" s="1"/>
  <c r="ABG5" i="1" s="1"/>
  <c r="AAS5" i="1"/>
  <c r="AAT5" i="1" s="1"/>
  <c r="AAU5" i="1" s="1"/>
  <c r="AAV5" i="1" s="1"/>
  <c r="AAH5" i="1"/>
  <c r="AAI5" i="1" s="1"/>
  <c r="AAJ5" i="1" s="1"/>
  <c r="AAK5" i="1" s="1"/>
  <c r="ZX5" i="1"/>
  <c r="ZY5" i="1" s="1"/>
  <c r="ZZ5" i="1" s="1"/>
  <c r="ZW5" i="1"/>
  <c r="ZL5" i="1"/>
  <c r="ZM5" i="1" s="1"/>
  <c r="ZN5" i="1" s="1"/>
  <c r="ZO5" i="1" s="1"/>
  <c r="ZB5" i="1"/>
  <c r="ZC5" i="1" s="1"/>
  <c r="ZD5" i="1" s="1"/>
  <c r="ZA5" i="1"/>
  <c r="YQ5" i="1"/>
  <c r="YR5" i="1" s="1"/>
  <c r="YS5" i="1" s="1"/>
  <c r="YP5" i="1"/>
  <c r="YE5" i="1"/>
  <c r="YF5" i="1" s="1"/>
  <c r="YG5" i="1" s="1"/>
  <c r="YH5" i="1" s="1"/>
  <c r="XT5" i="1"/>
  <c r="XU5" i="1" s="1"/>
  <c r="XV5" i="1" s="1"/>
  <c r="XW5" i="1" s="1"/>
  <c r="XI5" i="1"/>
  <c r="XJ5" i="1" s="1"/>
  <c r="XK5" i="1" s="1"/>
  <c r="XL5" i="1" s="1"/>
  <c r="WX5" i="1"/>
  <c r="WY5" i="1" s="1"/>
  <c r="WZ5" i="1" s="1"/>
  <c r="XA5" i="1" s="1"/>
  <c r="WM5" i="1"/>
  <c r="WN5" i="1" s="1"/>
  <c r="WO5" i="1" s="1"/>
  <c r="WP5" i="1" s="1"/>
  <c r="WC5" i="1"/>
  <c r="WD5" i="1" s="1"/>
  <c r="WE5" i="1" s="1"/>
  <c r="WB5" i="1"/>
  <c r="VR5" i="1"/>
  <c r="VS5" i="1" s="1"/>
  <c r="VT5" i="1" s="1"/>
  <c r="VQ5" i="1"/>
  <c r="VF5" i="1"/>
  <c r="VG5" i="1" s="1"/>
  <c r="VH5" i="1" s="1"/>
  <c r="VI5" i="1" s="1"/>
  <c r="UU5" i="1"/>
  <c r="UV5" i="1" s="1"/>
  <c r="UW5" i="1" s="1"/>
  <c r="UX5" i="1" s="1"/>
  <c r="UJ5" i="1"/>
  <c r="UK5" i="1" s="1"/>
  <c r="UL5" i="1" s="1"/>
  <c r="UM5" i="1" s="1"/>
  <c r="TZ5" i="1"/>
  <c r="UA5" i="1" s="1"/>
  <c r="UB5" i="1" s="1"/>
  <c r="TY5" i="1"/>
  <c r="TN5" i="1"/>
  <c r="TO5" i="1" s="1"/>
  <c r="TP5" i="1" s="1"/>
  <c r="TQ5" i="1" s="1"/>
  <c r="TD5" i="1"/>
  <c r="TE5" i="1" s="1"/>
  <c r="TF5" i="1" s="1"/>
  <c r="TC5" i="1"/>
  <c r="SR5" i="1"/>
  <c r="SS5" i="1" s="1"/>
  <c r="ST5" i="1" s="1"/>
  <c r="SU5" i="1" s="1"/>
  <c r="SH5" i="1"/>
  <c r="SI5" i="1" s="1"/>
  <c r="SJ5" i="1" s="1"/>
  <c r="SG5" i="1"/>
  <c r="RV5" i="1"/>
  <c r="RW5" i="1" s="1"/>
  <c r="RX5" i="1" s="1"/>
  <c r="RY5" i="1" s="1"/>
  <c r="RL5" i="1"/>
  <c r="RM5" i="1" s="1"/>
  <c r="RN5" i="1" s="1"/>
  <c r="RK5" i="1"/>
  <c r="QZ5" i="1"/>
  <c r="RA5" i="1" s="1"/>
  <c r="RB5" i="1" s="1"/>
  <c r="RC5" i="1" s="1"/>
  <c r="QP5" i="1"/>
  <c r="QQ5" i="1" s="1"/>
  <c r="QR5" i="1" s="1"/>
  <c r="QO5" i="1"/>
  <c r="QE5" i="1"/>
  <c r="QF5" i="1" s="1"/>
  <c r="QG5" i="1" s="1"/>
  <c r="QD5" i="1"/>
  <c r="PS5" i="1"/>
  <c r="PT5" i="1" s="1"/>
  <c r="PU5" i="1" s="1"/>
  <c r="PV5" i="1" s="1"/>
  <c r="PH5" i="1"/>
  <c r="PI5" i="1" s="1"/>
  <c r="PJ5" i="1" s="1"/>
  <c r="PK5" i="1" s="1"/>
  <c r="OX5" i="1"/>
  <c r="OY5" i="1" s="1"/>
  <c r="OZ5" i="1" s="1"/>
  <c r="OW5" i="1"/>
  <c r="OL5" i="1"/>
  <c r="OM5" i="1" s="1"/>
  <c r="ON5" i="1" s="1"/>
  <c r="OO5" i="1" s="1"/>
  <c r="OB5" i="1"/>
  <c r="OC5" i="1" s="1"/>
  <c r="OD5" i="1" s="1"/>
  <c r="OA5" i="1"/>
  <c r="NP5" i="1"/>
  <c r="NQ5" i="1" s="1"/>
  <c r="NR5" i="1" s="1"/>
  <c r="NS5" i="1" s="1"/>
  <c r="NF5" i="1"/>
  <c r="NG5" i="1" s="1"/>
  <c r="NH5" i="1" s="1"/>
  <c r="NE5" i="1"/>
  <c r="MU5" i="1"/>
  <c r="MV5" i="1" s="1"/>
  <c r="MW5" i="1" s="1"/>
  <c r="MT5" i="1"/>
  <c r="MI5" i="1"/>
  <c r="MJ5" i="1" s="1"/>
  <c r="MK5" i="1" s="1"/>
  <c r="ML5" i="1" s="1"/>
  <c r="LY5" i="1"/>
  <c r="LZ5" i="1" s="1"/>
  <c r="MA5" i="1" s="1"/>
  <c r="LX5" i="1"/>
  <c r="LM5" i="1"/>
  <c r="LN5" i="1" s="1"/>
  <c r="LO5" i="1" s="1"/>
  <c r="LP5" i="1" s="1"/>
  <c r="LB5" i="1"/>
  <c r="LC5" i="1" s="1"/>
  <c r="LD5" i="1" s="1"/>
  <c r="LE5" i="1" s="1"/>
  <c r="KQ5" i="1"/>
  <c r="KR5" i="1" s="1"/>
  <c r="KS5" i="1" s="1"/>
  <c r="KT5" i="1" s="1"/>
  <c r="KF5" i="1"/>
  <c r="KG5" i="1" s="1"/>
  <c r="KH5" i="1" s="1"/>
  <c r="KI5" i="1" s="1"/>
  <c r="JV5" i="1"/>
  <c r="JW5" i="1" s="1"/>
  <c r="JX5" i="1" s="1"/>
  <c r="JU5" i="1"/>
  <c r="JJ5" i="1"/>
  <c r="JK5" i="1" s="1"/>
  <c r="JL5" i="1" s="1"/>
  <c r="JM5" i="1" s="1"/>
  <c r="IY5" i="1"/>
  <c r="IZ5" i="1" s="1"/>
  <c r="JA5" i="1" s="1"/>
  <c r="JB5" i="1" s="1"/>
  <c r="IO5" i="1"/>
  <c r="IP5" i="1" s="1"/>
  <c r="IQ5" i="1" s="1"/>
  <c r="IN5" i="1"/>
  <c r="IC5" i="1"/>
  <c r="ID5" i="1" s="1"/>
  <c r="IE5" i="1" s="1"/>
  <c r="IF5" i="1" s="1"/>
  <c r="HS5" i="1"/>
  <c r="HT5" i="1" s="1"/>
  <c r="HU5" i="1" s="1"/>
  <c r="HR5" i="1"/>
  <c r="HG5" i="1"/>
  <c r="HH5" i="1" s="1"/>
  <c r="HI5" i="1" s="1"/>
  <c r="HJ5" i="1" s="1"/>
  <c r="GW5" i="1"/>
  <c r="GX5" i="1" s="1"/>
  <c r="GY5" i="1" s="1"/>
  <c r="GV5" i="1"/>
  <c r="GK5" i="1"/>
  <c r="GL5" i="1" s="1"/>
  <c r="GM5" i="1" s="1"/>
  <c r="GN5" i="1" s="1"/>
  <c r="GA5" i="1"/>
  <c r="GB5" i="1" s="1"/>
  <c r="GC5" i="1" s="1"/>
  <c r="FZ5" i="1"/>
  <c r="FP5" i="1"/>
  <c r="FQ5" i="1" s="1"/>
  <c r="FR5" i="1" s="1"/>
  <c r="FO5" i="1"/>
  <c r="FD5" i="1"/>
  <c r="FE5" i="1" s="1"/>
  <c r="FF5" i="1" s="1"/>
  <c r="FG5" i="1" s="1"/>
  <c r="ES5" i="1"/>
  <c r="ET5" i="1" s="1"/>
  <c r="EU5" i="1" s="1"/>
  <c r="EV5" i="1" s="1"/>
  <c r="EH5" i="1"/>
  <c r="EI5" i="1" s="1"/>
  <c r="EJ5" i="1" s="1"/>
  <c r="EK5" i="1" s="1"/>
  <c r="DX5" i="1"/>
  <c r="DY5" i="1" s="1"/>
  <c r="DZ5" i="1" s="1"/>
  <c r="DW5" i="1"/>
  <c r="DL5" i="1"/>
  <c r="DM5" i="1" s="1"/>
  <c r="DN5" i="1" s="1"/>
  <c r="DO5" i="1" s="1"/>
  <c r="DA5" i="1"/>
  <c r="DB5" i="1" s="1"/>
  <c r="DC5" i="1" s="1"/>
  <c r="DD5" i="1" s="1"/>
  <c r="CP5" i="1"/>
  <c r="CQ5" i="1" s="1"/>
  <c r="CR5" i="1" s="1"/>
  <c r="CS5" i="1" s="1"/>
  <c r="CF5" i="1"/>
  <c r="CG5" i="1" s="1"/>
  <c r="CH5" i="1" s="1"/>
  <c r="CE5" i="1"/>
  <c r="BT5" i="1"/>
  <c r="BU5" i="1" s="1"/>
  <c r="BV5" i="1" s="1"/>
  <c r="BW5" i="1" s="1"/>
  <c r="BJ5" i="1"/>
  <c r="BK5" i="1" s="1"/>
  <c r="BL5" i="1" s="1"/>
  <c r="BI5" i="1"/>
  <c r="AY5" i="1"/>
  <c r="AZ5" i="1" s="1"/>
  <c r="BA5" i="1" s="1"/>
  <c r="AX5" i="1"/>
  <c r="AM5" i="1"/>
  <c r="AN5" i="1" s="1"/>
  <c r="AO5" i="1" s="1"/>
  <c r="AP5" i="1" s="1"/>
  <c r="AB5" i="1"/>
  <c r="AC5" i="1" s="1"/>
  <c r="AD5" i="1" s="1"/>
  <c r="AE5" i="1" s="1"/>
  <c r="Q5" i="1"/>
  <c r="R5" i="1" s="1"/>
  <c r="S5" i="1" s="1"/>
  <c r="T5" i="1" s="1"/>
  <c r="G5" i="1"/>
  <c r="H5" i="1" s="1"/>
  <c r="I5" i="1" s="1"/>
  <c r="F5" i="1"/>
  <c r="CLI4" i="1"/>
  <c r="CLJ4" i="1" s="1"/>
  <c r="CLK4" i="1" s="1"/>
  <c r="CLL4" i="1" s="1"/>
  <c r="CKX4" i="1"/>
  <c r="CKY4" i="1" s="1"/>
  <c r="CKZ4" i="1" s="1"/>
  <c r="CLA4" i="1" s="1"/>
  <c r="CKN4" i="1"/>
  <c r="CKO4" i="1" s="1"/>
  <c r="CKP4" i="1" s="1"/>
  <c r="CKM4" i="1"/>
  <c r="CKB4" i="1"/>
  <c r="CKC4" i="1" s="1"/>
  <c r="CKD4" i="1" s="1"/>
  <c r="CKE4" i="1" s="1"/>
  <c r="CJR4" i="1"/>
  <c r="CJS4" i="1" s="1"/>
  <c r="CJT4" i="1" s="1"/>
  <c r="CJQ4" i="1"/>
  <c r="CJG4" i="1"/>
  <c r="CJH4" i="1" s="1"/>
  <c r="CJI4" i="1" s="1"/>
  <c r="CJF4" i="1"/>
  <c r="CIV4" i="1"/>
  <c r="CIW4" i="1" s="1"/>
  <c r="CIX4" i="1" s="1"/>
  <c r="CIU4" i="1"/>
  <c r="CIK4" i="1"/>
  <c r="CIL4" i="1" s="1"/>
  <c r="CIM4" i="1" s="1"/>
  <c r="CIJ4" i="1"/>
  <c r="CHY4" i="1"/>
  <c r="CHZ4" i="1" s="1"/>
  <c r="CIA4" i="1" s="1"/>
  <c r="CIB4" i="1" s="1"/>
  <c r="CHN4" i="1"/>
  <c r="CHO4" i="1" s="1"/>
  <c r="CHP4" i="1" s="1"/>
  <c r="CHQ4" i="1" s="1"/>
  <c r="CHC4" i="1"/>
  <c r="CHD4" i="1" s="1"/>
  <c r="CHE4" i="1" s="1"/>
  <c r="CHF4" i="1" s="1"/>
  <c r="CGS4" i="1"/>
  <c r="CGT4" i="1" s="1"/>
  <c r="CGU4" i="1" s="1"/>
  <c r="CGR4" i="1"/>
  <c r="CGH4" i="1"/>
  <c r="CGI4" i="1" s="1"/>
  <c r="CGJ4" i="1" s="1"/>
  <c r="CGG4" i="1"/>
  <c r="CFW4" i="1"/>
  <c r="CFX4" i="1" s="1"/>
  <c r="CFY4" i="1" s="1"/>
  <c r="CFV4" i="1"/>
  <c r="CFK4" i="1"/>
  <c r="CFL4" i="1" s="1"/>
  <c r="CFM4" i="1" s="1"/>
  <c r="CFN4" i="1" s="1"/>
  <c r="CFA4" i="1"/>
  <c r="CFB4" i="1" s="1"/>
  <c r="CFC4" i="1" s="1"/>
  <c r="CEZ4" i="1"/>
  <c r="CEP4" i="1"/>
  <c r="CEQ4" i="1" s="1"/>
  <c r="CER4" i="1" s="1"/>
  <c r="CEO4" i="1"/>
  <c r="CED4" i="1"/>
  <c r="CEE4" i="1" s="1"/>
  <c r="CEF4" i="1" s="1"/>
  <c r="CEG4" i="1" s="1"/>
  <c r="CDS4" i="1"/>
  <c r="CDT4" i="1" s="1"/>
  <c r="CDU4" i="1" s="1"/>
  <c r="CDV4" i="1" s="1"/>
  <c r="CDI4" i="1"/>
  <c r="CDJ4" i="1" s="1"/>
  <c r="CDK4" i="1" s="1"/>
  <c r="CDH4" i="1"/>
  <c r="CCW4" i="1"/>
  <c r="CCX4" i="1" s="1"/>
  <c r="CCY4" i="1" s="1"/>
  <c r="CCZ4" i="1" s="1"/>
  <c r="CCL4" i="1"/>
  <c r="CCM4" i="1" s="1"/>
  <c r="CCN4" i="1" s="1"/>
  <c r="CCO4" i="1" s="1"/>
  <c r="CCB4" i="1"/>
  <c r="CCC4" i="1" s="1"/>
  <c r="CCD4" i="1" s="1"/>
  <c r="CCA4" i="1"/>
  <c r="CBQ4" i="1"/>
  <c r="CBR4" i="1" s="1"/>
  <c r="CBS4" i="1" s="1"/>
  <c r="CBP4" i="1"/>
  <c r="CBE4" i="1"/>
  <c r="CBF4" i="1" s="1"/>
  <c r="CBG4" i="1" s="1"/>
  <c r="CBH4" i="1" s="1"/>
  <c r="CAU4" i="1"/>
  <c r="CAV4" i="1" s="1"/>
  <c r="CAW4" i="1" s="1"/>
  <c r="CAT4" i="1"/>
  <c r="CAI4" i="1"/>
  <c r="CAJ4" i="1" s="1"/>
  <c r="CAK4" i="1" s="1"/>
  <c r="CAL4" i="1" s="1"/>
  <c r="BZY4" i="1"/>
  <c r="BZZ4" i="1" s="1"/>
  <c r="CAA4" i="1" s="1"/>
  <c r="BZX4" i="1"/>
  <c r="BZM4" i="1"/>
  <c r="BZN4" i="1" s="1"/>
  <c r="BZO4" i="1" s="1"/>
  <c r="BZP4" i="1" s="1"/>
  <c r="BZC4" i="1"/>
  <c r="BZD4" i="1" s="1"/>
  <c r="BZE4" i="1" s="1"/>
  <c r="BZB4" i="1"/>
  <c r="BYR4" i="1"/>
  <c r="BYS4" i="1" s="1"/>
  <c r="BYT4" i="1" s="1"/>
  <c r="BYQ4" i="1"/>
  <c r="BYF4" i="1"/>
  <c r="BYG4" i="1" s="1"/>
  <c r="BYH4" i="1" s="1"/>
  <c r="BYI4" i="1" s="1"/>
  <c r="BXU4" i="1"/>
  <c r="BXV4" i="1" s="1"/>
  <c r="BXW4" i="1" s="1"/>
  <c r="BXX4" i="1" s="1"/>
  <c r="BXJ4" i="1"/>
  <c r="BXK4" i="1" s="1"/>
  <c r="BXL4" i="1" s="1"/>
  <c r="BXM4" i="1" s="1"/>
  <c r="BWY4" i="1"/>
  <c r="BWZ4" i="1" s="1"/>
  <c r="BXA4" i="1" s="1"/>
  <c r="BXB4" i="1" s="1"/>
  <c r="BWN4" i="1"/>
  <c r="BWO4" i="1" s="1"/>
  <c r="BWP4" i="1" s="1"/>
  <c r="BWQ4" i="1" s="1"/>
  <c r="BWD4" i="1"/>
  <c r="BWE4" i="1" s="1"/>
  <c r="BWF4" i="1" s="1"/>
  <c r="BWC4" i="1"/>
  <c r="BVS4" i="1"/>
  <c r="BVT4" i="1" s="1"/>
  <c r="BVU4" i="1" s="1"/>
  <c r="BVR4" i="1"/>
  <c r="BVG4" i="1"/>
  <c r="BVH4" i="1" s="1"/>
  <c r="BVI4" i="1" s="1"/>
  <c r="BVJ4" i="1" s="1"/>
  <c r="BUV4" i="1"/>
  <c r="BUW4" i="1" s="1"/>
  <c r="BUX4" i="1" s="1"/>
  <c r="BUY4" i="1" s="1"/>
  <c r="BUL4" i="1"/>
  <c r="BUM4" i="1" s="1"/>
  <c r="BUN4" i="1" s="1"/>
  <c r="BUK4" i="1"/>
  <c r="BTZ4" i="1"/>
  <c r="BUA4" i="1" s="1"/>
  <c r="BUB4" i="1" s="1"/>
  <c r="BUC4" i="1" s="1"/>
  <c r="BTP4" i="1"/>
  <c r="BTQ4" i="1" s="1"/>
  <c r="BTR4" i="1" s="1"/>
  <c r="BTO4" i="1"/>
  <c r="BTD4" i="1"/>
  <c r="BTE4" i="1" s="1"/>
  <c r="BTF4" i="1" s="1"/>
  <c r="BTG4" i="1" s="1"/>
  <c r="BSS4" i="1"/>
  <c r="BST4" i="1" s="1"/>
  <c r="BSU4" i="1" s="1"/>
  <c r="BSV4" i="1" s="1"/>
  <c r="BSI4" i="1"/>
  <c r="BSJ4" i="1" s="1"/>
  <c r="BSK4" i="1" s="1"/>
  <c r="BSH4" i="1"/>
  <c r="BRW4" i="1"/>
  <c r="BRX4" i="1" s="1"/>
  <c r="BRY4" i="1" s="1"/>
  <c r="BRZ4" i="1" s="1"/>
  <c r="BRL4" i="1"/>
  <c r="BRM4" i="1" s="1"/>
  <c r="BRN4" i="1" s="1"/>
  <c r="BRO4" i="1" s="1"/>
  <c r="BRB4" i="1"/>
  <c r="BRC4" i="1" s="1"/>
  <c r="BRD4" i="1" s="1"/>
  <c r="BRA4" i="1"/>
  <c r="BQQ4" i="1"/>
  <c r="BQR4" i="1" s="1"/>
  <c r="BQS4" i="1" s="1"/>
  <c r="BQP4" i="1"/>
  <c r="BQF4" i="1"/>
  <c r="BQG4" i="1" s="1"/>
  <c r="BQH4" i="1" s="1"/>
  <c r="BQE4" i="1"/>
  <c r="BPU4" i="1"/>
  <c r="BPV4" i="1" s="1"/>
  <c r="BPW4" i="1" s="1"/>
  <c r="BPT4" i="1"/>
  <c r="BPJ4" i="1"/>
  <c r="BPK4" i="1" s="1"/>
  <c r="BPL4" i="1" s="1"/>
  <c r="BPI4" i="1"/>
  <c r="BOX4" i="1"/>
  <c r="BOY4" i="1" s="1"/>
  <c r="BOZ4" i="1" s="1"/>
  <c r="BPA4" i="1" s="1"/>
  <c r="BOM4" i="1"/>
  <c r="BON4" i="1" s="1"/>
  <c r="BOO4" i="1" s="1"/>
  <c r="BOP4" i="1" s="1"/>
  <c r="BOB4" i="1"/>
  <c r="BOC4" i="1" s="1"/>
  <c r="BOD4" i="1" s="1"/>
  <c r="BOE4" i="1" s="1"/>
  <c r="BNQ4" i="1"/>
  <c r="BNR4" i="1" s="1"/>
  <c r="BNS4" i="1" s="1"/>
  <c r="BNT4" i="1" s="1"/>
  <c r="BNG4" i="1"/>
  <c r="BNH4" i="1" s="1"/>
  <c r="BNI4" i="1" s="1"/>
  <c r="BNF4" i="1"/>
  <c r="BMV4" i="1"/>
  <c r="BMW4" i="1" s="1"/>
  <c r="BMX4" i="1" s="1"/>
  <c r="BMU4" i="1"/>
  <c r="BMK4" i="1"/>
  <c r="BML4" i="1" s="1"/>
  <c r="BMM4" i="1" s="1"/>
  <c r="BMJ4" i="1"/>
  <c r="BLY4" i="1"/>
  <c r="BLZ4" i="1" s="1"/>
  <c r="BMA4" i="1" s="1"/>
  <c r="BMB4" i="1" s="1"/>
  <c r="BLO4" i="1"/>
  <c r="BLP4" i="1" s="1"/>
  <c r="BLQ4" i="1" s="1"/>
  <c r="BLN4" i="1"/>
  <c r="BLC4" i="1"/>
  <c r="BLD4" i="1" s="1"/>
  <c r="BLE4" i="1" s="1"/>
  <c r="BLF4" i="1" s="1"/>
  <c r="BKS4" i="1"/>
  <c r="BKT4" i="1" s="1"/>
  <c r="BKU4" i="1" s="1"/>
  <c r="BKR4" i="1"/>
  <c r="BKG4" i="1"/>
  <c r="BKH4" i="1" s="1"/>
  <c r="BKI4" i="1" s="1"/>
  <c r="BKJ4" i="1" s="1"/>
  <c r="BJW4" i="1"/>
  <c r="BJX4" i="1" s="1"/>
  <c r="BJY4" i="1" s="1"/>
  <c r="BJV4" i="1"/>
  <c r="BJL4" i="1"/>
  <c r="BJM4" i="1" s="1"/>
  <c r="BJN4" i="1" s="1"/>
  <c r="BJK4" i="1"/>
  <c r="BIZ4" i="1"/>
  <c r="BJA4" i="1" s="1"/>
  <c r="BJB4" i="1" s="1"/>
  <c r="BJC4" i="1" s="1"/>
  <c r="BIP4" i="1"/>
  <c r="BIQ4" i="1" s="1"/>
  <c r="BIR4" i="1" s="1"/>
  <c r="BIO4" i="1"/>
  <c r="BID4" i="1"/>
  <c r="BIE4" i="1" s="1"/>
  <c r="BIF4" i="1" s="1"/>
  <c r="BIG4" i="1" s="1"/>
  <c r="BHS4" i="1"/>
  <c r="BHT4" i="1" s="1"/>
  <c r="BHU4" i="1" s="1"/>
  <c r="BHV4" i="1" s="1"/>
  <c r="BHH4" i="1"/>
  <c r="BHI4" i="1" s="1"/>
  <c r="BHJ4" i="1" s="1"/>
  <c r="BHK4" i="1" s="1"/>
  <c r="BGW4" i="1"/>
  <c r="BGX4" i="1" s="1"/>
  <c r="BGY4" i="1" s="1"/>
  <c r="BGZ4" i="1" s="1"/>
  <c r="BGM4" i="1"/>
  <c r="BGN4" i="1" s="1"/>
  <c r="BGO4" i="1" s="1"/>
  <c r="BGL4" i="1"/>
  <c r="BGA4" i="1"/>
  <c r="BGB4" i="1" s="1"/>
  <c r="BGC4" i="1" s="1"/>
  <c r="BGD4" i="1" s="1"/>
  <c r="BFQ4" i="1"/>
  <c r="BFR4" i="1" s="1"/>
  <c r="BFS4" i="1" s="1"/>
  <c r="BFP4" i="1"/>
  <c r="BFF4" i="1"/>
  <c r="BFG4" i="1" s="1"/>
  <c r="BFH4" i="1" s="1"/>
  <c r="BFE4" i="1"/>
  <c r="BET4" i="1"/>
  <c r="BEU4" i="1" s="1"/>
  <c r="BEV4" i="1" s="1"/>
  <c r="BEW4" i="1" s="1"/>
  <c r="BEI4" i="1"/>
  <c r="BEJ4" i="1" s="1"/>
  <c r="BEK4" i="1" s="1"/>
  <c r="BEL4" i="1" s="1"/>
  <c r="BDX4" i="1"/>
  <c r="BDY4" i="1" s="1"/>
  <c r="BDZ4" i="1" s="1"/>
  <c r="BEA4" i="1" s="1"/>
  <c r="BDM4" i="1"/>
  <c r="BDN4" i="1" s="1"/>
  <c r="BDO4" i="1" s="1"/>
  <c r="BDP4" i="1" s="1"/>
  <c r="BDC4" i="1"/>
  <c r="BDD4" i="1" s="1"/>
  <c r="BDE4" i="1" s="1"/>
  <c r="BDB4" i="1"/>
  <c r="BCQ4" i="1"/>
  <c r="BCR4" i="1" s="1"/>
  <c r="BCS4" i="1" s="1"/>
  <c r="BCT4" i="1" s="1"/>
  <c r="BCF4" i="1"/>
  <c r="BCG4" i="1" s="1"/>
  <c r="BCH4" i="1" s="1"/>
  <c r="BCI4" i="1" s="1"/>
  <c r="BBV4" i="1"/>
  <c r="BBW4" i="1" s="1"/>
  <c r="BBX4" i="1" s="1"/>
  <c r="BBU4" i="1"/>
  <c r="BBJ4" i="1"/>
  <c r="BBK4" i="1" s="1"/>
  <c r="BBL4" i="1" s="1"/>
  <c r="BBM4" i="1" s="1"/>
  <c r="BAZ4" i="1"/>
  <c r="BBA4" i="1" s="1"/>
  <c r="BBB4" i="1" s="1"/>
  <c r="BAY4" i="1"/>
  <c r="BAN4" i="1"/>
  <c r="BAO4" i="1" s="1"/>
  <c r="BAP4" i="1" s="1"/>
  <c r="BAQ4" i="1" s="1"/>
  <c r="BAD4" i="1"/>
  <c r="BAE4" i="1" s="1"/>
  <c r="BAF4" i="1" s="1"/>
  <c r="BAC4" i="1"/>
  <c r="AZR4" i="1"/>
  <c r="AZS4" i="1" s="1"/>
  <c r="AZT4" i="1" s="1"/>
  <c r="AZU4" i="1" s="1"/>
  <c r="AZH4" i="1"/>
  <c r="AZI4" i="1" s="1"/>
  <c r="AZJ4" i="1" s="1"/>
  <c r="AZG4" i="1"/>
  <c r="AYV4" i="1"/>
  <c r="AYW4" i="1" s="1"/>
  <c r="AYX4" i="1" s="1"/>
  <c r="AYY4" i="1" s="1"/>
  <c r="AYL4" i="1"/>
  <c r="AYM4" i="1" s="1"/>
  <c r="AYN4" i="1" s="1"/>
  <c r="AYK4" i="1"/>
  <c r="AYA4" i="1"/>
  <c r="AYB4" i="1" s="1"/>
  <c r="AYC4" i="1" s="1"/>
  <c r="AXZ4" i="1"/>
  <c r="AXP4" i="1"/>
  <c r="AXQ4" i="1" s="1"/>
  <c r="AXR4" i="1" s="1"/>
  <c r="AXO4" i="1"/>
  <c r="AXE4" i="1"/>
  <c r="AXF4" i="1" s="1"/>
  <c r="AXG4" i="1" s="1"/>
  <c r="AXD4" i="1"/>
  <c r="AWS4" i="1"/>
  <c r="AWT4" i="1" s="1"/>
  <c r="AWU4" i="1" s="1"/>
  <c r="AWV4" i="1" s="1"/>
  <c r="AWH4" i="1"/>
  <c r="AWI4" i="1" s="1"/>
  <c r="AWJ4" i="1" s="1"/>
  <c r="AWK4" i="1" s="1"/>
  <c r="AVX4" i="1"/>
  <c r="AVY4" i="1" s="1"/>
  <c r="AVZ4" i="1" s="1"/>
  <c r="AVW4" i="1"/>
  <c r="AVM4" i="1"/>
  <c r="AVN4" i="1" s="1"/>
  <c r="AVO4" i="1" s="1"/>
  <c r="AVL4" i="1"/>
  <c r="AVA4" i="1"/>
  <c r="AVB4" i="1" s="1"/>
  <c r="AVC4" i="1" s="1"/>
  <c r="AVD4" i="1" s="1"/>
  <c r="AUP4" i="1"/>
  <c r="AUQ4" i="1" s="1"/>
  <c r="AUR4" i="1" s="1"/>
  <c r="AUS4" i="1" s="1"/>
  <c r="AUF4" i="1"/>
  <c r="AUG4" i="1" s="1"/>
  <c r="AUH4" i="1" s="1"/>
  <c r="AUE4" i="1"/>
  <c r="ATT4" i="1"/>
  <c r="ATU4" i="1" s="1"/>
  <c r="ATV4" i="1" s="1"/>
  <c r="ATW4" i="1" s="1"/>
  <c r="ATI4" i="1"/>
  <c r="ATJ4" i="1" s="1"/>
  <c r="ATK4" i="1" s="1"/>
  <c r="ATL4" i="1" s="1"/>
  <c r="ASX4" i="1"/>
  <c r="ASY4" i="1" s="1"/>
  <c r="ASZ4" i="1" s="1"/>
  <c r="ATA4" i="1" s="1"/>
  <c r="ASM4" i="1"/>
  <c r="ASN4" i="1" s="1"/>
  <c r="ASO4" i="1" s="1"/>
  <c r="ASP4" i="1" s="1"/>
  <c r="ASB4" i="1"/>
  <c r="ASC4" i="1" s="1"/>
  <c r="ASD4" i="1" s="1"/>
  <c r="ASE4" i="1" s="1"/>
  <c r="ARR4" i="1"/>
  <c r="ARS4" i="1" s="1"/>
  <c r="ART4" i="1" s="1"/>
  <c r="ARQ4" i="1"/>
  <c r="ARF4" i="1"/>
  <c r="ARG4" i="1" s="1"/>
  <c r="ARH4" i="1" s="1"/>
  <c r="ARI4" i="1" s="1"/>
  <c r="AQV4" i="1"/>
  <c r="AQW4" i="1" s="1"/>
  <c r="AQX4" i="1" s="1"/>
  <c r="AQU4" i="1"/>
  <c r="AQJ4" i="1"/>
  <c r="AQK4" i="1" s="1"/>
  <c r="AQL4" i="1" s="1"/>
  <c r="AQM4" i="1" s="1"/>
  <c r="APZ4" i="1"/>
  <c r="AQA4" i="1" s="1"/>
  <c r="AQB4" i="1" s="1"/>
  <c r="APY4" i="1"/>
  <c r="APN4" i="1"/>
  <c r="APO4" i="1" s="1"/>
  <c r="APP4" i="1" s="1"/>
  <c r="APQ4" i="1" s="1"/>
  <c r="APC4" i="1"/>
  <c r="APD4" i="1" s="1"/>
  <c r="APE4" i="1" s="1"/>
  <c r="APF4" i="1" s="1"/>
  <c r="AOR4" i="1"/>
  <c r="AOS4" i="1" s="1"/>
  <c r="AOT4" i="1" s="1"/>
  <c r="AOU4" i="1" s="1"/>
  <c r="AOH4" i="1"/>
  <c r="AOI4" i="1" s="1"/>
  <c r="AOJ4" i="1" s="1"/>
  <c r="AOG4" i="1"/>
  <c r="ANV4" i="1"/>
  <c r="ANW4" i="1" s="1"/>
  <c r="ANX4" i="1" s="1"/>
  <c r="ANY4" i="1" s="1"/>
  <c r="ANK4" i="1"/>
  <c r="ANL4" i="1" s="1"/>
  <c r="ANM4" i="1" s="1"/>
  <c r="ANN4" i="1" s="1"/>
  <c r="AMZ4" i="1"/>
  <c r="ANA4" i="1" s="1"/>
  <c r="ANB4" i="1" s="1"/>
  <c r="ANC4" i="1" s="1"/>
  <c r="AMP4" i="1"/>
  <c r="AMQ4" i="1" s="1"/>
  <c r="AMR4" i="1" s="1"/>
  <c r="AMO4" i="1"/>
  <c r="AMD4" i="1"/>
  <c r="AME4" i="1" s="1"/>
  <c r="AMF4" i="1" s="1"/>
  <c r="AMG4" i="1" s="1"/>
  <c r="ALT4" i="1"/>
  <c r="ALU4" i="1" s="1"/>
  <c r="ALV4" i="1" s="1"/>
  <c r="ALS4" i="1"/>
  <c r="ALH4" i="1"/>
  <c r="ALI4" i="1" s="1"/>
  <c r="ALJ4" i="1" s="1"/>
  <c r="ALK4" i="1" s="1"/>
  <c r="AKX4" i="1"/>
  <c r="AKY4" i="1" s="1"/>
  <c r="AKZ4" i="1" s="1"/>
  <c r="AKW4" i="1"/>
  <c r="AKM4" i="1"/>
  <c r="AKN4" i="1" s="1"/>
  <c r="AKO4" i="1" s="1"/>
  <c r="AKL4" i="1"/>
  <c r="AKA4" i="1"/>
  <c r="AKB4" i="1" s="1"/>
  <c r="AKC4" i="1" s="1"/>
  <c r="AKD4" i="1" s="1"/>
  <c r="AJP4" i="1"/>
  <c r="AJQ4" i="1" s="1"/>
  <c r="AJR4" i="1" s="1"/>
  <c r="AJS4" i="1" s="1"/>
  <c r="AJE4" i="1"/>
  <c r="AJF4" i="1" s="1"/>
  <c r="AJG4" i="1" s="1"/>
  <c r="AJH4" i="1" s="1"/>
  <c r="AIU4" i="1"/>
  <c r="AIV4" i="1" s="1"/>
  <c r="AIW4" i="1" s="1"/>
  <c r="AIT4" i="1"/>
  <c r="AII4" i="1"/>
  <c r="AIJ4" i="1" s="1"/>
  <c r="AIK4" i="1" s="1"/>
  <c r="AIL4" i="1" s="1"/>
  <c r="AHX4" i="1"/>
  <c r="AHY4" i="1" s="1"/>
  <c r="AHZ4" i="1" s="1"/>
  <c r="AIA4" i="1" s="1"/>
  <c r="AHN4" i="1"/>
  <c r="AHO4" i="1" s="1"/>
  <c r="AHP4" i="1" s="1"/>
  <c r="AHM4" i="1"/>
  <c r="AHB4" i="1"/>
  <c r="AHC4" i="1" s="1"/>
  <c r="AHD4" i="1" s="1"/>
  <c r="AHE4" i="1" s="1"/>
  <c r="AGQ4" i="1"/>
  <c r="AGR4" i="1" s="1"/>
  <c r="AGS4" i="1" s="1"/>
  <c r="AGT4" i="1" s="1"/>
  <c r="AGG4" i="1"/>
  <c r="AGH4" i="1" s="1"/>
  <c r="AGI4" i="1" s="1"/>
  <c r="AGF4" i="1"/>
  <c r="AFU4" i="1"/>
  <c r="AFV4" i="1" s="1"/>
  <c r="AFW4" i="1" s="1"/>
  <c r="AFX4" i="1" s="1"/>
  <c r="AFJ4" i="1"/>
  <c r="AFK4" i="1" s="1"/>
  <c r="AFL4" i="1" s="1"/>
  <c r="AFM4" i="1" s="1"/>
  <c r="AEZ4" i="1"/>
  <c r="AFA4" i="1" s="1"/>
  <c r="AFB4" i="1" s="1"/>
  <c r="AEY4" i="1"/>
  <c r="AEO4" i="1"/>
  <c r="AEP4" i="1" s="1"/>
  <c r="AEQ4" i="1" s="1"/>
  <c r="AEN4" i="1"/>
  <c r="AEC4" i="1"/>
  <c r="AED4" i="1" s="1"/>
  <c r="AEE4" i="1" s="1"/>
  <c r="AEF4" i="1" s="1"/>
  <c r="ADR4" i="1"/>
  <c r="ADS4" i="1" s="1"/>
  <c r="ADT4" i="1" s="1"/>
  <c r="ADU4" i="1" s="1"/>
  <c r="ADH4" i="1"/>
  <c r="ADI4" i="1" s="1"/>
  <c r="ADJ4" i="1" s="1"/>
  <c r="ADG4" i="1"/>
  <c r="ACW4" i="1"/>
  <c r="ACX4" i="1" s="1"/>
  <c r="ACY4" i="1" s="1"/>
  <c r="ACV4" i="1"/>
  <c r="ACL4" i="1"/>
  <c r="ACM4" i="1" s="1"/>
  <c r="ACN4" i="1" s="1"/>
  <c r="ACK4" i="1"/>
  <c r="ABZ4" i="1"/>
  <c r="ACA4" i="1" s="1"/>
  <c r="ACB4" i="1" s="1"/>
  <c r="ACC4" i="1" s="1"/>
  <c r="ABP4" i="1"/>
  <c r="ABQ4" i="1" s="1"/>
  <c r="ABR4" i="1" s="1"/>
  <c r="ABO4" i="1"/>
  <c r="ABD4" i="1"/>
  <c r="ABE4" i="1" s="1"/>
  <c r="ABF4" i="1" s="1"/>
  <c r="ABG4" i="1" s="1"/>
  <c r="AAS4" i="1"/>
  <c r="AAT4" i="1" s="1"/>
  <c r="AAU4" i="1" s="1"/>
  <c r="AAV4" i="1" s="1"/>
  <c r="AAI4" i="1"/>
  <c r="AAJ4" i="1" s="1"/>
  <c r="AAK4" i="1" s="1"/>
  <c r="AAH4" i="1"/>
  <c r="ZW4" i="1"/>
  <c r="ZX4" i="1" s="1"/>
  <c r="ZY4" i="1" s="1"/>
  <c r="ZZ4" i="1" s="1"/>
  <c r="ZL4" i="1"/>
  <c r="ZM4" i="1" s="1"/>
  <c r="ZN4" i="1" s="1"/>
  <c r="ZO4" i="1" s="1"/>
  <c r="ZA4" i="1"/>
  <c r="ZB4" i="1" s="1"/>
  <c r="ZC4" i="1" s="1"/>
  <c r="ZD4" i="1" s="1"/>
  <c r="YP4" i="1"/>
  <c r="YQ4" i="1" s="1"/>
  <c r="YR4" i="1" s="1"/>
  <c r="YS4" i="1" s="1"/>
  <c r="YE4" i="1"/>
  <c r="YF4" i="1" s="1"/>
  <c r="YG4" i="1" s="1"/>
  <c r="YH4" i="1" s="1"/>
  <c r="XU4" i="1"/>
  <c r="XV4" i="1" s="1"/>
  <c r="XW4" i="1" s="1"/>
  <c r="XT4" i="1"/>
  <c r="XJ4" i="1"/>
  <c r="XK4" i="1" s="1"/>
  <c r="XL4" i="1" s="1"/>
  <c r="XI4" i="1"/>
  <c r="WY4" i="1"/>
  <c r="WZ4" i="1" s="1"/>
  <c r="XA4" i="1" s="1"/>
  <c r="WX4" i="1"/>
  <c r="WM4" i="1"/>
  <c r="WN4" i="1" s="1"/>
  <c r="WO4" i="1" s="1"/>
  <c r="WP4" i="1" s="1"/>
  <c r="WC4" i="1"/>
  <c r="WD4" i="1" s="1"/>
  <c r="WE4" i="1" s="1"/>
  <c r="WB4" i="1"/>
  <c r="VR4" i="1"/>
  <c r="VS4" i="1" s="1"/>
  <c r="VT4" i="1" s="1"/>
  <c r="VQ4" i="1"/>
  <c r="VF4" i="1"/>
  <c r="VG4" i="1" s="1"/>
  <c r="VH4" i="1" s="1"/>
  <c r="VI4" i="1" s="1"/>
  <c r="UV4" i="1"/>
  <c r="UW4" i="1" s="1"/>
  <c r="UX4" i="1" s="1"/>
  <c r="UU4" i="1"/>
  <c r="UJ4" i="1"/>
  <c r="UK4" i="1" s="1"/>
  <c r="UL4" i="1" s="1"/>
  <c r="UM4" i="1" s="1"/>
  <c r="TY4" i="1"/>
  <c r="TZ4" i="1" s="1"/>
  <c r="UA4" i="1" s="1"/>
  <c r="UB4" i="1" s="1"/>
  <c r="TO4" i="1"/>
  <c r="TP4" i="1" s="1"/>
  <c r="TQ4" i="1" s="1"/>
  <c r="TN4" i="1"/>
  <c r="TC4" i="1"/>
  <c r="TD4" i="1" s="1"/>
  <c r="TE4" i="1" s="1"/>
  <c r="TF4" i="1" s="1"/>
  <c r="SS4" i="1"/>
  <c r="ST4" i="1" s="1"/>
  <c r="SU4" i="1" s="1"/>
  <c r="SR4" i="1"/>
  <c r="SH4" i="1"/>
  <c r="SI4" i="1" s="1"/>
  <c r="SJ4" i="1" s="1"/>
  <c r="SG4" i="1"/>
  <c r="RV4" i="1"/>
  <c r="RW4" i="1" s="1"/>
  <c r="RX4" i="1" s="1"/>
  <c r="RY4" i="1" s="1"/>
  <c r="RK4" i="1"/>
  <c r="RL4" i="1" s="1"/>
  <c r="RM4" i="1" s="1"/>
  <c r="RN4" i="1" s="1"/>
  <c r="RA4" i="1"/>
  <c r="RB4" i="1" s="1"/>
  <c r="RC4" i="1" s="1"/>
  <c r="QZ4" i="1"/>
  <c r="QO4" i="1"/>
  <c r="QP4" i="1" s="1"/>
  <c r="QQ4" i="1" s="1"/>
  <c r="QR4" i="1" s="1"/>
  <c r="QE4" i="1"/>
  <c r="QF4" i="1" s="1"/>
  <c r="QG4" i="1" s="1"/>
  <c r="QD4" i="1"/>
  <c r="PS4" i="1"/>
  <c r="PT4" i="1" s="1"/>
  <c r="PU4" i="1" s="1"/>
  <c r="PV4" i="1" s="1"/>
  <c r="PI4" i="1"/>
  <c r="PJ4" i="1" s="1"/>
  <c r="PK4" i="1" s="1"/>
  <c r="PH4" i="1"/>
  <c r="OW4" i="1"/>
  <c r="OX4" i="1" s="1"/>
  <c r="OY4" i="1" s="1"/>
  <c r="OZ4" i="1" s="1"/>
  <c r="OL4" i="1"/>
  <c r="OM4" i="1" s="1"/>
  <c r="ON4" i="1" s="1"/>
  <c r="OO4" i="1" s="1"/>
  <c r="OB4" i="1"/>
  <c r="OC4" i="1" s="1"/>
  <c r="OD4" i="1" s="1"/>
  <c r="OA4" i="1"/>
  <c r="NQ4" i="1"/>
  <c r="NR4" i="1" s="1"/>
  <c r="NS4" i="1" s="1"/>
  <c r="NP4" i="1"/>
  <c r="NE4" i="1"/>
  <c r="NF4" i="1" s="1"/>
  <c r="NG4" i="1" s="1"/>
  <c r="NH4" i="1" s="1"/>
  <c r="MU4" i="1"/>
  <c r="MV4" i="1" s="1"/>
  <c r="MW4" i="1" s="1"/>
  <c r="MT4" i="1"/>
  <c r="MJ4" i="1"/>
  <c r="MK4" i="1" s="1"/>
  <c r="ML4" i="1" s="1"/>
  <c r="MI4" i="1"/>
  <c r="LY4" i="1"/>
  <c r="LZ4" i="1" s="1"/>
  <c r="MA4" i="1" s="1"/>
  <c r="LX4" i="1"/>
  <c r="LN4" i="1"/>
  <c r="LO4" i="1" s="1"/>
  <c r="LP4" i="1" s="1"/>
  <c r="LM4" i="1"/>
  <c r="LC4" i="1"/>
  <c r="LD4" i="1" s="1"/>
  <c r="LE4" i="1" s="1"/>
  <c r="LB4" i="1"/>
  <c r="KR4" i="1"/>
  <c r="KS4" i="1" s="1"/>
  <c r="KT4" i="1" s="1"/>
  <c r="KQ4" i="1"/>
  <c r="KF4" i="1"/>
  <c r="KG4" i="1" s="1"/>
  <c r="KH4" i="1" s="1"/>
  <c r="KI4" i="1" s="1"/>
  <c r="JV4" i="1"/>
  <c r="JW4" i="1" s="1"/>
  <c r="JX4" i="1" s="1"/>
  <c r="JU4" i="1"/>
  <c r="JJ4" i="1"/>
  <c r="JK4" i="1" s="1"/>
  <c r="JL4" i="1" s="1"/>
  <c r="JM4" i="1" s="1"/>
  <c r="IZ4" i="1"/>
  <c r="JA4" i="1" s="1"/>
  <c r="JB4" i="1" s="1"/>
  <c r="IY4" i="1"/>
  <c r="IO4" i="1"/>
  <c r="IP4" i="1" s="1"/>
  <c r="IQ4" i="1" s="1"/>
  <c r="IN4" i="1"/>
  <c r="IC4" i="1"/>
  <c r="ID4" i="1" s="1"/>
  <c r="IE4" i="1" s="1"/>
  <c r="IF4" i="1" s="1"/>
  <c r="HS4" i="1"/>
  <c r="HT4" i="1" s="1"/>
  <c r="HU4" i="1" s="1"/>
  <c r="HR4" i="1"/>
  <c r="HG4" i="1"/>
  <c r="HH4" i="1" s="1"/>
  <c r="HI4" i="1" s="1"/>
  <c r="HJ4" i="1" s="1"/>
  <c r="GW4" i="1"/>
  <c r="GX4" i="1" s="1"/>
  <c r="GY4" i="1" s="1"/>
  <c r="GV4" i="1"/>
  <c r="GL4" i="1"/>
  <c r="GM4" i="1" s="1"/>
  <c r="GN4" i="1" s="1"/>
  <c r="GK4" i="1"/>
  <c r="GA4" i="1"/>
  <c r="GB4" i="1" s="1"/>
  <c r="GC4" i="1" s="1"/>
  <c r="FZ4" i="1"/>
  <c r="FP4" i="1"/>
  <c r="FQ4" i="1" s="1"/>
  <c r="FR4" i="1" s="1"/>
  <c r="FO4" i="1"/>
  <c r="FD4" i="1"/>
  <c r="FE4" i="1" s="1"/>
  <c r="FF4" i="1" s="1"/>
  <c r="FG4" i="1" s="1"/>
  <c r="ET4" i="1"/>
  <c r="EU4" i="1" s="1"/>
  <c r="EV4" i="1" s="1"/>
  <c r="ES4" i="1"/>
  <c r="EH4" i="1"/>
  <c r="EI4" i="1" s="1"/>
  <c r="EJ4" i="1" s="1"/>
  <c r="EK4" i="1" s="1"/>
  <c r="DX4" i="1"/>
  <c r="DY4" i="1" s="1"/>
  <c r="DZ4" i="1" s="1"/>
  <c r="DW4" i="1"/>
  <c r="DM4" i="1"/>
  <c r="DN4" i="1" s="1"/>
  <c r="DO4" i="1" s="1"/>
  <c r="DL4" i="1"/>
  <c r="DB4" i="1"/>
  <c r="DC4" i="1" s="1"/>
  <c r="DD4" i="1" s="1"/>
  <c r="DA4" i="1"/>
  <c r="CQ4" i="1"/>
  <c r="CR4" i="1" s="1"/>
  <c r="CS4" i="1" s="1"/>
  <c r="CP4" i="1"/>
  <c r="CE4" i="1"/>
  <c r="CF4" i="1" s="1"/>
  <c r="CG4" i="1" s="1"/>
  <c r="CH4" i="1" s="1"/>
  <c r="BU4" i="1"/>
  <c r="BV4" i="1" s="1"/>
  <c r="BW4" i="1" s="1"/>
  <c r="BT4" i="1"/>
  <c r="BI4" i="1"/>
  <c r="BJ4" i="1" s="1"/>
  <c r="BK4" i="1" s="1"/>
  <c r="BL4" i="1" s="1"/>
  <c r="AY4" i="1"/>
  <c r="AZ4" i="1" s="1"/>
  <c r="BA4" i="1" s="1"/>
  <c r="AX4" i="1"/>
  <c r="AM4" i="1"/>
  <c r="AN4" i="1" s="1"/>
  <c r="AO4" i="1" s="1"/>
  <c r="AP4" i="1" s="1"/>
  <c r="AC4" i="1"/>
  <c r="AD4" i="1" s="1"/>
  <c r="AE4" i="1" s="1"/>
  <c r="AB4" i="1"/>
  <c r="R4" i="1"/>
  <c r="S4" i="1" s="1"/>
  <c r="T4" i="1" s="1"/>
  <c r="Q4" i="1"/>
  <c r="F4" i="1"/>
  <c r="G4" i="1" s="1"/>
  <c r="H4" i="1" s="1"/>
  <c r="I4" i="1" s="1"/>
  <c r="CLJ3" i="1"/>
  <c r="CLK3" i="1" s="1"/>
  <c r="CLL3" i="1" s="1"/>
  <c r="CLI3" i="1"/>
  <c r="CKX3" i="1"/>
  <c r="CKY3" i="1" s="1"/>
  <c r="CKZ3" i="1" s="1"/>
  <c r="CLA3" i="1" s="1"/>
  <c r="CKN3" i="1"/>
  <c r="CKO3" i="1" s="1"/>
  <c r="CKP3" i="1" s="1"/>
  <c r="CKM3" i="1"/>
  <c r="CKB3" i="1"/>
  <c r="CKC3" i="1" s="1"/>
  <c r="CKD3" i="1" s="1"/>
  <c r="CKE3" i="1" s="1"/>
  <c r="CJR3" i="1"/>
  <c r="CJS3" i="1" s="1"/>
  <c r="CJT3" i="1" s="1"/>
  <c r="CJQ3" i="1"/>
  <c r="CJG3" i="1"/>
  <c r="CJH3" i="1" s="1"/>
  <c r="CJI3" i="1" s="1"/>
  <c r="CJF3" i="1"/>
  <c r="CIU3" i="1"/>
  <c r="CIV3" i="1" s="1"/>
  <c r="CIW3" i="1" s="1"/>
  <c r="CIX3" i="1" s="1"/>
  <c r="CIK3" i="1"/>
  <c r="CIL3" i="1" s="1"/>
  <c r="CIM3" i="1" s="1"/>
  <c r="CIJ3" i="1"/>
  <c r="CHY3" i="1"/>
  <c r="CHZ3" i="1" s="1"/>
  <c r="CIA3" i="1" s="1"/>
  <c r="CIB3" i="1" s="1"/>
  <c r="CHO3" i="1"/>
  <c r="CHP3" i="1" s="1"/>
  <c r="CHQ3" i="1" s="1"/>
  <c r="CHN3" i="1"/>
  <c r="CHC3" i="1"/>
  <c r="CHD3" i="1" s="1"/>
  <c r="CHE3" i="1" s="1"/>
  <c r="CHF3" i="1" s="1"/>
  <c r="CGS3" i="1"/>
  <c r="CGT3" i="1" s="1"/>
  <c r="CGU3" i="1" s="1"/>
  <c r="CGR3" i="1"/>
  <c r="CGH3" i="1"/>
  <c r="CGI3" i="1" s="1"/>
  <c r="CGJ3" i="1" s="1"/>
  <c r="CGG3" i="1"/>
  <c r="CFW3" i="1"/>
  <c r="CFX3" i="1" s="1"/>
  <c r="CFY3" i="1" s="1"/>
  <c r="CFV3" i="1"/>
  <c r="CFL3" i="1"/>
  <c r="CFM3" i="1" s="1"/>
  <c r="CFN3" i="1" s="1"/>
  <c r="CFK3" i="1"/>
  <c r="CEZ3" i="1"/>
  <c r="CFA3" i="1" s="1"/>
  <c r="CFB3" i="1" s="1"/>
  <c r="CFC3" i="1" s="1"/>
  <c r="CEP3" i="1"/>
  <c r="CEQ3" i="1" s="1"/>
  <c r="CER3" i="1" s="1"/>
  <c r="CEO3" i="1"/>
  <c r="CEE3" i="1"/>
  <c r="CEF3" i="1" s="1"/>
  <c r="CEG3" i="1" s="1"/>
  <c r="CED3" i="1"/>
  <c r="CDT3" i="1"/>
  <c r="CDU3" i="1" s="1"/>
  <c r="CDV3" i="1" s="1"/>
  <c r="CDS3" i="1"/>
  <c r="CDI3" i="1"/>
  <c r="CDJ3" i="1" s="1"/>
  <c r="CDK3" i="1" s="1"/>
  <c r="CDH3" i="1"/>
  <c r="CCW3" i="1"/>
  <c r="CCX3" i="1" s="1"/>
  <c r="CCY3" i="1" s="1"/>
  <c r="CCZ3" i="1" s="1"/>
  <c r="CCM3" i="1"/>
  <c r="CCN3" i="1" s="1"/>
  <c r="CCO3" i="1" s="1"/>
  <c r="CCL3" i="1"/>
  <c r="CCA3" i="1"/>
  <c r="CCB3" i="1" s="1"/>
  <c r="CCC3" i="1" s="1"/>
  <c r="CCD3" i="1" s="1"/>
  <c r="CBQ3" i="1"/>
  <c r="CBR3" i="1" s="1"/>
  <c r="CBS3" i="1" s="1"/>
  <c r="CBP3" i="1"/>
  <c r="CBF3" i="1"/>
  <c r="CBG3" i="1" s="1"/>
  <c r="CBH3" i="1" s="1"/>
  <c r="CBE3" i="1"/>
  <c r="CAU3" i="1"/>
  <c r="CAV3" i="1" s="1"/>
  <c r="CAW3" i="1" s="1"/>
  <c r="CAT3" i="1"/>
  <c r="CAJ3" i="1"/>
  <c r="CAK3" i="1" s="1"/>
  <c r="CAL3" i="1" s="1"/>
  <c r="CAI3" i="1"/>
  <c r="BZY3" i="1"/>
  <c r="BZZ3" i="1" s="1"/>
  <c r="CAA3" i="1" s="1"/>
  <c r="BZX3" i="1"/>
  <c r="BZN3" i="1"/>
  <c r="BZO3" i="1" s="1"/>
  <c r="BZP3" i="1" s="1"/>
  <c r="BZM3" i="1"/>
  <c r="BZB3" i="1"/>
  <c r="BZC3" i="1" s="1"/>
  <c r="BZD3" i="1" s="1"/>
  <c r="BZE3" i="1" s="1"/>
  <c r="BYR3" i="1"/>
  <c r="BYS3" i="1" s="1"/>
  <c r="BYT3" i="1" s="1"/>
  <c r="BYQ3" i="1"/>
  <c r="BYF3" i="1"/>
  <c r="BYG3" i="1" s="1"/>
  <c r="BYH3" i="1" s="1"/>
  <c r="BYI3" i="1" s="1"/>
  <c r="BXV3" i="1"/>
  <c r="BXW3" i="1" s="1"/>
  <c r="BXX3" i="1" s="1"/>
  <c r="BXU3" i="1"/>
  <c r="BXK3" i="1"/>
  <c r="BXL3" i="1" s="1"/>
  <c r="BXM3" i="1" s="1"/>
  <c r="BXJ3" i="1"/>
  <c r="BWZ3" i="1"/>
  <c r="BXA3" i="1" s="1"/>
  <c r="BXB3" i="1" s="1"/>
  <c r="BWY3" i="1"/>
  <c r="BWO3" i="1"/>
  <c r="BWP3" i="1" s="1"/>
  <c r="BWQ3" i="1" s="1"/>
  <c r="BWN3" i="1"/>
  <c r="BWC3" i="1"/>
  <c r="BWD3" i="1" s="1"/>
  <c r="BWE3" i="1" s="1"/>
  <c r="BWF3" i="1" s="1"/>
  <c r="BVS3" i="1"/>
  <c r="BVT3" i="1" s="1"/>
  <c r="BVU3" i="1" s="1"/>
  <c r="BVR3" i="1"/>
  <c r="BVG3" i="1"/>
  <c r="BVH3" i="1" s="1"/>
  <c r="BVI3" i="1" s="1"/>
  <c r="BVJ3" i="1" s="1"/>
  <c r="BUW3" i="1"/>
  <c r="BUX3" i="1" s="1"/>
  <c r="BUY3" i="1" s="1"/>
  <c r="BUV3" i="1"/>
  <c r="BUL3" i="1"/>
  <c r="BUM3" i="1" s="1"/>
  <c r="BUN3" i="1" s="1"/>
  <c r="BUK3" i="1"/>
  <c r="BTZ3" i="1"/>
  <c r="BUA3" i="1" s="1"/>
  <c r="BUB3" i="1" s="1"/>
  <c r="BUC3" i="1" s="1"/>
  <c r="BTP3" i="1"/>
  <c r="BTQ3" i="1" s="1"/>
  <c r="BTR3" i="1" s="1"/>
  <c r="BTO3" i="1"/>
  <c r="BTD3" i="1"/>
  <c r="BTE3" i="1" s="1"/>
  <c r="BTF3" i="1" s="1"/>
  <c r="BTG3" i="1" s="1"/>
  <c r="BST3" i="1"/>
  <c r="BSU3" i="1" s="1"/>
  <c r="BSV3" i="1" s="1"/>
  <c r="BSS3" i="1"/>
  <c r="BSH3" i="1"/>
  <c r="BSI3" i="1" s="1"/>
  <c r="BSJ3" i="1" s="1"/>
  <c r="BSK3" i="1" s="1"/>
  <c r="BRX3" i="1"/>
  <c r="BRY3" i="1" s="1"/>
  <c r="BRZ3" i="1" s="1"/>
  <c r="BRW3" i="1"/>
  <c r="BRM3" i="1"/>
  <c r="BRN3" i="1" s="1"/>
  <c r="BRO3" i="1" s="1"/>
  <c r="BRL3" i="1"/>
  <c r="BRA3" i="1"/>
  <c r="BRB3" i="1" s="1"/>
  <c r="BRC3" i="1" s="1"/>
  <c r="BRD3" i="1" s="1"/>
  <c r="BQQ3" i="1"/>
  <c r="BQR3" i="1" s="1"/>
  <c r="BQS3" i="1" s="1"/>
  <c r="BQP3" i="1"/>
  <c r="BQE3" i="1"/>
  <c r="BQF3" i="1" s="1"/>
  <c r="BQG3" i="1" s="1"/>
  <c r="BQH3" i="1" s="1"/>
  <c r="BPU3" i="1"/>
  <c r="BPV3" i="1" s="1"/>
  <c r="BPW3" i="1" s="1"/>
  <c r="BPT3" i="1"/>
  <c r="BPI3" i="1"/>
  <c r="BPJ3" i="1" s="1"/>
  <c r="BPK3" i="1" s="1"/>
  <c r="BPL3" i="1" s="1"/>
  <c r="BOY3" i="1"/>
  <c r="BOZ3" i="1" s="1"/>
  <c r="BPA3" i="1" s="1"/>
  <c r="BOX3" i="1"/>
  <c r="BON3" i="1"/>
  <c r="BOO3" i="1" s="1"/>
  <c r="BOP3" i="1" s="1"/>
  <c r="BOM3" i="1"/>
  <c r="BOB3" i="1"/>
  <c r="BOC3" i="1" s="1"/>
  <c r="BOD3" i="1" s="1"/>
  <c r="BOE3" i="1" s="1"/>
  <c r="BNR3" i="1"/>
  <c r="BNS3" i="1" s="1"/>
  <c r="BNT3" i="1" s="1"/>
  <c r="BNQ3" i="1"/>
  <c r="BNF3" i="1"/>
  <c r="BNG3" i="1" s="1"/>
  <c r="BNH3" i="1" s="1"/>
  <c r="BNI3" i="1" s="1"/>
  <c r="BMV3" i="1"/>
  <c r="BMW3" i="1" s="1"/>
  <c r="BMX3" i="1" s="1"/>
  <c r="BMU3" i="1"/>
  <c r="BMJ3" i="1"/>
  <c r="BMK3" i="1" s="1"/>
  <c r="BML3" i="1" s="1"/>
  <c r="BMM3" i="1" s="1"/>
  <c r="BLZ3" i="1"/>
  <c r="BMA3" i="1" s="1"/>
  <c r="BMB3" i="1" s="1"/>
  <c r="BLY3" i="1"/>
  <c r="BLO3" i="1"/>
  <c r="BLP3" i="1" s="1"/>
  <c r="BLQ3" i="1" s="1"/>
  <c r="BLN3" i="1"/>
  <c r="BLD3" i="1"/>
  <c r="BLE3" i="1" s="1"/>
  <c r="BLF3" i="1" s="1"/>
  <c r="BLC3" i="1"/>
  <c r="BKS3" i="1"/>
  <c r="BKT3" i="1" s="1"/>
  <c r="BKU3" i="1" s="1"/>
  <c r="BKR3" i="1"/>
  <c r="BKG3" i="1"/>
  <c r="BKH3" i="1" s="1"/>
  <c r="BKI3" i="1" s="1"/>
  <c r="BKJ3" i="1" s="1"/>
  <c r="BJW3" i="1"/>
  <c r="BJX3" i="1" s="1"/>
  <c r="BJY3" i="1" s="1"/>
  <c r="BJV3" i="1"/>
  <c r="BJL3" i="1"/>
  <c r="BJM3" i="1" s="1"/>
  <c r="BJN3" i="1" s="1"/>
  <c r="BJK3" i="1"/>
  <c r="BJA3" i="1"/>
  <c r="BJB3" i="1" s="1"/>
  <c r="BJC3" i="1" s="1"/>
  <c r="BIZ3" i="1"/>
  <c r="BIP3" i="1"/>
  <c r="BIQ3" i="1" s="1"/>
  <c r="BIR3" i="1" s="1"/>
  <c r="BIO3" i="1"/>
  <c r="BIE3" i="1"/>
  <c r="BIF3" i="1" s="1"/>
  <c r="BIG3" i="1" s="1"/>
  <c r="BID3" i="1"/>
  <c r="BHT3" i="1"/>
  <c r="BHU3" i="1" s="1"/>
  <c r="BHV3" i="1" s="1"/>
  <c r="BHS3" i="1"/>
  <c r="BHH3" i="1"/>
  <c r="BHI3" i="1" s="1"/>
  <c r="BHJ3" i="1" s="1"/>
  <c r="BHK3" i="1" s="1"/>
  <c r="BGX3" i="1"/>
  <c r="BGY3" i="1" s="1"/>
  <c r="BGZ3" i="1" s="1"/>
  <c r="BGW3" i="1"/>
  <c r="BGL3" i="1"/>
  <c r="BGM3" i="1" s="1"/>
  <c r="BGN3" i="1" s="1"/>
  <c r="BGO3" i="1" s="1"/>
  <c r="BGB3" i="1"/>
  <c r="BGC3" i="1" s="1"/>
  <c r="BGD3" i="1" s="1"/>
  <c r="BGA3" i="1"/>
  <c r="BFQ3" i="1"/>
  <c r="BFR3" i="1" s="1"/>
  <c r="BFS3" i="1" s="1"/>
  <c r="BFP3" i="1"/>
  <c r="BFE3" i="1"/>
  <c r="BFF3" i="1" s="1"/>
  <c r="BFG3" i="1" s="1"/>
  <c r="BFH3" i="1" s="1"/>
  <c r="BEU3" i="1"/>
  <c r="BEV3" i="1" s="1"/>
  <c r="BEW3" i="1" s="1"/>
  <c r="BET3" i="1"/>
  <c r="BEI3" i="1"/>
  <c r="BEJ3" i="1" s="1"/>
  <c r="BEK3" i="1" s="1"/>
  <c r="BEL3" i="1" s="1"/>
  <c r="BDY3" i="1"/>
  <c r="BDZ3" i="1" s="1"/>
  <c r="BEA3" i="1" s="1"/>
  <c r="BDX3" i="1"/>
  <c r="BDN3" i="1"/>
  <c r="BDO3" i="1" s="1"/>
  <c r="BDP3" i="1" s="1"/>
  <c r="BDM3" i="1"/>
  <c r="BDC3" i="1"/>
  <c r="BDD3" i="1" s="1"/>
  <c r="BDE3" i="1" s="1"/>
  <c r="BDB3" i="1"/>
  <c r="BCR3" i="1"/>
  <c r="BCS3" i="1" s="1"/>
  <c r="BCT3" i="1" s="1"/>
  <c r="BCQ3" i="1"/>
  <c r="BCF3" i="1"/>
  <c r="BCG3" i="1" s="1"/>
  <c r="BCH3" i="1" s="1"/>
  <c r="BCI3" i="1" s="1"/>
  <c r="BBV3" i="1"/>
  <c r="BBW3" i="1" s="1"/>
  <c r="BBX3" i="1" s="1"/>
  <c r="BBU3" i="1"/>
  <c r="BBJ3" i="1"/>
  <c r="BBK3" i="1" s="1"/>
  <c r="BBL3" i="1" s="1"/>
  <c r="BBM3" i="1" s="1"/>
  <c r="BAZ3" i="1"/>
  <c r="BBA3" i="1" s="1"/>
  <c r="BBB3" i="1" s="1"/>
  <c r="BAY3" i="1"/>
  <c r="BAO3" i="1"/>
  <c r="BAP3" i="1" s="1"/>
  <c r="BAQ3" i="1" s="1"/>
  <c r="BAN3" i="1"/>
  <c r="BAD3" i="1"/>
  <c r="BAE3" i="1" s="1"/>
  <c r="BAF3" i="1" s="1"/>
  <c r="BAC3" i="1"/>
  <c r="AZS3" i="1"/>
  <c r="AZT3" i="1" s="1"/>
  <c r="AZU3" i="1" s="1"/>
  <c r="AZR3" i="1"/>
  <c r="AZG3" i="1"/>
  <c r="AZH3" i="1" s="1"/>
  <c r="AZI3" i="1" s="1"/>
  <c r="AZJ3" i="1" s="1"/>
  <c r="AYW3" i="1"/>
  <c r="AYX3" i="1" s="1"/>
  <c r="AYY3" i="1" s="1"/>
  <c r="AYV3" i="1"/>
  <c r="AYK3" i="1"/>
  <c r="AYL3" i="1" s="1"/>
  <c r="AYM3" i="1" s="1"/>
  <c r="AYN3" i="1" s="1"/>
  <c r="AYA3" i="1"/>
  <c r="AYB3" i="1" s="1"/>
  <c r="AYC3" i="1" s="1"/>
  <c r="AXZ3" i="1"/>
  <c r="AXO3" i="1"/>
  <c r="AXP3" i="1" s="1"/>
  <c r="AXQ3" i="1" s="1"/>
  <c r="AXR3" i="1" s="1"/>
  <c r="AXE3" i="1"/>
  <c r="AXF3" i="1" s="1"/>
  <c r="AXG3" i="1" s="1"/>
  <c r="AXD3" i="1"/>
  <c r="AWT3" i="1"/>
  <c r="AWU3" i="1" s="1"/>
  <c r="AWV3" i="1" s="1"/>
  <c r="AWS3" i="1"/>
  <c r="AWH3" i="1"/>
  <c r="AWI3" i="1" s="1"/>
  <c r="AWJ3" i="1" s="1"/>
  <c r="AWK3" i="1" s="1"/>
  <c r="AVX3" i="1"/>
  <c r="AVY3" i="1" s="1"/>
  <c r="AVZ3" i="1" s="1"/>
  <c r="AVW3" i="1"/>
  <c r="AVL3" i="1"/>
  <c r="AVM3" i="1" s="1"/>
  <c r="AVN3" i="1" s="1"/>
  <c r="AVO3" i="1" s="1"/>
  <c r="AVB3" i="1"/>
  <c r="AVC3" i="1" s="1"/>
  <c r="AVD3" i="1" s="1"/>
  <c r="AVA3" i="1"/>
  <c r="AUP3" i="1"/>
  <c r="AUQ3" i="1" s="1"/>
  <c r="AUR3" i="1" s="1"/>
  <c r="AUS3" i="1" s="1"/>
  <c r="AUF3" i="1"/>
  <c r="AUG3" i="1" s="1"/>
  <c r="AUH3" i="1" s="1"/>
  <c r="AUE3" i="1"/>
  <c r="ATU3" i="1"/>
  <c r="ATV3" i="1" s="1"/>
  <c r="ATW3" i="1" s="1"/>
  <c r="ATT3" i="1"/>
  <c r="ATI3" i="1"/>
  <c r="ATJ3" i="1" s="1"/>
  <c r="ATK3" i="1" s="1"/>
  <c r="ATL3" i="1" s="1"/>
  <c r="ASY3" i="1"/>
  <c r="ASZ3" i="1" s="1"/>
  <c r="ATA3" i="1" s="1"/>
  <c r="ASX3" i="1"/>
  <c r="ASM3" i="1"/>
  <c r="ASN3" i="1" s="1"/>
  <c r="ASO3" i="1" s="1"/>
  <c r="ASP3" i="1" s="1"/>
  <c r="ASC3" i="1"/>
  <c r="ASD3" i="1" s="1"/>
  <c r="ASE3" i="1" s="1"/>
  <c r="ASB3" i="1"/>
  <c r="ARQ3" i="1"/>
  <c r="ARR3" i="1" s="1"/>
  <c r="ARS3" i="1" s="1"/>
  <c r="ART3" i="1" s="1"/>
  <c r="ARG3" i="1"/>
  <c r="ARH3" i="1" s="1"/>
  <c r="ARI3" i="1" s="1"/>
  <c r="ARF3" i="1"/>
  <c r="AQV3" i="1"/>
  <c r="AQW3" i="1" s="1"/>
  <c r="AQX3" i="1" s="1"/>
  <c r="AQU3" i="1"/>
  <c r="AQK3" i="1"/>
  <c r="AQL3" i="1" s="1"/>
  <c r="AQM3" i="1" s="1"/>
  <c r="AQJ3" i="1"/>
  <c r="APZ3" i="1"/>
  <c r="AQA3" i="1" s="1"/>
  <c r="AQB3" i="1" s="1"/>
  <c r="APY3" i="1"/>
  <c r="APN3" i="1"/>
  <c r="APO3" i="1" s="1"/>
  <c r="APP3" i="1" s="1"/>
  <c r="APQ3" i="1" s="1"/>
  <c r="APD3" i="1"/>
  <c r="APE3" i="1" s="1"/>
  <c r="APF3" i="1" s="1"/>
  <c r="APC3" i="1"/>
  <c r="AOS3" i="1"/>
  <c r="AOT3" i="1" s="1"/>
  <c r="AOU3" i="1" s="1"/>
  <c r="AOR3" i="1"/>
  <c r="AOH3" i="1"/>
  <c r="AOI3" i="1" s="1"/>
  <c r="AOJ3" i="1" s="1"/>
  <c r="AOG3" i="1"/>
  <c r="ANV3" i="1"/>
  <c r="ANW3" i="1" s="1"/>
  <c r="ANX3" i="1" s="1"/>
  <c r="ANY3" i="1" s="1"/>
  <c r="ANL3" i="1"/>
  <c r="ANM3" i="1" s="1"/>
  <c r="ANN3" i="1" s="1"/>
  <c r="ANK3" i="1"/>
  <c r="ANA3" i="1"/>
  <c r="ANB3" i="1" s="1"/>
  <c r="ANC3" i="1" s="1"/>
  <c r="AMZ3" i="1"/>
  <c r="AMO3" i="1"/>
  <c r="AMP3" i="1" s="1"/>
  <c r="AMQ3" i="1" s="1"/>
  <c r="AMR3" i="1" s="1"/>
  <c r="AMD3" i="1"/>
  <c r="AME3" i="1" s="1"/>
  <c r="AMF3" i="1" s="1"/>
  <c r="AMG3" i="1" s="1"/>
  <c r="ALS3" i="1"/>
  <c r="ALT3" i="1" s="1"/>
  <c r="ALU3" i="1" s="1"/>
  <c r="ALV3" i="1" s="1"/>
  <c r="ALH3" i="1"/>
  <c r="ALI3" i="1" s="1"/>
  <c r="ALJ3" i="1" s="1"/>
  <c r="ALK3" i="1" s="1"/>
  <c r="AKW3" i="1"/>
  <c r="AKX3" i="1" s="1"/>
  <c r="AKY3" i="1" s="1"/>
  <c r="AKZ3" i="1" s="1"/>
  <c r="AKL3" i="1"/>
  <c r="AKM3" i="1" s="1"/>
  <c r="AKN3" i="1" s="1"/>
  <c r="AKO3" i="1" s="1"/>
  <c r="AKA3" i="1"/>
  <c r="AKB3" i="1" s="1"/>
  <c r="AKC3" i="1" s="1"/>
  <c r="AKD3" i="1" s="1"/>
  <c r="AJQ3" i="1"/>
  <c r="AJR3" i="1" s="1"/>
  <c r="AJS3" i="1" s="1"/>
  <c r="AJP3" i="1"/>
  <c r="AJE3" i="1"/>
  <c r="AJF3" i="1" s="1"/>
  <c r="AJG3" i="1" s="1"/>
  <c r="AJH3" i="1" s="1"/>
  <c r="AIT3" i="1"/>
  <c r="AIU3" i="1" s="1"/>
  <c r="AIV3" i="1" s="1"/>
  <c r="AIW3" i="1" s="1"/>
  <c r="AII3" i="1"/>
  <c r="AIJ3" i="1" s="1"/>
  <c r="AIK3" i="1" s="1"/>
  <c r="AIL3" i="1" s="1"/>
  <c r="AHX3" i="1"/>
  <c r="AHY3" i="1" s="1"/>
  <c r="AHZ3" i="1" s="1"/>
  <c r="AIA3" i="1" s="1"/>
  <c r="AHM3" i="1"/>
  <c r="AHN3" i="1" s="1"/>
  <c r="AHO3" i="1" s="1"/>
  <c r="AHP3" i="1" s="1"/>
  <c r="AHB3" i="1"/>
  <c r="AHC3" i="1" s="1"/>
  <c r="AHD3" i="1" s="1"/>
  <c r="AHE3" i="1" s="1"/>
  <c r="AGQ3" i="1"/>
  <c r="AGR3" i="1" s="1"/>
  <c r="AGS3" i="1" s="1"/>
  <c r="AGT3" i="1" s="1"/>
  <c r="AGG3" i="1"/>
  <c r="AGH3" i="1" s="1"/>
  <c r="AGI3" i="1" s="1"/>
  <c r="AGF3" i="1"/>
  <c r="AFU3" i="1"/>
  <c r="AFV3" i="1" s="1"/>
  <c r="AFW3" i="1" s="1"/>
  <c r="AFX3" i="1" s="1"/>
  <c r="AFJ3" i="1"/>
  <c r="AFK3" i="1" s="1"/>
  <c r="AFL3" i="1" s="1"/>
  <c r="AFM3" i="1" s="1"/>
  <c r="AEY3" i="1"/>
  <c r="AEZ3" i="1" s="1"/>
  <c r="AFA3" i="1" s="1"/>
  <c r="AFB3" i="1" s="1"/>
  <c r="AEO3" i="1"/>
  <c r="AEP3" i="1" s="1"/>
  <c r="AEQ3" i="1" s="1"/>
  <c r="AEN3" i="1"/>
  <c r="AEC3" i="1"/>
  <c r="AED3" i="1" s="1"/>
  <c r="AEE3" i="1" s="1"/>
  <c r="AEF3" i="1" s="1"/>
  <c r="ADR3" i="1"/>
  <c r="ADS3" i="1" s="1"/>
  <c r="ADT3" i="1" s="1"/>
  <c r="ADU3" i="1" s="1"/>
  <c r="ADG3" i="1"/>
  <c r="ADH3" i="1" s="1"/>
  <c r="ADI3" i="1" s="1"/>
  <c r="ADJ3" i="1" s="1"/>
  <c r="ACW3" i="1"/>
  <c r="ACX3" i="1" s="1"/>
  <c r="ACY3" i="1" s="1"/>
  <c r="ACV3" i="1"/>
  <c r="ACK3" i="1"/>
  <c r="ACL3" i="1" s="1"/>
  <c r="ACM3" i="1" s="1"/>
  <c r="ACN3" i="1" s="1"/>
  <c r="ACA3" i="1"/>
  <c r="ACB3" i="1" s="1"/>
  <c r="ACC3" i="1" s="1"/>
  <c r="ABZ3" i="1"/>
  <c r="ABP3" i="1"/>
  <c r="ABQ3" i="1" s="1"/>
  <c r="ABR3" i="1" s="1"/>
  <c r="ABO3" i="1"/>
  <c r="ABD3" i="1"/>
  <c r="ABE3" i="1" s="1"/>
  <c r="ABF3" i="1" s="1"/>
  <c r="ABG3" i="1" s="1"/>
  <c r="AAT3" i="1"/>
  <c r="AAU3" i="1" s="1"/>
  <c r="AAV3" i="1" s="1"/>
  <c r="AAS3" i="1"/>
  <c r="AAI3" i="1"/>
  <c r="AAJ3" i="1" s="1"/>
  <c r="AAK3" i="1" s="1"/>
  <c r="AAH3" i="1"/>
  <c r="ZW3" i="1"/>
  <c r="ZX3" i="1" s="1"/>
  <c r="ZY3" i="1" s="1"/>
  <c r="ZZ3" i="1" s="1"/>
  <c r="ZM3" i="1"/>
  <c r="ZN3" i="1" s="1"/>
  <c r="ZO3" i="1" s="1"/>
  <c r="ZL3" i="1"/>
  <c r="ZB3" i="1"/>
  <c r="ZC3" i="1" s="1"/>
  <c r="ZD3" i="1" s="1"/>
  <c r="ZA3" i="1"/>
  <c r="YQ3" i="1"/>
  <c r="YR3" i="1" s="1"/>
  <c r="YS3" i="1" s="1"/>
  <c r="YP3" i="1"/>
  <c r="YE3" i="1"/>
  <c r="YF3" i="1" s="1"/>
  <c r="YG3" i="1" s="1"/>
  <c r="YH3" i="1" s="1"/>
  <c r="XU3" i="1"/>
  <c r="XV3" i="1" s="1"/>
  <c r="XW3" i="1" s="1"/>
  <c r="XT3" i="1"/>
  <c r="XI3" i="1"/>
  <c r="XJ3" i="1" s="1"/>
  <c r="XK3" i="1" s="1"/>
  <c r="XL3" i="1" s="1"/>
  <c r="WY3" i="1"/>
  <c r="WZ3" i="1" s="1"/>
  <c r="XA3" i="1" s="1"/>
  <c r="WX3" i="1"/>
  <c r="WN3" i="1"/>
  <c r="WO3" i="1" s="1"/>
  <c r="WP3" i="1" s="1"/>
  <c r="WM3" i="1"/>
  <c r="WC3" i="1"/>
  <c r="WD3" i="1" s="1"/>
  <c r="WE3" i="1" s="1"/>
  <c r="WB3" i="1"/>
  <c r="VR3" i="1"/>
  <c r="VS3" i="1" s="1"/>
  <c r="VT3" i="1" s="1"/>
  <c r="VQ3" i="1"/>
  <c r="VF3" i="1"/>
  <c r="VG3" i="1" s="1"/>
  <c r="VH3" i="1" s="1"/>
  <c r="VI3" i="1" s="1"/>
  <c r="UU3" i="1"/>
  <c r="UV3" i="1" s="1"/>
  <c r="UW3" i="1" s="1"/>
  <c r="UX3" i="1" s="1"/>
  <c r="UK3" i="1"/>
  <c r="UL3" i="1" s="1"/>
  <c r="UM3" i="1" s="1"/>
  <c r="UJ3" i="1"/>
  <c r="TY3" i="1"/>
  <c r="TZ3" i="1" s="1"/>
  <c r="UA3" i="1" s="1"/>
  <c r="UB3" i="1" s="1"/>
  <c r="TN3" i="1"/>
  <c r="TO3" i="1" s="1"/>
  <c r="TP3" i="1" s="1"/>
  <c r="TQ3" i="1" s="1"/>
  <c r="TD3" i="1"/>
  <c r="TE3" i="1" s="1"/>
  <c r="TF3" i="1" s="1"/>
  <c r="TC3" i="1"/>
  <c r="SS3" i="1"/>
  <c r="ST3" i="1" s="1"/>
  <c r="SU3" i="1" s="1"/>
  <c r="SR3" i="1"/>
  <c r="SG3" i="1"/>
  <c r="SH3" i="1" s="1"/>
  <c r="SI3" i="1" s="1"/>
  <c r="SJ3" i="1" s="1"/>
  <c r="RV3" i="1"/>
  <c r="RW3" i="1" s="1"/>
  <c r="RX3" i="1" s="1"/>
  <c r="RY3" i="1" s="1"/>
  <c r="RK3" i="1"/>
  <c r="RL3" i="1" s="1"/>
  <c r="RM3" i="1" s="1"/>
  <c r="RN3" i="1" s="1"/>
  <c r="QZ3" i="1"/>
  <c r="RA3" i="1" s="1"/>
  <c r="RB3" i="1" s="1"/>
  <c r="RC3" i="1" s="1"/>
  <c r="QP3" i="1"/>
  <c r="QQ3" i="1" s="1"/>
  <c r="QR3" i="1" s="1"/>
  <c r="QO3" i="1"/>
  <c r="QE3" i="1"/>
  <c r="QF3" i="1" s="1"/>
  <c r="QG3" i="1" s="1"/>
  <c r="QD3" i="1"/>
  <c r="PT3" i="1"/>
  <c r="PU3" i="1" s="1"/>
  <c r="PV3" i="1" s="1"/>
  <c r="PS3" i="1"/>
  <c r="PH3" i="1"/>
  <c r="PI3" i="1" s="1"/>
  <c r="PJ3" i="1" s="1"/>
  <c r="PK3" i="1" s="1"/>
  <c r="OX3" i="1"/>
  <c r="OY3" i="1" s="1"/>
  <c r="OZ3" i="1" s="1"/>
  <c r="OW3" i="1"/>
  <c r="OM3" i="1"/>
  <c r="ON3" i="1" s="1"/>
  <c r="OO3" i="1" s="1"/>
  <c r="OL3" i="1"/>
  <c r="OB3" i="1"/>
  <c r="OC3" i="1" s="1"/>
  <c r="OD3" i="1" s="1"/>
  <c r="OA3" i="1"/>
  <c r="NQ3" i="1"/>
  <c r="NR3" i="1" s="1"/>
  <c r="NS3" i="1" s="1"/>
  <c r="NP3" i="1"/>
  <c r="NE3" i="1"/>
  <c r="NF3" i="1" s="1"/>
  <c r="NG3" i="1" s="1"/>
  <c r="NH3" i="1" s="1"/>
  <c r="MU3" i="1"/>
  <c r="MV3" i="1" s="1"/>
  <c r="MW3" i="1" s="1"/>
  <c r="MT3" i="1"/>
  <c r="MI3" i="1"/>
  <c r="MJ3" i="1" s="1"/>
  <c r="MK3" i="1" s="1"/>
  <c r="ML3" i="1" s="1"/>
  <c r="LX3" i="1"/>
  <c r="LY3" i="1" s="1"/>
  <c r="LZ3" i="1" s="1"/>
  <c r="MA3" i="1" s="1"/>
  <c r="LN3" i="1"/>
  <c r="LO3" i="1" s="1"/>
  <c r="LP3" i="1" s="1"/>
  <c r="LM3" i="1"/>
  <c r="LC3" i="1"/>
  <c r="LD3" i="1" s="1"/>
  <c r="LE3" i="1" s="1"/>
  <c r="LB3" i="1"/>
  <c r="KR3" i="1"/>
  <c r="KS3" i="1" s="1"/>
  <c r="KT3" i="1" s="1"/>
  <c r="KQ3" i="1"/>
  <c r="KF3" i="1"/>
  <c r="KG3" i="1" s="1"/>
  <c r="KH3" i="1" s="1"/>
  <c r="KI3" i="1" s="1"/>
  <c r="JV3" i="1"/>
  <c r="JW3" i="1" s="1"/>
  <c r="JX3" i="1" s="1"/>
  <c r="JU3" i="1"/>
  <c r="JK3" i="1"/>
  <c r="JL3" i="1" s="1"/>
  <c r="JM3" i="1" s="1"/>
  <c r="JJ3" i="1"/>
  <c r="IY3" i="1"/>
  <c r="IZ3" i="1" s="1"/>
  <c r="JA3" i="1" s="1"/>
  <c r="JB3" i="1" s="1"/>
  <c r="IN3" i="1"/>
  <c r="IO3" i="1" s="1"/>
  <c r="IP3" i="1" s="1"/>
  <c r="IQ3" i="1" s="1"/>
  <c r="ID3" i="1"/>
  <c r="IE3" i="1" s="1"/>
  <c r="IF3" i="1" s="1"/>
  <c r="IC3" i="1"/>
  <c r="HR3" i="1"/>
  <c r="HS3" i="1" s="1"/>
  <c r="HT3" i="1" s="1"/>
  <c r="HU3" i="1" s="1"/>
  <c r="HG3" i="1"/>
  <c r="HH3" i="1" s="1"/>
  <c r="HI3" i="1" s="1"/>
  <c r="HJ3" i="1" s="1"/>
  <c r="GV3" i="1"/>
  <c r="GW3" i="1" s="1"/>
  <c r="GX3" i="1" s="1"/>
  <c r="GY3" i="1" s="1"/>
  <c r="GK3" i="1"/>
  <c r="GL3" i="1" s="1"/>
  <c r="GM3" i="1" s="1"/>
  <c r="GN3" i="1" s="1"/>
  <c r="FZ3" i="1"/>
  <c r="GA3" i="1" s="1"/>
  <c r="GB3" i="1" s="1"/>
  <c r="GC3" i="1" s="1"/>
  <c r="FP3" i="1"/>
  <c r="FQ3" i="1" s="1"/>
  <c r="FR3" i="1" s="1"/>
  <c r="FO3" i="1"/>
  <c r="FD3" i="1"/>
  <c r="FE3" i="1" s="1"/>
  <c r="FF3" i="1" s="1"/>
  <c r="FG3" i="1" s="1"/>
  <c r="ET3" i="1"/>
  <c r="EU3" i="1" s="1"/>
  <c r="EV3" i="1" s="1"/>
  <c r="ES3" i="1"/>
  <c r="EH3" i="1"/>
  <c r="EI3" i="1" s="1"/>
  <c r="EJ3" i="1" s="1"/>
  <c r="EK3" i="1" s="1"/>
  <c r="DW3" i="1"/>
  <c r="DX3" i="1" s="1"/>
  <c r="DY3" i="1" s="1"/>
  <c r="DZ3" i="1" s="1"/>
  <c r="DL3" i="1"/>
  <c r="DM3" i="1" s="1"/>
  <c r="DN3" i="1" s="1"/>
  <c r="DO3" i="1" s="1"/>
  <c r="DB3" i="1"/>
  <c r="DC3" i="1" s="1"/>
  <c r="DD3" i="1" s="1"/>
  <c r="DA3" i="1"/>
  <c r="CP3" i="1"/>
  <c r="CQ3" i="1" s="1"/>
  <c r="CR3" i="1" s="1"/>
  <c r="CS3" i="1" s="1"/>
  <c r="CF3" i="1"/>
  <c r="CG3" i="1" s="1"/>
  <c r="CH3" i="1" s="1"/>
  <c r="CE3" i="1"/>
  <c r="BT3" i="1"/>
  <c r="BU3" i="1" s="1"/>
  <c r="BV3" i="1" s="1"/>
  <c r="BW3" i="1" s="1"/>
  <c r="BI3" i="1"/>
  <c r="BJ3" i="1" s="1"/>
  <c r="BK3" i="1" s="1"/>
  <c r="BL3" i="1" s="1"/>
  <c r="AX3" i="1"/>
  <c r="AY3" i="1" s="1"/>
  <c r="AZ3" i="1" s="1"/>
  <c r="BA3" i="1" s="1"/>
  <c r="AM3" i="1"/>
  <c r="AN3" i="1" s="1"/>
  <c r="AO3" i="1" s="1"/>
  <c r="AP3" i="1" s="1"/>
  <c r="AB3" i="1"/>
  <c r="AC3" i="1" s="1"/>
  <c r="AD3" i="1" s="1"/>
  <c r="AE3" i="1" s="1"/>
  <c r="Q3" i="1"/>
  <c r="R3" i="1" s="1"/>
  <c r="S3" i="1" s="1"/>
  <c r="T3" i="1" s="1"/>
  <c r="F3" i="1"/>
  <c r="G3" i="1" s="1"/>
  <c r="H3" i="1" s="1"/>
  <c r="I3" i="1" s="1"/>
  <c r="CLJ2" i="1"/>
  <c r="CLK2" i="1" s="1"/>
  <c r="CLL2" i="1" s="1"/>
  <c r="CLI2" i="1"/>
  <c r="CKX2" i="1"/>
  <c r="CKY2" i="1" s="1"/>
  <c r="CKZ2" i="1" s="1"/>
  <c r="CLA2" i="1" s="1"/>
  <c r="CKM2" i="1"/>
  <c r="CKN2" i="1" s="1"/>
  <c r="CKO2" i="1" s="1"/>
  <c r="CKP2" i="1" s="1"/>
  <c r="CKB2" i="1"/>
  <c r="CKC2" i="1" s="1"/>
  <c r="CKD2" i="1" s="1"/>
  <c r="CKE2" i="1" s="1"/>
  <c r="CJR2" i="1"/>
  <c r="CJS2" i="1" s="1"/>
  <c r="CJT2" i="1" s="1"/>
  <c r="CJQ2" i="1"/>
  <c r="CJG2" i="1"/>
  <c r="CJH2" i="1" s="1"/>
  <c r="CJI2" i="1" s="1"/>
  <c r="CJF2" i="1"/>
  <c r="CIU2" i="1"/>
  <c r="CIV2" i="1" s="1"/>
  <c r="CIW2" i="1" s="1"/>
  <c r="CIX2" i="1" s="1"/>
  <c r="CIJ2" i="1"/>
  <c r="CIK2" i="1" s="1"/>
  <c r="CIL2" i="1" s="1"/>
  <c r="CIM2" i="1" s="1"/>
  <c r="CHZ2" i="1"/>
  <c r="CIA2" i="1" s="1"/>
  <c r="CIB2" i="1" s="1"/>
  <c r="CHY2" i="1"/>
  <c r="CHN2" i="1"/>
  <c r="CHO2" i="1" s="1"/>
  <c r="CHP2" i="1" s="1"/>
  <c r="CHQ2" i="1" s="1"/>
  <c r="CHD2" i="1"/>
  <c r="CHE2" i="1" s="1"/>
  <c r="CHF2" i="1" s="1"/>
  <c r="CHC2" i="1"/>
  <c r="CGR2" i="1"/>
  <c r="CGS2" i="1" s="1"/>
  <c r="CGT2" i="1" s="1"/>
  <c r="CGU2" i="1" s="1"/>
  <c r="CGH2" i="1"/>
  <c r="CGI2" i="1" s="1"/>
  <c r="CGJ2" i="1" s="1"/>
  <c r="CGG2" i="1"/>
  <c r="CFV2" i="1"/>
  <c r="CFW2" i="1" s="1"/>
  <c r="CFX2" i="1" s="1"/>
  <c r="CFY2" i="1" s="1"/>
  <c r="CFK2" i="1"/>
  <c r="CFL2" i="1" s="1"/>
  <c r="CFM2" i="1" s="1"/>
  <c r="CFN2" i="1" s="1"/>
  <c r="CFA2" i="1"/>
  <c r="CFB2" i="1" s="1"/>
  <c r="CFC2" i="1" s="1"/>
  <c r="CEZ2" i="1"/>
  <c r="CEO2" i="1"/>
  <c r="CEP2" i="1" s="1"/>
  <c r="CEQ2" i="1" s="1"/>
  <c r="CER2" i="1" s="1"/>
  <c r="CED2" i="1"/>
  <c r="CEE2" i="1" s="1"/>
  <c r="CEF2" i="1" s="1"/>
  <c r="CEG2" i="1" s="1"/>
  <c r="CDS2" i="1"/>
  <c r="CDT2" i="1" s="1"/>
  <c r="CDU2" i="1" s="1"/>
  <c r="CDV2" i="1" s="1"/>
  <c r="CDI2" i="1"/>
  <c r="CDJ2" i="1" s="1"/>
  <c r="CDK2" i="1" s="1"/>
  <c r="CDH2" i="1"/>
  <c r="CCW2" i="1"/>
  <c r="CCX2" i="1" s="1"/>
  <c r="CCY2" i="1" s="1"/>
  <c r="CCZ2" i="1" s="1"/>
  <c r="CCM2" i="1"/>
  <c r="CCN2" i="1" s="1"/>
  <c r="CCO2" i="1" s="1"/>
  <c r="CCL2" i="1"/>
  <c r="CCB2" i="1"/>
  <c r="CCC2" i="1" s="1"/>
  <c r="CCD2" i="1" s="1"/>
  <c r="CCA2" i="1"/>
  <c r="CBQ2" i="1"/>
  <c r="CBR2" i="1" s="1"/>
  <c r="CBS2" i="1" s="1"/>
  <c r="CBP2" i="1"/>
  <c r="CBE2" i="1"/>
  <c r="CBF2" i="1" s="1"/>
  <c r="CBG2" i="1" s="1"/>
  <c r="CBH2" i="1" s="1"/>
  <c r="CAU2" i="1"/>
  <c r="CAV2" i="1" s="1"/>
  <c r="CAW2" i="1" s="1"/>
  <c r="CAT2" i="1"/>
  <c r="CAJ2" i="1"/>
  <c r="CAK2" i="1" s="1"/>
  <c r="CAL2" i="1" s="1"/>
  <c r="CAI2" i="1"/>
  <c r="BZX2" i="1"/>
  <c r="BZY2" i="1" s="1"/>
  <c r="BZZ2" i="1" s="1"/>
  <c r="CAA2" i="1" s="1"/>
  <c r="BZM2" i="1"/>
  <c r="BZN2" i="1" s="1"/>
  <c r="BZO2" i="1" s="1"/>
  <c r="BZP2" i="1" s="1"/>
  <c r="BZC2" i="1"/>
  <c r="BZD2" i="1" s="1"/>
  <c r="BZE2" i="1" s="1"/>
  <c r="BZB2" i="1"/>
  <c r="BYR2" i="1"/>
  <c r="BYS2" i="1" s="1"/>
  <c r="BYT2" i="1" s="1"/>
  <c r="BYQ2" i="1"/>
  <c r="BYF2" i="1"/>
  <c r="BYG2" i="1" s="1"/>
  <c r="BYH2" i="1" s="1"/>
  <c r="BYI2" i="1" s="1"/>
  <c r="BXU2" i="1"/>
  <c r="BXV2" i="1" s="1"/>
  <c r="BXW2" i="1" s="1"/>
  <c r="BXX2" i="1" s="1"/>
  <c r="BXK2" i="1"/>
  <c r="BXL2" i="1" s="1"/>
  <c r="BXM2" i="1" s="1"/>
  <c r="BXJ2" i="1"/>
  <c r="BWY2" i="1"/>
  <c r="BWZ2" i="1" s="1"/>
  <c r="BXA2" i="1" s="1"/>
  <c r="BXB2" i="1" s="1"/>
  <c r="BWO2" i="1"/>
  <c r="BWP2" i="1" s="1"/>
  <c r="BWQ2" i="1" s="1"/>
  <c r="BWN2" i="1"/>
  <c r="BWD2" i="1"/>
  <c r="BWE2" i="1" s="1"/>
  <c r="BWF2" i="1" s="1"/>
  <c r="BWC2" i="1"/>
  <c r="BVR2" i="1"/>
  <c r="BVS2" i="1" s="1"/>
  <c r="BVT2" i="1" s="1"/>
  <c r="BVU2" i="1" s="1"/>
  <c r="BVH2" i="1"/>
  <c r="BVI2" i="1" s="1"/>
  <c r="BVJ2" i="1" s="1"/>
  <c r="BVG2" i="1"/>
  <c r="BUV2" i="1"/>
  <c r="BUW2" i="1" s="1"/>
  <c r="BUX2" i="1" s="1"/>
  <c r="BUY2" i="1" s="1"/>
  <c r="BUL2" i="1"/>
  <c r="BUM2" i="1" s="1"/>
  <c r="BUN2" i="1" s="1"/>
  <c r="BUK2" i="1"/>
  <c r="BTZ2" i="1"/>
  <c r="BUA2" i="1" s="1"/>
  <c r="BUB2" i="1" s="1"/>
  <c r="BUC2" i="1" s="1"/>
  <c r="BTO2" i="1"/>
  <c r="BTP2" i="1" s="1"/>
  <c r="BTQ2" i="1" s="1"/>
  <c r="BTR2" i="1" s="1"/>
  <c r="BTE2" i="1"/>
  <c r="BTF2" i="1" s="1"/>
  <c r="BTG2" i="1" s="1"/>
  <c r="BTD2" i="1"/>
  <c r="BST2" i="1"/>
  <c r="BSU2" i="1" s="1"/>
  <c r="BSV2" i="1" s="1"/>
  <c r="BSS2" i="1"/>
  <c r="BSI2" i="1"/>
  <c r="BSJ2" i="1" s="1"/>
  <c r="BSK2" i="1" s="1"/>
  <c r="BSH2" i="1"/>
  <c r="BRW2" i="1"/>
  <c r="BRX2" i="1" s="1"/>
  <c r="BRY2" i="1" s="1"/>
  <c r="BRZ2" i="1" s="1"/>
  <c r="BRM2" i="1"/>
  <c r="BRN2" i="1" s="1"/>
  <c r="BRO2" i="1" s="1"/>
  <c r="BRL2" i="1"/>
  <c r="BRA2" i="1"/>
  <c r="BRB2" i="1" s="1"/>
  <c r="BRC2" i="1" s="1"/>
  <c r="BRD2" i="1" s="1"/>
  <c r="BQP2" i="1"/>
  <c r="BQQ2" i="1" s="1"/>
  <c r="BQR2" i="1" s="1"/>
  <c r="BQS2" i="1" s="1"/>
  <c r="BQT16" i="1" s="1"/>
  <c r="BQF2" i="1"/>
  <c r="BQG2" i="1" s="1"/>
  <c r="BQH2" i="1" s="1"/>
  <c r="BQE2" i="1"/>
  <c r="BPT2" i="1"/>
  <c r="BPU2" i="1" s="1"/>
  <c r="BPV2" i="1" s="1"/>
  <c r="BPW2" i="1" s="1"/>
  <c r="BPJ2" i="1"/>
  <c r="BPK2" i="1" s="1"/>
  <c r="BPL2" i="1" s="1"/>
  <c r="BPI2" i="1"/>
  <c r="BOY2" i="1"/>
  <c r="BOZ2" i="1" s="1"/>
  <c r="BPA2" i="1" s="1"/>
  <c r="BOX2" i="1"/>
  <c r="BON2" i="1"/>
  <c r="BOO2" i="1" s="1"/>
  <c r="BOP2" i="1" s="1"/>
  <c r="BOM2" i="1"/>
  <c r="BOB2" i="1"/>
  <c r="BOC2" i="1" s="1"/>
  <c r="BOD2" i="1" s="1"/>
  <c r="BOE2" i="1" s="1"/>
  <c r="BNQ2" i="1"/>
  <c r="BNR2" i="1" s="1"/>
  <c r="BNS2" i="1" s="1"/>
  <c r="BNT2" i="1" s="1"/>
  <c r="BNG2" i="1"/>
  <c r="BNH2" i="1" s="1"/>
  <c r="BNI2" i="1" s="1"/>
  <c r="BNF2" i="1"/>
  <c r="BMU2" i="1"/>
  <c r="BMV2" i="1" s="1"/>
  <c r="BMW2" i="1" s="1"/>
  <c r="BMX2" i="1" s="1"/>
  <c r="BMJ2" i="1"/>
  <c r="BMK2" i="1" s="1"/>
  <c r="BML2" i="1" s="1"/>
  <c r="BMM2" i="1" s="1"/>
  <c r="BLZ2" i="1"/>
  <c r="BMA2" i="1" s="1"/>
  <c r="BMB2" i="1" s="1"/>
  <c r="BMC16" i="1" s="1"/>
  <c r="BLY2" i="1"/>
  <c r="BLO2" i="1"/>
  <c r="BLP2" i="1" s="1"/>
  <c r="BLQ2" i="1" s="1"/>
  <c r="BLN2" i="1"/>
  <c r="BLC2" i="1"/>
  <c r="BLD2" i="1" s="1"/>
  <c r="BLE2" i="1" s="1"/>
  <c r="BLF2" i="1" s="1"/>
  <c r="BKS2" i="1"/>
  <c r="BKT2" i="1" s="1"/>
  <c r="BKU2" i="1" s="1"/>
  <c r="BKR2" i="1"/>
  <c r="BKH2" i="1"/>
  <c r="BKI2" i="1" s="1"/>
  <c r="BKJ2" i="1" s="1"/>
  <c r="BKG2" i="1"/>
  <c r="BJW2" i="1"/>
  <c r="BJX2" i="1" s="1"/>
  <c r="BJY2" i="1" s="1"/>
  <c r="BJV2" i="1"/>
  <c r="BJK2" i="1"/>
  <c r="BJL2" i="1" s="1"/>
  <c r="BJM2" i="1" s="1"/>
  <c r="BJN2" i="1" s="1"/>
  <c r="BIZ2" i="1"/>
  <c r="BJA2" i="1" s="1"/>
  <c r="BJB2" i="1" s="1"/>
  <c r="BJC2" i="1" s="1"/>
  <c r="BJD16" i="1" s="1"/>
  <c r="BIP2" i="1"/>
  <c r="BIQ2" i="1" s="1"/>
  <c r="BIR2" i="1" s="1"/>
  <c r="BIO2" i="1"/>
  <c r="BID2" i="1"/>
  <c r="BIE2" i="1" s="1"/>
  <c r="BIF2" i="1" s="1"/>
  <c r="BIG2" i="1" s="1"/>
  <c r="BHS2" i="1"/>
  <c r="BHT2" i="1" s="1"/>
  <c r="BHU2" i="1" s="1"/>
  <c r="BHV2" i="1" s="1"/>
  <c r="BHI2" i="1"/>
  <c r="BHJ2" i="1" s="1"/>
  <c r="BHK2" i="1" s="1"/>
  <c r="BHH2" i="1"/>
  <c r="BGW2" i="1"/>
  <c r="BGX2" i="1" s="1"/>
  <c r="BGY2" i="1" s="1"/>
  <c r="BGZ2" i="1" s="1"/>
  <c r="BGL2" i="1"/>
  <c r="BGM2" i="1" s="1"/>
  <c r="BGN2" i="1" s="1"/>
  <c r="BGO2" i="1" s="1"/>
  <c r="BGA2" i="1"/>
  <c r="BGB2" i="1" s="1"/>
  <c r="BGC2" i="1" s="1"/>
  <c r="BGD2" i="1" s="1"/>
  <c r="BGE16" i="1" s="1"/>
  <c r="BFQ2" i="1"/>
  <c r="BFR2" i="1" s="1"/>
  <c r="BFS2" i="1" s="1"/>
  <c r="BFP2" i="1"/>
  <c r="BFE2" i="1"/>
  <c r="BFF2" i="1" s="1"/>
  <c r="BFG2" i="1" s="1"/>
  <c r="BFH2" i="1" s="1"/>
  <c r="BET2" i="1"/>
  <c r="BEU2" i="1" s="1"/>
  <c r="BEV2" i="1" s="1"/>
  <c r="BEW2" i="1" s="1"/>
  <c r="BEJ2" i="1"/>
  <c r="BEK2" i="1" s="1"/>
  <c r="BEL2" i="1" s="1"/>
  <c r="BEI2" i="1"/>
  <c r="BDX2" i="1"/>
  <c r="BDY2" i="1" s="1"/>
  <c r="BDZ2" i="1" s="1"/>
  <c r="BEA2" i="1" s="1"/>
  <c r="BDN2" i="1"/>
  <c r="BDO2" i="1" s="1"/>
  <c r="BDP2" i="1" s="1"/>
  <c r="BDM2" i="1"/>
  <c r="BDC2" i="1"/>
  <c r="BDD2" i="1" s="1"/>
  <c r="BDE2" i="1" s="1"/>
  <c r="BDB2" i="1"/>
  <c r="BCR2" i="1"/>
  <c r="BCS2" i="1" s="1"/>
  <c r="BCT2" i="1" s="1"/>
  <c r="BCQ2" i="1"/>
  <c r="BCF2" i="1"/>
  <c r="BCG2" i="1" s="1"/>
  <c r="BCH2" i="1" s="1"/>
  <c r="BCI2" i="1" s="1"/>
  <c r="BBU2" i="1"/>
  <c r="BBV2" i="1" s="1"/>
  <c r="BBW2" i="1" s="1"/>
  <c r="BBX2" i="1" s="1"/>
  <c r="BBK2" i="1"/>
  <c r="BBL2" i="1" s="1"/>
  <c r="BBM2" i="1" s="1"/>
  <c r="BBJ2" i="1"/>
  <c r="BAY2" i="1"/>
  <c r="BAZ2" i="1" s="1"/>
  <c r="BBA2" i="1" s="1"/>
  <c r="BBB2" i="1" s="1"/>
  <c r="BAN2" i="1"/>
  <c r="BAO2" i="1" s="1"/>
  <c r="BAP2" i="1" s="1"/>
  <c r="BAQ2" i="1" s="1"/>
  <c r="BAR16" i="1" s="1"/>
  <c r="BAC2" i="1"/>
  <c r="BAD2" i="1" s="1"/>
  <c r="BAE2" i="1" s="1"/>
  <c r="BAF2" i="1" s="1"/>
  <c r="AZS2" i="1"/>
  <c r="AZT2" i="1" s="1"/>
  <c r="AZU2" i="1" s="1"/>
  <c r="AZR2" i="1"/>
  <c r="AZG2" i="1"/>
  <c r="AZH2" i="1" s="1"/>
  <c r="AZI2" i="1" s="1"/>
  <c r="AZJ2" i="1" s="1"/>
  <c r="AYW2" i="1"/>
  <c r="AYX2" i="1" s="1"/>
  <c r="AYY2" i="1" s="1"/>
  <c r="AYV2" i="1"/>
  <c r="AYL2" i="1"/>
  <c r="AYM2" i="1" s="1"/>
  <c r="AYN2" i="1" s="1"/>
  <c r="AYK2" i="1"/>
  <c r="AYA2" i="1"/>
  <c r="AYB2" i="1" s="1"/>
  <c r="AYC2" i="1" s="1"/>
  <c r="AXZ2" i="1"/>
  <c r="AXP2" i="1"/>
  <c r="AXQ2" i="1" s="1"/>
  <c r="AXR2" i="1" s="1"/>
  <c r="AXO2" i="1"/>
  <c r="AXE2" i="1"/>
  <c r="AXF2" i="1" s="1"/>
  <c r="AXG2" i="1" s="1"/>
  <c r="AXD2" i="1"/>
  <c r="AWT2" i="1"/>
  <c r="AWU2" i="1" s="1"/>
  <c r="AWV2" i="1" s="1"/>
  <c r="AWS2" i="1"/>
  <c r="AWH2" i="1"/>
  <c r="AWI2" i="1" s="1"/>
  <c r="AWJ2" i="1" s="1"/>
  <c r="AWK2" i="1" s="1"/>
  <c r="AVX2" i="1"/>
  <c r="AVY2" i="1" s="1"/>
  <c r="AVZ2" i="1" s="1"/>
  <c r="AVW2" i="1"/>
  <c r="AVM2" i="1"/>
  <c r="AVN2" i="1" s="1"/>
  <c r="AVO2" i="1" s="1"/>
  <c r="AVL2" i="1"/>
  <c r="AVA2" i="1"/>
  <c r="AVB2" i="1" s="1"/>
  <c r="AVC2" i="1" s="1"/>
  <c r="AVD2" i="1" s="1"/>
  <c r="AVE16" i="1" s="1"/>
  <c r="AUP2" i="1"/>
  <c r="AUQ2" i="1" s="1"/>
  <c r="AUR2" i="1" s="1"/>
  <c r="AUS2" i="1" s="1"/>
  <c r="AUF2" i="1"/>
  <c r="AUG2" i="1" s="1"/>
  <c r="AUH2" i="1" s="1"/>
  <c r="AUE2" i="1"/>
  <c r="ATU2" i="1"/>
  <c r="ATV2" i="1" s="1"/>
  <c r="ATW2" i="1" s="1"/>
  <c r="ATT2" i="1"/>
  <c r="ATI2" i="1"/>
  <c r="ATJ2" i="1" s="1"/>
  <c r="ATK2" i="1" s="1"/>
  <c r="ATL2" i="1" s="1"/>
  <c r="ASY2" i="1"/>
  <c r="ASZ2" i="1" s="1"/>
  <c r="ATA2" i="1" s="1"/>
  <c r="ASX2" i="1"/>
  <c r="ASN2" i="1"/>
  <c r="ASO2" i="1" s="1"/>
  <c r="ASP2" i="1" s="1"/>
  <c r="ASM2" i="1"/>
  <c r="ASB2" i="1"/>
  <c r="ASC2" i="1" s="1"/>
  <c r="ASD2" i="1" s="1"/>
  <c r="ASE2" i="1" s="1"/>
  <c r="ARR2" i="1"/>
  <c r="ARS2" i="1" s="1"/>
  <c r="ART2" i="1" s="1"/>
  <c r="ARQ2" i="1"/>
  <c r="ARF2" i="1"/>
  <c r="ARG2" i="1" s="1"/>
  <c r="ARH2" i="1" s="1"/>
  <c r="ARI2" i="1" s="1"/>
  <c r="AQV2" i="1"/>
  <c r="AQW2" i="1" s="1"/>
  <c r="AQX2" i="1" s="1"/>
  <c r="AQU2" i="1"/>
  <c r="AQJ2" i="1"/>
  <c r="AQK2" i="1" s="1"/>
  <c r="AQL2" i="1" s="1"/>
  <c r="AQM2" i="1" s="1"/>
  <c r="APY2" i="1"/>
  <c r="APZ2" i="1" s="1"/>
  <c r="AQA2" i="1" s="1"/>
  <c r="AQB2" i="1" s="1"/>
  <c r="AQC16" i="1" s="1"/>
  <c r="APO2" i="1"/>
  <c r="APP2" i="1" s="1"/>
  <c r="APQ2" i="1" s="1"/>
  <c r="APN2" i="1"/>
  <c r="APC2" i="1"/>
  <c r="APD2" i="1" s="1"/>
  <c r="APE2" i="1" s="1"/>
  <c r="APF2" i="1" s="1"/>
  <c r="AOR2" i="1"/>
  <c r="AOS2" i="1" s="1"/>
  <c r="AOT2" i="1" s="1"/>
  <c r="AOU2" i="1" s="1"/>
  <c r="AOG2" i="1"/>
  <c r="AOH2" i="1" s="1"/>
  <c r="AOI2" i="1" s="1"/>
  <c r="AOJ2" i="1" s="1"/>
  <c r="ANW2" i="1"/>
  <c r="ANX2" i="1" s="1"/>
  <c r="ANY2" i="1" s="1"/>
  <c r="ANV2" i="1"/>
  <c r="ANK2" i="1"/>
  <c r="ANL2" i="1" s="1"/>
  <c r="ANM2" i="1" s="1"/>
  <c r="ANN2" i="1" s="1"/>
  <c r="AMZ2" i="1"/>
  <c r="ANA2" i="1" s="1"/>
  <c r="ANB2" i="1" s="1"/>
  <c r="ANC2" i="1" s="1"/>
  <c r="AND16" i="1" s="1"/>
  <c r="AMP2" i="1"/>
  <c r="AMQ2" i="1" s="1"/>
  <c r="AMR2" i="1" s="1"/>
  <c r="AMO2" i="1"/>
  <c r="AME2" i="1"/>
  <c r="AMF2" i="1" s="1"/>
  <c r="AMG2" i="1" s="1"/>
  <c r="AMD2" i="1"/>
  <c r="ALS2" i="1"/>
  <c r="ALT2" i="1" s="1"/>
  <c r="ALU2" i="1" s="1"/>
  <c r="ALV2" i="1" s="1"/>
  <c r="ALI2" i="1"/>
  <c r="ALJ2" i="1" s="1"/>
  <c r="ALK2" i="1" s="1"/>
  <c r="ALH2" i="1"/>
  <c r="AKX2" i="1"/>
  <c r="AKY2" i="1" s="1"/>
  <c r="AKZ2" i="1" s="1"/>
  <c r="AKW2" i="1"/>
  <c r="AKL2" i="1"/>
  <c r="AKM2" i="1" s="1"/>
  <c r="AKN2" i="1" s="1"/>
  <c r="AKO2" i="1" s="1"/>
  <c r="AKA2" i="1"/>
  <c r="AKB2" i="1" s="1"/>
  <c r="AKC2" i="1" s="1"/>
  <c r="AKD2" i="1" s="1"/>
  <c r="AJQ2" i="1"/>
  <c r="AJR2" i="1" s="1"/>
  <c r="AJS2" i="1" s="1"/>
  <c r="AJP2" i="1"/>
  <c r="AJF2" i="1"/>
  <c r="AJG2" i="1" s="1"/>
  <c r="AJH2" i="1" s="1"/>
  <c r="AJE2" i="1"/>
  <c r="AIT2" i="1"/>
  <c r="AIU2" i="1" s="1"/>
  <c r="AIV2" i="1" s="1"/>
  <c r="AIW2" i="1" s="1"/>
  <c r="AII2" i="1"/>
  <c r="AIJ2" i="1" s="1"/>
  <c r="AIK2" i="1" s="1"/>
  <c r="AIL2" i="1" s="1"/>
  <c r="AHY2" i="1"/>
  <c r="AHZ2" i="1" s="1"/>
  <c r="AIA2" i="1" s="1"/>
  <c r="AHX2" i="1"/>
  <c r="AHM2" i="1"/>
  <c r="AHN2" i="1" s="1"/>
  <c r="AHO2" i="1" s="1"/>
  <c r="AHP2" i="1" s="1"/>
  <c r="AHC2" i="1"/>
  <c r="AHD2" i="1" s="1"/>
  <c r="AHE2" i="1" s="1"/>
  <c r="AHB2" i="1"/>
  <c r="AGR2" i="1"/>
  <c r="AGS2" i="1" s="1"/>
  <c r="AGT2" i="1" s="1"/>
  <c r="AGQ2" i="1"/>
  <c r="AGF2" i="1"/>
  <c r="AGG2" i="1" s="1"/>
  <c r="AGH2" i="1" s="1"/>
  <c r="AGI2" i="1" s="1"/>
  <c r="AFV2" i="1"/>
  <c r="AFW2" i="1" s="1"/>
  <c r="AFX2" i="1" s="1"/>
  <c r="AFU2" i="1"/>
  <c r="AFJ2" i="1"/>
  <c r="AFK2" i="1" s="1"/>
  <c r="AFL2" i="1" s="1"/>
  <c r="AFM2" i="1" s="1"/>
  <c r="AEZ2" i="1"/>
  <c r="AFA2" i="1" s="1"/>
  <c r="AFB2" i="1" s="1"/>
  <c r="AEY2" i="1"/>
  <c r="AEN2" i="1"/>
  <c r="AEO2" i="1" s="1"/>
  <c r="AEP2" i="1" s="1"/>
  <c r="AEQ2" i="1" s="1"/>
  <c r="AED2" i="1"/>
  <c r="AEE2" i="1" s="1"/>
  <c r="AEF2" i="1" s="1"/>
  <c r="AEC2" i="1"/>
  <c r="ADS2" i="1"/>
  <c r="ADT2" i="1" s="1"/>
  <c r="ADU2" i="1" s="1"/>
  <c r="ADR2" i="1"/>
  <c r="ADG2" i="1"/>
  <c r="ADH2" i="1" s="1"/>
  <c r="ADI2" i="1" s="1"/>
  <c r="ADJ2" i="1" s="1"/>
  <c r="ACW2" i="1"/>
  <c r="ACX2" i="1" s="1"/>
  <c r="ACY2" i="1" s="1"/>
  <c r="ACV2" i="1"/>
  <c r="ACK2" i="1"/>
  <c r="ACL2" i="1" s="1"/>
  <c r="ACM2" i="1" s="1"/>
  <c r="ACN2" i="1" s="1"/>
  <c r="ACA2" i="1"/>
  <c r="ACB2" i="1" s="1"/>
  <c r="ACC2" i="1" s="1"/>
  <c r="ABZ2" i="1"/>
  <c r="ABO2" i="1"/>
  <c r="ABP2" i="1" s="1"/>
  <c r="ABQ2" i="1" s="1"/>
  <c r="ABR2" i="1" s="1"/>
  <c r="ABD2" i="1"/>
  <c r="ABE2" i="1" s="1"/>
  <c r="ABF2" i="1" s="1"/>
  <c r="ABG2" i="1" s="1"/>
  <c r="AAT2" i="1"/>
  <c r="AAU2" i="1" s="1"/>
  <c r="AAV2" i="1" s="1"/>
  <c r="AAS2" i="1"/>
  <c r="AAH2" i="1"/>
  <c r="AAI2" i="1" s="1"/>
  <c r="AAJ2" i="1" s="1"/>
  <c r="AAK2" i="1" s="1"/>
  <c r="AAL16" i="1" s="1"/>
  <c r="ZW2" i="1"/>
  <c r="ZX2" i="1" s="1"/>
  <c r="ZY2" i="1" s="1"/>
  <c r="ZZ2" i="1" s="1"/>
  <c r="ZM2" i="1"/>
  <c r="ZN2" i="1" s="1"/>
  <c r="ZO2" i="1" s="1"/>
  <c r="ZL2" i="1"/>
  <c r="ZB2" i="1"/>
  <c r="ZC2" i="1" s="1"/>
  <c r="ZD2" i="1" s="1"/>
  <c r="ZA2" i="1"/>
  <c r="YP2" i="1"/>
  <c r="YQ2" i="1" s="1"/>
  <c r="YR2" i="1" s="1"/>
  <c r="YS2" i="1" s="1"/>
  <c r="YE2" i="1"/>
  <c r="YF2" i="1" s="1"/>
  <c r="YG2" i="1" s="1"/>
  <c r="YH2" i="1" s="1"/>
  <c r="XU2" i="1"/>
  <c r="XV2" i="1" s="1"/>
  <c r="XW2" i="1" s="1"/>
  <c r="XT2" i="1"/>
  <c r="XI2" i="1"/>
  <c r="XJ2" i="1" s="1"/>
  <c r="XK2" i="1" s="1"/>
  <c r="XL2" i="1" s="1"/>
  <c r="WY2" i="1"/>
  <c r="WZ2" i="1" s="1"/>
  <c r="XA2" i="1" s="1"/>
  <c r="WX2" i="1"/>
  <c r="WN2" i="1"/>
  <c r="WO2" i="1" s="1"/>
  <c r="WP2" i="1" s="1"/>
  <c r="WM2" i="1"/>
  <c r="WC2" i="1"/>
  <c r="WD2" i="1" s="1"/>
  <c r="WE2" i="1" s="1"/>
  <c r="WB2" i="1"/>
  <c r="VQ2" i="1"/>
  <c r="VR2" i="1" s="1"/>
  <c r="VS2" i="1" s="1"/>
  <c r="VT2" i="1" s="1"/>
  <c r="VG2" i="1"/>
  <c r="VH2" i="1" s="1"/>
  <c r="VI2" i="1" s="1"/>
  <c r="VF2" i="1"/>
  <c r="UV2" i="1"/>
  <c r="UW2" i="1" s="1"/>
  <c r="UX2" i="1" s="1"/>
  <c r="UU2" i="1"/>
  <c r="UK2" i="1"/>
  <c r="UL2" i="1" s="1"/>
  <c r="UM2" i="1" s="1"/>
  <c r="UJ2" i="1"/>
  <c r="TZ2" i="1"/>
  <c r="UA2" i="1" s="1"/>
  <c r="UB2" i="1" s="1"/>
  <c r="TY2" i="1"/>
  <c r="TN2" i="1"/>
  <c r="TO2" i="1" s="1"/>
  <c r="TP2" i="1" s="1"/>
  <c r="TQ2" i="1" s="1"/>
  <c r="TR16" i="1" s="1"/>
  <c r="TD2" i="1"/>
  <c r="TE2" i="1" s="1"/>
  <c r="TF2" i="1" s="1"/>
  <c r="TC2" i="1"/>
  <c r="SR2" i="1"/>
  <c r="SS2" i="1" s="1"/>
  <c r="ST2" i="1" s="1"/>
  <c r="SU2" i="1" s="1"/>
  <c r="SG2" i="1"/>
  <c r="SH2" i="1" s="1"/>
  <c r="SI2" i="1" s="1"/>
  <c r="SJ2" i="1" s="1"/>
  <c r="RW2" i="1"/>
  <c r="RX2" i="1" s="1"/>
  <c r="RY2" i="1" s="1"/>
  <c r="RV2" i="1"/>
  <c r="RL2" i="1"/>
  <c r="RM2" i="1" s="1"/>
  <c r="RN2" i="1" s="1"/>
  <c r="RK2" i="1"/>
  <c r="QZ2" i="1"/>
  <c r="RA2" i="1" s="1"/>
  <c r="RB2" i="1" s="1"/>
  <c r="RC2" i="1" s="1"/>
  <c r="QO2" i="1"/>
  <c r="QP2" i="1" s="1"/>
  <c r="QQ2" i="1" s="1"/>
  <c r="QR2" i="1" s="1"/>
  <c r="QS16" i="1" s="1"/>
  <c r="QE2" i="1"/>
  <c r="QF2" i="1" s="1"/>
  <c r="QG2" i="1" s="1"/>
  <c r="QD2" i="1"/>
  <c r="PS2" i="1"/>
  <c r="PT2" i="1" s="1"/>
  <c r="PU2" i="1" s="1"/>
  <c r="PV2" i="1" s="1"/>
  <c r="PH2" i="1"/>
  <c r="PI2" i="1" s="1"/>
  <c r="PJ2" i="1" s="1"/>
  <c r="PK2" i="1" s="1"/>
  <c r="OX2" i="1"/>
  <c r="OY2" i="1" s="1"/>
  <c r="OZ2" i="1" s="1"/>
  <c r="OW2" i="1"/>
  <c r="OL2" i="1"/>
  <c r="OM2" i="1" s="1"/>
  <c r="ON2" i="1" s="1"/>
  <c r="OO2" i="1" s="1"/>
  <c r="OP16" i="1" s="1"/>
  <c r="OB2" i="1"/>
  <c r="OC2" i="1" s="1"/>
  <c r="OD2" i="1" s="1"/>
  <c r="OA2" i="1"/>
  <c r="NP2" i="1"/>
  <c r="NQ2" i="1" s="1"/>
  <c r="NR2" i="1" s="1"/>
  <c r="NS2" i="1" s="1"/>
  <c r="NT16" i="1" s="1"/>
  <c r="NF2" i="1"/>
  <c r="NG2" i="1" s="1"/>
  <c r="NH2" i="1" s="1"/>
  <c r="NE2" i="1"/>
  <c r="MT2" i="1"/>
  <c r="MU2" i="1" s="1"/>
  <c r="MV2" i="1" s="1"/>
  <c r="MW2" i="1" s="1"/>
  <c r="MI2" i="1"/>
  <c r="MJ2" i="1" s="1"/>
  <c r="MK2" i="1" s="1"/>
  <c r="ML2" i="1" s="1"/>
  <c r="LY2" i="1"/>
  <c r="LZ2" i="1" s="1"/>
  <c r="MA2" i="1" s="1"/>
  <c r="LX2" i="1"/>
  <c r="LM2" i="1"/>
  <c r="LN2" i="1" s="1"/>
  <c r="LO2" i="1" s="1"/>
  <c r="LP2" i="1" s="1"/>
  <c r="LB2" i="1"/>
  <c r="LC2" i="1" s="1"/>
  <c r="LD2" i="1" s="1"/>
  <c r="LE2" i="1" s="1"/>
  <c r="LF16" i="1" s="1"/>
  <c r="KQ2" i="1"/>
  <c r="KR2" i="1" s="1"/>
  <c r="KS2" i="1" s="1"/>
  <c r="KT2" i="1" s="1"/>
  <c r="KG2" i="1"/>
  <c r="KH2" i="1" s="1"/>
  <c r="KI2" i="1" s="1"/>
  <c r="KF2" i="1"/>
  <c r="JU2" i="1"/>
  <c r="JV2" i="1" s="1"/>
  <c r="JW2" i="1" s="1"/>
  <c r="JX2" i="1" s="1"/>
  <c r="JK2" i="1"/>
  <c r="JL2" i="1" s="1"/>
  <c r="JM2" i="1" s="1"/>
  <c r="JJ2" i="1"/>
  <c r="IZ2" i="1"/>
  <c r="JA2" i="1" s="1"/>
  <c r="JB2" i="1" s="1"/>
  <c r="IY2" i="1"/>
  <c r="IO2" i="1"/>
  <c r="IP2" i="1" s="1"/>
  <c r="IQ2" i="1" s="1"/>
  <c r="IN2" i="1"/>
  <c r="IC2" i="1"/>
  <c r="ID2" i="1" s="1"/>
  <c r="IE2" i="1" s="1"/>
  <c r="IF2" i="1" s="1"/>
  <c r="HS2" i="1"/>
  <c r="HT2" i="1" s="1"/>
  <c r="HU2" i="1" s="1"/>
  <c r="HR2" i="1"/>
  <c r="HH2" i="1"/>
  <c r="HI2" i="1" s="1"/>
  <c r="HJ2" i="1" s="1"/>
  <c r="HG2" i="1"/>
  <c r="GV2" i="1"/>
  <c r="GW2" i="1" s="1"/>
  <c r="GX2" i="1" s="1"/>
  <c r="GY2" i="1" s="1"/>
  <c r="GL2" i="1"/>
  <c r="GM2" i="1" s="1"/>
  <c r="GN2" i="1" s="1"/>
  <c r="GK2" i="1"/>
  <c r="GA2" i="1"/>
  <c r="GB2" i="1" s="1"/>
  <c r="GC2" i="1" s="1"/>
  <c r="FZ2" i="1"/>
  <c r="FO2" i="1"/>
  <c r="FP2" i="1" s="1"/>
  <c r="FQ2" i="1" s="1"/>
  <c r="FR2" i="1" s="1"/>
  <c r="FD2" i="1"/>
  <c r="FE2" i="1" s="1"/>
  <c r="FF2" i="1" s="1"/>
  <c r="FG2" i="1" s="1"/>
  <c r="ET2" i="1"/>
  <c r="EU2" i="1" s="1"/>
  <c r="EV2" i="1" s="1"/>
  <c r="ES2" i="1"/>
  <c r="EI2" i="1"/>
  <c r="EJ2" i="1" s="1"/>
  <c r="EK2" i="1" s="1"/>
  <c r="EH2" i="1"/>
  <c r="DW2" i="1"/>
  <c r="DX2" i="1" s="1"/>
  <c r="DY2" i="1" s="1"/>
  <c r="DZ2" i="1" s="1"/>
  <c r="DL2" i="1"/>
  <c r="DM2" i="1" s="1"/>
  <c r="DN2" i="1" s="1"/>
  <c r="DO2" i="1" s="1"/>
  <c r="DB2" i="1"/>
  <c r="DC2" i="1" s="1"/>
  <c r="DD2" i="1" s="1"/>
  <c r="DA2" i="1"/>
  <c r="CP2" i="1"/>
  <c r="CQ2" i="1" s="1"/>
  <c r="CR2" i="1" s="1"/>
  <c r="CS2" i="1" s="1"/>
  <c r="CF2" i="1"/>
  <c r="CG2" i="1" s="1"/>
  <c r="CH2" i="1" s="1"/>
  <c r="CE2" i="1"/>
  <c r="BU2" i="1"/>
  <c r="BV2" i="1" s="1"/>
  <c r="BW2" i="1" s="1"/>
  <c r="BT2" i="1"/>
  <c r="BJ2" i="1"/>
  <c r="BK2" i="1" s="1"/>
  <c r="BL2" i="1" s="1"/>
  <c r="BI2" i="1"/>
  <c r="AX2" i="1"/>
  <c r="AY2" i="1" s="1"/>
  <c r="AZ2" i="1" s="1"/>
  <c r="BA2" i="1" s="1"/>
  <c r="AM2" i="1"/>
  <c r="AN2" i="1" s="1"/>
  <c r="AO2" i="1" s="1"/>
  <c r="AP2" i="1" s="1"/>
  <c r="AC2" i="1"/>
  <c r="AD2" i="1" s="1"/>
  <c r="AE2" i="1" s="1"/>
  <c r="AB2" i="1"/>
  <c r="Q2" i="1"/>
  <c r="R2" i="1" s="1"/>
  <c r="S2" i="1" s="1"/>
  <c r="T2" i="1" s="1"/>
  <c r="F2" i="1"/>
  <c r="G2" i="1" s="1"/>
  <c r="H2" i="1" s="1"/>
  <c r="I2" i="1" s="1"/>
  <c r="AAA16" i="1" l="1"/>
  <c r="BJO16" i="1"/>
  <c r="BVV16" i="1"/>
  <c r="ARJ16" i="1"/>
  <c r="BHA16" i="1"/>
  <c r="CIN16" i="1"/>
  <c r="AQ16" i="1"/>
  <c r="IG16" i="1"/>
  <c r="ABH16" i="1"/>
  <c r="AGJ16" i="1"/>
  <c r="BPX16" i="1"/>
  <c r="BTS16" i="1"/>
  <c r="FS16" i="1"/>
  <c r="QH16" i="1"/>
  <c r="XB16" i="1"/>
  <c r="AHQ16" i="1"/>
  <c r="AZV16" i="1"/>
  <c r="BDQ16" i="1"/>
  <c r="CGK16" i="1"/>
  <c r="CJU16" i="1"/>
  <c r="RO64" i="1"/>
  <c r="UN16" i="1"/>
  <c r="BSL16" i="1"/>
  <c r="J16" i="1"/>
  <c r="GO16" i="1"/>
  <c r="JY16" i="1"/>
  <c r="YI16" i="1"/>
  <c r="AIX16" i="1"/>
  <c r="BBC16" i="1"/>
  <c r="CDL16" i="1"/>
  <c r="EA32" i="1"/>
  <c r="JY32" i="1"/>
  <c r="VU32" i="1"/>
  <c r="ABS32" i="1"/>
  <c r="AHQ32" i="1"/>
  <c r="ANO32" i="1"/>
  <c r="ATM32" i="1"/>
  <c r="AZK32" i="1"/>
  <c r="BFI32" i="1"/>
  <c r="BLG32" i="1"/>
  <c r="BRE32" i="1"/>
  <c r="BXC32" i="1"/>
  <c r="CDA32" i="1"/>
  <c r="CIY32" i="1"/>
  <c r="AOK64" i="1"/>
  <c r="BOF64" i="1"/>
  <c r="CCE64" i="1"/>
  <c r="NI16" i="1"/>
  <c r="CT16" i="1"/>
  <c r="AIM16" i="1"/>
  <c r="BZQ16" i="1"/>
  <c r="U16" i="1"/>
  <c r="GZ16" i="1"/>
  <c r="RO16" i="1"/>
  <c r="AFN16" i="1"/>
  <c r="BEX16" i="1"/>
  <c r="BPM16" i="1"/>
  <c r="BSW16" i="1"/>
  <c r="CDW16" i="1"/>
  <c r="CHR16" i="1"/>
  <c r="EL32" i="1"/>
  <c r="QH32" i="1"/>
  <c r="ACD32" i="1"/>
  <c r="ANZ32" i="1"/>
  <c r="GO64" i="1"/>
  <c r="AOV64" i="1"/>
  <c r="RZ32" i="1"/>
  <c r="BNJ32" i="1"/>
  <c r="JC48" i="1"/>
  <c r="UY48" i="1"/>
  <c r="AAW48" i="1"/>
  <c r="AGU48" i="1"/>
  <c r="ASQ48" i="1"/>
  <c r="AYO48" i="1"/>
  <c r="BEM48" i="1"/>
  <c r="BQI48" i="1"/>
  <c r="BWG48" i="1"/>
  <c r="CCE48" i="1"/>
  <c r="CIC48" i="1"/>
  <c r="SV64" i="1"/>
  <c r="UC16" i="1"/>
  <c r="AEG16" i="1"/>
  <c r="ALW16" i="1"/>
  <c r="AWW16" i="1"/>
  <c r="CKF16" i="1"/>
  <c r="OE16" i="1"/>
  <c r="AUI16" i="1"/>
  <c r="CAM16" i="1"/>
  <c r="HK16" i="1"/>
  <c r="ACO16" i="1"/>
  <c r="AUT16" i="1"/>
  <c r="BWR16" i="1"/>
  <c r="U32" i="1"/>
  <c r="LQ32" i="1"/>
  <c r="XM32" i="1"/>
  <c r="AJI32" i="1"/>
  <c r="AVE32" i="1"/>
  <c r="BHA32" i="1"/>
  <c r="BSW32" i="1"/>
  <c r="CKQ32" i="1"/>
  <c r="HV16" i="1"/>
  <c r="CBI16" i="1"/>
  <c r="ADV32" i="1"/>
  <c r="APR32" i="1"/>
  <c r="CLB32" i="1"/>
  <c r="AKP16" i="1"/>
  <c r="BCU16" i="1"/>
  <c r="AOK16" i="1"/>
  <c r="BGP16" i="1"/>
  <c r="BJZ16" i="1"/>
  <c r="BXY16" i="1"/>
  <c r="AF64" i="1"/>
  <c r="AEG64" i="1"/>
  <c r="CFD64" i="1"/>
  <c r="AWA16" i="1"/>
  <c r="BJD64" i="1"/>
  <c r="XM16" i="1"/>
  <c r="ATB16" i="1"/>
  <c r="BAG16" i="1"/>
  <c r="CCP16" i="1"/>
  <c r="ATM16" i="1"/>
  <c r="BHW16" i="1"/>
  <c r="CKQ16" i="1"/>
  <c r="AJI16" i="1"/>
  <c r="CEH16" i="1"/>
  <c r="KU16" i="1"/>
  <c r="BBY16" i="1"/>
  <c r="CES16" i="1"/>
  <c r="EA16" i="1"/>
  <c r="SK16" i="1"/>
  <c r="BXC16" i="1"/>
  <c r="FS32" i="1"/>
  <c r="RO32" i="1"/>
  <c r="APG32" i="1"/>
  <c r="BBC32" i="1"/>
  <c r="BMY32" i="1"/>
  <c r="BYU32" i="1"/>
  <c r="CES32" i="1"/>
  <c r="BMY16" i="1"/>
  <c r="BBN32" i="1"/>
  <c r="BB16" i="1"/>
  <c r="LQ16" i="1"/>
  <c r="ANZ16" i="1"/>
  <c r="BUD16" i="1"/>
  <c r="CIY16" i="1"/>
  <c r="BM16" i="1"/>
  <c r="EW16" i="1"/>
  <c r="ALA16" i="1"/>
  <c r="AOV16" i="1"/>
  <c r="AZK16" i="1"/>
  <c r="BDF16" i="1"/>
  <c r="BNU16" i="1"/>
  <c r="CFZ16" i="1"/>
  <c r="FH16" i="1"/>
  <c r="MM16" i="1"/>
  <c r="AHF16" i="1"/>
  <c r="APG16" i="1"/>
  <c r="AWL16" i="1"/>
  <c r="BUZ16" i="1"/>
  <c r="AJI64" i="1"/>
  <c r="BMN64" i="1"/>
  <c r="DE16" i="1"/>
  <c r="JN16" i="1"/>
  <c r="MX16" i="1"/>
  <c r="TG16" i="1"/>
  <c r="ZP16" i="1"/>
  <c r="AFY16" i="1"/>
  <c r="AMH16" i="1"/>
  <c r="BCJ16" i="1"/>
  <c r="BIS16" i="1"/>
  <c r="BPB16" i="1"/>
  <c r="BVK16" i="1"/>
  <c r="CBT16" i="1"/>
  <c r="CLM16" i="1"/>
  <c r="BPX64" i="1"/>
  <c r="CIY64" i="1"/>
  <c r="EA80" i="1"/>
  <c r="NI80" i="1"/>
  <c r="ABS80" i="1"/>
  <c r="U64" i="1"/>
  <c r="ANO64" i="1"/>
  <c r="AYO64" i="1"/>
  <c r="CKF64" i="1"/>
  <c r="EL16" i="1"/>
  <c r="ANO16" i="1"/>
  <c r="ATX16" i="1"/>
  <c r="CDA16" i="1"/>
  <c r="CJJ16" i="1"/>
  <c r="DE64" i="1"/>
  <c r="GZ64" i="1"/>
  <c r="SK64" i="1"/>
  <c r="AGJ64" i="1"/>
  <c r="AVE64" i="1"/>
  <c r="CBT64" i="1"/>
  <c r="BM80" i="1"/>
  <c r="BBY80" i="1"/>
  <c r="WQ64" i="1"/>
  <c r="ABS16" i="1"/>
  <c r="AIB16" i="1"/>
  <c r="BRE16" i="1"/>
  <c r="BXN16" i="1"/>
  <c r="LQ64" i="1"/>
  <c r="BAR64" i="1"/>
  <c r="BEB64" i="1"/>
  <c r="BSA80" i="1"/>
  <c r="VJ16" i="1"/>
  <c r="AFC16" i="1"/>
  <c r="AYD16" i="1"/>
  <c r="BOF16" i="1"/>
  <c r="CAX16" i="1"/>
  <c r="PL64" i="1"/>
  <c r="BSW64" i="1"/>
  <c r="BWG64" i="1"/>
  <c r="CDL64" i="1"/>
  <c r="VU16" i="1"/>
  <c r="HV32" i="1"/>
  <c r="IG64" i="1"/>
  <c r="SV16" i="1"/>
  <c r="BIH16" i="1"/>
  <c r="BOQ16" i="1"/>
  <c r="CLB16" i="1"/>
  <c r="CI32" i="1"/>
  <c r="IG32" i="1"/>
  <c r="OE32" i="1"/>
  <c r="UC32" i="1"/>
  <c r="AAA32" i="1"/>
  <c r="AFY32" i="1"/>
  <c r="ALW32" i="1"/>
  <c r="ARU32" i="1"/>
  <c r="AXS32" i="1"/>
  <c r="BDQ32" i="1"/>
  <c r="BJO32" i="1"/>
  <c r="BPM32" i="1"/>
  <c r="BVK32" i="1"/>
  <c r="CBI32" i="1"/>
  <c r="CHG32" i="1"/>
  <c r="MM64" i="1"/>
  <c r="BFI64" i="1"/>
  <c r="YT16" i="1"/>
  <c r="ARU16" i="1"/>
  <c r="BUO16" i="1"/>
  <c r="CHG16" i="1"/>
  <c r="ACD16" i="1"/>
  <c r="BTH64" i="1"/>
  <c r="ZE16" i="1"/>
  <c r="BFI16" i="1"/>
  <c r="BLR16" i="1"/>
  <c r="CT32" i="1"/>
  <c r="OP32" i="1"/>
  <c r="AAL32" i="1"/>
  <c r="AMH32" i="1"/>
  <c r="AYD32" i="1"/>
  <c r="BJZ32" i="1"/>
  <c r="BVV32" i="1"/>
  <c r="CHR32" i="1"/>
  <c r="CI48" i="1"/>
  <c r="OE48" i="1"/>
  <c r="UC48" i="1"/>
  <c r="AAA48" i="1"/>
  <c r="ALW48" i="1"/>
  <c r="ARU48" i="1"/>
  <c r="AXS48" i="1"/>
  <c r="BJO48" i="1"/>
  <c r="BPM48" i="1"/>
  <c r="BVK48" i="1"/>
  <c r="CBI48" i="1"/>
  <c r="CHG48" i="1"/>
  <c r="BZQ48" i="1"/>
  <c r="AXH64" i="1"/>
  <c r="BBY64" i="1"/>
  <c r="BIS64" i="1"/>
  <c r="BPM64" i="1"/>
  <c r="BM32" i="1"/>
  <c r="HK32" i="1"/>
  <c r="NI32" i="1"/>
  <c r="TG32" i="1"/>
  <c r="ZE32" i="1"/>
  <c r="AFC32" i="1"/>
  <c r="ALA32" i="1"/>
  <c r="AWW32" i="1"/>
  <c r="BCU32" i="1"/>
  <c r="BIS32" i="1"/>
  <c r="BOQ32" i="1"/>
  <c r="BUO32" i="1"/>
  <c r="CAM32" i="1"/>
  <c r="CGK32" i="1"/>
  <c r="AQ48" i="1"/>
  <c r="MM48" i="1"/>
  <c r="YI48" i="1"/>
  <c r="AEG48" i="1"/>
  <c r="AKE48" i="1"/>
  <c r="AWA48" i="1"/>
  <c r="BBY48" i="1"/>
  <c r="BHW48" i="1"/>
  <c r="BTS48" i="1"/>
  <c r="CFO48" i="1"/>
  <c r="CLM48" i="1"/>
  <c r="FS64" i="1"/>
  <c r="JC64" i="1"/>
  <c r="PW64" i="1"/>
  <c r="AYZ64" i="1"/>
  <c r="QS64" i="1"/>
  <c r="TR32" i="1"/>
  <c r="AFN32" i="1"/>
  <c r="ARJ32" i="1"/>
  <c r="BDF32" i="1"/>
  <c r="BPB32" i="1"/>
  <c r="CAX32" i="1"/>
  <c r="BB48" i="1"/>
  <c r="GZ48" i="1"/>
  <c r="MX48" i="1"/>
  <c r="SV48" i="1"/>
  <c r="YT48" i="1"/>
  <c r="AER48" i="1"/>
  <c r="AKP48" i="1"/>
  <c r="AQN48" i="1"/>
  <c r="AWL48" i="1"/>
  <c r="BCJ48" i="1"/>
  <c r="BIH48" i="1"/>
  <c r="BOF48" i="1"/>
  <c r="BUD48" i="1"/>
  <c r="CAB48" i="1"/>
  <c r="CFZ48" i="1"/>
  <c r="AHQ64" i="1"/>
  <c r="ALL64" i="1"/>
  <c r="BWR64" i="1"/>
  <c r="ARJ80" i="1"/>
  <c r="BBN80" i="1"/>
  <c r="JN32" i="1"/>
  <c r="VJ32" i="1"/>
  <c r="AHF32" i="1"/>
  <c r="ATB32" i="1"/>
  <c r="BEX32" i="1"/>
  <c r="BQT32" i="1"/>
  <c r="CCP32" i="1"/>
  <c r="CT48" i="1"/>
  <c r="IR48" i="1"/>
  <c r="OP48" i="1"/>
  <c r="UN48" i="1"/>
  <c r="AAL48" i="1"/>
  <c r="AGJ48" i="1"/>
  <c r="AMH48" i="1"/>
  <c r="ASF48" i="1"/>
  <c r="AYD48" i="1"/>
  <c r="BEB48" i="1"/>
  <c r="BJZ48" i="1"/>
  <c r="BPX48" i="1"/>
  <c r="BVV48" i="1"/>
  <c r="CBT48" i="1"/>
  <c r="CHR48" i="1"/>
  <c r="KJ64" i="1"/>
  <c r="NT64" i="1"/>
  <c r="XX64" i="1"/>
  <c r="CIN64" i="1"/>
  <c r="QH80" i="1"/>
  <c r="ASQ80" i="1"/>
  <c r="BBC64" i="1"/>
  <c r="RZ64" i="1"/>
  <c r="BMY80" i="1"/>
  <c r="EW32" i="1"/>
  <c r="KU32" i="1"/>
  <c r="QS32" i="1"/>
  <c r="ACO32" i="1"/>
  <c r="AIM32" i="1"/>
  <c r="AOK32" i="1"/>
  <c r="AUI32" i="1"/>
  <c r="BAG32" i="1"/>
  <c r="BGE32" i="1"/>
  <c r="BMC32" i="1"/>
  <c r="BSA32" i="1"/>
  <c r="BXY32" i="1"/>
  <c r="CDW32" i="1"/>
  <c r="CJU32" i="1"/>
  <c r="EA48" i="1"/>
  <c r="PW48" i="1"/>
  <c r="ABS48" i="1"/>
  <c r="AHQ48" i="1"/>
  <c r="ANO48" i="1"/>
  <c r="AZK48" i="1"/>
  <c r="BFI48" i="1"/>
  <c r="BLG48" i="1"/>
  <c r="BXC48" i="1"/>
  <c r="CDA48" i="1"/>
  <c r="CIY48" i="1"/>
  <c r="BM64" i="1"/>
  <c r="AFY64" i="1"/>
  <c r="AJT64" i="1"/>
  <c r="AQY64" i="1"/>
  <c r="AUI64" i="1"/>
  <c r="BHW64" i="1"/>
  <c r="BOQ64" i="1"/>
  <c r="BYJ64" i="1"/>
  <c r="CFO64" i="1"/>
  <c r="AKP80" i="1"/>
  <c r="CLM80" i="1"/>
  <c r="ATX64" i="1"/>
  <c r="BKV64" i="1"/>
  <c r="BUZ64" i="1"/>
  <c r="EL48" i="1"/>
  <c r="KJ48" i="1"/>
  <c r="QH48" i="1"/>
  <c r="WF48" i="1"/>
  <c r="ACD48" i="1"/>
  <c r="AIB48" i="1"/>
  <c r="ANZ48" i="1"/>
  <c r="ATX48" i="1"/>
  <c r="AZV48" i="1"/>
  <c r="BFT48" i="1"/>
  <c r="BLR48" i="1"/>
  <c r="BRP48" i="1"/>
  <c r="BXN48" i="1"/>
  <c r="CDL48" i="1"/>
  <c r="CJJ48" i="1"/>
  <c r="CJU64" i="1"/>
  <c r="AAW80" i="1"/>
  <c r="AFY80" i="1"/>
  <c r="BX48" i="1"/>
  <c r="HV48" i="1"/>
  <c r="NT48" i="1"/>
  <c r="TR48" i="1"/>
  <c r="ZP48" i="1"/>
  <c r="AFN48" i="1"/>
  <c r="ALL48" i="1"/>
  <c r="ARJ48" i="1"/>
  <c r="AXH48" i="1"/>
  <c r="BDF48" i="1"/>
  <c r="BJD48" i="1"/>
  <c r="BPB48" i="1"/>
  <c r="BUZ48" i="1"/>
  <c r="CAX48" i="1"/>
  <c r="CGV48" i="1"/>
  <c r="MB64" i="1"/>
  <c r="PA64" i="1"/>
  <c r="AER64" i="1"/>
  <c r="AIB64" i="1"/>
  <c r="ARU64" i="1"/>
  <c r="BEM64" i="1"/>
  <c r="CDA64" i="1"/>
  <c r="CCP80" i="1"/>
  <c r="J32" i="1"/>
  <c r="LF32" i="1"/>
  <c r="XB32" i="1"/>
  <c r="AIX32" i="1"/>
  <c r="AUT32" i="1"/>
  <c r="BGP32" i="1"/>
  <c r="BSL32" i="1"/>
  <c r="CEH32" i="1"/>
  <c r="DP48" i="1"/>
  <c r="JN48" i="1"/>
  <c r="PL48" i="1"/>
  <c r="VJ48" i="1"/>
  <c r="ABH48" i="1"/>
  <c r="AHF48" i="1"/>
  <c r="AND48" i="1"/>
  <c r="ATB48" i="1"/>
  <c r="AYZ48" i="1"/>
  <c r="BEX48" i="1"/>
  <c r="BKV48" i="1"/>
  <c r="BQT48" i="1"/>
  <c r="BWR48" i="1"/>
  <c r="CCP48" i="1"/>
  <c r="CIN48" i="1"/>
  <c r="JY64" i="1"/>
  <c r="BCJ64" i="1"/>
  <c r="BLG64" i="1"/>
  <c r="BRP64" i="1"/>
  <c r="AQ32" i="1"/>
  <c r="GO32" i="1"/>
  <c r="MM32" i="1"/>
  <c r="SK32" i="1"/>
  <c r="YI32" i="1"/>
  <c r="AEG32" i="1"/>
  <c r="AQC32" i="1"/>
  <c r="AWA32" i="1"/>
  <c r="BBY32" i="1"/>
  <c r="BHW32" i="1"/>
  <c r="BNU32" i="1"/>
  <c r="BTS32" i="1"/>
  <c r="BZQ32" i="1"/>
  <c r="CFO32" i="1"/>
  <c r="CLM32" i="1"/>
  <c r="KU48" i="1"/>
  <c r="QS48" i="1"/>
  <c r="WQ48" i="1"/>
  <c r="AIM48" i="1"/>
  <c r="AOK48" i="1"/>
  <c r="AUI48" i="1"/>
  <c r="BGE48" i="1"/>
  <c r="BMC48" i="1"/>
  <c r="BSA48" i="1"/>
  <c r="BXY48" i="1"/>
  <c r="CDW48" i="1"/>
  <c r="CJU48" i="1"/>
  <c r="AMS64" i="1"/>
  <c r="AQN64" i="1"/>
  <c r="ADV80" i="1"/>
  <c r="AF16" i="1"/>
  <c r="GD16" i="1"/>
  <c r="MB16" i="1"/>
  <c r="PA16" i="1"/>
  <c r="RZ16" i="1"/>
  <c r="UY16" i="1"/>
  <c r="AAW16" i="1"/>
  <c r="ADV16" i="1"/>
  <c r="AGU16" i="1"/>
  <c r="AMS16" i="1"/>
  <c r="APR16" i="1"/>
  <c r="ASQ16" i="1"/>
  <c r="AVP16" i="1"/>
  <c r="BBN16" i="1"/>
  <c r="BHL16" i="1"/>
  <c r="BKK16" i="1"/>
  <c r="BNJ16" i="1"/>
  <c r="BQI16" i="1"/>
  <c r="BWG16" i="1"/>
  <c r="BZF16" i="1"/>
  <c r="CCE16" i="1"/>
  <c r="CIC16" i="1"/>
  <c r="BB32" i="1"/>
  <c r="MX32" i="1"/>
  <c r="YT32" i="1"/>
  <c r="AKP32" i="1"/>
  <c r="AWL32" i="1"/>
  <c r="BIH32" i="1"/>
  <c r="BUD32" i="1"/>
  <c r="CFZ32" i="1"/>
  <c r="J48" i="1"/>
  <c r="FH48" i="1"/>
  <c r="LF48" i="1"/>
  <c r="RD48" i="1"/>
  <c r="XB48" i="1"/>
  <c r="ACZ48" i="1"/>
  <c r="AIX48" i="1"/>
  <c r="AOV48" i="1"/>
  <c r="AUT48" i="1"/>
  <c r="BAR48" i="1"/>
  <c r="BGP48" i="1"/>
  <c r="BMN48" i="1"/>
  <c r="BSL48" i="1"/>
  <c r="BYJ48" i="1"/>
  <c r="CEH48" i="1"/>
  <c r="CKF48" i="1"/>
  <c r="AAA64" i="1"/>
  <c r="AND64" i="1"/>
  <c r="ZE80" i="1"/>
  <c r="BRE80" i="1"/>
  <c r="LQ80" i="1"/>
  <c r="UY80" i="1"/>
  <c r="IR64" i="1"/>
  <c r="AAW64" i="1"/>
  <c r="AKE64" i="1"/>
  <c r="RO80" i="1"/>
  <c r="AZK80" i="1"/>
  <c r="BNU80" i="1"/>
  <c r="AHQ80" i="1"/>
  <c r="DE32" i="1"/>
  <c r="PA32" i="1"/>
  <c r="UY32" i="1"/>
  <c r="AAW32" i="1"/>
  <c r="AGU32" i="1"/>
  <c r="AMS32" i="1"/>
  <c r="ASQ32" i="1"/>
  <c r="AYO32" i="1"/>
  <c r="BEM32" i="1"/>
  <c r="BKK32" i="1"/>
  <c r="BQI32" i="1"/>
  <c r="BWG32" i="1"/>
  <c r="CCE32" i="1"/>
  <c r="CIC32" i="1"/>
  <c r="HK48" i="1"/>
  <c r="TG48" i="1"/>
  <c r="AFC48" i="1"/>
  <c r="ALA48" i="1"/>
  <c r="AQY48" i="1"/>
  <c r="AWW48" i="1"/>
  <c r="BCU48" i="1"/>
  <c r="BIS48" i="1"/>
  <c r="BOQ48" i="1"/>
  <c r="BUO48" i="1"/>
  <c r="CAM48" i="1"/>
  <c r="CGK48" i="1"/>
  <c r="DP64" i="1"/>
  <c r="VU64" i="1"/>
  <c r="CAB64" i="1"/>
  <c r="CI64" i="1"/>
  <c r="EW64" i="1"/>
  <c r="JN80" i="1"/>
  <c r="AXS64" i="1"/>
  <c r="KU80" i="1"/>
  <c r="UC80" i="1"/>
  <c r="BUO80" i="1"/>
  <c r="BZF80" i="1"/>
  <c r="FS48" i="1"/>
  <c r="RO48" i="1"/>
  <c r="XM48" i="1"/>
  <c r="ADK48" i="1"/>
  <c r="APG48" i="1"/>
  <c r="AVE48" i="1"/>
  <c r="BBC48" i="1"/>
  <c r="BMY48" i="1"/>
  <c r="BSW48" i="1"/>
  <c r="BYU48" i="1"/>
  <c r="CES48" i="1"/>
  <c r="CKQ48" i="1"/>
  <c r="BVK64" i="1"/>
  <c r="AWW80" i="1"/>
  <c r="BHA80" i="1"/>
  <c r="BLR80" i="1"/>
  <c r="BQI80" i="1"/>
  <c r="CES80" i="1"/>
  <c r="AF48" i="1"/>
  <c r="GD48" i="1"/>
  <c r="MB48" i="1"/>
  <c r="RZ48" i="1"/>
  <c r="XX48" i="1"/>
  <c r="ADV48" i="1"/>
  <c r="AJT48" i="1"/>
  <c r="APR48" i="1"/>
  <c r="AVP48" i="1"/>
  <c r="BBN48" i="1"/>
  <c r="BHL48" i="1"/>
  <c r="BNJ48" i="1"/>
  <c r="BTH48" i="1"/>
  <c r="BZF48" i="1"/>
  <c r="CFD48" i="1"/>
  <c r="CLB48" i="1"/>
  <c r="TG64" i="1"/>
  <c r="HK80" i="1"/>
  <c r="AOK80" i="1"/>
  <c r="J80" i="1"/>
  <c r="MX80" i="1"/>
  <c r="VU80" i="1"/>
  <c r="AJI80" i="1"/>
  <c r="ANZ80" i="1"/>
  <c r="XB80" i="1"/>
  <c r="PA80" i="1"/>
  <c r="AQC80" i="1"/>
  <c r="BMC64" i="1"/>
  <c r="BIH80" i="1"/>
  <c r="BVV80" i="1"/>
  <c r="EW80" i="1"/>
  <c r="AWA80" i="1"/>
  <c r="BIS80" i="1"/>
  <c r="GO80" i="1"/>
  <c r="BKK80" i="1"/>
  <c r="CT80" i="1"/>
  <c r="TR80" i="1"/>
  <c r="BGE80" i="1"/>
  <c r="YI80" i="1"/>
  <c r="ACO80" i="1"/>
  <c r="AHF80" i="1"/>
  <c r="APG80" i="1"/>
  <c r="ATM80" i="1"/>
  <c r="AYD80" i="1"/>
  <c r="BXY80" i="1"/>
  <c r="BAG80" i="1"/>
  <c r="BSL80" i="1"/>
  <c r="CJJ80" i="1"/>
  <c r="GD80" i="1"/>
  <c r="OE80" i="1"/>
  <c r="AAL80" i="1"/>
  <c r="SK80" i="1"/>
  <c r="AIM80" i="1"/>
  <c r="AMS80" i="1"/>
  <c r="AUT80" i="1"/>
  <c r="BCU80" i="1"/>
  <c r="CBI80" i="1"/>
  <c r="CFZ80" i="1"/>
  <c r="BPB80" i="1"/>
  <c r="D9" i="2"/>
  <c r="D14" i="2" s="1"/>
  <c r="AF9" i="2"/>
  <c r="CJ9" i="2"/>
  <c r="DL9" i="2"/>
  <c r="EN9" i="2"/>
  <c r="FP9" i="2"/>
  <c r="GR9" i="2"/>
  <c r="N10" i="2"/>
  <c r="AB10" i="2"/>
  <c r="CT10" i="2"/>
  <c r="X11" i="2"/>
  <c r="AZ11" i="2"/>
  <c r="CB11" i="2"/>
  <c r="DD11" i="2"/>
  <c r="EF11" i="2"/>
  <c r="FH11" i="2"/>
  <c r="GJ11" i="2"/>
  <c r="FD12" i="2"/>
  <c r="S9" i="2"/>
  <c r="AU9" i="2"/>
  <c r="BW9" i="2"/>
  <c r="CY9" i="2"/>
  <c r="EA9" i="2"/>
  <c r="FC9" i="2"/>
  <c r="GE9" i="2"/>
  <c r="HG9" i="2"/>
  <c r="T9" i="2"/>
  <c r="AV9" i="2"/>
  <c r="BX9" i="2"/>
  <c r="CZ9" i="2"/>
  <c r="EB9" i="2"/>
  <c r="FD9" i="2"/>
  <c r="P10" i="2"/>
  <c r="AD10" i="2"/>
  <c r="AR10" i="2"/>
  <c r="L11" i="2"/>
  <c r="AN11" i="2"/>
  <c r="BP11" i="2"/>
  <c r="CR11" i="2"/>
  <c r="DT11" i="2"/>
  <c r="EV11" i="2"/>
  <c r="FX11" i="2"/>
  <c r="GZ11" i="2"/>
  <c r="FT12" i="2"/>
  <c r="Y11" i="2"/>
  <c r="CC11" i="2"/>
  <c r="EG11" i="2"/>
  <c r="GK11" i="2"/>
  <c r="C10" i="2"/>
  <c r="C15" i="2" s="1"/>
  <c r="AE10" i="2"/>
  <c r="DK10" i="2"/>
  <c r="EM10" i="2"/>
  <c r="W12" i="2"/>
  <c r="CA12" i="2"/>
  <c r="EE12" i="2"/>
  <c r="D10" i="2"/>
  <c r="D15" i="2" s="1"/>
  <c r="AF10" i="2"/>
  <c r="AT10" i="2"/>
  <c r="AB11" i="2"/>
  <c r="BD11" i="2"/>
  <c r="CF11" i="2"/>
  <c r="DH11" i="2"/>
  <c r="EJ11" i="2"/>
  <c r="FL11" i="2"/>
  <c r="GN11" i="2"/>
  <c r="AO11" i="2"/>
  <c r="CS11" i="2"/>
  <c r="EW11" i="2"/>
  <c r="HA11" i="2"/>
  <c r="W9" i="2"/>
  <c r="AY9" i="2"/>
  <c r="CA9" i="2"/>
  <c r="DC9" i="2"/>
  <c r="EE9" i="2"/>
  <c r="FG9" i="2"/>
  <c r="GI9" i="2"/>
  <c r="S10" i="2"/>
  <c r="S15" i="2" s="1"/>
  <c r="AU10" i="2"/>
  <c r="EA10" i="2"/>
  <c r="FC10" i="2"/>
  <c r="FQ10" i="2"/>
  <c r="O11" i="2"/>
  <c r="AQ11" i="2"/>
  <c r="BS11" i="2"/>
  <c r="CU11" i="2"/>
  <c r="DW11" i="2"/>
  <c r="EY11" i="2"/>
  <c r="GA11" i="2"/>
  <c r="HC11" i="2"/>
  <c r="AM12" i="2"/>
  <c r="CQ12" i="2"/>
  <c r="T10" i="2"/>
  <c r="AV10" i="2"/>
  <c r="P11" i="2"/>
  <c r="AR11" i="2"/>
  <c r="BT11" i="2"/>
  <c r="CV11" i="2"/>
  <c r="DX11" i="2"/>
  <c r="EZ11" i="2"/>
  <c r="GB11" i="2"/>
  <c r="HD11" i="2"/>
  <c r="K9" i="2"/>
  <c r="AM9" i="2"/>
  <c r="BO9" i="2"/>
  <c r="CQ9" i="2"/>
  <c r="DS9" i="2"/>
  <c r="EU9" i="2"/>
  <c r="FW9" i="2"/>
  <c r="GY9" i="2"/>
  <c r="C11" i="2"/>
  <c r="C16" i="2" s="1"/>
  <c r="AE11" i="2"/>
  <c r="BG11" i="2"/>
  <c r="CI11" i="2"/>
  <c r="DK11" i="2"/>
  <c r="EM11" i="2"/>
  <c r="FO11" i="2"/>
  <c r="GQ11" i="2"/>
  <c r="D11" i="2"/>
  <c r="D16" i="2" s="1"/>
  <c r="AF11" i="2"/>
  <c r="BH11" i="2"/>
  <c r="CJ11" i="2"/>
  <c r="DL11" i="2"/>
  <c r="EN11" i="2"/>
  <c r="FP11" i="2"/>
  <c r="GR11" i="2"/>
  <c r="W10" i="2"/>
  <c r="AY10" i="2"/>
  <c r="CA10" i="2"/>
  <c r="FG10" i="2"/>
  <c r="GI10" i="2"/>
  <c r="GW10" i="2"/>
  <c r="S11" i="2"/>
  <c r="AU11" i="2"/>
  <c r="BW11" i="2"/>
  <c r="CY11" i="2"/>
  <c r="EA11" i="2"/>
  <c r="FC11" i="2"/>
  <c r="GE11" i="2"/>
  <c r="HG11" i="2"/>
  <c r="T11" i="2"/>
  <c r="AV11" i="2"/>
  <c r="BX11" i="2"/>
  <c r="CZ11" i="2"/>
  <c r="EB11" i="2"/>
  <c r="FD11" i="2"/>
  <c r="GF11" i="2"/>
  <c r="AW11" i="2"/>
  <c r="FE11" i="2"/>
  <c r="C9" i="2"/>
  <c r="C14" i="2" s="1"/>
  <c r="AE9" i="2"/>
  <c r="BG9" i="2"/>
  <c r="CI9" i="2"/>
  <c r="DK9" i="2"/>
  <c r="EM9" i="2"/>
  <c r="FO9" i="2"/>
  <c r="GQ9" i="2"/>
  <c r="W11" i="2"/>
  <c r="AY11" i="2"/>
  <c r="CA11" i="2"/>
  <c r="DC11" i="2"/>
  <c r="EE11" i="2"/>
  <c r="FG11" i="2"/>
  <c r="GI11" i="2"/>
  <c r="AU12" i="2"/>
  <c r="CY12" i="2"/>
  <c r="L14" i="2"/>
  <c r="Q16" i="2"/>
  <c r="K14" i="2"/>
  <c r="E10" i="2"/>
  <c r="E15" i="2" s="1"/>
  <c r="I10" i="2"/>
  <c r="I15" i="2" s="1"/>
  <c r="M10" i="2"/>
  <c r="Q10" i="2"/>
  <c r="U10" i="2"/>
  <c r="Y10" i="2"/>
  <c r="AC10" i="2"/>
  <c r="AG10" i="2"/>
  <c r="AK10" i="2"/>
  <c r="AO10" i="2"/>
  <c r="AS10" i="2"/>
  <c r="AW10" i="2"/>
  <c r="BA10" i="2"/>
  <c r="BE10" i="2"/>
  <c r="BI10" i="2"/>
  <c r="BM10" i="2"/>
  <c r="BQ10" i="2"/>
  <c r="BU10" i="2"/>
  <c r="CC10" i="2"/>
  <c r="CG10" i="2"/>
  <c r="CK10" i="2"/>
  <c r="CO10" i="2"/>
  <c r="CS10" i="2"/>
  <c r="CW10" i="2"/>
  <c r="DA10" i="2"/>
  <c r="DI10" i="2"/>
  <c r="DM10" i="2"/>
  <c r="DQ10" i="2"/>
  <c r="DU10" i="2"/>
  <c r="DY10" i="2"/>
  <c r="EC10" i="2"/>
  <c r="EG10" i="2"/>
  <c r="EO10" i="2"/>
  <c r="ES10" i="2"/>
  <c r="EW10" i="2"/>
  <c r="FA10" i="2"/>
  <c r="FE10" i="2"/>
  <c r="FI10" i="2"/>
  <c r="FM10" i="2"/>
  <c r="FU10" i="2"/>
  <c r="FY10" i="2"/>
  <c r="GC10" i="2"/>
  <c r="GG10" i="2"/>
  <c r="GK10" i="2"/>
  <c r="GO10" i="2"/>
  <c r="GS10" i="2"/>
  <c r="HA10" i="2"/>
  <c r="HE10" i="2"/>
  <c r="K16" i="2"/>
  <c r="O16" i="2"/>
  <c r="E12" i="2"/>
  <c r="E17" i="2" s="1"/>
  <c r="I12" i="2"/>
  <c r="I17" i="2" s="1"/>
  <c r="M12" i="2"/>
  <c r="Q12" i="2"/>
  <c r="U12" i="2"/>
  <c r="Y12" i="2"/>
  <c r="AC12" i="2"/>
  <c r="AG12" i="2"/>
  <c r="AK12" i="2"/>
  <c r="AO12" i="2"/>
  <c r="AS12" i="2"/>
  <c r="AW12" i="2"/>
  <c r="BA12" i="2"/>
  <c r="BE12" i="2"/>
  <c r="BI12" i="2"/>
  <c r="BM12" i="2"/>
  <c r="BQ12" i="2"/>
  <c r="BU12" i="2"/>
  <c r="BY12" i="2"/>
  <c r="CC12" i="2"/>
  <c r="CG12" i="2"/>
  <c r="CK12" i="2"/>
  <c r="CO12" i="2"/>
  <c r="CS12" i="2"/>
  <c r="CW12" i="2"/>
  <c r="DA12" i="2"/>
  <c r="DE12" i="2"/>
  <c r="DI12" i="2"/>
  <c r="DM12" i="2"/>
  <c r="DQ12" i="2"/>
  <c r="DU12" i="2"/>
  <c r="DY12" i="2"/>
  <c r="EC12" i="2"/>
  <c r="EG12" i="2"/>
  <c r="EK12" i="2"/>
  <c r="EO12" i="2"/>
  <c r="ES12" i="2"/>
  <c r="EW12" i="2"/>
  <c r="FA12" i="2"/>
  <c r="FE12" i="2"/>
  <c r="FI12" i="2"/>
  <c r="FM12" i="2"/>
  <c r="FQ12" i="2"/>
  <c r="FU12" i="2"/>
  <c r="FY12" i="2"/>
  <c r="GC12" i="2"/>
  <c r="GG12" i="2"/>
  <c r="GK12" i="2"/>
  <c r="GO12" i="2"/>
  <c r="GS12" i="2"/>
  <c r="GW12" i="2"/>
  <c r="HA12" i="2"/>
  <c r="HE12" i="2"/>
  <c r="B10" i="2"/>
  <c r="B15" i="2" s="1"/>
  <c r="J10" i="2"/>
  <c r="R10" i="2"/>
  <c r="Z10" i="2"/>
  <c r="AH10" i="2"/>
  <c r="AP10" i="2"/>
  <c r="AX10" i="2"/>
  <c r="BB10" i="2"/>
  <c r="BF10" i="2"/>
  <c r="BJ10" i="2"/>
  <c r="BR10" i="2"/>
  <c r="BV10" i="2"/>
  <c r="BZ10" i="2"/>
  <c r="CD10" i="2"/>
  <c r="CH10" i="2"/>
  <c r="CL10" i="2"/>
  <c r="CP10" i="2"/>
  <c r="CX10" i="2"/>
  <c r="DB10" i="2"/>
  <c r="DF10" i="2"/>
  <c r="DJ10" i="2"/>
  <c r="DN10" i="2"/>
  <c r="DR10" i="2"/>
  <c r="DV10" i="2"/>
  <c r="ED10" i="2"/>
  <c r="EH10" i="2"/>
  <c r="EL10" i="2"/>
  <c r="EP10" i="2"/>
  <c r="ET10" i="2"/>
  <c r="EX10" i="2"/>
  <c r="FB10" i="2"/>
  <c r="FJ10" i="2"/>
  <c r="FN10" i="2"/>
  <c r="FR10" i="2"/>
  <c r="FV10" i="2"/>
  <c r="FZ10" i="2"/>
  <c r="GD10" i="2"/>
  <c r="GH10" i="2"/>
  <c r="GP10" i="2"/>
  <c r="GT10" i="2"/>
  <c r="GX10" i="2"/>
  <c r="HB10" i="2"/>
  <c r="HF10" i="2"/>
  <c r="T16" i="2"/>
  <c r="Y16" i="2" s="1"/>
  <c r="X16" i="2"/>
  <c r="B9" i="2"/>
  <c r="B14" i="2" s="1"/>
  <c r="F9" i="2"/>
  <c r="F14" i="2" s="1"/>
  <c r="J9" i="2"/>
  <c r="N9" i="2"/>
  <c r="R9" i="2"/>
  <c r="R14" i="2" s="1"/>
  <c r="V9" i="2"/>
  <c r="Z9" i="2"/>
  <c r="AD9" i="2"/>
  <c r="AH9" i="2"/>
  <c r="AL9" i="2"/>
  <c r="AP9" i="2"/>
  <c r="AT9" i="2"/>
  <c r="AX9" i="2"/>
  <c r="BB9" i="2"/>
  <c r="BF9" i="2"/>
  <c r="BJ9" i="2"/>
  <c r="BN9" i="2"/>
  <c r="BR9" i="2"/>
  <c r="BV9" i="2"/>
  <c r="BZ9" i="2"/>
  <c r="CD9" i="2"/>
  <c r="CH9" i="2"/>
  <c r="CL9" i="2"/>
  <c r="CP9" i="2"/>
  <c r="CT9" i="2"/>
  <c r="CX9" i="2"/>
  <c r="DB9" i="2"/>
  <c r="DF9" i="2"/>
  <c r="DJ9" i="2"/>
  <c r="DN9" i="2"/>
  <c r="DR9" i="2"/>
  <c r="DV9" i="2"/>
  <c r="DZ9" i="2"/>
  <c r="ED9" i="2"/>
  <c r="EH9" i="2"/>
  <c r="EL9" i="2"/>
  <c r="EP9" i="2"/>
  <c r="ET9" i="2"/>
  <c r="EX9" i="2"/>
  <c r="FB9" i="2"/>
  <c r="FF9" i="2"/>
  <c r="FJ9" i="2"/>
  <c r="FN9" i="2"/>
  <c r="FR9" i="2"/>
  <c r="FV9" i="2"/>
  <c r="FZ9" i="2"/>
  <c r="GD9" i="2"/>
  <c r="GH9" i="2"/>
  <c r="GL9" i="2"/>
  <c r="GP9" i="2"/>
  <c r="GT9" i="2"/>
  <c r="GX9" i="2"/>
  <c r="HB9" i="2"/>
  <c r="HF9" i="2"/>
  <c r="AB16" i="2"/>
  <c r="B12" i="2"/>
  <c r="B17" i="2" s="1"/>
  <c r="F12" i="2"/>
  <c r="F17" i="2" s="1"/>
  <c r="J12" i="2"/>
  <c r="J17" i="2" s="1"/>
  <c r="N12" i="2"/>
  <c r="R12" i="2"/>
  <c r="V12" i="2"/>
  <c r="Z12" i="2"/>
  <c r="AD12" i="2"/>
  <c r="AH12" i="2"/>
  <c r="AL12" i="2"/>
  <c r="AP12" i="2"/>
  <c r="AT12" i="2"/>
  <c r="AX12" i="2"/>
  <c r="BB12" i="2"/>
  <c r="BF12" i="2"/>
  <c r="BJ12" i="2"/>
  <c r="BN12" i="2"/>
  <c r="BR12" i="2"/>
  <c r="BV12" i="2"/>
  <c r="BZ12" i="2"/>
  <c r="CD12" i="2"/>
  <c r="CH12" i="2"/>
  <c r="CL12" i="2"/>
  <c r="CP12" i="2"/>
  <c r="CT12" i="2"/>
  <c r="CX12" i="2"/>
  <c r="DB12" i="2"/>
  <c r="DF12" i="2"/>
  <c r="DJ12" i="2"/>
  <c r="DN12" i="2"/>
  <c r="DR12" i="2"/>
  <c r="DV12" i="2"/>
  <c r="DZ12" i="2"/>
  <c r="ED12" i="2"/>
  <c r="EH12" i="2"/>
  <c r="EL12" i="2"/>
  <c r="EP12" i="2"/>
  <c r="ET12" i="2"/>
  <c r="EX12" i="2"/>
  <c r="FB12" i="2"/>
  <c r="FF12" i="2"/>
  <c r="FJ12" i="2"/>
  <c r="FN12" i="2"/>
  <c r="FR12" i="2"/>
  <c r="FV12" i="2"/>
  <c r="FZ12" i="2"/>
  <c r="GD12" i="2"/>
  <c r="GH12" i="2"/>
  <c r="GL12" i="2"/>
  <c r="GP12" i="2"/>
  <c r="GT12" i="2"/>
  <c r="GX12" i="2"/>
  <c r="HB12" i="2"/>
  <c r="HF12" i="2"/>
  <c r="E9" i="2"/>
  <c r="E14" i="2" s="1"/>
  <c r="I9" i="2"/>
  <c r="I14" i="2" s="1"/>
  <c r="S14" i="2" s="1"/>
  <c r="M9" i="2"/>
  <c r="M14" i="2" s="1"/>
  <c r="Q9" i="2"/>
  <c r="Q14" i="2" s="1"/>
  <c r="U9" i="2"/>
  <c r="Y9" i="2"/>
  <c r="AC9" i="2"/>
  <c r="AG9" i="2"/>
  <c r="AK9" i="2"/>
  <c r="AO9" i="2"/>
  <c r="AS9" i="2"/>
  <c r="AW9" i="2"/>
  <c r="BA9" i="2"/>
  <c r="BE9" i="2"/>
  <c r="BI9" i="2"/>
  <c r="BM9" i="2"/>
  <c r="BQ9" i="2"/>
  <c r="BU9" i="2"/>
  <c r="BY9" i="2"/>
  <c r="CC9" i="2"/>
  <c r="CG9" i="2"/>
  <c r="CK9" i="2"/>
  <c r="CO9" i="2"/>
  <c r="CS9" i="2"/>
  <c r="CW9" i="2"/>
  <c r="DA9" i="2"/>
  <c r="DE9" i="2"/>
  <c r="DI9" i="2"/>
  <c r="DM9" i="2"/>
  <c r="DQ9" i="2"/>
  <c r="DU9" i="2"/>
  <c r="DY9" i="2"/>
  <c r="EC9" i="2"/>
  <c r="EG9" i="2"/>
  <c r="EK9" i="2"/>
  <c r="EO9" i="2"/>
  <c r="ES9" i="2"/>
  <c r="EW9" i="2"/>
  <c r="FA9" i="2"/>
  <c r="FE9" i="2"/>
  <c r="FI9" i="2"/>
  <c r="FM9" i="2"/>
  <c r="FQ9" i="2"/>
  <c r="FU9" i="2"/>
  <c r="FY9" i="2"/>
  <c r="GC9" i="2"/>
  <c r="GG9" i="2"/>
  <c r="GK9" i="2"/>
  <c r="GO9" i="2"/>
  <c r="GS9" i="2"/>
  <c r="GW9" i="2"/>
  <c r="HA9" i="2"/>
  <c r="HE9" i="2"/>
  <c r="I11" i="2"/>
  <c r="I16" i="2" s="1"/>
  <c r="M11" i="2"/>
  <c r="U11" i="2"/>
  <c r="AC11" i="2"/>
  <c r="AC16" i="2" s="1"/>
  <c r="AK11" i="2"/>
  <c r="AS11" i="2"/>
  <c r="BA11" i="2"/>
  <c r="BI11" i="2"/>
  <c r="BQ11" i="2"/>
  <c r="BY11" i="2"/>
  <c r="CG11" i="2"/>
  <c r="CO11" i="2"/>
  <c r="CW11" i="2"/>
  <c r="DE11" i="2"/>
  <c r="DM11" i="2"/>
  <c r="DU11" i="2"/>
  <c r="EC11" i="2"/>
  <c r="EK11" i="2"/>
  <c r="ES11" i="2"/>
  <c r="FA11" i="2"/>
  <c r="FI11" i="2"/>
  <c r="FQ11" i="2"/>
  <c r="FY11" i="2"/>
  <c r="GG11" i="2"/>
  <c r="GO11" i="2"/>
  <c r="GW11" i="2"/>
  <c r="HE11" i="2"/>
  <c r="AZ10" i="2"/>
  <c r="BD10" i="2"/>
  <c r="BH10" i="2"/>
  <c r="BL10" i="2"/>
  <c r="BP10" i="2"/>
  <c r="BT10" i="2"/>
  <c r="BX10" i="2"/>
  <c r="CB10" i="2"/>
  <c r="CF10" i="2"/>
  <c r="CJ10" i="2"/>
  <c r="CN10" i="2"/>
  <c r="CR10" i="2"/>
  <c r="CV10" i="2"/>
  <c r="CZ10" i="2"/>
  <c r="DD10" i="2"/>
  <c r="DH10" i="2"/>
  <c r="DL10" i="2"/>
  <c r="DP10" i="2"/>
  <c r="DT10" i="2"/>
  <c r="DX10" i="2"/>
  <c r="EB10" i="2"/>
  <c r="EF10" i="2"/>
  <c r="EJ10" i="2"/>
  <c r="EN10" i="2"/>
  <c r="ER10" i="2"/>
  <c r="EV10" i="2"/>
  <c r="EZ10" i="2"/>
  <c r="FD10" i="2"/>
  <c r="FH10" i="2"/>
  <c r="FL10" i="2"/>
  <c r="FP10" i="2"/>
  <c r="FT10" i="2"/>
  <c r="FX10" i="2"/>
  <c r="GB10" i="2"/>
  <c r="GF10" i="2"/>
  <c r="GJ10" i="2"/>
  <c r="GN10" i="2"/>
  <c r="GR10" i="2"/>
  <c r="GV10" i="2"/>
  <c r="GZ10" i="2"/>
  <c r="HD10" i="2"/>
  <c r="B11" i="2"/>
  <c r="B16" i="2" s="1"/>
  <c r="F11" i="2"/>
  <c r="F16" i="2" s="1"/>
  <c r="J11" i="2"/>
  <c r="J16" i="2" s="1"/>
  <c r="N11" i="2"/>
  <c r="R11" i="2"/>
  <c r="R16" i="2" s="1"/>
  <c r="V11" i="2"/>
  <c r="V16" i="2" s="1"/>
  <c r="Z11" i="2"/>
  <c r="AD11" i="2"/>
  <c r="AH11" i="2"/>
  <c r="AL11" i="2"/>
  <c r="AP11" i="2"/>
  <c r="AT11" i="2"/>
  <c r="AX11" i="2"/>
  <c r="BB11" i="2"/>
  <c r="BF11" i="2"/>
  <c r="BJ11" i="2"/>
  <c r="BN11" i="2"/>
  <c r="BR11" i="2"/>
  <c r="BV11" i="2"/>
  <c r="BZ11" i="2"/>
  <c r="CD11" i="2"/>
  <c r="CH11" i="2"/>
  <c r="CL11" i="2"/>
  <c r="CP11" i="2"/>
  <c r="CT11" i="2"/>
  <c r="CX11" i="2"/>
  <c r="DB11" i="2"/>
  <c r="DF11" i="2"/>
  <c r="DJ11" i="2"/>
  <c r="DN11" i="2"/>
  <c r="DR11" i="2"/>
  <c r="DV11" i="2"/>
  <c r="DZ11" i="2"/>
  <c r="ED11" i="2"/>
  <c r="EH11" i="2"/>
  <c r="EL11" i="2"/>
  <c r="EP11" i="2"/>
  <c r="ET11" i="2"/>
  <c r="EX11" i="2"/>
  <c r="FB11" i="2"/>
  <c r="FF11" i="2"/>
  <c r="FJ11" i="2"/>
  <c r="FN11" i="2"/>
  <c r="FR11" i="2"/>
  <c r="FV11" i="2"/>
  <c r="FZ11" i="2"/>
  <c r="GD11" i="2"/>
  <c r="GH11" i="2"/>
  <c r="GL11" i="2"/>
  <c r="GP11" i="2"/>
  <c r="GT11" i="2"/>
  <c r="GX11" i="2"/>
  <c r="HB11" i="2"/>
  <c r="HF11" i="2"/>
  <c r="D12" i="2"/>
  <c r="D17" i="2" s="1"/>
  <c r="H12" i="2"/>
  <c r="H17" i="2" s="1"/>
  <c r="L12" i="2"/>
  <c r="P12" i="2"/>
  <c r="T12" i="2"/>
  <c r="X12" i="2"/>
  <c r="AB12" i="2"/>
  <c r="AF12" i="2"/>
  <c r="AJ12" i="2"/>
  <c r="AN12" i="2"/>
  <c r="AR12" i="2"/>
  <c r="AV12" i="2"/>
  <c r="AZ12" i="2"/>
  <c r="BD12" i="2"/>
  <c r="BH12" i="2"/>
  <c r="BL12" i="2"/>
  <c r="BP12" i="2"/>
  <c r="BT12" i="2"/>
  <c r="BX12" i="2"/>
  <c r="CB12" i="2"/>
  <c r="CF12" i="2"/>
  <c r="CJ12" i="2"/>
  <c r="CN12" i="2"/>
  <c r="CR12" i="2"/>
  <c r="CV12" i="2"/>
  <c r="CZ12" i="2"/>
  <c r="DD12" i="2"/>
  <c r="DH12" i="2"/>
  <c r="DL12" i="2"/>
  <c r="DP12" i="2"/>
  <c r="DT12" i="2"/>
  <c r="DX12" i="2"/>
  <c r="EB12" i="2"/>
  <c r="EF12" i="2"/>
  <c r="EJ12" i="2"/>
  <c r="ER12" i="2"/>
  <c r="EZ12" i="2"/>
  <c r="FH12" i="2"/>
  <c r="FP12" i="2"/>
  <c r="FX12" i="2"/>
  <c r="GF12" i="2"/>
  <c r="GN12" i="2"/>
  <c r="GV12" i="2"/>
  <c r="HD12" i="2"/>
  <c r="EQ12" i="2"/>
  <c r="EU12" i="2"/>
  <c r="EY12" i="2"/>
  <c r="FC12" i="2"/>
  <c r="FG12" i="2"/>
  <c r="FK12" i="2"/>
  <c r="FO12" i="2"/>
  <c r="FS12" i="2"/>
  <c r="FW12" i="2"/>
  <c r="GA12" i="2"/>
  <c r="GE12" i="2"/>
  <c r="GI12" i="2"/>
  <c r="GM12" i="2"/>
  <c r="GQ12" i="2"/>
  <c r="GU12" i="2"/>
  <c r="GY12" i="2"/>
  <c r="HC12" i="2"/>
  <c r="HG12" i="2"/>
  <c r="BX16" i="1"/>
  <c r="PL16" i="1"/>
  <c r="WF16" i="1"/>
  <c r="XX16" i="1"/>
  <c r="ACZ16" i="1"/>
  <c r="ASF16" i="1"/>
  <c r="AYZ16" i="1"/>
  <c r="BEB16" i="1"/>
  <c r="BTH16" i="1"/>
  <c r="DP16" i="1"/>
  <c r="IR16" i="1"/>
  <c r="AER16" i="1"/>
  <c r="AJT16" i="1"/>
  <c r="AXH16" i="1"/>
  <c r="BMN16" i="1"/>
  <c r="BRP16" i="1"/>
  <c r="CGV16" i="1"/>
  <c r="JC16" i="1"/>
  <c r="PW16" i="1"/>
  <c r="WQ16" i="1"/>
  <c r="AKE16" i="1"/>
  <c r="AQY16" i="1"/>
  <c r="AXS16" i="1"/>
  <c r="BEM16" i="1"/>
  <c r="BLG16" i="1"/>
  <c r="BYU16" i="1"/>
  <c r="CFO16" i="1"/>
  <c r="AF32" i="1"/>
  <c r="BX32" i="1"/>
  <c r="DP32" i="1"/>
  <c r="FH32" i="1"/>
  <c r="GZ32" i="1"/>
  <c r="IR32" i="1"/>
  <c r="KJ32" i="1"/>
  <c r="MB32" i="1"/>
  <c r="NT32" i="1"/>
  <c r="PL32" i="1"/>
  <c r="RD32" i="1"/>
  <c r="SV32" i="1"/>
  <c r="UN32" i="1"/>
  <c r="WF32" i="1"/>
  <c r="XX32" i="1"/>
  <c r="ZP32" i="1"/>
  <c r="ABH32" i="1"/>
  <c r="ACZ32" i="1"/>
  <c r="AER32" i="1"/>
  <c r="AGJ32" i="1"/>
  <c r="AIB32" i="1"/>
  <c r="AJT32" i="1"/>
  <c r="ALL32" i="1"/>
  <c r="AND32" i="1"/>
  <c r="AOV32" i="1"/>
  <c r="AQN32" i="1"/>
  <c r="ASF32" i="1"/>
  <c r="ATX32" i="1"/>
  <c r="AVP32" i="1"/>
  <c r="AXH32" i="1"/>
  <c r="AYZ32" i="1"/>
  <c r="BAR32" i="1"/>
  <c r="BCJ32" i="1"/>
  <c r="BEB32" i="1"/>
  <c r="BFT32" i="1"/>
  <c r="BHL32" i="1"/>
  <c r="BJD32" i="1"/>
  <c r="BKV32" i="1"/>
  <c r="BMN32" i="1"/>
  <c r="BOF32" i="1"/>
  <c r="BPX32" i="1"/>
  <c r="BRP32" i="1"/>
  <c r="BTH32" i="1"/>
  <c r="BUZ32" i="1"/>
  <c r="BWR32" i="1"/>
  <c r="BYJ32" i="1"/>
  <c r="CAB32" i="1"/>
  <c r="CBT32" i="1"/>
  <c r="CDL32" i="1"/>
  <c r="CFD32" i="1"/>
  <c r="CGV32" i="1"/>
  <c r="CIN32" i="1"/>
  <c r="CKF32" i="1"/>
  <c r="KJ16" i="1"/>
  <c r="RD16" i="1"/>
  <c r="ALL16" i="1"/>
  <c r="AQN16" i="1"/>
  <c r="BFT16" i="1"/>
  <c r="BKV16" i="1"/>
  <c r="BYJ16" i="1"/>
  <c r="CAB16" i="1"/>
  <c r="CFD16" i="1"/>
  <c r="CI16" i="1"/>
  <c r="ADK16" i="1"/>
  <c r="BSA16" i="1"/>
  <c r="JC32" i="1"/>
  <c r="PW32" i="1"/>
  <c r="WQ32" i="1"/>
  <c r="ADK32" i="1"/>
  <c r="AKE32" i="1"/>
  <c r="AQY32" i="1"/>
  <c r="U48" i="1"/>
  <c r="BM48" i="1"/>
  <c r="DE48" i="1"/>
  <c r="EW48" i="1"/>
  <c r="GO48" i="1"/>
  <c r="IG48" i="1"/>
  <c r="JY48" i="1"/>
  <c r="LQ48" i="1"/>
  <c r="NI48" i="1"/>
  <c r="PA48" i="1"/>
  <c r="SK48" i="1"/>
  <c r="VU48" i="1"/>
  <c r="ZE48" i="1"/>
  <c r="ACO48" i="1"/>
  <c r="AFY48" i="1"/>
  <c r="AJI48" i="1"/>
  <c r="AMS48" i="1"/>
  <c r="AQC48" i="1"/>
  <c r="ATM48" i="1"/>
  <c r="BAG48" i="1"/>
  <c r="BDQ48" i="1"/>
  <c r="BHA48" i="1"/>
  <c r="BKK48" i="1"/>
  <c r="BNU48" i="1"/>
  <c r="BRE48" i="1"/>
  <c r="AQ64" i="1"/>
  <c r="EA64" i="1"/>
  <c r="HK64" i="1"/>
  <c r="KU64" i="1"/>
  <c r="OE64" i="1"/>
  <c r="UY64" i="1"/>
  <c r="YI64" i="1"/>
  <c r="ABS64" i="1"/>
  <c r="AFC64" i="1"/>
  <c r="AIM64" i="1"/>
  <c r="ALW64" i="1"/>
  <c r="APG64" i="1"/>
  <c r="ASQ64" i="1"/>
  <c r="AWA64" i="1"/>
  <c r="AZK64" i="1"/>
  <c r="BCU64" i="1"/>
  <c r="BGE64" i="1"/>
  <c r="BJO64" i="1"/>
  <c r="BMY64" i="1"/>
  <c r="BQI64" i="1"/>
  <c r="BTS64" i="1"/>
  <c r="BXC64" i="1"/>
  <c r="CAM64" i="1"/>
  <c r="CDW64" i="1"/>
  <c r="CHG64" i="1"/>
  <c r="CKQ64" i="1"/>
  <c r="AQC64" i="1"/>
  <c r="ATM64" i="1"/>
  <c r="AWW64" i="1"/>
  <c r="BAG64" i="1"/>
  <c r="BDQ64" i="1"/>
  <c r="BHA64" i="1"/>
  <c r="BKK64" i="1"/>
  <c r="BNU64" i="1"/>
  <c r="BRE64" i="1"/>
  <c r="BUO64" i="1"/>
  <c r="BXY64" i="1"/>
  <c r="CBI64" i="1"/>
  <c r="CES64" i="1"/>
  <c r="CIC64" i="1"/>
  <c r="CLM64" i="1"/>
  <c r="J64" i="1"/>
  <c r="BB64" i="1"/>
  <c r="CT64" i="1"/>
  <c r="EL64" i="1"/>
  <c r="GD64" i="1"/>
  <c r="HV64" i="1"/>
  <c r="JN64" i="1"/>
  <c r="LF64" i="1"/>
  <c r="MX64" i="1"/>
  <c r="OP64" i="1"/>
  <c r="TR64" i="1"/>
  <c r="VJ64" i="1"/>
  <c r="XB64" i="1"/>
  <c r="YT64" i="1"/>
  <c r="AAL64" i="1"/>
  <c r="ACD64" i="1"/>
  <c r="ADV64" i="1"/>
  <c r="AFN64" i="1"/>
  <c r="AHF64" i="1"/>
  <c r="AIX64" i="1"/>
  <c r="AKP64" i="1"/>
  <c r="AMH64" i="1"/>
  <c r="ANZ64" i="1"/>
  <c r="APR64" i="1"/>
  <c r="ARJ64" i="1"/>
  <c r="ATB64" i="1"/>
  <c r="AUT64" i="1"/>
  <c r="AWL64" i="1"/>
  <c r="AYD64" i="1"/>
  <c r="AZV64" i="1"/>
  <c r="BBN64" i="1"/>
  <c r="BDF64" i="1"/>
  <c r="BEX64" i="1"/>
  <c r="BGP64" i="1"/>
  <c r="BIH64" i="1"/>
  <c r="BJZ64" i="1"/>
  <c r="BLR64" i="1"/>
  <c r="BNJ64" i="1"/>
  <c r="BPB64" i="1"/>
  <c r="BQT64" i="1"/>
  <c r="BSL64" i="1"/>
  <c r="BUD64" i="1"/>
  <c r="BVV64" i="1"/>
  <c r="BXN64" i="1"/>
  <c r="BZF64" i="1"/>
  <c r="CAX64" i="1"/>
  <c r="CCP64" i="1"/>
  <c r="CEH64" i="1"/>
  <c r="CFZ64" i="1"/>
  <c r="CHR64" i="1"/>
  <c r="CJJ64" i="1"/>
  <c r="CLB64" i="1"/>
  <c r="RD64" i="1"/>
  <c r="U80" i="1"/>
  <c r="BB80" i="1"/>
  <c r="DE80" i="1"/>
  <c r="EL80" i="1"/>
  <c r="HV80" i="1"/>
  <c r="JY80" i="1"/>
  <c r="LF80" i="1"/>
  <c r="OP80" i="1"/>
  <c r="QS80" i="1"/>
  <c r="RZ80" i="1"/>
  <c r="VJ80" i="1"/>
  <c r="XM80" i="1"/>
  <c r="YT80" i="1"/>
  <c r="ACD80" i="1"/>
  <c r="AEG80" i="1"/>
  <c r="AFN80" i="1"/>
  <c r="AIX80" i="1"/>
  <c r="ALA80" i="1"/>
  <c r="AMH80" i="1"/>
  <c r="APR80" i="1"/>
  <c r="ARU80" i="1"/>
  <c r="ATB80" i="1"/>
  <c r="AWL80" i="1"/>
  <c r="AYO80" i="1"/>
  <c r="AZV80" i="1"/>
  <c r="BDF80" i="1"/>
  <c r="BFI80" i="1"/>
  <c r="BGP80" i="1"/>
  <c r="BJZ80" i="1"/>
  <c r="BMC80" i="1"/>
  <c r="BNJ80" i="1"/>
  <c r="BQT80" i="1"/>
  <c r="BSW80" i="1"/>
  <c r="BUD80" i="1"/>
  <c r="BWG80" i="1"/>
  <c r="BXN80" i="1"/>
  <c r="BZQ80" i="1"/>
  <c r="CAX80" i="1"/>
  <c r="CDA80" i="1"/>
  <c r="CEH80" i="1"/>
  <c r="CGK80" i="1"/>
  <c r="CHR80" i="1"/>
  <c r="CJU80" i="1"/>
  <c r="CLB80" i="1"/>
  <c r="AF80" i="1"/>
  <c r="CI80" i="1"/>
  <c r="DP80" i="1"/>
  <c r="FS80" i="1"/>
  <c r="GZ80" i="1"/>
  <c r="JC80" i="1"/>
  <c r="KJ80" i="1"/>
  <c r="MM80" i="1"/>
  <c r="NT80" i="1"/>
  <c r="PW80" i="1"/>
  <c r="RD80" i="1"/>
  <c r="TG80" i="1"/>
  <c r="UN80" i="1"/>
  <c r="WQ80" i="1"/>
  <c r="XX80" i="1"/>
  <c r="AAA80" i="1"/>
  <c r="ABH80" i="1"/>
  <c r="ADK80" i="1"/>
  <c r="AER80" i="1"/>
  <c r="AGU80" i="1"/>
  <c r="AIB80" i="1"/>
  <c r="AKE80" i="1"/>
  <c r="ALL80" i="1"/>
  <c r="ANO80" i="1"/>
  <c r="AOV80" i="1"/>
  <c r="AQY80" i="1"/>
  <c r="ASF80" i="1"/>
  <c r="AUI80" i="1"/>
  <c r="AVP80" i="1"/>
  <c r="AXS80" i="1"/>
  <c r="AYZ80" i="1"/>
  <c r="BBC80" i="1"/>
  <c r="BCJ80" i="1"/>
  <c r="BEM80" i="1"/>
  <c r="BFT80" i="1"/>
  <c r="BHW80" i="1"/>
  <c r="BJD80" i="1"/>
  <c r="BLG80" i="1"/>
  <c r="BMN80" i="1"/>
  <c r="BOQ80" i="1"/>
  <c r="BPX80" i="1"/>
  <c r="BTH80" i="1"/>
  <c r="BVK80" i="1"/>
  <c r="BWR80" i="1"/>
  <c r="BYU80" i="1"/>
  <c r="CAB80" i="1"/>
  <c r="CCE80" i="1"/>
  <c r="CDL80" i="1"/>
  <c r="CFO80" i="1"/>
  <c r="CGV80" i="1"/>
  <c r="CIY80" i="1"/>
  <c r="CKF80" i="1"/>
  <c r="AQ80" i="1"/>
  <c r="BX80" i="1"/>
  <c r="FH80" i="1"/>
  <c r="IR80" i="1"/>
  <c r="MB80" i="1"/>
  <c r="PL80" i="1"/>
  <c r="SV80" i="1"/>
  <c r="WF80" i="1"/>
  <c r="ZP80" i="1"/>
  <c r="ACZ80" i="1"/>
  <c r="AGJ80" i="1"/>
  <c r="AJT80" i="1"/>
  <c r="AND80" i="1"/>
  <c r="AQN80" i="1"/>
  <c r="ATX80" i="1"/>
  <c r="AXH80" i="1"/>
  <c r="BAR80" i="1"/>
  <c r="BEB80" i="1"/>
  <c r="BHL80" i="1"/>
  <c r="BKV80" i="1"/>
  <c r="BOF80" i="1"/>
  <c r="BRP80" i="1"/>
  <c r="BTS80" i="1"/>
  <c r="BUZ80" i="1"/>
  <c r="BXC80" i="1"/>
  <c r="BYJ80" i="1"/>
  <c r="CAM80" i="1"/>
  <c r="CBT80" i="1"/>
  <c r="CDW80" i="1"/>
  <c r="CFD80" i="1"/>
  <c r="CHG80" i="1"/>
  <c r="CIN80" i="1"/>
  <c r="CKQ80" i="1"/>
  <c r="O14" i="2" l="1"/>
  <c r="J14" i="2"/>
  <c r="T14" i="2"/>
  <c r="U16" i="2"/>
  <c r="P17" i="2"/>
  <c r="L16" i="2"/>
  <c r="J15" i="2"/>
  <c r="S17" i="2"/>
  <c r="K17" i="2"/>
  <c r="O17" i="2"/>
  <c r="AG14" i="2"/>
  <c r="P15" i="2"/>
  <c r="N15" i="2"/>
  <c r="L15" i="2"/>
  <c r="T15" i="2"/>
  <c r="K15" i="2"/>
  <c r="O15" i="2"/>
  <c r="AD16" i="2"/>
  <c r="N16" i="2"/>
  <c r="M16" i="2"/>
  <c r="Y14" i="2"/>
  <c r="AH17" i="2"/>
  <c r="R17" i="2"/>
  <c r="AD14" i="2"/>
  <c r="AH14" i="2" s="1"/>
  <c r="N14" i="2"/>
  <c r="P16" i="2"/>
  <c r="Z15" i="2"/>
  <c r="P14" i="2"/>
  <c r="Q17" i="2"/>
  <c r="W16" i="2"/>
  <c r="Q15" i="2"/>
  <c r="W14" i="2"/>
  <c r="AB17" i="2"/>
  <c r="L17" i="2"/>
  <c r="AH16" i="2"/>
  <c r="AC14" i="2"/>
  <c r="X14" i="2"/>
  <c r="U17" i="2"/>
  <c r="AA16" i="2"/>
  <c r="U15" i="2"/>
  <c r="T17" i="2"/>
  <c r="Z16" i="2"/>
  <c r="AD17" i="2"/>
  <c r="AG17" i="2" s="1"/>
  <c r="N17" i="2"/>
  <c r="Z14" i="2"/>
  <c r="R15" i="2"/>
  <c r="AC17" i="2"/>
  <c r="M17" i="2"/>
  <c r="S16" i="2"/>
  <c r="AC15" i="2"/>
  <c r="M15" i="2"/>
  <c r="AA14" i="2" l="1"/>
  <c r="AB14" i="2"/>
  <c r="U14" i="2"/>
  <c r="V14" i="2"/>
  <c r="AA17" i="2"/>
  <c r="W17" i="2"/>
  <c r="V17" i="2"/>
  <c r="AB15" i="2"/>
  <c r="AD15" i="2"/>
  <c r="W15" i="2"/>
  <c r="X15" i="2"/>
  <c r="V15" i="2"/>
  <c r="AA15" i="2"/>
  <c r="Y15" i="2"/>
  <c r="AI17" i="2"/>
  <c r="AE17" i="2"/>
  <c r="AF17" i="2"/>
  <c r="AJ17" i="2"/>
  <c r="AJ14" i="2"/>
  <c r="AI14" i="2"/>
  <c r="AE14" i="2"/>
  <c r="AF14" i="2"/>
  <c r="AI16" i="2"/>
  <c r="AF16" i="2"/>
  <c r="AG16" i="2"/>
  <c r="AJ16" i="2"/>
  <c r="AE16" i="2"/>
  <c r="X17" i="2"/>
  <c r="Y17" i="2"/>
  <c r="Z17" i="2"/>
  <c r="AN14" i="2" l="1"/>
  <c r="AQ14" i="2"/>
  <c r="AR14" i="2"/>
  <c r="AM14" i="2"/>
  <c r="AL14" i="2"/>
  <c r="AO14" i="2"/>
  <c r="AK14" i="2"/>
  <c r="AP14" i="2"/>
  <c r="AT14" i="2"/>
  <c r="AS14" i="2"/>
  <c r="AQ16" i="2"/>
  <c r="AN16" i="2"/>
  <c r="AO16" i="2"/>
  <c r="AM16" i="2"/>
  <c r="AR16" i="2"/>
  <c r="AP16" i="2"/>
  <c r="AL16" i="2"/>
  <c r="AS16" i="2"/>
  <c r="AK16" i="2"/>
  <c r="AT16" i="2"/>
  <c r="AQ17" i="2"/>
  <c r="AM17" i="2"/>
  <c r="AR17" i="2"/>
  <c r="AP17" i="2"/>
  <c r="AL17" i="2"/>
  <c r="AK17" i="2"/>
  <c r="AT17" i="2"/>
  <c r="AS17" i="2"/>
  <c r="AO17" i="2"/>
  <c r="AN17" i="2"/>
  <c r="AJ15" i="2"/>
  <c r="AE15" i="2"/>
  <c r="AF15" i="2"/>
  <c r="AI15" i="2"/>
  <c r="AH15" i="2"/>
  <c r="AG15" i="2"/>
  <c r="AM15" i="2" l="1"/>
  <c r="AR15" i="2"/>
  <c r="AT15" i="2"/>
  <c r="AN15" i="2"/>
  <c r="AQ15" i="2"/>
  <c r="AL15" i="2"/>
  <c r="AO15" i="2"/>
  <c r="AK15" i="2"/>
  <c r="AP15" i="2"/>
  <c r="AS15" i="2"/>
  <c r="AY16" i="2"/>
  <c r="AV16" i="2"/>
  <c r="AW16" i="2"/>
  <c r="BC16" i="2"/>
  <c r="AZ16" i="2"/>
  <c r="AU16" i="2"/>
  <c r="BA16" i="2"/>
  <c r="BB16" i="2"/>
  <c r="AX16" i="2"/>
  <c r="BC17" i="2"/>
  <c r="AY17" i="2"/>
  <c r="AU17" i="2"/>
  <c r="AW17" i="2"/>
  <c r="BA17" i="2"/>
  <c r="AX17" i="2"/>
  <c r="AZ17" i="2"/>
  <c r="AV17" i="2"/>
  <c r="BB17" i="2"/>
  <c r="AY14" i="2"/>
  <c r="AZ14" i="2"/>
  <c r="BC14" i="2"/>
  <c r="AV14" i="2"/>
  <c r="AU14" i="2"/>
  <c r="BA14" i="2"/>
  <c r="AW14" i="2"/>
  <c r="AX14" i="2"/>
  <c r="BB14" i="2"/>
  <c r="BG17" i="2" l="1"/>
  <c r="BK17" i="2"/>
  <c r="BL17" i="2"/>
  <c r="BJ17" i="2"/>
  <c r="BI17" i="2"/>
  <c r="BE17" i="2"/>
  <c r="BM17" i="2"/>
  <c r="BH17" i="2"/>
  <c r="BF17" i="2"/>
  <c r="BD17" i="2"/>
  <c r="BD14" i="2"/>
  <c r="BG14" i="2"/>
  <c r="BL14" i="2"/>
  <c r="BH14" i="2"/>
  <c r="BK14" i="2"/>
  <c r="BM14" i="2"/>
  <c r="BJ14" i="2"/>
  <c r="BE14" i="2"/>
  <c r="BF14" i="2"/>
  <c r="BI14" i="2"/>
  <c r="AV15" i="2"/>
  <c r="AU15" i="2"/>
  <c r="AY15" i="2"/>
  <c r="BC15" i="2"/>
  <c r="AZ15" i="2"/>
  <c r="BB15" i="2"/>
  <c r="BA15" i="2"/>
  <c r="AW15" i="2"/>
  <c r="AX15" i="2"/>
  <c r="BM16" i="2"/>
  <c r="BL16" i="2"/>
  <c r="BG16" i="2"/>
  <c r="BD16" i="2"/>
  <c r="BK16" i="2"/>
  <c r="BH16" i="2"/>
  <c r="BE16" i="2"/>
  <c r="BI16" i="2"/>
  <c r="BJ16" i="2"/>
  <c r="BF16" i="2"/>
  <c r="BK15" i="2" l="1"/>
  <c r="BG15" i="2"/>
  <c r="BH15" i="2"/>
  <c r="BM15" i="2"/>
  <c r="BF15" i="2"/>
  <c r="BJ15" i="2"/>
  <c r="BE15" i="2"/>
  <c r="BL15" i="2"/>
  <c r="BD15" i="2"/>
  <c r="BI15" i="2"/>
  <c r="BO14" i="2"/>
  <c r="BP14" i="2"/>
  <c r="BQ14" i="2"/>
  <c r="BN14" i="2"/>
  <c r="BO17" i="2"/>
  <c r="BQ17" i="2"/>
  <c r="BP17" i="2"/>
  <c r="BN17" i="2"/>
  <c r="BO16" i="2"/>
  <c r="BP16" i="2"/>
  <c r="BQ16" i="2"/>
  <c r="BN16" i="2"/>
  <c r="BS17" i="2" l="1"/>
  <c r="BW17" i="2"/>
  <c r="CA17" i="2"/>
  <c r="BR17" i="2"/>
  <c r="BX17" i="2"/>
  <c r="BZ17" i="2"/>
  <c r="BV17" i="2"/>
  <c r="BU17" i="2"/>
  <c r="BT17" i="2"/>
  <c r="BY17" i="2"/>
  <c r="BN15" i="2"/>
  <c r="BO15" i="2"/>
  <c r="BQ15" i="2"/>
  <c r="BP15" i="2"/>
  <c r="BU16" i="2"/>
  <c r="BT16" i="2"/>
  <c r="BS16" i="2"/>
  <c r="BW16" i="2"/>
  <c r="BX16" i="2"/>
  <c r="CA16" i="2"/>
  <c r="BR16" i="2"/>
  <c r="BZ16" i="2"/>
  <c r="BY16" i="2"/>
  <c r="BV16" i="2"/>
  <c r="BX14" i="2"/>
  <c r="BT14" i="2"/>
  <c r="BW14" i="2"/>
  <c r="BS14" i="2"/>
  <c r="CA14" i="2"/>
  <c r="BU14" i="2"/>
  <c r="BV14" i="2"/>
  <c r="BR14" i="2"/>
  <c r="BY14" i="2"/>
  <c r="BZ14" i="2"/>
  <c r="CE16" i="2" l="1"/>
  <c r="CB16" i="2"/>
  <c r="CJ16" i="2"/>
  <c r="CC16" i="2"/>
  <c r="CI16" i="2"/>
  <c r="CF16" i="2"/>
  <c r="CD16" i="2"/>
  <c r="CH16" i="2"/>
  <c r="CG16" i="2"/>
  <c r="CE17" i="2"/>
  <c r="CI17" i="2"/>
  <c r="CJ17" i="2"/>
  <c r="CD17" i="2"/>
  <c r="CC17" i="2"/>
  <c r="CB17" i="2"/>
  <c r="CG17" i="2"/>
  <c r="CH17" i="2"/>
  <c r="CF17" i="2"/>
  <c r="CE14" i="2"/>
  <c r="CJ14" i="2"/>
  <c r="CF14" i="2"/>
  <c r="CI14" i="2"/>
  <c r="CB14" i="2"/>
  <c r="CD14" i="2"/>
  <c r="CC14" i="2"/>
  <c r="CH14" i="2"/>
  <c r="CG14" i="2"/>
  <c r="BW15" i="2"/>
  <c r="BY15" i="2"/>
  <c r="CA15" i="2"/>
  <c r="BS15" i="2"/>
  <c r="BT15" i="2"/>
  <c r="BR15" i="2"/>
  <c r="BU15" i="2"/>
  <c r="BV15" i="2"/>
  <c r="BX15" i="2"/>
  <c r="BZ15" i="2"/>
  <c r="CN14" i="2" l="1"/>
  <c r="CM14" i="2"/>
  <c r="CQ14" i="2"/>
  <c r="CR14" i="2"/>
  <c r="CP14" i="2"/>
  <c r="CK14" i="2"/>
  <c r="CL14" i="2"/>
  <c r="CO14" i="2"/>
  <c r="CS14" i="2"/>
  <c r="CM17" i="2"/>
  <c r="CQ17" i="2"/>
  <c r="CL17" i="2"/>
  <c r="CK17" i="2"/>
  <c r="CR17" i="2"/>
  <c r="CO17" i="2"/>
  <c r="CN17" i="2"/>
  <c r="CS17" i="2"/>
  <c r="CP17" i="2"/>
  <c r="CR16" i="2"/>
  <c r="CK16" i="2"/>
  <c r="CM16" i="2"/>
  <c r="CN16" i="2"/>
  <c r="CS16" i="2"/>
  <c r="CQ16" i="2"/>
  <c r="CP16" i="2"/>
  <c r="CO16" i="2"/>
  <c r="CL16" i="2"/>
  <c r="CI15" i="2"/>
  <c r="CE15" i="2"/>
  <c r="CC15" i="2"/>
  <c r="CF15" i="2"/>
  <c r="CG15" i="2"/>
  <c r="CH15" i="2"/>
  <c r="CD15" i="2"/>
  <c r="CB15" i="2"/>
  <c r="CJ15" i="2"/>
  <c r="CM15" i="2" l="1"/>
  <c r="CQ15" i="2"/>
  <c r="CK15" i="2"/>
  <c r="CN15" i="2"/>
  <c r="CP15" i="2"/>
  <c r="CO15" i="2"/>
  <c r="CL15" i="2"/>
  <c r="CR15" i="2"/>
  <c r="CS15" i="2"/>
  <c r="CU16" i="2"/>
  <c r="DA16" i="2"/>
  <c r="CZ16" i="2"/>
  <c r="CY16" i="2"/>
  <c r="CV16" i="2"/>
  <c r="CT16" i="2"/>
  <c r="CX16" i="2"/>
  <c r="CW16" i="2"/>
  <c r="CU17" i="2"/>
  <c r="CY17" i="2"/>
  <c r="CV17" i="2"/>
  <c r="DA17" i="2"/>
  <c r="CX17" i="2"/>
  <c r="CZ17" i="2"/>
  <c r="CT17" i="2"/>
  <c r="CW17" i="2"/>
  <c r="CU14" i="2"/>
  <c r="CZ14" i="2"/>
  <c r="CV14" i="2"/>
  <c r="CY14" i="2"/>
  <c r="CX14" i="2"/>
  <c r="CT14" i="2"/>
  <c r="CW14" i="2"/>
  <c r="DA14" i="2"/>
  <c r="DC16" i="2" l="1"/>
  <c r="DD16" i="2"/>
  <c r="DH16" i="2"/>
  <c r="DG16" i="2"/>
  <c r="DE16" i="2"/>
  <c r="DB16" i="2"/>
  <c r="DF16" i="2"/>
  <c r="DC14" i="2"/>
  <c r="DD14" i="2"/>
  <c r="DH14" i="2"/>
  <c r="DG14" i="2"/>
  <c r="DE14" i="2"/>
  <c r="DB14" i="2"/>
  <c r="DF14" i="2"/>
  <c r="DC17" i="2"/>
  <c r="DG17" i="2"/>
  <c r="DD17" i="2"/>
  <c r="DH17" i="2"/>
  <c r="DF17" i="2"/>
  <c r="DE17" i="2"/>
  <c r="DB17" i="2"/>
  <c r="CY15" i="2"/>
  <c r="CT15" i="2"/>
  <c r="CU15" i="2"/>
  <c r="CX15" i="2"/>
  <c r="CZ15" i="2"/>
  <c r="DA15" i="2"/>
  <c r="CW15" i="2"/>
  <c r="CV15" i="2"/>
  <c r="DE15" i="2" l="1"/>
  <c r="DG15" i="2"/>
  <c r="DC15" i="2"/>
  <c r="DF15" i="2"/>
  <c r="DH15" i="2"/>
  <c r="DD15" i="2"/>
  <c r="DB15" i="2"/>
  <c r="DI16" i="2"/>
  <c r="DK16" i="2"/>
  <c r="DL16" i="2"/>
  <c r="DQ16" i="2"/>
  <c r="DO16" i="2"/>
  <c r="DP16" i="2"/>
  <c r="DM16" i="2"/>
  <c r="DN16" i="2"/>
  <c r="DJ16" i="2"/>
  <c r="DO17" i="2"/>
  <c r="DK17" i="2"/>
  <c r="DI17" i="2"/>
  <c r="DN17" i="2"/>
  <c r="DP17" i="2"/>
  <c r="DL17" i="2"/>
  <c r="DQ17" i="2"/>
  <c r="DJ17" i="2"/>
  <c r="DM17" i="2"/>
  <c r="DL14" i="2"/>
  <c r="DK14" i="2"/>
  <c r="DP14" i="2"/>
  <c r="DO14" i="2"/>
  <c r="DM14" i="2"/>
  <c r="DN14" i="2"/>
  <c r="DI14" i="2"/>
  <c r="DQ14" i="2"/>
  <c r="DJ14" i="2"/>
  <c r="DS17" i="2" l="1"/>
  <c r="DW17" i="2"/>
  <c r="DV17" i="2"/>
  <c r="DU17" i="2"/>
  <c r="DR17" i="2"/>
  <c r="DT17" i="2"/>
  <c r="DS16" i="2"/>
  <c r="DT16" i="2"/>
  <c r="DW16" i="2"/>
  <c r="DU16" i="2"/>
  <c r="DV16" i="2"/>
  <c r="DR16" i="2"/>
  <c r="DT14" i="2"/>
  <c r="DS14" i="2"/>
  <c r="DW14" i="2"/>
  <c r="DR14" i="2"/>
  <c r="DU14" i="2"/>
  <c r="DV14" i="2"/>
  <c r="DO15" i="2"/>
  <c r="DK15" i="2"/>
  <c r="DI15" i="2"/>
  <c r="DL15" i="2"/>
  <c r="DN15" i="2"/>
  <c r="DM15" i="2"/>
  <c r="DQ15" i="2"/>
  <c r="DP15" i="2"/>
  <c r="DJ15" i="2"/>
  <c r="DW15" i="2" l="1"/>
  <c r="DS15" i="2"/>
  <c r="DT15" i="2"/>
  <c r="DV15" i="2"/>
  <c r="DU15" i="2"/>
  <c r="DR15" i="2"/>
  <c r="EA16" i="2"/>
  <c r="EB16" i="2"/>
  <c r="DY16" i="2"/>
  <c r="DX16" i="2"/>
  <c r="DZ16" i="2"/>
  <c r="EA14" i="2"/>
  <c r="EB14" i="2"/>
  <c r="DX14" i="2"/>
  <c r="DY14" i="2"/>
  <c r="DZ14" i="2"/>
  <c r="EA17" i="2"/>
  <c r="DX17" i="2"/>
  <c r="DY17" i="2"/>
  <c r="DZ17" i="2"/>
  <c r="EB17" i="2"/>
  <c r="EG16" i="2" l="1"/>
  <c r="EE16" i="2"/>
  <c r="EF16" i="2"/>
  <c r="ED16" i="2"/>
  <c r="EH16" i="2"/>
  <c r="EC16" i="2"/>
  <c r="EE17" i="2"/>
  <c r="EC17" i="2"/>
  <c r="ED17" i="2"/>
  <c r="EH17" i="2"/>
  <c r="EG17" i="2"/>
  <c r="EF17" i="2"/>
  <c r="EF14" i="2"/>
  <c r="EE14" i="2"/>
  <c r="EG14" i="2"/>
  <c r="EH14" i="2"/>
  <c r="ED14" i="2"/>
  <c r="EC14" i="2"/>
  <c r="EA15" i="2"/>
  <c r="DZ15" i="2"/>
  <c r="EB15" i="2"/>
  <c r="DY15" i="2"/>
  <c r="DX15" i="2"/>
  <c r="EM17" i="2" l="1"/>
  <c r="EI17" i="2"/>
  <c r="EN17" i="2"/>
  <c r="EJ17" i="2"/>
  <c r="EK17" i="2"/>
  <c r="EL17" i="2"/>
  <c r="EJ14" i="2"/>
  <c r="EI14" i="2"/>
  <c r="EN14" i="2"/>
  <c r="EM14" i="2"/>
  <c r="EK14" i="2"/>
  <c r="EL14" i="2"/>
  <c r="EE15" i="2"/>
  <c r="ED15" i="2"/>
  <c r="EG15" i="2"/>
  <c r="EC15" i="2"/>
  <c r="EF15" i="2"/>
  <c r="EH15" i="2"/>
  <c r="EI16" i="2"/>
  <c r="EJ16" i="2"/>
  <c r="EN16" i="2"/>
  <c r="EM16" i="2"/>
  <c r="EK16" i="2"/>
  <c r="EL16" i="2"/>
  <c r="EP17" i="2" l="1"/>
  <c r="EQ17" i="2"/>
  <c r="EO17" i="2"/>
  <c r="EK15" i="2"/>
  <c r="EI15" i="2"/>
  <c r="EM15" i="2"/>
  <c r="EL15" i="2"/>
  <c r="EN15" i="2"/>
  <c r="EJ15" i="2"/>
  <c r="EQ16" i="2"/>
  <c r="EO16" i="2"/>
  <c r="EP16" i="2"/>
  <c r="EQ14" i="2"/>
  <c r="EP14" i="2"/>
  <c r="EO14" i="2"/>
  <c r="EQ15" i="2" l="1"/>
  <c r="EP15" i="2"/>
  <c r="EO15" i="2"/>
  <c r="ER16" i="2"/>
  <c r="ES16" i="2"/>
  <c r="ET16" i="2"/>
  <c r="ET17" i="2"/>
  <c r="ES17" i="2"/>
  <c r="ER17" i="2"/>
  <c r="ER14" i="2"/>
  <c r="ES14" i="2"/>
  <c r="ET14" i="2"/>
  <c r="EU14" i="2" l="1"/>
  <c r="EV14" i="2"/>
  <c r="EV17" i="2"/>
  <c r="EU17" i="2"/>
  <c r="EU16" i="2"/>
  <c r="EV16" i="2"/>
  <c r="ER15" i="2"/>
  <c r="ET15" i="2"/>
  <c r="ES15" i="2"/>
  <c r="EU15" i="2" l="1"/>
  <c r="EV15" i="2"/>
  <c r="EX17" i="2"/>
  <c r="EW17" i="2"/>
  <c r="EY17" i="2"/>
  <c r="EW16" i="2"/>
  <c r="EY16" i="2"/>
  <c r="EX16" i="2"/>
  <c r="EY14" i="2"/>
  <c r="EX14" i="2"/>
  <c r="EW14" i="2"/>
  <c r="EZ16" i="2" l="1"/>
  <c r="FB16" i="2"/>
  <c r="FA16" i="2"/>
  <c r="EY15" i="2"/>
  <c r="EX15" i="2"/>
  <c r="EW15" i="2"/>
  <c r="EZ14" i="2"/>
  <c r="FB14" i="2"/>
  <c r="FA14" i="2"/>
  <c r="FB17" i="2"/>
  <c r="EZ17" i="2"/>
  <c r="FA17" i="2"/>
  <c r="FC14" i="2" l="1"/>
  <c r="FD14" i="2"/>
  <c r="EZ15" i="2"/>
  <c r="FA15" i="2"/>
  <c r="FB15" i="2"/>
  <c r="FD17" i="2"/>
  <c r="FC17" i="2"/>
  <c r="FD16" i="2"/>
  <c r="FC16" i="2"/>
  <c r="FG16" i="2" l="1"/>
  <c r="FE16" i="2"/>
  <c r="FF16" i="2"/>
  <c r="FF17" i="2"/>
  <c r="FG17" i="2"/>
  <c r="FE17" i="2"/>
  <c r="FG14" i="2"/>
  <c r="FE14" i="2"/>
  <c r="FF14" i="2"/>
  <c r="FC15" i="2"/>
  <c r="FD15" i="2"/>
  <c r="FG15" i="2" l="1"/>
  <c r="FF15" i="2"/>
  <c r="FE15" i="2"/>
  <c r="FH14" i="2"/>
  <c r="FJ14" i="2"/>
  <c r="FI14" i="2"/>
  <c r="FH17" i="2"/>
  <c r="FJ17" i="2"/>
  <c r="FI17" i="2"/>
  <c r="FH16" i="2"/>
  <c r="FJ16" i="2"/>
  <c r="FI16" i="2"/>
  <c r="FL17" i="2" l="1"/>
  <c r="FN17" i="2"/>
  <c r="FM17" i="2"/>
  <c r="FK17" i="2"/>
  <c r="FM16" i="2"/>
  <c r="FK16" i="2"/>
  <c r="FL16" i="2"/>
  <c r="FN16" i="2"/>
  <c r="FL14" i="2"/>
  <c r="FK14" i="2"/>
  <c r="FM14" i="2"/>
  <c r="FN14" i="2"/>
  <c r="FI15" i="2"/>
  <c r="FH15" i="2"/>
  <c r="FJ15" i="2"/>
  <c r="FO14" i="2" l="1"/>
  <c r="FP14" i="2"/>
  <c r="FQ14" i="2"/>
  <c r="FP16" i="2"/>
  <c r="FO16" i="2"/>
  <c r="FQ16" i="2"/>
  <c r="FK15" i="2"/>
  <c r="FL15" i="2"/>
  <c r="FM15" i="2"/>
  <c r="FN15" i="2"/>
  <c r="FO17" i="2"/>
  <c r="FP17" i="2"/>
  <c r="FQ17" i="2"/>
  <c r="FT14" i="2" l="1"/>
  <c r="FS14" i="2"/>
  <c r="FR14" i="2"/>
  <c r="FQ15" i="2"/>
  <c r="FO15" i="2"/>
  <c r="FP15" i="2"/>
  <c r="FT16" i="2"/>
  <c r="FS16" i="2"/>
  <c r="FR16" i="2"/>
  <c r="FT17" i="2"/>
  <c r="FS17" i="2"/>
  <c r="FR17" i="2"/>
  <c r="FS15" i="2" l="1"/>
  <c r="FT15" i="2"/>
  <c r="FR15" i="2"/>
  <c r="FU16" i="2"/>
  <c r="FV16" i="2"/>
  <c r="FU17" i="2"/>
  <c r="FV17" i="2"/>
  <c r="FV14" i="2"/>
  <c r="FU14" i="2"/>
  <c r="FW14" i="2" l="1"/>
  <c r="FX14" i="2"/>
  <c r="FY14" i="2"/>
  <c r="FW17" i="2"/>
  <c r="FY17" i="2"/>
  <c r="FX17" i="2"/>
  <c r="FV15" i="2"/>
  <c r="FU15" i="2"/>
  <c r="FW16" i="2"/>
  <c r="FX16" i="2"/>
  <c r="FY16" i="2"/>
  <c r="GA16" i="2" l="1"/>
  <c r="FZ16" i="2"/>
  <c r="FW15" i="2"/>
  <c r="FX15" i="2"/>
  <c r="FY15" i="2"/>
  <c r="GA14" i="2"/>
  <c r="FZ14" i="2"/>
  <c r="GA17" i="2"/>
  <c r="FZ17" i="2"/>
  <c r="GB17" i="2" l="1"/>
  <c r="GC17" i="2"/>
  <c r="GB14" i="2"/>
  <c r="GC14" i="2"/>
  <c r="GA15" i="2"/>
  <c r="FZ15" i="2"/>
  <c r="GB16" i="2"/>
  <c r="GC16" i="2"/>
  <c r="GE16" i="2" l="1"/>
  <c r="GD16" i="2"/>
  <c r="GE14" i="2"/>
  <c r="GD14" i="2"/>
  <c r="GE17" i="2"/>
  <c r="GD17" i="2"/>
  <c r="GC15" i="2"/>
  <c r="GB15" i="2"/>
  <c r="GE15" i="2" l="1"/>
  <c r="GD15" i="2"/>
  <c r="GF14" i="2"/>
  <c r="GH14" i="2"/>
  <c r="GG14" i="2"/>
  <c r="GF17" i="2"/>
  <c r="GH17" i="2"/>
  <c r="GG17" i="2"/>
  <c r="GF16" i="2"/>
  <c r="GG16" i="2"/>
  <c r="GH16" i="2"/>
  <c r="GJ14" i="2" l="1"/>
  <c r="GI14" i="2"/>
  <c r="GK14" i="2"/>
  <c r="GK16" i="2"/>
  <c r="GI16" i="2"/>
  <c r="GJ16" i="2"/>
  <c r="GJ17" i="2"/>
  <c r="GI17" i="2"/>
  <c r="GK17" i="2"/>
  <c r="GF15" i="2"/>
  <c r="GG15" i="2"/>
  <c r="GH15" i="2"/>
  <c r="GM16" i="2" l="1"/>
  <c r="GL16" i="2"/>
  <c r="GM14" i="2"/>
  <c r="GL14" i="2"/>
  <c r="GI15" i="2"/>
  <c r="GJ15" i="2"/>
  <c r="GK15" i="2"/>
  <c r="GL17" i="2"/>
  <c r="GM17" i="2"/>
  <c r="GN17" i="2" l="1"/>
  <c r="GO17" i="2"/>
  <c r="GN16" i="2"/>
  <c r="GO16" i="2"/>
  <c r="GM15" i="2"/>
  <c r="GL15" i="2"/>
  <c r="GN14" i="2"/>
  <c r="GO14" i="2"/>
  <c r="GO15" i="2" l="1"/>
  <c r="GN15" i="2"/>
  <c r="GR14" i="2"/>
  <c r="GQ14" i="2"/>
  <c r="GP14" i="2"/>
  <c r="GQ16" i="2"/>
  <c r="GR16" i="2"/>
  <c r="GP16" i="2"/>
  <c r="GR17" i="2"/>
  <c r="GQ17" i="2"/>
  <c r="GP17" i="2"/>
  <c r="GU16" i="2" l="1"/>
  <c r="GS16" i="2"/>
  <c r="GT16" i="2"/>
  <c r="GU14" i="2"/>
  <c r="GS14" i="2"/>
  <c r="GT14" i="2"/>
  <c r="GU17" i="2"/>
  <c r="GT17" i="2"/>
  <c r="GS17" i="2"/>
  <c r="GQ15" i="2"/>
  <c r="GR15" i="2"/>
  <c r="GP15" i="2"/>
  <c r="GV14" i="2" l="1"/>
  <c r="GW14" i="2"/>
  <c r="GU15" i="2"/>
  <c r="GS15" i="2"/>
  <c r="GT15" i="2"/>
  <c r="GW17" i="2"/>
  <c r="GV17" i="2"/>
  <c r="GV16" i="2"/>
  <c r="GW16" i="2"/>
  <c r="GW15" i="2" l="1"/>
  <c r="GV15" i="2"/>
  <c r="GY17" i="2"/>
  <c r="GX17" i="2"/>
  <c r="GY14" i="2"/>
  <c r="GX14" i="2"/>
  <c r="GY16" i="2"/>
  <c r="GX16" i="2"/>
  <c r="HA16" i="2" l="1"/>
  <c r="GZ16" i="2"/>
  <c r="GZ17" i="2"/>
  <c r="HA17" i="2"/>
  <c r="GZ14" i="2"/>
  <c r="HA14" i="2"/>
  <c r="GY15" i="2"/>
  <c r="GX15" i="2"/>
  <c r="HB17" i="2" l="1"/>
  <c r="HC17" i="2"/>
  <c r="GZ15" i="2"/>
  <c r="HA15" i="2"/>
  <c r="HC14" i="2"/>
  <c r="HB14" i="2"/>
  <c r="HC16" i="2"/>
  <c r="HB16" i="2"/>
  <c r="HC15" i="2" l="1"/>
  <c r="HB15" i="2"/>
  <c r="HD16" i="2"/>
  <c r="HE16" i="2"/>
  <c r="HE17" i="2"/>
  <c r="HD17" i="2"/>
  <c r="HD14" i="2"/>
  <c r="HE14" i="2"/>
  <c r="HG14" i="2" l="1"/>
  <c r="HF14" i="2"/>
  <c r="HG16" i="2"/>
  <c r="HF16" i="2"/>
  <c r="HF17" i="2"/>
  <c r="HG17" i="2"/>
  <c r="HH17" i="2" s="1"/>
  <c r="HE15" i="2"/>
  <c r="HD15" i="2"/>
  <c r="HG15" i="2" l="1"/>
  <c r="HH15" i="2" s="1"/>
  <c r="HF15" i="2"/>
  <c r="HH16" i="2"/>
</calcChain>
</file>

<file path=xl/sharedStrings.xml><?xml version="1.0" encoding="utf-8"?>
<sst xmlns="http://schemas.openxmlformats.org/spreadsheetml/2006/main" count="45142" uniqueCount="300">
  <si>
    <t>Date started</t>
  </si>
  <si>
    <t>Date of testing</t>
  </si>
  <si>
    <t>Days of testing</t>
  </si>
  <si>
    <t>Specimen (GIC)</t>
  </si>
  <si>
    <t xml:space="preserve">ABS </t>
  </si>
  <si>
    <t>ABS minus DIW</t>
  </si>
  <si>
    <t>[CHX] M x10^6</t>
  </si>
  <si>
    <t>Moles released</t>
  </si>
  <si>
    <t>Moles per m^2</t>
  </si>
  <si>
    <t>Mean moles per m^2</t>
  </si>
  <si>
    <t>SD</t>
  </si>
  <si>
    <t>19.5.14</t>
  </si>
  <si>
    <t>20.5.14</t>
  </si>
  <si>
    <t>21.5.14</t>
  </si>
  <si>
    <t>22.5.14</t>
  </si>
  <si>
    <t>23.5.14</t>
  </si>
  <si>
    <t>27.5.14</t>
  </si>
  <si>
    <t>28.5.14</t>
  </si>
  <si>
    <t>29.5.14</t>
  </si>
  <si>
    <t>30.5.14</t>
  </si>
  <si>
    <t>2.6.14</t>
  </si>
  <si>
    <t>3.6.14</t>
  </si>
  <si>
    <t>4.6.14</t>
  </si>
  <si>
    <t>5.6.14</t>
  </si>
  <si>
    <t>6.6.14</t>
  </si>
  <si>
    <t>9.6.14</t>
  </si>
  <si>
    <t>10.6.14</t>
  </si>
  <si>
    <t>11.6.14</t>
  </si>
  <si>
    <t>12.6.14</t>
  </si>
  <si>
    <t>13.6.14</t>
  </si>
  <si>
    <t>16.6.14</t>
  </si>
  <si>
    <t>17.6.14</t>
  </si>
  <si>
    <t>18.6.14</t>
  </si>
  <si>
    <t>19.6.14</t>
  </si>
  <si>
    <t>20.6.14</t>
  </si>
  <si>
    <t>23.6.14</t>
  </si>
  <si>
    <t>24.6.14</t>
  </si>
  <si>
    <t>25.6.14</t>
  </si>
  <si>
    <t>26.6.14</t>
  </si>
  <si>
    <t>27.6.14</t>
  </si>
  <si>
    <t>30.6.14</t>
  </si>
  <si>
    <t>1.7.14</t>
  </si>
  <si>
    <t>2.7.14</t>
  </si>
  <si>
    <t>4.7.14</t>
  </si>
  <si>
    <t>10.7.14</t>
  </si>
  <si>
    <t>11.7.14</t>
  </si>
  <si>
    <t>14.7.14</t>
  </si>
  <si>
    <t>15.7.14</t>
  </si>
  <si>
    <t>16.7.14</t>
  </si>
  <si>
    <t>17.7.14</t>
  </si>
  <si>
    <t>18.7.14</t>
  </si>
  <si>
    <t>21.7.14</t>
  </si>
  <si>
    <t>22.7.14</t>
  </si>
  <si>
    <t>23.7.14</t>
  </si>
  <si>
    <t>24.7.14</t>
  </si>
  <si>
    <t>25.7.14</t>
  </si>
  <si>
    <t>28.7.14</t>
  </si>
  <si>
    <t>29.7.14</t>
  </si>
  <si>
    <t>30.7.14</t>
  </si>
  <si>
    <t>31.7.14</t>
  </si>
  <si>
    <t>1.8.14</t>
  </si>
  <si>
    <t>4.8.14</t>
  </si>
  <si>
    <t>5.8.14</t>
  </si>
  <si>
    <t>6.8.14</t>
  </si>
  <si>
    <t>7.8.14</t>
  </si>
  <si>
    <t>11.8.14</t>
  </si>
  <si>
    <t>12.8.14</t>
  </si>
  <si>
    <t>13.8.14</t>
  </si>
  <si>
    <t>14.8.14</t>
  </si>
  <si>
    <t>15.8.14</t>
  </si>
  <si>
    <t>18.8.14</t>
  </si>
  <si>
    <t>19.8.14</t>
  </si>
  <si>
    <t>20.8.14</t>
  </si>
  <si>
    <t>21.8.14</t>
  </si>
  <si>
    <t>22.8.14</t>
  </si>
  <si>
    <t>26.8.14</t>
  </si>
  <si>
    <t>27.8.14</t>
  </si>
  <si>
    <t>28.8.14</t>
  </si>
  <si>
    <t>29.8.14</t>
  </si>
  <si>
    <t>8.9.14</t>
  </si>
  <si>
    <t>9.9.14</t>
  </si>
  <si>
    <t>10.9.14</t>
  </si>
  <si>
    <t>11.9.14</t>
  </si>
  <si>
    <t>12.9.14</t>
  </si>
  <si>
    <t>15.9.14</t>
  </si>
  <si>
    <t>16.9.14</t>
  </si>
  <si>
    <t>17.9.14</t>
  </si>
  <si>
    <t>18.9.14</t>
  </si>
  <si>
    <t>19.9.14</t>
  </si>
  <si>
    <t>22.9.14</t>
  </si>
  <si>
    <t>23.9.14</t>
  </si>
  <si>
    <t>24.9.14</t>
  </si>
  <si>
    <t>25.9.14</t>
  </si>
  <si>
    <t>26.9.14</t>
  </si>
  <si>
    <t>29.9.14</t>
  </si>
  <si>
    <t>30.9.14</t>
  </si>
  <si>
    <t>1.10.14</t>
  </si>
  <si>
    <t>2.10.14</t>
  </si>
  <si>
    <t>6.10.14</t>
  </si>
  <si>
    <t>7.10.14</t>
  </si>
  <si>
    <t>9.10.14</t>
  </si>
  <si>
    <t>10.10.14</t>
  </si>
  <si>
    <t>13.10.14</t>
  </si>
  <si>
    <t>14.10.14</t>
  </si>
  <si>
    <t>15.10.14</t>
  </si>
  <si>
    <t>16.10.14</t>
  </si>
  <si>
    <t>17.10.14</t>
  </si>
  <si>
    <t>20.10.14</t>
  </si>
  <si>
    <t>21.10.14</t>
  </si>
  <si>
    <t>22.10.14</t>
  </si>
  <si>
    <t>23.10.14</t>
  </si>
  <si>
    <t>24.10.14</t>
  </si>
  <si>
    <t>27.10.14</t>
  </si>
  <si>
    <t>28.10.14</t>
  </si>
  <si>
    <t>29.10.14</t>
  </si>
  <si>
    <t>3.11.14</t>
  </si>
  <si>
    <t>4.11.14</t>
  </si>
  <si>
    <t>5.11.14</t>
  </si>
  <si>
    <t>6.11.14</t>
  </si>
  <si>
    <t>7.11.14</t>
  </si>
  <si>
    <t>10.11.14</t>
  </si>
  <si>
    <t>14.11.14</t>
  </si>
  <si>
    <t>17.11.14</t>
  </si>
  <si>
    <t>18.11.14</t>
  </si>
  <si>
    <t>19.11.14</t>
  </si>
  <si>
    <t>20.11.14</t>
  </si>
  <si>
    <t>21.11.14</t>
  </si>
  <si>
    <t>24.11.14</t>
  </si>
  <si>
    <t>25.11.14</t>
  </si>
  <si>
    <t>26.11.14</t>
  </si>
  <si>
    <t>27.11.14</t>
  </si>
  <si>
    <t>1.12.14</t>
  </si>
  <si>
    <t>2.12.14</t>
  </si>
  <si>
    <t>5.12.14</t>
  </si>
  <si>
    <t>8.12.14</t>
  </si>
  <si>
    <t>9.12.14</t>
  </si>
  <si>
    <t>12.12.14</t>
  </si>
  <si>
    <t>15.12.14</t>
  </si>
  <si>
    <t>16.12.14</t>
  </si>
  <si>
    <t>17.12.14</t>
  </si>
  <si>
    <t>18.12.14</t>
  </si>
  <si>
    <t>19.12.14</t>
  </si>
  <si>
    <t>29.12.14</t>
  </si>
  <si>
    <t>30.12.14</t>
  </si>
  <si>
    <t>5.1.15</t>
  </si>
  <si>
    <t>6.1.15</t>
  </si>
  <si>
    <t>7.1.15</t>
  </si>
  <si>
    <t>9.1.15</t>
  </si>
  <si>
    <t>12.1.15</t>
  </si>
  <si>
    <t>13.1.15</t>
  </si>
  <si>
    <t>14.1.15</t>
  </si>
  <si>
    <t>16.1.15</t>
  </si>
  <si>
    <t>19.1.15</t>
  </si>
  <si>
    <t>22.1.15</t>
  </si>
  <si>
    <t>26.1.15</t>
  </si>
  <si>
    <t>27.1.15</t>
  </si>
  <si>
    <t>2.2.15</t>
  </si>
  <si>
    <t>9.2.15</t>
  </si>
  <si>
    <t>10.2.15</t>
  </si>
  <si>
    <t>16.2.15</t>
  </si>
  <si>
    <t>23.2.15</t>
  </si>
  <si>
    <t>24.2.15</t>
  </si>
  <si>
    <t>3.3.15</t>
  </si>
  <si>
    <t>9.3.15</t>
  </si>
  <si>
    <t>16.3.15</t>
  </si>
  <si>
    <t>23.3.15</t>
  </si>
  <si>
    <t>24.3.15</t>
  </si>
  <si>
    <t>30.3.15</t>
  </si>
  <si>
    <t>6.4.15</t>
  </si>
  <si>
    <t>7.4.15</t>
  </si>
  <si>
    <t>20.4.15</t>
  </si>
  <si>
    <t>21.4.15</t>
  </si>
  <si>
    <t>27.4.15</t>
  </si>
  <si>
    <t>5.5.15</t>
  </si>
  <si>
    <t>6.5.15</t>
  </si>
  <si>
    <t>11.5.15</t>
  </si>
  <si>
    <t>19.5.15</t>
  </si>
  <si>
    <t>20.5.15</t>
  </si>
  <si>
    <t>26.5.15</t>
  </si>
  <si>
    <t>1.6.15</t>
  </si>
  <si>
    <t>15.6.15</t>
  </si>
  <si>
    <t>16.6.15</t>
  </si>
  <si>
    <t>22.6.15</t>
  </si>
  <si>
    <t>29.6.15</t>
  </si>
  <si>
    <t>30.6.15</t>
  </si>
  <si>
    <t>6.7.15</t>
  </si>
  <si>
    <t>13.7.15</t>
  </si>
  <si>
    <t>14.7.15</t>
  </si>
  <si>
    <t>27.7.15</t>
  </si>
  <si>
    <t>28.7.15</t>
  </si>
  <si>
    <t>3.8.15</t>
  </si>
  <si>
    <t>10.8.15</t>
  </si>
  <si>
    <t>11.8.15</t>
  </si>
  <si>
    <t>24.8.15</t>
  </si>
  <si>
    <t>25.8.15</t>
  </si>
  <si>
    <t>7.9.15</t>
  </si>
  <si>
    <t>8.9.15</t>
  </si>
  <si>
    <t>22.9.15</t>
  </si>
  <si>
    <t>23.9.15</t>
  </si>
  <si>
    <t>28.9.15</t>
  </si>
  <si>
    <t>5.10.15</t>
  </si>
  <si>
    <t>6.10.15</t>
  </si>
  <si>
    <t>12.10.15</t>
  </si>
  <si>
    <t>19.10.15</t>
  </si>
  <si>
    <t>20.10.15</t>
  </si>
  <si>
    <t>2.11.15</t>
  </si>
  <si>
    <t>9.11.15</t>
  </si>
  <si>
    <t>17.11.15</t>
  </si>
  <si>
    <t>18.11.15</t>
  </si>
  <si>
    <t>23.11.15</t>
  </si>
  <si>
    <t>30.11.15</t>
  </si>
  <si>
    <t>1.12.15</t>
  </si>
  <si>
    <t>8.12.15</t>
  </si>
  <si>
    <t>14.12.15</t>
  </si>
  <si>
    <t>15.12.15</t>
  </si>
  <si>
    <t>29.12.15</t>
  </si>
  <si>
    <t>30.12.15</t>
  </si>
  <si>
    <t>11.1.16</t>
  </si>
  <si>
    <t>12.1.16</t>
  </si>
  <si>
    <t>25.1.16</t>
  </si>
  <si>
    <t>26.1.16</t>
  </si>
  <si>
    <t>8.2.16</t>
  </si>
  <si>
    <t>9.2.16</t>
  </si>
  <si>
    <t>22.2.16</t>
  </si>
  <si>
    <t>23.2.16</t>
  </si>
  <si>
    <t>7.3.16</t>
  </si>
  <si>
    <t>Specimen (1% NP)</t>
  </si>
  <si>
    <t>Specimen (2% NP)</t>
  </si>
  <si>
    <t>Specimen (5% NP)</t>
  </si>
  <si>
    <t>Specimen (10% NP)</t>
  </si>
  <si>
    <t>Specimen AS</t>
  </si>
  <si>
    <t>Av</t>
  </si>
  <si>
    <t>Time</t>
  </si>
  <si>
    <t>Ratio</t>
  </si>
  <si>
    <t>CHX-HMP-0</t>
  </si>
  <si>
    <t>CHX-HMP-1</t>
  </si>
  <si>
    <t>CHX-HMP-2</t>
  </si>
  <si>
    <t>CHX-HMP-5</t>
  </si>
  <si>
    <t>CHX-HMP-10</t>
  </si>
  <si>
    <t>Subtract ctrl</t>
  </si>
  <si>
    <t>Cumulative</t>
  </si>
  <si>
    <t>CHX</t>
  </si>
  <si>
    <t>Time (days)</t>
  </si>
  <si>
    <t>0% BM</t>
  </si>
  <si>
    <t>0% minus 0%</t>
  </si>
  <si>
    <t>1% BM</t>
  </si>
  <si>
    <t>1% minus 0%</t>
  </si>
  <si>
    <t>2% BM</t>
  </si>
  <si>
    <t>2% minus 0%</t>
  </si>
  <si>
    <t>5% BM</t>
  </si>
  <si>
    <t>5% minus 0%</t>
  </si>
  <si>
    <t>10% BM</t>
  </si>
  <si>
    <t>10% minus 0%</t>
  </si>
  <si>
    <t>NP</t>
  </si>
  <si>
    <t>DIW</t>
  </si>
  <si>
    <t>c</t>
  </si>
  <si>
    <t>f</t>
  </si>
  <si>
    <t>%</t>
  </si>
  <si>
    <t>CS</t>
  </si>
  <si>
    <t>Group</t>
  </si>
  <si>
    <t>DTS</t>
  </si>
  <si>
    <t>Unaged 0</t>
  </si>
  <si>
    <t>Unaged 1</t>
  </si>
  <si>
    <t>Unaged 2</t>
  </si>
  <si>
    <t>Unaged 5</t>
  </si>
  <si>
    <t>Unaged 10</t>
  </si>
  <si>
    <t>Aged 0</t>
  </si>
  <si>
    <t>Aged 1</t>
  </si>
  <si>
    <t>Aged 2</t>
  </si>
  <si>
    <t>Aged 5</t>
  </si>
  <si>
    <t>Aged 10</t>
  </si>
  <si>
    <t>Timoshenko's solution</t>
  </si>
  <si>
    <t>Specimen number</t>
  </si>
  <si>
    <t>Disc thickness</t>
  </si>
  <si>
    <t xml:space="preserve">Force </t>
  </si>
  <si>
    <t xml:space="preserve"> Fudge</t>
  </si>
  <si>
    <t>Poissons Ratio</t>
  </si>
  <si>
    <t>Strength</t>
  </si>
  <si>
    <t>GIC (0%)</t>
  </si>
  <si>
    <t>(mm)</t>
  </si>
  <si>
    <t>(N)</t>
  </si>
  <si>
    <t>(MPa)</t>
  </si>
  <si>
    <t>GIC (1%)</t>
  </si>
  <si>
    <t>GIC (2%)</t>
  </si>
  <si>
    <t>GIC (5%)</t>
  </si>
  <si>
    <t>GIC (10%)</t>
  </si>
  <si>
    <t>-</t>
  </si>
  <si>
    <t>CHX %</t>
  </si>
  <si>
    <t>ZoI 1</t>
  </si>
  <si>
    <t>ZoI 2</t>
  </si>
  <si>
    <t>ZoI 3</t>
  </si>
  <si>
    <t>ZoI av</t>
  </si>
  <si>
    <t>ZoI minus control</t>
  </si>
  <si>
    <t>0 C</t>
  </si>
  <si>
    <t>0C -C</t>
  </si>
  <si>
    <t>2 BM</t>
  </si>
  <si>
    <t>Average</t>
  </si>
  <si>
    <t>Average SD</t>
  </si>
  <si>
    <t>2 BM - C</t>
  </si>
  <si>
    <t>2% 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</si>
</sst>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00E+00"/>
    <numFmt numFmtId="166" formatCode="0.0"/>
  </numFmts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1" tint="0.499984740745262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33">
    <xf numFmtId="0" fontId="0" fillId="0" borderId="0" xfId="0"/>
    <xf numFmtId="0" fontId="0" fillId="0" borderId="1" xfId="0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0" fontId="3" fillId="0" borderId="0" xfId="0" applyFont="1"/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3" fillId="0" borderId="0" xfId="0" applyFont="1" applyAlignment="1">
      <alignment horizont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0" xfId="0" applyFill="1"/>
    <xf numFmtId="0" fontId="0" fillId="3" borderId="2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3" borderId="0" xfId="0" applyFill="1"/>
    <xf numFmtId="165" fontId="0" fillId="0" borderId="0" xfId="0" applyNumberFormat="1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0" fontId="2" fillId="0" borderId="0" xfId="0" applyFont="1"/>
    <xf numFmtId="0" fontId="2" fillId="0" borderId="1" xfId="0" applyFont="1" applyBorder="1" applyAlignment="1">
      <alignment horizontal="center" vertical="center"/>
    </xf>
    <xf numFmtId="166" fontId="0" fillId="0" borderId="1" xfId="0" applyNumberFormat="1" applyBorder="1" applyAlignment="1">
      <alignment horizontal="center" vertical="center"/>
    </xf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10% CHX-HMP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'[1]Data processed MB'!$B$2:$HG$2</c:f>
              <c:numCache>
                <c:formatCode>General</c:formatCode>
                <c:ptCount val="2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24</c:v>
                </c:pt>
                <c:pt idx="17">
                  <c:v>25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35</c:v>
                </c:pt>
                <c:pt idx="24">
                  <c:v>36</c:v>
                </c:pt>
                <c:pt idx="25">
                  <c:v>37</c:v>
                </c:pt>
                <c:pt idx="26">
                  <c:v>38</c:v>
                </c:pt>
                <c:pt idx="27">
                  <c:v>39</c:v>
                </c:pt>
                <c:pt idx="28">
                  <c:v>42</c:v>
                </c:pt>
                <c:pt idx="29">
                  <c:v>43</c:v>
                </c:pt>
                <c:pt idx="30">
                  <c:v>44</c:v>
                </c:pt>
                <c:pt idx="31">
                  <c:v>46</c:v>
                </c:pt>
                <c:pt idx="32">
                  <c:v>52</c:v>
                </c:pt>
                <c:pt idx="33">
                  <c:v>53</c:v>
                </c:pt>
                <c:pt idx="34">
                  <c:v>56</c:v>
                </c:pt>
                <c:pt idx="35">
                  <c:v>57</c:v>
                </c:pt>
                <c:pt idx="36">
                  <c:v>58</c:v>
                </c:pt>
                <c:pt idx="37">
                  <c:v>59</c:v>
                </c:pt>
                <c:pt idx="38">
                  <c:v>60</c:v>
                </c:pt>
                <c:pt idx="39">
                  <c:v>63</c:v>
                </c:pt>
                <c:pt idx="40">
                  <c:v>64</c:v>
                </c:pt>
                <c:pt idx="41">
                  <c:v>65</c:v>
                </c:pt>
                <c:pt idx="42">
                  <c:v>66</c:v>
                </c:pt>
                <c:pt idx="43">
                  <c:v>67</c:v>
                </c:pt>
                <c:pt idx="44">
                  <c:v>70</c:v>
                </c:pt>
                <c:pt idx="45">
                  <c:v>71</c:v>
                </c:pt>
                <c:pt idx="46">
                  <c:v>72</c:v>
                </c:pt>
                <c:pt idx="47">
                  <c:v>73</c:v>
                </c:pt>
                <c:pt idx="48">
                  <c:v>74</c:v>
                </c:pt>
                <c:pt idx="49">
                  <c:v>77</c:v>
                </c:pt>
                <c:pt idx="50">
                  <c:v>78</c:v>
                </c:pt>
                <c:pt idx="51">
                  <c:v>79</c:v>
                </c:pt>
                <c:pt idx="52">
                  <c:v>80</c:v>
                </c:pt>
                <c:pt idx="53">
                  <c:v>84</c:v>
                </c:pt>
                <c:pt idx="54">
                  <c:v>85</c:v>
                </c:pt>
                <c:pt idx="55">
                  <c:v>86</c:v>
                </c:pt>
                <c:pt idx="56">
                  <c:v>87</c:v>
                </c:pt>
                <c:pt idx="57">
                  <c:v>88</c:v>
                </c:pt>
                <c:pt idx="58">
                  <c:v>91</c:v>
                </c:pt>
                <c:pt idx="59">
                  <c:v>92</c:v>
                </c:pt>
                <c:pt idx="60">
                  <c:v>93</c:v>
                </c:pt>
                <c:pt idx="61">
                  <c:v>94</c:v>
                </c:pt>
                <c:pt idx="62">
                  <c:v>95</c:v>
                </c:pt>
                <c:pt idx="63">
                  <c:v>99</c:v>
                </c:pt>
                <c:pt idx="64">
                  <c:v>100</c:v>
                </c:pt>
                <c:pt idx="65">
                  <c:v>101</c:v>
                </c:pt>
                <c:pt idx="66">
                  <c:v>102</c:v>
                </c:pt>
                <c:pt idx="67">
                  <c:v>112</c:v>
                </c:pt>
                <c:pt idx="68">
                  <c:v>113</c:v>
                </c:pt>
                <c:pt idx="69">
                  <c:v>114</c:v>
                </c:pt>
                <c:pt idx="70">
                  <c:v>115</c:v>
                </c:pt>
                <c:pt idx="71">
                  <c:v>116</c:v>
                </c:pt>
                <c:pt idx="72">
                  <c:v>119</c:v>
                </c:pt>
                <c:pt idx="73">
                  <c:v>120</c:v>
                </c:pt>
                <c:pt idx="74">
                  <c:v>121</c:v>
                </c:pt>
                <c:pt idx="75">
                  <c:v>122</c:v>
                </c:pt>
                <c:pt idx="76">
                  <c:v>123</c:v>
                </c:pt>
                <c:pt idx="77">
                  <c:v>126</c:v>
                </c:pt>
                <c:pt idx="78">
                  <c:v>127</c:v>
                </c:pt>
                <c:pt idx="79">
                  <c:v>128</c:v>
                </c:pt>
                <c:pt idx="80">
                  <c:v>129</c:v>
                </c:pt>
                <c:pt idx="81">
                  <c:v>130</c:v>
                </c:pt>
                <c:pt idx="82">
                  <c:v>133</c:v>
                </c:pt>
                <c:pt idx="83">
                  <c:v>134</c:v>
                </c:pt>
                <c:pt idx="84">
                  <c:v>135</c:v>
                </c:pt>
                <c:pt idx="85">
                  <c:v>136</c:v>
                </c:pt>
                <c:pt idx="86">
                  <c:v>140</c:v>
                </c:pt>
                <c:pt idx="87">
                  <c:v>141</c:v>
                </c:pt>
                <c:pt idx="88">
                  <c:v>143</c:v>
                </c:pt>
                <c:pt idx="89">
                  <c:v>144</c:v>
                </c:pt>
                <c:pt idx="90">
                  <c:v>147</c:v>
                </c:pt>
                <c:pt idx="91">
                  <c:v>148</c:v>
                </c:pt>
                <c:pt idx="92">
                  <c:v>149</c:v>
                </c:pt>
                <c:pt idx="93">
                  <c:v>150</c:v>
                </c:pt>
                <c:pt idx="94">
                  <c:v>151</c:v>
                </c:pt>
                <c:pt idx="95">
                  <c:v>154</c:v>
                </c:pt>
                <c:pt idx="96">
                  <c:v>155</c:v>
                </c:pt>
                <c:pt idx="97">
                  <c:v>156</c:v>
                </c:pt>
                <c:pt idx="98">
                  <c:v>157</c:v>
                </c:pt>
                <c:pt idx="99">
                  <c:v>158</c:v>
                </c:pt>
                <c:pt idx="100">
                  <c:v>161</c:v>
                </c:pt>
                <c:pt idx="101">
                  <c:v>162</c:v>
                </c:pt>
                <c:pt idx="102">
                  <c:v>163</c:v>
                </c:pt>
                <c:pt idx="103">
                  <c:v>169</c:v>
                </c:pt>
                <c:pt idx="104">
                  <c:v>170</c:v>
                </c:pt>
                <c:pt idx="105">
                  <c:v>171</c:v>
                </c:pt>
                <c:pt idx="106">
                  <c:v>172</c:v>
                </c:pt>
                <c:pt idx="107">
                  <c:v>173</c:v>
                </c:pt>
                <c:pt idx="108">
                  <c:v>176</c:v>
                </c:pt>
                <c:pt idx="109">
                  <c:v>180</c:v>
                </c:pt>
                <c:pt idx="110">
                  <c:v>183</c:v>
                </c:pt>
                <c:pt idx="111">
                  <c:v>184</c:v>
                </c:pt>
                <c:pt idx="112">
                  <c:v>185</c:v>
                </c:pt>
                <c:pt idx="113">
                  <c:v>186</c:v>
                </c:pt>
                <c:pt idx="114">
                  <c:v>187</c:v>
                </c:pt>
                <c:pt idx="115">
                  <c:v>190</c:v>
                </c:pt>
                <c:pt idx="116">
                  <c:v>191</c:v>
                </c:pt>
                <c:pt idx="117">
                  <c:v>192</c:v>
                </c:pt>
                <c:pt idx="118">
                  <c:v>193</c:v>
                </c:pt>
                <c:pt idx="119">
                  <c:v>197</c:v>
                </c:pt>
                <c:pt idx="120">
                  <c:v>198</c:v>
                </c:pt>
                <c:pt idx="121">
                  <c:v>201</c:v>
                </c:pt>
                <c:pt idx="122">
                  <c:v>204</c:v>
                </c:pt>
                <c:pt idx="123">
                  <c:v>205</c:v>
                </c:pt>
                <c:pt idx="124">
                  <c:v>208</c:v>
                </c:pt>
                <c:pt idx="125">
                  <c:v>211</c:v>
                </c:pt>
                <c:pt idx="126">
                  <c:v>212</c:v>
                </c:pt>
                <c:pt idx="127">
                  <c:v>213</c:v>
                </c:pt>
                <c:pt idx="128">
                  <c:v>214</c:v>
                </c:pt>
                <c:pt idx="129">
                  <c:v>215</c:v>
                </c:pt>
                <c:pt idx="130">
                  <c:v>225</c:v>
                </c:pt>
                <c:pt idx="131">
                  <c:v>226</c:v>
                </c:pt>
                <c:pt idx="132">
                  <c:v>232</c:v>
                </c:pt>
                <c:pt idx="133">
                  <c:v>233</c:v>
                </c:pt>
                <c:pt idx="134">
                  <c:v>234</c:v>
                </c:pt>
                <c:pt idx="135">
                  <c:v>236</c:v>
                </c:pt>
                <c:pt idx="136">
                  <c:v>239</c:v>
                </c:pt>
                <c:pt idx="137">
                  <c:v>240</c:v>
                </c:pt>
                <c:pt idx="138">
                  <c:v>241</c:v>
                </c:pt>
                <c:pt idx="139">
                  <c:v>243</c:v>
                </c:pt>
                <c:pt idx="140">
                  <c:v>246</c:v>
                </c:pt>
                <c:pt idx="141">
                  <c:v>249</c:v>
                </c:pt>
                <c:pt idx="142">
                  <c:v>253</c:v>
                </c:pt>
                <c:pt idx="143">
                  <c:v>254</c:v>
                </c:pt>
                <c:pt idx="144">
                  <c:v>260</c:v>
                </c:pt>
                <c:pt idx="145">
                  <c:v>267</c:v>
                </c:pt>
                <c:pt idx="146">
                  <c:v>268</c:v>
                </c:pt>
                <c:pt idx="147">
                  <c:v>274</c:v>
                </c:pt>
                <c:pt idx="148">
                  <c:v>281</c:v>
                </c:pt>
                <c:pt idx="149">
                  <c:v>282</c:v>
                </c:pt>
                <c:pt idx="150">
                  <c:v>289</c:v>
                </c:pt>
                <c:pt idx="151">
                  <c:v>296</c:v>
                </c:pt>
                <c:pt idx="152">
                  <c:v>303</c:v>
                </c:pt>
                <c:pt idx="153">
                  <c:v>310</c:v>
                </c:pt>
                <c:pt idx="154">
                  <c:v>311</c:v>
                </c:pt>
                <c:pt idx="155">
                  <c:v>317</c:v>
                </c:pt>
                <c:pt idx="156">
                  <c:v>324</c:v>
                </c:pt>
                <c:pt idx="157">
                  <c:v>325</c:v>
                </c:pt>
                <c:pt idx="158">
                  <c:v>338</c:v>
                </c:pt>
                <c:pt idx="159">
                  <c:v>339</c:v>
                </c:pt>
                <c:pt idx="160">
                  <c:v>345</c:v>
                </c:pt>
                <c:pt idx="161">
                  <c:v>352</c:v>
                </c:pt>
                <c:pt idx="162">
                  <c:v>353</c:v>
                </c:pt>
                <c:pt idx="163">
                  <c:v>358</c:v>
                </c:pt>
                <c:pt idx="164">
                  <c:v>366</c:v>
                </c:pt>
                <c:pt idx="165">
                  <c:v>367</c:v>
                </c:pt>
                <c:pt idx="166">
                  <c:v>373</c:v>
                </c:pt>
                <c:pt idx="167">
                  <c:v>380</c:v>
                </c:pt>
                <c:pt idx="168">
                  <c:v>394</c:v>
                </c:pt>
                <c:pt idx="169">
                  <c:v>395</c:v>
                </c:pt>
                <c:pt idx="170">
                  <c:v>401</c:v>
                </c:pt>
                <c:pt idx="171">
                  <c:v>408</c:v>
                </c:pt>
                <c:pt idx="172">
                  <c:v>409</c:v>
                </c:pt>
                <c:pt idx="173">
                  <c:v>415</c:v>
                </c:pt>
                <c:pt idx="174">
                  <c:v>422</c:v>
                </c:pt>
                <c:pt idx="175">
                  <c:v>423</c:v>
                </c:pt>
                <c:pt idx="176">
                  <c:v>436</c:v>
                </c:pt>
                <c:pt idx="177">
                  <c:v>437</c:v>
                </c:pt>
                <c:pt idx="178">
                  <c:v>443</c:v>
                </c:pt>
                <c:pt idx="179">
                  <c:v>450</c:v>
                </c:pt>
                <c:pt idx="180">
                  <c:v>451</c:v>
                </c:pt>
                <c:pt idx="181">
                  <c:v>464</c:v>
                </c:pt>
                <c:pt idx="182">
                  <c:v>465</c:v>
                </c:pt>
                <c:pt idx="183">
                  <c:v>479</c:v>
                </c:pt>
                <c:pt idx="184">
                  <c:v>480</c:v>
                </c:pt>
                <c:pt idx="185">
                  <c:v>494</c:v>
                </c:pt>
                <c:pt idx="186">
                  <c:v>495</c:v>
                </c:pt>
                <c:pt idx="187">
                  <c:v>501</c:v>
                </c:pt>
                <c:pt idx="188">
                  <c:v>508</c:v>
                </c:pt>
                <c:pt idx="189">
                  <c:v>509</c:v>
                </c:pt>
                <c:pt idx="190">
                  <c:v>515</c:v>
                </c:pt>
                <c:pt idx="191">
                  <c:v>522</c:v>
                </c:pt>
                <c:pt idx="192">
                  <c:v>523</c:v>
                </c:pt>
                <c:pt idx="193">
                  <c:v>536</c:v>
                </c:pt>
                <c:pt idx="194">
                  <c:v>542</c:v>
                </c:pt>
                <c:pt idx="195">
                  <c:v>549</c:v>
                </c:pt>
                <c:pt idx="196">
                  <c:v>550</c:v>
                </c:pt>
                <c:pt idx="197">
                  <c:v>556</c:v>
                </c:pt>
                <c:pt idx="198">
                  <c:v>563</c:v>
                </c:pt>
                <c:pt idx="199">
                  <c:v>564</c:v>
                </c:pt>
                <c:pt idx="200">
                  <c:v>571</c:v>
                </c:pt>
                <c:pt idx="201">
                  <c:v>577</c:v>
                </c:pt>
                <c:pt idx="202">
                  <c:v>578</c:v>
                </c:pt>
                <c:pt idx="203">
                  <c:v>592</c:v>
                </c:pt>
                <c:pt idx="204">
                  <c:v>593</c:v>
                </c:pt>
                <c:pt idx="205">
                  <c:v>607</c:v>
                </c:pt>
                <c:pt idx="206">
                  <c:v>608</c:v>
                </c:pt>
                <c:pt idx="207">
                  <c:v>621</c:v>
                </c:pt>
                <c:pt idx="208">
                  <c:v>622</c:v>
                </c:pt>
                <c:pt idx="209">
                  <c:v>635</c:v>
                </c:pt>
                <c:pt idx="210">
                  <c:v>636</c:v>
                </c:pt>
                <c:pt idx="211">
                  <c:v>649</c:v>
                </c:pt>
                <c:pt idx="212">
                  <c:v>650</c:v>
                </c:pt>
                <c:pt idx="213">
                  <c:v>663</c:v>
                </c:pt>
              </c:numCache>
            </c:numRef>
          </c:xVal>
          <c:yVal>
            <c:numRef>
              <c:f>'[1]Data processed MB'!$B$17:$HG$17</c:f>
              <c:numCache>
                <c:formatCode>General</c:formatCode>
                <c:ptCount val="214"/>
                <c:pt idx="0">
                  <c:v>16.435678605048466</c:v>
                </c:pt>
                <c:pt idx="1">
                  <c:v>22.130691841143417</c:v>
                </c:pt>
                <c:pt idx="2">
                  <c:v>16.667431667373911</c:v>
                </c:pt>
                <c:pt idx="3">
                  <c:v>9.8980545088842646</c:v>
                </c:pt>
                <c:pt idx="4">
                  <c:v>5.2665243935966117</c:v>
                </c:pt>
                <c:pt idx="5">
                  <c:v>2.8753237014128104</c:v>
                </c:pt>
                <c:pt idx="6">
                  <c:v>5.0555830438875446</c:v>
                </c:pt>
                <c:pt idx="7">
                  <c:v>5.3463694234804251</c:v>
                </c:pt>
                <c:pt idx="8">
                  <c:v>6.9277179985375454</c:v>
                </c:pt>
                <c:pt idx="9">
                  <c:v>38.714039973079011</c:v>
                </c:pt>
                <c:pt idx="10">
                  <c:v>49.138913365114973</c:v>
                </c:pt>
                <c:pt idx="11">
                  <c:v>53.787355295690006</c:v>
                </c:pt>
                <c:pt idx="12">
                  <c:v>59.484261095691927</c:v>
                </c:pt>
                <c:pt idx="13">
                  <c:v>81.803172504080564</c:v>
                </c:pt>
                <c:pt idx="14">
                  <c:v>89.83245744212924</c:v>
                </c:pt>
                <c:pt idx="15">
                  <c:v>87.383859484716325</c:v>
                </c:pt>
                <c:pt idx="16">
                  <c:v>90.145479583627946</c:v>
                </c:pt>
                <c:pt idx="17">
                  <c:v>97.467019987223196</c:v>
                </c:pt>
                <c:pt idx="18">
                  <c:v>115.24965673200178</c:v>
                </c:pt>
                <c:pt idx="19">
                  <c:v>136.06505889684411</c:v>
                </c:pt>
                <c:pt idx="20">
                  <c:v>144.39047589315015</c:v>
                </c:pt>
                <c:pt idx="21">
                  <c:v>151.40494463293453</c:v>
                </c:pt>
                <c:pt idx="22">
                  <c:v>155.16582211012528</c:v>
                </c:pt>
                <c:pt idx="23">
                  <c:v>169.63928816674613</c:v>
                </c:pt>
                <c:pt idx="24">
                  <c:v>175.25537927321059</c:v>
                </c:pt>
                <c:pt idx="25">
                  <c:v>179.1388087831883</c:v>
                </c:pt>
                <c:pt idx="26">
                  <c:v>180.2611425261147</c:v>
                </c:pt>
                <c:pt idx="27">
                  <c:v>182.63198049217345</c:v>
                </c:pt>
                <c:pt idx="28">
                  <c:v>185.36947667148411</c:v>
                </c:pt>
                <c:pt idx="29">
                  <c:v>191.07728626115014</c:v>
                </c:pt>
                <c:pt idx="30">
                  <c:v>198.26555306995587</c:v>
                </c:pt>
                <c:pt idx="31">
                  <c:v>207.90313573200888</c:v>
                </c:pt>
                <c:pt idx="32">
                  <c:v>227.40238247054691</c:v>
                </c:pt>
                <c:pt idx="33">
                  <c:v>230.1847283240138</c:v>
                </c:pt>
                <c:pt idx="34">
                  <c:v>237.71438981952724</c:v>
                </c:pt>
                <c:pt idx="35">
                  <c:v>247.07464345106453</c:v>
                </c:pt>
                <c:pt idx="36">
                  <c:v>252.9925427990872</c:v>
                </c:pt>
                <c:pt idx="37">
                  <c:v>256.36713743859849</c:v>
                </c:pt>
                <c:pt idx="38">
                  <c:v>259.82371482673597</c:v>
                </c:pt>
                <c:pt idx="39">
                  <c:v>268.97541803627746</c:v>
                </c:pt>
                <c:pt idx="40">
                  <c:v>270.04967790751573</c:v>
                </c:pt>
                <c:pt idx="41">
                  <c:v>274.38991952779213</c:v>
                </c:pt>
                <c:pt idx="42">
                  <c:v>282.31575665607602</c:v>
                </c:pt>
                <c:pt idx="43">
                  <c:v>279.45177310435741</c:v>
                </c:pt>
                <c:pt idx="44">
                  <c:v>287.10557498647177</c:v>
                </c:pt>
                <c:pt idx="45">
                  <c:v>300.15240679777577</c:v>
                </c:pt>
                <c:pt idx="46">
                  <c:v>305.73660486150953</c:v>
                </c:pt>
                <c:pt idx="47">
                  <c:v>310.51588186600452</c:v>
                </c:pt>
                <c:pt idx="48">
                  <c:v>312.98115699632467</c:v>
                </c:pt>
                <c:pt idx="49">
                  <c:v>321.77522540631799</c:v>
                </c:pt>
                <c:pt idx="50">
                  <c:v>324.13267759802898</c:v>
                </c:pt>
                <c:pt idx="51">
                  <c:v>325.84539041833762</c:v>
                </c:pt>
                <c:pt idx="52">
                  <c:v>328.76937830655118</c:v>
                </c:pt>
                <c:pt idx="53">
                  <c:v>336.9459319166707</c:v>
                </c:pt>
                <c:pt idx="54">
                  <c:v>350.17121262554036</c:v>
                </c:pt>
                <c:pt idx="55">
                  <c:v>354.7671428495982</c:v>
                </c:pt>
                <c:pt idx="56">
                  <c:v>358.52840916626008</c:v>
                </c:pt>
                <c:pt idx="57">
                  <c:v>362.21959830294713</c:v>
                </c:pt>
                <c:pt idx="58">
                  <c:v>369.50507656438469</c:v>
                </c:pt>
                <c:pt idx="59">
                  <c:v>371.80015132131348</c:v>
                </c:pt>
                <c:pt idx="60">
                  <c:v>373.62183186838143</c:v>
                </c:pt>
                <c:pt idx="61">
                  <c:v>375.93977476975425</c:v>
                </c:pt>
                <c:pt idx="62">
                  <c:v>377.05665180159457</c:v>
                </c:pt>
                <c:pt idx="63">
                  <c:v>384.97084361923527</c:v>
                </c:pt>
                <c:pt idx="64">
                  <c:v>395.44554851279452</c:v>
                </c:pt>
                <c:pt idx="65">
                  <c:v>401.06074623012671</c:v>
                </c:pt>
                <c:pt idx="66">
                  <c:v>404.08710084974086</c:v>
                </c:pt>
                <c:pt idx="67">
                  <c:v>426.198529915542</c:v>
                </c:pt>
                <c:pt idx="68">
                  <c:v>438.04013237897692</c:v>
                </c:pt>
                <c:pt idx="69">
                  <c:v>443.61346066950961</c:v>
                </c:pt>
                <c:pt idx="70">
                  <c:v>447.40341614115709</c:v>
                </c:pt>
                <c:pt idx="71">
                  <c:v>451.87278369606588</c:v>
                </c:pt>
                <c:pt idx="72">
                  <c:v>459.20437190207969</c:v>
                </c:pt>
                <c:pt idx="73">
                  <c:v>460.93576042178137</c:v>
                </c:pt>
                <c:pt idx="74">
                  <c:v>462.58402354912005</c:v>
                </c:pt>
                <c:pt idx="75">
                  <c:v>463.95794637301731</c:v>
                </c:pt>
                <c:pt idx="76">
                  <c:v>466.12865936345486</c:v>
                </c:pt>
                <c:pt idx="77">
                  <c:v>472.95920761523911</c:v>
                </c:pt>
                <c:pt idx="78">
                  <c:v>483.86169684347084</c:v>
                </c:pt>
                <c:pt idx="79">
                  <c:v>488.00351358324605</c:v>
                </c:pt>
                <c:pt idx="80">
                  <c:v>489.57736319240951</c:v>
                </c:pt>
                <c:pt idx="81">
                  <c:v>492.80545104799097</c:v>
                </c:pt>
                <c:pt idx="82">
                  <c:v>497.7477307348168</c:v>
                </c:pt>
                <c:pt idx="83">
                  <c:v>498.0265655025396</c:v>
                </c:pt>
                <c:pt idx="84">
                  <c:v>498.92894203946639</c:v>
                </c:pt>
                <c:pt idx="85">
                  <c:v>500.95310406560043</c:v>
                </c:pt>
                <c:pt idx="86">
                  <c:v>505.25411557647237</c:v>
                </c:pt>
                <c:pt idx="87">
                  <c:v>514.36766008218774</c:v>
                </c:pt>
                <c:pt idx="88">
                  <c:v>521.23004510826911</c:v>
                </c:pt>
                <c:pt idx="89">
                  <c:v>523.37944194092415</c:v>
                </c:pt>
                <c:pt idx="90">
                  <c:v>528.68852177149427</c:v>
                </c:pt>
                <c:pt idx="91">
                  <c:v>530.76970156930361</c:v>
                </c:pt>
                <c:pt idx="92">
                  <c:v>532.30367676785693</c:v>
                </c:pt>
                <c:pt idx="93">
                  <c:v>534.21363647405599</c:v>
                </c:pt>
                <c:pt idx="94">
                  <c:v>535.75758521062744</c:v>
                </c:pt>
                <c:pt idx="95">
                  <c:v>537.32521652978073</c:v>
                </c:pt>
                <c:pt idx="96">
                  <c:v>548.06800748403543</c:v>
                </c:pt>
                <c:pt idx="97">
                  <c:v>550.97239080188535</c:v>
                </c:pt>
                <c:pt idx="98">
                  <c:v>552.8894352183612</c:v>
                </c:pt>
                <c:pt idx="99">
                  <c:v>555.92667476251461</c:v>
                </c:pt>
                <c:pt idx="100">
                  <c:v>560.63268811517071</c:v>
                </c:pt>
                <c:pt idx="101">
                  <c:v>562.58252658436959</c:v>
                </c:pt>
                <c:pt idx="102">
                  <c:v>564.35227748856562</c:v>
                </c:pt>
                <c:pt idx="103">
                  <c:v>569.18801097907681</c:v>
                </c:pt>
                <c:pt idx="104">
                  <c:v>578.49073129547855</c:v>
                </c:pt>
                <c:pt idx="105">
                  <c:v>583.2624739680216</c:v>
                </c:pt>
                <c:pt idx="106">
                  <c:v>585.06615958617544</c:v>
                </c:pt>
                <c:pt idx="107">
                  <c:v>586.45439448316233</c:v>
                </c:pt>
                <c:pt idx="108">
                  <c:v>591.18850176618616</c:v>
                </c:pt>
                <c:pt idx="109">
                  <c:v>595.15079870591421</c:v>
                </c:pt>
                <c:pt idx="110">
                  <c:v>596.91823502876912</c:v>
                </c:pt>
                <c:pt idx="111">
                  <c:v>603.95496767485361</c:v>
                </c:pt>
                <c:pt idx="112">
                  <c:v>610.48622392689413</c:v>
                </c:pt>
                <c:pt idx="113">
                  <c:v>625.84778505057909</c:v>
                </c:pt>
                <c:pt idx="114">
                  <c:v>615.08092761855676</c:v>
                </c:pt>
                <c:pt idx="115">
                  <c:v>619.25945958918533</c:v>
                </c:pt>
                <c:pt idx="116">
                  <c:v>620.68418799770166</c:v>
                </c:pt>
                <c:pt idx="117">
                  <c:v>620.68167230646611</c:v>
                </c:pt>
                <c:pt idx="118">
                  <c:v>620.5214037448543</c:v>
                </c:pt>
                <c:pt idx="119">
                  <c:v>625.41455703777137</c:v>
                </c:pt>
                <c:pt idx="120">
                  <c:v>635.47288201191736</c:v>
                </c:pt>
                <c:pt idx="121">
                  <c:v>640.42096766752479</c:v>
                </c:pt>
                <c:pt idx="122">
                  <c:v>644.26987627629364</c:v>
                </c:pt>
                <c:pt idx="123">
                  <c:v>645.49548163480051</c:v>
                </c:pt>
                <c:pt idx="124">
                  <c:v>647.73162574717435</c:v>
                </c:pt>
                <c:pt idx="125">
                  <c:v>648.82019255647378</c:v>
                </c:pt>
                <c:pt idx="126">
                  <c:v>656.87249940940751</c:v>
                </c:pt>
                <c:pt idx="127">
                  <c:v>659.81978405595817</c:v>
                </c:pt>
                <c:pt idx="128">
                  <c:v>662.86849619641816</c:v>
                </c:pt>
                <c:pt idx="129">
                  <c:v>664.65383767202434</c:v>
                </c:pt>
                <c:pt idx="130">
                  <c:v>668.72384522472703</c:v>
                </c:pt>
                <c:pt idx="131">
                  <c:v>670.44745933139211</c:v>
                </c:pt>
                <c:pt idx="132">
                  <c:v>681.15672458327231</c:v>
                </c:pt>
                <c:pt idx="133">
                  <c:v>681.80543570714724</c:v>
                </c:pt>
                <c:pt idx="134">
                  <c:v>683.35102814307913</c:v>
                </c:pt>
                <c:pt idx="135">
                  <c:v>685.86861066825259</c:v>
                </c:pt>
                <c:pt idx="136">
                  <c:v>688.87611615663593</c:v>
                </c:pt>
                <c:pt idx="137">
                  <c:v>696.38979874314475</c:v>
                </c:pt>
                <c:pt idx="138">
                  <c:v>700.25143269558487</c:v>
                </c:pt>
                <c:pt idx="139">
                  <c:v>700.73199860000784</c:v>
                </c:pt>
                <c:pt idx="140">
                  <c:v>702.74279197551152</c:v>
                </c:pt>
                <c:pt idx="141">
                  <c:v>704.03678119788151</c:v>
                </c:pt>
                <c:pt idx="142">
                  <c:v>709.29689482174729</c:v>
                </c:pt>
                <c:pt idx="143">
                  <c:v>717.33081599357524</c:v>
                </c:pt>
                <c:pt idx="144">
                  <c:v>723.02977979878142</c:v>
                </c:pt>
                <c:pt idx="145">
                  <c:v>726.71151848900638</c:v>
                </c:pt>
                <c:pt idx="146">
                  <c:v>731.6831800671564</c:v>
                </c:pt>
                <c:pt idx="147">
                  <c:v>738.78298674716382</c:v>
                </c:pt>
                <c:pt idx="148">
                  <c:v>746.36941505781158</c:v>
                </c:pt>
                <c:pt idx="149">
                  <c:v>752.31164735161008</c:v>
                </c:pt>
                <c:pt idx="150">
                  <c:v>761.97405905554922</c:v>
                </c:pt>
                <c:pt idx="151">
                  <c:v>781.36108691173695</c:v>
                </c:pt>
                <c:pt idx="152">
                  <c:v>778.41337198429039</c:v>
                </c:pt>
                <c:pt idx="153">
                  <c:v>783.76457336081683</c:v>
                </c:pt>
                <c:pt idx="154">
                  <c:v>792.89333181816778</c:v>
                </c:pt>
                <c:pt idx="155">
                  <c:v>802.04729667152333</c:v>
                </c:pt>
                <c:pt idx="156">
                  <c:v>808.80798327870696</c:v>
                </c:pt>
                <c:pt idx="157">
                  <c:v>809.52732023804799</c:v>
                </c:pt>
                <c:pt idx="158">
                  <c:v>832.33432843144374</c:v>
                </c:pt>
                <c:pt idx="159">
                  <c:v>842.03540813711209</c:v>
                </c:pt>
                <c:pt idx="160">
                  <c:v>851.95550168236628</c:v>
                </c:pt>
                <c:pt idx="161">
                  <c:v>857.84476267911111</c:v>
                </c:pt>
                <c:pt idx="162">
                  <c:v>866.14526936209234</c:v>
                </c:pt>
                <c:pt idx="163">
                  <c:v>874.41249212663206</c:v>
                </c:pt>
                <c:pt idx="164">
                  <c:v>880.96392499127865</c:v>
                </c:pt>
                <c:pt idx="165">
                  <c:v>891.48810841391889</c:v>
                </c:pt>
                <c:pt idx="166">
                  <c:v>903.20982677398592</c:v>
                </c:pt>
                <c:pt idx="167">
                  <c:v>909.37060553812296</c:v>
                </c:pt>
                <c:pt idx="168">
                  <c:v>903.44902024422447</c:v>
                </c:pt>
                <c:pt idx="169">
                  <c:v>914.86822417585643</c:v>
                </c:pt>
                <c:pt idx="170">
                  <c:v>921.13027424953134</c:v>
                </c:pt>
                <c:pt idx="171">
                  <c:v>926.71026713943115</c:v>
                </c:pt>
                <c:pt idx="172">
                  <c:v>935.08590736105668</c:v>
                </c:pt>
                <c:pt idx="173">
                  <c:v>945.49854281647868</c:v>
                </c:pt>
                <c:pt idx="174">
                  <c:v>950.50934587865663</c:v>
                </c:pt>
                <c:pt idx="175">
                  <c:v>959.64037237595039</c:v>
                </c:pt>
                <c:pt idx="176">
                  <c:v>974.81246611141262</c:v>
                </c:pt>
                <c:pt idx="177">
                  <c:v>986.96014006369035</c:v>
                </c:pt>
                <c:pt idx="178">
                  <c:v>996.63585667139353</c:v>
                </c:pt>
                <c:pt idx="179">
                  <c:v>998.5723154306454</c:v>
                </c:pt>
                <c:pt idx="180">
                  <c:v>1004.7065596226848</c:v>
                </c:pt>
                <c:pt idx="181">
                  <c:v>1021.3686724007727</c:v>
                </c:pt>
                <c:pt idx="182">
                  <c:v>1029.435227163478</c:v>
                </c:pt>
                <c:pt idx="183">
                  <c:v>1047.2147116630608</c:v>
                </c:pt>
                <c:pt idx="184">
                  <c:v>1058.3407820018685</c:v>
                </c:pt>
                <c:pt idx="185">
                  <c:v>1071.9499010276397</c:v>
                </c:pt>
                <c:pt idx="186">
                  <c:v>1085.2231645657052</c:v>
                </c:pt>
                <c:pt idx="187">
                  <c:v>1091.3663208440446</c:v>
                </c:pt>
                <c:pt idx="188">
                  <c:v>1099.8505395348045</c:v>
                </c:pt>
                <c:pt idx="189">
                  <c:v>1109.0117670592929</c:v>
                </c:pt>
                <c:pt idx="190">
                  <c:v>1115.8146333360407</c:v>
                </c:pt>
                <c:pt idx="191">
                  <c:v>1120.5922666859014</c:v>
                </c:pt>
                <c:pt idx="192">
                  <c:v>1127.7349433985412</c:v>
                </c:pt>
                <c:pt idx="193">
                  <c:v>1139.702968466547</c:v>
                </c:pt>
                <c:pt idx="194">
                  <c:v>1157.6718760747976</c:v>
                </c:pt>
                <c:pt idx="195">
                  <c:v>1160.5006664926957</c:v>
                </c:pt>
                <c:pt idx="196">
                  <c:v>1172.2316435661512</c:v>
                </c:pt>
                <c:pt idx="197">
                  <c:v>1177.4356972125984</c:v>
                </c:pt>
                <c:pt idx="198">
                  <c:v>1181.2577992737249</c:v>
                </c:pt>
                <c:pt idx="199">
                  <c:v>1194.5159850949315</c:v>
                </c:pt>
                <c:pt idx="200">
                  <c:v>1200.5611147060779</c:v>
                </c:pt>
                <c:pt idx="201">
                  <c:v>1203.6929271817503</c:v>
                </c:pt>
                <c:pt idx="202">
                  <c:v>1217.5635647915503</c:v>
                </c:pt>
                <c:pt idx="203">
                  <c:v>1226.647171809255</c:v>
                </c:pt>
                <c:pt idx="204">
                  <c:v>1242.1076864617321</c:v>
                </c:pt>
                <c:pt idx="205">
                  <c:v>1249.2390602446214</c:v>
                </c:pt>
                <c:pt idx="206">
                  <c:v>1261.0181215760676</c:v>
                </c:pt>
                <c:pt idx="207">
                  <c:v>1269.9295650871513</c:v>
                </c:pt>
                <c:pt idx="208">
                  <c:v>1282.565516286237</c:v>
                </c:pt>
                <c:pt idx="209">
                  <c:v>1291.225916831271</c:v>
                </c:pt>
                <c:pt idx="210">
                  <c:v>1301.111472698276</c:v>
                </c:pt>
                <c:pt idx="211">
                  <c:v>1316.2840018071863</c:v>
                </c:pt>
                <c:pt idx="212">
                  <c:v>1328.4306555910593</c:v>
                </c:pt>
                <c:pt idx="213">
                  <c:v>1335.663144458287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23-41A6-9C18-7145D069E290}"/>
            </c:ext>
          </c:extLst>
        </c:ser>
        <c:ser>
          <c:idx val="1"/>
          <c:order val="1"/>
          <c:tx>
            <c:v>5% CHX-HMP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lumMod val="65000"/>
                  <a:lumOff val="3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'[1]Data processed MB'!$B$2:$HG$2</c:f>
              <c:numCache>
                <c:formatCode>General</c:formatCode>
                <c:ptCount val="2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24</c:v>
                </c:pt>
                <c:pt idx="17">
                  <c:v>25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35</c:v>
                </c:pt>
                <c:pt idx="24">
                  <c:v>36</c:v>
                </c:pt>
                <c:pt idx="25">
                  <c:v>37</c:v>
                </c:pt>
                <c:pt idx="26">
                  <c:v>38</c:v>
                </c:pt>
                <c:pt idx="27">
                  <c:v>39</c:v>
                </c:pt>
                <c:pt idx="28">
                  <c:v>42</c:v>
                </c:pt>
                <c:pt idx="29">
                  <c:v>43</c:v>
                </c:pt>
                <c:pt idx="30">
                  <c:v>44</c:v>
                </c:pt>
                <c:pt idx="31">
                  <c:v>46</c:v>
                </c:pt>
                <c:pt idx="32">
                  <c:v>52</c:v>
                </c:pt>
                <c:pt idx="33">
                  <c:v>53</c:v>
                </c:pt>
                <c:pt idx="34">
                  <c:v>56</c:v>
                </c:pt>
                <c:pt idx="35">
                  <c:v>57</c:v>
                </c:pt>
                <c:pt idx="36">
                  <c:v>58</c:v>
                </c:pt>
                <c:pt idx="37">
                  <c:v>59</c:v>
                </c:pt>
                <c:pt idx="38">
                  <c:v>60</c:v>
                </c:pt>
                <c:pt idx="39">
                  <c:v>63</c:v>
                </c:pt>
                <c:pt idx="40">
                  <c:v>64</c:v>
                </c:pt>
                <c:pt idx="41">
                  <c:v>65</c:v>
                </c:pt>
                <c:pt idx="42">
                  <c:v>66</c:v>
                </c:pt>
                <c:pt idx="43">
                  <c:v>67</c:v>
                </c:pt>
                <c:pt idx="44">
                  <c:v>70</c:v>
                </c:pt>
                <c:pt idx="45">
                  <c:v>71</c:v>
                </c:pt>
                <c:pt idx="46">
                  <c:v>72</c:v>
                </c:pt>
                <c:pt idx="47">
                  <c:v>73</c:v>
                </c:pt>
                <c:pt idx="48">
                  <c:v>74</c:v>
                </c:pt>
                <c:pt idx="49">
                  <c:v>77</c:v>
                </c:pt>
                <c:pt idx="50">
                  <c:v>78</c:v>
                </c:pt>
                <c:pt idx="51">
                  <c:v>79</c:v>
                </c:pt>
                <c:pt idx="52">
                  <c:v>80</c:v>
                </c:pt>
                <c:pt idx="53">
                  <c:v>84</c:v>
                </c:pt>
                <c:pt idx="54">
                  <c:v>85</c:v>
                </c:pt>
                <c:pt idx="55">
                  <c:v>86</c:v>
                </c:pt>
                <c:pt idx="56">
                  <c:v>87</c:v>
                </c:pt>
                <c:pt idx="57">
                  <c:v>88</c:v>
                </c:pt>
                <c:pt idx="58">
                  <c:v>91</c:v>
                </c:pt>
                <c:pt idx="59">
                  <c:v>92</c:v>
                </c:pt>
                <c:pt idx="60">
                  <c:v>93</c:v>
                </c:pt>
                <c:pt idx="61">
                  <c:v>94</c:v>
                </c:pt>
                <c:pt idx="62">
                  <c:v>95</c:v>
                </c:pt>
                <c:pt idx="63">
                  <c:v>99</c:v>
                </c:pt>
                <c:pt idx="64">
                  <c:v>100</c:v>
                </c:pt>
                <c:pt idx="65">
                  <c:v>101</c:v>
                </c:pt>
                <c:pt idx="66">
                  <c:v>102</c:v>
                </c:pt>
                <c:pt idx="67">
                  <c:v>112</c:v>
                </c:pt>
                <c:pt idx="68">
                  <c:v>113</c:v>
                </c:pt>
                <c:pt idx="69">
                  <c:v>114</c:v>
                </c:pt>
                <c:pt idx="70">
                  <c:v>115</c:v>
                </c:pt>
                <c:pt idx="71">
                  <c:v>116</c:v>
                </c:pt>
                <c:pt idx="72">
                  <c:v>119</c:v>
                </c:pt>
                <c:pt idx="73">
                  <c:v>120</c:v>
                </c:pt>
                <c:pt idx="74">
                  <c:v>121</c:v>
                </c:pt>
                <c:pt idx="75">
                  <c:v>122</c:v>
                </c:pt>
                <c:pt idx="76">
                  <c:v>123</c:v>
                </c:pt>
                <c:pt idx="77">
                  <c:v>126</c:v>
                </c:pt>
                <c:pt idx="78">
                  <c:v>127</c:v>
                </c:pt>
                <c:pt idx="79">
                  <c:v>128</c:v>
                </c:pt>
                <c:pt idx="80">
                  <c:v>129</c:v>
                </c:pt>
                <c:pt idx="81">
                  <c:v>130</c:v>
                </c:pt>
                <c:pt idx="82">
                  <c:v>133</c:v>
                </c:pt>
                <c:pt idx="83">
                  <c:v>134</c:v>
                </c:pt>
                <c:pt idx="84">
                  <c:v>135</c:v>
                </c:pt>
                <c:pt idx="85">
                  <c:v>136</c:v>
                </c:pt>
                <c:pt idx="86">
                  <c:v>140</c:v>
                </c:pt>
                <c:pt idx="87">
                  <c:v>141</c:v>
                </c:pt>
                <c:pt idx="88">
                  <c:v>143</c:v>
                </c:pt>
                <c:pt idx="89">
                  <c:v>144</c:v>
                </c:pt>
                <c:pt idx="90">
                  <c:v>147</c:v>
                </c:pt>
                <c:pt idx="91">
                  <c:v>148</c:v>
                </c:pt>
                <c:pt idx="92">
                  <c:v>149</c:v>
                </c:pt>
                <c:pt idx="93">
                  <c:v>150</c:v>
                </c:pt>
                <c:pt idx="94">
                  <c:v>151</c:v>
                </c:pt>
                <c:pt idx="95">
                  <c:v>154</c:v>
                </c:pt>
                <c:pt idx="96">
                  <c:v>155</c:v>
                </c:pt>
                <c:pt idx="97">
                  <c:v>156</c:v>
                </c:pt>
                <c:pt idx="98">
                  <c:v>157</c:v>
                </c:pt>
                <c:pt idx="99">
                  <c:v>158</c:v>
                </c:pt>
                <c:pt idx="100">
                  <c:v>161</c:v>
                </c:pt>
                <c:pt idx="101">
                  <c:v>162</c:v>
                </c:pt>
                <c:pt idx="102">
                  <c:v>163</c:v>
                </c:pt>
                <c:pt idx="103">
                  <c:v>169</c:v>
                </c:pt>
                <c:pt idx="104">
                  <c:v>170</c:v>
                </c:pt>
                <c:pt idx="105">
                  <c:v>171</c:v>
                </c:pt>
                <c:pt idx="106">
                  <c:v>172</c:v>
                </c:pt>
                <c:pt idx="107">
                  <c:v>173</c:v>
                </c:pt>
                <c:pt idx="108">
                  <c:v>176</c:v>
                </c:pt>
                <c:pt idx="109">
                  <c:v>180</c:v>
                </c:pt>
                <c:pt idx="110">
                  <c:v>183</c:v>
                </c:pt>
                <c:pt idx="111">
                  <c:v>184</c:v>
                </c:pt>
                <c:pt idx="112">
                  <c:v>185</c:v>
                </c:pt>
                <c:pt idx="113">
                  <c:v>186</c:v>
                </c:pt>
                <c:pt idx="114">
                  <c:v>187</c:v>
                </c:pt>
                <c:pt idx="115">
                  <c:v>190</c:v>
                </c:pt>
                <c:pt idx="116">
                  <c:v>191</c:v>
                </c:pt>
                <c:pt idx="117">
                  <c:v>192</c:v>
                </c:pt>
                <c:pt idx="118">
                  <c:v>193</c:v>
                </c:pt>
                <c:pt idx="119">
                  <c:v>197</c:v>
                </c:pt>
                <c:pt idx="120">
                  <c:v>198</c:v>
                </c:pt>
                <c:pt idx="121">
                  <c:v>201</c:v>
                </c:pt>
                <c:pt idx="122">
                  <c:v>204</c:v>
                </c:pt>
                <c:pt idx="123">
                  <c:v>205</c:v>
                </c:pt>
                <c:pt idx="124">
                  <c:v>208</c:v>
                </c:pt>
                <c:pt idx="125">
                  <c:v>211</c:v>
                </c:pt>
                <c:pt idx="126">
                  <c:v>212</c:v>
                </c:pt>
                <c:pt idx="127">
                  <c:v>213</c:v>
                </c:pt>
                <c:pt idx="128">
                  <c:v>214</c:v>
                </c:pt>
                <c:pt idx="129">
                  <c:v>215</c:v>
                </c:pt>
                <c:pt idx="130">
                  <c:v>225</c:v>
                </c:pt>
                <c:pt idx="131">
                  <c:v>226</c:v>
                </c:pt>
                <c:pt idx="132">
                  <c:v>232</c:v>
                </c:pt>
                <c:pt idx="133">
                  <c:v>233</c:v>
                </c:pt>
                <c:pt idx="134">
                  <c:v>234</c:v>
                </c:pt>
                <c:pt idx="135">
                  <c:v>236</c:v>
                </c:pt>
                <c:pt idx="136">
                  <c:v>239</c:v>
                </c:pt>
                <c:pt idx="137">
                  <c:v>240</c:v>
                </c:pt>
                <c:pt idx="138">
                  <c:v>241</c:v>
                </c:pt>
                <c:pt idx="139">
                  <c:v>243</c:v>
                </c:pt>
                <c:pt idx="140">
                  <c:v>246</c:v>
                </c:pt>
                <c:pt idx="141">
                  <c:v>249</c:v>
                </c:pt>
                <c:pt idx="142">
                  <c:v>253</c:v>
                </c:pt>
                <c:pt idx="143">
                  <c:v>254</c:v>
                </c:pt>
                <c:pt idx="144">
                  <c:v>260</c:v>
                </c:pt>
                <c:pt idx="145">
                  <c:v>267</c:v>
                </c:pt>
                <c:pt idx="146">
                  <c:v>268</c:v>
                </c:pt>
                <c:pt idx="147">
                  <c:v>274</c:v>
                </c:pt>
                <c:pt idx="148">
                  <c:v>281</c:v>
                </c:pt>
                <c:pt idx="149">
                  <c:v>282</c:v>
                </c:pt>
                <c:pt idx="150">
                  <c:v>289</c:v>
                </c:pt>
                <c:pt idx="151">
                  <c:v>296</c:v>
                </c:pt>
                <c:pt idx="152">
                  <c:v>303</c:v>
                </c:pt>
                <c:pt idx="153">
                  <c:v>310</c:v>
                </c:pt>
                <c:pt idx="154">
                  <c:v>311</c:v>
                </c:pt>
                <c:pt idx="155">
                  <c:v>317</c:v>
                </c:pt>
                <c:pt idx="156">
                  <c:v>324</c:v>
                </c:pt>
                <c:pt idx="157">
                  <c:v>325</c:v>
                </c:pt>
                <c:pt idx="158">
                  <c:v>338</c:v>
                </c:pt>
                <c:pt idx="159">
                  <c:v>339</c:v>
                </c:pt>
                <c:pt idx="160">
                  <c:v>345</c:v>
                </c:pt>
                <c:pt idx="161">
                  <c:v>352</c:v>
                </c:pt>
                <c:pt idx="162">
                  <c:v>353</c:v>
                </c:pt>
                <c:pt idx="163">
                  <c:v>358</c:v>
                </c:pt>
                <c:pt idx="164">
                  <c:v>366</c:v>
                </c:pt>
                <c:pt idx="165">
                  <c:v>367</c:v>
                </c:pt>
                <c:pt idx="166">
                  <c:v>373</c:v>
                </c:pt>
                <c:pt idx="167">
                  <c:v>380</c:v>
                </c:pt>
                <c:pt idx="168">
                  <c:v>394</c:v>
                </c:pt>
                <c:pt idx="169">
                  <c:v>395</c:v>
                </c:pt>
                <c:pt idx="170">
                  <c:v>401</c:v>
                </c:pt>
                <c:pt idx="171">
                  <c:v>408</c:v>
                </c:pt>
                <c:pt idx="172">
                  <c:v>409</c:v>
                </c:pt>
                <c:pt idx="173">
                  <c:v>415</c:v>
                </c:pt>
                <c:pt idx="174">
                  <c:v>422</c:v>
                </c:pt>
                <c:pt idx="175">
                  <c:v>423</c:v>
                </c:pt>
                <c:pt idx="176">
                  <c:v>436</c:v>
                </c:pt>
                <c:pt idx="177">
                  <c:v>437</c:v>
                </c:pt>
                <c:pt idx="178">
                  <c:v>443</c:v>
                </c:pt>
                <c:pt idx="179">
                  <c:v>450</c:v>
                </c:pt>
                <c:pt idx="180">
                  <c:v>451</c:v>
                </c:pt>
                <c:pt idx="181">
                  <c:v>464</c:v>
                </c:pt>
                <c:pt idx="182">
                  <c:v>465</c:v>
                </c:pt>
                <c:pt idx="183">
                  <c:v>479</c:v>
                </c:pt>
                <c:pt idx="184">
                  <c:v>480</c:v>
                </c:pt>
                <c:pt idx="185">
                  <c:v>494</c:v>
                </c:pt>
                <c:pt idx="186">
                  <c:v>495</c:v>
                </c:pt>
                <c:pt idx="187">
                  <c:v>501</c:v>
                </c:pt>
                <c:pt idx="188">
                  <c:v>508</c:v>
                </c:pt>
                <c:pt idx="189">
                  <c:v>509</c:v>
                </c:pt>
                <c:pt idx="190">
                  <c:v>515</c:v>
                </c:pt>
                <c:pt idx="191">
                  <c:v>522</c:v>
                </c:pt>
                <c:pt idx="192">
                  <c:v>523</c:v>
                </c:pt>
                <c:pt idx="193">
                  <c:v>536</c:v>
                </c:pt>
                <c:pt idx="194">
                  <c:v>542</c:v>
                </c:pt>
                <c:pt idx="195">
                  <c:v>549</c:v>
                </c:pt>
                <c:pt idx="196">
                  <c:v>550</c:v>
                </c:pt>
                <c:pt idx="197">
                  <c:v>556</c:v>
                </c:pt>
                <c:pt idx="198">
                  <c:v>563</c:v>
                </c:pt>
                <c:pt idx="199">
                  <c:v>564</c:v>
                </c:pt>
                <c:pt idx="200">
                  <c:v>571</c:v>
                </c:pt>
                <c:pt idx="201">
                  <c:v>577</c:v>
                </c:pt>
                <c:pt idx="202">
                  <c:v>578</c:v>
                </c:pt>
                <c:pt idx="203">
                  <c:v>592</c:v>
                </c:pt>
                <c:pt idx="204">
                  <c:v>593</c:v>
                </c:pt>
                <c:pt idx="205">
                  <c:v>607</c:v>
                </c:pt>
                <c:pt idx="206">
                  <c:v>608</c:v>
                </c:pt>
                <c:pt idx="207">
                  <c:v>621</c:v>
                </c:pt>
                <c:pt idx="208">
                  <c:v>622</c:v>
                </c:pt>
                <c:pt idx="209">
                  <c:v>635</c:v>
                </c:pt>
                <c:pt idx="210">
                  <c:v>636</c:v>
                </c:pt>
                <c:pt idx="211">
                  <c:v>649</c:v>
                </c:pt>
                <c:pt idx="212">
                  <c:v>650</c:v>
                </c:pt>
                <c:pt idx="213">
                  <c:v>663</c:v>
                </c:pt>
              </c:numCache>
            </c:numRef>
          </c:xVal>
          <c:yVal>
            <c:numRef>
              <c:f>'[1]Data processed MB'!$B$16:$HG$16</c:f>
              <c:numCache>
                <c:formatCode>General</c:formatCode>
                <c:ptCount val="214"/>
                <c:pt idx="0">
                  <c:v>12.757342413394927</c:v>
                </c:pt>
                <c:pt idx="1">
                  <c:v>9.1350931841926446</c:v>
                </c:pt>
                <c:pt idx="2">
                  <c:v>0.55306598541905316</c:v>
                </c:pt>
                <c:pt idx="3">
                  <c:v>-7.6228556763143871</c:v>
                </c:pt>
                <c:pt idx="4">
                  <c:v>-14.013614936933287</c:v>
                </c:pt>
                <c:pt idx="5">
                  <c:v>-14.218156575805871</c:v>
                </c:pt>
                <c:pt idx="6">
                  <c:v>-13.556014206948653</c:v>
                </c:pt>
                <c:pt idx="7">
                  <c:v>-13.465839916267178</c:v>
                </c:pt>
                <c:pt idx="8">
                  <c:v>-29.910928140169361</c:v>
                </c:pt>
                <c:pt idx="9">
                  <c:v>10.697479542793779</c:v>
                </c:pt>
                <c:pt idx="10">
                  <c:v>16.006870205406067</c:v>
                </c:pt>
                <c:pt idx="11">
                  <c:v>18.531439374995536</c:v>
                </c:pt>
                <c:pt idx="12">
                  <c:v>22.915069260225444</c:v>
                </c:pt>
                <c:pt idx="13">
                  <c:v>35.596876715248143</c:v>
                </c:pt>
                <c:pt idx="14">
                  <c:v>39.962303337734575</c:v>
                </c:pt>
                <c:pt idx="15">
                  <c:v>43.380030938074562</c:v>
                </c:pt>
                <c:pt idx="16">
                  <c:v>45.780902876865163</c:v>
                </c:pt>
                <c:pt idx="17">
                  <c:v>52.554111275367724</c:v>
                </c:pt>
                <c:pt idx="18">
                  <c:v>61.266111088902939</c:v>
                </c:pt>
                <c:pt idx="19">
                  <c:v>74.187998717125268</c:v>
                </c:pt>
                <c:pt idx="20">
                  <c:v>80.926984431393549</c:v>
                </c:pt>
                <c:pt idx="21">
                  <c:v>84.831390683601484</c:v>
                </c:pt>
                <c:pt idx="22">
                  <c:v>87.573968041031591</c:v>
                </c:pt>
                <c:pt idx="23">
                  <c:v>98.809339330493728</c:v>
                </c:pt>
                <c:pt idx="24">
                  <c:v>101.82214463260905</c:v>
                </c:pt>
                <c:pt idx="25">
                  <c:v>104.87525069288958</c:v>
                </c:pt>
                <c:pt idx="26">
                  <c:v>104.75644659836097</c:v>
                </c:pt>
                <c:pt idx="27">
                  <c:v>107.40279023234254</c:v>
                </c:pt>
                <c:pt idx="28">
                  <c:v>110.16002289770987</c:v>
                </c:pt>
                <c:pt idx="29">
                  <c:v>112.54750738494258</c:v>
                </c:pt>
                <c:pt idx="30">
                  <c:v>116.27586805369124</c:v>
                </c:pt>
                <c:pt idx="31">
                  <c:v>122.35652372041774</c:v>
                </c:pt>
                <c:pt idx="32">
                  <c:v>134.51604080919452</c:v>
                </c:pt>
                <c:pt idx="33">
                  <c:v>136.00773818130287</c:v>
                </c:pt>
                <c:pt idx="34">
                  <c:v>141.17884335488839</c:v>
                </c:pt>
                <c:pt idx="35">
                  <c:v>146.89263945648577</c:v>
                </c:pt>
                <c:pt idx="36">
                  <c:v>150.57291435512002</c:v>
                </c:pt>
                <c:pt idx="37">
                  <c:v>153.74497234266835</c:v>
                </c:pt>
                <c:pt idx="38">
                  <c:v>156.69179614092548</c:v>
                </c:pt>
                <c:pt idx="39">
                  <c:v>161.61650050372072</c:v>
                </c:pt>
                <c:pt idx="40">
                  <c:v>162.19139897611362</c:v>
                </c:pt>
                <c:pt idx="41">
                  <c:v>165.13402153001999</c:v>
                </c:pt>
                <c:pt idx="42">
                  <c:v>166.76690299105681</c:v>
                </c:pt>
                <c:pt idx="43">
                  <c:v>169.37745284271156</c:v>
                </c:pt>
                <c:pt idx="44">
                  <c:v>173.23907110384485</c:v>
                </c:pt>
                <c:pt idx="45">
                  <c:v>181.76503710170647</c:v>
                </c:pt>
                <c:pt idx="46">
                  <c:v>186.14217387644564</c:v>
                </c:pt>
                <c:pt idx="47">
                  <c:v>189.3352408526207</c:v>
                </c:pt>
                <c:pt idx="48">
                  <c:v>190.54863765330182</c:v>
                </c:pt>
                <c:pt idx="49">
                  <c:v>197.00774233455419</c:v>
                </c:pt>
                <c:pt idx="50">
                  <c:v>198.90892939870491</c:v>
                </c:pt>
                <c:pt idx="51">
                  <c:v>199.65898736056059</c:v>
                </c:pt>
                <c:pt idx="52">
                  <c:v>202.27755425481743</c:v>
                </c:pt>
                <c:pt idx="53">
                  <c:v>208.72557010829365</c:v>
                </c:pt>
                <c:pt idx="54">
                  <c:v>216.2809798575345</c:v>
                </c:pt>
                <c:pt idx="55">
                  <c:v>219.90376803632842</c:v>
                </c:pt>
                <c:pt idx="56">
                  <c:v>223.09997806934541</c:v>
                </c:pt>
                <c:pt idx="57">
                  <c:v>226.35499662804762</c:v>
                </c:pt>
                <c:pt idx="58">
                  <c:v>229.96476327941005</c:v>
                </c:pt>
                <c:pt idx="59">
                  <c:v>231.36948731999746</c:v>
                </c:pt>
                <c:pt idx="60">
                  <c:v>232.86676916387557</c:v>
                </c:pt>
                <c:pt idx="61">
                  <c:v>234.31903043821359</c:v>
                </c:pt>
                <c:pt idx="62">
                  <c:v>235.35185666788414</c:v>
                </c:pt>
                <c:pt idx="63">
                  <c:v>239.88767805720033</c:v>
                </c:pt>
                <c:pt idx="64">
                  <c:v>245.43866276446957</c:v>
                </c:pt>
                <c:pt idx="65">
                  <c:v>249.72300198161662</c:v>
                </c:pt>
                <c:pt idx="66">
                  <c:v>251.96478904977042</c:v>
                </c:pt>
                <c:pt idx="67">
                  <c:v>266.72618963462463</c:v>
                </c:pt>
                <c:pt idx="68">
                  <c:v>273.43316262192121</c:v>
                </c:pt>
                <c:pt idx="69">
                  <c:v>277.30623021543022</c:v>
                </c:pt>
                <c:pt idx="70">
                  <c:v>280.56574893780686</c:v>
                </c:pt>
                <c:pt idx="71">
                  <c:v>284.15254276148659</c:v>
                </c:pt>
                <c:pt idx="72">
                  <c:v>289.8026183787602</c:v>
                </c:pt>
                <c:pt idx="73">
                  <c:v>290.54644114411258</c:v>
                </c:pt>
                <c:pt idx="74">
                  <c:v>291.62506150173868</c:v>
                </c:pt>
                <c:pt idx="75">
                  <c:v>292.8669235109997</c:v>
                </c:pt>
                <c:pt idx="76">
                  <c:v>294.46799373172468</c:v>
                </c:pt>
                <c:pt idx="77">
                  <c:v>299.34022818943964</c:v>
                </c:pt>
                <c:pt idx="78">
                  <c:v>304.49667555278893</c:v>
                </c:pt>
                <c:pt idx="79">
                  <c:v>308.391990618119</c:v>
                </c:pt>
                <c:pt idx="80">
                  <c:v>309.68897403708849</c:v>
                </c:pt>
                <c:pt idx="81">
                  <c:v>312.60626442602796</c:v>
                </c:pt>
                <c:pt idx="82">
                  <c:v>315.63613880205247</c:v>
                </c:pt>
                <c:pt idx="83">
                  <c:v>316.27509105822918</c:v>
                </c:pt>
                <c:pt idx="84">
                  <c:v>317.01239934018088</c:v>
                </c:pt>
                <c:pt idx="85">
                  <c:v>318.40653774006665</c:v>
                </c:pt>
                <c:pt idx="86">
                  <c:v>321.87497604592357</c:v>
                </c:pt>
                <c:pt idx="87">
                  <c:v>326.7980120249178</c:v>
                </c:pt>
                <c:pt idx="88">
                  <c:v>331.47802741635638</c:v>
                </c:pt>
                <c:pt idx="89">
                  <c:v>333.27187301621831</c:v>
                </c:pt>
                <c:pt idx="90">
                  <c:v>337.01358639006514</c:v>
                </c:pt>
                <c:pt idx="91">
                  <c:v>337.73945413788181</c:v>
                </c:pt>
                <c:pt idx="92">
                  <c:v>338.93145494607995</c:v>
                </c:pt>
                <c:pt idx="93">
                  <c:v>340.00759027402904</c:v>
                </c:pt>
                <c:pt idx="94">
                  <c:v>340.97735065326145</c:v>
                </c:pt>
                <c:pt idx="95">
                  <c:v>344.72984554469122</c:v>
                </c:pt>
                <c:pt idx="96">
                  <c:v>349.43642137212385</c:v>
                </c:pt>
                <c:pt idx="97">
                  <c:v>352.26894503197161</c:v>
                </c:pt>
                <c:pt idx="98">
                  <c:v>355.15424346618852</c:v>
                </c:pt>
                <c:pt idx="99">
                  <c:v>355.7333508586654</c:v>
                </c:pt>
                <c:pt idx="100">
                  <c:v>359.89380559788424</c:v>
                </c:pt>
                <c:pt idx="101">
                  <c:v>361.41818949340029</c:v>
                </c:pt>
                <c:pt idx="102">
                  <c:v>362.59324952098626</c:v>
                </c:pt>
                <c:pt idx="103">
                  <c:v>366.4022706776309</c:v>
                </c:pt>
                <c:pt idx="104">
                  <c:v>370.54719532757628</c:v>
                </c:pt>
                <c:pt idx="105">
                  <c:v>374.3640357089169</c:v>
                </c:pt>
                <c:pt idx="106">
                  <c:v>376.00078559908593</c:v>
                </c:pt>
                <c:pt idx="107">
                  <c:v>377.56796906772405</c:v>
                </c:pt>
                <c:pt idx="108">
                  <c:v>381.7870985017305</c:v>
                </c:pt>
                <c:pt idx="109">
                  <c:v>384.3426162422129</c:v>
                </c:pt>
                <c:pt idx="110">
                  <c:v>384.90129603157783</c:v>
                </c:pt>
                <c:pt idx="111">
                  <c:v>387.56452841997952</c:v>
                </c:pt>
                <c:pt idx="112">
                  <c:v>391.82658561167767</c:v>
                </c:pt>
                <c:pt idx="113">
                  <c:v>393.76109781265427</c:v>
                </c:pt>
                <c:pt idx="114">
                  <c:v>395.74987808215911</c:v>
                </c:pt>
                <c:pt idx="115">
                  <c:v>398.92965160805852</c:v>
                </c:pt>
                <c:pt idx="116">
                  <c:v>400.10695686459133</c:v>
                </c:pt>
                <c:pt idx="117">
                  <c:v>400.2417309410975</c:v>
                </c:pt>
                <c:pt idx="118">
                  <c:v>399.50638826458845</c:v>
                </c:pt>
                <c:pt idx="119">
                  <c:v>403.66108714029895</c:v>
                </c:pt>
                <c:pt idx="120">
                  <c:v>408.37379014679294</c:v>
                </c:pt>
                <c:pt idx="121">
                  <c:v>412.17605231385403</c:v>
                </c:pt>
                <c:pt idx="122">
                  <c:v>415.31585945770667</c:v>
                </c:pt>
                <c:pt idx="123">
                  <c:v>415.79267928347247</c:v>
                </c:pt>
                <c:pt idx="124">
                  <c:v>417.90770449044277</c:v>
                </c:pt>
                <c:pt idx="125">
                  <c:v>418.7004211863491</c:v>
                </c:pt>
                <c:pt idx="126">
                  <c:v>422.42677865968238</c:v>
                </c:pt>
                <c:pt idx="127">
                  <c:v>424.12363439925247</c:v>
                </c:pt>
                <c:pt idx="128">
                  <c:v>427.30940389746274</c:v>
                </c:pt>
                <c:pt idx="129">
                  <c:v>427.68779458118638</c:v>
                </c:pt>
                <c:pt idx="130">
                  <c:v>431.26745384169038</c:v>
                </c:pt>
                <c:pt idx="131">
                  <c:v>431.2185944469378</c:v>
                </c:pt>
                <c:pt idx="132">
                  <c:v>437.8581876161627</c:v>
                </c:pt>
                <c:pt idx="133">
                  <c:v>438.61718669114271</c:v>
                </c:pt>
                <c:pt idx="134">
                  <c:v>439.89388979254664</c:v>
                </c:pt>
                <c:pt idx="135">
                  <c:v>441.60592981216166</c:v>
                </c:pt>
                <c:pt idx="136">
                  <c:v>444.58356264342621</c:v>
                </c:pt>
                <c:pt idx="137">
                  <c:v>446.28679745358522</c:v>
                </c:pt>
                <c:pt idx="138">
                  <c:v>449.47438108120025</c:v>
                </c:pt>
                <c:pt idx="139">
                  <c:v>449.16146129192606</c:v>
                </c:pt>
                <c:pt idx="140">
                  <c:v>451.24853221826993</c:v>
                </c:pt>
                <c:pt idx="141">
                  <c:v>452.58421584317563</c:v>
                </c:pt>
                <c:pt idx="142">
                  <c:v>456.00653927053725</c:v>
                </c:pt>
                <c:pt idx="143">
                  <c:v>458.26780984383129</c:v>
                </c:pt>
                <c:pt idx="144">
                  <c:v>461.82081517128501</c:v>
                </c:pt>
                <c:pt idx="145">
                  <c:v>464.91822422001184</c:v>
                </c:pt>
                <c:pt idx="146">
                  <c:v>467.23370320350784</c:v>
                </c:pt>
                <c:pt idx="147">
                  <c:v>472.62402498827549</c:v>
                </c:pt>
                <c:pt idx="148">
                  <c:v>478.47107547533443</c:v>
                </c:pt>
                <c:pt idx="149">
                  <c:v>483.05246075173284</c:v>
                </c:pt>
                <c:pt idx="150">
                  <c:v>489.85744152681849</c:v>
                </c:pt>
                <c:pt idx="151">
                  <c:v>503.05294313832587</c:v>
                </c:pt>
                <c:pt idx="152">
                  <c:v>500.4370938043262</c:v>
                </c:pt>
                <c:pt idx="153">
                  <c:v>504.62772763956008</c:v>
                </c:pt>
                <c:pt idx="154">
                  <c:v>509.03570376228959</c:v>
                </c:pt>
                <c:pt idx="155">
                  <c:v>516.22855378265081</c:v>
                </c:pt>
                <c:pt idx="156">
                  <c:v>521.21321516870489</c:v>
                </c:pt>
                <c:pt idx="157">
                  <c:v>520.79364562204603</c:v>
                </c:pt>
                <c:pt idx="158">
                  <c:v>536.81768937757238</c:v>
                </c:pt>
                <c:pt idx="159">
                  <c:v>541.53268123846362</c:v>
                </c:pt>
                <c:pt idx="160">
                  <c:v>548.75609653332697</c:v>
                </c:pt>
                <c:pt idx="161">
                  <c:v>553.05683466836547</c:v>
                </c:pt>
                <c:pt idx="162">
                  <c:v>557.7652023324647</c:v>
                </c:pt>
                <c:pt idx="163">
                  <c:v>564.72377530085532</c:v>
                </c:pt>
                <c:pt idx="164">
                  <c:v>570.619273225028</c:v>
                </c:pt>
                <c:pt idx="165">
                  <c:v>576.0978434046408</c:v>
                </c:pt>
                <c:pt idx="166">
                  <c:v>585.32774971928825</c:v>
                </c:pt>
                <c:pt idx="167">
                  <c:v>589.10915599065845</c:v>
                </c:pt>
                <c:pt idx="168">
                  <c:v>586.06418650745252</c:v>
                </c:pt>
                <c:pt idx="169">
                  <c:v>592.96451265191365</c:v>
                </c:pt>
                <c:pt idx="170">
                  <c:v>597.79014366547608</c:v>
                </c:pt>
                <c:pt idx="171">
                  <c:v>602.11260150138662</c:v>
                </c:pt>
                <c:pt idx="172">
                  <c:v>607.59952925813411</c:v>
                </c:pt>
                <c:pt idx="173">
                  <c:v>615.7890481058148</c:v>
                </c:pt>
                <c:pt idx="174">
                  <c:v>619.78455533947772</c:v>
                </c:pt>
                <c:pt idx="175">
                  <c:v>625.48765398189289</c:v>
                </c:pt>
                <c:pt idx="176">
                  <c:v>637.0696800117388</c:v>
                </c:pt>
                <c:pt idx="177">
                  <c:v>644.99865624604683</c:v>
                </c:pt>
                <c:pt idx="178">
                  <c:v>651.30719874571821</c:v>
                </c:pt>
                <c:pt idx="179">
                  <c:v>653.03350627515113</c:v>
                </c:pt>
                <c:pt idx="180">
                  <c:v>655.32216585925312</c:v>
                </c:pt>
                <c:pt idx="181">
                  <c:v>667.29308697086185</c:v>
                </c:pt>
                <c:pt idx="182">
                  <c:v>671.35306619015478</c:v>
                </c:pt>
                <c:pt idx="183">
                  <c:v>684.26417299793195</c:v>
                </c:pt>
                <c:pt idx="184">
                  <c:v>691.35074829119719</c:v>
                </c:pt>
                <c:pt idx="185">
                  <c:v>702.60833756867316</c:v>
                </c:pt>
                <c:pt idx="186">
                  <c:v>710.41139942328653</c:v>
                </c:pt>
                <c:pt idx="187">
                  <c:v>714.76382231868968</c:v>
                </c:pt>
                <c:pt idx="188">
                  <c:v>721.02843621862769</c:v>
                </c:pt>
                <c:pt idx="189">
                  <c:v>724.05600404253767</c:v>
                </c:pt>
                <c:pt idx="190">
                  <c:v>729.82406369028001</c:v>
                </c:pt>
                <c:pt idx="191">
                  <c:v>733.56117948185943</c:v>
                </c:pt>
                <c:pt idx="192">
                  <c:v>737.36686906231648</c:v>
                </c:pt>
                <c:pt idx="193">
                  <c:v>744.47014463435028</c:v>
                </c:pt>
                <c:pt idx="194">
                  <c:v>753.59579406498051</c:v>
                </c:pt>
                <c:pt idx="195">
                  <c:v>756.33743964166376</c:v>
                </c:pt>
                <c:pt idx="196">
                  <c:v>761.99739067449707</c:v>
                </c:pt>
                <c:pt idx="197">
                  <c:v>765.72672746366004</c:v>
                </c:pt>
                <c:pt idx="198">
                  <c:v>767.6297066629503</c:v>
                </c:pt>
                <c:pt idx="199">
                  <c:v>775.73897171909778</c:v>
                </c:pt>
                <c:pt idx="200">
                  <c:v>780.38159240187917</c:v>
                </c:pt>
                <c:pt idx="201">
                  <c:v>782.13283177291669</c:v>
                </c:pt>
                <c:pt idx="202">
                  <c:v>790.53100980294846</c:v>
                </c:pt>
                <c:pt idx="203">
                  <c:v>798.34611447186398</c:v>
                </c:pt>
                <c:pt idx="204">
                  <c:v>807.89899245208005</c:v>
                </c:pt>
                <c:pt idx="205">
                  <c:v>814.54946335037005</c:v>
                </c:pt>
                <c:pt idx="206">
                  <c:v>823.18266211530556</c:v>
                </c:pt>
                <c:pt idx="207">
                  <c:v>827.70488449606728</c:v>
                </c:pt>
                <c:pt idx="208">
                  <c:v>839.37194820564775</c:v>
                </c:pt>
                <c:pt idx="209">
                  <c:v>844.80241066063411</c:v>
                </c:pt>
                <c:pt idx="210">
                  <c:v>852.92796292186779</c:v>
                </c:pt>
                <c:pt idx="211">
                  <c:v>861.89018678255695</c:v>
                </c:pt>
                <c:pt idx="212">
                  <c:v>870.61634573983451</c:v>
                </c:pt>
                <c:pt idx="213">
                  <c:v>876.36313757949472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23-41A6-9C18-7145D069E290}"/>
            </c:ext>
          </c:extLst>
        </c:ser>
        <c:ser>
          <c:idx val="2"/>
          <c:order val="2"/>
          <c:tx>
            <c:v>2% CHX-HMP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'[1]Data processed MB'!$B$2:$HG$2</c:f>
              <c:numCache>
                <c:formatCode>General</c:formatCode>
                <c:ptCount val="2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24</c:v>
                </c:pt>
                <c:pt idx="17">
                  <c:v>25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35</c:v>
                </c:pt>
                <c:pt idx="24">
                  <c:v>36</c:v>
                </c:pt>
                <c:pt idx="25">
                  <c:v>37</c:v>
                </c:pt>
                <c:pt idx="26">
                  <c:v>38</c:v>
                </c:pt>
                <c:pt idx="27">
                  <c:v>39</c:v>
                </c:pt>
                <c:pt idx="28">
                  <c:v>42</c:v>
                </c:pt>
                <c:pt idx="29">
                  <c:v>43</c:v>
                </c:pt>
                <c:pt idx="30">
                  <c:v>44</c:v>
                </c:pt>
                <c:pt idx="31">
                  <c:v>46</c:v>
                </c:pt>
                <c:pt idx="32">
                  <c:v>52</c:v>
                </c:pt>
                <c:pt idx="33">
                  <c:v>53</c:v>
                </c:pt>
                <c:pt idx="34">
                  <c:v>56</c:v>
                </c:pt>
                <c:pt idx="35">
                  <c:v>57</c:v>
                </c:pt>
                <c:pt idx="36">
                  <c:v>58</c:v>
                </c:pt>
                <c:pt idx="37">
                  <c:v>59</c:v>
                </c:pt>
                <c:pt idx="38">
                  <c:v>60</c:v>
                </c:pt>
                <c:pt idx="39">
                  <c:v>63</c:v>
                </c:pt>
                <c:pt idx="40">
                  <c:v>64</c:v>
                </c:pt>
                <c:pt idx="41">
                  <c:v>65</c:v>
                </c:pt>
                <c:pt idx="42">
                  <c:v>66</c:v>
                </c:pt>
                <c:pt idx="43">
                  <c:v>67</c:v>
                </c:pt>
                <c:pt idx="44">
                  <c:v>70</c:v>
                </c:pt>
                <c:pt idx="45">
                  <c:v>71</c:v>
                </c:pt>
                <c:pt idx="46">
                  <c:v>72</c:v>
                </c:pt>
                <c:pt idx="47">
                  <c:v>73</c:v>
                </c:pt>
                <c:pt idx="48">
                  <c:v>74</c:v>
                </c:pt>
                <c:pt idx="49">
                  <c:v>77</c:v>
                </c:pt>
                <c:pt idx="50">
                  <c:v>78</c:v>
                </c:pt>
                <c:pt idx="51">
                  <c:v>79</c:v>
                </c:pt>
                <c:pt idx="52">
                  <c:v>80</c:v>
                </c:pt>
                <c:pt idx="53">
                  <c:v>84</c:v>
                </c:pt>
                <c:pt idx="54">
                  <c:v>85</c:v>
                </c:pt>
                <c:pt idx="55">
                  <c:v>86</c:v>
                </c:pt>
                <c:pt idx="56">
                  <c:v>87</c:v>
                </c:pt>
                <c:pt idx="57">
                  <c:v>88</c:v>
                </c:pt>
                <c:pt idx="58">
                  <c:v>91</c:v>
                </c:pt>
                <c:pt idx="59">
                  <c:v>92</c:v>
                </c:pt>
                <c:pt idx="60">
                  <c:v>93</c:v>
                </c:pt>
                <c:pt idx="61">
                  <c:v>94</c:v>
                </c:pt>
                <c:pt idx="62">
                  <c:v>95</c:v>
                </c:pt>
                <c:pt idx="63">
                  <c:v>99</c:v>
                </c:pt>
                <c:pt idx="64">
                  <c:v>100</c:v>
                </c:pt>
                <c:pt idx="65">
                  <c:v>101</c:v>
                </c:pt>
                <c:pt idx="66">
                  <c:v>102</c:v>
                </c:pt>
                <c:pt idx="67">
                  <c:v>112</c:v>
                </c:pt>
                <c:pt idx="68">
                  <c:v>113</c:v>
                </c:pt>
                <c:pt idx="69">
                  <c:v>114</c:v>
                </c:pt>
                <c:pt idx="70">
                  <c:v>115</c:v>
                </c:pt>
                <c:pt idx="71">
                  <c:v>116</c:v>
                </c:pt>
                <c:pt idx="72">
                  <c:v>119</c:v>
                </c:pt>
                <c:pt idx="73">
                  <c:v>120</c:v>
                </c:pt>
                <c:pt idx="74">
                  <c:v>121</c:v>
                </c:pt>
                <c:pt idx="75">
                  <c:v>122</c:v>
                </c:pt>
                <c:pt idx="76">
                  <c:v>123</c:v>
                </c:pt>
                <c:pt idx="77">
                  <c:v>126</c:v>
                </c:pt>
                <c:pt idx="78">
                  <c:v>127</c:v>
                </c:pt>
                <c:pt idx="79">
                  <c:v>128</c:v>
                </c:pt>
                <c:pt idx="80">
                  <c:v>129</c:v>
                </c:pt>
                <c:pt idx="81">
                  <c:v>130</c:v>
                </c:pt>
                <c:pt idx="82">
                  <c:v>133</c:v>
                </c:pt>
                <c:pt idx="83">
                  <c:v>134</c:v>
                </c:pt>
                <c:pt idx="84">
                  <c:v>135</c:v>
                </c:pt>
                <c:pt idx="85">
                  <c:v>136</c:v>
                </c:pt>
                <c:pt idx="86">
                  <c:v>140</c:v>
                </c:pt>
                <c:pt idx="87">
                  <c:v>141</c:v>
                </c:pt>
                <c:pt idx="88">
                  <c:v>143</c:v>
                </c:pt>
                <c:pt idx="89">
                  <c:v>144</c:v>
                </c:pt>
                <c:pt idx="90">
                  <c:v>147</c:v>
                </c:pt>
                <c:pt idx="91">
                  <c:v>148</c:v>
                </c:pt>
                <c:pt idx="92">
                  <c:v>149</c:v>
                </c:pt>
                <c:pt idx="93">
                  <c:v>150</c:v>
                </c:pt>
                <c:pt idx="94">
                  <c:v>151</c:v>
                </c:pt>
                <c:pt idx="95">
                  <c:v>154</c:v>
                </c:pt>
                <c:pt idx="96">
                  <c:v>155</c:v>
                </c:pt>
                <c:pt idx="97">
                  <c:v>156</c:v>
                </c:pt>
                <c:pt idx="98">
                  <c:v>157</c:v>
                </c:pt>
                <c:pt idx="99">
                  <c:v>158</c:v>
                </c:pt>
                <c:pt idx="100">
                  <c:v>161</c:v>
                </c:pt>
                <c:pt idx="101">
                  <c:v>162</c:v>
                </c:pt>
                <c:pt idx="102">
                  <c:v>163</c:v>
                </c:pt>
                <c:pt idx="103">
                  <c:v>169</c:v>
                </c:pt>
                <c:pt idx="104">
                  <c:v>170</c:v>
                </c:pt>
                <c:pt idx="105">
                  <c:v>171</c:v>
                </c:pt>
                <c:pt idx="106">
                  <c:v>172</c:v>
                </c:pt>
                <c:pt idx="107">
                  <c:v>173</c:v>
                </c:pt>
                <c:pt idx="108">
                  <c:v>176</c:v>
                </c:pt>
                <c:pt idx="109">
                  <c:v>180</c:v>
                </c:pt>
                <c:pt idx="110">
                  <c:v>183</c:v>
                </c:pt>
                <c:pt idx="111">
                  <c:v>184</c:v>
                </c:pt>
                <c:pt idx="112">
                  <c:v>185</c:v>
                </c:pt>
                <c:pt idx="113">
                  <c:v>186</c:v>
                </c:pt>
                <c:pt idx="114">
                  <c:v>187</c:v>
                </c:pt>
                <c:pt idx="115">
                  <c:v>190</c:v>
                </c:pt>
                <c:pt idx="116">
                  <c:v>191</c:v>
                </c:pt>
                <c:pt idx="117">
                  <c:v>192</c:v>
                </c:pt>
                <c:pt idx="118">
                  <c:v>193</c:v>
                </c:pt>
                <c:pt idx="119">
                  <c:v>197</c:v>
                </c:pt>
                <c:pt idx="120">
                  <c:v>198</c:v>
                </c:pt>
                <c:pt idx="121">
                  <c:v>201</c:v>
                </c:pt>
                <c:pt idx="122">
                  <c:v>204</c:v>
                </c:pt>
                <c:pt idx="123">
                  <c:v>205</c:v>
                </c:pt>
                <c:pt idx="124">
                  <c:v>208</c:v>
                </c:pt>
                <c:pt idx="125">
                  <c:v>211</c:v>
                </c:pt>
                <c:pt idx="126">
                  <c:v>212</c:v>
                </c:pt>
                <c:pt idx="127">
                  <c:v>213</c:v>
                </c:pt>
                <c:pt idx="128">
                  <c:v>214</c:v>
                </c:pt>
                <c:pt idx="129">
                  <c:v>215</c:v>
                </c:pt>
                <c:pt idx="130">
                  <c:v>225</c:v>
                </c:pt>
                <c:pt idx="131">
                  <c:v>226</c:v>
                </c:pt>
                <c:pt idx="132">
                  <c:v>232</c:v>
                </c:pt>
                <c:pt idx="133">
                  <c:v>233</c:v>
                </c:pt>
                <c:pt idx="134">
                  <c:v>234</c:v>
                </c:pt>
                <c:pt idx="135">
                  <c:v>236</c:v>
                </c:pt>
                <c:pt idx="136">
                  <c:v>239</c:v>
                </c:pt>
                <c:pt idx="137">
                  <c:v>240</c:v>
                </c:pt>
                <c:pt idx="138">
                  <c:v>241</c:v>
                </c:pt>
                <c:pt idx="139">
                  <c:v>243</c:v>
                </c:pt>
                <c:pt idx="140">
                  <c:v>246</c:v>
                </c:pt>
                <c:pt idx="141">
                  <c:v>249</c:v>
                </c:pt>
                <c:pt idx="142">
                  <c:v>253</c:v>
                </c:pt>
                <c:pt idx="143">
                  <c:v>254</c:v>
                </c:pt>
                <c:pt idx="144">
                  <c:v>260</c:v>
                </c:pt>
                <c:pt idx="145">
                  <c:v>267</c:v>
                </c:pt>
                <c:pt idx="146">
                  <c:v>268</c:v>
                </c:pt>
                <c:pt idx="147">
                  <c:v>274</c:v>
                </c:pt>
                <c:pt idx="148">
                  <c:v>281</c:v>
                </c:pt>
                <c:pt idx="149">
                  <c:v>282</c:v>
                </c:pt>
                <c:pt idx="150">
                  <c:v>289</c:v>
                </c:pt>
                <c:pt idx="151">
                  <c:v>296</c:v>
                </c:pt>
                <c:pt idx="152">
                  <c:v>303</c:v>
                </c:pt>
                <c:pt idx="153">
                  <c:v>310</c:v>
                </c:pt>
                <c:pt idx="154">
                  <c:v>311</c:v>
                </c:pt>
                <c:pt idx="155">
                  <c:v>317</c:v>
                </c:pt>
                <c:pt idx="156">
                  <c:v>324</c:v>
                </c:pt>
                <c:pt idx="157">
                  <c:v>325</c:v>
                </c:pt>
                <c:pt idx="158">
                  <c:v>338</c:v>
                </c:pt>
                <c:pt idx="159">
                  <c:v>339</c:v>
                </c:pt>
                <c:pt idx="160">
                  <c:v>345</c:v>
                </c:pt>
                <c:pt idx="161">
                  <c:v>352</c:v>
                </c:pt>
                <c:pt idx="162">
                  <c:v>353</c:v>
                </c:pt>
                <c:pt idx="163">
                  <c:v>358</c:v>
                </c:pt>
                <c:pt idx="164">
                  <c:v>366</c:v>
                </c:pt>
                <c:pt idx="165">
                  <c:v>367</c:v>
                </c:pt>
                <c:pt idx="166">
                  <c:v>373</c:v>
                </c:pt>
                <c:pt idx="167">
                  <c:v>380</c:v>
                </c:pt>
                <c:pt idx="168">
                  <c:v>394</c:v>
                </c:pt>
                <c:pt idx="169">
                  <c:v>395</c:v>
                </c:pt>
                <c:pt idx="170">
                  <c:v>401</c:v>
                </c:pt>
                <c:pt idx="171">
                  <c:v>408</c:v>
                </c:pt>
                <c:pt idx="172">
                  <c:v>409</c:v>
                </c:pt>
                <c:pt idx="173">
                  <c:v>415</c:v>
                </c:pt>
                <c:pt idx="174">
                  <c:v>422</c:v>
                </c:pt>
                <c:pt idx="175">
                  <c:v>423</c:v>
                </c:pt>
                <c:pt idx="176">
                  <c:v>436</c:v>
                </c:pt>
                <c:pt idx="177">
                  <c:v>437</c:v>
                </c:pt>
                <c:pt idx="178">
                  <c:v>443</c:v>
                </c:pt>
                <c:pt idx="179">
                  <c:v>450</c:v>
                </c:pt>
                <c:pt idx="180">
                  <c:v>451</c:v>
                </c:pt>
                <c:pt idx="181">
                  <c:v>464</c:v>
                </c:pt>
                <c:pt idx="182">
                  <c:v>465</c:v>
                </c:pt>
                <c:pt idx="183">
                  <c:v>479</c:v>
                </c:pt>
                <c:pt idx="184">
                  <c:v>480</c:v>
                </c:pt>
                <c:pt idx="185">
                  <c:v>494</c:v>
                </c:pt>
                <c:pt idx="186">
                  <c:v>495</c:v>
                </c:pt>
                <c:pt idx="187">
                  <c:v>501</c:v>
                </c:pt>
                <c:pt idx="188">
                  <c:v>508</c:v>
                </c:pt>
                <c:pt idx="189">
                  <c:v>509</c:v>
                </c:pt>
                <c:pt idx="190">
                  <c:v>515</c:v>
                </c:pt>
                <c:pt idx="191">
                  <c:v>522</c:v>
                </c:pt>
                <c:pt idx="192">
                  <c:v>523</c:v>
                </c:pt>
                <c:pt idx="193">
                  <c:v>536</c:v>
                </c:pt>
                <c:pt idx="194">
                  <c:v>542</c:v>
                </c:pt>
                <c:pt idx="195">
                  <c:v>549</c:v>
                </c:pt>
                <c:pt idx="196">
                  <c:v>550</c:v>
                </c:pt>
                <c:pt idx="197">
                  <c:v>556</c:v>
                </c:pt>
                <c:pt idx="198">
                  <c:v>563</c:v>
                </c:pt>
                <c:pt idx="199">
                  <c:v>564</c:v>
                </c:pt>
                <c:pt idx="200">
                  <c:v>571</c:v>
                </c:pt>
                <c:pt idx="201">
                  <c:v>577</c:v>
                </c:pt>
                <c:pt idx="202">
                  <c:v>578</c:v>
                </c:pt>
                <c:pt idx="203">
                  <c:v>592</c:v>
                </c:pt>
                <c:pt idx="204">
                  <c:v>593</c:v>
                </c:pt>
                <c:pt idx="205">
                  <c:v>607</c:v>
                </c:pt>
                <c:pt idx="206">
                  <c:v>608</c:v>
                </c:pt>
                <c:pt idx="207">
                  <c:v>621</c:v>
                </c:pt>
                <c:pt idx="208">
                  <c:v>622</c:v>
                </c:pt>
                <c:pt idx="209">
                  <c:v>635</c:v>
                </c:pt>
                <c:pt idx="210">
                  <c:v>636</c:v>
                </c:pt>
                <c:pt idx="211">
                  <c:v>649</c:v>
                </c:pt>
                <c:pt idx="212">
                  <c:v>650</c:v>
                </c:pt>
                <c:pt idx="213">
                  <c:v>663</c:v>
                </c:pt>
              </c:numCache>
            </c:numRef>
          </c:xVal>
          <c:yVal>
            <c:numRef>
              <c:f>'[1]Data processed MB'!$B$15:$HG$15</c:f>
              <c:numCache>
                <c:formatCode>General</c:formatCode>
                <c:ptCount val="214"/>
                <c:pt idx="0">
                  <c:v>4.6077828715264069</c:v>
                </c:pt>
                <c:pt idx="1">
                  <c:v>2.8116244918733067</c:v>
                </c:pt>
                <c:pt idx="2">
                  <c:v>-4.1309974134317642</c:v>
                </c:pt>
                <c:pt idx="3">
                  <c:v>-7.9224205286992486</c:v>
                </c:pt>
                <c:pt idx="4">
                  <c:v>-5.3384085972129469</c:v>
                </c:pt>
                <c:pt idx="5">
                  <c:v>-6.8872685553744475</c:v>
                </c:pt>
                <c:pt idx="6">
                  <c:v>-3.9752429417423301</c:v>
                </c:pt>
                <c:pt idx="7">
                  <c:v>-3.4541427782134448</c:v>
                </c:pt>
                <c:pt idx="8">
                  <c:v>-7.9663791159844024</c:v>
                </c:pt>
                <c:pt idx="9">
                  <c:v>4.161297029904377</c:v>
                </c:pt>
                <c:pt idx="10">
                  <c:v>8.0826036342747098</c:v>
                </c:pt>
                <c:pt idx="11">
                  <c:v>8.7274576024612127</c:v>
                </c:pt>
                <c:pt idx="12">
                  <c:v>11.772131381463687</c:v>
                </c:pt>
                <c:pt idx="13">
                  <c:v>19.270815017212236</c:v>
                </c:pt>
                <c:pt idx="14">
                  <c:v>20.99701119289438</c:v>
                </c:pt>
                <c:pt idx="15">
                  <c:v>23.60470741859724</c:v>
                </c:pt>
                <c:pt idx="16">
                  <c:v>24.808078863139837</c:v>
                </c:pt>
                <c:pt idx="17">
                  <c:v>28.608150909330639</c:v>
                </c:pt>
                <c:pt idx="18">
                  <c:v>34.936480749521849</c:v>
                </c:pt>
                <c:pt idx="19">
                  <c:v>40.278557899498686</c:v>
                </c:pt>
                <c:pt idx="20">
                  <c:v>41.870624356383622</c:v>
                </c:pt>
                <c:pt idx="21">
                  <c:v>45.17904999628567</c:v>
                </c:pt>
                <c:pt idx="22">
                  <c:v>46.023203942015463</c:v>
                </c:pt>
                <c:pt idx="23">
                  <c:v>51.645179702829914</c:v>
                </c:pt>
                <c:pt idx="24">
                  <c:v>53.256342578616433</c:v>
                </c:pt>
                <c:pt idx="25">
                  <c:v>55.8419141228364</c:v>
                </c:pt>
                <c:pt idx="26">
                  <c:v>55.359050395190657</c:v>
                </c:pt>
                <c:pt idx="27">
                  <c:v>56.815843583033413</c:v>
                </c:pt>
                <c:pt idx="28">
                  <c:v>55.465033713732154</c:v>
                </c:pt>
                <c:pt idx="29">
                  <c:v>55.353002866355169</c:v>
                </c:pt>
                <c:pt idx="30">
                  <c:v>57.269775209710957</c:v>
                </c:pt>
                <c:pt idx="31">
                  <c:v>60.281385404321362</c:v>
                </c:pt>
                <c:pt idx="32">
                  <c:v>66.253170209884885</c:v>
                </c:pt>
                <c:pt idx="33">
                  <c:v>67.153135992922955</c:v>
                </c:pt>
                <c:pt idx="34">
                  <c:v>70.207274374295267</c:v>
                </c:pt>
                <c:pt idx="35">
                  <c:v>71.699019916464451</c:v>
                </c:pt>
                <c:pt idx="36">
                  <c:v>73.703576918372406</c:v>
                </c:pt>
                <c:pt idx="37">
                  <c:v>74.470642918201705</c:v>
                </c:pt>
                <c:pt idx="38">
                  <c:v>76.224466790332954</c:v>
                </c:pt>
                <c:pt idx="39">
                  <c:v>81.350072278881868</c:v>
                </c:pt>
                <c:pt idx="40">
                  <c:v>80.073898281280478</c:v>
                </c:pt>
                <c:pt idx="41">
                  <c:v>82.534782687131482</c:v>
                </c:pt>
                <c:pt idx="42">
                  <c:v>83.521476208956202</c:v>
                </c:pt>
                <c:pt idx="43">
                  <c:v>84.750352976455773</c:v>
                </c:pt>
                <c:pt idx="44">
                  <c:v>87.472055669658729</c:v>
                </c:pt>
                <c:pt idx="45">
                  <c:v>91.183085658482042</c:v>
                </c:pt>
                <c:pt idx="46">
                  <c:v>92.983711197240595</c:v>
                </c:pt>
                <c:pt idx="47">
                  <c:v>94.929731092301651</c:v>
                </c:pt>
                <c:pt idx="48">
                  <c:v>96.010104440062747</c:v>
                </c:pt>
                <c:pt idx="49">
                  <c:v>99.876837366960402</c:v>
                </c:pt>
                <c:pt idx="50">
                  <c:v>101.36072078835288</c:v>
                </c:pt>
                <c:pt idx="51">
                  <c:v>101.42532045396663</c:v>
                </c:pt>
                <c:pt idx="52">
                  <c:v>103.22001909472249</c:v>
                </c:pt>
                <c:pt idx="53">
                  <c:v>106.03665718343794</c:v>
                </c:pt>
                <c:pt idx="54">
                  <c:v>109.21693086530077</c:v>
                </c:pt>
                <c:pt idx="55">
                  <c:v>111.22567850168122</c:v>
                </c:pt>
                <c:pt idx="56">
                  <c:v>112.47173280516043</c:v>
                </c:pt>
                <c:pt idx="57">
                  <c:v>114.70921314642868</c:v>
                </c:pt>
                <c:pt idx="58">
                  <c:v>116.56321021546404</c:v>
                </c:pt>
                <c:pt idx="59">
                  <c:v>117.59809175903534</c:v>
                </c:pt>
                <c:pt idx="60">
                  <c:v>118.7471902511715</c:v>
                </c:pt>
                <c:pt idx="61">
                  <c:v>119.90105566408208</c:v>
                </c:pt>
                <c:pt idx="62">
                  <c:v>120.44858948953562</c:v>
                </c:pt>
                <c:pt idx="63">
                  <c:v>122.3289981571393</c:v>
                </c:pt>
                <c:pt idx="64">
                  <c:v>123.56126879048031</c:v>
                </c:pt>
                <c:pt idx="65">
                  <c:v>125.07195316370205</c:v>
                </c:pt>
                <c:pt idx="66">
                  <c:v>126.35607638120099</c:v>
                </c:pt>
                <c:pt idx="67">
                  <c:v>136.2208066561515</c:v>
                </c:pt>
                <c:pt idx="68">
                  <c:v>138.89768699724871</c:v>
                </c:pt>
                <c:pt idx="69">
                  <c:v>140.38856170949163</c:v>
                </c:pt>
                <c:pt idx="70">
                  <c:v>141.85860817021995</c:v>
                </c:pt>
                <c:pt idx="71">
                  <c:v>143.69435541237206</c:v>
                </c:pt>
                <c:pt idx="72">
                  <c:v>147.33648379735936</c:v>
                </c:pt>
                <c:pt idx="73">
                  <c:v>148.16203797400198</c:v>
                </c:pt>
                <c:pt idx="74">
                  <c:v>148.46579425536845</c:v>
                </c:pt>
                <c:pt idx="75">
                  <c:v>148.98895196924636</c:v>
                </c:pt>
                <c:pt idx="76">
                  <c:v>150.11803889543052</c:v>
                </c:pt>
                <c:pt idx="77">
                  <c:v>152.3427026829568</c:v>
                </c:pt>
                <c:pt idx="78">
                  <c:v>153.8177523614433</c:v>
                </c:pt>
                <c:pt idx="79">
                  <c:v>155.19183293747267</c:v>
                </c:pt>
                <c:pt idx="80">
                  <c:v>155.25153354856354</c:v>
                </c:pt>
                <c:pt idx="81">
                  <c:v>156.47420840706792</c:v>
                </c:pt>
                <c:pt idx="82">
                  <c:v>159.57789115621077</c:v>
                </c:pt>
                <c:pt idx="83">
                  <c:v>158.58674986122048</c:v>
                </c:pt>
                <c:pt idx="84">
                  <c:v>158.36549758325054</c:v>
                </c:pt>
                <c:pt idx="85">
                  <c:v>159.9611741232562</c:v>
                </c:pt>
                <c:pt idx="86">
                  <c:v>161.71534434973108</c:v>
                </c:pt>
                <c:pt idx="87">
                  <c:v>162.80806913405095</c:v>
                </c:pt>
                <c:pt idx="88">
                  <c:v>164.39045070951647</c:v>
                </c:pt>
                <c:pt idx="89">
                  <c:v>165.45408541717435</c:v>
                </c:pt>
                <c:pt idx="90">
                  <c:v>167.32112124307238</c:v>
                </c:pt>
                <c:pt idx="91">
                  <c:v>167.72919811173938</c:v>
                </c:pt>
                <c:pt idx="92">
                  <c:v>168.40182377545023</c:v>
                </c:pt>
                <c:pt idx="93">
                  <c:v>169.34513657313397</c:v>
                </c:pt>
                <c:pt idx="94">
                  <c:v>170.62875856583955</c:v>
                </c:pt>
                <c:pt idx="95">
                  <c:v>171.58632972870976</c:v>
                </c:pt>
                <c:pt idx="96">
                  <c:v>174.35312245866351</c:v>
                </c:pt>
                <c:pt idx="97">
                  <c:v>175.6590929944399</c:v>
                </c:pt>
                <c:pt idx="98">
                  <c:v>176.62962015505261</c:v>
                </c:pt>
                <c:pt idx="99">
                  <c:v>176.77484273597068</c:v>
                </c:pt>
                <c:pt idx="100">
                  <c:v>179.55570791068283</c:v>
                </c:pt>
                <c:pt idx="101">
                  <c:v>181.25461558838367</c:v>
                </c:pt>
                <c:pt idx="102">
                  <c:v>181.1809553757723</c:v>
                </c:pt>
                <c:pt idx="103">
                  <c:v>184.56576911477245</c:v>
                </c:pt>
                <c:pt idx="104">
                  <c:v>188.07907956587343</c:v>
                </c:pt>
                <c:pt idx="105">
                  <c:v>189.67789101828922</c:v>
                </c:pt>
                <c:pt idx="106">
                  <c:v>190.47293218251781</c:v>
                </c:pt>
                <c:pt idx="107">
                  <c:v>190.59484747593615</c:v>
                </c:pt>
                <c:pt idx="108">
                  <c:v>193.16294294471086</c:v>
                </c:pt>
                <c:pt idx="109">
                  <c:v>194.53936786526637</c:v>
                </c:pt>
                <c:pt idx="110">
                  <c:v>194.23975746830865</c:v>
                </c:pt>
                <c:pt idx="111">
                  <c:v>195.35020473848419</c:v>
                </c:pt>
                <c:pt idx="112">
                  <c:v>196.72512350928687</c:v>
                </c:pt>
                <c:pt idx="113">
                  <c:v>196.99562324985939</c:v>
                </c:pt>
                <c:pt idx="114">
                  <c:v>198.01523563808277</c:v>
                </c:pt>
                <c:pt idx="115">
                  <c:v>199.96705756573832</c:v>
                </c:pt>
                <c:pt idx="116">
                  <c:v>200.85575816600908</c:v>
                </c:pt>
                <c:pt idx="117">
                  <c:v>200.67129058213379</c:v>
                </c:pt>
                <c:pt idx="118">
                  <c:v>199.96801233533276</c:v>
                </c:pt>
                <c:pt idx="119">
                  <c:v>202.82826662130825</c:v>
                </c:pt>
                <c:pt idx="120">
                  <c:v>204.75330543823435</c:v>
                </c:pt>
                <c:pt idx="121">
                  <c:v>205.50499900562608</c:v>
                </c:pt>
                <c:pt idx="122">
                  <c:v>206.10225392173618</c:v>
                </c:pt>
                <c:pt idx="123">
                  <c:v>206.32508174246195</c:v>
                </c:pt>
                <c:pt idx="124">
                  <c:v>207.44789773798036</c:v>
                </c:pt>
                <c:pt idx="125">
                  <c:v>207.98365374171431</c:v>
                </c:pt>
                <c:pt idx="126">
                  <c:v>209.23320732928701</c:v>
                </c:pt>
                <c:pt idx="127">
                  <c:v>209.24863294754383</c:v>
                </c:pt>
                <c:pt idx="128">
                  <c:v>210.90134777082926</c:v>
                </c:pt>
                <c:pt idx="129">
                  <c:v>210.67050678170637</c:v>
                </c:pt>
                <c:pt idx="130">
                  <c:v>212.76899669593837</c:v>
                </c:pt>
                <c:pt idx="131">
                  <c:v>212.80566875178397</c:v>
                </c:pt>
                <c:pt idx="132">
                  <c:v>215.44505511611538</c:v>
                </c:pt>
                <c:pt idx="133">
                  <c:v>215.69671178664223</c:v>
                </c:pt>
                <c:pt idx="134">
                  <c:v>215.68198737903796</c:v>
                </c:pt>
                <c:pt idx="135">
                  <c:v>216.89016242884392</c:v>
                </c:pt>
                <c:pt idx="136">
                  <c:v>217.89895978285102</c:v>
                </c:pt>
                <c:pt idx="137">
                  <c:v>219.82978188968772</c:v>
                </c:pt>
                <c:pt idx="138">
                  <c:v>222.16862199054884</c:v>
                </c:pt>
                <c:pt idx="139">
                  <c:v>221.12815230095549</c:v>
                </c:pt>
                <c:pt idx="140">
                  <c:v>222.07788856848282</c:v>
                </c:pt>
                <c:pt idx="141">
                  <c:v>222.34246803213318</c:v>
                </c:pt>
                <c:pt idx="142">
                  <c:v>224.54345258358339</c:v>
                </c:pt>
                <c:pt idx="143">
                  <c:v>226.38251089833506</c:v>
                </c:pt>
                <c:pt idx="144">
                  <c:v>226.86434626457307</c:v>
                </c:pt>
                <c:pt idx="145">
                  <c:v>228.45188484420208</c:v>
                </c:pt>
                <c:pt idx="146">
                  <c:v>229.46418553425943</c:v>
                </c:pt>
                <c:pt idx="147">
                  <c:v>231.36089513052806</c:v>
                </c:pt>
                <c:pt idx="148">
                  <c:v>233.80977598648724</c:v>
                </c:pt>
                <c:pt idx="149">
                  <c:v>235.18962051110535</c:v>
                </c:pt>
                <c:pt idx="150">
                  <c:v>237.58816557489806</c:v>
                </c:pt>
                <c:pt idx="151">
                  <c:v>241.95848828263303</c:v>
                </c:pt>
                <c:pt idx="152">
                  <c:v>239.80158175177337</c:v>
                </c:pt>
                <c:pt idx="153">
                  <c:v>241.96175011361066</c:v>
                </c:pt>
                <c:pt idx="154">
                  <c:v>243.07491343955246</c:v>
                </c:pt>
                <c:pt idx="155">
                  <c:v>245.79328539878983</c:v>
                </c:pt>
                <c:pt idx="156">
                  <c:v>248.19801865033565</c:v>
                </c:pt>
                <c:pt idx="157">
                  <c:v>248.36220836824995</c:v>
                </c:pt>
                <c:pt idx="158">
                  <c:v>254.50876317331313</c:v>
                </c:pt>
                <c:pt idx="159">
                  <c:v>256.58456283397066</c:v>
                </c:pt>
                <c:pt idx="160">
                  <c:v>258.72635051388534</c:v>
                </c:pt>
                <c:pt idx="161">
                  <c:v>261.1612416268394</c:v>
                </c:pt>
                <c:pt idx="162">
                  <c:v>264.04557058702039</c:v>
                </c:pt>
                <c:pt idx="163">
                  <c:v>265.99841379220692</c:v>
                </c:pt>
                <c:pt idx="164">
                  <c:v>268.87151758798217</c:v>
                </c:pt>
                <c:pt idx="165">
                  <c:v>272.39363297081422</c:v>
                </c:pt>
                <c:pt idx="166">
                  <c:v>275.45806506173022</c:v>
                </c:pt>
                <c:pt idx="167">
                  <c:v>276.2358721695407</c:v>
                </c:pt>
                <c:pt idx="168">
                  <c:v>273.99882411887154</c:v>
                </c:pt>
                <c:pt idx="169">
                  <c:v>277.70628318781542</c:v>
                </c:pt>
                <c:pt idx="170">
                  <c:v>278.55006065497884</c:v>
                </c:pt>
                <c:pt idx="171">
                  <c:v>280.67016910188903</c:v>
                </c:pt>
                <c:pt idx="172">
                  <c:v>283.802449105162</c:v>
                </c:pt>
                <c:pt idx="173">
                  <c:v>286.35735154342069</c:v>
                </c:pt>
                <c:pt idx="174">
                  <c:v>288.46395372793791</c:v>
                </c:pt>
                <c:pt idx="175">
                  <c:v>290.07202086188357</c:v>
                </c:pt>
                <c:pt idx="176">
                  <c:v>295.03900416479274</c:v>
                </c:pt>
                <c:pt idx="177">
                  <c:v>297.79100644302127</c:v>
                </c:pt>
                <c:pt idx="178">
                  <c:v>299.75350261759252</c:v>
                </c:pt>
                <c:pt idx="179">
                  <c:v>300.27980262598567</c:v>
                </c:pt>
                <c:pt idx="180">
                  <c:v>299.88681964136271</c:v>
                </c:pt>
                <c:pt idx="181">
                  <c:v>304.37682257612386</c:v>
                </c:pt>
                <c:pt idx="182">
                  <c:v>305.18273541097176</c:v>
                </c:pt>
                <c:pt idx="183">
                  <c:v>309.83333406648092</c:v>
                </c:pt>
                <c:pt idx="184">
                  <c:v>313.50971574369606</c:v>
                </c:pt>
                <c:pt idx="185">
                  <c:v>316.76269424897498</c:v>
                </c:pt>
                <c:pt idx="186">
                  <c:v>321.3452088620266</c:v>
                </c:pt>
                <c:pt idx="187">
                  <c:v>323.21735397407519</c:v>
                </c:pt>
                <c:pt idx="188">
                  <c:v>324.23744208283017</c:v>
                </c:pt>
                <c:pt idx="189">
                  <c:v>325.10043398500846</c:v>
                </c:pt>
                <c:pt idx="190">
                  <c:v>325.75804347067077</c:v>
                </c:pt>
                <c:pt idx="191">
                  <c:v>328.65425265690902</c:v>
                </c:pt>
                <c:pt idx="192">
                  <c:v>329.88170465397889</c:v>
                </c:pt>
                <c:pt idx="193">
                  <c:v>331.67191385986672</c:v>
                </c:pt>
                <c:pt idx="194">
                  <c:v>333.90476735062185</c:v>
                </c:pt>
                <c:pt idx="195">
                  <c:v>335.2207587464095</c:v>
                </c:pt>
                <c:pt idx="196">
                  <c:v>336.35865578418884</c:v>
                </c:pt>
                <c:pt idx="197">
                  <c:v>337.16429054939931</c:v>
                </c:pt>
                <c:pt idx="198">
                  <c:v>337.73922983145258</c:v>
                </c:pt>
                <c:pt idx="199">
                  <c:v>340.50199809890358</c:v>
                </c:pt>
                <c:pt idx="200">
                  <c:v>341.18305981730038</c:v>
                </c:pt>
                <c:pt idx="201">
                  <c:v>341.95699586084521</c:v>
                </c:pt>
                <c:pt idx="202">
                  <c:v>343.3887326550207</c:v>
                </c:pt>
                <c:pt idx="203">
                  <c:v>346.63383078935999</c:v>
                </c:pt>
                <c:pt idx="204">
                  <c:v>353.41250620351042</c:v>
                </c:pt>
                <c:pt idx="205">
                  <c:v>354.22803214662525</c:v>
                </c:pt>
                <c:pt idx="206">
                  <c:v>357.57824367747816</c:v>
                </c:pt>
                <c:pt idx="207">
                  <c:v>359.41975763217118</c:v>
                </c:pt>
                <c:pt idx="208">
                  <c:v>364.66071044521232</c:v>
                </c:pt>
                <c:pt idx="209">
                  <c:v>367.03809198194517</c:v>
                </c:pt>
                <c:pt idx="210">
                  <c:v>369.97426211686468</c:v>
                </c:pt>
                <c:pt idx="211">
                  <c:v>373.10696055301366</c:v>
                </c:pt>
                <c:pt idx="212">
                  <c:v>375.4881939717751</c:v>
                </c:pt>
                <c:pt idx="213">
                  <c:v>375.74759161513265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23-41A6-9C18-7145D069E290}"/>
            </c:ext>
          </c:extLst>
        </c:ser>
        <c:ser>
          <c:idx val="3"/>
          <c:order val="3"/>
          <c:tx>
            <c:v>1% CHX-HMP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6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'[1]Data processed MB'!$B$2:$HG$2</c:f>
              <c:numCache>
                <c:formatCode>General</c:formatCode>
                <c:ptCount val="2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24</c:v>
                </c:pt>
                <c:pt idx="17">
                  <c:v>25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35</c:v>
                </c:pt>
                <c:pt idx="24">
                  <c:v>36</c:v>
                </c:pt>
                <c:pt idx="25">
                  <c:v>37</c:v>
                </c:pt>
                <c:pt idx="26">
                  <c:v>38</c:v>
                </c:pt>
                <c:pt idx="27">
                  <c:v>39</c:v>
                </c:pt>
                <c:pt idx="28">
                  <c:v>42</c:v>
                </c:pt>
                <c:pt idx="29">
                  <c:v>43</c:v>
                </c:pt>
                <c:pt idx="30">
                  <c:v>44</c:v>
                </c:pt>
                <c:pt idx="31">
                  <c:v>46</c:v>
                </c:pt>
                <c:pt idx="32">
                  <c:v>52</c:v>
                </c:pt>
                <c:pt idx="33">
                  <c:v>53</c:v>
                </c:pt>
                <c:pt idx="34">
                  <c:v>56</c:v>
                </c:pt>
                <c:pt idx="35">
                  <c:v>57</c:v>
                </c:pt>
                <c:pt idx="36">
                  <c:v>58</c:v>
                </c:pt>
                <c:pt idx="37">
                  <c:v>59</c:v>
                </c:pt>
                <c:pt idx="38">
                  <c:v>60</c:v>
                </c:pt>
                <c:pt idx="39">
                  <c:v>63</c:v>
                </c:pt>
                <c:pt idx="40">
                  <c:v>64</c:v>
                </c:pt>
                <c:pt idx="41">
                  <c:v>65</c:v>
                </c:pt>
                <c:pt idx="42">
                  <c:v>66</c:v>
                </c:pt>
                <c:pt idx="43">
                  <c:v>67</c:v>
                </c:pt>
                <c:pt idx="44">
                  <c:v>70</c:v>
                </c:pt>
                <c:pt idx="45">
                  <c:v>71</c:v>
                </c:pt>
                <c:pt idx="46">
                  <c:v>72</c:v>
                </c:pt>
                <c:pt idx="47">
                  <c:v>73</c:v>
                </c:pt>
                <c:pt idx="48">
                  <c:v>74</c:v>
                </c:pt>
                <c:pt idx="49">
                  <c:v>77</c:v>
                </c:pt>
                <c:pt idx="50">
                  <c:v>78</c:v>
                </c:pt>
                <c:pt idx="51">
                  <c:v>79</c:v>
                </c:pt>
                <c:pt idx="52">
                  <c:v>80</c:v>
                </c:pt>
                <c:pt idx="53">
                  <c:v>84</c:v>
                </c:pt>
                <c:pt idx="54">
                  <c:v>85</c:v>
                </c:pt>
                <c:pt idx="55">
                  <c:v>86</c:v>
                </c:pt>
                <c:pt idx="56">
                  <c:v>87</c:v>
                </c:pt>
                <c:pt idx="57">
                  <c:v>88</c:v>
                </c:pt>
                <c:pt idx="58">
                  <c:v>91</c:v>
                </c:pt>
                <c:pt idx="59">
                  <c:v>92</c:v>
                </c:pt>
                <c:pt idx="60">
                  <c:v>93</c:v>
                </c:pt>
                <c:pt idx="61">
                  <c:v>94</c:v>
                </c:pt>
                <c:pt idx="62">
                  <c:v>95</c:v>
                </c:pt>
                <c:pt idx="63">
                  <c:v>99</c:v>
                </c:pt>
                <c:pt idx="64">
                  <c:v>100</c:v>
                </c:pt>
                <c:pt idx="65">
                  <c:v>101</c:v>
                </c:pt>
                <c:pt idx="66">
                  <c:v>102</c:v>
                </c:pt>
                <c:pt idx="67">
                  <c:v>112</c:v>
                </c:pt>
                <c:pt idx="68">
                  <c:v>113</c:v>
                </c:pt>
                <c:pt idx="69">
                  <c:v>114</c:v>
                </c:pt>
                <c:pt idx="70">
                  <c:v>115</c:v>
                </c:pt>
                <c:pt idx="71">
                  <c:v>116</c:v>
                </c:pt>
                <c:pt idx="72">
                  <c:v>119</c:v>
                </c:pt>
                <c:pt idx="73">
                  <c:v>120</c:v>
                </c:pt>
                <c:pt idx="74">
                  <c:v>121</c:v>
                </c:pt>
                <c:pt idx="75">
                  <c:v>122</c:v>
                </c:pt>
                <c:pt idx="76">
                  <c:v>123</c:v>
                </c:pt>
                <c:pt idx="77">
                  <c:v>126</c:v>
                </c:pt>
                <c:pt idx="78">
                  <c:v>127</c:v>
                </c:pt>
                <c:pt idx="79">
                  <c:v>128</c:v>
                </c:pt>
                <c:pt idx="80">
                  <c:v>129</c:v>
                </c:pt>
                <c:pt idx="81">
                  <c:v>130</c:v>
                </c:pt>
                <c:pt idx="82">
                  <c:v>133</c:v>
                </c:pt>
                <c:pt idx="83">
                  <c:v>134</c:v>
                </c:pt>
                <c:pt idx="84">
                  <c:v>135</c:v>
                </c:pt>
                <c:pt idx="85">
                  <c:v>136</c:v>
                </c:pt>
                <c:pt idx="86">
                  <c:v>140</c:v>
                </c:pt>
                <c:pt idx="87">
                  <c:v>141</c:v>
                </c:pt>
                <c:pt idx="88">
                  <c:v>143</c:v>
                </c:pt>
                <c:pt idx="89">
                  <c:v>144</c:v>
                </c:pt>
                <c:pt idx="90">
                  <c:v>147</c:v>
                </c:pt>
                <c:pt idx="91">
                  <c:v>148</c:v>
                </c:pt>
                <c:pt idx="92">
                  <c:v>149</c:v>
                </c:pt>
                <c:pt idx="93">
                  <c:v>150</c:v>
                </c:pt>
                <c:pt idx="94">
                  <c:v>151</c:v>
                </c:pt>
                <c:pt idx="95">
                  <c:v>154</c:v>
                </c:pt>
                <c:pt idx="96">
                  <c:v>155</c:v>
                </c:pt>
                <c:pt idx="97">
                  <c:v>156</c:v>
                </c:pt>
                <c:pt idx="98">
                  <c:v>157</c:v>
                </c:pt>
                <c:pt idx="99">
                  <c:v>158</c:v>
                </c:pt>
                <c:pt idx="100">
                  <c:v>161</c:v>
                </c:pt>
                <c:pt idx="101">
                  <c:v>162</c:v>
                </c:pt>
                <c:pt idx="102">
                  <c:v>163</c:v>
                </c:pt>
                <c:pt idx="103">
                  <c:v>169</c:v>
                </c:pt>
                <c:pt idx="104">
                  <c:v>170</c:v>
                </c:pt>
                <c:pt idx="105">
                  <c:v>171</c:v>
                </c:pt>
                <c:pt idx="106">
                  <c:v>172</c:v>
                </c:pt>
                <c:pt idx="107">
                  <c:v>173</c:v>
                </c:pt>
                <c:pt idx="108">
                  <c:v>176</c:v>
                </c:pt>
                <c:pt idx="109">
                  <c:v>180</c:v>
                </c:pt>
                <c:pt idx="110">
                  <c:v>183</c:v>
                </c:pt>
                <c:pt idx="111">
                  <c:v>184</c:v>
                </c:pt>
                <c:pt idx="112">
                  <c:v>185</c:v>
                </c:pt>
                <c:pt idx="113">
                  <c:v>186</c:v>
                </c:pt>
                <c:pt idx="114">
                  <c:v>187</c:v>
                </c:pt>
                <c:pt idx="115">
                  <c:v>190</c:v>
                </c:pt>
                <c:pt idx="116">
                  <c:v>191</c:v>
                </c:pt>
                <c:pt idx="117">
                  <c:v>192</c:v>
                </c:pt>
                <c:pt idx="118">
                  <c:v>193</c:v>
                </c:pt>
                <c:pt idx="119">
                  <c:v>197</c:v>
                </c:pt>
                <c:pt idx="120">
                  <c:v>198</c:v>
                </c:pt>
                <c:pt idx="121">
                  <c:v>201</c:v>
                </c:pt>
                <c:pt idx="122">
                  <c:v>204</c:v>
                </c:pt>
                <c:pt idx="123">
                  <c:v>205</c:v>
                </c:pt>
                <c:pt idx="124">
                  <c:v>208</c:v>
                </c:pt>
                <c:pt idx="125">
                  <c:v>211</c:v>
                </c:pt>
                <c:pt idx="126">
                  <c:v>212</c:v>
                </c:pt>
                <c:pt idx="127">
                  <c:v>213</c:v>
                </c:pt>
                <c:pt idx="128">
                  <c:v>214</c:v>
                </c:pt>
                <c:pt idx="129">
                  <c:v>215</c:v>
                </c:pt>
                <c:pt idx="130">
                  <c:v>225</c:v>
                </c:pt>
                <c:pt idx="131">
                  <c:v>226</c:v>
                </c:pt>
                <c:pt idx="132">
                  <c:v>232</c:v>
                </c:pt>
                <c:pt idx="133">
                  <c:v>233</c:v>
                </c:pt>
                <c:pt idx="134">
                  <c:v>234</c:v>
                </c:pt>
                <c:pt idx="135">
                  <c:v>236</c:v>
                </c:pt>
                <c:pt idx="136">
                  <c:v>239</c:v>
                </c:pt>
                <c:pt idx="137">
                  <c:v>240</c:v>
                </c:pt>
                <c:pt idx="138">
                  <c:v>241</c:v>
                </c:pt>
                <c:pt idx="139">
                  <c:v>243</c:v>
                </c:pt>
                <c:pt idx="140">
                  <c:v>246</c:v>
                </c:pt>
                <c:pt idx="141">
                  <c:v>249</c:v>
                </c:pt>
                <c:pt idx="142">
                  <c:v>253</c:v>
                </c:pt>
                <c:pt idx="143">
                  <c:v>254</c:v>
                </c:pt>
                <c:pt idx="144">
                  <c:v>260</c:v>
                </c:pt>
                <c:pt idx="145">
                  <c:v>267</c:v>
                </c:pt>
                <c:pt idx="146">
                  <c:v>268</c:v>
                </c:pt>
                <c:pt idx="147">
                  <c:v>274</c:v>
                </c:pt>
                <c:pt idx="148">
                  <c:v>281</c:v>
                </c:pt>
                <c:pt idx="149">
                  <c:v>282</c:v>
                </c:pt>
                <c:pt idx="150">
                  <c:v>289</c:v>
                </c:pt>
                <c:pt idx="151">
                  <c:v>296</c:v>
                </c:pt>
                <c:pt idx="152">
                  <c:v>303</c:v>
                </c:pt>
                <c:pt idx="153">
                  <c:v>310</c:v>
                </c:pt>
                <c:pt idx="154">
                  <c:v>311</c:v>
                </c:pt>
                <c:pt idx="155">
                  <c:v>317</c:v>
                </c:pt>
                <c:pt idx="156">
                  <c:v>324</c:v>
                </c:pt>
                <c:pt idx="157">
                  <c:v>325</c:v>
                </c:pt>
                <c:pt idx="158">
                  <c:v>338</c:v>
                </c:pt>
                <c:pt idx="159">
                  <c:v>339</c:v>
                </c:pt>
                <c:pt idx="160">
                  <c:v>345</c:v>
                </c:pt>
                <c:pt idx="161">
                  <c:v>352</c:v>
                </c:pt>
                <c:pt idx="162">
                  <c:v>353</c:v>
                </c:pt>
                <c:pt idx="163">
                  <c:v>358</c:v>
                </c:pt>
                <c:pt idx="164">
                  <c:v>366</c:v>
                </c:pt>
                <c:pt idx="165">
                  <c:v>367</c:v>
                </c:pt>
                <c:pt idx="166">
                  <c:v>373</c:v>
                </c:pt>
                <c:pt idx="167">
                  <c:v>380</c:v>
                </c:pt>
                <c:pt idx="168">
                  <c:v>394</c:v>
                </c:pt>
                <c:pt idx="169">
                  <c:v>395</c:v>
                </c:pt>
                <c:pt idx="170">
                  <c:v>401</c:v>
                </c:pt>
                <c:pt idx="171">
                  <c:v>408</c:v>
                </c:pt>
                <c:pt idx="172">
                  <c:v>409</c:v>
                </c:pt>
                <c:pt idx="173">
                  <c:v>415</c:v>
                </c:pt>
                <c:pt idx="174">
                  <c:v>422</c:v>
                </c:pt>
                <c:pt idx="175">
                  <c:v>423</c:v>
                </c:pt>
                <c:pt idx="176">
                  <c:v>436</c:v>
                </c:pt>
                <c:pt idx="177">
                  <c:v>437</c:v>
                </c:pt>
                <c:pt idx="178">
                  <c:v>443</c:v>
                </c:pt>
                <c:pt idx="179">
                  <c:v>450</c:v>
                </c:pt>
                <c:pt idx="180">
                  <c:v>451</c:v>
                </c:pt>
                <c:pt idx="181">
                  <c:v>464</c:v>
                </c:pt>
                <c:pt idx="182">
                  <c:v>465</c:v>
                </c:pt>
                <c:pt idx="183">
                  <c:v>479</c:v>
                </c:pt>
                <c:pt idx="184">
                  <c:v>480</c:v>
                </c:pt>
                <c:pt idx="185">
                  <c:v>494</c:v>
                </c:pt>
                <c:pt idx="186">
                  <c:v>495</c:v>
                </c:pt>
                <c:pt idx="187">
                  <c:v>501</c:v>
                </c:pt>
                <c:pt idx="188">
                  <c:v>508</c:v>
                </c:pt>
                <c:pt idx="189">
                  <c:v>509</c:v>
                </c:pt>
                <c:pt idx="190">
                  <c:v>515</c:v>
                </c:pt>
                <c:pt idx="191">
                  <c:v>522</c:v>
                </c:pt>
                <c:pt idx="192">
                  <c:v>523</c:v>
                </c:pt>
                <c:pt idx="193">
                  <c:v>536</c:v>
                </c:pt>
                <c:pt idx="194">
                  <c:v>542</c:v>
                </c:pt>
                <c:pt idx="195">
                  <c:v>549</c:v>
                </c:pt>
                <c:pt idx="196">
                  <c:v>550</c:v>
                </c:pt>
                <c:pt idx="197">
                  <c:v>556</c:v>
                </c:pt>
                <c:pt idx="198">
                  <c:v>563</c:v>
                </c:pt>
                <c:pt idx="199">
                  <c:v>564</c:v>
                </c:pt>
                <c:pt idx="200">
                  <c:v>571</c:v>
                </c:pt>
                <c:pt idx="201">
                  <c:v>577</c:v>
                </c:pt>
                <c:pt idx="202">
                  <c:v>578</c:v>
                </c:pt>
                <c:pt idx="203">
                  <c:v>592</c:v>
                </c:pt>
                <c:pt idx="204">
                  <c:v>593</c:v>
                </c:pt>
                <c:pt idx="205">
                  <c:v>607</c:v>
                </c:pt>
                <c:pt idx="206">
                  <c:v>608</c:v>
                </c:pt>
                <c:pt idx="207">
                  <c:v>621</c:v>
                </c:pt>
                <c:pt idx="208">
                  <c:v>622</c:v>
                </c:pt>
                <c:pt idx="209">
                  <c:v>635</c:v>
                </c:pt>
                <c:pt idx="210">
                  <c:v>636</c:v>
                </c:pt>
                <c:pt idx="211">
                  <c:v>649</c:v>
                </c:pt>
                <c:pt idx="212">
                  <c:v>650</c:v>
                </c:pt>
                <c:pt idx="213">
                  <c:v>663</c:v>
                </c:pt>
              </c:numCache>
            </c:numRef>
          </c:xVal>
          <c:yVal>
            <c:numRef>
              <c:f>'[1]Data processed MB'!$B$14:$HG$14</c:f>
              <c:numCache>
                <c:formatCode>General</c:formatCode>
                <c:ptCount val="214"/>
                <c:pt idx="0">
                  <c:v>1.3309849124983639</c:v>
                </c:pt>
                <c:pt idx="1">
                  <c:v>1.4390811749717187</c:v>
                </c:pt>
                <c:pt idx="2">
                  <c:v>3.6932336153629564</c:v>
                </c:pt>
                <c:pt idx="3">
                  <c:v>0.79065515163131295</c:v>
                </c:pt>
                <c:pt idx="4">
                  <c:v>1.5821320254680415E-2</c:v>
                </c:pt>
                <c:pt idx="5">
                  <c:v>-0.48581005330126459</c:v>
                </c:pt>
                <c:pt idx="6">
                  <c:v>1.6166391914421396</c:v>
                </c:pt>
                <c:pt idx="7">
                  <c:v>2.0540398057579239</c:v>
                </c:pt>
                <c:pt idx="8">
                  <c:v>-1.3857812739397914</c:v>
                </c:pt>
                <c:pt idx="9">
                  <c:v>3.6382152887847283</c:v>
                </c:pt>
                <c:pt idx="10">
                  <c:v>4.7893202552712371</c:v>
                </c:pt>
                <c:pt idx="11">
                  <c:v>5.8922143953104804</c:v>
                </c:pt>
                <c:pt idx="12">
                  <c:v>6.8254987302460464</c:v>
                </c:pt>
                <c:pt idx="13">
                  <c:v>11.165546788712273</c:v>
                </c:pt>
                <c:pt idx="14">
                  <c:v>12.086228110180407</c:v>
                </c:pt>
                <c:pt idx="15">
                  <c:v>14.063704505870557</c:v>
                </c:pt>
                <c:pt idx="16">
                  <c:v>15.283391812375225</c:v>
                </c:pt>
                <c:pt idx="17">
                  <c:v>16.572347622272595</c:v>
                </c:pt>
                <c:pt idx="18">
                  <c:v>21.075274815595883</c:v>
                </c:pt>
                <c:pt idx="19">
                  <c:v>21.66554075481811</c:v>
                </c:pt>
                <c:pt idx="20">
                  <c:v>24.347340709723664</c:v>
                </c:pt>
                <c:pt idx="21">
                  <c:v>25.792759476276018</c:v>
                </c:pt>
                <c:pt idx="22">
                  <c:v>25.607724399391813</c:v>
                </c:pt>
                <c:pt idx="23">
                  <c:v>28.967397111095721</c:v>
                </c:pt>
                <c:pt idx="24">
                  <c:v>30.630201608191392</c:v>
                </c:pt>
                <c:pt idx="25">
                  <c:v>32.457694781442832</c:v>
                </c:pt>
                <c:pt idx="26">
                  <c:v>31.03440338048479</c:v>
                </c:pt>
                <c:pt idx="27">
                  <c:v>31.771494972297965</c:v>
                </c:pt>
                <c:pt idx="28">
                  <c:v>31.129254796325277</c:v>
                </c:pt>
                <c:pt idx="29">
                  <c:v>29.185820973567104</c:v>
                </c:pt>
                <c:pt idx="30">
                  <c:v>30.091351207599878</c:v>
                </c:pt>
                <c:pt idx="31">
                  <c:v>31.573107341448527</c:v>
                </c:pt>
                <c:pt idx="32">
                  <c:v>34.183249685249095</c:v>
                </c:pt>
                <c:pt idx="33">
                  <c:v>34.189463864299029</c:v>
                </c:pt>
                <c:pt idx="34">
                  <c:v>37.407393539667972</c:v>
                </c:pt>
                <c:pt idx="35">
                  <c:v>37.980630196852559</c:v>
                </c:pt>
                <c:pt idx="36">
                  <c:v>39.098236901838305</c:v>
                </c:pt>
                <c:pt idx="37">
                  <c:v>39.032110672777925</c:v>
                </c:pt>
                <c:pt idx="38">
                  <c:v>40.376602346313398</c:v>
                </c:pt>
                <c:pt idx="39">
                  <c:v>42.245755660129156</c:v>
                </c:pt>
                <c:pt idx="40">
                  <c:v>42.548506673615982</c:v>
                </c:pt>
                <c:pt idx="41">
                  <c:v>43.842396496996002</c:v>
                </c:pt>
                <c:pt idx="42">
                  <c:v>44.55166159858161</c:v>
                </c:pt>
                <c:pt idx="43">
                  <c:v>44.711060402882516</c:v>
                </c:pt>
                <c:pt idx="44">
                  <c:v>47.071549280057482</c:v>
                </c:pt>
                <c:pt idx="45">
                  <c:v>48.546085009289683</c:v>
                </c:pt>
                <c:pt idx="46">
                  <c:v>49.261064439951085</c:v>
                </c:pt>
                <c:pt idx="47">
                  <c:v>50.464024919393879</c:v>
                </c:pt>
                <c:pt idx="48">
                  <c:v>50.220592495039611</c:v>
                </c:pt>
                <c:pt idx="49">
                  <c:v>52.680703410486451</c:v>
                </c:pt>
                <c:pt idx="50">
                  <c:v>53.195605955846666</c:v>
                </c:pt>
                <c:pt idx="51">
                  <c:v>53.502580245703371</c:v>
                </c:pt>
                <c:pt idx="52">
                  <c:v>54.351120681297388</c:v>
                </c:pt>
                <c:pt idx="53">
                  <c:v>55.879068311736205</c:v>
                </c:pt>
                <c:pt idx="54">
                  <c:v>57.012279930221474</c:v>
                </c:pt>
                <c:pt idx="55">
                  <c:v>57.969699744255891</c:v>
                </c:pt>
                <c:pt idx="56">
                  <c:v>58.411907704674469</c:v>
                </c:pt>
                <c:pt idx="57">
                  <c:v>59.636090457777499</c:v>
                </c:pt>
                <c:pt idx="58">
                  <c:v>60.200544266868164</c:v>
                </c:pt>
                <c:pt idx="59">
                  <c:v>62.00895539902244</c:v>
                </c:pt>
                <c:pt idx="60">
                  <c:v>62.467061756182162</c:v>
                </c:pt>
                <c:pt idx="61">
                  <c:v>63.122516683353787</c:v>
                </c:pt>
                <c:pt idx="62">
                  <c:v>62.838530173436965</c:v>
                </c:pt>
                <c:pt idx="63">
                  <c:v>65.227981721323474</c:v>
                </c:pt>
                <c:pt idx="64">
                  <c:v>65.375529942036351</c:v>
                </c:pt>
                <c:pt idx="65">
                  <c:v>66.051315596834868</c:v>
                </c:pt>
                <c:pt idx="66">
                  <c:v>66.686700099085371</c:v>
                </c:pt>
                <c:pt idx="67">
                  <c:v>71.850167605584062</c:v>
                </c:pt>
                <c:pt idx="68">
                  <c:v>73.213187123351133</c:v>
                </c:pt>
                <c:pt idx="69">
                  <c:v>73.713383222718321</c:v>
                </c:pt>
                <c:pt idx="70">
                  <c:v>73.57083905814703</c:v>
                </c:pt>
                <c:pt idx="71">
                  <c:v>75.306337477459707</c:v>
                </c:pt>
                <c:pt idx="72">
                  <c:v>75.849802930220619</c:v>
                </c:pt>
                <c:pt idx="73">
                  <c:v>76.678030909791545</c:v>
                </c:pt>
                <c:pt idx="74">
                  <c:v>76.904137741141994</c:v>
                </c:pt>
                <c:pt idx="75">
                  <c:v>77.485667621088751</c:v>
                </c:pt>
                <c:pt idx="76">
                  <c:v>77.957305325087262</c:v>
                </c:pt>
                <c:pt idx="77">
                  <c:v>80.017782994808243</c:v>
                </c:pt>
                <c:pt idx="78">
                  <c:v>81.008065330389996</c:v>
                </c:pt>
                <c:pt idx="79">
                  <c:v>81.524249076175494</c:v>
                </c:pt>
                <c:pt idx="80">
                  <c:v>81.500881179261256</c:v>
                </c:pt>
                <c:pt idx="81">
                  <c:v>82.489096487364563</c:v>
                </c:pt>
                <c:pt idx="82">
                  <c:v>83.128603367436796</c:v>
                </c:pt>
                <c:pt idx="83">
                  <c:v>82.28801222781901</c:v>
                </c:pt>
                <c:pt idx="84">
                  <c:v>81.909587621225739</c:v>
                </c:pt>
                <c:pt idx="85">
                  <c:v>82.846763590672651</c:v>
                </c:pt>
                <c:pt idx="86">
                  <c:v>83.502834931001487</c:v>
                </c:pt>
                <c:pt idx="87">
                  <c:v>84.222645643228205</c:v>
                </c:pt>
                <c:pt idx="88">
                  <c:v>84.872756420876783</c:v>
                </c:pt>
                <c:pt idx="89">
                  <c:v>85.184717930560709</c:v>
                </c:pt>
                <c:pt idx="90">
                  <c:v>86.509293972390793</c:v>
                </c:pt>
                <c:pt idx="91">
                  <c:v>86.432963595749385</c:v>
                </c:pt>
                <c:pt idx="92">
                  <c:v>87.071355779454478</c:v>
                </c:pt>
                <c:pt idx="93">
                  <c:v>86.85831221467123</c:v>
                </c:pt>
                <c:pt idx="94">
                  <c:v>87.670972310755232</c:v>
                </c:pt>
                <c:pt idx="95">
                  <c:v>88.913842044813975</c:v>
                </c:pt>
                <c:pt idx="96">
                  <c:v>89.584143686100461</c:v>
                </c:pt>
                <c:pt idx="97">
                  <c:v>90.160954774850566</c:v>
                </c:pt>
                <c:pt idx="98">
                  <c:v>90.154821713652012</c:v>
                </c:pt>
                <c:pt idx="99">
                  <c:v>90.195501515297977</c:v>
                </c:pt>
                <c:pt idx="100">
                  <c:v>91.915656237218997</c:v>
                </c:pt>
                <c:pt idx="101">
                  <c:v>92.635177088737933</c:v>
                </c:pt>
                <c:pt idx="102">
                  <c:v>93.44127995391716</c:v>
                </c:pt>
                <c:pt idx="103">
                  <c:v>94.320137901604497</c:v>
                </c:pt>
                <c:pt idx="104">
                  <c:v>97.480319781167765</c:v>
                </c:pt>
                <c:pt idx="105">
                  <c:v>98.460892417400657</c:v>
                </c:pt>
                <c:pt idx="106">
                  <c:v>98.579245096435585</c:v>
                </c:pt>
                <c:pt idx="107">
                  <c:v>99.591682477942612</c:v>
                </c:pt>
                <c:pt idx="108">
                  <c:v>101.17534187041962</c:v>
                </c:pt>
                <c:pt idx="109">
                  <c:v>101.26405335336625</c:v>
                </c:pt>
                <c:pt idx="110">
                  <c:v>101.41655417142259</c:v>
                </c:pt>
                <c:pt idx="111">
                  <c:v>101.50992494960272</c:v>
                </c:pt>
                <c:pt idx="112">
                  <c:v>102.36372300613223</c:v>
                </c:pt>
                <c:pt idx="113">
                  <c:v>102.04971473272549</c:v>
                </c:pt>
                <c:pt idx="114">
                  <c:v>102.33622297479093</c:v>
                </c:pt>
                <c:pt idx="115">
                  <c:v>103.88082855458424</c:v>
                </c:pt>
                <c:pt idx="116">
                  <c:v>104.50547659899794</c:v>
                </c:pt>
                <c:pt idx="117">
                  <c:v>104.59910955473065</c:v>
                </c:pt>
                <c:pt idx="118">
                  <c:v>103.51884753284159</c:v>
                </c:pt>
                <c:pt idx="119">
                  <c:v>104.7830017784176</c:v>
                </c:pt>
                <c:pt idx="120">
                  <c:v>105.45098087673252</c:v>
                </c:pt>
                <c:pt idx="121">
                  <c:v>105.18884680408134</c:v>
                </c:pt>
                <c:pt idx="122">
                  <c:v>106.14698931942166</c:v>
                </c:pt>
                <c:pt idx="123">
                  <c:v>106.46114112799199</c:v>
                </c:pt>
                <c:pt idx="124">
                  <c:v>106.60492075677665</c:v>
                </c:pt>
                <c:pt idx="125">
                  <c:v>106.39889249545948</c:v>
                </c:pt>
                <c:pt idx="126">
                  <c:v>107.79076782496807</c:v>
                </c:pt>
                <c:pt idx="127">
                  <c:v>107.79111761546639</c:v>
                </c:pt>
                <c:pt idx="128">
                  <c:v>108.86803227575051</c:v>
                </c:pt>
                <c:pt idx="129">
                  <c:v>107.69145347797536</c:v>
                </c:pt>
                <c:pt idx="130">
                  <c:v>109.13975348620937</c:v>
                </c:pt>
                <c:pt idx="131">
                  <c:v>110.96474959487598</c:v>
                </c:pt>
                <c:pt idx="132">
                  <c:v>112.32574933769372</c:v>
                </c:pt>
                <c:pt idx="133">
                  <c:v>111.8733549188096</c:v>
                </c:pt>
                <c:pt idx="134">
                  <c:v>112.09817322735735</c:v>
                </c:pt>
                <c:pt idx="135">
                  <c:v>112.92604244230201</c:v>
                </c:pt>
                <c:pt idx="136">
                  <c:v>113.77712158902744</c:v>
                </c:pt>
                <c:pt idx="137">
                  <c:v>114.02485907308989</c:v>
                </c:pt>
                <c:pt idx="138">
                  <c:v>116.44470241878365</c:v>
                </c:pt>
                <c:pt idx="139">
                  <c:v>114.3036597482108</c:v>
                </c:pt>
                <c:pt idx="140">
                  <c:v>114.60357177318421</c:v>
                </c:pt>
                <c:pt idx="141">
                  <c:v>115.01534279376102</c:v>
                </c:pt>
                <c:pt idx="142">
                  <c:v>116.13400115064621</c:v>
                </c:pt>
                <c:pt idx="143">
                  <c:v>117.23330162126076</c:v>
                </c:pt>
                <c:pt idx="144">
                  <c:v>117.14024342950729</c:v>
                </c:pt>
                <c:pt idx="145">
                  <c:v>118.08247413742689</c:v>
                </c:pt>
                <c:pt idx="146">
                  <c:v>119.02367515454728</c:v>
                </c:pt>
                <c:pt idx="147">
                  <c:v>120.619367930587</c:v>
                </c:pt>
                <c:pt idx="148">
                  <c:v>121.80153958856596</c:v>
                </c:pt>
                <c:pt idx="149">
                  <c:v>122.32907153458187</c:v>
                </c:pt>
                <c:pt idx="150">
                  <c:v>123.02438998934775</c:v>
                </c:pt>
                <c:pt idx="151">
                  <c:v>123.88657615138408</c:v>
                </c:pt>
                <c:pt idx="152">
                  <c:v>123.66557379085771</c:v>
                </c:pt>
                <c:pt idx="153">
                  <c:v>124.44657699314783</c:v>
                </c:pt>
                <c:pt idx="154">
                  <c:v>125.26689262666527</c:v>
                </c:pt>
                <c:pt idx="155">
                  <c:v>126.5979617920769</c:v>
                </c:pt>
                <c:pt idx="156">
                  <c:v>127.81766106441134</c:v>
                </c:pt>
                <c:pt idx="157">
                  <c:v>127.89031073842109</c:v>
                </c:pt>
                <c:pt idx="158">
                  <c:v>130.97997093196395</c:v>
                </c:pt>
                <c:pt idx="159">
                  <c:v>131.8654988582534</c:v>
                </c:pt>
                <c:pt idx="160">
                  <c:v>132.61001835133277</c:v>
                </c:pt>
                <c:pt idx="161">
                  <c:v>134.20720312061974</c:v>
                </c:pt>
                <c:pt idx="162">
                  <c:v>136.00916286458298</c:v>
                </c:pt>
                <c:pt idx="163">
                  <c:v>136.37271303763751</c:v>
                </c:pt>
                <c:pt idx="164">
                  <c:v>138.19548090254645</c:v>
                </c:pt>
                <c:pt idx="165">
                  <c:v>139.91208722112171</c:v>
                </c:pt>
                <c:pt idx="166">
                  <c:v>141.33110909946618</c:v>
                </c:pt>
                <c:pt idx="167">
                  <c:v>141.59103183750145</c:v>
                </c:pt>
                <c:pt idx="168">
                  <c:v>140.55525675268075</c:v>
                </c:pt>
                <c:pt idx="169">
                  <c:v>142.58959276975838</c:v>
                </c:pt>
                <c:pt idx="170">
                  <c:v>144.51881283734602</c:v>
                </c:pt>
                <c:pt idx="171">
                  <c:v>145.14052074304817</c:v>
                </c:pt>
                <c:pt idx="172">
                  <c:v>146.85864147494277</c:v>
                </c:pt>
                <c:pt idx="173">
                  <c:v>148.9489513303121</c:v>
                </c:pt>
                <c:pt idx="174">
                  <c:v>150.27502757405335</c:v>
                </c:pt>
                <c:pt idx="175">
                  <c:v>151.81675208867259</c:v>
                </c:pt>
                <c:pt idx="176">
                  <c:v>155.14419338053753</c:v>
                </c:pt>
                <c:pt idx="177">
                  <c:v>156.94979949499987</c:v>
                </c:pt>
                <c:pt idx="178">
                  <c:v>157.53282601721349</c:v>
                </c:pt>
                <c:pt idx="179">
                  <c:v>159.04295054189504</c:v>
                </c:pt>
                <c:pt idx="180">
                  <c:v>158.81203855506561</c:v>
                </c:pt>
                <c:pt idx="181">
                  <c:v>160.34576354035309</c:v>
                </c:pt>
                <c:pt idx="182">
                  <c:v>160.54360736037714</c:v>
                </c:pt>
                <c:pt idx="183">
                  <c:v>162.75029305866934</c:v>
                </c:pt>
                <c:pt idx="184">
                  <c:v>164.68849960384028</c:v>
                </c:pt>
                <c:pt idx="185">
                  <c:v>166.75993033511398</c:v>
                </c:pt>
                <c:pt idx="186">
                  <c:v>169.91964449820131</c:v>
                </c:pt>
                <c:pt idx="187">
                  <c:v>170.99140693030716</c:v>
                </c:pt>
                <c:pt idx="188">
                  <c:v>171.07317017653872</c:v>
                </c:pt>
                <c:pt idx="189">
                  <c:v>170.89789671887075</c:v>
                </c:pt>
                <c:pt idx="190">
                  <c:v>171.47399313478451</c:v>
                </c:pt>
                <c:pt idx="191">
                  <c:v>171.76029524781723</c:v>
                </c:pt>
                <c:pt idx="192">
                  <c:v>172.2834769798458</c:v>
                </c:pt>
                <c:pt idx="193">
                  <c:v>174.00340045154681</c:v>
                </c:pt>
                <c:pt idx="194">
                  <c:v>174.55355598920397</c:v>
                </c:pt>
                <c:pt idx="195">
                  <c:v>174.37007482784034</c:v>
                </c:pt>
                <c:pt idx="196">
                  <c:v>174.18879650992841</c:v>
                </c:pt>
                <c:pt idx="197">
                  <c:v>175.23118784330373</c:v>
                </c:pt>
                <c:pt idx="198">
                  <c:v>174.81786598535996</c:v>
                </c:pt>
                <c:pt idx="199">
                  <c:v>178.15510169768407</c:v>
                </c:pt>
                <c:pt idx="200">
                  <c:v>178.86990194375929</c:v>
                </c:pt>
                <c:pt idx="201">
                  <c:v>178.52504781964021</c:v>
                </c:pt>
                <c:pt idx="202">
                  <c:v>180.94524027629581</c:v>
                </c:pt>
                <c:pt idx="203">
                  <c:v>182.18609495468485</c:v>
                </c:pt>
                <c:pt idx="204">
                  <c:v>186.20308201354135</c:v>
                </c:pt>
                <c:pt idx="205">
                  <c:v>187.99336711717612</c:v>
                </c:pt>
                <c:pt idx="206">
                  <c:v>190.24168076952117</c:v>
                </c:pt>
                <c:pt idx="207">
                  <c:v>191.08747495302242</c:v>
                </c:pt>
                <c:pt idx="208">
                  <c:v>194.97713701729148</c:v>
                </c:pt>
                <c:pt idx="209">
                  <c:v>196.69869179174742</c:v>
                </c:pt>
                <c:pt idx="210">
                  <c:v>200.61536539812946</c:v>
                </c:pt>
                <c:pt idx="211">
                  <c:v>200.75042310869435</c:v>
                </c:pt>
                <c:pt idx="212">
                  <c:v>204.42503538680779</c:v>
                </c:pt>
                <c:pt idx="213">
                  <c:v>204.69158468751098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D23-41A6-9C18-7145D069E2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4102488"/>
        <c:axId val="404102816"/>
      </c:scatterChart>
      <c:valAx>
        <c:axId val="404102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[days]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102816"/>
        <c:crosses val="autoZero"/>
        <c:crossBetween val="midCat"/>
      </c:valAx>
      <c:valAx>
        <c:axId val="40410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Cumuilative CHX release [µmol/m^2]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102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28575</xdr:colOff>
      <xdr:row>18</xdr:row>
      <xdr:rowOff>6</xdr:rowOff>
    </xdr:from>
    <xdr:to>
      <xdr:col>16</xdr:col>
      <xdr:colOff>333375</xdr:colOff>
      <xdr:row>32</xdr:row>
      <xdr:rowOff>76206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33BC4A-0218-4342-887F-7AC69C7E63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HX%20elution%20CHX-HMP%20GICs%20ed%2002Feb18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ample data"/>
      <sheetName val="Calculating max CHX in specimen"/>
      <sheetName val="Raw data"/>
      <sheetName val="Data processed MB"/>
      <sheetName val="CB Data minus GIC"/>
      <sheetName val="1,7,14 day profiles"/>
    </sheetNames>
    <sheetDataSet>
      <sheetData sheetId="0" refreshError="1"/>
      <sheetData sheetId="1" refreshError="1"/>
      <sheetData sheetId="2">
        <row r="16">
          <cell r="J16">
            <v>11.077708114181501</v>
          </cell>
          <cell r="U16">
            <v>21.877779433521361</v>
          </cell>
          <cell r="AF16">
            <v>39.874196475156573</v>
          </cell>
          <cell r="AQ16">
            <v>48.044103004506475</v>
          </cell>
          <cell r="BB16">
            <v>59.534709715989706</v>
          </cell>
          <cell r="BM16">
            <v>65.028443845727637</v>
          </cell>
          <cell r="BX16">
            <v>62.978543051049307</v>
          </cell>
          <cell r="CI16">
            <v>64.638520822964821</v>
          </cell>
          <cell r="CT16">
            <v>67.209125877609708</v>
          </cell>
          <cell r="DE16">
            <v>10.042984500854446</v>
          </cell>
          <cell r="DP16">
            <v>11.531623743154109</v>
          </cell>
          <cell r="EA16">
            <v>13.351287236871</v>
          </cell>
          <cell r="EL16">
            <v>15.626544616332971</v>
          </cell>
          <cell r="EW16">
            <v>17.147241451275498</v>
          </cell>
          <cell r="FH16">
            <v>17.923587130196548</v>
          </cell>
          <cell r="FS16">
            <v>24.60985770276066</v>
          </cell>
          <cell r="GD16">
            <v>21.584581032941447</v>
          </cell>
          <cell r="GO16">
            <v>24.393819456672155</v>
          </cell>
          <cell r="GZ16">
            <v>28.283785746500833</v>
          </cell>
          <cell r="HK16">
            <v>-0.55151586572625333</v>
          </cell>
          <cell r="HV16">
            <v>0.86223207071414953</v>
          </cell>
          <cell r="IG16">
            <v>1.4203873411774524</v>
          </cell>
          <cell r="IR16">
            <v>3.152938169029349</v>
          </cell>
          <cell r="JC16">
            <v>9.1320766603975141</v>
          </cell>
          <cell r="JN16">
            <v>11.313002976431907</v>
          </cell>
          <cell r="JY16">
            <v>11.236304651167961</v>
          </cell>
          <cell r="KJ16">
            <v>13.856830764352756</v>
          </cell>
          <cell r="KU16">
            <v>14.775494821317325</v>
          </cell>
          <cell r="LF16">
            <v>22.586498594044976</v>
          </cell>
          <cell r="LQ16">
            <v>-6.3400925865284457</v>
          </cell>
          <cell r="MB16">
            <v>-15.043698680210602</v>
          </cell>
          <cell r="MM16">
            <v>-7.346269591509837</v>
          </cell>
          <cell r="MX16">
            <v>-7.9788639379518242</v>
          </cell>
          <cell r="NI16">
            <v>-19.614257920441364</v>
          </cell>
          <cell r="NT16">
            <v>-16.312087152929248</v>
          </cell>
          <cell r="OE16">
            <v>11.048545835623646</v>
          </cell>
          <cell r="OP16">
            <v>10.83759706677168</v>
          </cell>
          <cell r="PA16">
            <v>12.021225415361078</v>
          </cell>
          <cell r="PL16">
            <v>12.514403893939996</v>
          </cell>
          <cell r="PW16">
            <v>14.806127673647122</v>
          </cell>
          <cell r="QH16">
            <v>10.615666751411171</v>
          </cell>
          <cell r="QS16">
            <v>11.590093258318587</v>
          </cell>
          <cell r="RD16">
            <v>12.360680794447045</v>
          </cell>
          <cell r="RO16">
            <v>13.965486725143343</v>
          </cell>
          <cell r="RZ16">
            <v>12.80169616471473</v>
          </cell>
          <cell r="SK16">
            <v>10.916640740735698</v>
          </cell>
          <cell r="SV16">
            <v>10.336834486159635</v>
          </cell>
          <cell r="TG16">
            <v>10.491096670183905</v>
          </cell>
          <cell r="TR16">
            <v>11.348189321527222</v>
          </cell>
          <cell r="UC16">
            <v>11.321920364764427</v>
          </cell>
          <cell r="UN16">
            <v>7.1549275642275116</v>
          </cell>
          <cell r="UY16">
            <v>12.230826268757115</v>
          </cell>
          <cell r="VJ16">
            <v>12.099028571895509</v>
          </cell>
          <cell r="VU16">
            <v>14.684346830402122</v>
          </cell>
          <cell r="WF16">
            <v>4.7277257463074669</v>
          </cell>
          <cell r="WQ16">
            <v>4.5785970732651968</v>
          </cell>
          <cell r="XB16">
            <v>5.4069201492981174</v>
          </cell>
          <cell r="XM16">
            <v>5.8659127721252675</v>
          </cell>
          <cell r="XX16">
            <v>8.398112760230072</v>
          </cell>
          <cell r="YI16">
            <v>10.139817310438675</v>
          </cell>
          <cell r="YT16">
            <v>10.174962126312447</v>
          </cell>
          <cell r="ZE16">
            <v>9.7243389126597837</v>
          </cell>
          <cell r="ZP16">
            <v>10.296358848698597</v>
          </cell>
          <cell r="AAA16">
            <v>9.7124069899590992</v>
          </cell>
          <cell r="AAL16">
            <v>13.351106692080775</v>
          </cell>
          <cell r="AAW16">
            <v>10.950610024362989</v>
          </cell>
          <cell r="ABH16">
            <v>11.071006536374977</v>
          </cell>
          <cell r="ABS16">
            <v>10.738374253819496</v>
          </cell>
          <cell r="ACD16">
            <v>-1.6517075653120656</v>
          </cell>
          <cell r="ACO16">
            <v>-1.8494192946709356</v>
          </cell>
          <cell r="ACZ16">
            <v>-0.74810436474826691</v>
          </cell>
          <cell r="ADK16">
            <v>-0.94941244835325522</v>
          </cell>
          <cell r="ADV16">
            <v>-6.1319115511079989</v>
          </cell>
          <cell r="AEG16">
            <v>-6.4893772469125013</v>
          </cell>
          <cell r="AER16">
            <v>-5.8431892583428215</v>
          </cell>
          <cell r="AFC16">
            <v>-5.8431892583428224</v>
          </cell>
          <cell r="AFN16">
            <v>-5.7194511328720345</v>
          </cell>
          <cell r="AFY16">
            <v>-3.3732705901376381</v>
          </cell>
          <cell r="AGJ16">
            <v>4.4141134366410899</v>
          </cell>
          <cell r="AGU16">
            <v>5.4967133105827344</v>
          </cell>
          <cell r="AHF16">
            <v>7.1871342069316135</v>
          </cell>
          <cell r="AHQ16">
            <v>7.222425629021501</v>
          </cell>
          <cell r="AIB16">
            <v>9.5108896130596765</v>
          </cell>
          <cell r="AIM16">
            <v>9.9934180580480181</v>
          </cell>
          <cell r="AIX16">
            <v>11.580304259015689</v>
          </cell>
          <cell r="AJI16">
            <v>10.732347553710717</v>
          </cell>
          <cell r="AJT16">
            <v>12.540593927524659</v>
          </cell>
          <cell r="AKE16">
            <v>2.1507597040399165</v>
          </cell>
          <cell r="AKP16">
            <v>1.8268501100580026</v>
          </cell>
          <cell r="ALA16">
            <v>1.6584171211874059</v>
          </cell>
          <cell r="ALL16">
            <v>0.76442664179732067</v>
          </cell>
          <cell r="ALW16">
            <v>-0.3640126865701529</v>
          </cell>
          <cell r="AMH16">
            <v>1.3220392263960496</v>
          </cell>
          <cell r="AMS16">
            <v>1.0209807887019</v>
          </cell>
          <cell r="AND16">
            <v>0.36650592414939948</v>
          </cell>
          <cell r="ANO16">
            <v>-0.6194491752495519</v>
          </cell>
          <cell r="ANZ16">
            <v>-1.8132304302018343</v>
          </cell>
          <cell r="AOK16">
            <v>-0.77738302555659744</v>
          </cell>
          <cell r="AOV16">
            <v>0.86095833376489972</v>
          </cell>
          <cell r="APG16">
            <v>-1.4398447020154996</v>
          </cell>
          <cell r="APR16">
            <v>0.92618244995921017</v>
          </cell>
          <cell r="AQC16">
            <v>5.167479066052576</v>
          </cell>
          <cell r="AQN16">
            <v>-1.2846406627073357</v>
          </cell>
          <cell r="AQY16">
            <v>8.9394310109745092</v>
          </cell>
          <cell r="ARJ16">
            <v>-1.1570403251694128</v>
          </cell>
          <cell r="ARU16">
            <v>0.22252145394784997</v>
          </cell>
          <cell r="ASF16">
            <v>-6.6077557172310701</v>
          </cell>
          <cell r="ASQ16">
            <v>-0.18325296207469999</v>
          </cell>
          <cell r="ATB16">
            <v>-3.2573506385865176</v>
          </cell>
          <cell r="ATM16">
            <v>-8.7419724952946112</v>
          </cell>
          <cell r="ATX16">
            <v>0.62829586997039966</v>
          </cell>
          <cell r="AUI16">
            <v>-6.4438130274250627</v>
          </cell>
          <cell r="AUT16">
            <v>0.31736124117939279</v>
          </cell>
          <cell r="AVE16">
            <v>-0.85549551970097193</v>
          </cell>
          <cell r="AVP16">
            <v>0.82492083647192804</v>
          </cell>
          <cell r="AWA16">
            <v>1.2055473920817947</v>
          </cell>
          <cell r="AWL16">
            <v>-0.20549103274121475</v>
          </cell>
          <cell r="AWW16">
            <v>-0.9555333022466499</v>
          </cell>
          <cell r="AXH16">
            <v>0.46382261675874226</v>
          </cell>
          <cell r="AXS16">
            <v>-1.6910877147674519</v>
          </cell>
          <cell r="AYD16">
            <v>-1.7598311178067798</v>
          </cell>
          <cell r="AYO16">
            <v>-1.760911371283111</v>
          </cell>
          <cell r="AYZ16">
            <v>-4.8459188899651524</v>
          </cell>
          <cell r="AZK16">
            <v>-1.8018627985222533</v>
          </cell>
          <cell r="AZV16">
            <v>-0.35491236940589899</v>
          </cell>
          <cell r="BAG16">
            <v>-1.4637956970586976</v>
          </cell>
          <cell r="BAR16">
            <v>9.7720519157595547</v>
          </cell>
          <cell r="BBC16">
            <v>11.652197769063312</v>
          </cell>
          <cell r="BBN16">
            <v>7.77744179110862</v>
          </cell>
          <cell r="BBY16">
            <v>7.6843587243611706</v>
          </cell>
          <cell r="BCJ16">
            <v>8.2701906717096794</v>
          </cell>
          <cell r="BCU16">
            <v>7.9799943349787785</v>
          </cell>
          <cell r="BDF16">
            <v>9.1937798810758746</v>
          </cell>
          <cell r="BDQ16">
            <v>4.0674728406445233</v>
          </cell>
          <cell r="BEB16">
            <v>5.0400332823586007</v>
          </cell>
          <cell r="BEM16">
            <v>-3.3557033936526426</v>
          </cell>
          <cell r="BEX16">
            <v>-5.4382029550681832</v>
          </cell>
          <cell r="BFI16">
            <v>27.434126865896847</v>
          </cell>
          <cell r="BFT16">
            <v>25.559694930199051</v>
          </cell>
          <cell r="BGE16">
            <v>17.94683309548379</v>
          </cell>
          <cell r="BGP16">
            <v>15.156279091690806</v>
          </cell>
          <cell r="BHA16">
            <v>17.967966425751442</v>
          </cell>
          <cell r="BHL16">
            <v>16.86235239258794</v>
          </cell>
          <cell r="BHW16">
            <v>-1.6680787544374502</v>
          </cell>
          <cell r="BIH16">
            <v>-4.8164043478108161</v>
          </cell>
          <cell r="BIS16">
            <v>3.376217667938163</v>
          </cell>
          <cell r="BJD16">
            <v>0.2461712914262551</v>
          </cell>
          <cell r="BJO16">
            <v>9.3487312273861427</v>
          </cell>
          <cell r="BJZ16">
            <v>-0.25480888059910606</v>
          </cell>
          <cell r="BKK16">
            <v>0.78341860805315322</v>
          </cell>
          <cell r="BKV16">
            <v>4.5370646005956043</v>
          </cell>
          <cell r="BLG16">
            <v>1.6202521212008414</v>
          </cell>
          <cell r="BLR16">
            <v>5.7915035403966453</v>
          </cell>
          <cell r="BMC16">
            <v>7.9051628827504432</v>
          </cell>
          <cell r="BMN16">
            <v>0.18975129406316454</v>
          </cell>
          <cell r="BMY16">
            <v>3.1173426881805599</v>
          </cell>
          <cell r="BNJ16">
            <v>2.3751827798702441</v>
          </cell>
          <cell r="BNU16">
            <v>2.6594563237354318</v>
          </cell>
          <cell r="BOF16">
            <v>4.0548913210723221</v>
          </cell>
          <cell r="BOQ16">
            <v>4.6562795444983331</v>
          </cell>
          <cell r="BPB16">
            <v>6.4767337657104118</v>
          </cell>
          <cell r="BPM16">
            <v>2.7685964911249097</v>
          </cell>
          <cell r="BPX16">
            <v>0.80264797388718589</v>
          </cell>
          <cell r="BQI16">
            <v>0.96844591443917216</v>
          </cell>
          <cell r="BQT16">
            <v>3.2852449321389847</v>
          </cell>
          <cell r="BRE16">
            <v>-6.4989133688155984</v>
          </cell>
          <cell r="BRP16">
            <v>-3.1095321022263858</v>
          </cell>
          <cell r="BSA16">
            <v>-5.6947219623827179</v>
          </cell>
          <cell r="BSL16">
            <v>-2.1550325540030828</v>
          </cell>
          <cell r="BSW16">
            <v>-0.48933885374568925</v>
          </cell>
          <cell r="BTH16">
            <v>0.94885125118198721</v>
          </cell>
          <cell r="BTS16">
            <v>2.6235548507678046</v>
          </cell>
          <cell r="BUD16">
            <v>5.0653184049891609</v>
          </cell>
          <cell r="BUO16">
            <v>4.5945503731720443</v>
          </cell>
          <cell r="BUZ16">
            <v>3.5941463158189775</v>
          </cell>
          <cell r="BVK16">
            <v>-8.6226281608878601</v>
          </cell>
          <cell r="BVV16">
            <v>-6.2354255081760916</v>
          </cell>
          <cell r="BWG16">
            <v>-9.5771322613010241</v>
          </cell>
          <cell r="BWR16">
            <v>-8.5997997202198473</v>
          </cell>
          <cell r="BXC16">
            <v>-5.3567776035039465</v>
          </cell>
          <cell r="BXN16">
            <v>8.4231162039553755</v>
          </cell>
          <cell r="BXY16">
            <v>12.126841762336161</v>
          </cell>
          <cell r="BYJ16">
            <v>2.347677326868173</v>
          </cell>
          <cell r="BYU16">
            <v>3.737510333510881</v>
          </cell>
          <cell r="BZF16">
            <v>4.9816567667690519</v>
          </cell>
          <cell r="BZQ16">
            <v>10.67948984863903</v>
          </cell>
          <cell r="CAB16">
            <v>4.9363344027502212</v>
          </cell>
          <cell r="CAM16">
            <v>4.2141468714467623</v>
          </cell>
          <cell r="CAX16">
            <v>-4.1581449196667402</v>
          </cell>
          <cell r="CBI16">
            <v>-0.22990274941272751</v>
          </cell>
          <cell r="CBT16">
            <v>0.84459123344647724</v>
          </cell>
          <cell r="CCE16">
            <v>1.3169897199504383</v>
          </cell>
          <cell r="CCP16">
            <v>3.7204034277588192</v>
          </cell>
          <cell r="CDA16">
            <v>2.2873770169610923</v>
          </cell>
          <cell r="CDL16">
            <v>0.18821110498797664</v>
          </cell>
          <cell r="CDW16">
            <v>-1.4532825889682883</v>
          </cell>
          <cell r="CEH16">
            <v>3.6998249462990276</v>
          </cell>
          <cell r="CES16">
            <v>5.3026433057482079</v>
          </cell>
          <cell r="CFD16">
            <v>2.0098752585933544</v>
          </cell>
          <cell r="CFO16">
            <v>-5.7189381224015907</v>
          </cell>
          <cell r="CFZ16">
            <v>-6.9258203260584255</v>
          </cell>
          <cell r="CGK16">
            <v>-9.1673721328325222</v>
          </cell>
          <cell r="CGV16">
            <v>-12.130476825432373</v>
          </cell>
          <cell r="CHG16">
            <v>-11.554264758200869</v>
          </cell>
          <cell r="CHR16">
            <v>-4.0019983011742051</v>
          </cell>
          <cell r="CIC16">
            <v>-0.79998136932277653</v>
          </cell>
          <cell r="CIN16">
            <v>-8.7234569710988286</v>
          </cell>
          <cell r="CIY16">
            <v>-24.252345242736396</v>
          </cell>
          <cell r="CJJ16">
            <v>-4.7135140987149233</v>
          </cell>
          <cell r="CJU16">
            <v>-6.7497246031039966</v>
          </cell>
          <cell r="CKF16">
            <v>-8.9138088972832357</v>
          </cell>
          <cell r="CKQ16">
            <v>-12.519849769366001</v>
          </cell>
          <cell r="CLB16">
            <v>-6.7591408327341984</v>
          </cell>
          <cell r="CLM16">
            <v>-5.9249677426505087</v>
          </cell>
        </row>
        <row r="32">
          <cell r="J32">
            <v>12.408693026679865</v>
          </cell>
          <cell r="U32">
            <v>23.31686060849308</v>
          </cell>
          <cell r="AF32">
            <v>43.56743009051953</v>
          </cell>
          <cell r="AQ32">
            <v>48.834758156137788</v>
          </cell>
          <cell r="BB32">
            <v>59.550531036244386</v>
          </cell>
          <cell r="BM32">
            <v>64.542633792426372</v>
          </cell>
          <cell r="BX32">
            <v>64.595182242491447</v>
          </cell>
          <cell r="CI32">
            <v>66.692560628722745</v>
          </cell>
          <cell r="CT32">
            <v>63.769304797911992</v>
          </cell>
          <cell r="DE32">
            <v>11.627159983881251</v>
          </cell>
          <cell r="DP32">
            <v>14.266904192667422</v>
          </cell>
          <cell r="EA32">
            <v>17.189461826423557</v>
          </cell>
          <cell r="EL32">
            <v>20.398003540821094</v>
          </cell>
          <cell r="EW32">
            <v>26.258748434229847</v>
          </cell>
          <cell r="FH32">
            <v>27.955775434619031</v>
          </cell>
          <cell r="FS32">
            <v>36.619522402873294</v>
          </cell>
          <cell r="GD32">
            <v>34.813933039558748</v>
          </cell>
          <cell r="GO32">
            <v>38.912127273186826</v>
          </cell>
          <cell r="GZ32">
            <v>47.305020756338791</v>
          </cell>
          <cell r="HK32">
            <v>3.8750073495973619E-2</v>
          </cell>
          <cell r="HV32">
            <v>4.1342979648419309</v>
          </cell>
          <cell r="IG32">
            <v>6.1378720018575885</v>
          </cell>
          <cell r="IR32">
            <v>7.685387752825279</v>
          </cell>
          <cell r="JC32">
            <v>17.024198955897351</v>
          </cell>
          <cell r="JN32">
            <v>20.867929769027416</v>
          </cell>
          <cell r="JY32">
            <v>22.618724617014912</v>
          </cell>
          <cell r="KJ32">
            <v>23.815959329241661</v>
          </cell>
          <cell r="KU32">
            <v>25.471714978019406</v>
          </cell>
          <cell r="LF32">
            <v>32.64047857477437</v>
          </cell>
          <cell r="LQ32">
            <v>-8.283526409286619</v>
          </cell>
          <cell r="MB32">
            <v>-16.081602268936003</v>
          </cell>
          <cell r="MM32">
            <v>-6.9024170463865895</v>
          </cell>
          <cell r="MX32">
            <v>-4.924869049028004</v>
          </cell>
          <cell r="NI32">
            <v>-16.554048852467609</v>
          </cell>
          <cell r="NT32">
            <v>-10.033948409586555</v>
          </cell>
          <cell r="OE32">
            <v>11.621782492808231</v>
          </cell>
          <cell r="OP32">
            <v>12.528440428942014</v>
          </cell>
          <cell r="PA32">
            <v>13.645942548471034</v>
          </cell>
          <cell r="PL32">
            <v>15.483612700585423</v>
          </cell>
          <cell r="PW32">
            <v>19.644489794108306</v>
          </cell>
          <cell r="QH32">
            <v>15.756779885359181</v>
          </cell>
          <cell r="QS32">
            <v>18.02509621564662</v>
          </cell>
          <cell r="RD32">
            <v>19.504948853360684</v>
          </cell>
          <cell r="RO32">
            <v>21.269153588357888</v>
          </cell>
          <cell r="RZ32">
            <v>22.465851905104241</v>
          </cell>
          <cell r="SK32">
            <v>12.391176469967897</v>
          </cell>
          <cell r="SV32">
            <v>12.526349646053241</v>
          </cell>
          <cell r="TG32">
            <v>13.883572309520305</v>
          </cell>
          <cell r="TR32">
            <v>14.497232536509348</v>
          </cell>
          <cell r="UC32">
            <v>16.931074495193396</v>
          </cell>
          <cell r="UN32">
            <v>13.278984240016694</v>
          </cell>
          <cell r="UY32">
            <v>18.661857234403005</v>
          </cell>
          <cell r="VJ32">
            <v>19.378599973135419</v>
          </cell>
          <cell r="VU32">
            <v>23.491865862080843</v>
          </cell>
          <cell r="WF32">
            <v>5.8609373647927345</v>
          </cell>
          <cell r="WQ32">
            <v>6.6692285057848819</v>
          </cell>
          <cell r="XB32">
            <v>7.9397595422363842</v>
          </cell>
          <cell r="XM32">
            <v>9.6229349181665622</v>
          </cell>
          <cell r="XX32">
            <v>12.719588715362031</v>
          </cell>
          <cell r="YI32">
            <v>16.269704397724908</v>
          </cell>
          <cell r="YT32">
            <v>16.762955570758404</v>
          </cell>
          <cell r="ZE32">
            <v>16.967787284277367</v>
          </cell>
          <cell r="ZP32">
            <v>17.255820710399359</v>
          </cell>
          <cell r="AAA32">
            <v>19.061320399546368</v>
          </cell>
          <cell r="AAL32">
            <v>13.498654912793647</v>
          </cell>
          <cell r="AAW32">
            <v>11.77394389987438</v>
          </cell>
          <cell r="ABH32">
            <v>12.529724914136871</v>
          </cell>
          <cell r="ABS32">
            <v>17.360560138080082</v>
          </cell>
          <cell r="ACD32">
            <v>-0.28868804754499633</v>
          </cell>
          <cell r="ACO32">
            <v>1.3796322463320861E-2</v>
          </cell>
          <cell r="ACZ32">
            <v>0.97256708781469881</v>
          </cell>
          <cell r="ADK32">
            <v>2.5067574235223922</v>
          </cell>
          <cell r="ADV32">
            <v>-2.1322762264714403</v>
          </cell>
          <cell r="AEG32">
            <v>-1.6615139427050174</v>
          </cell>
          <cell r="AER32">
            <v>-0.78921912278488238</v>
          </cell>
          <cell r="AFC32">
            <v>-0.20768924283812815</v>
          </cell>
          <cell r="AFN32">
            <v>0.38768658663117017</v>
          </cell>
          <cell r="AFY32">
            <v>4.7943447990865451</v>
          </cell>
          <cell r="AGJ32">
            <v>5.4043957722228377</v>
          </cell>
          <cell r="AGU32">
            <v>7.0031793919499803</v>
          </cell>
          <cell r="AHF32">
            <v>8.6702323913846229</v>
          </cell>
          <cell r="AHQ32">
            <v>9.6937391215778224</v>
          </cell>
          <cell r="AIB32">
            <v>12.621709985688236</v>
          </cell>
          <cell r="AIM32">
            <v>12.263647291058779</v>
          </cell>
          <cell r="AIX32">
            <v>13.472108885433183</v>
          </cell>
          <cell r="AJI32">
            <v>13.561328149575125</v>
          </cell>
          <cell r="AJT32">
            <v>16.025645863717905</v>
          </cell>
          <cell r="AKE32">
            <v>2.8705704162666352</v>
          </cell>
          <cell r="AKP32">
            <v>3.1967715999332982</v>
          </cell>
          <cell r="ALA32">
            <v>3.3403001207466305</v>
          </cell>
          <cell r="ALL32">
            <v>3.7708856831866266</v>
          </cell>
          <cell r="ALW32">
            <v>2.5661159781777494</v>
          </cell>
          <cell r="AMH32">
            <v>4.8905600748490334</v>
          </cell>
          <cell r="AMS32">
            <v>4.3764580723716424</v>
          </cell>
          <cell r="AND32">
            <v>4.5346433039031471</v>
          </cell>
          <cell r="ANO32">
            <v>4.7915579385629359</v>
          </cell>
          <cell r="ANZ32">
            <v>-1.1429287889153461</v>
          </cell>
          <cell r="AOK32">
            <v>0.46972970447999451</v>
          </cell>
          <cell r="AOV32">
            <v>2.1019380026029348</v>
          </cell>
          <cell r="APG32">
            <v>-0.1581852315315051</v>
          </cell>
          <cell r="APR32">
            <v>3.9279966423642345</v>
          </cell>
          <cell r="AQC32">
            <v>8.8888141099765328</v>
          </cell>
          <cell r="AQN32">
            <v>3.2427972463958552</v>
          </cell>
          <cell r="AQY32">
            <v>14.345726867765029</v>
          </cell>
          <cell r="ARJ32">
            <v>2.003141554393856</v>
          </cell>
          <cell r="ARU32">
            <v>4.3632759697440173</v>
          </cell>
          <cell r="ASF32">
            <v>-2.3486485223999751</v>
          </cell>
          <cell r="ASQ32">
            <v>5.0882916142634134</v>
          </cell>
          <cell r="ATB32">
            <v>3.5978533302285971</v>
          </cell>
          <cell r="ATM32">
            <v>-1.7980570435328522</v>
          </cell>
          <cell r="ATX32">
            <v>7.7247121397884984</v>
          </cell>
          <cell r="AUI32">
            <v>-6.3504422492449359</v>
          </cell>
          <cell r="AUT32">
            <v>1.2645300758890354</v>
          </cell>
          <cell r="AVE32">
            <v>-0.2223349583980723</v>
          </cell>
          <cell r="AVP32">
            <v>1.7445896398402687</v>
          </cell>
          <cell r="AWA32">
            <v>3.6698217752434483</v>
          </cell>
          <cell r="AWL32">
            <v>2.8834313948341381</v>
          </cell>
          <cell r="AWW32">
            <v>2.2270220810614045</v>
          </cell>
          <cell r="AXH32">
            <v>2.5661159781777494</v>
          </cell>
          <cell r="AXS32">
            <v>1.6753598922275603</v>
          </cell>
          <cell r="AYD32">
            <v>-1.0918520194918691</v>
          </cell>
          <cell r="AYO32">
            <v>-1.3550663456193726</v>
          </cell>
          <cell r="AYZ32">
            <v>-3.4819313489610835</v>
          </cell>
          <cell r="AZK32">
            <v>-0.12372344894785479</v>
          </cell>
          <cell r="AZV32">
            <v>1.4670066089531468</v>
          </cell>
          <cell r="BAG32">
            <v>0.15209501998317979</v>
          </cell>
          <cell r="BAR32">
            <v>11.16392724526815</v>
          </cell>
          <cell r="BBC32">
            <v>13.044422889070225</v>
          </cell>
          <cell r="BBN32">
            <v>10.246581571399654</v>
          </cell>
          <cell r="BBY32">
            <v>8.9769197068770552</v>
          </cell>
          <cell r="BCJ32">
            <v>11.011051662459579</v>
          </cell>
          <cell r="BCU32">
            <v>9.804990443645389</v>
          </cell>
          <cell r="BDF32">
            <v>12.379775732560226</v>
          </cell>
          <cell r="BDQ32">
            <v>6.8010742732447458</v>
          </cell>
          <cell r="BEB32">
            <v>7.9984530235065767</v>
          </cell>
          <cell r="BEM32">
            <v>0.43058556243999441</v>
          </cell>
          <cell r="BEX32">
            <v>-0.80083485225010453</v>
          </cell>
          <cell r="BFI32">
            <v>27.68186434995928</v>
          </cell>
          <cell r="BFT32">
            <v>28.227275759955251</v>
          </cell>
          <cell r="BGE32">
            <v>18.473371254667153</v>
          </cell>
          <cell r="BGP32">
            <v>15.982729275847577</v>
          </cell>
          <cell r="BHA32">
            <v>19.206187630485012</v>
          </cell>
          <cell r="BHL32">
            <v>19.219231954206709</v>
          </cell>
          <cell r="BHW32">
            <v>-0.56877828382290285</v>
          </cell>
          <cell r="BIH32">
            <v>-3.8101620689497326</v>
          </cell>
          <cell r="BIS32">
            <v>5.3246906547188306</v>
          </cell>
          <cell r="BJD32">
            <v>1.1873723085466532</v>
          </cell>
          <cell r="BJO32">
            <v>11.885625020546266</v>
          </cell>
          <cell r="BJZ32">
            <v>3.4642565705399617</v>
          </cell>
          <cell r="BKK32">
            <v>1.3109505540690671</v>
          </cell>
          <cell r="BKV32">
            <v>5.7599150013773945</v>
          </cell>
          <cell r="BLG32">
            <v>2.4824382832371708</v>
          </cell>
          <cell r="BLR32">
            <v>6.4326873419065977</v>
          </cell>
          <cell r="BMC32">
            <v>9.3273498865505235</v>
          </cell>
          <cell r="BMN32">
            <v>1.0100669275806036</v>
          </cell>
          <cell r="BMY32">
            <v>5.2687274871096346</v>
          </cell>
          <cell r="BNJ32">
            <v>5.7462668511337478</v>
          </cell>
          <cell r="BNU32">
            <v>2.7321059977451916</v>
          </cell>
          <cell r="BOF32">
            <v>7.2172011886249212</v>
          </cell>
          <cell r="BOQ32">
            <v>5.541807470787778</v>
          </cell>
          <cell r="BPB32">
            <v>8.1067811850792246</v>
          </cell>
          <cell r="BPM32">
            <v>5.9958286797807041</v>
          </cell>
          <cell r="BPX32">
            <v>2.6046077178504157</v>
          </cell>
          <cell r="BQI32">
            <v>3.1339558314569476</v>
          </cell>
          <cell r="BQT32">
            <v>7.2735227140656953</v>
          </cell>
          <cell r="BRE32">
            <v>-4.7823070502403509</v>
          </cell>
          <cell r="BRP32">
            <v>2.6096094693333176E-2</v>
          </cell>
          <cell r="BSA32">
            <v>-2.2991710274277142</v>
          </cell>
          <cell r="BSL32">
            <v>0.20474329613120318</v>
          </cell>
          <cell r="BSW32">
            <v>1.5449971633319326</v>
          </cell>
          <cell r="BTH32">
            <v>4.9124073358472646</v>
          </cell>
          <cell r="BTS32">
            <v>7.2088188411352272</v>
          </cell>
          <cell r="BUD32">
            <v>6.7834391368837696</v>
          </cell>
          <cell r="BUO32">
            <v>8.4029809604359844</v>
          </cell>
          <cell r="BUZ32">
            <v>8.7286531468241666</v>
          </cell>
          <cell r="BVK32">
            <v>-7.080903646268637</v>
          </cell>
          <cell r="BVV32">
            <v>-1.3662597016919074</v>
          </cell>
          <cell r="BWG32">
            <v>-7.7715261468386974</v>
          </cell>
          <cell r="BWR32">
            <v>-6.2111670835438719</v>
          </cell>
          <cell r="BXC32">
            <v>-1.4580204421464484</v>
          </cell>
          <cell r="BXN32">
            <v>8.1922042171259477</v>
          </cell>
          <cell r="BXY32">
            <v>13.429654760794218</v>
          </cell>
          <cell r="BYJ32">
            <v>2.5455211468922134</v>
          </cell>
          <cell r="BYU32">
            <v>6.1420398518271329</v>
          </cell>
          <cell r="BZF32">
            <v>6.9198633119399995</v>
          </cell>
          <cell r="BZQ32">
            <v>14.689127125083662</v>
          </cell>
          <cell r="CAB32">
            <v>8.0960485658375507</v>
          </cell>
          <cell r="CAM32">
            <v>8.4456234666399546</v>
          </cell>
          <cell r="CAX32">
            <v>0.15509492175799611</v>
          </cell>
          <cell r="CBI32">
            <v>-0.40517620708069707</v>
          </cell>
          <cell r="CBT32">
            <v>1.2454141916922628</v>
          </cell>
          <cell r="CCE32">
            <v>2.0041147912289281</v>
          </cell>
          <cell r="CCP32">
            <v>4.2435851597874041</v>
          </cell>
          <cell r="CDA32">
            <v>4.5304822206906801</v>
          </cell>
          <cell r="CDL32">
            <v>0.73836664264513863</v>
          </cell>
          <cell r="CDW32">
            <v>-1.0866082126747509</v>
          </cell>
          <cell r="CEH32">
            <v>3.5185466283870914</v>
          </cell>
          <cell r="CES32">
            <v>6.1637563212115909</v>
          </cell>
          <cell r="CFD32">
            <v>2.4576664161129806</v>
          </cell>
          <cell r="CFO32">
            <v>-2.3817024100774704</v>
          </cell>
          <cell r="CFZ32">
            <v>-2.8737843676590966</v>
          </cell>
          <cell r="CGK32">
            <v>-5.4601902985522859</v>
          </cell>
          <cell r="CGV32">
            <v>-9.710284368776767</v>
          </cell>
          <cell r="CHG32">
            <v>-7.8932176231562332</v>
          </cell>
          <cell r="CHR32">
            <v>1.4988757682300013E-2</v>
          </cell>
          <cell r="CIC32">
            <v>5.0072907931684911</v>
          </cell>
          <cell r="CIN32">
            <v>-6.4751433187537701</v>
          </cell>
          <cell r="CIY32">
            <v>-21.158237406890105</v>
          </cell>
          <cell r="CJJ32">
            <v>-0.82385203444587474</v>
          </cell>
          <cell r="CJU32">
            <v>-1.1385077643789878</v>
          </cell>
          <cell r="CKF32">
            <v>-4.9971352909012072</v>
          </cell>
          <cell r="CKQ32">
            <v>-8.4681184524190733</v>
          </cell>
          <cell r="CLB32">
            <v>-3.0845285546207646</v>
          </cell>
          <cell r="CLM32">
            <v>-1.9838061638338753</v>
          </cell>
        </row>
        <row r="48">
          <cell r="J48">
            <v>15.685490985707908</v>
          </cell>
          <cell r="U48">
            <v>24.689403925394668</v>
          </cell>
          <cell r="AF48">
            <v>35.743199061724809</v>
          </cell>
          <cell r="AQ48">
            <v>40.121682475807226</v>
          </cell>
          <cell r="BB48">
            <v>54.196301118776759</v>
          </cell>
          <cell r="BM48">
            <v>58.141175290353189</v>
          </cell>
          <cell r="BX48">
            <v>59.003300109306977</v>
          </cell>
          <cell r="CI48">
            <v>61.184378044751377</v>
          </cell>
          <cell r="CT48">
            <v>62.69688953983875</v>
          </cell>
          <cell r="DE48">
            <v>17.658424308972268</v>
          </cell>
          <cell r="DP48">
            <v>23.068370155642263</v>
          </cell>
          <cell r="EA48">
            <v>25.532887617545658</v>
          </cell>
          <cell r="EL48">
            <v>30.852818776010103</v>
          </cell>
          <cell r="EW48">
            <v>39.872199246701179</v>
          </cell>
          <cell r="FH48">
            <v>42.374741101304373</v>
          </cell>
          <cell r="FS48">
            <v>51.668707899571345</v>
          </cell>
          <cell r="GD48">
            <v>49.846802674294729</v>
          </cell>
          <cell r="GO48">
            <v>56.456113144216239</v>
          </cell>
          <cell r="GZ48">
            <v>66.674409274236126</v>
          </cell>
          <cell r="HK48">
            <v>4.7905612842505869</v>
          </cell>
          <cell r="HV48">
            <v>7.7963756775759228</v>
          </cell>
          <cell r="IG48">
            <v>11.662956587941276</v>
          </cell>
          <cell r="IR48">
            <v>14.239661361522966</v>
          </cell>
          <cell r="JC48">
            <v>25.840775613705578</v>
          </cell>
          <cell r="JN48">
            <v>29.632864805526491</v>
          </cell>
          <cell r="JY48">
            <v>32.141738024482514</v>
          </cell>
          <cell r="KJ48">
            <v>34.279400410021566</v>
          </cell>
          <cell r="KU48">
            <v>36.654857654828888</v>
          </cell>
          <cell r="LF48">
            <v>43.115051558255281</v>
          </cell>
          <cell r="LQ48">
            <v>-6.4521234339054283</v>
          </cell>
          <cell r="MB48">
            <v>-13.238957184231799</v>
          </cell>
          <cell r="MM48">
            <v>-2.5299179009206285</v>
          </cell>
          <cell r="MX48">
            <v>2.8092725582009108</v>
          </cell>
          <cell r="NI48">
            <v>-7.9261556412505572</v>
          </cell>
          <cell r="NT48">
            <v>-1.5698464923661342</v>
          </cell>
          <cell r="OE48">
            <v>12.54029137779283</v>
          </cell>
          <cell r="OP48">
            <v>14.333899610848823</v>
          </cell>
          <cell r="PA48">
            <v>16.284593959267522</v>
          </cell>
          <cell r="PL48">
            <v>18.531596309977679</v>
          </cell>
          <cell r="PW48">
            <v>25.948925578233723</v>
          </cell>
          <cell r="QH48">
            <v>20.482290658396376</v>
          </cell>
          <cell r="QS48">
            <v>23.917601571154805</v>
          </cell>
          <cell r="RD48">
            <v>25.67488262910798</v>
          </cell>
          <cell r="RO48">
            <v>28.508565327303849</v>
          </cell>
          <cell r="RZ48">
            <v>30.066477460078197</v>
          </cell>
          <cell r="SK48">
            <v>14.627670729559009</v>
          </cell>
          <cell r="SV48">
            <v>15.848490013741497</v>
          </cell>
          <cell r="TG48">
            <v>17.948772092826825</v>
          </cell>
          <cell r="TR48">
            <v>19.886238091931236</v>
          </cell>
          <cell r="UC48">
            <v>23.726702062066103</v>
          </cell>
          <cell r="UN48">
            <v>21.043592682921659</v>
          </cell>
          <cell r="UY48">
            <v>26.184091053065014</v>
          </cell>
          <cell r="VJ48">
            <v>27.846991996959268</v>
          </cell>
          <cell r="VU48">
            <v>33.248948344181336</v>
          </cell>
          <cell r="WF48">
            <v>7.907999428170295</v>
          </cell>
          <cell r="WQ48">
            <v>9.7676183915084724</v>
          </cell>
          <cell r="XB48">
            <v>11.84199577102061</v>
          </cell>
          <cell r="XM48">
            <v>14.538468735116009</v>
          </cell>
          <cell r="XX48">
            <v>18.924665792256171</v>
          </cell>
          <cell r="YI48">
            <v>21.701251886036072</v>
          </cell>
          <cell r="YT48">
            <v>22.885495194046008</v>
          </cell>
          <cell r="ZE48">
            <v>23.588737393303926</v>
          </cell>
          <cell r="ZP48">
            <v>24.708291154796274</v>
          </cell>
          <cell r="AAA48">
            <v>26.00474796366046</v>
          </cell>
          <cell r="AAL48">
            <v>14.583377325421795</v>
          </cell>
          <cell r="AAW48">
            <v>13.693565030925736</v>
          </cell>
          <cell r="ABH48">
            <v>15.098084760436677</v>
          </cell>
          <cell r="ABS48">
            <v>24.630182752831693</v>
          </cell>
          <cell r="ACD48">
            <v>1.0251727757851463</v>
          </cell>
          <cell r="ACO48">
            <v>2.3183357586692037</v>
          </cell>
          <cell r="ACZ48">
            <v>4.8896971493201828</v>
          </cell>
          <cell r="ADK48">
            <v>6.5241363078673178</v>
          </cell>
          <cell r="ADV48">
            <v>4.9837655900998739</v>
          </cell>
          <cell r="AEG48">
            <v>5.4518540709379844</v>
          </cell>
          <cell r="AER48">
            <v>6.4017983408741479</v>
          </cell>
          <cell r="AFC48">
            <v>6.9249560547520339</v>
          </cell>
          <cell r="AFN48">
            <v>8.1777811064069752</v>
          </cell>
          <cell r="AFY48">
            <v>12.748625436667661</v>
          </cell>
          <cell r="AGJ48">
            <v>5.8891631151275963</v>
          </cell>
          <cell r="AGU48">
            <v>8.3458435650986029</v>
          </cell>
          <cell r="AHF48">
            <v>10.095965072538364</v>
          </cell>
          <cell r="AHQ48">
            <v>11.35393135313261</v>
          </cell>
          <cell r="AIB48">
            <v>16.746078086313634</v>
          </cell>
          <cell r="AIM48">
            <v>16.237465236311703</v>
          </cell>
          <cell r="AIX48">
            <v>17.603099159309441</v>
          </cell>
          <cell r="AJI48">
            <v>18.350818994010126</v>
          </cell>
          <cell r="AJT48">
            <v>21.913235594298957</v>
          </cell>
          <cell r="AKE48">
            <v>3.243484488359782</v>
          </cell>
          <cell r="AKP48">
            <v>4.50195646984338</v>
          </cell>
          <cell r="ALA48">
            <v>5.3971581886306792</v>
          </cell>
          <cell r="ALL48">
            <v>6.3702035351386144</v>
          </cell>
          <cell r="ALW48">
            <v>5.6498410754381352</v>
          </cell>
          <cell r="AMH48">
            <v>8.0085186521151908</v>
          </cell>
          <cell r="AMS48">
            <v>8.650773012104791</v>
          </cell>
          <cell r="AND48">
            <v>9.2799201402578664</v>
          </cell>
          <cell r="ANO48">
            <v>9.2515362037291222</v>
          </cell>
          <cell r="ANZ48">
            <v>0.95356229975191653</v>
          </cell>
          <cell r="AOK48">
            <v>3.2953802401735381</v>
          </cell>
          <cell r="AOV48">
            <v>5.9042487601077616</v>
          </cell>
          <cell r="APG48">
            <v>3.7486683052454097</v>
          </cell>
          <cell r="APR48">
            <v>8.895560631932268</v>
          </cell>
          <cell r="AQC48">
            <v>14.835764925726476</v>
          </cell>
          <cell r="AQN48">
            <v>8.3099849843552089</v>
          </cell>
          <cell r="AQY48">
            <v>21.918870397037214</v>
          </cell>
          <cell r="ARJ48">
            <v>2.356270125931573</v>
          </cell>
          <cell r="ARU48">
            <v>5.3346433574646221</v>
          </cell>
          <cell r="ASF48">
            <v>-0.70059264948571431</v>
          </cell>
          <cell r="ASQ48">
            <v>5.8458253990889961</v>
          </cell>
          <cell r="ATB48">
            <v>5.3398231913519068</v>
          </cell>
          <cell r="ATM48">
            <v>1.2316262551993169</v>
          </cell>
          <cell r="ATX48">
            <v>10.302284223506613</v>
          </cell>
          <cell r="AUI48">
            <v>-5.333365757249509</v>
          </cell>
          <cell r="AUT48">
            <v>2.8027272821576235</v>
          </cell>
          <cell r="AVE48">
            <v>1.9003702618497651</v>
          </cell>
          <cell r="AVP48">
            <v>4.6003990062460369</v>
          </cell>
          <cell r="AWA48">
            <v>6.9328474895114578</v>
          </cell>
          <cell r="AWL48">
            <v>6.410509664959223</v>
          </cell>
          <cell r="AWW48">
            <v>5.4759998115785002</v>
          </cell>
          <cell r="AXH48">
            <v>6.1920774837828345</v>
          </cell>
          <cell r="AXS48">
            <v>6.8974214382321453</v>
          </cell>
          <cell r="AYD48">
            <v>0.16520769911933264</v>
          </cell>
          <cell r="AYO48">
            <v>0.91582101303473051</v>
          </cell>
          <cell r="AYZ48">
            <v>-1.5719315895372226</v>
          </cell>
          <cell r="AZK48">
            <v>1.6949523226314416</v>
          </cell>
          <cell r="AZV48">
            <v>4.2647187472662056</v>
          </cell>
          <cell r="BAG48">
            <v>3.6915914233473606</v>
          </cell>
          <cell r="BAR48">
            <v>11.021605503332257</v>
          </cell>
          <cell r="BBC48">
            <v>12.917176974892834</v>
          </cell>
          <cell r="BBN48">
            <v>10.695135820223566</v>
          </cell>
          <cell r="BBY48">
            <v>10.371211764353223</v>
          </cell>
          <cell r="BCJ48">
            <v>13.055533625933757</v>
          </cell>
          <cell r="BCU48">
            <v>8.0166663908243834</v>
          </cell>
          <cell r="BDF48">
            <v>11.869838301252875</v>
          </cell>
          <cell r="BDQ48">
            <v>6.9951879313483722</v>
          </cell>
          <cell r="BEB48">
            <v>7.9530239654581871</v>
          </cell>
          <cell r="BEM48">
            <v>0.76546233925290785</v>
          </cell>
          <cell r="BEX48">
            <v>-0.30823986815553511</v>
          </cell>
          <cell r="BFI48">
            <v>29.364948972733544</v>
          </cell>
          <cell r="BFT48">
            <v>29.82935713789686</v>
          </cell>
          <cell r="BGE48">
            <v>21.176025613588251</v>
          </cell>
          <cell r="BGP48">
            <v>19.33520787732261</v>
          </cell>
          <cell r="BHA48">
            <v>22.411474675033613</v>
          </cell>
          <cell r="BHL48">
            <v>23.506845193320299</v>
          </cell>
          <cell r="BHW48">
            <v>0.17097956031422393</v>
          </cell>
          <cell r="BIH48">
            <v>-2.4955106668211378</v>
          </cell>
          <cell r="BIS48">
            <v>7.2846499285568473</v>
          </cell>
          <cell r="BJD48">
            <v>1.258471981483595</v>
          </cell>
          <cell r="BJO48">
            <v>12.257741513712119</v>
          </cell>
          <cell r="BJZ48">
            <v>5.1030822616860583</v>
          </cell>
          <cell r="BKK48">
            <v>2.1632631326712635</v>
          </cell>
          <cell r="BKV48">
            <v>8.3154541890064202</v>
          </cell>
          <cell r="BLG48">
            <v>5.9905748289358076</v>
          </cell>
          <cell r="BLR48">
            <v>8.004919717271946</v>
          </cell>
          <cell r="BMC48">
            <v>12.278747421463043</v>
          </cell>
          <cell r="BMN48">
            <v>1.3029146200049511</v>
          </cell>
          <cell r="BMY48">
            <v>6.948877973359739</v>
          </cell>
          <cell r="BNJ48">
            <v>8.6114513165952253</v>
          </cell>
          <cell r="BNU48">
            <v>2.8236460416497167</v>
          </cell>
          <cell r="BOF48">
            <v>10.365635844049804</v>
          </cell>
          <cell r="BOQ48">
            <v>6.7320792051558742</v>
          </cell>
          <cell r="BPB48">
            <v>10.694321106282599</v>
          </cell>
          <cell r="BPM48">
            <v>9.4210749446511866</v>
          </cell>
          <cell r="BPX48">
            <v>3.6869769340681775</v>
          </cell>
          <cell r="BQI48">
            <v>5.8056180798066901</v>
          </cell>
          <cell r="BQT48">
            <v>10.995520893281748</v>
          </cell>
          <cell r="BRE48">
            <v>-2.9767979859835347</v>
          </cell>
          <cell r="BRP48">
            <v>3.4770153715216883</v>
          </cell>
          <cell r="BSA48">
            <v>1.6696326191758086</v>
          </cell>
          <cell r="BSL48">
            <v>2.9722739768862945</v>
          </cell>
          <cell r="BSW48">
            <v>3.2181202151982147</v>
          </cell>
          <cell r="BTH48">
            <v>5.5000877872892566</v>
          </cell>
          <cell r="BTS48">
            <v>9.294899833785319</v>
          </cell>
          <cell r="BUD48">
            <v>8.1975984082621203</v>
          </cell>
          <cell r="BUO48">
            <v>10.281732814703705</v>
          </cell>
          <cell r="BUZ48">
            <v>11.387930941867834</v>
          </cell>
          <cell r="BVK48">
            <v>-7.0145610269421832</v>
          </cell>
          <cell r="BVV48">
            <v>0.33962492867876504</v>
          </cell>
          <cell r="BWG48">
            <v>-6.8251299830725136</v>
          </cell>
          <cell r="BWR48">
            <v>-3.8853012674200675</v>
          </cell>
          <cell r="BXC48">
            <v>-0.11597914231104697</v>
          </cell>
          <cell r="BXN48">
            <v>8.0301332193324004</v>
          </cell>
          <cell r="BXY48">
            <v>16.223861712474335</v>
          </cell>
          <cell r="BYJ48">
            <v>3.1535901617161022</v>
          </cell>
          <cell r="BYU48">
            <v>9.1940218238679634</v>
          </cell>
          <cell r="BZF48">
            <v>8.6580384439842124</v>
          </cell>
          <cell r="BZQ48">
            <v>17.608850031133095</v>
          </cell>
          <cell r="CAB48">
            <v>9.5188490158018553</v>
          </cell>
          <cell r="CAM48">
            <v>10.668806596546951</v>
          </cell>
          <cell r="CAX48">
            <v>3.3166029141884272</v>
          </cell>
          <cell r="CBI48">
            <v>0.63308915276556377</v>
          </cell>
          <cell r="CBT48">
            <v>2.3651926212870773</v>
          </cell>
          <cell r="CCE48">
            <v>5.7338002940292778</v>
          </cell>
          <cell r="CCP48">
            <v>4.9478554248286875</v>
          </cell>
          <cell r="CDA48">
            <v>5.3050382199188082</v>
          </cell>
          <cell r="CDL48">
            <v>2.4210645957431018</v>
          </cell>
          <cell r="CDW48">
            <v>2.0955622975745039</v>
          </cell>
          <cell r="CEH48">
            <v>4.8377219840783825</v>
          </cell>
          <cell r="CES48">
            <v>7.2461751087380106</v>
          </cell>
          <cell r="CFD48">
            <v>4.5283463436364455</v>
          </cell>
          <cell r="CFO48">
            <v>-2.9561698549505993</v>
          </cell>
          <cell r="CFZ48">
            <v>-3.4819903402105998</v>
          </cell>
          <cell r="CGK48">
            <v>-4.9496061034398613</v>
          </cell>
          <cell r="CGV48">
            <v>-10.698740031256873</v>
          </cell>
          <cell r="CHG48">
            <v>-6.8774298296860943</v>
          </cell>
          <cell r="CHR48">
            <v>2.776677112976238</v>
          </cell>
          <cell r="CIC48">
            <v>6.7942199879424852</v>
          </cell>
          <cell r="CIN48">
            <v>-5.3732454402459089</v>
          </cell>
          <cell r="CIY48">
            <v>-19.060619757190484</v>
          </cell>
          <cell r="CJJ48">
            <v>0.52743871432620915</v>
          </cell>
          <cell r="CJU48">
            <v>0.86860974666996682</v>
          </cell>
          <cell r="CKF48">
            <v>-5.9776387623637053</v>
          </cell>
          <cell r="CKQ48">
            <v>-6.450981198297483</v>
          </cell>
          <cell r="CLB48">
            <v>-4.3779074139727774</v>
          </cell>
          <cell r="CLM48">
            <v>-3.2843366805315113</v>
          </cell>
        </row>
        <row r="64">
          <cell r="J64">
            <v>23.835050527576428</v>
          </cell>
          <cell r="U64">
            <v>31.012872617714006</v>
          </cell>
          <cell r="AF64">
            <v>40.427262460575626</v>
          </cell>
          <cell r="AQ64">
            <v>40.421247328192088</v>
          </cell>
          <cell r="BB64">
            <v>45.521094779056419</v>
          </cell>
          <cell r="BM64">
            <v>50.810287269921766</v>
          </cell>
          <cell r="BX64">
            <v>49.422528844100654</v>
          </cell>
          <cell r="CI64">
            <v>51.172680906697643</v>
          </cell>
          <cell r="CT64">
            <v>50.764037653707526</v>
          </cell>
          <cell r="DE64">
            <v>34.206303959915402</v>
          </cell>
          <cell r="DP64">
            <v>41.004333864827352</v>
          </cell>
          <cell r="EA64">
            <v>45.348566528133716</v>
          </cell>
          <cell r="EL64">
            <v>52.007453792825594</v>
          </cell>
          <cell r="EW64">
            <v>66.20995808279082</v>
          </cell>
          <cell r="FH64">
            <v>71.351730384198305</v>
          </cell>
          <cell r="FS64">
            <v>81.455728557102404</v>
          </cell>
          <cell r="GD64">
            <v>80.831323826073785</v>
          </cell>
          <cell r="GO64">
            <v>90.41377064830705</v>
          </cell>
          <cell r="GZ64">
            <v>103.01573675167096</v>
          </cell>
          <cell r="HK64">
            <v>12.37037176249607</v>
          </cell>
          <cell r="HV64">
            <v>20.52310541320476</v>
          </cell>
          <cell r="IG64">
            <v>24.985666935876001</v>
          </cell>
          <cell r="IR64">
            <v>29.460795121158</v>
          </cell>
          <cell r="JC64">
            <v>46.675304901988305</v>
          </cell>
          <cell r="JN64">
            <v>51.869036520138032</v>
          </cell>
          <cell r="JY64">
            <v>54.845444255154611</v>
          </cell>
          <cell r="KJ64">
            <v>57.347166273810785</v>
          </cell>
          <cell r="KU64">
            <v>60.912173964756924</v>
          </cell>
          <cell r="LF64">
            <v>71.480410402851902</v>
          </cell>
          <cell r="LQ64">
            <v>-3.9526080992957349</v>
          </cell>
          <cell r="MB64">
            <v>-8.9278535242292243</v>
          </cell>
          <cell r="MM64">
            <v>4.850231231198042</v>
          </cell>
          <cell r="MX64">
            <v>16.377153973532817</v>
          </cell>
          <cell r="NI64">
            <v>6.2334573631516355</v>
          </cell>
          <cell r="NT64">
            <v>14.706733304249282</v>
          </cell>
          <cell r="OE64">
            <v>16.76234193722102</v>
          </cell>
          <cell r="OP64">
            <v>20.231668067003323</v>
          </cell>
          <cell r="PA64">
            <v>24.587354403141045</v>
          </cell>
          <cell r="PL64">
            <v>28.027356679977082</v>
          </cell>
          <cell r="PW64">
            <v>35.243784822479455</v>
          </cell>
          <cell r="QH64">
            <v>31.628222372636394</v>
          </cell>
          <cell r="QS64">
            <v>35.545271433450189</v>
          </cell>
          <cell r="RD64">
            <v>37.948740430615466</v>
          </cell>
          <cell r="RO64">
            <v>42.16409621296652</v>
          </cell>
          <cell r="RZ64">
            <v>44.861923913671198</v>
          </cell>
          <cell r="SK64">
            <v>19.442606738597309</v>
          </cell>
          <cell r="SV64">
            <v>23.239937258760417</v>
          </cell>
          <cell r="TG64">
            <v>26.587266418959761</v>
          </cell>
          <cell r="TR64">
            <v>28.657755870984207</v>
          </cell>
          <cell r="UC64">
            <v>35.090591595473761</v>
          </cell>
          <cell r="UN64">
            <v>32.824785859087569</v>
          </cell>
          <cell r="UY64">
            <v>38.65074252547285</v>
          </cell>
          <cell r="VJ64">
            <v>41.137511722868091</v>
          </cell>
          <cell r="VU64">
            <v>50.170845834850915</v>
          </cell>
          <cell r="WF64">
            <v>12.283135495548331</v>
          </cell>
          <cell r="WQ64">
            <v>15.756795001299967</v>
          </cell>
          <cell r="XB64">
            <v>19.781328110349872</v>
          </cell>
          <cell r="XM64">
            <v>23.495339291879244</v>
          </cell>
          <cell r="XX64">
            <v>29.637305931346475</v>
          </cell>
          <cell r="YI64">
            <v>32.783734522142474</v>
          </cell>
          <cell r="YT64">
            <v>34.31616118189438</v>
          </cell>
          <cell r="ZE64">
            <v>35.317799242579717</v>
          </cell>
          <cell r="ZP64">
            <v>36.922645408289085</v>
          </cell>
          <cell r="AAA64">
            <v>40.874514938865772</v>
          </cell>
          <cell r="AAL64">
            <v>18.902091399349999</v>
          </cell>
          <cell r="AAW64">
            <v>20.785933948779263</v>
          </cell>
          <cell r="ABH64">
            <v>23.148117528945068</v>
          </cell>
          <cell r="ABS64">
            <v>37.576885831243779</v>
          </cell>
          <cell r="ACD64">
            <v>5.0552654219845143</v>
          </cell>
          <cell r="ACO64">
            <v>8.73062128613463</v>
          </cell>
          <cell r="ACZ64">
            <v>13.091454938433985</v>
          </cell>
          <cell r="ADK64">
            <v>16.476940678508676</v>
          </cell>
          <cell r="ADV64">
            <v>16.944517193027583</v>
          </cell>
          <cell r="AEG64">
            <v>17.330874262575442</v>
          </cell>
          <cell r="AER64">
            <v>19.055682608771242</v>
          </cell>
          <cell r="AFC64">
            <v>20.297544618032223</v>
          </cell>
          <cell r="AFN64">
            <v>22.022352964228027</v>
          </cell>
          <cell r="AFY64">
            <v>29.240767964677374</v>
          </cell>
          <cell r="AGJ64">
            <v>9.5705607999903926</v>
          </cell>
          <cell r="AGU64">
            <v>14.548475739262063</v>
          </cell>
          <cell r="AHF64">
            <v>17.535880054580431</v>
          </cell>
          <cell r="AHQ64">
            <v>20.488461865609803</v>
          </cell>
          <cell r="AIB64">
            <v>25.806800225672507</v>
          </cell>
          <cell r="AIM64">
            <v>26.928280926837534</v>
          </cell>
          <cell r="AIX64">
            <v>29.252475409756933</v>
          </cell>
          <cell r="AJI64">
            <v>29.798657104337728</v>
          </cell>
          <cell r="AJT64">
            <v>35.0753417840086</v>
          </cell>
          <cell r="AKE64">
            <v>7.0737956830341373</v>
          </cell>
          <cell r="AKP64">
            <v>11.429901480490825</v>
          </cell>
          <cell r="ALA64">
            <v>13.055314091482124</v>
          </cell>
          <cell r="ALL64">
            <v>15.903036985938884</v>
          </cell>
          <cell r="ALW64">
            <v>15.500465405388058</v>
          </cell>
          <cell r="AMH64">
            <v>18.378518126552454</v>
          </cell>
          <cell r="AMS64">
            <v>19.153595016807348</v>
          </cell>
          <cell r="AND64">
            <v>19.468880531487297</v>
          </cell>
          <cell r="ANO64">
            <v>22.235420323518095</v>
          </cell>
          <cell r="ANZ64">
            <v>2.8933453972307932</v>
          </cell>
          <cell r="AOK64">
            <v>6.7617164617238075</v>
          </cell>
          <cell r="AOV64">
            <v>11.285356255262194</v>
          </cell>
          <cell r="APG64">
            <v>9.5636606119586745</v>
          </cell>
          <cell r="APR64">
            <v>16.09014250315224</v>
          </cell>
          <cell r="AQC64">
            <v>21.855823014761647</v>
          </cell>
          <cell r="AQN64">
            <v>16.578763313587704</v>
          </cell>
          <cell r="AQY64">
            <v>30.611856143914213</v>
          </cell>
          <cell r="ARJ64">
            <v>2.9878843247759801</v>
          </cell>
          <cell r="ARU64">
            <v>8.1842864852338657</v>
          </cell>
          <cell r="ASF64">
            <v>2.9907592042239926</v>
          </cell>
          <cell r="ASQ64">
            <v>10.982445428018476</v>
          </cell>
          <cell r="ATB64">
            <v>12.127477185513097</v>
          </cell>
          <cell r="ATM64">
            <v>9.198373069287376</v>
          </cell>
          <cell r="ATX64">
            <v>19.127321223917352</v>
          </cell>
          <cell r="AUI64">
            <v>-3.7805806390233756</v>
          </cell>
          <cell r="AUT64">
            <v>7.2426508212792129</v>
          </cell>
          <cell r="AVE64">
            <v>8.0043062613754969</v>
          </cell>
          <cell r="AVP64">
            <v>11.673502887053205</v>
          </cell>
          <cell r="AWA64">
            <v>15.233902968562479</v>
          </cell>
          <cell r="AWL64">
            <v>15.000169800272257</v>
          </cell>
          <cell r="AWW64">
            <v>14.384901607273004</v>
          </cell>
          <cell r="AXH64">
            <v>15.068914849769381</v>
          </cell>
          <cell r="AXS64">
            <v>17.068703393953683</v>
          </cell>
          <cell r="AYD64">
            <v>2.9528718886872167</v>
          </cell>
          <cell r="AYO64">
            <v>6.7540538022719936</v>
          </cell>
          <cell r="AYZ64">
            <v>6.8088534274425569</v>
          </cell>
          <cell r="AZK64">
            <v>10.329729344651282</v>
          </cell>
          <cell r="AZV64">
            <v>13.891704980737929</v>
          </cell>
          <cell r="BAG64">
            <v>13.575538348991453</v>
          </cell>
          <cell r="BAR64">
            <v>13.498409389092838</v>
          </cell>
          <cell r="BBC64">
            <v>17.075410981966662</v>
          </cell>
          <cell r="BBN64">
            <v>16.386424502222262</v>
          </cell>
          <cell r="BBY64">
            <v>16.671732119198463</v>
          </cell>
          <cell r="BCJ64">
            <v>20.837223327050985</v>
          </cell>
          <cell r="BCU64">
            <v>7.9311349402261975</v>
          </cell>
          <cell r="BDF64">
            <v>15.784513655548215</v>
          </cell>
          <cell r="BDQ64">
            <v>11.417205690096864</v>
          </cell>
          <cell r="BEB64">
            <v>13.666469233214851</v>
          </cell>
          <cell r="BEM64">
            <v>6.9827725768186237</v>
          </cell>
          <cell r="BEX64">
            <v>7.8779058466676313</v>
          </cell>
          <cell r="BFI64">
            <v>29.137361676055892</v>
          </cell>
          <cell r="BFT64">
            <v>30.450513367973098</v>
          </cell>
          <cell r="BGE64">
            <v>22.524731743983654</v>
          </cell>
          <cell r="BGP64">
            <v>21.821248666534551</v>
          </cell>
          <cell r="BHA64">
            <v>25.968619625500875</v>
          </cell>
          <cell r="BHL64">
            <v>28.285329019698981</v>
          </cell>
          <cell r="BHW64">
            <v>0.59319181885661931</v>
          </cell>
          <cell r="BIH64">
            <v>0.99787155293695606</v>
          </cell>
          <cell r="BIS64">
            <v>12.287902617412767</v>
          </cell>
          <cell r="BJD64">
            <v>2.5616502749222887</v>
          </cell>
          <cell r="BJO64">
            <v>17.0545319956498</v>
          </cell>
          <cell r="BJZ64">
            <v>13.29804237472349</v>
          </cell>
          <cell r="BKK64">
            <v>5.3648038844515762</v>
          </cell>
          <cell r="BKV64">
            <v>15.923430652079665</v>
          </cell>
          <cell r="BLG64">
            <v>14.815753732708234</v>
          </cell>
          <cell r="BLR64">
            <v>16.371155817904377</v>
          </cell>
          <cell r="BMC64">
            <v>22.675448995492012</v>
          </cell>
          <cell r="BMN64">
            <v>4.5977274167926963</v>
          </cell>
          <cell r="BMY64">
            <v>14.718168831271296</v>
          </cell>
          <cell r="BNJ64">
            <v>18.960670309015089</v>
          </cell>
          <cell r="BNU64">
            <v>2.2398867770765429</v>
          </cell>
          <cell r="BOF64">
            <v>19.65936552993978</v>
          </cell>
          <cell r="BOQ64">
            <v>9.3712714053895816</v>
          </cell>
          <cell r="BPB64">
            <v>18.415140921465031</v>
          </cell>
          <cell r="BPM64">
            <v>19.007741781918007</v>
          </cell>
          <cell r="BPX64">
            <v>5.51101563798637</v>
          </cell>
          <cell r="BQI64">
            <v>12.63538654692899</v>
          </cell>
          <cell r="BQT64">
            <v>20.847683488801461</v>
          </cell>
          <cell r="BRE64">
            <v>-1.0203431892027546</v>
          </cell>
          <cell r="BRP64">
            <v>11.598944392033921</v>
          </cell>
          <cell r="BSA64">
            <v>12.795160803247757</v>
          </cell>
          <cell r="BSL64">
            <v>13.289880728421492</v>
          </cell>
          <cell r="BSW64">
            <v>6.4109872907154424</v>
          </cell>
          <cell r="BTH64">
            <v>12.674808409205584</v>
          </cell>
          <cell r="BTS64">
            <v>18.671969844701877</v>
          </cell>
          <cell r="BUD64">
            <v>10.552246161736601</v>
          </cell>
          <cell r="BUO64">
            <v>18.270996977600188</v>
          </cell>
          <cell r="BUZ64">
            <v>21.266100153910031</v>
          </cell>
          <cell r="BVK64">
            <v>-2.9195295184727019</v>
          </cell>
          <cell r="BVV64">
            <v>11.049699164085022</v>
          </cell>
          <cell r="BWG64">
            <v>-1.6481560269930029</v>
          </cell>
          <cell r="BWR64">
            <v>5.6377190137595194</v>
          </cell>
          <cell r="BXC64">
            <v>10.607048659908378</v>
          </cell>
          <cell r="BXN64">
            <v>10.711775788057386</v>
          </cell>
          <cell r="BXY64">
            <v>26.386422458046862</v>
          </cell>
          <cell r="BYJ64">
            <v>6.4076565461610588</v>
          </cell>
          <cell r="BYU64">
            <v>20.708596360580973</v>
          </cell>
          <cell r="BZF64">
            <v>12.068232060034283</v>
          </cell>
          <cell r="BZQ64">
            <v>29.023654419380239</v>
          </cell>
          <cell r="CAB64">
            <v>12.739396257363552</v>
          </cell>
          <cell r="CAM64">
            <v>16.369631621463295</v>
          </cell>
          <cell r="CAX64">
            <v>14.261953730287765</v>
          </cell>
          <cell r="CBI64">
            <v>2.797665074497206</v>
          </cell>
          <cell r="CBT64">
            <v>9.640218705098814</v>
          </cell>
          <cell r="CCE64">
            <v>13.849732983182202</v>
          </cell>
          <cell r="CCP64">
            <v>7.5260930082158373</v>
          </cell>
          <cell r="CDA64">
            <v>13.196342169451997</v>
          </cell>
          <cell r="CDL64">
            <v>9.3138605356181792</v>
          </cell>
          <cell r="CDW64">
            <v>10.414012418345173</v>
          </cell>
          <cell r="CEH64">
            <v>9.3597759791323032</v>
          </cell>
          <cell r="CES64">
            <v>14.691931127744448</v>
          </cell>
          <cell r="CFD64">
            <v>13.30214227987987</v>
          </cell>
          <cell r="CFO64">
            <v>2.3903269337458632</v>
          </cell>
          <cell r="CFZ64">
            <v>5.8260654128704727</v>
          </cell>
          <cell r="CGK64">
            <v>5.335752977133847</v>
          </cell>
          <cell r="CGV64">
            <v>-3.7322987954005651</v>
          </cell>
          <cell r="CHG64">
            <v>4.6590179407464047</v>
          </cell>
          <cell r="CHR64">
            <v>5.5508796790418184</v>
          </cell>
          <cell r="CIC64">
            <v>15.40336750918329</v>
          </cell>
          <cell r="CIN64">
            <v>-9.0258206163281923E-2</v>
          </cell>
          <cell r="CIY64">
            <v>-11.096924097039174</v>
          </cell>
          <cell r="CJJ64">
            <v>6.9535496108655384</v>
          </cell>
          <cell r="CJU64">
            <v>10.34780156146285</v>
          </cell>
          <cell r="CKF64">
            <v>-0.78825663604953422</v>
          </cell>
          <cell r="CKQ64">
            <v>4.5679263525568947</v>
          </cell>
          <cell r="CLB64">
            <v>1.9670181245433958</v>
          </cell>
          <cell r="CLM64">
            <v>8.5479830542872595</v>
          </cell>
        </row>
        <row r="80">
          <cell r="J80">
            <v>27.513386719229967</v>
          </cell>
          <cell r="U80">
            <v>44.008471274664778</v>
          </cell>
          <cell r="AF80">
            <v>56.541628142530485</v>
          </cell>
          <cell r="AQ80">
            <v>57.94215751339074</v>
          </cell>
          <cell r="BB80">
            <v>64.801234109586318</v>
          </cell>
          <cell r="BM80">
            <v>67.903767547140447</v>
          </cell>
          <cell r="BX80">
            <v>68.034126094936852</v>
          </cell>
          <cell r="CI80">
            <v>69.984890246445246</v>
          </cell>
          <cell r="CT80">
            <v>68.790474452666828</v>
          </cell>
          <cell r="DE80">
            <v>43.41065505045303</v>
          </cell>
          <cell r="DP80">
            <v>55.324167684788655</v>
          </cell>
          <cell r="EA80">
            <v>61.792273109080583</v>
          </cell>
          <cell r="EL80">
            <v>69.764436288544474</v>
          </cell>
          <cell r="EW80">
            <v>93.604044531875644</v>
          </cell>
          <cell r="FH80">
            <v>102.40967514884537</v>
          </cell>
          <cell r="FS80">
            <v>106.64734776399656</v>
          </cell>
          <cell r="GD80">
            <v>106.38369119308896</v>
          </cell>
          <cell r="GO80">
            <v>116.51447002041492</v>
          </cell>
          <cell r="GZ80">
            <v>138.18707305502218</v>
          </cell>
          <cell r="HK80">
            <v>20.263886299116084</v>
          </cell>
          <cell r="HV80">
            <v>30.003051231862525</v>
          </cell>
          <cell r="IG80">
            <v>37.575675242110194</v>
          </cell>
          <cell r="IR80">
            <v>43.069103547152842</v>
          </cell>
          <cell r="JC80">
            <v>63.521708095141868</v>
          </cell>
          <cell r="JN80">
            <v>71.318725517640715</v>
          </cell>
          <cell r="JY80">
            <v>75.125456702354484</v>
          </cell>
          <cell r="KJ80">
            <v>78.868316558465665</v>
          </cell>
          <cell r="KU80">
            <v>82.157818581488996</v>
          </cell>
          <cell r="LF80">
            <v>92.706318533527295</v>
          </cell>
          <cell r="LQ80">
            <v>-0.63228299686243006</v>
          </cell>
          <cell r="MB80">
            <v>-2.1476222817388457</v>
          </cell>
          <cell r="MM80">
            <v>15.187389469014942</v>
          </cell>
          <cell r="MX80">
            <v>34.054041861110996</v>
          </cell>
          <cell r="NI80">
            <v>25.200993732088325</v>
          </cell>
          <cell r="NT80">
            <v>36.032825995113882</v>
          </cell>
          <cell r="OE80">
            <v>20.408799467160943</v>
          </cell>
          <cell r="OP80">
            <v>26.115750046331641</v>
          </cell>
          <cell r="PA80">
            <v>30.673973034432329</v>
          </cell>
          <cell r="PL80">
            <v>34.623728901148695</v>
          </cell>
          <cell r="PW80">
            <v>46.067155890397331</v>
          </cell>
          <cell r="QH80">
            <v>42.95095483939965</v>
          </cell>
          <cell r="QS80">
            <v>48.2656229665835</v>
          </cell>
          <cell r="RD80">
            <v>56.962047630995812</v>
          </cell>
          <cell r="RO80">
            <v>55.70287000997353</v>
          </cell>
          <cell r="RZ80">
            <v>62.192881331659244</v>
          </cell>
          <cell r="SK80">
            <v>23.963472552039715</v>
          </cell>
          <cell r="SV80">
            <v>28.967864361197421</v>
          </cell>
          <cell r="TG80">
            <v>33.90140354971664</v>
          </cell>
          <cell r="TR80">
            <v>37.223771331380107</v>
          </cell>
          <cell r="UC80">
            <v>45.991570784610673</v>
          </cell>
          <cell r="UN80">
            <v>44.182030175784732</v>
          </cell>
          <cell r="UY80">
            <v>50.970641700622942</v>
          </cell>
          <cell r="VJ80">
            <v>53.762831891974898</v>
          </cell>
          <cell r="VU80">
            <v>64.524703760601057</v>
          </cell>
          <cell r="WF80">
            <v>17.953006455177142</v>
          </cell>
          <cell r="WQ80">
            <v>22.399808006192693</v>
          </cell>
          <cell r="XB80">
            <v>26.989397398887505</v>
          </cell>
          <cell r="XM80">
            <v>31.139579158401681</v>
          </cell>
          <cell r="XX80">
            <v>40.957257407944034</v>
          </cell>
          <cell r="YI80">
            <v>44.994036715081464</v>
          </cell>
          <cell r="YT80">
            <v>46.850862078023184</v>
          </cell>
          <cell r="ZE80">
            <v>48.718181765743338</v>
          </cell>
          <cell r="ZP80">
            <v>50.407078733622441</v>
          </cell>
          <cell r="AAA80">
            <v>57.737318692523644</v>
          </cell>
          <cell r="AAL80">
            <v>23.825811585640029</v>
          </cell>
          <cell r="AAW80">
            <v>27.040512635254441</v>
          </cell>
          <cell r="ABH80">
            <v>30.187263766880566</v>
          </cell>
          <cell r="ABS80">
            <v>51.96606055012623</v>
          </cell>
          <cell r="ACD80">
            <v>10.189894898122876</v>
          </cell>
          <cell r="ACO80">
            <v>15.565511459296678</v>
          </cell>
          <cell r="ACZ80">
            <v>20.456781860866858</v>
          </cell>
          <cell r="ADK80">
            <v>24.724841332170637</v>
          </cell>
          <cell r="ADV80">
            <v>26.873930435429667</v>
          </cell>
          <cell r="AEG80">
            <v>28.247853259326892</v>
          </cell>
          <cell r="AER80">
            <v>30.542304375235243</v>
          </cell>
          <cell r="AFC80">
            <v>31.916227199132468</v>
          </cell>
          <cell r="AFN80">
            <v>34.21067831504083</v>
          </cell>
          <cell r="AFY80">
            <v>43.387407109559483</v>
          </cell>
          <cell r="AGJ80">
            <v>15.316602664872809</v>
          </cell>
          <cell r="AGU80">
            <v>20.541019278589694</v>
          </cell>
          <cell r="AHF80">
            <v>23.805289784102012</v>
          </cell>
          <cell r="AHQ80">
            <v>27.06866906177336</v>
          </cell>
          <cell r="AIB80">
            <v>34.299412732637386</v>
          </cell>
          <cell r="AIM80">
            <v>35.060775945348524</v>
          </cell>
          <cell r="AIX80">
            <v>37.550038683242946</v>
          </cell>
          <cell r="AJI80">
            <v>38.726244004072036</v>
          </cell>
          <cell r="AJT80">
            <v>44.835501888757925</v>
          </cell>
          <cell r="AKE80">
            <v>11.264304209755329</v>
          </cell>
          <cell r="AKP80">
            <v>17.802779641854684</v>
          </cell>
          <cell r="ALA80">
            <v>19.783743485639242</v>
          </cell>
          <cell r="ALL80">
            <v>24.1988328368192</v>
          </cell>
          <cell r="ALW80">
            <v>25.151573306261088</v>
          </cell>
          <cell r="AMH80">
            <v>28.371600417780641</v>
          </cell>
          <cell r="AMS80">
            <v>29.980501686285486</v>
          </cell>
          <cell r="AND80">
            <v>30.869975558304436</v>
          </cell>
          <cell r="ANO80">
            <v>31.45165177805881</v>
          </cell>
          <cell r="ANZ80">
            <v>8.92956052405283</v>
          </cell>
          <cell r="AOK80">
            <v>12.869791246548038</v>
          </cell>
          <cell r="AOV80">
            <v>16.425177022345355</v>
          </cell>
          <cell r="APG80">
            <v>17.161613530718395</v>
          </cell>
          <cell r="APR80">
            <v>24.233654035349222</v>
          </cell>
          <cell r="AQC80">
            <v>30.424789120641424</v>
          </cell>
          <cell r="AQN80">
            <v>25.742420296077601</v>
          </cell>
          <cell r="AQY80">
            <v>40.802225460270606</v>
          </cell>
          <cell r="ARJ80">
            <v>8.145679991232285</v>
          </cell>
          <cell r="ARU80">
            <v>14.296984442892692</v>
          </cell>
          <cell r="ASF80">
            <v>9.2703928898676011</v>
          </cell>
          <cell r="ASQ80">
            <v>17.083130542010842</v>
          </cell>
          <cell r="ATB80">
            <v>18.743140148522844</v>
          </cell>
          <cell r="ATM80">
            <v>17.220815231542783</v>
          </cell>
          <cell r="ATX80">
            <v>28.358519919662715</v>
          </cell>
          <cell r="AUI80">
            <v>0.59291961865947274</v>
          </cell>
          <cell r="AUT80">
            <v>13.885350139304396</v>
          </cell>
          <cell r="AVE80">
            <v>28.074054502108986</v>
          </cell>
          <cell r="AVP80">
            <v>18.98761342625961</v>
          </cell>
          <cell r="AWA80">
            <v>23.546771952498059</v>
          </cell>
          <cell r="AWL80">
            <v>23.560461936191366</v>
          </cell>
          <cell r="AWW80">
            <v>22.807903975450397</v>
          </cell>
          <cell r="AXH80">
            <v>24.066991332843941</v>
          </cell>
          <cell r="AXS80">
            <v>26.805234294234811</v>
          </cell>
          <cell r="AYD80">
            <v>8.2984938563392223</v>
          </cell>
          <cell r="AYO80">
            <v>13.245499258470298</v>
          </cell>
          <cell r="AYZ80">
            <v>14.009400348557158</v>
          </cell>
          <cell r="AZK80">
            <v>18.279061798506902</v>
          </cell>
          <cell r="AZV80">
            <v>21.962156339997094</v>
          </cell>
          <cell r="BAG80">
            <v>21.941839821643725</v>
          </cell>
          <cell r="BAR80">
            <v>17.824358768693294</v>
          </cell>
          <cell r="BBC80">
            <v>22.651789268547727</v>
          </cell>
          <cell r="BBN80">
            <v>21.825745431053011</v>
          </cell>
          <cell r="BBY80">
            <v>23.51800383991176</v>
          </cell>
          <cell r="BCJ80">
            <v>28.17384333996295</v>
          </cell>
          <cell r="BCU80">
            <v>9.7036084416438388</v>
          </cell>
          <cell r="BDF80">
            <v>21.626659239621116</v>
          </cell>
          <cell r="BDQ80">
            <v>17.149063323064713</v>
          </cell>
          <cell r="BEB80">
            <v>19.667216200710737</v>
          </cell>
          <cell r="BEM80">
            <v>13.7890620498729</v>
          </cell>
          <cell r="BEX80">
            <v>14.714067976840772</v>
          </cell>
          <cell r="BFI80">
            <v>34.947809452405622</v>
          </cell>
          <cell r="BFT80">
            <v>36.935011469147966</v>
          </cell>
          <cell r="BGE80">
            <v>29.802715538855697</v>
          </cell>
          <cell r="BGP80">
            <v>29.022954910566344</v>
          </cell>
          <cell r="BHA80">
            <v>33.128631466996964</v>
          </cell>
          <cell r="BHL80">
            <v>37.2831310576993</v>
          </cell>
          <cell r="BHW80">
            <v>6.3658424173904642</v>
          </cell>
          <cell r="BIH80">
            <v>8.9164806292232637</v>
          </cell>
          <cell r="BIS80">
            <v>20.79084133519725</v>
          </cell>
          <cell r="BJD80">
            <v>5.2178328695763181</v>
          </cell>
          <cell r="BJO80">
            <v>21.420199485543588</v>
          </cell>
          <cell r="BJZ80">
            <v>19.403087688206131</v>
          </cell>
          <cell r="BKK80">
            <v>6.7256509018516617</v>
          </cell>
          <cell r="BKV80">
            <v>20.141708598333274</v>
          </cell>
          <cell r="BLG80">
            <v>21.007279977388517</v>
          </cell>
          <cell r="BLR80">
            <v>22.230816469137817</v>
          </cell>
          <cell r="BMC80">
            <v>29.695677188018028</v>
          </cell>
          <cell r="BMN80">
            <v>9.3185097514141226</v>
          </cell>
          <cell r="BMY80">
            <v>21.400065998887086</v>
          </cell>
          <cell r="BNJ80">
            <v>27.418592697760349</v>
          </cell>
          <cell r="BNU80">
            <v>3.3787932830764769</v>
          </cell>
          <cell r="BOF80">
            <v>27.581236473809057</v>
          </cell>
          <cell r="BOQ80">
            <v>14.357359250166635</v>
          </cell>
          <cell r="BPB80">
            <v>26.097907016632924</v>
          </cell>
          <cell r="BPM80">
            <v>28.279030738792251</v>
          </cell>
          <cell r="BPX80">
            <v>9.1031546568683623</v>
          </cell>
          <cell r="BQI80">
            <v>17.53617536196008</v>
          </cell>
          <cell r="BQT80">
            <v>26.40440724430653</v>
          </cell>
          <cell r="BRE80">
            <v>4.0252700538246753</v>
          </cell>
          <cell r="BRP80">
            <v>19.136369680480893</v>
          </cell>
          <cell r="BSA80">
            <v>22.711958584461545</v>
          </cell>
          <cell r="BSL80">
            <v>20.330062698942733</v>
          </cell>
          <cell r="BSW80">
            <v>10.929865077886321</v>
          </cell>
          <cell r="BTH80">
            <v>18.630105256488871</v>
          </cell>
          <cell r="BTS80">
            <v>25.88480174597446</v>
          </cell>
          <cell r="BUD80">
            <v>13.440958626614739</v>
          </cell>
          <cell r="BUO80">
            <v>23.382826050219599</v>
          </cell>
          <cell r="BUZ80">
            <v>27.393225055044429</v>
          </cell>
          <cell r="BVK80">
            <v>0.50839833640592713</v>
          </cell>
          <cell r="BVV80">
            <v>18.067694724579891</v>
          </cell>
          <cell r="BWG80">
            <v>2.5705416909766821</v>
          </cell>
          <cell r="BWR80">
            <v>13.223590839761098</v>
          </cell>
          <cell r="BXC80">
            <v>18.403071715728796</v>
          </cell>
          <cell r="BXN80">
            <v>14.557360395994795</v>
          </cell>
          <cell r="BXY80">
            <v>34.923198732463419</v>
          </cell>
          <cell r="BYJ80">
            <v>10.414232089573609</v>
          </cell>
          <cell r="BYU80">
            <v>29.583549595799077</v>
          </cell>
          <cell r="BZF80">
            <v>16.107727105576767</v>
          </cell>
          <cell r="BZQ80">
            <v>35.414679213217831</v>
          </cell>
          <cell r="CAB80">
            <v>18.209597940815815</v>
          </cell>
          <cell r="CAM80">
            <v>23.63056668785163</v>
          </cell>
          <cell r="CAX80">
            <v>23.742493587498053</v>
          </cell>
          <cell r="CBI80">
            <v>8.9313247750756428</v>
          </cell>
          <cell r="CBT80">
            <v>16.808685034682682</v>
          </cell>
          <cell r="CCE80">
            <v>22.058716871047402</v>
          </cell>
          <cell r="CCP80">
            <v>10.863080140398628</v>
          </cell>
          <cell r="CDA80">
            <v>21.398078797606704</v>
          </cell>
          <cell r="CDL80">
            <v>18.157118713238706</v>
          </cell>
          <cell r="CDW80">
            <v>19.344415437180448</v>
          </cell>
          <cell r="CEH80">
            <v>15.430802019754481</v>
          </cell>
          <cell r="CES80">
            <v>22.237674025650954</v>
          </cell>
          <cell r="CFD80">
            <v>22.767008039622674</v>
          </cell>
          <cell r="CFO80">
            <v>7.5392476988049735</v>
          </cell>
          <cell r="CFZ80">
            <v>12.377495106294543</v>
          </cell>
          <cell r="CGK80">
            <v>13.26775577519275</v>
          </cell>
          <cell r="CGV80">
            <v>1.7401607843677396</v>
          </cell>
          <cell r="CHG80">
            <v>11.399979869303841</v>
          </cell>
          <cell r="CHR80">
            <v>11.458516351302832</v>
          </cell>
          <cell r="CIC80">
            <v>21.791907066043624</v>
          </cell>
          <cell r="CIN80">
            <v>3.0556043603474223</v>
          </cell>
          <cell r="CIY80">
            <v>-3.5618404002065671</v>
          </cell>
          <cell r="CJJ80">
            <v>7.9224371003707459</v>
          </cell>
          <cell r="CJU80">
            <v>14.546627141015655</v>
          </cell>
          <cell r="CKF80">
            <v>0.97174696972179542</v>
          </cell>
          <cell r="CKQ80">
            <v>12.538235206549272</v>
          </cell>
          <cell r="CLB80">
            <v>5.3875129511388753</v>
          </cell>
          <cell r="CLM80">
            <v>13.454174908450153</v>
          </cell>
        </row>
      </sheetData>
      <sheetData sheetId="3">
        <row r="2">
          <cell r="B2">
            <v>1</v>
          </cell>
          <cell r="C2">
            <v>2</v>
          </cell>
          <cell r="D2">
            <v>3</v>
          </cell>
          <cell r="E2">
            <v>4</v>
          </cell>
          <cell r="F2">
            <v>8</v>
          </cell>
          <cell r="G2">
            <v>9</v>
          </cell>
          <cell r="H2">
            <v>10</v>
          </cell>
          <cell r="I2">
            <v>11</v>
          </cell>
          <cell r="J2">
            <v>14</v>
          </cell>
          <cell r="K2">
            <v>15</v>
          </cell>
          <cell r="L2">
            <v>16</v>
          </cell>
          <cell r="M2">
            <v>17</v>
          </cell>
          <cell r="N2">
            <v>18</v>
          </cell>
          <cell r="O2">
            <v>21</v>
          </cell>
          <cell r="P2">
            <v>22</v>
          </cell>
          <cell r="Q2">
            <v>23</v>
          </cell>
          <cell r="R2">
            <v>24</v>
          </cell>
          <cell r="S2">
            <v>25</v>
          </cell>
          <cell r="T2">
            <v>28</v>
          </cell>
          <cell r="U2">
            <v>29</v>
          </cell>
          <cell r="V2">
            <v>30</v>
          </cell>
          <cell r="W2">
            <v>31</v>
          </cell>
          <cell r="X2">
            <v>32</v>
          </cell>
          <cell r="Y2">
            <v>35</v>
          </cell>
          <cell r="Z2">
            <v>36</v>
          </cell>
          <cell r="AA2">
            <v>37</v>
          </cell>
          <cell r="AB2">
            <v>38</v>
          </cell>
          <cell r="AC2">
            <v>39</v>
          </cell>
          <cell r="AD2">
            <v>42</v>
          </cell>
          <cell r="AE2">
            <v>43</v>
          </cell>
          <cell r="AF2">
            <v>44</v>
          </cell>
          <cell r="AG2">
            <v>46</v>
          </cell>
          <cell r="AH2">
            <v>52</v>
          </cell>
          <cell r="AI2">
            <v>53</v>
          </cell>
          <cell r="AJ2">
            <v>56</v>
          </cell>
          <cell r="AK2">
            <v>57</v>
          </cell>
          <cell r="AL2">
            <v>58</v>
          </cell>
          <cell r="AM2">
            <v>59</v>
          </cell>
          <cell r="AN2">
            <v>60</v>
          </cell>
          <cell r="AO2">
            <v>63</v>
          </cell>
          <cell r="AP2">
            <v>64</v>
          </cell>
          <cell r="AQ2">
            <v>65</v>
          </cell>
          <cell r="AR2">
            <v>66</v>
          </cell>
          <cell r="AS2">
            <v>67</v>
          </cell>
          <cell r="AT2">
            <v>70</v>
          </cell>
          <cell r="AU2">
            <v>71</v>
          </cell>
          <cell r="AV2">
            <v>72</v>
          </cell>
          <cell r="AW2">
            <v>73</v>
          </cell>
          <cell r="AX2">
            <v>74</v>
          </cell>
          <cell r="AY2">
            <v>77</v>
          </cell>
          <cell r="AZ2">
            <v>78</v>
          </cell>
          <cell r="BA2">
            <v>79</v>
          </cell>
          <cell r="BB2">
            <v>80</v>
          </cell>
          <cell r="BC2">
            <v>84</v>
          </cell>
          <cell r="BD2">
            <v>85</v>
          </cell>
          <cell r="BE2">
            <v>86</v>
          </cell>
          <cell r="BF2">
            <v>87</v>
          </cell>
          <cell r="BG2">
            <v>88</v>
          </cell>
          <cell r="BH2">
            <v>91</v>
          </cell>
          <cell r="BI2">
            <v>92</v>
          </cell>
          <cell r="BJ2">
            <v>93</v>
          </cell>
          <cell r="BK2">
            <v>94</v>
          </cell>
          <cell r="BL2">
            <v>95</v>
          </cell>
          <cell r="BM2">
            <v>99</v>
          </cell>
          <cell r="BN2">
            <v>100</v>
          </cell>
          <cell r="BO2">
            <v>101</v>
          </cell>
          <cell r="BP2">
            <v>102</v>
          </cell>
          <cell r="BQ2">
            <v>112</v>
          </cell>
          <cell r="BR2">
            <v>113</v>
          </cell>
          <cell r="BS2">
            <v>114</v>
          </cell>
          <cell r="BT2">
            <v>115</v>
          </cell>
          <cell r="BU2">
            <v>116</v>
          </cell>
          <cell r="BV2">
            <v>119</v>
          </cell>
          <cell r="BW2">
            <v>120</v>
          </cell>
          <cell r="BX2">
            <v>121</v>
          </cell>
          <cell r="BY2">
            <v>122</v>
          </cell>
          <cell r="BZ2">
            <v>123</v>
          </cell>
          <cell r="CA2">
            <v>126</v>
          </cell>
          <cell r="CB2">
            <v>127</v>
          </cell>
          <cell r="CC2">
            <v>128</v>
          </cell>
          <cell r="CD2">
            <v>129</v>
          </cell>
          <cell r="CE2">
            <v>130</v>
          </cell>
          <cell r="CF2">
            <v>133</v>
          </cell>
          <cell r="CG2">
            <v>134</v>
          </cell>
          <cell r="CH2">
            <v>135</v>
          </cell>
          <cell r="CI2">
            <v>136</v>
          </cell>
          <cell r="CJ2">
            <v>140</v>
          </cell>
          <cell r="CK2">
            <v>141</v>
          </cell>
          <cell r="CL2">
            <v>143</v>
          </cell>
          <cell r="CM2">
            <v>144</v>
          </cell>
          <cell r="CN2">
            <v>147</v>
          </cell>
          <cell r="CO2">
            <v>148</v>
          </cell>
          <cell r="CP2">
            <v>149</v>
          </cell>
          <cell r="CQ2">
            <v>150</v>
          </cell>
          <cell r="CR2">
            <v>151</v>
          </cell>
          <cell r="CS2">
            <v>154</v>
          </cell>
          <cell r="CT2">
            <v>155</v>
          </cell>
          <cell r="CU2">
            <v>156</v>
          </cell>
          <cell r="CV2">
            <v>157</v>
          </cell>
          <cell r="CW2">
            <v>158</v>
          </cell>
          <cell r="CX2">
            <v>161</v>
          </cell>
          <cell r="CY2">
            <v>162</v>
          </cell>
          <cell r="CZ2">
            <v>163</v>
          </cell>
          <cell r="DA2">
            <v>169</v>
          </cell>
          <cell r="DB2">
            <v>170</v>
          </cell>
          <cell r="DC2">
            <v>171</v>
          </cell>
          <cell r="DD2">
            <v>172</v>
          </cell>
          <cell r="DE2">
            <v>173</v>
          </cell>
          <cell r="DF2">
            <v>176</v>
          </cell>
          <cell r="DG2">
            <v>180</v>
          </cell>
          <cell r="DH2">
            <v>183</v>
          </cell>
          <cell r="DI2">
            <v>184</v>
          </cell>
          <cell r="DJ2">
            <v>185</v>
          </cell>
          <cell r="DK2">
            <v>186</v>
          </cell>
          <cell r="DL2">
            <v>187</v>
          </cell>
          <cell r="DM2">
            <v>190</v>
          </cell>
          <cell r="DN2">
            <v>191</v>
          </cell>
          <cell r="DO2">
            <v>192</v>
          </cell>
          <cell r="DP2">
            <v>193</v>
          </cell>
          <cell r="DQ2">
            <v>197</v>
          </cell>
          <cell r="DR2">
            <v>198</v>
          </cell>
          <cell r="DS2">
            <v>201</v>
          </cell>
          <cell r="DT2">
            <v>204</v>
          </cell>
          <cell r="DU2">
            <v>205</v>
          </cell>
          <cell r="DV2">
            <v>208</v>
          </cell>
          <cell r="DW2">
            <v>211</v>
          </cell>
          <cell r="DX2">
            <v>212</v>
          </cell>
          <cell r="DY2">
            <v>213</v>
          </cell>
          <cell r="DZ2">
            <v>214</v>
          </cell>
          <cell r="EA2">
            <v>215</v>
          </cell>
          <cell r="EB2">
            <v>225</v>
          </cell>
          <cell r="EC2">
            <v>226</v>
          </cell>
          <cell r="ED2">
            <v>232</v>
          </cell>
          <cell r="EE2">
            <v>233</v>
          </cell>
          <cell r="EF2">
            <v>234</v>
          </cell>
          <cell r="EG2">
            <v>236</v>
          </cell>
          <cell r="EH2">
            <v>239</v>
          </cell>
          <cell r="EI2">
            <v>240</v>
          </cell>
          <cell r="EJ2">
            <v>241</v>
          </cell>
          <cell r="EK2">
            <v>243</v>
          </cell>
          <cell r="EL2">
            <v>246</v>
          </cell>
          <cell r="EM2">
            <v>249</v>
          </cell>
          <cell r="EN2">
            <v>253</v>
          </cell>
          <cell r="EO2">
            <v>254</v>
          </cell>
          <cell r="EP2">
            <v>260</v>
          </cell>
          <cell r="EQ2">
            <v>267</v>
          </cell>
          <cell r="ER2">
            <v>268</v>
          </cell>
          <cell r="ES2">
            <v>274</v>
          </cell>
          <cell r="ET2">
            <v>281</v>
          </cell>
          <cell r="EU2">
            <v>282</v>
          </cell>
          <cell r="EV2">
            <v>289</v>
          </cell>
          <cell r="EW2">
            <v>296</v>
          </cell>
          <cell r="EX2">
            <v>303</v>
          </cell>
          <cell r="EY2">
            <v>310</v>
          </cell>
          <cell r="EZ2">
            <v>311</v>
          </cell>
          <cell r="FA2">
            <v>317</v>
          </cell>
          <cell r="FB2">
            <v>324</v>
          </cell>
          <cell r="FC2">
            <v>325</v>
          </cell>
          <cell r="FD2">
            <v>338</v>
          </cell>
          <cell r="FE2">
            <v>339</v>
          </cell>
          <cell r="FF2">
            <v>345</v>
          </cell>
          <cell r="FG2">
            <v>352</v>
          </cell>
          <cell r="FH2">
            <v>353</v>
          </cell>
          <cell r="FI2">
            <v>358</v>
          </cell>
          <cell r="FJ2">
            <v>366</v>
          </cell>
          <cell r="FK2">
            <v>367</v>
          </cell>
          <cell r="FL2">
            <v>373</v>
          </cell>
          <cell r="FM2">
            <v>380</v>
          </cell>
          <cell r="FN2">
            <v>394</v>
          </cell>
          <cell r="FO2">
            <v>395</v>
          </cell>
          <cell r="FP2">
            <v>401</v>
          </cell>
          <cell r="FQ2">
            <v>408</v>
          </cell>
          <cell r="FR2">
            <v>409</v>
          </cell>
          <cell r="FS2">
            <v>415</v>
          </cell>
          <cell r="FT2">
            <v>422</v>
          </cell>
          <cell r="FU2">
            <v>423</v>
          </cell>
          <cell r="FV2">
            <v>436</v>
          </cell>
          <cell r="FW2">
            <v>437</v>
          </cell>
          <cell r="FX2">
            <v>443</v>
          </cell>
          <cell r="FY2">
            <v>450</v>
          </cell>
          <cell r="FZ2">
            <v>451</v>
          </cell>
          <cell r="GA2">
            <v>464</v>
          </cell>
          <cell r="GB2">
            <v>465</v>
          </cell>
          <cell r="GC2">
            <v>479</v>
          </cell>
          <cell r="GD2">
            <v>480</v>
          </cell>
          <cell r="GE2">
            <v>494</v>
          </cell>
          <cell r="GF2">
            <v>495</v>
          </cell>
          <cell r="GG2">
            <v>501</v>
          </cell>
          <cell r="GH2">
            <v>508</v>
          </cell>
          <cell r="GI2">
            <v>509</v>
          </cell>
          <cell r="GJ2">
            <v>515</v>
          </cell>
          <cell r="GK2">
            <v>522</v>
          </cell>
          <cell r="GL2">
            <v>523</v>
          </cell>
          <cell r="GM2">
            <v>536</v>
          </cell>
          <cell r="GN2">
            <v>542</v>
          </cell>
          <cell r="GO2">
            <v>549</v>
          </cell>
          <cell r="GP2">
            <v>550</v>
          </cell>
          <cell r="GQ2">
            <v>556</v>
          </cell>
          <cell r="GR2">
            <v>563</v>
          </cell>
          <cell r="GS2">
            <v>564</v>
          </cell>
          <cell r="GT2">
            <v>571</v>
          </cell>
          <cell r="GU2">
            <v>577</v>
          </cell>
          <cell r="GV2">
            <v>578</v>
          </cell>
          <cell r="GW2">
            <v>592</v>
          </cell>
          <cell r="GX2">
            <v>593</v>
          </cell>
          <cell r="GY2">
            <v>607</v>
          </cell>
          <cell r="GZ2">
            <v>608</v>
          </cell>
          <cell r="HA2">
            <v>621</v>
          </cell>
          <cell r="HB2">
            <v>622</v>
          </cell>
          <cell r="HC2">
            <v>635</v>
          </cell>
          <cell r="HD2">
            <v>636</v>
          </cell>
          <cell r="HE2">
            <v>649</v>
          </cell>
          <cell r="HF2">
            <v>650</v>
          </cell>
          <cell r="HG2">
            <v>663</v>
          </cell>
        </row>
        <row r="14">
          <cell r="B14">
            <v>1.3309849124983639</v>
          </cell>
          <cell r="C14">
            <v>1.4390811749717187</v>
          </cell>
          <cell r="D14">
            <v>3.6932336153629564</v>
          </cell>
          <cell r="E14">
            <v>0.79065515163131295</v>
          </cell>
          <cell r="F14">
            <v>1.5821320254680415E-2</v>
          </cell>
          <cell r="G14">
            <v>-0.48581005330126459</v>
          </cell>
          <cell r="H14">
            <v>1.6166391914421396</v>
          </cell>
          <cell r="I14">
            <v>2.0540398057579239</v>
          </cell>
          <cell r="J14">
            <v>-1.3857812739397914</v>
          </cell>
          <cell r="K14">
            <v>3.6382152887847283</v>
          </cell>
          <cell r="L14">
            <v>4.7893202552712371</v>
          </cell>
          <cell r="M14">
            <v>5.8922143953104804</v>
          </cell>
          <cell r="N14">
            <v>6.8254987302460464</v>
          </cell>
          <cell r="O14">
            <v>11.165546788712273</v>
          </cell>
          <cell r="P14">
            <v>12.086228110180407</v>
          </cell>
          <cell r="Q14">
            <v>14.063704505870557</v>
          </cell>
          <cell r="R14">
            <v>15.283391812375225</v>
          </cell>
          <cell r="S14">
            <v>16.572347622272595</v>
          </cell>
          <cell r="T14">
            <v>21.075274815595883</v>
          </cell>
          <cell r="U14">
            <v>21.66554075481811</v>
          </cell>
          <cell r="V14">
            <v>24.347340709723664</v>
          </cell>
          <cell r="W14">
            <v>25.792759476276018</v>
          </cell>
          <cell r="X14">
            <v>25.607724399391813</v>
          </cell>
          <cell r="Y14">
            <v>28.967397111095721</v>
          </cell>
          <cell r="Z14">
            <v>30.630201608191392</v>
          </cell>
          <cell r="AA14">
            <v>32.457694781442832</v>
          </cell>
          <cell r="AB14">
            <v>31.03440338048479</v>
          </cell>
          <cell r="AC14">
            <v>31.771494972297965</v>
          </cell>
          <cell r="AD14">
            <v>31.129254796325277</v>
          </cell>
          <cell r="AE14">
            <v>29.185820973567104</v>
          </cell>
          <cell r="AF14">
            <v>30.091351207599878</v>
          </cell>
          <cell r="AG14">
            <v>31.573107341448527</v>
          </cell>
          <cell r="AH14">
            <v>34.183249685249095</v>
          </cell>
          <cell r="AI14">
            <v>34.189463864299029</v>
          </cell>
          <cell r="AJ14">
            <v>37.407393539667972</v>
          </cell>
          <cell r="AK14">
            <v>37.980630196852559</v>
          </cell>
          <cell r="AL14">
            <v>39.098236901838305</v>
          </cell>
          <cell r="AM14">
            <v>39.032110672777925</v>
          </cell>
          <cell r="AN14">
            <v>40.376602346313398</v>
          </cell>
          <cell r="AO14">
            <v>42.245755660129156</v>
          </cell>
          <cell r="AP14">
            <v>42.548506673615982</v>
          </cell>
          <cell r="AQ14">
            <v>43.842396496996002</v>
          </cell>
          <cell r="AR14">
            <v>44.55166159858161</v>
          </cell>
          <cell r="AS14">
            <v>44.711060402882516</v>
          </cell>
          <cell r="AT14">
            <v>47.071549280057482</v>
          </cell>
          <cell r="AU14">
            <v>48.546085009289683</v>
          </cell>
          <cell r="AV14">
            <v>49.261064439951085</v>
          </cell>
          <cell r="AW14">
            <v>50.464024919393879</v>
          </cell>
          <cell r="AX14">
            <v>50.220592495039611</v>
          </cell>
          <cell r="AY14">
            <v>52.680703410486451</v>
          </cell>
          <cell r="AZ14">
            <v>53.195605955846666</v>
          </cell>
          <cell r="BA14">
            <v>53.502580245703371</v>
          </cell>
          <cell r="BB14">
            <v>54.351120681297388</v>
          </cell>
          <cell r="BC14">
            <v>55.879068311736205</v>
          </cell>
          <cell r="BD14">
            <v>57.012279930221474</v>
          </cell>
          <cell r="BE14">
            <v>57.969699744255891</v>
          </cell>
          <cell r="BF14">
            <v>58.411907704674469</v>
          </cell>
          <cell r="BG14">
            <v>59.636090457777499</v>
          </cell>
          <cell r="BH14">
            <v>60.200544266868164</v>
          </cell>
          <cell r="BI14">
            <v>62.00895539902244</v>
          </cell>
          <cell r="BJ14">
            <v>62.467061756182162</v>
          </cell>
          <cell r="BK14">
            <v>63.122516683353787</v>
          </cell>
          <cell r="BL14">
            <v>62.838530173436965</v>
          </cell>
          <cell r="BM14">
            <v>65.227981721323474</v>
          </cell>
          <cell r="BN14">
            <v>65.375529942036351</v>
          </cell>
          <cell r="BO14">
            <v>66.051315596834868</v>
          </cell>
          <cell r="BP14">
            <v>66.686700099085371</v>
          </cell>
          <cell r="BQ14">
            <v>71.850167605584062</v>
          </cell>
          <cell r="BR14">
            <v>73.213187123351133</v>
          </cell>
          <cell r="BS14">
            <v>73.713383222718321</v>
          </cell>
          <cell r="BT14">
            <v>73.57083905814703</v>
          </cell>
          <cell r="BU14">
            <v>75.306337477459707</v>
          </cell>
          <cell r="BV14">
            <v>75.849802930220619</v>
          </cell>
          <cell r="BW14">
            <v>76.678030909791545</v>
          </cell>
          <cell r="BX14">
            <v>76.904137741141994</v>
          </cell>
          <cell r="BY14">
            <v>77.485667621088751</v>
          </cell>
          <cell r="BZ14">
            <v>77.957305325087262</v>
          </cell>
          <cell r="CA14">
            <v>80.017782994808243</v>
          </cell>
          <cell r="CB14">
            <v>81.008065330389996</v>
          </cell>
          <cell r="CC14">
            <v>81.524249076175494</v>
          </cell>
          <cell r="CD14">
            <v>81.500881179261256</v>
          </cell>
          <cell r="CE14">
            <v>82.489096487364563</v>
          </cell>
          <cell r="CF14">
            <v>83.128603367436796</v>
          </cell>
          <cell r="CG14">
            <v>82.28801222781901</v>
          </cell>
          <cell r="CH14">
            <v>81.909587621225739</v>
          </cell>
          <cell r="CI14">
            <v>82.846763590672651</v>
          </cell>
          <cell r="CJ14">
            <v>83.502834931001487</v>
          </cell>
          <cell r="CK14">
            <v>84.222645643228205</v>
          </cell>
          <cell r="CL14">
            <v>84.872756420876783</v>
          </cell>
          <cell r="CM14">
            <v>85.184717930560709</v>
          </cell>
          <cell r="CN14">
            <v>86.509293972390793</v>
          </cell>
          <cell r="CO14">
            <v>86.432963595749385</v>
          </cell>
          <cell r="CP14">
            <v>87.071355779454478</v>
          </cell>
          <cell r="CQ14">
            <v>86.85831221467123</v>
          </cell>
          <cell r="CR14">
            <v>87.670972310755232</v>
          </cell>
          <cell r="CS14">
            <v>88.913842044813975</v>
          </cell>
          <cell r="CT14">
            <v>89.584143686100461</v>
          </cell>
          <cell r="CU14">
            <v>90.160954774850566</v>
          </cell>
          <cell r="CV14">
            <v>90.154821713652012</v>
          </cell>
          <cell r="CW14">
            <v>90.195501515297977</v>
          </cell>
          <cell r="CX14">
            <v>91.915656237218997</v>
          </cell>
          <cell r="CY14">
            <v>92.635177088737933</v>
          </cell>
          <cell r="CZ14">
            <v>93.44127995391716</v>
          </cell>
          <cell r="DA14">
            <v>94.320137901604497</v>
          </cell>
          <cell r="DB14">
            <v>97.480319781167765</v>
          </cell>
          <cell r="DC14">
            <v>98.460892417400657</v>
          </cell>
          <cell r="DD14">
            <v>98.579245096435585</v>
          </cell>
          <cell r="DE14">
            <v>99.591682477942612</v>
          </cell>
          <cell r="DF14">
            <v>101.17534187041962</v>
          </cell>
          <cell r="DG14">
            <v>101.26405335336625</v>
          </cell>
          <cell r="DH14">
            <v>101.41655417142259</v>
          </cell>
          <cell r="DI14">
            <v>101.50992494960272</v>
          </cell>
          <cell r="DJ14">
            <v>102.36372300613223</v>
          </cell>
          <cell r="DK14">
            <v>102.04971473272549</v>
          </cell>
          <cell r="DL14">
            <v>102.33622297479093</v>
          </cell>
          <cell r="DM14">
            <v>103.88082855458424</v>
          </cell>
          <cell r="DN14">
            <v>104.50547659899794</v>
          </cell>
          <cell r="DO14">
            <v>104.59910955473065</v>
          </cell>
          <cell r="DP14">
            <v>103.51884753284159</v>
          </cell>
          <cell r="DQ14">
            <v>104.7830017784176</v>
          </cell>
          <cell r="DR14">
            <v>105.45098087673252</v>
          </cell>
          <cell r="DS14">
            <v>105.18884680408134</v>
          </cell>
          <cell r="DT14">
            <v>106.14698931942166</v>
          </cell>
          <cell r="DU14">
            <v>106.46114112799199</v>
          </cell>
          <cell r="DV14">
            <v>106.60492075677665</v>
          </cell>
          <cell r="DW14">
            <v>106.39889249545948</v>
          </cell>
          <cell r="DX14">
            <v>107.79076782496807</v>
          </cell>
          <cell r="DY14">
            <v>107.79111761546639</v>
          </cell>
          <cell r="DZ14">
            <v>108.86803227575051</v>
          </cell>
          <cell r="EA14">
            <v>107.69145347797536</v>
          </cell>
          <cell r="EB14">
            <v>109.13975348620937</v>
          </cell>
          <cell r="EC14">
            <v>110.96474959487598</v>
          </cell>
          <cell r="ED14">
            <v>112.32574933769372</v>
          </cell>
          <cell r="EE14">
            <v>111.8733549188096</v>
          </cell>
          <cell r="EF14">
            <v>112.09817322735735</v>
          </cell>
          <cell r="EG14">
            <v>112.92604244230201</v>
          </cell>
          <cell r="EH14">
            <v>113.77712158902744</v>
          </cell>
          <cell r="EI14">
            <v>114.02485907308989</v>
          </cell>
          <cell r="EJ14">
            <v>116.44470241878365</v>
          </cell>
          <cell r="EK14">
            <v>114.3036597482108</v>
          </cell>
          <cell r="EL14">
            <v>114.60357177318421</v>
          </cell>
          <cell r="EM14">
            <v>115.01534279376102</v>
          </cell>
          <cell r="EN14">
            <v>116.13400115064621</v>
          </cell>
          <cell r="EO14">
            <v>117.23330162126076</v>
          </cell>
          <cell r="EP14">
            <v>117.14024342950729</v>
          </cell>
          <cell r="EQ14">
            <v>118.08247413742689</v>
          </cell>
          <cell r="ER14">
            <v>119.02367515454728</v>
          </cell>
          <cell r="ES14">
            <v>120.619367930587</v>
          </cell>
          <cell r="ET14">
            <v>121.80153958856596</v>
          </cell>
          <cell r="EU14">
            <v>122.32907153458187</v>
          </cell>
          <cell r="EV14">
            <v>123.02438998934775</v>
          </cell>
          <cell r="EW14">
            <v>123.88657615138408</v>
          </cell>
          <cell r="EX14">
            <v>123.66557379085771</v>
          </cell>
          <cell r="EY14">
            <v>124.44657699314783</v>
          </cell>
          <cell r="EZ14">
            <v>125.26689262666527</v>
          </cell>
          <cell r="FA14">
            <v>126.5979617920769</v>
          </cell>
          <cell r="FB14">
            <v>127.81766106441134</v>
          </cell>
          <cell r="FC14">
            <v>127.89031073842109</v>
          </cell>
          <cell r="FD14">
            <v>130.97997093196395</v>
          </cell>
          <cell r="FE14">
            <v>131.8654988582534</v>
          </cell>
          <cell r="FF14">
            <v>132.61001835133277</v>
          </cell>
          <cell r="FG14">
            <v>134.20720312061974</v>
          </cell>
          <cell r="FH14">
            <v>136.00916286458298</v>
          </cell>
          <cell r="FI14">
            <v>136.37271303763751</v>
          </cell>
          <cell r="FJ14">
            <v>138.19548090254645</v>
          </cell>
          <cell r="FK14">
            <v>139.91208722112171</v>
          </cell>
          <cell r="FL14">
            <v>141.33110909946618</v>
          </cell>
          <cell r="FM14">
            <v>141.59103183750145</v>
          </cell>
          <cell r="FN14">
            <v>140.55525675268075</v>
          </cell>
          <cell r="FO14">
            <v>142.58959276975838</v>
          </cell>
          <cell r="FP14">
            <v>144.51881283734602</v>
          </cell>
          <cell r="FQ14">
            <v>145.14052074304817</v>
          </cell>
          <cell r="FR14">
            <v>146.85864147494277</v>
          </cell>
          <cell r="FS14">
            <v>148.9489513303121</v>
          </cell>
          <cell r="FT14">
            <v>150.27502757405335</v>
          </cell>
          <cell r="FU14">
            <v>151.81675208867259</v>
          </cell>
          <cell r="FV14">
            <v>155.14419338053753</v>
          </cell>
          <cell r="FW14">
            <v>156.94979949499987</v>
          </cell>
          <cell r="FX14">
            <v>157.53282601721349</v>
          </cell>
          <cell r="FY14">
            <v>159.04295054189504</v>
          </cell>
          <cell r="FZ14">
            <v>158.81203855506561</v>
          </cell>
          <cell r="GA14">
            <v>160.34576354035309</v>
          </cell>
          <cell r="GB14">
            <v>160.54360736037714</v>
          </cell>
          <cell r="GC14">
            <v>162.75029305866934</v>
          </cell>
          <cell r="GD14">
            <v>164.68849960384028</v>
          </cell>
          <cell r="GE14">
            <v>166.75993033511398</v>
          </cell>
          <cell r="GF14">
            <v>169.91964449820131</v>
          </cell>
          <cell r="GG14">
            <v>170.99140693030716</v>
          </cell>
          <cell r="GH14">
            <v>171.07317017653872</v>
          </cell>
          <cell r="GI14">
            <v>170.89789671887075</v>
          </cell>
          <cell r="GJ14">
            <v>171.47399313478451</v>
          </cell>
          <cell r="GK14">
            <v>171.76029524781723</v>
          </cell>
          <cell r="GL14">
            <v>172.2834769798458</v>
          </cell>
          <cell r="GM14">
            <v>174.00340045154681</v>
          </cell>
          <cell r="GN14">
            <v>174.55355598920397</v>
          </cell>
          <cell r="GO14">
            <v>174.37007482784034</v>
          </cell>
          <cell r="GP14">
            <v>174.18879650992841</v>
          </cell>
          <cell r="GQ14">
            <v>175.23118784330373</v>
          </cell>
          <cell r="GR14">
            <v>174.81786598535996</v>
          </cell>
          <cell r="GS14">
            <v>178.15510169768407</v>
          </cell>
          <cell r="GT14">
            <v>178.86990194375929</v>
          </cell>
          <cell r="GU14">
            <v>178.52504781964021</v>
          </cell>
          <cell r="GV14">
            <v>180.94524027629581</v>
          </cell>
          <cell r="GW14">
            <v>182.18609495468485</v>
          </cell>
          <cell r="GX14">
            <v>186.20308201354135</v>
          </cell>
          <cell r="GY14">
            <v>187.99336711717612</v>
          </cell>
          <cell r="GZ14">
            <v>190.24168076952117</v>
          </cell>
          <cell r="HA14">
            <v>191.08747495302242</v>
          </cell>
          <cell r="HB14">
            <v>194.97713701729148</v>
          </cell>
          <cell r="HC14">
            <v>196.69869179174742</v>
          </cell>
          <cell r="HD14">
            <v>200.61536539812946</v>
          </cell>
          <cell r="HE14">
            <v>200.75042310869435</v>
          </cell>
          <cell r="HF14">
            <v>204.42503538680779</v>
          </cell>
          <cell r="HG14">
            <v>204.69158468751098</v>
          </cell>
        </row>
        <row r="15">
          <cell r="B15">
            <v>4.6077828715264069</v>
          </cell>
          <cell r="C15">
            <v>2.8116244918733067</v>
          </cell>
          <cell r="D15">
            <v>-4.1309974134317642</v>
          </cell>
          <cell r="E15">
            <v>-7.9224205286992486</v>
          </cell>
          <cell r="F15">
            <v>-5.3384085972129469</v>
          </cell>
          <cell r="G15">
            <v>-6.8872685553744475</v>
          </cell>
          <cell r="H15">
            <v>-3.9752429417423301</v>
          </cell>
          <cell r="I15">
            <v>-3.4541427782134448</v>
          </cell>
          <cell r="J15">
            <v>-7.9663791159844024</v>
          </cell>
          <cell r="K15">
            <v>4.161297029904377</v>
          </cell>
          <cell r="L15">
            <v>8.0826036342747098</v>
          </cell>
          <cell r="M15">
            <v>8.7274576024612127</v>
          </cell>
          <cell r="N15">
            <v>11.772131381463687</v>
          </cell>
          <cell r="O15">
            <v>19.270815017212236</v>
          </cell>
          <cell r="P15">
            <v>20.99701119289438</v>
          </cell>
          <cell r="Q15">
            <v>23.60470741859724</v>
          </cell>
          <cell r="R15">
            <v>24.808078863139837</v>
          </cell>
          <cell r="S15">
            <v>28.608150909330639</v>
          </cell>
          <cell r="T15">
            <v>34.936480749521849</v>
          </cell>
          <cell r="U15">
            <v>40.278557899498686</v>
          </cell>
          <cell r="V15">
            <v>41.870624356383622</v>
          </cell>
          <cell r="W15">
            <v>45.17904999628567</v>
          </cell>
          <cell r="X15">
            <v>46.023203942015463</v>
          </cell>
          <cell r="Y15">
            <v>51.645179702829914</v>
          </cell>
          <cell r="Z15">
            <v>53.256342578616433</v>
          </cell>
          <cell r="AA15">
            <v>55.8419141228364</v>
          </cell>
          <cell r="AB15">
            <v>55.359050395190657</v>
          </cell>
          <cell r="AC15">
            <v>56.815843583033413</v>
          </cell>
          <cell r="AD15">
            <v>55.465033713732154</v>
          </cell>
          <cell r="AE15">
            <v>55.353002866355169</v>
          </cell>
          <cell r="AF15">
            <v>57.269775209710957</v>
          </cell>
          <cell r="AG15">
            <v>60.281385404321362</v>
          </cell>
          <cell r="AH15">
            <v>66.253170209884885</v>
          </cell>
          <cell r="AI15">
            <v>67.153135992922955</v>
          </cell>
          <cell r="AJ15">
            <v>70.207274374295267</v>
          </cell>
          <cell r="AK15">
            <v>71.699019916464451</v>
          </cell>
          <cell r="AL15">
            <v>73.703576918372406</v>
          </cell>
          <cell r="AM15">
            <v>74.470642918201705</v>
          </cell>
          <cell r="AN15">
            <v>76.224466790332954</v>
          </cell>
          <cell r="AO15">
            <v>81.350072278881868</v>
          </cell>
          <cell r="AP15">
            <v>80.073898281280478</v>
          </cell>
          <cell r="AQ15">
            <v>82.534782687131482</v>
          </cell>
          <cell r="AR15">
            <v>83.521476208956202</v>
          </cell>
          <cell r="AS15">
            <v>84.750352976455773</v>
          </cell>
          <cell r="AT15">
            <v>87.472055669658729</v>
          </cell>
          <cell r="AU15">
            <v>91.183085658482042</v>
          </cell>
          <cell r="AV15">
            <v>92.983711197240595</v>
          </cell>
          <cell r="AW15">
            <v>94.929731092301651</v>
          </cell>
          <cell r="AX15">
            <v>96.010104440062747</v>
          </cell>
          <cell r="AY15">
            <v>99.876837366960402</v>
          </cell>
          <cell r="AZ15">
            <v>101.36072078835288</v>
          </cell>
          <cell r="BA15">
            <v>101.42532045396663</v>
          </cell>
          <cell r="BB15">
            <v>103.22001909472249</v>
          </cell>
          <cell r="BC15">
            <v>106.03665718343794</v>
          </cell>
          <cell r="BD15">
            <v>109.21693086530077</v>
          </cell>
          <cell r="BE15">
            <v>111.22567850168122</v>
          </cell>
          <cell r="BF15">
            <v>112.47173280516043</v>
          </cell>
          <cell r="BG15">
            <v>114.70921314642868</v>
          </cell>
          <cell r="BH15">
            <v>116.56321021546404</v>
          </cell>
          <cell r="BI15">
            <v>117.59809175903534</v>
          </cell>
          <cell r="BJ15">
            <v>118.7471902511715</v>
          </cell>
          <cell r="BK15">
            <v>119.90105566408208</v>
          </cell>
          <cell r="BL15">
            <v>120.44858948953562</v>
          </cell>
          <cell r="BM15">
            <v>122.3289981571393</v>
          </cell>
          <cell r="BN15">
            <v>123.56126879048031</v>
          </cell>
          <cell r="BO15">
            <v>125.07195316370205</v>
          </cell>
          <cell r="BP15">
            <v>126.35607638120099</v>
          </cell>
          <cell r="BQ15">
            <v>136.2208066561515</v>
          </cell>
          <cell r="BR15">
            <v>138.89768699724871</v>
          </cell>
          <cell r="BS15">
            <v>140.38856170949163</v>
          </cell>
          <cell r="BT15">
            <v>141.85860817021995</v>
          </cell>
          <cell r="BU15">
            <v>143.69435541237206</v>
          </cell>
          <cell r="BV15">
            <v>147.33648379735936</v>
          </cell>
          <cell r="BW15">
            <v>148.16203797400198</v>
          </cell>
          <cell r="BX15">
            <v>148.46579425536845</v>
          </cell>
          <cell r="BY15">
            <v>148.98895196924636</v>
          </cell>
          <cell r="BZ15">
            <v>150.11803889543052</v>
          </cell>
          <cell r="CA15">
            <v>152.3427026829568</v>
          </cell>
          <cell r="CB15">
            <v>153.8177523614433</v>
          </cell>
          <cell r="CC15">
            <v>155.19183293747267</v>
          </cell>
          <cell r="CD15">
            <v>155.25153354856354</v>
          </cell>
          <cell r="CE15">
            <v>156.47420840706792</v>
          </cell>
          <cell r="CF15">
            <v>159.57789115621077</v>
          </cell>
          <cell r="CG15">
            <v>158.58674986122048</v>
          </cell>
          <cell r="CH15">
            <v>158.36549758325054</v>
          </cell>
          <cell r="CI15">
            <v>159.9611741232562</v>
          </cell>
          <cell r="CJ15">
            <v>161.71534434973108</v>
          </cell>
          <cell r="CK15">
            <v>162.80806913405095</v>
          </cell>
          <cell r="CL15">
            <v>164.39045070951647</v>
          </cell>
          <cell r="CM15">
            <v>165.45408541717435</v>
          </cell>
          <cell r="CN15">
            <v>167.32112124307238</v>
          </cell>
          <cell r="CO15">
            <v>167.72919811173938</v>
          </cell>
          <cell r="CP15">
            <v>168.40182377545023</v>
          </cell>
          <cell r="CQ15">
            <v>169.34513657313397</v>
          </cell>
          <cell r="CR15">
            <v>170.62875856583955</v>
          </cell>
          <cell r="CS15">
            <v>171.58632972870976</v>
          </cell>
          <cell r="CT15">
            <v>174.35312245866351</v>
          </cell>
          <cell r="CU15">
            <v>175.6590929944399</v>
          </cell>
          <cell r="CV15">
            <v>176.62962015505261</v>
          </cell>
          <cell r="CW15">
            <v>176.77484273597068</v>
          </cell>
          <cell r="CX15">
            <v>179.55570791068283</v>
          </cell>
          <cell r="CY15">
            <v>181.25461558838367</v>
          </cell>
          <cell r="CZ15">
            <v>181.1809553757723</v>
          </cell>
          <cell r="DA15">
            <v>184.56576911477245</v>
          </cell>
          <cell r="DB15">
            <v>188.07907956587343</v>
          </cell>
          <cell r="DC15">
            <v>189.67789101828922</v>
          </cell>
          <cell r="DD15">
            <v>190.47293218251781</v>
          </cell>
          <cell r="DE15">
            <v>190.59484747593615</v>
          </cell>
          <cell r="DF15">
            <v>193.16294294471086</v>
          </cell>
          <cell r="DG15">
            <v>194.53936786526637</v>
          </cell>
          <cell r="DH15">
            <v>194.23975746830865</v>
          </cell>
          <cell r="DI15">
            <v>195.35020473848419</v>
          </cell>
          <cell r="DJ15">
            <v>196.72512350928687</v>
          </cell>
          <cell r="DK15">
            <v>196.99562324985939</v>
          </cell>
          <cell r="DL15">
            <v>198.01523563808277</v>
          </cell>
          <cell r="DM15">
            <v>199.96705756573832</v>
          </cell>
          <cell r="DN15">
            <v>200.85575816600908</v>
          </cell>
          <cell r="DO15">
            <v>200.67129058213379</v>
          </cell>
          <cell r="DP15">
            <v>199.96801233533276</v>
          </cell>
          <cell r="DQ15">
            <v>202.82826662130825</v>
          </cell>
          <cell r="DR15">
            <v>204.75330543823435</v>
          </cell>
          <cell r="DS15">
            <v>205.50499900562608</v>
          </cell>
          <cell r="DT15">
            <v>206.10225392173618</v>
          </cell>
          <cell r="DU15">
            <v>206.32508174246195</v>
          </cell>
          <cell r="DV15">
            <v>207.44789773798036</v>
          </cell>
          <cell r="DW15">
            <v>207.98365374171431</v>
          </cell>
          <cell r="DX15">
            <v>209.23320732928701</v>
          </cell>
          <cell r="DY15">
            <v>209.24863294754383</v>
          </cell>
          <cell r="DZ15">
            <v>210.90134777082926</v>
          </cell>
          <cell r="EA15">
            <v>210.67050678170637</v>
          </cell>
          <cell r="EB15">
            <v>212.76899669593837</v>
          </cell>
          <cell r="EC15">
            <v>212.80566875178397</v>
          </cell>
          <cell r="ED15">
            <v>215.44505511611538</v>
          </cell>
          <cell r="EE15">
            <v>215.69671178664223</v>
          </cell>
          <cell r="EF15">
            <v>215.68198737903796</v>
          </cell>
          <cell r="EG15">
            <v>216.89016242884392</v>
          </cell>
          <cell r="EH15">
            <v>217.89895978285102</v>
          </cell>
          <cell r="EI15">
            <v>219.82978188968772</v>
          </cell>
          <cell r="EJ15">
            <v>222.16862199054884</v>
          </cell>
          <cell r="EK15">
            <v>221.12815230095549</v>
          </cell>
          <cell r="EL15">
            <v>222.07788856848282</v>
          </cell>
          <cell r="EM15">
            <v>222.34246803213318</v>
          </cell>
          <cell r="EN15">
            <v>224.54345258358339</v>
          </cell>
          <cell r="EO15">
            <v>226.38251089833506</v>
          </cell>
          <cell r="EP15">
            <v>226.86434626457307</v>
          </cell>
          <cell r="EQ15">
            <v>228.45188484420208</v>
          </cell>
          <cell r="ER15">
            <v>229.46418553425943</v>
          </cell>
          <cell r="ES15">
            <v>231.36089513052806</v>
          </cell>
          <cell r="ET15">
            <v>233.80977598648724</v>
          </cell>
          <cell r="EU15">
            <v>235.18962051110535</v>
          </cell>
          <cell r="EV15">
            <v>237.58816557489806</v>
          </cell>
          <cell r="EW15">
            <v>241.95848828263303</v>
          </cell>
          <cell r="EX15">
            <v>239.80158175177337</v>
          </cell>
          <cell r="EY15">
            <v>241.96175011361066</v>
          </cell>
          <cell r="EZ15">
            <v>243.07491343955246</v>
          </cell>
          <cell r="FA15">
            <v>245.79328539878983</v>
          </cell>
          <cell r="FB15">
            <v>248.19801865033565</v>
          </cell>
          <cell r="FC15">
            <v>248.36220836824995</v>
          </cell>
          <cell r="FD15">
            <v>254.50876317331313</v>
          </cell>
          <cell r="FE15">
            <v>256.58456283397066</v>
          </cell>
          <cell r="FF15">
            <v>258.72635051388534</v>
          </cell>
          <cell r="FG15">
            <v>261.1612416268394</v>
          </cell>
          <cell r="FH15">
            <v>264.04557058702039</v>
          </cell>
          <cell r="FI15">
            <v>265.99841379220692</v>
          </cell>
          <cell r="FJ15">
            <v>268.87151758798217</v>
          </cell>
          <cell r="FK15">
            <v>272.39363297081422</v>
          </cell>
          <cell r="FL15">
            <v>275.45806506173022</v>
          </cell>
          <cell r="FM15">
            <v>276.2358721695407</v>
          </cell>
          <cell r="FN15">
            <v>273.99882411887154</v>
          </cell>
          <cell r="FO15">
            <v>277.70628318781542</v>
          </cell>
          <cell r="FP15">
            <v>278.55006065497884</v>
          </cell>
          <cell r="FQ15">
            <v>280.67016910188903</v>
          </cell>
          <cell r="FR15">
            <v>283.802449105162</v>
          </cell>
          <cell r="FS15">
            <v>286.35735154342069</v>
          </cell>
          <cell r="FT15">
            <v>288.46395372793791</v>
          </cell>
          <cell r="FU15">
            <v>290.07202086188357</v>
          </cell>
          <cell r="FV15">
            <v>295.03900416479274</v>
          </cell>
          <cell r="FW15">
            <v>297.79100644302127</v>
          </cell>
          <cell r="FX15">
            <v>299.75350261759252</v>
          </cell>
          <cell r="FY15">
            <v>300.27980262598567</v>
          </cell>
          <cell r="FZ15">
            <v>299.88681964136271</v>
          </cell>
          <cell r="GA15">
            <v>304.37682257612386</v>
          </cell>
          <cell r="GB15">
            <v>305.18273541097176</v>
          </cell>
          <cell r="GC15">
            <v>309.83333406648092</v>
          </cell>
          <cell r="GD15">
            <v>313.50971574369606</v>
          </cell>
          <cell r="GE15">
            <v>316.76269424897498</v>
          </cell>
          <cell r="GF15">
            <v>321.3452088620266</v>
          </cell>
          <cell r="GG15">
            <v>323.21735397407519</v>
          </cell>
          <cell r="GH15">
            <v>324.23744208283017</v>
          </cell>
          <cell r="GI15">
            <v>325.10043398500846</v>
          </cell>
          <cell r="GJ15">
            <v>325.75804347067077</v>
          </cell>
          <cell r="GK15">
            <v>328.65425265690902</v>
          </cell>
          <cell r="GL15">
            <v>329.88170465397889</v>
          </cell>
          <cell r="GM15">
            <v>331.67191385986672</v>
          </cell>
          <cell r="GN15">
            <v>333.90476735062185</v>
          </cell>
          <cell r="GO15">
            <v>335.2207587464095</v>
          </cell>
          <cell r="GP15">
            <v>336.35865578418884</v>
          </cell>
          <cell r="GQ15">
            <v>337.16429054939931</v>
          </cell>
          <cell r="GR15">
            <v>337.73922983145258</v>
          </cell>
          <cell r="GS15">
            <v>340.50199809890358</v>
          </cell>
          <cell r="GT15">
            <v>341.18305981730038</v>
          </cell>
          <cell r="GU15">
            <v>341.95699586084521</v>
          </cell>
          <cell r="GV15">
            <v>343.3887326550207</v>
          </cell>
          <cell r="GW15">
            <v>346.63383078935999</v>
          </cell>
          <cell r="GX15">
            <v>353.41250620351042</v>
          </cell>
          <cell r="GY15">
            <v>354.22803214662525</v>
          </cell>
          <cell r="GZ15">
            <v>357.57824367747816</v>
          </cell>
          <cell r="HA15">
            <v>359.41975763217118</v>
          </cell>
          <cell r="HB15">
            <v>364.66071044521232</v>
          </cell>
          <cell r="HC15">
            <v>367.03809198194517</v>
          </cell>
          <cell r="HD15">
            <v>369.97426211686468</v>
          </cell>
          <cell r="HE15">
            <v>373.10696055301366</v>
          </cell>
          <cell r="HF15">
            <v>375.4881939717751</v>
          </cell>
          <cell r="HG15">
            <v>375.74759161513265</v>
          </cell>
        </row>
        <row r="16">
          <cell r="B16">
            <v>12.757342413394927</v>
          </cell>
          <cell r="C16">
            <v>9.1350931841926446</v>
          </cell>
          <cell r="D16">
            <v>0.55306598541905316</v>
          </cell>
          <cell r="E16">
            <v>-7.6228556763143871</v>
          </cell>
          <cell r="F16">
            <v>-14.013614936933287</v>
          </cell>
          <cell r="G16">
            <v>-14.218156575805871</v>
          </cell>
          <cell r="H16">
            <v>-13.556014206948653</v>
          </cell>
          <cell r="I16">
            <v>-13.465839916267178</v>
          </cell>
          <cell r="J16">
            <v>-29.910928140169361</v>
          </cell>
          <cell r="K16">
            <v>10.697479542793779</v>
          </cell>
          <cell r="L16">
            <v>16.006870205406067</v>
          </cell>
          <cell r="M16">
            <v>18.531439374995536</v>
          </cell>
          <cell r="N16">
            <v>22.915069260225444</v>
          </cell>
          <cell r="O16">
            <v>35.596876715248143</v>
          </cell>
          <cell r="P16">
            <v>39.962303337734575</v>
          </cell>
          <cell r="Q16">
            <v>43.380030938074562</v>
          </cell>
          <cell r="R16">
            <v>45.780902876865163</v>
          </cell>
          <cell r="S16">
            <v>52.554111275367724</v>
          </cell>
          <cell r="T16">
            <v>61.266111088902939</v>
          </cell>
          <cell r="U16">
            <v>74.187998717125268</v>
          </cell>
          <cell r="V16">
            <v>80.926984431393549</v>
          </cell>
          <cell r="W16">
            <v>84.831390683601484</v>
          </cell>
          <cell r="X16">
            <v>87.573968041031591</v>
          </cell>
          <cell r="Y16">
            <v>98.809339330493728</v>
          </cell>
          <cell r="Z16">
            <v>101.82214463260905</v>
          </cell>
          <cell r="AA16">
            <v>104.87525069288958</v>
          </cell>
          <cell r="AB16">
            <v>104.75644659836097</v>
          </cell>
          <cell r="AC16">
            <v>107.40279023234254</v>
          </cell>
          <cell r="AD16">
            <v>110.16002289770987</v>
          </cell>
          <cell r="AE16">
            <v>112.54750738494258</v>
          </cell>
          <cell r="AF16">
            <v>116.27586805369124</v>
          </cell>
          <cell r="AG16">
            <v>122.35652372041774</v>
          </cell>
          <cell r="AH16">
            <v>134.51604080919452</v>
          </cell>
          <cell r="AI16">
            <v>136.00773818130287</v>
          </cell>
          <cell r="AJ16">
            <v>141.17884335488839</v>
          </cell>
          <cell r="AK16">
            <v>146.89263945648577</v>
          </cell>
          <cell r="AL16">
            <v>150.57291435512002</v>
          </cell>
          <cell r="AM16">
            <v>153.74497234266835</v>
          </cell>
          <cell r="AN16">
            <v>156.69179614092548</v>
          </cell>
          <cell r="AO16">
            <v>161.61650050372072</v>
          </cell>
          <cell r="AP16">
            <v>162.19139897611362</v>
          </cell>
          <cell r="AQ16">
            <v>165.13402153001999</v>
          </cell>
          <cell r="AR16">
            <v>166.76690299105681</v>
          </cell>
          <cell r="AS16">
            <v>169.37745284271156</v>
          </cell>
          <cell r="AT16">
            <v>173.23907110384485</v>
          </cell>
          <cell r="AU16">
            <v>181.76503710170647</v>
          </cell>
          <cell r="AV16">
            <v>186.14217387644564</v>
          </cell>
          <cell r="AW16">
            <v>189.3352408526207</v>
          </cell>
          <cell r="AX16">
            <v>190.54863765330182</v>
          </cell>
          <cell r="AY16">
            <v>197.00774233455419</v>
          </cell>
          <cell r="AZ16">
            <v>198.90892939870491</v>
          </cell>
          <cell r="BA16">
            <v>199.65898736056059</v>
          </cell>
          <cell r="BB16">
            <v>202.27755425481743</v>
          </cell>
          <cell r="BC16">
            <v>208.72557010829365</v>
          </cell>
          <cell r="BD16">
            <v>216.2809798575345</v>
          </cell>
          <cell r="BE16">
            <v>219.90376803632842</v>
          </cell>
          <cell r="BF16">
            <v>223.09997806934541</v>
          </cell>
          <cell r="BG16">
            <v>226.35499662804762</v>
          </cell>
          <cell r="BH16">
            <v>229.96476327941005</v>
          </cell>
          <cell r="BI16">
            <v>231.36948731999746</v>
          </cell>
          <cell r="BJ16">
            <v>232.86676916387557</v>
          </cell>
          <cell r="BK16">
            <v>234.31903043821359</v>
          </cell>
          <cell r="BL16">
            <v>235.35185666788414</v>
          </cell>
          <cell r="BM16">
            <v>239.88767805720033</v>
          </cell>
          <cell r="BN16">
            <v>245.43866276446957</v>
          </cell>
          <cell r="BO16">
            <v>249.72300198161662</v>
          </cell>
          <cell r="BP16">
            <v>251.96478904977042</v>
          </cell>
          <cell r="BQ16">
            <v>266.72618963462463</v>
          </cell>
          <cell r="BR16">
            <v>273.43316262192121</v>
          </cell>
          <cell r="BS16">
            <v>277.30623021543022</v>
          </cell>
          <cell r="BT16">
            <v>280.56574893780686</v>
          </cell>
          <cell r="BU16">
            <v>284.15254276148659</v>
          </cell>
          <cell r="BV16">
            <v>289.8026183787602</v>
          </cell>
          <cell r="BW16">
            <v>290.54644114411258</v>
          </cell>
          <cell r="BX16">
            <v>291.62506150173868</v>
          </cell>
          <cell r="BY16">
            <v>292.8669235109997</v>
          </cell>
          <cell r="BZ16">
            <v>294.46799373172468</v>
          </cell>
          <cell r="CA16">
            <v>299.34022818943964</v>
          </cell>
          <cell r="CB16">
            <v>304.49667555278893</v>
          </cell>
          <cell r="CC16">
            <v>308.391990618119</v>
          </cell>
          <cell r="CD16">
            <v>309.68897403708849</v>
          </cell>
          <cell r="CE16">
            <v>312.60626442602796</v>
          </cell>
          <cell r="CF16">
            <v>315.63613880205247</v>
          </cell>
          <cell r="CG16">
            <v>316.27509105822918</v>
          </cell>
          <cell r="CH16">
            <v>317.01239934018088</v>
          </cell>
          <cell r="CI16">
            <v>318.40653774006665</v>
          </cell>
          <cell r="CJ16">
            <v>321.87497604592357</v>
          </cell>
          <cell r="CK16">
            <v>326.7980120249178</v>
          </cell>
          <cell r="CL16">
            <v>331.47802741635638</v>
          </cell>
          <cell r="CM16">
            <v>333.27187301621831</v>
          </cell>
          <cell r="CN16">
            <v>337.01358639006514</v>
          </cell>
          <cell r="CO16">
            <v>337.73945413788181</v>
          </cell>
          <cell r="CP16">
            <v>338.93145494607995</v>
          </cell>
          <cell r="CQ16">
            <v>340.00759027402904</v>
          </cell>
          <cell r="CR16">
            <v>340.97735065326145</v>
          </cell>
          <cell r="CS16">
            <v>344.72984554469122</v>
          </cell>
          <cell r="CT16">
            <v>349.43642137212385</v>
          </cell>
          <cell r="CU16">
            <v>352.26894503197161</v>
          </cell>
          <cell r="CV16">
            <v>355.15424346618852</v>
          </cell>
          <cell r="CW16">
            <v>355.7333508586654</v>
          </cell>
          <cell r="CX16">
            <v>359.89380559788424</v>
          </cell>
          <cell r="CY16">
            <v>361.41818949340029</v>
          </cell>
          <cell r="CZ16">
            <v>362.59324952098626</v>
          </cell>
          <cell r="DA16">
            <v>366.4022706776309</v>
          </cell>
          <cell r="DB16">
            <v>370.54719532757628</v>
          </cell>
          <cell r="DC16">
            <v>374.3640357089169</v>
          </cell>
          <cell r="DD16">
            <v>376.00078559908593</v>
          </cell>
          <cell r="DE16">
            <v>377.56796906772405</v>
          </cell>
          <cell r="DF16">
            <v>381.7870985017305</v>
          </cell>
          <cell r="DG16">
            <v>384.3426162422129</v>
          </cell>
          <cell r="DH16">
            <v>384.90129603157783</v>
          </cell>
          <cell r="DI16">
            <v>387.56452841997952</v>
          </cell>
          <cell r="DJ16">
            <v>391.82658561167767</v>
          </cell>
          <cell r="DK16">
            <v>393.76109781265427</v>
          </cell>
          <cell r="DL16">
            <v>395.74987808215911</v>
          </cell>
          <cell r="DM16">
            <v>398.92965160805852</v>
          </cell>
          <cell r="DN16">
            <v>400.10695686459133</v>
          </cell>
          <cell r="DO16">
            <v>400.2417309410975</v>
          </cell>
          <cell r="DP16">
            <v>399.50638826458845</v>
          </cell>
          <cell r="DQ16">
            <v>403.66108714029895</v>
          </cell>
          <cell r="DR16">
            <v>408.37379014679294</v>
          </cell>
          <cell r="DS16">
            <v>412.17605231385403</v>
          </cell>
          <cell r="DT16">
            <v>415.31585945770667</v>
          </cell>
          <cell r="DU16">
            <v>415.79267928347247</v>
          </cell>
          <cell r="DV16">
            <v>417.90770449044277</v>
          </cell>
          <cell r="DW16">
            <v>418.7004211863491</v>
          </cell>
          <cell r="DX16">
            <v>422.42677865968238</v>
          </cell>
          <cell r="DY16">
            <v>424.12363439925247</v>
          </cell>
          <cell r="DZ16">
            <v>427.30940389746274</v>
          </cell>
          <cell r="EA16">
            <v>427.68779458118638</v>
          </cell>
          <cell r="EB16">
            <v>431.26745384169038</v>
          </cell>
          <cell r="EC16">
            <v>431.2185944469378</v>
          </cell>
          <cell r="ED16">
            <v>437.8581876161627</v>
          </cell>
          <cell r="EE16">
            <v>438.61718669114271</v>
          </cell>
          <cell r="EF16">
            <v>439.89388979254664</v>
          </cell>
          <cell r="EG16">
            <v>441.60592981216166</v>
          </cell>
          <cell r="EH16">
            <v>444.58356264342621</v>
          </cell>
          <cell r="EI16">
            <v>446.28679745358522</v>
          </cell>
          <cell r="EJ16">
            <v>449.47438108120025</v>
          </cell>
          <cell r="EK16">
            <v>449.16146129192606</v>
          </cell>
          <cell r="EL16">
            <v>451.24853221826993</v>
          </cell>
          <cell r="EM16">
            <v>452.58421584317563</v>
          </cell>
          <cell r="EN16">
            <v>456.00653927053725</v>
          </cell>
          <cell r="EO16">
            <v>458.26780984383129</v>
          </cell>
          <cell r="EP16">
            <v>461.82081517128501</v>
          </cell>
          <cell r="EQ16">
            <v>464.91822422001184</v>
          </cell>
          <cell r="ER16">
            <v>467.23370320350784</v>
          </cell>
          <cell r="ES16">
            <v>472.62402498827549</v>
          </cell>
          <cell r="ET16">
            <v>478.47107547533443</v>
          </cell>
          <cell r="EU16">
            <v>483.05246075173284</v>
          </cell>
          <cell r="EV16">
            <v>489.85744152681849</v>
          </cell>
          <cell r="EW16">
            <v>503.05294313832587</v>
          </cell>
          <cell r="EX16">
            <v>500.4370938043262</v>
          </cell>
          <cell r="EY16">
            <v>504.62772763956008</v>
          </cell>
          <cell r="EZ16">
            <v>509.03570376228959</v>
          </cell>
          <cell r="FA16">
            <v>516.22855378265081</v>
          </cell>
          <cell r="FB16">
            <v>521.21321516870489</v>
          </cell>
          <cell r="FC16">
            <v>520.79364562204603</v>
          </cell>
          <cell r="FD16">
            <v>536.81768937757238</v>
          </cell>
          <cell r="FE16">
            <v>541.53268123846362</v>
          </cell>
          <cell r="FF16">
            <v>548.75609653332697</v>
          </cell>
          <cell r="FG16">
            <v>553.05683466836547</v>
          </cell>
          <cell r="FH16">
            <v>557.7652023324647</v>
          </cell>
          <cell r="FI16">
            <v>564.72377530085532</v>
          </cell>
          <cell r="FJ16">
            <v>570.619273225028</v>
          </cell>
          <cell r="FK16">
            <v>576.0978434046408</v>
          </cell>
          <cell r="FL16">
            <v>585.32774971928825</v>
          </cell>
          <cell r="FM16">
            <v>589.10915599065845</v>
          </cell>
          <cell r="FN16">
            <v>586.06418650745252</v>
          </cell>
          <cell r="FO16">
            <v>592.96451265191365</v>
          </cell>
          <cell r="FP16">
            <v>597.79014366547608</v>
          </cell>
          <cell r="FQ16">
            <v>602.11260150138662</v>
          </cell>
          <cell r="FR16">
            <v>607.59952925813411</v>
          </cell>
          <cell r="FS16">
            <v>615.7890481058148</v>
          </cell>
          <cell r="FT16">
            <v>619.78455533947772</v>
          </cell>
          <cell r="FU16">
            <v>625.48765398189289</v>
          </cell>
          <cell r="FV16">
            <v>637.0696800117388</v>
          </cell>
          <cell r="FW16">
            <v>644.99865624604683</v>
          </cell>
          <cell r="FX16">
            <v>651.30719874571821</v>
          </cell>
          <cell r="FY16">
            <v>653.03350627515113</v>
          </cell>
          <cell r="FZ16">
            <v>655.32216585925312</v>
          </cell>
          <cell r="GA16">
            <v>667.29308697086185</v>
          </cell>
          <cell r="GB16">
            <v>671.35306619015478</v>
          </cell>
          <cell r="GC16">
            <v>684.26417299793195</v>
          </cell>
          <cell r="GD16">
            <v>691.35074829119719</v>
          </cell>
          <cell r="GE16">
            <v>702.60833756867316</v>
          </cell>
          <cell r="GF16">
            <v>710.41139942328653</v>
          </cell>
          <cell r="GG16">
            <v>714.76382231868968</v>
          </cell>
          <cell r="GH16">
            <v>721.02843621862769</v>
          </cell>
          <cell r="GI16">
            <v>724.05600404253767</v>
          </cell>
          <cell r="GJ16">
            <v>729.82406369028001</v>
          </cell>
          <cell r="GK16">
            <v>733.56117948185943</v>
          </cell>
          <cell r="GL16">
            <v>737.36686906231648</v>
          </cell>
          <cell r="GM16">
            <v>744.47014463435028</v>
          </cell>
          <cell r="GN16">
            <v>753.59579406498051</v>
          </cell>
          <cell r="GO16">
            <v>756.33743964166376</v>
          </cell>
          <cell r="GP16">
            <v>761.99739067449707</v>
          </cell>
          <cell r="GQ16">
            <v>765.72672746366004</v>
          </cell>
          <cell r="GR16">
            <v>767.6297066629503</v>
          </cell>
          <cell r="GS16">
            <v>775.73897171909778</v>
          </cell>
          <cell r="GT16">
            <v>780.38159240187917</v>
          </cell>
          <cell r="GU16">
            <v>782.13283177291669</v>
          </cell>
          <cell r="GV16">
            <v>790.53100980294846</v>
          </cell>
          <cell r="GW16">
            <v>798.34611447186398</v>
          </cell>
          <cell r="GX16">
            <v>807.89899245208005</v>
          </cell>
          <cell r="GY16">
            <v>814.54946335037005</v>
          </cell>
          <cell r="GZ16">
            <v>823.18266211530556</v>
          </cell>
          <cell r="HA16">
            <v>827.70488449606728</v>
          </cell>
          <cell r="HB16">
            <v>839.37194820564775</v>
          </cell>
          <cell r="HC16">
            <v>844.80241066063411</v>
          </cell>
          <cell r="HD16">
            <v>852.92796292186779</v>
          </cell>
          <cell r="HE16">
            <v>861.89018678255695</v>
          </cell>
          <cell r="HF16">
            <v>870.61634573983451</v>
          </cell>
          <cell r="HG16">
            <v>876.36313757949472</v>
          </cell>
        </row>
        <row r="17">
          <cell r="B17">
            <v>16.435678605048466</v>
          </cell>
          <cell r="C17">
            <v>22.130691841143417</v>
          </cell>
          <cell r="D17">
            <v>16.667431667373911</v>
          </cell>
          <cell r="E17">
            <v>9.8980545088842646</v>
          </cell>
          <cell r="F17">
            <v>5.2665243935966117</v>
          </cell>
          <cell r="G17">
            <v>2.8753237014128104</v>
          </cell>
          <cell r="H17">
            <v>5.0555830438875446</v>
          </cell>
          <cell r="I17">
            <v>5.3463694234804251</v>
          </cell>
          <cell r="J17">
            <v>6.9277179985375454</v>
          </cell>
          <cell r="K17">
            <v>38.714039973079011</v>
          </cell>
          <cell r="L17">
            <v>49.138913365114973</v>
          </cell>
          <cell r="M17">
            <v>53.787355295690006</v>
          </cell>
          <cell r="N17">
            <v>59.484261095691927</v>
          </cell>
          <cell r="O17">
            <v>81.803172504080564</v>
          </cell>
          <cell r="P17">
            <v>89.83245744212924</v>
          </cell>
          <cell r="Q17">
            <v>87.383859484716325</v>
          </cell>
          <cell r="R17">
            <v>90.145479583627946</v>
          </cell>
          <cell r="S17">
            <v>97.467019987223196</v>
          </cell>
          <cell r="T17">
            <v>115.24965673200178</v>
          </cell>
          <cell r="U17">
            <v>136.06505889684411</v>
          </cell>
          <cell r="V17">
            <v>144.39047589315015</v>
          </cell>
          <cell r="W17">
            <v>151.40494463293453</v>
          </cell>
          <cell r="X17">
            <v>155.16582211012528</v>
          </cell>
          <cell r="Y17">
            <v>169.63928816674613</v>
          </cell>
          <cell r="Z17">
            <v>175.25537927321059</v>
          </cell>
          <cell r="AA17">
            <v>179.1388087831883</v>
          </cell>
          <cell r="AB17">
            <v>180.2611425261147</v>
          </cell>
          <cell r="AC17">
            <v>182.63198049217345</v>
          </cell>
          <cell r="AD17">
            <v>185.36947667148411</v>
          </cell>
          <cell r="AE17">
            <v>191.07728626115014</v>
          </cell>
          <cell r="AF17">
            <v>198.26555306995587</v>
          </cell>
          <cell r="AG17">
            <v>207.90313573200888</v>
          </cell>
          <cell r="AH17">
            <v>227.40238247054691</v>
          </cell>
          <cell r="AI17">
            <v>230.1847283240138</v>
          </cell>
          <cell r="AJ17">
            <v>237.71438981952724</v>
          </cell>
          <cell r="AK17">
            <v>247.07464345106453</v>
          </cell>
          <cell r="AL17">
            <v>252.9925427990872</v>
          </cell>
          <cell r="AM17">
            <v>256.36713743859849</v>
          </cell>
          <cell r="AN17">
            <v>259.82371482673597</v>
          </cell>
          <cell r="AO17">
            <v>268.97541803627746</v>
          </cell>
          <cell r="AP17">
            <v>270.04967790751573</v>
          </cell>
          <cell r="AQ17">
            <v>274.38991952779213</v>
          </cell>
          <cell r="AR17">
            <v>282.31575665607602</v>
          </cell>
          <cell r="AS17">
            <v>279.45177310435741</v>
          </cell>
          <cell r="AT17">
            <v>287.10557498647177</v>
          </cell>
          <cell r="AU17">
            <v>300.15240679777577</v>
          </cell>
          <cell r="AV17">
            <v>305.73660486150953</v>
          </cell>
          <cell r="AW17">
            <v>310.51588186600452</v>
          </cell>
          <cell r="AX17">
            <v>312.98115699632467</v>
          </cell>
          <cell r="AY17">
            <v>321.77522540631799</v>
          </cell>
          <cell r="AZ17">
            <v>324.13267759802898</v>
          </cell>
          <cell r="BA17">
            <v>325.84539041833762</v>
          </cell>
          <cell r="BB17">
            <v>328.76937830655118</v>
          </cell>
          <cell r="BC17">
            <v>336.9459319166707</v>
          </cell>
          <cell r="BD17">
            <v>350.17121262554036</v>
          </cell>
          <cell r="BE17">
            <v>354.7671428495982</v>
          </cell>
          <cell r="BF17">
            <v>358.52840916626008</v>
          </cell>
          <cell r="BG17">
            <v>362.21959830294713</v>
          </cell>
          <cell r="BH17">
            <v>369.50507656438469</v>
          </cell>
          <cell r="BI17">
            <v>371.80015132131348</v>
          </cell>
          <cell r="BJ17">
            <v>373.62183186838143</v>
          </cell>
          <cell r="BK17">
            <v>375.93977476975425</v>
          </cell>
          <cell r="BL17">
            <v>377.05665180159457</v>
          </cell>
          <cell r="BM17">
            <v>384.97084361923527</v>
          </cell>
          <cell r="BN17">
            <v>395.44554851279452</v>
          </cell>
          <cell r="BO17">
            <v>401.06074623012671</v>
          </cell>
          <cell r="BP17">
            <v>404.08710084974086</v>
          </cell>
          <cell r="BQ17">
            <v>426.198529915542</v>
          </cell>
          <cell r="BR17">
            <v>438.04013237897692</v>
          </cell>
          <cell r="BS17">
            <v>443.61346066950961</v>
          </cell>
          <cell r="BT17">
            <v>447.40341614115709</v>
          </cell>
          <cell r="BU17">
            <v>451.87278369606588</v>
          </cell>
          <cell r="BV17">
            <v>459.20437190207969</v>
          </cell>
          <cell r="BW17">
            <v>460.93576042178137</v>
          </cell>
          <cell r="BX17">
            <v>462.58402354912005</v>
          </cell>
          <cell r="BY17">
            <v>463.95794637301731</v>
          </cell>
          <cell r="BZ17">
            <v>466.12865936345486</v>
          </cell>
          <cell r="CA17">
            <v>472.95920761523911</v>
          </cell>
          <cell r="CB17">
            <v>483.86169684347084</v>
          </cell>
          <cell r="CC17">
            <v>488.00351358324605</v>
          </cell>
          <cell r="CD17">
            <v>489.57736319240951</v>
          </cell>
          <cell r="CE17">
            <v>492.80545104799097</v>
          </cell>
          <cell r="CF17">
            <v>497.7477307348168</v>
          </cell>
          <cell r="CG17">
            <v>498.0265655025396</v>
          </cell>
          <cell r="CH17">
            <v>498.92894203946639</v>
          </cell>
          <cell r="CI17">
            <v>500.95310406560043</v>
          </cell>
          <cell r="CJ17">
            <v>505.25411557647237</v>
          </cell>
          <cell r="CK17">
            <v>514.36766008218774</v>
          </cell>
          <cell r="CL17">
            <v>521.23004510826911</v>
          </cell>
          <cell r="CM17">
            <v>523.37944194092415</v>
          </cell>
          <cell r="CN17">
            <v>528.68852177149427</v>
          </cell>
          <cell r="CO17">
            <v>530.76970156930361</v>
          </cell>
          <cell r="CP17">
            <v>532.30367676785693</v>
          </cell>
          <cell r="CQ17">
            <v>534.21363647405599</v>
          </cell>
          <cell r="CR17">
            <v>535.75758521062744</v>
          </cell>
          <cell r="CS17">
            <v>537.32521652978073</v>
          </cell>
          <cell r="CT17">
            <v>548.06800748403543</v>
          </cell>
          <cell r="CU17">
            <v>550.97239080188535</v>
          </cell>
          <cell r="CV17">
            <v>552.8894352183612</v>
          </cell>
          <cell r="CW17">
            <v>555.92667476251461</v>
          </cell>
          <cell r="CX17">
            <v>560.63268811517071</v>
          </cell>
          <cell r="CY17">
            <v>562.58252658436959</v>
          </cell>
          <cell r="CZ17">
            <v>564.35227748856562</v>
          </cell>
          <cell r="DA17">
            <v>569.18801097907681</v>
          </cell>
          <cell r="DB17">
            <v>578.49073129547855</v>
          </cell>
          <cell r="DC17">
            <v>583.2624739680216</v>
          </cell>
          <cell r="DD17">
            <v>585.06615958617544</v>
          </cell>
          <cell r="DE17">
            <v>586.45439448316233</v>
          </cell>
          <cell r="DF17">
            <v>591.18850176618616</v>
          </cell>
          <cell r="DG17">
            <v>595.15079870591421</v>
          </cell>
          <cell r="DH17">
            <v>596.91823502876912</v>
          </cell>
          <cell r="DI17">
            <v>603.95496767485361</v>
          </cell>
          <cell r="DJ17">
            <v>610.48622392689413</v>
          </cell>
          <cell r="DK17">
            <v>625.84778505057909</v>
          </cell>
          <cell r="DL17">
            <v>615.08092761855676</v>
          </cell>
          <cell r="DM17">
            <v>619.25945958918533</v>
          </cell>
          <cell r="DN17">
            <v>620.68418799770166</v>
          </cell>
          <cell r="DO17">
            <v>620.68167230646611</v>
          </cell>
          <cell r="DP17">
            <v>620.5214037448543</v>
          </cell>
          <cell r="DQ17">
            <v>625.41455703777137</v>
          </cell>
          <cell r="DR17">
            <v>635.47288201191736</v>
          </cell>
          <cell r="DS17">
            <v>640.42096766752479</v>
          </cell>
          <cell r="DT17">
            <v>644.26987627629364</v>
          </cell>
          <cell r="DU17">
            <v>645.49548163480051</v>
          </cell>
          <cell r="DV17">
            <v>647.73162574717435</v>
          </cell>
          <cell r="DW17">
            <v>648.82019255647378</v>
          </cell>
          <cell r="DX17">
            <v>656.87249940940751</v>
          </cell>
          <cell r="DY17">
            <v>659.81978405595817</v>
          </cell>
          <cell r="DZ17">
            <v>662.86849619641816</v>
          </cell>
          <cell r="EA17">
            <v>664.65383767202434</v>
          </cell>
          <cell r="EB17">
            <v>668.72384522472703</v>
          </cell>
          <cell r="EC17">
            <v>670.44745933139211</v>
          </cell>
          <cell r="ED17">
            <v>681.15672458327231</v>
          </cell>
          <cell r="EE17">
            <v>681.80543570714724</v>
          </cell>
          <cell r="EF17">
            <v>683.35102814307913</v>
          </cell>
          <cell r="EG17">
            <v>685.86861066825259</v>
          </cell>
          <cell r="EH17">
            <v>688.87611615663593</v>
          </cell>
          <cell r="EI17">
            <v>696.38979874314475</v>
          </cell>
          <cell r="EJ17">
            <v>700.25143269558487</v>
          </cell>
          <cell r="EK17">
            <v>700.73199860000784</v>
          </cell>
          <cell r="EL17">
            <v>702.74279197551152</v>
          </cell>
          <cell r="EM17">
            <v>704.03678119788151</v>
          </cell>
          <cell r="EN17">
            <v>709.29689482174729</v>
          </cell>
          <cell r="EO17">
            <v>717.33081599357524</v>
          </cell>
          <cell r="EP17">
            <v>723.02977979878142</v>
          </cell>
          <cell r="EQ17">
            <v>726.71151848900638</v>
          </cell>
          <cell r="ER17">
            <v>731.6831800671564</v>
          </cell>
          <cell r="ES17">
            <v>738.78298674716382</v>
          </cell>
          <cell r="ET17">
            <v>746.36941505781158</v>
          </cell>
          <cell r="EU17">
            <v>752.31164735161008</v>
          </cell>
          <cell r="EV17">
            <v>761.97405905554922</v>
          </cell>
          <cell r="EW17">
            <v>781.36108691173695</v>
          </cell>
          <cell r="EX17">
            <v>778.41337198429039</v>
          </cell>
          <cell r="EY17">
            <v>783.76457336081683</v>
          </cell>
          <cell r="EZ17">
            <v>792.89333181816778</v>
          </cell>
          <cell r="FA17">
            <v>802.04729667152333</v>
          </cell>
          <cell r="FB17">
            <v>808.80798327870696</v>
          </cell>
          <cell r="FC17">
            <v>809.52732023804799</v>
          </cell>
          <cell r="FD17">
            <v>832.33432843144374</v>
          </cell>
          <cell r="FE17">
            <v>842.03540813711209</v>
          </cell>
          <cell r="FF17">
            <v>851.95550168236628</v>
          </cell>
          <cell r="FG17">
            <v>857.84476267911111</v>
          </cell>
          <cell r="FH17">
            <v>866.14526936209234</v>
          </cell>
          <cell r="FI17">
            <v>874.41249212663206</v>
          </cell>
          <cell r="FJ17">
            <v>880.96392499127865</v>
          </cell>
          <cell r="FK17">
            <v>891.48810841391889</v>
          </cell>
          <cell r="FL17">
            <v>903.20982677398592</v>
          </cell>
          <cell r="FM17">
            <v>909.37060553812296</v>
          </cell>
          <cell r="FN17">
            <v>903.44902024422447</v>
          </cell>
          <cell r="FO17">
            <v>914.86822417585643</v>
          </cell>
          <cell r="FP17">
            <v>921.13027424953134</v>
          </cell>
          <cell r="FQ17">
            <v>926.71026713943115</v>
          </cell>
          <cell r="FR17">
            <v>935.08590736105668</v>
          </cell>
          <cell r="FS17">
            <v>945.49854281647868</v>
          </cell>
          <cell r="FT17">
            <v>950.50934587865663</v>
          </cell>
          <cell r="FU17">
            <v>959.64037237595039</v>
          </cell>
          <cell r="FV17">
            <v>974.81246611141262</v>
          </cell>
          <cell r="FW17">
            <v>986.96014006369035</v>
          </cell>
          <cell r="FX17">
            <v>996.63585667139353</v>
          </cell>
          <cell r="FY17">
            <v>998.5723154306454</v>
          </cell>
          <cell r="FZ17">
            <v>1004.7065596226848</v>
          </cell>
          <cell r="GA17">
            <v>1021.3686724007727</v>
          </cell>
          <cell r="GB17">
            <v>1029.435227163478</v>
          </cell>
          <cell r="GC17">
            <v>1047.2147116630608</v>
          </cell>
          <cell r="GD17">
            <v>1058.3407820018685</v>
          </cell>
          <cell r="GE17">
            <v>1071.9499010276397</v>
          </cell>
          <cell r="GF17">
            <v>1085.2231645657052</v>
          </cell>
          <cell r="GG17">
            <v>1091.3663208440446</v>
          </cell>
          <cell r="GH17">
            <v>1099.8505395348045</v>
          </cell>
          <cell r="GI17">
            <v>1109.0117670592929</v>
          </cell>
          <cell r="GJ17">
            <v>1115.8146333360407</v>
          </cell>
          <cell r="GK17">
            <v>1120.5922666859014</v>
          </cell>
          <cell r="GL17">
            <v>1127.7349433985412</v>
          </cell>
          <cell r="GM17">
            <v>1139.702968466547</v>
          </cell>
          <cell r="GN17">
            <v>1157.6718760747976</v>
          </cell>
          <cell r="GO17">
            <v>1160.5006664926957</v>
          </cell>
          <cell r="GP17">
            <v>1172.2316435661512</v>
          </cell>
          <cell r="GQ17">
            <v>1177.4356972125984</v>
          </cell>
          <cell r="GR17">
            <v>1181.2577992737249</v>
          </cell>
          <cell r="GS17">
            <v>1194.5159850949315</v>
          </cell>
          <cell r="GT17">
            <v>1200.5611147060779</v>
          </cell>
          <cell r="GU17">
            <v>1203.6929271817503</v>
          </cell>
          <cell r="GV17">
            <v>1217.5635647915503</v>
          </cell>
          <cell r="GW17">
            <v>1226.647171809255</v>
          </cell>
          <cell r="GX17">
            <v>1242.1076864617321</v>
          </cell>
          <cell r="GY17">
            <v>1249.2390602446214</v>
          </cell>
          <cell r="GZ17">
            <v>1261.0181215760676</v>
          </cell>
          <cell r="HA17">
            <v>1269.9295650871513</v>
          </cell>
          <cell r="HB17">
            <v>1282.565516286237</v>
          </cell>
          <cell r="HC17">
            <v>1291.225916831271</v>
          </cell>
          <cell r="HD17">
            <v>1301.111472698276</v>
          </cell>
          <cell r="HE17">
            <v>1316.2840018071863</v>
          </cell>
          <cell r="HF17">
            <v>1328.4306555910593</v>
          </cell>
          <cell r="HG17">
            <v>1335.663144458287</v>
          </cell>
        </row>
      </sheetData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3A2E4-404D-441A-8570-F940F714F60F}">
  <dimension ref="A1:CMZ98"/>
  <sheetViews>
    <sheetView topLeftCell="CKU1" workbookViewId="0">
      <selection activeCell="CLF2" sqref="CLF2"/>
    </sheetView>
  </sheetViews>
  <sheetFormatPr defaultRowHeight="14.4" x14ac:dyDescent="0.3"/>
  <cols>
    <col min="1" max="1" width="11.88671875" bestFit="1" customWidth="1"/>
    <col min="2" max="3" width="14.109375" bestFit="1" customWidth="1"/>
    <col min="4" max="4" width="18.44140625" bestFit="1" customWidth="1"/>
    <col min="6" max="6" width="14.5546875" bestFit="1" customWidth="1"/>
    <col min="7" max="7" width="13.6640625" bestFit="1" customWidth="1"/>
    <col min="8" max="8" width="14.6640625" bestFit="1" customWidth="1"/>
    <col min="9" max="9" width="14.109375" bestFit="1" customWidth="1"/>
    <col min="10" max="10" width="19.6640625" bestFit="1" customWidth="1"/>
    <col min="11" max="11" width="3.33203125" bestFit="1" customWidth="1"/>
    <col min="12" max="12" width="11.88671875" bestFit="1" customWidth="1"/>
    <col min="13" max="14" width="14.109375" bestFit="1" customWidth="1"/>
    <col min="15" max="15" width="18.44140625" bestFit="1" customWidth="1"/>
    <col min="17" max="17" width="14.5546875" bestFit="1" customWidth="1"/>
    <col min="18" max="18" width="13.6640625" bestFit="1" customWidth="1"/>
    <col min="19" max="19" width="14.6640625" bestFit="1" customWidth="1"/>
    <col min="20" max="20" width="14.109375" bestFit="1" customWidth="1"/>
    <col min="21" max="21" width="19.6640625" bestFit="1" customWidth="1"/>
    <col min="22" max="22" width="3.33203125" bestFit="1" customWidth="1"/>
    <col min="23" max="23" width="11.88671875" bestFit="1" customWidth="1"/>
    <col min="24" max="25" width="14.109375" bestFit="1" customWidth="1"/>
    <col min="26" max="26" width="18.44140625" bestFit="1" customWidth="1"/>
    <col min="28" max="28" width="14.5546875" bestFit="1" customWidth="1"/>
    <col min="29" max="29" width="13.6640625" bestFit="1" customWidth="1"/>
    <col min="30" max="30" width="14.6640625" bestFit="1" customWidth="1"/>
    <col min="31" max="31" width="14.109375" bestFit="1" customWidth="1"/>
    <col min="32" max="32" width="19.6640625" bestFit="1" customWidth="1"/>
    <col min="33" max="33" width="3.33203125" bestFit="1" customWidth="1"/>
    <col min="34" max="34" width="11.88671875" bestFit="1" customWidth="1"/>
    <col min="35" max="36" width="14.109375" bestFit="1" customWidth="1"/>
    <col min="37" max="37" width="18.44140625" bestFit="1" customWidth="1"/>
    <col min="39" max="39" width="14.5546875" bestFit="1" customWidth="1"/>
    <col min="40" max="40" width="13.6640625" bestFit="1" customWidth="1"/>
    <col min="41" max="41" width="14.6640625" bestFit="1" customWidth="1"/>
    <col min="42" max="42" width="14.109375" bestFit="1" customWidth="1"/>
    <col min="43" max="43" width="19.6640625" bestFit="1" customWidth="1"/>
    <col min="44" max="44" width="3.33203125" bestFit="1" customWidth="1"/>
    <col min="45" max="45" width="11.88671875" bestFit="1" customWidth="1"/>
    <col min="46" max="47" width="14.109375" bestFit="1" customWidth="1"/>
    <col min="48" max="48" width="18.44140625" bestFit="1" customWidth="1"/>
    <col min="50" max="50" width="14.5546875" bestFit="1" customWidth="1"/>
    <col min="51" max="51" width="13.6640625" bestFit="1" customWidth="1"/>
    <col min="52" max="52" width="14.6640625" bestFit="1" customWidth="1"/>
    <col min="53" max="53" width="14.109375" bestFit="1" customWidth="1"/>
    <col min="54" max="54" width="19.6640625" bestFit="1" customWidth="1"/>
    <col min="55" max="55" width="3.33203125" bestFit="1" customWidth="1"/>
    <col min="56" max="56" width="11.88671875" bestFit="1" customWidth="1"/>
    <col min="57" max="58" width="14.109375" bestFit="1" customWidth="1"/>
    <col min="59" max="59" width="18.44140625" bestFit="1" customWidth="1"/>
    <col min="61" max="61" width="14.5546875" bestFit="1" customWidth="1"/>
    <col min="62" max="62" width="13.6640625" bestFit="1" customWidth="1"/>
    <col min="63" max="63" width="14.6640625" bestFit="1" customWidth="1"/>
    <col min="64" max="64" width="14.109375" bestFit="1" customWidth="1"/>
    <col min="65" max="65" width="19.6640625" bestFit="1" customWidth="1"/>
    <col min="66" max="66" width="3.33203125" bestFit="1" customWidth="1"/>
    <col min="67" max="67" width="11.88671875" bestFit="1" customWidth="1"/>
    <col min="68" max="69" width="14.109375" bestFit="1" customWidth="1"/>
    <col min="70" max="70" width="18.44140625" bestFit="1" customWidth="1"/>
    <col min="72" max="72" width="14.5546875" bestFit="1" customWidth="1"/>
    <col min="73" max="73" width="13.6640625" bestFit="1" customWidth="1"/>
    <col min="74" max="74" width="14.6640625" bestFit="1" customWidth="1"/>
    <col min="75" max="75" width="14.109375" bestFit="1" customWidth="1"/>
    <col min="76" max="76" width="19.6640625" bestFit="1" customWidth="1"/>
    <col min="77" max="77" width="3.33203125" bestFit="1" customWidth="1"/>
    <col min="78" max="78" width="11.88671875" bestFit="1" customWidth="1"/>
    <col min="79" max="80" width="14.109375" bestFit="1" customWidth="1"/>
    <col min="81" max="81" width="18.44140625" bestFit="1" customWidth="1"/>
    <col min="83" max="83" width="14.5546875" bestFit="1" customWidth="1"/>
    <col min="84" max="84" width="13.6640625" bestFit="1" customWidth="1"/>
    <col min="85" max="85" width="14.6640625" bestFit="1" customWidth="1"/>
    <col min="86" max="86" width="14.109375" bestFit="1" customWidth="1"/>
    <col min="87" max="87" width="19.6640625" bestFit="1" customWidth="1"/>
    <col min="88" max="88" width="3.33203125" bestFit="1" customWidth="1"/>
    <col min="89" max="89" width="11.88671875" bestFit="1" customWidth="1"/>
    <col min="90" max="91" width="14.109375" bestFit="1" customWidth="1"/>
    <col min="92" max="92" width="18.44140625" bestFit="1" customWidth="1"/>
    <col min="94" max="94" width="14.5546875" bestFit="1" customWidth="1"/>
    <col min="95" max="95" width="13.6640625" bestFit="1" customWidth="1"/>
    <col min="96" max="96" width="14.6640625" bestFit="1" customWidth="1"/>
    <col min="97" max="97" width="14.109375" bestFit="1" customWidth="1"/>
    <col min="98" max="98" width="19.6640625" bestFit="1" customWidth="1"/>
    <col min="99" max="99" width="3.33203125" bestFit="1" customWidth="1"/>
    <col min="100" max="100" width="11.88671875" bestFit="1" customWidth="1"/>
    <col min="101" max="102" width="14.109375" bestFit="1" customWidth="1"/>
    <col min="103" max="103" width="18.44140625" bestFit="1" customWidth="1"/>
    <col min="105" max="105" width="14.5546875" bestFit="1" customWidth="1"/>
    <col min="106" max="106" width="13.6640625" bestFit="1" customWidth="1"/>
    <col min="107" max="107" width="14.6640625" bestFit="1" customWidth="1"/>
    <col min="108" max="108" width="14.109375" bestFit="1" customWidth="1"/>
    <col min="109" max="109" width="19.6640625" bestFit="1" customWidth="1"/>
    <col min="110" max="110" width="3.33203125" bestFit="1" customWidth="1"/>
    <col min="111" max="111" width="11.88671875" bestFit="1" customWidth="1"/>
    <col min="112" max="113" width="14.109375" bestFit="1" customWidth="1"/>
    <col min="114" max="114" width="18.44140625" bestFit="1" customWidth="1"/>
    <col min="116" max="116" width="14.5546875" bestFit="1" customWidth="1"/>
    <col min="117" max="117" width="13.6640625" bestFit="1" customWidth="1"/>
    <col min="118" max="118" width="14.6640625" bestFit="1" customWidth="1"/>
    <col min="119" max="119" width="14.109375" bestFit="1" customWidth="1"/>
    <col min="120" max="120" width="19.6640625" bestFit="1" customWidth="1"/>
    <col min="121" max="121" width="3.33203125" bestFit="1" customWidth="1"/>
    <col min="122" max="122" width="11.88671875" bestFit="1" customWidth="1"/>
    <col min="123" max="124" width="14.109375" bestFit="1" customWidth="1"/>
    <col min="125" max="125" width="18.44140625" bestFit="1" customWidth="1"/>
    <col min="127" max="127" width="14.5546875" bestFit="1" customWidth="1"/>
    <col min="128" max="128" width="13.6640625" bestFit="1" customWidth="1"/>
    <col min="129" max="129" width="17" bestFit="1" customWidth="1"/>
    <col min="130" max="130" width="16.33203125" bestFit="1" customWidth="1"/>
    <col min="131" max="131" width="19.6640625" bestFit="1" customWidth="1"/>
    <col min="132" max="132" width="3.33203125" bestFit="1" customWidth="1"/>
    <col min="133" max="133" width="13.6640625" bestFit="1" customWidth="1"/>
    <col min="134" max="134" width="16.33203125" bestFit="1" customWidth="1"/>
    <col min="135" max="135" width="16.5546875" bestFit="1" customWidth="1"/>
    <col min="136" max="136" width="21.109375" bestFit="1" customWidth="1"/>
    <col min="138" max="138" width="17.5546875" bestFit="1" customWidth="1"/>
    <col min="139" max="139" width="16.109375" bestFit="1" customWidth="1"/>
    <col min="140" max="140" width="17" bestFit="1" customWidth="1"/>
    <col min="141" max="141" width="16.33203125" bestFit="1" customWidth="1"/>
    <col min="142" max="142" width="22.5546875" bestFit="1" customWidth="1"/>
    <col min="143" max="143" width="4.6640625" bestFit="1" customWidth="1"/>
    <col min="144" max="144" width="13.6640625" bestFit="1" customWidth="1"/>
    <col min="145" max="145" width="16.33203125" bestFit="1" customWidth="1"/>
    <col min="146" max="146" width="16.5546875" bestFit="1" customWidth="1"/>
    <col min="147" max="147" width="21.109375" bestFit="1" customWidth="1"/>
    <col min="149" max="149" width="17.5546875" bestFit="1" customWidth="1"/>
    <col min="150" max="150" width="16.109375" bestFit="1" customWidth="1"/>
    <col min="151" max="151" width="17" bestFit="1" customWidth="1"/>
    <col min="152" max="152" width="16.33203125" bestFit="1" customWidth="1"/>
    <col min="153" max="153" width="22.5546875" bestFit="1" customWidth="1"/>
    <col min="154" max="154" width="4.6640625" bestFit="1" customWidth="1"/>
    <col min="155" max="155" width="13.6640625" bestFit="1" customWidth="1"/>
    <col min="156" max="156" width="16.33203125" bestFit="1" customWidth="1"/>
    <col min="157" max="157" width="16.5546875" bestFit="1" customWidth="1"/>
    <col min="158" max="158" width="21.109375" bestFit="1" customWidth="1"/>
    <col min="160" max="160" width="17.5546875" bestFit="1" customWidth="1"/>
    <col min="161" max="161" width="16.109375" bestFit="1" customWidth="1"/>
    <col min="162" max="162" width="17" bestFit="1" customWidth="1"/>
    <col min="163" max="163" width="16.33203125" bestFit="1" customWidth="1"/>
    <col min="164" max="164" width="22.5546875" bestFit="1" customWidth="1"/>
    <col min="165" max="165" width="4.6640625" bestFit="1" customWidth="1"/>
    <col min="166" max="166" width="13.6640625" bestFit="1" customWidth="1"/>
    <col min="167" max="167" width="16.33203125" bestFit="1" customWidth="1"/>
    <col min="168" max="168" width="16.5546875" bestFit="1" customWidth="1"/>
    <col min="169" max="169" width="21.109375" bestFit="1" customWidth="1"/>
    <col min="171" max="171" width="17.5546875" bestFit="1" customWidth="1"/>
    <col min="172" max="172" width="16.109375" bestFit="1" customWidth="1"/>
    <col min="173" max="173" width="17" bestFit="1" customWidth="1"/>
    <col min="174" max="174" width="16.33203125" bestFit="1" customWidth="1"/>
    <col min="175" max="175" width="22.5546875" bestFit="1" customWidth="1"/>
    <col min="176" max="176" width="4.6640625" bestFit="1" customWidth="1"/>
    <col min="177" max="177" width="13.6640625" bestFit="1" customWidth="1"/>
    <col min="178" max="178" width="16.33203125" bestFit="1" customWidth="1"/>
    <col min="179" max="179" width="16.5546875" bestFit="1" customWidth="1"/>
    <col min="180" max="180" width="21.109375" bestFit="1" customWidth="1"/>
    <col min="182" max="182" width="17.5546875" bestFit="1" customWidth="1"/>
    <col min="183" max="183" width="16.109375" bestFit="1" customWidth="1"/>
    <col min="184" max="184" width="17" bestFit="1" customWidth="1"/>
    <col min="185" max="185" width="16.33203125" bestFit="1" customWidth="1"/>
    <col min="186" max="186" width="22.5546875" bestFit="1" customWidth="1"/>
    <col min="187" max="187" width="4.6640625" bestFit="1" customWidth="1"/>
    <col min="188" max="188" width="13.6640625" bestFit="1" customWidth="1"/>
    <col min="189" max="189" width="16.33203125" bestFit="1" customWidth="1"/>
    <col min="190" max="190" width="16.5546875" bestFit="1" customWidth="1"/>
    <col min="191" max="191" width="21.109375" bestFit="1" customWidth="1"/>
    <col min="193" max="193" width="17.5546875" bestFit="1" customWidth="1"/>
    <col min="194" max="194" width="16.109375" bestFit="1" customWidth="1"/>
    <col min="195" max="195" width="17" bestFit="1" customWidth="1"/>
    <col min="196" max="196" width="16.33203125" bestFit="1" customWidth="1"/>
    <col min="197" max="197" width="22.5546875" bestFit="1" customWidth="1"/>
    <col min="198" max="198" width="4.6640625" bestFit="1" customWidth="1"/>
    <col min="199" max="199" width="13.6640625" bestFit="1" customWidth="1"/>
    <col min="200" max="200" width="16.33203125" bestFit="1" customWidth="1"/>
    <col min="201" max="201" width="16.5546875" bestFit="1" customWidth="1"/>
    <col min="202" max="202" width="21.109375" bestFit="1" customWidth="1"/>
    <col min="204" max="204" width="17.5546875" bestFit="1" customWidth="1"/>
    <col min="205" max="205" width="16.109375" bestFit="1" customWidth="1"/>
    <col min="206" max="206" width="17" bestFit="1" customWidth="1"/>
    <col min="207" max="207" width="16.33203125" bestFit="1" customWidth="1"/>
    <col min="208" max="208" width="22.5546875" bestFit="1" customWidth="1"/>
    <col min="209" max="209" width="4.6640625" bestFit="1" customWidth="1"/>
    <col min="210" max="210" width="13.6640625" bestFit="1" customWidth="1"/>
    <col min="211" max="211" width="16.33203125" bestFit="1" customWidth="1"/>
    <col min="212" max="212" width="16.5546875" bestFit="1" customWidth="1"/>
    <col min="213" max="213" width="21.109375" bestFit="1" customWidth="1"/>
    <col min="215" max="215" width="17.5546875" bestFit="1" customWidth="1"/>
    <col min="216" max="216" width="16.109375" bestFit="1" customWidth="1"/>
    <col min="217" max="217" width="17" bestFit="1" customWidth="1"/>
    <col min="218" max="218" width="16.33203125" bestFit="1" customWidth="1"/>
    <col min="219" max="219" width="22.5546875" bestFit="1" customWidth="1"/>
    <col min="220" max="220" width="4.6640625" bestFit="1" customWidth="1"/>
    <col min="221" max="221" width="13.6640625" bestFit="1" customWidth="1"/>
    <col min="222" max="222" width="16.33203125" bestFit="1" customWidth="1"/>
    <col min="223" max="223" width="16.5546875" bestFit="1" customWidth="1"/>
    <col min="224" max="224" width="21.109375" bestFit="1" customWidth="1"/>
    <col min="226" max="226" width="17.5546875" bestFit="1" customWidth="1"/>
    <col min="227" max="227" width="16.109375" bestFit="1" customWidth="1"/>
    <col min="228" max="228" width="17" bestFit="1" customWidth="1"/>
    <col min="229" max="229" width="16.33203125" bestFit="1" customWidth="1"/>
    <col min="230" max="230" width="22.5546875" bestFit="1" customWidth="1"/>
    <col min="231" max="231" width="4.6640625" bestFit="1" customWidth="1"/>
    <col min="232" max="232" width="11.88671875" bestFit="1" customWidth="1"/>
    <col min="233" max="234" width="14.109375" bestFit="1" customWidth="1"/>
    <col min="235" max="235" width="18.44140625" bestFit="1" customWidth="1"/>
    <col min="237" max="237" width="14.5546875" bestFit="1" customWidth="1"/>
    <col min="238" max="238" width="13.6640625" bestFit="1" customWidth="1"/>
    <col min="239" max="239" width="14.6640625" bestFit="1" customWidth="1"/>
    <col min="240" max="240" width="14.109375" bestFit="1" customWidth="1"/>
    <col min="241" max="241" width="19.6640625" bestFit="1" customWidth="1"/>
    <col min="242" max="242" width="3.33203125" bestFit="1" customWidth="1"/>
    <col min="243" max="243" width="11.88671875" bestFit="1" customWidth="1"/>
    <col min="244" max="245" width="14.109375" bestFit="1" customWidth="1"/>
    <col min="246" max="246" width="18.44140625" bestFit="1" customWidth="1"/>
    <col min="248" max="248" width="14.5546875" bestFit="1" customWidth="1"/>
    <col min="249" max="249" width="13.6640625" bestFit="1" customWidth="1"/>
    <col min="250" max="250" width="14.6640625" bestFit="1" customWidth="1"/>
    <col min="251" max="251" width="14.109375" bestFit="1" customWidth="1"/>
    <col min="252" max="252" width="19.6640625" bestFit="1" customWidth="1"/>
    <col min="253" max="253" width="3.33203125" bestFit="1" customWidth="1"/>
    <col min="254" max="254" width="11.88671875" bestFit="1" customWidth="1"/>
    <col min="255" max="256" width="14.109375" bestFit="1" customWidth="1"/>
    <col min="257" max="257" width="18.44140625" bestFit="1" customWidth="1"/>
    <col min="259" max="259" width="14.5546875" bestFit="1" customWidth="1"/>
    <col min="260" max="260" width="13.6640625" bestFit="1" customWidth="1"/>
    <col min="261" max="261" width="14.6640625" bestFit="1" customWidth="1"/>
    <col min="262" max="262" width="14.109375" bestFit="1" customWidth="1"/>
    <col min="263" max="263" width="19.6640625" bestFit="1" customWidth="1"/>
    <col min="264" max="264" width="3.33203125" bestFit="1" customWidth="1"/>
    <col min="265" max="265" width="11.88671875" bestFit="1" customWidth="1"/>
    <col min="266" max="267" width="14.109375" bestFit="1" customWidth="1"/>
    <col min="268" max="268" width="18.44140625" bestFit="1" customWidth="1"/>
    <col min="270" max="270" width="14.5546875" bestFit="1" customWidth="1"/>
    <col min="271" max="271" width="13.6640625" bestFit="1" customWidth="1"/>
    <col min="272" max="272" width="14.6640625" bestFit="1" customWidth="1"/>
    <col min="273" max="273" width="14.109375" bestFit="1" customWidth="1"/>
    <col min="274" max="274" width="19.6640625" bestFit="1" customWidth="1"/>
    <col min="275" max="275" width="3.33203125" bestFit="1" customWidth="1"/>
    <col min="276" max="276" width="11.88671875" bestFit="1" customWidth="1"/>
    <col min="277" max="278" width="14.109375" bestFit="1" customWidth="1"/>
    <col min="279" max="279" width="18.44140625" bestFit="1" customWidth="1"/>
    <col min="281" max="281" width="14.5546875" bestFit="1" customWidth="1"/>
    <col min="282" max="282" width="13.6640625" bestFit="1" customWidth="1"/>
    <col min="283" max="283" width="14.6640625" bestFit="1" customWidth="1"/>
    <col min="284" max="284" width="14.109375" bestFit="1" customWidth="1"/>
    <col min="285" max="285" width="19.6640625" bestFit="1" customWidth="1"/>
    <col min="286" max="286" width="3.33203125" bestFit="1" customWidth="1"/>
    <col min="287" max="287" width="11.88671875" bestFit="1" customWidth="1"/>
    <col min="288" max="289" width="14.109375" bestFit="1" customWidth="1"/>
    <col min="290" max="290" width="18.44140625" bestFit="1" customWidth="1"/>
    <col min="292" max="292" width="14.5546875" bestFit="1" customWidth="1"/>
    <col min="293" max="293" width="13.6640625" bestFit="1" customWidth="1"/>
    <col min="294" max="294" width="14.6640625" bestFit="1" customWidth="1"/>
    <col min="295" max="295" width="14.109375" bestFit="1" customWidth="1"/>
    <col min="296" max="296" width="19.6640625" bestFit="1" customWidth="1"/>
    <col min="297" max="297" width="3.33203125" bestFit="1" customWidth="1"/>
    <col min="298" max="298" width="11.88671875" bestFit="1" customWidth="1"/>
    <col min="299" max="300" width="14.109375" bestFit="1" customWidth="1"/>
    <col min="301" max="301" width="18.44140625" bestFit="1" customWidth="1"/>
    <col min="303" max="303" width="14.5546875" bestFit="1" customWidth="1"/>
    <col min="304" max="304" width="13.6640625" bestFit="1" customWidth="1"/>
    <col min="305" max="305" width="14.6640625" bestFit="1" customWidth="1"/>
    <col min="306" max="306" width="14.109375" bestFit="1" customWidth="1"/>
    <col min="307" max="307" width="19.6640625" bestFit="1" customWidth="1"/>
    <col min="308" max="308" width="3.33203125" bestFit="1" customWidth="1"/>
    <col min="309" max="309" width="11.88671875" bestFit="1" customWidth="1"/>
    <col min="310" max="311" width="14.109375" bestFit="1" customWidth="1"/>
    <col min="312" max="312" width="18.44140625" bestFit="1" customWidth="1"/>
    <col min="314" max="314" width="14.5546875" bestFit="1" customWidth="1"/>
    <col min="315" max="315" width="13.6640625" bestFit="1" customWidth="1"/>
    <col min="316" max="316" width="14.6640625" bestFit="1" customWidth="1"/>
    <col min="317" max="317" width="14.109375" bestFit="1" customWidth="1"/>
    <col min="318" max="318" width="19.6640625" bestFit="1" customWidth="1"/>
    <col min="319" max="319" width="3.33203125" bestFit="1" customWidth="1"/>
    <col min="320" max="320" width="11.88671875" bestFit="1" customWidth="1"/>
    <col min="321" max="322" width="14.109375" bestFit="1" customWidth="1"/>
    <col min="323" max="323" width="18.44140625" bestFit="1" customWidth="1"/>
    <col min="325" max="325" width="14.5546875" bestFit="1" customWidth="1"/>
    <col min="326" max="326" width="13.6640625" bestFit="1" customWidth="1"/>
    <col min="327" max="327" width="14.6640625" bestFit="1" customWidth="1"/>
    <col min="328" max="328" width="14.109375" bestFit="1" customWidth="1"/>
    <col min="329" max="329" width="19.6640625" bestFit="1" customWidth="1"/>
    <col min="330" max="330" width="3.33203125" bestFit="1" customWidth="1"/>
    <col min="331" max="331" width="11.88671875" bestFit="1" customWidth="1"/>
    <col min="332" max="333" width="14.109375" bestFit="1" customWidth="1"/>
    <col min="334" max="334" width="18.44140625" bestFit="1" customWidth="1"/>
    <col min="336" max="336" width="14.5546875" bestFit="1" customWidth="1"/>
    <col min="337" max="337" width="13.6640625" bestFit="1" customWidth="1"/>
    <col min="338" max="338" width="14.6640625" bestFit="1" customWidth="1"/>
    <col min="339" max="339" width="14.109375" bestFit="1" customWidth="1"/>
    <col min="340" max="340" width="19.6640625" bestFit="1" customWidth="1"/>
    <col min="341" max="341" width="3.33203125" bestFit="1" customWidth="1"/>
    <col min="342" max="342" width="11.88671875" bestFit="1" customWidth="1"/>
    <col min="343" max="344" width="14.109375" bestFit="1" customWidth="1"/>
    <col min="345" max="345" width="18.44140625" bestFit="1" customWidth="1"/>
    <col min="347" max="347" width="14.5546875" bestFit="1" customWidth="1"/>
    <col min="348" max="348" width="13.6640625" bestFit="1" customWidth="1"/>
    <col min="349" max="349" width="14.6640625" bestFit="1" customWidth="1"/>
    <col min="350" max="350" width="14.109375" bestFit="1" customWidth="1"/>
    <col min="351" max="351" width="19.6640625" bestFit="1" customWidth="1"/>
    <col min="352" max="352" width="3.33203125" bestFit="1" customWidth="1"/>
    <col min="353" max="353" width="11.88671875" bestFit="1" customWidth="1"/>
    <col min="354" max="355" width="14.109375" bestFit="1" customWidth="1"/>
    <col min="356" max="356" width="18.44140625" bestFit="1" customWidth="1"/>
    <col min="358" max="358" width="14.5546875" bestFit="1" customWidth="1"/>
    <col min="359" max="359" width="13.6640625" bestFit="1" customWidth="1"/>
    <col min="360" max="360" width="14.6640625" bestFit="1" customWidth="1"/>
    <col min="361" max="361" width="14.109375" bestFit="1" customWidth="1"/>
    <col min="362" max="362" width="19.6640625" bestFit="1" customWidth="1"/>
    <col min="363" max="363" width="3.33203125" bestFit="1" customWidth="1"/>
    <col min="364" max="364" width="11.88671875" bestFit="1" customWidth="1"/>
    <col min="365" max="366" width="14.109375" bestFit="1" customWidth="1"/>
    <col min="367" max="367" width="18.44140625" bestFit="1" customWidth="1"/>
    <col min="369" max="369" width="14.5546875" bestFit="1" customWidth="1"/>
    <col min="370" max="370" width="13.6640625" bestFit="1" customWidth="1"/>
    <col min="371" max="371" width="14.6640625" bestFit="1" customWidth="1"/>
    <col min="372" max="372" width="14.109375" bestFit="1" customWidth="1"/>
    <col min="373" max="373" width="19.6640625" bestFit="1" customWidth="1"/>
    <col min="374" max="374" width="3.33203125" bestFit="1" customWidth="1"/>
    <col min="375" max="375" width="11.88671875" bestFit="1" customWidth="1"/>
    <col min="376" max="377" width="14.109375" bestFit="1" customWidth="1"/>
    <col min="378" max="378" width="18.44140625" bestFit="1" customWidth="1"/>
    <col min="380" max="380" width="14.5546875" bestFit="1" customWidth="1"/>
    <col min="381" max="381" width="13.6640625" bestFit="1" customWidth="1"/>
    <col min="382" max="382" width="14.6640625" bestFit="1" customWidth="1"/>
    <col min="383" max="383" width="14.109375" bestFit="1" customWidth="1"/>
    <col min="384" max="384" width="19.6640625" bestFit="1" customWidth="1"/>
    <col min="385" max="385" width="3.33203125" bestFit="1" customWidth="1"/>
    <col min="386" max="386" width="11.88671875" bestFit="1" customWidth="1"/>
    <col min="387" max="388" width="14.109375" bestFit="1" customWidth="1"/>
    <col min="389" max="389" width="18.44140625" bestFit="1" customWidth="1"/>
    <col min="391" max="391" width="14.5546875" bestFit="1" customWidth="1"/>
    <col min="392" max="392" width="13.6640625" bestFit="1" customWidth="1"/>
    <col min="393" max="393" width="14.6640625" bestFit="1" customWidth="1"/>
    <col min="394" max="394" width="14.109375" bestFit="1" customWidth="1"/>
    <col min="395" max="395" width="19.6640625" bestFit="1" customWidth="1"/>
    <col min="396" max="396" width="3.33203125" bestFit="1" customWidth="1"/>
    <col min="397" max="397" width="11.88671875" bestFit="1" customWidth="1"/>
    <col min="398" max="399" width="14.109375" bestFit="1" customWidth="1"/>
    <col min="400" max="400" width="18.44140625" bestFit="1" customWidth="1"/>
    <col min="401" max="401" width="8.6640625" customWidth="1"/>
    <col min="402" max="402" width="14.5546875" bestFit="1" customWidth="1"/>
    <col min="403" max="403" width="13.6640625" bestFit="1" customWidth="1"/>
    <col min="404" max="404" width="14.6640625" bestFit="1" customWidth="1"/>
    <col min="405" max="405" width="14.109375" bestFit="1" customWidth="1"/>
    <col min="406" max="406" width="19.6640625" bestFit="1" customWidth="1"/>
    <col min="407" max="407" width="3.33203125" bestFit="1" customWidth="1"/>
    <col min="408" max="408" width="11.88671875" bestFit="1" customWidth="1"/>
    <col min="409" max="410" width="14.109375" bestFit="1" customWidth="1"/>
    <col min="411" max="411" width="18.44140625" bestFit="1" customWidth="1"/>
    <col min="413" max="413" width="14.5546875" bestFit="1" customWidth="1"/>
    <col min="414" max="414" width="13.6640625" bestFit="1" customWidth="1"/>
    <col min="415" max="415" width="14.6640625" bestFit="1" customWidth="1"/>
    <col min="416" max="416" width="14.109375" bestFit="1" customWidth="1"/>
    <col min="417" max="417" width="19.6640625" bestFit="1" customWidth="1"/>
    <col min="418" max="418" width="3.33203125" bestFit="1" customWidth="1"/>
    <col min="419" max="419" width="11.88671875" bestFit="1" customWidth="1"/>
    <col min="420" max="421" width="14.109375" bestFit="1" customWidth="1"/>
    <col min="422" max="422" width="18.44140625" bestFit="1" customWidth="1"/>
    <col min="424" max="424" width="14.5546875" bestFit="1" customWidth="1"/>
    <col min="425" max="425" width="13.6640625" bestFit="1" customWidth="1"/>
    <col min="426" max="426" width="14.6640625" bestFit="1" customWidth="1"/>
    <col min="427" max="427" width="14.109375" bestFit="1" customWidth="1"/>
    <col min="428" max="428" width="19.6640625" bestFit="1" customWidth="1"/>
    <col min="429" max="429" width="3.33203125" bestFit="1" customWidth="1"/>
    <col min="430" max="430" width="11.88671875" bestFit="1" customWidth="1"/>
    <col min="431" max="432" width="14.109375" bestFit="1" customWidth="1"/>
    <col min="433" max="433" width="18.44140625" bestFit="1" customWidth="1"/>
    <col min="435" max="435" width="14.5546875" bestFit="1" customWidth="1"/>
    <col min="436" max="436" width="13.6640625" bestFit="1" customWidth="1"/>
    <col min="437" max="437" width="14.6640625" bestFit="1" customWidth="1"/>
    <col min="438" max="438" width="14.109375" bestFit="1" customWidth="1"/>
    <col min="439" max="439" width="19.6640625" bestFit="1" customWidth="1"/>
    <col min="440" max="440" width="3.33203125" bestFit="1" customWidth="1"/>
    <col min="441" max="441" width="11.88671875" bestFit="1" customWidth="1"/>
    <col min="442" max="443" width="14.109375" bestFit="1" customWidth="1"/>
    <col min="444" max="444" width="18.44140625" bestFit="1" customWidth="1"/>
    <col min="446" max="446" width="14.5546875" bestFit="1" customWidth="1"/>
    <col min="447" max="447" width="13.6640625" bestFit="1" customWidth="1"/>
    <col min="448" max="448" width="14.6640625" bestFit="1" customWidth="1"/>
    <col min="449" max="449" width="14.109375" bestFit="1" customWidth="1"/>
    <col min="450" max="450" width="19.6640625" bestFit="1" customWidth="1"/>
    <col min="451" max="451" width="3.33203125" bestFit="1" customWidth="1"/>
    <col min="452" max="452" width="11.88671875" bestFit="1" customWidth="1"/>
    <col min="453" max="454" width="14.109375" bestFit="1" customWidth="1"/>
    <col min="455" max="455" width="18.44140625" bestFit="1" customWidth="1"/>
    <col min="457" max="457" width="14.5546875" bestFit="1" customWidth="1"/>
    <col min="458" max="458" width="13.6640625" bestFit="1" customWidth="1"/>
    <col min="459" max="459" width="14.6640625" bestFit="1" customWidth="1"/>
    <col min="460" max="460" width="14.109375" bestFit="1" customWidth="1"/>
    <col min="461" max="461" width="19.6640625" bestFit="1" customWidth="1"/>
    <col min="462" max="462" width="3.33203125" bestFit="1" customWidth="1"/>
    <col min="463" max="463" width="11.88671875" bestFit="1" customWidth="1"/>
    <col min="464" max="465" width="14.109375" bestFit="1" customWidth="1"/>
    <col min="466" max="466" width="18.44140625" bestFit="1" customWidth="1"/>
    <col min="468" max="468" width="14.5546875" bestFit="1" customWidth="1"/>
    <col min="469" max="469" width="13.6640625" bestFit="1" customWidth="1"/>
    <col min="470" max="470" width="14.6640625" bestFit="1" customWidth="1"/>
    <col min="471" max="471" width="14.109375" bestFit="1" customWidth="1"/>
    <col min="472" max="472" width="19.6640625" bestFit="1" customWidth="1"/>
    <col min="473" max="473" width="3.33203125" bestFit="1" customWidth="1"/>
    <col min="474" max="474" width="11.88671875" bestFit="1" customWidth="1"/>
    <col min="475" max="476" width="14.109375" bestFit="1" customWidth="1"/>
    <col min="477" max="477" width="18.44140625" bestFit="1" customWidth="1"/>
    <col min="479" max="479" width="14.5546875" bestFit="1" customWidth="1"/>
    <col min="480" max="480" width="13.6640625" bestFit="1" customWidth="1"/>
    <col min="481" max="481" width="14.6640625" bestFit="1" customWidth="1"/>
    <col min="482" max="482" width="14.109375" bestFit="1" customWidth="1"/>
    <col min="483" max="483" width="19.6640625" bestFit="1" customWidth="1"/>
    <col min="484" max="484" width="3.33203125" bestFit="1" customWidth="1"/>
    <col min="485" max="485" width="11.88671875" bestFit="1" customWidth="1"/>
    <col min="486" max="487" width="14.109375" bestFit="1" customWidth="1"/>
    <col min="488" max="488" width="18.44140625" bestFit="1" customWidth="1"/>
    <col min="490" max="490" width="14.5546875" bestFit="1" customWidth="1"/>
    <col min="491" max="491" width="13.6640625" bestFit="1" customWidth="1"/>
    <col min="492" max="492" width="14.6640625" bestFit="1" customWidth="1"/>
    <col min="493" max="493" width="14.109375" bestFit="1" customWidth="1"/>
    <col min="494" max="494" width="19.6640625" bestFit="1" customWidth="1"/>
    <col min="495" max="495" width="3.33203125" bestFit="1" customWidth="1"/>
    <col min="496" max="496" width="11.88671875" bestFit="1" customWidth="1"/>
    <col min="497" max="498" width="14.109375" bestFit="1" customWidth="1"/>
    <col min="499" max="499" width="18.44140625" bestFit="1" customWidth="1"/>
    <col min="501" max="501" width="14.5546875" bestFit="1" customWidth="1"/>
    <col min="502" max="502" width="13.6640625" bestFit="1" customWidth="1"/>
    <col min="503" max="503" width="14.6640625" bestFit="1" customWidth="1"/>
    <col min="504" max="504" width="14.109375" bestFit="1" customWidth="1"/>
    <col min="505" max="505" width="19.6640625" bestFit="1" customWidth="1"/>
    <col min="506" max="506" width="3.33203125" bestFit="1" customWidth="1"/>
    <col min="507" max="507" width="11.88671875" bestFit="1" customWidth="1"/>
    <col min="508" max="509" width="14.109375" bestFit="1" customWidth="1"/>
    <col min="510" max="510" width="18.44140625" bestFit="1" customWidth="1"/>
    <col min="512" max="512" width="14.5546875" bestFit="1" customWidth="1"/>
    <col min="513" max="513" width="13.6640625" bestFit="1" customWidth="1"/>
    <col min="514" max="514" width="14.6640625" bestFit="1" customWidth="1"/>
    <col min="515" max="515" width="14.109375" bestFit="1" customWidth="1"/>
    <col min="516" max="516" width="19.6640625" bestFit="1" customWidth="1"/>
    <col min="517" max="517" width="3.33203125" bestFit="1" customWidth="1"/>
    <col min="518" max="518" width="11.88671875" bestFit="1" customWidth="1"/>
    <col min="519" max="520" width="14.109375" bestFit="1" customWidth="1"/>
    <col min="521" max="521" width="18.44140625" bestFit="1" customWidth="1"/>
    <col min="523" max="523" width="14.5546875" bestFit="1" customWidth="1"/>
    <col min="524" max="524" width="13.6640625" bestFit="1" customWidth="1"/>
    <col min="525" max="525" width="14.6640625" bestFit="1" customWidth="1"/>
    <col min="526" max="526" width="14.109375" bestFit="1" customWidth="1"/>
    <col min="527" max="527" width="19.6640625" bestFit="1" customWidth="1"/>
    <col min="528" max="528" width="3.33203125" bestFit="1" customWidth="1"/>
    <col min="529" max="529" width="11.88671875" bestFit="1" customWidth="1"/>
    <col min="530" max="531" width="14.109375" bestFit="1" customWidth="1"/>
    <col min="532" max="532" width="18.44140625" bestFit="1" customWidth="1"/>
    <col min="534" max="534" width="14.5546875" bestFit="1" customWidth="1"/>
    <col min="535" max="535" width="13.6640625" bestFit="1" customWidth="1"/>
    <col min="536" max="536" width="14.6640625" bestFit="1" customWidth="1"/>
    <col min="537" max="537" width="14.109375" bestFit="1" customWidth="1"/>
    <col min="538" max="538" width="19.6640625" bestFit="1" customWidth="1"/>
    <col min="539" max="539" width="3.33203125" bestFit="1" customWidth="1"/>
    <col min="540" max="540" width="11.88671875" bestFit="1" customWidth="1"/>
    <col min="541" max="542" width="14.109375" bestFit="1" customWidth="1"/>
    <col min="543" max="543" width="18.44140625" bestFit="1" customWidth="1"/>
    <col min="545" max="545" width="14.5546875" bestFit="1" customWidth="1"/>
    <col min="546" max="546" width="13.6640625" bestFit="1" customWidth="1"/>
    <col min="547" max="547" width="14.6640625" bestFit="1" customWidth="1"/>
    <col min="548" max="548" width="14.109375" bestFit="1" customWidth="1"/>
    <col min="549" max="549" width="19.6640625" bestFit="1" customWidth="1"/>
    <col min="550" max="550" width="3.33203125" bestFit="1" customWidth="1"/>
    <col min="551" max="551" width="11.88671875" bestFit="1" customWidth="1"/>
    <col min="552" max="553" width="14.109375" bestFit="1" customWidth="1"/>
    <col min="554" max="554" width="18.44140625" bestFit="1" customWidth="1"/>
    <col min="556" max="556" width="14.5546875" bestFit="1" customWidth="1"/>
    <col min="557" max="557" width="13.6640625" bestFit="1" customWidth="1"/>
    <col min="558" max="558" width="14.6640625" bestFit="1" customWidth="1"/>
    <col min="559" max="559" width="14.109375" bestFit="1" customWidth="1"/>
    <col min="560" max="560" width="19.6640625" bestFit="1" customWidth="1"/>
    <col min="561" max="561" width="3.33203125" bestFit="1" customWidth="1"/>
    <col min="562" max="562" width="11.88671875" bestFit="1" customWidth="1"/>
    <col min="563" max="564" width="14.109375" bestFit="1" customWidth="1"/>
    <col min="565" max="565" width="18.44140625" bestFit="1" customWidth="1"/>
    <col min="567" max="567" width="14.5546875" bestFit="1" customWidth="1"/>
    <col min="568" max="568" width="13.6640625" bestFit="1" customWidth="1"/>
    <col min="569" max="569" width="14.6640625" bestFit="1" customWidth="1"/>
    <col min="570" max="570" width="14.109375" bestFit="1" customWidth="1"/>
    <col min="571" max="571" width="19.6640625" bestFit="1" customWidth="1"/>
    <col min="572" max="572" width="3.33203125" bestFit="1" customWidth="1"/>
    <col min="573" max="573" width="11.88671875" bestFit="1" customWidth="1"/>
    <col min="574" max="575" width="14.109375" bestFit="1" customWidth="1"/>
    <col min="576" max="576" width="18.44140625" bestFit="1" customWidth="1"/>
    <col min="578" max="578" width="14.5546875" bestFit="1" customWidth="1"/>
    <col min="579" max="579" width="13.6640625" bestFit="1" customWidth="1"/>
    <col min="580" max="580" width="14.6640625" bestFit="1" customWidth="1"/>
    <col min="581" max="581" width="14.109375" bestFit="1" customWidth="1"/>
    <col min="582" max="582" width="19.6640625" bestFit="1" customWidth="1"/>
    <col min="583" max="583" width="3.33203125" bestFit="1" customWidth="1"/>
    <col min="584" max="584" width="11.88671875" bestFit="1" customWidth="1"/>
    <col min="585" max="586" width="14.109375" bestFit="1" customWidth="1"/>
    <col min="587" max="587" width="18.44140625" bestFit="1" customWidth="1"/>
    <col min="589" max="589" width="14.5546875" bestFit="1" customWidth="1"/>
    <col min="590" max="590" width="13.6640625" bestFit="1" customWidth="1"/>
    <col min="591" max="591" width="14.6640625" bestFit="1" customWidth="1"/>
    <col min="592" max="592" width="14.109375" bestFit="1" customWidth="1"/>
    <col min="593" max="593" width="19.6640625" bestFit="1" customWidth="1"/>
    <col min="594" max="594" width="3.33203125" bestFit="1" customWidth="1"/>
    <col min="595" max="595" width="11.88671875" bestFit="1" customWidth="1"/>
    <col min="596" max="597" width="14.109375" bestFit="1" customWidth="1"/>
    <col min="598" max="598" width="18.44140625" bestFit="1" customWidth="1"/>
    <col min="600" max="600" width="14.5546875" bestFit="1" customWidth="1"/>
    <col min="601" max="601" width="13.6640625" bestFit="1" customWidth="1"/>
    <col min="602" max="602" width="14.6640625" bestFit="1" customWidth="1"/>
    <col min="603" max="603" width="14.109375" bestFit="1" customWidth="1"/>
    <col min="604" max="604" width="19.6640625" bestFit="1" customWidth="1"/>
    <col min="605" max="605" width="3.33203125" bestFit="1" customWidth="1"/>
    <col min="606" max="606" width="11.88671875" bestFit="1" customWidth="1"/>
    <col min="607" max="608" width="14.109375" bestFit="1" customWidth="1"/>
    <col min="609" max="609" width="18.44140625" bestFit="1" customWidth="1"/>
    <col min="611" max="611" width="14.5546875" bestFit="1" customWidth="1"/>
    <col min="612" max="612" width="13.6640625" bestFit="1" customWidth="1"/>
    <col min="613" max="613" width="14.6640625" bestFit="1" customWidth="1"/>
    <col min="614" max="614" width="14.109375" bestFit="1" customWidth="1"/>
    <col min="615" max="615" width="19.6640625" bestFit="1" customWidth="1"/>
    <col min="616" max="616" width="3.33203125" bestFit="1" customWidth="1"/>
    <col min="617" max="617" width="11.88671875" bestFit="1" customWidth="1"/>
    <col min="618" max="619" width="14.109375" bestFit="1" customWidth="1"/>
    <col min="620" max="620" width="18.44140625" bestFit="1" customWidth="1"/>
    <col min="622" max="622" width="14.5546875" bestFit="1" customWidth="1"/>
    <col min="623" max="623" width="13.6640625" bestFit="1" customWidth="1"/>
    <col min="624" max="624" width="14.6640625" bestFit="1" customWidth="1"/>
    <col min="625" max="625" width="14.109375" bestFit="1" customWidth="1"/>
    <col min="626" max="626" width="19.6640625" bestFit="1" customWidth="1"/>
    <col min="627" max="627" width="3.33203125" bestFit="1" customWidth="1"/>
    <col min="628" max="628" width="11.88671875" bestFit="1" customWidth="1"/>
    <col min="629" max="630" width="14.109375" bestFit="1" customWidth="1"/>
    <col min="631" max="631" width="18.44140625" bestFit="1" customWidth="1"/>
    <col min="633" max="633" width="14.5546875" bestFit="1" customWidth="1"/>
    <col min="634" max="634" width="13.6640625" bestFit="1" customWidth="1"/>
    <col min="635" max="635" width="14.6640625" bestFit="1" customWidth="1"/>
    <col min="636" max="636" width="14.109375" bestFit="1" customWidth="1"/>
    <col min="637" max="637" width="19.6640625" bestFit="1" customWidth="1"/>
    <col min="638" max="638" width="3.33203125" bestFit="1" customWidth="1"/>
    <col min="639" max="639" width="11.88671875" bestFit="1" customWidth="1"/>
    <col min="640" max="641" width="14.109375" bestFit="1" customWidth="1"/>
    <col min="642" max="642" width="18.44140625" bestFit="1" customWidth="1"/>
    <col min="644" max="644" width="14.5546875" bestFit="1" customWidth="1"/>
    <col min="645" max="645" width="13.6640625" bestFit="1" customWidth="1"/>
    <col min="646" max="646" width="14.6640625" bestFit="1" customWidth="1"/>
    <col min="647" max="647" width="14.109375" bestFit="1" customWidth="1"/>
    <col min="648" max="648" width="19.6640625" bestFit="1" customWidth="1"/>
    <col min="649" max="649" width="3.33203125" bestFit="1" customWidth="1"/>
    <col min="650" max="650" width="11.88671875" bestFit="1" customWidth="1"/>
    <col min="651" max="652" width="14.109375" bestFit="1" customWidth="1"/>
    <col min="653" max="653" width="18.44140625" bestFit="1" customWidth="1"/>
    <col min="655" max="655" width="14.5546875" bestFit="1" customWidth="1"/>
    <col min="656" max="656" width="13.6640625" bestFit="1" customWidth="1"/>
    <col min="657" max="657" width="14.6640625" bestFit="1" customWidth="1"/>
    <col min="658" max="658" width="14.109375" bestFit="1" customWidth="1"/>
    <col min="659" max="659" width="19.6640625" bestFit="1" customWidth="1"/>
    <col min="660" max="660" width="3.33203125" bestFit="1" customWidth="1"/>
    <col min="661" max="661" width="11.88671875" bestFit="1" customWidth="1"/>
    <col min="662" max="663" width="14.109375" bestFit="1" customWidth="1"/>
    <col min="664" max="664" width="18.44140625" bestFit="1" customWidth="1"/>
    <col min="666" max="666" width="14.5546875" bestFit="1" customWidth="1"/>
    <col min="667" max="667" width="13.6640625" bestFit="1" customWidth="1"/>
    <col min="668" max="668" width="14.6640625" bestFit="1" customWidth="1"/>
    <col min="669" max="669" width="14.109375" bestFit="1" customWidth="1"/>
    <col min="670" max="670" width="19.6640625" bestFit="1" customWidth="1"/>
    <col min="671" max="671" width="3.33203125" bestFit="1" customWidth="1"/>
    <col min="672" max="672" width="11.88671875" bestFit="1" customWidth="1"/>
    <col min="673" max="674" width="14.109375" bestFit="1" customWidth="1"/>
    <col min="675" max="675" width="18.44140625" bestFit="1" customWidth="1"/>
    <col min="677" max="677" width="14.5546875" bestFit="1" customWidth="1"/>
    <col min="678" max="678" width="13.6640625" bestFit="1" customWidth="1"/>
    <col min="679" max="679" width="14.6640625" bestFit="1" customWidth="1"/>
    <col min="680" max="680" width="14.109375" bestFit="1" customWidth="1"/>
    <col min="681" max="681" width="19.6640625" bestFit="1" customWidth="1"/>
    <col min="682" max="682" width="3.33203125" bestFit="1" customWidth="1"/>
    <col min="683" max="683" width="11.88671875" bestFit="1" customWidth="1"/>
    <col min="684" max="685" width="14.109375" bestFit="1" customWidth="1"/>
    <col min="686" max="686" width="18.44140625" bestFit="1" customWidth="1"/>
    <col min="688" max="688" width="14.5546875" bestFit="1" customWidth="1"/>
    <col min="689" max="689" width="13.6640625" bestFit="1" customWidth="1"/>
    <col min="690" max="690" width="14.6640625" bestFit="1" customWidth="1"/>
    <col min="691" max="691" width="14.109375" bestFit="1" customWidth="1"/>
    <col min="692" max="692" width="19.6640625" bestFit="1" customWidth="1"/>
    <col min="693" max="693" width="3.33203125" bestFit="1" customWidth="1"/>
    <col min="694" max="694" width="11.88671875" bestFit="1" customWidth="1"/>
    <col min="695" max="696" width="14.109375" bestFit="1" customWidth="1"/>
    <col min="697" max="697" width="18.44140625" bestFit="1" customWidth="1"/>
    <col min="699" max="699" width="14.5546875" bestFit="1" customWidth="1"/>
    <col min="700" max="700" width="13.6640625" bestFit="1" customWidth="1"/>
    <col min="701" max="701" width="14.6640625" bestFit="1" customWidth="1"/>
    <col min="702" max="702" width="14.109375" bestFit="1" customWidth="1"/>
    <col min="703" max="703" width="19.6640625" bestFit="1" customWidth="1"/>
    <col min="704" max="704" width="3.33203125" bestFit="1" customWidth="1"/>
    <col min="705" max="705" width="11.88671875" bestFit="1" customWidth="1"/>
    <col min="706" max="707" width="14.109375" bestFit="1" customWidth="1"/>
    <col min="708" max="708" width="18.44140625" bestFit="1" customWidth="1"/>
    <col min="710" max="710" width="14.5546875" bestFit="1" customWidth="1"/>
    <col min="711" max="711" width="13.6640625" bestFit="1" customWidth="1"/>
    <col min="712" max="712" width="14.6640625" bestFit="1" customWidth="1"/>
    <col min="713" max="713" width="14.109375" bestFit="1" customWidth="1"/>
    <col min="714" max="714" width="19.6640625" bestFit="1" customWidth="1"/>
    <col min="715" max="715" width="3.33203125" bestFit="1" customWidth="1"/>
    <col min="716" max="716" width="11.88671875" bestFit="1" customWidth="1"/>
    <col min="717" max="718" width="14.109375" bestFit="1" customWidth="1"/>
    <col min="719" max="719" width="18.44140625" bestFit="1" customWidth="1"/>
    <col min="721" max="721" width="14.5546875" bestFit="1" customWidth="1"/>
    <col min="722" max="722" width="13.6640625" bestFit="1" customWidth="1"/>
    <col min="723" max="723" width="14.6640625" bestFit="1" customWidth="1"/>
    <col min="724" max="724" width="14.109375" bestFit="1" customWidth="1"/>
    <col min="725" max="725" width="19.6640625" bestFit="1" customWidth="1"/>
    <col min="726" max="726" width="3.33203125" bestFit="1" customWidth="1"/>
    <col min="727" max="727" width="11.88671875" bestFit="1" customWidth="1"/>
    <col min="728" max="729" width="14.109375" bestFit="1" customWidth="1"/>
    <col min="730" max="730" width="18.44140625" bestFit="1" customWidth="1"/>
    <col min="732" max="732" width="14.5546875" bestFit="1" customWidth="1"/>
    <col min="733" max="733" width="13.6640625" bestFit="1" customWidth="1"/>
    <col min="734" max="734" width="14.6640625" bestFit="1" customWidth="1"/>
    <col min="735" max="735" width="14.109375" bestFit="1" customWidth="1"/>
    <col min="736" max="736" width="19.6640625" bestFit="1" customWidth="1"/>
    <col min="737" max="737" width="3.33203125" bestFit="1" customWidth="1"/>
    <col min="738" max="738" width="11.88671875" bestFit="1" customWidth="1"/>
    <col min="739" max="740" width="14.109375" bestFit="1" customWidth="1"/>
    <col min="741" max="741" width="18.44140625" bestFit="1" customWidth="1"/>
    <col min="743" max="743" width="14.5546875" bestFit="1" customWidth="1"/>
    <col min="744" max="744" width="13.6640625" bestFit="1" customWidth="1"/>
    <col min="745" max="745" width="14.6640625" bestFit="1" customWidth="1"/>
    <col min="746" max="746" width="14.109375" bestFit="1" customWidth="1"/>
    <col min="747" max="747" width="19.6640625" bestFit="1" customWidth="1"/>
    <col min="748" max="748" width="3.33203125" bestFit="1" customWidth="1"/>
    <col min="749" max="749" width="11.88671875" bestFit="1" customWidth="1"/>
    <col min="750" max="751" width="14.109375" bestFit="1" customWidth="1"/>
    <col min="752" max="752" width="18.44140625" bestFit="1" customWidth="1"/>
    <col min="754" max="754" width="14.5546875" bestFit="1" customWidth="1"/>
    <col min="755" max="755" width="13.6640625" bestFit="1" customWidth="1"/>
    <col min="756" max="756" width="14.6640625" bestFit="1" customWidth="1"/>
    <col min="757" max="757" width="14.109375" bestFit="1" customWidth="1"/>
    <col min="758" max="758" width="19.6640625" bestFit="1" customWidth="1"/>
    <col min="759" max="759" width="3.33203125" bestFit="1" customWidth="1"/>
    <col min="760" max="760" width="11.88671875" bestFit="1" customWidth="1"/>
    <col min="761" max="762" width="14.109375" bestFit="1" customWidth="1"/>
    <col min="763" max="763" width="18.44140625" bestFit="1" customWidth="1"/>
    <col min="765" max="765" width="14.5546875" bestFit="1" customWidth="1"/>
    <col min="766" max="766" width="13.6640625" bestFit="1" customWidth="1"/>
    <col min="767" max="767" width="14.6640625" bestFit="1" customWidth="1"/>
    <col min="768" max="768" width="14.109375" bestFit="1" customWidth="1"/>
    <col min="769" max="769" width="19.6640625" bestFit="1" customWidth="1"/>
    <col min="770" max="770" width="3.33203125" bestFit="1" customWidth="1"/>
    <col min="771" max="771" width="11.88671875" bestFit="1" customWidth="1"/>
    <col min="772" max="773" width="14.109375" bestFit="1" customWidth="1"/>
    <col min="774" max="774" width="18.44140625" bestFit="1" customWidth="1"/>
    <col min="776" max="776" width="14.5546875" bestFit="1" customWidth="1"/>
    <col min="777" max="777" width="13.6640625" bestFit="1" customWidth="1"/>
    <col min="778" max="778" width="14.6640625" bestFit="1" customWidth="1"/>
    <col min="779" max="779" width="14.109375" bestFit="1" customWidth="1"/>
    <col min="780" max="780" width="19.6640625" bestFit="1" customWidth="1"/>
    <col min="781" max="781" width="3.33203125" bestFit="1" customWidth="1"/>
    <col min="782" max="782" width="11.88671875" bestFit="1" customWidth="1"/>
    <col min="783" max="784" width="14.109375" bestFit="1" customWidth="1"/>
    <col min="785" max="785" width="18.44140625" bestFit="1" customWidth="1"/>
    <col min="787" max="787" width="14.5546875" bestFit="1" customWidth="1"/>
    <col min="788" max="788" width="13.6640625" bestFit="1" customWidth="1"/>
    <col min="789" max="789" width="14.6640625" bestFit="1" customWidth="1"/>
    <col min="790" max="790" width="14.109375" bestFit="1" customWidth="1"/>
    <col min="791" max="791" width="19.6640625" bestFit="1" customWidth="1"/>
    <col min="792" max="792" width="3.33203125" bestFit="1" customWidth="1"/>
    <col min="793" max="793" width="11.88671875" bestFit="1" customWidth="1"/>
    <col min="794" max="795" width="14.109375" bestFit="1" customWidth="1"/>
    <col min="796" max="796" width="18.44140625" bestFit="1" customWidth="1"/>
    <col min="798" max="798" width="14.5546875" bestFit="1" customWidth="1"/>
    <col min="799" max="799" width="13.6640625" bestFit="1" customWidth="1"/>
    <col min="800" max="800" width="14.6640625" bestFit="1" customWidth="1"/>
    <col min="801" max="801" width="14.109375" bestFit="1" customWidth="1"/>
    <col min="802" max="802" width="19.6640625" bestFit="1" customWidth="1"/>
    <col min="803" max="803" width="3.33203125" bestFit="1" customWidth="1"/>
    <col min="804" max="804" width="11.88671875" bestFit="1" customWidth="1"/>
    <col min="805" max="806" width="14.109375" bestFit="1" customWidth="1"/>
    <col min="807" max="807" width="18.44140625" bestFit="1" customWidth="1"/>
    <col min="809" max="809" width="14.5546875" bestFit="1" customWidth="1"/>
    <col min="810" max="810" width="13.6640625" bestFit="1" customWidth="1"/>
    <col min="811" max="811" width="14.6640625" bestFit="1" customWidth="1"/>
    <col min="812" max="812" width="14.109375" bestFit="1" customWidth="1"/>
    <col min="813" max="813" width="19.6640625" bestFit="1" customWidth="1"/>
    <col min="814" max="814" width="3.33203125" bestFit="1" customWidth="1"/>
    <col min="815" max="815" width="11.88671875" bestFit="1" customWidth="1"/>
    <col min="816" max="817" width="14.109375" bestFit="1" customWidth="1"/>
    <col min="818" max="818" width="18.44140625" bestFit="1" customWidth="1"/>
    <col min="820" max="820" width="14.5546875" bestFit="1" customWidth="1"/>
    <col min="821" max="821" width="13.6640625" bestFit="1" customWidth="1"/>
    <col min="822" max="822" width="14.6640625" bestFit="1" customWidth="1"/>
    <col min="823" max="823" width="14.109375" bestFit="1" customWidth="1"/>
    <col min="824" max="824" width="19.6640625" bestFit="1" customWidth="1"/>
    <col min="825" max="825" width="3.33203125" bestFit="1" customWidth="1"/>
    <col min="826" max="826" width="11.88671875" bestFit="1" customWidth="1"/>
    <col min="827" max="828" width="14.109375" bestFit="1" customWidth="1"/>
    <col min="829" max="829" width="18.44140625" bestFit="1" customWidth="1"/>
    <col min="831" max="831" width="14.5546875" bestFit="1" customWidth="1"/>
    <col min="832" max="832" width="13.6640625" bestFit="1" customWidth="1"/>
    <col min="833" max="833" width="14.6640625" bestFit="1" customWidth="1"/>
    <col min="834" max="834" width="14.109375" bestFit="1" customWidth="1"/>
    <col min="835" max="835" width="19.6640625" bestFit="1" customWidth="1"/>
    <col min="836" max="836" width="3.33203125" bestFit="1" customWidth="1"/>
    <col min="837" max="837" width="11.88671875" bestFit="1" customWidth="1"/>
    <col min="838" max="839" width="14.109375" bestFit="1" customWidth="1"/>
    <col min="840" max="840" width="18.44140625" bestFit="1" customWidth="1"/>
    <col min="842" max="842" width="14.5546875" bestFit="1" customWidth="1"/>
    <col min="843" max="843" width="13.6640625" bestFit="1" customWidth="1"/>
    <col min="844" max="844" width="14.6640625" bestFit="1" customWidth="1"/>
    <col min="845" max="845" width="14.109375" bestFit="1" customWidth="1"/>
    <col min="846" max="846" width="19.6640625" bestFit="1" customWidth="1"/>
    <col min="847" max="847" width="3.33203125" bestFit="1" customWidth="1"/>
    <col min="848" max="848" width="11.88671875" bestFit="1" customWidth="1"/>
    <col min="849" max="850" width="14.109375" bestFit="1" customWidth="1"/>
    <col min="851" max="851" width="18.44140625" bestFit="1" customWidth="1"/>
    <col min="853" max="853" width="14.5546875" bestFit="1" customWidth="1"/>
    <col min="854" max="854" width="13.6640625" bestFit="1" customWidth="1"/>
    <col min="855" max="855" width="14.6640625" bestFit="1" customWidth="1"/>
    <col min="856" max="856" width="14.109375" bestFit="1" customWidth="1"/>
    <col min="857" max="857" width="19.6640625" bestFit="1" customWidth="1"/>
    <col min="858" max="858" width="3.33203125" bestFit="1" customWidth="1"/>
    <col min="859" max="859" width="11.88671875" bestFit="1" customWidth="1"/>
    <col min="860" max="861" width="14.109375" bestFit="1" customWidth="1"/>
    <col min="862" max="862" width="18.44140625" bestFit="1" customWidth="1"/>
    <col min="864" max="864" width="14.5546875" bestFit="1" customWidth="1"/>
    <col min="865" max="865" width="13.6640625" bestFit="1" customWidth="1"/>
    <col min="866" max="866" width="14.6640625" bestFit="1" customWidth="1"/>
    <col min="867" max="867" width="14.109375" bestFit="1" customWidth="1"/>
    <col min="868" max="868" width="19.6640625" bestFit="1" customWidth="1"/>
    <col min="869" max="869" width="3.33203125" bestFit="1" customWidth="1"/>
    <col min="870" max="870" width="11.88671875" bestFit="1" customWidth="1"/>
    <col min="871" max="872" width="14.109375" bestFit="1" customWidth="1"/>
    <col min="873" max="873" width="18.44140625" bestFit="1" customWidth="1"/>
    <col min="875" max="875" width="14.5546875" bestFit="1" customWidth="1"/>
    <col min="876" max="876" width="13.6640625" bestFit="1" customWidth="1"/>
    <col min="877" max="877" width="14.6640625" bestFit="1" customWidth="1"/>
    <col min="878" max="878" width="14.109375" bestFit="1" customWidth="1"/>
    <col min="879" max="879" width="19.6640625" bestFit="1" customWidth="1"/>
    <col min="880" max="880" width="3.33203125" bestFit="1" customWidth="1"/>
    <col min="881" max="881" width="11.88671875" bestFit="1" customWidth="1"/>
    <col min="882" max="883" width="14.109375" bestFit="1" customWidth="1"/>
    <col min="884" max="884" width="18.44140625" bestFit="1" customWidth="1"/>
    <col min="886" max="886" width="14.5546875" bestFit="1" customWidth="1"/>
    <col min="887" max="887" width="13.6640625" bestFit="1" customWidth="1"/>
    <col min="888" max="888" width="14.6640625" bestFit="1" customWidth="1"/>
    <col min="889" max="889" width="14.109375" bestFit="1" customWidth="1"/>
    <col min="890" max="890" width="19.6640625" bestFit="1" customWidth="1"/>
    <col min="891" max="891" width="3.33203125" bestFit="1" customWidth="1"/>
    <col min="892" max="892" width="11.88671875" bestFit="1" customWidth="1"/>
    <col min="893" max="894" width="14.109375" bestFit="1" customWidth="1"/>
    <col min="895" max="895" width="18.44140625" bestFit="1" customWidth="1"/>
    <col min="897" max="897" width="14.5546875" bestFit="1" customWidth="1"/>
    <col min="898" max="898" width="13.6640625" bestFit="1" customWidth="1"/>
    <col min="899" max="899" width="14.6640625" bestFit="1" customWidth="1"/>
    <col min="900" max="900" width="14.109375" bestFit="1" customWidth="1"/>
    <col min="901" max="901" width="19.6640625" bestFit="1" customWidth="1"/>
    <col min="902" max="902" width="3.33203125" bestFit="1" customWidth="1"/>
    <col min="903" max="903" width="11.88671875" bestFit="1" customWidth="1"/>
    <col min="904" max="905" width="14.109375" bestFit="1" customWidth="1"/>
    <col min="906" max="906" width="18.44140625" bestFit="1" customWidth="1"/>
    <col min="908" max="908" width="14.5546875" bestFit="1" customWidth="1"/>
    <col min="909" max="909" width="13.6640625" bestFit="1" customWidth="1"/>
    <col min="910" max="910" width="14.6640625" bestFit="1" customWidth="1"/>
    <col min="911" max="911" width="14.109375" bestFit="1" customWidth="1"/>
    <col min="912" max="912" width="19.6640625" bestFit="1" customWidth="1"/>
    <col min="913" max="913" width="3.33203125" bestFit="1" customWidth="1"/>
    <col min="914" max="914" width="11.88671875" bestFit="1" customWidth="1"/>
    <col min="915" max="916" width="14.109375" bestFit="1" customWidth="1"/>
    <col min="917" max="917" width="18.44140625" bestFit="1" customWidth="1"/>
    <col min="919" max="919" width="14.5546875" bestFit="1" customWidth="1"/>
    <col min="920" max="920" width="13.6640625" bestFit="1" customWidth="1"/>
    <col min="921" max="921" width="14.6640625" bestFit="1" customWidth="1"/>
    <col min="922" max="922" width="14.109375" bestFit="1" customWidth="1"/>
    <col min="923" max="923" width="19.6640625" bestFit="1" customWidth="1"/>
    <col min="924" max="924" width="3.33203125" bestFit="1" customWidth="1"/>
    <col min="925" max="925" width="11.88671875" bestFit="1" customWidth="1"/>
    <col min="926" max="927" width="14.109375" bestFit="1" customWidth="1"/>
    <col min="928" max="928" width="18.44140625" bestFit="1" customWidth="1"/>
    <col min="930" max="930" width="14.5546875" bestFit="1" customWidth="1"/>
    <col min="931" max="931" width="13.6640625" bestFit="1" customWidth="1"/>
    <col min="932" max="932" width="14.6640625" bestFit="1" customWidth="1"/>
    <col min="933" max="933" width="14.109375" bestFit="1" customWidth="1"/>
    <col min="934" max="934" width="19.6640625" bestFit="1" customWidth="1"/>
    <col min="935" max="935" width="3.33203125" bestFit="1" customWidth="1"/>
    <col min="936" max="936" width="11.88671875" bestFit="1" customWidth="1"/>
    <col min="937" max="938" width="14.109375" bestFit="1" customWidth="1"/>
    <col min="939" max="939" width="18.44140625" bestFit="1" customWidth="1"/>
    <col min="941" max="941" width="14.5546875" bestFit="1" customWidth="1"/>
    <col min="942" max="942" width="13.6640625" bestFit="1" customWidth="1"/>
    <col min="943" max="943" width="14.6640625" bestFit="1" customWidth="1"/>
    <col min="944" max="944" width="14.109375" bestFit="1" customWidth="1"/>
    <col min="945" max="945" width="19.6640625" bestFit="1" customWidth="1"/>
    <col min="946" max="946" width="3.33203125" bestFit="1" customWidth="1"/>
    <col min="947" max="947" width="11.88671875" bestFit="1" customWidth="1"/>
    <col min="948" max="949" width="14.109375" bestFit="1" customWidth="1"/>
    <col min="950" max="950" width="18.44140625" bestFit="1" customWidth="1"/>
    <col min="952" max="952" width="14.5546875" bestFit="1" customWidth="1"/>
    <col min="953" max="953" width="13.6640625" bestFit="1" customWidth="1"/>
    <col min="954" max="954" width="14.6640625" bestFit="1" customWidth="1"/>
    <col min="955" max="955" width="14.109375" bestFit="1" customWidth="1"/>
    <col min="956" max="956" width="19.6640625" bestFit="1" customWidth="1"/>
    <col min="957" max="957" width="3.33203125" bestFit="1" customWidth="1"/>
    <col min="958" max="958" width="11.88671875" bestFit="1" customWidth="1"/>
    <col min="959" max="960" width="14.109375" bestFit="1" customWidth="1"/>
    <col min="961" max="961" width="18.44140625" bestFit="1" customWidth="1"/>
    <col min="963" max="963" width="14.5546875" bestFit="1" customWidth="1"/>
    <col min="964" max="964" width="13.6640625" bestFit="1" customWidth="1"/>
    <col min="965" max="965" width="14.6640625" bestFit="1" customWidth="1"/>
    <col min="966" max="966" width="14.109375" bestFit="1" customWidth="1"/>
    <col min="967" max="967" width="19.6640625" bestFit="1" customWidth="1"/>
    <col min="968" max="968" width="3.33203125" bestFit="1" customWidth="1"/>
    <col min="969" max="969" width="11.88671875" bestFit="1" customWidth="1"/>
    <col min="970" max="971" width="14.109375" bestFit="1" customWidth="1"/>
    <col min="972" max="972" width="18.44140625" bestFit="1" customWidth="1"/>
    <col min="974" max="974" width="14.5546875" bestFit="1" customWidth="1"/>
    <col min="975" max="975" width="13.6640625" bestFit="1" customWidth="1"/>
    <col min="976" max="976" width="14.6640625" bestFit="1" customWidth="1"/>
    <col min="977" max="977" width="14.109375" bestFit="1" customWidth="1"/>
    <col min="978" max="978" width="19.6640625" bestFit="1" customWidth="1"/>
    <col min="979" max="979" width="3.33203125" bestFit="1" customWidth="1"/>
    <col min="980" max="980" width="11.88671875" bestFit="1" customWidth="1"/>
    <col min="981" max="982" width="14.109375" bestFit="1" customWidth="1"/>
    <col min="983" max="983" width="18.44140625" bestFit="1" customWidth="1"/>
    <col min="985" max="985" width="14.5546875" bestFit="1" customWidth="1"/>
    <col min="986" max="986" width="13.6640625" bestFit="1" customWidth="1"/>
    <col min="987" max="987" width="14.6640625" bestFit="1" customWidth="1"/>
    <col min="988" max="988" width="14.109375" bestFit="1" customWidth="1"/>
    <col min="989" max="989" width="19.6640625" bestFit="1" customWidth="1"/>
    <col min="990" max="990" width="3.33203125" bestFit="1" customWidth="1"/>
    <col min="991" max="991" width="11.88671875" bestFit="1" customWidth="1"/>
    <col min="992" max="993" width="14.109375" bestFit="1" customWidth="1"/>
    <col min="994" max="994" width="18.44140625" bestFit="1" customWidth="1"/>
    <col min="996" max="996" width="14.5546875" bestFit="1" customWidth="1"/>
    <col min="997" max="997" width="13.6640625" bestFit="1" customWidth="1"/>
    <col min="998" max="998" width="14.6640625" bestFit="1" customWidth="1"/>
    <col min="999" max="999" width="14.109375" bestFit="1" customWidth="1"/>
    <col min="1000" max="1000" width="19.6640625" bestFit="1" customWidth="1"/>
    <col min="1001" max="1001" width="3.33203125" bestFit="1" customWidth="1"/>
    <col min="1002" max="1002" width="11.88671875" bestFit="1" customWidth="1"/>
    <col min="1003" max="1004" width="14.109375" bestFit="1" customWidth="1"/>
    <col min="1005" max="1005" width="18.44140625" bestFit="1" customWidth="1"/>
    <col min="1007" max="1007" width="14.5546875" bestFit="1" customWidth="1"/>
    <col min="1008" max="1008" width="13.6640625" bestFit="1" customWidth="1"/>
    <col min="1009" max="1009" width="14.6640625" bestFit="1" customWidth="1"/>
    <col min="1010" max="1010" width="14.109375" bestFit="1" customWidth="1"/>
    <col min="1011" max="1011" width="19.6640625" bestFit="1" customWidth="1"/>
    <col min="1012" max="1012" width="3.33203125" bestFit="1" customWidth="1"/>
    <col min="1013" max="1013" width="11.88671875" bestFit="1" customWidth="1"/>
    <col min="1014" max="1015" width="14.109375" bestFit="1" customWidth="1"/>
    <col min="1016" max="1016" width="18.44140625" bestFit="1" customWidth="1"/>
    <col min="1018" max="1018" width="14.5546875" bestFit="1" customWidth="1"/>
    <col min="1019" max="1019" width="13.6640625" bestFit="1" customWidth="1"/>
    <col min="1020" max="1020" width="14.6640625" bestFit="1" customWidth="1"/>
    <col min="1021" max="1021" width="14.109375" bestFit="1" customWidth="1"/>
    <col min="1022" max="1022" width="19.6640625" bestFit="1" customWidth="1"/>
    <col min="1023" max="1023" width="3.33203125" bestFit="1" customWidth="1"/>
    <col min="1024" max="1024" width="11.88671875" bestFit="1" customWidth="1"/>
    <col min="1025" max="1026" width="14.109375" bestFit="1" customWidth="1"/>
    <col min="1027" max="1027" width="18.44140625" bestFit="1" customWidth="1"/>
    <col min="1029" max="1029" width="14.5546875" bestFit="1" customWidth="1"/>
    <col min="1030" max="1030" width="13.6640625" bestFit="1" customWidth="1"/>
    <col min="1031" max="1031" width="14.6640625" bestFit="1" customWidth="1"/>
    <col min="1032" max="1032" width="14.109375" bestFit="1" customWidth="1"/>
    <col min="1033" max="1033" width="19.6640625" bestFit="1" customWidth="1"/>
    <col min="1034" max="1034" width="3.33203125" bestFit="1" customWidth="1"/>
    <col min="1035" max="1035" width="11.88671875" bestFit="1" customWidth="1"/>
    <col min="1036" max="1037" width="14.109375" bestFit="1" customWidth="1"/>
    <col min="1038" max="1038" width="18.44140625" bestFit="1" customWidth="1"/>
    <col min="1040" max="1040" width="14.5546875" bestFit="1" customWidth="1"/>
    <col min="1041" max="1041" width="13.6640625" bestFit="1" customWidth="1"/>
    <col min="1042" max="1042" width="14.6640625" bestFit="1" customWidth="1"/>
    <col min="1043" max="1043" width="14.109375" bestFit="1" customWidth="1"/>
    <col min="1044" max="1044" width="19.6640625" bestFit="1" customWidth="1"/>
    <col min="1045" max="1045" width="3.33203125" bestFit="1" customWidth="1"/>
    <col min="1046" max="1046" width="11.88671875" bestFit="1" customWidth="1"/>
    <col min="1047" max="1048" width="14.109375" bestFit="1" customWidth="1"/>
    <col min="1049" max="1049" width="18.44140625" bestFit="1" customWidth="1"/>
    <col min="1051" max="1051" width="14.5546875" bestFit="1" customWidth="1"/>
    <col min="1052" max="1052" width="13.6640625" bestFit="1" customWidth="1"/>
    <col min="1053" max="1053" width="14.6640625" bestFit="1" customWidth="1"/>
    <col min="1054" max="1054" width="14.109375" bestFit="1" customWidth="1"/>
    <col min="1055" max="1055" width="19.6640625" bestFit="1" customWidth="1"/>
    <col min="1056" max="1056" width="3.33203125" bestFit="1" customWidth="1"/>
    <col min="1057" max="1057" width="11.88671875" style="13" bestFit="1" customWidth="1"/>
    <col min="1058" max="1059" width="14.109375" bestFit="1" customWidth="1"/>
    <col min="1060" max="1060" width="18.44140625" style="13" bestFit="1" customWidth="1"/>
    <col min="1062" max="1062" width="14.5546875" bestFit="1" customWidth="1"/>
    <col min="1063" max="1063" width="13.6640625" bestFit="1" customWidth="1"/>
    <col min="1064" max="1064" width="14.6640625" bestFit="1" customWidth="1"/>
    <col min="1065" max="1065" width="14.109375" bestFit="1" customWidth="1"/>
    <col min="1066" max="1066" width="19.6640625" bestFit="1" customWidth="1"/>
    <col min="1067" max="1067" width="3.33203125" bestFit="1" customWidth="1"/>
    <col min="1068" max="1068" width="11.88671875" bestFit="1" customWidth="1"/>
    <col min="1069" max="1070" width="14.109375" bestFit="1" customWidth="1"/>
    <col min="1071" max="1071" width="18.44140625" bestFit="1" customWidth="1"/>
    <col min="1073" max="1073" width="14.5546875" bestFit="1" customWidth="1"/>
    <col min="1074" max="1074" width="13.6640625" bestFit="1" customWidth="1"/>
    <col min="1075" max="1075" width="14.6640625" bestFit="1" customWidth="1"/>
    <col min="1076" max="1076" width="14.109375" bestFit="1" customWidth="1"/>
    <col min="1077" max="1077" width="19.6640625" bestFit="1" customWidth="1"/>
    <col min="1078" max="1078" width="3.33203125" bestFit="1" customWidth="1"/>
    <col min="1079" max="1079" width="11.88671875" bestFit="1" customWidth="1"/>
    <col min="1080" max="1081" width="14.109375" bestFit="1" customWidth="1"/>
    <col min="1082" max="1082" width="18.44140625" bestFit="1" customWidth="1"/>
    <col min="1084" max="1084" width="14.5546875" bestFit="1" customWidth="1"/>
    <col min="1085" max="1085" width="13.6640625" bestFit="1" customWidth="1"/>
    <col min="1086" max="1086" width="14.6640625" bestFit="1" customWidth="1"/>
    <col min="1087" max="1087" width="14.109375" bestFit="1" customWidth="1"/>
    <col min="1088" max="1088" width="19.6640625" bestFit="1" customWidth="1"/>
    <col min="1089" max="1089" width="3.33203125" bestFit="1" customWidth="1"/>
    <col min="1090" max="1090" width="11.88671875" bestFit="1" customWidth="1"/>
    <col min="1091" max="1092" width="14.109375" bestFit="1" customWidth="1"/>
    <col min="1093" max="1093" width="18.44140625" bestFit="1" customWidth="1"/>
    <col min="1095" max="1095" width="14.5546875" bestFit="1" customWidth="1"/>
    <col min="1096" max="1096" width="13.6640625" bestFit="1" customWidth="1"/>
    <col min="1097" max="1097" width="14.6640625" bestFit="1" customWidth="1"/>
    <col min="1098" max="1098" width="14.109375" bestFit="1" customWidth="1"/>
    <col min="1099" max="1099" width="19.6640625" bestFit="1" customWidth="1"/>
    <col min="1100" max="1100" width="3.33203125" bestFit="1" customWidth="1"/>
    <col min="1101" max="1101" width="11.88671875" bestFit="1" customWidth="1"/>
    <col min="1102" max="1103" width="14.109375" bestFit="1" customWidth="1"/>
    <col min="1104" max="1104" width="18.44140625" bestFit="1" customWidth="1"/>
    <col min="1106" max="1106" width="14.5546875" bestFit="1" customWidth="1"/>
    <col min="1107" max="1107" width="13.6640625" bestFit="1" customWidth="1"/>
    <col min="1108" max="1108" width="14.6640625" bestFit="1" customWidth="1"/>
    <col min="1109" max="1109" width="14.109375" bestFit="1" customWidth="1"/>
    <col min="1110" max="1110" width="19.6640625" bestFit="1" customWidth="1"/>
    <col min="1111" max="1111" width="3.33203125" bestFit="1" customWidth="1"/>
    <col min="1112" max="1112" width="11.88671875" bestFit="1" customWidth="1"/>
    <col min="1113" max="1114" width="14.109375" bestFit="1" customWidth="1"/>
    <col min="1115" max="1115" width="18.44140625" bestFit="1" customWidth="1"/>
    <col min="1117" max="1117" width="14.5546875" bestFit="1" customWidth="1"/>
    <col min="1118" max="1118" width="13.6640625" bestFit="1" customWidth="1"/>
    <col min="1119" max="1119" width="14.6640625" bestFit="1" customWidth="1"/>
    <col min="1120" max="1120" width="14.109375" bestFit="1" customWidth="1"/>
    <col min="1121" max="1121" width="19.6640625" bestFit="1" customWidth="1"/>
    <col min="1122" max="1122" width="3.33203125" bestFit="1" customWidth="1"/>
    <col min="1123" max="1123" width="11.88671875" bestFit="1" customWidth="1"/>
    <col min="1124" max="1125" width="14.109375" bestFit="1" customWidth="1"/>
    <col min="1126" max="1126" width="18.44140625" bestFit="1" customWidth="1"/>
    <col min="1128" max="1128" width="14.5546875" bestFit="1" customWidth="1"/>
    <col min="1129" max="1129" width="13.6640625" bestFit="1" customWidth="1"/>
    <col min="1130" max="1130" width="14.6640625" bestFit="1" customWidth="1"/>
    <col min="1131" max="1131" width="14.109375" bestFit="1" customWidth="1"/>
    <col min="1132" max="1132" width="19.6640625" bestFit="1" customWidth="1"/>
    <col min="1133" max="1133" width="3.33203125" bestFit="1" customWidth="1"/>
    <col min="1134" max="1134" width="11.88671875" bestFit="1" customWidth="1"/>
    <col min="1135" max="1136" width="14.109375" bestFit="1" customWidth="1"/>
    <col min="1137" max="1137" width="18.44140625" bestFit="1" customWidth="1"/>
    <col min="1139" max="1139" width="14.5546875" bestFit="1" customWidth="1"/>
    <col min="1140" max="1140" width="13.6640625" bestFit="1" customWidth="1"/>
    <col min="1141" max="1141" width="14.6640625" bestFit="1" customWidth="1"/>
    <col min="1142" max="1142" width="14.109375" bestFit="1" customWidth="1"/>
    <col min="1143" max="1143" width="19.6640625" bestFit="1" customWidth="1"/>
    <col min="1144" max="1144" width="3.33203125" bestFit="1" customWidth="1"/>
    <col min="1145" max="1145" width="11.88671875" bestFit="1" customWidth="1"/>
    <col min="1146" max="1147" width="14.109375" bestFit="1" customWidth="1"/>
    <col min="1148" max="1148" width="18.44140625" bestFit="1" customWidth="1"/>
    <col min="1150" max="1150" width="14.5546875" bestFit="1" customWidth="1"/>
    <col min="1151" max="1151" width="13.6640625" bestFit="1" customWidth="1"/>
    <col min="1152" max="1152" width="14.6640625" bestFit="1" customWidth="1"/>
    <col min="1153" max="1153" width="14.109375" bestFit="1" customWidth="1"/>
    <col min="1154" max="1154" width="19.6640625" bestFit="1" customWidth="1"/>
    <col min="1155" max="1155" width="3.33203125" bestFit="1" customWidth="1"/>
    <col min="1156" max="1156" width="11.88671875" bestFit="1" customWidth="1"/>
    <col min="1157" max="1158" width="14.109375" bestFit="1" customWidth="1"/>
    <col min="1159" max="1159" width="18.44140625" bestFit="1" customWidth="1"/>
    <col min="1161" max="1161" width="14.5546875" bestFit="1" customWidth="1"/>
    <col min="1162" max="1162" width="13.6640625" bestFit="1" customWidth="1"/>
    <col min="1163" max="1163" width="14.6640625" bestFit="1" customWidth="1"/>
    <col min="1164" max="1164" width="14.109375" bestFit="1" customWidth="1"/>
    <col min="1165" max="1165" width="19.6640625" bestFit="1" customWidth="1"/>
    <col min="1166" max="1166" width="3.33203125" bestFit="1" customWidth="1"/>
    <col min="1167" max="1167" width="11.88671875" bestFit="1" customWidth="1"/>
    <col min="1168" max="1169" width="14.109375" bestFit="1" customWidth="1"/>
    <col min="1170" max="1170" width="18.44140625" bestFit="1" customWidth="1"/>
    <col min="1172" max="1172" width="14.5546875" bestFit="1" customWidth="1"/>
    <col min="1173" max="1173" width="13.6640625" bestFit="1" customWidth="1"/>
    <col min="1174" max="1174" width="14.6640625" bestFit="1" customWidth="1"/>
    <col min="1175" max="1175" width="14.109375" bestFit="1" customWidth="1"/>
    <col min="1176" max="1176" width="19.6640625" bestFit="1" customWidth="1"/>
    <col min="1177" max="1177" width="3.33203125" bestFit="1" customWidth="1"/>
    <col min="1178" max="1178" width="11.88671875" bestFit="1" customWidth="1"/>
    <col min="1179" max="1180" width="14.109375" bestFit="1" customWidth="1"/>
    <col min="1181" max="1181" width="18.44140625" bestFit="1" customWidth="1"/>
    <col min="1183" max="1183" width="14.5546875" bestFit="1" customWidth="1"/>
    <col min="1184" max="1184" width="13.6640625" bestFit="1" customWidth="1"/>
    <col min="1185" max="1185" width="14.6640625" bestFit="1" customWidth="1"/>
    <col min="1186" max="1186" width="14.109375" bestFit="1" customWidth="1"/>
    <col min="1187" max="1187" width="19.6640625" bestFit="1" customWidth="1"/>
    <col min="1188" max="1188" width="3.33203125" bestFit="1" customWidth="1"/>
    <col min="1189" max="1189" width="11.88671875" bestFit="1" customWidth="1"/>
    <col min="1190" max="1191" width="14.109375" bestFit="1" customWidth="1"/>
    <col min="1192" max="1192" width="18.44140625" bestFit="1" customWidth="1"/>
    <col min="1194" max="1194" width="14.5546875" bestFit="1" customWidth="1"/>
    <col min="1195" max="1195" width="13.6640625" bestFit="1" customWidth="1"/>
    <col min="1196" max="1196" width="14.6640625" bestFit="1" customWidth="1"/>
    <col min="1197" max="1197" width="14.109375" bestFit="1" customWidth="1"/>
    <col min="1198" max="1198" width="19.6640625" bestFit="1" customWidth="1"/>
    <col min="1199" max="1199" width="3.33203125" bestFit="1" customWidth="1"/>
    <col min="1200" max="1200" width="11.88671875" bestFit="1" customWidth="1"/>
    <col min="1201" max="1202" width="14.109375" bestFit="1" customWidth="1"/>
    <col min="1203" max="1203" width="18.44140625" bestFit="1" customWidth="1"/>
    <col min="1205" max="1205" width="14.5546875" bestFit="1" customWidth="1"/>
    <col min="1206" max="1206" width="13.6640625" bestFit="1" customWidth="1"/>
    <col min="1207" max="1207" width="14.6640625" bestFit="1" customWidth="1"/>
    <col min="1208" max="1208" width="14.109375" bestFit="1" customWidth="1"/>
    <col min="1209" max="1209" width="19.6640625" bestFit="1" customWidth="1"/>
    <col min="1210" max="1210" width="3.33203125" bestFit="1" customWidth="1"/>
    <col min="1211" max="1211" width="11.88671875" bestFit="1" customWidth="1"/>
    <col min="1212" max="1213" width="14.109375" bestFit="1" customWidth="1"/>
    <col min="1214" max="1214" width="18.44140625" bestFit="1" customWidth="1"/>
    <col min="1216" max="1216" width="14.5546875" bestFit="1" customWidth="1"/>
    <col min="1217" max="1217" width="13.6640625" bestFit="1" customWidth="1"/>
    <col min="1218" max="1218" width="14.6640625" bestFit="1" customWidth="1"/>
    <col min="1219" max="1219" width="14.109375" bestFit="1" customWidth="1"/>
    <col min="1220" max="1220" width="19.6640625" bestFit="1" customWidth="1"/>
    <col min="1221" max="1221" width="3.33203125" bestFit="1" customWidth="1"/>
    <col min="1222" max="1222" width="11.88671875" bestFit="1" customWidth="1"/>
    <col min="1223" max="1224" width="14.109375" bestFit="1" customWidth="1"/>
    <col min="1225" max="1225" width="18.44140625" bestFit="1" customWidth="1"/>
    <col min="1227" max="1227" width="14.5546875" bestFit="1" customWidth="1"/>
    <col min="1228" max="1228" width="13.6640625" bestFit="1" customWidth="1"/>
    <col min="1229" max="1229" width="14.6640625" bestFit="1" customWidth="1"/>
    <col min="1230" max="1230" width="14.109375" bestFit="1" customWidth="1"/>
    <col min="1231" max="1231" width="19.6640625" bestFit="1" customWidth="1"/>
    <col min="1232" max="1232" width="3.33203125" bestFit="1" customWidth="1"/>
    <col min="1233" max="1233" width="11.88671875" bestFit="1" customWidth="1"/>
    <col min="1234" max="1235" width="14.109375" bestFit="1" customWidth="1"/>
    <col min="1236" max="1236" width="18.44140625" bestFit="1" customWidth="1"/>
    <col min="1238" max="1238" width="14.5546875" bestFit="1" customWidth="1"/>
    <col min="1239" max="1239" width="13.6640625" bestFit="1" customWidth="1"/>
    <col min="1240" max="1240" width="14.6640625" bestFit="1" customWidth="1"/>
    <col min="1241" max="1241" width="14.109375" bestFit="1" customWidth="1"/>
    <col min="1242" max="1242" width="19.6640625" bestFit="1" customWidth="1"/>
    <col min="1243" max="1243" width="3.33203125" bestFit="1" customWidth="1"/>
    <col min="1244" max="1244" width="11.88671875" bestFit="1" customWidth="1"/>
    <col min="1245" max="1246" width="14.109375" bestFit="1" customWidth="1"/>
    <col min="1247" max="1247" width="18.44140625" bestFit="1" customWidth="1"/>
    <col min="1249" max="1249" width="14.5546875" bestFit="1" customWidth="1"/>
    <col min="1250" max="1250" width="13.6640625" bestFit="1" customWidth="1"/>
    <col min="1251" max="1251" width="14.6640625" bestFit="1" customWidth="1"/>
    <col min="1252" max="1252" width="14.109375" bestFit="1" customWidth="1"/>
    <col min="1253" max="1253" width="19.6640625" bestFit="1" customWidth="1"/>
    <col min="1254" max="1254" width="3.33203125" bestFit="1" customWidth="1"/>
    <col min="1255" max="1255" width="11.88671875" bestFit="1" customWidth="1"/>
    <col min="1256" max="1257" width="14.109375" bestFit="1" customWidth="1"/>
    <col min="1258" max="1258" width="18.44140625" bestFit="1" customWidth="1"/>
    <col min="1260" max="1260" width="14.5546875" bestFit="1" customWidth="1"/>
    <col min="1261" max="1261" width="13.6640625" bestFit="1" customWidth="1"/>
    <col min="1262" max="1262" width="14.6640625" bestFit="1" customWidth="1"/>
    <col min="1263" max="1263" width="14.109375" bestFit="1" customWidth="1"/>
    <col min="1264" max="1264" width="19.6640625" bestFit="1" customWidth="1"/>
    <col min="1265" max="1265" width="3.33203125" bestFit="1" customWidth="1"/>
    <col min="1266" max="1266" width="11.88671875" bestFit="1" customWidth="1"/>
    <col min="1267" max="1268" width="14.109375" bestFit="1" customWidth="1"/>
    <col min="1269" max="1269" width="18.44140625" bestFit="1" customWidth="1"/>
    <col min="1271" max="1271" width="14.5546875" bestFit="1" customWidth="1"/>
    <col min="1272" max="1272" width="13.6640625" bestFit="1" customWidth="1"/>
    <col min="1273" max="1273" width="14.6640625" bestFit="1" customWidth="1"/>
    <col min="1274" max="1274" width="14.109375" bestFit="1" customWidth="1"/>
    <col min="1275" max="1275" width="19.6640625" bestFit="1" customWidth="1"/>
    <col min="1276" max="1276" width="3.33203125" bestFit="1" customWidth="1"/>
    <col min="1277" max="1277" width="11.88671875" bestFit="1" customWidth="1"/>
    <col min="1278" max="1279" width="14.109375" bestFit="1" customWidth="1"/>
    <col min="1280" max="1280" width="18.44140625" bestFit="1" customWidth="1"/>
    <col min="1282" max="1282" width="14.5546875" bestFit="1" customWidth="1"/>
    <col min="1283" max="1283" width="13.6640625" bestFit="1" customWidth="1"/>
    <col min="1284" max="1284" width="14.6640625" bestFit="1" customWidth="1"/>
    <col min="1285" max="1285" width="14.109375" bestFit="1" customWidth="1"/>
    <col min="1286" max="1286" width="19.6640625" bestFit="1" customWidth="1"/>
    <col min="1287" max="1287" width="3.33203125" bestFit="1" customWidth="1"/>
    <col min="1288" max="1288" width="11.88671875" bestFit="1" customWidth="1"/>
    <col min="1289" max="1290" width="14.109375" bestFit="1" customWidth="1"/>
    <col min="1291" max="1291" width="18.44140625" bestFit="1" customWidth="1"/>
    <col min="1293" max="1293" width="14.5546875" bestFit="1" customWidth="1"/>
    <col min="1294" max="1294" width="13.6640625" bestFit="1" customWidth="1"/>
    <col min="1295" max="1295" width="14.6640625" bestFit="1" customWidth="1"/>
    <col min="1296" max="1296" width="14.109375" bestFit="1" customWidth="1"/>
    <col min="1297" max="1297" width="19.6640625" bestFit="1" customWidth="1"/>
    <col min="1298" max="1298" width="3.33203125" bestFit="1" customWidth="1"/>
    <col min="1299" max="1299" width="11.88671875" bestFit="1" customWidth="1"/>
    <col min="1300" max="1301" width="14.109375" bestFit="1" customWidth="1"/>
    <col min="1302" max="1302" width="18.44140625" bestFit="1" customWidth="1"/>
    <col min="1304" max="1304" width="14.5546875" bestFit="1" customWidth="1"/>
    <col min="1305" max="1305" width="13.6640625" bestFit="1" customWidth="1"/>
    <col min="1306" max="1306" width="14.6640625" bestFit="1" customWidth="1"/>
    <col min="1307" max="1307" width="14.109375" bestFit="1" customWidth="1"/>
    <col min="1308" max="1308" width="19.6640625" bestFit="1" customWidth="1"/>
    <col min="1309" max="1309" width="3.33203125" bestFit="1" customWidth="1"/>
    <col min="1310" max="1310" width="11.88671875" bestFit="1" customWidth="1"/>
    <col min="1311" max="1312" width="14.109375" bestFit="1" customWidth="1"/>
    <col min="1313" max="1313" width="18.44140625" bestFit="1" customWidth="1"/>
    <col min="1315" max="1315" width="14.5546875" bestFit="1" customWidth="1"/>
    <col min="1316" max="1316" width="13.6640625" bestFit="1" customWidth="1"/>
    <col min="1317" max="1317" width="14.6640625" bestFit="1" customWidth="1"/>
    <col min="1318" max="1318" width="14.109375" bestFit="1" customWidth="1"/>
    <col min="1319" max="1319" width="19.6640625" bestFit="1" customWidth="1"/>
    <col min="1320" max="1320" width="3.33203125" bestFit="1" customWidth="1"/>
    <col min="1321" max="1321" width="11.88671875" bestFit="1" customWidth="1"/>
    <col min="1322" max="1323" width="14.109375" bestFit="1" customWidth="1"/>
    <col min="1324" max="1324" width="18.44140625" style="13" bestFit="1" customWidth="1"/>
    <col min="1326" max="1326" width="14.5546875" bestFit="1" customWidth="1"/>
    <col min="1327" max="1327" width="13.6640625" bestFit="1" customWidth="1"/>
    <col min="1328" max="1328" width="14.6640625" bestFit="1" customWidth="1"/>
    <col min="1329" max="1329" width="14.109375" bestFit="1" customWidth="1"/>
    <col min="1330" max="1330" width="19.6640625" bestFit="1" customWidth="1"/>
    <col min="1331" max="1331" width="3.33203125" bestFit="1" customWidth="1"/>
    <col min="1332" max="1332" width="11.88671875" bestFit="1" customWidth="1"/>
    <col min="1333" max="1334" width="14.109375" bestFit="1" customWidth="1"/>
    <col min="1335" max="1335" width="18.44140625" bestFit="1" customWidth="1"/>
    <col min="1337" max="1337" width="14.5546875" bestFit="1" customWidth="1"/>
    <col min="1338" max="1338" width="13.6640625" bestFit="1" customWidth="1"/>
    <col min="1339" max="1339" width="14.6640625" bestFit="1" customWidth="1"/>
    <col min="1340" max="1340" width="14.109375" bestFit="1" customWidth="1"/>
    <col min="1341" max="1341" width="19.6640625" bestFit="1" customWidth="1"/>
    <col min="1342" max="1342" width="3.33203125" bestFit="1" customWidth="1"/>
    <col min="1343" max="1343" width="11.88671875" bestFit="1" customWidth="1"/>
    <col min="1344" max="1345" width="14.109375" bestFit="1" customWidth="1"/>
    <col min="1346" max="1346" width="18.44140625" bestFit="1" customWidth="1"/>
    <col min="1348" max="1348" width="14.5546875" bestFit="1" customWidth="1"/>
    <col min="1349" max="1349" width="13.6640625" bestFit="1" customWidth="1"/>
    <col min="1350" max="1350" width="14.6640625" bestFit="1" customWidth="1"/>
    <col min="1351" max="1351" width="14.109375" bestFit="1" customWidth="1"/>
    <col min="1352" max="1352" width="19.6640625" bestFit="1" customWidth="1"/>
    <col min="1353" max="1353" width="3.33203125" bestFit="1" customWidth="1"/>
    <col min="1354" max="1354" width="11.88671875" bestFit="1" customWidth="1"/>
    <col min="1355" max="1356" width="14.109375" bestFit="1" customWidth="1"/>
    <col min="1357" max="1357" width="18.44140625" bestFit="1" customWidth="1"/>
    <col min="1359" max="1359" width="14.5546875" bestFit="1" customWidth="1"/>
    <col min="1360" max="1360" width="13.6640625" bestFit="1" customWidth="1"/>
    <col min="1361" max="1361" width="14.6640625" bestFit="1" customWidth="1"/>
    <col min="1362" max="1362" width="14.109375" bestFit="1" customWidth="1"/>
    <col min="1363" max="1363" width="19.6640625" bestFit="1" customWidth="1"/>
    <col min="1364" max="1364" width="3.33203125" bestFit="1" customWidth="1"/>
    <col min="1365" max="1365" width="11.88671875" bestFit="1" customWidth="1"/>
    <col min="1366" max="1367" width="14.109375" bestFit="1" customWidth="1"/>
    <col min="1368" max="1368" width="18.44140625" bestFit="1" customWidth="1"/>
    <col min="1370" max="1370" width="14.5546875" bestFit="1" customWidth="1"/>
    <col min="1371" max="1371" width="13.6640625" bestFit="1" customWidth="1"/>
    <col min="1372" max="1372" width="14.6640625" bestFit="1" customWidth="1"/>
    <col min="1373" max="1373" width="14.109375" bestFit="1" customWidth="1"/>
    <col min="1374" max="1374" width="19.6640625" bestFit="1" customWidth="1"/>
    <col min="1375" max="1375" width="3.33203125" bestFit="1" customWidth="1"/>
    <col min="1376" max="1376" width="11.88671875" bestFit="1" customWidth="1"/>
    <col min="1377" max="1378" width="14.109375" bestFit="1" customWidth="1"/>
    <col min="1379" max="1379" width="18.44140625" bestFit="1" customWidth="1"/>
    <col min="1381" max="1381" width="14.5546875" bestFit="1" customWidth="1"/>
    <col min="1382" max="1382" width="13.6640625" bestFit="1" customWidth="1"/>
    <col min="1383" max="1383" width="14.6640625" bestFit="1" customWidth="1"/>
    <col min="1384" max="1384" width="14.109375" bestFit="1" customWidth="1"/>
    <col min="1385" max="1385" width="19.6640625" bestFit="1" customWidth="1"/>
    <col min="1386" max="1386" width="3.33203125" bestFit="1" customWidth="1"/>
    <col min="1387" max="1387" width="11.88671875" bestFit="1" customWidth="1"/>
    <col min="1388" max="1389" width="14.109375" bestFit="1" customWidth="1"/>
    <col min="1390" max="1390" width="18.44140625" bestFit="1" customWidth="1"/>
    <col min="1391" max="1391" width="8.5546875" customWidth="1"/>
    <col min="1392" max="1392" width="14.5546875" bestFit="1" customWidth="1"/>
    <col min="1393" max="1393" width="13.6640625" bestFit="1" customWidth="1"/>
    <col min="1394" max="1394" width="14.6640625" bestFit="1" customWidth="1"/>
    <col min="1395" max="1395" width="14.109375" bestFit="1" customWidth="1"/>
    <col min="1396" max="1396" width="19.6640625" bestFit="1" customWidth="1"/>
    <col min="1397" max="1397" width="3.33203125" customWidth="1"/>
    <col min="1398" max="1398" width="11.88671875" bestFit="1" customWidth="1"/>
    <col min="1399" max="1400" width="14.109375" bestFit="1" customWidth="1"/>
    <col min="1401" max="1401" width="18.44140625" bestFit="1" customWidth="1"/>
    <col min="1402" max="1402" width="9.5546875" bestFit="1" customWidth="1"/>
    <col min="1403" max="1403" width="14.5546875" bestFit="1" customWidth="1"/>
    <col min="1404" max="1404" width="13.6640625" bestFit="1" customWidth="1"/>
    <col min="1405" max="1405" width="14.6640625" bestFit="1" customWidth="1"/>
    <col min="1406" max="1406" width="14.109375" bestFit="1" customWidth="1"/>
    <col min="1407" max="1407" width="19.6640625" bestFit="1" customWidth="1"/>
    <col min="1408" max="1408" width="3.33203125" bestFit="1" customWidth="1"/>
    <col min="1409" max="1409" width="11.88671875" bestFit="1" customWidth="1"/>
    <col min="1410" max="1411" width="14.109375" bestFit="1" customWidth="1"/>
    <col min="1412" max="1412" width="18.44140625" bestFit="1" customWidth="1"/>
    <col min="1414" max="1414" width="14.5546875" bestFit="1" customWidth="1"/>
    <col min="1415" max="1415" width="13.6640625" bestFit="1" customWidth="1"/>
    <col min="1416" max="1416" width="14.6640625" bestFit="1" customWidth="1"/>
    <col min="1417" max="1417" width="14.109375" bestFit="1" customWidth="1"/>
    <col min="1418" max="1418" width="19.6640625" bestFit="1" customWidth="1"/>
    <col min="1419" max="1419" width="3.33203125" bestFit="1" customWidth="1"/>
    <col min="1420" max="1420" width="11.88671875" bestFit="1" customWidth="1"/>
    <col min="1421" max="1422" width="14.109375" bestFit="1" customWidth="1"/>
    <col min="1423" max="1423" width="18.44140625" bestFit="1" customWidth="1"/>
    <col min="1425" max="1425" width="14.5546875" bestFit="1" customWidth="1"/>
    <col min="1426" max="1426" width="13.6640625" bestFit="1" customWidth="1"/>
    <col min="1427" max="1427" width="14.6640625" bestFit="1" customWidth="1"/>
    <col min="1428" max="1428" width="14.109375" bestFit="1" customWidth="1"/>
    <col min="1429" max="1429" width="19.6640625" bestFit="1" customWidth="1"/>
    <col min="1430" max="1430" width="3.33203125" bestFit="1" customWidth="1"/>
    <col min="1431" max="1431" width="11.88671875" bestFit="1" customWidth="1"/>
    <col min="1432" max="1433" width="14.109375" bestFit="1" customWidth="1"/>
    <col min="1434" max="1434" width="18.44140625" bestFit="1" customWidth="1"/>
    <col min="1436" max="1436" width="14.5546875" bestFit="1" customWidth="1"/>
    <col min="1437" max="1437" width="13.6640625" bestFit="1" customWidth="1"/>
    <col min="1438" max="1438" width="14.6640625" bestFit="1" customWidth="1"/>
    <col min="1439" max="1439" width="14.109375" bestFit="1" customWidth="1"/>
    <col min="1440" max="1440" width="19.6640625" bestFit="1" customWidth="1"/>
    <col min="1441" max="1441" width="3.33203125" bestFit="1" customWidth="1"/>
    <col min="1442" max="1442" width="11.88671875" bestFit="1" customWidth="1"/>
    <col min="1443" max="1444" width="14.109375" bestFit="1" customWidth="1"/>
    <col min="1445" max="1445" width="18.44140625" bestFit="1" customWidth="1"/>
    <col min="1447" max="1447" width="14.5546875" bestFit="1" customWidth="1"/>
    <col min="1448" max="1448" width="13.6640625" bestFit="1" customWidth="1"/>
    <col min="1449" max="1449" width="14.6640625" bestFit="1" customWidth="1"/>
    <col min="1450" max="1450" width="14.109375" bestFit="1" customWidth="1"/>
    <col min="1451" max="1451" width="19.6640625" bestFit="1" customWidth="1"/>
    <col min="1452" max="1452" width="3.33203125" bestFit="1" customWidth="1"/>
    <col min="1453" max="1453" width="11.88671875" bestFit="1" customWidth="1"/>
    <col min="1454" max="1455" width="14.109375" bestFit="1" customWidth="1"/>
    <col min="1456" max="1456" width="18.44140625" bestFit="1" customWidth="1"/>
    <col min="1458" max="1458" width="14.5546875" bestFit="1" customWidth="1"/>
    <col min="1459" max="1459" width="13.6640625" bestFit="1" customWidth="1"/>
    <col min="1460" max="1460" width="14.6640625" bestFit="1" customWidth="1"/>
    <col min="1461" max="1461" width="14.109375" bestFit="1" customWidth="1"/>
    <col min="1462" max="1462" width="19.6640625" bestFit="1" customWidth="1"/>
    <col min="1463" max="1463" width="3.33203125" bestFit="1" customWidth="1"/>
    <col min="1464" max="1464" width="11.88671875" bestFit="1" customWidth="1"/>
    <col min="1465" max="1466" width="14.109375" bestFit="1" customWidth="1"/>
    <col min="1467" max="1467" width="18.44140625" bestFit="1" customWidth="1"/>
    <col min="1469" max="1469" width="14.5546875" bestFit="1" customWidth="1"/>
    <col min="1470" max="1470" width="13.6640625" bestFit="1" customWidth="1"/>
    <col min="1471" max="1471" width="14.6640625" bestFit="1" customWidth="1"/>
    <col min="1472" max="1472" width="14.109375" bestFit="1" customWidth="1"/>
    <col min="1473" max="1473" width="19.6640625" bestFit="1" customWidth="1"/>
    <col min="1474" max="1474" width="3.33203125" bestFit="1" customWidth="1"/>
    <col min="1475" max="1475" width="11.88671875" bestFit="1" customWidth="1"/>
    <col min="1476" max="1477" width="14.109375" bestFit="1" customWidth="1"/>
    <col min="1478" max="1478" width="18.44140625" bestFit="1" customWidth="1"/>
    <col min="1480" max="1480" width="14.5546875" bestFit="1" customWidth="1"/>
    <col min="1481" max="1481" width="13.6640625" bestFit="1" customWidth="1"/>
    <col min="1482" max="1482" width="14.6640625" bestFit="1" customWidth="1"/>
    <col min="1483" max="1483" width="14.109375" bestFit="1" customWidth="1"/>
    <col min="1484" max="1484" width="19.6640625" bestFit="1" customWidth="1"/>
    <col min="1485" max="1485" width="3.33203125" bestFit="1" customWidth="1"/>
    <col min="1486" max="1486" width="11.88671875" bestFit="1" customWidth="1"/>
    <col min="1487" max="1488" width="14.109375" bestFit="1" customWidth="1"/>
    <col min="1489" max="1489" width="18.44140625" bestFit="1" customWidth="1"/>
    <col min="1491" max="1491" width="14.5546875" bestFit="1" customWidth="1"/>
    <col min="1492" max="1492" width="13.6640625" bestFit="1" customWidth="1"/>
    <col min="1493" max="1493" width="14.6640625" bestFit="1" customWidth="1"/>
    <col min="1494" max="1494" width="14.109375" bestFit="1" customWidth="1"/>
    <col min="1495" max="1495" width="19.6640625" bestFit="1" customWidth="1"/>
    <col min="1496" max="1496" width="3.33203125" bestFit="1" customWidth="1"/>
    <col min="1497" max="1497" width="11.88671875" bestFit="1" customWidth="1"/>
    <col min="1498" max="1499" width="14.109375" bestFit="1" customWidth="1"/>
    <col min="1500" max="1500" width="18.44140625" bestFit="1" customWidth="1"/>
    <col min="1502" max="1502" width="14.5546875" bestFit="1" customWidth="1"/>
    <col min="1503" max="1503" width="13.6640625" bestFit="1" customWidth="1"/>
    <col min="1504" max="1504" width="14.6640625" bestFit="1" customWidth="1"/>
    <col min="1505" max="1505" width="14.109375" bestFit="1" customWidth="1"/>
    <col min="1506" max="1506" width="19.6640625" bestFit="1" customWidth="1"/>
    <col min="1507" max="1507" width="3.33203125" bestFit="1" customWidth="1"/>
    <col min="1508" max="1508" width="11.88671875" bestFit="1" customWidth="1"/>
    <col min="1509" max="1510" width="14.109375" bestFit="1" customWidth="1"/>
    <col min="1511" max="1511" width="18.44140625" bestFit="1" customWidth="1"/>
    <col min="1513" max="1513" width="14.5546875" bestFit="1" customWidth="1"/>
    <col min="1514" max="1514" width="13.6640625" bestFit="1" customWidth="1"/>
    <col min="1515" max="1515" width="14.6640625" bestFit="1" customWidth="1"/>
    <col min="1516" max="1516" width="14.109375" bestFit="1" customWidth="1"/>
    <col min="1517" max="1517" width="19.6640625" bestFit="1" customWidth="1"/>
    <col min="1518" max="1518" width="3.33203125" bestFit="1" customWidth="1"/>
    <col min="1519" max="1519" width="11.88671875" bestFit="1" customWidth="1"/>
    <col min="1520" max="1521" width="14.109375" bestFit="1" customWidth="1"/>
    <col min="1522" max="1522" width="18.44140625" bestFit="1" customWidth="1"/>
    <col min="1524" max="1524" width="14.5546875" bestFit="1" customWidth="1"/>
    <col min="1525" max="1525" width="13.6640625" bestFit="1" customWidth="1"/>
    <col min="1526" max="1526" width="14.6640625" bestFit="1" customWidth="1"/>
    <col min="1527" max="1527" width="14.109375" bestFit="1" customWidth="1"/>
    <col min="1528" max="1528" width="19.6640625" bestFit="1" customWidth="1"/>
    <col min="1529" max="1529" width="3.33203125" bestFit="1" customWidth="1"/>
    <col min="1530" max="1530" width="11.88671875" bestFit="1" customWidth="1"/>
    <col min="1531" max="1532" width="14.109375" bestFit="1" customWidth="1"/>
    <col min="1533" max="1533" width="18.44140625" bestFit="1" customWidth="1"/>
    <col min="1535" max="1535" width="14.5546875" bestFit="1" customWidth="1"/>
    <col min="1536" max="1536" width="13.6640625" bestFit="1" customWidth="1"/>
    <col min="1537" max="1537" width="14.6640625" bestFit="1" customWidth="1"/>
    <col min="1538" max="1538" width="14.109375" bestFit="1" customWidth="1"/>
    <col min="1539" max="1539" width="19.6640625" bestFit="1" customWidth="1"/>
    <col min="1540" max="1540" width="3.33203125" bestFit="1" customWidth="1"/>
    <col min="1541" max="1541" width="11.88671875" bestFit="1" customWidth="1"/>
    <col min="1542" max="1543" width="14.109375" bestFit="1" customWidth="1"/>
    <col min="1544" max="1544" width="18.44140625" bestFit="1" customWidth="1"/>
    <col min="1546" max="1546" width="14.5546875" bestFit="1" customWidth="1"/>
    <col min="1547" max="1547" width="13.6640625" bestFit="1" customWidth="1"/>
    <col min="1548" max="1548" width="14.6640625" bestFit="1" customWidth="1"/>
    <col min="1549" max="1549" width="14.109375" bestFit="1" customWidth="1"/>
    <col min="1550" max="1550" width="19.6640625" bestFit="1" customWidth="1"/>
    <col min="1551" max="1551" width="3.33203125" bestFit="1" customWidth="1"/>
    <col min="1552" max="1552" width="11.88671875" bestFit="1" customWidth="1"/>
    <col min="1553" max="1554" width="14.109375" bestFit="1" customWidth="1"/>
    <col min="1555" max="1555" width="18.44140625" bestFit="1" customWidth="1"/>
    <col min="1557" max="1557" width="14.5546875" bestFit="1" customWidth="1"/>
    <col min="1558" max="1558" width="13.6640625" bestFit="1" customWidth="1"/>
    <col min="1559" max="1559" width="14.6640625" bestFit="1" customWidth="1"/>
    <col min="1560" max="1560" width="14.109375" bestFit="1" customWidth="1"/>
    <col min="1561" max="1561" width="19.6640625" bestFit="1" customWidth="1"/>
    <col min="1562" max="1562" width="3.33203125" bestFit="1" customWidth="1"/>
    <col min="1563" max="1563" width="11.88671875" bestFit="1" customWidth="1"/>
    <col min="1564" max="1565" width="14.109375" bestFit="1" customWidth="1"/>
    <col min="1566" max="1566" width="18.44140625" bestFit="1" customWidth="1"/>
    <col min="1568" max="1568" width="14.5546875" bestFit="1" customWidth="1"/>
    <col min="1569" max="1569" width="13.6640625" bestFit="1" customWidth="1"/>
    <col min="1570" max="1570" width="14.6640625" bestFit="1" customWidth="1"/>
    <col min="1571" max="1571" width="14.109375" bestFit="1" customWidth="1"/>
    <col min="1572" max="1572" width="19.6640625" bestFit="1" customWidth="1"/>
    <col min="1573" max="1573" width="3.33203125" bestFit="1" customWidth="1"/>
    <col min="1574" max="1574" width="11.88671875" bestFit="1" customWidth="1"/>
    <col min="1575" max="1576" width="14.109375" bestFit="1" customWidth="1"/>
    <col min="1577" max="1577" width="18.44140625" bestFit="1" customWidth="1"/>
    <col min="1579" max="1579" width="14.5546875" bestFit="1" customWidth="1"/>
    <col min="1580" max="1580" width="13.6640625" bestFit="1" customWidth="1"/>
    <col min="1581" max="1581" width="14.6640625" bestFit="1" customWidth="1"/>
    <col min="1582" max="1582" width="14.109375" bestFit="1" customWidth="1"/>
    <col min="1583" max="1583" width="19.6640625" bestFit="1" customWidth="1"/>
    <col min="1584" max="1584" width="3.33203125" bestFit="1" customWidth="1"/>
    <col min="1585" max="1585" width="11.88671875" bestFit="1" customWidth="1"/>
    <col min="1586" max="1587" width="14.109375" bestFit="1" customWidth="1"/>
    <col min="1588" max="1588" width="18.44140625" bestFit="1" customWidth="1"/>
    <col min="1590" max="1590" width="14.5546875" bestFit="1" customWidth="1"/>
    <col min="1591" max="1591" width="13.6640625" bestFit="1" customWidth="1"/>
    <col min="1592" max="1592" width="14.6640625" bestFit="1" customWidth="1"/>
    <col min="1593" max="1593" width="14.109375" bestFit="1" customWidth="1"/>
    <col min="1594" max="1594" width="19.6640625" bestFit="1" customWidth="1"/>
    <col min="1595" max="1595" width="3.33203125" bestFit="1" customWidth="1"/>
    <col min="1596" max="1596" width="11.88671875" bestFit="1" customWidth="1"/>
    <col min="1597" max="1598" width="14.109375" bestFit="1" customWidth="1"/>
    <col min="1599" max="1599" width="18.44140625" bestFit="1" customWidth="1"/>
    <col min="1601" max="1601" width="14.5546875" bestFit="1" customWidth="1"/>
    <col min="1602" max="1602" width="13.6640625" bestFit="1" customWidth="1"/>
    <col min="1603" max="1603" width="14.6640625" bestFit="1" customWidth="1"/>
    <col min="1604" max="1604" width="14.109375" bestFit="1" customWidth="1"/>
    <col min="1605" max="1605" width="19.6640625" bestFit="1" customWidth="1"/>
    <col min="1606" max="1606" width="3.33203125" bestFit="1" customWidth="1"/>
    <col min="1607" max="1607" width="11.88671875" bestFit="1" customWidth="1"/>
    <col min="1608" max="1609" width="14.109375" bestFit="1" customWidth="1"/>
    <col min="1610" max="1610" width="18.44140625" bestFit="1" customWidth="1"/>
    <col min="1612" max="1612" width="14.5546875" bestFit="1" customWidth="1"/>
    <col min="1613" max="1613" width="13.6640625" bestFit="1" customWidth="1"/>
    <col min="1614" max="1614" width="14.6640625" bestFit="1" customWidth="1"/>
    <col min="1615" max="1615" width="14.109375" bestFit="1" customWidth="1"/>
    <col min="1616" max="1616" width="19.6640625" bestFit="1" customWidth="1"/>
    <col min="1617" max="1617" width="3.33203125" bestFit="1" customWidth="1"/>
    <col min="1618" max="1618" width="11.88671875" bestFit="1" customWidth="1"/>
    <col min="1619" max="1620" width="14.109375" bestFit="1" customWidth="1"/>
    <col min="1621" max="1621" width="18.44140625" bestFit="1" customWidth="1"/>
    <col min="1623" max="1623" width="14.5546875" bestFit="1" customWidth="1"/>
    <col min="1624" max="1624" width="13.6640625" bestFit="1" customWidth="1"/>
    <col min="1625" max="1625" width="14.6640625" bestFit="1" customWidth="1"/>
    <col min="1626" max="1626" width="14.109375" bestFit="1" customWidth="1"/>
    <col min="1627" max="1627" width="19.6640625" bestFit="1" customWidth="1"/>
    <col min="1628" max="1628" width="3.33203125" bestFit="1" customWidth="1"/>
    <col min="1629" max="1629" width="11.88671875" bestFit="1" customWidth="1"/>
    <col min="1630" max="1631" width="14.109375" bestFit="1" customWidth="1"/>
    <col min="1632" max="1632" width="18.44140625" bestFit="1" customWidth="1"/>
    <col min="1634" max="1634" width="14.5546875" bestFit="1" customWidth="1"/>
    <col min="1635" max="1635" width="13.6640625" bestFit="1" customWidth="1"/>
    <col min="1636" max="1636" width="14.6640625" bestFit="1" customWidth="1"/>
    <col min="1637" max="1637" width="14.109375" bestFit="1" customWidth="1"/>
    <col min="1638" max="1638" width="19.6640625" bestFit="1" customWidth="1"/>
    <col min="1639" max="1639" width="3.33203125" bestFit="1" customWidth="1"/>
    <col min="1640" max="1640" width="11.88671875" bestFit="1" customWidth="1"/>
    <col min="1641" max="1642" width="14.109375" bestFit="1" customWidth="1"/>
    <col min="1643" max="1643" width="18.44140625" bestFit="1" customWidth="1"/>
    <col min="1645" max="1645" width="14.5546875" bestFit="1" customWidth="1"/>
    <col min="1646" max="1646" width="13.6640625" bestFit="1" customWidth="1"/>
    <col min="1647" max="1647" width="14.6640625" bestFit="1" customWidth="1"/>
    <col min="1648" max="1648" width="14.109375" bestFit="1" customWidth="1"/>
    <col min="1649" max="1649" width="19.6640625" bestFit="1" customWidth="1"/>
    <col min="1650" max="1650" width="3.33203125" bestFit="1" customWidth="1"/>
    <col min="1651" max="1651" width="11.88671875" bestFit="1" customWidth="1"/>
    <col min="1652" max="1653" width="14.109375" bestFit="1" customWidth="1"/>
    <col min="1654" max="1654" width="18.44140625" bestFit="1" customWidth="1"/>
    <col min="1656" max="1656" width="14.5546875" bestFit="1" customWidth="1"/>
    <col min="1657" max="1657" width="13.6640625" bestFit="1" customWidth="1"/>
    <col min="1658" max="1658" width="14.6640625" bestFit="1" customWidth="1"/>
    <col min="1659" max="1659" width="14.109375" bestFit="1" customWidth="1"/>
    <col min="1660" max="1660" width="19.6640625" bestFit="1" customWidth="1"/>
    <col min="1661" max="1661" width="3.33203125" bestFit="1" customWidth="1"/>
    <col min="1662" max="1662" width="11.88671875" bestFit="1" customWidth="1"/>
    <col min="1663" max="1664" width="14.109375" bestFit="1" customWidth="1"/>
    <col min="1665" max="1665" width="18.44140625" bestFit="1" customWidth="1"/>
    <col min="1667" max="1667" width="14.5546875" bestFit="1" customWidth="1"/>
    <col min="1668" max="1668" width="13.6640625" bestFit="1" customWidth="1"/>
    <col min="1669" max="1669" width="14.6640625" bestFit="1" customWidth="1"/>
    <col min="1670" max="1670" width="14.109375" bestFit="1" customWidth="1"/>
    <col min="1671" max="1671" width="19.6640625" bestFit="1" customWidth="1"/>
    <col min="1672" max="1672" width="3.33203125" bestFit="1" customWidth="1"/>
    <col min="1673" max="1673" width="11.88671875" bestFit="1" customWidth="1"/>
    <col min="1674" max="1675" width="14.109375" bestFit="1" customWidth="1"/>
    <col min="1676" max="1676" width="18.44140625" bestFit="1" customWidth="1"/>
    <col min="1678" max="1678" width="14.5546875" bestFit="1" customWidth="1"/>
    <col min="1679" max="1679" width="13.6640625" bestFit="1" customWidth="1"/>
    <col min="1680" max="1680" width="14.6640625" bestFit="1" customWidth="1"/>
    <col min="1681" max="1681" width="14.109375" bestFit="1" customWidth="1"/>
    <col min="1682" max="1682" width="19.6640625" bestFit="1" customWidth="1"/>
    <col min="1683" max="1683" width="3.33203125" bestFit="1" customWidth="1"/>
    <col min="1684" max="1684" width="11.88671875" bestFit="1" customWidth="1"/>
    <col min="1685" max="1686" width="14.109375" bestFit="1" customWidth="1"/>
    <col min="1687" max="1687" width="18.44140625" bestFit="1" customWidth="1"/>
    <col min="1689" max="1689" width="14.5546875" bestFit="1" customWidth="1"/>
    <col min="1690" max="1690" width="13.6640625" bestFit="1" customWidth="1"/>
    <col min="1691" max="1691" width="14.6640625" bestFit="1" customWidth="1"/>
    <col min="1692" max="1692" width="14.109375" bestFit="1" customWidth="1"/>
    <col min="1693" max="1693" width="19.6640625" bestFit="1" customWidth="1"/>
    <col min="1694" max="1694" width="3.33203125" bestFit="1" customWidth="1"/>
    <col min="1695" max="1695" width="11.88671875" bestFit="1" customWidth="1"/>
    <col min="1696" max="1697" width="14.109375" bestFit="1" customWidth="1"/>
    <col min="1698" max="1698" width="18.44140625" bestFit="1" customWidth="1"/>
    <col min="1700" max="1700" width="14.5546875" bestFit="1" customWidth="1"/>
    <col min="1701" max="1701" width="13.6640625" bestFit="1" customWidth="1"/>
    <col min="1702" max="1702" width="14.6640625" bestFit="1" customWidth="1"/>
    <col min="1703" max="1703" width="14.109375" bestFit="1" customWidth="1"/>
    <col min="1704" max="1704" width="19.6640625" bestFit="1" customWidth="1"/>
    <col min="1705" max="1705" width="3.33203125" bestFit="1" customWidth="1"/>
    <col min="1706" max="1706" width="11.88671875" bestFit="1" customWidth="1"/>
    <col min="1707" max="1708" width="14.109375" bestFit="1" customWidth="1"/>
    <col min="1709" max="1709" width="18.44140625" bestFit="1" customWidth="1"/>
    <col min="1711" max="1711" width="14.5546875" bestFit="1" customWidth="1"/>
    <col min="1712" max="1712" width="13.6640625" bestFit="1" customWidth="1"/>
    <col min="1713" max="1713" width="14.6640625" bestFit="1" customWidth="1"/>
    <col min="1714" max="1714" width="14.109375" bestFit="1" customWidth="1"/>
    <col min="1715" max="1715" width="19.6640625" bestFit="1" customWidth="1"/>
    <col min="1716" max="1716" width="3.33203125" bestFit="1" customWidth="1"/>
    <col min="1717" max="1717" width="11.88671875" bestFit="1" customWidth="1"/>
    <col min="1718" max="1719" width="14.109375" bestFit="1" customWidth="1"/>
    <col min="1720" max="1720" width="18.44140625" bestFit="1" customWidth="1"/>
    <col min="1722" max="1722" width="14.5546875" bestFit="1" customWidth="1"/>
    <col min="1723" max="1723" width="13.6640625" bestFit="1" customWidth="1"/>
    <col min="1724" max="1724" width="14.6640625" bestFit="1" customWidth="1"/>
    <col min="1725" max="1725" width="14.109375" bestFit="1" customWidth="1"/>
    <col min="1726" max="1726" width="19.6640625" bestFit="1" customWidth="1"/>
    <col min="1727" max="1727" width="3.33203125" bestFit="1" customWidth="1"/>
    <col min="1728" max="1728" width="11.88671875" style="13" bestFit="1" customWidth="1"/>
    <col min="1729" max="1730" width="14.109375" bestFit="1" customWidth="1"/>
    <col min="1731" max="1731" width="18.44140625" bestFit="1" customWidth="1"/>
    <col min="1733" max="1733" width="14.5546875" bestFit="1" customWidth="1"/>
    <col min="1734" max="1734" width="13.6640625" bestFit="1" customWidth="1"/>
    <col min="1735" max="1735" width="14.6640625" bestFit="1" customWidth="1"/>
    <col min="1736" max="1736" width="14.109375" bestFit="1" customWidth="1"/>
    <col min="1737" max="1737" width="19.6640625" bestFit="1" customWidth="1"/>
    <col min="1738" max="1738" width="3.33203125" bestFit="1" customWidth="1"/>
    <col min="1739" max="1739" width="11.88671875" bestFit="1" customWidth="1"/>
    <col min="1740" max="1741" width="14.109375" bestFit="1" customWidth="1"/>
    <col min="1742" max="1742" width="18.44140625" bestFit="1" customWidth="1"/>
    <col min="1744" max="1744" width="14.5546875" bestFit="1" customWidth="1"/>
    <col min="1745" max="1745" width="13.6640625" bestFit="1" customWidth="1"/>
    <col min="1746" max="1746" width="14.6640625" bestFit="1" customWidth="1"/>
    <col min="1747" max="1747" width="14.109375" bestFit="1" customWidth="1"/>
    <col min="1748" max="1748" width="19.6640625" bestFit="1" customWidth="1"/>
    <col min="1749" max="1749" width="3.33203125" bestFit="1" customWidth="1"/>
    <col min="1750" max="1750" width="11.88671875" bestFit="1" customWidth="1"/>
    <col min="1751" max="1752" width="14.109375" bestFit="1" customWidth="1"/>
    <col min="1753" max="1753" width="18.44140625" bestFit="1" customWidth="1"/>
    <col min="1755" max="1755" width="14.5546875" bestFit="1" customWidth="1"/>
    <col min="1756" max="1756" width="13.6640625" bestFit="1" customWidth="1"/>
    <col min="1757" max="1757" width="14.6640625" bestFit="1" customWidth="1"/>
    <col min="1758" max="1758" width="14.109375" bestFit="1" customWidth="1"/>
    <col min="1759" max="1759" width="19.6640625" bestFit="1" customWidth="1"/>
    <col min="1760" max="1760" width="3.33203125" bestFit="1" customWidth="1"/>
    <col min="1761" max="1761" width="11.88671875" bestFit="1" customWidth="1"/>
    <col min="1762" max="1763" width="14.109375" bestFit="1" customWidth="1"/>
    <col min="1764" max="1764" width="18.44140625" bestFit="1" customWidth="1"/>
    <col min="1766" max="1766" width="14.5546875" bestFit="1" customWidth="1"/>
    <col min="1767" max="1767" width="13.6640625" bestFit="1" customWidth="1"/>
    <col min="1768" max="1768" width="14.6640625" bestFit="1" customWidth="1"/>
    <col min="1769" max="1769" width="14.109375" bestFit="1" customWidth="1"/>
    <col min="1770" max="1770" width="19.6640625" bestFit="1" customWidth="1"/>
    <col min="1771" max="1771" width="3.33203125" bestFit="1" customWidth="1"/>
    <col min="1772" max="1772" width="11.88671875" bestFit="1" customWidth="1"/>
    <col min="1773" max="1774" width="14.109375" bestFit="1" customWidth="1"/>
    <col min="1775" max="1775" width="18.44140625" bestFit="1" customWidth="1"/>
    <col min="1777" max="1777" width="14.5546875" bestFit="1" customWidth="1"/>
    <col min="1778" max="1778" width="13.6640625" bestFit="1" customWidth="1"/>
    <col min="1779" max="1779" width="14.6640625" bestFit="1" customWidth="1"/>
    <col min="1780" max="1780" width="14.109375" bestFit="1" customWidth="1"/>
    <col min="1781" max="1781" width="19.6640625" bestFit="1" customWidth="1"/>
    <col min="1782" max="1782" width="3.33203125" bestFit="1" customWidth="1"/>
    <col min="1783" max="1783" width="11.88671875" bestFit="1" customWidth="1"/>
    <col min="1784" max="1785" width="14.109375" bestFit="1" customWidth="1"/>
    <col min="1786" max="1786" width="18.44140625" bestFit="1" customWidth="1"/>
    <col min="1788" max="1788" width="14.5546875" bestFit="1" customWidth="1"/>
    <col min="1789" max="1789" width="13.6640625" bestFit="1" customWidth="1"/>
    <col min="1790" max="1790" width="14.6640625" bestFit="1" customWidth="1"/>
    <col min="1791" max="1791" width="14.109375" bestFit="1" customWidth="1"/>
    <col min="1792" max="1792" width="19.6640625" bestFit="1" customWidth="1"/>
    <col min="1793" max="1793" width="3.33203125" bestFit="1" customWidth="1"/>
    <col min="1794" max="1794" width="11.88671875" bestFit="1" customWidth="1"/>
    <col min="1795" max="1796" width="14.109375" bestFit="1" customWidth="1"/>
    <col min="1797" max="1797" width="18.44140625" bestFit="1" customWidth="1"/>
    <col min="1799" max="1799" width="14.5546875" bestFit="1" customWidth="1"/>
    <col min="1800" max="1800" width="13.6640625" bestFit="1" customWidth="1"/>
    <col min="1801" max="1801" width="14.6640625" bestFit="1" customWidth="1"/>
    <col min="1802" max="1802" width="14.109375" bestFit="1" customWidth="1"/>
    <col min="1803" max="1803" width="19.6640625" bestFit="1" customWidth="1"/>
    <col min="1804" max="1804" width="3.33203125" bestFit="1" customWidth="1"/>
    <col min="1805" max="1805" width="11.88671875" bestFit="1" customWidth="1"/>
    <col min="1806" max="1807" width="14.109375" bestFit="1" customWidth="1"/>
    <col min="1808" max="1808" width="18.44140625" bestFit="1" customWidth="1"/>
    <col min="1810" max="1810" width="14.5546875" bestFit="1" customWidth="1"/>
    <col min="1811" max="1811" width="13.6640625" bestFit="1" customWidth="1"/>
    <col min="1812" max="1812" width="14.6640625" bestFit="1" customWidth="1"/>
    <col min="1813" max="1813" width="14.109375" bestFit="1" customWidth="1"/>
    <col min="1814" max="1814" width="19.6640625" bestFit="1" customWidth="1"/>
    <col min="1815" max="1815" width="3.33203125" bestFit="1" customWidth="1"/>
    <col min="1816" max="1816" width="11.88671875" bestFit="1" customWidth="1"/>
    <col min="1817" max="1818" width="14.109375" bestFit="1" customWidth="1"/>
    <col min="1819" max="1819" width="18.44140625" bestFit="1" customWidth="1"/>
    <col min="1821" max="1821" width="14.5546875" bestFit="1" customWidth="1"/>
    <col min="1822" max="1822" width="13.6640625" bestFit="1" customWidth="1"/>
    <col min="1823" max="1823" width="14.6640625" bestFit="1" customWidth="1"/>
    <col min="1824" max="1824" width="14.109375" bestFit="1" customWidth="1"/>
    <col min="1825" max="1825" width="19.6640625" bestFit="1" customWidth="1"/>
    <col min="1826" max="1826" width="3.33203125" bestFit="1" customWidth="1"/>
    <col min="1827" max="1827" width="11.88671875" bestFit="1" customWidth="1"/>
    <col min="1828" max="1829" width="14.109375" bestFit="1" customWidth="1"/>
    <col min="1830" max="1830" width="18.44140625" bestFit="1" customWidth="1"/>
    <col min="1832" max="1832" width="14.5546875" bestFit="1" customWidth="1"/>
    <col min="1833" max="1833" width="13.6640625" bestFit="1" customWidth="1"/>
    <col min="1834" max="1834" width="14.6640625" bestFit="1" customWidth="1"/>
    <col min="1835" max="1835" width="14.109375" bestFit="1" customWidth="1"/>
    <col min="1836" max="1836" width="19.6640625" bestFit="1" customWidth="1"/>
    <col min="1837" max="1837" width="3.33203125" bestFit="1" customWidth="1"/>
    <col min="1838" max="1838" width="11.88671875" bestFit="1" customWidth="1"/>
    <col min="1839" max="1840" width="14.109375" bestFit="1" customWidth="1"/>
    <col min="1841" max="1841" width="18.44140625" bestFit="1" customWidth="1"/>
    <col min="1843" max="1843" width="14.5546875" bestFit="1" customWidth="1"/>
    <col min="1844" max="1844" width="13.6640625" bestFit="1" customWidth="1"/>
    <col min="1845" max="1845" width="14.6640625" bestFit="1" customWidth="1"/>
    <col min="1846" max="1846" width="14.109375" bestFit="1" customWidth="1"/>
    <col min="1847" max="1847" width="19.6640625" bestFit="1" customWidth="1"/>
    <col min="1848" max="1848" width="3.33203125" bestFit="1" customWidth="1"/>
    <col min="1849" max="1849" width="11.88671875" bestFit="1" customWidth="1"/>
    <col min="1850" max="1851" width="14.109375" bestFit="1" customWidth="1"/>
    <col min="1852" max="1852" width="18.44140625" bestFit="1" customWidth="1"/>
    <col min="1854" max="1854" width="14.5546875" bestFit="1" customWidth="1"/>
    <col min="1855" max="1855" width="13.6640625" bestFit="1" customWidth="1"/>
    <col min="1856" max="1856" width="14.6640625" bestFit="1" customWidth="1"/>
    <col min="1857" max="1857" width="14.109375" bestFit="1" customWidth="1"/>
    <col min="1858" max="1858" width="19.6640625" bestFit="1" customWidth="1"/>
    <col min="1859" max="1859" width="3.33203125" bestFit="1" customWidth="1"/>
    <col min="1860" max="1860" width="11.88671875" bestFit="1" customWidth="1"/>
    <col min="1861" max="1862" width="14.109375" bestFit="1" customWidth="1"/>
    <col min="1863" max="1863" width="18.44140625" bestFit="1" customWidth="1"/>
    <col min="1865" max="1865" width="14.5546875" bestFit="1" customWidth="1"/>
    <col min="1866" max="1866" width="13.6640625" bestFit="1" customWidth="1"/>
    <col min="1867" max="1867" width="14.6640625" bestFit="1" customWidth="1"/>
    <col min="1868" max="1868" width="14.109375" bestFit="1" customWidth="1"/>
    <col min="1869" max="1869" width="19.6640625" bestFit="1" customWidth="1"/>
    <col min="1870" max="1870" width="3.33203125" bestFit="1" customWidth="1"/>
    <col min="1871" max="1871" width="11.88671875" bestFit="1" customWidth="1"/>
    <col min="1872" max="1873" width="14.109375" bestFit="1" customWidth="1"/>
    <col min="1874" max="1874" width="18.44140625" bestFit="1" customWidth="1"/>
    <col min="1876" max="1876" width="14.5546875" bestFit="1" customWidth="1"/>
    <col min="1877" max="1877" width="13.6640625" bestFit="1" customWidth="1"/>
    <col min="1878" max="1878" width="14.6640625" bestFit="1" customWidth="1"/>
    <col min="1879" max="1879" width="14.109375" bestFit="1" customWidth="1"/>
    <col min="1880" max="1880" width="19.6640625" bestFit="1" customWidth="1"/>
    <col min="1881" max="1881" width="3.33203125" bestFit="1" customWidth="1"/>
    <col min="1882" max="1882" width="11.88671875" bestFit="1" customWidth="1"/>
    <col min="1883" max="1884" width="14.109375" bestFit="1" customWidth="1"/>
    <col min="1885" max="1885" width="18.44140625" bestFit="1" customWidth="1"/>
    <col min="1887" max="1887" width="14.5546875" bestFit="1" customWidth="1"/>
    <col min="1888" max="1888" width="13.6640625" bestFit="1" customWidth="1"/>
    <col min="1889" max="1889" width="14.6640625" bestFit="1" customWidth="1"/>
    <col min="1890" max="1890" width="14.109375" bestFit="1" customWidth="1"/>
    <col min="1891" max="1891" width="19.6640625" bestFit="1" customWidth="1"/>
    <col min="1892" max="1892" width="3.33203125" bestFit="1" customWidth="1"/>
    <col min="1893" max="1893" width="11.88671875" bestFit="1" customWidth="1"/>
    <col min="1894" max="1895" width="14.109375" bestFit="1" customWidth="1"/>
    <col min="1896" max="1896" width="18.44140625" bestFit="1" customWidth="1"/>
    <col min="1898" max="1898" width="14.5546875" bestFit="1" customWidth="1"/>
    <col min="1899" max="1899" width="13.6640625" bestFit="1" customWidth="1"/>
    <col min="1900" max="1900" width="14.6640625" bestFit="1" customWidth="1"/>
    <col min="1901" max="1901" width="14.109375" bestFit="1" customWidth="1"/>
    <col min="1902" max="1902" width="19.6640625" bestFit="1" customWidth="1"/>
    <col min="1903" max="1903" width="3.33203125" bestFit="1" customWidth="1"/>
    <col min="1904" max="1904" width="11.88671875" bestFit="1" customWidth="1"/>
    <col min="1905" max="1906" width="14.109375" bestFit="1" customWidth="1"/>
    <col min="1907" max="1907" width="18.44140625" bestFit="1" customWidth="1"/>
    <col min="1909" max="1909" width="14.5546875" bestFit="1" customWidth="1"/>
    <col min="1910" max="1910" width="13.6640625" bestFit="1" customWidth="1"/>
    <col min="1911" max="1911" width="14.6640625" bestFit="1" customWidth="1"/>
    <col min="1912" max="1912" width="14.109375" bestFit="1" customWidth="1"/>
    <col min="1913" max="1913" width="19.6640625" bestFit="1" customWidth="1"/>
    <col min="1914" max="1914" width="3.33203125" bestFit="1" customWidth="1"/>
    <col min="1915" max="1915" width="11.88671875" bestFit="1" customWidth="1"/>
    <col min="1916" max="1917" width="14.109375" bestFit="1" customWidth="1"/>
    <col min="1918" max="1918" width="18.44140625" bestFit="1" customWidth="1"/>
    <col min="1920" max="1920" width="14.5546875" bestFit="1" customWidth="1"/>
    <col min="1921" max="1921" width="13.6640625" bestFit="1" customWidth="1"/>
    <col min="1922" max="1922" width="14.6640625" bestFit="1" customWidth="1"/>
    <col min="1923" max="1923" width="14.109375" bestFit="1" customWidth="1"/>
    <col min="1924" max="1924" width="19.6640625" bestFit="1" customWidth="1"/>
    <col min="1925" max="1925" width="3.33203125" bestFit="1" customWidth="1"/>
    <col min="1926" max="1926" width="11.88671875" bestFit="1" customWidth="1"/>
    <col min="1927" max="1928" width="14.109375" bestFit="1" customWidth="1"/>
    <col min="1929" max="1929" width="18.44140625" bestFit="1" customWidth="1"/>
    <col min="1931" max="1931" width="14.5546875" bestFit="1" customWidth="1"/>
    <col min="1932" max="1932" width="13.6640625" bestFit="1" customWidth="1"/>
    <col min="1933" max="1933" width="14.6640625" bestFit="1" customWidth="1"/>
    <col min="1934" max="1934" width="14.109375" bestFit="1" customWidth="1"/>
    <col min="1935" max="1935" width="19.6640625" bestFit="1" customWidth="1"/>
    <col min="1936" max="1936" width="3.33203125" bestFit="1" customWidth="1"/>
    <col min="1937" max="1937" width="11.88671875" bestFit="1" customWidth="1"/>
    <col min="1938" max="1939" width="14.109375" bestFit="1" customWidth="1"/>
    <col min="1940" max="1940" width="18.44140625" bestFit="1" customWidth="1"/>
    <col min="1942" max="1942" width="14.5546875" bestFit="1" customWidth="1"/>
    <col min="1943" max="1943" width="13.6640625" bestFit="1" customWidth="1"/>
    <col min="1944" max="1944" width="14.6640625" bestFit="1" customWidth="1"/>
    <col min="1945" max="1945" width="14.109375" bestFit="1" customWidth="1"/>
    <col min="1946" max="1946" width="19.6640625" bestFit="1" customWidth="1"/>
    <col min="1947" max="1947" width="3.33203125" bestFit="1" customWidth="1"/>
    <col min="1948" max="1948" width="11.88671875" bestFit="1" customWidth="1"/>
    <col min="1949" max="1950" width="14.109375" bestFit="1" customWidth="1"/>
    <col min="1951" max="1951" width="18.44140625" bestFit="1" customWidth="1"/>
    <col min="1953" max="1953" width="14.5546875" bestFit="1" customWidth="1"/>
    <col min="1954" max="1954" width="13.6640625" bestFit="1" customWidth="1"/>
    <col min="1955" max="1955" width="14.6640625" bestFit="1" customWidth="1"/>
    <col min="1956" max="1956" width="14.109375" bestFit="1" customWidth="1"/>
    <col min="1957" max="1957" width="19.6640625" bestFit="1" customWidth="1"/>
    <col min="1958" max="1958" width="3.33203125" bestFit="1" customWidth="1"/>
    <col min="1959" max="1959" width="11.88671875" bestFit="1" customWidth="1"/>
    <col min="1960" max="1961" width="14.109375" bestFit="1" customWidth="1"/>
    <col min="1962" max="1962" width="18.44140625" bestFit="1" customWidth="1"/>
    <col min="1964" max="1964" width="14.5546875" bestFit="1" customWidth="1"/>
    <col min="1965" max="1965" width="13.6640625" bestFit="1" customWidth="1"/>
    <col min="1966" max="1966" width="14.6640625" bestFit="1" customWidth="1"/>
    <col min="1967" max="1967" width="14.109375" bestFit="1" customWidth="1"/>
    <col min="1968" max="1968" width="19.6640625" bestFit="1" customWidth="1"/>
    <col min="1969" max="1969" width="3.33203125" bestFit="1" customWidth="1"/>
    <col min="1970" max="1970" width="11.88671875" bestFit="1" customWidth="1"/>
    <col min="1971" max="1972" width="14.109375" bestFit="1" customWidth="1"/>
    <col min="1973" max="1973" width="18.44140625" bestFit="1" customWidth="1"/>
    <col min="1975" max="1975" width="14.5546875" bestFit="1" customWidth="1"/>
    <col min="1976" max="1976" width="13.6640625" bestFit="1" customWidth="1"/>
    <col min="1977" max="1977" width="14.6640625" bestFit="1" customWidth="1"/>
    <col min="1978" max="1978" width="14.109375" bestFit="1" customWidth="1"/>
    <col min="1979" max="1979" width="19.6640625" bestFit="1" customWidth="1"/>
    <col min="1980" max="1980" width="3.33203125" bestFit="1" customWidth="1"/>
    <col min="1981" max="1981" width="11.88671875" bestFit="1" customWidth="1"/>
    <col min="1982" max="1983" width="14.109375" bestFit="1" customWidth="1"/>
    <col min="1984" max="1984" width="18.44140625" bestFit="1" customWidth="1"/>
    <col min="1986" max="1986" width="14.5546875" bestFit="1" customWidth="1"/>
    <col min="1987" max="1987" width="13.6640625" bestFit="1" customWidth="1"/>
    <col min="1988" max="1988" width="14.6640625" bestFit="1" customWidth="1"/>
    <col min="1989" max="1989" width="14.109375" bestFit="1" customWidth="1"/>
    <col min="1990" max="1990" width="19.6640625" bestFit="1" customWidth="1"/>
    <col min="1991" max="1991" width="3.33203125" bestFit="1" customWidth="1"/>
    <col min="1992" max="1992" width="11.88671875" bestFit="1" customWidth="1"/>
    <col min="1993" max="1994" width="14.109375" bestFit="1" customWidth="1"/>
    <col min="1995" max="1995" width="18.44140625" bestFit="1" customWidth="1"/>
    <col min="1997" max="1997" width="14.5546875" bestFit="1" customWidth="1"/>
    <col min="1998" max="1998" width="13.6640625" bestFit="1" customWidth="1"/>
    <col min="1999" max="1999" width="14.6640625" bestFit="1" customWidth="1"/>
    <col min="2000" max="2000" width="14.109375" bestFit="1" customWidth="1"/>
    <col min="2001" max="2001" width="19.6640625" bestFit="1" customWidth="1"/>
    <col min="2002" max="2002" width="3.33203125" bestFit="1" customWidth="1"/>
    <col min="2003" max="2003" width="11.88671875" bestFit="1" customWidth="1"/>
    <col min="2004" max="2005" width="14.109375" bestFit="1" customWidth="1"/>
    <col min="2006" max="2006" width="18.44140625" bestFit="1" customWidth="1"/>
    <col min="2008" max="2008" width="14.5546875" bestFit="1" customWidth="1"/>
    <col min="2009" max="2009" width="13.6640625" bestFit="1" customWidth="1"/>
    <col min="2010" max="2010" width="14.6640625" bestFit="1" customWidth="1"/>
    <col min="2011" max="2011" width="14.109375" bestFit="1" customWidth="1"/>
    <col min="2012" max="2012" width="19.6640625" bestFit="1" customWidth="1"/>
    <col min="2013" max="2013" width="3.33203125" bestFit="1" customWidth="1"/>
    <col min="2014" max="2014" width="11.88671875" bestFit="1" customWidth="1"/>
    <col min="2015" max="2016" width="14.109375" bestFit="1" customWidth="1"/>
    <col min="2017" max="2017" width="18.44140625" bestFit="1" customWidth="1"/>
    <col min="2019" max="2019" width="14.5546875" bestFit="1" customWidth="1"/>
    <col min="2020" max="2020" width="13.6640625" bestFit="1" customWidth="1"/>
    <col min="2021" max="2021" width="14.6640625" bestFit="1" customWidth="1"/>
    <col min="2022" max="2022" width="14.109375" bestFit="1" customWidth="1"/>
    <col min="2023" max="2023" width="19.6640625" bestFit="1" customWidth="1"/>
    <col min="2024" max="2024" width="3.33203125" bestFit="1" customWidth="1"/>
    <col min="2025" max="2025" width="11.88671875" bestFit="1" customWidth="1"/>
    <col min="2026" max="2027" width="14.109375" bestFit="1" customWidth="1"/>
    <col min="2028" max="2028" width="18.44140625" bestFit="1" customWidth="1"/>
    <col min="2030" max="2030" width="14.5546875" bestFit="1" customWidth="1"/>
    <col min="2031" max="2031" width="13.6640625" bestFit="1" customWidth="1"/>
    <col min="2032" max="2032" width="14.6640625" bestFit="1" customWidth="1"/>
    <col min="2033" max="2033" width="14.109375" bestFit="1" customWidth="1"/>
    <col min="2034" max="2034" width="19.6640625" bestFit="1" customWidth="1"/>
    <col min="2035" max="2035" width="3.33203125" bestFit="1" customWidth="1"/>
    <col min="2036" max="2036" width="11.88671875" bestFit="1" customWidth="1"/>
    <col min="2037" max="2038" width="14.109375" bestFit="1" customWidth="1"/>
    <col min="2039" max="2039" width="18.44140625" bestFit="1" customWidth="1"/>
    <col min="2041" max="2041" width="14.5546875" bestFit="1" customWidth="1"/>
    <col min="2042" max="2042" width="13.6640625" bestFit="1" customWidth="1"/>
    <col min="2043" max="2043" width="14.6640625" bestFit="1" customWidth="1"/>
    <col min="2044" max="2044" width="14.109375" bestFit="1" customWidth="1"/>
    <col min="2045" max="2045" width="19.6640625" bestFit="1" customWidth="1"/>
    <col min="2046" max="2046" width="3.33203125" bestFit="1" customWidth="1"/>
    <col min="2047" max="2047" width="11.88671875" bestFit="1" customWidth="1"/>
    <col min="2048" max="2049" width="14.109375" bestFit="1" customWidth="1"/>
    <col min="2050" max="2050" width="18.44140625" bestFit="1" customWidth="1"/>
    <col min="2052" max="2052" width="14.5546875" bestFit="1" customWidth="1"/>
    <col min="2053" max="2053" width="13.6640625" bestFit="1" customWidth="1"/>
    <col min="2054" max="2054" width="14.6640625" bestFit="1" customWidth="1"/>
    <col min="2055" max="2055" width="14.109375" bestFit="1" customWidth="1"/>
    <col min="2056" max="2056" width="19.6640625" bestFit="1" customWidth="1"/>
    <col min="2057" max="2057" width="3.33203125" bestFit="1" customWidth="1"/>
    <col min="2058" max="2058" width="11.88671875" bestFit="1" customWidth="1"/>
    <col min="2059" max="2060" width="14.109375" bestFit="1" customWidth="1"/>
    <col min="2061" max="2061" width="18.44140625" bestFit="1" customWidth="1"/>
    <col min="2063" max="2063" width="14.5546875" bestFit="1" customWidth="1"/>
    <col min="2064" max="2064" width="13.6640625" bestFit="1" customWidth="1"/>
    <col min="2065" max="2065" width="14.6640625" bestFit="1" customWidth="1"/>
    <col min="2066" max="2066" width="14.109375" bestFit="1" customWidth="1"/>
    <col min="2067" max="2067" width="19.6640625" bestFit="1" customWidth="1"/>
    <col min="2068" max="2068" width="3.33203125" bestFit="1" customWidth="1"/>
    <col min="2069" max="2069" width="11.88671875" bestFit="1" customWidth="1"/>
    <col min="2070" max="2071" width="14.109375" bestFit="1" customWidth="1"/>
    <col min="2072" max="2072" width="18.44140625" bestFit="1" customWidth="1"/>
    <col min="2074" max="2074" width="14.5546875" bestFit="1" customWidth="1"/>
    <col min="2075" max="2075" width="13.6640625" bestFit="1" customWidth="1"/>
    <col min="2076" max="2076" width="14.6640625" bestFit="1" customWidth="1"/>
    <col min="2077" max="2077" width="14.109375" bestFit="1" customWidth="1"/>
    <col min="2078" max="2078" width="19.6640625" bestFit="1" customWidth="1"/>
    <col min="2079" max="2079" width="3.33203125" bestFit="1" customWidth="1"/>
    <col min="2080" max="2080" width="11.88671875" bestFit="1" customWidth="1"/>
    <col min="2081" max="2082" width="14.109375" bestFit="1" customWidth="1"/>
    <col min="2083" max="2083" width="18.44140625" bestFit="1" customWidth="1"/>
    <col min="2085" max="2085" width="14.5546875" bestFit="1" customWidth="1"/>
    <col min="2086" max="2086" width="13.6640625" bestFit="1" customWidth="1"/>
    <col min="2087" max="2087" width="14.6640625" bestFit="1" customWidth="1"/>
    <col min="2088" max="2088" width="14.109375" bestFit="1" customWidth="1"/>
    <col min="2089" max="2089" width="19.6640625" bestFit="1" customWidth="1"/>
    <col min="2090" max="2090" width="3.33203125" bestFit="1" customWidth="1"/>
    <col min="2091" max="2091" width="11.88671875" bestFit="1" customWidth="1"/>
    <col min="2092" max="2093" width="14.109375" bestFit="1" customWidth="1"/>
    <col min="2094" max="2094" width="18.44140625" bestFit="1" customWidth="1"/>
    <col min="2096" max="2096" width="14.5546875" bestFit="1" customWidth="1"/>
    <col min="2097" max="2097" width="13.6640625" bestFit="1" customWidth="1"/>
    <col min="2098" max="2098" width="14.6640625" bestFit="1" customWidth="1"/>
    <col min="2099" max="2099" width="14.109375" bestFit="1" customWidth="1"/>
    <col min="2100" max="2100" width="19.6640625" bestFit="1" customWidth="1"/>
    <col min="2101" max="2101" width="3.33203125" bestFit="1" customWidth="1"/>
    <col min="2102" max="2102" width="11.88671875" bestFit="1" customWidth="1"/>
    <col min="2103" max="2104" width="14.109375" bestFit="1" customWidth="1"/>
    <col min="2105" max="2105" width="18.44140625" bestFit="1" customWidth="1"/>
    <col min="2107" max="2107" width="14.5546875" bestFit="1" customWidth="1"/>
    <col min="2108" max="2108" width="13.6640625" bestFit="1" customWidth="1"/>
    <col min="2109" max="2109" width="14.6640625" bestFit="1" customWidth="1"/>
    <col min="2110" max="2110" width="14.109375" bestFit="1" customWidth="1"/>
    <col min="2111" max="2111" width="19.6640625" bestFit="1" customWidth="1"/>
    <col min="2112" max="2112" width="3.33203125" bestFit="1" customWidth="1"/>
    <col min="2113" max="2113" width="11.88671875" bestFit="1" customWidth="1"/>
    <col min="2114" max="2115" width="14.109375" bestFit="1" customWidth="1"/>
    <col min="2116" max="2116" width="18.44140625" bestFit="1" customWidth="1"/>
    <col min="2118" max="2118" width="14.5546875" bestFit="1" customWidth="1"/>
    <col min="2119" max="2119" width="13.6640625" bestFit="1" customWidth="1"/>
    <col min="2120" max="2120" width="14.6640625" bestFit="1" customWidth="1"/>
    <col min="2121" max="2121" width="14.109375" bestFit="1" customWidth="1"/>
    <col min="2122" max="2122" width="19.6640625" bestFit="1" customWidth="1"/>
    <col min="2123" max="2123" width="3.33203125" bestFit="1" customWidth="1"/>
    <col min="2124" max="2124" width="11.88671875" bestFit="1" customWidth="1"/>
    <col min="2125" max="2126" width="14.109375" bestFit="1" customWidth="1"/>
    <col min="2127" max="2127" width="18.44140625" bestFit="1" customWidth="1"/>
    <col min="2129" max="2129" width="14.5546875" bestFit="1" customWidth="1"/>
    <col min="2130" max="2130" width="13.6640625" bestFit="1" customWidth="1"/>
    <col min="2131" max="2131" width="14.6640625" bestFit="1" customWidth="1"/>
    <col min="2132" max="2132" width="14.109375" bestFit="1" customWidth="1"/>
    <col min="2133" max="2133" width="19.6640625" bestFit="1" customWidth="1"/>
    <col min="2134" max="2134" width="3.33203125" bestFit="1" customWidth="1"/>
    <col min="2135" max="2135" width="11.88671875" bestFit="1" customWidth="1"/>
    <col min="2136" max="2137" width="14.109375" bestFit="1" customWidth="1"/>
    <col min="2138" max="2138" width="18.44140625" bestFit="1" customWidth="1"/>
    <col min="2140" max="2140" width="14.5546875" bestFit="1" customWidth="1"/>
    <col min="2141" max="2141" width="13.6640625" bestFit="1" customWidth="1"/>
    <col min="2142" max="2142" width="14.6640625" bestFit="1" customWidth="1"/>
    <col min="2143" max="2143" width="14.109375" bestFit="1" customWidth="1"/>
    <col min="2144" max="2144" width="19.6640625" bestFit="1" customWidth="1"/>
    <col min="2145" max="2145" width="3.33203125" bestFit="1" customWidth="1"/>
    <col min="2146" max="2146" width="11.88671875" bestFit="1" customWidth="1"/>
    <col min="2147" max="2148" width="14.109375" bestFit="1" customWidth="1"/>
    <col min="2149" max="2149" width="18.44140625" bestFit="1" customWidth="1"/>
    <col min="2151" max="2151" width="14.5546875" bestFit="1" customWidth="1"/>
    <col min="2152" max="2152" width="13.6640625" bestFit="1" customWidth="1"/>
    <col min="2153" max="2153" width="14.6640625" bestFit="1" customWidth="1"/>
    <col min="2154" max="2154" width="14.109375" bestFit="1" customWidth="1"/>
    <col min="2155" max="2155" width="19.6640625" bestFit="1" customWidth="1"/>
    <col min="2156" max="2156" width="3.33203125" bestFit="1" customWidth="1"/>
    <col min="2157" max="2157" width="11.88671875" bestFit="1" customWidth="1"/>
    <col min="2158" max="2159" width="14.109375" bestFit="1" customWidth="1"/>
    <col min="2160" max="2160" width="18.44140625" bestFit="1" customWidth="1"/>
    <col min="2162" max="2162" width="14.5546875" bestFit="1" customWidth="1"/>
    <col min="2163" max="2163" width="13.6640625" bestFit="1" customWidth="1"/>
    <col min="2164" max="2164" width="14.6640625" bestFit="1" customWidth="1"/>
    <col min="2165" max="2165" width="14.109375" bestFit="1" customWidth="1"/>
    <col min="2166" max="2166" width="19.6640625" bestFit="1" customWidth="1"/>
    <col min="2167" max="2167" width="3.33203125" bestFit="1" customWidth="1"/>
    <col min="2168" max="2168" width="11.88671875" bestFit="1" customWidth="1"/>
    <col min="2169" max="2170" width="14.109375" bestFit="1" customWidth="1"/>
    <col min="2171" max="2171" width="18.44140625" bestFit="1" customWidth="1"/>
    <col min="2173" max="2173" width="14.5546875" bestFit="1" customWidth="1"/>
    <col min="2174" max="2174" width="13.6640625" bestFit="1" customWidth="1"/>
    <col min="2175" max="2175" width="14.6640625" bestFit="1" customWidth="1"/>
    <col min="2176" max="2176" width="14.109375" bestFit="1" customWidth="1"/>
    <col min="2177" max="2177" width="19.6640625" bestFit="1" customWidth="1"/>
    <col min="2178" max="2178" width="3.33203125" bestFit="1" customWidth="1"/>
    <col min="2179" max="2179" width="11.88671875" bestFit="1" customWidth="1"/>
    <col min="2180" max="2181" width="14.109375" bestFit="1" customWidth="1"/>
    <col min="2182" max="2182" width="18.44140625" bestFit="1" customWidth="1"/>
    <col min="2184" max="2184" width="14.5546875" bestFit="1" customWidth="1"/>
    <col min="2185" max="2185" width="13.6640625" bestFit="1" customWidth="1"/>
    <col min="2186" max="2186" width="14.6640625" bestFit="1" customWidth="1"/>
    <col min="2187" max="2187" width="14.109375" bestFit="1" customWidth="1"/>
    <col min="2188" max="2188" width="19.6640625" bestFit="1" customWidth="1"/>
    <col min="2189" max="2189" width="3.33203125" bestFit="1" customWidth="1"/>
    <col min="2190" max="2190" width="11.88671875" bestFit="1" customWidth="1"/>
    <col min="2191" max="2192" width="14.109375" bestFit="1" customWidth="1"/>
    <col min="2193" max="2193" width="18.44140625" bestFit="1" customWidth="1"/>
    <col min="2195" max="2195" width="14.5546875" bestFit="1" customWidth="1"/>
    <col min="2196" max="2196" width="13.6640625" bestFit="1" customWidth="1"/>
    <col min="2197" max="2197" width="14.6640625" bestFit="1" customWidth="1"/>
    <col min="2198" max="2198" width="14.109375" bestFit="1" customWidth="1"/>
    <col min="2199" max="2199" width="19.6640625" bestFit="1" customWidth="1"/>
    <col min="2200" max="2200" width="3.33203125" bestFit="1" customWidth="1"/>
    <col min="2201" max="2201" width="11.88671875" bestFit="1" customWidth="1"/>
    <col min="2202" max="2203" width="14.109375" bestFit="1" customWidth="1"/>
    <col min="2204" max="2204" width="18.44140625" bestFit="1" customWidth="1"/>
    <col min="2206" max="2206" width="14.5546875" bestFit="1" customWidth="1"/>
    <col min="2207" max="2207" width="13.6640625" bestFit="1" customWidth="1"/>
    <col min="2208" max="2208" width="14.6640625" bestFit="1" customWidth="1"/>
    <col min="2209" max="2209" width="14.109375" bestFit="1" customWidth="1"/>
    <col min="2210" max="2210" width="19.6640625" bestFit="1" customWidth="1"/>
    <col min="2211" max="2211" width="3.33203125" bestFit="1" customWidth="1"/>
    <col min="2212" max="2212" width="11.88671875" bestFit="1" customWidth="1"/>
    <col min="2213" max="2214" width="14.109375" bestFit="1" customWidth="1"/>
    <col min="2215" max="2215" width="18.44140625" bestFit="1" customWidth="1"/>
    <col min="2217" max="2217" width="14.5546875" bestFit="1" customWidth="1"/>
    <col min="2218" max="2218" width="13.6640625" bestFit="1" customWidth="1"/>
    <col min="2219" max="2219" width="14.6640625" bestFit="1" customWidth="1"/>
    <col min="2220" max="2220" width="14.109375" bestFit="1" customWidth="1"/>
    <col min="2221" max="2221" width="19.6640625" bestFit="1" customWidth="1"/>
    <col min="2222" max="2222" width="3.33203125" bestFit="1" customWidth="1"/>
    <col min="2223" max="2223" width="11.88671875" bestFit="1" customWidth="1"/>
    <col min="2224" max="2225" width="14.109375" bestFit="1" customWidth="1"/>
    <col min="2226" max="2226" width="18.44140625" bestFit="1" customWidth="1"/>
    <col min="2228" max="2228" width="14.5546875" bestFit="1" customWidth="1"/>
    <col min="2229" max="2229" width="13.6640625" bestFit="1" customWidth="1"/>
    <col min="2230" max="2230" width="14.6640625" bestFit="1" customWidth="1"/>
    <col min="2231" max="2231" width="14.109375" bestFit="1" customWidth="1"/>
    <col min="2232" max="2232" width="19.6640625" bestFit="1" customWidth="1"/>
    <col min="2233" max="2233" width="3.33203125" bestFit="1" customWidth="1"/>
    <col min="2234" max="2234" width="11.88671875" bestFit="1" customWidth="1"/>
    <col min="2235" max="2236" width="14.109375" bestFit="1" customWidth="1"/>
    <col min="2237" max="2237" width="18.44140625" bestFit="1" customWidth="1"/>
    <col min="2239" max="2239" width="14.5546875" bestFit="1" customWidth="1"/>
    <col min="2240" max="2240" width="13.6640625" bestFit="1" customWidth="1"/>
    <col min="2241" max="2241" width="14.6640625" bestFit="1" customWidth="1"/>
    <col min="2242" max="2242" width="14.109375" bestFit="1" customWidth="1"/>
    <col min="2243" max="2243" width="19.6640625" bestFit="1" customWidth="1"/>
    <col min="2244" max="2244" width="3.33203125" bestFit="1" customWidth="1"/>
    <col min="2245" max="2245" width="11.88671875" bestFit="1" customWidth="1"/>
    <col min="2246" max="2247" width="14.109375" bestFit="1" customWidth="1"/>
    <col min="2248" max="2248" width="18.44140625" bestFit="1" customWidth="1"/>
    <col min="2250" max="2250" width="14.5546875" bestFit="1" customWidth="1"/>
    <col min="2251" max="2251" width="13.6640625" bestFit="1" customWidth="1"/>
    <col min="2252" max="2252" width="14.6640625" bestFit="1" customWidth="1"/>
    <col min="2253" max="2253" width="14.109375" bestFit="1" customWidth="1"/>
    <col min="2254" max="2254" width="19.6640625" bestFit="1" customWidth="1"/>
    <col min="2255" max="2255" width="3.33203125" bestFit="1" customWidth="1"/>
    <col min="2256" max="2256" width="11.88671875" bestFit="1" customWidth="1"/>
    <col min="2257" max="2258" width="14.109375" bestFit="1" customWidth="1"/>
    <col min="2259" max="2259" width="18.44140625" bestFit="1" customWidth="1"/>
    <col min="2261" max="2261" width="14.5546875" bestFit="1" customWidth="1"/>
    <col min="2262" max="2262" width="13.6640625" bestFit="1" customWidth="1"/>
    <col min="2263" max="2263" width="14.6640625" bestFit="1" customWidth="1"/>
    <col min="2264" max="2264" width="14.109375" bestFit="1" customWidth="1"/>
    <col min="2265" max="2265" width="19.6640625" bestFit="1" customWidth="1"/>
    <col min="2266" max="2266" width="3.33203125" bestFit="1" customWidth="1"/>
    <col min="2267" max="2267" width="11.88671875" bestFit="1" customWidth="1"/>
    <col min="2268" max="2269" width="14.109375" bestFit="1" customWidth="1"/>
    <col min="2270" max="2270" width="18.44140625" bestFit="1" customWidth="1"/>
    <col min="2272" max="2272" width="14.5546875" bestFit="1" customWidth="1"/>
    <col min="2273" max="2273" width="13.6640625" bestFit="1" customWidth="1"/>
    <col min="2274" max="2274" width="14.6640625" bestFit="1" customWidth="1"/>
    <col min="2275" max="2275" width="14.109375" bestFit="1" customWidth="1"/>
    <col min="2276" max="2276" width="19.6640625" bestFit="1" customWidth="1"/>
    <col min="2277" max="2277" width="3.33203125" bestFit="1" customWidth="1"/>
    <col min="2278" max="2278" width="11.88671875" bestFit="1" customWidth="1"/>
    <col min="2279" max="2280" width="14.109375" bestFit="1" customWidth="1"/>
    <col min="2281" max="2281" width="18.44140625" bestFit="1" customWidth="1"/>
    <col min="2283" max="2283" width="14.5546875" bestFit="1" customWidth="1"/>
    <col min="2284" max="2284" width="13.6640625" bestFit="1" customWidth="1"/>
    <col min="2285" max="2285" width="14.6640625" bestFit="1" customWidth="1"/>
    <col min="2286" max="2286" width="14.109375" bestFit="1" customWidth="1"/>
    <col min="2287" max="2287" width="19.6640625" bestFit="1" customWidth="1"/>
    <col min="2288" max="2288" width="3.33203125" bestFit="1" customWidth="1"/>
    <col min="2289" max="2289" width="11.88671875" bestFit="1" customWidth="1"/>
    <col min="2290" max="2291" width="14.109375" bestFit="1" customWidth="1"/>
    <col min="2292" max="2292" width="18.44140625" bestFit="1" customWidth="1"/>
    <col min="2294" max="2294" width="14.5546875" bestFit="1" customWidth="1"/>
    <col min="2295" max="2295" width="13.6640625" bestFit="1" customWidth="1"/>
    <col min="2296" max="2296" width="14.6640625" bestFit="1" customWidth="1"/>
    <col min="2297" max="2297" width="14.109375" bestFit="1" customWidth="1"/>
    <col min="2298" max="2298" width="19.6640625" bestFit="1" customWidth="1"/>
    <col min="2299" max="2299" width="3.33203125" bestFit="1" customWidth="1"/>
    <col min="2300" max="2300" width="11.88671875" bestFit="1" customWidth="1"/>
    <col min="2301" max="2302" width="14.109375" bestFit="1" customWidth="1"/>
    <col min="2303" max="2303" width="18.44140625" bestFit="1" customWidth="1"/>
    <col min="2305" max="2305" width="14.5546875" bestFit="1" customWidth="1"/>
    <col min="2306" max="2306" width="13.6640625" bestFit="1" customWidth="1"/>
    <col min="2307" max="2307" width="14.6640625" bestFit="1" customWidth="1"/>
    <col min="2308" max="2308" width="14.109375" bestFit="1" customWidth="1"/>
    <col min="2309" max="2309" width="19.6640625" bestFit="1" customWidth="1"/>
    <col min="2310" max="2310" width="3.33203125" bestFit="1" customWidth="1"/>
    <col min="2311" max="2311" width="11.88671875" bestFit="1" customWidth="1"/>
    <col min="2312" max="2313" width="14.109375" bestFit="1" customWidth="1"/>
    <col min="2314" max="2314" width="18.44140625" bestFit="1" customWidth="1"/>
    <col min="2316" max="2316" width="14.5546875" bestFit="1" customWidth="1"/>
    <col min="2317" max="2317" width="13.6640625" bestFit="1" customWidth="1"/>
    <col min="2318" max="2318" width="14.6640625" bestFit="1" customWidth="1"/>
    <col min="2319" max="2319" width="14.109375" bestFit="1" customWidth="1"/>
    <col min="2320" max="2320" width="19.6640625" bestFit="1" customWidth="1"/>
    <col min="2321" max="2321" width="3.33203125" bestFit="1" customWidth="1"/>
    <col min="2322" max="2322" width="11.88671875" bestFit="1" customWidth="1"/>
    <col min="2323" max="2324" width="14.109375" bestFit="1" customWidth="1"/>
    <col min="2325" max="2325" width="18.44140625" bestFit="1" customWidth="1"/>
    <col min="2327" max="2327" width="14.5546875" bestFit="1" customWidth="1"/>
    <col min="2328" max="2328" width="13.6640625" bestFit="1" customWidth="1"/>
    <col min="2329" max="2329" width="14.6640625" bestFit="1" customWidth="1"/>
    <col min="2330" max="2330" width="14.109375" bestFit="1" customWidth="1"/>
    <col min="2331" max="2331" width="19.6640625" bestFit="1" customWidth="1"/>
    <col min="2332" max="2332" width="3.33203125" bestFit="1" customWidth="1"/>
    <col min="2333" max="2333" width="11.88671875" bestFit="1" customWidth="1"/>
    <col min="2334" max="2335" width="14.109375" bestFit="1" customWidth="1"/>
    <col min="2336" max="2336" width="18.44140625" bestFit="1" customWidth="1"/>
    <col min="2338" max="2338" width="14.5546875" bestFit="1" customWidth="1"/>
    <col min="2339" max="2339" width="13.6640625" bestFit="1" customWidth="1"/>
    <col min="2340" max="2340" width="14.6640625" bestFit="1" customWidth="1"/>
    <col min="2341" max="2341" width="14.109375" bestFit="1" customWidth="1"/>
    <col min="2342" max="2342" width="19.6640625" bestFit="1" customWidth="1"/>
    <col min="2343" max="2343" width="3.33203125" bestFit="1" customWidth="1"/>
    <col min="2344" max="2344" width="11.88671875" bestFit="1" customWidth="1"/>
    <col min="2345" max="2346" width="14.109375" bestFit="1" customWidth="1"/>
    <col min="2347" max="2347" width="18.44140625" bestFit="1" customWidth="1"/>
    <col min="2349" max="2349" width="14.5546875" bestFit="1" customWidth="1"/>
    <col min="2350" max="2350" width="13.6640625" bestFit="1" customWidth="1"/>
    <col min="2351" max="2351" width="14.6640625" bestFit="1" customWidth="1"/>
    <col min="2352" max="2352" width="14.109375" bestFit="1" customWidth="1"/>
    <col min="2353" max="2353" width="19.6640625" bestFit="1" customWidth="1"/>
    <col min="2354" max="2354" width="3.33203125" bestFit="1" customWidth="1"/>
  </cols>
  <sheetData>
    <row r="1" spans="1:2392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0</v>
      </c>
      <c r="M1" s="1" t="s">
        <v>1</v>
      </c>
      <c r="N1" s="1" t="s">
        <v>2</v>
      </c>
      <c r="O1" s="1" t="s">
        <v>3</v>
      </c>
      <c r="P1" s="1" t="s">
        <v>4</v>
      </c>
      <c r="Q1" s="1" t="s">
        <v>5</v>
      </c>
      <c r="R1" s="1" t="s">
        <v>6</v>
      </c>
      <c r="S1" s="1" t="s">
        <v>7</v>
      </c>
      <c r="T1" s="1" t="s">
        <v>8</v>
      </c>
      <c r="U1" s="1" t="s">
        <v>9</v>
      </c>
      <c r="V1" s="1" t="s">
        <v>10</v>
      </c>
      <c r="W1" s="1" t="s">
        <v>0</v>
      </c>
      <c r="X1" s="1" t="s">
        <v>1</v>
      </c>
      <c r="Y1" s="1" t="s">
        <v>2</v>
      </c>
      <c r="Z1" s="1" t="s">
        <v>3</v>
      </c>
      <c r="AA1" s="1" t="s">
        <v>4</v>
      </c>
      <c r="AB1" s="1" t="s">
        <v>5</v>
      </c>
      <c r="AC1" s="1" t="s">
        <v>6</v>
      </c>
      <c r="AD1" s="1" t="s">
        <v>7</v>
      </c>
      <c r="AE1" s="1" t="s">
        <v>8</v>
      </c>
      <c r="AF1" s="1" t="s">
        <v>9</v>
      </c>
      <c r="AG1" s="1" t="s">
        <v>10</v>
      </c>
      <c r="AH1" s="1" t="s">
        <v>0</v>
      </c>
      <c r="AI1" s="1" t="s">
        <v>1</v>
      </c>
      <c r="AJ1" s="1" t="s">
        <v>2</v>
      </c>
      <c r="AK1" s="1" t="s">
        <v>3</v>
      </c>
      <c r="AL1" s="1" t="s">
        <v>4</v>
      </c>
      <c r="AM1" s="1" t="s">
        <v>5</v>
      </c>
      <c r="AN1" s="1" t="s">
        <v>6</v>
      </c>
      <c r="AO1" s="1" t="s">
        <v>7</v>
      </c>
      <c r="AP1" s="1" t="s">
        <v>8</v>
      </c>
      <c r="AQ1" s="1" t="s">
        <v>9</v>
      </c>
      <c r="AR1" s="1" t="s">
        <v>10</v>
      </c>
      <c r="AS1" s="1" t="s">
        <v>0</v>
      </c>
      <c r="AT1" s="1" t="s">
        <v>1</v>
      </c>
      <c r="AU1" s="1" t="s">
        <v>2</v>
      </c>
      <c r="AV1" s="1" t="s">
        <v>3</v>
      </c>
      <c r="AW1" s="1" t="s">
        <v>4</v>
      </c>
      <c r="AX1" s="1" t="s">
        <v>5</v>
      </c>
      <c r="AY1" s="1" t="s">
        <v>6</v>
      </c>
      <c r="AZ1" s="1" t="s">
        <v>7</v>
      </c>
      <c r="BA1" s="1" t="s">
        <v>8</v>
      </c>
      <c r="BB1" s="1" t="s">
        <v>9</v>
      </c>
      <c r="BC1" s="1" t="s">
        <v>10</v>
      </c>
      <c r="BD1" s="1" t="s">
        <v>0</v>
      </c>
      <c r="BE1" s="1" t="s">
        <v>1</v>
      </c>
      <c r="BF1" s="1" t="s">
        <v>2</v>
      </c>
      <c r="BG1" s="1" t="s">
        <v>3</v>
      </c>
      <c r="BH1" s="1" t="s">
        <v>4</v>
      </c>
      <c r="BI1" s="1" t="s">
        <v>5</v>
      </c>
      <c r="BJ1" s="1" t="s">
        <v>6</v>
      </c>
      <c r="BK1" s="1" t="s">
        <v>7</v>
      </c>
      <c r="BL1" s="1" t="s">
        <v>8</v>
      </c>
      <c r="BM1" s="1" t="s">
        <v>9</v>
      </c>
      <c r="BN1" s="1" t="s">
        <v>10</v>
      </c>
      <c r="BO1" s="1" t="s">
        <v>0</v>
      </c>
      <c r="BP1" s="1" t="s">
        <v>1</v>
      </c>
      <c r="BQ1" s="1" t="s">
        <v>2</v>
      </c>
      <c r="BR1" s="1" t="s">
        <v>3</v>
      </c>
      <c r="BS1" s="1" t="s">
        <v>4</v>
      </c>
      <c r="BT1" s="1" t="s">
        <v>5</v>
      </c>
      <c r="BU1" s="1" t="s">
        <v>6</v>
      </c>
      <c r="BV1" s="1" t="s">
        <v>7</v>
      </c>
      <c r="BW1" s="1" t="s">
        <v>8</v>
      </c>
      <c r="BX1" s="1" t="s">
        <v>9</v>
      </c>
      <c r="BY1" s="1" t="s">
        <v>10</v>
      </c>
      <c r="BZ1" s="1" t="s">
        <v>0</v>
      </c>
      <c r="CA1" s="1" t="s">
        <v>1</v>
      </c>
      <c r="CB1" s="1" t="s">
        <v>2</v>
      </c>
      <c r="CC1" s="1" t="s">
        <v>3</v>
      </c>
      <c r="CD1" s="1" t="s">
        <v>4</v>
      </c>
      <c r="CE1" s="1" t="s">
        <v>5</v>
      </c>
      <c r="CF1" s="1" t="s">
        <v>6</v>
      </c>
      <c r="CG1" s="1" t="s">
        <v>7</v>
      </c>
      <c r="CH1" s="1" t="s">
        <v>8</v>
      </c>
      <c r="CI1" s="1" t="s">
        <v>9</v>
      </c>
      <c r="CJ1" s="1" t="s">
        <v>10</v>
      </c>
      <c r="CK1" s="1" t="s">
        <v>0</v>
      </c>
      <c r="CL1" s="1" t="s">
        <v>1</v>
      </c>
      <c r="CM1" s="1" t="s">
        <v>2</v>
      </c>
      <c r="CN1" s="1" t="s">
        <v>3</v>
      </c>
      <c r="CO1" s="1" t="s">
        <v>4</v>
      </c>
      <c r="CP1" s="1" t="s">
        <v>5</v>
      </c>
      <c r="CQ1" s="1" t="s">
        <v>6</v>
      </c>
      <c r="CR1" s="1" t="s">
        <v>7</v>
      </c>
      <c r="CS1" s="1" t="s">
        <v>8</v>
      </c>
      <c r="CT1" s="1" t="s">
        <v>9</v>
      </c>
      <c r="CU1" s="1" t="s">
        <v>10</v>
      </c>
      <c r="CV1" s="1" t="s">
        <v>0</v>
      </c>
      <c r="CW1" s="1" t="s">
        <v>1</v>
      </c>
      <c r="CX1" s="1" t="s">
        <v>2</v>
      </c>
      <c r="CY1" s="1" t="s">
        <v>3</v>
      </c>
      <c r="CZ1" s="1" t="s">
        <v>4</v>
      </c>
      <c r="DA1" s="1" t="s">
        <v>5</v>
      </c>
      <c r="DB1" s="1" t="s">
        <v>6</v>
      </c>
      <c r="DC1" s="1" t="s">
        <v>7</v>
      </c>
      <c r="DD1" s="1" t="s">
        <v>8</v>
      </c>
      <c r="DE1" s="1" t="s">
        <v>9</v>
      </c>
      <c r="DF1" s="1" t="s">
        <v>10</v>
      </c>
      <c r="DG1" s="1" t="s">
        <v>0</v>
      </c>
      <c r="DH1" s="1" t="s">
        <v>1</v>
      </c>
      <c r="DI1" s="1" t="s">
        <v>2</v>
      </c>
      <c r="DJ1" s="1" t="s">
        <v>3</v>
      </c>
      <c r="DK1" s="1" t="s">
        <v>4</v>
      </c>
      <c r="DL1" s="1" t="s">
        <v>5</v>
      </c>
      <c r="DM1" s="1" t="s">
        <v>6</v>
      </c>
      <c r="DN1" s="1" t="s">
        <v>7</v>
      </c>
      <c r="DO1" s="1" t="s">
        <v>8</v>
      </c>
      <c r="DP1" s="1" t="s">
        <v>9</v>
      </c>
      <c r="DQ1" s="1" t="s">
        <v>10</v>
      </c>
      <c r="DR1" s="1" t="s">
        <v>0</v>
      </c>
      <c r="DS1" s="1" t="s">
        <v>1</v>
      </c>
      <c r="DT1" s="1" t="s">
        <v>2</v>
      </c>
      <c r="DU1" s="1" t="s">
        <v>3</v>
      </c>
      <c r="DV1" s="1" t="s">
        <v>4</v>
      </c>
      <c r="DW1" s="1" t="s">
        <v>5</v>
      </c>
      <c r="DX1" s="1" t="s">
        <v>6</v>
      </c>
      <c r="DY1" s="1" t="s">
        <v>7</v>
      </c>
      <c r="DZ1" s="1" t="s">
        <v>8</v>
      </c>
      <c r="EA1" s="1" t="s">
        <v>9</v>
      </c>
      <c r="EB1" s="1" t="s">
        <v>10</v>
      </c>
      <c r="EC1" s="1" t="s">
        <v>0</v>
      </c>
      <c r="ED1" s="1" t="s">
        <v>1</v>
      </c>
      <c r="EE1" s="1" t="s">
        <v>2</v>
      </c>
      <c r="EF1" s="1" t="s">
        <v>3</v>
      </c>
      <c r="EG1" s="1" t="s">
        <v>4</v>
      </c>
      <c r="EH1" s="1" t="s">
        <v>5</v>
      </c>
      <c r="EI1" s="1" t="s">
        <v>6</v>
      </c>
      <c r="EJ1" s="1" t="s">
        <v>7</v>
      </c>
      <c r="EK1" s="1" t="s">
        <v>8</v>
      </c>
      <c r="EL1" s="1" t="s">
        <v>9</v>
      </c>
      <c r="EM1" s="1" t="s">
        <v>10</v>
      </c>
      <c r="EN1" s="1" t="s">
        <v>0</v>
      </c>
      <c r="EO1" s="1" t="s">
        <v>1</v>
      </c>
      <c r="EP1" s="1" t="s">
        <v>2</v>
      </c>
      <c r="EQ1" s="1" t="s">
        <v>3</v>
      </c>
      <c r="ER1" s="1" t="s">
        <v>4</v>
      </c>
      <c r="ES1" s="1" t="s">
        <v>5</v>
      </c>
      <c r="ET1" s="1" t="s">
        <v>6</v>
      </c>
      <c r="EU1" s="1" t="s">
        <v>7</v>
      </c>
      <c r="EV1" s="1" t="s">
        <v>8</v>
      </c>
      <c r="EW1" s="1" t="s">
        <v>9</v>
      </c>
      <c r="EX1" s="1" t="s">
        <v>10</v>
      </c>
      <c r="EY1" s="1" t="s">
        <v>0</v>
      </c>
      <c r="EZ1" s="1" t="s">
        <v>1</v>
      </c>
      <c r="FA1" s="1" t="s">
        <v>2</v>
      </c>
      <c r="FB1" s="1" t="s">
        <v>3</v>
      </c>
      <c r="FC1" s="1" t="s">
        <v>4</v>
      </c>
      <c r="FD1" s="1" t="s">
        <v>5</v>
      </c>
      <c r="FE1" s="1" t="s">
        <v>6</v>
      </c>
      <c r="FF1" s="1" t="s">
        <v>7</v>
      </c>
      <c r="FG1" s="1" t="s">
        <v>8</v>
      </c>
      <c r="FH1" s="1" t="s">
        <v>9</v>
      </c>
      <c r="FI1" s="1" t="s">
        <v>10</v>
      </c>
      <c r="FJ1" s="1" t="s">
        <v>0</v>
      </c>
      <c r="FK1" s="1" t="s">
        <v>1</v>
      </c>
      <c r="FL1" s="1" t="s">
        <v>2</v>
      </c>
      <c r="FM1" s="1" t="s">
        <v>3</v>
      </c>
      <c r="FN1" s="1" t="s">
        <v>4</v>
      </c>
      <c r="FO1" s="1" t="s">
        <v>5</v>
      </c>
      <c r="FP1" s="1" t="s">
        <v>6</v>
      </c>
      <c r="FQ1" s="1" t="s">
        <v>7</v>
      </c>
      <c r="FR1" s="1" t="s">
        <v>8</v>
      </c>
      <c r="FS1" s="1" t="s">
        <v>9</v>
      </c>
      <c r="FT1" s="1" t="s">
        <v>10</v>
      </c>
      <c r="FU1" s="1" t="s">
        <v>0</v>
      </c>
      <c r="FV1" s="1" t="s">
        <v>1</v>
      </c>
      <c r="FW1" s="1" t="s">
        <v>2</v>
      </c>
      <c r="FX1" s="1" t="s">
        <v>3</v>
      </c>
      <c r="FY1" s="1" t="s">
        <v>4</v>
      </c>
      <c r="FZ1" s="1" t="s">
        <v>5</v>
      </c>
      <c r="GA1" s="1" t="s">
        <v>6</v>
      </c>
      <c r="GB1" s="1" t="s">
        <v>7</v>
      </c>
      <c r="GC1" s="1" t="s">
        <v>8</v>
      </c>
      <c r="GD1" s="1" t="s">
        <v>9</v>
      </c>
      <c r="GE1" s="1" t="s">
        <v>10</v>
      </c>
      <c r="GF1" s="1" t="s">
        <v>0</v>
      </c>
      <c r="GG1" s="1" t="s">
        <v>1</v>
      </c>
      <c r="GH1" s="1" t="s">
        <v>2</v>
      </c>
      <c r="GI1" s="1" t="s">
        <v>3</v>
      </c>
      <c r="GJ1" s="1" t="s">
        <v>4</v>
      </c>
      <c r="GK1" s="1" t="s">
        <v>5</v>
      </c>
      <c r="GL1" s="1" t="s">
        <v>6</v>
      </c>
      <c r="GM1" s="1" t="s">
        <v>7</v>
      </c>
      <c r="GN1" s="1" t="s">
        <v>8</v>
      </c>
      <c r="GO1" s="1" t="s">
        <v>9</v>
      </c>
      <c r="GP1" s="1" t="s">
        <v>10</v>
      </c>
      <c r="GQ1" s="1" t="s">
        <v>0</v>
      </c>
      <c r="GR1" s="1" t="s">
        <v>1</v>
      </c>
      <c r="GS1" s="1" t="s">
        <v>2</v>
      </c>
      <c r="GT1" s="1" t="s">
        <v>3</v>
      </c>
      <c r="GU1" s="1" t="s">
        <v>4</v>
      </c>
      <c r="GV1" s="1" t="s">
        <v>5</v>
      </c>
      <c r="GW1" s="1" t="s">
        <v>6</v>
      </c>
      <c r="GX1" s="1" t="s">
        <v>7</v>
      </c>
      <c r="GY1" s="1" t="s">
        <v>8</v>
      </c>
      <c r="GZ1" s="1" t="s">
        <v>9</v>
      </c>
      <c r="HA1" s="1" t="s">
        <v>10</v>
      </c>
      <c r="HB1" s="1" t="s">
        <v>0</v>
      </c>
      <c r="HC1" s="1" t="s">
        <v>1</v>
      </c>
      <c r="HD1" s="1" t="s">
        <v>2</v>
      </c>
      <c r="HE1" s="1" t="s">
        <v>3</v>
      </c>
      <c r="HF1" s="1" t="s">
        <v>4</v>
      </c>
      <c r="HG1" s="1" t="s">
        <v>5</v>
      </c>
      <c r="HH1" s="1" t="s">
        <v>6</v>
      </c>
      <c r="HI1" s="1" t="s">
        <v>7</v>
      </c>
      <c r="HJ1" s="1" t="s">
        <v>8</v>
      </c>
      <c r="HK1" s="1" t="s">
        <v>9</v>
      </c>
      <c r="HL1" s="1" t="s">
        <v>10</v>
      </c>
      <c r="HM1" s="1" t="s">
        <v>0</v>
      </c>
      <c r="HN1" s="1" t="s">
        <v>1</v>
      </c>
      <c r="HO1" s="1" t="s">
        <v>2</v>
      </c>
      <c r="HP1" s="1" t="s">
        <v>3</v>
      </c>
      <c r="HQ1" s="1" t="s">
        <v>4</v>
      </c>
      <c r="HR1" s="1" t="s">
        <v>5</v>
      </c>
      <c r="HS1" s="1" t="s">
        <v>6</v>
      </c>
      <c r="HT1" s="1" t="s">
        <v>7</v>
      </c>
      <c r="HU1" s="1" t="s">
        <v>8</v>
      </c>
      <c r="HV1" s="1" t="s">
        <v>9</v>
      </c>
      <c r="HW1" s="1" t="s">
        <v>10</v>
      </c>
      <c r="HX1" s="1" t="s">
        <v>0</v>
      </c>
      <c r="HY1" s="1" t="s">
        <v>1</v>
      </c>
      <c r="HZ1" s="1" t="s">
        <v>2</v>
      </c>
      <c r="IA1" s="1" t="s">
        <v>3</v>
      </c>
      <c r="IB1" s="1" t="s">
        <v>4</v>
      </c>
      <c r="IC1" s="1" t="s">
        <v>5</v>
      </c>
      <c r="ID1" s="1" t="s">
        <v>6</v>
      </c>
      <c r="IE1" s="1" t="s">
        <v>7</v>
      </c>
      <c r="IF1" s="1" t="s">
        <v>8</v>
      </c>
      <c r="IG1" s="1" t="s">
        <v>9</v>
      </c>
      <c r="IH1" s="1" t="s">
        <v>10</v>
      </c>
      <c r="II1" s="1" t="s">
        <v>0</v>
      </c>
      <c r="IJ1" s="1" t="s">
        <v>1</v>
      </c>
      <c r="IK1" s="1" t="s">
        <v>2</v>
      </c>
      <c r="IL1" s="1" t="s">
        <v>3</v>
      </c>
      <c r="IM1" s="1" t="s">
        <v>4</v>
      </c>
      <c r="IN1" s="1" t="s">
        <v>5</v>
      </c>
      <c r="IO1" s="1" t="s">
        <v>6</v>
      </c>
      <c r="IP1" s="1" t="s">
        <v>7</v>
      </c>
      <c r="IQ1" s="1" t="s">
        <v>8</v>
      </c>
      <c r="IR1" s="1" t="s">
        <v>9</v>
      </c>
      <c r="IS1" s="1" t="s">
        <v>10</v>
      </c>
      <c r="IT1" s="1" t="s">
        <v>0</v>
      </c>
      <c r="IU1" s="1" t="s">
        <v>1</v>
      </c>
      <c r="IV1" s="1" t="s">
        <v>2</v>
      </c>
      <c r="IW1" s="1" t="s">
        <v>3</v>
      </c>
      <c r="IX1" s="1" t="s">
        <v>4</v>
      </c>
      <c r="IY1" s="1" t="s">
        <v>5</v>
      </c>
      <c r="IZ1" s="1" t="s">
        <v>6</v>
      </c>
      <c r="JA1" s="1" t="s">
        <v>7</v>
      </c>
      <c r="JB1" s="1" t="s">
        <v>8</v>
      </c>
      <c r="JC1" s="1" t="s">
        <v>9</v>
      </c>
      <c r="JD1" s="1" t="s">
        <v>10</v>
      </c>
      <c r="JE1" s="1" t="s">
        <v>0</v>
      </c>
      <c r="JF1" s="1" t="s">
        <v>1</v>
      </c>
      <c r="JG1" s="1" t="s">
        <v>2</v>
      </c>
      <c r="JH1" s="1" t="s">
        <v>3</v>
      </c>
      <c r="JI1" s="1" t="s">
        <v>4</v>
      </c>
      <c r="JJ1" s="1" t="s">
        <v>5</v>
      </c>
      <c r="JK1" s="1" t="s">
        <v>6</v>
      </c>
      <c r="JL1" s="1" t="s">
        <v>7</v>
      </c>
      <c r="JM1" s="1" t="s">
        <v>8</v>
      </c>
      <c r="JN1" s="1" t="s">
        <v>9</v>
      </c>
      <c r="JO1" s="1" t="s">
        <v>10</v>
      </c>
      <c r="JP1" s="1" t="s">
        <v>0</v>
      </c>
      <c r="JQ1" s="1" t="s">
        <v>1</v>
      </c>
      <c r="JR1" s="1" t="s">
        <v>2</v>
      </c>
      <c r="JS1" s="1" t="s">
        <v>3</v>
      </c>
      <c r="JT1" s="1" t="s">
        <v>4</v>
      </c>
      <c r="JU1" s="1" t="s">
        <v>5</v>
      </c>
      <c r="JV1" s="1" t="s">
        <v>6</v>
      </c>
      <c r="JW1" s="1" t="s">
        <v>7</v>
      </c>
      <c r="JX1" s="1" t="s">
        <v>8</v>
      </c>
      <c r="JY1" s="1" t="s">
        <v>9</v>
      </c>
      <c r="JZ1" s="1" t="s">
        <v>10</v>
      </c>
      <c r="KA1" s="1" t="s">
        <v>0</v>
      </c>
      <c r="KB1" s="1" t="s">
        <v>1</v>
      </c>
      <c r="KC1" s="1" t="s">
        <v>2</v>
      </c>
      <c r="KD1" s="1" t="s">
        <v>3</v>
      </c>
      <c r="KE1" s="1" t="s">
        <v>4</v>
      </c>
      <c r="KF1" s="1" t="s">
        <v>5</v>
      </c>
      <c r="KG1" s="1" t="s">
        <v>6</v>
      </c>
      <c r="KH1" s="1" t="s">
        <v>7</v>
      </c>
      <c r="KI1" s="1" t="s">
        <v>8</v>
      </c>
      <c r="KJ1" s="1" t="s">
        <v>9</v>
      </c>
      <c r="KK1" s="1" t="s">
        <v>10</v>
      </c>
      <c r="KL1" s="1" t="s">
        <v>0</v>
      </c>
      <c r="KM1" s="1" t="s">
        <v>1</v>
      </c>
      <c r="KN1" s="1" t="s">
        <v>2</v>
      </c>
      <c r="KO1" s="1" t="s">
        <v>3</v>
      </c>
      <c r="KP1" s="1" t="s">
        <v>4</v>
      </c>
      <c r="KQ1" s="1" t="s">
        <v>5</v>
      </c>
      <c r="KR1" s="1" t="s">
        <v>6</v>
      </c>
      <c r="KS1" s="1" t="s">
        <v>7</v>
      </c>
      <c r="KT1" s="1" t="s">
        <v>8</v>
      </c>
      <c r="KU1" s="1" t="s">
        <v>9</v>
      </c>
      <c r="KV1" s="1" t="s">
        <v>10</v>
      </c>
      <c r="KW1" s="1" t="s">
        <v>0</v>
      </c>
      <c r="KX1" s="1" t="s">
        <v>1</v>
      </c>
      <c r="KY1" s="1" t="s">
        <v>2</v>
      </c>
      <c r="KZ1" s="1" t="s">
        <v>3</v>
      </c>
      <c r="LA1" s="1" t="s">
        <v>4</v>
      </c>
      <c r="LB1" s="1" t="s">
        <v>5</v>
      </c>
      <c r="LC1" s="1" t="s">
        <v>6</v>
      </c>
      <c r="LD1" s="1" t="s">
        <v>7</v>
      </c>
      <c r="LE1" s="1" t="s">
        <v>8</v>
      </c>
      <c r="LF1" s="1" t="s">
        <v>9</v>
      </c>
      <c r="LG1" s="1" t="s">
        <v>10</v>
      </c>
      <c r="LH1" s="1" t="s">
        <v>0</v>
      </c>
      <c r="LI1" s="1" t="s">
        <v>1</v>
      </c>
      <c r="LJ1" s="1" t="s">
        <v>2</v>
      </c>
      <c r="LK1" s="1" t="s">
        <v>3</v>
      </c>
      <c r="LL1" s="1" t="s">
        <v>4</v>
      </c>
      <c r="LM1" s="1" t="s">
        <v>5</v>
      </c>
      <c r="LN1" s="1" t="s">
        <v>6</v>
      </c>
      <c r="LO1" s="1" t="s">
        <v>7</v>
      </c>
      <c r="LP1" s="1" t="s">
        <v>8</v>
      </c>
      <c r="LQ1" s="1" t="s">
        <v>9</v>
      </c>
      <c r="LR1" s="1" t="s">
        <v>10</v>
      </c>
      <c r="LS1" s="1" t="s">
        <v>0</v>
      </c>
      <c r="LT1" s="1" t="s">
        <v>1</v>
      </c>
      <c r="LU1" s="1" t="s">
        <v>2</v>
      </c>
      <c r="LV1" s="1" t="s">
        <v>3</v>
      </c>
      <c r="LW1" s="1" t="s">
        <v>4</v>
      </c>
      <c r="LX1" s="1" t="s">
        <v>5</v>
      </c>
      <c r="LY1" s="1" t="s">
        <v>6</v>
      </c>
      <c r="LZ1" s="1" t="s">
        <v>7</v>
      </c>
      <c r="MA1" s="1" t="s">
        <v>8</v>
      </c>
      <c r="MB1" s="1" t="s">
        <v>9</v>
      </c>
      <c r="MC1" s="1" t="s">
        <v>10</v>
      </c>
      <c r="MD1" s="1" t="s">
        <v>0</v>
      </c>
      <c r="ME1" s="1" t="s">
        <v>1</v>
      </c>
      <c r="MF1" s="1" t="s">
        <v>2</v>
      </c>
      <c r="MG1" s="1" t="s">
        <v>3</v>
      </c>
      <c r="MH1" s="1" t="s">
        <v>4</v>
      </c>
      <c r="MI1" s="1" t="s">
        <v>5</v>
      </c>
      <c r="MJ1" s="1" t="s">
        <v>6</v>
      </c>
      <c r="MK1" s="1" t="s">
        <v>7</v>
      </c>
      <c r="ML1" s="1" t="s">
        <v>8</v>
      </c>
      <c r="MM1" s="1" t="s">
        <v>9</v>
      </c>
      <c r="MN1" s="1" t="s">
        <v>10</v>
      </c>
      <c r="MO1" s="1" t="s">
        <v>0</v>
      </c>
      <c r="MP1" s="1" t="s">
        <v>1</v>
      </c>
      <c r="MQ1" s="1" t="s">
        <v>2</v>
      </c>
      <c r="MR1" s="1" t="s">
        <v>3</v>
      </c>
      <c r="MS1" s="1" t="s">
        <v>4</v>
      </c>
      <c r="MT1" s="1" t="s">
        <v>5</v>
      </c>
      <c r="MU1" s="1" t="s">
        <v>6</v>
      </c>
      <c r="MV1" s="1" t="s">
        <v>7</v>
      </c>
      <c r="MW1" s="1" t="s">
        <v>8</v>
      </c>
      <c r="MX1" s="1" t="s">
        <v>9</v>
      </c>
      <c r="MY1" s="1" t="s">
        <v>10</v>
      </c>
      <c r="MZ1" s="1" t="s">
        <v>0</v>
      </c>
      <c r="NA1" s="1" t="s">
        <v>1</v>
      </c>
      <c r="NB1" s="1" t="s">
        <v>2</v>
      </c>
      <c r="NC1" s="1" t="s">
        <v>3</v>
      </c>
      <c r="ND1" s="1" t="s">
        <v>4</v>
      </c>
      <c r="NE1" s="1" t="s">
        <v>5</v>
      </c>
      <c r="NF1" s="1" t="s">
        <v>6</v>
      </c>
      <c r="NG1" s="1" t="s">
        <v>7</v>
      </c>
      <c r="NH1" s="1" t="s">
        <v>8</v>
      </c>
      <c r="NI1" s="1" t="s">
        <v>9</v>
      </c>
      <c r="NJ1" s="1" t="s">
        <v>10</v>
      </c>
      <c r="NK1" s="1" t="s">
        <v>0</v>
      </c>
      <c r="NL1" s="1" t="s">
        <v>1</v>
      </c>
      <c r="NM1" s="1" t="s">
        <v>2</v>
      </c>
      <c r="NN1" s="1" t="s">
        <v>3</v>
      </c>
      <c r="NO1" s="1" t="s">
        <v>4</v>
      </c>
      <c r="NP1" s="1" t="s">
        <v>5</v>
      </c>
      <c r="NQ1" s="1" t="s">
        <v>6</v>
      </c>
      <c r="NR1" s="1" t="s">
        <v>7</v>
      </c>
      <c r="NS1" s="1" t="s">
        <v>8</v>
      </c>
      <c r="NT1" s="1" t="s">
        <v>9</v>
      </c>
      <c r="NU1" s="1" t="s">
        <v>10</v>
      </c>
      <c r="NV1" s="1" t="s">
        <v>0</v>
      </c>
      <c r="NW1" s="1" t="s">
        <v>1</v>
      </c>
      <c r="NX1" s="1" t="s">
        <v>2</v>
      </c>
      <c r="NY1" s="1" t="s">
        <v>3</v>
      </c>
      <c r="NZ1" s="1" t="s">
        <v>4</v>
      </c>
      <c r="OA1" s="1" t="s">
        <v>5</v>
      </c>
      <c r="OB1" s="1" t="s">
        <v>6</v>
      </c>
      <c r="OC1" s="1" t="s">
        <v>7</v>
      </c>
      <c r="OD1" s="1" t="s">
        <v>8</v>
      </c>
      <c r="OE1" s="1" t="s">
        <v>9</v>
      </c>
      <c r="OF1" s="1" t="s">
        <v>10</v>
      </c>
      <c r="OG1" s="1" t="s">
        <v>0</v>
      </c>
      <c r="OH1" s="1" t="s">
        <v>1</v>
      </c>
      <c r="OI1" s="1" t="s">
        <v>2</v>
      </c>
      <c r="OJ1" s="1" t="s">
        <v>3</v>
      </c>
      <c r="OK1" s="1" t="s">
        <v>4</v>
      </c>
      <c r="OL1" s="1" t="s">
        <v>5</v>
      </c>
      <c r="OM1" s="1" t="s">
        <v>6</v>
      </c>
      <c r="ON1" s="1" t="s">
        <v>7</v>
      </c>
      <c r="OO1" s="1" t="s">
        <v>8</v>
      </c>
      <c r="OP1" s="1" t="s">
        <v>9</v>
      </c>
      <c r="OQ1" s="1" t="s">
        <v>10</v>
      </c>
      <c r="OR1" s="1" t="s">
        <v>0</v>
      </c>
      <c r="OS1" s="1" t="s">
        <v>1</v>
      </c>
      <c r="OT1" s="1" t="s">
        <v>2</v>
      </c>
      <c r="OU1" s="1" t="s">
        <v>3</v>
      </c>
      <c r="OV1" s="1" t="s">
        <v>4</v>
      </c>
      <c r="OW1" s="1" t="s">
        <v>5</v>
      </c>
      <c r="OX1" s="1" t="s">
        <v>6</v>
      </c>
      <c r="OY1" s="1" t="s">
        <v>7</v>
      </c>
      <c r="OZ1" s="1" t="s">
        <v>8</v>
      </c>
      <c r="PA1" s="1" t="s">
        <v>9</v>
      </c>
      <c r="PB1" s="1" t="s">
        <v>10</v>
      </c>
      <c r="PC1" s="1" t="s">
        <v>0</v>
      </c>
      <c r="PD1" s="1" t="s">
        <v>1</v>
      </c>
      <c r="PE1" s="1" t="s">
        <v>2</v>
      </c>
      <c r="PF1" s="1" t="s">
        <v>3</v>
      </c>
      <c r="PG1" s="1" t="s">
        <v>4</v>
      </c>
      <c r="PH1" s="1" t="s">
        <v>5</v>
      </c>
      <c r="PI1" s="1" t="s">
        <v>6</v>
      </c>
      <c r="PJ1" s="1" t="s">
        <v>7</v>
      </c>
      <c r="PK1" s="1" t="s">
        <v>8</v>
      </c>
      <c r="PL1" s="1" t="s">
        <v>9</v>
      </c>
      <c r="PM1" s="1" t="s">
        <v>10</v>
      </c>
      <c r="PN1" s="1" t="s">
        <v>0</v>
      </c>
      <c r="PO1" s="1" t="s">
        <v>1</v>
      </c>
      <c r="PP1" s="1" t="s">
        <v>2</v>
      </c>
      <c r="PQ1" s="1" t="s">
        <v>3</v>
      </c>
      <c r="PR1" s="1" t="s">
        <v>4</v>
      </c>
      <c r="PS1" s="1" t="s">
        <v>5</v>
      </c>
      <c r="PT1" s="1" t="s">
        <v>6</v>
      </c>
      <c r="PU1" s="1" t="s">
        <v>7</v>
      </c>
      <c r="PV1" s="1" t="s">
        <v>8</v>
      </c>
      <c r="PW1" s="1" t="s">
        <v>9</v>
      </c>
      <c r="PX1" s="1" t="s">
        <v>10</v>
      </c>
      <c r="PY1" s="1" t="s">
        <v>0</v>
      </c>
      <c r="PZ1" s="1" t="s">
        <v>1</v>
      </c>
      <c r="QA1" s="1" t="s">
        <v>2</v>
      </c>
      <c r="QB1" s="1" t="s">
        <v>3</v>
      </c>
      <c r="QC1" s="1" t="s">
        <v>4</v>
      </c>
      <c r="QD1" s="1" t="s">
        <v>5</v>
      </c>
      <c r="QE1" s="1" t="s">
        <v>6</v>
      </c>
      <c r="QF1" s="1" t="s">
        <v>7</v>
      </c>
      <c r="QG1" s="1" t="s">
        <v>8</v>
      </c>
      <c r="QH1" s="1" t="s">
        <v>9</v>
      </c>
      <c r="QI1" s="1" t="s">
        <v>10</v>
      </c>
      <c r="QJ1" s="1" t="s">
        <v>0</v>
      </c>
      <c r="QK1" s="1" t="s">
        <v>1</v>
      </c>
      <c r="QL1" s="1" t="s">
        <v>2</v>
      </c>
      <c r="QM1" s="1" t="s">
        <v>3</v>
      </c>
      <c r="QN1" s="1" t="s">
        <v>4</v>
      </c>
      <c r="QO1" s="1" t="s">
        <v>5</v>
      </c>
      <c r="QP1" s="1" t="s">
        <v>6</v>
      </c>
      <c r="QQ1" s="1" t="s">
        <v>7</v>
      </c>
      <c r="QR1" s="1" t="s">
        <v>8</v>
      </c>
      <c r="QS1" s="1" t="s">
        <v>9</v>
      </c>
      <c r="QT1" s="1" t="s">
        <v>10</v>
      </c>
      <c r="QU1" s="1" t="s">
        <v>0</v>
      </c>
      <c r="QV1" s="1" t="s">
        <v>1</v>
      </c>
      <c r="QW1" s="1" t="s">
        <v>2</v>
      </c>
      <c r="QX1" s="1" t="s">
        <v>3</v>
      </c>
      <c r="QY1" s="1" t="s">
        <v>4</v>
      </c>
      <c r="QZ1" s="1" t="s">
        <v>5</v>
      </c>
      <c r="RA1" s="1" t="s">
        <v>6</v>
      </c>
      <c r="RB1" s="1" t="s">
        <v>7</v>
      </c>
      <c r="RC1" s="1" t="s">
        <v>8</v>
      </c>
      <c r="RD1" s="1" t="s">
        <v>9</v>
      </c>
      <c r="RE1" s="1" t="s">
        <v>10</v>
      </c>
      <c r="RF1" s="1" t="s">
        <v>0</v>
      </c>
      <c r="RG1" s="1" t="s">
        <v>1</v>
      </c>
      <c r="RH1" s="1" t="s">
        <v>2</v>
      </c>
      <c r="RI1" s="1" t="s">
        <v>3</v>
      </c>
      <c r="RJ1" s="1" t="s">
        <v>4</v>
      </c>
      <c r="RK1" s="1" t="s">
        <v>5</v>
      </c>
      <c r="RL1" s="1" t="s">
        <v>6</v>
      </c>
      <c r="RM1" s="1" t="s">
        <v>7</v>
      </c>
      <c r="RN1" s="1" t="s">
        <v>8</v>
      </c>
      <c r="RO1" s="1" t="s">
        <v>9</v>
      </c>
      <c r="RP1" s="1" t="s">
        <v>10</v>
      </c>
      <c r="RQ1" s="1" t="s">
        <v>0</v>
      </c>
      <c r="RR1" s="1" t="s">
        <v>1</v>
      </c>
      <c r="RS1" s="1" t="s">
        <v>2</v>
      </c>
      <c r="RT1" s="1" t="s">
        <v>3</v>
      </c>
      <c r="RU1" s="1" t="s">
        <v>4</v>
      </c>
      <c r="RV1" s="1" t="s">
        <v>5</v>
      </c>
      <c r="RW1" s="1" t="s">
        <v>6</v>
      </c>
      <c r="RX1" s="1" t="s">
        <v>7</v>
      </c>
      <c r="RY1" s="1" t="s">
        <v>8</v>
      </c>
      <c r="RZ1" s="1" t="s">
        <v>9</v>
      </c>
      <c r="SA1" s="1" t="s">
        <v>10</v>
      </c>
      <c r="SB1" s="1" t="s">
        <v>0</v>
      </c>
      <c r="SC1" s="1" t="s">
        <v>1</v>
      </c>
      <c r="SD1" s="1" t="s">
        <v>2</v>
      </c>
      <c r="SE1" s="1" t="s">
        <v>3</v>
      </c>
      <c r="SF1" s="1" t="s">
        <v>4</v>
      </c>
      <c r="SG1" s="1" t="s">
        <v>5</v>
      </c>
      <c r="SH1" s="1" t="s">
        <v>6</v>
      </c>
      <c r="SI1" s="1" t="s">
        <v>7</v>
      </c>
      <c r="SJ1" s="1" t="s">
        <v>8</v>
      </c>
      <c r="SK1" s="1" t="s">
        <v>9</v>
      </c>
      <c r="SL1" s="1" t="s">
        <v>10</v>
      </c>
      <c r="SM1" s="1" t="s">
        <v>0</v>
      </c>
      <c r="SN1" s="1" t="s">
        <v>1</v>
      </c>
      <c r="SO1" s="1" t="s">
        <v>2</v>
      </c>
      <c r="SP1" s="1" t="s">
        <v>3</v>
      </c>
      <c r="SQ1" s="1" t="s">
        <v>4</v>
      </c>
      <c r="SR1" s="1" t="s">
        <v>5</v>
      </c>
      <c r="SS1" s="1" t="s">
        <v>6</v>
      </c>
      <c r="ST1" s="1" t="s">
        <v>7</v>
      </c>
      <c r="SU1" s="1" t="s">
        <v>8</v>
      </c>
      <c r="SV1" s="1" t="s">
        <v>9</v>
      </c>
      <c r="SW1" s="1" t="s">
        <v>10</v>
      </c>
      <c r="SX1" s="1" t="s">
        <v>0</v>
      </c>
      <c r="SY1" s="1" t="s">
        <v>1</v>
      </c>
      <c r="SZ1" s="1" t="s">
        <v>2</v>
      </c>
      <c r="TA1" s="1" t="s">
        <v>3</v>
      </c>
      <c r="TB1" s="1" t="s">
        <v>4</v>
      </c>
      <c r="TC1" s="1" t="s">
        <v>5</v>
      </c>
      <c r="TD1" s="1" t="s">
        <v>6</v>
      </c>
      <c r="TE1" s="1" t="s">
        <v>7</v>
      </c>
      <c r="TF1" s="1" t="s">
        <v>8</v>
      </c>
      <c r="TG1" s="1" t="s">
        <v>9</v>
      </c>
      <c r="TH1" s="1" t="s">
        <v>10</v>
      </c>
      <c r="TI1" s="1" t="s">
        <v>0</v>
      </c>
      <c r="TJ1" s="1" t="s">
        <v>1</v>
      </c>
      <c r="TK1" s="1" t="s">
        <v>2</v>
      </c>
      <c r="TL1" s="1" t="s">
        <v>3</v>
      </c>
      <c r="TM1" s="1" t="s">
        <v>4</v>
      </c>
      <c r="TN1" s="1" t="s">
        <v>5</v>
      </c>
      <c r="TO1" s="1" t="s">
        <v>6</v>
      </c>
      <c r="TP1" s="1" t="s">
        <v>7</v>
      </c>
      <c r="TQ1" s="1" t="s">
        <v>8</v>
      </c>
      <c r="TR1" s="1" t="s">
        <v>9</v>
      </c>
      <c r="TS1" s="1" t="s">
        <v>10</v>
      </c>
      <c r="TT1" s="1" t="s">
        <v>0</v>
      </c>
      <c r="TU1" s="1" t="s">
        <v>1</v>
      </c>
      <c r="TV1" s="1" t="s">
        <v>2</v>
      </c>
      <c r="TW1" s="1" t="s">
        <v>3</v>
      </c>
      <c r="TX1" s="1" t="s">
        <v>4</v>
      </c>
      <c r="TY1" s="1" t="s">
        <v>5</v>
      </c>
      <c r="TZ1" s="1" t="s">
        <v>6</v>
      </c>
      <c r="UA1" s="1" t="s">
        <v>7</v>
      </c>
      <c r="UB1" s="1" t="s">
        <v>8</v>
      </c>
      <c r="UC1" s="1" t="s">
        <v>9</v>
      </c>
      <c r="UD1" s="1" t="s">
        <v>10</v>
      </c>
      <c r="UE1" s="1" t="s">
        <v>0</v>
      </c>
      <c r="UF1" s="1" t="s">
        <v>1</v>
      </c>
      <c r="UG1" s="1" t="s">
        <v>2</v>
      </c>
      <c r="UH1" s="1" t="s">
        <v>3</v>
      </c>
      <c r="UI1" s="1" t="s">
        <v>4</v>
      </c>
      <c r="UJ1" s="1" t="s">
        <v>5</v>
      </c>
      <c r="UK1" s="1" t="s">
        <v>6</v>
      </c>
      <c r="UL1" s="1" t="s">
        <v>7</v>
      </c>
      <c r="UM1" s="1" t="s">
        <v>8</v>
      </c>
      <c r="UN1" s="1" t="s">
        <v>9</v>
      </c>
      <c r="UO1" s="1" t="s">
        <v>10</v>
      </c>
      <c r="UP1" s="1" t="s">
        <v>0</v>
      </c>
      <c r="UQ1" s="1" t="s">
        <v>1</v>
      </c>
      <c r="UR1" s="1" t="s">
        <v>2</v>
      </c>
      <c r="US1" s="1" t="s">
        <v>3</v>
      </c>
      <c r="UT1" s="1" t="s">
        <v>4</v>
      </c>
      <c r="UU1" s="1" t="s">
        <v>5</v>
      </c>
      <c r="UV1" s="1" t="s">
        <v>6</v>
      </c>
      <c r="UW1" s="1" t="s">
        <v>7</v>
      </c>
      <c r="UX1" s="1" t="s">
        <v>8</v>
      </c>
      <c r="UY1" s="1" t="s">
        <v>9</v>
      </c>
      <c r="UZ1" s="1" t="s">
        <v>10</v>
      </c>
      <c r="VA1" s="1" t="s">
        <v>0</v>
      </c>
      <c r="VB1" s="1" t="s">
        <v>1</v>
      </c>
      <c r="VC1" s="1" t="s">
        <v>2</v>
      </c>
      <c r="VD1" s="1" t="s">
        <v>3</v>
      </c>
      <c r="VE1" s="1" t="s">
        <v>4</v>
      </c>
      <c r="VF1" s="1" t="s">
        <v>5</v>
      </c>
      <c r="VG1" s="1" t="s">
        <v>6</v>
      </c>
      <c r="VH1" s="1" t="s">
        <v>7</v>
      </c>
      <c r="VI1" s="1" t="s">
        <v>8</v>
      </c>
      <c r="VJ1" s="1" t="s">
        <v>9</v>
      </c>
      <c r="VK1" s="1" t="s">
        <v>10</v>
      </c>
      <c r="VL1" s="1" t="s">
        <v>0</v>
      </c>
      <c r="VM1" s="1" t="s">
        <v>1</v>
      </c>
      <c r="VN1" s="1" t="s">
        <v>2</v>
      </c>
      <c r="VO1" s="1" t="s">
        <v>3</v>
      </c>
      <c r="VP1" s="1" t="s">
        <v>4</v>
      </c>
      <c r="VQ1" s="1" t="s">
        <v>5</v>
      </c>
      <c r="VR1" s="1" t="s">
        <v>6</v>
      </c>
      <c r="VS1" s="1" t="s">
        <v>7</v>
      </c>
      <c r="VT1" s="1" t="s">
        <v>8</v>
      </c>
      <c r="VU1" s="1" t="s">
        <v>9</v>
      </c>
      <c r="VV1" s="1" t="s">
        <v>10</v>
      </c>
      <c r="VW1" s="1" t="s">
        <v>0</v>
      </c>
      <c r="VX1" s="1" t="s">
        <v>1</v>
      </c>
      <c r="VY1" s="1" t="s">
        <v>2</v>
      </c>
      <c r="VZ1" s="1" t="s">
        <v>3</v>
      </c>
      <c r="WA1" s="1" t="s">
        <v>4</v>
      </c>
      <c r="WB1" s="1" t="s">
        <v>5</v>
      </c>
      <c r="WC1" s="1" t="s">
        <v>6</v>
      </c>
      <c r="WD1" s="1" t="s">
        <v>7</v>
      </c>
      <c r="WE1" s="1" t="s">
        <v>8</v>
      </c>
      <c r="WF1" s="1" t="s">
        <v>9</v>
      </c>
      <c r="WG1" s="1" t="s">
        <v>10</v>
      </c>
      <c r="WH1" s="1" t="s">
        <v>0</v>
      </c>
      <c r="WI1" s="1" t="s">
        <v>1</v>
      </c>
      <c r="WJ1" s="1" t="s">
        <v>2</v>
      </c>
      <c r="WK1" s="1" t="s">
        <v>3</v>
      </c>
      <c r="WL1" s="1" t="s">
        <v>4</v>
      </c>
      <c r="WM1" s="1" t="s">
        <v>5</v>
      </c>
      <c r="WN1" s="1" t="s">
        <v>6</v>
      </c>
      <c r="WO1" s="1" t="s">
        <v>7</v>
      </c>
      <c r="WP1" s="1" t="s">
        <v>8</v>
      </c>
      <c r="WQ1" s="1" t="s">
        <v>9</v>
      </c>
      <c r="WR1" s="1" t="s">
        <v>10</v>
      </c>
      <c r="WS1" s="1" t="s">
        <v>0</v>
      </c>
      <c r="WT1" s="1" t="s">
        <v>1</v>
      </c>
      <c r="WU1" s="1" t="s">
        <v>2</v>
      </c>
      <c r="WV1" s="1" t="s">
        <v>3</v>
      </c>
      <c r="WW1" s="1" t="s">
        <v>4</v>
      </c>
      <c r="WX1" s="1" t="s">
        <v>5</v>
      </c>
      <c r="WY1" s="1" t="s">
        <v>6</v>
      </c>
      <c r="WZ1" s="1" t="s">
        <v>7</v>
      </c>
      <c r="XA1" s="1" t="s">
        <v>8</v>
      </c>
      <c r="XB1" s="1" t="s">
        <v>9</v>
      </c>
      <c r="XC1" s="1" t="s">
        <v>10</v>
      </c>
      <c r="XD1" s="1" t="s">
        <v>0</v>
      </c>
      <c r="XE1" s="1" t="s">
        <v>1</v>
      </c>
      <c r="XF1" s="1" t="s">
        <v>2</v>
      </c>
      <c r="XG1" s="1" t="s">
        <v>3</v>
      </c>
      <c r="XH1" s="1" t="s">
        <v>4</v>
      </c>
      <c r="XI1" s="1" t="s">
        <v>5</v>
      </c>
      <c r="XJ1" s="1" t="s">
        <v>6</v>
      </c>
      <c r="XK1" s="1" t="s">
        <v>7</v>
      </c>
      <c r="XL1" s="1" t="s">
        <v>8</v>
      </c>
      <c r="XM1" s="1" t="s">
        <v>9</v>
      </c>
      <c r="XN1" s="1" t="s">
        <v>10</v>
      </c>
      <c r="XO1" s="1" t="s">
        <v>0</v>
      </c>
      <c r="XP1" s="1" t="s">
        <v>1</v>
      </c>
      <c r="XQ1" s="1" t="s">
        <v>2</v>
      </c>
      <c r="XR1" s="1" t="s">
        <v>3</v>
      </c>
      <c r="XS1" s="1" t="s">
        <v>4</v>
      </c>
      <c r="XT1" s="1" t="s">
        <v>5</v>
      </c>
      <c r="XU1" s="1" t="s">
        <v>6</v>
      </c>
      <c r="XV1" s="1" t="s">
        <v>7</v>
      </c>
      <c r="XW1" s="1" t="s">
        <v>8</v>
      </c>
      <c r="XX1" s="1" t="s">
        <v>9</v>
      </c>
      <c r="XY1" s="1" t="s">
        <v>10</v>
      </c>
      <c r="XZ1" s="1" t="s">
        <v>0</v>
      </c>
      <c r="YA1" s="1" t="s">
        <v>1</v>
      </c>
      <c r="YB1" s="1" t="s">
        <v>2</v>
      </c>
      <c r="YC1" s="1" t="s">
        <v>3</v>
      </c>
      <c r="YD1" s="1" t="s">
        <v>4</v>
      </c>
      <c r="YE1" s="1" t="s">
        <v>5</v>
      </c>
      <c r="YF1" s="1" t="s">
        <v>6</v>
      </c>
      <c r="YG1" s="1" t="s">
        <v>7</v>
      </c>
      <c r="YH1" s="1" t="s">
        <v>8</v>
      </c>
      <c r="YI1" s="1" t="s">
        <v>9</v>
      </c>
      <c r="YJ1" s="1" t="s">
        <v>10</v>
      </c>
      <c r="YK1" s="1" t="s">
        <v>0</v>
      </c>
      <c r="YL1" s="1" t="s">
        <v>1</v>
      </c>
      <c r="YM1" s="1" t="s">
        <v>2</v>
      </c>
      <c r="YN1" s="1" t="s">
        <v>3</v>
      </c>
      <c r="YO1" s="1" t="s">
        <v>4</v>
      </c>
      <c r="YP1" s="1" t="s">
        <v>5</v>
      </c>
      <c r="YQ1" s="1" t="s">
        <v>6</v>
      </c>
      <c r="YR1" s="1" t="s">
        <v>7</v>
      </c>
      <c r="YS1" s="1" t="s">
        <v>8</v>
      </c>
      <c r="YT1" s="1" t="s">
        <v>9</v>
      </c>
      <c r="YU1" s="1" t="s">
        <v>10</v>
      </c>
      <c r="YV1" s="1" t="s">
        <v>0</v>
      </c>
      <c r="YW1" s="1" t="s">
        <v>1</v>
      </c>
      <c r="YX1" s="1" t="s">
        <v>2</v>
      </c>
      <c r="YY1" s="1" t="s">
        <v>3</v>
      </c>
      <c r="YZ1" s="1" t="s">
        <v>4</v>
      </c>
      <c r="ZA1" s="1" t="s">
        <v>5</v>
      </c>
      <c r="ZB1" s="1" t="s">
        <v>6</v>
      </c>
      <c r="ZC1" s="1" t="s">
        <v>7</v>
      </c>
      <c r="ZD1" s="1" t="s">
        <v>8</v>
      </c>
      <c r="ZE1" s="1" t="s">
        <v>9</v>
      </c>
      <c r="ZF1" s="1" t="s">
        <v>10</v>
      </c>
      <c r="ZG1" s="1" t="s">
        <v>0</v>
      </c>
      <c r="ZH1" s="1" t="s">
        <v>1</v>
      </c>
      <c r="ZI1" s="1" t="s">
        <v>2</v>
      </c>
      <c r="ZJ1" s="1" t="s">
        <v>3</v>
      </c>
      <c r="ZK1" s="1" t="s">
        <v>4</v>
      </c>
      <c r="ZL1" s="1" t="s">
        <v>5</v>
      </c>
      <c r="ZM1" s="1" t="s">
        <v>6</v>
      </c>
      <c r="ZN1" s="1" t="s">
        <v>7</v>
      </c>
      <c r="ZO1" s="1" t="s">
        <v>8</v>
      </c>
      <c r="ZP1" s="1" t="s">
        <v>9</v>
      </c>
      <c r="ZQ1" s="1" t="s">
        <v>10</v>
      </c>
      <c r="ZR1" s="1" t="s">
        <v>0</v>
      </c>
      <c r="ZS1" s="1" t="s">
        <v>1</v>
      </c>
      <c r="ZT1" s="1" t="s">
        <v>2</v>
      </c>
      <c r="ZU1" s="1" t="s">
        <v>3</v>
      </c>
      <c r="ZV1" s="1" t="s">
        <v>4</v>
      </c>
      <c r="ZW1" s="1" t="s">
        <v>5</v>
      </c>
      <c r="ZX1" s="1" t="s">
        <v>6</v>
      </c>
      <c r="ZY1" s="1" t="s">
        <v>7</v>
      </c>
      <c r="ZZ1" s="1" t="s">
        <v>8</v>
      </c>
      <c r="AAA1" s="1" t="s">
        <v>9</v>
      </c>
      <c r="AAB1" s="1" t="s">
        <v>10</v>
      </c>
      <c r="AAC1" s="1" t="s">
        <v>0</v>
      </c>
      <c r="AAD1" s="1" t="s">
        <v>1</v>
      </c>
      <c r="AAE1" s="1" t="s">
        <v>2</v>
      </c>
      <c r="AAF1" s="1" t="s">
        <v>3</v>
      </c>
      <c r="AAG1" s="1" t="s">
        <v>4</v>
      </c>
      <c r="AAH1" s="1" t="s">
        <v>5</v>
      </c>
      <c r="AAI1" s="1" t="s">
        <v>6</v>
      </c>
      <c r="AAJ1" s="1" t="s">
        <v>7</v>
      </c>
      <c r="AAK1" s="1" t="s">
        <v>8</v>
      </c>
      <c r="AAL1" s="1" t="s">
        <v>9</v>
      </c>
      <c r="AAM1" s="1" t="s">
        <v>10</v>
      </c>
      <c r="AAN1" s="1" t="s">
        <v>0</v>
      </c>
      <c r="AAO1" s="1" t="s">
        <v>1</v>
      </c>
      <c r="AAP1" s="1" t="s">
        <v>2</v>
      </c>
      <c r="AAQ1" s="1" t="s">
        <v>3</v>
      </c>
      <c r="AAR1" s="1" t="s">
        <v>4</v>
      </c>
      <c r="AAS1" s="1" t="s">
        <v>5</v>
      </c>
      <c r="AAT1" s="1" t="s">
        <v>6</v>
      </c>
      <c r="AAU1" s="1" t="s">
        <v>7</v>
      </c>
      <c r="AAV1" s="1" t="s">
        <v>8</v>
      </c>
      <c r="AAW1" s="1" t="s">
        <v>9</v>
      </c>
      <c r="AAX1" s="1" t="s">
        <v>10</v>
      </c>
      <c r="AAY1" s="1" t="s">
        <v>0</v>
      </c>
      <c r="AAZ1" s="1" t="s">
        <v>1</v>
      </c>
      <c r="ABA1" s="1" t="s">
        <v>2</v>
      </c>
      <c r="ABB1" s="1" t="s">
        <v>3</v>
      </c>
      <c r="ABC1" s="1" t="s">
        <v>4</v>
      </c>
      <c r="ABD1" s="1" t="s">
        <v>5</v>
      </c>
      <c r="ABE1" s="1" t="s">
        <v>6</v>
      </c>
      <c r="ABF1" s="1" t="s">
        <v>7</v>
      </c>
      <c r="ABG1" s="1" t="s">
        <v>8</v>
      </c>
      <c r="ABH1" s="1" t="s">
        <v>9</v>
      </c>
      <c r="ABI1" s="1" t="s">
        <v>10</v>
      </c>
      <c r="ABJ1" s="1" t="s">
        <v>0</v>
      </c>
      <c r="ABK1" s="1" t="s">
        <v>1</v>
      </c>
      <c r="ABL1" s="1" t="s">
        <v>2</v>
      </c>
      <c r="ABM1" s="1" t="s">
        <v>3</v>
      </c>
      <c r="ABN1" s="1" t="s">
        <v>4</v>
      </c>
      <c r="ABO1" s="1" t="s">
        <v>5</v>
      </c>
      <c r="ABP1" s="1" t="s">
        <v>6</v>
      </c>
      <c r="ABQ1" s="1" t="s">
        <v>7</v>
      </c>
      <c r="ABR1" s="1" t="s">
        <v>8</v>
      </c>
      <c r="ABS1" s="1" t="s">
        <v>9</v>
      </c>
      <c r="ABT1" s="1" t="s">
        <v>10</v>
      </c>
      <c r="ABU1" s="1" t="s">
        <v>0</v>
      </c>
      <c r="ABV1" s="1" t="s">
        <v>1</v>
      </c>
      <c r="ABW1" s="1" t="s">
        <v>2</v>
      </c>
      <c r="ABX1" s="1" t="s">
        <v>3</v>
      </c>
      <c r="ABY1" s="1" t="s">
        <v>4</v>
      </c>
      <c r="ABZ1" s="1" t="s">
        <v>5</v>
      </c>
      <c r="ACA1" s="1" t="s">
        <v>6</v>
      </c>
      <c r="ACB1" s="1" t="s">
        <v>7</v>
      </c>
      <c r="ACC1" s="1" t="s">
        <v>8</v>
      </c>
      <c r="ACD1" s="1" t="s">
        <v>9</v>
      </c>
      <c r="ACE1" s="1" t="s">
        <v>10</v>
      </c>
      <c r="ACF1" s="1" t="s">
        <v>0</v>
      </c>
      <c r="ACG1" s="1" t="s">
        <v>1</v>
      </c>
      <c r="ACH1" s="1" t="s">
        <v>2</v>
      </c>
      <c r="ACI1" s="1" t="s">
        <v>3</v>
      </c>
      <c r="ACJ1" s="1" t="s">
        <v>4</v>
      </c>
      <c r="ACK1" s="1" t="s">
        <v>5</v>
      </c>
      <c r="ACL1" s="1" t="s">
        <v>6</v>
      </c>
      <c r="ACM1" s="1" t="s">
        <v>7</v>
      </c>
      <c r="ACN1" s="1" t="s">
        <v>8</v>
      </c>
      <c r="ACO1" s="1" t="s">
        <v>9</v>
      </c>
      <c r="ACP1" s="1" t="s">
        <v>10</v>
      </c>
      <c r="ACQ1" s="1" t="s">
        <v>0</v>
      </c>
      <c r="ACR1" s="1" t="s">
        <v>1</v>
      </c>
      <c r="ACS1" s="1" t="s">
        <v>2</v>
      </c>
      <c r="ACT1" s="1" t="s">
        <v>3</v>
      </c>
      <c r="ACU1" s="1" t="s">
        <v>4</v>
      </c>
      <c r="ACV1" s="1" t="s">
        <v>5</v>
      </c>
      <c r="ACW1" s="1" t="s">
        <v>6</v>
      </c>
      <c r="ACX1" s="1" t="s">
        <v>7</v>
      </c>
      <c r="ACY1" s="1" t="s">
        <v>8</v>
      </c>
      <c r="ACZ1" s="1" t="s">
        <v>9</v>
      </c>
      <c r="ADA1" s="1" t="s">
        <v>10</v>
      </c>
      <c r="ADB1" s="1" t="s">
        <v>0</v>
      </c>
      <c r="ADC1" s="1" t="s">
        <v>1</v>
      </c>
      <c r="ADD1" s="1" t="s">
        <v>2</v>
      </c>
      <c r="ADE1" s="1" t="s">
        <v>3</v>
      </c>
      <c r="ADF1" s="1" t="s">
        <v>4</v>
      </c>
      <c r="ADG1" s="1" t="s">
        <v>5</v>
      </c>
      <c r="ADH1" s="1" t="s">
        <v>6</v>
      </c>
      <c r="ADI1" s="1" t="s">
        <v>7</v>
      </c>
      <c r="ADJ1" s="1" t="s">
        <v>8</v>
      </c>
      <c r="ADK1" s="1" t="s">
        <v>9</v>
      </c>
      <c r="ADL1" s="1" t="s">
        <v>10</v>
      </c>
      <c r="ADM1" s="1" t="s">
        <v>0</v>
      </c>
      <c r="ADN1" s="1" t="s">
        <v>1</v>
      </c>
      <c r="ADO1" s="1" t="s">
        <v>2</v>
      </c>
      <c r="ADP1" s="1" t="s">
        <v>3</v>
      </c>
      <c r="ADQ1" s="1" t="s">
        <v>4</v>
      </c>
      <c r="ADR1" s="1" t="s">
        <v>5</v>
      </c>
      <c r="ADS1" s="1" t="s">
        <v>6</v>
      </c>
      <c r="ADT1" s="1" t="s">
        <v>7</v>
      </c>
      <c r="ADU1" s="1" t="s">
        <v>8</v>
      </c>
      <c r="ADV1" s="1" t="s">
        <v>9</v>
      </c>
      <c r="ADW1" s="1" t="s">
        <v>10</v>
      </c>
      <c r="ADX1" s="1" t="s">
        <v>0</v>
      </c>
      <c r="ADY1" s="1" t="s">
        <v>1</v>
      </c>
      <c r="ADZ1" s="1" t="s">
        <v>2</v>
      </c>
      <c r="AEA1" s="1" t="s">
        <v>3</v>
      </c>
      <c r="AEB1" s="1" t="s">
        <v>4</v>
      </c>
      <c r="AEC1" s="1" t="s">
        <v>5</v>
      </c>
      <c r="AED1" s="1" t="s">
        <v>6</v>
      </c>
      <c r="AEE1" s="1" t="s">
        <v>7</v>
      </c>
      <c r="AEF1" s="1" t="s">
        <v>8</v>
      </c>
      <c r="AEG1" s="1" t="s">
        <v>9</v>
      </c>
      <c r="AEH1" s="1" t="s">
        <v>10</v>
      </c>
      <c r="AEI1" s="1" t="s">
        <v>0</v>
      </c>
      <c r="AEJ1" s="1" t="s">
        <v>1</v>
      </c>
      <c r="AEK1" s="1" t="s">
        <v>2</v>
      </c>
      <c r="AEL1" s="1" t="s">
        <v>3</v>
      </c>
      <c r="AEM1" s="1" t="s">
        <v>4</v>
      </c>
      <c r="AEN1" s="1" t="s">
        <v>5</v>
      </c>
      <c r="AEO1" s="1" t="s">
        <v>6</v>
      </c>
      <c r="AEP1" s="1" t="s">
        <v>7</v>
      </c>
      <c r="AEQ1" s="1" t="s">
        <v>8</v>
      </c>
      <c r="AER1" s="1" t="s">
        <v>9</v>
      </c>
      <c r="AES1" s="1" t="s">
        <v>10</v>
      </c>
      <c r="AET1" s="1" t="s">
        <v>0</v>
      </c>
      <c r="AEU1" s="1" t="s">
        <v>1</v>
      </c>
      <c r="AEV1" s="1" t="s">
        <v>2</v>
      </c>
      <c r="AEW1" s="1" t="s">
        <v>3</v>
      </c>
      <c r="AEX1" s="1" t="s">
        <v>4</v>
      </c>
      <c r="AEY1" s="1" t="s">
        <v>5</v>
      </c>
      <c r="AEZ1" s="1" t="s">
        <v>6</v>
      </c>
      <c r="AFA1" s="1" t="s">
        <v>7</v>
      </c>
      <c r="AFB1" s="1" t="s">
        <v>8</v>
      </c>
      <c r="AFC1" s="1" t="s">
        <v>9</v>
      </c>
      <c r="AFD1" s="1" t="s">
        <v>10</v>
      </c>
      <c r="AFE1" s="1" t="s">
        <v>0</v>
      </c>
      <c r="AFF1" s="1" t="s">
        <v>1</v>
      </c>
      <c r="AFG1" s="1" t="s">
        <v>2</v>
      </c>
      <c r="AFH1" s="1" t="s">
        <v>3</v>
      </c>
      <c r="AFI1" s="1" t="s">
        <v>4</v>
      </c>
      <c r="AFJ1" s="1" t="s">
        <v>5</v>
      </c>
      <c r="AFK1" s="1" t="s">
        <v>6</v>
      </c>
      <c r="AFL1" s="1" t="s">
        <v>7</v>
      </c>
      <c r="AFM1" s="1" t="s">
        <v>8</v>
      </c>
      <c r="AFN1" s="1" t="s">
        <v>9</v>
      </c>
      <c r="AFO1" s="1" t="s">
        <v>10</v>
      </c>
      <c r="AFP1" s="1" t="s">
        <v>0</v>
      </c>
      <c r="AFQ1" s="1" t="s">
        <v>1</v>
      </c>
      <c r="AFR1" s="1" t="s">
        <v>2</v>
      </c>
      <c r="AFS1" s="1" t="s">
        <v>3</v>
      </c>
      <c r="AFT1" s="1" t="s">
        <v>4</v>
      </c>
      <c r="AFU1" s="1" t="s">
        <v>5</v>
      </c>
      <c r="AFV1" s="1" t="s">
        <v>6</v>
      </c>
      <c r="AFW1" s="1" t="s">
        <v>7</v>
      </c>
      <c r="AFX1" s="1" t="s">
        <v>8</v>
      </c>
      <c r="AFY1" s="1" t="s">
        <v>9</v>
      </c>
      <c r="AFZ1" s="1" t="s">
        <v>10</v>
      </c>
      <c r="AGA1" s="1" t="s">
        <v>0</v>
      </c>
      <c r="AGB1" s="1" t="s">
        <v>1</v>
      </c>
      <c r="AGC1" s="1" t="s">
        <v>2</v>
      </c>
      <c r="AGD1" s="1" t="s">
        <v>3</v>
      </c>
      <c r="AGE1" s="1" t="s">
        <v>4</v>
      </c>
      <c r="AGF1" s="1" t="s">
        <v>5</v>
      </c>
      <c r="AGG1" s="1" t="s">
        <v>6</v>
      </c>
      <c r="AGH1" s="1" t="s">
        <v>7</v>
      </c>
      <c r="AGI1" s="1" t="s">
        <v>8</v>
      </c>
      <c r="AGJ1" s="1" t="s">
        <v>9</v>
      </c>
      <c r="AGK1" s="1" t="s">
        <v>10</v>
      </c>
      <c r="AGL1" s="1" t="s">
        <v>0</v>
      </c>
      <c r="AGM1" s="1" t="s">
        <v>1</v>
      </c>
      <c r="AGN1" s="1" t="s">
        <v>2</v>
      </c>
      <c r="AGO1" s="1" t="s">
        <v>3</v>
      </c>
      <c r="AGP1" s="1" t="s">
        <v>4</v>
      </c>
      <c r="AGQ1" s="1" t="s">
        <v>5</v>
      </c>
      <c r="AGR1" s="1" t="s">
        <v>6</v>
      </c>
      <c r="AGS1" s="1" t="s">
        <v>7</v>
      </c>
      <c r="AGT1" s="1" t="s">
        <v>8</v>
      </c>
      <c r="AGU1" s="1" t="s">
        <v>9</v>
      </c>
      <c r="AGV1" s="1" t="s">
        <v>10</v>
      </c>
      <c r="AGW1" s="1" t="s">
        <v>0</v>
      </c>
      <c r="AGX1" s="1" t="s">
        <v>1</v>
      </c>
      <c r="AGY1" s="1" t="s">
        <v>2</v>
      </c>
      <c r="AGZ1" s="1" t="s">
        <v>3</v>
      </c>
      <c r="AHA1" s="1" t="s">
        <v>4</v>
      </c>
      <c r="AHB1" s="1" t="s">
        <v>5</v>
      </c>
      <c r="AHC1" s="1" t="s">
        <v>6</v>
      </c>
      <c r="AHD1" s="1" t="s">
        <v>7</v>
      </c>
      <c r="AHE1" s="1" t="s">
        <v>8</v>
      </c>
      <c r="AHF1" s="1" t="s">
        <v>9</v>
      </c>
      <c r="AHG1" s="1" t="s">
        <v>10</v>
      </c>
      <c r="AHH1" s="1" t="s">
        <v>0</v>
      </c>
      <c r="AHI1" s="1" t="s">
        <v>1</v>
      </c>
      <c r="AHJ1" s="1" t="s">
        <v>2</v>
      </c>
      <c r="AHK1" s="1" t="s">
        <v>3</v>
      </c>
      <c r="AHL1" s="1" t="s">
        <v>4</v>
      </c>
      <c r="AHM1" s="1" t="s">
        <v>5</v>
      </c>
      <c r="AHN1" s="1" t="s">
        <v>6</v>
      </c>
      <c r="AHO1" s="1" t="s">
        <v>7</v>
      </c>
      <c r="AHP1" s="1" t="s">
        <v>8</v>
      </c>
      <c r="AHQ1" s="1" t="s">
        <v>9</v>
      </c>
      <c r="AHR1" s="1" t="s">
        <v>10</v>
      </c>
      <c r="AHS1" s="1" t="s">
        <v>0</v>
      </c>
      <c r="AHT1" s="1" t="s">
        <v>1</v>
      </c>
      <c r="AHU1" s="1" t="s">
        <v>2</v>
      </c>
      <c r="AHV1" s="1" t="s">
        <v>3</v>
      </c>
      <c r="AHW1" s="1" t="s">
        <v>4</v>
      </c>
      <c r="AHX1" s="1" t="s">
        <v>5</v>
      </c>
      <c r="AHY1" s="1" t="s">
        <v>6</v>
      </c>
      <c r="AHZ1" s="1" t="s">
        <v>7</v>
      </c>
      <c r="AIA1" s="1" t="s">
        <v>8</v>
      </c>
      <c r="AIB1" s="1" t="s">
        <v>9</v>
      </c>
      <c r="AIC1" s="1" t="s">
        <v>10</v>
      </c>
      <c r="AID1" s="1" t="s">
        <v>0</v>
      </c>
      <c r="AIE1" s="1" t="s">
        <v>1</v>
      </c>
      <c r="AIF1" s="1" t="s">
        <v>2</v>
      </c>
      <c r="AIG1" s="1" t="s">
        <v>3</v>
      </c>
      <c r="AIH1" s="1" t="s">
        <v>4</v>
      </c>
      <c r="AII1" s="1" t="s">
        <v>5</v>
      </c>
      <c r="AIJ1" s="1" t="s">
        <v>6</v>
      </c>
      <c r="AIK1" s="1" t="s">
        <v>7</v>
      </c>
      <c r="AIL1" s="1" t="s">
        <v>8</v>
      </c>
      <c r="AIM1" s="1" t="s">
        <v>9</v>
      </c>
      <c r="AIN1" s="1" t="s">
        <v>10</v>
      </c>
      <c r="AIO1" s="1" t="s">
        <v>0</v>
      </c>
      <c r="AIP1" s="1" t="s">
        <v>1</v>
      </c>
      <c r="AIQ1" s="1" t="s">
        <v>2</v>
      </c>
      <c r="AIR1" s="1" t="s">
        <v>3</v>
      </c>
      <c r="AIS1" s="1" t="s">
        <v>4</v>
      </c>
      <c r="AIT1" s="1" t="s">
        <v>5</v>
      </c>
      <c r="AIU1" s="1" t="s">
        <v>6</v>
      </c>
      <c r="AIV1" s="1" t="s">
        <v>7</v>
      </c>
      <c r="AIW1" s="1" t="s">
        <v>8</v>
      </c>
      <c r="AIX1" s="1" t="s">
        <v>9</v>
      </c>
      <c r="AIY1" s="1" t="s">
        <v>10</v>
      </c>
      <c r="AIZ1" s="1" t="s">
        <v>0</v>
      </c>
      <c r="AJA1" s="1" t="s">
        <v>1</v>
      </c>
      <c r="AJB1" s="1" t="s">
        <v>2</v>
      </c>
      <c r="AJC1" s="1" t="s">
        <v>3</v>
      </c>
      <c r="AJD1" s="1" t="s">
        <v>4</v>
      </c>
      <c r="AJE1" s="1" t="s">
        <v>5</v>
      </c>
      <c r="AJF1" s="1" t="s">
        <v>6</v>
      </c>
      <c r="AJG1" s="1" t="s">
        <v>7</v>
      </c>
      <c r="AJH1" s="1" t="s">
        <v>8</v>
      </c>
      <c r="AJI1" s="1" t="s">
        <v>9</v>
      </c>
      <c r="AJJ1" s="1" t="s">
        <v>10</v>
      </c>
      <c r="AJK1" s="1" t="s">
        <v>0</v>
      </c>
      <c r="AJL1" s="1" t="s">
        <v>1</v>
      </c>
      <c r="AJM1" s="1" t="s">
        <v>2</v>
      </c>
      <c r="AJN1" s="1" t="s">
        <v>3</v>
      </c>
      <c r="AJO1" s="1" t="s">
        <v>4</v>
      </c>
      <c r="AJP1" s="1" t="s">
        <v>5</v>
      </c>
      <c r="AJQ1" s="1" t="s">
        <v>6</v>
      </c>
      <c r="AJR1" s="1" t="s">
        <v>7</v>
      </c>
      <c r="AJS1" s="1" t="s">
        <v>8</v>
      </c>
      <c r="AJT1" s="1" t="s">
        <v>9</v>
      </c>
      <c r="AJU1" s="1" t="s">
        <v>10</v>
      </c>
      <c r="AJV1" s="1" t="s">
        <v>0</v>
      </c>
      <c r="AJW1" s="1" t="s">
        <v>1</v>
      </c>
      <c r="AJX1" s="1" t="s">
        <v>2</v>
      </c>
      <c r="AJY1" s="1" t="s">
        <v>3</v>
      </c>
      <c r="AJZ1" s="1" t="s">
        <v>4</v>
      </c>
      <c r="AKA1" s="1" t="s">
        <v>5</v>
      </c>
      <c r="AKB1" s="1" t="s">
        <v>6</v>
      </c>
      <c r="AKC1" s="1" t="s">
        <v>7</v>
      </c>
      <c r="AKD1" s="1" t="s">
        <v>8</v>
      </c>
      <c r="AKE1" s="1" t="s">
        <v>9</v>
      </c>
      <c r="AKF1" s="1" t="s">
        <v>10</v>
      </c>
      <c r="AKG1" s="1" t="s">
        <v>0</v>
      </c>
      <c r="AKH1" s="1" t="s">
        <v>1</v>
      </c>
      <c r="AKI1" s="1" t="s">
        <v>2</v>
      </c>
      <c r="AKJ1" s="1" t="s">
        <v>3</v>
      </c>
      <c r="AKK1" s="1" t="s">
        <v>4</v>
      </c>
      <c r="AKL1" s="1" t="s">
        <v>5</v>
      </c>
      <c r="AKM1" s="1" t="s">
        <v>6</v>
      </c>
      <c r="AKN1" s="1" t="s">
        <v>7</v>
      </c>
      <c r="AKO1" s="1" t="s">
        <v>8</v>
      </c>
      <c r="AKP1" s="1" t="s">
        <v>9</v>
      </c>
      <c r="AKQ1" s="1" t="s">
        <v>10</v>
      </c>
      <c r="AKR1" s="1" t="s">
        <v>0</v>
      </c>
      <c r="AKS1" s="1" t="s">
        <v>1</v>
      </c>
      <c r="AKT1" s="1" t="s">
        <v>2</v>
      </c>
      <c r="AKU1" s="1" t="s">
        <v>3</v>
      </c>
      <c r="AKV1" s="1" t="s">
        <v>4</v>
      </c>
      <c r="AKW1" s="1" t="s">
        <v>5</v>
      </c>
      <c r="AKX1" s="1" t="s">
        <v>6</v>
      </c>
      <c r="AKY1" s="1" t="s">
        <v>7</v>
      </c>
      <c r="AKZ1" s="1" t="s">
        <v>8</v>
      </c>
      <c r="ALA1" s="1" t="s">
        <v>9</v>
      </c>
      <c r="ALB1" s="1" t="s">
        <v>10</v>
      </c>
      <c r="ALC1" s="1" t="s">
        <v>0</v>
      </c>
      <c r="ALD1" s="1" t="s">
        <v>1</v>
      </c>
      <c r="ALE1" s="1" t="s">
        <v>2</v>
      </c>
      <c r="ALF1" s="1" t="s">
        <v>3</v>
      </c>
      <c r="ALG1" s="1" t="s">
        <v>4</v>
      </c>
      <c r="ALH1" s="1" t="s">
        <v>5</v>
      </c>
      <c r="ALI1" s="1" t="s">
        <v>6</v>
      </c>
      <c r="ALJ1" s="1" t="s">
        <v>7</v>
      </c>
      <c r="ALK1" s="1" t="s">
        <v>8</v>
      </c>
      <c r="ALL1" s="1" t="s">
        <v>9</v>
      </c>
      <c r="ALM1" s="1" t="s">
        <v>10</v>
      </c>
      <c r="ALN1" s="1" t="s">
        <v>0</v>
      </c>
      <c r="ALO1" s="1" t="s">
        <v>1</v>
      </c>
      <c r="ALP1" s="1" t="s">
        <v>2</v>
      </c>
      <c r="ALQ1" s="1" t="s">
        <v>3</v>
      </c>
      <c r="ALR1" s="1" t="s">
        <v>4</v>
      </c>
      <c r="ALS1" s="1" t="s">
        <v>5</v>
      </c>
      <c r="ALT1" s="1" t="s">
        <v>6</v>
      </c>
      <c r="ALU1" s="1" t="s">
        <v>7</v>
      </c>
      <c r="ALV1" s="1" t="s">
        <v>8</v>
      </c>
      <c r="ALW1" s="1" t="s">
        <v>9</v>
      </c>
      <c r="ALX1" s="1" t="s">
        <v>10</v>
      </c>
      <c r="ALY1" s="1" t="s">
        <v>0</v>
      </c>
      <c r="ALZ1" s="1" t="s">
        <v>1</v>
      </c>
      <c r="AMA1" s="1" t="s">
        <v>2</v>
      </c>
      <c r="AMB1" s="1" t="s">
        <v>3</v>
      </c>
      <c r="AMC1" s="1" t="s">
        <v>4</v>
      </c>
      <c r="AMD1" s="1" t="s">
        <v>5</v>
      </c>
      <c r="AME1" s="1" t="s">
        <v>6</v>
      </c>
      <c r="AMF1" s="1" t="s">
        <v>7</v>
      </c>
      <c r="AMG1" s="1" t="s">
        <v>8</v>
      </c>
      <c r="AMH1" s="1" t="s">
        <v>9</v>
      </c>
      <c r="AMI1" s="1" t="s">
        <v>10</v>
      </c>
      <c r="AMJ1" s="1" t="s">
        <v>0</v>
      </c>
      <c r="AMK1" s="1" t="s">
        <v>1</v>
      </c>
      <c r="AML1" s="1" t="s">
        <v>2</v>
      </c>
      <c r="AMM1" s="1" t="s">
        <v>3</v>
      </c>
      <c r="AMN1" s="1" t="s">
        <v>4</v>
      </c>
      <c r="AMO1" s="1" t="s">
        <v>5</v>
      </c>
      <c r="AMP1" s="1" t="s">
        <v>6</v>
      </c>
      <c r="AMQ1" s="1" t="s">
        <v>7</v>
      </c>
      <c r="AMR1" s="1" t="s">
        <v>8</v>
      </c>
      <c r="AMS1" s="1" t="s">
        <v>9</v>
      </c>
      <c r="AMT1" s="1" t="s">
        <v>10</v>
      </c>
      <c r="AMU1" s="1" t="s">
        <v>0</v>
      </c>
      <c r="AMV1" s="1" t="s">
        <v>1</v>
      </c>
      <c r="AMW1" s="1" t="s">
        <v>2</v>
      </c>
      <c r="AMX1" s="1" t="s">
        <v>3</v>
      </c>
      <c r="AMY1" s="1" t="s">
        <v>4</v>
      </c>
      <c r="AMZ1" s="1" t="s">
        <v>5</v>
      </c>
      <c r="ANA1" s="1" t="s">
        <v>6</v>
      </c>
      <c r="ANB1" s="1" t="s">
        <v>7</v>
      </c>
      <c r="ANC1" s="1" t="s">
        <v>8</v>
      </c>
      <c r="AND1" s="1" t="s">
        <v>9</v>
      </c>
      <c r="ANE1" s="1" t="s">
        <v>10</v>
      </c>
      <c r="ANF1" s="1" t="s">
        <v>0</v>
      </c>
      <c r="ANG1" s="1" t="s">
        <v>1</v>
      </c>
      <c r="ANH1" s="1" t="s">
        <v>2</v>
      </c>
      <c r="ANI1" s="1" t="s">
        <v>3</v>
      </c>
      <c r="ANJ1" s="1" t="s">
        <v>4</v>
      </c>
      <c r="ANK1" s="1" t="s">
        <v>5</v>
      </c>
      <c r="ANL1" s="1" t="s">
        <v>6</v>
      </c>
      <c r="ANM1" s="1" t="s">
        <v>7</v>
      </c>
      <c r="ANN1" s="1" t="s">
        <v>8</v>
      </c>
      <c r="ANO1" s="1" t="s">
        <v>9</v>
      </c>
      <c r="ANP1" s="1" t="s">
        <v>10</v>
      </c>
      <c r="ANQ1" s="2" t="s">
        <v>0</v>
      </c>
      <c r="ANR1" s="1" t="s">
        <v>1</v>
      </c>
      <c r="ANS1" s="1" t="s">
        <v>2</v>
      </c>
      <c r="ANT1" s="2" t="s">
        <v>3</v>
      </c>
      <c r="ANU1" s="1" t="s">
        <v>4</v>
      </c>
      <c r="ANV1" s="1" t="s">
        <v>5</v>
      </c>
      <c r="ANW1" s="1" t="s">
        <v>6</v>
      </c>
      <c r="ANX1" s="1" t="s">
        <v>7</v>
      </c>
      <c r="ANY1" s="1" t="s">
        <v>8</v>
      </c>
      <c r="ANZ1" s="1" t="s">
        <v>9</v>
      </c>
      <c r="AOA1" s="1" t="s">
        <v>10</v>
      </c>
      <c r="AOB1" s="2" t="s">
        <v>0</v>
      </c>
      <c r="AOC1" s="1" t="s">
        <v>1</v>
      </c>
      <c r="AOD1" s="1" t="s">
        <v>2</v>
      </c>
      <c r="AOE1" s="2" t="s">
        <v>3</v>
      </c>
      <c r="AOF1" s="1" t="s">
        <v>4</v>
      </c>
      <c r="AOG1" s="1" t="s">
        <v>5</v>
      </c>
      <c r="AOH1" s="1" t="s">
        <v>6</v>
      </c>
      <c r="AOI1" s="1" t="s">
        <v>7</v>
      </c>
      <c r="AOJ1" s="1" t="s">
        <v>8</v>
      </c>
      <c r="AOK1" s="1" t="s">
        <v>9</v>
      </c>
      <c r="AOL1" s="1" t="s">
        <v>10</v>
      </c>
      <c r="AOM1" s="2" t="s">
        <v>0</v>
      </c>
      <c r="AON1" s="1" t="s">
        <v>1</v>
      </c>
      <c r="AOO1" s="1" t="s">
        <v>2</v>
      </c>
      <c r="AOP1" s="2" t="s">
        <v>3</v>
      </c>
      <c r="AOQ1" s="1" t="s">
        <v>4</v>
      </c>
      <c r="AOR1" s="1" t="s">
        <v>5</v>
      </c>
      <c r="AOS1" s="1" t="s">
        <v>6</v>
      </c>
      <c r="AOT1" s="1" t="s">
        <v>7</v>
      </c>
      <c r="AOU1" s="1" t="s">
        <v>8</v>
      </c>
      <c r="AOV1" s="1" t="s">
        <v>9</v>
      </c>
      <c r="AOW1" s="1" t="s">
        <v>10</v>
      </c>
      <c r="AOX1" s="2" t="s">
        <v>0</v>
      </c>
      <c r="AOY1" s="1" t="s">
        <v>1</v>
      </c>
      <c r="AOZ1" s="1" t="s">
        <v>2</v>
      </c>
      <c r="APA1" s="2" t="s">
        <v>3</v>
      </c>
      <c r="APB1" s="1" t="s">
        <v>4</v>
      </c>
      <c r="APC1" s="1" t="s">
        <v>5</v>
      </c>
      <c r="APD1" s="1" t="s">
        <v>6</v>
      </c>
      <c r="APE1" s="1" t="s">
        <v>7</v>
      </c>
      <c r="APF1" s="1" t="s">
        <v>8</v>
      </c>
      <c r="APG1" s="1" t="s">
        <v>9</v>
      </c>
      <c r="APH1" s="1" t="s">
        <v>10</v>
      </c>
      <c r="API1" s="2" t="s">
        <v>0</v>
      </c>
      <c r="APJ1" s="1" t="s">
        <v>1</v>
      </c>
      <c r="APK1" s="1" t="s">
        <v>2</v>
      </c>
      <c r="APL1" s="2" t="s">
        <v>3</v>
      </c>
      <c r="APM1" s="1" t="s">
        <v>4</v>
      </c>
      <c r="APN1" s="1" t="s">
        <v>5</v>
      </c>
      <c r="APO1" s="1" t="s">
        <v>6</v>
      </c>
      <c r="APP1" s="1" t="s">
        <v>7</v>
      </c>
      <c r="APQ1" s="1" t="s">
        <v>8</v>
      </c>
      <c r="APR1" s="1" t="s">
        <v>9</v>
      </c>
      <c r="APS1" s="1" t="s">
        <v>10</v>
      </c>
      <c r="APT1" s="2" t="s">
        <v>0</v>
      </c>
      <c r="APU1" s="1" t="s">
        <v>1</v>
      </c>
      <c r="APV1" s="1" t="s">
        <v>2</v>
      </c>
      <c r="APW1" s="2" t="s">
        <v>3</v>
      </c>
      <c r="APX1" s="1" t="s">
        <v>4</v>
      </c>
      <c r="APY1" s="1" t="s">
        <v>5</v>
      </c>
      <c r="APZ1" s="1" t="s">
        <v>6</v>
      </c>
      <c r="AQA1" s="1" t="s">
        <v>7</v>
      </c>
      <c r="AQB1" s="1" t="s">
        <v>8</v>
      </c>
      <c r="AQC1" s="1" t="s">
        <v>9</v>
      </c>
      <c r="AQD1" s="1" t="s">
        <v>10</v>
      </c>
      <c r="AQE1" s="2" t="s">
        <v>0</v>
      </c>
      <c r="AQF1" s="1" t="s">
        <v>1</v>
      </c>
      <c r="AQG1" s="1" t="s">
        <v>2</v>
      </c>
      <c r="AQH1" s="2" t="s">
        <v>3</v>
      </c>
      <c r="AQI1" s="1" t="s">
        <v>4</v>
      </c>
      <c r="AQJ1" s="1" t="s">
        <v>5</v>
      </c>
      <c r="AQK1" s="1" t="s">
        <v>6</v>
      </c>
      <c r="AQL1" s="1" t="s">
        <v>7</v>
      </c>
      <c r="AQM1" s="1" t="s">
        <v>8</v>
      </c>
      <c r="AQN1" s="1" t="s">
        <v>9</v>
      </c>
      <c r="AQO1" s="1" t="s">
        <v>10</v>
      </c>
      <c r="AQP1" s="2" t="s">
        <v>0</v>
      </c>
      <c r="AQQ1" s="1" t="s">
        <v>1</v>
      </c>
      <c r="AQR1" s="1" t="s">
        <v>2</v>
      </c>
      <c r="AQS1" s="2" t="s">
        <v>3</v>
      </c>
      <c r="AQT1" s="1" t="s">
        <v>4</v>
      </c>
      <c r="AQU1" s="1" t="s">
        <v>5</v>
      </c>
      <c r="AQV1" s="1" t="s">
        <v>6</v>
      </c>
      <c r="AQW1" s="1" t="s">
        <v>7</v>
      </c>
      <c r="AQX1" s="1" t="s">
        <v>8</v>
      </c>
      <c r="AQY1" s="1" t="s">
        <v>9</v>
      </c>
      <c r="AQZ1" s="1" t="s">
        <v>10</v>
      </c>
      <c r="ARA1" s="2" t="s">
        <v>0</v>
      </c>
      <c r="ARB1" s="1" t="s">
        <v>1</v>
      </c>
      <c r="ARC1" s="1" t="s">
        <v>2</v>
      </c>
      <c r="ARD1" s="2" t="s">
        <v>3</v>
      </c>
      <c r="ARE1" s="1" t="s">
        <v>4</v>
      </c>
      <c r="ARF1" s="1" t="s">
        <v>5</v>
      </c>
      <c r="ARG1" s="1" t="s">
        <v>6</v>
      </c>
      <c r="ARH1" s="1" t="s">
        <v>7</v>
      </c>
      <c r="ARI1" s="1" t="s">
        <v>8</v>
      </c>
      <c r="ARJ1" s="1" t="s">
        <v>9</v>
      </c>
      <c r="ARK1" s="1" t="s">
        <v>10</v>
      </c>
      <c r="ARL1" s="2" t="s">
        <v>0</v>
      </c>
      <c r="ARM1" s="1" t="s">
        <v>1</v>
      </c>
      <c r="ARN1" s="1" t="s">
        <v>2</v>
      </c>
      <c r="ARO1" s="2" t="s">
        <v>3</v>
      </c>
      <c r="ARP1" s="1" t="s">
        <v>4</v>
      </c>
      <c r="ARQ1" s="1" t="s">
        <v>5</v>
      </c>
      <c r="ARR1" s="1" t="s">
        <v>6</v>
      </c>
      <c r="ARS1" s="1" t="s">
        <v>7</v>
      </c>
      <c r="ART1" s="1" t="s">
        <v>8</v>
      </c>
      <c r="ARU1" s="1" t="s">
        <v>9</v>
      </c>
      <c r="ARV1" s="1" t="s">
        <v>10</v>
      </c>
      <c r="ARW1" s="2" t="s">
        <v>0</v>
      </c>
      <c r="ARX1" s="1" t="s">
        <v>1</v>
      </c>
      <c r="ARY1" s="1" t="s">
        <v>2</v>
      </c>
      <c r="ARZ1" s="2" t="s">
        <v>3</v>
      </c>
      <c r="ASA1" s="1" t="s">
        <v>4</v>
      </c>
      <c r="ASB1" s="1" t="s">
        <v>5</v>
      </c>
      <c r="ASC1" s="1" t="s">
        <v>6</v>
      </c>
      <c r="ASD1" s="1" t="s">
        <v>7</v>
      </c>
      <c r="ASE1" s="1" t="s">
        <v>8</v>
      </c>
      <c r="ASF1" s="1" t="s">
        <v>9</v>
      </c>
      <c r="ASG1" s="1" t="s">
        <v>10</v>
      </c>
      <c r="ASH1" s="2" t="s">
        <v>0</v>
      </c>
      <c r="ASI1" s="1" t="s">
        <v>1</v>
      </c>
      <c r="ASJ1" s="1" t="s">
        <v>2</v>
      </c>
      <c r="ASK1" s="2" t="s">
        <v>3</v>
      </c>
      <c r="ASL1" s="1" t="s">
        <v>4</v>
      </c>
      <c r="ASM1" s="1" t="s">
        <v>5</v>
      </c>
      <c r="ASN1" s="1" t="s">
        <v>6</v>
      </c>
      <c r="ASO1" s="1" t="s">
        <v>7</v>
      </c>
      <c r="ASP1" s="1" t="s">
        <v>8</v>
      </c>
      <c r="ASQ1" s="1" t="s">
        <v>9</v>
      </c>
      <c r="ASR1" s="1" t="s">
        <v>10</v>
      </c>
      <c r="ASS1" s="2" t="s">
        <v>0</v>
      </c>
      <c r="AST1" s="1" t="s">
        <v>1</v>
      </c>
      <c r="ASU1" s="1" t="s">
        <v>2</v>
      </c>
      <c r="ASV1" s="2" t="s">
        <v>3</v>
      </c>
      <c r="ASW1" s="1" t="s">
        <v>4</v>
      </c>
      <c r="ASX1" s="1" t="s">
        <v>5</v>
      </c>
      <c r="ASY1" s="1" t="s">
        <v>6</v>
      </c>
      <c r="ASZ1" s="1" t="s">
        <v>7</v>
      </c>
      <c r="ATA1" s="1" t="s">
        <v>8</v>
      </c>
      <c r="ATB1" s="1" t="s">
        <v>9</v>
      </c>
      <c r="ATC1" s="1" t="s">
        <v>10</v>
      </c>
      <c r="ATD1" s="2" t="s">
        <v>0</v>
      </c>
      <c r="ATE1" s="1" t="s">
        <v>1</v>
      </c>
      <c r="ATF1" s="1" t="s">
        <v>2</v>
      </c>
      <c r="ATG1" s="2" t="s">
        <v>3</v>
      </c>
      <c r="ATH1" s="1" t="s">
        <v>4</v>
      </c>
      <c r="ATI1" s="1" t="s">
        <v>5</v>
      </c>
      <c r="ATJ1" s="1" t="s">
        <v>6</v>
      </c>
      <c r="ATK1" s="1" t="s">
        <v>7</v>
      </c>
      <c r="ATL1" s="1" t="s">
        <v>8</v>
      </c>
      <c r="ATM1" s="1" t="s">
        <v>9</v>
      </c>
      <c r="ATN1" s="1" t="s">
        <v>10</v>
      </c>
      <c r="ATO1" s="2" t="s">
        <v>0</v>
      </c>
      <c r="ATP1" s="1" t="s">
        <v>1</v>
      </c>
      <c r="ATQ1" s="1" t="s">
        <v>2</v>
      </c>
      <c r="ATR1" s="2" t="s">
        <v>3</v>
      </c>
      <c r="ATS1" s="1" t="s">
        <v>4</v>
      </c>
      <c r="ATT1" s="1" t="s">
        <v>5</v>
      </c>
      <c r="ATU1" s="1" t="s">
        <v>6</v>
      </c>
      <c r="ATV1" s="1" t="s">
        <v>7</v>
      </c>
      <c r="ATW1" s="1" t="s">
        <v>8</v>
      </c>
      <c r="ATX1" s="1" t="s">
        <v>9</v>
      </c>
      <c r="ATY1" s="1" t="s">
        <v>10</v>
      </c>
      <c r="ATZ1" s="2" t="s">
        <v>0</v>
      </c>
      <c r="AUA1" s="1" t="s">
        <v>1</v>
      </c>
      <c r="AUB1" s="1" t="s">
        <v>2</v>
      </c>
      <c r="AUC1" s="2" t="s">
        <v>3</v>
      </c>
      <c r="AUD1" s="1" t="s">
        <v>4</v>
      </c>
      <c r="AUE1" s="1" t="s">
        <v>5</v>
      </c>
      <c r="AUF1" s="1" t="s">
        <v>6</v>
      </c>
      <c r="AUG1" s="1" t="s">
        <v>7</v>
      </c>
      <c r="AUH1" s="1" t="s">
        <v>8</v>
      </c>
      <c r="AUI1" s="1" t="s">
        <v>9</v>
      </c>
      <c r="AUJ1" s="1" t="s">
        <v>10</v>
      </c>
      <c r="AUK1" s="2" t="s">
        <v>0</v>
      </c>
      <c r="AUL1" s="1" t="s">
        <v>1</v>
      </c>
      <c r="AUM1" s="1" t="s">
        <v>2</v>
      </c>
      <c r="AUN1" s="2" t="s">
        <v>3</v>
      </c>
      <c r="AUO1" s="1" t="s">
        <v>4</v>
      </c>
      <c r="AUP1" s="1" t="s">
        <v>5</v>
      </c>
      <c r="AUQ1" s="1" t="s">
        <v>6</v>
      </c>
      <c r="AUR1" s="1" t="s">
        <v>7</v>
      </c>
      <c r="AUS1" s="1" t="s">
        <v>8</v>
      </c>
      <c r="AUT1" s="1" t="s">
        <v>9</v>
      </c>
      <c r="AUU1" s="1" t="s">
        <v>10</v>
      </c>
      <c r="AUV1" s="2" t="s">
        <v>0</v>
      </c>
      <c r="AUW1" s="1" t="s">
        <v>1</v>
      </c>
      <c r="AUX1" s="1" t="s">
        <v>2</v>
      </c>
      <c r="AUY1" s="2" t="s">
        <v>3</v>
      </c>
      <c r="AUZ1" s="1" t="s">
        <v>4</v>
      </c>
      <c r="AVA1" s="1" t="s">
        <v>5</v>
      </c>
      <c r="AVB1" s="1" t="s">
        <v>6</v>
      </c>
      <c r="AVC1" s="1" t="s">
        <v>7</v>
      </c>
      <c r="AVD1" s="1" t="s">
        <v>8</v>
      </c>
      <c r="AVE1" s="1" t="s">
        <v>9</v>
      </c>
      <c r="AVF1" s="1" t="s">
        <v>10</v>
      </c>
      <c r="AVG1" s="2" t="s">
        <v>0</v>
      </c>
      <c r="AVH1" s="1" t="s">
        <v>1</v>
      </c>
      <c r="AVI1" s="1" t="s">
        <v>2</v>
      </c>
      <c r="AVJ1" s="2" t="s">
        <v>3</v>
      </c>
      <c r="AVK1" s="1" t="s">
        <v>4</v>
      </c>
      <c r="AVL1" s="1" t="s">
        <v>5</v>
      </c>
      <c r="AVM1" s="1" t="s">
        <v>6</v>
      </c>
      <c r="AVN1" s="1" t="s">
        <v>7</v>
      </c>
      <c r="AVO1" s="1" t="s">
        <v>8</v>
      </c>
      <c r="AVP1" s="1" t="s">
        <v>9</v>
      </c>
      <c r="AVQ1" s="1" t="s">
        <v>10</v>
      </c>
      <c r="AVR1" s="2" t="s">
        <v>0</v>
      </c>
      <c r="AVS1" s="1" t="s">
        <v>1</v>
      </c>
      <c r="AVT1" s="1" t="s">
        <v>2</v>
      </c>
      <c r="AVU1" s="2" t="s">
        <v>3</v>
      </c>
      <c r="AVV1" s="1" t="s">
        <v>4</v>
      </c>
      <c r="AVW1" s="1" t="s">
        <v>5</v>
      </c>
      <c r="AVX1" s="1" t="s">
        <v>6</v>
      </c>
      <c r="AVY1" s="1" t="s">
        <v>7</v>
      </c>
      <c r="AVZ1" s="1" t="s">
        <v>8</v>
      </c>
      <c r="AWA1" s="1" t="s">
        <v>9</v>
      </c>
      <c r="AWB1" s="1" t="s">
        <v>10</v>
      </c>
      <c r="AWC1" s="2" t="s">
        <v>0</v>
      </c>
      <c r="AWD1" s="1" t="s">
        <v>1</v>
      </c>
      <c r="AWE1" s="1" t="s">
        <v>2</v>
      </c>
      <c r="AWF1" s="2" t="s">
        <v>3</v>
      </c>
      <c r="AWG1" s="1" t="s">
        <v>4</v>
      </c>
      <c r="AWH1" s="1" t="s">
        <v>5</v>
      </c>
      <c r="AWI1" s="1" t="s">
        <v>6</v>
      </c>
      <c r="AWJ1" s="1" t="s">
        <v>7</v>
      </c>
      <c r="AWK1" s="1" t="s">
        <v>8</v>
      </c>
      <c r="AWL1" s="1" t="s">
        <v>9</v>
      </c>
      <c r="AWM1" s="1" t="s">
        <v>10</v>
      </c>
      <c r="AWN1" s="2" t="s">
        <v>0</v>
      </c>
      <c r="AWO1" s="1" t="s">
        <v>1</v>
      </c>
      <c r="AWP1" s="1" t="s">
        <v>2</v>
      </c>
      <c r="AWQ1" s="2" t="s">
        <v>3</v>
      </c>
      <c r="AWR1" s="1" t="s">
        <v>4</v>
      </c>
      <c r="AWS1" s="1" t="s">
        <v>5</v>
      </c>
      <c r="AWT1" s="1" t="s">
        <v>6</v>
      </c>
      <c r="AWU1" s="1" t="s">
        <v>7</v>
      </c>
      <c r="AWV1" s="1" t="s">
        <v>8</v>
      </c>
      <c r="AWW1" s="1" t="s">
        <v>9</v>
      </c>
      <c r="AWX1" s="1" t="s">
        <v>10</v>
      </c>
      <c r="AWY1" s="2" t="s">
        <v>0</v>
      </c>
      <c r="AWZ1" s="1" t="s">
        <v>1</v>
      </c>
      <c r="AXA1" s="1" t="s">
        <v>2</v>
      </c>
      <c r="AXB1" s="2" t="s">
        <v>3</v>
      </c>
      <c r="AXC1" s="1" t="s">
        <v>4</v>
      </c>
      <c r="AXD1" s="1" t="s">
        <v>5</v>
      </c>
      <c r="AXE1" s="1" t="s">
        <v>6</v>
      </c>
      <c r="AXF1" s="1" t="s">
        <v>7</v>
      </c>
      <c r="AXG1" s="1" t="s">
        <v>8</v>
      </c>
      <c r="AXH1" s="1" t="s">
        <v>9</v>
      </c>
      <c r="AXI1" s="1" t="s">
        <v>10</v>
      </c>
      <c r="AXJ1" s="2" t="s">
        <v>0</v>
      </c>
      <c r="AXK1" s="1" t="s">
        <v>1</v>
      </c>
      <c r="AXL1" s="1" t="s">
        <v>2</v>
      </c>
      <c r="AXM1" s="2" t="s">
        <v>3</v>
      </c>
      <c r="AXN1" s="1" t="s">
        <v>4</v>
      </c>
      <c r="AXO1" s="1" t="s">
        <v>5</v>
      </c>
      <c r="AXP1" s="1" t="s">
        <v>6</v>
      </c>
      <c r="AXQ1" s="1" t="s">
        <v>7</v>
      </c>
      <c r="AXR1" s="1" t="s">
        <v>8</v>
      </c>
      <c r="AXS1" s="1" t="s">
        <v>9</v>
      </c>
      <c r="AXT1" s="1" t="s">
        <v>10</v>
      </c>
      <c r="AXU1" s="2" t="s">
        <v>0</v>
      </c>
      <c r="AXV1" s="1" t="s">
        <v>1</v>
      </c>
      <c r="AXW1" s="1" t="s">
        <v>2</v>
      </c>
      <c r="AXX1" s="2" t="s">
        <v>3</v>
      </c>
      <c r="AXY1" s="1" t="s">
        <v>4</v>
      </c>
      <c r="AXZ1" s="1" t="s">
        <v>5</v>
      </c>
      <c r="AYA1" s="1" t="s">
        <v>6</v>
      </c>
      <c r="AYB1" s="1" t="s">
        <v>7</v>
      </c>
      <c r="AYC1" s="1" t="s">
        <v>8</v>
      </c>
      <c r="AYD1" s="1" t="s">
        <v>9</v>
      </c>
      <c r="AYE1" s="1" t="s">
        <v>10</v>
      </c>
      <c r="AYF1" s="2" t="s">
        <v>0</v>
      </c>
      <c r="AYG1" s="1" t="s">
        <v>1</v>
      </c>
      <c r="AYH1" s="1" t="s">
        <v>2</v>
      </c>
      <c r="AYI1" s="2" t="s">
        <v>3</v>
      </c>
      <c r="AYJ1" s="1" t="s">
        <v>4</v>
      </c>
      <c r="AYK1" s="1" t="s">
        <v>5</v>
      </c>
      <c r="AYL1" s="1" t="s">
        <v>6</v>
      </c>
      <c r="AYM1" s="1" t="s">
        <v>7</v>
      </c>
      <c r="AYN1" s="1" t="s">
        <v>8</v>
      </c>
      <c r="AYO1" s="1" t="s">
        <v>9</v>
      </c>
      <c r="AYP1" s="1" t="s">
        <v>10</v>
      </c>
      <c r="AYQ1" s="2" t="s">
        <v>0</v>
      </c>
      <c r="AYR1" s="1" t="s">
        <v>1</v>
      </c>
      <c r="AYS1" s="1" t="s">
        <v>2</v>
      </c>
      <c r="AYT1" s="2" t="s">
        <v>3</v>
      </c>
      <c r="AYU1" s="1" t="s">
        <v>4</v>
      </c>
      <c r="AYV1" s="1" t="s">
        <v>5</v>
      </c>
      <c r="AYW1" s="1" t="s">
        <v>6</v>
      </c>
      <c r="AYX1" s="1" t="s">
        <v>7</v>
      </c>
      <c r="AYY1" s="1" t="s">
        <v>8</v>
      </c>
      <c r="AYZ1" s="1" t="s">
        <v>9</v>
      </c>
      <c r="AZA1" s="1" t="s">
        <v>10</v>
      </c>
      <c r="AZB1" s="2" t="s">
        <v>0</v>
      </c>
      <c r="AZC1" s="1" t="s">
        <v>1</v>
      </c>
      <c r="AZD1" s="1" t="s">
        <v>2</v>
      </c>
      <c r="AZE1" s="2" t="s">
        <v>3</v>
      </c>
      <c r="AZF1" s="1" t="s">
        <v>4</v>
      </c>
      <c r="AZG1" s="1" t="s">
        <v>5</v>
      </c>
      <c r="AZH1" s="1" t="s">
        <v>6</v>
      </c>
      <c r="AZI1" s="1" t="s">
        <v>7</v>
      </c>
      <c r="AZJ1" s="1" t="s">
        <v>8</v>
      </c>
      <c r="AZK1" s="1" t="s">
        <v>9</v>
      </c>
      <c r="AZL1" s="1" t="s">
        <v>10</v>
      </c>
      <c r="AZM1" s="2" t="s">
        <v>0</v>
      </c>
      <c r="AZN1" s="1" t="s">
        <v>1</v>
      </c>
      <c r="AZO1" s="1" t="s">
        <v>2</v>
      </c>
      <c r="AZP1" s="2" t="s">
        <v>3</v>
      </c>
      <c r="AZQ1" s="1" t="s">
        <v>4</v>
      </c>
      <c r="AZR1" s="1" t="s">
        <v>5</v>
      </c>
      <c r="AZS1" s="1" t="s">
        <v>6</v>
      </c>
      <c r="AZT1" s="1" t="s">
        <v>7</v>
      </c>
      <c r="AZU1" s="1" t="s">
        <v>8</v>
      </c>
      <c r="AZV1" s="1" t="s">
        <v>9</v>
      </c>
      <c r="AZW1" s="1" t="s">
        <v>10</v>
      </c>
      <c r="AZX1" s="2" t="s">
        <v>0</v>
      </c>
      <c r="AZY1" s="1" t="s">
        <v>1</v>
      </c>
      <c r="AZZ1" s="1" t="s">
        <v>2</v>
      </c>
      <c r="BAA1" s="2" t="s">
        <v>3</v>
      </c>
      <c r="BAB1" s="1" t="s">
        <v>4</v>
      </c>
      <c r="BAC1" s="1" t="s">
        <v>5</v>
      </c>
      <c r="BAD1" s="1" t="s">
        <v>6</v>
      </c>
      <c r="BAE1" s="1" t="s">
        <v>7</v>
      </c>
      <c r="BAF1" s="1" t="s">
        <v>8</v>
      </c>
      <c r="BAG1" s="1" t="s">
        <v>9</v>
      </c>
      <c r="BAH1" s="1" t="s">
        <v>10</v>
      </c>
      <c r="BAI1" s="2" t="s">
        <v>0</v>
      </c>
      <c r="BAJ1" s="1" t="s">
        <v>1</v>
      </c>
      <c r="BAK1" s="1" t="s">
        <v>2</v>
      </c>
      <c r="BAL1" s="2" t="s">
        <v>3</v>
      </c>
      <c r="BAM1" s="1" t="s">
        <v>4</v>
      </c>
      <c r="BAN1" s="1" t="s">
        <v>5</v>
      </c>
      <c r="BAO1" s="1" t="s">
        <v>6</v>
      </c>
      <c r="BAP1" s="1" t="s">
        <v>7</v>
      </c>
      <c r="BAQ1" s="1" t="s">
        <v>8</v>
      </c>
      <c r="BAR1" s="1" t="s">
        <v>9</v>
      </c>
      <c r="BAS1" s="1" t="s">
        <v>10</v>
      </c>
      <c r="BAT1" s="2" t="s">
        <v>0</v>
      </c>
      <c r="BAU1" s="1" t="s">
        <v>1</v>
      </c>
      <c r="BAV1" s="1" t="s">
        <v>2</v>
      </c>
      <c r="BAW1" s="2" t="s">
        <v>3</v>
      </c>
      <c r="BAX1" s="1" t="s">
        <v>4</v>
      </c>
      <c r="BAY1" s="1" t="s">
        <v>5</v>
      </c>
      <c r="BAZ1" s="1" t="s">
        <v>6</v>
      </c>
      <c r="BBA1" s="1" t="s">
        <v>7</v>
      </c>
      <c r="BBB1" s="1" t="s">
        <v>8</v>
      </c>
      <c r="BBC1" s="1" t="s">
        <v>9</v>
      </c>
      <c r="BBD1" s="1" t="s">
        <v>10</v>
      </c>
      <c r="BBE1" s="2" t="s">
        <v>0</v>
      </c>
      <c r="BBF1" s="1" t="s">
        <v>1</v>
      </c>
      <c r="BBG1" s="1" t="s">
        <v>2</v>
      </c>
      <c r="BBH1" s="2" t="s">
        <v>3</v>
      </c>
      <c r="BBI1" s="1" t="s">
        <v>4</v>
      </c>
      <c r="BBJ1" s="1" t="s">
        <v>5</v>
      </c>
      <c r="BBK1" s="1" t="s">
        <v>6</v>
      </c>
      <c r="BBL1" s="1" t="s">
        <v>7</v>
      </c>
      <c r="BBM1" s="1" t="s">
        <v>8</v>
      </c>
      <c r="BBN1" s="1" t="s">
        <v>9</v>
      </c>
      <c r="BBO1" s="1" t="s">
        <v>10</v>
      </c>
      <c r="BBP1" s="2" t="s">
        <v>0</v>
      </c>
      <c r="BBQ1" s="1" t="s">
        <v>1</v>
      </c>
      <c r="BBR1" s="1" t="s">
        <v>2</v>
      </c>
      <c r="BBS1" s="2" t="s">
        <v>3</v>
      </c>
      <c r="BBT1" s="1" t="s">
        <v>4</v>
      </c>
      <c r="BBU1" s="1" t="s">
        <v>5</v>
      </c>
      <c r="BBV1" s="1" t="s">
        <v>6</v>
      </c>
      <c r="BBW1" s="1" t="s">
        <v>7</v>
      </c>
      <c r="BBX1" s="1" t="s">
        <v>8</v>
      </c>
      <c r="BBY1" s="1" t="s">
        <v>9</v>
      </c>
      <c r="BBZ1" s="1" t="s">
        <v>10</v>
      </c>
      <c r="BCA1" s="2" t="s">
        <v>0</v>
      </c>
      <c r="BCB1" s="1" t="s">
        <v>1</v>
      </c>
      <c r="BCC1" s="1" t="s">
        <v>2</v>
      </c>
      <c r="BCD1" s="2" t="s">
        <v>3</v>
      </c>
      <c r="BCE1" s="1" t="s">
        <v>4</v>
      </c>
      <c r="BCF1" s="1" t="s">
        <v>5</v>
      </c>
      <c r="BCG1" s="1" t="s">
        <v>6</v>
      </c>
      <c r="BCH1" s="1" t="s">
        <v>7</v>
      </c>
      <c r="BCI1" s="1" t="s">
        <v>8</v>
      </c>
      <c r="BCJ1" s="1" t="s">
        <v>9</v>
      </c>
      <c r="BCK1" s="1" t="s">
        <v>10</v>
      </c>
      <c r="BCL1" s="2" t="s">
        <v>0</v>
      </c>
      <c r="BCM1" s="1" t="s">
        <v>1</v>
      </c>
      <c r="BCN1" s="1" t="s">
        <v>2</v>
      </c>
      <c r="BCO1" s="2" t="s">
        <v>3</v>
      </c>
      <c r="BCP1" s="1" t="s">
        <v>4</v>
      </c>
      <c r="BCQ1" s="1" t="s">
        <v>5</v>
      </c>
      <c r="BCR1" s="1" t="s">
        <v>6</v>
      </c>
      <c r="BCS1" s="1" t="s">
        <v>7</v>
      </c>
      <c r="BCT1" s="1" t="s">
        <v>8</v>
      </c>
      <c r="BCU1" s="1" t="s">
        <v>9</v>
      </c>
      <c r="BCV1" s="1" t="s">
        <v>10</v>
      </c>
      <c r="BCW1" s="2" t="s">
        <v>0</v>
      </c>
      <c r="BCX1" s="1" t="s">
        <v>1</v>
      </c>
      <c r="BCY1" s="1" t="s">
        <v>2</v>
      </c>
      <c r="BCZ1" s="2" t="s">
        <v>3</v>
      </c>
      <c r="BDA1" s="1" t="s">
        <v>4</v>
      </c>
      <c r="BDB1" s="1" t="s">
        <v>5</v>
      </c>
      <c r="BDC1" s="1" t="s">
        <v>6</v>
      </c>
      <c r="BDD1" s="1" t="s">
        <v>7</v>
      </c>
      <c r="BDE1" s="1" t="s">
        <v>8</v>
      </c>
      <c r="BDF1" s="1" t="s">
        <v>9</v>
      </c>
      <c r="BDG1" s="1" t="s">
        <v>10</v>
      </c>
      <c r="BDH1" s="2" t="s">
        <v>0</v>
      </c>
      <c r="BDI1" s="1" t="s">
        <v>1</v>
      </c>
      <c r="BDJ1" s="1" t="s">
        <v>2</v>
      </c>
      <c r="BDK1" s="2" t="s">
        <v>3</v>
      </c>
      <c r="BDL1" s="1" t="s">
        <v>4</v>
      </c>
      <c r="BDM1" s="1" t="s">
        <v>5</v>
      </c>
      <c r="BDN1" s="1" t="s">
        <v>6</v>
      </c>
      <c r="BDO1" s="1" t="s">
        <v>7</v>
      </c>
      <c r="BDP1" s="1" t="s">
        <v>8</v>
      </c>
      <c r="BDQ1" s="1" t="s">
        <v>9</v>
      </c>
      <c r="BDR1" s="1" t="s">
        <v>10</v>
      </c>
      <c r="BDS1" s="2" t="s">
        <v>0</v>
      </c>
      <c r="BDT1" s="1" t="s">
        <v>1</v>
      </c>
      <c r="BDU1" s="1" t="s">
        <v>2</v>
      </c>
      <c r="BDV1" s="2" t="s">
        <v>3</v>
      </c>
      <c r="BDW1" s="1" t="s">
        <v>4</v>
      </c>
      <c r="BDX1" s="1" t="s">
        <v>5</v>
      </c>
      <c r="BDY1" s="1" t="s">
        <v>6</v>
      </c>
      <c r="BDZ1" s="1" t="s">
        <v>7</v>
      </c>
      <c r="BEA1" s="1" t="s">
        <v>8</v>
      </c>
      <c r="BEB1" s="1" t="s">
        <v>9</v>
      </c>
      <c r="BEC1" s="1" t="s">
        <v>10</v>
      </c>
      <c r="BED1" s="2" t="s">
        <v>0</v>
      </c>
      <c r="BEE1" s="1" t="s">
        <v>1</v>
      </c>
      <c r="BEF1" s="1" t="s">
        <v>2</v>
      </c>
      <c r="BEG1" s="2" t="s">
        <v>3</v>
      </c>
      <c r="BEH1" s="1" t="s">
        <v>4</v>
      </c>
      <c r="BEI1" s="1" t="s">
        <v>5</v>
      </c>
      <c r="BEJ1" s="1" t="s">
        <v>6</v>
      </c>
      <c r="BEK1" s="1" t="s">
        <v>7</v>
      </c>
      <c r="BEL1" s="1" t="s">
        <v>8</v>
      </c>
      <c r="BEM1" s="1" t="s">
        <v>9</v>
      </c>
      <c r="BEN1" s="1" t="s">
        <v>10</v>
      </c>
      <c r="BEO1" s="2" t="s">
        <v>0</v>
      </c>
      <c r="BEP1" s="1" t="s">
        <v>1</v>
      </c>
      <c r="BEQ1" s="1" t="s">
        <v>2</v>
      </c>
      <c r="BER1" s="2" t="s">
        <v>3</v>
      </c>
      <c r="BES1" s="1" t="s">
        <v>4</v>
      </c>
      <c r="BET1" s="1" t="s">
        <v>5</v>
      </c>
      <c r="BEU1" s="1" t="s">
        <v>6</v>
      </c>
      <c r="BEV1" s="1" t="s">
        <v>7</v>
      </c>
      <c r="BEW1" s="1" t="s">
        <v>8</v>
      </c>
      <c r="BEX1" s="1" t="s">
        <v>9</v>
      </c>
      <c r="BEY1" s="1" t="s">
        <v>10</v>
      </c>
      <c r="BEZ1" s="2" t="s">
        <v>0</v>
      </c>
      <c r="BFA1" s="1" t="s">
        <v>1</v>
      </c>
      <c r="BFB1" s="1" t="s">
        <v>2</v>
      </c>
      <c r="BFC1" s="2" t="s">
        <v>3</v>
      </c>
      <c r="BFD1" s="1" t="s">
        <v>4</v>
      </c>
      <c r="BFE1" s="1" t="s">
        <v>5</v>
      </c>
      <c r="BFF1" s="1" t="s">
        <v>6</v>
      </c>
      <c r="BFG1" s="1" t="s">
        <v>7</v>
      </c>
      <c r="BFH1" s="1" t="s">
        <v>8</v>
      </c>
      <c r="BFI1" s="1" t="s">
        <v>9</v>
      </c>
      <c r="BFJ1" s="1" t="s">
        <v>10</v>
      </c>
      <c r="BFK1" s="2" t="s">
        <v>0</v>
      </c>
      <c r="BFL1" s="1" t="s">
        <v>1</v>
      </c>
      <c r="BFM1" s="1" t="s">
        <v>2</v>
      </c>
      <c r="BFN1" s="2" t="s">
        <v>3</v>
      </c>
      <c r="BFO1" s="1" t="s">
        <v>4</v>
      </c>
      <c r="BFP1" s="1" t="s">
        <v>5</v>
      </c>
      <c r="BFQ1" s="1" t="s">
        <v>6</v>
      </c>
      <c r="BFR1" s="1" t="s">
        <v>7</v>
      </c>
      <c r="BFS1" s="1" t="s">
        <v>8</v>
      </c>
      <c r="BFT1" s="1" t="s">
        <v>9</v>
      </c>
      <c r="BFU1" s="1" t="s">
        <v>10</v>
      </c>
      <c r="BFV1" s="2" t="s">
        <v>0</v>
      </c>
      <c r="BFW1" s="1" t="s">
        <v>1</v>
      </c>
      <c r="BFX1" s="1" t="s">
        <v>2</v>
      </c>
      <c r="BFY1" s="2" t="s">
        <v>3</v>
      </c>
      <c r="BFZ1" s="1" t="s">
        <v>4</v>
      </c>
      <c r="BGA1" s="1" t="s">
        <v>5</v>
      </c>
      <c r="BGB1" s="1" t="s">
        <v>6</v>
      </c>
      <c r="BGC1" s="1" t="s">
        <v>7</v>
      </c>
      <c r="BGD1" s="1" t="s">
        <v>8</v>
      </c>
      <c r="BGE1" s="1" t="s">
        <v>9</v>
      </c>
      <c r="BGF1" s="1" t="s">
        <v>10</v>
      </c>
      <c r="BGG1" s="2" t="s">
        <v>0</v>
      </c>
      <c r="BGH1" s="1" t="s">
        <v>1</v>
      </c>
      <c r="BGI1" s="1" t="s">
        <v>2</v>
      </c>
      <c r="BGJ1" s="2" t="s">
        <v>3</v>
      </c>
      <c r="BGK1" s="1" t="s">
        <v>4</v>
      </c>
      <c r="BGL1" s="1" t="s">
        <v>5</v>
      </c>
      <c r="BGM1" s="1" t="s">
        <v>6</v>
      </c>
      <c r="BGN1" s="1" t="s">
        <v>7</v>
      </c>
      <c r="BGO1" s="1" t="s">
        <v>8</v>
      </c>
      <c r="BGP1" s="1" t="s">
        <v>9</v>
      </c>
      <c r="BGQ1" s="1" t="s">
        <v>10</v>
      </c>
      <c r="BGR1" s="2" t="s">
        <v>0</v>
      </c>
      <c r="BGS1" s="1" t="s">
        <v>1</v>
      </c>
      <c r="BGT1" s="1" t="s">
        <v>2</v>
      </c>
      <c r="BGU1" s="2" t="s">
        <v>3</v>
      </c>
      <c r="BGV1" s="1" t="s">
        <v>4</v>
      </c>
      <c r="BGW1" s="1" t="s">
        <v>5</v>
      </c>
      <c r="BGX1" s="1" t="s">
        <v>6</v>
      </c>
      <c r="BGY1" s="1" t="s">
        <v>7</v>
      </c>
      <c r="BGZ1" s="1" t="s">
        <v>8</v>
      </c>
      <c r="BHA1" s="1" t="s">
        <v>9</v>
      </c>
      <c r="BHB1" s="1" t="s">
        <v>10</v>
      </c>
      <c r="BHC1" s="2" t="s">
        <v>0</v>
      </c>
      <c r="BHD1" s="1" t="s">
        <v>1</v>
      </c>
      <c r="BHE1" s="1" t="s">
        <v>2</v>
      </c>
      <c r="BHF1" s="2" t="s">
        <v>3</v>
      </c>
      <c r="BHG1" s="1" t="s">
        <v>4</v>
      </c>
      <c r="BHH1" s="1" t="s">
        <v>5</v>
      </c>
      <c r="BHI1" s="1" t="s">
        <v>6</v>
      </c>
      <c r="BHJ1" s="1" t="s">
        <v>7</v>
      </c>
      <c r="BHK1" s="1" t="s">
        <v>8</v>
      </c>
      <c r="BHL1" s="1" t="s">
        <v>9</v>
      </c>
      <c r="BHM1" s="1" t="s">
        <v>10</v>
      </c>
      <c r="BHN1" s="2" t="s">
        <v>0</v>
      </c>
      <c r="BHO1" s="1" t="s">
        <v>1</v>
      </c>
      <c r="BHP1" s="1" t="s">
        <v>2</v>
      </c>
      <c r="BHQ1" s="2" t="s">
        <v>3</v>
      </c>
      <c r="BHR1" s="1" t="s">
        <v>4</v>
      </c>
      <c r="BHS1" s="1" t="s">
        <v>5</v>
      </c>
      <c r="BHT1" s="1" t="s">
        <v>6</v>
      </c>
      <c r="BHU1" s="1" t="s">
        <v>7</v>
      </c>
      <c r="BHV1" s="1" t="s">
        <v>8</v>
      </c>
      <c r="BHW1" s="1" t="s">
        <v>9</v>
      </c>
      <c r="BHX1" s="1" t="s">
        <v>10</v>
      </c>
      <c r="BHY1" s="2" t="s">
        <v>0</v>
      </c>
      <c r="BHZ1" s="1" t="s">
        <v>1</v>
      </c>
      <c r="BIA1" s="1" t="s">
        <v>2</v>
      </c>
      <c r="BIB1" s="2" t="s">
        <v>3</v>
      </c>
      <c r="BIC1" s="1" t="s">
        <v>4</v>
      </c>
      <c r="BID1" s="1" t="s">
        <v>5</v>
      </c>
      <c r="BIE1" s="1" t="s">
        <v>6</v>
      </c>
      <c r="BIF1" s="1" t="s">
        <v>7</v>
      </c>
      <c r="BIG1" s="1" t="s">
        <v>8</v>
      </c>
      <c r="BIH1" s="1" t="s">
        <v>9</v>
      </c>
      <c r="BII1" s="1" t="s">
        <v>10</v>
      </c>
      <c r="BIJ1" s="2" t="s">
        <v>0</v>
      </c>
      <c r="BIK1" s="1" t="s">
        <v>1</v>
      </c>
      <c r="BIL1" s="1" t="s">
        <v>2</v>
      </c>
      <c r="BIM1" s="2" t="s">
        <v>3</v>
      </c>
      <c r="BIN1" s="1" t="s">
        <v>4</v>
      </c>
      <c r="BIO1" s="1" t="s">
        <v>5</v>
      </c>
      <c r="BIP1" s="1" t="s">
        <v>6</v>
      </c>
      <c r="BIQ1" s="1" t="s">
        <v>7</v>
      </c>
      <c r="BIR1" s="1" t="s">
        <v>8</v>
      </c>
      <c r="BIS1" s="1" t="s">
        <v>9</v>
      </c>
      <c r="BIT1" s="1" t="s">
        <v>10</v>
      </c>
      <c r="BIU1" s="2" t="s">
        <v>0</v>
      </c>
      <c r="BIV1" s="1" t="s">
        <v>1</v>
      </c>
      <c r="BIW1" s="1" t="s">
        <v>2</v>
      </c>
      <c r="BIX1" s="2" t="s">
        <v>3</v>
      </c>
      <c r="BIY1" s="1" t="s">
        <v>4</v>
      </c>
      <c r="BIZ1" s="1" t="s">
        <v>5</v>
      </c>
      <c r="BJA1" s="1" t="s">
        <v>6</v>
      </c>
      <c r="BJB1" s="1" t="s">
        <v>7</v>
      </c>
      <c r="BJC1" s="1" t="s">
        <v>8</v>
      </c>
      <c r="BJD1" s="1" t="s">
        <v>9</v>
      </c>
      <c r="BJE1" s="1" t="s">
        <v>10</v>
      </c>
      <c r="BJF1" s="2" t="s">
        <v>0</v>
      </c>
      <c r="BJG1" s="1" t="s">
        <v>1</v>
      </c>
      <c r="BJH1" s="1" t="s">
        <v>2</v>
      </c>
      <c r="BJI1" s="2" t="s">
        <v>3</v>
      </c>
      <c r="BJJ1" s="1" t="s">
        <v>4</v>
      </c>
      <c r="BJK1" s="1" t="s">
        <v>5</v>
      </c>
      <c r="BJL1" s="1" t="s">
        <v>6</v>
      </c>
      <c r="BJM1" s="1" t="s">
        <v>7</v>
      </c>
      <c r="BJN1" s="1" t="s">
        <v>8</v>
      </c>
      <c r="BJO1" s="1" t="s">
        <v>9</v>
      </c>
      <c r="BJP1" s="1" t="s">
        <v>10</v>
      </c>
      <c r="BJQ1" s="2" t="s">
        <v>0</v>
      </c>
      <c r="BJR1" s="1" t="s">
        <v>1</v>
      </c>
      <c r="BJS1" s="1" t="s">
        <v>2</v>
      </c>
      <c r="BJT1" s="2" t="s">
        <v>3</v>
      </c>
      <c r="BJU1" s="1" t="s">
        <v>4</v>
      </c>
      <c r="BJV1" s="1" t="s">
        <v>5</v>
      </c>
      <c r="BJW1" s="1" t="s">
        <v>6</v>
      </c>
      <c r="BJX1" s="1" t="s">
        <v>7</v>
      </c>
      <c r="BJY1" s="1" t="s">
        <v>8</v>
      </c>
      <c r="BJZ1" s="1" t="s">
        <v>9</v>
      </c>
      <c r="BKA1" s="1" t="s">
        <v>10</v>
      </c>
      <c r="BKB1" s="2" t="s">
        <v>0</v>
      </c>
      <c r="BKC1" s="1" t="s">
        <v>1</v>
      </c>
      <c r="BKD1" s="1" t="s">
        <v>2</v>
      </c>
      <c r="BKE1" s="2" t="s">
        <v>3</v>
      </c>
      <c r="BKF1" s="1" t="s">
        <v>4</v>
      </c>
      <c r="BKG1" s="1" t="s">
        <v>5</v>
      </c>
      <c r="BKH1" s="1" t="s">
        <v>6</v>
      </c>
      <c r="BKI1" s="1" t="s">
        <v>7</v>
      </c>
      <c r="BKJ1" s="1" t="s">
        <v>8</v>
      </c>
      <c r="BKK1" s="1" t="s">
        <v>9</v>
      </c>
      <c r="BKL1" s="1" t="s">
        <v>10</v>
      </c>
      <c r="BKM1" s="2" t="s">
        <v>0</v>
      </c>
      <c r="BKN1" s="1" t="s">
        <v>1</v>
      </c>
      <c r="BKO1" s="1" t="s">
        <v>2</v>
      </c>
      <c r="BKP1" s="2" t="s">
        <v>3</v>
      </c>
      <c r="BKQ1" s="1" t="s">
        <v>4</v>
      </c>
      <c r="BKR1" s="1" t="s">
        <v>5</v>
      </c>
      <c r="BKS1" s="1" t="s">
        <v>6</v>
      </c>
      <c r="BKT1" s="1" t="s">
        <v>7</v>
      </c>
      <c r="BKU1" s="1" t="s">
        <v>8</v>
      </c>
      <c r="BKV1" s="1" t="s">
        <v>9</v>
      </c>
      <c r="BKW1" s="1" t="s">
        <v>10</v>
      </c>
      <c r="BKX1" s="2" t="s">
        <v>0</v>
      </c>
      <c r="BKY1" s="1" t="s">
        <v>1</v>
      </c>
      <c r="BKZ1" s="1" t="s">
        <v>2</v>
      </c>
      <c r="BLA1" s="2" t="s">
        <v>3</v>
      </c>
      <c r="BLB1" s="1" t="s">
        <v>4</v>
      </c>
      <c r="BLC1" s="1" t="s">
        <v>5</v>
      </c>
      <c r="BLD1" s="1" t="s">
        <v>6</v>
      </c>
      <c r="BLE1" s="1" t="s">
        <v>7</v>
      </c>
      <c r="BLF1" s="1" t="s">
        <v>8</v>
      </c>
      <c r="BLG1" s="1" t="s">
        <v>9</v>
      </c>
      <c r="BLH1" s="1" t="s">
        <v>10</v>
      </c>
      <c r="BLI1" s="2" t="s">
        <v>0</v>
      </c>
      <c r="BLJ1" s="1" t="s">
        <v>1</v>
      </c>
      <c r="BLK1" s="1" t="s">
        <v>2</v>
      </c>
      <c r="BLL1" s="2" t="s">
        <v>3</v>
      </c>
      <c r="BLM1" s="1" t="s">
        <v>4</v>
      </c>
      <c r="BLN1" s="1" t="s">
        <v>5</v>
      </c>
      <c r="BLO1" s="1" t="s">
        <v>6</v>
      </c>
      <c r="BLP1" s="1" t="s">
        <v>7</v>
      </c>
      <c r="BLQ1" s="1" t="s">
        <v>8</v>
      </c>
      <c r="BLR1" s="1" t="s">
        <v>9</v>
      </c>
      <c r="BLS1" s="1" t="s">
        <v>10</v>
      </c>
      <c r="BLT1" s="2" t="s">
        <v>0</v>
      </c>
      <c r="BLU1" s="1" t="s">
        <v>1</v>
      </c>
      <c r="BLV1" s="1" t="s">
        <v>2</v>
      </c>
      <c r="BLW1" s="2" t="s">
        <v>3</v>
      </c>
      <c r="BLX1" s="1" t="s">
        <v>4</v>
      </c>
      <c r="BLY1" s="1" t="s">
        <v>5</v>
      </c>
      <c r="BLZ1" s="1" t="s">
        <v>6</v>
      </c>
      <c r="BMA1" s="1" t="s">
        <v>7</v>
      </c>
      <c r="BMB1" s="1" t="s">
        <v>8</v>
      </c>
      <c r="BMC1" s="1" t="s">
        <v>9</v>
      </c>
      <c r="BMD1" s="1" t="s">
        <v>10</v>
      </c>
      <c r="BME1" s="2" t="s">
        <v>0</v>
      </c>
      <c r="BMF1" s="1" t="s">
        <v>1</v>
      </c>
      <c r="BMG1" s="1" t="s">
        <v>2</v>
      </c>
      <c r="BMH1" s="2" t="s">
        <v>3</v>
      </c>
      <c r="BMI1" s="1" t="s">
        <v>4</v>
      </c>
      <c r="BMJ1" s="1" t="s">
        <v>5</v>
      </c>
      <c r="BMK1" s="1" t="s">
        <v>6</v>
      </c>
      <c r="BML1" s="1" t="s">
        <v>7</v>
      </c>
      <c r="BMM1" s="1" t="s">
        <v>8</v>
      </c>
      <c r="BMN1" s="1" t="s">
        <v>9</v>
      </c>
      <c r="BMO1" s="1" t="s">
        <v>10</v>
      </c>
      <c r="BMP1" s="2" t="s">
        <v>0</v>
      </c>
      <c r="BMQ1" s="1" t="s">
        <v>1</v>
      </c>
      <c r="BMR1" s="1" t="s">
        <v>2</v>
      </c>
      <c r="BMS1" s="2" t="s">
        <v>3</v>
      </c>
      <c r="BMT1" s="1" t="s">
        <v>4</v>
      </c>
      <c r="BMU1" s="1" t="s">
        <v>5</v>
      </c>
      <c r="BMV1" s="1" t="s">
        <v>6</v>
      </c>
      <c r="BMW1" s="1" t="s">
        <v>7</v>
      </c>
      <c r="BMX1" s="1" t="s">
        <v>8</v>
      </c>
      <c r="BMY1" s="1" t="s">
        <v>9</v>
      </c>
      <c r="BMZ1" s="1" t="s">
        <v>10</v>
      </c>
      <c r="BNA1" s="2" t="s">
        <v>0</v>
      </c>
      <c r="BNB1" s="1" t="s">
        <v>1</v>
      </c>
      <c r="BNC1" s="1" t="s">
        <v>2</v>
      </c>
      <c r="BND1" s="2" t="s">
        <v>3</v>
      </c>
      <c r="BNE1" s="1" t="s">
        <v>4</v>
      </c>
      <c r="BNF1" s="1" t="s">
        <v>5</v>
      </c>
      <c r="BNG1" s="1" t="s">
        <v>6</v>
      </c>
      <c r="BNH1" s="1" t="s">
        <v>7</v>
      </c>
      <c r="BNI1" s="1" t="s">
        <v>8</v>
      </c>
      <c r="BNJ1" s="1" t="s">
        <v>9</v>
      </c>
      <c r="BNK1" s="1" t="s">
        <v>10</v>
      </c>
      <c r="BNL1" s="2" t="s">
        <v>0</v>
      </c>
      <c r="BNM1" s="1" t="s">
        <v>1</v>
      </c>
      <c r="BNN1" s="1" t="s">
        <v>2</v>
      </c>
      <c r="BNO1" s="2" t="s">
        <v>3</v>
      </c>
      <c r="BNP1" s="1" t="s">
        <v>4</v>
      </c>
      <c r="BNQ1" s="1" t="s">
        <v>5</v>
      </c>
      <c r="BNR1" s="1" t="s">
        <v>6</v>
      </c>
      <c r="BNS1" s="1" t="s">
        <v>7</v>
      </c>
      <c r="BNT1" s="1" t="s">
        <v>8</v>
      </c>
      <c r="BNU1" s="1" t="s">
        <v>9</v>
      </c>
      <c r="BNV1" s="1" t="s">
        <v>10</v>
      </c>
      <c r="BNW1" s="2" t="s">
        <v>0</v>
      </c>
      <c r="BNX1" s="1" t="s">
        <v>1</v>
      </c>
      <c r="BNY1" s="1" t="s">
        <v>2</v>
      </c>
      <c r="BNZ1" s="2" t="s">
        <v>3</v>
      </c>
      <c r="BOA1" s="1" t="s">
        <v>4</v>
      </c>
      <c r="BOB1" s="1" t="s">
        <v>5</v>
      </c>
      <c r="BOC1" s="1" t="s">
        <v>6</v>
      </c>
      <c r="BOD1" s="1" t="s">
        <v>7</v>
      </c>
      <c r="BOE1" s="1" t="s">
        <v>8</v>
      </c>
      <c r="BOF1" s="1" t="s">
        <v>9</v>
      </c>
      <c r="BOG1" s="1" t="s">
        <v>10</v>
      </c>
      <c r="BOH1" s="2" t="s">
        <v>0</v>
      </c>
      <c r="BOI1" s="1" t="s">
        <v>1</v>
      </c>
      <c r="BOJ1" s="1" t="s">
        <v>2</v>
      </c>
      <c r="BOK1" s="2" t="s">
        <v>3</v>
      </c>
      <c r="BOL1" s="1" t="s">
        <v>4</v>
      </c>
      <c r="BOM1" s="1" t="s">
        <v>5</v>
      </c>
      <c r="BON1" s="1" t="s">
        <v>6</v>
      </c>
      <c r="BOO1" s="1" t="s">
        <v>7</v>
      </c>
      <c r="BOP1" s="1" t="s">
        <v>8</v>
      </c>
      <c r="BOQ1" s="1" t="s">
        <v>9</v>
      </c>
      <c r="BOR1" s="1" t="s">
        <v>10</v>
      </c>
      <c r="BOS1" s="2" t="s">
        <v>0</v>
      </c>
      <c r="BOT1" s="1" t="s">
        <v>1</v>
      </c>
      <c r="BOU1" s="1" t="s">
        <v>2</v>
      </c>
      <c r="BOV1" s="2" t="s">
        <v>3</v>
      </c>
      <c r="BOW1" s="1" t="s">
        <v>4</v>
      </c>
      <c r="BOX1" s="1" t="s">
        <v>5</v>
      </c>
      <c r="BOY1" s="1" t="s">
        <v>6</v>
      </c>
      <c r="BOZ1" s="1" t="s">
        <v>7</v>
      </c>
      <c r="BPA1" s="1" t="s">
        <v>8</v>
      </c>
      <c r="BPB1" s="1" t="s">
        <v>9</v>
      </c>
      <c r="BPC1" s="1" t="s">
        <v>10</v>
      </c>
      <c r="BPD1" s="2" t="s">
        <v>0</v>
      </c>
      <c r="BPE1" s="1" t="s">
        <v>1</v>
      </c>
      <c r="BPF1" s="1" t="s">
        <v>2</v>
      </c>
      <c r="BPG1" s="2" t="s">
        <v>3</v>
      </c>
      <c r="BPH1" s="1" t="s">
        <v>4</v>
      </c>
      <c r="BPI1" s="1" t="s">
        <v>5</v>
      </c>
      <c r="BPJ1" s="1" t="s">
        <v>6</v>
      </c>
      <c r="BPK1" s="1" t="s">
        <v>7</v>
      </c>
      <c r="BPL1" s="1" t="s">
        <v>8</v>
      </c>
      <c r="BPM1" s="1" t="s">
        <v>9</v>
      </c>
      <c r="BPN1" s="1" t="s">
        <v>10</v>
      </c>
      <c r="BPO1" s="2" t="s">
        <v>0</v>
      </c>
      <c r="BPP1" s="1" t="s">
        <v>1</v>
      </c>
      <c r="BPQ1" s="1" t="s">
        <v>2</v>
      </c>
      <c r="BPR1" s="2" t="s">
        <v>3</v>
      </c>
      <c r="BPS1" s="1" t="s">
        <v>4</v>
      </c>
      <c r="BPT1" s="1" t="s">
        <v>5</v>
      </c>
      <c r="BPU1" s="1" t="s">
        <v>6</v>
      </c>
      <c r="BPV1" s="1" t="s">
        <v>7</v>
      </c>
      <c r="BPW1" s="1" t="s">
        <v>8</v>
      </c>
      <c r="BPX1" s="1" t="s">
        <v>9</v>
      </c>
      <c r="BPY1" s="1" t="s">
        <v>10</v>
      </c>
      <c r="BPZ1" s="2" t="s">
        <v>0</v>
      </c>
      <c r="BQA1" s="1" t="s">
        <v>1</v>
      </c>
      <c r="BQB1" s="1" t="s">
        <v>2</v>
      </c>
      <c r="BQC1" s="2" t="s">
        <v>3</v>
      </c>
      <c r="BQD1" s="1" t="s">
        <v>4</v>
      </c>
      <c r="BQE1" s="1" t="s">
        <v>5</v>
      </c>
      <c r="BQF1" s="1" t="s">
        <v>6</v>
      </c>
      <c r="BQG1" s="1" t="s">
        <v>7</v>
      </c>
      <c r="BQH1" s="1" t="s">
        <v>8</v>
      </c>
      <c r="BQI1" s="1" t="s">
        <v>9</v>
      </c>
      <c r="BQJ1" s="1" t="s">
        <v>10</v>
      </c>
      <c r="BQK1" s="2" t="s">
        <v>0</v>
      </c>
      <c r="BQL1" s="1" t="s">
        <v>1</v>
      </c>
      <c r="BQM1" s="1" t="s">
        <v>2</v>
      </c>
      <c r="BQN1" s="2" t="s">
        <v>3</v>
      </c>
      <c r="BQO1" s="1" t="s">
        <v>4</v>
      </c>
      <c r="BQP1" s="1" t="s">
        <v>5</v>
      </c>
      <c r="BQQ1" s="1" t="s">
        <v>6</v>
      </c>
      <c r="BQR1" s="1" t="s">
        <v>7</v>
      </c>
      <c r="BQS1" s="1" t="s">
        <v>8</v>
      </c>
      <c r="BQT1" s="1" t="s">
        <v>9</v>
      </c>
      <c r="BQU1" s="1" t="s">
        <v>10</v>
      </c>
      <c r="BQV1" s="2" t="s">
        <v>0</v>
      </c>
      <c r="BQW1" s="1" t="s">
        <v>1</v>
      </c>
      <c r="BQX1" s="1" t="s">
        <v>2</v>
      </c>
      <c r="BQY1" s="2" t="s">
        <v>3</v>
      </c>
      <c r="BQZ1" s="1" t="s">
        <v>4</v>
      </c>
      <c r="BRA1" s="1" t="s">
        <v>5</v>
      </c>
      <c r="BRB1" s="1" t="s">
        <v>6</v>
      </c>
      <c r="BRC1" s="1" t="s">
        <v>7</v>
      </c>
      <c r="BRD1" s="1" t="s">
        <v>8</v>
      </c>
      <c r="BRE1" s="1" t="s">
        <v>9</v>
      </c>
      <c r="BRF1" s="1" t="s">
        <v>10</v>
      </c>
      <c r="BRG1" s="2" t="s">
        <v>0</v>
      </c>
      <c r="BRH1" s="1" t="s">
        <v>1</v>
      </c>
      <c r="BRI1" s="1" t="s">
        <v>2</v>
      </c>
      <c r="BRJ1" s="2" t="s">
        <v>3</v>
      </c>
      <c r="BRK1" s="1" t="s">
        <v>4</v>
      </c>
      <c r="BRL1" s="1" t="s">
        <v>5</v>
      </c>
      <c r="BRM1" s="1" t="s">
        <v>6</v>
      </c>
      <c r="BRN1" s="1" t="s">
        <v>7</v>
      </c>
      <c r="BRO1" s="1" t="s">
        <v>8</v>
      </c>
      <c r="BRP1" s="1" t="s">
        <v>9</v>
      </c>
      <c r="BRQ1" s="1" t="s">
        <v>10</v>
      </c>
      <c r="BRR1" s="2" t="s">
        <v>0</v>
      </c>
      <c r="BRS1" s="1" t="s">
        <v>1</v>
      </c>
      <c r="BRT1" s="1" t="s">
        <v>2</v>
      </c>
      <c r="BRU1" s="2" t="s">
        <v>3</v>
      </c>
      <c r="BRV1" s="1" t="s">
        <v>4</v>
      </c>
      <c r="BRW1" s="1" t="s">
        <v>5</v>
      </c>
      <c r="BRX1" s="1" t="s">
        <v>6</v>
      </c>
      <c r="BRY1" s="1" t="s">
        <v>7</v>
      </c>
      <c r="BRZ1" s="1" t="s">
        <v>8</v>
      </c>
      <c r="BSA1" s="1" t="s">
        <v>9</v>
      </c>
      <c r="BSB1" s="1" t="s">
        <v>10</v>
      </c>
      <c r="BSC1" s="2" t="s">
        <v>0</v>
      </c>
      <c r="BSD1" s="1" t="s">
        <v>1</v>
      </c>
      <c r="BSE1" s="1" t="s">
        <v>2</v>
      </c>
      <c r="BSF1" s="2" t="s">
        <v>3</v>
      </c>
      <c r="BSG1" s="1" t="s">
        <v>4</v>
      </c>
      <c r="BSH1" s="1" t="s">
        <v>5</v>
      </c>
      <c r="BSI1" s="1" t="s">
        <v>6</v>
      </c>
      <c r="BSJ1" s="1" t="s">
        <v>7</v>
      </c>
      <c r="BSK1" s="1" t="s">
        <v>8</v>
      </c>
      <c r="BSL1" s="1" t="s">
        <v>9</v>
      </c>
      <c r="BSM1" s="1" t="s">
        <v>10</v>
      </c>
      <c r="BSN1" s="2" t="s">
        <v>0</v>
      </c>
      <c r="BSO1" s="1" t="s">
        <v>1</v>
      </c>
      <c r="BSP1" s="1" t="s">
        <v>2</v>
      </c>
      <c r="BSQ1" s="2" t="s">
        <v>3</v>
      </c>
      <c r="BSR1" s="1" t="s">
        <v>4</v>
      </c>
      <c r="BSS1" s="1" t="s">
        <v>5</v>
      </c>
      <c r="BST1" s="1" t="s">
        <v>6</v>
      </c>
      <c r="BSU1" s="1" t="s">
        <v>7</v>
      </c>
      <c r="BSV1" s="1" t="s">
        <v>8</v>
      </c>
      <c r="BSW1" s="1" t="s">
        <v>9</v>
      </c>
      <c r="BSX1" s="1" t="s">
        <v>10</v>
      </c>
      <c r="BSY1" s="2" t="s">
        <v>0</v>
      </c>
      <c r="BSZ1" s="1" t="s">
        <v>1</v>
      </c>
      <c r="BTA1" s="1" t="s">
        <v>2</v>
      </c>
      <c r="BTB1" s="2" t="s">
        <v>3</v>
      </c>
      <c r="BTC1" s="1" t="s">
        <v>4</v>
      </c>
      <c r="BTD1" s="1" t="s">
        <v>5</v>
      </c>
      <c r="BTE1" s="1" t="s">
        <v>6</v>
      </c>
      <c r="BTF1" s="1" t="s">
        <v>7</v>
      </c>
      <c r="BTG1" s="1" t="s">
        <v>8</v>
      </c>
      <c r="BTH1" s="1" t="s">
        <v>9</v>
      </c>
      <c r="BTI1" s="1" t="s">
        <v>10</v>
      </c>
      <c r="BTJ1" s="2" t="s">
        <v>0</v>
      </c>
      <c r="BTK1" s="1" t="s">
        <v>1</v>
      </c>
      <c r="BTL1" s="1" t="s">
        <v>2</v>
      </c>
      <c r="BTM1" s="2" t="s">
        <v>3</v>
      </c>
      <c r="BTN1" s="1" t="s">
        <v>4</v>
      </c>
      <c r="BTO1" s="1" t="s">
        <v>5</v>
      </c>
      <c r="BTP1" s="1" t="s">
        <v>6</v>
      </c>
      <c r="BTQ1" s="1" t="s">
        <v>7</v>
      </c>
      <c r="BTR1" s="1" t="s">
        <v>8</v>
      </c>
      <c r="BTS1" s="1" t="s">
        <v>9</v>
      </c>
      <c r="BTT1" s="1" t="s">
        <v>10</v>
      </c>
      <c r="BTU1" s="2" t="s">
        <v>0</v>
      </c>
      <c r="BTV1" s="1" t="s">
        <v>1</v>
      </c>
      <c r="BTW1" s="1" t="s">
        <v>2</v>
      </c>
      <c r="BTX1" s="2" t="s">
        <v>3</v>
      </c>
      <c r="BTY1" s="1" t="s">
        <v>4</v>
      </c>
      <c r="BTZ1" s="1" t="s">
        <v>5</v>
      </c>
      <c r="BUA1" s="1" t="s">
        <v>6</v>
      </c>
      <c r="BUB1" s="1" t="s">
        <v>7</v>
      </c>
      <c r="BUC1" s="1" t="s">
        <v>8</v>
      </c>
      <c r="BUD1" s="1" t="s">
        <v>9</v>
      </c>
      <c r="BUE1" s="1" t="s">
        <v>10</v>
      </c>
      <c r="BUF1" s="1" t="s">
        <v>0</v>
      </c>
      <c r="BUG1" s="1" t="s">
        <v>1</v>
      </c>
      <c r="BUH1" s="1" t="s">
        <v>2</v>
      </c>
      <c r="BUI1" s="1" t="s">
        <v>3</v>
      </c>
      <c r="BUJ1" s="1" t="s">
        <v>4</v>
      </c>
      <c r="BUK1" s="1" t="s">
        <v>5</v>
      </c>
      <c r="BUL1" s="1" t="s">
        <v>6</v>
      </c>
      <c r="BUM1" s="1" t="s">
        <v>7</v>
      </c>
      <c r="BUN1" s="1" t="s">
        <v>8</v>
      </c>
      <c r="BUO1" s="1" t="s">
        <v>9</v>
      </c>
      <c r="BUP1" s="1" t="s">
        <v>10</v>
      </c>
      <c r="BUQ1" s="1" t="s">
        <v>0</v>
      </c>
      <c r="BUR1" s="1" t="s">
        <v>1</v>
      </c>
      <c r="BUS1" s="1" t="s">
        <v>2</v>
      </c>
      <c r="BUT1" s="1" t="s">
        <v>3</v>
      </c>
      <c r="BUU1" s="1" t="s">
        <v>4</v>
      </c>
      <c r="BUV1" s="1" t="s">
        <v>5</v>
      </c>
      <c r="BUW1" s="1" t="s">
        <v>6</v>
      </c>
      <c r="BUX1" s="1" t="s">
        <v>7</v>
      </c>
      <c r="BUY1" s="1" t="s">
        <v>8</v>
      </c>
      <c r="BUZ1" s="1" t="s">
        <v>9</v>
      </c>
      <c r="BVA1" s="1" t="s">
        <v>10</v>
      </c>
      <c r="BVB1" s="1" t="s">
        <v>0</v>
      </c>
      <c r="BVC1" s="1" t="s">
        <v>1</v>
      </c>
      <c r="BVD1" s="1" t="s">
        <v>2</v>
      </c>
      <c r="BVE1" s="1" t="s">
        <v>3</v>
      </c>
      <c r="BVF1" s="1" t="s">
        <v>4</v>
      </c>
      <c r="BVG1" s="1" t="s">
        <v>5</v>
      </c>
      <c r="BVH1" s="1" t="s">
        <v>6</v>
      </c>
      <c r="BVI1" s="1" t="s">
        <v>7</v>
      </c>
      <c r="BVJ1" s="1" t="s">
        <v>8</v>
      </c>
      <c r="BVK1" s="1" t="s">
        <v>9</v>
      </c>
      <c r="BVL1" s="1" t="s">
        <v>10</v>
      </c>
      <c r="BVM1" s="1" t="s">
        <v>0</v>
      </c>
      <c r="BVN1" s="1" t="s">
        <v>1</v>
      </c>
      <c r="BVO1" s="1" t="s">
        <v>2</v>
      </c>
      <c r="BVP1" s="1" t="s">
        <v>3</v>
      </c>
      <c r="BVQ1" s="1" t="s">
        <v>4</v>
      </c>
      <c r="BVR1" s="1" t="s">
        <v>5</v>
      </c>
      <c r="BVS1" s="1" t="s">
        <v>6</v>
      </c>
      <c r="BVT1" s="1" t="s">
        <v>7</v>
      </c>
      <c r="BVU1" s="1" t="s">
        <v>8</v>
      </c>
      <c r="BVV1" s="1" t="s">
        <v>9</v>
      </c>
      <c r="BVW1" s="1" t="s">
        <v>10</v>
      </c>
      <c r="BVX1" s="1" t="s">
        <v>0</v>
      </c>
      <c r="BVY1" s="1" t="s">
        <v>1</v>
      </c>
      <c r="BVZ1" s="1" t="s">
        <v>2</v>
      </c>
      <c r="BWA1" s="1" t="s">
        <v>3</v>
      </c>
      <c r="BWB1" s="1" t="s">
        <v>4</v>
      </c>
      <c r="BWC1" s="1" t="s">
        <v>5</v>
      </c>
      <c r="BWD1" s="1" t="s">
        <v>6</v>
      </c>
      <c r="BWE1" s="1" t="s">
        <v>7</v>
      </c>
      <c r="BWF1" s="1" t="s">
        <v>8</v>
      </c>
      <c r="BWG1" s="1" t="s">
        <v>9</v>
      </c>
      <c r="BWH1" s="1" t="s">
        <v>10</v>
      </c>
      <c r="BWI1" s="1" t="s">
        <v>0</v>
      </c>
      <c r="BWJ1" s="1" t="s">
        <v>1</v>
      </c>
      <c r="BWK1" s="1" t="s">
        <v>2</v>
      </c>
      <c r="BWL1" s="1" t="s">
        <v>3</v>
      </c>
      <c r="BWM1" s="1" t="s">
        <v>4</v>
      </c>
      <c r="BWN1" s="1" t="s">
        <v>5</v>
      </c>
      <c r="BWO1" s="1" t="s">
        <v>6</v>
      </c>
      <c r="BWP1" s="1" t="s">
        <v>7</v>
      </c>
      <c r="BWQ1" s="1" t="s">
        <v>8</v>
      </c>
      <c r="BWR1" s="1" t="s">
        <v>9</v>
      </c>
      <c r="BWS1" s="1" t="s">
        <v>10</v>
      </c>
      <c r="BWT1" s="1" t="s">
        <v>0</v>
      </c>
      <c r="BWU1" s="1" t="s">
        <v>1</v>
      </c>
      <c r="BWV1" s="1" t="s">
        <v>2</v>
      </c>
      <c r="BWW1" s="1" t="s">
        <v>3</v>
      </c>
      <c r="BWX1" s="1" t="s">
        <v>4</v>
      </c>
      <c r="BWY1" s="1" t="s">
        <v>5</v>
      </c>
      <c r="BWZ1" s="1" t="s">
        <v>6</v>
      </c>
      <c r="BXA1" s="1" t="s">
        <v>7</v>
      </c>
      <c r="BXB1" s="1" t="s">
        <v>8</v>
      </c>
      <c r="BXC1" s="1" t="s">
        <v>9</v>
      </c>
      <c r="BXD1" s="1" t="s">
        <v>10</v>
      </c>
      <c r="BXE1" s="1" t="s">
        <v>0</v>
      </c>
      <c r="BXF1" s="1" t="s">
        <v>1</v>
      </c>
      <c r="BXG1" s="1" t="s">
        <v>2</v>
      </c>
      <c r="BXH1" s="1" t="s">
        <v>3</v>
      </c>
      <c r="BXI1" s="1" t="s">
        <v>4</v>
      </c>
      <c r="BXJ1" s="1" t="s">
        <v>5</v>
      </c>
      <c r="BXK1" s="1" t="s">
        <v>6</v>
      </c>
      <c r="BXL1" s="1" t="s">
        <v>7</v>
      </c>
      <c r="BXM1" s="1" t="s">
        <v>8</v>
      </c>
      <c r="BXN1" s="1" t="s">
        <v>9</v>
      </c>
      <c r="BXO1" s="1" t="s">
        <v>10</v>
      </c>
      <c r="BXP1" s="1" t="s">
        <v>0</v>
      </c>
      <c r="BXQ1" s="1" t="s">
        <v>1</v>
      </c>
      <c r="BXR1" s="1" t="s">
        <v>2</v>
      </c>
      <c r="BXS1" s="1" t="s">
        <v>3</v>
      </c>
      <c r="BXT1" s="1" t="s">
        <v>4</v>
      </c>
      <c r="BXU1" s="1" t="s">
        <v>5</v>
      </c>
      <c r="BXV1" s="1" t="s">
        <v>6</v>
      </c>
      <c r="BXW1" s="1" t="s">
        <v>7</v>
      </c>
      <c r="BXX1" s="1" t="s">
        <v>8</v>
      </c>
      <c r="BXY1" s="1" t="s">
        <v>9</v>
      </c>
      <c r="BXZ1" s="1" t="s">
        <v>10</v>
      </c>
      <c r="BYA1" s="1" t="s">
        <v>0</v>
      </c>
      <c r="BYB1" s="1" t="s">
        <v>1</v>
      </c>
      <c r="BYC1" s="1" t="s">
        <v>2</v>
      </c>
      <c r="BYD1" s="1" t="s">
        <v>3</v>
      </c>
      <c r="BYE1" s="1" t="s">
        <v>4</v>
      </c>
      <c r="BYF1" s="1" t="s">
        <v>5</v>
      </c>
      <c r="BYG1" s="1" t="s">
        <v>6</v>
      </c>
      <c r="BYH1" s="1" t="s">
        <v>7</v>
      </c>
      <c r="BYI1" s="1" t="s">
        <v>8</v>
      </c>
      <c r="BYJ1" s="1" t="s">
        <v>9</v>
      </c>
      <c r="BYK1" s="1" t="s">
        <v>10</v>
      </c>
      <c r="BYL1" s="1" t="s">
        <v>0</v>
      </c>
      <c r="BYM1" s="1" t="s">
        <v>1</v>
      </c>
      <c r="BYN1" s="1" t="s">
        <v>2</v>
      </c>
      <c r="BYO1" s="1" t="s">
        <v>3</v>
      </c>
      <c r="BYP1" s="1" t="s">
        <v>4</v>
      </c>
      <c r="BYQ1" s="1" t="s">
        <v>5</v>
      </c>
      <c r="BYR1" s="1" t="s">
        <v>6</v>
      </c>
      <c r="BYS1" s="1" t="s">
        <v>7</v>
      </c>
      <c r="BYT1" s="1" t="s">
        <v>8</v>
      </c>
      <c r="BYU1" s="1" t="s">
        <v>9</v>
      </c>
      <c r="BYV1" s="1" t="s">
        <v>10</v>
      </c>
      <c r="BYW1" s="1" t="s">
        <v>0</v>
      </c>
      <c r="BYX1" s="1" t="s">
        <v>1</v>
      </c>
      <c r="BYY1" s="1" t="s">
        <v>2</v>
      </c>
      <c r="BYZ1" s="1" t="s">
        <v>3</v>
      </c>
      <c r="BZA1" s="1" t="s">
        <v>4</v>
      </c>
      <c r="BZB1" s="1" t="s">
        <v>5</v>
      </c>
      <c r="BZC1" s="1" t="s">
        <v>6</v>
      </c>
      <c r="BZD1" s="1" t="s">
        <v>7</v>
      </c>
      <c r="BZE1" s="1" t="s">
        <v>8</v>
      </c>
      <c r="BZF1" s="1" t="s">
        <v>9</v>
      </c>
      <c r="BZG1" s="1" t="s">
        <v>10</v>
      </c>
      <c r="BZH1" s="1" t="s">
        <v>0</v>
      </c>
      <c r="BZI1" s="1" t="s">
        <v>1</v>
      </c>
      <c r="BZJ1" s="1" t="s">
        <v>2</v>
      </c>
      <c r="BZK1" s="1" t="s">
        <v>3</v>
      </c>
      <c r="BZL1" s="1" t="s">
        <v>4</v>
      </c>
      <c r="BZM1" s="1" t="s">
        <v>5</v>
      </c>
      <c r="BZN1" s="1" t="s">
        <v>6</v>
      </c>
      <c r="BZO1" s="1" t="s">
        <v>7</v>
      </c>
      <c r="BZP1" s="1" t="s">
        <v>8</v>
      </c>
      <c r="BZQ1" s="1" t="s">
        <v>9</v>
      </c>
      <c r="BZR1" s="1" t="s">
        <v>10</v>
      </c>
      <c r="BZS1" s="1" t="s">
        <v>0</v>
      </c>
      <c r="BZT1" s="1" t="s">
        <v>1</v>
      </c>
      <c r="BZU1" s="1" t="s">
        <v>2</v>
      </c>
      <c r="BZV1" s="1" t="s">
        <v>3</v>
      </c>
      <c r="BZW1" s="1" t="s">
        <v>4</v>
      </c>
      <c r="BZX1" s="1" t="s">
        <v>5</v>
      </c>
      <c r="BZY1" s="1" t="s">
        <v>6</v>
      </c>
      <c r="BZZ1" s="1" t="s">
        <v>7</v>
      </c>
      <c r="CAA1" s="1" t="s">
        <v>8</v>
      </c>
      <c r="CAB1" s="1" t="s">
        <v>9</v>
      </c>
      <c r="CAC1" s="1" t="s">
        <v>10</v>
      </c>
      <c r="CAD1" s="1" t="s">
        <v>0</v>
      </c>
      <c r="CAE1" s="1" t="s">
        <v>1</v>
      </c>
      <c r="CAF1" s="1" t="s">
        <v>2</v>
      </c>
      <c r="CAG1" s="1" t="s">
        <v>3</v>
      </c>
      <c r="CAH1" s="1" t="s">
        <v>4</v>
      </c>
      <c r="CAI1" s="1" t="s">
        <v>5</v>
      </c>
      <c r="CAJ1" s="1" t="s">
        <v>6</v>
      </c>
      <c r="CAK1" s="1" t="s">
        <v>7</v>
      </c>
      <c r="CAL1" s="1" t="s">
        <v>8</v>
      </c>
      <c r="CAM1" s="1" t="s">
        <v>9</v>
      </c>
      <c r="CAN1" s="1" t="s">
        <v>10</v>
      </c>
      <c r="CAO1" s="1" t="s">
        <v>0</v>
      </c>
      <c r="CAP1" s="1" t="s">
        <v>1</v>
      </c>
      <c r="CAQ1" s="1" t="s">
        <v>2</v>
      </c>
      <c r="CAR1" s="1" t="s">
        <v>3</v>
      </c>
      <c r="CAS1" s="1" t="s">
        <v>4</v>
      </c>
      <c r="CAT1" s="1" t="s">
        <v>5</v>
      </c>
      <c r="CAU1" s="1" t="s">
        <v>6</v>
      </c>
      <c r="CAV1" s="1" t="s">
        <v>7</v>
      </c>
      <c r="CAW1" s="1" t="s">
        <v>8</v>
      </c>
      <c r="CAX1" s="1" t="s">
        <v>9</v>
      </c>
      <c r="CAY1" s="1" t="s">
        <v>10</v>
      </c>
      <c r="CAZ1" s="1" t="s">
        <v>0</v>
      </c>
      <c r="CBA1" s="1" t="s">
        <v>1</v>
      </c>
      <c r="CBB1" s="1" t="s">
        <v>2</v>
      </c>
      <c r="CBC1" s="1" t="s">
        <v>3</v>
      </c>
      <c r="CBD1" s="1" t="s">
        <v>4</v>
      </c>
      <c r="CBE1" s="1" t="s">
        <v>5</v>
      </c>
      <c r="CBF1" s="1" t="s">
        <v>6</v>
      </c>
      <c r="CBG1" s="1" t="s">
        <v>7</v>
      </c>
      <c r="CBH1" s="1" t="s">
        <v>8</v>
      </c>
      <c r="CBI1" s="1" t="s">
        <v>9</v>
      </c>
      <c r="CBJ1" s="1" t="s">
        <v>10</v>
      </c>
      <c r="CBK1" s="1" t="s">
        <v>0</v>
      </c>
      <c r="CBL1" s="1" t="s">
        <v>1</v>
      </c>
      <c r="CBM1" s="1" t="s">
        <v>2</v>
      </c>
      <c r="CBN1" s="1" t="s">
        <v>3</v>
      </c>
      <c r="CBO1" s="1" t="s">
        <v>4</v>
      </c>
      <c r="CBP1" s="1" t="s">
        <v>5</v>
      </c>
      <c r="CBQ1" s="1" t="s">
        <v>6</v>
      </c>
      <c r="CBR1" s="1" t="s">
        <v>7</v>
      </c>
      <c r="CBS1" s="1" t="s">
        <v>8</v>
      </c>
      <c r="CBT1" s="1" t="s">
        <v>9</v>
      </c>
      <c r="CBU1" s="1" t="s">
        <v>10</v>
      </c>
      <c r="CBV1" s="1" t="s">
        <v>0</v>
      </c>
      <c r="CBW1" s="1" t="s">
        <v>1</v>
      </c>
      <c r="CBX1" s="1" t="s">
        <v>2</v>
      </c>
      <c r="CBY1" s="1" t="s">
        <v>3</v>
      </c>
      <c r="CBZ1" s="1" t="s">
        <v>4</v>
      </c>
      <c r="CCA1" s="1" t="s">
        <v>5</v>
      </c>
      <c r="CCB1" s="1" t="s">
        <v>6</v>
      </c>
      <c r="CCC1" s="1" t="s">
        <v>7</v>
      </c>
      <c r="CCD1" s="1" t="s">
        <v>8</v>
      </c>
      <c r="CCE1" s="1" t="s">
        <v>9</v>
      </c>
      <c r="CCF1" s="1" t="s">
        <v>10</v>
      </c>
      <c r="CCG1" s="1" t="s">
        <v>0</v>
      </c>
      <c r="CCH1" s="1" t="s">
        <v>1</v>
      </c>
      <c r="CCI1" s="1" t="s">
        <v>2</v>
      </c>
      <c r="CCJ1" s="1" t="s">
        <v>3</v>
      </c>
      <c r="CCK1" s="1" t="s">
        <v>4</v>
      </c>
      <c r="CCL1" s="1" t="s">
        <v>5</v>
      </c>
      <c r="CCM1" s="1" t="s">
        <v>6</v>
      </c>
      <c r="CCN1" s="1" t="s">
        <v>7</v>
      </c>
      <c r="CCO1" s="1" t="s">
        <v>8</v>
      </c>
      <c r="CCP1" s="1" t="s">
        <v>9</v>
      </c>
      <c r="CCQ1" s="1" t="s">
        <v>10</v>
      </c>
      <c r="CCR1" s="1" t="s">
        <v>0</v>
      </c>
      <c r="CCS1" s="1" t="s">
        <v>1</v>
      </c>
      <c r="CCT1" s="1" t="s">
        <v>2</v>
      </c>
      <c r="CCU1" s="1" t="s">
        <v>3</v>
      </c>
      <c r="CCV1" s="1" t="s">
        <v>4</v>
      </c>
      <c r="CCW1" s="1" t="s">
        <v>5</v>
      </c>
      <c r="CCX1" s="1" t="s">
        <v>6</v>
      </c>
      <c r="CCY1" s="1" t="s">
        <v>7</v>
      </c>
      <c r="CCZ1" s="1" t="s">
        <v>8</v>
      </c>
      <c r="CDA1" s="1" t="s">
        <v>9</v>
      </c>
      <c r="CDB1" s="1" t="s">
        <v>10</v>
      </c>
      <c r="CDC1" s="1" t="s">
        <v>0</v>
      </c>
      <c r="CDD1" s="1" t="s">
        <v>1</v>
      </c>
      <c r="CDE1" s="1" t="s">
        <v>2</v>
      </c>
      <c r="CDF1" s="1" t="s">
        <v>3</v>
      </c>
      <c r="CDG1" s="1" t="s">
        <v>4</v>
      </c>
      <c r="CDH1" s="1" t="s">
        <v>5</v>
      </c>
      <c r="CDI1" s="1" t="s">
        <v>6</v>
      </c>
      <c r="CDJ1" s="1" t="s">
        <v>7</v>
      </c>
      <c r="CDK1" s="1" t="s">
        <v>8</v>
      </c>
      <c r="CDL1" s="1" t="s">
        <v>9</v>
      </c>
      <c r="CDM1" s="1" t="s">
        <v>10</v>
      </c>
      <c r="CDN1" s="1" t="s">
        <v>0</v>
      </c>
      <c r="CDO1" s="1" t="s">
        <v>1</v>
      </c>
      <c r="CDP1" s="1" t="s">
        <v>2</v>
      </c>
      <c r="CDQ1" s="1" t="s">
        <v>3</v>
      </c>
      <c r="CDR1" s="1" t="s">
        <v>4</v>
      </c>
      <c r="CDS1" s="1" t="s">
        <v>5</v>
      </c>
      <c r="CDT1" s="1" t="s">
        <v>6</v>
      </c>
      <c r="CDU1" s="1" t="s">
        <v>7</v>
      </c>
      <c r="CDV1" s="1" t="s">
        <v>8</v>
      </c>
      <c r="CDW1" s="1" t="s">
        <v>9</v>
      </c>
      <c r="CDX1" s="1" t="s">
        <v>10</v>
      </c>
      <c r="CDY1" s="1" t="s">
        <v>0</v>
      </c>
      <c r="CDZ1" s="1" t="s">
        <v>1</v>
      </c>
      <c r="CEA1" s="1" t="s">
        <v>2</v>
      </c>
      <c r="CEB1" s="1" t="s">
        <v>3</v>
      </c>
      <c r="CEC1" s="1" t="s">
        <v>4</v>
      </c>
      <c r="CED1" s="1" t="s">
        <v>5</v>
      </c>
      <c r="CEE1" s="1" t="s">
        <v>6</v>
      </c>
      <c r="CEF1" s="1" t="s">
        <v>7</v>
      </c>
      <c r="CEG1" s="1" t="s">
        <v>8</v>
      </c>
      <c r="CEH1" s="1" t="s">
        <v>9</v>
      </c>
      <c r="CEI1" s="1" t="s">
        <v>10</v>
      </c>
      <c r="CEJ1" s="1" t="s">
        <v>0</v>
      </c>
      <c r="CEK1" s="1" t="s">
        <v>1</v>
      </c>
      <c r="CEL1" s="1" t="s">
        <v>2</v>
      </c>
      <c r="CEM1" s="1" t="s">
        <v>3</v>
      </c>
      <c r="CEN1" s="1" t="s">
        <v>4</v>
      </c>
      <c r="CEO1" s="1" t="s">
        <v>5</v>
      </c>
      <c r="CEP1" s="1" t="s">
        <v>6</v>
      </c>
      <c r="CEQ1" s="1" t="s">
        <v>7</v>
      </c>
      <c r="CER1" s="1" t="s">
        <v>8</v>
      </c>
      <c r="CES1" s="1" t="s">
        <v>9</v>
      </c>
      <c r="CET1" s="1" t="s">
        <v>10</v>
      </c>
      <c r="CEU1" s="1" t="s">
        <v>0</v>
      </c>
      <c r="CEV1" s="1" t="s">
        <v>1</v>
      </c>
      <c r="CEW1" s="1" t="s">
        <v>2</v>
      </c>
      <c r="CEX1" s="1" t="s">
        <v>3</v>
      </c>
      <c r="CEY1" s="1" t="s">
        <v>4</v>
      </c>
      <c r="CEZ1" s="1" t="s">
        <v>5</v>
      </c>
      <c r="CFA1" s="1" t="s">
        <v>6</v>
      </c>
      <c r="CFB1" s="1" t="s">
        <v>7</v>
      </c>
      <c r="CFC1" s="1" t="s">
        <v>8</v>
      </c>
      <c r="CFD1" s="1" t="s">
        <v>9</v>
      </c>
      <c r="CFE1" s="1" t="s">
        <v>10</v>
      </c>
      <c r="CFF1" s="1" t="s">
        <v>0</v>
      </c>
      <c r="CFG1" s="1" t="s">
        <v>1</v>
      </c>
      <c r="CFH1" s="1" t="s">
        <v>2</v>
      </c>
      <c r="CFI1" s="1" t="s">
        <v>3</v>
      </c>
      <c r="CFJ1" s="1" t="s">
        <v>4</v>
      </c>
      <c r="CFK1" s="1" t="s">
        <v>5</v>
      </c>
      <c r="CFL1" s="1" t="s">
        <v>6</v>
      </c>
      <c r="CFM1" s="1" t="s">
        <v>7</v>
      </c>
      <c r="CFN1" s="1" t="s">
        <v>8</v>
      </c>
      <c r="CFO1" s="1" t="s">
        <v>9</v>
      </c>
      <c r="CFP1" s="1" t="s">
        <v>10</v>
      </c>
      <c r="CFQ1" s="1" t="s">
        <v>0</v>
      </c>
      <c r="CFR1" s="1" t="s">
        <v>1</v>
      </c>
      <c r="CFS1" s="1" t="s">
        <v>2</v>
      </c>
      <c r="CFT1" s="1" t="s">
        <v>3</v>
      </c>
      <c r="CFU1" s="1" t="s">
        <v>4</v>
      </c>
      <c r="CFV1" s="1" t="s">
        <v>5</v>
      </c>
      <c r="CFW1" s="1" t="s">
        <v>6</v>
      </c>
      <c r="CFX1" s="1" t="s">
        <v>7</v>
      </c>
      <c r="CFY1" s="1" t="s">
        <v>8</v>
      </c>
      <c r="CFZ1" s="1" t="s">
        <v>9</v>
      </c>
      <c r="CGA1" s="1" t="s">
        <v>10</v>
      </c>
      <c r="CGB1" s="1" t="s">
        <v>0</v>
      </c>
      <c r="CGC1" s="1" t="s">
        <v>1</v>
      </c>
      <c r="CGD1" s="1" t="s">
        <v>2</v>
      </c>
      <c r="CGE1" s="1" t="s">
        <v>3</v>
      </c>
      <c r="CGF1" s="1" t="s">
        <v>4</v>
      </c>
      <c r="CGG1" s="1" t="s">
        <v>5</v>
      </c>
      <c r="CGH1" s="1" t="s">
        <v>6</v>
      </c>
      <c r="CGI1" s="1" t="s">
        <v>7</v>
      </c>
      <c r="CGJ1" s="1" t="s">
        <v>8</v>
      </c>
      <c r="CGK1" s="1" t="s">
        <v>9</v>
      </c>
      <c r="CGL1" s="1" t="s">
        <v>10</v>
      </c>
      <c r="CGM1" s="1" t="s">
        <v>0</v>
      </c>
      <c r="CGN1" s="1" t="s">
        <v>1</v>
      </c>
      <c r="CGO1" s="1" t="s">
        <v>2</v>
      </c>
      <c r="CGP1" s="1" t="s">
        <v>3</v>
      </c>
      <c r="CGQ1" s="1" t="s">
        <v>4</v>
      </c>
      <c r="CGR1" s="1" t="s">
        <v>5</v>
      </c>
      <c r="CGS1" s="1" t="s">
        <v>6</v>
      </c>
      <c r="CGT1" s="1" t="s">
        <v>7</v>
      </c>
      <c r="CGU1" s="1" t="s">
        <v>8</v>
      </c>
      <c r="CGV1" s="1" t="s">
        <v>9</v>
      </c>
      <c r="CGW1" s="1" t="s">
        <v>10</v>
      </c>
      <c r="CGX1" s="1" t="s">
        <v>0</v>
      </c>
      <c r="CGY1" s="1" t="s">
        <v>1</v>
      </c>
      <c r="CGZ1" s="1" t="s">
        <v>2</v>
      </c>
      <c r="CHA1" s="1" t="s">
        <v>3</v>
      </c>
      <c r="CHB1" s="1" t="s">
        <v>4</v>
      </c>
      <c r="CHC1" s="1" t="s">
        <v>5</v>
      </c>
      <c r="CHD1" s="1" t="s">
        <v>6</v>
      </c>
      <c r="CHE1" s="1" t="s">
        <v>7</v>
      </c>
      <c r="CHF1" s="1" t="s">
        <v>8</v>
      </c>
      <c r="CHG1" s="1" t="s">
        <v>9</v>
      </c>
      <c r="CHH1" s="1" t="s">
        <v>10</v>
      </c>
      <c r="CHI1" s="1" t="s">
        <v>0</v>
      </c>
      <c r="CHJ1" s="1" t="s">
        <v>1</v>
      </c>
      <c r="CHK1" s="1" t="s">
        <v>2</v>
      </c>
      <c r="CHL1" s="1" t="s">
        <v>3</v>
      </c>
      <c r="CHM1" s="1" t="s">
        <v>4</v>
      </c>
      <c r="CHN1" s="1" t="s">
        <v>5</v>
      </c>
      <c r="CHO1" s="1" t="s">
        <v>6</v>
      </c>
      <c r="CHP1" s="1" t="s">
        <v>7</v>
      </c>
      <c r="CHQ1" s="1" t="s">
        <v>8</v>
      </c>
      <c r="CHR1" s="1" t="s">
        <v>9</v>
      </c>
      <c r="CHS1" s="1" t="s">
        <v>10</v>
      </c>
      <c r="CHT1" s="1" t="s">
        <v>0</v>
      </c>
      <c r="CHU1" s="1" t="s">
        <v>1</v>
      </c>
      <c r="CHV1" s="1" t="s">
        <v>2</v>
      </c>
      <c r="CHW1" s="1" t="s">
        <v>3</v>
      </c>
      <c r="CHX1" s="1" t="s">
        <v>4</v>
      </c>
      <c r="CHY1" s="1" t="s">
        <v>5</v>
      </c>
      <c r="CHZ1" s="1" t="s">
        <v>6</v>
      </c>
      <c r="CIA1" s="1" t="s">
        <v>7</v>
      </c>
      <c r="CIB1" s="1" t="s">
        <v>8</v>
      </c>
      <c r="CIC1" s="1" t="s">
        <v>9</v>
      </c>
      <c r="CID1" s="1" t="s">
        <v>10</v>
      </c>
      <c r="CIE1" s="1" t="s">
        <v>0</v>
      </c>
      <c r="CIF1" s="1" t="s">
        <v>1</v>
      </c>
      <c r="CIG1" s="1" t="s">
        <v>2</v>
      </c>
      <c r="CIH1" s="1" t="s">
        <v>3</v>
      </c>
      <c r="CII1" s="1" t="s">
        <v>4</v>
      </c>
      <c r="CIJ1" s="1" t="s">
        <v>5</v>
      </c>
      <c r="CIK1" s="1" t="s">
        <v>6</v>
      </c>
      <c r="CIL1" s="1" t="s">
        <v>7</v>
      </c>
      <c r="CIM1" s="1" t="s">
        <v>8</v>
      </c>
      <c r="CIN1" s="1" t="s">
        <v>9</v>
      </c>
      <c r="CIO1" s="1" t="s">
        <v>10</v>
      </c>
      <c r="CIP1" s="1" t="s">
        <v>0</v>
      </c>
      <c r="CIQ1" s="1" t="s">
        <v>1</v>
      </c>
      <c r="CIR1" s="1" t="s">
        <v>2</v>
      </c>
      <c r="CIS1" s="1" t="s">
        <v>3</v>
      </c>
      <c r="CIT1" s="1" t="s">
        <v>4</v>
      </c>
      <c r="CIU1" s="1" t="s">
        <v>5</v>
      </c>
      <c r="CIV1" s="1" t="s">
        <v>6</v>
      </c>
      <c r="CIW1" s="1" t="s">
        <v>7</v>
      </c>
      <c r="CIX1" s="1" t="s">
        <v>8</v>
      </c>
      <c r="CIY1" s="1" t="s">
        <v>9</v>
      </c>
      <c r="CIZ1" s="1" t="s">
        <v>10</v>
      </c>
      <c r="CJA1" s="1" t="s">
        <v>0</v>
      </c>
      <c r="CJB1" s="1" t="s">
        <v>1</v>
      </c>
      <c r="CJC1" s="1" t="s">
        <v>2</v>
      </c>
      <c r="CJD1" s="1" t="s">
        <v>3</v>
      </c>
      <c r="CJE1" s="1" t="s">
        <v>4</v>
      </c>
      <c r="CJF1" s="1" t="s">
        <v>5</v>
      </c>
      <c r="CJG1" s="1" t="s">
        <v>6</v>
      </c>
      <c r="CJH1" s="1" t="s">
        <v>7</v>
      </c>
      <c r="CJI1" s="1" t="s">
        <v>8</v>
      </c>
      <c r="CJJ1" s="1" t="s">
        <v>9</v>
      </c>
      <c r="CJK1" s="1" t="s">
        <v>10</v>
      </c>
      <c r="CJL1" s="1" t="s">
        <v>0</v>
      </c>
      <c r="CJM1" s="1" t="s">
        <v>1</v>
      </c>
      <c r="CJN1" s="1" t="s">
        <v>2</v>
      </c>
      <c r="CJO1" s="1" t="s">
        <v>3</v>
      </c>
      <c r="CJP1" s="1" t="s">
        <v>4</v>
      </c>
      <c r="CJQ1" s="1" t="s">
        <v>5</v>
      </c>
      <c r="CJR1" s="1" t="s">
        <v>6</v>
      </c>
      <c r="CJS1" s="1" t="s">
        <v>7</v>
      </c>
      <c r="CJT1" s="1" t="s">
        <v>8</v>
      </c>
      <c r="CJU1" s="1" t="s">
        <v>9</v>
      </c>
      <c r="CJV1" s="1" t="s">
        <v>10</v>
      </c>
      <c r="CJW1" s="1" t="s">
        <v>0</v>
      </c>
      <c r="CJX1" s="1" t="s">
        <v>1</v>
      </c>
      <c r="CJY1" s="1" t="s">
        <v>2</v>
      </c>
      <c r="CJZ1" s="1" t="s">
        <v>3</v>
      </c>
      <c r="CKA1" s="1" t="s">
        <v>4</v>
      </c>
      <c r="CKB1" s="1" t="s">
        <v>5</v>
      </c>
      <c r="CKC1" s="1" t="s">
        <v>6</v>
      </c>
      <c r="CKD1" s="1" t="s">
        <v>7</v>
      </c>
      <c r="CKE1" s="1" t="s">
        <v>8</v>
      </c>
      <c r="CKF1" s="1" t="s">
        <v>9</v>
      </c>
      <c r="CKG1" s="1" t="s">
        <v>10</v>
      </c>
      <c r="CKH1" s="1" t="s">
        <v>0</v>
      </c>
      <c r="CKI1" s="1" t="s">
        <v>1</v>
      </c>
      <c r="CKJ1" s="1" t="s">
        <v>2</v>
      </c>
      <c r="CKK1" s="1" t="s">
        <v>3</v>
      </c>
      <c r="CKL1" s="1" t="s">
        <v>4</v>
      </c>
      <c r="CKM1" s="1" t="s">
        <v>5</v>
      </c>
      <c r="CKN1" s="1" t="s">
        <v>6</v>
      </c>
      <c r="CKO1" s="1" t="s">
        <v>7</v>
      </c>
      <c r="CKP1" s="1" t="s">
        <v>8</v>
      </c>
      <c r="CKQ1" s="1" t="s">
        <v>9</v>
      </c>
      <c r="CKR1" s="1" t="s">
        <v>10</v>
      </c>
      <c r="CKS1" s="1" t="s">
        <v>0</v>
      </c>
      <c r="CKT1" s="1" t="s">
        <v>1</v>
      </c>
      <c r="CKU1" s="1" t="s">
        <v>2</v>
      </c>
      <c r="CKV1" s="1" t="s">
        <v>3</v>
      </c>
      <c r="CKW1" s="1" t="s">
        <v>4</v>
      </c>
      <c r="CKX1" s="1" t="s">
        <v>5</v>
      </c>
      <c r="CKY1" s="1" t="s">
        <v>6</v>
      </c>
      <c r="CKZ1" s="1" t="s">
        <v>7</v>
      </c>
      <c r="CLA1" s="1" t="s">
        <v>8</v>
      </c>
      <c r="CLB1" s="1" t="s">
        <v>9</v>
      </c>
      <c r="CLC1" s="1" t="s">
        <v>10</v>
      </c>
      <c r="CLD1" s="1" t="s">
        <v>0</v>
      </c>
      <c r="CLE1" s="1" t="s">
        <v>1</v>
      </c>
      <c r="CLF1" s="1" t="s">
        <v>2</v>
      </c>
      <c r="CLG1" s="1" t="s">
        <v>3</v>
      </c>
      <c r="CLH1" s="1" t="s">
        <v>4</v>
      </c>
      <c r="CLI1" s="1" t="s">
        <v>5</v>
      </c>
      <c r="CLJ1" s="1" t="s">
        <v>6</v>
      </c>
      <c r="CLK1" s="1" t="s">
        <v>7</v>
      </c>
      <c r="CLL1" s="1" t="s">
        <v>8</v>
      </c>
      <c r="CLM1" s="1" t="s">
        <v>9</v>
      </c>
      <c r="CLN1" s="1" t="s">
        <v>10</v>
      </c>
    </row>
    <row r="2" spans="1:2392" x14ac:dyDescent="0.3">
      <c r="A2" s="1" t="s">
        <v>11</v>
      </c>
      <c r="B2" s="1" t="s">
        <v>12</v>
      </c>
      <c r="C2" s="1">
        <v>1</v>
      </c>
      <c r="D2" s="1">
        <v>1</v>
      </c>
      <c r="E2" s="1">
        <v>1.4999999999999999E-2</v>
      </c>
      <c r="F2" s="1">
        <f>E2--0.002</f>
        <v>1.7000000000000001E-2</v>
      </c>
      <c r="G2" s="1">
        <f>(F2--0.0109)/0.0295</f>
        <v>0.94576271186440686</v>
      </c>
      <c r="H2" s="1">
        <f>G2*0.0015</f>
        <v>1.4186440677966103E-3</v>
      </c>
      <c r="I2" s="1">
        <f>H2/0.000130817</f>
        <v>10.844493206514523</v>
      </c>
      <c r="J2" s="1"/>
      <c r="K2" s="1"/>
      <c r="L2" s="1" t="s">
        <v>11</v>
      </c>
      <c r="M2" s="1" t="s">
        <v>13</v>
      </c>
      <c r="N2" s="1">
        <v>2</v>
      </c>
      <c r="O2" s="1">
        <v>1</v>
      </c>
      <c r="P2" s="1">
        <v>0.06</v>
      </c>
      <c r="Q2" s="1">
        <f>P2--0.002</f>
        <v>6.2E-2</v>
      </c>
      <c r="R2" s="1">
        <f>(Q2--0.0115)/0.0295</f>
        <v>2.4915254237288136</v>
      </c>
      <c r="S2" s="1">
        <f t="shared" ref="S2:S16" si="0">R2*0.0015</f>
        <v>3.7372881355932203E-3</v>
      </c>
      <c r="T2" s="1">
        <f t="shared" ref="T2:T16" si="1">S2/0.000130817</f>
        <v>28.56882618920492</v>
      </c>
      <c r="U2" s="1"/>
      <c r="V2" s="1"/>
      <c r="W2" s="1" t="s">
        <v>11</v>
      </c>
      <c r="X2" s="1" t="s">
        <v>14</v>
      </c>
      <c r="Y2" s="1">
        <v>3</v>
      </c>
      <c r="Z2" s="1">
        <v>1</v>
      </c>
      <c r="AA2" s="1">
        <v>8.5000000000000006E-2</v>
      </c>
      <c r="AB2" s="1">
        <f t="shared" ref="AB2:AB16" si="2">AA2-0.001</f>
        <v>8.4000000000000005E-2</v>
      </c>
      <c r="AC2" s="1">
        <f>(AB2--0.0113)/0.0295</f>
        <v>3.2305084745762715</v>
      </c>
      <c r="AD2" s="1">
        <f t="shared" ref="AD2:AD16" si="3">AC2*0.0015</f>
        <v>4.8457627118644077E-3</v>
      </c>
      <c r="AE2" s="1">
        <f t="shared" ref="AE2:AE16" si="4">AD2/0.000130817</f>
        <v>37.042301167771832</v>
      </c>
      <c r="AF2" s="1"/>
      <c r="AG2" s="1"/>
      <c r="AH2" s="1" t="s">
        <v>11</v>
      </c>
      <c r="AI2" s="1" t="s">
        <v>15</v>
      </c>
      <c r="AJ2" s="1">
        <v>4</v>
      </c>
      <c r="AK2" s="1">
        <v>1</v>
      </c>
      <c r="AL2" s="1">
        <v>0.124</v>
      </c>
      <c r="AM2" s="1">
        <f>AL2-0.008</f>
        <v>0.11599999999999999</v>
      </c>
      <c r="AN2" s="1">
        <f>(AM2--0.0094)/0.0294</f>
        <v>4.2653061224489788</v>
      </c>
      <c r="AO2" s="1">
        <f t="shared" ref="AO2:AO16" si="5">AN2*0.0015</f>
        <v>6.3979591836734679E-3</v>
      </c>
      <c r="AP2" s="1">
        <f t="shared" ref="AP2:AP16" si="6">AO2/0.000130817</f>
        <v>48.907704531318309</v>
      </c>
      <c r="AQ2" s="1"/>
      <c r="AR2" s="1"/>
      <c r="AS2" s="1" t="s">
        <v>11</v>
      </c>
      <c r="AT2" s="1" t="s">
        <v>16</v>
      </c>
      <c r="AU2" s="1">
        <v>8</v>
      </c>
      <c r="AV2" s="1">
        <v>1</v>
      </c>
      <c r="AW2" s="1">
        <v>0.125</v>
      </c>
      <c r="AX2" s="1">
        <f>AW2-0.008</f>
        <v>0.11699999999999999</v>
      </c>
      <c r="AY2" s="1">
        <f>(AX2--0.0097)/0.0293</f>
        <v>4.3242320819112621</v>
      </c>
      <c r="AZ2" s="1">
        <f t="shared" ref="AZ2:AZ16" si="7">AY2*0.0015</f>
        <v>6.4863481228668932E-3</v>
      </c>
      <c r="BA2" s="1">
        <f t="shared" ref="BA2:BA16" si="8">AZ2/0.000130817</f>
        <v>49.583373130914886</v>
      </c>
      <c r="BB2" s="1"/>
      <c r="BC2" s="1"/>
      <c r="BD2" s="1" t="s">
        <v>11</v>
      </c>
      <c r="BE2" s="1" t="s">
        <v>17</v>
      </c>
      <c r="BF2" s="1">
        <v>9</v>
      </c>
      <c r="BG2" s="1">
        <v>1</v>
      </c>
      <c r="BH2" s="1">
        <v>0.125</v>
      </c>
      <c r="BI2" s="1">
        <f>BH2-0.005</f>
        <v>0.12</v>
      </c>
      <c r="BJ2" s="1">
        <f>(BI2--0.0093)/0.0293</f>
        <v>4.4129692832764507</v>
      </c>
      <c r="BK2" s="1">
        <f t="shared" ref="BK2:BK16" si="9">BJ2*0.0015</f>
        <v>6.6194539249146761E-3</v>
      </c>
      <c r="BL2" s="1">
        <f t="shared" ref="BL2:BL16" si="10">BK2/0.000130817</f>
        <v>50.600869343546144</v>
      </c>
      <c r="BM2" s="1"/>
      <c r="BN2" s="1"/>
      <c r="BO2" s="1" t="s">
        <v>11</v>
      </c>
      <c r="BP2" s="1" t="s">
        <v>18</v>
      </c>
      <c r="BQ2" s="1">
        <v>10</v>
      </c>
      <c r="BR2" s="1">
        <v>1</v>
      </c>
      <c r="BS2" s="1">
        <v>0.123</v>
      </c>
      <c r="BT2" s="1">
        <f>BS2-0.009</f>
        <v>0.114</v>
      </c>
      <c r="BU2" s="1">
        <f>(BT2--0.0075)/0.0293</f>
        <v>4.1467576791808876</v>
      </c>
      <c r="BV2" s="1">
        <f t="shared" ref="BV2:BV16" si="11">BU2*0.0015</f>
        <v>6.2201365187713317E-3</v>
      </c>
      <c r="BW2" s="1">
        <f t="shared" ref="BW2:BW16" si="12">BV2/0.000130817</f>
        <v>47.548380705652413</v>
      </c>
      <c r="BX2" s="1"/>
      <c r="BY2" s="1"/>
      <c r="BZ2" s="1" t="s">
        <v>11</v>
      </c>
      <c r="CA2" s="1" t="s">
        <v>19</v>
      </c>
      <c r="CB2" s="1">
        <v>11</v>
      </c>
      <c r="CC2" s="1">
        <v>1</v>
      </c>
      <c r="CD2" s="1">
        <v>0.126</v>
      </c>
      <c r="CE2" s="1">
        <f>CD2-0.005</f>
        <v>0.121</v>
      </c>
      <c r="CF2" s="1">
        <f>(CE2--0.0074)/0.0291</f>
        <v>4.412371134020618</v>
      </c>
      <c r="CG2" s="1">
        <f t="shared" ref="CG2:CG16" si="13">CF2*0.0015</f>
        <v>6.6185567010309272E-3</v>
      </c>
      <c r="CH2" s="1">
        <f t="shared" ref="CH2:CH16" si="14">CG2/0.000130817</f>
        <v>50.594010725142198</v>
      </c>
      <c r="CI2" s="1"/>
      <c r="CJ2" s="1"/>
      <c r="CK2" s="1" t="s">
        <v>11</v>
      </c>
      <c r="CL2" s="1" t="s">
        <v>20</v>
      </c>
      <c r="CM2" s="1">
        <v>14</v>
      </c>
      <c r="CN2" s="1">
        <v>1</v>
      </c>
      <c r="CO2" s="1">
        <v>0.13100000000000001</v>
      </c>
      <c r="CP2" s="1">
        <f>CO2-0.013</f>
        <v>0.11800000000000001</v>
      </c>
      <c r="CQ2" s="1">
        <f>(CP2--0.0051)/0.0291</f>
        <v>4.2302405498281788</v>
      </c>
      <c r="CR2" s="1">
        <f t="shared" ref="CR2:CR16" si="15">CQ2*0.0015</f>
        <v>6.3453608247422679E-3</v>
      </c>
      <c r="CS2" s="1">
        <f t="shared" ref="CS2:CS16" si="16">CR2/0.000130817</f>
        <v>48.505628662500037</v>
      </c>
      <c r="CT2" s="1"/>
      <c r="CU2" s="1"/>
      <c r="CV2" s="1" t="s">
        <v>11</v>
      </c>
      <c r="CW2" s="1" t="s">
        <v>21</v>
      </c>
      <c r="CX2" s="1">
        <v>15</v>
      </c>
      <c r="CY2" s="1">
        <v>1</v>
      </c>
      <c r="CZ2" s="1">
        <v>4.2000000000000003E-2</v>
      </c>
      <c r="DA2" s="1">
        <f>CZ2-0.02</f>
        <v>2.2000000000000002E-2</v>
      </c>
      <c r="DB2" s="1">
        <f>(DA2--0.006)/0.029</f>
        <v>0.96551724137931039</v>
      </c>
      <c r="DC2" s="1">
        <f t="shared" ref="DC2:DC16" si="17">DB2*0.0015</f>
        <v>1.4482758620689656E-3</v>
      </c>
      <c r="DD2" s="1">
        <f t="shared" ref="DD2:DD16" si="18">DC2/0.000130817</f>
        <v>11.071006536374979</v>
      </c>
      <c r="DE2" s="1"/>
      <c r="DF2" s="1"/>
      <c r="DG2" s="1" t="s">
        <v>11</v>
      </c>
      <c r="DH2" s="1" t="s">
        <v>22</v>
      </c>
      <c r="DI2" s="1">
        <v>16</v>
      </c>
      <c r="DJ2" s="1">
        <v>1</v>
      </c>
      <c r="DK2" s="1">
        <v>0.05</v>
      </c>
      <c r="DL2" s="1">
        <f>DK2-0.027</f>
        <v>2.3000000000000003E-2</v>
      </c>
      <c r="DM2" s="1">
        <f>(DL2--0.0032)/0.0293</f>
        <v>0.89419795221843024</v>
      </c>
      <c r="DN2" s="1">
        <f t="shared" ref="DN2:DN16" si="19">DM2*0.0015</f>
        <v>1.3412969283276453E-3</v>
      </c>
      <c r="DO2" s="1">
        <f t="shared" ref="DO2:DO16" si="20">DN2/0.000130817</f>
        <v>10.253231065745624</v>
      </c>
      <c r="DP2" s="1"/>
      <c r="DQ2" s="1"/>
      <c r="DR2" s="1" t="s">
        <v>11</v>
      </c>
      <c r="DS2" s="1" t="s">
        <v>23</v>
      </c>
      <c r="DT2" s="1">
        <v>17</v>
      </c>
      <c r="DU2" s="1">
        <v>1</v>
      </c>
      <c r="DV2" s="1">
        <v>5.3999999999999999E-2</v>
      </c>
      <c r="DW2" s="1">
        <f>DV2-0.027</f>
        <v>2.7E-2</v>
      </c>
      <c r="DX2" s="1">
        <f>(DW2--0.001)/0.0292</f>
        <v>0.95890410958904115</v>
      </c>
      <c r="DY2" s="1">
        <f t="shared" ref="DY2:DY16" si="21">DX2*0.0015</f>
        <v>1.4383561643835617E-3</v>
      </c>
      <c r="DZ2" s="1">
        <f t="shared" ref="DZ2:DZ16" si="22">DY2/0.000130817</f>
        <v>10.995177724481998</v>
      </c>
      <c r="EA2" s="1"/>
      <c r="EB2" s="1"/>
      <c r="EC2" s="1" t="s">
        <v>11</v>
      </c>
      <c r="ED2" s="1" t="s">
        <v>24</v>
      </c>
      <c r="EE2" s="1">
        <v>18</v>
      </c>
      <c r="EF2" s="1">
        <v>1</v>
      </c>
      <c r="EG2" s="1">
        <v>5.5E-2</v>
      </c>
      <c r="EH2" s="1">
        <f>EG2-0.026</f>
        <v>2.9000000000000001E-2</v>
      </c>
      <c r="EI2" s="1">
        <f>(EH2--0.0052)/0.0294</f>
        <v>1.1632653061224492</v>
      </c>
      <c r="EJ2" s="1">
        <f t="shared" ref="EJ2:EJ16" si="23">EI2*0.0015</f>
        <v>1.7448979591836737E-3</v>
      </c>
      <c r="EK2" s="1">
        <f t="shared" ref="EK2:EK16" si="24">EJ2/0.000130817</f>
        <v>13.338464872177726</v>
      </c>
      <c r="EL2" s="1"/>
      <c r="EM2" s="1"/>
      <c r="EN2" s="1" t="s">
        <v>11</v>
      </c>
      <c r="EO2" s="1" t="s">
        <v>25</v>
      </c>
      <c r="EP2" s="1">
        <v>21</v>
      </c>
      <c r="EQ2" s="1">
        <v>1</v>
      </c>
      <c r="ER2" s="1">
        <v>6.5000000000000002E-2</v>
      </c>
      <c r="ES2" s="1">
        <f>ER2-0.031</f>
        <v>3.4000000000000002E-2</v>
      </c>
      <c r="ET2" s="1">
        <f>((ES2--0.0026)/0.0292)</f>
        <v>1.2534246575342465</v>
      </c>
      <c r="EU2" s="1">
        <f t="shared" ref="EU2:EU16" si="25">ET2*0.0015</f>
        <v>1.8801369863013697E-3</v>
      </c>
      <c r="EV2" s="1">
        <f t="shared" ref="EV2:EV16" si="26">EU2/0.000130817</f>
        <v>14.372268025572897</v>
      </c>
      <c r="EW2" s="1"/>
      <c r="EX2" s="1"/>
      <c r="EY2" s="1" t="s">
        <v>11</v>
      </c>
      <c r="EZ2" s="1" t="s">
        <v>26</v>
      </c>
      <c r="FA2" s="1">
        <v>22</v>
      </c>
      <c r="FB2" s="1">
        <v>1</v>
      </c>
      <c r="FC2" s="1">
        <v>6.9000000000000006E-2</v>
      </c>
      <c r="FD2" s="1">
        <f>FC2-0.031</f>
        <v>3.8000000000000006E-2</v>
      </c>
      <c r="FE2" s="1">
        <f>(FD2--0.0008)/0.0293</f>
        <v>1.3242320819112632</v>
      </c>
      <c r="FF2" s="1">
        <f t="shared" ref="FF2:FF16" si="27">FE2*0.0015</f>
        <v>1.9863481228668948E-3</v>
      </c>
      <c r="FG2" s="1">
        <f t="shared" ref="FG2:FG16" si="28">FF2/0.000130817</f>
        <v>15.184174250035506</v>
      </c>
      <c r="FH2" s="1"/>
      <c r="FI2" s="1"/>
      <c r="FJ2" s="1" t="s">
        <v>11</v>
      </c>
      <c r="FK2" s="1" t="s">
        <v>27</v>
      </c>
      <c r="FL2" s="1">
        <v>23</v>
      </c>
      <c r="FM2" s="1">
        <v>1</v>
      </c>
      <c r="FN2" s="1">
        <v>7.4999999999999997E-2</v>
      </c>
      <c r="FO2" s="1">
        <f>FN2-0.03</f>
        <v>4.4999999999999998E-2</v>
      </c>
      <c r="FP2" s="1">
        <f>(FO2--0.0119)/0.0294</f>
        <v>1.935374149659864</v>
      </c>
      <c r="FQ2" s="1">
        <f t="shared" ref="FQ2:FQ16" si="29">FP2*0.0015</f>
        <v>2.9030612244897959E-3</v>
      </c>
      <c r="FR2" s="1">
        <f t="shared" ref="FR2:FR16" si="30">FQ2/0.000130817</f>
        <v>22.191773427687501</v>
      </c>
      <c r="FS2" s="1"/>
      <c r="FT2" s="1"/>
      <c r="FU2" s="1" t="s">
        <v>11</v>
      </c>
      <c r="FV2" s="1" t="s">
        <v>28</v>
      </c>
      <c r="FW2" s="1">
        <v>24</v>
      </c>
      <c r="FX2" s="1">
        <v>1</v>
      </c>
      <c r="FY2" s="1">
        <v>7.8E-2</v>
      </c>
      <c r="FZ2" s="1">
        <f>FY2-0.031</f>
        <v>4.7E-2</v>
      </c>
      <c r="GA2" s="1">
        <f>(FZ2-0.0011)/0.0292</f>
        <v>1.5719178082191783</v>
      </c>
      <c r="GB2" s="1">
        <f t="shared" ref="GB2:GB16" si="31">GA2*0.0015</f>
        <v>2.3578767123287672E-3</v>
      </c>
      <c r="GC2" s="1">
        <f t="shared" ref="GC2:GC16" si="32">GB2/0.000130817</f>
        <v>18.024237769775848</v>
      </c>
      <c r="GD2" s="1"/>
      <c r="GE2" s="1"/>
      <c r="GF2" s="1" t="s">
        <v>11</v>
      </c>
      <c r="GG2" s="1" t="s">
        <v>29</v>
      </c>
      <c r="GH2" s="1">
        <v>25</v>
      </c>
      <c r="GI2" s="1">
        <v>1</v>
      </c>
      <c r="GJ2" s="1">
        <v>7.5999999999999998E-2</v>
      </c>
      <c r="GK2" s="1">
        <f>GJ2-0.031</f>
        <v>4.4999999999999998E-2</v>
      </c>
      <c r="GL2" s="1">
        <f>(GK2--0.004)/0.0293</f>
        <v>1.6723549488054608</v>
      </c>
      <c r="GM2" s="1">
        <f t="shared" ref="GM2:GM16" si="33">GL2*0.0015</f>
        <v>2.5085324232081911E-3</v>
      </c>
      <c r="GN2" s="1">
        <f t="shared" ref="GN2:GN16" si="34">GM2/0.000130817</f>
        <v>19.175890161127306</v>
      </c>
      <c r="GO2" s="1"/>
      <c r="GP2" s="1"/>
      <c r="GQ2" s="1" t="s">
        <v>11</v>
      </c>
      <c r="GR2" s="1" t="s">
        <v>30</v>
      </c>
      <c r="GS2" s="1">
        <v>28</v>
      </c>
      <c r="GT2" s="1">
        <v>1</v>
      </c>
      <c r="GU2" s="1">
        <v>9.5000000000000001E-2</v>
      </c>
      <c r="GV2" s="1">
        <f>GU2-0.029</f>
        <v>6.6000000000000003E-2</v>
      </c>
      <c r="GW2" s="1">
        <f>(GV2-0.001)/0.029</f>
        <v>2.2413793103448274</v>
      </c>
      <c r="GX2" s="1">
        <f t="shared" ref="GX2:GX16" si="35">GW2*0.0015</f>
        <v>3.362068965517241E-3</v>
      </c>
      <c r="GY2" s="1">
        <f t="shared" ref="GY2:GY16" si="36">GX2/0.000130817</f>
        <v>25.700550888013339</v>
      </c>
      <c r="GZ2" s="1"/>
      <c r="HA2" s="1"/>
      <c r="HB2" s="1" t="s">
        <v>11</v>
      </c>
      <c r="HC2" s="1" t="s">
        <v>31</v>
      </c>
      <c r="HD2" s="1">
        <v>29</v>
      </c>
      <c r="HE2" s="1">
        <v>1</v>
      </c>
      <c r="HF2" s="1">
        <v>3.6999999999999998E-2</v>
      </c>
      <c r="HG2" s="1">
        <f>HF2-0.052</f>
        <v>-1.4999999999999999E-2</v>
      </c>
      <c r="HH2" s="1">
        <f>(HG2--0.0079)/0.0298</f>
        <v>-0.23825503355704694</v>
      </c>
      <c r="HI2" s="1">
        <f t="shared" ref="HI2:HI16" si="37">HH2*0.0015</f>
        <v>-3.5738255033557041E-4</v>
      </c>
      <c r="HJ2" s="1">
        <f t="shared" ref="HJ2:HJ16" si="38">HI2/0.000130817</f>
        <v>-2.7319274278998171</v>
      </c>
      <c r="HK2" s="1"/>
      <c r="HL2" s="1"/>
      <c r="HM2" s="1" t="s">
        <v>11</v>
      </c>
      <c r="HN2" s="1" t="s">
        <v>32</v>
      </c>
      <c r="HO2" s="1">
        <v>30</v>
      </c>
      <c r="HP2" s="1">
        <v>1</v>
      </c>
      <c r="HQ2" s="1">
        <v>3.9E-2</v>
      </c>
      <c r="HR2" s="1">
        <f>HQ2-0.052</f>
        <v>-1.2999999999999998E-2</v>
      </c>
      <c r="HS2" s="1">
        <f>(HR2--0.0065)/0.0297</f>
        <v>-0.21885521885521877</v>
      </c>
      <c r="HT2" s="1">
        <f t="shared" ref="HT2:HT16" si="39">HS2*0.0015</f>
        <v>-3.2828282828282817E-4</v>
      </c>
      <c r="HU2" s="1">
        <f t="shared" ref="HU2:HU16" si="40">HT2/0.000130817</f>
        <v>-2.5094813998396859</v>
      </c>
      <c r="HV2" s="1"/>
      <c r="HW2" s="1"/>
      <c r="HX2" s="1" t="s">
        <v>11</v>
      </c>
      <c r="HY2" s="1" t="s">
        <v>33</v>
      </c>
      <c r="HZ2" s="1">
        <v>31</v>
      </c>
      <c r="IA2" s="1">
        <v>1</v>
      </c>
      <c r="IB2" s="1">
        <v>4.3999999999999997E-2</v>
      </c>
      <c r="IC2" s="1">
        <f>IB2-0.055</f>
        <v>-1.1000000000000003E-2</v>
      </c>
      <c r="ID2" s="1">
        <f>(IC2--0.006)/0.0296</f>
        <v>-0.168918918918919</v>
      </c>
      <c r="IE2" s="1">
        <f t="shared" ref="IE2:IE16" si="41">ID2*0.0015</f>
        <v>-2.533783783783785E-4</v>
      </c>
      <c r="IF2" s="1">
        <f t="shared" ref="IF2:IF16" si="42">IE2/0.000130817</f>
        <v>-1.9368918288783452</v>
      </c>
      <c r="IG2" s="1"/>
      <c r="IH2" s="1"/>
      <c r="II2" s="1" t="s">
        <v>11</v>
      </c>
      <c r="IJ2" s="1" t="s">
        <v>34</v>
      </c>
      <c r="IK2" s="1">
        <v>32</v>
      </c>
      <c r="IL2" s="1">
        <v>1</v>
      </c>
      <c r="IM2" s="1">
        <v>4.8000000000000001E-2</v>
      </c>
      <c r="IN2" s="1">
        <f>IM2-0.055</f>
        <v>-6.9999999999999993E-3</v>
      </c>
      <c r="IO2" s="1">
        <f>(IN2--0.0047)/0.0297</f>
        <v>-7.7441077441077408E-2</v>
      </c>
      <c r="IP2" s="1">
        <f t="shared" ref="IP2:IP16" si="43">IO2*0.0015</f>
        <v>-1.1616161616161612E-4</v>
      </c>
      <c r="IQ2" s="1">
        <f t="shared" ref="IQ2:IQ16" si="44">IP2/0.000130817</f>
        <v>-0.88797034148173493</v>
      </c>
      <c r="IR2" s="1"/>
      <c r="IS2" s="1"/>
      <c r="IT2" s="1" t="s">
        <v>11</v>
      </c>
      <c r="IU2" s="1" t="s">
        <v>35</v>
      </c>
      <c r="IV2" s="1">
        <v>35</v>
      </c>
      <c r="IW2" s="1">
        <v>1</v>
      </c>
      <c r="IX2" s="1">
        <v>6.6000000000000003E-2</v>
      </c>
      <c r="IY2" s="1">
        <f>IX2-0.055</f>
        <v>1.1000000000000003E-2</v>
      </c>
      <c r="IZ2" s="1">
        <f>(IY2--0.0068)/0.0298</f>
        <v>0.59731543624161088</v>
      </c>
      <c r="JA2" s="1">
        <f t="shared" ref="JA2:JA16" si="45">IZ2*0.0015</f>
        <v>8.9597315436241629E-4</v>
      </c>
      <c r="JB2" s="1">
        <f t="shared" ref="JB2:JB16" si="46">JA2/0.000130817</f>
        <v>6.849057495298136</v>
      </c>
      <c r="JC2" s="1"/>
      <c r="JD2" s="1"/>
      <c r="JE2" s="1" t="s">
        <v>11</v>
      </c>
      <c r="JF2" s="3" t="s">
        <v>36</v>
      </c>
      <c r="JG2" s="3">
        <v>36</v>
      </c>
      <c r="JH2" s="1">
        <v>1</v>
      </c>
      <c r="JI2" s="1">
        <v>6.6000000000000003E-2</v>
      </c>
      <c r="JJ2" s="1">
        <f>JI2-0.057</f>
        <v>9.0000000000000011E-3</v>
      </c>
      <c r="JK2" s="1">
        <f>(JJ2--0.0085)/0.0299</f>
        <v>0.5852842809364549</v>
      </c>
      <c r="JL2" s="1">
        <f t="shared" ref="JL2:JL16" si="47">JK2*0.0015</f>
        <v>8.7792642140468243E-4</v>
      </c>
      <c r="JM2" s="1">
        <f t="shared" ref="JM2:JM16" si="48">JL2/0.000130817</f>
        <v>6.7111034605952007</v>
      </c>
      <c r="JN2" s="1"/>
      <c r="JO2" s="1"/>
      <c r="JP2" s="1" t="s">
        <v>11</v>
      </c>
      <c r="JQ2" s="1" t="s">
        <v>37</v>
      </c>
      <c r="JR2" s="1">
        <v>37</v>
      </c>
      <c r="JS2" s="1">
        <v>1</v>
      </c>
      <c r="JT2" s="1">
        <v>7.1999999999999995E-2</v>
      </c>
      <c r="JU2" s="1">
        <f>JT2-0.058</f>
        <v>1.3999999999999992E-2</v>
      </c>
      <c r="JV2" s="1">
        <f>(JU2--0.0075)/0.0299</f>
        <v>0.71906354515050142</v>
      </c>
      <c r="JW2" s="1">
        <f t="shared" ref="JW2:JW16" si="49">JV2*0.0015</f>
        <v>1.0785953177257521E-3</v>
      </c>
      <c r="JX2" s="1">
        <f t="shared" ref="JX2:JX16" si="50">JW2/0.000130817</f>
        <v>8.2450699658740998</v>
      </c>
      <c r="JY2" s="1"/>
      <c r="JZ2" s="1"/>
      <c r="KA2" s="1" t="s">
        <v>11</v>
      </c>
      <c r="KB2" s="1" t="s">
        <v>38</v>
      </c>
      <c r="KC2" s="1">
        <v>38</v>
      </c>
      <c r="KD2" s="1">
        <v>1</v>
      </c>
      <c r="KE2" s="1">
        <v>0.08</v>
      </c>
      <c r="KF2" s="1">
        <f>KE2-0.061</f>
        <v>1.9000000000000003E-2</v>
      </c>
      <c r="KG2" s="1">
        <f>(KF2--0.004)/0.0299</f>
        <v>0.76923076923076938</v>
      </c>
      <c r="KH2" s="1">
        <f t="shared" ref="KH2:KH16" si="51">KG2*0.0015</f>
        <v>1.1538461538461542E-3</v>
      </c>
      <c r="KI2" s="1">
        <f t="shared" ref="KI2:KI16" si="52">KH2/0.000130817</f>
        <v>8.8203074053536934</v>
      </c>
      <c r="KJ2" s="1"/>
      <c r="KK2" s="1"/>
      <c r="KL2" s="1" t="s">
        <v>11</v>
      </c>
      <c r="KM2" s="1" t="s">
        <v>39</v>
      </c>
      <c r="KN2" s="1">
        <v>39</v>
      </c>
      <c r="KO2" s="1">
        <v>1</v>
      </c>
      <c r="KP2" s="1">
        <v>8.4000000000000005E-2</v>
      </c>
      <c r="KQ2" s="1">
        <f>KP2-0.063</f>
        <v>2.1000000000000005E-2</v>
      </c>
      <c r="KR2" s="1">
        <f>(KQ2--0.005)/0.0298</f>
        <v>0.87248322147651025</v>
      </c>
      <c r="KS2" s="1">
        <f t="shared" ref="KS2:KS16" si="53">KR2*0.0015</f>
        <v>1.3087248322147655E-3</v>
      </c>
      <c r="KT2" s="1">
        <f t="shared" ref="KT2:KT16" si="54">KS2/0.000130817</f>
        <v>10.004241285266941</v>
      </c>
      <c r="KU2" s="1"/>
      <c r="KV2" s="1"/>
      <c r="KW2" s="1" t="s">
        <v>11</v>
      </c>
      <c r="KX2" s="1" t="s">
        <v>40</v>
      </c>
      <c r="KY2" s="1">
        <v>42</v>
      </c>
      <c r="KZ2" s="1">
        <v>1</v>
      </c>
      <c r="LA2" s="1">
        <v>0.113</v>
      </c>
      <c r="LB2" s="1">
        <f>LA2-0.065</f>
        <v>4.8000000000000001E-2</v>
      </c>
      <c r="LC2" s="1">
        <f>(LB2--0.0099)/0.0298</f>
        <v>1.9429530201342282</v>
      </c>
      <c r="LD2" s="1">
        <f t="shared" ref="LD2:LD16" si="55">LC2*0.0015</f>
        <v>2.9144295302013425E-3</v>
      </c>
      <c r="LE2" s="1">
        <f t="shared" ref="LE2:LE16" si="56">LD2/0.000130817</f>
        <v>22.278675785267531</v>
      </c>
      <c r="LF2" s="1"/>
      <c r="LG2" s="1"/>
      <c r="LH2" s="1" t="s">
        <v>11</v>
      </c>
      <c r="LI2" s="1" t="s">
        <v>41</v>
      </c>
      <c r="LJ2" s="1">
        <v>43</v>
      </c>
      <c r="LK2" s="1">
        <v>1</v>
      </c>
      <c r="LL2" s="1">
        <v>3.9E-2</v>
      </c>
      <c r="LM2" s="1">
        <f>LL2-0.037</f>
        <v>2.0000000000000018E-3</v>
      </c>
      <c r="LN2" s="1">
        <f>(LM2-0.0185)/0.0296</f>
        <v>-0.55743243243243235</v>
      </c>
      <c r="LO2" s="1">
        <f t="shared" ref="LO2:LO16" si="57">LN2*0.0015</f>
        <v>-8.3614864864864856E-4</v>
      </c>
      <c r="LP2" s="1">
        <f t="shared" ref="LP2:LP16" si="58">LO2/0.000130817</f>
        <v>-6.3917430352985356</v>
      </c>
      <c r="LQ2" s="1"/>
      <c r="LR2" s="1"/>
      <c r="LS2" s="1" t="s">
        <v>11</v>
      </c>
      <c r="LT2" s="1" t="s">
        <v>42</v>
      </c>
      <c r="LU2" s="1">
        <v>44</v>
      </c>
      <c r="LV2" s="1">
        <v>1</v>
      </c>
      <c r="LW2" s="1">
        <v>4.9000000000000002E-2</v>
      </c>
      <c r="LX2" s="1">
        <f>LW2-0.043</f>
        <v>6.0000000000000053E-3</v>
      </c>
      <c r="LY2" s="1">
        <f>(LX2-0.0442)/0.0281</f>
        <v>-1.3594306049822062</v>
      </c>
      <c r="LZ2" s="1">
        <f t="shared" ref="LZ2:LZ16" si="59">LY2*0.0015</f>
        <v>-2.0391459074733096E-3</v>
      </c>
      <c r="MA2" s="1">
        <f t="shared" ref="MA2:MA16" si="60">LZ2/0.000130817</f>
        <v>-15.587774581845705</v>
      </c>
      <c r="MB2" s="1"/>
      <c r="MC2" s="1"/>
      <c r="MD2" s="1" t="s">
        <v>11</v>
      </c>
      <c r="ME2" s="1" t="s">
        <v>43</v>
      </c>
      <c r="MF2" s="1">
        <v>46</v>
      </c>
      <c r="MG2" s="1">
        <v>1</v>
      </c>
      <c r="MH2" s="1">
        <v>5.5E-2</v>
      </c>
      <c r="MI2" s="1">
        <f>MH2-0.052</f>
        <v>3.0000000000000027E-3</v>
      </c>
      <c r="MJ2" s="1">
        <f>(MI2-0.0219)/0.0295</f>
        <v>-0.64067796610169481</v>
      </c>
      <c r="MK2" s="1">
        <f t="shared" ref="MK2:MK16" si="61">MJ2*0.0015</f>
        <v>-9.6101694915254224E-4</v>
      </c>
      <c r="ML2" s="1">
        <f t="shared" ref="ML2:ML16" si="62">MK2/0.000130817</f>
        <v>-7.3462695915098362</v>
      </c>
      <c r="MM2" s="1"/>
      <c r="MN2" s="1"/>
      <c r="MO2" s="1" t="s">
        <v>11</v>
      </c>
      <c r="MP2" s="1" t="s">
        <v>44</v>
      </c>
      <c r="MQ2" s="1">
        <v>52</v>
      </c>
      <c r="MR2" s="1">
        <v>1</v>
      </c>
      <c r="MS2" s="1">
        <v>6.2E-2</v>
      </c>
      <c r="MT2" s="1">
        <f>MS2-0.063</f>
        <v>-1.0000000000000009E-3</v>
      </c>
      <c r="MU2" s="1">
        <f>(MT2-0.016)/0.0297</f>
        <v>-0.57239057239057245</v>
      </c>
      <c r="MV2" s="1">
        <f t="shared" ref="MV2:MV16" si="63">MU2*0.0015</f>
        <v>-8.5858585858585869E-4</v>
      </c>
      <c r="MW2" s="1">
        <f t="shared" ref="MW2:MW16" si="64">MV2/0.000130817</f>
        <v>-6.5632590457345659</v>
      </c>
      <c r="MX2" s="1"/>
      <c r="MY2" s="1"/>
      <c r="MZ2" s="1" t="s">
        <v>11</v>
      </c>
      <c r="NA2" s="1" t="s">
        <v>45</v>
      </c>
      <c r="NB2" s="1">
        <v>53</v>
      </c>
      <c r="NC2" s="1">
        <v>1</v>
      </c>
      <c r="ND2" s="1">
        <v>7.0000000000000007E-2</v>
      </c>
      <c r="NE2" s="1">
        <f>ND2-0.093</f>
        <v>-2.2999999999999993E-2</v>
      </c>
      <c r="NF2" s="1">
        <f>(NE2-0.0205)/0.0296</f>
        <v>-1.4695945945945945</v>
      </c>
      <c r="NG2" s="1">
        <f t="shared" ref="NG2:NG16" si="65">NF2*0.0015</f>
        <v>-2.2043918918918919E-3</v>
      </c>
      <c r="NH2" s="1">
        <f t="shared" ref="NH2:NH16" si="66">NG2/0.000130817</f>
        <v>-16.850958911241595</v>
      </c>
      <c r="NI2" s="1"/>
      <c r="NJ2" s="1"/>
      <c r="NK2" s="1" t="s">
        <v>11</v>
      </c>
      <c r="NL2" s="1" t="s">
        <v>46</v>
      </c>
      <c r="NM2" s="1">
        <v>56</v>
      </c>
      <c r="NN2" s="1">
        <v>1</v>
      </c>
      <c r="NO2" s="1">
        <v>7.2999999999999995E-2</v>
      </c>
      <c r="NP2" s="1">
        <f>NO2-0.092</f>
        <v>-1.9000000000000003E-2</v>
      </c>
      <c r="NQ2" s="1">
        <f>(NP2-0.0189)/0.0295</f>
        <v>-1.2847457627118646</v>
      </c>
      <c r="NR2" s="1">
        <f t="shared" ref="NR2:NR16" si="67">NQ2*0.0015</f>
        <v>-1.9271186440677969E-3</v>
      </c>
      <c r="NS2" s="1">
        <f t="shared" ref="NS2:NS16" si="68">NR2/0.000130817</f>
        <v>-14.731408334297507</v>
      </c>
      <c r="NT2" s="1"/>
      <c r="NU2" s="1"/>
      <c r="NV2" s="1" t="s">
        <v>11</v>
      </c>
      <c r="NW2" s="1" t="s">
        <v>47</v>
      </c>
      <c r="NX2" s="1">
        <v>57</v>
      </c>
      <c r="NY2" s="1">
        <v>1</v>
      </c>
      <c r="NZ2" s="1">
        <v>-8.0000000000000002E-3</v>
      </c>
      <c r="OA2" s="1">
        <f>NZ2--0.012</f>
        <v>4.0000000000000001E-3</v>
      </c>
      <c r="OB2" s="1">
        <f>(OA2--0.0227)/0.0311</f>
        <v>0.85852090032154349</v>
      </c>
      <c r="OC2" s="1">
        <f t="shared" ref="OC2:OC16" si="69">OB2*0.0015</f>
        <v>1.2877813504823153E-3</v>
      </c>
      <c r="OD2" s="1">
        <f t="shared" ref="OD2:OD16" si="70">OC2/0.000130817</f>
        <v>9.8441437311841362</v>
      </c>
      <c r="OE2" s="1"/>
      <c r="OF2" s="1"/>
      <c r="OG2" s="1" t="s">
        <v>11</v>
      </c>
      <c r="OH2" s="1" t="s">
        <v>48</v>
      </c>
      <c r="OI2" s="1">
        <v>58</v>
      </c>
      <c r="OJ2" s="1">
        <v>1</v>
      </c>
      <c r="OK2" s="1">
        <v>-8.0000000000000002E-3</v>
      </c>
      <c r="OL2" s="1">
        <f>OK2--0.012</f>
        <v>4.0000000000000001E-3</v>
      </c>
      <c r="OM2" s="1">
        <f>(OL2--0.0225)/0.031</f>
        <v>0.85483870967741937</v>
      </c>
      <c r="ON2" s="1">
        <f t="shared" ref="ON2:ON16" si="71">OM2*0.0015</f>
        <v>1.2822580645161291E-3</v>
      </c>
      <c r="OO2" s="1">
        <f t="shared" ref="OO2:OO16" si="72">ON2/0.000130817</f>
        <v>9.8019222617559567</v>
      </c>
      <c r="OP2" s="1"/>
      <c r="OQ2" s="1"/>
      <c r="OR2" s="1" t="s">
        <v>11</v>
      </c>
      <c r="OS2" s="1" t="s">
        <v>49</v>
      </c>
      <c r="OT2" s="1">
        <v>59</v>
      </c>
      <c r="OU2" s="1">
        <v>1</v>
      </c>
      <c r="OV2" s="1">
        <v>-6.0000000000000001E-3</v>
      </c>
      <c r="OW2" s="1">
        <f>OV2--0.012</f>
        <v>6.0000000000000001E-3</v>
      </c>
      <c r="OX2" s="1">
        <f>(OW2--0.0247)/0.031</f>
        <v>0.99032258064516121</v>
      </c>
      <c r="OY2" s="1">
        <f t="shared" ref="OY2:OY16" si="73">OX2*0.0015</f>
        <v>1.4854838709677418E-3</v>
      </c>
      <c r="OZ2" s="1">
        <f t="shared" ref="OZ2:OZ16" si="74">OY2/0.000130817</f>
        <v>11.355434469279542</v>
      </c>
      <c r="PA2" s="1"/>
      <c r="PB2" s="1"/>
      <c r="PC2" s="1" t="s">
        <v>11</v>
      </c>
      <c r="PD2" s="1" t="s">
        <v>50</v>
      </c>
      <c r="PE2" s="1">
        <v>60</v>
      </c>
      <c r="PF2" s="1">
        <v>1</v>
      </c>
      <c r="PG2" s="1">
        <v>-8.0000000000000002E-3</v>
      </c>
      <c r="PH2" s="1">
        <f>PG2--0.012</f>
        <v>4.0000000000000001E-3</v>
      </c>
      <c r="PI2" s="1">
        <f>(PH2--0.0261)/0.031</f>
        <v>0.97096774193548396</v>
      </c>
      <c r="PJ2" s="1">
        <f t="shared" ref="PJ2:PJ16" si="75">PI2*0.0015</f>
        <v>1.4564516129032259E-3</v>
      </c>
      <c r="PK2" s="1">
        <f t="shared" ref="PK2:PK16" si="76">PJ2/0.000130817</f>
        <v>11.133504153919031</v>
      </c>
      <c r="PL2" s="1"/>
      <c r="PM2" s="1"/>
      <c r="PN2" s="1" t="s">
        <v>11</v>
      </c>
      <c r="PO2" s="1" t="s">
        <v>51</v>
      </c>
      <c r="PP2" s="1">
        <v>63</v>
      </c>
      <c r="PQ2" s="1">
        <v>1</v>
      </c>
      <c r="PR2" s="1">
        <v>-5.0000000000000001E-3</v>
      </c>
      <c r="PS2" s="1">
        <f>PR2--0.014</f>
        <v>9.0000000000000011E-3</v>
      </c>
      <c r="PT2" s="1">
        <f>(PS2--0.0263)/0.0309</f>
        <v>1.1423948220064724</v>
      </c>
      <c r="PU2" s="1">
        <f t="shared" ref="PU2:PU16" si="77">PT2*0.0015</f>
        <v>1.7135922330097086E-3</v>
      </c>
      <c r="PV2" s="1">
        <f t="shared" ref="PV2:PV16" si="78">PU2/0.000130817</f>
        <v>13.09915556089582</v>
      </c>
      <c r="PW2" s="1"/>
      <c r="PX2" s="1"/>
      <c r="PY2" s="1" t="s">
        <v>11</v>
      </c>
      <c r="PZ2" s="1" t="s">
        <v>52</v>
      </c>
      <c r="QA2" s="1">
        <v>64</v>
      </c>
      <c r="QB2" s="1">
        <v>1</v>
      </c>
      <c r="QC2" s="1">
        <v>1E-3</v>
      </c>
      <c r="QD2" s="1">
        <f>QC2--0.001</f>
        <v>2E-3</v>
      </c>
      <c r="QE2" s="1">
        <f>(QD2--0.0257)/0.031</f>
        <v>0.89354838709677431</v>
      </c>
      <c r="QF2" s="1">
        <f t="shared" ref="QF2:QF16" si="79">QE2*0.0015</f>
        <v>1.3403225806451614E-3</v>
      </c>
      <c r="QG2" s="1">
        <f t="shared" ref="QG2:QG16" si="80">QF2/0.000130817</f>
        <v>10.245782892476981</v>
      </c>
      <c r="QH2" s="1"/>
      <c r="QI2" s="1"/>
      <c r="QJ2" s="1" t="s">
        <v>11</v>
      </c>
      <c r="QK2" s="1" t="s">
        <v>53</v>
      </c>
      <c r="QL2" s="1">
        <v>65</v>
      </c>
      <c r="QM2" s="1">
        <v>1</v>
      </c>
      <c r="QN2" s="1">
        <v>-3.0000000000000001E-3</v>
      </c>
      <c r="QO2" s="1">
        <f>QN2--0.002</f>
        <v>-1E-3</v>
      </c>
      <c r="QP2" s="1">
        <f>(QO2--0.0253)/0.0309</f>
        <v>0.78640776699029125</v>
      </c>
      <c r="QQ2" s="1">
        <f t="shared" ref="QQ2:QQ16" si="81">QP2*0.0015</f>
        <v>1.1796116504854369E-3</v>
      </c>
      <c r="QR2" s="1">
        <f t="shared" ref="QR2:QR16" si="82">QQ2/0.000130817</f>
        <v>9.0172657260557632</v>
      </c>
      <c r="QS2" s="1"/>
      <c r="QT2" s="1"/>
      <c r="QU2" s="1" t="s">
        <v>11</v>
      </c>
      <c r="QV2" s="1" t="s">
        <v>54</v>
      </c>
      <c r="QW2" s="1">
        <v>66</v>
      </c>
      <c r="QX2" s="1">
        <v>1</v>
      </c>
      <c r="QY2" s="1">
        <v>-1E-3</v>
      </c>
      <c r="QZ2" s="1">
        <f>QY2-0.001</f>
        <v>-2E-3</v>
      </c>
      <c r="RA2" s="1">
        <f>(QZ2--0.0281)/0.0312</f>
        <v>0.83653846153846156</v>
      </c>
      <c r="RB2" s="1">
        <f t="shared" ref="RB2:RB16" si="83">RA2*0.0015</f>
        <v>1.2548076923076924E-3</v>
      </c>
      <c r="RC2" s="1">
        <f t="shared" ref="RC2:RC16" si="84">RB2/0.000130817</f>
        <v>9.5920843033221406</v>
      </c>
      <c r="RD2" s="1"/>
      <c r="RE2" s="1"/>
      <c r="RF2" s="1" t="s">
        <v>11</v>
      </c>
      <c r="RG2" s="1" t="s">
        <v>55</v>
      </c>
      <c r="RH2" s="1">
        <v>67</v>
      </c>
      <c r="RI2" s="1">
        <v>1</v>
      </c>
      <c r="RJ2" s="1">
        <v>7.0000000000000001E-3</v>
      </c>
      <c r="RK2" s="1">
        <f>RJ2--0.001</f>
        <v>8.0000000000000002E-3</v>
      </c>
      <c r="RL2" s="1">
        <f>(RK2--0.0276)/0.0312</f>
        <v>1.141025641025641</v>
      </c>
      <c r="RM2" s="1">
        <f t="shared" ref="RM2:RM16" si="85">RL2*0.0015</f>
        <v>1.7115384615384614E-3</v>
      </c>
      <c r="RN2" s="1">
        <f t="shared" ref="RN2:RN16" si="86">RM2/0.000130817</f>
        <v>13.083455984607975</v>
      </c>
      <c r="RO2" s="1"/>
      <c r="RP2" s="1"/>
      <c r="RQ2" s="1" t="s">
        <v>11</v>
      </c>
      <c r="RR2" s="1" t="s">
        <v>56</v>
      </c>
      <c r="RS2" s="1">
        <v>70</v>
      </c>
      <c r="RT2" s="1">
        <v>1</v>
      </c>
      <c r="RU2" s="1">
        <v>1.6E-2</v>
      </c>
      <c r="RV2" s="1">
        <f>RU2-0.006</f>
        <v>0.01</v>
      </c>
      <c r="RW2" s="1">
        <f>(RV2--0.0267)/0.0312</f>
        <v>1.1762820512820515</v>
      </c>
      <c r="RX2" s="1">
        <f t="shared" ref="RX2:RX16" si="87">RW2*0.0015</f>
        <v>1.7644230769230773E-3</v>
      </c>
      <c r="RY2" s="1">
        <f t="shared" ref="RY2:RY16" si="88">RX2/0.000130817</f>
        <v>13.487720074020022</v>
      </c>
      <c r="RZ2" s="1"/>
      <c r="SA2" s="1"/>
      <c r="SB2" s="2" t="s">
        <v>11</v>
      </c>
      <c r="SC2" s="1" t="s">
        <v>57</v>
      </c>
      <c r="SD2" s="1">
        <v>71</v>
      </c>
      <c r="SE2" s="2">
        <v>1</v>
      </c>
      <c r="SF2" s="1">
        <v>1.7000000000000001E-2</v>
      </c>
      <c r="SG2" s="1">
        <f>SF2-0.004</f>
        <v>1.3000000000000001E-2</v>
      </c>
      <c r="SH2" s="1">
        <f>(SG2--0.022)/0.0292</f>
        <v>1.1986301369863015</v>
      </c>
      <c r="SI2" s="1">
        <f t="shared" ref="SI2:SI16" si="89">SH2*0.0015</f>
        <v>1.7979452054794523E-3</v>
      </c>
      <c r="SJ2" s="1">
        <f t="shared" ref="SJ2:SJ16" si="90">SI2/0.000130817</f>
        <v>13.743972155602499</v>
      </c>
      <c r="SK2" s="1"/>
      <c r="SL2" s="1"/>
      <c r="SM2" s="2" t="s">
        <v>11</v>
      </c>
      <c r="SN2" s="1" t="s">
        <v>58</v>
      </c>
      <c r="SO2" s="1">
        <v>72</v>
      </c>
      <c r="SP2" s="2">
        <v>1</v>
      </c>
      <c r="SQ2" s="1">
        <v>2.4E-2</v>
      </c>
      <c r="SR2" s="1">
        <f>SQ2-0.006</f>
        <v>1.8000000000000002E-2</v>
      </c>
      <c r="SS2" s="1">
        <f>(SR2--0.0197)/0.0291</f>
        <v>1.2955326460481098</v>
      </c>
      <c r="ST2" s="1">
        <f t="shared" ref="ST2:ST16" si="91">SS2*0.0015</f>
        <v>1.9432989690721647E-3</v>
      </c>
      <c r="SU2" s="1">
        <f t="shared" ref="SU2:SU16" si="92">ST2/0.000130817</f>
        <v>14.855095049360287</v>
      </c>
      <c r="SV2" s="1"/>
      <c r="SW2" s="1"/>
      <c r="SX2" s="2" t="s">
        <v>11</v>
      </c>
      <c r="SY2" s="1" t="s">
        <v>59</v>
      </c>
      <c r="SZ2" s="1">
        <v>73</v>
      </c>
      <c r="TA2" s="2">
        <v>1</v>
      </c>
      <c r="TB2" s="1">
        <v>2.4E-2</v>
      </c>
      <c r="TC2" s="1">
        <f>TB2-0.006</f>
        <v>1.8000000000000002E-2</v>
      </c>
      <c r="TD2" s="1">
        <f>(TC2--0.0178)/0.029</f>
        <v>1.2344827586206895</v>
      </c>
      <c r="TE2" s="1">
        <f t="shared" ref="TE2:TE16" si="93">TD2*0.0015</f>
        <v>1.8517241379310341E-3</v>
      </c>
      <c r="TF2" s="1">
        <f t="shared" ref="TF2:TF16" si="94">TE2/0.000130817</f>
        <v>14.155072642936576</v>
      </c>
      <c r="TG2" s="1"/>
      <c r="TH2" s="1"/>
      <c r="TI2" s="2" t="s">
        <v>11</v>
      </c>
      <c r="TJ2" s="1" t="s">
        <v>60</v>
      </c>
      <c r="TK2" s="1">
        <v>74</v>
      </c>
      <c r="TL2" s="2">
        <v>1</v>
      </c>
      <c r="TM2" s="1">
        <v>2.5000000000000001E-2</v>
      </c>
      <c r="TN2" s="1">
        <f>TM2-0.006</f>
        <v>1.9000000000000003E-2</v>
      </c>
      <c r="TO2" s="1">
        <f>(TN2--0.018)/0.0291</f>
        <v>1.2714776632302407</v>
      </c>
      <c r="TP2" s="1">
        <f t="shared" ref="TP2:TP16" si="95">TO2*0.0015</f>
        <v>1.9072164948453611E-3</v>
      </c>
      <c r="TQ2" s="1">
        <f t="shared" ref="TQ2:TQ16" si="96">TP2/0.000130817</f>
        <v>14.579271003350948</v>
      </c>
      <c r="TR2" s="1"/>
      <c r="TS2" s="1"/>
      <c r="TT2" s="2" t="s">
        <v>11</v>
      </c>
      <c r="TU2" s="1" t="s">
        <v>61</v>
      </c>
      <c r="TV2" s="1">
        <v>77</v>
      </c>
      <c r="TW2" s="2">
        <v>1</v>
      </c>
      <c r="TX2" s="1">
        <v>0.03</v>
      </c>
      <c r="TY2" s="1">
        <f>TX2-0.009</f>
        <v>2.0999999999999998E-2</v>
      </c>
      <c r="TZ2" s="1">
        <f>(TY2--0.0172)/0.0291</f>
        <v>1.3127147766323022</v>
      </c>
      <c r="UA2" s="1">
        <f t="shared" ref="UA2:UA16" si="97">TZ2*0.0015</f>
        <v>1.9690721649484534E-3</v>
      </c>
      <c r="UB2" s="1">
        <f t="shared" ref="UB2:UB16" si="98">UA2/0.000130817</f>
        <v>15.052112225081245</v>
      </c>
      <c r="UC2" s="1"/>
      <c r="UD2" s="1"/>
      <c r="UE2" s="2" t="s">
        <v>11</v>
      </c>
      <c r="UF2" s="1" t="s">
        <v>62</v>
      </c>
      <c r="UG2" s="1">
        <v>78</v>
      </c>
      <c r="UH2" s="2">
        <v>1</v>
      </c>
      <c r="UI2" s="1">
        <v>2.8000000000000001E-2</v>
      </c>
      <c r="UJ2" s="1">
        <f t="shared" ref="UJ2:UJ16" si="99">UI2-0.008</f>
        <v>0.02</v>
      </c>
      <c r="UK2" s="1">
        <f>(UJ2--0.0047)/0.0289</f>
        <v>0.8546712802768166</v>
      </c>
      <c r="UL2" s="1">
        <f t="shared" ref="UL2:UL16" si="100">UK2*0.0015</f>
        <v>1.282006920415225E-3</v>
      </c>
      <c r="UM2" s="1">
        <f t="shared" ref="UM2:UM16" si="101">UL2/0.000130817</f>
        <v>9.8000024493393436</v>
      </c>
      <c r="UN2" s="1"/>
      <c r="UO2" s="1"/>
      <c r="UP2" s="2" t="s">
        <v>11</v>
      </c>
      <c r="UQ2" s="1" t="s">
        <v>63</v>
      </c>
      <c r="UR2" s="1">
        <v>79</v>
      </c>
      <c r="US2" s="2">
        <v>1</v>
      </c>
      <c r="UT2" s="1">
        <v>2.8000000000000001E-2</v>
      </c>
      <c r="UU2" s="1">
        <f>UT2-0.009</f>
        <v>1.9000000000000003E-2</v>
      </c>
      <c r="UV2" s="1">
        <f>(UU2--0.0166)/0.029</f>
        <v>1.227586206896552</v>
      </c>
      <c r="UW2" s="1">
        <f t="shared" ref="UW2:UW16" si="102">UV2*0.0015</f>
        <v>1.8413793103448279E-3</v>
      </c>
      <c r="UX2" s="1">
        <f t="shared" ref="UX2:UX16" si="103">UW2/0.000130817</f>
        <v>14.075994024819618</v>
      </c>
      <c r="UY2" s="1"/>
      <c r="UZ2" s="1"/>
      <c r="VA2" s="2" t="s">
        <v>11</v>
      </c>
      <c r="VB2" s="1" t="s">
        <v>64</v>
      </c>
      <c r="VC2" s="1">
        <v>80</v>
      </c>
      <c r="VD2" s="2">
        <v>1</v>
      </c>
      <c r="VE2" s="1">
        <v>2.9000000000000001E-2</v>
      </c>
      <c r="VF2" s="1">
        <f t="shared" ref="VF2:VF16" si="104">VE2-0.01</f>
        <v>1.9000000000000003E-2</v>
      </c>
      <c r="VG2" s="1">
        <f>(VF2--0.0158)/0.029</f>
        <v>1.2000000000000002</v>
      </c>
      <c r="VH2" s="1">
        <f t="shared" ref="VH2:VH16" si="105">VG2*0.0015</f>
        <v>1.8000000000000004E-3</v>
      </c>
      <c r="VI2" s="1">
        <f t="shared" ref="VI2:VI16" si="106">VH2/0.000130817</f>
        <v>13.759679552351761</v>
      </c>
      <c r="VJ2" s="1"/>
      <c r="VK2" s="1"/>
      <c r="VL2" s="2" t="s">
        <v>11</v>
      </c>
      <c r="VM2" s="1" t="s">
        <v>65</v>
      </c>
      <c r="VN2" s="1">
        <v>84</v>
      </c>
      <c r="VO2" s="2">
        <v>1</v>
      </c>
      <c r="VP2" s="1">
        <v>3.1E-2</v>
      </c>
      <c r="VQ2" s="1">
        <f>VP2-0.012</f>
        <v>1.9E-2</v>
      </c>
      <c r="VR2" s="1">
        <f>(VQ2--0.0166)/0.0291</f>
        <v>1.2233676975945016</v>
      </c>
      <c r="VS2" s="1">
        <f t="shared" ref="VS2:VS16" si="107">VR2*0.0015</f>
        <v>1.8350515463917525E-3</v>
      </c>
      <c r="VT2" s="1">
        <f t="shared" ref="VT2:VT16" si="108">VS2/0.000130817</f>
        <v>14.02762291133226</v>
      </c>
      <c r="VU2" s="1"/>
      <c r="VV2" s="1"/>
      <c r="VW2" s="2" t="s">
        <v>11</v>
      </c>
      <c r="VX2" s="1" t="s">
        <v>66</v>
      </c>
      <c r="VY2" s="1">
        <v>85</v>
      </c>
      <c r="VZ2" s="2">
        <v>1</v>
      </c>
      <c r="WA2" s="1">
        <v>1.2E-2</v>
      </c>
      <c r="WB2" s="1">
        <f>WA2-0.005</f>
        <v>7.0000000000000001E-3</v>
      </c>
      <c r="WC2" s="1">
        <f>(WB2--0.0067)/0.0287</f>
        <v>0.47735191637630664</v>
      </c>
      <c r="WD2" s="1">
        <f t="shared" ref="WD2:WD16" si="109">WC2*0.0015</f>
        <v>7.1602787456445996E-4</v>
      </c>
      <c r="WE2" s="1">
        <f t="shared" ref="WE2:WE16" si="110">WD2/0.000130817</f>
        <v>5.4735078358658278</v>
      </c>
      <c r="WF2" s="1"/>
      <c r="WG2" s="1"/>
      <c r="WH2" s="2" t="s">
        <v>11</v>
      </c>
      <c r="WI2" s="1" t="s">
        <v>67</v>
      </c>
      <c r="WJ2" s="1">
        <v>86</v>
      </c>
      <c r="WK2" s="2">
        <v>1</v>
      </c>
      <c r="WL2" s="1">
        <v>1.7999999999999999E-2</v>
      </c>
      <c r="WM2" s="1">
        <f>WL2-0.008</f>
        <v>9.9999999999999985E-3</v>
      </c>
      <c r="WN2" s="1">
        <f>(WM2--0.0045)/0.0288</f>
        <v>0.50347222222222221</v>
      </c>
      <c r="WO2" s="1">
        <f t="shared" ref="WO2:WO16" si="111">WN2*0.0015</f>
        <v>7.5520833333333332E-4</v>
      </c>
      <c r="WP2" s="1">
        <f t="shared" ref="WP2:WP16" si="112">WO2/0.000130817</f>
        <v>5.7730137010735092</v>
      </c>
      <c r="WQ2" s="1"/>
      <c r="WR2" s="1"/>
      <c r="WS2" s="2" t="s">
        <v>11</v>
      </c>
      <c r="WT2" s="1" t="s">
        <v>68</v>
      </c>
      <c r="WU2" s="1">
        <v>87</v>
      </c>
      <c r="WV2" s="2">
        <v>1</v>
      </c>
      <c r="WW2" s="1">
        <v>1.7000000000000001E-2</v>
      </c>
      <c r="WX2" s="1">
        <f>WW2-0.007</f>
        <v>1.0000000000000002E-2</v>
      </c>
      <c r="WY2" s="1">
        <f>(WX2--0.004)/0.0287</f>
        <v>0.48780487804878059</v>
      </c>
      <c r="WZ2" s="1">
        <f t="shared" ref="WZ2:WZ16" si="113">WY2*0.0015</f>
        <v>7.3170731707317095E-4</v>
      </c>
      <c r="XA2" s="1">
        <f t="shared" ref="XA2:XA16" si="114">WZ2/0.000130817</f>
        <v>5.5933656716877085</v>
      </c>
      <c r="XB2" s="1"/>
      <c r="XC2" s="1"/>
      <c r="XD2" s="2" t="s">
        <v>11</v>
      </c>
      <c r="XE2" s="1" t="s">
        <v>69</v>
      </c>
      <c r="XF2" s="1">
        <v>88</v>
      </c>
      <c r="XG2" s="2">
        <v>1</v>
      </c>
      <c r="XH2" s="1">
        <v>1.9E-2</v>
      </c>
      <c r="XI2" s="1">
        <f>XH2-0.009</f>
        <v>0.01</v>
      </c>
      <c r="XJ2" s="1">
        <f>(XI2--0.0034)/0.0288</f>
        <v>0.46527777777777779</v>
      </c>
      <c r="XK2" s="1">
        <f t="shared" ref="XK2:XK16" si="115">XJ2*0.0015</f>
        <v>6.9791666666666667E-4</v>
      </c>
      <c r="XL2" s="1">
        <f t="shared" ref="XL2:XL16" si="116">XK2/0.000130817</f>
        <v>5.335060937543795</v>
      </c>
      <c r="XM2" s="1"/>
      <c r="XN2" s="1"/>
      <c r="XO2" s="2" t="s">
        <v>11</v>
      </c>
      <c r="XP2" s="1" t="s">
        <v>70</v>
      </c>
      <c r="XQ2" s="1">
        <v>91</v>
      </c>
      <c r="XR2" s="2">
        <v>1</v>
      </c>
      <c r="XS2" s="1">
        <v>2.8000000000000001E-2</v>
      </c>
      <c r="XT2" s="1">
        <f>XS2-0.011</f>
        <v>1.7000000000000001E-2</v>
      </c>
      <c r="XU2" s="1">
        <f>(XT2--0.0035)/0.0289</f>
        <v>0.70934256055363332</v>
      </c>
      <c r="XV2" s="1">
        <f t="shared" ref="XV2:XV16" si="117">XU2*0.0015</f>
        <v>1.0640138408304499E-3</v>
      </c>
      <c r="XW2" s="1">
        <f t="shared" ref="XW2:XW16" si="118">XV2/0.000130817</f>
        <v>8.1336052717188885</v>
      </c>
      <c r="XX2" s="1"/>
      <c r="XY2" s="1"/>
      <c r="XZ2" s="2" t="s">
        <v>11</v>
      </c>
      <c r="YA2" s="1" t="s">
        <v>71</v>
      </c>
      <c r="YB2" s="1">
        <v>92</v>
      </c>
      <c r="YC2" s="2">
        <v>1</v>
      </c>
      <c r="YD2" s="1">
        <v>3.1E-2</v>
      </c>
      <c r="YE2" s="1">
        <f>YD2-0.011</f>
        <v>0.02</v>
      </c>
      <c r="YF2" s="1">
        <f>(YE2--0.0074)/0.0291</f>
        <v>0.94158075601374569</v>
      </c>
      <c r="YG2" s="1">
        <f t="shared" ref="YG2:YG16" si="119">YF2*0.0015</f>
        <v>1.4123711340206185E-3</v>
      </c>
      <c r="YH2" s="1">
        <f t="shared" ref="YH2:YH16" si="120">YG2/0.000130817</f>
        <v>10.796541229508538</v>
      </c>
      <c r="YI2" s="1"/>
      <c r="YJ2" s="1"/>
      <c r="YK2" s="2" t="s">
        <v>11</v>
      </c>
      <c r="YL2" s="1" t="s">
        <v>72</v>
      </c>
      <c r="YM2" s="1">
        <v>93</v>
      </c>
      <c r="YN2" s="2">
        <v>1</v>
      </c>
      <c r="YO2" s="1">
        <v>3.1E-2</v>
      </c>
      <c r="YP2" s="1">
        <f>YO2-0.011</f>
        <v>0.02</v>
      </c>
      <c r="YQ2" s="1">
        <f>(YP2--0.0068)/0.0293</f>
        <v>0.9146757679180888</v>
      </c>
      <c r="YR2" s="1">
        <f t="shared" ref="YR2:YR16" si="121">YQ2*0.0015</f>
        <v>1.3720136518771333E-3</v>
      </c>
      <c r="YS2" s="1">
        <f t="shared" ref="YS2:YS16" si="122">YR2/0.000130817</f>
        <v>10.488037884045141</v>
      </c>
      <c r="YT2" s="1"/>
      <c r="YU2" s="1"/>
      <c r="YV2" s="2" t="s">
        <v>11</v>
      </c>
      <c r="YW2" s="1" t="s">
        <v>73</v>
      </c>
      <c r="YX2" s="1">
        <v>94</v>
      </c>
      <c r="YY2" s="2">
        <v>1</v>
      </c>
      <c r="YZ2" s="1">
        <v>0.03</v>
      </c>
      <c r="ZA2" s="1">
        <f>YZ2-0.013</f>
        <v>1.7000000000000001E-2</v>
      </c>
      <c r="ZB2" s="1">
        <f>(ZA2--0.0058)/0.0294</f>
        <v>0.77551020408163274</v>
      </c>
      <c r="ZC2" s="1">
        <f t="shared" ref="ZC2:ZC16" si="123">ZB2*0.0015</f>
        <v>1.1632653061224491E-3</v>
      </c>
      <c r="ZD2" s="1">
        <f t="shared" ref="ZD2:ZD16" si="124">ZC2/0.000130817</f>
        <v>8.8923099147851516</v>
      </c>
      <c r="ZE2" s="1"/>
      <c r="ZF2" s="1"/>
      <c r="ZG2" s="2" t="s">
        <v>11</v>
      </c>
      <c r="ZH2" s="1" t="s">
        <v>74</v>
      </c>
      <c r="ZI2" s="1">
        <v>95</v>
      </c>
      <c r="ZJ2" s="2">
        <v>1</v>
      </c>
      <c r="ZK2" s="1">
        <v>3.2000000000000001E-2</v>
      </c>
      <c r="ZL2" s="1">
        <f>ZK2-0.013</f>
        <v>1.9000000000000003E-2</v>
      </c>
      <c r="ZM2" s="1">
        <f>(ZL2--0.0064)/0.0294</f>
        <v>0.86394557823129259</v>
      </c>
      <c r="ZN2" s="1">
        <f t="shared" ref="ZN2:ZN16" si="125">ZM2*0.0015</f>
        <v>1.295918367346939E-3</v>
      </c>
      <c r="ZO2" s="1">
        <f t="shared" ref="ZO2:ZO16" si="126">ZN2/0.000130817</f>
        <v>9.9063452559448617</v>
      </c>
      <c r="ZP2" s="1"/>
      <c r="ZQ2" s="1"/>
      <c r="ZR2" s="2" t="s">
        <v>11</v>
      </c>
      <c r="ZS2" s="1" t="s">
        <v>75</v>
      </c>
      <c r="ZT2" s="1">
        <v>99</v>
      </c>
      <c r="ZU2" s="2">
        <v>1</v>
      </c>
      <c r="ZV2" s="1">
        <v>3.4000000000000002E-2</v>
      </c>
      <c r="ZW2" s="1">
        <f>ZV2-0.015</f>
        <v>1.9000000000000003E-2</v>
      </c>
      <c r="ZX2" s="1">
        <f>(ZW2--0.002)/0.0292</f>
        <v>0.71917808219178103</v>
      </c>
      <c r="ZY2" s="1">
        <f t="shared" ref="ZY2:ZY16" si="127">ZX2*0.0015</f>
        <v>1.0787671232876715E-3</v>
      </c>
      <c r="ZZ2" s="1">
        <f t="shared" ref="ZZ2:ZZ16" si="128">ZY2/0.000130817</f>
        <v>8.2463832933615002</v>
      </c>
      <c r="AAA2" s="1"/>
      <c r="AAB2" s="1"/>
      <c r="AAC2" s="2" t="s">
        <v>11</v>
      </c>
      <c r="AAD2" s="1" t="s">
        <v>76</v>
      </c>
      <c r="AAE2" s="1">
        <v>100</v>
      </c>
      <c r="AAF2" s="2">
        <v>1</v>
      </c>
      <c r="AAG2" s="1">
        <v>8.0000000000000002E-3</v>
      </c>
      <c r="AAH2" s="1">
        <f>AAG2-0.002</f>
        <v>6.0000000000000001E-3</v>
      </c>
      <c r="AAI2" s="1">
        <f>(AAH2--0.0261)/0.029</f>
        <v>1.106896551724138</v>
      </c>
      <c r="AAJ2" s="1">
        <f t="shared" ref="AAJ2:AAJ16" si="129">AAI2*0.0015</f>
        <v>1.660344827586207E-3</v>
      </c>
      <c r="AAK2" s="1">
        <f t="shared" ref="AAK2:AAK16" si="130">AAJ2/0.000130817</f>
        <v>12.692118207772744</v>
      </c>
      <c r="AAL2" s="1"/>
      <c r="AAM2" s="1"/>
      <c r="AAN2" s="2" t="s">
        <v>11</v>
      </c>
      <c r="AAO2" s="1" t="s">
        <v>77</v>
      </c>
      <c r="AAP2" s="1">
        <v>101</v>
      </c>
      <c r="AAQ2" s="2">
        <v>1</v>
      </c>
      <c r="AAR2" s="1">
        <v>1.2E-2</v>
      </c>
      <c r="AAS2" s="1">
        <f>AAR2-0.007</f>
        <v>5.0000000000000001E-3</v>
      </c>
      <c r="AAT2" s="1">
        <f>(AAS2--0.0202)/0.0289</f>
        <v>0.87197231833910038</v>
      </c>
      <c r="AAU2" s="1">
        <f t="shared" ref="AAU2:AAU16" si="131">AAT2*0.0015</f>
        <v>1.3079584775086506E-3</v>
      </c>
      <c r="AAV2" s="1">
        <f t="shared" ref="AAV2:AAV16" si="132">AAU2/0.000130817</f>
        <v>9.9983830657227308</v>
      </c>
      <c r="AAW2" s="1"/>
      <c r="AAX2" s="1"/>
      <c r="AAY2" s="2" t="s">
        <v>11</v>
      </c>
      <c r="AAZ2" s="1" t="s">
        <v>78</v>
      </c>
      <c r="ABA2" s="1">
        <v>102</v>
      </c>
      <c r="ABB2" s="2">
        <v>1</v>
      </c>
      <c r="ABC2" s="1">
        <v>1.2999999999999999E-2</v>
      </c>
      <c r="ABD2" s="1">
        <f>ABC2-0.007</f>
        <v>5.9999999999999993E-3</v>
      </c>
      <c r="ABE2" s="1">
        <f>(ABD2--0.0218)/0.029</f>
        <v>0.95862068965517233</v>
      </c>
      <c r="ABF2" s="1">
        <f t="shared" ref="ABF2:ABF16" si="133">ABE2*0.0015</f>
        <v>1.4379310344827586E-3</v>
      </c>
      <c r="ABG2" s="1">
        <f t="shared" ref="ABG2:ABG16" si="134">ABF2/0.000130817</f>
        <v>10.991927918258014</v>
      </c>
      <c r="ABH2" s="1"/>
      <c r="ABI2" s="1"/>
      <c r="ABJ2" s="2" t="s">
        <v>11</v>
      </c>
      <c r="ABK2" s="1" t="s">
        <v>79</v>
      </c>
      <c r="ABL2" s="1">
        <v>112</v>
      </c>
      <c r="ABM2" s="2">
        <v>1</v>
      </c>
      <c r="ABN2" s="1">
        <v>1.9E-2</v>
      </c>
      <c r="ABO2" s="1">
        <f>ABN2-0.017</f>
        <v>1.9999999999999983E-3</v>
      </c>
      <c r="ABP2" s="1">
        <f>(ABO2--0.025)/0.0294</f>
        <v>0.91836734693877553</v>
      </c>
      <c r="ABQ2" s="1">
        <f t="shared" ref="ABQ2:ABQ16" si="135">ABP2*0.0015</f>
        <v>1.3775510204081633E-3</v>
      </c>
      <c r="ABR2" s="1">
        <f t="shared" ref="ABR2:ABR16" si="136">ABQ2/0.000130817</f>
        <v>10.530367004350836</v>
      </c>
      <c r="ABS2" s="1"/>
      <c r="ABT2" s="1"/>
      <c r="ABU2" s="2" t="s">
        <v>11</v>
      </c>
      <c r="ABV2" s="1" t="s">
        <v>80</v>
      </c>
      <c r="ABW2" s="1">
        <v>113</v>
      </c>
      <c r="ABX2" s="2">
        <v>1</v>
      </c>
      <c r="ABY2" s="1">
        <v>0.02</v>
      </c>
      <c r="ABZ2" s="1">
        <f>ABY2-0.013</f>
        <v>7.000000000000001E-3</v>
      </c>
      <c r="ACA2" s="1">
        <f>(ABZ2-0.0095)/0.028</f>
        <v>-8.9285714285714246E-2</v>
      </c>
      <c r="ACB2" s="1">
        <f t="shared" ref="ACB2:ACB16" si="137">ACA2*0.0015</f>
        <v>-1.3392857142857138E-4</v>
      </c>
      <c r="ACC2" s="1">
        <f t="shared" ref="ACC2:ACC16" si="138">ACB2/0.000130817</f>
        <v>-1.023785680978553</v>
      </c>
      <c r="ACD2" s="1"/>
      <c r="ACE2" s="1"/>
      <c r="ACF2" s="2" t="s">
        <v>11</v>
      </c>
      <c r="ACG2" s="1" t="s">
        <v>81</v>
      </c>
      <c r="ACH2" s="1">
        <v>114</v>
      </c>
      <c r="ACI2" s="2">
        <v>1</v>
      </c>
      <c r="ACJ2" s="1">
        <v>2.3E-2</v>
      </c>
      <c r="ACK2" s="1">
        <f>ACJ2-0.014</f>
        <v>8.9999999999999993E-3</v>
      </c>
      <c r="ACL2" s="1">
        <f>(ACK2-0.0117)/0.0279</f>
        <v>-9.6774193548387136E-2</v>
      </c>
      <c r="ACM2" s="1">
        <f t="shared" ref="ACM2:ACM16" si="139">ACL2*0.0015</f>
        <v>-1.4516129032258072E-4</v>
      </c>
      <c r="ACN2" s="1">
        <f t="shared" ref="ACN2:ACN16" si="140">ACM2/0.000130817</f>
        <v>-1.1096515768025617</v>
      </c>
      <c r="ACO2" s="1"/>
      <c r="ACP2" s="1"/>
      <c r="ACQ2" s="2" t="s">
        <v>11</v>
      </c>
      <c r="ACR2" s="1" t="s">
        <v>82</v>
      </c>
      <c r="ACS2" s="1">
        <v>115</v>
      </c>
      <c r="ACT2" s="2">
        <v>1</v>
      </c>
      <c r="ACU2" s="1">
        <v>2.8000000000000001E-2</v>
      </c>
      <c r="ACV2" s="1">
        <f>ACU2-0.014</f>
        <v>1.4E-2</v>
      </c>
      <c r="ACW2" s="1">
        <f>(ACV2-0.0103)/0.0281</f>
        <v>0.13167259786476868</v>
      </c>
      <c r="ACX2" s="1">
        <f t="shared" ref="ACX2:ACX16" si="141">ACW2*0.0015</f>
        <v>1.9750889679715302E-4</v>
      </c>
      <c r="ACY2" s="1">
        <f t="shared" ref="ACY2:ACY16" si="142">ACX2/0.000130817</f>
        <v>1.5098106270374112</v>
      </c>
      <c r="ACZ2" s="1"/>
      <c r="ADA2" s="1"/>
      <c r="ADB2" s="2" t="s">
        <v>11</v>
      </c>
      <c r="ADC2" s="1" t="s">
        <v>83</v>
      </c>
      <c r="ADD2" s="1">
        <v>116</v>
      </c>
      <c r="ADE2" s="2">
        <v>1</v>
      </c>
      <c r="ADF2" s="1">
        <v>2.9000000000000001E-2</v>
      </c>
      <c r="ADG2" s="1">
        <f>ADF2-0.016</f>
        <v>1.3000000000000001E-2</v>
      </c>
      <c r="ADH2" s="1">
        <f>(ADG2-0.0103)/0.0281</f>
        <v>9.6085409252669077E-2</v>
      </c>
      <c r="ADI2" s="1">
        <f t="shared" ref="ADI2:ADI16" si="143">ADH2*0.0015</f>
        <v>1.4412811387900363E-4</v>
      </c>
      <c r="ADJ2" s="1">
        <f t="shared" ref="ADJ2:ADJ16" si="144">ADI2/0.000130817</f>
        <v>1.1017537008110843</v>
      </c>
      <c r="ADK2" s="1"/>
      <c r="ADL2" s="1"/>
      <c r="ADM2" s="2" t="s">
        <v>11</v>
      </c>
      <c r="ADN2" s="1" t="s">
        <v>84</v>
      </c>
      <c r="ADO2" s="1">
        <v>119</v>
      </c>
      <c r="ADP2" s="2">
        <v>1</v>
      </c>
      <c r="ADQ2" s="1">
        <v>0.03</v>
      </c>
      <c r="ADR2" s="1">
        <f>ADQ2-0.017</f>
        <v>1.2999999999999998E-2</v>
      </c>
      <c r="ADS2" s="1">
        <f>(ADR2-0.0252)/0.0278</f>
        <v>-0.43884892086330946</v>
      </c>
      <c r="ADT2" s="1">
        <f t="shared" ref="ADT2:ADT16" si="145">ADS2*0.0015</f>
        <v>-6.5827338129496415E-4</v>
      </c>
      <c r="ADU2" s="1">
        <f t="shared" ref="ADU2:ADU16" si="146">ADT2/0.000130817</f>
        <v>-5.0320171024787612</v>
      </c>
      <c r="ADV2" s="1"/>
      <c r="ADW2" s="1"/>
      <c r="ADX2" s="2" t="s">
        <v>11</v>
      </c>
      <c r="ADY2" s="1" t="s">
        <v>85</v>
      </c>
      <c r="ADZ2" s="1">
        <v>120</v>
      </c>
      <c r="AEA2" s="2">
        <v>1</v>
      </c>
      <c r="AEB2" s="1">
        <v>2.8000000000000001E-2</v>
      </c>
      <c r="AEC2" s="1">
        <f>AEB2-0.017</f>
        <v>1.0999999999999999E-2</v>
      </c>
      <c r="AED2" s="1">
        <f>(AEC2-0.026)/0.0278</f>
        <v>-0.53956834532374098</v>
      </c>
      <c r="AEE2" s="1">
        <f t="shared" ref="AEE2:AEE16" si="147">AED2*0.0015</f>
        <v>-8.0935251798561149E-4</v>
      </c>
      <c r="AEF2" s="1">
        <f t="shared" ref="AEF2:AEF16" si="148">AEE2/0.000130817</f>
        <v>-6.1869062735394591</v>
      </c>
      <c r="AEG2" s="1"/>
      <c r="AEH2" s="1"/>
      <c r="AEI2" s="2" t="s">
        <v>11</v>
      </c>
      <c r="AEJ2" s="1" t="s">
        <v>86</v>
      </c>
      <c r="AEK2" s="1">
        <v>121</v>
      </c>
      <c r="AEL2" s="2">
        <v>1</v>
      </c>
      <c r="AEM2" s="1">
        <v>2.7E-2</v>
      </c>
      <c r="AEN2" s="1">
        <f>AEM2-0.018</f>
        <v>9.0000000000000011E-3</v>
      </c>
      <c r="AEO2" s="1">
        <f>(AEN2-0.0249)/0.0278</f>
        <v>-0.57194244604316546</v>
      </c>
      <c r="AEP2" s="1">
        <f t="shared" ref="AEP2:AEP16" si="149">AEO2*0.0015</f>
        <v>-8.5791366906474824E-4</v>
      </c>
      <c r="AEQ2" s="1">
        <f t="shared" ref="AEQ2:AEQ16" si="150">AEP2/0.000130817</f>
        <v>-6.5581206499518272</v>
      </c>
      <c r="AER2" s="1"/>
      <c r="AES2" s="1"/>
      <c r="AET2" s="2" t="s">
        <v>11</v>
      </c>
      <c r="AEU2" s="1" t="s">
        <v>87</v>
      </c>
      <c r="AEV2" s="1">
        <v>122</v>
      </c>
      <c r="AEW2" s="2">
        <v>1</v>
      </c>
      <c r="AEX2" s="1">
        <v>0.03</v>
      </c>
      <c r="AEY2" s="1">
        <f>AEX2-0.017</f>
        <v>1.2999999999999998E-2</v>
      </c>
      <c r="AEZ2" s="1">
        <f>(AEY2-0.0263)/0.0278</f>
        <v>-0.47841726618705049</v>
      </c>
      <c r="AFA2" s="1">
        <f t="shared" ref="AFA2:AFA16" si="151">AEZ2*0.0015</f>
        <v>-7.1762589928057573E-4</v>
      </c>
      <c r="AFB2" s="1">
        <f t="shared" ref="AFB2:AFB16" si="152">AFA2/0.000130817</f>
        <v>-5.4857235625383227</v>
      </c>
      <c r="AFC2" s="1"/>
      <c r="AFD2" s="1"/>
      <c r="AFE2" s="2" t="s">
        <v>11</v>
      </c>
      <c r="AFF2" s="1" t="s">
        <v>88</v>
      </c>
      <c r="AFG2" s="1">
        <v>123</v>
      </c>
      <c r="AFH2" s="2">
        <v>1</v>
      </c>
      <c r="AFI2" s="1">
        <v>0.03</v>
      </c>
      <c r="AFJ2" s="1">
        <f>AFI2-0.017</f>
        <v>1.2999999999999998E-2</v>
      </c>
      <c r="AFK2" s="1">
        <f>(AFJ2-0.0264)/0.0278</f>
        <v>-0.48201438848920874</v>
      </c>
      <c r="AFL2" s="1">
        <f t="shared" ref="AFL2:AFL16" si="153">AFK2*0.0015</f>
        <v>-7.2302158273381315E-4</v>
      </c>
      <c r="AFM2" s="1">
        <f t="shared" ref="AFM2:AFM16" si="154">AFL2/0.000130817</f>
        <v>-5.526969604361919</v>
      </c>
      <c r="AFN2" s="1"/>
      <c r="AFO2" s="1"/>
      <c r="AFP2" s="2" t="s">
        <v>11</v>
      </c>
      <c r="AFQ2" s="1" t="s">
        <v>89</v>
      </c>
      <c r="AFR2" s="1">
        <v>126</v>
      </c>
      <c r="AFS2" s="2">
        <v>1</v>
      </c>
      <c r="AFT2" s="1">
        <v>3.4000000000000002E-2</v>
      </c>
      <c r="AFU2" s="1">
        <f>AFT2-0.018</f>
        <v>1.6000000000000004E-2</v>
      </c>
      <c r="AFV2" s="1">
        <f>(AFU2-0.0214)/0.0281</f>
        <v>-0.1921708185053379</v>
      </c>
      <c r="AFW2" s="1">
        <f t="shared" ref="AFW2:AFW16" si="155">AFV2*0.0015</f>
        <v>-2.8825622775800687E-4</v>
      </c>
      <c r="AFX2" s="1">
        <f t="shared" ref="AFX2:AFX16" si="156">AFW2/0.000130817</f>
        <v>-2.2035074016221659</v>
      </c>
      <c r="AFY2" s="1"/>
      <c r="AFZ2" s="1"/>
      <c r="AGA2" s="2" t="s">
        <v>11</v>
      </c>
      <c r="AGB2" s="1" t="s">
        <v>90</v>
      </c>
      <c r="AGC2" s="1">
        <v>127</v>
      </c>
      <c r="AGD2" s="2">
        <v>1</v>
      </c>
      <c r="AGE2" s="1">
        <v>1.4999999999999999E-2</v>
      </c>
      <c r="AGF2" s="1">
        <f>AGE2-0.015</f>
        <v>0</v>
      </c>
      <c r="AGG2" s="1">
        <f>(AGF2--0.0071)/0.0297</f>
        <v>0.23905723905723905</v>
      </c>
      <c r="AGH2" s="1">
        <f t="shared" ref="AGH2:AGH16" si="157">AGG2*0.0015</f>
        <v>3.5858585858585857E-4</v>
      </c>
      <c r="AGI2" s="1">
        <f t="shared" ref="AGI2:AGI16" si="158">AGH2/0.000130817</f>
        <v>2.7411258367479654</v>
      </c>
      <c r="AGJ2" s="1"/>
      <c r="AGK2" s="1"/>
      <c r="AGL2" s="2" t="s">
        <v>11</v>
      </c>
      <c r="AGM2" s="1" t="s">
        <v>91</v>
      </c>
      <c r="AGN2" s="1">
        <v>128</v>
      </c>
      <c r="AGO2" s="2">
        <v>1</v>
      </c>
      <c r="AGP2" s="1">
        <v>0.02</v>
      </c>
      <c r="AGQ2" s="1">
        <f>AGP2-0.015</f>
        <v>5.000000000000001E-3</v>
      </c>
      <c r="AGR2" s="1">
        <f>(AGQ2--0.0084)/0.0299</f>
        <v>0.44816053511705689</v>
      </c>
      <c r="AGS2" s="1">
        <f t="shared" ref="AGS2:AGS16" si="159">AGR2*0.0015</f>
        <v>6.7224080267558534E-4</v>
      </c>
      <c r="AGT2" s="1">
        <f t="shared" ref="AGT2:AGT16" si="160">AGS2/0.000130817</f>
        <v>5.1387877926843251</v>
      </c>
      <c r="AGU2" s="1"/>
      <c r="AGV2" s="1"/>
      <c r="AGW2" s="2" t="s">
        <v>11</v>
      </c>
      <c r="AGX2" s="1" t="s">
        <v>92</v>
      </c>
      <c r="AGY2" s="1">
        <v>129</v>
      </c>
      <c r="AGZ2" s="2">
        <v>1</v>
      </c>
      <c r="AHA2" s="1">
        <v>1.6E-2</v>
      </c>
      <c r="AHB2" s="1">
        <f>AHA2-0.014</f>
        <v>2E-3</v>
      </c>
      <c r="AHC2" s="1">
        <f>(AHB2--0.0114)/0.0301</f>
        <v>0.44518272425249172</v>
      </c>
      <c r="AHD2" s="1">
        <f t="shared" ref="AHD2:AHD16" si="161">AHC2*0.0015</f>
        <v>6.677740863787376E-4</v>
      </c>
      <c r="AHE2" s="1">
        <f t="shared" ref="AHE2:AHE16" si="162">AHD2/0.000130817</f>
        <v>5.1046430232977178</v>
      </c>
      <c r="AHF2" s="1"/>
      <c r="AHG2" s="1"/>
      <c r="AHH2" s="2" t="s">
        <v>11</v>
      </c>
      <c r="AHI2" s="1" t="s">
        <v>93</v>
      </c>
      <c r="AHJ2" s="1">
        <v>130</v>
      </c>
      <c r="AHK2" s="2">
        <v>1</v>
      </c>
      <c r="AHL2" s="1">
        <v>1.9E-2</v>
      </c>
      <c r="AHM2" s="1">
        <f>AHL2-0.014</f>
        <v>4.9999999999999992E-3</v>
      </c>
      <c r="AHN2" s="1">
        <f>(AHM2--0.0109)/0.0299</f>
        <v>0.5317725752508361</v>
      </c>
      <c r="AHO2" s="1">
        <f t="shared" ref="AHO2:AHO16" si="163">AHN2*0.0015</f>
        <v>7.976588628762542E-4</v>
      </c>
      <c r="AHP2" s="1">
        <f t="shared" ref="AHP2:AHP16" si="164">AHO2/0.000130817</f>
        <v>6.0975168584836386</v>
      </c>
      <c r="AHQ2" s="1"/>
      <c r="AHR2" s="1"/>
      <c r="AHS2" s="2" t="s">
        <v>11</v>
      </c>
      <c r="AHT2" s="1" t="s">
        <v>94</v>
      </c>
      <c r="AHU2" s="1">
        <v>133</v>
      </c>
      <c r="AHV2" s="2">
        <v>1</v>
      </c>
      <c r="AHW2" s="1">
        <v>2.5000000000000001E-2</v>
      </c>
      <c r="AHX2" s="1">
        <f>AHW2-0.016</f>
        <v>9.0000000000000011E-3</v>
      </c>
      <c r="AHY2" s="1">
        <f>(AHX2--0.0119)/0.0301</f>
        <v>0.69435215946843865</v>
      </c>
      <c r="AHZ2" s="1">
        <f t="shared" ref="AHZ2:AHZ16" si="165">AHY2*0.0015</f>
        <v>1.041528239202658E-3</v>
      </c>
      <c r="AIA2" s="1">
        <f t="shared" ref="AIA2:AIA16" si="166">AHZ2/0.000130817</f>
        <v>7.961719342307636</v>
      </c>
      <c r="AIB2" s="1"/>
      <c r="AIC2" s="1"/>
      <c r="AID2" s="2" t="s">
        <v>11</v>
      </c>
      <c r="AIE2" s="1" t="s">
        <v>95</v>
      </c>
      <c r="AIF2" s="1">
        <v>134</v>
      </c>
      <c r="AIG2" s="2">
        <v>1</v>
      </c>
      <c r="AIH2" s="1">
        <v>3.1E-2</v>
      </c>
      <c r="AII2" s="1">
        <f>AIH2-0.017</f>
        <v>1.3999999999999999E-2</v>
      </c>
      <c r="AIJ2" s="1">
        <f>(AII2--0.0115)/0.0301</f>
        <v>0.84717607973421927</v>
      </c>
      <c r="AIK2" s="1">
        <f t="shared" ref="AIK2:AIK16" si="167">AIJ2*0.0015</f>
        <v>1.270764119601329E-3</v>
      </c>
      <c r="AIL2" s="1">
        <f t="shared" ref="AIL2:AIL16" si="168">AIK2/0.000130817</f>
        <v>9.7140594846337169</v>
      </c>
      <c r="AIM2" s="1"/>
      <c r="AIN2" s="1"/>
      <c r="AIO2" s="2" t="s">
        <v>11</v>
      </c>
      <c r="AIP2" s="1" t="s">
        <v>96</v>
      </c>
      <c r="AIQ2" s="1">
        <v>135</v>
      </c>
      <c r="AIR2" s="2">
        <v>1</v>
      </c>
      <c r="AIS2" s="1">
        <v>2.9000000000000001E-2</v>
      </c>
      <c r="AIT2" s="1">
        <f>AIS2-0.014</f>
        <v>1.5000000000000001E-2</v>
      </c>
      <c r="AIU2" s="1">
        <f>(AIT2--0.0131)/0.0302</f>
        <v>0.93046357615894038</v>
      </c>
      <c r="AIV2" s="1">
        <f t="shared" ref="AIV2:AIV16" si="169">AIU2*0.0015</f>
        <v>1.3956953642384107E-3</v>
      </c>
      <c r="AIW2" s="1">
        <f t="shared" ref="AIW2:AIW16" si="170">AIV2/0.000130817</f>
        <v>10.669067202568554</v>
      </c>
      <c r="AIX2" s="1"/>
      <c r="AIY2" s="1"/>
      <c r="AIZ2" s="2" t="s">
        <v>11</v>
      </c>
      <c r="AJA2" s="1" t="s">
        <v>97</v>
      </c>
      <c r="AJB2" s="1">
        <v>136</v>
      </c>
      <c r="AJC2" s="2">
        <v>1</v>
      </c>
      <c r="AJD2" s="1">
        <v>0.03</v>
      </c>
      <c r="AJE2" s="1">
        <f>AJD2-0.016</f>
        <v>1.3999999999999999E-2</v>
      </c>
      <c r="AJF2" s="1">
        <f>(AJE2--0.0128)/0.0302</f>
        <v>0.88741721854304623</v>
      </c>
      <c r="AJG2" s="1">
        <f t="shared" ref="AJG2:AJG16" si="171">AJF2*0.0015</f>
        <v>1.3311258278145693E-3</v>
      </c>
      <c r="AJH2" s="1">
        <f t="shared" ref="AJH2:AJH16" si="172">AJG2/0.000130817</f>
        <v>10.175480463659687</v>
      </c>
      <c r="AJI2" s="1"/>
      <c r="AJJ2" s="1"/>
      <c r="AJK2" s="2" t="s">
        <v>11</v>
      </c>
      <c r="AJL2" s="1" t="s">
        <v>98</v>
      </c>
      <c r="AJM2" s="1">
        <v>140</v>
      </c>
      <c r="AJN2" s="2">
        <v>1</v>
      </c>
      <c r="AJO2" s="1">
        <v>2.8000000000000001E-2</v>
      </c>
      <c r="AJP2" s="1">
        <f>AJO2-0.016</f>
        <v>1.2E-2</v>
      </c>
      <c r="AJQ2" s="1">
        <f>(AJP2--0.016)/0.0306</f>
        <v>0.91503267973856217</v>
      </c>
      <c r="AJR2" s="1">
        <f t="shared" ref="AJR2:AJR16" si="173">AJQ2*0.0015</f>
        <v>1.3725490196078434E-3</v>
      </c>
      <c r="AJS2" s="1">
        <f t="shared" ref="AJS2:AJS16" si="174">AJR2/0.000130817</f>
        <v>10.492130377610275</v>
      </c>
      <c r="AJT2" s="1"/>
      <c r="AJU2" s="1"/>
      <c r="AJV2" s="2" t="s">
        <v>11</v>
      </c>
      <c r="AJW2" s="1" t="s">
        <v>99</v>
      </c>
      <c r="AJX2" s="1">
        <v>141</v>
      </c>
      <c r="AJY2" s="2">
        <v>1</v>
      </c>
      <c r="AJZ2" s="1">
        <v>0.02</v>
      </c>
      <c r="AKA2" s="1">
        <f>AJZ2-0.02</f>
        <v>0</v>
      </c>
      <c r="AKB2" s="1">
        <f>(AKA2--0.0042)/0.0295</f>
        <v>0.14237288135593221</v>
      </c>
      <c r="AKC2" s="1">
        <f t="shared" ref="AKC2:AKC16" si="175">AKB2*0.0015</f>
        <v>2.1355932203389832E-4</v>
      </c>
      <c r="AKD2" s="1">
        <f t="shared" ref="AKD2:AKD16" si="176">AKC2/0.000130817</f>
        <v>1.6325043536688528</v>
      </c>
      <c r="AKE2" s="1"/>
      <c r="AKF2" s="1"/>
      <c r="AKG2" s="2" t="s">
        <v>11</v>
      </c>
      <c r="AKH2" s="1" t="s">
        <v>100</v>
      </c>
      <c r="AKI2" s="1">
        <v>143</v>
      </c>
      <c r="AKJ2" s="2">
        <v>1</v>
      </c>
      <c r="AKK2" s="1">
        <v>2.4E-2</v>
      </c>
      <c r="AKL2" s="1">
        <f>AKK2-0.022</f>
        <v>2.0000000000000018E-3</v>
      </c>
      <c r="AKM2" s="1">
        <f>(AKL2--0.0039)/0.0295</f>
        <v>0.20000000000000007</v>
      </c>
      <c r="AKN2" s="1">
        <f t="shared" ref="AKN2:AKN16" si="177">AKM2*0.0015</f>
        <v>3.0000000000000008E-4</v>
      </c>
      <c r="AKO2" s="1">
        <f t="shared" ref="AKO2:AKO16" si="178">AKN2/0.000130817</f>
        <v>2.2932799253919605</v>
      </c>
      <c r="AKP2" s="1"/>
      <c r="AKQ2" s="1"/>
      <c r="AKR2" s="2" t="s">
        <v>11</v>
      </c>
      <c r="AKS2" s="1" t="s">
        <v>101</v>
      </c>
      <c r="AKT2" s="1">
        <v>144</v>
      </c>
      <c r="AKU2" s="2">
        <v>1</v>
      </c>
      <c r="AKV2" s="1">
        <v>2.1000000000000001E-2</v>
      </c>
      <c r="AKW2" s="1">
        <f>AKV2-0.023</f>
        <v>-1.9999999999999983E-3</v>
      </c>
      <c r="AKX2" s="1">
        <f>(AKW2--0.003)/0.0295</f>
        <v>3.3898305084745825E-2</v>
      </c>
      <c r="AKY2" s="1">
        <f t="shared" ref="AKY2:AKY16" si="179">AKX2*0.0015</f>
        <v>5.0847457627118738E-5</v>
      </c>
      <c r="AKZ2" s="1">
        <f t="shared" ref="AKZ2:AKZ16" si="180">AKY2/0.000130817</f>
        <v>0.388691512778299</v>
      </c>
      <c r="ALA2" s="1"/>
      <c r="ALB2" s="1"/>
      <c r="ALC2" s="2" t="s">
        <v>11</v>
      </c>
      <c r="ALD2" s="1" t="s">
        <v>102</v>
      </c>
      <c r="ALE2" s="1">
        <v>147</v>
      </c>
      <c r="ALF2" s="2">
        <v>1</v>
      </c>
      <c r="ALG2" s="1">
        <v>0.02</v>
      </c>
      <c r="ALH2" s="1">
        <f>ALG2-0.026</f>
        <v>-5.9999999999999984E-3</v>
      </c>
      <c r="ALI2" s="1">
        <f>(ALH2--0.0031)/0.0295</f>
        <v>-9.8305084745762661E-2</v>
      </c>
      <c r="ALJ2" s="1">
        <f t="shared" ref="ALJ2:ALJ16" si="181">ALI2*0.0015</f>
        <v>-1.47457627118644E-4</v>
      </c>
      <c r="ALK2" s="1">
        <f t="shared" ref="ALK2:ALK16" si="182">ALJ2/0.000130817</f>
        <v>-1.1272053870570644</v>
      </c>
      <c r="ALL2" s="1"/>
      <c r="ALM2" s="1"/>
      <c r="ALN2" s="2" t="s">
        <v>11</v>
      </c>
      <c r="ALO2" s="1" t="s">
        <v>103</v>
      </c>
      <c r="ALP2" s="1">
        <v>148</v>
      </c>
      <c r="ALQ2" s="2">
        <v>1</v>
      </c>
      <c r="ALR2" s="1">
        <v>2.1999999999999999E-2</v>
      </c>
      <c r="ALS2" s="1">
        <f>ALR2-0.025</f>
        <v>-3.0000000000000027E-3</v>
      </c>
      <c r="ALT2" s="1">
        <f>(ALS2--0.0002)/0.0294</f>
        <v>-9.523809523809533E-2</v>
      </c>
      <c r="ALU2" s="1">
        <f t="shared" ref="ALU2:ALU16" si="183">ALT2*0.0015</f>
        <v>-1.42857142857143E-4</v>
      </c>
      <c r="ALV2" s="1">
        <f t="shared" ref="ALV2:ALV16" si="184">ALU2/0.000130817</f>
        <v>-1.0920380597104582</v>
      </c>
      <c r="ALW2" s="1"/>
      <c r="ALX2" s="1"/>
      <c r="ALY2" s="2" t="s">
        <v>11</v>
      </c>
      <c r="ALZ2" s="1" t="s">
        <v>104</v>
      </c>
      <c r="AMA2" s="1">
        <v>149</v>
      </c>
      <c r="AMB2" s="2">
        <v>1</v>
      </c>
      <c r="AMC2" s="1">
        <v>1.7000000000000001E-2</v>
      </c>
      <c r="AMD2" s="1">
        <f>AMC2-0.02</f>
        <v>-2.9999999999999992E-3</v>
      </c>
      <c r="AME2" s="1">
        <f>(AMD2--0.0023)/0.0292</f>
        <v>-2.3972602739726002E-2</v>
      </c>
      <c r="AMF2" s="1">
        <f t="shared" ref="AMF2:AMF16" si="185">AME2*0.0015</f>
        <v>-3.5958904109589004E-5</v>
      </c>
      <c r="AMG2" s="1">
        <f t="shared" ref="AMG2:AMG16" si="186">AMF2/0.000130817</f>
        <v>-0.2748794431120497</v>
      </c>
      <c r="AMH2" s="1"/>
      <c r="AMI2" s="1"/>
      <c r="AMJ2" s="2" t="s">
        <v>11</v>
      </c>
      <c r="AMK2" s="1" t="s">
        <v>105</v>
      </c>
      <c r="AML2" s="1">
        <v>150</v>
      </c>
      <c r="AMM2" s="2">
        <v>1</v>
      </c>
      <c r="AMN2" s="1">
        <v>0.02</v>
      </c>
      <c r="AMO2" s="1">
        <f>AMN2-0.019</f>
        <v>1.0000000000000009E-3</v>
      </c>
      <c r="AMP2" s="1">
        <f>(AMO2-0.0008)/0.0292</f>
        <v>6.8493150684931798E-3</v>
      </c>
      <c r="AMQ2" s="1">
        <f t="shared" ref="AMQ2:AMQ16" si="187">AMP2*0.0015</f>
        <v>1.027397260273977E-5</v>
      </c>
      <c r="AMR2" s="1">
        <f t="shared" ref="AMR2:AMR16" si="188">AMQ2/0.000130817</f>
        <v>7.8536983746300332E-2</v>
      </c>
      <c r="AMS2" s="1"/>
      <c r="AMT2" s="1"/>
      <c r="AMU2" s="2" t="s">
        <v>11</v>
      </c>
      <c r="AMV2" s="1" t="s">
        <v>106</v>
      </c>
      <c r="AMW2" s="1">
        <v>151</v>
      </c>
      <c r="AMX2" s="2">
        <v>1</v>
      </c>
      <c r="AMY2" s="1">
        <v>2.1999999999999999E-2</v>
      </c>
      <c r="AMZ2" s="1">
        <f>AMY2-0.02</f>
        <v>1.9999999999999983E-3</v>
      </c>
      <c r="ANA2" s="1">
        <f>(AMZ2-0.0022)/0.0292</f>
        <v>-6.8493150684932128E-3</v>
      </c>
      <c r="ANB2" s="1">
        <f t="shared" ref="ANB2:ANB16" si="189">ANA2*0.0015</f>
        <v>-1.0273972602739819E-5</v>
      </c>
      <c r="ANC2" s="1">
        <f t="shared" ref="ANC2:ANC16" si="190">ANB2/0.000130817</f>
        <v>-7.8536983746300706E-2</v>
      </c>
      <c r="AND2" s="1"/>
      <c r="ANE2" s="1"/>
      <c r="ANF2" s="2" t="s">
        <v>11</v>
      </c>
      <c r="ANG2" s="1" t="s">
        <v>107</v>
      </c>
      <c r="ANH2" s="1">
        <v>154</v>
      </c>
      <c r="ANI2" s="2">
        <v>1</v>
      </c>
      <c r="ANJ2" s="1">
        <v>1.7999999999999999E-2</v>
      </c>
      <c r="ANK2" s="1">
        <f>ANJ2-0.019</f>
        <v>-1.0000000000000009E-3</v>
      </c>
      <c r="ANL2" s="1">
        <f>(ANK2-0.0029)/0.029</f>
        <v>-0.13448275862068967</v>
      </c>
      <c r="ANM2" s="1">
        <f t="shared" ref="ANM2:ANM16" si="191">ANL2*0.0015</f>
        <v>-2.0172413793103451E-4</v>
      </c>
      <c r="ANN2" s="1">
        <f t="shared" ref="ANN2:ANN16" si="192">ANM2/0.000130817</f>
        <v>-1.5420330532808006</v>
      </c>
      <c r="ANO2" s="1"/>
      <c r="ANP2" s="1"/>
      <c r="ANQ2" s="2" t="s">
        <v>11</v>
      </c>
      <c r="ANR2" s="1" t="s">
        <v>108</v>
      </c>
      <c r="ANS2" s="1">
        <v>155</v>
      </c>
      <c r="ANT2" s="2">
        <v>1</v>
      </c>
      <c r="ANU2" s="1">
        <v>1.9E-2</v>
      </c>
      <c r="ANV2" s="1">
        <f t="shared" ref="ANV2:ANV16" si="193">ANU2-0.02</f>
        <v>-1.0000000000000009E-3</v>
      </c>
      <c r="ANW2" s="1">
        <f>(ANV2-0.0073)/0.0293</f>
        <v>-0.28327645051194544</v>
      </c>
      <c r="ANX2" s="1">
        <f t="shared" ref="ANX2:ANX16" si="194">ANW2*0.0015</f>
        <v>-4.2491467576791816E-4</v>
      </c>
      <c r="ANY2" s="1">
        <f t="shared" ref="ANY2:ANY16" si="195">ANX2/0.000130817</f>
        <v>-3.248160986476667</v>
      </c>
      <c r="ANZ2" s="1"/>
      <c r="AOA2" s="1"/>
      <c r="AOB2" s="2" t="s">
        <v>11</v>
      </c>
      <c r="AOC2" s="1" t="s">
        <v>109</v>
      </c>
      <c r="AOD2" s="1">
        <v>156</v>
      </c>
      <c r="AOE2" s="2">
        <v>1</v>
      </c>
      <c r="AOF2" s="1">
        <v>2.1000000000000001E-2</v>
      </c>
      <c r="AOG2" s="1">
        <f>AOF2-0.021</f>
        <v>0</v>
      </c>
      <c r="AOH2" s="1">
        <f>(AOG2-0.006)/0.0295</f>
        <v>-0.20338983050847459</v>
      </c>
      <c r="AOI2" s="1">
        <f t="shared" ref="AOI2:AOI16" si="196">AOH2*0.0015</f>
        <v>-3.050847457627119E-4</v>
      </c>
      <c r="AOJ2" s="1">
        <f t="shared" ref="AOJ2:AOJ16" si="197">AOI2/0.000130817</f>
        <v>-2.3321490766697899</v>
      </c>
      <c r="AOK2" s="1"/>
      <c r="AOL2" s="1"/>
      <c r="AOM2" s="2" t="s">
        <v>11</v>
      </c>
      <c r="AON2" s="1" t="s">
        <v>110</v>
      </c>
      <c r="AOO2" s="1">
        <v>157</v>
      </c>
      <c r="AOP2" s="2">
        <v>1</v>
      </c>
      <c r="AOQ2" s="1">
        <v>1.2999999999999999E-2</v>
      </c>
      <c r="AOR2" s="1">
        <f>AOQ2-0.014</f>
        <v>-1.0000000000000009E-3</v>
      </c>
      <c r="AOS2" s="1">
        <f>(AOR2-0.0014)/0.0293</f>
        <v>-8.1911262798634851E-2</v>
      </c>
      <c r="AOT2" s="1">
        <f t="shared" ref="AOT2:AOT16" si="198">AOS2*0.0015</f>
        <v>-1.2286689419795227E-4</v>
      </c>
      <c r="AOU2" s="1">
        <f t="shared" ref="AOU2:AOU16" si="199">AOT2/0.000130817</f>
        <v>-0.93922727319807264</v>
      </c>
      <c r="AOV2" s="1"/>
      <c r="AOW2" s="1"/>
      <c r="AOX2" s="2" t="s">
        <v>11</v>
      </c>
      <c r="AOY2" s="1" t="s">
        <v>111</v>
      </c>
      <c r="AOZ2" s="1">
        <v>158</v>
      </c>
      <c r="APA2" s="2">
        <v>1</v>
      </c>
      <c r="APB2" s="1">
        <v>2.1999999999999999E-2</v>
      </c>
      <c r="APC2" s="1">
        <f>APB2-0.02</f>
        <v>1.9999999999999983E-3</v>
      </c>
      <c r="APD2" s="1">
        <f>(APC2-0.009)/0.0292</f>
        <v>-0.23972602739726032</v>
      </c>
      <c r="APE2" s="1">
        <f t="shared" ref="APE2:APE16" si="200">APD2*0.0015</f>
        <v>-3.5958904109589047E-4</v>
      </c>
      <c r="APF2" s="1">
        <f t="shared" ref="APF2:APF16" si="201">APE2/0.000130817</f>
        <v>-2.7487944311204999</v>
      </c>
      <c r="APG2" s="1"/>
      <c r="APH2" s="1"/>
      <c r="API2" s="2" t="s">
        <v>11</v>
      </c>
      <c r="APJ2" s="1" t="s">
        <v>112</v>
      </c>
      <c r="APK2" s="1">
        <v>161</v>
      </c>
      <c r="APL2" s="2">
        <v>1</v>
      </c>
      <c r="APM2" s="1">
        <v>1.7000000000000001E-2</v>
      </c>
      <c r="APN2" s="1">
        <f>APM2-0.016</f>
        <v>1.0000000000000009E-3</v>
      </c>
      <c r="APO2" s="1">
        <f>(APN2-0.0043)/0.0293</f>
        <v>-0.11262798634812284</v>
      </c>
      <c r="APP2" s="1">
        <f t="shared" ref="APP2:APP16" si="202">APO2*0.0015</f>
        <v>-1.6894197952218426E-4</v>
      </c>
      <c r="APQ2" s="1">
        <f t="shared" ref="APQ2:APQ16" si="203">APP2/0.000130817</f>
        <v>-1.2914375006473491</v>
      </c>
      <c r="APR2" s="1"/>
      <c r="APS2" s="1"/>
      <c r="APT2" s="2" t="s">
        <v>11</v>
      </c>
      <c r="APU2" s="1" t="s">
        <v>113</v>
      </c>
      <c r="APV2" s="1">
        <v>162</v>
      </c>
      <c r="APW2" s="2">
        <v>1</v>
      </c>
      <c r="APX2" s="1">
        <v>2E-3</v>
      </c>
      <c r="APY2" s="1">
        <f>APX2-0.005</f>
        <v>-3.0000000000000001E-3</v>
      </c>
      <c r="APZ2" s="1">
        <f>(APY2--0.0094)/0.0291</f>
        <v>0.21993127147766323</v>
      </c>
      <c r="AQA2" s="1">
        <f t="shared" ref="AQA2:AQA16" si="204">APZ2*0.0015</f>
        <v>3.2989690721649484E-4</v>
      </c>
      <c r="AQB2" s="1">
        <f t="shared" ref="AQB2:AQB16" si="205">AQA2/0.000130817</f>
        <v>2.521819849228272</v>
      </c>
      <c r="AQC2" s="1"/>
      <c r="AQD2" s="1"/>
      <c r="AQE2" s="2" t="s">
        <v>11</v>
      </c>
      <c r="AQF2" s="1" t="s">
        <v>114</v>
      </c>
      <c r="AQG2" s="1">
        <v>163</v>
      </c>
      <c r="AQH2" s="2">
        <v>1</v>
      </c>
      <c r="AQI2" s="1">
        <v>1.7000000000000001E-2</v>
      </c>
      <c r="AQJ2" s="1">
        <f>AQI2-0.016</f>
        <v>1.0000000000000009E-3</v>
      </c>
      <c r="AQK2" s="1">
        <f>(AQJ2-0.0082)/0.0292</f>
        <v>-0.24657534246575341</v>
      </c>
      <c r="AQL2" s="1">
        <f t="shared" ref="AQL2:AQL16" si="206">AQK2*0.0015</f>
        <v>-3.6986301369863013E-4</v>
      </c>
      <c r="AQM2" s="1">
        <f t="shared" ref="AQM2:AQM16" si="207">AQL2/0.000130817</f>
        <v>-2.8273314148667996</v>
      </c>
      <c r="AQN2" s="1"/>
      <c r="AQO2" s="1"/>
      <c r="AQP2" s="2" t="s">
        <v>11</v>
      </c>
      <c r="AQQ2" s="1" t="s">
        <v>115</v>
      </c>
      <c r="AQR2" s="1">
        <v>169</v>
      </c>
      <c r="AQS2" s="2">
        <v>1</v>
      </c>
      <c r="AQT2" s="1">
        <v>-3.0000000000000001E-3</v>
      </c>
      <c r="AQU2" s="1">
        <f>AQT2--0.008</f>
        <v>5.0000000000000001E-3</v>
      </c>
      <c r="AQV2" s="1">
        <f>(AQU2--0.0162)/0.0293</f>
        <v>0.7235494880546075</v>
      </c>
      <c r="AQW2" s="1">
        <f t="shared" ref="AQW2:AQW16" si="208">AQV2*0.0015</f>
        <v>1.0853242320819113E-3</v>
      </c>
      <c r="AQX2" s="1">
        <f t="shared" ref="AQX2:AQX16" si="209">AQW2/0.000130817</f>
        <v>8.2965075799163053</v>
      </c>
      <c r="AQY2" s="1"/>
      <c r="AQZ2" s="1"/>
      <c r="ARA2" s="2" t="s">
        <v>11</v>
      </c>
      <c r="ARB2" s="1" t="s">
        <v>116</v>
      </c>
      <c r="ARC2" s="1">
        <v>170</v>
      </c>
      <c r="ARD2" s="2">
        <v>1</v>
      </c>
      <c r="ARE2" s="1">
        <v>1.4E-2</v>
      </c>
      <c r="ARF2" s="1">
        <f>ARE2-0.006</f>
        <v>8.0000000000000002E-3</v>
      </c>
      <c r="ARG2" s="1">
        <f>(ARF2-0.0079)/0.0294</f>
        <v>3.4013605442176666E-3</v>
      </c>
      <c r="ARH2" s="1">
        <f t="shared" ref="ARH2:ARH16" si="210">ARG2*0.0015</f>
        <v>5.1020408163265001E-6</v>
      </c>
      <c r="ARI2" s="1">
        <f t="shared" ref="ARI2:ARI16" si="211">ARH2/0.000130817</f>
        <v>3.900135927537323E-2</v>
      </c>
      <c r="ARJ2" s="1"/>
      <c r="ARK2" s="1"/>
      <c r="ARL2" s="2" t="s">
        <v>11</v>
      </c>
      <c r="ARM2" s="1" t="s">
        <v>117</v>
      </c>
      <c r="ARN2" s="1">
        <v>171</v>
      </c>
      <c r="ARO2" s="2">
        <v>1</v>
      </c>
      <c r="ARP2" s="1">
        <v>1.4E-2</v>
      </c>
      <c r="ARQ2" s="1">
        <f>ARP2-0.006</f>
        <v>8.0000000000000002E-3</v>
      </c>
      <c r="ARR2" s="1">
        <f>(ARQ2-0.0055)/0.0292</f>
        <v>8.5616438356164393E-2</v>
      </c>
      <c r="ARS2" s="1">
        <f t="shared" ref="ARS2:ARS16" si="212">ARR2*0.0015</f>
        <v>1.2842465753424659E-4</v>
      </c>
      <c r="ART2" s="1">
        <f t="shared" ref="ART2:ART16" si="213">ARS2/0.000130817</f>
        <v>0.98171229682874994</v>
      </c>
      <c r="ARU2" s="1"/>
      <c r="ARV2" s="1"/>
      <c r="ARW2" s="2" t="s">
        <v>11</v>
      </c>
      <c r="ARX2" s="1" t="s">
        <v>118</v>
      </c>
      <c r="ARY2" s="1">
        <v>172</v>
      </c>
      <c r="ARZ2" s="2">
        <v>1</v>
      </c>
      <c r="ASA2" s="1">
        <v>2.4E-2</v>
      </c>
      <c r="ASB2" s="1">
        <f>ASA2-0.02</f>
        <v>4.0000000000000001E-3</v>
      </c>
      <c r="ASC2" s="1">
        <f>(ASB2-0.0222)/0.0295</f>
        <v>-0.61694915254237293</v>
      </c>
      <c r="ASD2" s="1">
        <f t="shared" ref="ASD2:ASD16" si="214">ASC2*0.0015</f>
        <v>-9.254237288135594E-4</v>
      </c>
      <c r="ASE2" s="1">
        <f t="shared" ref="ASE2:ASE16" si="215">ASD2/0.000130817</f>
        <v>-7.0741855325650285</v>
      </c>
      <c r="ASF2" s="1"/>
      <c r="ASG2" s="1"/>
      <c r="ASH2" s="2" t="s">
        <v>11</v>
      </c>
      <c r="ASI2" s="1" t="s">
        <v>119</v>
      </c>
      <c r="ASJ2" s="1">
        <v>173</v>
      </c>
      <c r="ASK2" s="2">
        <v>1</v>
      </c>
      <c r="ASL2" s="1">
        <v>0.01</v>
      </c>
      <c r="ASM2" s="1">
        <f>ASL2-0.003</f>
        <v>7.0000000000000001E-3</v>
      </c>
      <c r="ASN2" s="1">
        <f>(ASM2-0.0068)/0.0292</f>
        <v>6.8493150684931685E-3</v>
      </c>
      <c r="ASO2" s="1">
        <f t="shared" ref="ASO2:ASO16" si="216">ASN2*0.0015</f>
        <v>1.0273972602739753E-5</v>
      </c>
      <c r="ASP2" s="1">
        <f t="shared" ref="ASP2:ASP16" si="217">ASO2/0.000130817</f>
        <v>7.8536983746300193E-2</v>
      </c>
      <c r="ASQ2" s="1"/>
      <c r="ASR2" s="1"/>
      <c r="ASS2" s="2" t="s">
        <v>11</v>
      </c>
      <c r="AST2" s="1" t="s">
        <v>120</v>
      </c>
      <c r="ASU2" s="1">
        <v>176</v>
      </c>
      <c r="ASV2" s="2">
        <v>1</v>
      </c>
      <c r="ASW2" s="1">
        <v>7.0000000000000001E-3</v>
      </c>
      <c r="ASX2" s="1">
        <f>ASW2-0.007</f>
        <v>0</v>
      </c>
      <c r="ASY2" s="1">
        <f>(ASX2-0.0128)/0.0291</f>
        <v>-0.43986254295532645</v>
      </c>
      <c r="ASZ2" s="1">
        <f t="shared" ref="ASZ2:ASZ16" si="218">ASY2*0.0015</f>
        <v>-6.5979381443298968E-4</v>
      </c>
      <c r="ATA2" s="1">
        <f t="shared" ref="ATA2:ATA16" si="219">ASZ2/0.000130817</f>
        <v>-5.0436396984565439</v>
      </c>
      <c r="ATB2" s="1"/>
      <c r="ATC2" s="1"/>
      <c r="ATD2" s="2" t="s">
        <v>11</v>
      </c>
      <c r="ATE2" s="1" t="s">
        <v>121</v>
      </c>
      <c r="ATF2" s="1">
        <v>180</v>
      </c>
      <c r="ATG2" s="2">
        <v>1</v>
      </c>
      <c r="ATH2" s="1">
        <v>2.5999999999999999E-2</v>
      </c>
      <c r="ATI2" s="1">
        <f>ATH2-0.021</f>
        <v>4.9999999999999975E-3</v>
      </c>
      <c r="ATJ2" s="1">
        <f>(ATI2-0.0295)/0.0289</f>
        <v>-0.84775086505190322</v>
      </c>
      <c r="ATK2" s="1">
        <f t="shared" ref="ATK2:ATK16" si="220">ATJ2*0.0015</f>
        <v>-1.2716262975778548E-3</v>
      </c>
      <c r="ATL2" s="1">
        <f t="shared" ref="ATL2:ATL16" si="221">ATK2/0.000130817</f>
        <v>-9.7206502027859898</v>
      </c>
      <c r="ATM2" s="1"/>
      <c r="ATN2" s="1"/>
      <c r="ATO2" s="2" t="s">
        <v>11</v>
      </c>
      <c r="ATP2" s="1" t="s">
        <v>122</v>
      </c>
      <c r="ATQ2" s="1">
        <v>183</v>
      </c>
      <c r="ATR2" s="2">
        <v>1</v>
      </c>
      <c r="ATS2" s="1">
        <v>6.0000000000000001E-3</v>
      </c>
      <c r="ATT2" s="1">
        <f>ATS2-0.001</f>
        <v>5.0000000000000001E-3</v>
      </c>
      <c r="ATU2" s="1">
        <f>(ATT2-0.0082)/0.0292</f>
        <v>-0.10958904109589043</v>
      </c>
      <c r="ATV2" s="1">
        <f t="shared" ref="ATV2:ATV16" si="222">ATU2*0.0015</f>
        <v>-1.6438356164383565E-4</v>
      </c>
      <c r="ATW2" s="1">
        <f t="shared" ref="ATW2:ATW16" si="223">ATV2/0.000130817</f>
        <v>-1.2565917399408</v>
      </c>
      <c r="ATX2" s="1"/>
      <c r="ATY2" s="1"/>
      <c r="ATZ2" s="2" t="s">
        <v>11</v>
      </c>
      <c r="AUA2" s="1" t="s">
        <v>123</v>
      </c>
      <c r="AUB2" s="1">
        <v>184</v>
      </c>
      <c r="AUC2" s="2">
        <v>1</v>
      </c>
      <c r="AUD2" s="1">
        <v>1.2E-2</v>
      </c>
      <c r="AUE2" s="1">
        <f t="shared" ref="AUE2:AUE16" si="224">AUD2-0.016</f>
        <v>-4.0000000000000001E-3</v>
      </c>
      <c r="AUF2" s="1">
        <f>(AUE2-0.0087)/0.0277</f>
        <v>-0.4584837545126354</v>
      </c>
      <c r="AUG2" s="1">
        <f t="shared" ref="AUG2:AUG16" si="225">AUF2*0.0015</f>
        <v>-6.8772563176895316E-4</v>
      </c>
      <c r="AUH2" s="1">
        <f t="shared" ref="AUH2:AUH16" si="226">AUG2/0.000130817</f>
        <v>-5.2571579517108109</v>
      </c>
      <c r="AUI2" s="1"/>
      <c r="AUJ2" s="1"/>
      <c r="AUK2" s="2" t="s">
        <v>11</v>
      </c>
      <c r="AUL2" s="1" t="s">
        <v>124</v>
      </c>
      <c r="AUM2" s="1">
        <v>185</v>
      </c>
      <c r="AUN2" s="2">
        <v>1</v>
      </c>
      <c r="AUO2" s="1">
        <v>1.2999999999999999E-2</v>
      </c>
      <c r="AUP2" s="1">
        <f>AUO2-0.005</f>
        <v>8.0000000000000002E-3</v>
      </c>
      <c r="AUQ2" s="1">
        <f>(AUP2-0.0047)/0.0277</f>
        <v>0.11913357400722022</v>
      </c>
      <c r="AUR2" s="1">
        <f t="shared" ref="AUR2:AUR16" si="227">AUQ2*0.0015</f>
        <v>1.7870036101083034E-4</v>
      </c>
      <c r="AUS2" s="1">
        <f t="shared" ref="AUS2:AUS16" si="228">AUR2/0.000130817</f>
        <v>1.3660331685547775</v>
      </c>
      <c r="AUT2" s="1"/>
      <c r="AUU2" s="1"/>
      <c r="AUV2" s="2" t="s">
        <v>11</v>
      </c>
      <c r="AUW2" s="1" t="s">
        <v>125</v>
      </c>
      <c r="AUX2" s="1">
        <v>186</v>
      </c>
      <c r="AUY2" s="2">
        <v>1</v>
      </c>
      <c r="AUZ2" s="1">
        <v>1.2999999999999999E-2</v>
      </c>
      <c r="AVA2" s="1">
        <f>AUZ2-0.01</f>
        <v>2.9999999999999992E-3</v>
      </c>
      <c r="AVB2" s="1">
        <f>(AVA2-0.0038)/0.0277</f>
        <v>-2.8880866425992809E-2</v>
      </c>
      <c r="AVC2" s="1">
        <f t="shared" ref="AVC2:AVC16" si="229">AVB2*0.0015</f>
        <v>-4.3321299638989213E-5</v>
      </c>
      <c r="AVD2" s="1">
        <f t="shared" ref="AVD2:AVD16" si="230">AVC2/0.000130817</f>
        <v>-0.33115955601327973</v>
      </c>
      <c r="AVE2" s="1"/>
      <c r="AVF2" s="1"/>
      <c r="AVG2" s="2" t="s">
        <v>11</v>
      </c>
      <c r="AVH2" s="1" t="s">
        <v>126</v>
      </c>
      <c r="AVI2" s="1">
        <v>187</v>
      </c>
      <c r="AVJ2" s="2">
        <v>1</v>
      </c>
      <c r="AVK2" s="1">
        <v>1.7000000000000001E-2</v>
      </c>
      <c r="AVL2" s="1">
        <f>AVK2-0.01</f>
        <v>7.000000000000001E-3</v>
      </c>
      <c r="AVM2" s="1">
        <f>(AVL2-0.0004)/0.0278</f>
        <v>0.23741007194244609</v>
      </c>
      <c r="AVN2" s="1">
        <f t="shared" ref="AVN2:AVN16" si="231">AVM2*0.0015</f>
        <v>3.5611510791366916E-4</v>
      </c>
      <c r="AVO2" s="1">
        <f t="shared" ref="AVO2:AVO16" si="232">AVN2/0.000130817</f>
        <v>2.7222387603573628</v>
      </c>
      <c r="AVP2" s="1"/>
      <c r="AVQ2" s="1"/>
      <c r="AVR2" s="2" t="s">
        <v>11</v>
      </c>
      <c r="AVS2" s="1" t="s">
        <v>127</v>
      </c>
      <c r="AVT2" s="1">
        <v>190</v>
      </c>
      <c r="AVU2" s="2">
        <v>1</v>
      </c>
      <c r="AVV2" s="1">
        <v>1.7000000000000001E-2</v>
      </c>
      <c r="AVW2" s="1">
        <f>AVV2-0.011</f>
        <v>6.0000000000000019E-3</v>
      </c>
      <c r="AVX2" s="1">
        <f>(AVW2--0.001)/0.0279</f>
        <v>0.25089605734767029</v>
      </c>
      <c r="AVY2" s="1">
        <f t="shared" ref="AVY2:AVY16" si="233">AVX2*0.0015</f>
        <v>3.7634408602150543E-4</v>
      </c>
      <c r="AVZ2" s="1">
        <f t="shared" ref="AVZ2:AVZ16" si="234">AVY2/0.000130817</f>
        <v>2.8768744583770109</v>
      </c>
      <c r="AWA2" s="1"/>
      <c r="AWB2" s="1"/>
      <c r="AWC2" s="2" t="s">
        <v>11</v>
      </c>
      <c r="AWD2" s="1" t="s">
        <v>128</v>
      </c>
      <c r="AWE2" s="1">
        <v>191</v>
      </c>
      <c r="AWF2" s="2">
        <v>1</v>
      </c>
      <c r="AWG2" s="1">
        <v>1.6E-2</v>
      </c>
      <c r="AWH2" s="1">
        <f>AWG2-0.013</f>
        <v>3.0000000000000009E-3</v>
      </c>
      <c r="AWI2" s="1">
        <f>(AWH2-0.0015)/0.0279</f>
        <v>5.3763440860215082E-2</v>
      </c>
      <c r="AWJ2" s="1">
        <f t="shared" ref="AWJ2:AWJ16" si="235">AWI2*0.0015</f>
        <v>8.0645161290322621E-5</v>
      </c>
      <c r="AWK2" s="1">
        <f t="shared" ref="AWK2:AWK16" si="236">AWJ2/0.000130817</f>
        <v>0.61647309822364538</v>
      </c>
      <c r="AWL2" s="1"/>
      <c r="AWM2" s="1"/>
      <c r="AWN2" s="2" t="s">
        <v>11</v>
      </c>
      <c r="AWO2" s="1" t="s">
        <v>129</v>
      </c>
      <c r="AWP2" s="1">
        <v>192</v>
      </c>
      <c r="AWQ2" s="2">
        <v>1</v>
      </c>
      <c r="AWR2" s="1">
        <v>0.02</v>
      </c>
      <c r="AWS2" s="1">
        <f>AWR2-0.016</f>
        <v>4.0000000000000001E-3</v>
      </c>
      <c r="AWT2" s="1">
        <f>(AWS2-0.0018)/0.028</f>
        <v>7.857142857142857E-2</v>
      </c>
      <c r="AWU2" s="1">
        <f t="shared" ref="AWU2:AWU16" si="237">AWT2*0.0015</f>
        <v>1.1785714285714286E-4</v>
      </c>
      <c r="AWV2" s="1">
        <f t="shared" ref="AWV2:AWV16" si="238">AWU2/0.000130817</f>
        <v>0.90093139926112698</v>
      </c>
      <c r="AWW2" s="1"/>
      <c r="AWX2" s="1"/>
      <c r="AWY2" s="2" t="s">
        <v>11</v>
      </c>
      <c r="AWZ2" s="1" t="s">
        <v>130</v>
      </c>
      <c r="AXA2" s="1">
        <v>193</v>
      </c>
      <c r="AXB2" s="2">
        <v>1</v>
      </c>
      <c r="AXC2" s="1">
        <v>0.02</v>
      </c>
      <c r="AXD2" s="1">
        <f>AXC2-0.014</f>
        <v>6.0000000000000001E-3</v>
      </c>
      <c r="AXE2" s="1">
        <f>(AXD2-0.0028)/0.0279</f>
        <v>0.11469534050179211</v>
      </c>
      <c r="AXF2" s="1">
        <f t="shared" ref="AXF2:AXF16" si="239">AXE2*0.0015</f>
        <v>1.7204301075268819E-4</v>
      </c>
      <c r="AXG2" s="1">
        <f t="shared" ref="AXG2:AXG16" si="240">AXF2/0.000130817</f>
        <v>1.3151426095437764</v>
      </c>
      <c r="AXH2" s="1"/>
      <c r="AXI2" s="1"/>
      <c r="AXJ2" s="2" t="s">
        <v>11</v>
      </c>
      <c r="AXK2" s="1" t="s">
        <v>131</v>
      </c>
      <c r="AXL2" s="1">
        <v>197</v>
      </c>
      <c r="AXM2" s="2">
        <v>1</v>
      </c>
      <c r="AXN2" s="1">
        <v>2.4E-2</v>
      </c>
      <c r="AXO2" s="1">
        <f>AXN2-0.019</f>
        <v>5.000000000000001E-3</v>
      </c>
      <c r="AXP2" s="1">
        <f>(AXO2-0.0043)/0.0278</f>
        <v>2.5179856115107951E-2</v>
      </c>
      <c r="AXQ2" s="1">
        <f t="shared" ref="AXQ2:AXQ16" si="241">AXP2*0.0015</f>
        <v>3.7769784172661929E-5</v>
      </c>
      <c r="AXR2" s="1">
        <f t="shared" ref="AXR2:AXR16" si="242">AXQ2/0.000130817</f>
        <v>0.28872229276517525</v>
      </c>
      <c r="AXS2" s="1"/>
      <c r="AXT2" s="1"/>
      <c r="AXU2" s="2" t="s">
        <v>11</v>
      </c>
      <c r="AXV2" s="1" t="s">
        <v>132</v>
      </c>
      <c r="AXW2" s="1">
        <v>198</v>
      </c>
      <c r="AXX2" s="2">
        <v>1</v>
      </c>
      <c r="AXY2" s="1">
        <v>3.4000000000000002E-2</v>
      </c>
      <c r="AXZ2" s="1">
        <f>(AXY2-0.017)</f>
        <v>1.7000000000000001E-2</v>
      </c>
      <c r="AYA2" s="1">
        <f>(AXZ2-0.0052)/0.0278</f>
        <v>0.42446043165467634</v>
      </c>
      <c r="AYB2" s="1">
        <f t="shared" ref="AYB2:AYB16" si="243">AYA2*0.0015</f>
        <v>6.3669064748201449E-4</v>
      </c>
      <c r="AYC2" s="1">
        <f t="shared" ref="AYC2:AYC16" si="244">AYB2/0.000130817</f>
        <v>4.8670329351843753</v>
      </c>
      <c r="AYD2" s="1"/>
      <c r="AYE2" s="1"/>
      <c r="AYF2" s="2" t="s">
        <v>11</v>
      </c>
      <c r="AYG2" s="1" t="s">
        <v>133</v>
      </c>
      <c r="AYH2" s="1">
        <v>201</v>
      </c>
      <c r="AYI2" s="2">
        <v>1</v>
      </c>
      <c r="AYJ2" s="1">
        <v>4.4999999999999998E-2</v>
      </c>
      <c r="AYK2" s="1">
        <f>AYJ2-0.023</f>
        <v>2.1999999999999999E-2</v>
      </c>
      <c r="AYL2" s="1">
        <f>(AYK2-0.0065)/0.028</f>
        <v>0.5535714285714286</v>
      </c>
      <c r="AYM2" s="1">
        <f t="shared" ref="AYM2:AYM16" si="245">AYL2*0.0015</f>
        <v>8.3035714285714288E-4</v>
      </c>
      <c r="AYN2" s="1">
        <f t="shared" ref="AYN2:AYN16" si="246">AYM2/0.000130817</f>
        <v>6.3474712220670311</v>
      </c>
      <c r="AYO2" s="1"/>
      <c r="AYP2" s="1"/>
      <c r="AYQ2" s="2" t="s">
        <v>11</v>
      </c>
      <c r="AYR2" s="1" t="s">
        <v>134</v>
      </c>
      <c r="AYS2" s="1">
        <v>204</v>
      </c>
      <c r="AYT2" s="2">
        <v>1</v>
      </c>
      <c r="AYU2" s="1">
        <v>3.9E-2</v>
      </c>
      <c r="AYV2" s="1">
        <f>AYU2-0.023</f>
        <v>1.6E-2</v>
      </c>
      <c r="AYW2" s="1">
        <f>(AYV2-0.0153)/0.028</f>
        <v>2.5000000000000033E-2</v>
      </c>
      <c r="AYX2" s="1">
        <f t="shared" ref="AYX2:AYX16" si="247">AYW2*0.0015</f>
        <v>3.7500000000000051E-5</v>
      </c>
      <c r="AYY2" s="1">
        <f t="shared" ref="AYY2:AYY16" si="248">AYX2/0.000130817</f>
        <v>0.28665999067399534</v>
      </c>
      <c r="AYZ2" s="1"/>
      <c r="AZA2" s="1"/>
      <c r="AZB2" s="2" t="s">
        <v>11</v>
      </c>
      <c r="AZC2" s="1" t="s">
        <v>135</v>
      </c>
      <c r="AZD2" s="1">
        <v>205</v>
      </c>
      <c r="AZE2" s="2">
        <v>1</v>
      </c>
      <c r="AZF2" s="1">
        <v>3.7999999999999999E-2</v>
      </c>
      <c r="AZG2" s="1">
        <f>AZF2-0.022</f>
        <v>1.6E-2</v>
      </c>
      <c r="AZH2" s="1">
        <f>(AZG2-0.0058)/0.028</f>
        <v>0.36428571428571432</v>
      </c>
      <c r="AZI2" s="1">
        <f t="shared" ref="AZI2:AZI16" si="249">AZH2*0.0015</f>
        <v>5.4642857142857151E-4</v>
      </c>
      <c r="AZJ2" s="1">
        <f t="shared" ref="AZJ2:AZJ16" si="250">AZI2/0.000130817</f>
        <v>4.1770455783924989</v>
      </c>
      <c r="AZK2" s="1"/>
      <c r="AZL2" s="1"/>
      <c r="AZM2" s="2" t="s">
        <v>11</v>
      </c>
      <c r="AZN2" s="1" t="s">
        <v>136</v>
      </c>
      <c r="AZO2" s="1">
        <v>208</v>
      </c>
      <c r="AZP2" s="2">
        <v>1</v>
      </c>
      <c r="AZQ2" s="1">
        <v>4.1000000000000002E-2</v>
      </c>
      <c r="AZR2" s="1">
        <f>AZQ2-0.021</f>
        <v>0.02</v>
      </c>
      <c r="AZS2" s="1">
        <f>(AZR2-0.0058)/0.028</f>
        <v>0.50714285714285712</v>
      </c>
      <c r="AZT2" s="1">
        <f t="shared" ref="AZT2:AZT16" si="251">AZS2*0.0015</f>
        <v>7.6071428571428568E-4</v>
      </c>
      <c r="AZU2" s="1">
        <f t="shared" ref="AZU2:AZU16" si="252">AZT2/0.000130817</f>
        <v>5.8151026679581834</v>
      </c>
      <c r="AZV2" s="1"/>
      <c r="AZW2" s="1"/>
      <c r="AZX2" s="2" t="s">
        <v>11</v>
      </c>
      <c r="AZY2" s="1" t="s">
        <v>137</v>
      </c>
      <c r="AZZ2" s="1">
        <v>211</v>
      </c>
      <c r="BAA2" s="2">
        <v>1</v>
      </c>
      <c r="BAB2" s="1">
        <v>4.4999999999999998E-2</v>
      </c>
      <c r="BAC2" s="1">
        <f>BAB2-0.024</f>
        <v>2.0999999999999998E-2</v>
      </c>
      <c r="BAD2" s="1">
        <f>(BAC2-0.0072)/0.0282</f>
        <v>0.4893617021276595</v>
      </c>
      <c r="BAE2" s="1">
        <f t="shared" ref="BAE2:BAE16" si="253">BAD2*0.0015</f>
        <v>7.3404255319148932E-4</v>
      </c>
      <c r="BAF2" s="1">
        <f t="shared" ref="BAF2:BAF16" si="254">BAE2/0.000130817</f>
        <v>5.6112168387250074</v>
      </c>
      <c r="BAG2" s="1"/>
      <c r="BAH2" s="1"/>
      <c r="BAI2" s="2" t="s">
        <v>11</v>
      </c>
      <c r="BAJ2" s="1" t="s">
        <v>138</v>
      </c>
      <c r="BAK2" s="1">
        <v>212</v>
      </c>
      <c r="BAL2" s="2">
        <v>1</v>
      </c>
      <c r="BAM2" s="1">
        <v>1.4E-2</v>
      </c>
      <c r="BAN2" s="1">
        <f>BAM2-0.01</f>
        <v>4.0000000000000001E-3</v>
      </c>
      <c r="BAO2" s="1">
        <f>(BAN2--0.029)/0.0291</f>
        <v>1.134020618556701</v>
      </c>
      <c r="BAP2" s="1">
        <f t="shared" ref="BAP2:BAP16" si="255">BAO2*0.0015</f>
        <v>1.7010309278350515E-3</v>
      </c>
      <c r="BAQ2" s="1">
        <f t="shared" ref="BAQ2:BAQ16" si="256">BAP2/0.000130817</f>
        <v>13.003133597583275</v>
      </c>
      <c r="BAR2" s="1"/>
      <c r="BAS2" s="1"/>
      <c r="BAT2" s="2" t="s">
        <v>11</v>
      </c>
      <c r="BAU2" s="1" t="s">
        <v>139</v>
      </c>
      <c r="BAV2" s="1">
        <v>213</v>
      </c>
      <c r="BAW2" s="2">
        <v>1</v>
      </c>
      <c r="BAX2" s="1">
        <v>6.0000000000000001E-3</v>
      </c>
      <c r="BAY2" s="1">
        <f>BAX2-0.001</f>
        <v>5.0000000000000001E-3</v>
      </c>
      <c r="BAZ2" s="1">
        <f>(BAY2--0.0326)/0.0288</f>
        <v>1.3055555555555554</v>
      </c>
      <c r="BBA2" s="1">
        <f t="shared" ref="BBA2:BBA16" si="257">BAZ2*0.0015</f>
        <v>1.9583333333333332E-3</v>
      </c>
      <c r="BBB2" s="1">
        <f t="shared" ref="BBB2:BBB16" si="258">BBA2/0.000130817</f>
        <v>14.970021735197513</v>
      </c>
      <c r="BBC2" s="1"/>
      <c r="BBD2" s="1"/>
      <c r="BBE2" s="2" t="s">
        <v>11</v>
      </c>
      <c r="BBF2" s="1" t="s">
        <v>140</v>
      </c>
      <c r="BBG2" s="1">
        <v>214</v>
      </c>
      <c r="BBH2" s="2">
        <v>1</v>
      </c>
      <c r="BBI2" s="1">
        <v>8.0000000000000002E-3</v>
      </c>
      <c r="BBJ2" s="1">
        <f>BBI2-0.005</f>
        <v>3.0000000000000001E-3</v>
      </c>
      <c r="BBK2" s="1">
        <f>(BBJ2--0.0232)/0.0287</f>
        <v>0.91289198606271771</v>
      </c>
      <c r="BBL2" s="1">
        <f t="shared" ref="BBL2:BBL16" si="259">BBK2*0.0015</f>
        <v>1.3693379790940766E-3</v>
      </c>
      <c r="BBM2" s="1">
        <f t="shared" ref="BBM2:BBM16" si="260">BBL2/0.000130817</f>
        <v>10.467584328444136</v>
      </c>
      <c r="BBN2" s="1"/>
      <c r="BBO2" s="1"/>
      <c r="BBP2" s="2" t="s">
        <v>11</v>
      </c>
      <c r="BBQ2" s="1" t="s">
        <v>141</v>
      </c>
      <c r="BBR2" s="1">
        <v>215</v>
      </c>
      <c r="BBS2" s="2">
        <v>1</v>
      </c>
      <c r="BBT2" s="1">
        <v>1.4999999999999999E-2</v>
      </c>
      <c r="BBU2" s="1">
        <f>BBT2-0.008</f>
        <v>6.9999999999999993E-3</v>
      </c>
      <c r="BBV2" s="1">
        <f>(BBU2--0.0203)/0.0286</f>
        <v>0.95454545454545447</v>
      </c>
      <c r="BBW2" s="1">
        <f t="shared" ref="BBW2:BBW16" si="261">BBV2*0.0015</f>
        <v>1.4318181818181817E-3</v>
      </c>
      <c r="BBX2" s="1">
        <f t="shared" ref="BBX2:BBX16" si="262">BBW2/0.000130817</f>
        <v>10.945199643916171</v>
      </c>
      <c r="BBY2" s="1"/>
      <c r="BBZ2" s="1"/>
      <c r="BCA2" s="2" t="s">
        <v>11</v>
      </c>
      <c r="BCB2" s="1" t="s">
        <v>142</v>
      </c>
      <c r="BCC2" s="1">
        <v>225</v>
      </c>
      <c r="BCD2" s="2">
        <v>1</v>
      </c>
      <c r="BCE2" s="1">
        <v>1.6E-2</v>
      </c>
      <c r="BCF2" s="1">
        <f>BCE2-0.007</f>
        <v>9.0000000000000011E-3</v>
      </c>
      <c r="BCG2" s="1">
        <f>(BCF2--0.0195)/0.0287</f>
        <v>0.99303135888501748</v>
      </c>
      <c r="BCH2" s="1">
        <f t="shared" ref="BCH2:BCH16" si="263">BCG2*0.0015</f>
        <v>1.4895470383275262E-3</v>
      </c>
      <c r="BCI2" s="1">
        <f t="shared" ref="BCI2:BCI16" si="264">BCH2/0.000130817</f>
        <v>11.386494403078546</v>
      </c>
      <c r="BCJ2" s="1"/>
      <c r="BCK2" s="1"/>
      <c r="BCL2" s="2" t="s">
        <v>11</v>
      </c>
      <c r="BCM2" s="1" t="s">
        <v>143</v>
      </c>
      <c r="BCN2" s="1">
        <v>226</v>
      </c>
      <c r="BCO2" s="2">
        <v>1</v>
      </c>
      <c r="BCP2" s="1">
        <v>0.02</v>
      </c>
      <c r="BCQ2" s="1">
        <f>BCP2-0.018</f>
        <v>2.0000000000000018E-3</v>
      </c>
      <c r="BCR2" s="1">
        <f>(BCQ2--0.0144)/0.0296</f>
        <v>0.55405405405405406</v>
      </c>
      <c r="BCS2" s="1">
        <f t="shared" ref="BCS2:BCS16" si="265">BCR2*0.0015</f>
        <v>8.3108108108108109E-4</v>
      </c>
      <c r="BCT2" s="1">
        <f t="shared" ref="BCT2:BCT16" si="266">BCS2/0.000130817</f>
        <v>6.353005198720969</v>
      </c>
      <c r="BCU2" s="1"/>
      <c r="BCV2" s="1"/>
      <c r="BCW2" s="2" t="s">
        <v>11</v>
      </c>
      <c r="BCX2" s="1" t="s">
        <v>144</v>
      </c>
      <c r="BCY2" s="1">
        <v>232</v>
      </c>
      <c r="BCZ2" s="2">
        <v>1</v>
      </c>
      <c r="BDA2" s="1">
        <v>2.8000000000000001E-2</v>
      </c>
      <c r="BDB2" s="1">
        <f>BDA2-0.024</f>
        <v>4.0000000000000001E-3</v>
      </c>
      <c r="BDC2" s="1">
        <f>(BDB2--0.0164)/0.0296</f>
        <v>0.68918918918918926</v>
      </c>
      <c r="BDD2" s="1">
        <f t="shared" ref="BDD2:BDD16" si="267">BDC2*0.0015</f>
        <v>1.0337837837837839E-3</v>
      </c>
      <c r="BDE2" s="1">
        <f t="shared" ref="BDE2:BDE16" si="268">BDD2/0.000130817</f>
        <v>7.9025186618236454</v>
      </c>
      <c r="BDF2" s="1"/>
      <c r="BDG2" s="1"/>
      <c r="BDH2" s="2" t="s">
        <v>11</v>
      </c>
      <c r="BDI2" s="1" t="s">
        <v>145</v>
      </c>
      <c r="BDJ2" s="1">
        <v>233</v>
      </c>
      <c r="BDK2" s="2">
        <v>1</v>
      </c>
      <c r="BDL2" s="1">
        <v>2.7E-2</v>
      </c>
      <c r="BDM2" s="1">
        <f>BDL2-0.038</f>
        <v>-1.0999999999999999E-2</v>
      </c>
      <c r="BDN2" s="1">
        <f>(BDM2--0.0177)/0.0296</f>
        <v>0.22635135135135137</v>
      </c>
      <c r="BDO2" s="1">
        <f t="shared" ref="BDO2:BDO16" si="269">BDN2*0.0015</f>
        <v>3.3952702702702705E-4</v>
      </c>
      <c r="BDP2" s="1">
        <f t="shared" ref="BDP2:BDP16" si="270">BDO2/0.000130817</f>
        <v>2.5954350506969814</v>
      </c>
      <c r="BDQ2" s="1"/>
      <c r="BDR2" s="1"/>
      <c r="BDS2" s="2" t="s">
        <v>11</v>
      </c>
      <c r="BDT2" s="1" t="s">
        <v>146</v>
      </c>
      <c r="BDU2" s="1">
        <v>234</v>
      </c>
      <c r="BDV2" s="2">
        <v>1</v>
      </c>
      <c r="BDW2" s="1">
        <v>2.4E-2</v>
      </c>
      <c r="BDX2" s="1">
        <f>BDW2-0.035</f>
        <v>-1.1000000000000003E-2</v>
      </c>
      <c r="BDY2" s="1">
        <f>(BDX2--0.0169)/0.0295</f>
        <v>0.19999999999999987</v>
      </c>
      <c r="BDZ2" s="1">
        <f t="shared" ref="BDZ2:BDZ16" si="271">BDY2*0.0015</f>
        <v>2.9999999999999981E-4</v>
      </c>
      <c r="BEA2" s="1">
        <f t="shared" ref="BEA2:BEA16" si="272">BDZ2/0.000130817</f>
        <v>2.2932799253919582</v>
      </c>
      <c r="BEB2" s="1"/>
      <c r="BEC2" s="1"/>
      <c r="BED2" s="2" t="s">
        <v>11</v>
      </c>
      <c r="BEE2" s="1" t="s">
        <v>147</v>
      </c>
      <c r="BEF2" s="1">
        <v>236</v>
      </c>
      <c r="BEG2" s="2">
        <v>1</v>
      </c>
      <c r="BEH2" s="1">
        <v>2.5999999999999999E-2</v>
      </c>
      <c r="BEI2" s="1">
        <f>BEH2-0.058</f>
        <v>-3.2000000000000001E-2</v>
      </c>
      <c r="BEJ2" s="1">
        <f>(BEI2--0.0171)/0.0295</f>
        <v>-0.5050847457627119</v>
      </c>
      <c r="BEK2" s="1">
        <f t="shared" ref="BEK2:BEK16" si="273">BEJ2*0.0015</f>
        <v>-7.5762711864406785E-4</v>
      </c>
      <c r="BEL2" s="1">
        <f t="shared" ref="BEL2:BEL16" si="274">BEK2/0.000130817</f>
        <v>-5.7915035403966444</v>
      </c>
      <c r="BEM2" s="1"/>
      <c r="BEN2" s="1"/>
      <c r="BEO2" s="2" t="s">
        <v>11</v>
      </c>
      <c r="BEP2" s="4" t="s">
        <v>148</v>
      </c>
      <c r="BEQ2" s="4">
        <v>239</v>
      </c>
      <c r="BER2" s="2">
        <v>1</v>
      </c>
      <c r="BES2" s="1">
        <v>3.2000000000000001E-2</v>
      </c>
      <c r="BET2" s="1">
        <f>BES2-0.067</f>
        <v>-3.5000000000000003E-2</v>
      </c>
      <c r="BEU2" s="1">
        <f>(BET2--0.0188)/0.0298</f>
        <v>-0.54362416107382561</v>
      </c>
      <c r="BEV2" s="1">
        <f t="shared" ref="BEV2:BEV16" si="275">BEU2*0.0015</f>
        <v>-8.1543624161073847E-4</v>
      </c>
      <c r="BEW2" s="1">
        <f t="shared" ref="BEW2:BEW16" si="276">BEV2/0.000130817</f>
        <v>-6.2334118777432481</v>
      </c>
      <c r="BEX2" s="1"/>
      <c r="BEY2" s="1"/>
      <c r="BEZ2" s="2" t="s">
        <v>11</v>
      </c>
      <c r="BFA2" s="4" t="s">
        <v>149</v>
      </c>
      <c r="BFB2" s="4">
        <v>240</v>
      </c>
      <c r="BFC2" s="2">
        <v>1</v>
      </c>
      <c r="BFD2" s="1">
        <v>-2.1999999999999999E-2</v>
      </c>
      <c r="BFE2" s="1">
        <f>BFD2--0.023</f>
        <v>1.0000000000000009E-3</v>
      </c>
      <c r="BFF2" s="1">
        <f>(BFE2--0.064)/0.0287</f>
        <v>2.264808362369338</v>
      </c>
      <c r="BFG2" s="1">
        <f t="shared" ref="BFG2:BFG16" si="277">BFF2*0.0015</f>
        <v>3.3972125435540071E-3</v>
      </c>
      <c r="BFH2" s="1">
        <f t="shared" ref="BFH2:BFH16" si="278">BFG2/0.000130817</f>
        <v>25.969197761407209</v>
      </c>
      <c r="BFI2" s="1"/>
      <c r="BFJ2" s="1"/>
      <c r="BFK2" s="2" t="s">
        <v>11</v>
      </c>
      <c r="BFL2" s="4" t="s">
        <v>150</v>
      </c>
      <c r="BFM2" s="4">
        <v>241</v>
      </c>
      <c r="BFN2" s="2">
        <v>1</v>
      </c>
      <c r="BFO2" s="1">
        <v>-1.7999999999999999E-2</v>
      </c>
      <c r="BFP2" s="1">
        <f>BFO2--0.017</f>
        <v>-9.9999999999999742E-4</v>
      </c>
      <c r="BFQ2" s="1">
        <f>(BFP2--0.0656)/0.0291</f>
        <v>2.2199312714776633</v>
      </c>
      <c r="BFR2" s="1">
        <f t="shared" ref="BFR2:BFR16" si="279">BFQ2*0.0015</f>
        <v>3.3298969072164952E-3</v>
      </c>
      <c r="BFS2" s="1">
        <f t="shared" ref="BFS2:BFS16" si="280">BFR2/0.000130817</f>
        <v>25.45461910314787</v>
      </c>
      <c r="BFT2" s="1"/>
      <c r="BFU2" s="1"/>
      <c r="BFV2" s="2" t="s">
        <v>11</v>
      </c>
      <c r="BFW2" s="4" t="s">
        <v>151</v>
      </c>
      <c r="BFX2" s="4">
        <v>243</v>
      </c>
      <c r="BFY2" s="2">
        <v>1</v>
      </c>
      <c r="BFZ2" s="1">
        <v>8.0000000000000002E-3</v>
      </c>
      <c r="BGA2" s="1">
        <f>BFZ2-0.006</f>
        <v>2E-3</v>
      </c>
      <c r="BGB2" s="1">
        <f>(BGA2--0.0365)/0.0289</f>
        <v>1.3321799307958477</v>
      </c>
      <c r="BGC2" s="1">
        <f t="shared" ref="BGC2:BGC16" si="281">BGB2*0.0015</f>
        <v>1.9982698961937715E-3</v>
      </c>
      <c r="BGD2" s="1">
        <f t="shared" ref="BGD2:BGD16" si="282">BGC2/0.000130817</f>
        <v>15.275307461520837</v>
      </c>
      <c r="BGE2" s="1"/>
      <c r="BGF2" s="1"/>
      <c r="BGG2" s="2" t="s">
        <v>11</v>
      </c>
      <c r="BGH2" s="4" t="s">
        <v>152</v>
      </c>
      <c r="BGI2" s="4">
        <v>246</v>
      </c>
      <c r="BGJ2" s="2">
        <v>1</v>
      </c>
      <c r="BGK2" s="1">
        <v>7.0000000000000001E-3</v>
      </c>
      <c r="BGL2" s="1">
        <f>BGK2-0.011</f>
        <v>-3.9999999999999992E-3</v>
      </c>
      <c r="BGM2" s="1">
        <f>(BGL2--0.0324)/0.0289</f>
        <v>0.98269896193771622</v>
      </c>
      <c r="BGN2" s="1">
        <f t="shared" ref="BGN2:BGN16" si="283">BGM2*0.0015</f>
        <v>1.4740484429065744E-3</v>
      </c>
      <c r="BGO2" s="1">
        <f t="shared" ref="BGO2:BGO16" si="284">BGN2/0.000130817</f>
        <v>11.268019010576412</v>
      </c>
      <c r="BGP2" s="1"/>
      <c r="BGQ2" s="1"/>
      <c r="BGR2" s="2" t="s">
        <v>11</v>
      </c>
      <c r="BGS2" s="4" t="s">
        <v>153</v>
      </c>
      <c r="BGT2" s="4">
        <v>249</v>
      </c>
      <c r="BGU2" s="2">
        <v>1</v>
      </c>
      <c r="BGV2" s="1">
        <v>0.01</v>
      </c>
      <c r="BGW2" s="1">
        <f>BGV2-0.009</f>
        <v>1.0000000000000009E-3</v>
      </c>
      <c r="BGX2" s="1">
        <f>(BGW2--0.0362)/0.0291</f>
        <v>1.2783505154639176</v>
      </c>
      <c r="BGY2" s="1">
        <f t="shared" ref="BGY2:BGY16" si="285">BGX2*0.0015</f>
        <v>1.9175257731958765E-3</v>
      </c>
      <c r="BGZ2" s="1">
        <f t="shared" ref="BGZ2:BGZ16" si="286">BGY2/0.000130817</f>
        <v>14.658077873639332</v>
      </c>
      <c r="BHA2" s="1"/>
      <c r="BHB2" s="1"/>
      <c r="BHC2" s="2" t="s">
        <v>11</v>
      </c>
      <c r="BHD2" s="4" t="s">
        <v>154</v>
      </c>
      <c r="BHE2" s="4">
        <v>253</v>
      </c>
      <c r="BHF2" s="2">
        <v>1</v>
      </c>
      <c r="BHG2" s="1">
        <v>7.0000000000000001E-3</v>
      </c>
      <c r="BHH2" s="1">
        <f>BHG2-0.008</f>
        <v>-1E-3</v>
      </c>
      <c r="BHI2" s="1">
        <f>(BHH2--0.0347)/0.0289</f>
        <v>1.166089965397924</v>
      </c>
      <c r="BHJ2" s="1">
        <f t="shared" ref="BHJ2:BHJ16" si="287">BHI2*0.0015</f>
        <v>1.749134948096886E-3</v>
      </c>
      <c r="BHK2" s="1">
        <f t="shared" ref="BHK2:BHK16" si="288">BHJ2/0.000130817</f>
        <v>13.370853544240321</v>
      </c>
      <c r="BHL2" s="1"/>
      <c r="BHM2" s="1"/>
      <c r="BHN2" s="2" t="s">
        <v>11</v>
      </c>
      <c r="BHO2" s="4" t="s">
        <v>155</v>
      </c>
      <c r="BHP2" s="4">
        <v>254</v>
      </c>
      <c r="BHQ2" s="2">
        <v>1</v>
      </c>
      <c r="BHR2" s="1">
        <v>8.0000000000000002E-3</v>
      </c>
      <c r="BHS2" s="1">
        <f>BHR2-0.022</f>
        <v>-1.3999999999999999E-2</v>
      </c>
      <c r="BHT2" s="1">
        <f>(BHS2-0.0025)/0.0291</f>
        <v>-0.56701030927835039</v>
      </c>
      <c r="BHU2" s="1">
        <f t="shared" ref="BHU2:BHU16" si="289">BHT2*0.0015</f>
        <v>-8.5051546391752564E-4</v>
      </c>
      <c r="BHV2" s="1">
        <f t="shared" ref="BHV2:BHV16" si="290">BHU2/0.000130817</f>
        <v>-6.5015667987916368</v>
      </c>
      <c r="BHW2" s="1"/>
      <c r="BHX2" s="1"/>
      <c r="BHY2" s="2" t="s">
        <v>11</v>
      </c>
      <c r="BHZ2" s="4" t="s">
        <v>156</v>
      </c>
      <c r="BIA2" s="4">
        <v>260</v>
      </c>
      <c r="BIB2" s="2">
        <v>1</v>
      </c>
      <c r="BIC2" s="1">
        <v>8.9999999999999993E-3</v>
      </c>
      <c r="BID2" s="1">
        <f>BIC2-0.031</f>
        <v>-2.1999999999999999E-2</v>
      </c>
      <c r="BIE2" s="1">
        <f>(BID2-0.0063)/0.0296</f>
        <v>-0.95608108108108103</v>
      </c>
      <c r="BIF2" s="1">
        <f t="shared" ref="BIF2:BIF16" si="291">BIE2*0.0015</f>
        <v>-1.4341216216216216E-3</v>
      </c>
      <c r="BIG2" s="1">
        <f t="shared" ref="BIG2:BIG16" si="292">BIF2/0.000130817</f>
        <v>-10.962807751451429</v>
      </c>
      <c r="BIH2" s="1"/>
      <c r="BII2" s="1"/>
      <c r="BIJ2" s="2" t="s">
        <v>11</v>
      </c>
      <c r="BIK2" s="4" t="s">
        <v>157</v>
      </c>
      <c r="BIL2" s="4">
        <v>267</v>
      </c>
      <c r="BIM2" s="2">
        <v>1</v>
      </c>
      <c r="BIN2" s="1">
        <v>3.0000000000000001E-3</v>
      </c>
      <c r="BIO2" s="1">
        <f>BIN2-0.031</f>
        <v>-2.8000000000000001E-2</v>
      </c>
      <c r="BIP2" s="1">
        <f>(BIO2--0.0189)/0.03</f>
        <v>-0.30333333333333334</v>
      </c>
      <c r="BIQ2" s="1">
        <f t="shared" ref="BIQ2:BIQ16" si="293">BIP2*0.0015</f>
        <v>-4.55E-4</v>
      </c>
      <c r="BIR2" s="1">
        <f t="shared" ref="BIR2:BIR16" si="294">BIQ2/0.000130817</f>
        <v>-3.4781412201778057</v>
      </c>
      <c r="BIS2" s="1"/>
      <c r="BIT2" s="1"/>
      <c r="BIU2" s="2" t="s">
        <v>11</v>
      </c>
      <c r="BIV2" s="4" t="s">
        <v>158</v>
      </c>
      <c r="BIW2" s="4">
        <v>268</v>
      </c>
      <c r="BIX2" s="2">
        <v>1</v>
      </c>
      <c r="BIY2" s="1">
        <v>3.5000000000000003E-2</v>
      </c>
      <c r="BIZ2" s="1">
        <f>BIY2-0.029</f>
        <v>6.0000000000000019E-3</v>
      </c>
      <c r="BJA2" s="1">
        <f>(BIZ2-0.0001)/0.0295</f>
        <v>0.20000000000000007</v>
      </c>
      <c r="BJB2" s="1">
        <f t="shared" ref="BJB2:BJB16" si="295">BJA2*0.0015</f>
        <v>3.0000000000000008E-4</v>
      </c>
      <c r="BJC2" s="1">
        <f t="shared" ref="BJC2:BJC16" si="296">BJB2/0.000130817</f>
        <v>2.2932799253919605</v>
      </c>
      <c r="BJD2" s="1"/>
      <c r="BJE2" s="1"/>
      <c r="BJF2" s="2" t="s">
        <v>11</v>
      </c>
      <c r="BJG2" s="4" t="s">
        <v>159</v>
      </c>
      <c r="BJH2" s="4">
        <v>274</v>
      </c>
      <c r="BJI2" s="2">
        <v>1</v>
      </c>
      <c r="BJJ2" s="1">
        <v>2.1999999999999999E-2</v>
      </c>
      <c r="BJK2" s="1">
        <f>BJJ2-0.011</f>
        <v>1.0999999999999999E-2</v>
      </c>
      <c r="BJL2" s="1">
        <f>(BJK2--0.0204)/0.0296</f>
        <v>1.0608108108108107</v>
      </c>
      <c r="BJM2" s="1">
        <f t="shared" ref="BJM2:BJM16" si="297">BJL2*0.0015</f>
        <v>1.5912162162162161E-3</v>
      </c>
      <c r="BJN2" s="1">
        <f t="shared" ref="BJN2:BJN16" si="298">BJM2/0.000130817</f>
        <v>12.163680685356001</v>
      </c>
      <c r="BJO2" s="1"/>
      <c r="BJP2" s="1"/>
      <c r="BJQ2" s="2" t="s">
        <v>11</v>
      </c>
      <c r="BJR2" s="4" t="s">
        <v>160</v>
      </c>
      <c r="BJS2" s="4">
        <v>281</v>
      </c>
      <c r="BJT2" s="2">
        <v>1</v>
      </c>
      <c r="BJU2" s="1">
        <v>3.3000000000000002E-2</v>
      </c>
      <c r="BJV2" s="1">
        <f>BJU2-0.038</f>
        <v>-4.9999999999999975E-3</v>
      </c>
      <c r="BJW2" s="1">
        <f>(BJV2--0.0068)/0.03</f>
        <v>6.0000000000000074E-2</v>
      </c>
      <c r="BJX2" s="1">
        <f t="shared" ref="BJX2:BJX16" si="299">BJW2*0.0015</f>
        <v>9.0000000000000114E-5</v>
      </c>
      <c r="BJY2" s="1">
        <f t="shared" ref="BJY2:BJY16" si="300">BJX2/0.000130817</f>
        <v>0.68798397761758878</v>
      </c>
      <c r="BJZ2" s="1"/>
      <c r="BKA2" s="1"/>
      <c r="BKB2" s="2" t="s">
        <v>11</v>
      </c>
      <c r="BKC2" s="4" t="s">
        <v>161</v>
      </c>
      <c r="BKD2" s="4">
        <v>282</v>
      </c>
      <c r="BKE2" s="2">
        <v>1</v>
      </c>
      <c r="BKF2" s="1">
        <v>2.9000000000000001E-2</v>
      </c>
      <c r="BKG2" s="1">
        <f>BKF2-0.021</f>
        <v>8.0000000000000002E-3</v>
      </c>
      <c r="BKH2" s="1">
        <f>(BKG2-0.0014)/0.0276</f>
        <v>0.2391304347826087</v>
      </c>
      <c r="BKI2" s="1">
        <f t="shared" ref="BKI2:BKI16" si="301">BKH2*0.0015</f>
        <v>3.5869565217391304E-4</v>
      </c>
      <c r="BKJ2" s="1">
        <f t="shared" ref="BKJ2:BKJ16" si="302">BKI2/0.000130817</f>
        <v>2.7419651281860387</v>
      </c>
      <c r="BKK2" s="1"/>
      <c r="BKL2" s="1"/>
      <c r="BKM2" s="2" t="s">
        <v>11</v>
      </c>
      <c r="BKN2" s="4" t="s">
        <v>162</v>
      </c>
      <c r="BKO2" s="4">
        <v>289</v>
      </c>
      <c r="BKP2" s="2">
        <v>1</v>
      </c>
      <c r="BKQ2" s="1">
        <v>2.8000000000000001E-2</v>
      </c>
      <c r="BKR2" s="1">
        <f>BKQ2-0.016</f>
        <v>1.2E-2</v>
      </c>
      <c r="BKS2" s="1">
        <f>(BKR2--0.002)/0.0278</f>
        <v>0.50359712230215836</v>
      </c>
      <c r="BKT2" s="1">
        <f t="shared" ref="BKT2:BKT16" si="303">BKS2*0.0015</f>
        <v>7.5539568345323754E-4</v>
      </c>
      <c r="BKU2" s="1">
        <f t="shared" ref="BKU2:BKU16" si="304">BKT2/0.000130817</f>
        <v>5.7744458553034965</v>
      </c>
      <c r="BKV2" s="1"/>
      <c r="BKW2" s="1"/>
      <c r="BKX2" s="2" t="s">
        <v>11</v>
      </c>
      <c r="BKY2" s="4" t="s">
        <v>163</v>
      </c>
      <c r="BKZ2" s="4">
        <v>296</v>
      </c>
      <c r="BLA2" s="2">
        <v>1</v>
      </c>
      <c r="BLB2" s="1">
        <v>2.9000000000000001E-2</v>
      </c>
      <c r="BLC2" s="1">
        <f>BLB2-0.02</f>
        <v>9.0000000000000011E-3</v>
      </c>
      <c r="BLD2" s="1">
        <f>(BLC2-0.0056)/0.0276</f>
        <v>0.1231884057971015</v>
      </c>
      <c r="BLE2" s="1">
        <f t="shared" ref="BLE2:BLE16" si="305">BLD2*0.0015</f>
        <v>1.8478260869565224E-4</v>
      </c>
      <c r="BLF2" s="1">
        <f t="shared" ref="BLF2:BLF16" si="306">BLE2/0.000130817</f>
        <v>1.4125274902776568</v>
      </c>
      <c r="BLG2" s="1"/>
      <c r="BLH2" s="1"/>
      <c r="BLI2" s="2" t="s">
        <v>11</v>
      </c>
      <c r="BLJ2" s="4" t="s">
        <v>164</v>
      </c>
      <c r="BLK2" s="4">
        <v>303</v>
      </c>
      <c r="BLL2" s="2">
        <v>1</v>
      </c>
      <c r="BLM2" s="1">
        <v>2.1999999999999999E-2</v>
      </c>
      <c r="BLN2" s="1">
        <f>BLM2-0.011</f>
        <v>1.0999999999999999E-2</v>
      </c>
      <c r="BLO2" s="1">
        <f>(BLN2--0.0067)/0.0295</f>
        <v>0.60000000000000009</v>
      </c>
      <c r="BLP2" s="1">
        <f t="shared" ref="BLP2:BLP16" si="307">BLO2*0.0015</f>
        <v>9.0000000000000019E-4</v>
      </c>
      <c r="BLQ2" s="1">
        <f t="shared" ref="BLQ2:BLQ16" si="308">BLP2/0.000130817</f>
        <v>6.8798397761758805</v>
      </c>
      <c r="BLR2" s="1"/>
      <c r="BLS2" s="1"/>
      <c r="BLT2" s="2" t="s">
        <v>11</v>
      </c>
      <c r="BLU2" s="4" t="s">
        <v>165</v>
      </c>
      <c r="BLV2" s="4">
        <v>310</v>
      </c>
      <c r="BLW2" s="2">
        <v>1</v>
      </c>
      <c r="BLX2" s="1">
        <v>2.1000000000000001E-2</v>
      </c>
      <c r="BLY2" s="1">
        <f>BLX2-0.012</f>
        <v>9.0000000000000011E-3</v>
      </c>
      <c r="BLZ2" s="1">
        <f>(BLY2--0.0112)/0.0293</f>
        <v>0.68941979522184316</v>
      </c>
      <c r="BMA2" s="1">
        <f t="shared" ref="BMA2:BMA16" si="309">BLZ2*0.0015</f>
        <v>1.0341296928327649E-3</v>
      </c>
      <c r="BMB2" s="1">
        <f t="shared" ref="BMB2:BMB16" si="310">BMA2/0.000130817</f>
        <v>7.9051628827504441</v>
      </c>
      <c r="BMC2" s="1"/>
      <c r="BMD2" s="1"/>
      <c r="BME2" s="2" t="s">
        <v>11</v>
      </c>
      <c r="BMF2" s="4" t="s">
        <v>166</v>
      </c>
      <c r="BMG2" s="4">
        <v>311</v>
      </c>
      <c r="BMH2" s="2">
        <v>1</v>
      </c>
      <c r="BMI2" s="1">
        <v>2.4E-2</v>
      </c>
      <c r="BMJ2" s="1">
        <f>BMI2-0.01</f>
        <v>1.4E-2</v>
      </c>
      <c r="BMK2" s="1">
        <f>(BMJ2-0.0072)/0.0282</f>
        <v>0.24113475177304966</v>
      </c>
      <c r="BML2" s="1">
        <f t="shared" ref="BML2:BML16" si="311">BMK2*0.0015</f>
        <v>3.6170212765957452E-4</v>
      </c>
      <c r="BMM2" s="1">
        <f t="shared" ref="BMM2:BMM16" si="312">BML2/0.000130817</f>
        <v>2.7649474277775403</v>
      </c>
      <c r="BMN2" s="1"/>
      <c r="BMO2" s="1"/>
      <c r="BMP2" s="2" t="s">
        <v>11</v>
      </c>
      <c r="BMQ2" s="4" t="s">
        <v>167</v>
      </c>
      <c r="BMR2" s="4">
        <v>317</v>
      </c>
      <c r="BMS2" s="2">
        <v>1</v>
      </c>
      <c r="BMT2" s="1">
        <v>2.1000000000000001E-2</v>
      </c>
      <c r="BMU2" s="4">
        <f t="shared" ref="BMU2:BMU16" si="313">BMT2-0.01</f>
        <v>1.1000000000000001E-2</v>
      </c>
      <c r="BMV2" s="1">
        <f>(BMU2-0.0016)/0.0282</f>
        <v>0.33333333333333337</v>
      </c>
      <c r="BMW2" s="1">
        <f t="shared" ref="BMW2:BMW16" si="314">BMV2*0.0015</f>
        <v>5.0000000000000012E-4</v>
      </c>
      <c r="BMX2" s="1">
        <f t="shared" ref="BMX2:BMX16" si="315">BMW2/0.000130817</f>
        <v>3.8221332089866005</v>
      </c>
      <c r="BMY2" s="1"/>
      <c r="BMZ2" s="1"/>
      <c r="BNA2" s="2" t="s">
        <v>11</v>
      </c>
      <c r="BNB2" s="4" t="s">
        <v>168</v>
      </c>
      <c r="BNC2" s="4">
        <v>324</v>
      </c>
      <c r="BND2" s="2">
        <v>1</v>
      </c>
      <c r="BNE2" s="1">
        <v>2.5000000000000001E-2</v>
      </c>
      <c r="BNF2" s="1">
        <f>BNE2-0.013</f>
        <v>1.2000000000000002E-2</v>
      </c>
      <c r="BNG2" s="1">
        <f>(BNF2-0.0026)/0.028</f>
        <v>0.3357142857142858</v>
      </c>
      <c r="BNH2" s="1">
        <f t="shared" ref="BNH2:BNH16" si="316">BNG2*0.0015</f>
        <v>5.0357142857142875E-4</v>
      </c>
      <c r="BNI2" s="1">
        <f t="shared" ref="BNI2:BNI16" si="317">BNH2/0.000130817</f>
        <v>3.8494341604793623</v>
      </c>
      <c r="BNJ2" s="1"/>
      <c r="BNK2" s="1"/>
      <c r="BNL2" s="2" t="s">
        <v>11</v>
      </c>
      <c r="BNM2" s="4" t="s">
        <v>169</v>
      </c>
      <c r="BNN2" s="4">
        <v>325</v>
      </c>
      <c r="BNO2" s="2">
        <v>1</v>
      </c>
      <c r="BNP2" s="1">
        <v>3.5000000000000003E-2</v>
      </c>
      <c r="BNQ2" s="1">
        <f>BNP2-0.019</f>
        <v>1.6000000000000004E-2</v>
      </c>
      <c r="BNR2" s="1">
        <f>(BNQ2--0.0027)/0.0286</f>
        <v>0.65384615384615397</v>
      </c>
      <c r="BNS2" s="1">
        <f t="shared" ref="BNS2:BNS16" si="318">BNR2*0.0015</f>
        <v>9.8076923076923102E-4</v>
      </c>
      <c r="BNT2" s="1">
        <f t="shared" ref="BNT2:BNT16" si="319">BNS2/0.000130817</f>
        <v>7.4972612945506389</v>
      </c>
      <c r="BNU2" s="1"/>
      <c r="BNV2" s="1"/>
      <c r="BNW2" s="2" t="s">
        <v>11</v>
      </c>
      <c r="BNX2" s="4" t="s">
        <v>170</v>
      </c>
      <c r="BNY2" s="4">
        <v>338</v>
      </c>
      <c r="BNZ2" s="2">
        <v>1</v>
      </c>
      <c r="BOA2" s="1">
        <v>2.8000000000000001E-2</v>
      </c>
      <c r="BOB2" s="1">
        <f>BOA2-0.01</f>
        <v>1.8000000000000002E-2</v>
      </c>
      <c r="BOC2" s="1">
        <f>(BOB2--0.0045)/0.0312</f>
        <v>0.72115384615384626</v>
      </c>
      <c r="BOD2" s="1">
        <f t="shared" ref="BOD2:BOD16" si="320">BOC2*0.0015</f>
        <v>1.0817307692307695E-3</v>
      </c>
      <c r="BOE2" s="1">
        <f t="shared" ref="BOE2:BOE16" si="321">BOD2/0.000130817</f>
        <v>8.269038192519087</v>
      </c>
      <c r="BOF2" s="1"/>
      <c r="BOG2" s="1"/>
      <c r="BOH2" s="2" t="s">
        <v>11</v>
      </c>
      <c r="BOI2" s="4" t="s">
        <v>171</v>
      </c>
      <c r="BOJ2" s="4">
        <v>339</v>
      </c>
      <c r="BOK2" s="2">
        <v>1</v>
      </c>
      <c r="BOL2" s="1">
        <v>3.1E-2</v>
      </c>
      <c r="BOM2" s="1">
        <f>BOL2-0.005</f>
        <v>2.5999999999999999E-2</v>
      </c>
      <c r="BON2" s="1">
        <f>(BOM2--0.0038)/0.0307</f>
        <v>0.97068403908794787</v>
      </c>
      <c r="BOO2" s="1">
        <f t="shared" ref="BOO2:BOO16" si="322">BON2*0.0015</f>
        <v>1.4560260586319218E-3</v>
      </c>
      <c r="BOP2" s="1">
        <f t="shared" ref="BOP2:BOP16" si="323">BOO2/0.000130817</f>
        <v>11.130251103693876</v>
      </c>
      <c r="BOQ2" s="1"/>
      <c r="BOR2" s="1"/>
      <c r="BOS2" s="2" t="s">
        <v>11</v>
      </c>
      <c r="BOT2" s="4" t="s">
        <v>172</v>
      </c>
      <c r="BOU2" s="4">
        <v>345</v>
      </c>
      <c r="BOV2" s="2">
        <v>1</v>
      </c>
      <c r="BOW2" s="1">
        <v>4.1000000000000002E-2</v>
      </c>
      <c r="BOX2" s="1">
        <f>BOW2-0.007</f>
        <v>3.4000000000000002E-2</v>
      </c>
      <c r="BOY2" s="1">
        <f>(BOX2--0.0063)/0.0311</f>
        <v>1.2958199356913185</v>
      </c>
      <c r="BOZ2" s="1">
        <f t="shared" ref="BOZ2:BOZ16" si="324">BOY2*0.0015</f>
        <v>1.9437299035369778E-3</v>
      </c>
      <c r="BPA2" s="1">
        <f t="shared" ref="BPA2:BPA16" si="325">BOZ2/0.000130817</f>
        <v>14.858389227218005</v>
      </c>
      <c r="BPB2" s="1"/>
      <c r="BPC2" s="1"/>
      <c r="BPD2" s="2" t="s">
        <v>11</v>
      </c>
      <c r="BPE2" s="4" t="s">
        <v>173</v>
      </c>
      <c r="BPF2" s="4">
        <v>352</v>
      </c>
      <c r="BPG2" s="2">
        <v>1</v>
      </c>
      <c r="BPH2" s="1">
        <v>3.5000000000000003E-2</v>
      </c>
      <c r="BPI2" s="1">
        <f>BPH2-0.009</f>
        <v>2.6000000000000002E-2</v>
      </c>
      <c r="BPJ2" s="1">
        <f>(BPI2--0.0032)/0.0312</f>
        <v>0.93589743589743601</v>
      </c>
      <c r="BPK2" s="1">
        <f t="shared" ref="BPK2:BPK16" si="326">BPJ2*0.0015</f>
        <v>1.403846153846154E-3</v>
      </c>
      <c r="BPL2" s="1">
        <f t="shared" ref="BPL2:BPL16" si="327">BPK2/0.000130817</f>
        <v>10.731374009846991</v>
      </c>
      <c r="BPM2" s="1"/>
      <c r="BPN2" s="1"/>
      <c r="BPO2" s="2" t="s">
        <v>11</v>
      </c>
      <c r="BPP2" s="4" t="s">
        <v>174</v>
      </c>
      <c r="BPQ2" s="4">
        <v>353</v>
      </c>
      <c r="BPR2" s="2">
        <v>1</v>
      </c>
      <c r="BPS2" s="1">
        <v>2.1999999999999999E-2</v>
      </c>
      <c r="BPT2" s="1">
        <f>BPS2-0.009</f>
        <v>1.2999999999999999E-2</v>
      </c>
      <c r="BPU2" s="1">
        <f>(BPT2-0.0005)/0.03</f>
        <v>0.41666666666666663</v>
      </c>
      <c r="BPV2" s="1">
        <f t="shared" ref="BPV2:BPV16" si="328">BPU2*0.0015</f>
        <v>6.249999999999999E-4</v>
      </c>
      <c r="BPW2" s="1">
        <f t="shared" ref="BPW2:BPW16" si="329">BPV2/0.000130817</f>
        <v>4.7776665112332486</v>
      </c>
      <c r="BPX2" s="1"/>
      <c r="BPY2" s="1"/>
      <c r="BPZ2" s="2" t="s">
        <v>11</v>
      </c>
      <c r="BQA2" s="4" t="s">
        <v>175</v>
      </c>
      <c r="BQB2" s="4">
        <v>358</v>
      </c>
      <c r="BQC2" s="2">
        <v>1</v>
      </c>
      <c r="BQD2" s="1">
        <v>1.7000000000000001E-2</v>
      </c>
      <c r="BQE2" s="1">
        <f>BQD2-0.01</f>
        <v>7.000000000000001E-3</v>
      </c>
      <c r="BQF2" s="1">
        <f>(BQE2-0.0007)/0.0296</f>
        <v>0.21283783783783786</v>
      </c>
      <c r="BQG2" s="1">
        <f t="shared" ref="BQG2:BQG16" si="330">BQF2*0.0015</f>
        <v>3.1925675675675678E-4</v>
      </c>
      <c r="BQH2" s="1">
        <f t="shared" ref="BQH2:BQH16" si="331">BQG2/0.000130817</f>
        <v>2.4404837043867142</v>
      </c>
      <c r="BQI2" s="1"/>
      <c r="BQJ2" s="1"/>
      <c r="BQK2" s="2" t="s">
        <v>11</v>
      </c>
      <c r="BQL2" s="4" t="s">
        <v>176</v>
      </c>
      <c r="BQM2" s="4">
        <v>366</v>
      </c>
      <c r="BQN2" s="2">
        <v>1</v>
      </c>
      <c r="BQO2" s="1">
        <v>1.7000000000000001E-2</v>
      </c>
      <c r="BQP2" s="1">
        <f>BQO2-0.011</f>
        <v>6.0000000000000019E-3</v>
      </c>
      <c r="BQQ2" s="1">
        <f>(BQP2--0.0057)/0.0299</f>
        <v>0.39130434782608703</v>
      </c>
      <c r="BQR2" s="1">
        <f t="shared" ref="BQR2:BQR16" si="332">BQQ2*0.0015</f>
        <v>5.8695652173913055E-4</v>
      </c>
      <c r="BQS2" s="1">
        <f t="shared" ref="BQS2:BQS16" si="333">BQR2/0.000130817</f>
        <v>4.4868520279407917</v>
      </c>
      <c r="BQT2" s="1"/>
      <c r="BQU2" s="1"/>
      <c r="BQV2" s="2" t="s">
        <v>11</v>
      </c>
      <c r="BQW2" s="4" t="s">
        <v>177</v>
      </c>
      <c r="BQX2" s="4">
        <v>367</v>
      </c>
      <c r="BQY2" s="2">
        <v>1</v>
      </c>
      <c r="BQZ2" s="1">
        <v>2.9000000000000001E-2</v>
      </c>
      <c r="BRA2" s="1">
        <f>BQZ2-0.021</f>
        <v>8.0000000000000002E-3</v>
      </c>
      <c r="BRB2" s="1">
        <f>(BRA2-0.0223)/0.0297</f>
        <v>-0.48148148148148145</v>
      </c>
      <c r="BRC2" s="1">
        <f t="shared" ref="BRC2:BRC16" si="334">BRB2*0.0015</f>
        <v>-7.2222222222222219E-4</v>
      </c>
      <c r="BRD2" s="1">
        <f t="shared" ref="BRD2:BRD16" si="335">BRC2/0.000130817</f>
        <v>-5.5208590796473098</v>
      </c>
      <c r="BRE2" s="1"/>
      <c r="BRF2" s="1"/>
      <c r="BRG2" s="2" t="s">
        <v>11</v>
      </c>
      <c r="BRH2" s="4" t="s">
        <v>178</v>
      </c>
      <c r="BRI2" s="4">
        <v>373</v>
      </c>
      <c r="BRJ2" s="2">
        <v>1</v>
      </c>
      <c r="BRK2" s="1">
        <v>3.5999999999999997E-2</v>
      </c>
      <c r="BRL2" s="1">
        <f>BRK2-0.022</f>
        <v>1.3999999999999999E-2</v>
      </c>
      <c r="BRM2" s="1">
        <f>(BRL2-0.0134)/0.0295</f>
        <v>2.0338983050847394E-2</v>
      </c>
      <c r="BRN2" s="1">
        <f t="shared" ref="BRN2:BRN16" si="336">BRM2*0.0015</f>
        <v>3.050847457627109E-5</v>
      </c>
      <c r="BRO2" s="1">
        <f t="shared" ref="BRO2:BRO16" si="337">BRN2/0.000130817</f>
        <v>0.23321490766697822</v>
      </c>
      <c r="BRP2" s="1"/>
      <c r="BRQ2" s="1"/>
      <c r="BRR2" s="2" t="s">
        <v>11</v>
      </c>
      <c r="BRS2" s="1" t="s">
        <v>179</v>
      </c>
      <c r="BRT2" s="1">
        <v>380</v>
      </c>
      <c r="BRU2" s="2">
        <v>1</v>
      </c>
      <c r="BRV2" s="1">
        <v>3.3000000000000002E-2</v>
      </c>
      <c r="BRW2" s="1">
        <f>BRV2-0.03</f>
        <v>3.0000000000000027E-3</v>
      </c>
      <c r="BRX2" s="1">
        <f>(BRW2-0.013)/0.0298</f>
        <v>-0.33557046979865762</v>
      </c>
      <c r="BRY2" s="1">
        <f t="shared" ref="BRY2:BRY16" si="338">BRX2*0.0015</f>
        <v>-5.0335570469798641E-4</v>
      </c>
      <c r="BRZ2" s="1">
        <f t="shared" ref="BRZ2:BRZ16" si="339">BRY2/0.000130817</f>
        <v>-3.847785109718052</v>
      </c>
      <c r="BSA2" s="1"/>
      <c r="BSB2" s="1"/>
      <c r="BSC2" s="2" t="s">
        <v>11</v>
      </c>
      <c r="BSD2" s="1" t="s">
        <v>180</v>
      </c>
      <c r="BSE2" s="1">
        <v>394</v>
      </c>
      <c r="BSF2" s="2">
        <v>1</v>
      </c>
      <c r="BSG2" s="1">
        <v>2.5000000000000001E-2</v>
      </c>
      <c r="BSH2" s="1">
        <f>BSG2-0.012</f>
        <v>1.3000000000000001E-2</v>
      </c>
      <c r="BSI2" s="1">
        <f>(BSH2-0.0125)/0.0282</f>
        <v>1.7730496453900724E-2</v>
      </c>
      <c r="BSJ2" s="1">
        <f t="shared" ref="BSJ2:BSJ16" si="340">BSI2*0.0015</f>
        <v>2.6595744680851087E-5</v>
      </c>
      <c r="BSK2" s="1">
        <f t="shared" ref="BSK2:BSK16" si="341">BSJ2/0.000130817</f>
        <v>0.20330495792481931</v>
      </c>
      <c r="BSL2" s="1"/>
      <c r="BSM2" s="1"/>
      <c r="BSN2" s="1" t="s">
        <v>11</v>
      </c>
      <c r="BSO2" s="1" t="s">
        <v>181</v>
      </c>
      <c r="BSP2" s="1">
        <v>395</v>
      </c>
      <c r="BSQ2" s="2">
        <v>1</v>
      </c>
      <c r="BSR2" s="1">
        <v>6.0000000000000001E-3</v>
      </c>
      <c r="BSS2" s="1">
        <f>BSR2-0.01</f>
        <v>-4.0000000000000001E-3</v>
      </c>
      <c r="BST2" s="1">
        <f>(BSS2--0.0007)/0.0289</f>
        <v>-0.11418685121107267</v>
      </c>
      <c r="BSU2" s="1">
        <f t="shared" ref="BSU2:BSU16" si="342">BST2*0.0015</f>
        <v>-1.71280276816609E-4</v>
      </c>
      <c r="BSV2" s="1">
        <f t="shared" ref="BSV2:BSV16" si="343">BSU2/0.000130817</f>
        <v>-1.3093120681303576</v>
      </c>
      <c r="BSW2" s="1"/>
      <c r="BSX2" s="1"/>
      <c r="BSY2" s="1" t="s">
        <v>11</v>
      </c>
      <c r="BSZ2" s="1" t="s">
        <v>182</v>
      </c>
      <c r="BTA2" s="1">
        <v>401</v>
      </c>
      <c r="BTB2" s="1">
        <v>1</v>
      </c>
      <c r="BTC2" s="1">
        <v>8.9999999999999993E-3</v>
      </c>
      <c r="BTD2" s="1">
        <f>BTC2-0.012</f>
        <v>-3.0000000000000009E-3</v>
      </c>
      <c r="BTE2" s="1">
        <f>(BTD2--0.0035)/0.0286</f>
        <v>1.7482517482517453E-2</v>
      </c>
      <c r="BTF2" s="1">
        <f t="shared" ref="BTF2:BTF16" si="344">BTE2*0.0015</f>
        <v>2.622377622377618E-5</v>
      </c>
      <c r="BTG2" s="1">
        <f t="shared" ref="BTG2:BTG16" si="345">BTF2/0.000130817</f>
        <v>0.20046153193985627</v>
      </c>
      <c r="BTH2" s="1"/>
      <c r="BTI2" s="1"/>
      <c r="BTJ2" s="1" t="s">
        <v>11</v>
      </c>
      <c r="BTK2" s="1" t="s">
        <v>183</v>
      </c>
      <c r="BTL2" s="1">
        <v>408</v>
      </c>
      <c r="BTM2" s="1">
        <v>1</v>
      </c>
      <c r="BTN2" s="1">
        <v>8.0000000000000002E-3</v>
      </c>
      <c r="BTO2" s="1">
        <f>BTN2-0.012</f>
        <v>-4.0000000000000001E-3</v>
      </c>
      <c r="BTP2" s="5">
        <f>(BTO2--0.0075)/0.0287</f>
        <v>0.12195121951219511</v>
      </c>
      <c r="BTQ2" s="1">
        <f t="shared" ref="BTQ2:BTQ16" si="346">BTP2*0.0015</f>
        <v>1.8292682926829266E-4</v>
      </c>
      <c r="BTR2" s="1">
        <f t="shared" ref="BTR2:BTR16" si="347">BTQ2/0.000130817</f>
        <v>1.3983414179219265</v>
      </c>
      <c r="BTS2" s="1"/>
      <c r="BTT2" s="1"/>
      <c r="BTU2" s="1" t="s">
        <v>11</v>
      </c>
      <c r="BTV2" s="1" t="s">
        <v>184</v>
      </c>
      <c r="BTW2" s="1">
        <v>409</v>
      </c>
      <c r="BTX2" s="1">
        <v>1</v>
      </c>
      <c r="BTY2" s="1">
        <v>1.2E-2</v>
      </c>
      <c r="BTZ2" s="1">
        <f>BTY2-0.01</f>
        <v>2E-3</v>
      </c>
      <c r="BUA2" s="1">
        <f>(BTZ2--0.0029)/0.0289</f>
        <v>0.16955017301038064</v>
      </c>
      <c r="BUB2" s="1">
        <f t="shared" ref="BUB2:BUB16" si="348">BUA2*0.0015</f>
        <v>2.5432525951557094E-4</v>
      </c>
      <c r="BUC2" s="1">
        <f t="shared" ref="BUC2:BUC16" si="349">BUB2/0.000130817</f>
        <v>1.9441300405571977</v>
      </c>
      <c r="BUD2" s="1"/>
      <c r="BUE2" s="1"/>
      <c r="BUF2" s="1" t="s">
        <v>11</v>
      </c>
      <c r="BUG2" s="1" t="s">
        <v>185</v>
      </c>
      <c r="BUH2" s="1">
        <v>415</v>
      </c>
      <c r="BUI2" s="1">
        <v>1</v>
      </c>
      <c r="BUJ2" s="1">
        <v>1.6E-2</v>
      </c>
      <c r="BUK2" s="1">
        <f>BUJ2-0.013</f>
        <v>3.0000000000000009E-3</v>
      </c>
      <c r="BUL2" s="1">
        <f>(BUK2--0.0045)/0.0287</f>
        <v>0.26132404181184671</v>
      </c>
      <c r="BUM2" s="1">
        <f t="shared" ref="BUM2:BUM16" si="350">BUL2*0.0015</f>
        <v>3.9198606271777009E-4</v>
      </c>
      <c r="BUN2" s="1">
        <f t="shared" ref="BUN2:BUN16" si="351">BUM2/0.000130817</f>
        <v>2.9964458955469859</v>
      </c>
      <c r="BUO2" s="1"/>
      <c r="BUP2" s="1"/>
      <c r="BUQ2" s="1" t="s">
        <v>11</v>
      </c>
      <c r="BUR2" s="1" t="s">
        <v>186</v>
      </c>
      <c r="BUS2" s="1">
        <v>422</v>
      </c>
      <c r="BUT2" s="1">
        <v>1</v>
      </c>
      <c r="BUU2" s="1">
        <v>1.2E-2</v>
      </c>
      <c r="BUV2" s="1">
        <f>BUU2-0.015</f>
        <v>-2.9999999999999992E-3</v>
      </c>
      <c r="BUW2" s="1">
        <f>(BUV2--0.0034)/0.0285</f>
        <v>1.4035087719298267E-2</v>
      </c>
      <c r="BUX2" s="1">
        <f t="shared" ref="BUX2:BUX16" si="352">BUW2*0.0015</f>
        <v>2.1052631578947399E-5</v>
      </c>
      <c r="BUY2" s="1">
        <f t="shared" ref="BUY2:BUY16" si="353">BUX2/0.000130817</f>
        <v>0.16093192458890968</v>
      </c>
      <c r="BUZ2" s="1"/>
      <c r="BVA2" s="1"/>
      <c r="BVB2" s="1" t="s">
        <v>11</v>
      </c>
      <c r="BVC2" s="1" t="s">
        <v>187</v>
      </c>
      <c r="BVD2" s="1">
        <v>423</v>
      </c>
      <c r="BVE2" s="1">
        <v>1</v>
      </c>
      <c r="BVF2" s="1">
        <v>1.0999999999999999E-2</v>
      </c>
      <c r="BVG2" s="1">
        <f>BVF2-0.01</f>
        <v>9.9999999999999915E-4</v>
      </c>
      <c r="BVH2" s="1">
        <f>(BVG2-0.0275)/0.0293</f>
        <v>-0.90443686006825952</v>
      </c>
      <c r="BVI2" s="1">
        <f t="shared" ref="BVI2:BVI16" si="354">BVH2*0.0015</f>
        <v>-1.3566552901023894E-3</v>
      </c>
      <c r="BVJ2" s="1">
        <f t="shared" ref="BVJ2:BVJ16" si="355">BVI2/0.000130817</f>
        <v>-10.370634474895382</v>
      </c>
      <c r="BVK2" s="1"/>
      <c r="BVL2" s="1"/>
      <c r="BVM2" s="1" t="s">
        <v>11</v>
      </c>
      <c r="BVN2" s="1" t="s">
        <v>188</v>
      </c>
      <c r="BVO2" s="1">
        <v>436</v>
      </c>
      <c r="BVP2" s="1">
        <v>1</v>
      </c>
      <c r="BVQ2" s="1">
        <v>1.2E-2</v>
      </c>
      <c r="BVR2" s="1">
        <f>BVQ2-0.012</f>
        <v>0</v>
      </c>
      <c r="BVS2" s="1">
        <f>(BVR2-0.019)/0.0293</f>
        <v>-0.64846416382252559</v>
      </c>
      <c r="BVT2" s="1">
        <f t="shared" ref="BVT2:BVT16" si="356">BVS2*0.0015</f>
        <v>-9.7269624573378835E-4</v>
      </c>
      <c r="BVU2" s="1">
        <f t="shared" ref="BVU2:BVU16" si="357">BVT2/0.000130817</f>
        <v>-7.435549246151405</v>
      </c>
      <c r="BVV2" s="1"/>
      <c r="BVW2" s="1"/>
      <c r="BVX2" s="1" t="s">
        <v>11</v>
      </c>
      <c r="BVY2" s="1" t="s">
        <v>189</v>
      </c>
      <c r="BVZ2" s="1">
        <v>437</v>
      </c>
      <c r="BWA2" s="1">
        <v>1</v>
      </c>
      <c r="BWB2" s="1">
        <v>-8.9999999999999993E-3</v>
      </c>
      <c r="BWC2" s="1">
        <f>BWB2-0.005</f>
        <v>-1.3999999999999999E-2</v>
      </c>
      <c r="BWD2" s="1">
        <f>(BWC2-0.0209)/0.0263</f>
        <v>-1.3269961977186311</v>
      </c>
      <c r="BWE2" s="1">
        <f t="shared" ref="BWE2:BWE16" si="358">BWD2*0.0015</f>
        <v>-1.9904942965779469E-3</v>
      </c>
      <c r="BWF2" s="1">
        <f t="shared" ref="BWF2:BWF16" si="359">BWE2/0.000130817</f>
        <v>-15.215868706497984</v>
      </c>
      <c r="BWG2" s="1"/>
      <c r="BWH2" s="1"/>
      <c r="BWI2" s="1" t="s">
        <v>11</v>
      </c>
      <c r="BWJ2" s="1" t="s">
        <v>190</v>
      </c>
      <c r="BWK2" s="1">
        <v>443</v>
      </c>
      <c r="BWL2" s="1">
        <v>1</v>
      </c>
      <c r="BWM2" s="1">
        <v>1E-3</v>
      </c>
      <c r="BWN2" s="1">
        <f>BWM2-0.01</f>
        <v>-9.0000000000000011E-3</v>
      </c>
      <c r="BWO2" s="1">
        <f>(BWN2-0.0216)/0.0264</f>
        <v>-1.1590909090909092</v>
      </c>
      <c r="BWP2" s="1">
        <f t="shared" ref="BWP2:BWP16" si="360">BWO2*0.0015</f>
        <v>-1.7386363636363639E-3</v>
      </c>
      <c r="BWQ2" s="1">
        <f t="shared" ref="BWQ2:BWQ16" si="361">BWP2/0.000130817</f>
        <v>-13.290599567612496</v>
      </c>
      <c r="BWR2" s="1"/>
      <c r="BWS2" s="1"/>
      <c r="BWT2" s="1" t="s">
        <v>11</v>
      </c>
      <c r="BWU2" s="1" t="s">
        <v>191</v>
      </c>
      <c r="BWV2" s="1">
        <v>450</v>
      </c>
      <c r="BWW2" s="1">
        <v>1</v>
      </c>
      <c r="BWX2" s="1">
        <v>-8.9999999999999993E-3</v>
      </c>
      <c r="BWY2" s="1">
        <f>BWX2-0.004</f>
        <v>-1.2999999999999999E-2</v>
      </c>
      <c r="BWZ2" s="1">
        <f>(BWY2-0.0126)/0.0264</f>
        <v>-0.96969696969696961</v>
      </c>
      <c r="BXA2" s="1">
        <f t="shared" ref="BXA2:BXA16" si="362">BWZ2*0.0015</f>
        <v>-1.4545454545454545E-3</v>
      </c>
      <c r="BXB2" s="1">
        <f t="shared" ref="BXB2:BXB16" si="363">BXA2/0.000130817</f>
        <v>-11.118932971597379</v>
      </c>
      <c r="BXC2" s="1"/>
      <c r="BXD2" s="1"/>
      <c r="BXE2" s="1" t="s">
        <v>11</v>
      </c>
      <c r="BXF2" s="1" t="s">
        <v>192</v>
      </c>
      <c r="BXG2" s="1">
        <v>451</v>
      </c>
      <c r="BXH2" s="1">
        <v>1</v>
      </c>
      <c r="BXI2" s="1">
        <v>6.0000000000000001E-3</v>
      </c>
      <c r="BXJ2" s="1">
        <f>BXI2--0.003</f>
        <v>9.0000000000000011E-3</v>
      </c>
      <c r="BXK2" s="1">
        <f>(BXJ2--0.0128)/0.0265</f>
        <v>0.8226415094339623</v>
      </c>
      <c r="BXL2" s="1">
        <f t="shared" ref="BXL2:BXL16" si="364">BXK2*0.0015</f>
        <v>1.2339622641509434E-3</v>
      </c>
      <c r="BXM2" s="1">
        <f t="shared" ref="BXM2:BXM16" si="365">BXL2/0.000130817</f>
        <v>9.4327362968952304</v>
      </c>
      <c r="BXN2" s="1"/>
      <c r="BXO2" s="1"/>
      <c r="BXP2" s="1" t="s">
        <v>11</v>
      </c>
      <c r="BXQ2" s="1" t="s">
        <v>193</v>
      </c>
      <c r="BXR2" s="1">
        <v>464</v>
      </c>
      <c r="BXS2" s="1">
        <v>1</v>
      </c>
      <c r="BXT2" s="1">
        <v>1.7999999999999999E-2</v>
      </c>
      <c r="BXU2" s="1">
        <f>BXT2-0.004</f>
        <v>1.3999999999999999E-2</v>
      </c>
      <c r="BXV2" s="1">
        <f>(BXU2--0.0219)/0.0272</f>
        <v>1.3198529411764708</v>
      </c>
      <c r="BXW2" s="1">
        <f t="shared" ref="BXW2:BXW16" si="366">BXV2*0.0015</f>
        <v>1.9797794117647062E-3</v>
      </c>
      <c r="BXX2" s="1">
        <f t="shared" ref="BXX2:BXX16" si="367">BXW2/0.000130817</f>
        <v>15.133961272347678</v>
      </c>
      <c r="BXY2" s="1"/>
      <c r="BXZ2" s="1"/>
      <c r="BYA2" s="1" t="s">
        <v>11</v>
      </c>
      <c r="BYB2" s="1" t="s">
        <v>194</v>
      </c>
      <c r="BYC2" s="1">
        <v>465</v>
      </c>
      <c r="BYD2" s="1">
        <v>1</v>
      </c>
      <c r="BYE2" s="1">
        <v>1.7000000000000001E-2</v>
      </c>
      <c r="BYF2" s="1">
        <f>BYE2-0.005</f>
        <v>1.2E-2</v>
      </c>
      <c r="BYG2" s="1">
        <f>(BYF2-0.0044)/0.0267</f>
        <v>0.28464419475655428</v>
      </c>
      <c r="BYH2" s="1">
        <f t="shared" ref="BYH2:BYH16" si="368">BYG2*0.0015</f>
        <v>4.2696629213483144E-4</v>
      </c>
      <c r="BYI2" s="1">
        <f t="shared" ref="BYI2:BYI16" si="369">BYH2/0.000130817</f>
        <v>3.2638440885728262</v>
      </c>
      <c r="BYJ2" s="1"/>
      <c r="BYK2" s="1"/>
      <c r="BYL2" s="1" t="s">
        <v>11</v>
      </c>
      <c r="BYM2" s="1" t="s">
        <v>195</v>
      </c>
      <c r="BYN2" s="1">
        <v>479</v>
      </c>
      <c r="BYO2" s="1">
        <v>1</v>
      </c>
      <c r="BYP2" s="1">
        <v>1.7999999999999999E-2</v>
      </c>
      <c r="BYQ2" s="1">
        <f>BYP2-0.011</f>
        <v>6.9999999999999993E-3</v>
      </c>
      <c r="BYR2" s="1">
        <f>(BYQ2--0.0047)/0.0271</f>
        <v>0.43173431734317341</v>
      </c>
      <c r="BYS2" s="1">
        <f t="shared" ref="BYS2:BYS16" si="370">BYR2*0.0015</f>
        <v>6.4760147601476009E-4</v>
      </c>
      <c r="BYT2" s="1">
        <f t="shared" ref="BYT2:BYT16" si="371">BYS2/0.000130817</f>
        <v>4.9504382153295063</v>
      </c>
      <c r="BYU2" s="1"/>
      <c r="BYV2" s="1"/>
      <c r="BYW2" s="1" t="s">
        <v>11</v>
      </c>
      <c r="BYX2" s="1" t="s">
        <v>196</v>
      </c>
      <c r="BYY2" s="1">
        <v>480</v>
      </c>
      <c r="BYZ2" s="1">
        <v>1</v>
      </c>
      <c r="BZA2" s="1">
        <v>1.4999999999999999E-2</v>
      </c>
      <c r="BZB2" s="1">
        <f>BZA2-0.013</f>
        <v>2E-3</v>
      </c>
      <c r="BZC2" s="1">
        <f>(BZB2--0.0108)/0.0267</f>
        <v>0.47940074906367042</v>
      </c>
      <c r="BZD2" s="1">
        <f t="shared" ref="BZD2:BZD16" si="372">BZC2*0.0015</f>
        <v>7.1910112359550567E-4</v>
      </c>
      <c r="BZE2" s="1">
        <f t="shared" ref="BZE2:BZE16" si="373">BZD2/0.000130817</f>
        <v>5.497000570227919</v>
      </c>
      <c r="BZF2" s="1"/>
      <c r="BZG2" s="1"/>
      <c r="BZH2" s="1" t="s">
        <v>11</v>
      </c>
      <c r="BZI2" s="1" t="s">
        <v>197</v>
      </c>
      <c r="BZJ2" s="1">
        <v>494</v>
      </c>
      <c r="BZK2" s="1">
        <v>1</v>
      </c>
      <c r="BZL2" s="1">
        <v>1.4E-2</v>
      </c>
      <c r="BZM2" s="1">
        <f>BZL2-0.015</f>
        <v>-9.9999999999999915E-4</v>
      </c>
      <c r="BZN2" s="1">
        <f>(BZM2--0.02)/0.0272</f>
        <v>0.69852941176470607</v>
      </c>
      <c r="BZO2" s="1">
        <f t="shared" ref="BZO2:BZO16" si="374">BZN2*0.0015</f>
        <v>1.0477941176470591E-3</v>
      </c>
      <c r="BZP2" s="1">
        <f t="shared" ref="BZP2:BZP16" si="375">BZO2/0.000130817</f>
        <v>8.0096173864792721</v>
      </c>
      <c r="BZQ2" s="1"/>
      <c r="BZR2" s="1"/>
      <c r="BZS2" s="1" t="s">
        <v>11</v>
      </c>
      <c r="BZT2" s="1" t="s">
        <v>198</v>
      </c>
      <c r="BZU2" s="1">
        <v>495</v>
      </c>
      <c r="BZV2" s="1">
        <v>1</v>
      </c>
      <c r="BZW2" s="1">
        <v>1.7999999999999999E-2</v>
      </c>
      <c r="BZX2" s="1">
        <f>BZW2-0.014</f>
        <v>3.9999999999999983E-3</v>
      </c>
      <c r="BZY2" s="1">
        <f>(BZX2--0.0106)/0.0271</f>
        <v>0.53874538745387446</v>
      </c>
      <c r="BZZ2" s="1">
        <f t="shared" ref="BZZ2:BZZ16" si="376">BZY2*0.0015</f>
        <v>8.0811808118081167E-4</v>
      </c>
      <c r="CAA2" s="1">
        <f t="shared" ref="CAA2:CAA16" si="377">BZZ2/0.000130817</f>
        <v>6.1774699097274182</v>
      </c>
      <c r="CAB2" s="1"/>
      <c r="CAC2" s="1"/>
      <c r="CAD2" s="1" t="s">
        <v>11</v>
      </c>
      <c r="CAE2" s="1" t="s">
        <v>199</v>
      </c>
      <c r="CAF2" s="1">
        <v>501</v>
      </c>
      <c r="CAG2" s="1">
        <v>1</v>
      </c>
      <c r="CAH2" s="1">
        <v>1.6E-2</v>
      </c>
      <c r="CAI2" s="1">
        <f>CAH2-0.017</f>
        <v>-1.0000000000000009E-3</v>
      </c>
      <c r="CAJ2" s="1">
        <f>(CAI2--0.0123)/0.0273</f>
        <v>0.41391941391941389</v>
      </c>
      <c r="CAK2" s="1">
        <f t="shared" ref="CAK2:CAK16" si="378">CAJ2*0.0015</f>
        <v>6.208791208791208E-4</v>
      </c>
      <c r="CAL2" s="1">
        <f t="shared" ref="CAL2:CAL16" si="379">CAK2/0.000130817</f>
        <v>4.7461654133569855</v>
      </c>
      <c r="CAM2" s="1"/>
      <c r="CAN2" s="1"/>
      <c r="CAO2" s="1" t="s">
        <v>11</v>
      </c>
      <c r="CAP2" s="1" t="s">
        <v>200</v>
      </c>
      <c r="CAQ2" s="1">
        <v>508</v>
      </c>
      <c r="CAR2" s="1">
        <v>1</v>
      </c>
      <c r="CAS2" s="1">
        <v>1.2999999999999999E-2</v>
      </c>
      <c r="CAT2" s="1">
        <f>CAS2-0.038</f>
        <v>-2.5000000000000001E-2</v>
      </c>
      <c r="CAU2" s="1">
        <f>(CAT2--0.0121)/0.0273</f>
        <v>-0.47252747252747257</v>
      </c>
      <c r="CAV2" s="1">
        <f t="shared" ref="CAV2:CAV16" si="380">CAU2*0.0015</f>
        <v>-7.0879120879120889E-4</v>
      </c>
      <c r="CAW2" s="1">
        <f t="shared" ref="CAW2:CAW16" si="381">CAV2/0.000130817</f>
        <v>-5.4181888347172684</v>
      </c>
      <c r="CAX2" s="1"/>
      <c r="CAY2" s="1"/>
      <c r="CAZ2" s="1" t="s">
        <v>11</v>
      </c>
      <c r="CBA2" s="1" t="s">
        <v>201</v>
      </c>
      <c r="CBB2" s="1">
        <v>509</v>
      </c>
      <c r="CBC2" s="1">
        <v>1</v>
      </c>
      <c r="CBD2" s="1">
        <v>1.7999999999999999E-2</v>
      </c>
      <c r="CBE2" s="1">
        <f>CBD2-0.013</f>
        <v>4.9999999999999992E-3</v>
      </c>
      <c r="CBF2" s="1">
        <f>(CBE2-0.0034)/0.0266</f>
        <v>6.0150375939849607E-2</v>
      </c>
      <c r="CBG2" s="1">
        <f t="shared" ref="CBG2:CBG16" si="382">CBF2*0.0015</f>
        <v>9.022556390977441E-5</v>
      </c>
      <c r="CBH2" s="1">
        <f t="shared" ref="CBH2:CBH16" si="383">CBG2/0.000130817</f>
        <v>0.68970824823818311</v>
      </c>
      <c r="CBI2" s="1"/>
      <c r="CBJ2" s="1"/>
      <c r="CBK2" s="1" t="s">
        <v>11</v>
      </c>
      <c r="CBL2" s="1" t="s">
        <v>202</v>
      </c>
      <c r="CBM2" s="1">
        <v>515</v>
      </c>
      <c r="CBN2" s="1">
        <v>1</v>
      </c>
      <c r="CBO2" s="1">
        <v>1.7999999999999999E-2</v>
      </c>
      <c r="CBP2" s="1">
        <f>CBO2-0.015</f>
        <v>2.9999999999999992E-3</v>
      </c>
      <c r="CBQ2" s="1">
        <f>(CBP2-0.0005)/0.0267</f>
        <v>9.3632958801498092E-2</v>
      </c>
      <c r="CBR2" s="1">
        <f t="shared" ref="CBR2:CBR16" si="384">CBQ2*0.0015</f>
        <v>1.4044943820224715E-4</v>
      </c>
      <c r="CBS2" s="1">
        <f t="shared" ref="CBS2:CBS16" si="385">CBR2/0.000130817</f>
        <v>1.0736329238726401</v>
      </c>
      <c r="CBT2" s="1"/>
      <c r="CBU2" s="1"/>
      <c r="CBV2" s="1" t="s">
        <v>11</v>
      </c>
      <c r="CBW2" s="1" t="s">
        <v>203</v>
      </c>
      <c r="CBX2" s="1">
        <v>522</v>
      </c>
      <c r="CBY2" s="1">
        <v>1</v>
      </c>
      <c r="CBZ2" s="1">
        <v>1.9E-2</v>
      </c>
      <c r="CCA2" s="1">
        <f>CBZ2-0.014</f>
        <v>4.9999999999999992E-3</v>
      </c>
      <c r="CCB2" s="1">
        <f>(CCA2-0.0002)/0.0267</f>
        <v>0.17977528089887637</v>
      </c>
      <c r="CCC2" s="1">
        <f t="shared" ref="CCC2:CCC16" si="386">CCB2*0.0015</f>
        <v>2.6966292134831458E-4</v>
      </c>
      <c r="CCD2" s="1">
        <f t="shared" ref="CCD2:CCD16" si="387">CCC2/0.000130817</f>
        <v>2.0613752138354693</v>
      </c>
      <c r="CCE2" s="1"/>
      <c r="CCF2" s="1"/>
      <c r="CCG2" s="1" t="s">
        <v>11</v>
      </c>
      <c r="CCH2" s="1" t="s">
        <v>204</v>
      </c>
      <c r="CCI2" s="1">
        <v>523</v>
      </c>
      <c r="CCJ2" s="1">
        <v>1</v>
      </c>
      <c r="CCK2" s="1">
        <v>0.03</v>
      </c>
      <c r="CCL2" s="1">
        <f>CCK2-0.019</f>
        <v>1.0999999999999999E-2</v>
      </c>
      <c r="CCM2" s="1">
        <f>(CCL2--0.002)/0.0263</f>
        <v>0.49429657794676801</v>
      </c>
      <c r="CCN2" s="1">
        <f t="shared" ref="CCN2:CCN16" si="388">CCM2*0.0015</f>
        <v>7.4144486692015205E-4</v>
      </c>
      <c r="CCO2" s="1">
        <f t="shared" ref="CCO2:CCO16" si="389">CCN2/0.000130817</f>
        <v>5.6678020969763256</v>
      </c>
      <c r="CCP2" s="1"/>
      <c r="CCQ2" s="1"/>
      <c r="CCR2" s="1" t="s">
        <v>11</v>
      </c>
      <c r="CCS2" s="1" t="s">
        <v>205</v>
      </c>
      <c r="CCT2" s="1">
        <v>536</v>
      </c>
      <c r="CCU2" s="1">
        <v>1</v>
      </c>
      <c r="CCV2" s="1">
        <v>3.2000000000000001E-2</v>
      </c>
      <c r="CCW2" s="1">
        <f>CCV2-0.02</f>
        <v>1.2E-2</v>
      </c>
      <c r="CCX2" s="1">
        <f>(CCW2-0.0011)/0.0259</f>
        <v>0.42084942084942084</v>
      </c>
      <c r="CCY2" s="1">
        <f t="shared" ref="CCY2:CCY16" si="390">CCX2*0.0015</f>
        <v>6.3127413127413124E-4</v>
      </c>
      <c r="CCZ2" s="1">
        <f t="shared" ref="CCZ2:CCZ16" si="391">CCY2/0.000130817</f>
        <v>4.8256276422340463</v>
      </c>
      <c r="CDA2" s="1"/>
      <c r="CDB2" s="1"/>
      <c r="CDC2" s="1" t="s">
        <v>11</v>
      </c>
      <c r="CDD2" s="1" t="s">
        <v>206</v>
      </c>
      <c r="CDE2" s="1">
        <v>542</v>
      </c>
      <c r="CDF2" s="1">
        <v>1</v>
      </c>
      <c r="CDG2" s="1">
        <v>3.2000000000000001E-2</v>
      </c>
      <c r="CDH2" s="1">
        <f>CDG2-0.015</f>
        <v>1.7000000000000001E-2</v>
      </c>
      <c r="CDI2" s="1">
        <f>(CDH2-0.0097)/0.0264</f>
        <v>0.27651515151515155</v>
      </c>
      <c r="CDJ2" s="1">
        <f t="shared" ref="CDJ2:CDJ16" si="392">CDI2*0.0015</f>
        <v>4.1477272727272733E-4</v>
      </c>
      <c r="CDK2" s="1">
        <f t="shared" ref="CDK2:CDK16" si="393">CDJ2/0.000130817</f>
        <v>3.1706332301820659</v>
      </c>
      <c r="CDL2" s="1"/>
      <c r="CDM2" s="1"/>
      <c r="CDN2" s="1" t="s">
        <v>11</v>
      </c>
      <c r="CDO2" s="1" t="s">
        <v>207</v>
      </c>
      <c r="CDP2" s="1">
        <v>549</v>
      </c>
      <c r="CDQ2" s="1">
        <v>1</v>
      </c>
      <c r="CDR2" s="1">
        <v>2.5999999999999999E-2</v>
      </c>
      <c r="CDS2" s="1">
        <f>CDR2-0.015</f>
        <v>1.0999999999999999E-2</v>
      </c>
      <c r="CDT2" s="1">
        <f>(CDS2-0.0118)/0.0263</f>
        <v>-3.0418250950570356E-2</v>
      </c>
      <c r="CDU2" s="1">
        <f t="shared" ref="CDU2:CDU16" si="394">CDT2*0.0015</f>
        <v>-4.5627376425855535E-5</v>
      </c>
      <c r="CDV2" s="1">
        <f t="shared" ref="CDV2:CDV16" si="395">CDU2/0.000130817</f>
        <v>-0.34878782135238945</v>
      </c>
      <c r="CDW2" s="1"/>
      <c r="CDX2" s="1"/>
      <c r="CDY2" s="1" t="s">
        <v>11</v>
      </c>
      <c r="CDZ2" s="1" t="s">
        <v>208</v>
      </c>
      <c r="CEA2" s="1">
        <v>550</v>
      </c>
      <c r="CEB2" s="1">
        <v>1</v>
      </c>
      <c r="CEC2" s="1">
        <v>3.2000000000000001E-2</v>
      </c>
      <c r="CED2" s="1">
        <f>CEC2-0.017</f>
        <v>1.4999999999999999E-2</v>
      </c>
      <c r="CEE2" s="1">
        <f>(CED2-0.0014)/0.025</f>
        <v>0.54399999999999993</v>
      </c>
      <c r="CEF2" s="1">
        <f t="shared" ref="CEF2:CEF16" si="396">CEE2*0.0015</f>
        <v>8.1599999999999989E-4</v>
      </c>
      <c r="CEG2" s="1">
        <f t="shared" ref="CEG2:CEG16" si="397">CEF2/0.000130817</f>
        <v>6.2377213970661298</v>
      </c>
      <c r="CEH2" s="1"/>
      <c r="CEI2" s="1"/>
      <c r="CEJ2" s="1" t="s">
        <v>11</v>
      </c>
      <c r="CEK2" s="1" t="s">
        <v>209</v>
      </c>
      <c r="CEL2" s="1">
        <v>556</v>
      </c>
      <c r="CEM2" s="1">
        <v>1</v>
      </c>
      <c r="CEN2" s="1">
        <v>2.4E-2</v>
      </c>
      <c r="CEO2" s="1">
        <f>CEN2-0.015</f>
        <v>9.0000000000000011E-3</v>
      </c>
      <c r="CEP2" s="1">
        <f>(CEO2--0.0021)/0.0253</f>
        <v>0.43873517786561267</v>
      </c>
      <c r="CEQ2" s="1">
        <f t="shared" ref="CEQ2:CEQ16" si="398">CEP2*0.0015</f>
        <v>6.5810276679841907E-4</v>
      </c>
      <c r="CER2" s="1">
        <f t="shared" ref="CER2:CER16" si="399">CEQ2/0.000130817</f>
        <v>5.0307128798124028</v>
      </c>
      <c r="CES2" s="1"/>
      <c r="CET2" s="1"/>
      <c r="CEU2" s="1" t="s">
        <v>11</v>
      </c>
      <c r="CEV2" s="1" t="s">
        <v>210</v>
      </c>
      <c r="CEW2" s="1">
        <v>563</v>
      </c>
      <c r="CEX2" s="1">
        <v>1</v>
      </c>
      <c r="CEY2" s="1">
        <v>2.1000000000000001E-2</v>
      </c>
      <c r="CEZ2" s="1">
        <f>CEY2-0.014</f>
        <v>7.000000000000001E-3</v>
      </c>
      <c r="CFA2" s="1">
        <f>(CEZ2--0.00004)/0.02495</f>
        <v>0.28216432865731467</v>
      </c>
      <c r="CFB2" s="1">
        <f t="shared" ref="CFB2:CFB16" si="400">CFA2*0.0015</f>
        <v>4.2324649298597198E-4</v>
      </c>
      <c r="CFC2" s="1">
        <f t="shared" ref="CFC2:CFC16" si="401">CFB2/0.000130817</f>
        <v>3.2354089528575947</v>
      </c>
      <c r="CFD2" s="1"/>
      <c r="CFE2" s="1"/>
      <c r="CFF2" s="1" t="s">
        <v>11</v>
      </c>
      <c r="CFG2" s="1" t="s">
        <v>211</v>
      </c>
      <c r="CFH2" s="1">
        <v>564</v>
      </c>
      <c r="CFI2" s="1">
        <v>1</v>
      </c>
      <c r="CFJ2" s="1">
        <v>2.8000000000000001E-2</v>
      </c>
      <c r="CFK2" s="1">
        <f>CFJ2-0.032</f>
        <v>-4.0000000000000001E-3</v>
      </c>
      <c r="CFL2" s="1">
        <f>(CFK2-0.0065)/0.0268</f>
        <v>-0.39179104477611937</v>
      </c>
      <c r="CFM2" s="1">
        <f t="shared" ref="CFM2:CFM16" si="402">CFL2*0.0015</f>
        <v>-5.8768656716417904E-4</v>
      </c>
      <c r="CFN2" s="1">
        <f t="shared" ref="CFN2:CFN16" si="403">CFM2/0.000130817</f>
        <v>-4.4924326896670843</v>
      </c>
      <c r="CFO2" s="1"/>
      <c r="CFP2" s="1"/>
      <c r="CFQ2" s="1" t="s">
        <v>11</v>
      </c>
      <c r="CFR2" s="1" t="s">
        <v>212</v>
      </c>
      <c r="CFS2" s="1">
        <v>571</v>
      </c>
      <c r="CFT2" s="1">
        <v>1</v>
      </c>
      <c r="CFU2" s="1">
        <v>2.9000000000000001E-2</v>
      </c>
      <c r="CFV2" s="1">
        <f>CFU2-0.031</f>
        <v>-1.9999999999999983E-3</v>
      </c>
      <c r="CFW2" s="1">
        <f>(CFV2-0.0096)/0.0266</f>
        <v>-0.43609022556390969</v>
      </c>
      <c r="CFX2" s="1">
        <f t="shared" ref="CFX2:CFX16" si="404">CFW2*0.0015</f>
        <v>-6.5413533834586459E-4</v>
      </c>
      <c r="CFY2" s="1">
        <f t="shared" ref="CFY2:CFY16" si="405">CFX2/0.000130817</f>
        <v>-5.0003847997268291</v>
      </c>
      <c r="CFZ2" s="1"/>
      <c r="CGA2" s="1"/>
      <c r="CGB2" s="1" t="s">
        <v>11</v>
      </c>
      <c r="CGC2" s="1" t="s">
        <v>213</v>
      </c>
      <c r="CGD2" s="1">
        <v>577</v>
      </c>
      <c r="CGE2" s="1">
        <v>1</v>
      </c>
      <c r="CGF2" s="1">
        <v>2.7E-2</v>
      </c>
      <c r="CGG2" s="1">
        <f>CGF2-0.031</f>
        <v>-4.0000000000000001E-3</v>
      </c>
      <c r="CGH2" s="1">
        <f>(CGG2-0.0146)/0.0266</f>
        <v>-0.6992481203007519</v>
      </c>
      <c r="CGI2" s="1">
        <f t="shared" ref="CGI2:CGI16" si="406">CGH2*0.0015</f>
        <v>-1.048872180451128E-3</v>
      </c>
      <c r="CGJ2" s="1">
        <f t="shared" ref="CGJ2:CGJ16" si="407">CGI2/0.000130817</f>
        <v>-8.0178583857688821</v>
      </c>
      <c r="CGK2" s="1"/>
      <c r="CGL2" s="1"/>
      <c r="CGM2" s="1" t="s">
        <v>11</v>
      </c>
      <c r="CGN2" s="1" t="s">
        <v>214</v>
      </c>
      <c r="CGO2" s="1">
        <v>578</v>
      </c>
      <c r="CGP2" s="1">
        <v>1</v>
      </c>
      <c r="CGQ2" s="1">
        <v>1.9E-2</v>
      </c>
      <c r="CGR2" s="1">
        <f>CGQ2-0.017</f>
        <v>1.9999999999999983E-3</v>
      </c>
      <c r="CGS2" s="1">
        <f>(CGR2-0.0222)/0.0259</f>
        <v>-0.77992277992278003</v>
      </c>
      <c r="CGT2" s="1">
        <f t="shared" ref="CGT2:CGT16" si="408">CGS2*0.0015</f>
        <v>-1.16988416988417E-3</v>
      </c>
      <c r="CGU2" s="1">
        <f t="shared" ref="CGU2:CGU16" si="409">CGT2/0.000130817</f>
        <v>-8.9429062727640147</v>
      </c>
      <c r="CGV2" s="1"/>
      <c r="CGW2" s="1"/>
      <c r="CGX2" s="1" t="s">
        <v>11</v>
      </c>
      <c r="CGY2" s="1" t="s">
        <v>215</v>
      </c>
      <c r="CGZ2" s="1">
        <v>592</v>
      </c>
      <c r="CHA2" s="1">
        <v>1</v>
      </c>
      <c r="CHB2" s="1">
        <v>0.03</v>
      </c>
      <c r="CHC2" s="1">
        <f>CHB2-0.026</f>
        <v>4.0000000000000001E-3</v>
      </c>
      <c r="CHD2" s="1">
        <f>(CHC2-0.0279)/0.0261</f>
        <v>-0.91570881226053635</v>
      </c>
      <c r="CHE2" s="1">
        <f t="shared" ref="CHE2:CHE16" si="410">CHD2*0.0015</f>
        <v>-1.3735632183908045E-3</v>
      </c>
      <c r="CHF2" s="1">
        <f t="shared" ref="CHF2:CHF16" si="411">CHE2/0.000130817</f>
        <v>-10.499883183308015</v>
      </c>
      <c r="CHG2" s="1"/>
      <c r="CHH2" s="1"/>
      <c r="CHI2" s="1" t="s">
        <v>11</v>
      </c>
      <c r="CHJ2" s="1" t="s">
        <v>216</v>
      </c>
      <c r="CHK2" s="1">
        <v>593</v>
      </c>
      <c r="CHL2" s="1">
        <v>1</v>
      </c>
      <c r="CHM2" s="1">
        <v>2.5999999999999999E-2</v>
      </c>
      <c r="CHN2" s="1">
        <f>CHM2-0.023</f>
        <v>2.9999999999999992E-3</v>
      </c>
      <c r="CHO2" s="1">
        <f>(CHN2-0.0079)/0.0255</f>
        <v>-0.19215686274509811</v>
      </c>
      <c r="CHP2" s="1">
        <f t="shared" ref="CHP2:CHP16" si="412">CHO2*0.0015</f>
        <v>-2.8823529411764714E-4</v>
      </c>
      <c r="CHQ2" s="1">
        <f t="shared" ref="CHQ2:CHQ16" si="413">CHP2/0.000130817</f>
        <v>-2.2033473792981582</v>
      </c>
      <c r="CHR2" s="1"/>
      <c r="CHS2" s="1"/>
      <c r="CHT2" s="1" t="s">
        <v>11</v>
      </c>
      <c r="CHU2" s="1" t="s">
        <v>217</v>
      </c>
      <c r="CHV2" s="1">
        <v>607</v>
      </c>
      <c r="CHW2" s="1">
        <v>1</v>
      </c>
      <c r="CHX2" s="1">
        <v>2.5000000000000001E-2</v>
      </c>
      <c r="CHY2" s="1">
        <f>CHX2-0.021</f>
        <v>4.0000000000000001E-3</v>
      </c>
      <c r="CHZ2" s="1">
        <f>(CHY2-0.0048)/0.0258</f>
        <v>-3.1007751937984475E-2</v>
      </c>
      <c r="CIA2" s="1">
        <f t="shared" ref="CIA2:CIA16" si="414">CHZ2*0.0015</f>
        <v>-4.6511627906976714E-5</v>
      </c>
      <c r="CIB2" s="1">
        <f t="shared" ref="CIB2:CIB16" si="415">CIA2/0.000130817</f>
        <v>-0.35554727525456714</v>
      </c>
      <c r="CIC2" s="1"/>
      <c r="CID2" s="1"/>
      <c r="CIE2" s="1" t="s">
        <v>11</v>
      </c>
      <c r="CIF2" s="1" t="s">
        <v>218</v>
      </c>
      <c r="CIG2" s="1">
        <v>608</v>
      </c>
      <c r="CIH2" s="1">
        <v>1</v>
      </c>
      <c r="CII2" s="1">
        <v>2.7E-2</v>
      </c>
      <c r="CIJ2" s="1">
        <f>CII2-0.027</f>
        <v>0</v>
      </c>
      <c r="CIK2" s="1">
        <f>(CIJ2-0.0198)/0.0255</f>
        <v>-0.77647058823529425</v>
      </c>
      <c r="CIL2" s="1">
        <f t="shared" ref="CIL2:CIL16" si="416">CIK2*0.0015</f>
        <v>-1.1647058823529414E-3</v>
      </c>
      <c r="CIM2" s="1">
        <f t="shared" ref="CIM2:CIM16" si="417">CIL2/0.000130817</f>
        <v>-8.9033220632864332</v>
      </c>
      <c r="CIN2" s="1"/>
      <c r="CIO2" s="1"/>
      <c r="CIP2" s="1" t="s">
        <v>11</v>
      </c>
      <c r="CIQ2" s="1" t="s">
        <v>219</v>
      </c>
      <c r="CIR2" s="1">
        <v>621</v>
      </c>
      <c r="CIS2" s="1">
        <v>1</v>
      </c>
      <c r="CIT2" s="1">
        <v>1.7000000000000001E-2</v>
      </c>
      <c r="CIU2" s="1">
        <f>CIT2-0.03</f>
        <v>-1.2999999999999998E-2</v>
      </c>
      <c r="CIV2" s="1">
        <f>(CIU2-0.0447)/0.0252</f>
        <v>-2.2896825396825395</v>
      </c>
      <c r="CIW2" s="1">
        <f t="shared" ref="CIW2:CIW16" si="418">CIV2*0.0015</f>
        <v>-3.4345238095238092E-3</v>
      </c>
      <c r="CIX2" s="1">
        <f t="shared" ref="CIX2:CIX16" si="419">CIW2/0.000130817</f>
        <v>-26.254415018872233</v>
      </c>
      <c r="CIY2" s="1"/>
      <c r="CIZ2" s="1"/>
      <c r="CJA2" s="1" t="s">
        <v>11</v>
      </c>
      <c r="CJB2" s="1" t="s">
        <v>220</v>
      </c>
      <c r="CJC2" s="1">
        <v>622</v>
      </c>
      <c r="CJD2" s="1">
        <v>1</v>
      </c>
      <c r="CJE2" s="1">
        <v>8.9999999999999993E-3</v>
      </c>
      <c r="CJF2" s="1">
        <f>CJE2-0.009</f>
        <v>0</v>
      </c>
      <c r="CJG2" s="1">
        <f>(CJF2-0.0123)/0.0283</f>
        <v>-0.4346289752650177</v>
      </c>
      <c r="CJH2" s="1">
        <f t="shared" ref="CJH2:CJH16" si="420">CJG2*0.0015</f>
        <v>-6.5194346289752661E-4</v>
      </c>
      <c r="CJI2" s="1">
        <f t="shared" ref="CJI2:CJI16" si="421">CJH2/0.000130817</f>
        <v>-4.9836295198447189</v>
      </c>
      <c r="CJJ2" s="1"/>
      <c r="CJK2" s="1"/>
      <c r="CJL2" s="1" t="s">
        <v>11</v>
      </c>
      <c r="CJM2" s="1" t="s">
        <v>221</v>
      </c>
      <c r="CJN2" s="1">
        <v>635</v>
      </c>
      <c r="CJO2" s="1">
        <v>1</v>
      </c>
      <c r="CJP2" s="1">
        <v>2.1999999999999999E-2</v>
      </c>
      <c r="CJQ2" s="1">
        <f>CJP2-0.012</f>
        <v>9.9999999999999985E-3</v>
      </c>
      <c r="CJR2" s="1">
        <f>(CJQ2-0.021)/0.0282</f>
        <v>-0.39007092198581572</v>
      </c>
      <c r="CJS2" s="1">
        <f t="shared" ref="CJS2:CJS16" si="422">CJR2*0.0015</f>
        <v>-5.8510638297872355E-4</v>
      </c>
      <c r="CJT2" s="1">
        <f t="shared" ref="CJT2:CJT16" si="423">CJS2/0.000130817</f>
        <v>-4.4727090743460218</v>
      </c>
      <c r="CJU2" s="1"/>
      <c r="CJV2" s="1"/>
      <c r="CJW2" s="1" t="s">
        <v>11</v>
      </c>
      <c r="CJX2" s="1" t="s">
        <v>222</v>
      </c>
      <c r="CJY2" s="1">
        <v>636</v>
      </c>
      <c r="CJZ2" s="1">
        <v>1</v>
      </c>
      <c r="CKA2" s="1">
        <v>1.7999999999999999E-2</v>
      </c>
      <c r="CKB2" s="1">
        <f>CKA2-0.02</f>
        <v>-2.0000000000000018E-3</v>
      </c>
      <c r="CKC2" s="1">
        <f>(CKB2-0.0254)/0.0283</f>
        <v>-0.96819787985865735</v>
      </c>
      <c r="CKD2" s="1">
        <f t="shared" ref="CKD2:CKD16" si="424">CKC2*0.0015</f>
        <v>-1.452296819787986E-3</v>
      </c>
      <c r="CKE2" s="1">
        <f t="shared" ref="CKE2:CKE16" si="425">CKD2/0.000130817</f>
        <v>-11.101743808434577</v>
      </c>
      <c r="CKF2" s="1"/>
      <c r="CKG2" s="1"/>
      <c r="CKH2" s="1" t="s">
        <v>11</v>
      </c>
      <c r="CKI2" s="1" t="s">
        <v>223</v>
      </c>
      <c r="CKJ2" s="1">
        <v>649</v>
      </c>
      <c r="CKK2" s="1">
        <v>1</v>
      </c>
      <c r="CKL2" s="1">
        <v>1.2999999999999999E-2</v>
      </c>
      <c r="CKM2" s="1">
        <f>CKL2-0.024</f>
        <v>-1.1000000000000001E-2</v>
      </c>
      <c r="CKN2" s="1">
        <f>(CKM2-0.0277)/0.0283</f>
        <v>-1.3674911660777385</v>
      </c>
      <c r="CKO2" s="1">
        <f t="shared" ref="CKO2:CKO16" si="426">CKN2*0.0015</f>
        <v>-2.0512367491166078E-3</v>
      </c>
      <c r="CKP2" s="1">
        <f t="shared" ref="CKP2:CKP16" si="427">CKO2/0.000130817</f>
        <v>-15.6802001965846</v>
      </c>
      <c r="CKQ2" s="1"/>
      <c r="CKR2" s="1"/>
      <c r="CKS2" s="1" t="s">
        <v>11</v>
      </c>
      <c r="CKT2" s="1" t="s">
        <v>224</v>
      </c>
      <c r="CKU2" s="1">
        <v>650</v>
      </c>
      <c r="CKV2" s="1">
        <v>1</v>
      </c>
      <c r="CKW2" s="1">
        <v>1.2999999999999999E-2</v>
      </c>
      <c r="CKX2" s="1">
        <f>CKW2-0.017</f>
        <v>-4.0000000000000018E-3</v>
      </c>
      <c r="CKY2" s="1">
        <f>(CKX2-0.0172)/0.0285</f>
        <v>-0.74385964912280711</v>
      </c>
      <c r="CKZ2" s="1">
        <f t="shared" ref="CKZ2:CKZ16" si="428">CKY2*0.0015</f>
        <v>-1.1157894736842106E-3</v>
      </c>
      <c r="CLA2" s="1">
        <f t="shared" ref="CLA2:CLA16" si="429">CKZ2/0.000130817</f>
        <v>-8.5293920032122017</v>
      </c>
      <c r="CLB2" s="1"/>
      <c r="CLC2" s="1"/>
      <c r="CLD2" s="1" t="s">
        <v>11</v>
      </c>
      <c r="CLE2" s="1" t="s">
        <v>225</v>
      </c>
      <c r="CLF2" s="1">
        <v>663</v>
      </c>
      <c r="CLG2" s="1">
        <v>1</v>
      </c>
      <c r="CLH2" s="1">
        <v>1.9E-2</v>
      </c>
      <c r="CLI2" s="1">
        <f>CLH2-0.022</f>
        <v>-2.9999999999999992E-3</v>
      </c>
      <c r="CLJ2" s="1">
        <f>(CLI2-0.017)/0.0289</f>
        <v>-0.69204152249134954</v>
      </c>
      <c r="CLK2" s="1">
        <f t="shared" ref="CLK2:CLK16" si="430">CLJ2*0.0015</f>
        <v>-1.0380622837370243E-3</v>
      </c>
      <c r="CLL2" s="1">
        <f t="shared" ref="CLL2:CLL16" si="431">CLK2/0.000130817</f>
        <v>-7.9352246553355013</v>
      </c>
      <c r="CLM2" s="1"/>
      <c r="CLN2" s="1"/>
      <c r="CLO2" s="1"/>
      <c r="CLP2" s="1"/>
      <c r="CLQ2" s="1"/>
      <c r="CLR2" s="1"/>
      <c r="CLS2" s="1"/>
      <c r="CLT2" s="1"/>
      <c r="CLU2" s="1"/>
      <c r="CLV2" s="1"/>
      <c r="CLW2" s="1"/>
      <c r="CLX2" s="1"/>
      <c r="CLY2" s="1"/>
      <c r="CLZ2" s="1"/>
      <c r="CMA2" s="1"/>
      <c r="CMB2" s="1"/>
      <c r="CMC2" s="1"/>
      <c r="CMD2" s="1"/>
      <c r="CME2" s="1"/>
      <c r="CMF2" s="1"/>
      <c r="CMG2" s="1"/>
      <c r="CMH2" s="1"/>
      <c r="CMI2" s="1"/>
      <c r="CMJ2" s="1"/>
      <c r="CMK2" s="1"/>
      <c r="CML2" s="1"/>
      <c r="CMM2" s="1"/>
      <c r="CMN2" s="1"/>
      <c r="CMO2" s="1"/>
      <c r="CMP2" s="1"/>
      <c r="CMQ2" s="1"/>
      <c r="CMR2" s="1"/>
      <c r="CMS2" s="1"/>
      <c r="CMT2" s="1"/>
      <c r="CMU2" s="1"/>
      <c r="CMV2" s="1"/>
      <c r="CMW2" s="1"/>
      <c r="CMX2" s="1"/>
      <c r="CMY2" s="1"/>
      <c r="CMZ2" s="1"/>
    </row>
    <row r="3" spans="1:2392" x14ac:dyDescent="0.3">
      <c r="A3" s="1" t="s">
        <v>11</v>
      </c>
      <c r="B3" s="1" t="s">
        <v>12</v>
      </c>
      <c r="C3" s="1">
        <v>1</v>
      </c>
      <c r="D3" s="1">
        <v>2</v>
      </c>
      <c r="E3" s="1">
        <v>0.02</v>
      </c>
      <c r="F3" s="1">
        <f t="shared" ref="F3:F16" si="432">E3--0.002</f>
        <v>2.1999999999999999E-2</v>
      </c>
      <c r="G3" s="1">
        <f t="shared" ref="G3:G16" si="433">(F3--0.0109)/0.0295</f>
        <v>1.1152542372881356</v>
      </c>
      <c r="H3" s="1">
        <f t="shared" ref="H3:H16" si="434">G3*0.0015</f>
        <v>1.6728813559322034E-3</v>
      </c>
      <c r="I3" s="1">
        <f t="shared" ref="I3:I16" si="435">H3/0.000130817</f>
        <v>12.787950770406013</v>
      </c>
      <c r="J3" s="1"/>
      <c r="K3" s="1"/>
      <c r="L3" s="1" t="s">
        <v>11</v>
      </c>
      <c r="M3" s="1" t="s">
        <v>13</v>
      </c>
      <c r="N3" s="1">
        <v>2</v>
      </c>
      <c r="O3" s="1">
        <v>2</v>
      </c>
      <c r="P3" s="1">
        <v>0.05</v>
      </c>
      <c r="Q3" s="1">
        <f t="shared" ref="Q3:Q16" si="436">P3--0.002</f>
        <v>5.2000000000000005E-2</v>
      </c>
      <c r="R3" s="1">
        <f t="shared" ref="R3:R16" si="437">(Q3--0.0115)/0.0295</f>
        <v>2.152542372881356</v>
      </c>
      <c r="S3" s="1">
        <f t="shared" si="0"/>
        <v>3.2288135593220341E-3</v>
      </c>
      <c r="T3" s="1">
        <f t="shared" si="1"/>
        <v>24.681911061421939</v>
      </c>
      <c r="U3" s="1"/>
      <c r="V3" s="1"/>
      <c r="W3" s="1" t="s">
        <v>11</v>
      </c>
      <c r="X3" s="1" t="s">
        <v>14</v>
      </c>
      <c r="Y3" s="1">
        <v>3</v>
      </c>
      <c r="Z3" s="1">
        <v>2</v>
      </c>
      <c r="AA3" s="1">
        <v>9.7000000000000003E-2</v>
      </c>
      <c r="AB3" s="1">
        <f t="shared" si="2"/>
        <v>9.6000000000000002E-2</v>
      </c>
      <c r="AC3" s="1">
        <f t="shared" ref="AC3:AC16" si="438">(AB3--0.0113)/0.0295</f>
        <v>3.637288135593221</v>
      </c>
      <c r="AD3" s="1">
        <f t="shared" si="3"/>
        <v>5.4559322033898312E-3</v>
      </c>
      <c r="AE3" s="1">
        <f t="shared" si="4"/>
        <v>41.706599321111405</v>
      </c>
      <c r="AF3" s="1"/>
      <c r="AG3" s="1"/>
      <c r="AH3" s="1" t="s">
        <v>11</v>
      </c>
      <c r="AI3" s="1" t="s">
        <v>15</v>
      </c>
      <c r="AJ3" s="1">
        <v>4</v>
      </c>
      <c r="AK3" s="1">
        <v>2</v>
      </c>
      <c r="AL3" s="1">
        <v>0.121</v>
      </c>
      <c r="AM3" s="1">
        <f t="shared" ref="AM3:AM16" si="439">AL3-0.008</f>
        <v>0.11299999999999999</v>
      </c>
      <c r="AN3" s="1">
        <f t="shared" ref="AN3:AN16" si="440">(AM3--0.0094)/0.0294</f>
        <v>4.1632653061224492</v>
      </c>
      <c r="AO3" s="1">
        <f t="shared" si="5"/>
        <v>6.2448979591836736E-3</v>
      </c>
      <c r="AP3" s="1">
        <f t="shared" si="6"/>
        <v>47.73766375305712</v>
      </c>
      <c r="AQ3" s="1"/>
      <c r="AR3" s="1"/>
      <c r="AS3" s="1" t="s">
        <v>11</v>
      </c>
      <c r="AT3" s="1" t="s">
        <v>16</v>
      </c>
      <c r="AU3" s="1">
        <v>8</v>
      </c>
      <c r="AV3" s="1">
        <v>2</v>
      </c>
      <c r="AW3" s="1">
        <v>0.13700000000000001</v>
      </c>
      <c r="AX3" s="1">
        <f t="shared" ref="AX3:AX16" si="441">AW3-0.008</f>
        <v>0.129</v>
      </c>
      <c r="AY3" s="1">
        <f t="shared" ref="AY3:AY16" si="442">(AX3--0.0097)/0.0293</f>
        <v>4.7337883959044369</v>
      </c>
      <c r="AZ3" s="1">
        <f t="shared" si="7"/>
        <v>7.1006825938566553E-3</v>
      </c>
      <c r="BA3" s="1">
        <f t="shared" si="8"/>
        <v>54.279509496905256</v>
      </c>
      <c r="BB3" s="1"/>
      <c r="BC3" s="1"/>
      <c r="BD3" s="1" t="s">
        <v>11</v>
      </c>
      <c r="BE3" s="1" t="s">
        <v>17</v>
      </c>
      <c r="BF3" s="1">
        <v>9</v>
      </c>
      <c r="BG3" s="1">
        <v>2</v>
      </c>
      <c r="BH3" s="1">
        <v>0.14499999999999999</v>
      </c>
      <c r="BI3" s="1">
        <f t="shared" ref="BI3:BI16" si="443">BH3-0.005</f>
        <v>0.13999999999999999</v>
      </c>
      <c r="BJ3" s="1">
        <f t="shared" ref="BJ3:BJ16" si="444">(BI3--0.0093)/0.0293</f>
        <v>5.0955631399317403</v>
      </c>
      <c r="BK3" s="1">
        <f t="shared" si="9"/>
        <v>7.6433447098976101E-3</v>
      </c>
      <c r="BL3" s="1">
        <f t="shared" si="10"/>
        <v>58.427763286863403</v>
      </c>
      <c r="BM3" s="1"/>
      <c r="BN3" s="1"/>
      <c r="BO3" s="1" t="s">
        <v>11</v>
      </c>
      <c r="BP3" s="1" t="s">
        <v>18</v>
      </c>
      <c r="BQ3" s="1">
        <v>10</v>
      </c>
      <c r="BR3" s="1">
        <v>2</v>
      </c>
      <c r="BS3" s="1">
        <v>0.156</v>
      </c>
      <c r="BT3" s="1">
        <f t="shared" ref="BT3:BT16" si="445">BS3-0.009</f>
        <v>0.14699999999999999</v>
      </c>
      <c r="BU3" s="1">
        <f t="shared" ref="BU3:BU16" si="446">(BT3--0.0075)/0.0293</f>
        <v>5.2730375426621157</v>
      </c>
      <c r="BV3" s="1">
        <f t="shared" si="11"/>
        <v>7.9095563139931734E-3</v>
      </c>
      <c r="BW3" s="1">
        <f t="shared" si="12"/>
        <v>60.462755712125897</v>
      </c>
      <c r="BX3" s="1"/>
      <c r="BY3" s="1"/>
      <c r="BZ3" s="1" t="s">
        <v>11</v>
      </c>
      <c r="CA3" s="1" t="s">
        <v>19</v>
      </c>
      <c r="CB3" s="1">
        <v>11</v>
      </c>
      <c r="CC3" s="1">
        <v>2</v>
      </c>
      <c r="CD3" s="1">
        <v>0.151</v>
      </c>
      <c r="CE3" s="1">
        <f t="shared" ref="CE3:CE16" si="447">CD3-0.005</f>
        <v>0.14599999999999999</v>
      </c>
      <c r="CF3" s="1">
        <f t="shared" ref="CF3:CF16" si="448">(CE3--0.0074)/0.0291</f>
        <v>5.2714776632302396</v>
      </c>
      <c r="CG3" s="1">
        <f t="shared" si="13"/>
        <v>7.907216494845359E-3</v>
      </c>
      <c r="CH3" s="1">
        <f t="shared" si="14"/>
        <v>60.444869511190127</v>
      </c>
      <c r="CI3" s="1"/>
      <c r="CJ3" s="1"/>
      <c r="CK3" s="1" t="s">
        <v>11</v>
      </c>
      <c r="CL3" s="1" t="s">
        <v>20</v>
      </c>
      <c r="CM3" s="1">
        <v>14</v>
      </c>
      <c r="CN3" s="1">
        <v>2</v>
      </c>
      <c r="CO3" s="1">
        <v>0.152</v>
      </c>
      <c r="CP3" s="1">
        <f t="shared" ref="CP3:CP16" si="449">CO3-0.013</f>
        <v>0.13899999999999998</v>
      </c>
      <c r="CQ3" s="1">
        <f t="shared" ref="CQ3:CQ16" si="450">(CP3--0.0051)/0.0291</f>
        <v>4.9518900343642605</v>
      </c>
      <c r="CR3" s="1">
        <f t="shared" si="15"/>
        <v>7.4278350515463911E-3</v>
      </c>
      <c r="CS3" s="1">
        <f t="shared" si="16"/>
        <v>56.780350042780306</v>
      </c>
      <c r="CT3" s="1"/>
      <c r="CU3" s="1"/>
      <c r="CV3" s="1" t="s">
        <v>11</v>
      </c>
      <c r="CW3" s="1" t="s">
        <v>21</v>
      </c>
      <c r="CX3" s="1">
        <v>15</v>
      </c>
      <c r="CY3" s="1">
        <v>2</v>
      </c>
      <c r="CZ3" s="1">
        <v>5.1999999999999998E-2</v>
      </c>
      <c r="DA3" s="1">
        <f t="shared" ref="DA3:DA16" si="451">CZ3-0.02</f>
        <v>3.2000000000000001E-2</v>
      </c>
      <c r="DB3" s="1">
        <f t="shared" ref="DB3:DB16" si="452">(DA3--0.006)/0.029</f>
        <v>1.3103448275862069</v>
      </c>
      <c r="DC3" s="1">
        <f t="shared" si="17"/>
        <v>1.9655172413793102E-3</v>
      </c>
      <c r="DD3" s="1">
        <f t="shared" si="18"/>
        <v>15.024937442223182</v>
      </c>
      <c r="DE3" s="1"/>
      <c r="DF3" s="1"/>
      <c r="DG3" s="1" t="s">
        <v>11</v>
      </c>
      <c r="DH3" s="1" t="s">
        <v>22</v>
      </c>
      <c r="DI3" s="1">
        <v>16</v>
      </c>
      <c r="DJ3" s="1">
        <v>2</v>
      </c>
      <c r="DK3" s="1">
        <v>6.5000000000000002E-2</v>
      </c>
      <c r="DL3" s="1">
        <f t="shared" ref="DL3:DL16" si="453">DK3-0.027</f>
        <v>3.8000000000000006E-2</v>
      </c>
      <c r="DM3" s="1">
        <f t="shared" ref="DM3:DM16" si="454">(DL3--0.0032)/0.0293</f>
        <v>1.4061433447098979</v>
      </c>
      <c r="DN3" s="1">
        <f t="shared" si="19"/>
        <v>2.1092150170648467E-3</v>
      </c>
      <c r="DO3" s="1">
        <f t="shared" si="20"/>
        <v>16.123401523233575</v>
      </c>
      <c r="DP3" s="1"/>
      <c r="DQ3" s="1"/>
      <c r="DR3" s="1" t="s">
        <v>11</v>
      </c>
      <c r="DS3" s="1" t="s">
        <v>23</v>
      </c>
      <c r="DT3" s="1">
        <v>17</v>
      </c>
      <c r="DU3" s="1">
        <v>2</v>
      </c>
      <c r="DV3" s="1">
        <v>6.9000000000000006E-2</v>
      </c>
      <c r="DW3" s="1">
        <f t="shared" ref="DW3:DW16" si="455">DV3-0.027</f>
        <v>4.200000000000001E-2</v>
      </c>
      <c r="DX3" s="1">
        <f t="shared" ref="DX3:DX16" si="456">(DW3--0.001)/0.0292</f>
        <v>1.4726027397260277</v>
      </c>
      <c r="DY3" s="1">
        <f t="shared" si="21"/>
        <v>2.2089041095890416E-3</v>
      </c>
      <c r="DZ3" s="1">
        <f t="shared" si="22"/>
        <v>16.885451505454501</v>
      </c>
      <c r="EA3" s="1"/>
      <c r="EB3" s="1"/>
      <c r="EC3" s="1" t="s">
        <v>11</v>
      </c>
      <c r="ED3" s="1" t="s">
        <v>24</v>
      </c>
      <c r="EE3" s="1">
        <v>18</v>
      </c>
      <c r="EF3" s="1">
        <v>2</v>
      </c>
      <c r="EG3" s="1">
        <v>6.9000000000000006E-2</v>
      </c>
      <c r="EH3" s="1">
        <f t="shared" ref="EH3:EH16" si="457">EG3-0.026</f>
        <v>4.300000000000001E-2</v>
      </c>
      <c r="EI3" s="1">
        <f t="shared" ref="EI3:EI16" si="458">(EH3--0.0052)/0.0294</f>
        <v>1.6394557823129254</v>
      </c>
      <c r="EJ3" s="1">
        <f t="shared" si="23"/>
        <v>2.4591836734693881E-3</v>
      </c>
      <c r="EK3" s="1">
        <f t="shared" si="24"/>
        <v>18.798655170730012</v>
      </c>
      <c r="EL3" s="1"/>
      <c r="EM3" s="1"/>
      <c r="EN3" s="1" t="s">
        <v>11</v>
      </c>
      <c r="EO3" s="1" t="s">
        <v>25</v>
      </c>
      <c r="EP3" s="1">
        <v>21</v>
      </c>
      <c r="EQ3" s="1">
        <v>2</v>
      </c>
      <c r="ER3" s="1">
        <v>8.1000000000000003E-2</v>
      </c>
      <c r="ES3" s="1">
        <f t="shared" ref="ES3:ES16" si="459">ER3-0.031</f>
        <v>0.05</v>
      </c>
      <c r="ET3" s="1">
        <f t="shared" ref="ET3:ET16" si="460">((ES3--0.0026)/0.0292)</f>
        <v>1.8013698630136987</v>
      </c>
      <c r="EU3" s="1">
        <f t="shared" si="25"/>
        <v>2.7020547945205481E-3</v>
      </c>
      <c r="EV3" s="1">
        <f t="shared" si="26"/>
        <v>20.655226725276897</v>
      </c>
      <c r="EW3" s="1"/>
      <c r="EX3" s="1"/>
      <c r="EY3" s="1" t="s">
        <v>11</v>
      </c>
      <c r="EZ3" s="1" t="s">
        <v>26</v>
      </c>
      <c r="FA3" s="1">
        <v>22</v>
      </c>
      <c r="FB3" s="1">
        <v>2</v>
      </c>
      <c r="FC3" s="1">
        <v>8.2000000000000003E-2</v>
      </c>
      <c r="FD3" s="1">
        <f t="shared" ref="FD3:FD16" si="461">FC3-0.031</f>
        <v>5.1000000000000004E-2</v>
      </c>
      <c r="FE3" s="1">
        <f t="shared" ref="FE3:FE16" si="462">(FD3--0.0008)/0.0293</f>
        <v>1.7679180887372017</v>
      </c>
      <c r="FF3" s="1">
        <f t="shared" si="27"/>
        <v>2.6518771331058024E-3</v>
      </c>
      <c r="FG3" s="1">
        <f t="shared" si="28"/>
        <v>20.271655313191729</v>
      </c>
      <c r="FH3" s="1"/>
      <c r="FI3" s="1"/>
      <c r="FJ3" s="1" t="s">
        <v>11</v>
      </c>
      <c r="FK3" s="1" t="s">
        <v>27</v>
      </c>
      <c r="FL3" s="1">
        <v>23</v>
      </c>
      <c r="FM3" s="1">
        <v>2</v>
      </c>
      <c r="FN3" s="1">
        <v>8.3000000000000004E-2</v>
      </c>
      <c r="FO3" s="1">
        <f t="shared" ref="FO3:FO16" si="463">FN3-0.03</f>
        <v>5.3000000000000005E-2</v>
      </c>
      <c r="FP3" s="1">
        <f t="shared" ref="FP3:FP16" si="464">(FO3--0.0119)/0.0294</f>
        <v>2.2074829931972793</v>
      </c>
      <c r="FQ3" s="1">
        <f t="shared" si="29"/>
        <v>3.3112244897959189E-3</v>
      </c>
      <c r="FR3" s="1">
        <f t="shared" si="30"/>
        <v>25.311882169717382</v>
      </c>
      <c r="FS3" s="1"/>
      <c r="FT3" s="1"/>
      <c r="FU3" s="1" t="s">
        <v>11</v>
      </c>
      <c r="FV3" s="1" t="s">
        <v>28</v>
      </c>
      <c r="FW3" s="1">
        <v>24</v>
      </c>
      <c r="FX3" s="1">
        <v>2</v>
      </c>
      <c r="FY3" s="1">
        <v>9.1999999999999998E-2</v>
      </c>
      <c r="FZ3" s="1">
        <f t="shared" ref="FZ3:FZ16" si="465">FY3-0.031</f>
        <v>6.0999999999999999E-2</v>
      </c>
      <c r="GA3" s="1">
        <f t="shared" ref="GA3:GA16" si="466">(FZ3-0.0011)/0.0292</f>
        <v>2.0513698630136985</v>
      </c>
      <c r="GB3" s="1">
        <f t="shared" si="31"/>
        <v>3.077054794520548E-3</v>
      </c>
      <c r="GC3" s="1">
        <f t="shared" si="32"/>
        <v>23.521826632016847</v>
      </c>
      <c r="GD3" s="1"/>
      <c r="GE3" s="1"/>
      <c r="GF3" s="1" t="s">
        <v>11</v>
      </c>
      <c r="GG3" s="1" t="s">
        <v>29</v>
      </c>
      <c r="GH3" s="1">
        <v>25</v>
      </c>
      <c r="GI3" s="1">
        <v>2</v>
      </c>
      <c r="GJ3" s="1">
        <v>9.1999999999999998E-2</v>
      </c>
      <c r="GK3" s="1">
        <f t="shared" ref="GK3:GK16" si="467">GJ3-0.031</f>
        <v>6.0999999999999999E-2</v>
      </c>
      <c r="GL3" s="1">
        <f t="shared" ref="GL3:GL16" si="468">(GK3--0.004)/0.0293</f>
        <v>2.218430034129693</v>
      </c>
      <c r="GM3" s="1">
        <f t="shared" si="33"/>
        <v>3.3276450511945397E-3</v>
      </c>
      <c r="GN3" s="1">
        <f t="shared" si="34"/>
        <v>25.437405315781128</v>
      </c>
      <c r="GO3" s="1"/>
      <c r="GP3" s="1"/>
      <c r="GQ3" s="1" t="s">
        <v>11</v>
      </c>
      <c r="GR3" s="1" t="s">
        <v>30</v>
      </c>
      <c r="GS3" s="1">
        <v>28</v>
      </c>
      <c r="GT3" s="1">
        <v>2</v>
      </c>
      <c r="GU3" s="1">
        <v>0.10299999999999999</v>
      </c>
      <c r="GV3" s="1">
        <f t="shared" ref="GV3:GV16" si="469">GU3-0.029</f>
        <v>7.3999999999999996E-2</v>
      </c>
      <c r="GW3" s="1">
        <f t="shared" ref="GW3:GW16" si="470">(GV3-0.001)/0.029</f>
        <v>2.5172413793103448</v>
      </c>
      <c r="GX3" s="1">
        <f t="shared" si="35"/>
        <v>3.7758620689655174E-3</v>
      </c>
      <c r="GY3" s="1">
        <f t="shared" si="36"/>
        <v>28.863695612691906</v>
      </c>
      <c r="GZ3" s="1"/>
      <c r="HA3" s="1"/>
      <c r="HB3" s="1" t="s">
        <v>11</v>
      </c>
      <c r="HC3" s="1" t="s">
        <v>31</v>
      </c>
      <c r="HD3" s="1">
        <v>29</v>
      </c>
      <c r="HE3" s="1">
        <v>2</v>
      </c>
      <c r="HF3" s="1">
        <v>4.4999999999999998E-2</v>
      </c>
      <c r="HG3" s="1">
        <f t="shared" ref="HG3:HG16" si="471">HF3-0.052</f>
        <v>-6.9999999999999993E-3</v>
      </c>
      <c r="HH3" s="1">
        <f t="shared" ref="HH3:HH16" si="472">(HG3--0.0079)/0.0298</f>
        <v>3.0201342281879245E-2</v>
      </c>
      <c r="HI3" s="1">
        <f t="shared" si="37"/>
        <v>4.5302013422818867E-5</v>
      </c>
      <c r="HJ3" s="1">
        <f t="shared" si="38"/>
        <v>0.34630065987462538</v>
      </c>
      <c r="HK3" s="1"/>
      <c r="HL3" s="1"/>
      <c r="HM3" s="1" t="s">
        <v>11</v>
      </c>
      <c r="HN3" s="1" t="s">
        <v>32</v>
      </c>
      <c r="HO3" s="1">
        <v>30</v>
      </c>
      <c r="HP3" s="1">
        <v>2</v>
      </c>
      <c r="HQ3" s="1">
        <v>0.05</v>
      </c>
      <c r="HR3" s="1">
        <f t="shared" ref="HR3:HR16" si="473">HQ3-0.052</f>
        <v>-1.9999999999999948E-3</v>
      </c>
      <c r="HS3" s="1">
        <f t="shared" ref="HS3:HS16" si="474">(HR3--0.0065)/0.0297</f>
        <v>0.15151515151515169</v>
      </c>
      <c r="HT3" s="1">
        <f t="shared" si="39"/>
        <v>2.2727272727272754E-4</v>
      </c>
      <c r="HU3" s="1">
        <f t="shared" si="40"/>
        <v>1.7373332768120928</v>
      </c>
      <c r="HV3" s="1"/>
      <c r="HW3" s="1"/>
      <c r="HX3" s="1" t="s">
        <v>11</v>
      </c>
      <c r="HY3" s="1" t="s">
        <v>33</v>
      </c>
      <c r="HZ3" s="1">
        <v>31</v>
      </c>
      <c r="IA3" s="1">
        <v>2</v>
      </c>
      <c r="IB3" s="1">
        <v>4.7E-2</v>
      </c>
      <c r="IC3" s="1">
        <f t="shared" ref="IC3:IC16" si="475">IB3-0.055</f>
        <v>-8.0000000000000002E-3</v>
      </c>
      <c r="ID3" s="1">
        <f t="shared" ref="ID3:ID16" si="476">(IC3--0.006)/0.0296</f>
        <v>-6.7567567567567571E-2</v>
      </c>
      <c r="IE3" s="1">
        <f t="shared" si="41"/>
        <v>-1.0135135135135136E-4</v>
      </c>
      <c r="IF3" s="1">
        <f t="shared" si="42"/>
        <v>-0.77475673155133784</v>
      </c>
      <c r="IG3" s="1"/>
      <c r="IH3" s="1"/>
      <c r="II3" s="1" t="s">
        <v>11</v>
      </c>
      <c r="IJ3" s="1" t="s">
        <v>34</v>
      </c>
      <c r="IK3" s="1">
        <v>32</v>
      </c>
      <c r="IL3" s="1">
        <v>2</v>
      </c>
      <c r="IM3" s="1">
        <v>5.6000000000000001E-2</v>
      </c>
      <c r="IN3" s="1">
        <f t="shared" ref="IN3:IN16" si="477">IM3-0.055</f>
        <v>1.0000000000000009E-3</v>
      </c>
      <c r="IO3" s="1">
        <f t="shared" ref="IO3:IO16" si="478">(IN3--0.0047)/0.0297</f>
        <v>0.19191919191919196</v>
      </c>
      <c r="IP3" s="1">
        <f t="shared" si="43"/>
        <v>2.8787878787878797E-4</v>
      </c>
      <c r="IQ3" s="1">
        <f t="shared" si="44"/>
        <v>2.2006221506286487</v>
      </c>
      <c r="IR3" s="1"/>
      <c r="IS3" s="1"/>
      <c r="IT3" s="1" t="s">
        <v>11</v>
      </c>
      <c r="IU3" s="1" t="s">
        <v>35</v>
      </c>
      <c r="IV3" s="1">
        <v>35</v>
      </c>
      <c r="IW3" s="1">
        <v>2</v>
      </c>
      <c r="IX3" s="1">
        <v>6.4000000000000001E-2</v>
      </c>
      <c r="IY3" s="1">
        <f t="shared" ref="IY3:IY16" si="479">IX3-0.055</f>
        <v>9.0000000000000011E-3</v>
      </c>
      <c r="IZ3" s="1">
        <f t="shared" ref="IZ3:IZ16" si="480">(IY3--0.0068)/0.0298</f>
        <v>0.53020134228187921</v>
      </c>
      <c r="JA3" s="1">
        <f t="shared" si="45"/>
        <v>7.9530201342281886E-4</v>
      </c>
      <c r="JB3" s="1">
        <f t="shared" si="46"/>
        <v>6.0795004733545248</v>
      </c>
      <c r="JC3" s="1"/>
      <c r="JD3" s="1"/>
      <c r="JE3" s="1" t="s">
        <v>11</v>
      </c>
      <c r="JF3" s="3" t="s">
        <v>36</v>
      </c>
      <c r="JG3" s="3">
        <v>36</v>
      </c>
      <c r="JH3" s="1">
        <v>2</v>
      </c>
      <c r="JI3" s="1">
        <v>7.0999999999999994E-2</v>
      </c>
      <c r="JJ3" s="1">
        <f t="shared" ref="JJ3:JJ16" si="481">JI3-0.057</f>
        <v>1.3999999999999992E-2</v>
      </c>
      <c r="JK3" s="1">
        <f t="shared" ref="JK3:JK16" si="482">(JJ3--0.0085)/0.0299</f>
        <v>0.7525083612040131</v>
      </c>
      <c r="JL3" s="1">
        <f t="shared" si="47"/>
        <v>1.1287625418060197E-3</v>
      </c>
      <c r="JM3" s="1">
        <f t="shared" si="48"/>
        <v>8.6285615921938259</v>
      </c>
      <c r="JN3" s="1"/>
      <c r="JO3" s="1"/>
      <c r="JP3" s="1" t="s">
        <v>11</v>
      </c>
      <c r="JQ3" s="1" t="s">
        <v>37</v>
      </c>
      <c r="JR3" s="1">
        <v>37</v>
      </c>
      <c r="JS3" s="1">
        <v>2</v>
      </c>
      <c r="JT3" s="1">
        <v>7.4999999999999997E-2</v>
      </c>
      <c r="JU3" s="1">
        <f t="shared" ref="JU3:JU16" si="483">JT3-0.058</f>
        <v>1.6999999999999994E-2</v>
      </c>
      <c r="JV3" s="1">
        <f t="shared" ref="JV3:JV16" si="484">(JU3--0.0075)/0.0299</f>
        <v>0.81939799331103658</v>
      </c>
      <c r="JW3" s="1">
        <f t="shared" si="49"/>
        <v>1.229096989966555E-3</v>
      </c>
      <c r="JX3" s="1">
        <f t="shared" si="50"/>
        <v>9.3955448448332781</v>
      </c>
      <c r="JY3" s="1"/>
      <c r="JZ3" s="1"/>
      <c r="KA3" s="1" t="s">
        <v>11</v>
      </c>
      <c r="KB3" s="1" t="s">
        <v>38</v>
      </c>
      <c r="KC3" s="1">
        <v>38</v>
      </c>
      <c r="KD3" s="1">
        <v>2</v>
      </c>
      <c r="KE3" s="1">
        <v>8.1000000000000003E-2</v>
      </c>
      <c r="KF3" s="1">
        <f t="shared" ref="KF3:KF16" si="485">KE3-0.061</f>
        <v>2.0000000000000004E-2</v>
      </c>
      <c r="KG3" s="1">
        <f t="shared" ref="KG3:KG16" si="486">(KF3--0.004)/0.0299</f>
        <v>0.80267558528428107</v>
      </c>
      <c r="KH3" s="1">
        <f t="shared" si="51"/>
        <v>1.2040133779264216E-3</v>
      </c>
      <c r="KI3" s="1">
        <f t="shared" si="52"/>
        <v>9.2037990316734177</v>
      </c>
      <c r="KJ3" s="1"/>
      <c r="KK3" s="1"/>
      <c r="KL3" s="1" t="s">
        <v>11</v>
      </c>
      <c r="KM3" s="1" t="s">
        <v>39</v>
      </c>
      <c r="KN3" s="1">
        <v>39</v>
      </c>
      <c r="KO3" s="1">
        <v>2</v>
      </c>
      <c r="KP3" s="1">
        <v>8.4000000000000005E-2</v>
      </c>
      <c r="KQ3" s="1">
        <f t="shared" ref="KQ3:KQ16" si="487">KP3-0.063</f>
        <v>2.1000000000000005E-2</v>
      </c>
      <c r="KR3" s="1">
        <f t="shared" ref="KR3:KR16" si="488">(KQ3--0.005)/0.0298</f>
        <v>0.87248322147651025</v>
      </c>
      <c r="KS3" s="1">
        <f t="shared" si="53"/>
        <v>1.3087248322147655E-3</v>
      </c>
      <c r="KT3" s="1">
        <f t="shared" si="54"/>
        <v>10.004241285266941</v>
      </c>
      <c r="KU3" s="1"/>
      <c r="KV3" s="1"/>
      <c r="KW3" s="1" t="s">
        <v>11</v>
      </c>
      <c r="KX3" s="1" t="s">
        <v>40</v>
      </c>
      <c r="KY3" s="1">
        <v>42</v>
      </c>
      <c r="KZ3" s="1">
        <v>2</v>
      </c>
      <c r="LA3" s="1">
        <v>8.7999999999999995E-2</v>
      </c>
      <c r="LB3" s="1">
        <f t="shared" ref="LB3:LB16" si="489">LA3-0.065</f>
        <v>2.2999999999999993E-2</v>
      </c>
      <c r="LC3" s="1">
        <f t="shared" ref="LC3:LC16" si="490">(LB3--0.0099)/0.0298</f>
        <v>1.1040268456375837</v>
      </c>
      <c r="LD3" s="1">
        <f t="shared" si="55"/>
        <v>1.6560402684563755E-3</v>
      </c>
      <c r="LE3" s="1">
        <f t="shared" si="56"/>
        <v>12.659213010972392</v>
      </c>
      <c r="LF3" s="1"/>
      <c r="LG3" s="1"/>
      <c r="LH3" s="1" t="s">
        <v>11</v>
      </c>
      <c r="LI3" s="1" t="s">
        <v>41</v>
      </c>
      <c r="LJ3" s="1">
        <v>43</v>
      </c>
      <c r="LK3" s="1">
        <v>2</v>
      </c>
      <c r="LL3" s="1">
        <v>4.2999999999999997E-2</v>
      </c>
      <c r="LM3" s="1">
        <f t="shared" ref="LM3:LM16" si="491">LL3-0.037</f>
        <v>5.9999999999999984E-3</v>
      </c>
      <c r="LN3" s="1">
        <f t="shared" ref="LN3:LN16" si="492">(LM3-0.0185)/0.0296</f>
        <v>-0.42229729729729731</v>
      </c>
      <c r="LO3" s="1">
        <f t="shared" si="57"/>
        <v>-6.3344594594594598E-4</v>
      </c>
      <c r="LP3" s="1">
        <f t="shared" si="58"/>
        <v>-4.842229572195861</v>
      </c>
      <c r="LQ3" s="1"/>
      <c r="LR3" s="1"/>
      <c r="LS3" s="1" t="s">
        <v>11</v>
      </c>
      <c r="LT3" s="1" t="s">
        <v>42</v>
      </c>
      <c r="LU3" s="1">
        <v>44</v>
      </c>
      <c r="LV3" s="1">
        <v>2</v>
      </c>
      <c r="LW3" s="1">
        <v>5.8000000000000003E-2</v>
      </c>
      <c r="LX3" s="1">
        <f t="shared" ref="LX3:LX16" si="493">LW3-0.043</f>
        <v>1.5000000000000006E-2</v>
      </c>
      <c r="LY3" s="1">
        <f t="shared" ref="LY3:LY16" si="494">(LX3-0.0442)/0.0281</f>
        <v>-1.0391459074733096</v>
      </c>
      <c r="LZ3" s="1">
        <f t="shared" si="59"/>
        <v>-1.5587188612099644E-3</v>
      </c>
      <c r="MA3" s="1">
        <f t="shared" si="60"/>
        <v>-11.915262245808758</v>
      </c>
      <c r="MB3" s="1"/>
      <c r="MC3" s="1"/>
      <c r="MD3" s="1" t="s">
        <v>11</v>
      </c>
      <c r="ME3" s="1" t="s">
        <v>43</v>
      </c>
      <c r="MF3" s="1">
        <v>46</v>
      </c>
      <c r="MG3" s="1">
        <v>2</v>
      </c>
      <c r="MH3" s="1">
        <v>6.3E-2</v>
      </c>
      <c r="MI3" s="1">
        <f t="shared" ref="MI3:MI16" si="495">MH3-0.052</f>
        <v>1.1000000000000003E-2</v>
      </c>
      <c r="MJ3" s="1">
        <f t="shared" ref="MJ3:MJ16" si="496">(MI3-0.0219)/0.0295</f>
        <v>-0.36949152542372871</v>
      </c>
      <c r="MK3" s="1">
        <f t="shared" si="61"/>
        <v>-5.5423728813559303E-4</v>
      </c>
      <c r="ML3" s="1">
        <f t="shared" si="62"/>
        <v>-4.23673748928345</v>
      </c>
      <c r="MM3" s="1"/>
      <c r="MN3" s="1"/>
      <c r="MO3" s="1" t="s">
        <v>11</v>
      </c>
      <c r="MP3" s="1" t="s">
        <v>44</v>
      </c>
      <c r="MQ3" s="1">
        <v>52</v>
      </c>
      <c r="MR3" s="1">
        <v>2</v>
      </c>
      <c r="MS3" s="1">
        <v>6.6000000000000003E-2</v>
      </c>
      <c r="MT3" s="1">
        <f t="shared" ref="MT3:MT16" si="497">MS3-0.063</f>
        <v>3.0000000000000027E-3</v>
      </c>
      <c r="MU3" s="1">
        <f t="shared" ref="MU3:MU16" si="498">(MT3-0.016)/0.0297</f>
        <v>-0.43771043771043761</v>
      </c>
      <c r="MV3" s="1">
        <f t="shared" si="63"/>
        <v>-6.5656565656565646E-4</v>
      </c>
      <c r="MW3" s="1">
        <f t="shared" si="64"/>
        <v>-5.0189627996793726</v>
      </c>
      <c r="MX3" s="1"/>
      <c r="MY3" s="1"/>
      <c r="MZ3" s="1" t="s">
        <v>11</v>
      </c>
      <c r="NA3" s="1" t="s">
        <v>45</v>
      </c>
      <c r="NB3" s="1">
        <v>53</v>
      </c>
      <c r="NC3" s="1">
        <v>2</v>
      </c>
      <c r="ND3" s="1">
        <v>6.9000000000000006E-2</v>
      </c>
      <c r="NE3" s="1">
        <f t="shared" ref="NE3:NE16" si="499">ND3-0.093</f>
        <v>-2.3999999999999994E-2</v>
      </c>
      <c r="NF3" s="1">
        <f t="shared" ref="NF3:NF16" si="500">(NE3-0.0205)/0.0296</f>
        <v>-1.5033783783783783</v>
      </c>
      <c r="NG3" s="1">
        <f t="shared" si="65"/>
        <v>-2.2550675675675675E-3</v>
      </c>
      <c r="NH3" s="1">
        <f t="shared" si="66"/>
        <v>-17.238337277017266</v>
      </c>
      <c r="NI3" s="1"/>
      <c r="NJ3" s="1"/>
      <c r="NK3" s="1" t="s">
        <v>11</v>
      </c>
      <c r="NL3" s="1" t="s">
        <v>46</v>
      </c>
      <c r="NM3" s="1">
        <v>56</v>
      </c>
      <c r="NN3" s="1">
        <v>2</v>
      </c>
      <c r="NO3" s="1">
        <v>6.6000000000000003E-2</v>
      </c>
      <c r="NP3" s="1">
        <f t="shared" ref="NP3:NP16" si="501">NO3-0.092</f>
        <v>-2.5999999999999995E-2</v>
      </c>
      <c r="NQ3" s="1">
        <f t="shared" ref="NQ3:NQ16" si="502">(NP3-0.0189)/0.0295</f>
        <v>-1.5220338983050847</v>
      </c>
      <c r="NR3" s="1">
        <f t="shared" si="67"/>
        <v>-2.2830508474576271E-3</v>
      </c>
      <c r="NS3" s="1">
        <f t="shared" si="68"/>
        <v>-17.452248923745593</v>
      </c>
      <c r="NT3" s="1"/>
      <c r="NU3" s="1"/>
      <c r="NV3" s="1" t="s">
        <v>11</v>
      </c>
      <c r="NW3" s="1" t="s">
        <v>47</v>
      </c>
      <c r="NX3" s="1">
        <v>57</v>
      </c>
      <c r="NY3" s="1">
        <v>2</v>
      </c>
      <c r="NZ3" s="1">
        <v>-3.0000000000000001E-3</v>
      </c>
      <c r="OA3" s="1">
        <f t="shared" ref="OA3:OA16" si="503">NZ3--0.012</f>
        <v>9.0000000000000011E-3</v>
      </c>
      <c r="OB3" s="1">
        <f t="shared" ref="OB3:OB16" si="504">(OA3--0.0227)/0.0311</f>
        <v>1.019292604501608</v>
      </c>
      <c r="OC3" s="1">
        <f t="shared" si="69"/>
        <v>1.528938906752412E-3</v>
      </c>
      <c r="OD3" s="1">
        <f t="shared" si="70"/>
        <v>11.687616340020119</v>
      </c>
      <c r="OE3" s="1"/>
      <c r="OF3" s="1"/>
      <c r="OG3" s="1" t="s">
        <v>11</v>
      </c>
      <c r="OH3" s="1" t="s">
        <v>48</v>
      </c>
      <c r="OI3" s="1">
        <v>58</v>
      </c>
      <c r="OJ3" s="1">
        <v>2</v>
      </c>
      <c r="OK3" s="1">
        <v>-1E-3</v>
      </c>
      <c r="OL3" s="1">
        <f t="shared" ref="OL3:OL16" si="505">OK3--0.012</f>
        <v>1.0999999999999999E-2</v>
      </c>
      <c r="OM3" s="1">
        <f t="shared" ref="OM3:OM16" si="506">(OL3--0.0225)/0.031</f>
        <v>1.0806451612903227</v>
      </c>
      <c r="ON3" s="1">
        <f t="shared" si="71"/>
        <v>1.620967741935484E-3</v>
      </c>
      <c r="OO3" s="1">
        <f t="shared" si="72"/>
        <v>12.391109274295268</v>
      </c>
      <c r="OP3" s="1"/>
      <c r="OQ3" s="1"/>
      <c r="OR3" s="1" t="s">
        <v>11</v>
      </c>
      <c r="OS3" s="1" t="s">
        <v>49</v>
      </c>
      <c r="OT3" s="1">
        <v>59</v>
      </c>
      <c r="OU3" s="1">
        <v>2</v>
      </c>
      <c r="OV3" s="1">
        <v>-1E-3</v>
      </c>
      <c r="OW3" s="1">
        <f t="shared" ref="OW3:OW16" si="507">OV3--0.012</f>
        <v>1.0999999999999999E-2</v>
      </c>
      <c r="OX3" s="1">
        <f t="shared" ref="OX3:OX16" si="508">(OW3--0.0247)/0.031</f>
        <v>1.1516129032258062</v>
      </c>
      <c r="OY3" s="1">
        <f t="shared" si="73"/>
        <v>1.7274193548387094E-3</v>
      </c>
      <c r="OZ3" s="1">
        <f t="shared" si="74"/>
        <v>13.204853763950476</v>
      </c>
      <c r="PA3" s="1"/>
      <c r="PB3" s="1"/>
      <c r="PC3" s="1" t="s">
        <v>11</v>
      </c>
      <c r="PD3" s="1" t="s">
        <v>50</v>
      </c>
      <c r="PE3" s="1">
        <v>60</v>
      </c>
      <c r="PF3" s="1">
        <v>2</v>
      </c>
      <c r="PG3" s="1">
        <v>-3.0000000000000001E-3</v>
      </c>
      <c r="PH3" s="1">
        <f t="shared" ref="PH3:PH16" si="509">PG3--0.012</f>
        <v>9.0000000000000011E-3</v>
      </c>
      <c r="PI3" s="1">
        <f t="shared" ref="PI3:PI16" si="510">(PH3--0.0261)/0.031</f>
        <v>1.1322580645161293</v>
      </c>
      <c r="PJ3" s="1">
        <f t="shared" si="75"/>
        <v>1.6983870967741941E-3</v>
      </c>
      <c r="PK3" s="1">
        <f t="shared" si="76"/>
        <v>12.98292344858997</v>
      </c>
      <c r="PL3" s="1"/>
      <c r="PM3" s="1"/>
      <c r="PN3" s="1" t="s">
        <v>11</v>
      </c>
      <c r="PO3" s="1" t="s">
        <v>51</v>
      </c>
      <c r="PP3" s="1">
        <v>63</v>
      </c>
      <c r="PQ3" s="1">
        <v>2</v>
      </c>
      <c r="PR3" s="1">
        <v>2E-3</v>
      </c>
      <c r="PS3" s="1">
        <f t="shared" ref="PS3:PS16" si="511">PR3--0.014</f>
        <v>1.6E-2</v>
      </c>
      <c r="PT3" s="1">
        <f t="shared" ref="PT3:PT16" si="512">(PS3--0.0263)/0.0309</f>
        <v>1.3689320388349515</v>
      </c>
      <c r="PU3" s="1">
        <f t="shared" si="77"/>
        <v>2.0533980582524273E-3</v>
      </c>
      <c r="PV3" s="1">
        <f t="shared" si="78"/>
        <v>15.696721819430405</v>
      </c>
      <c r="PW3" s="1"/>
      <c r="PX3" s="1"/>
      <c r="PY3" s="1" t="s">
        <v>11</v>
      </c>
      <c r="PZ3" s="1" t="s">
        <v>52</v>
      </c>
      <c r="QA3" s="1">
        <v>64</v>
      </c>
      <c r="QB3" s="1">
        <v>2</v>
      </c>
      <c r="QC3" s="1">
        <v>4.0000000000000001E-3</v>
      </c>
      <c r="QD3" s="1">
        <f t="shared" ref="QD3:QD16" si="513">QC3--0.001</f>
        <v>5.0000000000000001E-3</v>
      </c>
      <c r="QE3" s="1">
        <f t="shared" ref="QE3:QE16" si="514">(QD3--0.0257)/0.031</f>
        <v>0.99032258064516132</v>
      </c>
      <c r="QF3" s="1">
        <f t="shared" si="79"/>
        <v>1.4854838709677421E-3</v>
      </c>
      <c r="QG3" s="1">
        <f t="shared" si="80"/>
        <v>11.355434469279544</v>
      </c>
      <c r="QH3" s="1"/>
      <c r="QI3" s="1"/>
      <c r="QJ3" s="1" t="s">
        <v>11</v>
      </c>
      <c r="QK3" s="1" t="s">
        <v>53</v>
      </c>
      <c r="QL3" s="1">
        <v>65</v>
      </c>
      <c r="QM3" s="1">
        <v>2</v>
      </c>
      <c r="QN3" s="1">
        <v>5.0000000000000001E-3</v>
      </c>
      <c r="QO3" s="1">
        <f t="shared" ref="QO3:QO16" si="515">QN3--0.002</f>
        <v>7.0000000000000001E-3</v>
      </c>
      <c r="QP3" s="1">
        <f t="shared" ref="QP3:QP16" si="516">(QO3--0.0253)/0.0309</f>
        <v>1.0453074433656959</v>
      </c>
      <c r="QQ3" s="1">
        <f t="shared" si="81"/>
        <v>1.5679611650485439E-3</v>
      </c>
      <c r="QR3" s="1">
        <f t="shared" si="82"/>
        <v>11.985912878666717</v>
      </c>
      <c r="QS3" s="1"/>
      <c r="QT3" s="1"/>
      <c r="QU3" s="1" t="s">
        <v>11</v>
      </c>
      <c r="QV3" s="1" t="s">
        <v>54</v>
      </c>
      <c r="QW3" s="1">
        <v>66</v>
      </c>
      <c r="QX3" s="1">
        <v>2</v>
      </c>
      <c r="QY3" s="1">
        <v>8.9999999999999993E-3</v>
      </c>
      <c r="QZ3" s="1">
        <f t="shared" ref="QZ3:QZ16" si="517">QY3-0.001</f>
        <v>8.0000000000000002E-3</v>
      </c>
      <c r="RA3" s="1">
        <f t="shared" ref="RA3:RA16" si="518">(QZ3--0.0281)/0.0312</f>
        <v>1.1570512820512822</v>
      </c>
      <c r="RB3" s="1">
        <f t="shared" si="83"/>
        <v>1.7355769230769232E-3</v>
      </c>
      <c r="RC3" s="1">
        <f t="shared" si="84"/>
        <v>13.267212388886179</v>
      </c>
      <c r="RD3" s="1"/>
      <c r="RE3" s="1"/>
      <c r="RF3" s="1" t="s">
        <v>11</v>
      </c>
      <c r="RG3" s="1" t="s">
        <v>55</v>
      </c>
      <c r="RH3" s="1">
        <v>67</v>
      </c>
      <c r="RI3" s="1">
        <v>2</v>
      </c>
      <c r="RJ3" s="1">
        <v>1.2E-2</v>
      </c>
      <c r="RK3" s="1">
        <f t="shared" ref="RK3:RK16" si="519">RJ3--0.001</f>
        <v>1.3000000000000001E-2</v>
      </c>
      <c r="RL3" s="1">
        <f t="shared" ref="RL3:RL16" si="520">(RK3--0.0276)/0.0312</f>
        <v>1.3012820512820513</v>
      </c>
      <c r="RM3" s="1">
        <f t="shared" si="85"/>
        <v>1.951923076923077E-3</v>
      </c>
      <c r="RN3" s="1">
        <f t="shared" si="86"/>
        <v>14.921020027389995</v>
      </c>
      <c r="RO3" s="1"/>
      <c r="RP3" s="1"/>
      <c r="RQ3" s="1" t="s">
        <v>11</v>
      </c>
      <c r="RR3" s="1" t="s">
        <v>56</v>
      </c>
      <c r="RS3" s="1">
        <v>70</v>
      </c>
      <c r="RT3" s="1">
        <v>2</v>
      </c>
      <c r="RU3" s="1">
        <v>1.7999999999999999E-2</v>
      </c>
      <c r="RV3" s="1">
        <f t="shared" ref="RV3:RV16" si="521">RU3-0.006</f>
        <v>1.1999999999999999E-2</v>
      </c>
      <c r="RW3" s="1">
        <f t="shared" ref="RW3:RW16" si="522">(RV3--0.0267)/0.0312</f>
        <v>1.2403846153846154</v>
      </c>
      <c r="RX3" s="1">
        <f t="shared" si="87"/>
        <v>1.8605769230769231E-3</v>
      </c>
      <c r="RY3" s="1">
        <f t="shared" si="88"/>
        <v>14.222745691132827</v>
      </c>
      <c r="RZ3" s="1"/>
      <c r="SA3" s="1"/>
      <c r="SB3" s="2" t="s">
        <v>11</v>
      </c>
      <c r="SC3" s="1" t="s">
        <v>57</v>
      </c>
      <c r="SD3" s="1">
        <v>71</v>
      </c>
      <c r="SE3" s="2">
        <v>2</v>
      </c>
      <c r="SF3" s="1">
        <v>1.2E-2</v>
      </c>
      <c r="SG3" s="1">
        <f t="shared" ref="SG3:SG16" si="523">SF3-0.004</f>
        <v>8.0000000000000002E-3</v>
      </c>
      <c r="SH3" s="1">
        <f t="shared" ref="SH3:SH16" si="524">(SG3--0.022)/0.0292</f>
        <v>1.0273972602739725</v>
      </c>
      <c r="SI3" s="1">
        <f t="shared" si="89"/>
        <v>1.5410958904109589E-3</v>
      </c>
      <c r="SJ3" s="1">
        <f t="shared" si="90"/>
        <v>11.780547561944998</v>
      </c>
      <c r="SK3" s="1"/>
      <c r="SL3" s="1"/>
      <c r="SM3" s="2" t="s">
        <v>11</v>
      </c>
      <c r="SN3" s="1" t="s">
        <v>58</v>
      </c>
      <c r="SO3" s="1">
        <v>72</v>
      </c>
      <c r="SP3" s="2">
        <v>2</v>
      </c>
      <c r="SQ3" s="1">
        <v>1.4E-2</v>
      </c>
      <c r="SR3" s="1">
        <f t="shared" ref="SR3:SR16" si="525">SQ3-0.006</f>
        <v>8.0000000000000002E-3</v>
      </c>
      <c r="SS3" s="1">
        <f t="shared" ref="SS3:SS16" si="526">(SR3--0.0197)/0.0291</f>
        <v>0.95189003436426112</v>
      </c>
      <c r="ST3" s="1">
        <f t="shared" si="91"/>
        <v>1.4278350515463916E-3</v>
      </c>
      <c r="SU3" s="1">
        <f t="shared" si="92"/>
        <v>10.914751534941113</v>
      </c>
      <c r="SV3" s="1"/>
      <c r="SW3" s="1"/>
      <c r="SX3" s="2" t="s">
        <v>11</v>
      </c>
      <c r="SY3" s="1" t="s">
        <v>59</v>
      </c>
      <c r="SZ3" s="1">
        <v>73</v>
      </c>
      <c r="TA3" s="2">
        <v>2</v>
      </c>
      <c r="TB3" s="1">
        <v>1.9E-2</v>
      </c>
      <c r="TC3" s="1">
        <f t="shared" ref="TC3:TC16" si="527">TB3-0.006</f>
        <v>1.2999999999999999E-2</v>
      </c>
      <c r="TD3" s="1">
        <f t="shared" ref="TD3:TD16" si="528">(TC3--0.0178)/0.029</f>
        <v>1.0620689655172413</v>
      </c>
      <c r="TE3" s="1">
        <f t="shared" si="93"/>
        <v>1.593103448275862E-3</v>
      </c>
      <c r="TF3" s="1">
        <f t="shared" si="94"/>
        <v>12.178107190012474</v>
      </c>
      <c r="TG3" s="1"/>
      <c r="TH3" s="1"/>
      <c r="TI3" s="2" t="s">
        <v>11</v>
      </c>
      <c r="TJ3" s="1" t="s">
        <v>60</v>
      </c>
      <c r="TK3" s="1">
        <v>74</v>
      </c>
      <c r="TL3" s="2">
        <v>2</v>
      </c>
      <c r="TM3" s="1">
        <v>1.9E-2</v>
      </c>
      <c r="TN3" s="1">
        <f t="shared" ref="TN3:TN16" si="529">TM3-0.006</f>
        <v>1.2999999999999999E-2</v>
      </c>
      <c r="TO3" s="1">
        <f t="shared" ref="TO3:TO16" si="530">(TN3--0.018)/0.0291</f>
        <v>1.0652920962199313</v>
      </c>
      <c r="TP3" s="1">
        <f t="shared" si="95"/>
        <v>1.5979381443298969E-3</v>
      </c>
      <c r="TQ3" s="1">
        <f t="shared" si="96"/>
        <v>12.215064894699442</v>
      </c>
      <c r="TR3" s="1"/>
      <c r="TS3" s="1"/>
      <c r="TT3" s="2" t="s">
        <v>11</v>
      </c>
      <c r="TU3" s="1" t="s">
        <v>61</v>
      </c>
      <c r="TV3" s="1">
        <v>77</v>
      </c>
      <c r="TW3" s="2">
        <v>2</v>
      </c>
      <c r="TX3" s="1">
        <v>2.1000000000000001E-2</v>
      </c>
      <c r="TY3" s="1">
        <f t="shared" ref="TY3:TY16" si="531">TX3-0.009</f>
        <v>1.2000000000000002E-2</v>
      </c>
      <c r="TZ3" s="1">
        <f t="shared" ref="TZ3:TZ16" si="532">(TY3--0.0172)/0.0291</f>
        <v>1.0034364261168385</v>
      </c>
      <c r="UA3" s="1">
        <f t="shared" si="97"/>
        <v>1.5051546391752577E-3</v>
      </c>
      <c r="UB3" s="1">
        <f t="shared" si="98"/>
        <v>11.50580306210399</v>
      </c>
      <c r="UC3" s="1"/>
      <c r="UD3" s="1"/>
      <c r="UE3" s="2" t="s">
        <v>11</v>
      </c>
      <c r="UF3" s="1" t="s">
        <v>62</v>
      </c>
      <c r="UG3" s="1">
        <v>78</v>
      </c>
      <c r="UH3" s="2">
        <v>2</v>
      </c>
      <c r="UI3" s="1">
        <v>2.5000000000000001E-2</v>
      </c>
      <c r="UJ3" s="1">
        <f t="shared" si="99"/>
        <v>1.7000000000000001E-2</v>
      </c>
      <c r="UK3" s="1">
        <f t="shared" ref="UK3:UK16" si="533">(UJ3--0.0047)/0.0289</f>
        <v>0.75086505190311426</v>
      </c>
      <c r="UL3" s="1">
        <f t="shared" si="100"/>
        <v>1.1262975778546715E-3</v>
      </c>
      <c r="UM3" s="1">
        <f t="shared" si="101"/>
        <v>8.6097187510390203</v>
      </c>
      <c r="UN3" s="1"/>
      <c r="UO3" s="1"/>
      <c r="UP3" s="2" t="s">
        <v>11</v>
      </c>
      <c r="UQ3" s="1" t="s">
        <v>63</v>
      </c>
      <c r="UR3" s="1">
        <v>79</v>
      </c>
      <c r="US3" s="2">
        <v>2</v>
      </c>
      <c r="UT3" s="1">
        <v>2.5000000000000001E-2</v>
      </c>
      <c r="UU3" s="1">
        <f t="shared" ref="UU3:UU16" si="534">UT3-0.009</f>
        <v>1.6E-2</v>
      </c>
      <c r="UV3" s="1">
        <f t="shared" ref="UV3:UV16" si="535">(UU3--0.0166)/0.029</f>
        <v>1.1241379310344828</v>
      </c>
      <c r="UW3" s="1">
        <f t="shared" si="102"/>
        <v>1.6862068965517241E-3</v>
      </c>
      <c r="UX3" s="1">
        <f t="shared" si="103"/>
        <v>12.889814753065153</v>
      </c>
      <c r="UY3" s="1"/>
      <c r="UZ3" s="1"/>
      <c r="VA3" s="2" t="s">
        <v>11</v>
      </c>
      <c r="VB3" s="1" t="s">
        <v>64</v>
      </c>
      <c r="VC3" s="1">
        <v>80</v>
      </c>
      <c r="VD3" s="2">
        <v>2</v>
      </c>
      <c r="VE3" s="1">
        <v>2.5000000000000001E-2</v>
      </c>
      <c r="VF3" s="1">
        <f t="shared" si="104"/>
        <v>1.5000000000000001E-2</v>
      </c>
      <c r="VG3" s="1">
        <f t="shared" ref="VG3:VG16" si="536">(VF3--0.0158)/0.029</f>
        <v>1.0620689655172413</v>
      </c>
      <c r="VH3" s="1">
        <f t="shared" si="105"/>
        <v>1.593103448275862E-3</v>
      </c>
      <c r="VI3" s="1">
        <f t="shared" si="106"/>
        <v>12.178107190012474</v>
      </c>
      <c r="VJ3" s="1"/>
      <c r="VK3" s="1"/>
      <c r="VL3" s="2" t="s">
        <v>11</v>
      </c>
      <c r="VM3" s="1" t="s">
        <v>65</v>
      </c>
      <c r="VN3" s="1">
        <v>84</v>
      </c>
      <c r="VO3" s="2">
        <v>2</v>
      </c>
      <c r="VP3" s="1">
        <v>3.1E-2</v>
      </c>
      <c r="VQ3" s="1">
        <f t="shared" ref="VQ3:VQ16" si="537">VP3-0.012</f>
        <v>1.9E-2</v>
      </c>
      <c r="VR3" s="1">
        <f t="shared" ref="VR3:VR16" si="538">(VQ3--0.0166)/0.0291</f>
        <v>1.2233676975945016</v>
      </c>
      <c r="VS3" s="1">
        <f t="shared" si="107"/>
        <v>1.8350515463917525E-3</v>
      </c>
      <c r="VT3" s="1">
        <f t="shared" si="108"/>
        <v>14.02762291133226</v>
      </c>
      <c r="VU3" s="1"/>
      <c r="VV3" s="1"/>
      <c r="VW3" s="2" t="s">
        <v>11</v>
      </c>
      <c r="VX3" s="1" t="s">
        <v>66</v>
      </c>
      <c r="VY3" s="1">
        <v>85</v>
      </c>
      <c r="VZ3" s="2">
        <v>2</v>
      </c>
      <c r="WA3" s="1">
        <v>1.4999999999999999E-2</v>
      </c>
      <c r="WB3" s="1">
        <f t="shared" ref="WB3:WB16" si="539">WA3-0.005</f>
        <v>9.9999999999999985E-3</v>
      </c>
      <c r="WC3" s="1">
        <f t="shared" ref="WC3:WC16" si="540">(WB3--0.0067)/0.0287</f>
        <v>0.58188153310104529</v>
      </c>
      <c r="WD3" s="1">
        <f t="shared" si="109"/>
        <v>8.7282229965156798E-4</v>
      </c>
      <c r="WE3" s="1">
        <f t="shared" si="110"/>
        <v>6.6720861940846214</v>
      </c>
      <c r="WF3" s="1"/>
      <c r="WG3" s="1"/>
      <c r="WH3" s="2" t="s">
        <v>11</v>
      </c>
      <c r="WI3" s="1" t="s">
        <v>67</v>
      </c>
      <c r="WJ3" s="1">
        <v>86</v>
      </c>
      <c r="WK3" s="2">
        <v>2</v>
      </c>
      <c r="WL3" s="1">
        <v>1.4999999999999999E-2</v>
      </c>
      <c r="WM3" s="1">
        <f t="shared" ref="WM3:WM16" si="541">WL3-0.008</f>
        <v>6.9999999999999993E-3</v>
      </c>
      <c r="WN3" s="1">
        <f t="shared" ref="WN3:WN16" si="542">(WM3--0.0045)/0.0288</f>
        <v>0.39930555555555558</v>
      </c>
      <c r="WO3" s="1">
        <f t="shared" si="111"/>
        <v>5.989583333333334E-4</v>
      </c>
      <c r="WP3" s="1">
        <f t="shared" si="112"/>
        <v>4.5785970732651977</v>
      </c>
      <c r="WQ3" s="1"/>
      <c r="WR3" s="1"/>
      <c r="WS3" s="2" t="s">
        <v>11</v>
      </c>
      <c r="WT3" s="1" t="s">
        <v>68</v>
      </c>
      <c r="WU3" s="1">
        <v>87</v>
      </c>
      <c r="WV3" s="2">
        <v>2</v>
      </c>
      <c r="WW3" s="1">
        <v>1.7000000000000001E-2</v>
      </c>
      <c r="WX3" s="1">
        <f t="shared" ref="WX3:WX16" si="543">WW3-0.007</f>
        <v>1.0000000000000002E-2</v>
      </c>
      <c r="WY3" s="1">
        <f t="shared" ref="WY3:WY15" si="544">(WX3--0.004)/0.0287</f>
        <v>0.48780487804878059</v>
      </c>
      <c r="WZ3" s="1">
        <f t="shared" si="113"/>
        <v>7.3170731707317095E-4</v>
      </c>
      <c r="XA3" s="1">
        <f t="shared" si="114"/>
        <v>5.5933656716877085</v>
      </c>
      <c r="XB3" s="1"/>
      <c r="XC3" s="1"/>
      <c r="XD3" s="2" t="s">
        <v>11</v>
      </c>
      <c r="XE3" s="1" t="s">
        <v>69</v>
      </c>
      <c r="XF3" s="1">
        <v>88</v>
      </c>
      <c r="XG3" s="2">
        <v>2</v>
      </c>
      <c r="XH3" s="1">
        <v>2.1999999999999999E-2</v>
      </c>
      <c r="XI3" s="1">
        <f t="shared" ref="XI3:XI16" si="545">XH3-0.009</f>
        <v>1.2999999999999999E-2</v>
      </c>
      <c r="XJ3" s="1">
        <f t="shared" ref="XJ3:XJ16" si="546">(XI3--0.0034)/0.0288</f>
        <v>0.56944444444444442</v>
      </c>
      <c r="XK3" s="1">
        <f t="shared" si="115"/>
        <v>8.5416666666666659E-4</v>
      </c>
      <c r="XL3" s="1">
        <f t="shared" si="116"/>
        <v>6.5294775653521064</v>
      </c>
      <c r="XM3" s="1"/>
      <c r="XN3" s="1"/>
      <c r="XO3" s="2" t="s">
        <v>11</v>
      </c>
      <c r="XP3" s="1" t="s">
        <v>70</v>
      </c>
      <c r="XQ3" s="1">
        <v>91</v>
      </c>
      <c r="XR3" s="2">
        <v>2</v>
      </c>
      <c r="XS3" s="1">
        <v>3.3000000000000002E-2</v>
      </c>
      <c r="XT3" s="1">
        <f t="shared" ref="XT3:XT16" si="547">XS3-0.011</f>
        <v>2.2000000000000002E-2</v>
      </c>
      <c r="XU3" s="1">
        <f t="shared" ref="XU3:XU16" si="548">(XT3--0.0035)/0.0289</f>
        <v>0.88235294117647067</v>
      </c>
      <c r="XV3" s="1">
        <f t="shared" si="117"/>
        <v>1.323529411764706E-3</v>
      </c>
      <c r="XW3" s="1">
        <f t="shared" si="118"/>
        <v>10.117411435552764</v>
      </c>
      <c r="XX3" s="1"/>
      <c r="XY3" s="1"/>
      <c r="XZ3" s="2" t="s">
        <v>11</v>
      </c>
      <c r="YA3" s="1" t="s">
        <v>71</v>
      </c>
      <c r="YB3" s="1">
        <v>92</v>
      </c>
      <c r="YC3" s="2">
        <v>2</v>
      </c>
      <c r="YD3" s="1">
        <v>2.9000000000000001E-2</v>
      </c>
      <c r="YE3" s="1">
        <f t="shared" ref="YE3:YE16" si="549">YD3-0.011</f>
        <v>1.8000000000000002E-2</v>
      </c>
      <c r="YF3" s="1">
        <f t="shared" ref="YF3:YF16" si="550">(YE3--0.0074)/0.0291</f>
        <v>0.87285223367697595</v>
      </c>
      <c r="YG3" s="1">
        <f t="shared" si="119"/>
        <v>1.309278350515464E-3</v>
      </c>
      <c r="YH3" s="1">
        <f t="shared" si="120"/>
        <v>10.008472526624704</v>
      </c>
      <c r="YI3" s="1"/>
      <c r="YJ3" s="1"/>
      <c r="YK3" s="2" t="s">
        <v>11</v>
      </c>
      <c r="YL3" s="1" t="s">
        <v>72</v>
      </c>
      <c r="YM3" s="1">
        <v>93</v>
      </c>
      <c r="YN3" s="2">
        <v>2</v>
      </c>
      <c r="YO3" s="1">
        <v>3.1E-2</v>
      </c>
      <c r="YP3" s="1">
        <f t="shared" ref="YP3:YP16" si="551">YO3-0.011</f>
        <v>0.02</v>
      </c>
      <c r="YQ3" s="1">
        <f t="shared" ref="YQ3:YQ16" si="552">(YP3--0.0068)/0.0293</f>
        <v>0.9146757679180888</v>
      </c>
      <c r="YR3" s="1">
        <f t="shared" si="121"/>
        <v>1.3720136518771333E-3</v>
      </c>
      <c r="YS3" s="1">
        <f t="shared" si="122"/>
        <v>10.488037884045141</v>
      </c>
      <c r="YT3" s="1"/>
      <c r="YU3" s="1"/>
      <c r="YV3" s="2" t="s">
        <v>11</v>
      </c>
      <c r="YW3" s="1" t="s">
        <v>73</v>
      </c>
      <c r="YX3" s="1">
        <v>94</v>
      </c>
      <c r="YY3" s="2">
        <v>2</v>
      </c>
      <c r="YZ3" s="1">
        <v>3.5000000000000003E-2</v>
      </c>
      <c r="ZA3" s="1">
        <f t="shared" ref="ZA3:ZA16" si="553">YZ3-0.013</f>
        <v>2.2000000000000006E-2</v>
      </c>
      <c r="ZB3" s="1">
        <f t="shared" ref="ZB3:ZB16" si="554">(ZA3--0.0058)/0.0294</f>
        <v>0.94557823129251717</v>
      </c>
      <c r="ZC3" s="1">
        <f t="shared" si="123"/>
        <v>1.4183673469387757E-3</v>
      </c>
      <c r="ZD3" s="1">
        <f t="shared" si="124"/>
        <v>10.842377878553824</v>
      </c>
      <c r="ZE3" s="1"/>
      <c r="ZF3" s="1"/>
      <c r="ZG3" s="2" t="s">
        <v>11</v>
      </c>
      <c r="ZH3" s="1" t="s">
        <v>74</v>
      </c>
      <c r="ZI3" s="1">
        <v>95</v>
      </c>
      <c r="ZJ3" s="2">
        <v>2</v>
      </c>
      <c r="ZK3" s="1">
        <v>3.6999999999999998E-2</v>
      </c>
      <c r="ZL3" s="1">
        <f t="shared" ref="ZL3:ZL16" si="555">ZK3-0.013</f>
        <v>2.4E-2</v>
      </c>
      <c r="ZM3" s="1">
        <f t="shared" ref="ZM3:ZM16" si="556">(ZL3--0.0064)/0.0294</f>
        <v>1.0340136054421769</v>
      </c>
      <c r="ZN3" s="1">
        <f t="shared" si="125"/>
        <v>1.5510204081632653E-3</v>
      </c>
      <c r="ZO3" s="1">
        <f t="shared" si="126"/>
        <v>11.856413219713533</v>
      </c>
      <c r="ZP3" s="1"/>
      <c r="ZQ3" s="1"/>
      <c r="ZR3" s="2" t="s">
        <v>11</v>
      </c>
      <c r="ZS3" s="1" t="s">
        <v>75</v>
      </c>
      <c r="ZT3" s="1">
        <v>99</v>
      </c>
      <c r="ZU3" s="2">
        <v>2</v>
      </c>
      <c r="ZV3" s="1">
        <v>3.6999999999999998E-2</v>
      </c>
      <c r="ZW3" s="1">
        <f t="shared" ref="ZW3:ZW16" si="557">ZV3-0.015</f>
        <v>2.1999999999999999E-2</v>
      </c>
      <c r="ZX3" s="1">
        <f t="shared" ref="ZX3:ZX16" si="558">(ZW3--0.002)/0.0292</f>
        <v>0.82191780821917804</v>
      </c>
      <c r="ZY3" s="1">
        <f t="shared" si="127"/>
        <v>1.2328767123287671E-3</v>
      </c>
      <c r="ZZ3" s="1">
        <f t="shared" si="128"/>
        <v>9.4244380495559987</v>
      </c>
      <c r="AAA3" s="1"/>
      <c r="AAB3" s="1"/>
      <c r="AAC3" s="2" t="s">
        <v>11</v>
      </c>
      <c r="AAD3" s="1" t="s">
        <v>76</v>
      </c>
      <c r="AAE3" s="1">
        <v>100</v>
      </c>
      <c r="AAF3" s="2">
        <v>2</v>
      </c>
      <c r="AAG3" s="1">
        <v>8.0000000000000002E-3</v>
      </c>
      <c r="AAH3" s="1">
        <f t="shared" ref="AAH3:AAH16" si="559">AAG3-0.002</f>
        <v>6.0000000000000001E-3</v>
      </c>
      <c r="AAI3" s="1">
        <f t="shared" ref="AAI3:AAI16" si="560">(AAH3--0.0261)/0.029</f>
        <v>1.106896551724138</v>
      </c>
      <c r="AAJ3" s="1">
        <f t="shared" si="129"/>
        <v>1.660344827586207E-3</v>
      </c>
      <c r="AAK3" s="1">
        <f t="shared" si="130"/>
        <v>12.692118207772744</v>
      </c>
      <c r="AAL3" s="1"/>
      <c r="AAM3" s="1"/>
      <c r="AAN3" s="2" t="s">
        <v>11</v>
      </c>
      <c r="AAO3" s="1" t="s">
        <v>77</v>
      </c>
      <c r="AAP3" s="1">
        <v>101</v>
      </c>
      <c r="AAQ3" s="2">
        <v>2</v>
      </c>
      <c r="AAR3" s="1">
        <v>1.4999999999999999E-2</v>
      </c>
      <c r="AAS3" s="1">
        <f t="shared" ref="AAS3:AAS16" si="561">AAR3-0.007</f>
        <v>8.0000000000000002E-3</v>
      </c>
      <c r="AAT3" s="1">
        <f t="shared" ref="AAT3:AAT16" si="562">(AAS3--0.0202)/0.0289</f>
        <v>0.97577854671280284</v>
      </c>
      <c r="AAU3" s="1">
        <f t="shared" si="131"/>
        <v>1.4636678200692043E-3</v>
      </c>
      <c r="AAV3" s="1">
        <f t="shared" si="132"/>
        <v>11.188666764023056</v>
      </c>
      <c r="AAW3" s="1"/>
      <c r="AAX3" s="1"/>
      <c r="AAY3" s="2" t="s">
        <v>11</v>
      </c>
      <c r="AAZ3" s="1" t="s">
        <v>78</v>
      </c>
      <c r="ABA3" s="1">
        <v>102</v>
      </c>
      <c r="ABB3" s="2">
        <v>2</v>
      </c>
      <c r="ABC3" s="1">
        <v>1.2E-2</v>
      </c>
      <c r="ABD3" s="1">
        <f t="shared" ref="ABD3:ABD16" si="563">ABC3-0.007</f>
        <v>5.0000000000000001E-3</v>
      </c>
      <c r="ABE3" s="1">
        <f t="shared" ref="ABE3:ABE16" si="564">(ABD3--0.0218)/0.029</f>
        <v>0.92413793103448272</v>
      </c>
      <c r="ABF3" s="1">
        <f t="shared" si="133"/>
        <v>1.3862068965517242E-3</v>
      </c>
      <c r="ABG3" s="1">
        <f t="shared" si="134"/>
        <v>10.596534827673194</v>
      </c>
      <c r="ABH3" s="1"/>
      <c r="ABI3" s="1"/>
      <c r="ABJ3" s="2" t="s">
        <v>11</v>
      </c>
      <c r="ABK3" s="1" t="s">
        <v>79</v>
      </c>
      <c r="ABL3" s="1">
        <v>112</v>
      </c>
      <c r="ABM3" s="2">
        <v>2</v>
      </c>
      <c r="ABN3" s="1">
        <v>2.3E-2</v>
      </c>
      <c r="ABO3" s="1">
        <f t="shared" ref="ABO3:ABO16" si="565">ABN3-0.017</f>
        <v>5.9999999999999984E-3</v>
      </c>
      <c r="ABP3" s="1">
        <f t="shared" ref="ABP3:ABP16" si="566">(ABO3--0.025)/0.0294</f>
        <v>1.0544217687074831</v>
      </c>
      <c r="ABQ3" s="1">
        <f t="shared" si="135"/>
        <v>1.5816326530612246E-3</v>
      </c>
      <c r="ABR3" s="1">
        <f t="shared" si="136"/>
        <v>12.090421375365775</v>
      </c>
      <c r="ABS3" s="1"/>
      <c r="ABT3" s="1"/>
      <c r="ABU3" s="2" t="s">
        <v>11</v>
      </c>
      <c r="ABV3" s="1" t="s">
        <v>80</v>
      </c>
      <c r="ABW3" s="1">
        <v>113</v>
      </c>
      <c r="ABX3" s="2">
        <v>2</v>
      </c>
      <c r="ABY3" s="1">
        <v>1.7000000000000001E-2</v>
      </c>
      <c r="ABZ3" s="1">
        <f t="shared" ref="ABZ3:ABZ16" si="567">ABY3-0.013</f>
        <v>4.0000000000000018E-3</v>
      </c>
      <c r="ACA3" s="1">
        <f t="shared" ref="ACA3:ACA16" si="568">(ABZ3-0.0095)/0.028</f>
        <v>-0.19642857142857134</v>
      </c>
      <c r="ACB3" s="1">
        <f t="shared" si="137"/>
        <v>-2.9464285714285703E-4</v>
      </c>
      <c r="ACC3" s="1">
        <f t="shared" si="138"/>
        <v>-2.2523284981528167</v>
      </c>
      <c r="ACD3" s="1"/>
      <c r="ACE3" s="1"/>
      <c r="ACF3" s="2" t="s">
        <v>11</v>
      </c>
      <c r="ACG3" s="1" t="s">
        <v>81</v>
      </c>
      <c r="ACH3" s="1">
        <v>114</v>
      </c>
      <c r="ACI3" s="2">
        <v>2</v>
      </c>
      <c r="ACJ3" s="1">
        <v>2.1999999999999999E-2</v>
      </c>
      <c r="ACK3" s="1">
        <f t="shared" ref="ACK3:ACK16" si="569">ACJ3-0.014</f>
        <v>7.9999999999999984E-3</v>
      </c>
      <c r="ACL3" s="1">
        <f t="shared" ref="ACL3:ACL16" si="570">(ACK3-0.0117)/0.0279</f>
        <v>-0.13261648745519719</v>
      </c>
      <c r="ACM3" s="1">
        <f t="shared" si="139"/>
        <v>-1.989247311827958E-4</v>
      </c>
      <c r="ACN3" s="1">
        <f t="shared" si="140"/>
        <v>-1.520633642284992</v>
      </c>
      <c r="ACO3" s="1"/>
      <c r="ACP3" s="1"/>
      <c r="ACQ3" s="2" t="s">
        <v>11</v>
      </c>
      <c r="ACR3" s="1" t="s">
        <v>82</v>
      </c>
      <c r="ACS3" s="1">
        <v>115</v>
      </c>
      <c r="ACT3" s="2">
        <v>2</v>
      </c>
      <c r="ACU3" s="1">
        <v>0.02</v>
      </c>
      <c r="ACV3" s="1">
        <f t="shared" ref="ACV3:ACV16" si="571">ACU3-0.014</f>
        <v>6.0000000000000001E-3</v>
      </c>
      <c r="ACW3" s="1">
        <f t="shared" ref="ACW3:ACW16" si="572">(ACV3-0.0103)/0.0281</f>
        <v>-0.15302491103202848</v>
      </c>
      <c r="ACX3" s="1">
        <f t="shared" si="141"/>
        <v>-2.2953736654804271E-4</v>
      </c>
      <c r="ACY3" s="1">
        <f t="shared" si="142"/>
        <v>-1.7546447827732077</v>
      </c>
      <c r="ACZ3" s="1"/>
      <c r="ADA3" s="1"/>
      <c r="ADB3" s="2" t="s">
        <v>11</v>
      </c>
      <c r="ADC3" s="1" t="s">
        <v>83</v>
      </c>
      <c r="ADD3" s="1">
        <v>116</v>
      </c>
      <c r="ADE3" s="2">
        <v>2</v>
      </c>
      <c r="ADF3" s="1">
        <v>2.5000000000000001E-2</v>
      </c>
      <c r="ADG3" s="1">
        <f t="shared" ref="ADG3:ADG16" si="573">ADF3-0.016</f>
        <v>9.0000000000000011E-3</v>
      </c>
      <c r="ADH3" s="1">
        <f t="shared" ref="ADH3:ADH16" si="574">(ADG3-0.0103)/0.0281</f>
        <v>-4.6263345195729506E-2</v>
      </c>
      <c r="ADI3" s="1">
        <f t="shared" si="143"/>
        <v>-6.9395017793594257E-5</v>
      </c>
      <c r="ADJ3" s="1">
        <f t="shared" si="144"/>
        <v>-0.53047400409422518</v>
      </c>
      <c r="ADK3" s="1"/>
      <c r="ADL3" s="1"/>
      <c r="ADM3" s="2" t="s">
        <v>11</v>
      </c>
      <c r="ADN3" s="1" t="s">
        <v>84</v>
      </c>
      <c r="ADO3" s="1">
        <v>119</v>
      </c>
      <c r="ADP3" s="2">
        <v>2</v>
      </c>
      <c r="ADQ3" s="1">
        <v>2.5999999999999999E-2</v>
      </c>
      <c r="ADR3" s="1">
        <f t="shared" ref="ADR3:ADR16" si="575">ADQ3-0.017</f>
        <v>8.9999999999999976E-3</v>
      </c>
      <c r="ADS3" s="1">
        <f t="shared" ref="ADS3:ADS16" si="576">(ADR3-0.0252)/0.0278</f>
        <v>-0.58273381294964044</v>
      </c>
      <c r="ADT3" s="1">
        <f t="shared" si="145"/>
        <v>-8.741007194244607E-4</v>
      </c>
      <c r="ADU3" s="1">
        <f t="shared" si="146"/>
        <v>-6.6818587754226186</v>
      </c>
      <c r="ADV3" s="1"/>
      <c r="ADW3" s="1"/>
      <c r="ADX3" s="2" t="s">
        <v>11</v>
      </c>
      <c r="ADY3" s="1" t="s">
        <v>85</v>
      </c>
      <c r="ADZ3" s="1">
        <v>120</v>
      </c>
      <c r="AEA3" s="2">
        <v>2</v>
      </c>
      <c r="AEB3" s="1">
        <v>2.5999999999999999E-2</v>
      </c>
      <c r="AEC3" s="1">
        <f t="shared" ref="AEC3:AEC16" si="577">AEB3-0.017</f>
        <v>8.9999999999999976E-3</v>
      </c>
      <c r="AED3" s="1">
        <f t="shared" ref="AED3:AED16" si="578">(AEC3-0.026)/0.0278</f>
        <v>-0.61151079136690656</v>
      </c>
      <c r="AEE3" s="1">
        <f t="shared" si="147"/>
        <v>-9.1726618705035982E-4</v>
      </c>
      <c r="AEF3" s="1">
        <f t="shared" si="148"/>
        <v>-7.0118271100113887</v>
      </c>
      <c r="AEG3" s="1"/>
      <c r="AEH3" s="1"/>
      <c r="AEI3" s="2" t="s">
        <v>11</v>
      </c>
      <c r="AEJ3" s="1" t="s">
        <v>86</v>
      </c>
      <c r="AEK3" s="1">
        <v>121</v>
      </c>
      <c r="AEL3" s="2">
        <v>2</v>
      </c>
      <c r="AEM3" s="1">
        <v>2.5999999999999999E-2</v>
      </c>
      <c r="AEN3" s="1">
        <f t="shared" ref="AEN3:AEN16" si="579">AEM3-0.018</f>
        <v>8.0000000000000002E-3</v>
      </c>
      <c r="AEO3" s="1">
        <f t="shared" ref="AEO3:AEO16" si="580">(AEN3-0.0249)/0.0278</f>
        <v>-0.6079136690647482</v>
      </c>
      <c r="AEP3" s="1">
        <f t="shared" si="149"/>
        <v>-9.1187050359712229E-4</v>
      </c>
      <c r="AEQ3" s="1">
        <f t="shared" si="150"/>
        <v>-6.9705810681877907</v>
      </c>
      <c r="AER3" s="1"/>
      <c r="AES3" s="1"/>
      <c r="AET3" s="2" t="s">
        <v>11</v>
      </c>
      <c r="AEU3" s="1" t="s">
        <v>87</v>
      </c>
      <c r="AEV3" s="1">
        <v>122</v>
      </c>
      <c r="AEW3" s="2">
        <v>2</v>
      </c>
      <c r="AEX3" s="1">
        <v>0.03</v>
      </c>
      <c r="AEY3" s="1">
        <f t="shared" ref="AEY3:AEY16" si="581">AEX3-0.017</f>
        <v>1.2999999999999998E-2</v>
      </c>
      <c r="AEZ3" s="1">
        <f t="shared" ref="AEZ3:AEZ16" si="582">(AEY3-0.0263)/0.0278</f>
        <v>-0.47841726618705049</v>
      </c>
      <c r="AFA3" s="1">
        <f t="shared" si="151"/>
        <v>-7.1762589928057573E-4</v>
      </c>
      <c r="AFB3" s="1">
        <f t="shared" si="152"/>
        <v>-5.4857235625383227</v>
      </c>
      <c r="AFC3" s="1"/>
      <c r="AFD3" s="1"/>
      <c r="AFE3" s="2" t="s">
        <v>11</v>
      </c>
      <c r="AFF3" s="1" t="s">
        <v>88</v>
      </c>
      <c r="AFG3" s="1">
        <v>123</v>
      </c>
      <c r="AFH3" s="2">
        <v>2</v>
      </c>
      <c r="AFI3" s="1">
        <v>3.1E-2</v>
      </c>
      <c r="AFJ3" s="1">
        <f t="shared" ref="AFJ3:AFJ16" si="583">AFI3-0.017</f>
        <v>1.3999999999999999E-2</v>
      </c>
      <c r="AFK3" s="1">
        <f t="shared" ref="AFK3:AFK16" si="584">(AFJ3-0.0264)/0.0278</f>
        <v>-0.44604316546762596</v>
      </c>
      <c r="AFL3" s="1">
        <f t="shared" si="153"/>
        <v>-6.6906474820143899E-4</v>
      </c>
      <c r="AFM3" s="1">
        <f t="shared" si="154"/>
        <v>-5.1145091861259546</v>
      </c>
      <c r="AFN3" s="1"/>
      <c r="AFO3" s="1"/>
      <c r="AFP3" s="2" t="s">
        <v>11</v>
      </c>
      <c r="AFQ3" s="1" t="s">
        <v>89</v>
      </c>
      <c r="AFR3" s="1">
        <v>126</v>
      </c>
      <c r="AFS3" s="2">
        <v>2</v>
      </c>
      <c r="AFT3" s="1">
        <v>3.2000000000000001E-2</v>
      </c>
      <c r="AFU3" s="1">
        <f t="shared" ref="AFU3:AFU16" si="585">AFT3-0.018</f>
        <v>1.4000000000000002E-2</v>
      </c>
      <c r="AFV3" s="1">
        <f t="shared" ref="AFV3:AFV16" si="586">(AFU3-0.0214)/0.0281</f>
        <v>-0.26334519572953724</v>
      </c>
      <c r="AFW3" s="1">
        <f t="shared" si="155"/>
        <v>-3.9501779359430589E-4</v>
      </c>
      <c r="AFX3" s="1">
        <f t="shared" si="156"/>
        <v>-3.0196212540748211</v>
      </c>
      <c r="AFY3" s="1"/>
      <c r="AFZ3" s="1"/>
      <c r="AGA3" s="2" t="s">
        <v>11</v>
      </c>
      <c r="AGB3" s="1" t="s">
        <v>90</v>
      </c>
      <c r="AGC3" s="1">
        <v>127</v>
      </c>
      <c r="AGD3" s="2">
        <v>2</v>
      </c>
      <c r="AGE3" s="1">
        <v>1.9E-2</v>
      </c>
      <c r="AGF3" s="1">
        <f t="shared" ref="AGF3:AGF16" si="587">AGE3-0.015</f>
        <v>4.0000000000000001E-3</v>
      </c>
      <c r="AGG3" s="1">
        <f t="shared" ref="AGG3:AGG16" si="588">(AGF3--0.0071)/0.0297</f>
        <v>0.37373737373737376</v>
      </c>
      <c r="AGH3" s="1">
        <f t="shared" si="157"/>
        <v>5.6060606060606059E-4</v>
      </c>
      <c r="AGI3" s="1">
        <f t="shared" si="158"/>
        <v>4.2854220828031568</v>
      </c>
      <c r="AGJ3" s="1"/>
      <c r="AGK3" s="1"/>
      <c r="AGL3" s="2" t="s">
        <v>11</v>
      </c>
      <c r="AGM3" s="1" t="s">
        <v>91</v>
      </c>
      <c r="AGN3" s="1">
        <v>128</v>
      </c>
      <c r="AGO3" s="2">
        <v>2</v>
      </c>
      <c r="AGP3" s="1">
        <v>0.02</v>
      </c>
      <c r="AGQ3" s="1">
        <f t="shared" ref="AGQ3:AGQ16" si="589">AGP3-0.015</f>
        <v>5.000000000000001E-3</v>
      </c>
      <c r="AGR3" s="1">
        <f t="shared" ref="AGR3:AGR16" si="590">(AGQ3--0.0084)/0.0299</f>
        <v>0.44816053511705689</v>
      </c>
      <c r="AGS3" s="1">
        <f t="shared" si="159"/>
        <v>6.7224080267558534E-4</v>
      </c>
      <c r="AGT3" s="1">
        <f t="shared" si="160"/>
        <v>5.1387877926843251</v>
      </c>
      <c r="AGU3" s="1"/>
      <c r="AGV3" s="1"/>
      <c r="AGW3" s="2" t="s">
        <v>11</v>
      </c>
      <c r="AGX3" s="1" t="s">
        <v>92</v>
      </c>
      <c r="AGY3" s="1">
        <v>129</v>
      </c>
      <c r="AGZ3" s="2">
        <v>2</v>
      </c>
      <c r="AHA3" s="1">
        <v>2.3E-2</v>
      </c>
      <c r="AHB3" s="1">
        <f t="shared" ref="AHB3:AHB16" si="591">AHA3-0.014</f>
        <v>8.9999999999999993E-3</v>
      </c>
      <c r="AHC3" s="1">
        <f t="shared" ref="AHC3:AHC16" si="592">(AHB3--0.0114)/0.0301</f>
        <v>0.67774086378737552</v>
      </c>
      <c r="AHD3" s="1">
        <f t="shared" si="161"/>
        <v>1.0166112956810633E-3</v>
      </c>
      <c r="AHE3" s="1">
        <f t="shared" si="162"/>
        <v>7.7712475877069744</v>
      </c>
      <c r="AHF3" s="1"/>
      <c r="AHG3" s="1"/>
      <c r="AHH3" s="2" t="s">
        <v>11</v>
      </c>
      <c r="AHI3" s="1" t="s">
        <v>93</v>
      </c>
      <c r="AHJ3" s="1">
        <v>130</v>
      </c>
      <c r="AHK3" s="2">
        <v>2</v>
      </c>
      <c r="AHL3" s="1">
        <v>2.4E-2</v>
      </c>
      <c r="AHM3" s="1">
        <f t="shared" ref="AHM3:AHM16" si="593">AHL3-0.014</f>
        <v>0.01</v>
      </c>
      <c r="AHN3" s="1">
        <f t="shared" ref="AHN3:AHN16" si="594">(AHM3--0.0109)/0.0299</f>
        <v>0.69899665551839474</v>
      </c>
      <c r="AHO3" s="1">
        <f t="shared" si="163"/>
        <v>1.0484949832775922E-3</v>
      </c>
      <c r="AHP3" s="1">
        <f t="shared" si="164"/>
        <v>8.0149749900822691</v>
      </c>
      <c r="AHQ3" s="1"/>
      <c r="AHR3" s="1"/>
      <c r="AHS3" s="2" t="s">
        <v>11</v>
      </c>
      <c r="AHT3" s="1" t="s">
        <v>94</v>
      </c>
      <c r="AHU3" s="1">
        <v>133</v>
      </c>
      <c r="AHV3" s="2">
        <v>2</v>
      </c>
      <c r="AHW3" s="1">
        <v>3.5000000000000003E-2</v>
      </c>
      <c r="AHX3" s="1">
        <f t="shared" ref="AHX3:AHX16" si="595">AHW3-0.016</f>
        <v>1.9000000000000003E-2</v>
      </c>
      <c r="AHY3" s="1">
        <f t="shared" ref="AHY3:AHY16" si="596">(AHX3--0.0119)/0.0301</f>
        <v>1.0265780730897012</v>
      </c>
      <c r="AHZ3" s="1">
        <f t="shared" si="165"/>
        <v>1.5398671096345518E-3</v>
      </c>
      <c r="AIA3" s="1">
        <f t="shared" si="166"/>
        <v>11.771154434320858</v>
      </c>
      <c r="AIB3" s="1"/>
      <c r="AIC3" s="1"/>
      <c r="AID3" s="2" t="s">
        <v>11</v>
      </c>
      <c r="AIE3" s="1" t="s">
        <v>95</v>
      </c>
      <c r="AIF3" s="1">
        <v>134</v>
      </c>
      <c r="AIG3" s="2">
        <v>2</v>
      </c>
      <c r="AIH3" s="1">
        <v>4.1000000000000002E-2</v>
      </c>
      <c r="AII3" s="1">
        <f t="shared" ref="AII3:AII16" si="597">AIH3-0.017</f>
        <v>2.4E-2</v>
      </c>
      <c r="AIJ3" s="1">
        <f t="shared" ref="AIJ3:AIJ16" si="598">(AII3--0.0115)/0.0301</f>
        <v>1.179401993355482</v>
      </c>
      <c r="AIK3" s="1">
        <f t="shared" si="167"/>
        <v>1.769102990033223E-3</v>
      </c>
      <c r="AIL3" s="1">
        <f t="shared" si="168"/>
        <v>13.523494576646941</v>
      </c>
      <c r="AIM3" s="1"/>
      <c r="AIN3" s="1"/>
      <c r="AIO3" s="2" t="s">
        <v>11</v>
      </c>
      <c r="AIP3" s="1" t="s">
        <v>96</v>
      </c>
      <c r="AIQ3" s="1">
        <v>135</v>
      </c>
      <c r="AIR3" s="2">
        <v>2</v>
      </c>
      <c r="AIS3" s="1">
        <v>3.5999999999999997E-2</v>
      </c>
      <c r="AIT3" s="1">
        <f t="shared" ref="AIT3:AIT16" si="599">AIS3-0.014</f>
        <v>2.1999999999999999E-2</v>
      </c>
      <c r="AIU3" s="1">
        <f t="shared" ref="AIU3:AIU16" si="600">(AIT3--0.0131)/0.0302</f>
        <v>1.1622516556291389</v>
      </c>
      <c r="AIV3" s="1">
        <f t="shared" si="169"/>
        <v>1.7433774834437084E-3</v>
      </c>
      <c r="AIW3" s="1">
        <f t="shared" si="170"/>
        <v>13.326841950539366</v>
      </c>
      <c r="AIX3" s="1"/>
      <c r="AIY3" s="1"/>
      <c r="AIZ3" s="2" t="s">
        <v>11</v>
      </c>
      <c r="AJA3" s="1" t="s">
        <v>97</v>
      </c>
      <c r="AJB3" s="1">
        <v>136</v>
      </c>
      <c r="AJC3" s="2">
        <v>2</v>
      </c>
      <c r="AJD3" s="1">
        <v>3.1E-2</v>
      </c>
      <c r="AJE3" s="1">
        <f t="shared" ref="AJE3:AJE16" si="601">AJD3-0.016</f>
        <v>1.4999999999999999E-2</v>
      </c>
      <c r="AJF3" s="1">
        <f t="shared" ref="AJF3:AJF16" si="602">(AJE3--0.0128)/0.0302</f>
        <v>0.92052980132450324</v>
      </c>
      <c r="AJG3" s="1">
        <f t="shared" si="171"/>
        <v>1.3807947019867548E-3</v>
      </c>
      <c r="AJH3" s="1">
        <f t="shared" si="172"/>
        <v>10.55516257051266</v>
      </c>
      <c r="AJI3" s="1"/>
      <c r="AJJ3" s="1"/>
      <c r="AJK3" s="2" t="s">
        <v>11</v>
      </c>
      <c r="AJL3" s="1" t="s">
        <v>98</v>
      </c>
      <c r="AJM3" s="1">
        <v>140</v>
      </c>
      <c r="AJN3" s="2">
        <v>2</v>
      </c>
      <c r="AJO3" s="1">
        <v>3.5000000000000003E-2</v>
      </c>
      <c r="AJP3" s="1">
        <f t="shared" ref="AJP3:AJP16" si="603">AJO3-0.016</f>
        <v>1.9000000000000003E-2</v>
      </c>
      <c r="AJQ3" s="1">
        <f t="shared" ref="AJQ3:AJQ16" si="604">(AJP3--0.016)/0.0306</f>
        <v>1.1437908496732028</v>
      </c>
      <c r="AJR3" s="1">
        <f t="shared" si="173"/>
        <v>1.7156862745098041E-3</v>
      </c>
      <c r="AJS3" s="1">
        <f t="shared" si="174"/>
        <v>13.115162972012843</v>
      </c>
      <c r="AJT3" s="1"/>
      <c r="AJU3" s="1"/>
      <c r="AJV3" s="2" t="s">
        <v>11</v>
      </c>
      <c r="AJW3" s="1" t="s">
        <v>99</v>
      </c>
      <c r="AJX3" s="1">
        <v>141</v>
      </c>
      <c r="AJY3" s="2">
        <v>2</v>
      </c>
      <c r="AJZ3" s="1">
        <v>2.3E-2</v>
      </c>
      <c r="AKA3" s="1">
        <f t="shared" ref="AKA3:AKA16" si="605">AJZ3-0.02</f>
        <v>2.9999999999999992E-3</v>
      </c>
      <c r="AKB3" s="1">
        <f t="shared" ref="AKB3:AKB16" si="606">(AKA3--0.0042)/0.0295</f>
        <v>0.24406779661016947</v>
      </c>
      <c r="AKC3" s="1">
        <f t="shared" si="175"/>
        <v>3.6610169491525422E-4</v>
      </c>
      <c r="AKD3" s="1">
        <f t="shared" si="176"/>
        <v>2.7985788920037473</v>
      </c>
      <c r="AKE3" s="1"/>
      <c r="AKF3" s="1"/>
      <c r="AKG3" s="2" t="s">
        <v>11</v>
      </c>
      <c r="AKH3" s="1" t="s">
        <v>100</v>
      </c>
      <c r="AKI3" s="1">
        <v>143</v>
      </c>
      <c r="AKJ3" s="2">
        <v>2</v>
      </c>
      <c r="AKK3" s="1">
        <v>2.4E-2</v>
      </c>
      <c r="AKL3" s="1">
        <f t="shared" ref="AKL3:AKL16" si="607">AKK3-0.022</f>
        <v>2.0000000000000018E-3</v>
      </c>
      <c r="AKM3" s="1">
        <f t="shared" ref="AKM3:AKM16" si="608">(AKL3--0.0039)/0.0295</f>
        <v>0.20000000000000007</v>
      </c>
      <c r="AKN3" s="1">
        <f t="shared" si="177"/>
        <v>3.0000000000000008E-4</v>
      </c>
      <c r="AKO3" s="1">
        <f t="shared" si="178"/>
        <v>2.2932799253919605</v>
      </c>
      <c r="AKP3" s="1"/>
      <c r="AKQ3" s="1"/>
      <c r="AKR3" s="2" t="s">
        <v>11</v>
      </c>
      <c r="AKS3" s="1" t="s">
        <v>101</v>
      </c>
      <c r="AKT3" s="1">
        <v>144</v>
      </c>
      <c r="AKU3" s="2">
        <v>2</v>
      </c>
      <c r="AKV3" s="1">
        <v>2.4E-2</v>
      </c>
      <c r="AKW3" s="1">
        <f t="shared" ref="AKW3:AKW16" si="609">AKV3-0.023</f>
        <v>1.0000000000000009E-3</v>
      </c>
      <c r="AKX3" s="1">
        <f t="shared" ref="AKX3:AKX16" si="610">(AKW3--0.003)/0.0295</f>
        <v>0.13559322033898308</v>
      </c>
      <c r="AKY3" s="1">
        <f t="shared" si="179"/>
        <v>2.0338983050847463E-4</v>
      </c>
      <c r="AKZ3" s="1">
        <f t="shared" si="180"/>
        <v>1.5547660511131933</v>
      </c>
      <c r="ALA3" s="1"/>
      <c r="ALB3" s="1"/>
      <c r="ALC3" s="2" t="s">
        <v>11</v>
      </c>
      <c r="ALD3" s="1" t="s">
        <v>102</v>
      </c>
      <c r="ALE3" s="1">
        <v>147</v>
      </c>
      <c r="ALF3" s="2">
        <v>2</v>
      </c>
      <c r="ALG3" s="1">
        <v>2.9000000000000001E-2</v>
      </c>
      <c r="ALH3" s="1">
        <f t="shared" ref="ALH3:ALH16" si="611">ALG3-0.026</f>
        <v>3.0000000000000027E-3</v>
      </c>
      <c r="ALI3" s="1">
        <f t="shared" ref="ALI3:ALI16" si="612">(ALH3--0.0031)/0.0295</f>
        <v>0.20677966101694925</v>
      </c>
      <c r="ALJ3" s="1">
        <f t="shared" si="181"/>
        <v>3.1016949152542388E-4</v>
      </c>
      <c r="ALK3" s="1">
        <f t="shared" si="182"/>
        <v>2.3710182279476206</v>
      </c>
      <c r="ALL3" s="1"/>
      <c r="ALM3" s="1"/>
      <c r="ALN3" s="2" t="s">
        <v>11</v>
      </c>
      <c r="ALO3" s="1" t="s">
        <v>103</v>
      </c>
      <c r="ALP3" s="1">
        <v>148</v>
      </c>
      <c r="ALQ3" s="2">
        <v>2</v>
      </c>
      <c r="ALR3" s="1">
        <v>2.4E-2</v>
      </c>
      <c r="ALS3" s="1">
        <f t="shared" ref="ALS3:ALS16" si="613">ALR3-0.025</f>
        <v>-1.0000000000000009E-3</v>
      </c>
      <c r="ALT3" s="1">
        <f t="shared" ref="ALT3:ALT15" si="614">(ALS3--0.0002)/0.0294</f>
        <v>-2.7210884353741527E-2</v>
      </c>
      <c r="ALU3" s="1">
        <f t="shared" si="183"/>
        <v>-4.0816326530612292E-5</v>
      </c>
      <c r="ALV3" s="1">
        <f t="shared" si="184"/>
        <v>-0.31201087420298806</v>
      </c>
      <c r="ALW3" s="1"/>
      <c r="ALX3" s="1"/>
      <c r="ALY3" s="2" t="s">
        <v>11</v>
      </c>
      <c r="ALZ3" s="1" t="s">
        <v>104</v>
      </c>
      <c r="AMA3" s="1">
        <v>149</v>
      </c>
      <c r="AMB3" s="2">
        <v>2</v>
      </c>
      <c r="AMC3" s="1">
        <v>2.4E-2</v>
      </c>
      <c r="AMD3" s="1">
        <f t="shared" ref="AMD3:AMD16" si="615">AMC3-0.02</f>
        <v>4.0000000000000001E-3</v>
      </c>
      <c r="AME3" s="1">
        <f t="shared" ref="AME3:AME16" si="616">(AMD3--0.0023)/0.0292</f>
        <v>0.21575342465753425</v>
      </c>
      <c r="AMF3" s="1">
        <f t="shared" si="185"/>
        <v>3.2363013698630136E-4</v>
      </c>
      <c r="AMG3" s="1">
        <f t="shared" si="186"/>
        <v>2.4739149880084494</v>
      </c>
      <c r="AMH3" s="1"/>
      <c r="AMI3" s="1"/>
      <c r="AMJ3" s="2" t="s">
        <v>11</v>
      </c>
      <c r="AMK3" s="1" t="s">
        <v>105</v>
      </c>
      <c r="AML3" s="1">
        <v>150</v>
      </c>
      <c r="AMM3" s="2">
        <v>2</v>
      </c>
      <c r="AMN3" s="1">
        <v>2.5000000000000001E-2</v>
      </c>
      <c r="AMO3" s="1">
        <f t="shared" ref="AMO3:AMO16" si="617">AMN3-0.019</f>
        <v>6.0000000000000019E-3</v>
      </c>
      <c r="AMP3" s="1">
        <f t="shared" ref="AMP3:AMP16" si="618">(AMO3-0.0008)/0.0292</f>
        <v>0.17808219178082196</v>
      </c>
      <c r="AMQ3" s="1">
        <f t="shared" si="187"/>
        <v>2.6712328767123294E-4</v>
      </c>
      <c r="AMR3" s="1">
        <f t="shared" si="188"/>
        <v>2.0419615774038</v>
      </c>
      <c r="AMS3" s="1"/>
      <c r="AMT3" s="1"/>
      <c r="AMU3" s="2" t="s">
        <v>11</v>
      </c>
      <c r="AMV3" s="1" t="s">
        <v>106</v>
      </c>
      <c r="AMW3" s="1">
        <v>151</v>
      </c>
      <c r="AMX3" s="2">
        <v>2</v>
      </c>
      <c r="AMY3" s="1">
        <v>2.3E-2</v>
      </c>
      <c r="AMZ3" s="1">
        <f t="shared" ref="AMZ3:AMZ16" si="619">AMY3-0.02</f>
        <v>2.9999999999999992E-3</v>
      </c>
      <c r="ANA3" s="1">
        <f t="shared" ref="ANA3:ANA16" si="620">(AMZ3-0.0022)/0.0292</f>
        <v>2.739726027397257E-2</v>
      </c>
      <c r="ANB3" s="1">
        <f t="shared" si="189"/>
        <v>4.1095890410958858E-5</v>
      </c>
      <c r="ANC3" s="1">
        <f t="shared" si="190"/>
        <v>0.31414793498519961</v>
      </c>
      <c r="AND3" s="1"/>
      <c r="ANE3" s="1"/>
      <c r="ANF3" s="2" t="s">
        <v>11</v>
      </c>
      <c r="ANG3" s="1" t="s">
        <v>107</v>
      </c>
      <c r="ANH3" s="1">
        <v>154</v>
      </c>
      <c r="ANI3" s="2">
        <v>2</v>
      </c>
      <c r="ANJ3" s="1">
        <v>2.1999999999999999E-2</v>
      </c>
      <c r="ANK3" s="1">
        <f t="shared" ref="ANK3:ANK16" si="621">ANJ3-0.019</f>
        <v>2.9999999999999992E-3</v>
      </c>
      <c r="ANL3" s="1">
        <f t="shared" ref="ANL3:ANL16" si="622">(ANK3-0.0029)/0.029</f>
        <v>3.4482758620689447E-3</v>
      </c>
      <c r="ANM3" s="1">
        <f t="shared" si="191"/>
        <v>5.172413793103417E-6</v>
      </c>
      <c r="ANN3" s="1">
        <f t="shared" si="192"/>
        <v>3.9539309058481825E-2</v>
      </c>
      <c r="ANO3" s="1"/>
      <c r="ANP3" s="1"/>
      <c r="ANQ3" s="2" t="s">
        <v>11</v>
      </c>
      <c r="ANR3" s="1" t="s">
        <v>108</v>
      </c>
      <c r="ANS3" s="1">
        <v>155</v>
      </c>
      <c r="ANT3" s="2">
        <v>2</v>
      </c>
      <c r="ANU3" s="1">
        <v>1.7000000000000001E-2</v>
      </c>
      <c r="ANV3" s="1">
        <f t="shared" si="193"/>
        <v>-2.9999999999999992E-3</v>
      </c>
      <c r="ANW3" s="1">
        <f t="shared" ref="ANW3:ANW16" si="623">(ANV3-0.0073)/0.0293</f>
        <v>-0.35153583617747441</v>
      </c>
      <c r="ANX3" s="1">
        <f t="shared" si="194"/>
        <v>-5.2730375426621168E-4</v>
      </c>
      <c r="ANY3" s="1">
        <f t="shared" si="195"/>
        <v>-4.0308503808083938</v>
      </c>
      <c r="ANZ3" s="1"/>
      <c r="AOA3" s="1"/>
      <c r="AOB3" s="2" t="s">
        <v>11</v>
      </c>
      <c r="AOC3" s="1" t="s">
        <v>109</v>
      </c>
      <c r="AOD3" s="1">
        <v>156</v>
      </c>
      <c r="AOE3" s="2">
        <v>2</v>
      </c>
      <c r="AOF3" s="1">
        <v>1.9E-2</v>
      </c>
      <c r="AOG3" s="1">
        <f t="shared" ref="AOG3:AOG16" si="624">AOF3-0.021</f>
        <v>-2.0000000000000018E-3</v>
      </c>
      <c r="AOH3" s="1">
        <f t="shared" ref="AOH3:AOH16" si="625">(AOG3-0.006)/0.0295</f>
        <v>-0.27118644067796616</v>
      </c>
      <c r="AOI3" s="1">
        <f t="shared" si="196"/>
        <v>-4.0677966101694926E-4</v>
      </c>
      <c r="AOJ3" s="1">
        <f t="shared" si="197"/>
        <v>-3.1095321022263867</v>
      </c>
      <c r="AOK3" s="1"/>
      <c r="AOL3" s="1"/>
      <c r="AOM3" s="2" t="s">
        <v>11</v>
      </c>
      <c r="AON3" s="1" t="s">
        <v>110</v>
      </c>
      <c r="AOO3" s="1">
        <v>157</v>
      </c>
      <c r="AOP3" s="2">
        <v>2</v>
      </c>
      <c r="AOQ3" s="1">
        <v>8.9999999999999993E-3</v>
      </c>
      <c r="AOR3" s="1">
        <f t="shared" ref="AOR3:AOR16" si="626">AOQ3-0.014</f>
        <v>-5.000000000000001E-3</v>
      </c>
      <c r="AOS3" s="1">
        <f t="shared" ref="AOS3:AOS16" si="627">(AOR3-0.0014)/0.0293</f>
        <v>-0.21843003412969286</v>
      </c>
      <c r="AOT3" s="1">
        <f t="shared" si="198"/>
        <v>-3.2764505119453927E-4</v>
      </c>
      <c r="AOU3" s="1">
        <f t="shared" si="199"/>
        <v>-2.504606061861526</v>
      </c>
      <c r="AOV3" s="1"/>
      <c r="AOW3" s="1"/>
      <c r="AOX3" s="2" t="s">
        <v>11</v>
      </c>
      <c r="AOY3" s="1" t="s">
        <v>111</v>
      </c>
      <c r="AOZ3" s="1">
        <v>158</v>
      </c>
      <c r="APA3" s="2">
        <v>2</v>
      </c>
      <c r="APB3" s="1">
        <v>2.9000000000000001E-2</v>
      </c>
      <c r="APC3" s="1">
        <f t="shared" ref="APC3:APC16" si="628">APB3-0.02</f>
        <v>9.0000000000000011E-3</v>
      </c>
      <c r="APD3" s="1">
        <f t="shared" ref="APD3:APD16" si="629">(APC3-0.009)/0.0292</f>
        <v>5.9408338218383805E-17</v>
      </c>
      <c r="APE3" s="1">
        <f t="shared" si="200"/>
        <v>8.9112507327575714E-20</v>
      </c>
      <c r="APF3" s="1">
        <f t="shared" si="201"/>
        <v>6.8119974718557765E-16</v>
      </c>
      <c r="APG3" s="1"/>
      <c r="APH3" s="1"/>
      <c r="API3" s="2" t="s">
        <v>11</v>
      </c>
      <c r="APJ3" s="1" t="s">
        <v>112</v>
      </c>
      <c r="APK3" s="1">
        <v>161</v>
      </c>
      <c r="APL3" s="2">
        <v>2</v>
      </c>
      <c r="APM3" s="1">
        <v>1.7000000000000001E-2</v>
      </c>
      <c r="APN3" s="1">
        <f t="shared" ref="APN3:APN16" si="630">APM3-0.016</f>
        <v>1.0000000000000009E-3</v>
      </c>
      <c r="APO3" s="1">
        <f t="shared" ref="APO3:APO16" si="631">(APN3-0.0043)/0.0293</f>
        <v>-0.11262798634812284</v>
      </c>
      <c r="APP3" s="1">
        <f t="shared" si="202"/>
        <v>-1.6894197952218426E-4</v>
      </c>
      <c r="APQ3" s="1">
        <f t="shared" si="203"/>
        <v>-1.2914375006473491</v>
      </c>
      <c r="APR3" s="1"/>
      <c r="APS3" s="1"/>
      <c r="APT3" s="2" t="s">
        <v>11</v>
      </c>
      <c r="APU3" s="1" t="s">
        <v>113</v>
      </c>
      <c r="APV3" s="1">
        <v>162</v>
      </c>
      <c r="APW3" s="2">
        <v>2</v>
      </c>
      <c r="APX3" s="1">
        <v>2E-3</v>
      </c>
      <c r="APY3" s="1">
        <f t="shared" ref="APY3:APY16" si="632">APX3-0.005</f>
        <v>-3.0000000000000001E-3</v>
      </c>
      <c r="APZ3" s="1">
        <f t="shared" ref="APZ3:APZ16" si="633">(APY3--0.0094)/0.0291</f>
        <v>0.21993127147766323</v>
      </c>
      <c r="AQA3" s="1">
        <f t="shared" si="204"/>
        <v>3.2989690721649484E-4</v>
      </c>
      <c r="AQB3" s="1">
        <f t="shared" si="205"/>
        <v>2.521819849228272</v>
      </c>
      <c r="AQC3" s="1"/>
      <c r="AQD3" s="1"/>
      <c r="AQE3" s="2" t="s">
        <v>11</v>
      </c>
      <c r="AQF3" s="1" t="s">
        <v>114</v>
      </c>
      <c r="AQG3" s="1">
        <v>163</v>
      </c>
      <c r="AQH3" s="2">
        <v>2</v>
      </c>
      <c r="AQI3" s="1">
        <v>1.4999999999999999E-2</v>
      </c>
      <c r="AQJ3" s="1">
        <f t="shared" ref="AQJ3:AQJ16" si="634">AQI3-0.016</f>
        <v>-1.0000000000000009E-3</v>
      </c>
      <c r="AQK3" s="1">
        <f t="shared" ref="AQK3:AQK16" si="635">(AQJ3-0.0082)/0.0292</f>
        <v>-0.31506849315068497</v>
      </c>
      <c r="AQL3" s="1">
        <f t="shared" si="206"/>
        <v>-4.7260273972602747E-4</v>
      </c>
      <c r="AQM3" s="1">
        <f t="shared" si="207"/>
        <v>-3.6127012523298001</v>
      </c>
      <c r="AQN3" s="1"/>
      <c r="AQO3" s="1"/>
      <c r="AQP3" s="2" t="s">
        <v>11</v>
      </c>
      <c r="AQQ3" s="1" t="s">
        <v>115</v>
      </c>
      <c r="AQR3" s="1">
        <v>169</v>
      </c>
      <c r="AQS3" s="2">
        <v>2</v>
      </c>
      <c r="AQT3" s="1">
        <v>-8.0000000000000002E-3</v>
      </c>
      <c r="AQU3" s="1">
        <f t="shared" ref="AQU3:AQU16" si="636">AQT3--0.008</f>
        <v>0</v>
      </c>
      <c r="AQV3" s="1">
        <f t="shared" ref="AQV3:AQV16" si="637">(AQU3--0.0162)/0.0293</f>
        <v>0.55290102389078499</v>
      </c>
      <c r="AQW3" s="1">
        <f t="shared" si="208"/>
        <v>8.2935153583617749E-4</v>
      </c>
      <c r="AQX3" s="1">
        <f t="shared" si="209"/>
        <v>6.3397840940869878</v>
      </c>
      <c r="AQY3" s="1"/>
      <c r="AQZ3" s="1"/>
      <c r="ARA3" s="2" t="s">
        <v>11</v>
      </c>
      <c r="ARB3" s="1" t="s">
        <v>116</v>
      </c>
      <c r="ARC3" s="1">
        <v>170</v>
      </c>
      <c r="ARD3" s="2">
        <v>2</v>
      </c>
      <c r="ARE3" s="1">
        <v>6.0000000000000001E-3</v>
      </c>
      <c r="ARF3" s="1">
        <f t="shared" ref="ARF3:ARF16" si="638">ARE3-0.006</f>
        <v>0</v>
      </c>
      <c r="ARG3" s="1">
        <f t="shared" ref="ARG3:ARG16" si="639">(ARF3-0.0079)/0.0294</f>
        <v>-0.2687074829931973</v>
      </c>
      <c r="ARH3" s="1">
        <f t="shared" si="210"/>
        <v>-4.0306122448979597E-4</v>
      </c>
      <c r="ARI3" s="1">
        <f t="shared" si="211"/>
        <v>-3.0811073827545039</v>
      </c>
      <c r="ARJ3" s="1"/>
      <c r="ARK3" s="1"/>
      <c r="ARL3" s="2" t="s">
        <v>11</v>
      </c>
      <c r="ARM3" s="1" t="s">
        <v>117</v>
      </c>
      <c r="ARN3" s="1">
        <v>171</v>
      </c>
      <c r="ARO3" s="2">
        <v>2</v>
      </c>
      <c r="ARP3" s="1">
        <v>6.0000000000000001E-3</v>
      </c>
      <c r="ARQ3" s="1">
        <f t="shared" ref="ARQ3:ARQ16" si="640">ARP3-0.006</f>
        <v>0</v>
      </c>
      <c r="ARR3" s="1">
        <f t="shared" ref="ARR3:ARR16" si="641">(ARQ3-0.0055)/0.0292</f>
        <v>-0.18835616438356162</v>
      </c>
      <c r="ARS3" s="1">
        <f t="shared" si="212"/>
        <v>-2.8253424657534242E-4</v>
      </c>
      <c r="ART3" s="1">
        <f t="shared" si="213"/>
        <v>-2.1597670530232493</v>
      </c>
      <c r="ARU3" s="1"/>
      <c r="ARV3" s="1"/>
      <c r="ARW3" s="2" t="s">
        <v>11</v>
      </c>
      <c r="ARX3" s="1" t="s">
        <v>118</v>
      </c>
      <c r="ARY3" s="1">
        <v>172</v>
      </c>
      <c r="ARZ3" s="2">
        <v>2</v>
      </c>
      <c r="ASA3" s="1">
        <v>1.7000000000000001E-2</v>
      </c>
      <c r="ASB3" s="1">
        <f t="shared" ref="ASB3:ASB16" si="642">ASA3-0.02</f>
        <v>-2.9999999999999992E-3</v>
      </c>
      <c r="ASC3" s="1">
        <f t="shared" ref="ASC3:ASC16" si="643">(ASB3-0.0222)/0.0295</f>
        <v>-0.8542372881355933</v>
      </c>
      <c r="ASD3" s="1">
        <f t="shared" si="214"/>
        <v>-1.2813559322033899E-3</v>
      </c>
      <c r="ASE3" s="1">
        <f t="shared" si="215"/>
        <v>-9.7950261220131161</v>
      </c>
      <c r="ASF3" s="1"/>
      <c r="ASG3" s="1"/>
      <c r="ASH3" s="2" t="s">
        <v>11</v>
      </c>
      <c r="ASI3" s="1" t="s">
        <v>119</v>
      </c>
      <c r="ASJ3" s="1">
        <v>173</v>
      </c>
      <c r="ASK3" s="2">
        <v>2</v>
      </c>
      <c r="ASL3" s="1">
        <v>0</v>
      </c>
      <c r="ASM3" s="1">
        <f t="shared" ref="ASM3:ASM16" si="644">ASL3-0.003</f>
        <v>-3.0000000000000001E-3</v>
      </c>
      <c r="ASN3" s="1">
        <f t="shared" ref="ASN3:ASN16" si="645">(ASM3-0.0068)/0.0292</f>
        <v>-0.33561643835616439</v>
      </c>
      <c r="ASO3" s="1">
        <f t="shared" si="216"/>
        <v>-5.034246575342466E-4</v>
      </c>
      <c r="ASP3" s="1">
        <f t="shared" si="217"/>
        <v>-3.8483122035686996</v>
      </c>
      <c r="ASQ3" s="1"/>
      <c r="ASR3" s="1"/>
      <c r="ASS3" s="2" t="s">
        <v>11</v>
      </c>
      <c r="AST3" s="1" t="s">
        <v>120</v>
      </c>
      <c r="ASU3" s="1">
        <v>176</v>
      </c>
      <c r="ASV3" s="2">
        <v>2</v>
      </c>
      <c r="ASW3" s="1">
        <v>5.0000000000000001E-3</v>
      </c>
      <c r="ASX3" s="1">
        <f t="shared" ref="ASX3:ASX16" si="646">ASW3-0.007</f>
        <v>-2E-3</v>
      </c>
      <c r="ASY3" s="1">
        <f t="shared" ref="ASY3:ASY16" si="647">(ASX3-0.0128)/0.0291</f>
        <v>-0.50859106529209619</v>
      </c>
      <c r="ASZ3" s="1">
        <f t="shared" si="218"/>
        <v>-7.6288659793814426E-4</v>
      </c>
      <c r="ATA3" s="1">
        <f t="shared" si="219"/>
        <v>-5.8317084013403777</v>
      </c>
      <c r="ATB3" s="1"/>
      <c r="ATC3" s="1"/>
      <c r="ATD3" s="2" t="s">
        <v>11</v>
      </c>
      <c r="ATE3" s="1" t="s">
        <v>121</v>
      </c>
      <c r="ATF3" s="1">
        <v>180</v>
      </c>
      <c r="ATG3" s="2">
        <v>2</v>
      </c>
      <c r="ATH3" s="1">
        <v>2.3E-2</v>
      </c>
      <c r="ATI3" s="1">
        <f t="shared" ref="ATI3:ATI16" si="648">ATH3-0.021</f>
        <v>1.9999999999999983E-3</v>
      </c>
      <c r="ATJ3" s="1">
        <f t="shared" ref="ATJ3:ATJ16" si="649">(ATI3-0.0295)/0.0289</f>
        <v>-0.95155709342560557</v>
      </c>
      <c r="ATK3" s="1">
        <f t="shared" si="220"/>
        <v>-1.4273356401384085E-3</v>
      </c>
      <c r="ATL3" s="1">
        <f t="shared" si="221"/>
        <v>-10.910933901086315</v>
      </c>
      <c r="ATM3" s="1"/>
      <c r="ATN3" s="1"/>
      <c r="ATO3" s="2" t="s">
        <v>11</v>
      </c>
      <c r="ATP3" s="1" t="s">
        <v>122</v>
      </c>
      <c r="ATQ3" s="1">
        <v>183</v>
      </c>
      <c r="ATR3" s="2">
        <v>2</v>
      </c>
      <c r="ATS3" s="1">
        <v>4.0000000000000001E-3</v>
      </c>
      <c r="ATT3" s="1">
        <f t="shared" ref="ATT3:ATT16" si="650">ATS3-0.001</f>
        <v>3.0000000000000001E-3</v>
      </c>
      <c r="ATU3" s="1">
        <f t="shared" ref="ATU3:ATU16" si="651">(ATT3-0.0082)/0.0292</f>
        <v>-0.17808219178082194</v>
      </c>
      <c r="ATV3" s="1">
        <f t="shared" si="222"/>
        <v>-2.6712328767123289E-4</v>
      </c>
      <c r="ATW3" s="1">
        <f t="shared" si="223"/>
        <v>-2.0419615774037996</v>
      </c>
      <c r="ATX3" s="1"/>
      <c r="ATY3" s="1"/>
      <c r="ATZ3" s="2" t="s">
        <v>11</v>
      </c>
      <c r="AUA3" s="1" t="s">
        <v>123</v>
      </c>
      <c r="AUB3" s="1">
        <v>184</v>
      </c>
      <c r="AUC3" s="2">
        <v>2</v>
      </c>
      <c r="AUD3" s="1">
        <v>1.2E-2</v>
      </c>
      <c r="AUE3" s="1">
        <f t="shared" si="224"/>
        <v>-4.0000000000000001E-3</v>
      </c>
      <c r="AUF3" s="1">
        <f t="shared" ref="AUF3:AUF16" si="652">(AUE3-0.0087)/0.0277</f>
        <v>-0.4584837545126354</v>
      </c>
      <c r="AUG3" s="1">
        <f t="shared" si="225"/>
        <v>-6.8772563176895316E-4</v>
      </c>
      <c r="AUH3" s="1">
        <f t="shared" si="226"/>
        <v>-5.2571579517108109</v>
      </c>
      <c r="AUI3" s="1"/>
      <c r="AUJ3" s="1"/>
      <c r="AUK3" s="2" t="s">
        <v>11</v>
      </c>
      <c r="AUL3" s="1" t="s">
        <v>124</v>
      </c>
      <c r="AUM3" s="1">
        <v>185</v>
      </c>
      <c r="AUN3" s="2">
        <v>2</v>
      </c>
      <c r="AUO3" s="1">
        <v>1.2E-2</v>
      </c>
      <c r="AUP3" s="1">
        <f t="shared" ref="AUP3:AUP16" si="653">AUO3-0.005</f>
        <v>7.0000000000000001E-3</v>
      </c>
      <c r="AUQ3" s="1">
        <f t="shared" ref="AUQ3:AUQ16" si="654">(AUP3-0.0047)/0.0277</f>
        <v>8.3032490974729242E-2</v>
      </c>
      <c r="AUR3" s="1">
        <f t="shared" si="227"/>
        <v>1.2454873646209388E-4</v>
      </c>
      <c r="AUS3" s="1">
        <f t="shared" si="228"/>
        <v>0.95208372353817827</v>
      </c>
      <c r="AUT3" s="1"/>
      <c r="AUU3" s="1"/>
      <c r="AUV3" s="2" t="s">
        <v>11</v>
      </c>
      <c r="AUW3" s="1" t="s">
        <v>125</v>
      </c>
      <c r="AUX3" s="1">
        <v>186</v>
      </c>
      <c r="AUY3" s="2">
        <v>2</v>
      </c>
      <c r="AUZ3" s="1">
        <v>1.4999999999999999E-2</v>
      </c>
      <c r="AVA3" s="1">
        <f t="shared" ref="AVA3:AVA16" si="655">AUZ3-0.01</f>
        <v>4.9999999999999992E-3</v>
      </c>
      <c r="AVB3" s="1">
        <f t="shared" ref="AVB3:AVB16" si="656">(AVA3-0.0038)/0.0277</f>
        <v>4.3321299638989147E-2</v>
      </c>
      <c r="AVC3" s="1">
        <f t="shared" si="229"/>
        <v>6.4981949458483724E-5</v>
      </c>
      <c r="AVD3" s="1">
        <f t="shared" si="230"/>
        <v>0.49673933401991882</v>
      </c>
      <c r="AVE3" s="1"/>
      <c r="AVF3" s="1"/>
      <c r="AVG3" s="2" t="s">
        <v>11</v>
      </c>
      <c r="AVH3" s="1" t="s">
        <v>126</v>
      </c>
      <c r="AVI3" s="1">
        <v>187</v>
      </c>
      <c r="AVJ3" s="2">
        <v>2</v>
      </c>
      <c r="AVK3" s="1">
        <v>1.4E-2</v>
      </c>
      <c r="AVL3" s="1">
        <f t="shared" ref="AVL3:AVL16" si="657">AVK3-0.01</f>
        <v>4.0000000000000001E-3</v>
      </c>
      <c r="AVM3" s="1">
        <f t="shared" ref="AVM3:AVM16" si="658">(AVL3-0.0004)/0.0278</f>
        <v>0.12949640287769784</v>
      </c>
      <c r="AVN3" s="1">
        <f t="shared" si="231"/>
        <v>1.9424460431654677E-4</v>
      </c>
      <c r="AVO3" s="1">
        <f t="shared" si="232"/>
        <v>1.4848575056494704</v>
      </c>
      <c r="AVP3" s="1"/>
      <c r="AVQ3" s="1"/>
      <c r="AVR3" s="2" t="s">
        <v>11</v>
      </c>
      <c r="AVS3" s="1" t="s">
        <v>127</v>
      </c>
      <c r="AVT3" s="1">
        <v>190</v>
      </c>
      <c r="AVU3" s="2">
        <v>2</v>
      </c>
      <c r="AVV3" s="1">
        <v>1.4999999999999999E-2</v>
      </c>
      <c r="AVW3" s="1">
        <f t="shared" ref="AVW3:AVW16" si="659">AVV3-0.011</f>
        <v>4.0000000000000001E-3</v>
      </c>
      <c r="AVX3" s="1">
        <f t="shared" ref="AVX3:AVX16" si="660">(AVW3--0.001)/0.0279</f>
        <v>0.17921146953405018</v>
      </c>
      <c r="AVY3" s="1">
        <f t="shared" si="233"/>
        <v>2.6881720430107527E-4</v>
      </c>
      <c r="AVZ3" s="1">
        <f t="shared" si="234"/>
        <v>2.0549103274121503</v>
      </c>
      <c r="AWA3" s="1"/>
      <c r="AWB3" s="1"/>
      <c r="AWC3" s="2" t="s">
        <v>11</v>
      </c>
      <c r="AWD3" s="1" t="s">
        <v>128</v>
      </c>
      <c r="AWE3" s="1">
        <v>191</v>
      </c>
      <c r="AWF3" s="2">
        <v>2</v>
      </c>
      <c r="AWG3" s="1">
        <v>1.7999999999999999E-2</v>
      </c>
      <c r="AWH3" s="1">
        <f t="shared" ref="AWH3:AWH16" si="661">AWG3-0.013</f>
        <v>4.9999999999999992E-3</v>
      </c>
      <c r="AWI3" s="1">
        <f t="shared" ref="AWI3:AWI16" si="662">(AWH3-0.0015)/0.0279</f>
        <v>0.12544802867383509</v>
      </c>
      <c r="AWJ3" s="1">
        <f t="shared" si="235"/>
        <v>1.8817204301075263E-4</v>
      </c>
      <c r="AWK3" s="1">
        <f t="shared" si="236"/>
        <v>1.4384372291885048</v>
      </c>
      <c r="AWL3" s="1"/>
      <c r="AWM3" s="1"/>
      <c r="AWN3" s="2" t="s">
        <v>11</v>
      </c>
      <c r="AWO3" s="1" t="s">
        <v>129</v>
      </c>
      <c r="AWP3" s="1">
        <v>192</v>
      </c>
      <c r="AWQ3" s="2">
        <v>2</v>
      </c>
      <c r="AWR3" s="1">
        <v>1.7999999999999999E-2</v>
      </c>
      <c r="AWS3" s="1">
        <f t="shared" ref="AWS3:AWS16" si="663">AWR3-0.016</f>
        <v>1.9999999999999983E-3</v>
      </c>
      <c r="AWT3" s="1">
        <f t="shared" ref="AWT3:AWT16" si="664">(AWS3-0.0018)/0.028</f>
        <v>7.1428571428570837E-3</v>
      </c>
      <c r="AWU3" s="1">
        <f t="shared" si="237"/>
        <v>1.0714285714285626E-5</v>
      </c>
      <c r="AWV3" s="1">
        <f t="shared" si="238"/>
        <v>8.1902854478283604E-2</v>
      </c>
      <c r="AWW3" s="1"/>
      <c r="AWX3" s="1"/>
      <c r="AWY3" s="2" t="s">
        <v>11</v>
      </c>
      <c r="AWZ3" s="1" t="s">
        <v>130</v>
      </c>
      <c r="AXA3" s="1">
        <v>193</v>
      </c>
      <c r="AXB3" s="2">
        <v>2</v>
      </c>
      <c r="AXC3" s="1">
        <v>0.02</v>
      </c>
      <c r="AXD3" s="1">
        <f t="shared" ref="AXD3:AXD16" si="665">AXC3-0.014</f>
        <v>6.0000000000000001E-3</v>
      </c>
      <c r="AXE3" s="1">
        <f t="shared" ref="AXE3:AXE16" si="666">(AXD3-0.0028)/0.0279</f>
        <v>0.11469534050179211</v>
      </c>
      <c r="AXF3" s="1">
        <f t="shared" si="239"/>
        <v>1.7204301075268819E-4</v>
      </c>
      <c r="AXG3" s="1">
        <f t="shared" si="240"/>
        <v>1.3151426095437764</v>
      </c>
      <c r="AXH3" s="1"/>
      <c r="AXI3" s="1"/>
      <c r="AXJ3" s="2" t="s">
        <v>11</v>
      </c>
      <c r="AXK3" s="1" t="s">
        <v>131</v>
      </c>
      <c r="AXL3" s="1">
        <v>197</v>
      </c>
      <c r="AXM3" s="2">
        <v>2</v>
      </c>
      <c r="AXN3" s="1">
        <v>2.5000000000000001E-2</v>
      </c>
      <c r="AXO3" s="1">
        <f t="shared" ref="AXO3:AXO16" si="667">AXN3-0.019</f>
        <v>6.0000000000000019E-3</v>
      </c>
      <c r="AXP3" s="1">
        <f t="shared" ref="AXP3:AXP16" si="668">(AXO3-0.0043)/0.0278</f>
        <v>6.1151079136690718E-2</v>
      </c>
      <c r="AXQ3" s="1">
        <f t="shared" si="241"/>
        <v>9.1726618705036079E-5</v>
      </c>
      <c r="AXR3" s="1">
        <f t="shared" si="242"/>
        <v>0.7011827110011396</v>
      </c>
      <c r="AXS3" s="1"/>
      <c r="AXT3" s="1"/>
      <c r="AXU3" s="2" t="s">
        <v>11</v>
      </c>
      <c r="AXV3" s="1" t="s">
        <v>132</v>
      </c>
      <c r="AXW3" s="1">
        <v>198</v>
      </c>
      <c r="AXX3" s="2">
        <v>2</v>
      </c>
      <c r="AXY3" s="1">
        <v>1.9E-2</v>
      </c>
      <c r="AXZ3" s="1">
        <f t="shared" ref="AXZ3:AXZ16" si="669">(AXY3-0.017)</f>
        <v>1.9999999999999983E-3</v>
      </c>
      <c r="AYA3" s="1">
        <f t="shared" ref="AYA3:AYA16" si="670">(AXZ3-0.0052)/0.0278</f>
        <v>-0.11510791366906481</v>
      </c>
      <c r="AYB3" s="1">
        <f t="shared" si="243"/>
        <v>-1.7266187050359722E-4</v>
      </c>
      <c r="AYC3" s="1">
        <f t="shared" si="244"/>
        <v>-1.3198733383550854</v>
      </c>
      <c r="AYD3" s="1"/>
      <c r="AYE3" s="1"/>
      <c r="AYF3" s="2" t="s">
        <v>11</v>
      </c>
      <c r="AYG3" s="1" t="s">
        <v>133</v>
      </c>
      <c r="AYH3" s="1">
        <v>201</v>
      </c>
      <c r="AYI3" s="2">
        <v>2</v>
      </c>
      <c r="AYJ3" s="1">
        <v>2.5000000000000001E-2</v>
      </c>
      <c r="AYK3" s="1">
        <f t="shared" ref="AYK3:AYK16" si="671">AYJ3-0.023</f>
        <v>2.0000000000000018E-3</v>
      </c>
      <c r="AYL3" s="1">
        <f t="shared" ref="AYL3:AYL16" si="672">(AYK3-0.0065)/0.028</f>
        <v>-0.16071428571428564</v>
      </c>
      <c r="AYM3" s="1">
        <f t="shared" si="245"/>
        <v>-2.4107142857142846E-4</v>
      </c>
      <c r="AYN3" s="1">
        <f t="shared" si="246"/>
        <v>-1.8428142257613953</v>
      </c>
      <c r="AYO3" s="1"/>
      <c r="AYP3" s="1"/>
      <c r="AYQ3" s="2" t="s">
        <v>11</v>
      </c>
      <c r="AYR3" s="1" t="s">
        <v>134</v>
      </c>
      <c r="AYS3" s="1">
        <v>204</v>
      </c>
      <c r="AYT3" s="2">
        <v>2</v>
      </c>
      <c r="AYU3" s="1">
        <v>2.8000000000000001E-2</v>
      </c>
      <c r="AYV3" s="1">
        <f t="shared" ref="AYV3:AYV16" si="673">AYU3-0.023</f>
        <v>5.000000000000001E-3</v>
      </c>
      <c r="AYW3" s="1">
        <f t="shared" ref="AYW3:AYW16" si="674">(AYV3-0.0153)/0.028</f>
        <v>-0.36785714285714277</v>
      </c>
      <c r="AYX3" s="1">
        <f t="shared" si="247"/>
        <v>-5.5178571428571418E-4</v>
      </c>
      <c r="AYY3" s="1">
        <f t="shared" si="248"/>
        <v>-4.2179970056316396</v>
      </c>
      <c r="AYZ3" s="1"/>
      <c r="AZA3" s="1"/>
      <c r="AZB3" s="2" t="s">
        <v>11</v>
      </c>
      <c r="AZC3" s="1" t="s">
        <v>135</v>
      </c>
      <c r="AZD3" s="1">
        <v>205</v>
      </c>
      <c r="AZE3" s="2">
        <v>2</v>
      </c>
      <c r="AZF3" s="1">
        <v>2.5999999999999999E-2</v>
      </c>
      <c r="AZG3" s="1">
        <f t="shared" ref="AZG3:AZG16" si="675">AZF3-0.022</f>
        <v>4.0000000000000001E-3</v>
      </c>
      <c r="AZH3" s="1">
        <f t="shared" ref="AZH3:AZH16" si="676">(AZG3-0.0058)/0.028</f>
        <v>-6.4285714285714265E-2</v>
      </c>
      <c r="AZI3" s="1">
        <f t="shared" si="249"/>
        <v>-9.6428571428571405E-5</v>
      </c>
      <c r="AZJ3" s="1">
        <f t="shared" si="250"/>
        <v>-0.73712569030455832</v>
      </c>
      <c r="AZK3" s="1"/>
      <c r="AZL3" s="1"/>
      <c r="AZM3" s="2" t="s">
        <v>11</v>
      </c>
      <c r="AZN3" s="1" t="s">
        <v>136</v>
      </c>
      <c r="AZO3" s="1">
        <v>208</v>
      </c>
      <c r="AZP3" s="2">
        <v>2</v>
      </c>
      <c r="AZQ3" s="1">
        <v>2.7E-2</v>
      </c>
      <c r="AZR3" s="1">
        <f t="shared" ref="AZR3:AZR16" si="677">AZQ3-0.021</f>
        <v>5.9999999999999984E-3</v>
      </c>
      <c r="AZS3" s="1">
        <f t="shared" ref="AZS3:AZS16" si="678">(AZR3-0.0058)/0.028</f>
        <v>7.1428571428570993E-3</v>
      </c>
      <c r="AZT3" s="1">
        <f t="shared" si="251"/>
        <v>1.071428571428565E-5</v>
      </c>
      <c r="AZU3" s="1">
        <f t="shared" si="252"/>
        <v>8.1902854478283785E-2</v>
      </c>
      <c r="AZV3" s="1"/>
      <c r="AZW3" s="1"/>
      <c r="AZX3" s="2" t="s">
        <v>11</v>
      </c>
      <c r="AZY3" s="1" t="s">
        <v>137</v>
      </c>
      <c r="AZZ3" s="1">
        <v>211</v>
      </c>
      <c r="BAA3" s="2">
        <v>2</v>
      </c>
      <c r="BAB3" s="1">
        <v>2.9000000000000001E-2</v>
      </c>
      <c r="BAC3" s="1">
        <f t="shared" ref="BAC3:BAC16" si="679">BAB3-0.024</f>
        <v>5.000000000000001E-3</v>
      </c>
      <c r="BAD3" s="1">
        <f t="shared" ref="BAD3:BAD16" si="680">(BAC3-0.0072)/0.0282</f>
        <v>-7.8014184397163081E-2</v>
      </c>
      <c r="BAE3" s="1">
        <f t="shared" si="253"/>
        <v>-1.1702127659574463E-4</v>
      </c>
      <c r="BAF3" s="1">
        <f t="shared" si="254"/>
        <v>-0.8945418148692037</v>
      </c>
      <c r="BAG3" s="1"/>
      <c r="BAH3" s="1"/>
      <c r="BAI3" s="2" t="s">
        <v>11</v>
      </c>
      <c r="BAJ3" s="1" t="s">
        <v>138</v>
      </c>
      <c r="BAK3" s="1">
        <v>212</v>
      </c>
      <c r="BAL3" s="2">
        <v>2</v>
      </c>
      <c r="BAM3" s="1">
        <v>5.0000000000000001E-3</v>
      </c>
      <c r="BAN3" s="1">
        <f t="shared" ref="BAN3:BAN16" si="681">BAM3-0.01</f>
        <v>-5.0000000000000001E-3</v>
      </c>
      <c r="BAO3" s="1">
        <f t="shared" ref="BAO3:BAO16" si="682">(BAN3--0.029)/0.0291</f>
        <v>0.82474226804123707</v>
      </c>
      <c r="BAP3" s="1">
        <f t="shared" si="255"/>
        <v>1.2371134020618556E-3</v>
      </c>
      <c r="BAQ3" s="1">
        <f t="shared" si="256"/>
        <v>9.456824434606018</v>
      </c>
      <c r="BAR3" s="1"/>
      <c r="BAS3" s="1"/>
      <c r="BAT3" s="2" t="s">
        <v>11</v>
      </c>
      <c r="BAU3" s="1" t="s">
        <v>139</v>
      </c>
      <c r="BAV3" s="1">
        <v>213</v>
      </c>
      <c r="BAW3" s="2">
        <v>2</v>
      </c>
      <c r="BAX3" s="1">
        <v>-2E-3</v>
      </c>
      <c r="BAY3" s="1">
        <f t="shared" ref="BAY3:BAY16" si="683">BAX3-0.001</f>
        <v>-3.0000000000000001E-3</v>
      </c>
      <c r="BAZ3" s="1">
        <f t="shared" ref="BAZ3:BAZ16" si="684">(BAY3--0.0326)/0.0288</f>
        <v>1.0277777777777777</v>
      </c>
      <c r="BBA3" s="1">
        <f t="shared" si="257"/>
        <v>1.5416666666666664E-3</v>
      </c>
      <c r="BBB3" s="1">
        <f t="shared" si="258"/>
        <v>11.784910727708681</v>
      </c>
      <c r="BBC3" s="1"/>
      <c r="BBD3" s="1"/>
      <c r="BBE3" s="2" t="s">
        <v>11</v>
      </c>
      <c r="BBF3" s="1" t="s">
        <v>140</v>
      </c>
      <c r="BBG3" s="1">
        <v>214</v>
      </c>
      <c r="BBH3" s="2">
        <v>2</v>
      </c>
      <c r="BBI3" s="1">
        <v>-1E-3</v>
      </c>
      <c r="BBJ3" s="1">
        <f t="shared" ref="BBJ3:BBJ16" si="685">BBI3-0.005</f>
        <v>-6.0000000000000001E-3</v>
      </c>
      <c r="BBK3" s="1">
        <f t="shared" ref="BBK3:BBK16" si="686">(BBJ3--0.0232)/0.0287</f>
        <v>0.5993031358885017</v>
      </c>
      <c r="BBL3" s="1">
        <f t="shared" si="259"/>
        <v>8.9895470383275259E-4</v>
      </c>
      <c r="BBM3" s="1">
        <f t="shared" si="260"/>
        <v>6.8718492537877536</v>
      </c>
      <c r="BBN3" s="1"/>
      <c r="BBO3" s="1"/>
      <c r="BBP3" s="2" t="s">
        <v>11</v>
      </c>
      <c r="BBQ3" s="1" t="s">
        <v>141</v>
      </c>
      <c r="BBR3" s="1">
        <v>215</v>
      </c>
      <c r="BBS3" s="2">
        <v>2</v>
      </c>
      <c r="BBT3" s="1">
        <v>1.2E-2</v>
      </c>
      <c r="BBU3" s="1">
        <f t="shared" ref="BBU3:BBU16" si="687">BBT3-0.008</f>
        <v>4.0000000000000001E-3</v>
      </c>
      <c r="BBV3" s="1">
        <f t="shared" ref="BBV3:BBV16" si="688">(BBU3--0.0203)/0.0286</f>
        <v>0.84965034965034958</v>
      </c>
      <c r="BBW3" s="1">
        <f t="shared" si="261"/>
        <v>1.2744755244755244E-3</v>
      </c>
      <c r="BBX3" s="1">
        <f t="shared" si="262"/>
        <v>9.7424304522770306</v>
      </c>
      <c r="BBY3" s="1"/>
      <c r="BBZ3" s="1"/>
      <c r="BCA3" s="2" t="s">
        <v>11</v>
      </c>
      <c r="BCB3" s="1" t="s">
        <v>142</v>
      </c>
      <c r="BCC3" s="1">
        <v>225</v>
      </c>
      <c r="BCD3" s="2">
        <v>2</v>
      </c>
      <c r="BCE3" s="1">
        <v>1.4999999999999999E-2</v>
      </c>
      <c r="BCF3" s="1">
        <f t="shared" ref="BCF3:BCF16" si="689">BCE3-0.007</f>
        <v>8.0000000000000002E-3</v>
      </c>
      <c r="BCG3" s="1">
        <f t="shared" ref="BCG3:BCG16" si="690">(BCF3--0.0195)/0.0287</f>
        <v>0.95818815331010454</v>
      </c>
      <c r="BCH3" s="1">
        <f t="shared" si="263"/>
        <v>1.4372822299651567E-3</v>
      </c>
      <c r="BCI3" s="1">
        <f t="shared" si="264"/>
        <v>10.98696828367228</v>
      </c>
      <c r="BCJ3" s="1"/>
      <c r="BCK3" s="1"/>
      <c r="BCL3" s="2" t="s">
        <v>11</v>
      </c>
      <c r="BCM3" s="1" t="s">
        <v>143</v>
      </c>
      <c r="BCN3" s="1">
        <v>226</v>
      </c>
      <c r="BCO3" s="2">
        <v>2</v>
      </c>
      <c r="BCP3" s="1">
        <v>2.8000000000000001E-2</v>
      </c>
      <c r="BCQ3" s="1">
        <f t="shared" ref="BCQ3:BCQ16" si="691">BCP3-0.018</f>
        <v>1.0000000000000002E-2</v>
      </c>
      <c r="BCR3" s="1">
        <f t="shared" ref="BCR3:BCR16" si="692">(BCQ3--0.0144)/0.0296</f>
        <v>0.82432432432432434</v>
      </c>
      <c r="BCS3" s="1">
        <f t="shared" si="265"/>
        <v>1.2364864864864865E-3</v>
      </c>
      <c r="BCT3" s="1">
        <f t="shared" si="266"/>
        <v>9.4520321249263208</v>
      </c>
      <c r="BCU3" s="1"/>
      <c r="BCV3" s="1"/>
      <c r="BCW3" s="2" t="s">
        <v>11</v>
      </c>
      <c r="BCX3" s="1" t="s">
        <v>144</v>
      </c>
      <c r="BCY3" s="1">
        <v>232</v>
      </c>
      <c r="BCZ3" s="2">
        <v>2</v>
      </c>
      <c r="BDA3" s="1">
        <v>3.6999999999999998E-2</v>
      </c>
      <c r="BDB3" s="1">
        <f t="shared" ref="BDB3:BDB16" si="693">BDA3-0.024</f>
        <v>1.2999999999999998E-2</v>
      </c>
      <c r="BDC3" s="1">
        <f t="shared" ref="BDC3:BDC16" si="694">(BDB3--0.0164)/0.0296</f>
        <v>0.9932432432432432</v>
      </c>
      <c r="BDD3" s="1">
        <f t="shared" si="267"/>
        <v>1.4898648648648649E-3</v>
      </c>
      <c r="BDE3" s="1">
        <f t="shared" si="268"/>
        <v>11.388923953804664</v>
      </c>
      <c r="BDF3" s="1"/>
      <c r="BDG3" s="1"/>
      <c r="BDH3" s="2" t="s">
        <v>11</v>
      </c>
      <c r="BDI3" s="1" t="s">
        <v>145</v>
      </c>
      <c r="BDJ3" s="1">
        <v>233</v>
      </c>
      <c r="BDK3" s="2">
        <v>2</v>
      </c>
      <c r="BDL3" s="1">
        <v>3.6999999999999998E-2</v>
      </c>
      <c r="BDM3" s="1">
        <f t="shared" ref="BDM3:BDM16" si="695">BDL3-0.038</f>
        <v>-1.0000000000000009E-3</v>
      </c>
      <c r="BDN3" s="1">
        <f t="shared" ref="BDN3:BDN16" si="696">(BDM3--0.0177)/0.0296</f>
        <v>0.56418918918918914</v>
      </c>
      <c r="BDO3" s="1">
        <f t="shared" si="269"/>
        <v>8.4628378378378373E-4</v>
      </c>
      <c r="BDP3" s="1">
        <f t="shared" si="270"/>
        <v>6.4692187084536696</v>
      </c>
      <c r="BDQ3" s="1"/>
      <c r="BDR3" s="1"/>
      <c r="BDS3" s="2" t="s">
        <v>11</v>
      </c>
      <c r="BDT3" s="1" t="s">
        <v>146</v>
      </c>
      <c r="BDU3" s="1">
        <v>234</v>
      </c>
      <c r="BDV3" s="2">
        <v>2</v>
      </c>
      <c r="BDW3" s="1">
        <v>3.9E-2</v>
      </c>
      <c r="BDX3" s="1">
        <f t="shared" ref="BDX3:BDX16" si="697">BDW3-0.035</f>
        <v>3.9999999999999966E-3</v>
      </c>
      <c r="BDY3" s="1">
        <f t="shared" ref="BDY3:BDY16" si="698">(BDX3--0.0169)/0.0295</f>
        <v>0.70847457627118626</v>
      </c>
      <c r="BDZ3" s="1">
        <f t="shared" si="271"/>
        <v>1.0627118644067795E-3</v>
      </c>
      <c r="BEA3" s="1">
        <f t="shared" si="272"/>
        <v>8.1236526170664316</v>
      </c>
      <c r="BEB3" s="1"/>
      <c r="BEC3" s="1"/>
      <c r="BED3" s="2" t="s">
        <v>11</v>
      </c>
      <c r="BEE3" s="1" t="s">
        <v>147</v>
      </c>
      <c r="BEF3" s="1">
        <v>236</v>
      </c>
      <c r="BEG3" s="2">
        <v>2</v>
      </c>
      <c r="BEH3" s="1">
        <v>3.6999999999999998E-2</v>
      </c>
      <c r="BEI3" s="1">
        <f t="shared" ref="BEI3:BEI16" si="699">BEH3-0.058</f>
        <v>-2.1000000000000005E-2</v>
      </c>
      <c r="BEJ3" s="1">
        <f t="shared" ref="BEJ3:BEJ16" si="700">(BEI3--0.0171)/0.0295</f>
        <v>-0.13220338983050861</v>
      </c>
      <c r="BEK3" s="1">
        <f t="shared" si="273"/>
        <v>-1.9830508474576292E-4</v>
      </c>
      <c r="BEL3" s="1">
        <f t="shared" si="274"/>
        <v>-1.5158968998353648</v>
      </c>
      <c r="BEM3" s="1"/>
      <c r="BEN3" s="1"/>
      <c r="BEO3" s="2" t="s">
        <v>11</v>
      </c>
      <c r="BEP3" s="4" t="s">
        <v>148</v>
      </c>
      <c r="BEQ3" s="4">
        <v>239</v>
      </c>
      <c r="BER3" s="2">
        <v>2</v>
      </c>
      <c r="BES3" s="1">
        <v>4.2999999999999997E-2</v>
      </c>
      <c r="BET3" s="1">
        <f t="shared" ref="BET3:BET16" si="701">BES3-0.067</f>
        <v>-2.4000000000000007E-2</v>
      </c>
      <c r="BEU3" s="1">
        <f t="shared" ref="BEU3:BEU16" si="702">(BET3--0.0188)/0.0298</f>
        <v>-0.17449664429530223</v>
      </c>
      <c r="BEV3" s="1">
        <f t="shared" si="275"/>
        <v>-2.6174496644295334E-4</v>
      </c>
      <c r="BEW3" s="1">
        <f t="shared" si="276"/>
        <v>-2.0008482570533901</v>
      </c>
      <c r="BEX3" s="1"/>
      <c r="BEY3" s="1"/>
      <c r="BEZ3" s="2" t="s">
        <v>11</v>
      </c>
      <c r="BFA3" s="4" t="s">
        <v>149</v>
      </c>
      <c r="BFB3" s="4">
        <v>240</v>
      </c>
      <c r="BFC3" s="2">
        <v>2</v>
      </c>
      <c r="BFD3" s="1">
        <v>-4.0000000000000001E-3</v>
      </c>
      <c r="BFE3" s="1">
        <f t="shared" ref="BFE3:BFE16" si="703">BFD3--0.023</f>
        <v>1.9E-2</v>
      </c>
      <c r="BFF3" s="1">
        <f t="shared" ref="BFF3:BFF16" si="704">(BFE3--0.064)/0.0287</f>
        <v>2.8919860627177703</v>
      </c>
      <c r="BFG3" s="1">
        <f t="shared" si="277"/>
        <v>4.3379790940766558E-3</v>
      </c>
      <c r="BFH3" s="1">
        <f t="shared" si="278"/>
        <v>33.16066791071998</v>
      </c>
      <c r="BFI3" s="1"/>
      <c r="BFJ3" s="1"/>
      <c r="BFK3" s="2" t="s">
        <v>11</v>
      </c>
      <c r="BFL3" s="4" t="s">
        <v>150</v>
      </c>
      <c r="BFM3" s="4">
        <v>241</v>
      </c>
      <c r="BFN3" s="2">
        <v>2</v>
      </c>
      <c r="BFO3" s="1">
        <v>4.0000000000000001E-3</v>
      </c>
      <c r="BFP3" s="1">
        <f t="shared" ref="BFP3:BFP16" si="705">BFO3--0.017</f>
        <v>2.1000000000000001E-2</v>
      </c>
      <c r="BFQ3" s="1">
        <f t="shared" ref="BFQ3:BFQ16" si="706">(BFP3--0.0656)/0.0291</f>
        <v>2.9759450171821307</v>
      </c>
      <c r="BFR3" s="1">
        <f t="shared" si="279"/>
        <v>4.4639175257731962E-3</v>
      </c>
      <c r="BFS3" s="1">
        <f t="shared" si="280"/>
        <v>34.123374834870056</v>
      </c>
      <c r="BFT3" s="1"/>
      <c r="BFU3" s="1"/>
      <c r="BFV3" s="2" t="s">
        <v>11</v>
      </c>
      <c r="BFW3" s="4" t="s">
        <v>151</v>
      </c>
      <c r="BFX3" s="4">
        <v>243</v>
      </c>
      <c r="BFY3" s="2">
        <v>2</v>
      </c>
      <c r="BFZ3" s="1">
        <v>0.03</v>
      </c>
      <c r="BGA3" s="1">
        <f t="shared" ref="BGA3:BGA16" si="707">BFZ3-0.006</f>
        <v>2.4E-2</v>
      </c>
      <c r="BGB3" s="1">
        <f t="shared" ref="BGB3:BGB16" si="708">(BGA3--0.0365)/0.0289</f>
        <v>2.0934256055363321</v>
      </c>
      <c r="BGC3" s="1">
        <f t="shared" si="281"/>
        <v>3.1401384083044981E-3</v>
      </c>
      <c r="BGD3" s="1">
        <f t="shared" si="282"/>
        <v>24.004054582389887</v>
      </c>
      <c r="BGE3" s="1"/>
      <c r="BGF3" s="1"/>
      <c r="BGG3" s="2" t="s">
        <v>11</v>
      </c>
      <c r="BGH3" s="4" t="s">
        <v>152</v>
      </c>
      <c r="BGI3" s="4">
        <v>246</v>
      </c>
      <c r="BGJ3" s="2">
        <v>2</v>
      </c>
      <c r="BGK3" s="1">
        <v>3.2000000000000001E-2</v>
      </c>
      <c r="BGL3" s="1">
        <f t="shared" ref="BGL3:BGL16" si="709">BGK3-0.011</f>
        <v>2.1000000000000001E-2</v>
      </c>
      <c r="BGM3" s="1">
        <f t="shared" ref="BGM3:BGM16" si="710">(BGL3--0.0324)/0.0289</f>
        <v>1.8477508650519032</v>
      </c>
      <c r="BGN3" s="1">
        <f t="shared" si="283"/>
        <v>2.7716262975778548E-3</v>
      </c>
      <c r="BGO3" s="1">
        <f t="shared" si="284"/>
        <v>21.187049829745789</v>
      </c>
      <c r="BGP3" s="1"/>
      <c r="BGQ3" s="1"/>
      <c r="BGR3" s="2" t="s">
        <v>11</v>
      </c>
      <c r="BGS3" s="4" t="s">
        <v>153</v>
      </c>
      <c r="BGT3" s="4">
        <v>249</v>
      </c>
      <c r="BGU3" s="2">
        <v>2</v>
      </c>
      <c r="BGV3" s="1">
        <v>3.3000000000000002E-2</v>
      </c>
      <c r="BGW3" s="1">
        <f t="shared" ref="BGW3:BGW16" si="711">BGV3-0.009</f>
        <v>2.4E-2</v>
      </c>
      <c r="BGX3" s="1">
        <f t="shared" ref="BGX3:BGX16" si="712">(BGW3--0.0362)/0.0291</f>
        <v>2.06872852233677</v>
      </c>
      <c r="BGY3" s="1">
        <f t="shared" si="285"/>
        <v>3.1030927835051549E-3</v>
      </c>
      <c r="BGZ3" s="1">
        <f t="shared" si="286"/>
        <v>23.720867956803435</v>
      </c>
      <c r="BHA3" s="1"/>
      <c r="BHB3" s="1"/>
      <c r="BHC3" s="2" t="s">
        <v>11</v>
      </c>
      <c r="BHD3" s="4" t="s">
        <v>154</v>
      </c>
      <c r="BHE3" s="4">
        <v>253</v>
      </c>
      <c r="BHF3" s="2">
        <v>2</v>
      </c>
      <c r="BHG3" s="1">
        <v>3.3000000000000002E-2</v>
      </c>
      <c r="BHH3" s="1">
        <f t="shared" ref="BHH3:BHH16" si="713">BHG3-0.008</f>
        <v>2.5000000000000001E-2</v>
      </c>
      <c r="BHI3" s="1">
        <f t="shared" ref="BHI3:BHI16" si="714">(BHH3--0.0347)/0.0289</f>
        <v>2.0657439446366785</v>
      </c>
      <c r="BHJ3" s="1">
        <f t="shared" si="287"/>
        <v>3.0986159169550179E-3</v>
      </c>
      <c r="BHK3" s="1">
        <f t="shared" si="288"/>
        <v>23.686645596176472</v>
      </c>
      <c r="BHL3" s="1"/>
      <c r="BHM3" s="1"/>
      <c r="BHN3" s="2" t="s">
        <v>11</v>
      </c>
      <c r="BHO3" s="4" t="s">
        <v>155</v>
      </c>
      <c r="BHP3" s="4">
        <v>254</v>
      </c>
      <c r="BHQ3" s="2">
        <v>2</v>
      </c>
      <c r="BHR3" s="1">
        <v>2.5000000000000001E-2</v>
      </c>
      <c r="BHS3" s="1">
        <f t="shared" ref="BHS3:BHS16" si="715">BHR3-0.022</f>
        <v>3.0000000000000027E-3</v>
      </c>
      <c r="BHT3" s="1">
        <f t="shared" ref="BHT3:BHT16" si="716">(BHS3-0.0025)/0.0291</f>
        <v>1.7182130584192528E-2</v>
      </c>
      <c r="BHU3" s="1">
        <f t="shared" si="289"/>
        <v>2.5773195876288793E-5</v>
      </c>
      <c r="BHV3" s="1">
        <f t="shared" si="290"/>
        <v>0.19701717572095975</v>
      </c>
      <c r="BHW3" s="1"/>
      <c r="BHX3" s="1"/>
      <c r="BHY3" s="2" t="s">
        <v>11</v>
      </c>
      <c r="BHZ3" s="4" t="s">
        <v>156</v>
      </c>
      <c r="BIA3" s="4">
        <v>260</v>
      </c>
      <c r="BIB3" s="2">
        <v>2</v>
      </c>
      <c r="BIC3" s="1">
        <v>3.1E-2</v>
      </c>
      <c r="BID3" s="1">
        <f t="shared" ref="BID3:BID16" si="717">BIC3-0.031</f>
        <v>0</v>
      </c>
      <c r="BIE3" s="1">
        <f t="shared" ref="BIE3:BIE16" si="718">(BID3-0.0063)/0.0296</f>
        <v>-0.21283783783783783</v>
      </c>
      <c r="BIF3" s="1">
        <f t="shared" si="291"/>
        <v>-3.1925675675675673E-4</v>
      </c>
      <c r="BIG3" s="1">
        <f t="shared" si="292"/>
        <v>-2.4404837043867138</v>
      </c>
      <c r="BIH3" s="1"/>
      <c r="BII3" s="1"/>
      <c r="BIJ3" s="2" t="s">
        <v>11</v>
      </c>
      <c r="BIK3" s="4" t="s">
        <v>157</v>
      </c>
      <c r="BIL3" s="4">
        <v>267</v>
      </c>
      <c r="BIM3" s="2">
        <v>2</v>
      </c>
      <c r="BIN3" s="1">
        <v>2.7E-2</v>
      </c>
      <c r="BIO3" s="1">
        <f t="shared" ref="BIO3:BIO16" si="719">BIN3-0.031</f>
        <v>-4.0000000000000001E-3</v>
      </c>
      <c r="BIP3" s="1">
        <f t="shared" ref="BIP3:BIP16" si="720">(BIO3--0.0189)/0.03</f>
        <v>0.4966666666666667</v>
      </c>
      <c r="BIQ3" s="1">
        <f t="shared" si="293"/>
        <v>7.4500000000000011E-4</v>
      </c>
      <c r="BIR3" s="1">
        <f t="shared" si="294"/>
        <v>5.6949784813900344</v>
      </c>
      <c r="BIS3" s="1"/>
      <c r="BIT3" s="1"/>
      <c r="BIU3" s="2" t="s">
        <v>11</v>
      </c>
      <c r="BIV3" s="4" t="s">
        <v>158</v>
      </c>
      <c r="BIW3" s="4">
        <v>268</v>
      </c>
      <c r="BIX3" s="2">
        <v>2</v>
      </c>
      <c r="BIY3" s="1">
        <v>2.8000000000000001E-2</v>
      </c>
      <c r="BIZ3" s="1">
        <f t="shared" ref="BIZ3:BIZ16" si="721">BIY3-0.029</f>
        <v>-1.0000000000000009E-3</v>
      </c>
      <c r="BJA3" s="1">
        <f t="shared" ref="BJA3:BJA16" si="722">(BIZ3-0.0001)/0.0295</f>
        <v>-3.7288135593220376E-2</v>
      </c>
      <c r="BJB3" s="1">
        <f t="shared" si="295"/>
        <v>-5.5932203389830564E-5</v>
      </c>
      <c r="BJC3" s="1">
        <f t="shared" si="296"/>
        <v>-0.42756066405612853</v>
      </c>
      <c r="BJD3" s="1"/>
      <c r="BJE3" s="1"/>
      <c r="BJF3" s="2" t="s">
        <v>11</v>
      </c>
      <c r="BJG3" s="4" t="s">
        <v>159</v>
      </c>
      <c r="BJH3" s="4">
        <v>274</v>
      </c>
      <c r="BJI3" s="2">
        <v>2</v>
      </c>
      <c r="BJJ3" s="1">
        <v>1.4E-2</v>
      </c>
      <c r="BJK3" s="1">
        <f t="shared" ref="BJK3:BJK16" si="723">BJJ3-0.011</f>
        <v>3.0000000000000009E-3</v>
      </c>
      <c r="BJL3" s="1">
        <f t="shared" ref="BJL3:BJL16" si="724">(BJK3--0.0204)/0.0296</f>
        <v>0.79054054054054068</v>
      </c>
      <c r="BJM3" s="1">
        <f t="shared" si="297"/>
        <v>1.1858108108108111E-3</v>
      </c>
      <c r="BJN3" s="1">
        <f t="shared" si="298"/>
        <v>9.0646537591506533</v>
      </c>
      <c r="BJO3" s="1"/>
      <c r="BJP3" s="1"/>
      <c r="BJQ3" s="2" t="s">
        <v>11</v>
      </c>
      <c r="BJR3" s="4" t="s">
        <v>160</v>
      </c>
      <c r="BJS3" s="4">
        <v>281</v>
      </c>
      <c r="BJT3" s="2">
        <v>2</v>
      </c>
      <c r="BJU3" s="1">
        <v>2.9000000000000001E-2</v>
      </c>
      <c r="BJV3" s="1">
        <f t="shared" ref="BJV3:BJV16" si="725">BJU3-0.038</f>
        <v>-8.9999999999999976E-3</v>
      </c>
      <c r="BJW3" s="1">
        <f t="shared" ref="BJW3:BJW16" si="726">(BJV3--0.0068)/0.03</f>
        <v>-7.3333333333333264E-2</v>
      </c>
      <c r="BJX3" s="1">
        <f t="shared" si="299"/>
        <v>-1.099999999999999E-4</v>
      </c>
      <c r="BJY3" s="1">
        <f t="shared" si="300"/>
        <v>-0.84086930597705112</v>
      </c>
      <c r="BJZ3" s="1"/>
      <c r="BKA3" s="1"/>
      <c r="BKB3" s="2" t="s">
        <v>11</v>
      </c>
      <c r="BKC3" s="4" t="s">
        <v>161</v>
      </c>
      <c r="BKD3" s="4">
        <v>282</v>
      </c>
      <c r="BKE3" s="2">
        <v>2</v>
      </c>
      <c r="BKF3" s="1">
        <v>2.5000000000000001E-2</v>
      </c>
      <c r="BKG3" s="1">
        <f t="shared" ref="BKG3:BKG16" si="727">BKF3-0.021</f>
        <v>4.0000000000000001E-3</v>
      </c>
      <c r="BKH3" s="1">
        <f t="shared" ref="BKH3:BKH16" si="728">(BKG3-0.0014)/0.0276</f>
        <v>9.420289855072464E-2</v>
      </c>
      <c r="BKI3" s="1">
        <f t="shared" si="301"/>
        <v>1.4130434782608697E-4</v>
      </c>
      <c r="BKJ3" s="1">
        <f t="shared" si="302"/>
        <v>1.0801680808005609</v>
      </c>
      <c r="BKK3" s="1"/>
      <c r="BKL3" s="1"/>
      <c r="BKM3" s="2" t="s">
        <v>11</v>
      </c>
      <c r="BKN3" s="4" t="s">
        <v>162</v>
      </c>
      <c r="BKO3" s="4">
        <v>289</v>
      </c>
      <c r="BKP3" s="2">
        <v>2</v>
      </c>
      <c r="BKQ3" s="1">
        <v>2.7E-2</v>
      </c>
      <c r="BKR3" s="1">
        <f t="shared" ref="BKR3:BKR16" si="729">BKQ3-0.016</f>
        <v>1.0999999999999999E-2</v>
      </c>
      <c r="BKS3" s="1">
        <f t="shared" ref="BKS3:BKS16" si="730">(BKR3--0.002)/0.0278</f>
        <v>0.46762589928057552</v>
      </c>
      <c r="BKT3" s="1">
        <f t="shared" si="303"/>
        <v>7.0143884892086327E-4</v>
      </c>
      <c r="BKU3" s="1">
        <f t="shared" si="304"/>
        <v>5.3619854370675313</v>
      </c>
      <c r="BKV3" s="1"/>
      <c r="BKW3" s="1"/>
      <c r="BKX3" s="2" t="s">
        <v>11</v>
      </c>
      <c r="BKY3" s="4" t="s">
        <v>163</v>
      </c>
      <c r="BKZ3" s="4">
        <v>296</v>
      </c>
      <c r="BLA3" s="2">
        <v>2</v>
      </c>
      <c r="BLB3" s="1">
        <v>0.03</v>
      </c>
      <c r="BLC3" s="1">
        <f t="shared" ref="BLC3:BLC16" si="731">BLB3-0.02</f>
        <v>9.9999999999999985E-3</v>
      </c>
      <c r="BLD3" s="1">
        <f t="shared" ref="BLD3:BLD16" si="732">(BLC3-0.0056)/0.0276</f>
        <v>0.15942028985507242</v>
      </c>
      <c r="BLE3" s="1">
        <f t="shared" si="305"/>
        <v>2.3913043478260865E-4</v>
      </c>
      <c r="BLF3" s="1">
        <f t="shared" si="306"/>
        <v>1.8279767521240256</v>
      </c>
      <c r="BLG3" s="1"/>
      <c r="BLH3" s="1"/>
      <c r="BLI3" s="2" t="s">
        <v>11</v>
      </c>
      <c r="BLJ3" s="4" t="s">
        <v>164</v>
      </c>
      <c r="BLK3" s="4">
        <v>303</v>
      </c>
      <c r="BLL3" s="2">
        <v>2</v>
      </c>
      <c r="BLM3" s="1">
        <v>2.1000000000000001E-2</v>
      </c>
      <c r="BLN3" s="1">
        <f t="shared" ref="BLN3:BLN16" si="733">BLM3-0.011</f>
        <v>1.0000000000000002E-2</v>
      </c>
      <c r="BLO3" s="1">
        <f t="shared" ref="BLO3:BLO16" si="734">(BLN3--0.0067)/0.0295</f>
        <v>0.56610169491525442</v>
      </c>
      <c r="BLP3" s="1">
        <f t="shared" si="307"/>
        <v>8.4915254237288168E-4</v>
      </c>
      <c r="BLQ3" s="1">
        <f t="shared" si="308"/>
        <v>6.4911482633975837</v>
      </c>
      <c r="BLR3" s="1"/>
      <c r="BLS3" s="1"/>
      <c r="BLT3" s="2" t="s">
        <v>11</v>
      </c>
      <c r="BLU3" s="4" t="s">
        <v>165</v>
      </c>
      <c r="BLV3" s="4">
        <v>310</v>
      </c>
      <c r="BLW3" s="2">
        <v>2</v>
      </c>
      <c r="BLX3" s="1">
        <v>2.3E-2</v>
      </c>
      <c r="BLY3" s="1">
        <f t="shared" ref="BLY3:BLY16" si="735">BLX3-0.012</f>
        <v>1.0999999999999999E-2</v>
      </c>
      <c r="BLZ3" s="1">
        <f t="shared" ref="BLZ3:BLZ16" si="736">(BLY3--0.0112)/0.0293</f>
        <v>0.75767918088737196</v>
      </c>
      <c r="BMA3" s="1">
        <f t="shared" si="309"/>
        <v>1.136518771331058E-3</v>
      </c>
      <c r="BMB3" s="1">
        <f t="shared" si="310"/>
        <v>8.6878522770821682</v>
      </c>
      <c r="BMC3" s="1"/>
      <c r="BMD3" s="1"/>
      <c r="BME3" s="2" t="s">
        <v>11</v>
      </c>
      <c r="BMF3" s="4" t="s">
        <v>166</v>
      </c>
      <c r="BMG3" s="4">
        <v>311</v>
      </c>
      <c r="BMH3" s="2">
        <v>2</v>
      </c>
      <c r="BMI3" s="1">
        <v>0.02</v>
      </c>
      <c r="BMJ3" s="1">
        <f t="shared" ref="BMJ3:BMJ16" si="737">BMI3-0.01</f>
        <v>0.01</v>
      </c>
      <c r="BMK3" s="1">
        <f t="shared" ref="BMK3:BMK16" si="738">(BMJ3-0.0072)/0.0282</f>
        <v>9.929078014184399E-2</v>
      </c>
      <c r="BML3" s="1">
        <f t="shared" si="311"/>
        <v>1.4893617021276599E-4</v>
      </c>
      <c r="BMM3" s="1">
        <f t="shared" si="312"/>
        <v>1.1385077643789874</v>
      </c>
      <c r="BMN3" s="1"/>
      <c r="BMO3" s="1"/>
      <c r="BMP3" s="2" t="s">
        <v>11</v>
      </c>
      <c r="BMQ3" s="4" t="s">
        <v>167</v>
      </c>
      <c r="BMR3" s="4">
        <v>317</v>
      </c>
      <c r="BMS3" s="2">
        <v>2</v>
      </c>
      <c r="BMT3" s="1">
        <v>2.1000000000000001E-2</v>
      </c>
      <c r="BMU3" s="4">
        <f t="shared" si="313"/>
        <v>1.1000000000000001E-2</v>
      </c>
      <c r="BMV3" s="1">
        <f t="shared" ref="BMV3:BMV16" si="739">(BMU3-0.0016)/0.0282</f>
        <v>0.33333333333333337</v>
      </c>
      <c r="BMW3" s="1">
        <f t="shared" si="314"/>
        <v>5.0000000000000012E-4</v>
      </c>
      <c r="BMX3" s="1">
        <f t="shared" si="315"/>
        <v>3.8221332089866005</v>
      </c>
      <c r="BMY3" s="1"/>
      <c r="BMZ3" s="1"/>
      <c r="BNA3" s="2" t="s">
        <v>11</v>
      </c>
      <c r="BNB3" s="4" t="s">
        <v>168</v>
      </c>
      <c r="BNC3" s="4">
        <v>324</v>
      </c>
      <c r="BND3" s="2">
        <v>2</v>
      </c>
      <c r="BNE3" s="1">
        <v>2.5999999999999999E-2</v>
      </c>
      <c r="BNF3" s="1">
        <f t="shared" ref="BNF3:BNF16" si="740">BNE3-0.013</f>
        <v>1.2999999999999999E-2</v>
      </c>
      <c r="BNG3" s="1">
        <f t="shared" ref="BNG3:BNG16" si="741">(BNF3-0.0026)/0.028</f>
        <v>0.37142857142857139</v>
      </c>
      <c r="BNH3" s="1">
        <f t="shared" si="316"/>
        <v>5.5714285714285707E-4</v>
      </c>
      <c r="BNI3" s="1">
        <f t="shared" si="317"/>
        <v>4.2589484328707821</v>
      </c>
      <c r="BNJ3" s="1"/>
      <c r="BNK3" s="1"/>
      <c r="BNL3" s="2" t="s">
        <v>11</v>
      </c>
      <c r="BNM3" s="4" t="s">
        <v>169</v>
      </c>
      <c r="BNN3" s="4">
        <v>325</v>
      </c>
      <c r="BNO3" s="2">
        <v>2</v>
      </c>
      <c r="BNP3" s="1">
        <v>1.7999999999999999E-2</v>
      </c>
      <c r="BNQ3" s="1">
        <f t="shared" ref="BNQ3:BNQ16" si="742">BNP3-0.019</f>
        <v>-1.0000000000000009E-3</v>
      </c>
      <c r="BNR3" s="1">
        <f t="shared" ref="BNR3:BNR16" si="743">(BNQ3--0.0027)/0.0286</f>
        <v>5.9440559440559412E-2</v>
      </c>
      <c r="BNS3" s="1">
        <f t="shared" si="318"/>
        <v>8.9160839160839117E-5</v>
      </c>
      <c r="BNT3" s="1">
        <f t="shared" si="319"/>
        <v>0.68156920859551218</v>
      </c>
      <c r="BNU3" s="1"/>
      <c r="BNV3" s="1"/>
      <c r="BNW3" s="2" t="s">
        <v>11</v>
      </c>
      <c r="BNX3" s="4" t="s">
        <v>170</v>
      </c>
      <c r="BNY3" s="4">
        <v>338</v>
      </c>
      <c r="BNZ3" s="2">
        <v>2</v>
      </c>
      <c r="BOA3" s="1">
        <v>2.4E-2</v>
      </c>
      <c r="BOB3" s="1">
        <f t="shared" ref="BOB3:BOB16" si="744">BOA3-0.01</f>
        <v>1.4E-2</v>
      </c>
      <c r="BOC3" s="1">
        <f t="shared" ref="BOC3:BOC16" si="745">(BOB3--0.0045)/0.0312</f>
        <v>0.59294871794871795</v>
      </c>
      <c r="BOD3" s="1">
        <f t="shared" si="320"/>
        <v>8.8942307692307693E-4</v>
      </c>
      <c r="BOE3" s="1">
        <f t="shared" si="321"/>
        <v>6.7989869582934706</v>
      </c>
      <c r="BOF3" s="1"/>
      <c r="BOG3" s="1"/>
      <c r="BOH3" s="2" t="s">
        <v>11</v>
      </c>
      <c r="BOI3" s="4" t="s">
        <v>171</v>
      </c>
      <c r="BOJ3" s="4">
        <v>339</v>
      </c>
      <c r="BOK3" s="2">
        <v>2</v>
      </c>
      <c r="BOL3" s="1">
        <v>2.1000000000000001E-2</v>
      </c>
      <c r="BOM3" s="1">
        <f t="shared" ref="BOM3:BOM16" si="746">BOL3-0.005</f>
        <v>1.6E-2</v>
      </c>
      <c r="BON3" s="1">
        <f t="shared" ref="BON3:BON16" si="747">(BOM3--0.0038)/0.0307</f>
        <v>0.64495114006514664</v>
      </c>
      <c r="BOO3" s="1">
        <f t="shared" si="322"/>
        <v>9.6742671009771995E-4</v>
      </c>
      <c r="BOP3" s="1">
        <f t="shared" si="323"/>
        <v>7.3952675118502942</v>
      </c>
      <c r="BOQ3" s="1"/>
      <c r="BOR3" s="1"/>
      <c r="BOS3" s="2" t="s">
        <v>11</v>
      </c>
      <c r="BOT3" s="4" t="s">
        <v>172</v>
      </c>
      <c r="BOU3" s="4">
        <v>345</v>
      </c>
      <c r="BOV3" s="2">
        <v>2</v>
      </c>
      <c r="BOW3" s="1">
        <v>2.8000000000000001E-2</v>
      </c>
      <c r="BOX3" s="1">
        <f t="shared" ref="BOX3:BOX16" si="748">BOW3-0.007</f>
        <v>2.1000000000000001E-2</v>
      </c>
      <c r="BOY3" s="1">
        <f t="shared" ref="BOY3:BOY16" si="749">(BOX3--0.0063)/0.0311</f>
        <v>0.87781350482315124</v>
      </c>
      <c r="BOZ3" s="1">
        <f t="shared" si="324"/>
        <v>1.316720257234727E-3</v>
      </c>
      <c r="BPA3" s="1">
        <f t="shared" si="325"/>
        <v>10.065360444244455</v>
      </c>
      <c r="BPB3" s="1"/>
      <c r="BPC3" s="1"/>
      <c r="BPD3" s="2" t="s">
        <v>11</v>
      </c>
      <c r="BPE3" s="4" t="s">
        <v>173</v>
      </c>
      <c r="BPF3" s="4">
        <v>352</v>
      </c>
      <c r="BPG3" s="2">
        <v>2</v>
      </c>
      <c r="BPH3" s="1">
        <v>2.1999999999999999E-2</v>
      </c>
      <c r="BPI3" s="1">
        <f t="shared" ref="BPI3:BPI16" si="750">BPH3-0.009</f>
        <v>1.2999999999999999E-2</v>
      </c>
      <c r="BPJ3" s="1">
        <f t="shared" ref="BPJ3:BPJ16" si="751">(BPI3--0.0032)/0.0312</f>
        <v>0.51923076923076927</v>
      </c>
      <c r="BPK3" s="1">
        <f t="shared" si="326"/>
        <v>7.7884615384615395E-4</v>
      </c>
      <c r="BPL3" s="1">
        <f t="shared" si="327"/>
        <v>5.9537074986137419</v>
      </c>
      <c r="BPM3" s="1"/>
      <c r="BPN3" s="1"/>
      <c r="BPO3" s="2" t="s">
        <v>11</v>
      </c>
      <c r="BPP3" s="4" t="s">
        <v>174</v>
      </c>
      <c r="BPQ3" s="4">
        <v>353</v>
      </c>
      <c r="BPR3" s="2">
        <v>2</v>
      </c>
      <c r="BPS3" s="1">
        <v>1.6E-2</v>
      </c>
      <c r="BPT3" s="1">
        <f t="shared" ref="BPT3:BPT16" si="752">BPS3-0.009</f>
        <v>7.000000000000001E-3</v>
      </c>
      <c r="BPU3" s="1">
        <f t="shared" ref="BPU3:BPU16" si="753">(BPT3-0.0005)/0.03</f>
        <v>0.2166666666666667</v>
      </c>
      <c r="BPV3" s="1">
        <f t="shared" si="328"/>
        <v>3.2500000000000004E-4</v>
      </c>
      <c r="BPW3" s="1">
        <f t="shared" si="329"/>
        <v>2.4843865858412899</v>
      </c>
      <c r="BPX3" s="1"/>
      <c r="BPY3" s="1"/>
      <c r="BPZ3" s="2" t="s">
        <v>11</v>
      </c>
      <c r="BQA3" s="4" t="s">
        <v>175</v>
      </c>
      <c r="BQB3" s="4">
        <v>358</v>
      </c>
      <c r="BQC3" s="2">
        <v>2</v>
      </c>
      <c r="BQD3" s="1">
        <v>1.7000000000000001E-2</v>
      </c>
      <c r="BQE3" s="1">
        <f t="shared" ref="BQE3:BQE16" si="754">BQD3-0.01</f>
        <v>7.000000000000001E-3</v>
      </c>
      <c r="BQF3" s="1">
        <f t="shared" ref="BQF3:BQF16" si="755">(BQE3-0.0007)/0.0296</f>
        <v>0.21283783783783786</v>
      </c>
      <c r="BQG3" s="1">
        <f t="shared" si="330"/>
        <v>3.1925675675675678E-4</v>
      </c>
      <c r="BQH3" s="1">
        <f t="shared" si="331"/>
        <v>2.4404837043867142</v>
      </c>
      <c r="BQI3" s="1"/>
      <c r="BQJ3" s="1"/>
      <c r="BQK3" s="2" t="s">
        <v>11</v>
      </c>
      <c r="BQL3" s="4" t="s">
        <v>176</v>
      </c>
      <c r="BQM3" s="4">
        <v>366</v>
      </c>
      <c r="BQN3" s="2">
        <v>2</v>
      </c>
      <c r="BQO3" s="1">
        <v>1.7000000000000001E-2</v>
      </c>
      <c r="BQP3" s="1">
        <f t="shared" ref="BQP3:BQP16" si="756">BQO3-0.011</f>
        <v>6.0000000000000019E-3</v>
      </c>
      <c r="BQQ3" s="1">
        <f t="shared" ref="BQQ3:BQQ16" si="757">(BQP3--0.0057)/0.0299</f>
        <v>0.39130434782608703</v>
      </c>
      <c r="BQR3" s="1">
        <f t="shared" si="332"/>
        <v>5.8695652173913055E-4</v>
      </c>
      <c r="BQS3" s="1">
        <f t="shared" si="333"/>
        <v>4.4868520279407917</v>
      </c>
      <c r="BQT3" s="1"/>
      <c r="BQU3" s="1"/>
      <c r="BQV3" s="2" t="s">
        <v>11</v>
      </c>
      <c r="BQW3" s="4" t="s">
        <v>177</v>
      </c>
      <c r="BQX3" s="4">
        <v>367</v>
      </c>
      <c r="BQY3" s="2">
        <v>2</v>
      </c>
      <c r="BQZ3" s="1">
        <v>2.7E-2</v>
      </c>
      <c r="BRA3" s="1">
        <f t="shared" ref="BRA3:BRA16" si="758">BQZ3-0.021</f>
        <v>5.9999999999999984E-3</v>
      </c>
      <c r="BRB3" s="1">
        <f t="shared" ref="BRB3:BRB16" si="759">(BRA3-0.0223)/0.0297</f>
        <v>-0.54882154882154888</v>
      </c>
      <c r="BRC3" s="1">
        <f t="shared" si="334"/>
        <v>-8.2323232323232331E-4</v>
      </c>
      <c r="BRD3" s="1">
        <f t="shared" si="335"/>
        <v>-6.2930072026749064</v>
      </c>
      <c r="BRE3" s="1"/>
      <c r="BRF3" s="1"/>
      <c r="BRG3" s="2" t="s">
        <v>11</v>
      </c>
      <c r="BRH3" s="4" t="s">
        <v>178</v>
      </c>
      <c r="BRI3" s="4">
        <v>373</v>
      </c>
      <c r="BRJ3" s="2">
        <v>2</v>
      </c>
      <c r="BRK3" s="1">
        <v>2.5000000000000001E-2</v>
      </c>
      <c r="BRL3" s="1">
        <f t="shared" ref="BRL3:BRL16" si="760">BRK3-0.022</f>
        <v>3.0000000000000027E-3</v>
      </c>
      <c r="BRM3" s="1">
        <f t="shared" ref="BRM3:BRM16" si="761">(BRL3-0.0134)/0.0295</f>
        <v>-0.35254237288135587</v>
      </c>
      <c r="BRN3" s="1">
        <f t="shared" si="336"/>
        <v>-5.2881355932203383E-4</v>
      </c>
      <c r="BRO3" s="1">
        <f t="shared" si="337"/>
        <v>-4.0423917328943011</v>
      </c>
      <c r="BRP3" s="1"/>
      <c r="BRQ3" s="1"/>
      <c r="BRR3" s="2" t="s">
        <v>11</v>
      </c>
      <c r="BRS3" s="1" t="s">
        <v>179</v>
      </c>
      <c r="BRT3" s="1">
        <v>380</v>
      </c>
      <c r="BRU3" s="2">
        <v>2</v>
      </c>
      <c r="BRV3" s="1">
        <v>2.9000000000000001E-2</v>
      </c>
      <c r="BRW3" s="1">
        <f t="shared" ref="BRW3:BRW16" si="762">BRV3-0.03</f>
        <v>-9.9999999999999742E-4</v>
      </c>
      <c r="BRX3" s="1">
        <f t="shared" ref="BRX3:BRX16" si="763">(BRW3-0.013)/0.0298</f>
        <v>-0.46979865771812068</v>
      </c>
      <c r="BRY3" s="1">
        <f t="shared" si="338"/>
        <v>-7.0469798657718107E-4</v>
      </c>
      <c r="BRZ3" s="1">
        <f t="shared" si="339"/>
        <v>-5.386899153605273</v>
      </c>
      <c r="BSA3" s="1"/>
      <c r="BSB3" s="1"/>
      <c r="BSC3" s="2" t="s">
        <v>11</v>
      </c>
      <c r="BSD3" s="1" t="s">
        <v>180</v>
      </c>
      <c r="BSE3" s="1">
        <v>394</v>
      </c>
      <c r="BSF3" s="2">
        <v>2</v>
      </c>
      <c r="BSG3" s="1">
        <v>1.4E-2</v>
      </c>
      <c r="BSH3" s="1">
        <f t="shared" ref="BSH3:BSH16" si="764">BSG3-0.012</f>
        <v>2E-3</v>
      </c>
      <c r="BSI3" s="1">
        <f t="shared" ref="BSI3:BSI16" si="765">(BSH3-0.0125)/0.0282</f>
        <v>-0.37234042553191493</v>
      </c>
      <c r="BSJ3" s="1">
        <f t="shared" si="340"/>
        <v>-5.5851063829787237E-4</v>
      </c>
      <c r="BSK3" s="1">
        <f t="shared" si="341"/>
        <v>-4.2694041164212013</v>
      </c>
      <c r="BSL3" s="1"/>
      <c r="BSM3" s="1"/>
      <c r="BSN3" s="1" t="s">
        <v>11</v>
      </c>
      <c r="BSO3" s="1" t="s">
        <v>181</v>
      </c>
      <c r="BSP3" s="1">
        <v>395</v>
      </c>
      <c r="BSQ3" s="2">
        <v>2</v>
      </c>
      <c r="BSR3" s="1">
        <v>1.2E-2</v>
      </c>
      <c r="BSS3" s="1">
        <f t="shared" ref="BSS3:BSS16" si="766">BSR3-0.01</f>
        <v>2E-3</v>
      </c>
      <c r="BST3" s="1">
        <f t="shared" ref="BST3:BST16" si="767">(BSS3--0.0007)/0.0289</f>
        <v>9.3425605536332196E-2</v>
      </c>
      <c r="BSU3" s="1">
        <f t="shared" si="342"/>
        <v>1.401384083044983E-4</v>
      </c>
      <c r="BSV3" s="1">
        <f t="shared" si="343"/>
        <v>1.0712553284702928</v>
      </c>
      <c r="BSW3" s="1"/>
      <c r="BSX3" s="1"/>
      <c r="BSY3" s="1" t="s">
        <v>11</v>
      </c>
      <c r="BSZ3" s="1" t="s">
        <v>182</v>
      </c>
      <c r="BTA3" s="1">
        <v>401</v>
      </c>
      <c r="BTB3" s="1">
        <v>2</v>
      </c>
      <c r="BTC3" s="1">
        <v>1.4E-2</v>
      </c>
      <c r="BTD3" s="1">
        <f t="shared" ref="BTD3:BTD16" si="768">BTC3-0.012</f>
        <v>2E-3</v>
      </c>
      <c r="BTE3" s="1">
        <f t="shared" ref="BTE3:BTE16" si="769">(BTD3--0.0035)/0.0286</f>
        <v>0.19230769230769229</v>
      </c>
      <c r="BTF3" s="1">
        <f t="shared" si="344"/>
        <v>2.8846153846153843E-4</v>
      </c>
      <c r="BTG3" s="1">
        <f t="shared" si="345"/>
        <v>2.2050768513384225</v>
      </c>
      <c r="BTH3" s="1"/>
      <c r="BTI3" s="1"/>
      <c r="BTJ3" s="1" t="s">
        <v>11</v>
      </c>
      <c r="BTK3" s="1" t="s">
        <v>183</v>
      </c>
      <c r="BTL3" s="1">
        <v>408</v>
      </c>
      <c r="BTM3" s="1">
        <v>2</v>
      </c>
      <c r="BTN3" s="1">
        <v>0.02</v>
      </c>
      <c r="BTO3" s="1">
        <f t="shared" ref="BTO3:BTO16" si="770">BTN3-0.012</f>
        <v>8.0000000000000002E-3</v>
      </c>
      <c r="BTP3" s="5">
        <f t="shared" ref="BTP3:BTP16" si="771">(BTO3--0.0075)/0.0287</f>
        <v>0.54006968641114983</v>
      </c>
      <c r="BTQ3" s="1">
        <f t="shared" si="346"/>
        <v>8.1010452961672479E-4</v>
      </c>
      <c r="BTR3" s="1">
        <f t="shared" si="347"/>
        <v>6.192654850797104</v>
      </c>
      <c r="BTS3" s="1"/>
      <c r="BTT3" s="1"/>
      <c r="BTU3" s="1" t="s">
        <v>11</v>
      </c>
      <c r="BTV3" s="1" t="s">
        <v>184</v>
      </c>
      <c r="BTW3" s="1">
        <v>409</v>
      </c>
      <c r="BTX3" s="1">
        <v>2</v>
      </c>
      <c r="BTY3" s="1">
        <v>2.1000000000000001E-2</v>
      </c>
      <c r="BTZ3" s="1">
        <f t="shared" ref="BTZ3:BTZ16" si="772">BTY3-0.01</f>
        <v>1.1000000000000001E-2</v>
      </c>
      <c r="BUA3" s="1">
        <f t="shared" ref="BUA3:BUA16" si="773">(BTZ3--0.0029)/0.0289</f>
        <v>0.48096885813148793</v>
      </c>
      <c r="BUB3" s="1">
        <f t="shared" si="348"/>
        <v>7.2145328719723186E-4</v>
      </c>
      <c r="BUC3" s="1">
        <f t="shared" si="349"/>
        <v>5.5149811354581733</v>
      </c>
      <c r="BUD3" s="1"/>
      <c r="BUE3" s="1"/>
      <c r="BUF3" s="1" t="s">
        <v>11</v>
      </c>
      <c r="BUG3" s="1" t="s">
        <v>185</v>
      </c>
      <c r="BUH3" s="1">
        <v>415</v>
      </c>
      <c r="BUI3" s="1">
        <v>2</v>
      </c>
      <c r="BUJ3" s="1">
        <v>1.7000000000000001E-2</v>
      </c>
      <c r="BUK3" s="1">
        <f t="shared" ref="BUK3:BUK16" si="774">BUJ3-0.013</f>
        <v>4.0000000000000018E-3</v>
      </c>
      <c r="BUL3" s="1">
        <f t="shared" ref="BUL3:BUL16" si="775">(BUK3--0.0045)/0.0287</f>
        <v>0.29616724738675959</v>
      </c>
      <c r="BUM3" s="1">
        <f t="shared" si="350"/>
        <v>4.4425087108013937E-4</v>
      </c>
      <c r="BUN3" s="1">
        <f t="shared" si="351"/>
        <v>3.3959720149532502</v>
      </c>
      <c r="BUO3" s="1"/>
      <c r="BUP3" s="1"/>
      <c r="BUQ3" s="1" t="s">
        <v>11</v>
      </c>
      <c r="BUR3" s="1" t="s">
        <v>186</v>
      </c>
      <c r="BUS3" s="1">
        <v>422</v>
      </c>
      <c r="BUT3" s="1">
        <v>2</v>
      </c>
      <c r="BUU3" s="1">
        <v>0.02</v>
      </c>
      <c r="BUV3" s="1">
        <f t="shared" ref="BUV3:BUV16" si="776">BUU3-0.015</f>
        <v>5.000000000000001E-3</v>
      </c>
      <c r="BUW3" s="1">
        <f t="shared" ref="BUW3:BUW16" si="777">(BUV3--0.0034)/0.0285</f>
        <v>0.29473684210526319</v>
      </c>
      <c r="BUX3" s="1">
        <f t="shared" si="352"/>
        <v>4.4210526315789476E-4</v>
      </c>
      <c r="BUY3" s="1">
        <f t="shared" si="353"/>
        <v>3.3795704163670988</v>
      </c>
      <c r="BUZ3" s="1"/>
      <c r="BVA3" s="1"/>
      <c r="BVB3" s="1" t="s">
        <v>11</v>
      </c>
      <c r="BVC3" s="1" t="s">
        <v>187</v>
      </c>
      <c r="BVD3" s="1">
        <v>423</v>
      </c>
      <c r="BVE3" s="1">
        <v>2</v>
      </c>
      <c r="BVF3" s="1">
        <v>2.1999999999999999E-2</v>
      </c>
      <c r="BVG3" s="1">
        <f t="shared" ref="BVG3:BVG16" si="778">BVF3-0.01</f>
        <v>1.1999999999999999E-2</v>
      </c>
      <c r="BVH3" s="1">
        <f t="shared" ref="BVH3:BVH16" si="779">(BVG3-0.0275)/0.0293</f>
        <v>-0.52901023890784993</v>
      </c>
      <c r="BVI3" s="1">
        <f t="shared" si="354"/>
        <v>-7.9351535836177489E-4</v>
      </c>
      <c r="BVJ3" s="1">
        <f t="shared" si="355"/>
        <v>-6.0658428060708838</v>
      </c>
      <c r="BVK3" s="1"/>
      <c r="BVL3" s="1"/>
      <c r="BVM3" s="1" t="s">
        <v>11</v>
      </c>
      <c r="BVN3" s="1" t="s">
        <v>188</v>
      </c>
      <c r="BVO3" s="1">
        <v>436</v>
      </c>
      <c r="BVP3" s="1">
        <v>2</v>
      </c>
      <c r="BVQ3" s="1">
        <v>1.6E-2</v>
      </c>
      <c r="BVR3" s="1">
        <f t="shared" ref="BVR3:BVR16" si="780">BVQ3-0.012</f>
        <v>4.0000000000000001E-3</v>
      </c>
      <c r="BVS3" s="1">
        <f t="shared" ref="BVS3:BVS16" si="781">(BVR3-0.019)/0.0293</f>
        <v>-0.51194539249146753</v>
      </c>
      <c r="BVT3" s="1">
        <f t="shared" si="356"/>
        <v>-7.6791808873720132E-4</v>
      </c>
      <c r="BVU3" s="1">
        <f t="shared" si="357"/>
        <v>-5.8701704574879514</v>
      </c>
      <c r="BVV3" s="1"/>
      <c r="BVW3" s="1"/>
      <c r="BVX3" s="1" t="s">
        <v>11</v>
      </c>
      <c r="BVY3" s="1" t="s">
        <v>189</v>
      </c>
      <c r="BVZ3" s="1">
        <v>437</v>
      </c>
      <c r="BWA3" s="1">
        <v>2</v>
      </c>
      <c r="BWB3" s="1">
        <v>4.0000000000000001E-3</v>
      </c>
      <c r="BWC3" s="1">
        <f t="shared" ref="BWC3:BWC16" si="782">BWB3-0.005</f>
        <v>-1E-3</v>
      </c>
      <c r="BWD3" s="1">
        <f t="shared" ref="BWD3:BWD16" si="783">(BWC3-0.0209)/0.0263</f>
        <v>-0.83269961977186313</v>
      </c>
      <c r="BWE3" s="1">
        <f t="shared" si="358"/>
        <v>-1.2490494296577947E-3</v>
      </c>
      <c r="BWF3" s="1">
        <f t="shared" si="359"/>
        <v>-9.5480666095216566</v>
      </c>
      <c r="BWG3" s="1"/>
      <c r="BWH3" s="1"/>
      <c r="BWI3" s="1" t="s">
        <v>11</v>
      </c>
      <c r="BWJ3" s="1" t="s">
        <v>190</v>
      </c>
      <c r="BWK3" s="1">
        <v>443</v>
      </c>
      <c r="BWL3" s="1">
        <v>2</v>
      </c>
      <c r="BWM3" s="1">
        <v>0.01</v>
      </c>
      <c r="BWN3" s="1">
        <f t="shared" ref="BWN3:BWN16" si="784">BWM3-0.01</f>
        <v>0</v>
      </c>
      <c r="BWO3" s="1">
        <f t="shared" ref="BWO3:BWO16" si="785">(BWN3-0.0216)/0.0264</f>
        <v>-0.81818181818181823</v>
      </c>
      <c r="BWP3" s="1">
        <f t="shared" si="360"/>
        <v>-1.2272727272727275E-3</v>
      </c>
      <c r="BWQ3" s="1">
        <f t="shared" si="361"/>
        <v>-9.3815996947852902</v>
      </c>
      <c r="BWR3" s="1"/>
      <c r="BWS3" s="1"/>
      <c r="BWT3" s="1" t="s">
        <v>11</v>
      </c>
      <c r="BWU3" s="1" t="s">
        <v>191</v>
      </c>
      <c r="BWV3" s="1">
        <v>450</v>
      </c>
      <c r="BWW3" s="1">
        <v>2</v>
      </c>
      <c r="BWX3" s="1">
        <v>8.9999999999999993E-3</v>
      </c>
      <c r="BWY3" s="1">
        <f t="shared" ref="BWY3:BWY16" si="786">BWX3-0.004</f>
        <v>4.9999999999999992E-3</v>
      </c>
      <c r="BWZ3" s="1">
        <f t="shared" ref="BWZ3:BWZ16" si="787">(BWY3-0.0126)/0.0264</f>
        <v>-0.2878787878787879</v>
      </c>
      <c r="BXA3" s="1">
        <f t="shared" si="362"/>
        <v>-4.3181818181818187E-4</v>
      </c>
      <c r="BXB3" s="1">
        <f t="shared" si="363"/>
        <v>-3.3009332259429724</v>
      </c>
      <c r="BXC3" s="1"/>
      <c r="BXD3" s="1"/>
      <c r="BXE3" s="1" t="s">
        <v>11</v>
      </c>
      <c r="BXF3" s="1" t="s">
        <v>192</v>
      </c>
      <c r="BXG3" s="1">
        <v>451</v>
      </c>
      <c r="BXH3" s="1">
        <v>2</v>
      </c>
      <c r="BXI3" s="1">
        <v>4.0000000000000001E-3</v>
      </c>
      <c r="BXJ3" s="1">
        <f t="shared" ref="BXJ3:BXJ16" si="788">BXI3--0.003</f>
        <v>7.0000000000000001E-3</v>
      </c>
      <c r="BXK3" s="1">
        <f t="shared" ref="BXK3:BXK16" si="789">(BXJ3--0.0128)/0.0265</f>
        <v>0.74716981132075477</v>
      </c>
      <c r="BXL3" s="1">
        <f t="shared" si="364"/>
        <v>1.1207547169811321E-3</v>
      </c>
      <c r="BXM3" s="1">
        <f t="shared" si="365"/>
        <v>8.5673476458039257</v>
      </c>
      <c r="BXN3" s="1"/>
      <c r="BXO3" s="1"/>
      <c r="BXP3" s="1" t="s">
        <v>11</v>
      </c>
      <c r="BXQ3" s="1" t="s">
        <v>193</v>
      </c>
      <c r="BXR3" s="1">
        <v>464</v>
      </c>
      <c r="BXS3" s="1">
        <v>2</v>
      </c>
      <c r="BXT3" s="1">
        <v>0.01</v>
      </c>
      <c r="BXU3" s="1">
        <f t="shared" ref="BXU3:BXU16" si="790">BXT3-0.004</f>
        <v>6.0000000000000001E-3</v>
      </c>
      <c r="BXV3" s="1">
        <f t="shared" ref="BXV3:BXV16" si="791">(BXU3--0.0219)/0.0272</f>
        <v>1.0257352941176472</v>
      </c>
      <c r="BXW3" s="1">
        <f t="shared" si="366"/>
        <v>1.5386029411764708E-3</v>
      </c>
      <c r="BXX3" s="1">
        <f t="shared" si="367"/>
        <v>11.761490793830088</v>
      </c>
      <c r="BXY3" s="1"/>
      <c r="BXZ3" s="1"/>
      <c r="BYA3" s="1" t="s">
        <v>11</v>
      </c>
      <c r="BYB3" s="1" t="s">
        <v>194</v>
      </c>
      <c r="BYC3" s="1">
        <v>465</v>
      </c>
      <c r="BYD3" s="1">
        <v>2</v>
      </c>
      <c r="BYE3" s="1">
        <v>2.1000000000000001E-2</v>
      </c>
      <c r="BYF3" s="1">
        <f t="shared" ref="BYF3:BYF16" si="792">BYE3-0.005</f>
        <v>1.6E-2</v>
      </c>
      <c r="BYG3" s="1">
        <f t="shared" ref="BYG3:BYG16" si="793">(BYF3-0.0044)/0.0267</f>
        <v>0.43445692883895126</v>
      </c>
      <c r="BYH3" s="1">
        <f t="shared" si="368"/>
        <v>6.5168539325842695E-4</v>
      </c>
      <c r="BYI3" s="1">
        <f t="shared" si="369"/>
        <v>4.981656766769051</v>
      </c>
      <c r="BYJ3" s="1"/>
      <c r="BYK3" s="1"/>
      <c r="BYL3" s="1" t="s">
        <v>11</v>
      </c>
      <c r="BYM3" s="1" t="s">
        <v>195</v>
      </c>
      <c r="BYN3" s="1">
        <v>479</v>
      </c>
      <c r="BYO3" s="1">
        <v>2</v>
      </c>
      <c r="BYP3" s="1">
        <v>1.6E-2</v>
      </c>
      <c r="BYQ3" s="1">
        <f t="shared" ref="BYQ3:BYQ16" si="794">BYP3-0.011</f>
        <v>5.000000000000001E-3</v>
      </c>
      <c r="BYR3" s="1">
        <f t="shared" ref="BYR3:BYR16" si="795">(BYQ3--0.0047)/0.0271</f>
        <v>0.35793357933579339</v>
      </c>
      <c r="BYS3" s="1">
        <f t="shared" si="370"/>
        <v>5.3690036900369011E-4</v>
      </c>
      <c r="BYT3" s="1">
        <f t="shared" si="371"/>
        <v>4.1042094605723269</v>
      </c>
      <c r="BYU3" s="1"/>
      <c r="BYV3" s="1"/>
      <c r="BYW3" s="1" t="s">
        <v>11</v>
      </c>
      <c r="BYX3" s="1" t="s">
        <v>196</v>
      </c>
      <c r="BYY3" s="1">
        <v>480</v>
      </c>
      <c r="BYZ3" s="1">
        <v>2</v>
      </c>
      <c r="BZA3" s="1">
        <v>1.4E-2</v>
      </c>
      <c r="BZB3" s="1">
        <f t="shared" ref="BZB3:BZB16" si="796">BZA3-0.013</f>
        <v>1.0000000000000009E-3</v>
      </c>
      <c r="BZC3" s="1">
        <f t="shared" ref="BZC3:BZC16" si="797">(BZB3--0.0108)/0.0267</f>
        <v>0.44194756554307119</v>
      </c>
      <c r="BZD3" s="1">
        <f t="shared" si="372"/>
        <v>6.6292134831460678E-4</v>
      </c>
      <c r="BZE3" s="1">
        <f t="shared" si="373"/>
        <v>5.0675474006788628</v>
      </c>
      <c r="BZF3" s="1"/>
      <c r="BZG3" s="1"/>
      <c r="BZH3" s="1" t="s">
        <v>11</v>
      </c>
      <c r="BZI3" s="1" t="s">
        <v>197</v>
      </c>
      <c r="BZJ3" s="1">
        <v>494</v>
      </c>
      <c r="BZK3" s="1">
        <v>2</v>
      </c>
      <c r="BZL3" s="1">
        <v>1.7999999999999999E-2</v>
      </c>
      <c r="BZM3" s="1">
        <f t="shared" ref="BZM3:BZM16" si="798">BZL3-0.015</f>
        <v>2.9999999999999992E-3</v>
      </c>
      <c r="BZN3" s="1">
        <f t="shared" ref="BZN3:BZN16" si="799">(BZM3--0.02)/0.0272</f>
        <v>0.84558823529411764</v>
      </c>
      <c r="BZO3" s="1">
        <f t="shared" si="374"/>
        <v>1.2683823529411765E-3</v>
      </c>
      <c r="BZP3" s="1">
        <f t="shared" si="375"/>
        <v>9.6958526257380644</v>
      </c>
      <c r="BZQ3" s="1"/>
      <c r="BZR3" s="1"/>
      <c r="BZS3" s="1" t="s">
        <v>11</v>
      </c>
      <c r="BZT3" s="1" t="s">
        <v>198</v>
      </c>
      <c r="BZU3" s="1">
        <v>495</v>
      </c>
      <c r="BZV3" s="1">
        <v>2</v>
      </c>
      <c r="BZW3" s="1">
        <v>1.4E-2</v>
      </c>
      <c r="BZX3" s="1">
        <f t="shared" ref="BZX3:BZX16" si="800">BZW3-0.014</f>
        <v>0</v>
      </c>
      <c r="BZY3" s="1">
        <f t="shared" ref="BZY3:BZY16" si="801">(BZX3--0.0106)/0.0271</f>
        <v>0.39114391143911442</v>
      </c>
      <c r="BZZ3" s="1">
        <f t="shared" si="376"/>
        <v>5.8671586715867161E-4</v>
      </c>
      <c r="CAA3" s="1">
        <f t="shared" si="377"/>
        <v>4.4850124002130576</v>
      </c>
      <c r="CAB3" s="1"/>
      <c r="CAC3" s="1"/>
      <c r="CAD3" s="1" t="s">
        <v>11</v>
      </c>
      <c r="CAE3" s="1" t="s">
        <v>199</v>
      </c>
      <c r="CAF3" s="1">
        <v>501</v>
      </c>
      <c r="CAG3" s="1">
        <v>2</v>
      </c>
      <c r="CAH3" s="1">
        <v>1.4999999999999999E-2</v>
      </c>
      <c r="CAI3" s="1">
        <f t="shared" ref="CAI3:CAI16" si="802">CAH3-0.017</f>
        <v>-2.0000000000000018E-3</v>
      </c>
      <c r="CAJ3" s="1">
        <f t="shared" ref="CAJ3:CAJ16" si="803">(CAI3--0.0123)/0.0273</f>
        <v>0.37728937728937723</v>
      </c>
      <c r="CAK3" s="1">
        <f t="shared" si="378"/>
        <v>5.6593406593406586E-4</v>
      </c>
      <c r="CAL3" s="1">
        <f t="shared" si="379"/>
        <v>4.32615077500681</v>
      </c>
      <c r="CAM3" s="1"/>
      <c r="CAN3" s="1"/>
      <c r="CAO3" s="1" t="s">
        <v>11</v>
      </c>
      <c r="CAP3" s="1" t="s">
        <v>200</v>
      </c>
      <c r="CAQ3" s="1">
        <v>508</v>
      </c>
      <c r="CAR3" s="1">
        <v>2</v>
      </c>
      <c r="CAS3" s="1">
        <v>1.2999999999999999E-2</v>
      </c>
      <c r="CAT3" s="1">
        <f t="shared" ref="CAT3:CAT16" si="804">CAS3-0.038</f>
        <v>-2.5000000000000001E-2</v>
      </c>
      <c r="CAU3" s="1">
        <f t="shared" ref="CAU3:CAU16" si="805">(CAT3--0.0121)/0.0273</f>
        <v>-0.47252747252747257</v>
      </c>
      <c r="CAV3" s="1">
        <f t="shared" si="380"/>
        <v>-7.0879120879120889E-4</v>
      </c>
      <c r="CAW3" s="1">
        <f t="shared" si="381"/>
        <v>-5.4181888347172684</v>
      </c>
      <c r="CAX3" s="1"/>
      <c r="CAY3" s="1"/>
      <c r="CAZ3" s="1" t="s">
        <v>11</v>
      </c>
      <c r="CBA3" s="1" t="s">
        <v>201</v>
      </c>
      <c r="CBB3" s="1">
        <v>509</v>
      </c>
      <c r="CBC3" s="1">
        <v>2</v>
      </c>
      <c r="CBD3" s="1">
        <v>1.4999999999999999E-2</v>
      </c>
      <c r="CBE3" s="1">
        <f t="shared" ref="CBE3:CBE16" si="806">CBD3-0.013</f>
        <v>2E-3</v>
      </c>
      <c r="CBF3" s="1">
        <f t="shared" ref="CBF3:CBF16" si="807">(CBE3-0.0034)/0.0266</f>
        <v>-5.2631578947368418E-2</v>
      </c>
      <c r="CBG3" s="1">
        <f t="shared" si="382"/>
        <v>-7.8947368421052633E-5</v>
      </c>
      <c r="CBH3" s="1">
        <f t="shared" si="383"/>
        <v>-0.60349471720841041</v>
      </c>
      <c r="CBI3" s="1"/>
      <c r="CBJ3" s="1"/>
      <c r="CBK3" s="1" t="s">
        <v>11</v>
      </c>
      <c r="CBL3" s="1" t="s">
        <v>202</v>
      </c>
      <c r="CBM3" s="1">
        <v>515</v>
      </c>
      <c r="CBN3" s="1">
        <v>2</v>
      </c>
      <c r="CBO3" s="1">
        <v>1.6E-2</v>
      </c>
      <c r="CBP3" s="1">
        <f t="shared" ref="CBP3:CBP16" si="808">CBO3-0.015</f>
        <v>1.0000000000000009E-3</v>
      </c>
      <c r="CBQ3" s="1">
        <f t="shared" ref="CBQ3:CBQ16" si="809">(CBP3-0.0005)/0.0267</f>
        <v>1.8726591760299657E-2</v>
      </c>
      <c r="CBR3" s="1">
        <f t="shared" si="384"/>
        <v>2.8089887640449487E-5</v>
      </c>
      <c r="CBS3" s="1">
        <f t="shared" si="385"/>
        <v>0.21472658477452844</v>
      </c>
      <c r="CBT3" s="1"/>
      <c r="CBU3" s="1"/>
      <c r="CBV3" s="1" t="s">
        <v>11</v>
      </c>
      <c r="CBW3" s="1" t="s">
        <v>203</v>
      </c>
      <c r="CBX3" s="1">
        <v>522</v>
      </c>
      <c r="CBY3" s="1">
        <v>2</v>
      </c>
      <c r="CBZ3" s="1">
        <v>1.4999999999999999E-2</v>
      </c>
      <c r="CCA3" s="1">
        <f t="shared" ref="CCA3:CCA16" si="810">CBZ3-0.014</f>
        <v>9.9999999999999915E-4</v>
      </c>
      <c r="CCB3" s="1">
        <f t="shared" ref="CCB3:CCB16" si="811">(CCA3-0.0002)/0.0267</f>
        <v>2.9962546816479366E-2</v>
      </c>
      <c r="CCC3" s="1">
        <f t="shared" si="386"/>
        <v>4.494382022471905E-5</v>
      </c>
      <c r="CCD3" s="1">
        <f t="shared" si="387"/>
        <v>0.34356253563924449</v>
      </c>
      <c r="CCE3" s="1"/>
      <c r="CCF3" s="1"/>
      <c r="CCG3" s="1" t="s">
        <v>11</v>
      </c>
      <c r="CCH3" s="1" t="s">
        <v>204</v>
      </c>
      <c r="CCI3" s="1">
        <v>523</v>
      </c>
      <c r="CCJ3" s="1">
        <v>2</v>
      </c>
      <c r="CCK3" s="1">
        <v>2.5000000000000001E-2</v>
      </c>
      <c r="CCL3" s="1">
        <f t="shared" ref="CCL3:CCL16" si="812">CCK3-0.019</f>
        <v>6.0000000000000019E-3</v>
      </c>
      <c r="CCM3" s="1">
        <f t="shared" ref="CCM3:CCM16" si="813">(CCL3--0.002)/0.0263</f>
        <v>0.30418250950570347</v>
      </c>
      <c r="CCN3" s="1">
        <f t="shared" si="388"/>
        <v>4.5627376425855519E-4</v>
      </c>
      <c r="CCO3" s="1">
        <f t="shared" si="389"/>
        <v>3.4878782135238935</v>
      </c>
      <c r="CCP3" s="1"/>
      <c r="CCQ3" s="1"/>
      <c r="CCR3" s="1" t="s">
        <v>11</v>
      </c>
      <c r="CCS3" s="1" t="s">
        <v>205</v>
      </c>
      <c r="CCT3" s="1">
        <v>536</v>
      </c>
      <c r="CCU3" s="1">
        <v>2</v>
      </c>
      <c r="CCV3" s="1">
        <v>2.7E-2</v>
      </c>
      <c r="CCW3" s="1">
        <f t="shared" ref="CCW3:CCW16" si="814">CCV3-0.02</f>
        <v>6.9999999999999993E-3</v>
      </c>
      <c r="CCX3" s="1">
        <f t="shared" ref="CCX3:CCX16" si="815">(CCW3-0.0011)/0.0259</f>
        <v>0.22779922779922776</v>
      </c>
      <c r="CCY3" s="1">
        <f t="shared" si="390"/>
        <v>3.4169884169884163E-4</v>
      </c>
      <c r="CCZ3" s="1">
        <f t="shared" si="391"/>
        <v>2.6120369806587953</v>
      </c>
      <c r="CDA3" s="1"/>
      <c r="CDB3" s="1"/>
      <c r="CDC3" s="1" t="s">
        <v>11</v>
      </c>
      <c r="CDD3" s="1" t="s">
        <v>206</v>
      </c>
      <c r="CDE3" s="1">
        <v>542</v>
      </c>
      <c r="CDF3" s="1">
        <v>2</v>
      </c>
      <c r="CDG3" s="1">
        <v>2.7E-2</v>
      </c>
      <c r="CDH3" s="1">
        <f t="shared" ref="CDH3:CDH16" si="816">CDG3-0.015</f>
        <v>1.2E-2</v>
      </c>
      <c r="CDI3" s="1">
        <f t="shared" ref="CDI3:CDI16" si="817">(CDH3-0.0097)/0.0264</f>
        <v>8.7121212121212127E-2</v>
      </c>
      <c r="CDJ3" s="1">
        <f t="shared" si="392"/>
        <v>1.306818181818182E-4</v>
      </c>
      <c r="CDK3" s="1">
        <f t="shared" si="393"/>
        <v>0.99896663416695231</v>
      </c>
      <c r="CDL3" s="1"/>
      <c r="CDM3" s="1"/>
      <c r="CDN3" s="1" t="s">
        <v>11</v>
      </c>
      <c r="CDO3" s="1" t="s">
        <v>207</v>
      </c>
      <c r="CDP3" s="1">
        <v>549</v>
      </c>
      <c r="CDQ3" s="1">
        <v>2</v>
      </c>
      <c r="CDR3" s="1">
        <v>2.3E-2</v>
      </c>
      <c r="CDS3" s="1">
        <f t="shared" ref="CDS3:CDS16" si="818">CDR3-0.015</f>
        <v>8.0000000000000002E-3</v>
      </c>
      <c r="CDT3" s="1">
        <f t="shared" ref="CDT3:CDT16" si="819">(CDS3-0.0118)/0.0263</f>
        <v>-0.14448669201520911</v>
      </c>
      <c r="CDU3" s="1">
        <f t="shared" si="394"/>
        <v>-2.1673003802281368E-4</v>
      </c>
      <c r="CDV3" s="1">
        <f t="shared" si="395"/>
        <v>-1.6567421514238492</v>
      </c>
      <c r="CDW3" s="1"/>
      <c r="CDX3" s="1"/>
      <c r="CDY3" s="1" t="s">
        <v>11</v>
      </c>
      <c r="CDZ3" s="1" t="s">
        <v>208</v>
      </c>
      <c r="CEA3" s="1">
        <v>550</v>
      </c>
      <c r="CEB3" s="1">
        <v>2</v>
      </c>
      <c r="CEC3" s="1">
        <v>2.7E-2</v>
      </c>
      <c r="CED3" s="1">
        <f t="shared" ref="CED3:CED16" si="820">CEC3-0.017</f>
        <v>9.9999999999999985E-3</v>
      </c>
      <c r="CEE3" s="1">
        <f t="shared" ref="CEE3:CEE16" si="821">(CED3-0.0014)/0.025</f>
        <v>0.34399999999999992</v>
      </c>
      <c r="CEF3" s="1">
        <f t="shared" si="396"/>
        <v>5.1599999999999986E-4</v>
      </c>
      <c r="CEG3" s="1">
        <f t="shared" si="397"/>
        <v>3.9444414716741694</v>
      </c>
      <c r="CEH3" s="1"/>
      <c r="CEI3" s="1"/>
      <c r="CEJ3" s="1" t="s">
        <v>11</v>
      </c>
      <c r="CEK3" s="1" t="s">
        <v>209</v>
      </c>
      <c r="CEL3" s="1">
        <v>556</v>
      </c>
      <c r="CEM3" s="1">
        <v>2</v>
      </c>
      <c r="CEN3" s="1">
        <v>0.02</v>
      </c>
      <c r="CEO3" s="1">
        <f t="shared" ref="CEO3:CEO16" si="822">CEN3-0.015</f>
        <v>5.000000000000001E-3</v>
      </c>
      <c r="CEP3" s="1">
        <f t="shared" ref="CEP3:CEP16" si="823">(CEO3--0.0021)/0.0253</f>
        <v>0.28063241106719372</v>
      </c>
      <c r="CEQ3" s="1">
        <f t="shared" si="398"/>
        <v>4.2094861660079059E-4</v>
      </c>
      <c r="CER3" s="1">
        <f t="shared" si="399"/>
        <v>3.2178433735736989</v>
      </c>
      <c r="CES3" s="1"/>
      <c r="CET3" s="1"/>
      <c r="CEU3" s="1" t="s">
        <v>11</v>
      </c>
      <c r="CEV3" s="1" t="s">
        <v>210</v>
      </c>
      <c r="CEW3" s="1">
        <v>563</v>
      </c>
      <c r="CEX3" s="1">
        <v>2</v>
      </c>
      <c r="CEY3" s="1">
        <v>1.7000000000000001E-2</v>
      </c>
      <c r="CEZ3" s="1">
        <f t="shared" ref="CEZ3:CEZ16" si="824">CEY3-0.014</f>
        <v>3.0000000000000009E-3</v>
      </c>
      <c r="CFA3" s="1">
        <f t="shared" ref="CFA3:CFA16" si="825">(CEZ3--0.00004)/0.02495</f>
        <v>0.12184368737474954</v>
      </c>
      <c r="CFB3" s="1">
        <f t="shared" si="400"/>
        <v>1.8276553106212431E-4</v>
      </c>
      <c r="CFC3" s="1">
        <f t="shared" si="401"/>
        <v>1.3971084114612344</v>
      </c>
      <c r="CFD3" s="1"/>
      <c r="CFE3" s="1"/>
      <c r="CFF3" s="1" t="s">
        <v>11</v>
      </c>
      <c r="CFG3" s="1" t="s">
        <v>211</v>
      </c>
      <c r="CFH3" s="1">
        <v>564</v>
      </c>
      <c r="CFI3" s="1">
        <v>2</v>
      </c>
      <c r="CFJ3" s="1">
        <v>2.1000000000000001E-2</v>
      </c>
      <c r="CFK3" s="1">
        <f t="shared" ref="CFK3:CFK16" si="826">CFJ3-0.032</f>
        <v>-1.0999999999999999E-2</v>
      </c>
      <c r="CFL3" s="1">
        <f t="shared" ref="CFL3:CFL16" si="827">(CFK3-0.0065)/0.0268</f>
        <v>-0.65298507462686561</v>
      </c>
      <c r="CFM3" s="1">
        <f t="shared" si="402"/>
        <v>-9.7947761194029843E-4</v>
      </c>
      <c r="CFN3" s="1">
        <f t="shared" si="403"/>
        <v>-7.4873878161118084</v>
      </c>
      <c r="CFO3" s="1"/>
      <c r="CFP3" s="1"/>
      <c r="CFQ3" s="1" t="s">
        <v>11</v>
      </c>
      <c r="CFR3" s="1" t="s">
        <v>212</v>
      </c>
      <c r="CFS3" s="1">
        <v>571</v>
      </c>
      <c r="CFT3" s="1">
        <v>2</v>
      </c>
      <c r="CFU3" s="1">
        <v>2.1000000000000001E-2</v>
      </c>
      <c r="CFV3" s="1">
        <f t="shared" ref="CFV3:CFV16" si="828">CFU3-0.031</f>
        <v>-9.9999999999999985E-3</v>
      </c>
      <c r="CFW3" s="1">
        <f t="shared" ref="CFW3:CFW16" si="829">(CFV3-0.0096)/0.0266</f>
        <v>-0.73684210526315785</v>
      </c>
      <c r="CFX3" s="1">
        <f t="shared" si="404"/>
        <v>-1.1052631578947368E-3</v>
      </c>
      <c r="CFY3" s="1">
        <f t="shared" si="405"/>
        <v>-8.4489260409177458</v>
      </c>
      <c r="CFZ3" s="1"/>
      <c r="CGA3" s="1"/>
      <c r="CGB3" s="1" t="s">
        <v>11</v>
      </c>
      <c r="CGC3" s="1" t="s">
        <v>213</v>
      </c>
      <c r="CGD3" s="1">
        <v>577</v>
      </c>
      <c r="CGE3" s="1">
        <v>2</v>
      </c>
      <c r="CGF3" s="1">
        <v>2.1000000000000001E-2</v>
      </c>
      <c r="CGG3" s="1">
        <f t="shared" ref="CGG3:CGG16" si="830">CGF3-0.031</f>
        <v>-9.9999999999999985E-3</v>
      </c>
      <c r="CGH3" s="1">
        <f t="shared" ref="CGH3:CGH16" si="831">(CGG3-0.0146)/0.0266</f>
        <v>-0.92481203007518786</v>
      </c>
      <c r="CGI3" s="1">
        <f t="shared" si="406"/>
        <v>-1.3872180451127817E-3</v>
      </c>
      <c r="CGJ3" s="1">
        <f t="shared" si="407"/>
        <v>-10.604264316662068</v>
      </c>
      <c r="CGK3" s="1"/>
      <c r="CGL3" s="1"/>
      <c r="CGM3" s="1" t="s">
        <v>11</v>
      </c>
      <c r="CGN3" s="1" t="s">
        <v>214</v>
      </c>
      <c r="CGO3" s="1">
        <v>578</v>
      </c>
      <c r="CGP3" s="1">
        <v>2</v>
      </c>
      <c r="CGQ3" s="1">
        <v>3.0000000000000001E-3</v>
      </c>
      <c r="CGR3" s="1">
        <f t="shared" ref="CGR3:CGR16" si="832">CGQ3-0.017</f>
        <v>-1.4000000000000002E-2</v>
      </c>
      <c r="CGS3" s="1">
        <f t="shared" ref="CGS3:CGS16" si="833">(CGR3-0.0222)/0.0259</f>
        <v>-1.3976833976833978</v>
      </c>
      <c r="CGT3" s="1">
        <f t="shared" si="408"/>
        <v>-2.0965250965250966E-3</v>
      </c>
      <c r="CGU3" s="1">
        <f t="shared" si="409"/>
        <v>-16.026396389804816</v>
      </c>
      <c r="CGV3" s="1"/>
      <c r="CGW3" s="1"/>
      <c r="CGX3" s="1" t="s">
        <v>11</v>
      </c>
      <c r="CGY3" s="1" t="s">
        <v>215</v>
      </c>
      <c r="CGZ3" s="1">
        <v>592</v>
      </c>
      <c r="CHA3" s="1">
        <v>2</v>
      </c>
      <c r="CHB3" s="1">
        <v>2.5000000000000001E-2</v>
      </c>
      <c r="CHC3" s="1">
        <f t="shared" ref="CHC3:CHC16" si="834">CHB3-0.026</f>
        <v>-9.9999999999999742E-4</v>
      </c>
      <c r="CHD3" s="1">
        <f t="shared" ref="CHD3:CHD16" si="835">(CHC3-0.0279)/0.0261</f>
        <v>-1.1072796934865898</v>
      </c>
      <c r="CHE3" s="1">
        <f t="shared" si="410"/>
        <v>-1.6609195402298848E-3</v>
      </c>
      <c r="CHF3" s="1">
        <f t="shared" si="411"/>
        <v>-12.696511464334794</v>
      </c>
      <c r="CHG3" s="1"/>
      <c r="CHH3" s="1"/>
      <c r="CHI3" s="1" t="s">
        <v>11</v>
      </c>
      <c r="CHJ3" s="1" t="s">
        <v>216</v>
      </c>
      <c r="CHK3" s="1">
        <v>593</v>
      </c>
      <c r="CHL3" s="1">
        <v>2</v>
      </c>
      <c r="CHM3" s="1">
        <v>1.6E-2</v>
      </c>
      <c r="CHN3" s="1">
        <f t="shared" ref="CHN3:CHN16" si="836">CHM3-0.023</f>
        <v>-6.9999999999999993E-3</v>
      </c>
      <c r="CHO3" s="1">
        <f t="shared" ref="CHO3:CHO16" si="837">(CHN3-0.0079)/0.0255</f>
        <v>-0.58431372549019611</v>
      </c>
      <c r="CHP3" s="1">
        <f t="shared" si="412"/>
        <v>-8.764705882352942E-4</v>
      </c>
      <c r="CHQ3" s="1">
        <f t="shared" si="413"/>
        <v>-6.699974683988275</v>
      </c>
      <c r="CHR3" s="1"/>
      <c r="CHS3" s="1"/>
      <c r="CHT3" s="1" t="s">
        <v>11</v>
      </c>
      <c r="CHU3" s="1" t="s">
        <v>217</v>
      </c>
      <c r="CHV3" s="1">
        <v>607</v>
      </c>
      <c r="CHW3" s="1">
        <v>2</v>
      </c>
      <c r="CHX3" s="1">
        <v>1.0999999999999999E-2</v>
      </c>
      <c r="CHY3" s="1">
        <f t="shared" ref="CHY3:CHY16" si="838">CHX3-0.021</f>
        <v>-1.0000000000000002E-2</v>
      </c>
      <c r="CHZ3" s="1">
        <f t="shared" ref="CHZ3:CHZ16" si="839">(CHY3-0.0048)/0.0258</f>
        <v>-0.5736434108527132</v>
      </c>
      <c r="CIA3" s="1">
        <f t="shared" si="414"/>
        <v>-8.6046511627906985E-4</v>
      </c>
      <c r="CIB3" s="1">
        <f t="shared" si="415"/>
        <v>-6.5776245922094976</v>
      </c>
      <c r="CIC3" s="1"/>
      <c r="CID3" s="1"/>
      <c r="CIE3" s="1" t="s">
        <v>11</v>
      </c>
      <c r="CIF3" s="1" t="s">
        <v>218</v>
      </c>
      <c r="CIG3" s="1">
        <v>608</v>
      </c>
      <c r="CIH3" s="1">
        <v>2</v>
      </c>
      <c r="CII3" s="1">
        <v>1.7999999999999999E-2</v>
      </c>
      <c r="CIJ3" s="1">
        <f t="shared" ref="CIJ3:CIJ16" si="840">CII3-0.027</f>
        <v>-9.0000000000000011E-3</v>
      </c>
      <c r="CIK3" s="1">
        <f t="shared" ref="CIK3:CIK16" si="841">(CIJ3-0.0198)/0.0255</f>
        <v>-1.1294117647058826</v>
      </c>
      <c r="CIL3" s="1">
        <f t="shared" si="416"/>
        <v>-1.6941176470588238E-3</v>
      </c>
      <c r="CIM3" s="1">
        <f t="shared" si="417"/>
        <v>-12.950286637507539</v>
      </c>
      <c r="CIN3" s="1"/>
      <c r="CIO3" s="1"/>
      <c r="CIP3" s="1" t="s">
        <v>11</v>
      </c>
      <c r="CIQ3" s="1" t="s">
        <v>219</v>
      </c>
      <c r="CIR3" s="1">
        <v>621</v>
      </c>
      <c r="CIS3" s="1">
        <v>2</v>
      </c>
      <c r="CIT3" s="1">
        <v>1.2E-2</v>
      </c>
      <c r="CIU3" s="1">
        <f t="shared" ref="CIU3:CIU16" si="842">CIT3-0.03</f>
        <v>-1.7999999999999999E-2</v>
      </c>
      <c r="CIV3" s="1">
        <f t="shared" ref="CIV3:CIV16" si="843">(CIU3-0.0447)/0.0252</f>
        <v>-2.4880952380952377</v>
      </c>
      <c r="CIW3" s="1">
        <f t="shared" si="418"/>
        <v>-3.7321428571428566E-3</v>
      </c>
      <c r="CIX3" s="1">
        <f t="shared" si="419"/>
        <v>-28.529494309935686</v>
      </c>
      <c r="CIY3" s="1"/>
      <c r="CIZ3" s="1"/>
      <c r="CJA3" s="1" t="s">
        <v>11</v>
      </c>
      <c r="CJB3" s="1" t="s">
        <v>220</v>
      </c>
      <c r="CJC3" s="1">
        <v>622</v>
      </c>
      <c r="CJD3" s="1">
        <v>2</v>
      </c>
      <c r="CJE3" s="1">
        <v>1E-3</v>
      </c>
      <c r="CJF3" s="1">
        <f t="shared" ref="CJF3:CJF16" si="844">CJE3-0.009</f>
        <v>-8.0000000000000002E-3</v>
      </c>
      <c r="CJG3" s="1">
        <f t="shared" ref="CJG3:CJG16" si="845">(CJF3-0.0123)/0.0283</f>
        <v>-0.71731448763250882</v>
      </c>
      <c r="CJH3" s="1">
        <f t="shared" si="420"/>
        <v>-1.0759717314487633E-3</v>
      </c>
      <c r="CJI3" s="1">
        <f t="shared" si="421"/>
        <v>-8.2250145734022588</v>
      </c>
      <c r="CJJ3" s="1"/>
      <c r="CJK3" s="1"/>
      <c r="CJL3" s="1" t="s">
        <v>11</v>
      </c>
      <c r="CJM3" s="1" t="s">
        <v>221</v>
      </c>
      <c r="CJN3" s="1">
        <v>635</v>
      </c>
      <c r="CJO3" s="1">
        <v>2</v>
      </c>
      <c r="CJP3" s="1">
        <v>5.0000000000000001E-3</v>
      </c>
      <c r="CJQ3" s="1">
        <f t="shared" ref="CJQ3:CJQ16" si="846">CJP3-0.012</f>
        <v>-7.0000000000000001E-3</v>
      </c>
      <c r="CJR3" s="1">
        <f t="shared" ref="CJR3:CJR16" si="847">(CJQ3-0.021)/0.0282</f>
        <v>-0.99290780141843971</v>
      </c>
      <c r="CJS3" s="1">
        <f t="shared" si="422"/>
        <v>-1.4893617021276596E-3</v>
      </c>
      <c r="CJT3" s="1">
        <f t="shared" si="423"/>
        <v>-11.385077643789872</v>
      </c>
      <c r="CJU3" s="1"/>
      <c r="CJV3" s="1"/>
      <c r="CJW3" s="1" t="s">
        <v>11</v>
      </c>
      <c r="CJX3" s="1" t="s">
        <v>222</v>
      </c>
      <c r="CJY3" s="1">
        <v>636</v>
      </c>
      <c r="CJZ3" s="1">
        <v>2</v>
      </c>
      <c r="CKA3" s="1">
        <v>1.2E-2</v>
      </c>
      <c r="CKB3" s="1">
        <f t="shared" ref="CKB3:CKB16" si="848">CKA3-0.02</f>
        <v>-8.0000000000000002E-3</v>
      </c>
      <c r="CKC3" s="1">
        <f t="shared" ref="CKC3:CKC16" si="849">(CKB3-0.0254)/0.0283</f>
        <v>-1.1802120141342756</v>
      </c>
      <c r="CKD3" s="1">
        <f t="shared" si="424"/>
        <v>-1.7703180212014133E-3</v>
      </c>
      <c r="CKE3" s="1">
        <f t="shared" si="425"/>
        <v>-13.532782598602729</v>
      </c>
      <c r="CKF3" s="1"/>
      <c r="CKG3" s="1"/>
      <c r="CKH3" s="1" t="s">
        <v>11</v>
      </c>
      <c r="CKI3" s="1" t="s">
        <v>223</v>
      </c>
      <c r="CKJ3" s="1">
        <v>649</v>
      </c>
      <c r="CKK3" s="1">
        <v>2</v>
      </c>
      <c r="CKL3" s="1">
        <v>8.0000000000000002E-3</v>
      </c>
      <c r="CKM3" s="1">
        <f t="shared" ref="CKM3:CKM16" si="850">CKL3-0.024</f>
        <v>-1.6E-2</v>
      </c>
      <c r="CKN3" s="1">
        <f t="shared" ref="CKN3:CKN16" si="851">(CKM3-0.0277)/0.0283</f>
        <v>-1.5441696113074206</v>
      </c>
      <c r="CKO3" s="1">
        <f t="shared" si="426"/>
        <v>-2.3162544169611308E-3</v>
      </c>
      <c r="CKP3" s="1">
        <f t="shared" si="427"/>
        <v>-17.706065855058064</v>
      </c>
      <c r="CKQ3" s="1"/>
      <c r="CKR3" s="1"/>
      <c r="CKS3" s="1" t="s">
        <v>11</v>
      </c>
      <c r="CKT3" s="1" t="s">
        <v>224</v>
      </c>
      <c r="CKU3" s="1">
        <v>650</v>
      </c>
      <c r="CKV3" s="1">
        <v>2</v>
      </c>
      <c r="CKW3" s="1">
        <v>6.0000000000000001E-3</v>
      </c>
      <c r="CKX3" s="1">
        <f t="shared" ref="CKX3:CKX16" si="852">CKW3-0.017</f>
        <v>-1.1000000000000001E-2</v>
      </c>
      <c r="CKY3" s="1">
        <f t="shared" ref="CKY3:CKY16" si="853">(CKX3-0.0172)/0.0285</f>
        <v>-0.98947368421052639</v>
      </c>
      <c r="CKZ3" s="1">
        <f t="shared" si="428"/>
        <v>-1.4842105263157897E-3</v>
      </c>
      <c r="CLA3" s="1">
        <f t="shared" si="429"/>
        <v>-11.345700683518118</v>
      </c>
      <c r="CLB3" s="1"/>
      <c r="CLC3" s="1"/>
      <c r="CLD3" s="1" t="s">
        <v>11</v>
      </c>
      <c r="CLE3" s="1" t="s">
        <v>225</v>
      </c>
      <c r="CLF3" s="1">
        <v>663</v>
      </c>
      <c r="CLG3" s="1">
        <v>2</v>
      </c>
      <c r="CLH3" s="1">
        <v>8.9999999999999993E-3</v>
      </c>
      <c r="CLI3" s="1">
        <f t="shared" ref="CLI3:CLI16" si="854">CLH3-0.022</f>
        <v>-1.2999999999999999E-2</v>
      </c>
      <c r="CLJ3" s="1">
        <f t="shared" ref="CLJ3:CLJ16" si="855">(CLI3-0.017)/0.0289</f>
        <v>-1.0380622837370241</v>
      </c>
      <c r="CLK3" s="1">
        <f t="shared" si="430"/>
        <v>-1.5570934256055363E-3</v>
      </c>
      <c r="CLL3" s="1">
        <f t="shared" si="431"/>
        <v>-11.902836983003251</v>
      </c>
      <c r="CLM3" s="1"/>
      <c r="CLN3" s="1"/>
      <c r="CLO3" s="1"/>
      <c r="CLP3" s="1"/>
      <c r="CLQ3" s="1"/>
      <c r="CLR3" s="1"/>
      <c r="CLS3" s="1"/>
      <c r="CLT3" s="1"/>
      <c r="CLU3" s="1"/>
      <c r="CLV3" s="1"/>
      <c r="CLW3" s="1"/>
      <c r="CLX3" s="1"/>
      <c r="CLY3" s="1"/>
      <c r="CLZ3" s="1"/>
      <c r="CMA3" s="1"/>
      <c r="CMB3" s="1"/>
      <c r="CMC3" s="1"/>
      <c r="CMD3" s="1"/>
      <c r="CME3" s="1"/>
      <c r="CMF3" s="1"/>
      <c r="CMG3" s="1"/>
      <c r="CMH3" s="1"/>
      <c r="CMI3" s="1"/>
      <c r="CMJ3" s="1"/>
      <c r="CMK3" s="1"/>
      <c r="CML3" s="1"/>
      <c r="CMM3" s="1"/>
      <c r="CMN3" s="1"/>
      <c r="CMO3" s="1"/>
      <c r="CMP3" s="1"/>
      <c r="CMQ3" s="1"/>
      <c r="CMR3" s="1"/>
      <c r="CMS3" s="1"/>
      <c r="CMT3" s="1"/>
      <c r="CMU3" s="1"/>
      <c r="CMV3" s="1"/>
      <c r="CMW3" s="1"/>
      <c r="CMX3" s="1"/>
      <c r="CMY3" s="1"/>
      <c r="CMZ3" s="1"/>
    </row>
    <row r="4" spans="1:2392" x14ac:dyDescent="0.3">
      <c r="A4" s="1" t="s">
        <v>11</v>
      </c>
      <c r="B4" s="1" t="s">
        <v>12</v>
      </c>
      <c r="C4" s="1">
        <v>1</v>
      </c>
      <c r="D4" s="1">
        <v>3</v>
      </c>
      <c r="E4" s="1">
        <v>1.2999999999999999E-2</v>
      </c>
      <c r="F4" s="1">
        <f t="shared" si="432"/>
        <v>1.4999999999999999E-2</v>
      </c>
      <c r="G4" s="1">
        <f t="shared" si="433"/>
        <v>0.87796610169491529</v>
      </c>
      <c r="H4" s="1">
        <f t="shared" si="434"/>
        <v>1.316949152542373E-3</v>
      </c>
      <c r="I4" s="1">
        <f t="shared" si="435"/>
        <v>10.067110180957926</v>
      </c>
      <c r="J4" s="1"/>
      <c r="K4" s="1"/>
      <c r="L4" s="1" t="s">
        <v>11</v>
      </c>
      <c r="M4" s="1" t="s">
        <v>13</v>
      </c>
      <c r="N4" s="1">
        <v>2</v>
      </c>
      <c r="O4" s="1">
        <v>3</v>
      </c>
      <c r="P4" s="1">
        <v>3.2000000000000001E-2</v>
      </c>
      <c r="Q4" s="1">
        <f t="shared" si="436"/>
        <v>3.4000000000000002E-2</v>
      </c>
      <c r="R4" s="1">
        <f t="shared" si="437"/>
        <v>1.5423728813559323</v>
      </c>
      <c r="S4" s="1">
        <f t="shared" si="0"/>
        <v>2.3135593220338984E-3</v>
      </c>
      <c r="T4" s="1">
        <f t="shared" si="1"/>
        <v>17.685463831412573</v>
      </c>
      <c r="U4" s="1"/>
      <c r="V4" s="1"/>
      <c r="W4" s="1" t="s">
        <v>11</v>
      </c>
      <c r="X4" s="1" t="s">
        <v>14</v>
      </c>
      <c r="Y4" s="1">
        <v>3</v>
      </c>
      <c r="Z4" s="1">
        <v>3</v>
      </c>
      <c r="AA4" s="1">
        <v>6.6000000000000003E-2</v>
      </c>
      <c r="AB4" s="1">
        <f t="shared" si="2"/>
        <v>6.5000000000000002E-2</v>
      </c>
      <c r="AC4" s="1">
        <f t="shared" si="438"/>
        <v>2.586440677966102</v>
      </c>
      <c r="AD4" s="1">
        <f t="shared" si="3"/>
        <v>3.879661016949153E-3</v>
      </c>
      <c r="AE4" s="1">
        <f t="shared" si="4"/>
        <v>29.657162424984161</v>
      </c>
      <c r="AF4" s="1"/>
      <c r="AG4" s="1"/>
      <c r="AH4" s="1" t="s">
        <v>11</v>
      </c>
      <c r="AI4" s="1" t="s">
        <v>15</v>
      </c>
      <c r="AJ4" s="1">
        <v>4</v>
      </c>
      <c r="AK4" s="1">
        <v>3</v>
      </c>
      <c r="AL4" s="1">
        <v>8.5000000000000006E-2</v>
      </c>
      <c r="AM4" s="1">
        <f t="shared" si="439"/>
        <v>7.7000000000000013E-2</v>
      </c>
      <c r="AN4" s="1">
        <f t="shared" si="440"/>
        <v>2.9387755102040822</v>
      </c>
      <c r="AO4" s="1">
        <f t="shared" si="5"/>
        <v>4.4081632653061231E-3</v>
      </c>
      <c r="AP4" s="1">
        <f t="shared" si="6"/>
        <v>33.697174413922674</v>
      </c>
      <c r="AQ4" s="1"/>
      <c r="AR4" s="1"/>
      <c r="AS4" s="1" t="s">
        <v>11</v>
      </c>
      <c r="AT4" s="1" t="s">
        <v>16</v>
      </c>
      <c r="AU4" s="1">
        <v>8</v>
      </c>
      <c r="AV4" s="1">
        <v>3</v>
      </c>
      <c r="AW4" s="1">
        <v>0.11</v>
      </c>
      <c r="AX4" s="1">
        <f t="shared" si="441"/>
        <v>0.10200000000000001</v>
      </c>
      <c r="AY4" s="1">
        <f t="shared" si="442"/>
        <v>3.8122866894197953</v>
      </c>
      <c r="AZ4" s="1">
        <f t="shared" si="7"/>
        <v>5.718430034129693E-3</v>
      </c>
      <c r="BA4" s="1">
        <f t="shared" si="8"/>
        <v>43.713202673426949</v>
      </c>
      <c r="BB4" s="1"/>
      <c r="BC4" s="1"/>
      <c r="BD4" s="1" t="s">
        <v>11</v>
      </c>
      <c r="BE4" s="1" t="s">
        <v>17</v>
      </c>
      <c r="BF4" s="1">
        <v>9</v>
      </c>
      <c r="BG4" s="1">
        <v>3</v>
      </c>
      <c r="BH4" s="1">
        <v>0.111</v>
      </c>
      <c r="BI4" s="1">
        <f t="shared" si="443"/>
        <v>0.106</v>
      </c>
      <c r="BJ4" s="1">
        <f t="shared" si="444"/>
        <v>3.9351535836177476</v>
      </c>
      <c r="BK4" s="1">
        <f t="shared" si="9"/>
        <v>5.9027303754266213E-3</v>
      </c>
      <c r="BL4" s="1">
        <f t="shared" si="10"/>
        <v>45.122043583224055</v>
      </c>
      <c r="BM4" s="1"/>
      <c r="BN4" s="1"/>
      <c r="BO4" s="1" t="s">
        <v>11</v>
      </c>
      <c r="BP4" s="1" t="s">
        <v>18</v>
      </c>
      <c r="BQ4" s="1">
        <v>10</v>
      </c>
      <c r="BR4" s="1">
        <v>3</v>
      </c>
      <c r="BS4" s="1">
        <v>0.122</v>
      </c>
      <c r="BT4" s="1">
        <f t="shared" si="445"/>
        <v>0.113</v>
      </c>
      <c r="BU4" s="1">
        <f t="shared" si="446"/>
        <v>4.112627986348123</v>
      </c>
      <c r="BV4" s="1">
        <f t="shared" si="11"/>
        <v>6.1689419795221846E-3</v>
      </c>
      <c r="BW4" s="1">
        <f t="shared" si="12"/>
        <v>47.157036008486543</v>
      </c>
      <c r="BX4" s="1"/>
      <c r="BY4" s="1"/>
      <c r="BZ4" s="1" t="s">
        <v>11</v>
      </c>
      <c r="CA4" s="1" t="s">
        <v>19</v>
      </c>
      <c r="CB4" s="1">
        <v>11</v>
      </c>
      <c r="CC4" s="1">
        <v>3</v>
      </c>
      <c r="CD4" s="1">
        <v>0.122</v>
      </c>
      <c r="CE4" s="1">
        <f t="shared" si="447"/>
        <v>0.11699999999999999</v>
      </c>
      <c r="CF4" s="1">
        <f t="shared" si="448"/>
        <v>4.2749140893470789</v>
      </c>
      <c r="CG4" s="1">
        <f t="shared" si="13"/>
        <v>6.4123711340206184E-3</v>
      </c>
      <c r="CH4" s="1">
        <f t="shared" si="14"/>
        <v>49.01787331937453</v>
      </c>
      <c r="CI4" s="1"/>
      <c r="CJ4" s="1"/>
      <c r="CK4" s="1" t="s">
        <v>11</v>
      </c>
      <c r="CL4" s="1" t="s">
        <v>20</v>
      </c>
      <c r="CM4" s="1">
        <v>14</v>
      </c>
      <c r="CN4" s="1">
        <v>3</v>
      </c>
      <c r="CO4" s="1">
        <v>0.127</v>
      </c>
      <c r="CP4" s="1">
        <f t="shared" si="449"/>
        <v>0.114</v>
      </c>
      <c r="CQ4" s="1">
        <f t="shared" si="450"/>
        <v>4.0927835051546397</v>
      </c>
      <c r="CR4" s="1">
        <f t="shared" si="15"/>
        <v>6.1391752577319601E-3</v>
      </c>
      <c r="CS4" s="1">
        <f t="shared" si="16"/>
        <v>46.929491256732383</v>
      </c>
      <c r="CT4" s="1"/>
      <c r="CU4" s="1"/>
      <c r="CV4" s="1" t="s">
        <v>11</v>
      </c>
      <c r="CW4" s="1" t="s">
        <v>21</v>
      </c>
      <c r="CX4" s="1">
        <v>15</v>
      </c>
      <c r="CY4" s="1">
        <v>3</v>
      </c>
      <c r="CZ4" s="1">
        <v>4.8000000000000001E-2</v>
      </c>
      <c r="DA4" s="1">
        <f t="shared" si="451"/>
        <v>2.8000000000000001E-2</v>
      </c>
      <c r="DB4" s="1">
        <f t="shared" si="452"/>
        <v>1.1724137931034484</v>
      </c>
      <c r="DC4" s="1">
        <f t="shared" si="17"/>
        <v>1.7586206896551726E-3</v>
      </c>
      <c r="DD4" s="1">
        <f t="shared" si="18"/>
        <v>13.443365079883904</v>
      </c>
      <c r="DE4" s="1"/>
      <c r="DF4" s="1"/>
      <c r="DG4" s="1" t="s">
        <v>11</v>
      </c>
      <c r="DH4" s="1" t="s">
        <v>22</v>
      </c>
      <c r="DI4" s="1">
        <v>16</v>
      </c>
      <c r="DJ4" s="1">
        <v>3</v>
      </c>
      <c r="DK4" s="1">
        <v>6.3E-2</v>
      </c>
      <c r="DL4" s="1">
        <f t="shared" si="453"/>
        <v>3.6000000000000004E-2</v>
      </c>
      <c r="DM4" s="1">
        <f t="shared" si="454"/>
        <v>1.3378839590443687</v>
      </c>
      <c r="DN4" s="1">
        <f t="shared" si="19"/>
        <v>2.0068259385665533E-3</v>
      </c>
      <c r="DO4" s="1">
        <f t="shared" si="20"/>
        <v>15.340712128901849</v>
      </c>
      <c r="DP4" s="1"/>
      <c r="DQ4" s="1"/>
      <c r="DR4" s="1" t="s">
        <v>11</v>
      </c>
      <c r="DS4" s="1" t="s">
        <v>23</v>
      </c>
      <c r="DT4" s="1">
        <v>17</v>
      </c>
      <c r="DU4" s="1">
        <v>3</v>
      </c>
      <c r="DV4" s="1">
        <v>6.7000000000000004E-2</v>
      </c>
      <c r="DW4" s="1">
        <f t="shared" si="455"/>
        <v>4.0000000000000008E-2</v>
      </c>
      <c r="DX4" s="1">
        <f t="shared" si="456"/>
        <v>1.4041095890410962</v>
      </c>
      <c r="DY4" s="1">
        <f t="shared" si="21"/>
        <v>2.1061643835616445E-3</v>
      </c>
      <c r="DZ4" s="1">
        <f t="shared" si="22"/>
        <v>16.100081667991503</v>
      </c>
      <c r="EA4" s="1"/>
      <c r="EB4" s="1"/>
      <c r="EC4" s="1" t="s">
        <v>11</v>
      </c>
      <c r="ED4" s="1" t="s">
        <v>24</v>
      </c>
      <c r="EE4" s="1">
        <v>18</v>
      </c>
      <c r="EF4" s="1">
        <v>3</v>
      </c>
      <c r="EG4" s="1">
        <v>6.8000000000000005E-2</v>
      </c>
      <c r="EH4" s="1">
        <f t="shared" si="457"/>
        <v>4.200000000000001E-2</v>
      </c>
      <c r="EI4" s="1">
        <f t="shared" si="458"/>
        <v>1.6054421768707485</v>
      </c>
      <c r="EJ4" s="1">
        <f t="shared" si="23"/>
        <v>2.408163265306123E-3</v>
      </c>
      <c r="EK4" s="1">
        <f t="shared" si="24"/>
        <v>18.40864157797628</v>
      </c>
      <c r="EL4" s="1"/>
      <c r="EM4" s="1"/>
      <c r="EN4" s="1" t="s">
        <v>11</v>
      </c>
      <c r="EO4" s="1" t="s">
        <v>25</v>
      </c>
      <c r="EP4" s="1">
        <v>21</v>
      </c>
      <c r="EQ4" s="1">
        <v>3</v>
      </c>
      <c r="ER4" s="1">
        <v>8.2000000000000003E-2</v>
      </c>
      <c r="ES4" s="1">
        <f t="shared" si="459"/>
        <v>5.1000000000000004E-2</v>
      </c>
      <c r="ET4" s="1">
        <f t="shared" si="460"/>
        <v>1.8356164383561644</v>
      </c>
      <c r="EU4" s="1">
        <f t="shared" si="25"/>
        <v>2.7534246575342466E-3</v>
      </c>
      <c r="EV4" s="1">
        <f t="shared" si="26"/>
        <v>21.047911644008398</v>
      </c>
      <c r="EW4" s="1"/>
      <c r="EX4" s="1"/>
      <c r="EY4" s="1" t="s">
        <v>11</v>
      </c>
      <c r="EZ4" s="1" t="s">
        <v>26</v>
      </c>
      <c r="FA4" s="1">
        <v>22</v>
      </c>
      <c r="FB4" s="1">
        <v>3</v>
      </c>
      <c r="FC4" s="1">
        <v>8.5000000000000006E-2</v>
      </c>
      <c r="FD4" s="1">
        <f t="shared" si="461"/>
        <v>5.4000000000000006E-2</v>
      </c>
      <c r="FE4" s="1">
        <f t="shared" si="462"/>
        <v>1.8703071672354952</v>
      </c>
      <c r="FF4" s="1">
        <f t="shared" si="27"/>
        <v>2.8054607508532429E-3</v>
      </c>
      <c r="FG4" s="1">
        <f t="shared" si="28"/>
        <v>21.445689404689322</v>
      </c>
      <c r="FH4" s="1"/>
      <c r="FI4" s="1"/>
      <c r="FJ4" s="1" t="s">
        <v>11</v>
      </c>
      <c r="FK4" s="1" t="s">
        <v>27</v>
      </c>
      <c r="FL4" s="1">
        <v>23</v>
      </c>
      <c r="FM4" s="1">
        <v>3</v>
      </c>
      <c r="FN4" s="1">
        <v>8.7999999999999995E-2</v>
      </c>
      <c r="FO4" s="1">
        <f t="shared" si="463"/>
        <v>5.7999999999999996E-2</v>
      </c>
      <c r="FP4" s="1">
        <f t="shared" si="464"/>
        <v>2.3775510204081631</v>
      </c>
      <c r="FQ4" s="1">
        <f t="shared" si="29"/>
        <v>3.5663265306122446E-3</v>
      </c>
      <c r="FR4" s="1">
        <f t="shared" si="30"/>
        <v>27.261950133486049</v>
      </c>
      <c r="FS4" s="1"/>
      <c r="FT4" s="1"/>
      <c r="FU4" s="1" t="s">
        <v>11</v>
      </c>
      <c r="FV4" s="1" t="s">
        <v>28</v>
      </c>
      <c r="FW4" s="1">
        <v>24</v>
      </c>
      <c r="FX4" s="1">
        <v>3</v>
      </c>
      <c r="FY4" s="1">
        <v>9.8000000000000004E-2</v>
      </c>
      <c r="FZ4" s="1">
        <f t="shared" si="465"/>
        <v>6.7000000000000004E-2</v>
      </c>
      <c r="GA4" s="1">
        <f t="shared" si="466"/>
        <v>2.256849315068493</v>
      </c>
      <c r="GB4" s="1">
        <f t="shared" si="31"/>
        <v>3.3852739726027395E-3</v>
      </c>
      <c r="GC4" s="1">
        <f t="shared" si="32"/>
        <v>25.877936144405844</v>
      </c>
      <c r="GD4" s="1"/>
      <c r="GE4" s="1"/>
      <c r="GF4" s="1" t="s">
        <v>11</v>
      </c>
      <c r="GG4" s="1" t="s">
        <v>29</v>
      </c>
      <c r="GH4" s="1">
        <v>25</v>
      </c>
      <c r="GI4" s="1">
        <v>3</v>
      </c>
      <c r="GJ4" s="1">
        <v>0.105</v>
      </c>
      <c r="GK4" s="1">
        <f t="shared" si="467"/>
        <v>7.3999999999999996E-2</v>
      </c>
      <c r="GL4" s="1">
        <f t="shared" si="468"/>
        <v>2.6621160409556315</v>
      </c>
      <c r="GM4" s="1">
        <f t="shared" si="33"/>
        <v>3.9931740614334472E-3</v>
      </c>
      <c r="GN4" s="1">
        <f t="shared" si="34"/>
        <v>30.524886378937349</v>
      </c>
      <c r="GO4" s="1"/>
      <c r="GP4" s="1"/>
      <c r="GQ4" s="1" t="s">
        <v>11</v>
      </c>
      <c r="GR4" s="1" t="s">
        <v>30</v>
      </c>
      <c r="GS4" s="1">
        <v>28</v>
      </c>
      <c r="GT4" s="1">
        <v>3</v>
      </c>
      <c r="GU4" s="1">
        <v>0.11600000000000001</v>
      </c>
      <c r="GV4" s="1">
        <f t="shared" si="469"/>
        <v>8.7000000000000008E-2</v>
      </c>
      <c r="GW4" s="1">
        <f t="shared" si="470"/>
        <v>2.9655172413793105</v>
      </c>
      <c r="GX4" s="1">
        <f t="shared" si="35"/>
        <v>4.4482758620689655E-3</v>
      </c>
      <c r="GY4" s="1">
        <f t="shared" si="36"/>
        <v>34.003805790294571</v>
      </c>
      <c r="GZ4" s="1"/>
      <c r="HA4" s="1"/>
      <c r="HB4" s="1" t="s">
        <v>11</v>
      </c>
      <c r="HC4" s="1" t="s">
        <v>31</v>
      </c>
      <c r="HD4" s="1">
        <v>29</v>
      </c>
      <c r="HE4" s="1">
        <v>3</v>
      </c>
      <c r="HF4" s="1">
        <v>4.3999999999999997E-2</v>
      </c>
      <c r="HG4" s="1">
        <f t="shared" si="471"/>
        <v>-8.0000000000000002E-3</v>
      </c>
      <c r="HH4" s="1">
        <f t="shared" si="472"/>
        <v>-3.3557046979865567E-3</v>
      </c>
      <c r="HI4" s="1">
        <f t="shared" si="37"/>
        <v>-5.0335570469798348E-6</v>
      </c>
      <c r="HJ4" s="1">
        <f t="shared" si="38"/>
        <v>-3.8477851097180292E-2</v>
      </c>
      <c r="HK4" s="1"/>
      <c r="HL4" s="1"/>
      <c r="HM4" s="1" t="s">
        <v>11</v>
      </c>
      <c r="HN4" s="1" t="s">
        <v>32</v>
      </c>
      <c r="HO4" s="1">
        <v>30</v>
      </c>
      <c r="HP4" s="1">
        <v>3</v>
      </c>
      <c r="HQ4" s="1">
        <v>5.1999999999999998E-2</v>
      </c>
      <c r="HR4" s="1">
        <f t="shared" si="473"/>
        <v>0</v>
      </c>
      <c r="HS4" s="1">
        <f t="shared" si="474"/>
        <v>0.21885521885521883</v>
      </c>
      <c r="HT4" s="1">
        <f t="shared" si="39"/>
        <v>3.2828282828282823E-4</v>
      </c>
      <c r="HU4" s="1">
        <f t="shared" si="40"/>
        <v>2.5094813998396863</v>
      </c>
      <c r="HV4" s="1"/>
      <c r="HW4" s="1"/>
      <c r="HX4" s="1" t="s">
        <v>11</v>
      </c>
      <c r="HY4" s="1" t="s">
        <v>33</v>
      </c>
      <c r="HZ4" s="1">
        <v>31</v>
      </c>
      <c r="IA4" s="1">
        <v>3</v>
      </c>
      <c r="IB4" s="1">
        <v>5.2999999999999999E-2</v>
      </c>
      <c r="IC4" s="1">
        <f t="shared" si="475"/>
        <v>-2.0000000000000018E-3</v>
      </c>
      <c r="ID4" s="1">
        <f t="shared" si="476"/>
        <v>0.13513513513513509</v>
      </c>
      <c r="IE4" s="1">
        <f t="shared" si="41"/>
        <v>2.0270270270270264E-4</v>
      </c>
      <c r="IF4" s="1">
        <f t="shared" si="42"/>
        <v>1.549513463102675</v>
      </c>
      <c r="IG4" s="1"/>
      <c r="IH4" s="1"/>
      <c r="II4" s="1" t="s">
        <v>11</v>
      </c>
      <c r="IJ4" s="1" t="s">
        <v>34</v>
      </c>
      <c r="IK4" s="1">
        <v>32</v>
      </c>
      <c r="IL4" s="1">
        <v>3</v>
      </c>
      <c r="IM4" s="1">
        <v>5.7000000000000002E-2</v>
      </c>
      <c r="IN4" s="1">
        <f t="shared" si="477"/>
        <v>2.0000000000000018E-3</v>
      </c>
      <c r="IO4" s="1">
        <f t="shared" si="478"/>
        <v>0.22558922558922564</v>
      </c>
      <c r="IP4" s="1">
        <f t="shared" si="43"/>
        <v>3.3838383838383847E-4</v>
      </c>
      <c r="IQ4" s="1">
        <f t="shared" si="44"/>
        <v>2.5866962121424466</v>
      </c>
      <c r="IR4" s="1"/>
      <c r="IS4" s="1"/>
      <c r="IT4" s="1" t="s">
        <v>11</v>
      </c>
      <c r="IU4" s="1" t="s">
        <v>35</v>
      </c>
      <c r="IV4" s="1">
        <v>35</v>
      </c>
      <c r="IW4" s="1">
        <v>3</v>
      </c>
      <c r="IX4" s="1">
        <v>6.7000000000000004E-2</v>
      </c>
      <c r="IY4" s="1">
        <f t="shared" si="479"/>
        <v>1.2000000000000004E-2</v>
      </c>
      <c r="IZ4" s="1">
        <f t="shared" si="480"/>
        <v>0.6308724832214766</v>
      </c>
      <c r="JA4" s="1">
        <f t="shared" si="45"/>
        <v>9.4630872483221495E-4</v>
      </c>
      <c r="JB4" s="1">
        <f t="shared" si="46"/>
        <v>7.2338360062699412</v>
      </c>
      <c r="JC4" s="1"/>
      <c r="JD4" s="1"/>
      <c r="JE4" s="1" t="s">
        <v>11</v>
      </c>
      <c r="JF4" s="3" t="s">
        <v>36</v>
      </c>
      <c r="JG4" s="3">
        <v>36</v>
      </c>
      <c r="JH4" s="1">
        <v>3</v>
      </c>
      <c r="JI4" s="1">
        <v>7.3999999999999996E-2</v>
      </c>
      <c r="JJ4" s="1">
        <f t="shared" si="481"/>
        <v>1.6999999999999994E-2</v>
      </c>
      <c r="JK4" s="1">
        <f t="shared" si="482"/>
        <v>0.85284280936454837</v>
      </c>
      <c r="JL4" s="1">
        <f t="shared" si="47"/>
        <v>1.2792642140468226E-3</v>
      </c>
      <c r="JM4" s="1">
        <f t="shared" si="48"/>
        <v>9.7790364711530042</v>
      </c>
      <c r="JN4" s="1"/>
      <c r="JO4" s="1"/>
      <c r="JP4" s="1" t="s">
        <v>11</v>
      </c>
      <c r="JQ4" s="1" t="s">
        <v>37</v>
      </c>
      <c r="JR4" s="1">
        <v>37</v>
      </c>
      <c r="JS4" s="1">
        <v>3</v>
      </c>
      <c r="JT4" s="1">
        <v>7.5999999999999998E-2</v>
      </c>
      <c r="JU4" s="1">
        <f t="shared" si="483"/>
        <v>1.7999999999999995E-2</v>
      </c>
      <c r="JV4" s="1">
        <f t="shared" si="484"/>
        <v>0.85284280936454837</v>
      </c>
      <c r="JW4" s="1">
        <f t="shared" si="49"/>
        <v>1.2792642140468226E-3</v>
      </c>
      <c r="JX4" s="1">
        <f t="shared" si="50"/>
        <v>9.7790364711530042</v>
      </c>
      <c r="JY4" s="1"/>
      <c r="JZ4" s="1"/>
      <c r="KA4" s="1" t="s">
        <v>11</v>
      </c>
      <c r="KB4" s="1" t="s">
        <v>38</v>
      </c>
      <c r="KC4" s="1">
        <v>38</v>
      </c>
      <c r="KD4" s="1">
        <v>3</v>
      </c>
      <c r="KE4" s="1">
        <v>9.2999999999999999E-2</v>
      </c>
      <c r="KF4" s="1">
        <f t="shared" si="485"/>
        <v>3.2000000000000001E-2</v>
      </c>
      <c r="KG4" s="1">
        <f t="shared" si="486"/>
        <v>1.2040133779264215</v>
      </c>
      <c r="KH4" s="1">
        <f t="shared" si="51"/>
        <v>1.8060200668896323E-3</v>
      </c>
      <c r="KI4" s="1">
        <f t="shared" si="52"/>
        <v>13.805698547510126</v>
      </c>
      <c r="KJ4" s="1"/>
      <c r="KK4" s="1"/>
      <c r="KL4" s="1" t="s">
        <v>11</v>
      </c>
      <c r="KM4" s="1" t="s">
        <v>39</v>
      </c>
      <c r="KN4" s="1">
        <v>39</v>
      </c>
      <c r="KO4" s="1">
        <v>3</v>
      </c>
      <c r="KP4" s="1">
        <v>0.10100000000000001</v>
      </c>
      <c r="KQ4" s="1">
        <f t="shared" si="487"/>
        <v>3.8000000000000006E-2</v>
      </c>
      <c r="KR4" s="1">
        <f t="shared" si="488"/>
        <v>1.4429530201342282</v>
      </c>
      <c r="KS4" s="1">
        <f t="shared" si="53"/>
        <v>2.1644295302013423E-3</v>
      </c>
      <c r="KT4" s="1">
        <f t="shared" si="54"/>
        <v>16.545475971787628</v>
      </c>
      <c r="KU4" s="1"/>
      <c r="KV4" s="1"/>
      <c r="KW4" s="1" t="s">
        <v>11</v>
      </c>
      <c r="KX4" s="1" t="s">
        <v>40</v>
      </c>
      <c r="KY4" s="1">
        <v>42</v>
      </c>
      <c r="KZ4" s="1">
        <v>3</v>
      </c>
      <c r="LA4" s="1">
        <v>0.13100000000000001</v>
      </c>
      <c r="LB4" s="1">
        <f t="shared" si="489"/>
        <v>6.6000000000000003E-2</v>
      </c>
      <c r="LC4" s="1">
        <f t="shared" si="490"/>
        <v>2.5469798657718123</v>
      </c>
      <c r="LD4" s="1">
        <f t="shared" si="55"/>
        <v>3.8204697986577185E-3</v>
      </c>
      <c r="LE4" s="1">
        <f t="shared" si="56"/>
        <v>29.204688982760025</v>
      </c>
      <c r="LF4" s="1"/>
      <c r="LG4" s="1"/>
      <c r="LH4" s="1" t="s">
        <v>11</v>
      </c>
      <c r="LI4" s="1" t="s">
        <v>41</v>
      </c>
      <c r="LJ4" s="1">
        <v>43</v>
      </c>
      <c r="LK4" s="1">
        <v>3</v>
      </c>
      <c r="LL4" s="1">
        <v>4.7E-2</v>
      </c>
      <c r="LM4" s="1">
        <f t="shared" si="491"/>
        <v>1.0000000000000002E-2</v>
      </c>
      <c r="LN4" s="1">
        <f t="shared" si="492"/>
        <v>-0.28716216216216206</v>
      </c>
      <c r="LO4" s="1">
        <f t="shared" si="57"/>
        <v>-4.3074324324324313E-4</v>
      </c>
      <c r="LP4" s="1">
        <f t="shared" si="58"/>
        <v>-3.2927161090931842</v>
      </c>
      <c r="LQ4" s="1"/>
      <c r="LR4" s="1"/>
      <c r="LS4" s="1" t="s">
        <v>11</v>
      </c>
      <c r="LT4" s="1" t="s">
        <v>42</v>
      </c>
      <c r="LU4" s="1">
        <v>44</v>
      </c>
      <c r="LV4" s="1">
        <v>3</v>
      </c>
      <c r="LW4" s="1">
        <v>6.7000000000000004E-2</v>
      </c>
      <c r="LX4" s="1">
        <f t="shared" si="493"/>
        <v>2.4000000000000007E-2</v>
      </c>
      <c r="LY4" s="1">
        <f t="shared" si="494"/>
        <v>-0.71886120996441261</v>
      </c>
      <c r="LZ4" s="1">
        <f t="shared" si="59"/>
        <v>-1.078291814946619E-3</v>
      </c>
      <c r="MA4" s="1">
        <f t="shared" si="60"/>
        <v>-8.2427499097718098</v>
      </c>
      <c r="MB4" s="1"/>
      <c r="MC4" s="1"/>
      <c r="MD4" s="1" t="s">
        <v>11</v>
      </c>
      <c r="ME4" s="1" t="s">
        <v>43</v>
      </c>
      <c r="MF4" s="1">
        <v>46</v>
      </c>
      <c r="MG4" s="1">
        <v>3</v>
      </c>
      <c r="MH4" s="1">
        <v>7.1999999999999995E-2</v>
      </c>
      <c r="MI4" s="1">
        <f t="shared" si="495"/>
        <v>1.9999999999999997E-2</v>
      </c>
      <c r="MJ4" s="1">
        <f t="shared" si="496"/>
        <v>-6.440677966101703E-2</v>
      </c>
      <c r="MK4" s="1">
        <f t="shared" si="61"/>
        <v>-9.6610169491525549E-5</v>
      </c>
      <c r="ML4" s="1">
        <f t="shared" si="62"/>
        <v>-0.73851387427876769</v>
      </c>
      <c r="MM4" s="1"/>
      <c r="MN4" s="1"/>
      <c r="MO4" s="1" t="s">
        <v>11</v>
      </c>
      <c r="MP4" s="1" t="s">
        <v>44</v>
      </c>
      <c r="MQ4" s="1">
        <v>52</v>
      </c>
      <c r="MR4" s="1">
        <v>3</v>
      </c>
      <c r="MS4" s="1">
        <v>0.08</v>
      </c>
      <c r="MT4" s="1">
        <f t="shared" si="497"/>
        <v>1.7000000000000001E-2</v>
      </c>
      <c r="MU4" s="1">
        <f t="shared" si="498"/>
        <v>3.3670033670033697E-2</v>
      </c>
      <c r="MV4" s="1">
        <f t="shared" si="63"/>
        <v>5.0505050505050546E-5</v>
      </c>
      <c r="MW4" s="1">
        <f t="shared" si="64"/>
        <v>0.38607406151379825</v>
      </c>
      <c r="MX4" s="1"/>
      <c r="MY4" s="1"/>
      <c r="MZ4" s="1" t="s">
        <v>11</v>
      </c>
      <c r="NA4" s="1" t="s">
        <v>45</v>
      </c>
      <c r="NB4" s="1">
        <v>53</v>
      </c>
      <c r="NC4" s="1">
        <v>3</v>
      </c>
      <c r="ND4" s="1">
        <v>7.6999999999999999E-2</v>
      </c>
      <c r="NE4" s="1">
        <f t="shared" si="499"/>
        <v>-1.6E-2</v>
      </c>
      <c r="NF4" s="1">
        <f t="shared" si="500"/>
        <v>-1.2331081081081081</v>
      </c>
      <c r="NG4" s="1">
        <f t="shared" si="65"/>
        <v>-1.8496621621621621E-3</v>
      </c>
      <c r="NH4" s="1">
        <f t="shared" si="66"/>
        <v>-14.139310350811913</v>
      </c>
      <c r="NI4" s="1"/>
      <c r="NJ4" s="1"/>
      <c r="NK4" s="1" t="s">
        <v>11</v>
      </c>
      <c r="NL4" s="1" t="s">
        <v>46</v>
      </c>
      <c r="NM4" s="1">
        <v>56</v>
      </c>
      <c r="NN4" s="1">
        <v>3</v>
      </c>
      <c r="NO4" s="1">
        <v>7.2999999999999995E-2</v>
      </c>
      <c r="NP4" s="1">
        <f t="shared" si="501"/>
        <v>-1.9000000000000003E-2</v>
      </c>
      <c r="NQ4" s="1">
        <f t="shared" si="502"/>
        <v>-1.2847457627118646</v>
      </c>
      <c r="NR4" s="1">
        <f t="shared" si="67"/>
        <v>-1.9271186440677969E-3</v>
      </c>
      <c r="NS4" s="1">
        <f t="shared" si="68"/>
        <v>-14.731408334297507</v>
      </c>
      <c r="NT4" s="1"/>
      <c r="NU4" s="1"/>
      <c r="NV4" s="1" t="s">
        <v>11</v>
      </c>
      <c r="NW4" s="1" t="s">
        <v>47</v>
      </c>
      <c r="NX4" s="1">
        <v>57</v>
      </c>
      <c r="NY4" s="1">
        <v>3</v>
      </c>
      <c r="NZ4" s="1">
        <v>-5.0000000000000001E-3</v>
      </c>
      <c r="OA4" s="1">
        <f t="shared" si="503"/>
        <v>7.0000000000000001E-3</v>
      </c>
      <c r="OB4" s="1">
        <f t="shared" si="504"/>
        <v>0.954983922829582</v>
      </c>
      <c r="OC4" s="1">
        <f t="shared" si="69"/>
        <v>1.4324758842443729E-3</v>
      </c>
      <c r="OD4" s="1">
        <f t="shared" si="70"/>
        <v>10.950227296485723</v>
      </c>
      <c r="OE4" s="1"/>
      <c r="OF4" s="1"/>
      <c r="OG4" s="1" t="s">
        <v>11</v>
      </c>
      <c r="OH4" s="1" t="s">
        <v>48</v>
      </c>
      <c r="OI4" s="1">
        <v>58</v>
      </c>
      <c r="OJ4" s="1">
        <v>3</v>
      </c>
      <c r="OK4" s="1">
        <v>-1.0999999999999999E-2</v>
      </c>
      <c r="OL4" s="1">
        <f t="shared" si="505"/>
        <v>1.0000000000000009E-3</v>
      </c>
      <c r="OM4" s="1">
        <f t="shared" si="506"/>
        <v>0.75806451612903225</v>
      </c>
      <c r="ON4" s="1">
        <f t="shared" si="71"/>
        <v>1.1370967741935484E-3</v>
      </c>
      <c r="OO4" s="1">
        <f t="shared" si="72"/>
        <v>8.6922706849533959</v>
      </c>
      <c r="OP4" s="1"/>
      <c r="OQ4" s="1"/>
      <c r="OR4" s="1" t="s">
        <v>11</v>
      </c>
      <c r="OS4" s="1" t="s">
        <v>49</v>
      </c>
      <c r="OT4" s="1">
        <v>59</v>
      </c>
      <c r="OU4" s="1">
        <v>3</v>
      </c>
      <c r="OV4" s="1">
        <v>-8.0000000000000002E-3</v>
      </c>
      <c r="OW4" s="1">
        <f t="shared" si="507"/>
        <v>4.0000000000000001E-3</v>
      </c>
      <c r="OX4" s="1">
        <f t="shared" si="508"/>
        <v>0.9258064516129032</v>
      </c>
      <c r="OY4" s="1">
        <f t="shared" si="73"/>
        <v>1.3887096774193549E-3</v>
      </c>
      <c r="OZ4" s="1">
        <f t="shared" si="74"/>
        <v>10.615666751411169</v>
      </c>
      <c r="PA4" s="1"/>
      <c r="PB4" s="1"/>
      <c r="PC4" s="1" t="s">
        <v>11</v>
      </c>
      <c r="PD4" s="1" t="s">
        <v>50</v>
      </c>
      <c r="PE4" s="1">
        <v>60</v>
      </c>
      <c r="PF4" s="1">
        <v>3</v>
      </c>
      <c r="PG4" s="1">
        <v>-7.0000000000000001E-3</v>
      </c>
      <c r="PH4" s="1">
        <f t="shared" si="509"/>
        <v>5.0000000000000001E-3</v>
      </c>
      <c r="PI4" s="1">
        <f t="shared" si="510"/>
        <v>1.0032258064516131</v>
      </c>
      <c r="PJ4" s="1">
        <f t="shared" si="75"/>
        <v>1.5048387096774196E-3</v>
      </c>
      <c r="PK4" s="1">
        <f t="shared" si="76"/>
        <v>11.503388012853218</v>
      </c>
      <c r="PL4" s="1"/>
      <c r="PM4" s="1"/>
      <c r="PN4" s="1" t="s">
        <v>11</v>
      </c>
      <c r="PO4" s="1" t="s">
        <v>51</v>
      </c>
      <c r="PP4" s="1">
        <v>63</v>
      </c>
      <c r="PQ4" s="1">
        <v>3</v>
      </c>
      <c r="PR4" s="1">
        <v>-6.0000000000000001E-3</v>
      </c>
      <c r="PS4" s="1">
        <f t="shared" si="511"/>
        <v>8.0000000000000002E-3</v>
      </c>
      <c r="PT4" s="1">
        <f t="shared" si="512"/>
        <v>1.1100323624595467</v>
      </c>
      <c r="PU4" s="1">
        <f t="shared" si="77"/>
        <v>1.66504854368932E-3</v>
      </c>
      <c r="PV4" s="1">
        <f t="shared" si="78"/>
        <v>12.728074666819451</v>
      </c>
      <c r="PW4" s="1"/>
      <c r="PX4" s="1"/>
      <c r="PY4" s="1" t="s">
        <v>11</v>
      </c>
      <c r="PZ4" s="1" t="s">
        <v>52</v>
      </c>
      <c r="QA4" s="1">
        <v>64</v>
      </c>
      <c r="QB4" s="1">
        <v>3</v>
      </c>
      <c r="QC4" s="1">
        <v>-6.0000000000000001E-3</v>
      </c>
      <c r="QD4" s="1">
        <f t="shared" si="513"/>
        <v>-5.0000000000000001E-3</v>
      </c>
      <c r="QE4" s="1">
        <f t="shared" si="514"/>
        <v>0.66774193548387095</v>
      </c>
      <c r="QF4" s="1">
        <f t="shared" si="79"/>
        <v>1.0016129032258065E-3</v>
      </c>
      <c r="QG4" s="1">
        <f t="shared" si="80"/>
        <v>7.6565958799376723</v>
      </c>
      <c r="QH4" s="1"/>
      <c r="QI4" s="1"/>
      <c r="QJ4" s="1" t="s">
        <v>11</v>
      </c>
      <c r="QK4" s="1" t="s">
        <v>53</v>
      </c>
      <c r="QL4" s="1">
        <v>65</v>
      </c>
      <c r="QM4" s="1">
        <v>3</v>
      </c>
      <c r="QN4" s="1">
        <v>-2E-3</v>
      </c>
      <c r="QO4" s="1">
        <f t="shared" si="515"/>
        <v>0</v>
      </c>
      <c r="QP4" s="1">
        <f t="shared" si="516"/>
        <v>0.81877022653721676</v>
      </c>
      <c r="QQ4" s="1">
        <f t="shared" si="81"/>
        <v>1.2281553398058251E-3</v>
      </c>
      <c r="QR4" s="1">
        <f t="shared" si="82"/>
        <v>9.3883466201321308</v>
      </c>
      <c r="QS4" s="1"/>
      <c r="QT4" s="1"/>
      <c r="QU4" s="1" t="s">
        <v>11</v>
      </c>
      <c r="QV4" s="1" t="s">
        <v>54</v>
      </c>
      <c r="QW4" s="1">
        <v>66</v>
      </c>
      <c r="QX4" s="1">
        <v>3</v>
      </c>
      <c r="QY4" s="1">
        <v>-2E-3</v>
      </c>
      <c r="QZ4" s="1">
        <f t="shared" si="517"/>
        <v>-3.0000000000000001E-3</v>
      </c>
      <c r="RA4" s="1">
        <f t="shared" si="518"/>
        <v>0.80448717948717952</v>
      </c>
      <c r="RB4" s="1">
        <f t="shared" si="83"/>
        <v>1.2067307692307694E-3</v>
      </c>
      <c r="RC4" s="1">
        <f t="shared" si="84"/>
        <v>9.2245714947657369</v>
      </c>
      <c r="RD4" s="1"/>
      <c r="RE4" s="1"/>
      <c r="RF4" s="1" t="s">
        <v>11</v>
      </c>
      <c r="RG4" s="1" t="s">
        <v>55</v>
      </c>
      <c r="RH4" s="1">
        <v>67</v>
      </c>
      <c r="RI4" s="1">
        <v>3</v>
      </c>
      <c r="RJ4" s="1">
        <v>1E-3</v>
      </c>
      <c r="RK4" s="1">
        <f t="shared" si="519"/>
        <v>2E-3</v>
      </c>
      <c r="RL4" s="1">
        <f t="shared" si="520"/>
        <v>0.94871794871794879</v>
      </c>
      <c r="RM4" s="1">
        <f t="shared" si="85"/>
        <v>1.4230769230769232E-3</v>
      </c>
      <c r="RN4" s="1">
        <f t="shared" si="86"/>
        <v>10.878379133269553</v>
      </c>
      <c r="RO4" s="1"/>
      <c r="RP4" s="1"/>
      <c r="RQ4" s="1" t="s">
        <v>11</v>
      </c>
      <c r="RR4" s="1" t="s">
        <v>56</v>
      </c>
      <c r="RS4" s="1">
        <v>70</v>
      </c>
      <c r="RT4" s="1">
        <v>3</v>
      </c>
      <c r="RU4" s="1">
        <v>7.0000000000000001E-3</v>
      </c>
      <c r="RV4" s="1">
        <f t="shared" si="521"/>
        <v>1E-3</v>
      </c>
      <c r="RW4" s="1">
        <f t="shared" si="522"/>
        <v>0.88782051282051289</v>
      </c>
      <c r="RX4" s="1">
        <f t="shared" si="87"/>
        <v>1.3317307692307693E-3</v>
      </c>
      <c r="RY4" s="1">
        <f t="shared" si="88"/>
        <v>10.180104797012385</v>
      </c>
      <c r="RZ4" s="1"/>
      <c r="SA4" s="1"/>
      <c r="SB4" s="2" t="s">
        <v>11</v>
      </c>
      <c r="SC4" s="1" t="s">
        <v>57</v>
      </c>
      <c r="SD4" s="1">
        <v>71</v>
      </c>
      <c r="SE4" s="2">
        <v>3</v>
      </c>
      <c r="SF4" s="1">
        <v>1.0999999999999999E-2</v>
      </c>
      <c r="SG4" s="1">
        <f t="shared" si="523"/>
        <v>6.9999999999999993E-3</v>
      </c>
      <c r="SH4" s="1">
        <f t="shared" si="524"/>
        <v>0.99315068493150682</v>
      </c>
      <c r="SI4" s="1">
        <f t="shared" si="89"/>
        <v>1.4897260273972603E-3</v>
      </c>
      <c r="SJ4" s="1">
        <f t="shared" si="90"/>
        <v>11.387862643213499</v>
      </c>
      <c r="SK4" s="1"/>
      <c r="SL4" s="1"/>
      <c r="SM4" s="2" t="s">
        <v>11</v>
      </c>
      <c r="SN4" s="1" t="s">
        <v>58</v>
      </c>
      <c r="SO4" s="1">
        <v>72</v>
      </c>
      <c r="SP4" s="2">
        <v>3</v>
      </c>
      <c r="SQ4" s="1">
        <v>1.4E-2</v>
      </c>
      <c r="SR4" s="1">
        <f t="shared" si="525"/>
        <v>8.0000000000000002E-3</v>
      </c>
      <c r="SS4" s="1">
        <f t="shared" si="526"/>
        <v>0.95189003436426112</v>
      </c>
      <c r="ST4" s="1">
        <f t="shared" si="91"/>
        <v>1.4278350515463916E-3</v>
      </c>
      <c r="SU4" s="1">
        <f t="shared" si="92"/>
        <v>10.914751534941113</v>
      </c>
      <c r="SV4" s="1"/>
      <c r="SW4" s="1"/>
      <c r="SX4" s="2" t="s">
        <v>11</v>
      </c>
      <c r="SY4" s="1" t="s">
        <v>59</v>
      </c>
      <c r="SZ4" s="1">
        <v>73</v>
      </c>
      <c r="TA4" s="2">
        <v>3</v>
      </c>
      <c r="TB4" s="1">
        <v>1.4999999999999999E-2</v>
      </c>
      <c r="TC4" s="1">
        <f t="shared" si="527"/>
        <v>8.9999999999999993E-3</v>
      </c>
      <c r="TD4" s="1">
        <f t="shared" si="528"/>
        <v>0.92413793103448261</v>
      </c>
      <c r="TE4" s="1">
        <f t="shared" si="93"/>
        <v>1.386206896551724E-3</v>
      </c>
      <c r="TF4" s="1">
        <f t="shared" si="94"/>
        <v>10.596534827673192</v>
      </c>
      <c r="TG4" s="1"/>
      <c r="TH4" s="1"/>
      <c r="TI4" s="2" t="s">
        <v>11</v>
      </c>
      <c r="TJ4" s="1" t="s">
        <v>60</v>
      </c>
      <c r="TK4" s="1">
        <v>74</v>
      </c>
      <c r="TL4" s="2">
        <v>3</v>
      </c>
      <c r="TM4" s="1">
        <v>0.02</v>
      </c>
      <c r="TN4" s="1">
        <f t="shared" si="529"/>
        <v>1.4E-2</v>
      </c>
      <c r="TO4" s="1">
        <f t="shared" si="530"/>
        <v>1.0996563573883162</v>
      </c>
      <c r="TP4" s="1">
        <f t="shared" si="95"/>
        <v>1.6494845360824743E-3</v>
      </c>
      <c r="TQ4" s="1">
        <f t="shared" si="96"/>
        <v>12.60909924614136</v>
      </c>
      <c r="TR4" s="1"/>
      <c r="TS4" s="1"/>
      <c r="TT4" s="2" t="s">
        <v>11</v>
      </c>
      <c r="TU4" s="1" t="s">
        <v>61</v>
      </c>
      <c r="TV4" s="1">
        <v>77</v>
      </c>
      <c r="TW4" s="2">
        <v>3</v>
      </c>
      <c r="TX4" s="1">
        <v>2.3E-2</v>
      </c>
      <c r="TY4" s="1">
        <f t="shared" si="531"/>
        <v>1.4E-2</v>
      </c>
      <c r="TZ4" s="1">
        <f t="shared" si="532"/>
        <v>1.0721649484536082</v>
      </c>
      <c r="UA4" s="1">
        <f t="shared" si="97"/>
        <v>1.6082474226804123E-3</v>
      </c>
      <c r="UB4" s="1">
        <f t="shared" si="98"/>
        <v>12.293871764987825</v>
      </c>
      <c r="UC4" s="1"/>
      <c r="UD4" s="1"/>
      <c r="UE4" s="2" t="s">
        <v>11</v>
      </c>
      <c r="UF4" s="1" t="s">
        <v>62</v>
      </c>
      <c r="UG4" s="1">
        <v>78</v>
      </c>
      <c r="UH4" s="2">
        <v>3</v>
      </c>
      <c r="UI4" s="1">
        <v>2.4E-2</v>
      </c>
      <c r="UJ4" s="1">
        <f t="shared" si="99"/>
        <v>1.6E-2</v>
      </c>
      <c r="UK4" s="1">
        <f t="shared" si="533"/>
        <v>0.7162629757785467</v>
      </c>
      <c r="UL4" s="1">
        <f t="shared" si="100"/>
        <v>1.0743944636678201E-3</v>
      </c>
      <c r="UM4" s="1">
        <f t="shared" si="101"/>
        <v>8.2129575182722423</v>
      </c>
      <c r="UN4" s="1"/>
      <c r="UO4" s="1"/>
      <c r="UP4" s="2" t="s">
        <v>11</v>
      </c>
      <c r="UQ4" s="1" t="s">
        <v>63</v>
      </c>
      <c r="UR4" s="1">
        <v>79</v>
      </c>
      <c r="US4" s="2">
        <v>3</v>
      </c>
      <c r="UT4" s="1">
        <v>2.4E-2</v>
      </c>
      <c r="UU4" s="1">
        <f t="shared" si="534"/>
        <v>1.5000000000000001E-2</v>
      </c>
      <c r="UV4" s="1">
        <f t="shared" si="535"/>
        <v>1.0896551724137931</v>
      </c>
      <c r="UW4" s="1">
        <f t="shared" si="102"/>
        <v>1.6344827586206895E-3</v>
      </c>
      <c r="UX4" s="1">
        <f t="shared" si="103"/>
        <v>12.494421662480331</v>
      </c>
      <c r="UY4" s="1"/>
      <c r="UZ4" s="1"/>
      <c r="VA4" s="2" t="s">
        <v>11</v>
      </c>
      <c r="VB4" s="1" t="s">
        <v>64</v>
      </c>
      <c r="VC4" s="1">
        <v>80</v>
      </c>
      <c r="VD4" s="2">
        <v>3</v>
      </c>
      <c r="VE4" s="1">
        <v>2.7E-2</v>
      </c>
      <c r="VF4" s="1">
        <f t="shared" si="104"/>
        <v>1.7000000000000001E-2</v>
      </c>
      <c r="VG4" s="1">
        <f t="shared" si="536"/>
        <v>1.1310344827586207</v>
      </c>
      <c r="VH4" s="1">
        <f t="shared" si="105"/>
        <v>1.6965517241379312E-3</v>
      </c>
      <c r="VI4" s="1">
        <f t="shared" si="106"/>
        <v>12.968893371182117</v>
      </c>
      <c r="VJ4" s="1"/>
      <c r="VK4" s="1"/>
      <c r="VL4" s="2" t="s">
        <v>11</v>
      </c>
      <c r="VM4" s="1" t="s">
        <v>65</v>
      </c>
      <c r="VN4" s="1">
        <v>84</v>
      </c>
      <c r="VO4" s="2">
        <v>3</v>
      </c>
      <c r="VP4" s="1">
        <v>3.2000000000000001E-2</v>
      </c>
      <c r="VQ4" s="1">
        <f t="shared" si="537"/>
        <v>0.02</v>
      </c>
      <c r="VR4" s="1">
        <f t="shared" si="538"/>
        <v>1.2577319587628866</v>
      </c>
      <c r="VS4" s="1">
        <f t="shared" si="107"/>
        <v>1.8865979381443299E-3</v>
      </c>
      <c r="VT4" s="1">
        <f t="shared" si="108"/>
        <v>14.421657262774179</v>
      </c>
      <c r="VU4" s="1"/>
      <c r="VV4" s="1"/>
      <c r="VW4" s="2" t="s">
        <v>11</v>
      </c>
      <c r="VX4" s="1" t="s">
        <v>66</v>
      </c>
      <c r="VY4" s="1">
        <v>85</v>
      </c>
      <c r="VZ4" s="2">
        <v>3</v>
      </c>
      <c r="WA4" s="1">
        <v>1.2E-2</v>
      </c>
      <c r="WB4" s="1">
        <f t="shared" si="539"/>
        <v>7.0000000000000001E-3</v>
      </c>
      <c r="WC4" s="1">
        <f t="shared" si="540"/>
        <v>0.47735191637630664</v>
      </c>
      <c r="WD4" s="1">
        <f t="shared" si="109"/>
        <v>7.1602787456445996E-4</v>
      </c>
      <c r="WE4" s="1">
        <f t="shared" si="110"/>
        <v>5.4735078358658278</v>
      </c>
      <c r="WF4" s="1"/>
      <c r="WG4" s="1"/>
      <c r="WH4" s="2" t="s">
        <v>11</v>
      </c>
      <c r="WI4" s="1" t="s">
        <v>67</v>
      </c>
      <c r="WJ4" s="1">
        <v>86</v>
      </c>
      <c r="WK4" s="2">
        <v>3</v>
      </c>
      <c r="WL4" s="1">
        <v>1.4E-2</v>
      </c>
      <c r="WM4" s="1">
        <f t="shared" si="541"/>
        <v>6.0000000000000001E-3</v>
      </c>
      <c r="WN4" s="1">
        <f t="shared" si="542"/>
        <v>0.36458333333333331</v>
      </c>
      <c r="WO4" s="1">
        <f t="shared" si="111"/>
        <v>5.4687499999999994E-4</v>
      </c>
      <c r="WP4" s="1">
        <f t="shared" si="112"/>
        <v>4.1804581973290924</v>
      </c>
      <c r="WQ4" s="1"/>
      <c r="WR4" s="1"/>
      <c r="WS4" s="2" t="s">
        <v>11</v>
      </c>
      <c r="WT4" s="1" t="s">
        <v>68</v>
      </c>
      <c r="WU4" s="1">
        <v>87</v>
      </c>
      <c r="WV4" s="2">
        <v>3</v>
      </c>
      <c r="WW4" s="1">
        <v>1.7000000000000001E-2</v>
      </c>
      <c r="WX4" s="1">
        <f t="shared" si="543"/>
        <v>1.0000000000000002E-2</v>
      </c>
      <c r="WY4" s="1">
        <f t="shared" si="544"/>
        <v>0.48780487804878059</v>
      </c>
      <c r="WZ4" s="1">
        <f t="shared" si="113"/>
        <v>7.3170731707317095E-4</v>
      </c>
      <c r="XA4" s="1">
        <f t="shared" si="114"/>
        <v>5.5933656716877085</v>
      </c>
      <c r="XB4" s="1"/>
      <c r="XC4" s="1"/>
      <c r="XD4" s="2" t="s">
        <v>11</v>
      </c>
      <c r="XE4" s="1" t="s">
        <v>69</v>
      </c>
      <c r="XF4" s="1">
        <v>88</v>
      </c>
      <c r="XG4" s="2">
        <v>3</v>
      </c>
      <c r="XH4" s="1">
        <v>1.7999999999999999E-2</v>
      </c>
      <c r="XI4" s="1">
        <f t="shared" si="545"/>
        <v>8.9999999999999993E-3</v>
      </c>
      <c r="XJ4" s="1">
        <f t="shared" si="546"/>
        <v>0.43055555555555552</v>
      </c>
      <c r="XK4" s="1">
        <f t="shared" si="115"/>
        <v>6.4583333333333333E-4</v>
      </c>
      <c r="XL4" s="1">
        <f t="shared" si="116"/>
        <v>4.9369220616076905</v>
      </c>
      <c r="XM4" s="1"/>
      <c r="XN4" s="1"/>
      <c r="XO4" s="2" t="s">
        <v>11</v>
      </c>
      <c r="XP4" s="1" t="s">
        <v>70</v>
      </c>
      <c r="XQ4" s="1">
        <v>91</v>
      </c>
      <c r="XR4" s="2">
        <v>3</v>
      </c>
      <c r="XS4" s="1">
        <v>2.7E-2</v>
      </c>
      <c r="XT4" s="1">
        <f t="shared" si="547"/>
        <v>1.6E-2</v>
      </c>
      <c r="XU4" s="1">
        <f t="shared" si="548"/>
        <v>0.67474048442906576</v>
      </c>
      <c r="XV4" s="1">
        <f t="shared" si="117"/>
        <v>1.0121107266435987E-3</v>
      </c>
      <c r="XW4" s="1">
        <f t="shared" si="118"/>
        <v>7.736844038952114</v>
      </c>
      <c r="XX4" s="1"/>
      <c r="XY4" s="1"/>
      <c r="XZ4" s="2" t="s">
        <v>11</v>
      </c>
      <c r="YA4" s="1" t="s">
        <v>71</v>
      </c>
      <c r="YB4" s="1">
        <v>92</v>
      </c>
      <c r="YC4" s="2">
        <v>3</v>
      </c>
      <c r="YD4" s="1">
        <v>2.5000000000000001E-2</v>
      </c>
      <c r="YE4" s="1">
        <f t="shared" si="549"/>
        <v>1.4000000000000002E-2</v>
      </c>
      <c r="YF4" s="1">
        <f t="shared" si="550"/>
        <v>0.73539518900343648</v>
      </c>
      <c r="YG4" s="1">
        <f t="shared" si="119"/>
        <v>1.1030927835051548E-3</v>
      </c>
      <c r="YH4" s="1">
        <f t="shared" si="120"/>
        <v>8.4323351208570347</v>
      </c>
      <c r="YI4" s="1"/>
      <c r="YJ4" s="1"/>
      <c r="YK4" s="2" t="s">
        <v>11</v>
      </c>
      <c r="YL4" s="1" t="s">
        <v>72</v>
      </c>
      <c r="YM4" s="1">
        <v>93</v>
      </c>
      <c r="YN4" s="2">
        <v>3</v>
      </c>
      <c r="YO4" s="1">
        <v>2.5000000000000001E-2</v>
      </c>
      <c r="YP4" s="1">
        <f t="shared" si="551"/>
        <v>1.4000000000000002E-2</v>
      </c>
      <c r="YQ4" s="1">
        <f t="shared" si="552"/>
        <v>0.70989761092150183</v>
      </c>
      <c r="YR4" s="1">
        <f t="shared" si="121"/>
        <v>1.0648464163822528E-3</v>
      </c>
      <c r="YS4" s="1">
        <f t="shared" si="122"/>
        <v>8.1399697010499619</v>
      </c>
      <c r="YT4" s="1"/>
      <c r="YU4" s="1"/>
      <c r="YV4" s="2" t="s">
        <v>11</v>
      </c>
      <c r="YW4" s="1" t="s">
        <v>73</v>
      </c>
      <c r="YX4" s="1">
        <v>94</v>
      </c>
      <c r="YY4" s="2">
        <v>3</v>
      </c>
      <c r="YZ4" s="1">
        <v>2.5000000000000001E-2</v>
      </c>
      <c r="ZA4" s="1">
        <f t="shared" si="553"/>
        <v>1.2000000000000002E-2</v>
      </c>
      <c r="ZB4" s="1">
        <f t="shared" si="554"/>
        <v>0.60544217687074842</v>
      </c>
      <c r="ZC4" s="1">
        <f t="shared" si="123"/>
        <v>9.0816326530612269E-4</v>
      </c>
      <c r="ZD4" s="1">
        <f t="shared" si="124"/>
        <v>6.9422419510164781</v>
      </c>
      <c r="ZE4" s="1"/>
      <c r="ZF4" s="1"/>
      <c r="ZG4" s="2" t="s">
        <v>11</v>
      </c>
      <c r="ZH4" s="1" t="s">
        <v>74</v>
      </c>
      <c r="ZI4" s="1">
        <v>95</v>
      </c>
      <c r="ZJ4" s="2">
        <v>3</v>
      </c>
      <c r="ZK4" s="1">
        <v>2.4E-2</v>
      </c>
      <c r="ZL4" s="1">
        <f t="shared" si="555"/>
        <v>1.1000000000000001E-2</v>
      </c>
      <c r="ZM4" s="1">
        <f t="shared" si="556"/>
        <v>0.59183673469387765</v>
      </c>
      <c r="ZN4" s="1">
        <f t="shared" si="125"/>
        <v>8.877551020408165E-4</v>
      </c>
      <c r="ZO4" s="1">
        <f t="shared" si="126"/>
        <v>6.7862365139149841</v>
      </c>
      <c r="ZP4" s="1"/>
      <c r="ZQ4" s="1"/>
      <c r="ZR4" s="2" t="s">
        <v>11</v>
      </c>
      <c r="ZS4" s="1" t="s">
        <v>75</v>
      </c>
      <c r="ZT4" s="1">
        <v>99</v>
      </c>
      <c r="ZU4" s="2">
        <v>3</v>
      </c>
      <c r="ZV4" s="1">
        <v>3.4000000000000002E-2</v>
      </c>
      <c r="ZW4" s="1">
        <f t="shared" si="557"/>
        <v>1.9000000000000003E-2</v>
      </c>
      <c r="ZX4" s="1">
        <f t="shared" si="558"/>
        <v>0.71917808219178103</v>
      </c>
      <c r="ZY4" s="1">
        <f t="shared" si="127"/>
        <v>1.0787671232876715E-3</v>
      </c>
      <c r="ZZ4" s="1">
        <f t="shared" si="128"/>
        <v>8.2463832933615002</v>
      </c>
      <c r="AAA4" s="1"/>
      <c r="AAB4" s="1"/>
      <c r="AAC4" s="2" t="s">
        <v>11</v>
      </c>
      <c r="AAD4" s="1" t="s">
        <v>76</v>
      </c>
      <c r="AAE4" s="1">
        <v>100</v>
      </c>
      <c r="AAF4" s="2">
        <v>3</v>
      </c>
      <c r="AAG4" s="1">
        <v>5.0000000000000001E-3</v>
      </c>
      <c r="AAH4" s="1">
        <f t="shared" si="559"/>
        <v>3.0000000000000001E-3</v>
      </c>
      <c r="AAI4" s="1">
        <f t="shared" si="560"/>
        <v>1.0034482758620689</v>
      </c>
      <c r="AAJ4" s="1">
        <f t="shared" si="129"/>
        <v>1.5051724137931032E-3</v>
      </c>
      <c r="AAK4" s="1">
        <f t="shared" si="130"/>
        <v>11.505938936018278</v>
      </c>
      <c r="AAL4" s="1"/>
      <c r="AAM4" s="1"/>
      <c r="AAN4" s="2" t="s">
        <v>11</v>
      </c>
      <c r="AAO4" s="1" t="s">
        <v>77</v>
      </c>
      <c r="AAP4" s="1">
        <v>101</v>
      </c>
      <c r="AAQ4" s="2">
        <v>3</v>
      </c>
      <c r="AAR4" s="1">
        <v>0.01</v>
      </c>
      <c r="AAS4" s="1">
        <f t="shared" si="561"/>
        <v>3.0000000000000001E-3</v>
      </c>
      <c r="AAT4" s="1">
        <f t="shared" si="562"/>
        <v>0.80276816608996537</v>
      </c>
      <c r="AAU4" s="1">
        <f t="shared" si="131"/>
        <v>1.2041522491349481E-3</v>
      </c>
      <c r="AAV4" s="1">
        <f t="shared" si="132"/>
        <v>9.2048606001891802</v>
      </c>
      <c r="AAW4" s="1"/>
      <c r="AAX4" s="1"/>
      <c r="AAY4" s="2" t="s">
        <v>11</v>
      </c>
      <c r="AAZ4" s="1" t="s">
        <v>78</v>
      </c>
      <c r="ABA4" s="1">
        <v>102</v>
      </c>
      <c r="ABB4" s="2">
        <v>3</v>
      </c>
      <c r="ABC4" s="1">
        <v>8.9999999999999993E-3</v>
      </c>
      <c r="ABD4" s="1">
        <f t="shared" si="563"/>
        <v>1.9999999999999992E-3</v>
      </c>
      <c r="ABE4" s="1">
        <f t="shared" si="564"/>
        <v>0.82068965517241366</v>
      </c>
      <c r="ABF4" s="1">
        <f t="shared" si="133"/>
        <v>1.2310344827586206E-3</v>
      </c>
      <c r="ABG4" s="1">
        <f t="shared" si="134"/>
        <v>9.4103555559187306</v>
      </c>
      <c r="ABH4" s="1"/>
      <c r="ABI4" s="1"/>
      <c r="ABJ4" s="2" t="s">
        <v>11</v>
      </c>
      <c r="ABK4" s="1" t="s">
        <v>79</v>
      </c>
      <c r="ABL4" s="1">
        <v>112</v>
      </c>
      <c r="ABM4" s="2">
        <v>3</v>
      </c>
      <c r="ABN4" s="1">
        <v>1.6E-2</v>
      </c>
      <c r="ABO4" s="1">
        <f t="shared" si="565"/>
        <v>-1.0000000000000009E-3</v>
      </c>
      <c r="ABP4" s="1">
        <f t="shared" si="566"/>
        <v>0.81632653061224492</v>
      </c>
      <c r="ABQ4" s="1">
        <f t="shared" si="135"/>
        <v>1.2244897959183675E-3</v>
      </c>
      <c r="ABR4" s="1">
        <f t="shared" si="136"/>
        <v>9.3603262260896329</v>
      </c>
      <c r="ABS4" s="1"/>
      <c r="ABT4" s="1"/>
      <c r="ABU4" s="2" t="s">
        <v>11</v>
      </c>
      <c r="ABV4" s="1" t="s">
        <v>80</v>
      </c>
      <c r="ABW4" s="1">
        <v>113</v>
      </c>
      <c r="ABX4" s="2">
        <v>3</v>
      </c>
      <c r="ABY4" s="1">
        <v>1.7000000000000001E-2</v>
      </c>
      <c r="ABZ4" s="1">
        <f t="shared" si="567"/>
        <v>4.0000000000000018E-3</v>
      </c>
      <c r="ACA4" s="1">
        <f t="shared" si="568"/>
        <v>-0.19642857142857134</v>
      </c>
      <c r="ACB4" s="1">
        <f t="shared" si="137"/>
        <v>-2.9464285714285703E-4</v>
      </c>
      <c r="ACC4" s="1">
        <f t="shared" si="138"/>
        <v>-2.2523284981528167</v>
      </c>
      <c r="ACD4" s="1"/>
      <c r="ACE4" s="1"/>
      <c r="ACF4" s="2" t="s">
        <v>11</v>
      </c>
      <c r="ACG4" s="1" t="s">
        <v>81</v>
      </c>
      <c r="ACH4" s="1">
        <v>114</v>
      </c>
      <c r="ACI4" s="2">
        <v>3</v>
      </c>
      <c r="ACJ4" s="1">
        <v>2.1999999999999999E-2</v>
      </c>
      <c r="ACK4" s="1">
        <f t="shared" si="569"/>
        <v>7.9999999999999984E-3</v>
      </c>
      <c r="ACL4" s="1">
        <f t="shared" si="570"/>
        <v>-0.13261648745519719</v>
      </c>
      <c r="ACM4" s="1">
        <f t="shared" si="139"/>
        <v>-1.989247311827958E-4</v>
      </c>
      <c r="ACN4" s="1">
        <f t="shared" si="140"/>
        <v>-1.520633642284992</v>
      </c>
      <c r="ACO4" s="1"/>
      <c r="ACP4" s="1"/>
      <c r="ACQ4" s="2" t="s">
        <v>11</v>
      </c>
      <c r="ACR4" s="1" t="s">
        <v>82</v>
      </c>
      <c r="ACS4" s="1">
        <v>115</v>
      </c>
      <c r="ACT4" s="2">
        <v>3</v>
      </c>
      <c r="ACU4" s="1">
        <v>1.9E-2</v>
      </c>
      <c r="ACV4" s="1">
        <f t="shared" si="571"/>
        <v>4.9999999999999992E-3</v>
      </c>
      <c r="ACW4" s="1">
        <f t="shared" si="572"/>
        <v>-0.18861209964412814</v>
      </c>
      <c r="ACX4" s="1">
        <f t="shared" si="141"/>
        <v>-2.8291814946619225E-4</v>
      </c>
      <c r="ACY4" s="1">
        <f t="shared" si="142"/>
        <v>-2.1627017089995357</v>
      </c>
      <c r="ACZ4" s="1"/>
      <c r="ADA4" s="1"/>
      <c r="ADB4" s="2" t="s">
        <v>11</v>
      </c>
      <c r="ADC4" s="1" t="s">
        <v>83</v>
      </c>
      <c r="ADD4" s="1">
        <v>116</v>
      </c>
      <c r="ADE4" s="2">
        <v>3</v>
      </c>
      <c r="ADF4" s="1">
        <v>2.5999999999999999E-2</v>
      </c>
      <c r="ADG4" s="1">
        <f t="shared" si="573"/>
        <v>9.9999999999999985E-3</v>
      </c>
      <c r="ADH4" s="1">
        <f t="shared" si="574"/>
        <v>-1.0676156583629953E-2</v>
      </c>
      <c r="ADI4" s="1">
        <f t="shared" si="143"/>
        <v>-1.6014234875444929E-5</v>
      </c>
      <c r="ADJ4" s="1">
        <f t="shared" si="144"/>
        <v>-0.12241707786789889</v>
      </c>
      <c r="ADK4" s="1"/>
      <c r="ADL4" s="1"/>
      <c r="ADM4" s="2" t="s">
        <v>11</v>
      </c>
      <c r="ADN4" s="1" t="s">
        <v>84</v>
      </c>
      <c r="ADO4" s="1">
        <v>119</v>
      </c>
      <c r="ADP4" s="2">
        <v>3</v>
      </c>
      <c r="ADQ4" s="1">
        <v>2.7E-2</v>
      </c>
      <c r="ADR4" s="1">
        <f t="shared" si="575"/>
        <v>9.9999999999999985E-3</v>
      </c>
      <c r="ADS4" s="1">
        <f t="shared" si="576"/>
        <v>-0.5467625899280576</v>
      </c>
      <c r="ADT4" s="1">
        <f t="shared" si="145"/>
        <v>-8.2014388489208643E-4</v>
      </c>
      <c r="ADU4" s="1">
        <f t="shared" si="146"/>
        <v>-6.2693983571866534</v>
      </c>
      <c r="ADV4" s="1"/>
      <c r="ADW4" s="1"/>
      <c r="ADX4" s="2" t="s">
        <v>11</v>
      </c>
      <c r="ADY4" s="1" t="s">
        <v>85</v>
      </c>
      <c r="ADZ4" s="1">
        <v>120</v>
      </c>
      <c r="AEA4" s="2">
        <v>3</v>
      </c>
      <c r="AEB4" s="1">
        <v>2.5000000000000001E-2</v>
      </c>
      <c r="AEC4" s="1">
        <f t="shared" si="577"/>
        <v>8.0000000000000002E-3</v>
      </c>
      <c r="AED4" s="1">
        <f t="shared" si="578"/>
        <v>-0.64748201438848918</v>
      </c>
      <c r="AEE4" s="1">
        <f t="shared" si="147"/>
        <v>-9.7122302158273376E-4</v>
      </c>
      <c r="AEF4" s="1">
        <f t="shared" si="148"/>
        <v>-7.4242875282473513</v>
      </c>
      <c r="AEG4" s="1"/>
      <c r="AEH4" s="1"/>
      <c r="AEI4" s="2" t="s">
        <v>11</v>
      </c>
      <c r="AEJ4" s="1" t="s">
        <v>86</v>
      </c>
      <c r="AEK4" s="1">
        <v>121</v>
      </c>
      <c r="AEL4" s="2">
        <v>3</v>
      </c>
      <c r="AEM4" s="1">
        <v>2.8000000000000001E-2</v>
      </c>
      <c r="AEN4" s="1">
        <f t="shared" si="579"/>
        <v>1.0000000000000002E-2</v>
      </c>
      <c r="AEO4" s="1">
        <f t="shared" si="580"/>
        <v>-0.53597122302158262</v>
      </c>
      <c r="AEP4" s="1">
        <f t="shared" si="149"/>
        <v>-8.0395683453237396E-4</v>
      </c>
      <c r="AEQ4" s="1">
        <f t="shared" si="150"/>
        <v>-6.145660231715862</v>
      </c>
      <c r="AER4" s="1"/>
      <c r="AES4" s="1"/>
      <c r="AET4" s="2" t="s">
        <v>11</v>
      </c>
      <c r="AEU4" s="1" t="s">
        <v>87</v>
      </c>
      <c r="AEV4" s="1">
        <v>122</v>
      </c>
      <c r="AEW4" s="2">
        <v>3</v>
      </c>
      <c r="AEX4" s="1">
        <v>2.9000000000000001E-2</v>
      </c>
      <c r="AEY4" s="1">
        <f t="shared" si="581"/>
        <v>1.2E-2</v>
      </c>
      <c r="AEZ4" s="1">
        <f t="shared" si="582"/>
        <v>-0.51438848920863312</v>
      </c>
      <c r="AFA4" s="1">
        <f t="shared" si="151"/>
        <v>-7.7158273381294968E-4</v>
      </c>
      <c r="AFB4" s="1">
        <f t="shared" si="152"/>
        <v>-5.8981839807742853</v>
      </c>
      <c r="AFC4" s="1"/>
      <c r="AFD4" s="1"/>
      <c r="AFE4" s="2" t="s">
        <v>11</v>
      </c>
      <c r="AFF4" s="1" t="s">
        <v>88</v>
      </c>
      <c r="AFG4" s="1">
        <v>123</v>
      </c>
      <c r="AFH4" s="2">
        <v>3</v>
      </c>
      <c r="AFI4" s="1">
        <v>2.7E-2</v>
      </c>
      <c r="AFJ4" s="1">
        <f t="shared" si="583"/>
        <v>9.9999999999999985E-3</v>
      </c>
      <c r="AFK4" s="1">
        <f t="shared" si="584"/>
        <v>-0.58992805755395694</v>
      </c>
      <c r="AFL4" s="1">
        <f t="shared" si="153"/>
        <v>-8.8489208633093543E-4</v>
      </c>
      <c r="AFM4" s="1">
        <f t="shared" si="154"/>
        <v>-6.7643508590698103</v>
      </c>
      <c r="AFN4" s="1"/>
      <c r="AFO4" s="1"/>
      <c r="AFP4" s="2" t="s">
        <v>11</v>
      </c>
      <c r="AFQ4" s="1" t="s">
        <v>89</v>
      </c>
      <c r="AFR4" s="1">
        <v>126</v>
      </c>
      <c r="AFS4" s="2">
        <v>3</v>
      </c>
      <c r="AFT4" s="1">
        <v>2.7E-2</v>
      </c>
      <c r="AFU4" s="1">
        <f t="shared" si="585"/>
        <v>9.0000000000000011E-3</v>
      </c>
      <c r="AFV4" s="1">
        <f t="shared" si="586"/>
        <v>-0.4412811387900355</v>
      </c>
      <c r="AFW4" s="1">
        <f t="shared" si="155"/>
        <v>-6.6192170818505324E-4</v>
      </c>
      <c r="AFX4" s="1">
        <f t="shared" si="156"/>
        <v>-5.059905885206458</v>
      </c>
      <c r="AFY4" s="1"/>
      <c r="AFZ4" s="1"/>
      <c r="AGA4" s="2" t="s">
        <v>11</v>
      </c>
      <c r="AGB4" s="1" t="s">
        <v>90</v>
      </c>
      <c r="AGC4" s="1">
        <v>127</v>
      </c>
      <c r="AGD4" s="2">
        <v>3</v>
      </c>
      <c r="AGE4" s="1">
        <v>0.02</v>
      </c>
      <c r="AGF4" s="1">
        <f t="shared" si="587"/>
        <v>5.000000000000001E-3</v>
      </c>
      <c r="AGG4" s="1">
        <f t="shared" si="588"/>
        <v>0.40740740740740744</v>
      </c>
      <c r="AGH4" s="1">
        <f t="shared" si="157"/>
        <v>6.1111111111111121E-4</v>
      </c>
      <c r="AGI4" s="1">
        <f t="shared" si="158"/>
        <v>4.671496144316956</v>
      </c>
      <c r="AGJ4" s="1"/>
      <c r="AGK4" s="1"/>
      <c r="AGL4" s="2" t="s">
        <v>11</v>
      </c>
      <c r="AGM4" s="1" t="s">
        <v>91</v>
      </c>
      <c r="AGN4" s="1">
        <v>128</v>
      </c>
      <c r="AGO4" s="2">
        <v>3</v>
      </c>
      <c r="AGP4" s="1">
        <v>1.9E-2</v>
      </c>
      <c r="AGQ4" s="1">
        <f t="shared" si="589"/>
        <v>4.0000000000000001E-3</v>
      </c>
      <c r="AGR4" s="1">
        <f t="shared" si="590"/>
        <v>0.41471571906354515</v>
      </c>
      <c r="AGS4" s="1">
        <f t="shared" si="159"/>
        <v>6.2207357859531771E-4</v>
      </c>
      <c r="AGT4" s="1">
        <f t="shared" si="160"/>
        <v>4.755296166364599</v>
      </c>
      <c r="AGU4" s="1"/>
      <c r="AGV4" s="1"/>
      <c r="AGW4" s="2" t="s">
        <v>11</v>
      </c>
      <c r="AGX4" s="1" t="s">
        <v>92</v>
      </c>
      <c r="AGY4" s="1">
        <v>129</v>
      </c>
      <c r="AGZ4" s="2">
        <v>3</v>
      </c>
      <c r="AHA4" s="1">
        <v>2.4E-2</v>
      </c>
      <c r="AHB4" s="1">
        <f t="shared" si="591"/>
        <v>0.01</v>
      </c>
      <c r="AHC4" s="1">
        <f t="shared" si="592"/>
        <v>0.71096345514950177</v>
      </c>
      <c r="AHD4" s="1">
        <f t="shared" si="161"/>
        <v>1.0664451827242527E-3</v>
      </c>
      <c r="AHE4" s="1">
        <f t="shared" si="162"/>
        <v>8.1521910969082967</v>
      </c>
      <c r="AHF4" s="1"/>
      <c r="AHG4" s="1"/>
      <c r="AHH4" s="2" t="s">
        <v>11</v>
      </c>
      <c r="AHI4" s="1" t="s">
        <v>93</v>
      </c>
      <c r="AHJ4" s="1">
        <v>130</v>
      </c>
      <c r="AHK4" s="2">
        <v>3</v>
      </c>
      <c r="AHL4" s="1">
        <v>2.1999999999999999E-2</v>
      </c>
      <c r="AHM4" s="1">
        <f t="shared" si="593"/>
        <v>7.9999999999999984E-3</v>
      </c>
      <c r="AHN4" s="1">
        <f t="shared" si="594"/>
        <v>0.63210702341137126</v>
      </c>
      <c r="AHO4" s="1">
        <f t="shared" si="163"/>
        <v>9.4816053511705687E-4</v>
      </c>
      <c r="AHP4" s="1">
        <f t="shared" si="164"/>
        <v>7.247991737442816</v>
      </c>
      <c r="AHQ4" s="1"/>
      <c r="AHR4" s="1"/>
      <c r="AHS4" s="2" t="s">
        <v>11</v>
      </c>
      <c r="AHT4" s="1" t="s">
        <v>94</v>
      </c>
      <c r="AHU4" s="1">
        <v>133</v>
      </c>
      <c r="AHV4" s="2">
        <v>3</v>
      </c>
      <c r="AHW4" s="1">
        <v>3.2000000000000001E-2</v>
      </c>
      <c r="AHX4" s="1">
        <f t="shared" si="595"/>
        <v>1.6E-2</v>
      </c>
      <c r="AHY4" s="1">
        <f t="shared" si="596"/>
        <v>0.92691029900332234</v>
      </c>
      <c r="AHZ4" s="1">
        <f t="shared" si="165"/>
        <v>1.3903654485049835E-3</v>
      </c>
      <c r="AIA4" s="1">
        <f t="shared" si="166"/>
        <v>10.62832390671689</v>
      </c>
      <c r="AIB4" s="1"/>
      <c r="AIC4" s="1"/>
      <c r="AID4" s="2" t="s">
        <v>11</v>
      </c>
      <c r="AIE4" s="1" t="s">
        <v>95</v>
      </c>
      <c r="AIF4" s="1">
        <v>134</v>
      </c>
      <c r="AIG4" s="2">
        <v>3</v>
      </c>
      <c r="AIH4" s="1">
        <v>3.2000000000000001E-2</v>
      </c>
      <c r="AII4" s="1">
        <f t="shared" si="597"/>
        <v>1.4999999999999999E-2</v>
      </c>
      <c r="AIJ4" s="1">
        <f t="shared" si="598"/>
        <v>0.88039867109634551</v>
      </c>
      <c r="AIK4" s="1">
        <f t="shared" si="167"/>
        <v>1.3205980066445184E-3</v>
      </c>
      <c r="AIL4" s="1">
        <f t="shared" si="168"/>
        <v>10.095002993835038</v>
      </c>
      <c r="AIM4" s="1"/>
      <c r="AIN4" s="1"/>
      <c r="AIO4" s="2" t="s">
        <v>11</v>
      </c>
      <c r="AIP4" s="1" t="s">
        <v>96</v>
      </c>
      <c r="AIQ4" s="1">
        <v>135</v>
      </c>
      <c r="AIR4" s="2">
        <v>3</v>
      </c>
      <c r="AIS4" s="1">
        <v>3.4000000000000002E-2</v>
      </c>
      <c r="AIT4" s="1">
        <f t="shared" si="599"/>
        <v>2.0000000000000004E-2</v>
      </c>
      <c r="AIU4" s="1">
        <f t="shared" si="600"/>
        <v>1.0960264900662253</v>
      </c>
      <c r="AIV4" s="1">
        <f t="shared" si="169"/>
        <v>1.6440397350993381E-3</v>
      </c>
      <c r="AIW4" s="1">
        <f t="shared" si="170"/>
        <v>12.567477736833425</v>
      </c>
      <c r="AIX4" s="1"/>
      <c r="AIY4" s="1"/>
      <c r="AIZ4" s="2" t="s">
        <v>11</v>
      </c>
      <c r="AJA4" s="1" t="s">
        <v>97</v>
      </c>
      <c r="AJB4" s="1">
        <v>136</v>
      </c>
      <c r="AJC4" s="2">
        <v>3</v>
      </c>
      <c r="AJD4" s="1">
        <v>2.8000000000000001E-2</v>
      </c>
      <c r="AJE4" s="1">
        <f t="shared" si="601"/>
        <v>1.2E-2</v>
      </c>
      <c r="AJF4" s="1">
        <f t="shared" si="602"/>
        <v>0.82119205298013254</v>
      </c>
      <c r="AJG4" s="1">
        <f t="shared" si="171"/>
        <v>1.2317880794701988E-3</v>
      </c>
      <c r="AJH4" s="1">
        <f t="shared" si="172"/>
        <v>9.4161162499537419</v>
      </c>
      <c r="AJI4" s="1"/>
      <c r="AJJ4" s="1"/>
      <c r="AJK4" s="2" t="s">
        <v>11</v>
      </c>
      <c r="AJL4" s="1" t="s">
        <v>98</v>
      </c>
      <c r="AJM4" s="1">
        <v>140</v>
      </c>
      <c r="AJN4" s="2">
        <v>3</v>
      </c>
      <c r="AJO4" s="1">
        <v>3.4000000000000002E-2</v>
      </c>
      <c r="AJP4" s="1">
        <f t="shared" si="603"/>
        <v>1.8000000000000002E-2</v>
      </c>
      <c r="AJQ4" s="1">
        <f t="shared" si="604"/>
        <v>1.1111111111111112</v>
      </c>
      <c r="AJR4" s="1">
        <f t="shared" si="173"/>
        <v>1.6666666666666668E-3</v>
      </c>
      <c r="AJS4" s="1">
        <f t="shared" si="174"/>
        <v>12.740444029955333</v>
      </c>
      <c r="AJT4" s="1"/>
      <c r="AJU4" s="1"/>
      <c r="AJV4" s="2" t="s">
        <v>11</v>
      </c>
      <c r="AJW4" s="1" t="s">
        <v>99</v>
      </c>
      <c r="AJX4" s="1">
        <v>141</v>
      </c>
      <c r="AJY4" s="2">
        <v>3</v>
      </c>
      <c r="AJZ4" s="1">
        <v>2.7E-2</v>
      </c>
      <c r="AKA4" s="1">
        <f t="shared" si="605"/>
        <v>6.9999999999999993E-3</v>
      </c>
      <c r="AKB4" s="1">
        <f t="shared" si="606"/>
        <v>0.3796610169491525</v>
      </c>
      <c r="AKC4" s="1">
        <f t="shared" si="175"/>
        <v>5.6949152542372871E-4</v>
      </c>
      <c r="AKD4" s="1">
        <f t="shared" si="176"/>
        <v>4.35334494311694</v>
      </c>
      <c r="AKE4" s="1"/>
      <c r="AKF4" s="1"/>
      <c r="AKG4" s="2" t="s">
        <v>11</v>
      </c>
      <c r="AKH4" s="1" t="s">
        <v>100</v>
      </c>
      <c r="AKI4" s="1">
        <v>143</v>
      </c>
      <c r="AKJ4" s="2">
        <v>3</v>
      </c>
      <c r="AKK4" s="1">
        <v>2.9000000000000001E-2</v>
      </c>
      <c r="AKL4" s="1">
        <f t="shared" si="607"/>
        <v>7.0000000000000027E-3</v>
      </c>
      <c r="AKM4" s="1">
        <f t="shared" si="608"/>
        <v>0.36949152542372893</v>
      </c>
      <c r="AKN4" s="1">
        <f t="shared" si="177"/>
        <v>5.5423728813559336E-4</v>
      </c>
      <c r="AKO4" s="1">
        <f t="shared" si="178"/>
        <v>4.2367374892834517</v>
      </c>
      <c r="AKP4" s="1"/>
      <c r="AKQ4" s="1"/>
      <c r="AKR4" s="2" t="s">
        <v>11</v>
      </c>
      <c r="AKS4" s="1" t="s">
        <v>101</v>
      </c>
      <c r="AKT4" s="1">
        <v>144</v>
      </c>
      <c r="AKU4" s="2">
        <v>3</v>
      </c>
      <c r="AKV4" s="1">
        <v>3.2000000000000001E-2</v>
      </c>
      <c r="AKW4" s="1">
        <f t="shared" si="609"/>
        <v>9.0000000000000011E-3</v>
      </c>
      <c r="AKX4" s="1">
        <f t="shared" si="610"/>
        <v>0.40677966101694918</v>
      </c>
      <c r="AKY4" s="1">
        <f t="shared" si="179"/>
        <v>6.101694915254238E-4</v>
      </c>
      <c r="AKZ4" s="1">
        <f t="shared" si="180"/>
        <v>4.6642981533395798</v>
      </c>
      <c r="ALA4" s="1"/>
      <c r="ALB4" s="1"/>
      <c r="ALC4" s="2" t="s">
        <v>11</v>
      </c>
      <c r="ALD4" s="1" t="s">
        <v>102</v>
      </c>
      <c r="ALE4" s="1">
        <v>147</v>
      </c>
      <c r="ALF4" s="2">
        <v>3</v>
      </c>
      <c r="ALG4" s="1">
        <v>0.03</v>
      </c>
      <c r="ALH4" s="1">
        <f t="shared" si="611"/>
        <v>4.0000000000000001E-3</v>
      </c>
      <c r="ALI4" s="1">
        <f t="shared" si="612"/>
        <v>0.24067796610169495</v>
      </c>
      <c r="ALJ4" s="1">
        <f t="shared" si="181"/>
        <v>3.6101694915254245E-4</v>
      </c>
      <c r="ALK4" s="1">
        <f t="shared" si="182"/>
        <v>2.7597097407259183</v>
      </c>
      <c r="ALL4" s="1"/>
      <c r="ALM4" s="1"/>
      <c r="ALN4" s="2" t="s">
        <v>11</v>
      </c>
      <c r="ALO4" s="1" t="s">
        <v>103</v>
      </c>
      <c r="ALP4" s="1">
        <v>148</v>
      </c>
      <c r="ALQ4" s="2">
        <v>3</v>
      </c>
      <c r="ALR4" s="1">
        <v>3.1E-2</v>
      </c>
      <c r="ALS4" s="1">
        <f t="shared" si="613"/>
        <v>5.9999999999999984E-3</v>
      </c>
      <c r="ALT4" s="1">
        <f t="shared" si="614"/>
        <v>0.21088435374149653</v>
      </c>
      <c r="ALU4" s="1">
        <f t="shared" si="183"/>
        <v>3.1632653061224481E-4</v>
      </c>
      <c r="ALV4" s="1">
        <f t="shared" si="184"/>
        <v>2.4180842750731539</v>
      </c>
      <c r="ALW4" s="1"/>
      <c r="ALX4" s="1"/>
      <c r="ALY4" s="2" t="s">
        <v>11</v>
      </c>
      <c r="ALZ4" s="1" t="s">
        <v>104</v>
      </c>
      <c r="AMA4" s="1">
        <v>149</v>
      </c>
      <c r="AMB4" s="2">
        <v>3</v>
      </c>
      <c r="AMC4" s="1">
        <v>2.4E-2</v>
      </c>
      <c r="AMD4" s="1">
        <f t="shared" si="615"/>
        <v>4.0000000000000001E-3</v>
      </c>
      <c r="AME4" s="1">
        <f t="shared" si="616"/>
        <v>0.21575342465753425</v>
      </c>
      <c r="AMF4" s="1">
        <f t="shared" si="185"/>
        <v>3.2363013698630136E-4</v>
      </c>
      <c r="AMG4" s="1">
        <f t="shared" si="186"/>
        <v>2.4739149880084494</v>
      </c>
      <c r="AMH4" s="1"/>
      <c r="AMI4" s="1"/>
      <c r="AMJ4" s="2" t="s">
        <v>11</v>
      </c>
      <c r="AMK4" s="1" t="s">
        <v>105</v>
      </c>
      <c r="AML4" s="1">
        <v>150</v>
      </c>
      <c r="AMM4" s="2">
        <v>3</v>
      </c>
      <c r="AMN4" s="1">
        <v>2.8000000000000001E-2</v>
      </c>
      <c r="AMO4" s="1">
        <f t="shared" si="617"/>
        <v>9.0000000000000011E-3</v>
      </c>
      <c r="AMP4" s="1">
        <f t="shared" si="618"/>
        <v>0.28082191780821919</v>
      </c>
      <c r="AMQ4" s="1">
        <f t="shared" si="187"/>
        <v>4.2123287671232877E-4</v>
      </c>
      <c r="AMR4" s="1">
        <f t="shared" si="188"/>
        <v>3.2200163335982994</v>
      </c>
      <c r="AMS4" s="1"/>
      <c r="AMT4" s="1"/>
      <c r="AMU4" s="2" t="s">
        <v>11</v>
      </c>
      <c r="AMV4" s="1" t="s">
        <v>106</v>
      </c>
      <c r="AMW4" s="1">
        <v>151</v>
      </c>
      <c r="AMX4" s="2">
        <v>3</v>
      </c>
      <c r="AMY4" s="1">
        <v>0.03</v>
      </c>
      <c r="AMZ4" s="1">
        <f t="shared" si="619"/>
        <v>9.9999999999999985E-3</v>
      </c>
      <c r="ANA4" s="1">
        <f t="shared" si="620"/>
        <v>0.26712328767123278</v>
      </c>
      <c r="ANB4" s="1">
        <f t="shared" si="189"/>
        <v>4.006849315068492E-4</v>
      </c>
      <c r="ANC4" s="1">
        <f t="shared" si="190"/>
        <v>3.0629423661056987</v>
      </c>
      <c r="AND4" s="1"/>
      <c r="ANE4" s="1"/>
      <c r="ANF4" s="2" t="s">
        <v>11</v>
      </c>
      <c r="ANG4" s="1" t="s">
        <v>107</v>
      </c>
      <c r="ANH4" s="1">
        <v>154</v>
      </c>
      <c r="ANI4" s="2">
        <v>3</v>
      </c>
      <c r="ANJ4" s="1">
        <v>2.5999999999999999E-2</v>
      </c>
      <c r="ANK4" s="1">
        <f t="shared" si="621"/>
        <v>6.9999999999999993E-3</v>
      </c>
      <c r="ANL4" s="1">
        <f t="shared" si="622"/>
        <v>0.14137931034482756</v>
      </c>
      <c r="ANM4" s="1">
        <f t="shared" si="191"/>
        <v>2.1206896551724134E-4</v>
      </c>
      <c r="ANN4" s="1">
        <f t="shared" si="192"/>
        <v>1.6211116713977642</v>
      </c>
      <c r="ANO4" s="1"/>
      <c r="ANP4" s="1"/>
      <c r="ANQ4" s="2" t="s">
        <v>11</v>
      </c>
      <c r="ANR4" s="1" t="s">
        <v>108</v>
      </c>
      <c r="ANS4" s="1">
        <v>155</v>
      </c>
      <c r="ANT4" s="2">
        <v>3</v>
      </c>
      <c r="ANU4" s="1">
        <v>1.7999999999999999E-2</v>
      </c>
      <c r="ANV4" s="1">
        <f t="shared" si="193"/>
        <v>-2.0000000000000018E-3</v>
      </c>
      <c r="ANW4" s="1">
        <f t="shared" si="623"/>
        <v>-0.31740614334471001</v>
      </c>
      <c r="ANX4" s="1">
        <f t="shared" si="194"/>
        <v>-4.7610921501706503E-4</v>
      </c>
      <c r="ANY4" s="1">
        <f t="shared" si="195"/>
        <v>-3.6395056836425312</v>
      </c>
      <c r="ANZ4" s="1"/>
      <c r="AOA4" s="1"/>
      <c r="AOB4" s="2" t="s">
        <v>11</v>
      </c>
      <c r="AOC4" s="1" t="s">
        <v>109</v>
      </c>
      <c r="AOD4" s="1">
        <v>156</v>
      </c>
      <c r="AOE4" s="2">
        <v>3</v>
      </c>
      <c r="AOF4" s="1">
        <v>2.4E-2</v>
      </c>
      <c r="AOG4" s="1">
        <f t="shared" si="624"/>
        <v>2.9999999999999992E-3</v>
      </c>
      <c r="AOH4" s="1">
        <f t="shared" si="625"/>
        <v>-0.10169491525423732</v>
      </c>
      <c r="AOI4" s="1">
        <f t="shared" si="196"/>
        <v>-1.5254237288135598E-4</v>
      </c>
      <c r="AOJ4" s="1">
        <f t="shared" si="197"/>
        <v>-1.1660745383348952</v>
      </c>
      <c r="AOK4" s="1"/>
      <c r="AOL4" s="1"/>
      <c r="AOM4" s="2" t="s">
        <v>11</v>
      </c>
      <c r="AON4" s="1" t="s">
        <v>110</v>
      </c>
      <c r="AOO4" s="1">
        <v>157</v>
      </c>
      <c r="AOP4" s="2">
        <v>3</v>
      </c>
      <c r="AOQ4" s="1">
        <v>1.6E-2</v>
      </c>
      <c r="AOR4" s="1">
        <f t="shared" si="626"/>
        <v>2E-3</v>
      </c>
      <c r="AOS4" s="1">
        <f t="shared" si="627"/>
        <v>2.0477815699658706E-2</v>
      </c>
      <c r="AOT4" s="1">
        <f t="shared" si="198"/>
        <v>3.071672354948806E-5</v>
      </c>
      <c r="AOU4" s="1">
        <f t="shared" si="199"/>
        <v>0.23480681829951811</v>
      </c>
      <c r="AOV4" s="1"/>
      <c r="AOW4" s="1"/>
      <c r="AOX4" s="2" t="s">
        <v>11</v>
      </c>
      <c r="AOY4" s="1" t="s">
        <v>111</v>
      </c>
      <c r="AOZ4" s="1">
        <v>158</v>
      </c>
      <c r="APA4" s="2">
        <v>3</v>
      </c>
      <c r="APB4" s="1">
        <v>2.5000000000000001E-2</v>
      </c>
      <c r="APC4" s="1">
        <f t="shared" si="628"/>
        <v>5.000000000000001E-3</v>
      </c>
      <c r="APD4" s="1">
        <f t="shared" si="629"/>
        <v>-0.13698630136986295</v>
      </c>
      <c r="APE4" s="1">
        <f t="shared" si="200"/>
        <v>-2.0547945205479442E-4</v>
      </c>
      <c r="APF4" s="1">
        <f t="shared" si="201"/>
        <v>-1.570739674925999</v>
      </c>
      <c r="APG4" s="1"/>
      <c r="APH4" s="1"/>
      <c r="API4" s="2" t="s">
        <v>11</v>
      </c>
      <c r="APJ4" s="1" t="s">
        <v>112</v>
      </c>
      <c r="APK4" s="1">
        <v>161</v>
      </c>
      <c r="APL4" s="2">
        <v>3</v>
      </c>
      <c r="APM4" s="1">
        <v>2.4E-2</v>
      </c>
      <c r="APN4" s="1">
        <f t="shared" si="630"/>
        <v>8.0000000000000002E-3</v>
      </c>
      <c r="APO4" s="1">
        <f t="shared" si="631"/>
        <v>0.12627986348122869</v>
      </c>
      <c r="APP4" s="1">
        <f t="shared" si="202"/>
        <v>1.8941979522184304E-4</v>
      </c>
      <c r="APQ4" s="1">
        <f t="shared" si="203"/>
        <v>1.4479753795136949</v>
      </c>
      <c r="APR4" s="1"/>
      <c r="APS4" s="1"/>
      <c r="APT4" s="2" t="s">
        <v>11</v>
      </c>
      <c r="APU4" s="1" t="s">
        <v>113</v>
      </c>
      <c r="APV4" s="1">
        <v>162</v>
      </c>
      <c r="APW4" s="2">
        <v>3</v>
      </c>
      <c r="APX4" s="1">
        <v>8.9999999999999993E-3</v>
      </c>
      <c r="APY4" s="1">
        <f t="shared" si="632"/>
        <v>3.9999999999999992E-3</v>
      </c>
      <c r="APZ4" s="1">
        <f t="shared" si="633"/>
        <v>0.46048109965635731</v>
      </c>
      <c r="AQA4" s="1">
        <f t="shared" si="204"/>
        <v>6.9072164948453597E-4</v>
      </c>
      <c r="AQB4" s="1">
        <f t="shared" si="205"/>
        <v>5.2800603093216933</v>
      </c>
      <c r="AQC4" s="1"/>
      <c r="AQD4" s="1"/>
      <c r="AQE4" s="2" t="s">
        <v>11</v>
      </c>
      <c r="AQF4" s="1" t="s">
        <v>114</v>
      </c>
      <c r="AQG4" s="1">
        <v>163</v>
      </c>
      <c r="AQH4" s="2">
        <v>3</v>
      </c>
      <c r="AQI4" s="1">
        <v>2.1999999999999999E-2</v>
      </c>
      <c r="AQJ4" s="1">
        <f t="shared" si="634"/>
        <v>5.9999999999999984E-3</v>
      </c>
      <c r="AQK4" s="1">
        <f t="shared" si="635"/>
        <v>-7.5342465753424737E-2</v>
      </c>
      <c r="AQL4" s="1">
        <f t="shared" si="206"/>
        <v>-1.1301369863013711E-4</v>
      </c>
      <c r="AQM4" s="1">
        <f t="shared" si="207"/>
        <v>-0.86390682120930085</v>
      </c>
      <c r="AQN4" s="1"/>
      <c r="AQO4" s="1"/>
      <c r="AQP4" s="2" t="s">
        <v>11</v>
      </c>
      <c r="AQQ4" s="1" t="s">
        <v>115</v>
      </c>
      <c r="AQR4" s="1">
        <v>169</v>
      </c>
      <c r="AQS4" s="2">
        <v>3</v>
      </c>
      <c r="AQT4" s="1">
        <v>3.0000000000000001E-3</v>
      </c>
      <c r="AQU4" s="1">
        <f t="shared" si="636"/>
        <v>1.0999999999999999E-2</v>
      </c>
      <c r="AQV4" s="1">
        <f t="shared" si="637"/>
        <v>0.92832764505119447</v>
      </c>
      <c r="AQW4" s="1">
        <f t="shared" si="208"/>
        <v>1.3924914675767918E-3</v>
      </c>
      <c r="AQX4" s="1">
        <f t="shared" si="209"/>
        <v>10.644575762911485</v>
      </c>
      <c r="AQY4" s="1"/>
      <c r="AQZ4" s="1"/>
      <c r="ARA4" s="2" t="s">
        <v>11</v>
      </c>
      <c r="ARB4" s="1" t="s">
        <v>116</v>
      </c>
      <c r="ARC4" s="1">
        <v>170</v>
      </c>
      <c r="ARD4" s="2">
        <v>3</v>
      </c>
      <c r="ARE4" s="1">
        <v>6.0000000000000001E-3</v>
      </c>
      <c r="ARF4" s="1">
        <f t="shared" si="638"/>
        <v>0</v>
      </c>
      <c r="ARG4" s="1">
        <f t="shared" si="639"/>
        <v>-0.2687074829931973</v>
      </c>
      <c r="ARH4" s="1">
        <f t="shared" si="210"/>
        <v>-4.0306122448979597E-4</v>
      </c>
      <c r="ARI4" s="1">
        <f t="shared" si="211"/>
        <v>-3.0811073827545039</v>
      </c>
      <c r="ARJ4" s="1"/>
      <c r="ARK4" s="1"/>
      <c r="ARL4" s="2" t="s">
        <v>11</v>
      </c>
      <c r="ARM4" s="1" t="s">
        <v>117</v>
      </c>
      <c r="ARN4" s="1">
        <v>171</v>
      </c>
      <c r="ARO4" s="2">
        <v>3</v>
      </c>
      <c r="ARP4" s="1">
        <v>1.7999999999999999E-2</v>
      </c>
      <c r="ARQ4" s="1">
        <f t="shared" si="640"/>
        <v>1.1999999999999999E-2</v>
      </c>
      <c r="ARR4" s="1">
        <f t="shared" si="641"/>
        <v>0.22260273972602734</v>
      </c>
      <c r="ARS4" s="1">
        <f t="shared" si="212"/>
        <v>3.3390410958904101E-4</v>
      </c>
      <c r="ART4" s="1">
        <f t="shared" si="213"/>
        <v>2.5524519717547491</v>
      </c>
      <c r="ARU4" s="1"/>
      <c r="ARV4" s="1"/>
      <c r="ARW4" s="2" t="s">
        <v>11</v>
      </c>
      <c r="ARX4" s="1" t="s">
        <v>118</v>
      </c>
      <c r="ARY4" s="1">
        <v>172</v>
      </c>
      <c r="ARZ4" s="2">
        <v>3</v>
      </c>
      <c r="ASA4" s="1">
        <v>2.1999999999999999E-2</v>
      </c>
      <c r="ASB4" s="1">
        <f t="shared" si="642"/>
        <v>1.9999999999999983E-3</v>
      </c>
      <c r="ASC4" s="1">
        <f t="shared" si="643"/>
        <v>-0.68474576271186449</v>
      </c>
      <c r="ASD4" s="1">
        <f t="shared" si="214"/>
        <v>-1.0271186440677967E-3</v>
      </c>
      <c r="ASE4" s="1">
        <f t="shared" si="215"/>
        <v>-7.8515685581216257</v>
      </c>
      <c r="ASF4" s="1"/>
      <c r="ASG4" s="1"/>
      <c r="ASH4" s="2" t="s">
        <v>11</v>
      </c>
      <c r="ASI4" s="1" t="s">
        <v>119</v>
      </c>
      <c r="ASJ4" s="1">
        <v>173</v>
      </c>
      <c r="ASK4" s="2">
        <v>3</v>
      </c>
      <c r="ASL4" s="1">
        <v>0.01</v>
      </c>
      <c r="ASM4" s="1">
        <f t="shared" si="644"/>
        <v>7.0000000000000001E-3</v>
      </c>
      <c r="ASN4" s="1">
        <f t="shared" si="645"/>
        <v>6.8493150684931685E-3</v>
      </c>
      <c r="ASO4" s="1">
        <f t="shared" si="216"/>
        <v>1.0273972602739753E-5</v>
      </c>
      <c r="ASP4" s="1">
        <f t="shared" si="217"/>
        <v>7.8536983746300193E-2</v>
      </c>
      <c r="ASQ4" s="1"/>
      <c r="ASR4" s="1"/>
      <c r="ASS4" s="2" t="s">
        <v>11</v>
      </c>
      <c r="AST4" s="1" t="s">
        <v>120</v>
      </c>
      <c r="ASU4" s="1">
        <v>176</v>
      </c>
      <c r="ASV4" s="2">
        <v>3</v>
      </c>
      <c r="ASW4" s="1">
        <v>7.0000000000000001E-3</v>
      </c>
      <c r="ASX4" s="1">
        <f t="shared" si="646"/>
        <v>0</v>
      </c>
      <c r="ASY4" s="1">
        <f t="shared" si="647"/>
        <v>-0.43986254295532645</v>
      </c>
      <c r="ASZ4" s="1">
        <f t="shared" si="218"/>
        <v>-6.5979381443298968E-4</v>
      </c>
      <c r="ATA4" s="1">
        <f t="shared" si="219"/>
        <v>-5.0436396984565439</v>
      </c>
      <c r="ATB4" s="1"/>
      <c r="ATC4" s="1"/>
      <c r="ATD4" s="2" t="s">
        <v>11</v>
      </c>
      <c r="ATE4" s="1" t="s">
        <v>121</v>
      </c>
      <c r="ATF4" s="1">
        <v>180</v>
      </c>
      <c r="ATG4" s="2">
        <v>3</v>
      </c>
      <c r="ATH4" s="1">
        <v>2.5999999999999999E-2</v>
      </c>
      <c r="ATI4" s="1">
        <f t="shared" si="648"/>
        <v>4.9999999999999975E-3</v>
      </c>
      <c r="ATJ4" s="1">
        <f t="shared" si="649"/>
        <v>-0.84775086505190322</v>
      </c>
      <c r="ATK4" s="1">
        <f t="shared" si="220"/>
        <v>-1.2716262975778548E-3</v>
      </c>
      <c r="ATL4" s="1">
        <f t="shared" si="221"/>
        <v>-9.7206502027859898</v>
      </c>
      <c r="ATM4" s="1"/>
      <c r="ATN4" s="1"/>
      <c r="ATO4" s="2" t="s">
        <v>11</v>
      </c>
      <c r="ATP4" s="1" t="s">
        <v>122</v>
      </c>
      <c r="ATQ4" s="1">
        <v>183</v>
      </c>
      <c r="ATR4" s="2">
        <v>3</v>
      </c>
      <c r="ATS4" s="1">
        <v>8.9999999999999993E-3</v>
      </c>
      <c r="ATT4" s="1">
        <f t="shared" si="650"/>
        <v>8.0000000000000002E-3</v>
      </c>
      <c r="ATU4" s="1">
        <f t="shared" si="651"/>
        <v>-6.8493150684931685E-3</v>
      </c>
      <c r="ATV4" s="1">
        <f t="shared" si="222"/>
        <v>-1.0273972602739753E-5</v>
      </c>
      <c r="ATW4" s="1">
        <f t="shared" si="223"/>
        <v>-7.8536983746300193E-2</v>
      </c>
      <c r="ATX4" s="1"/>
      <c r="ATY4" s="1"/>
      <c r="ATZ4" s="2" t="s">
        <v>11</v>
      </c>
      <c r="AUA4" s="1" t="s">
        <v>123</v>
      </c>
      <c r="AUB4" s="1">
        <v>184</v>
      </c>
      <c r="AUC4" s="2">
        <v>3</v>
      </c>
      <c r="AUD4" s="1">
        <v>7.0000000000000001E-3</v>
      </c>
      <c r="AUE4" s="1">
        <f t="shared" si="224"/>
        <v>-9.0000000000000011E-3</v>
      </c>
      <c r="AUF4" s="1">
        <f t="shared" si="652"/>
        <v>-0.63898916967509034</v>
      </c>
      <c r="AUG4" s="1">
        <f t="shared" si="225"/>
        <v>-9.5848375451263552E-4</v>
      </c>
      <c r="AUH4" s="1">
        <f t="shared" si="226"/>
        <v>-7.3269051767938072</v>
      </c>
      <c r="AUI4" s="1"/>
      <c r="AUJ4" s="1"/>
      <c r="AUK4" s="2" t="s">
        <v>11</v>
      </c>
      <c r="AUL4" s="1" t="s">
        <v>124</v>
      </c>
      <c r="AUM4" s="1">
        <v>185</v>
      </c>
      <c r="AUN4" s="2">
        <v>3</v>
      </c>
      <c r="AUO4" s="1">
        <v>0.01</v>
      </c>
      <c r="AUP4" s="1">
        <f t="shared" si="653"/>
        <v>5.0000000000000001E-3</v>
      </c>
      <c r="AUQ4" s="1">
        <f t="shared" si="654"/>
        <v>1.083032490974729E-2</v>
      </c>
      <c r="AUR4" s="1">
        <f t="shared" si="227"/>
        <v>1.6245487364620934E-5</v>
      </c>
      <c r="AUS4" s="1">
        <f t="shared" si="228"/>
        <v>0.12418483350497973</v>
      </c>
      <c r="AUT4" s="1"/>
      <c r="AUU4" s="1"/>
      <c r="AUV4" s="2" t="s">
        <v>11</v>
      </c>
      <c r="AUW4" s="1" t="s">
        <v>125</v>
      </c>
      <c r="AUX4" s="1">
        <v>186</v>
      </c>
      <c r="AUY4" s="2">
        <v>3</v>
      </c>
      <c r="AUZ4" s="1">
        <v>8.0000000000000002E-3</v>
      </c>
      <c r="AVA4" s="1">
        <f t="shared" si="655"/>
        <v>-2E-3</v>
      </c>
      <c r="AVB4" s="1">
        <f t="shared" si="656"/>
        <v>-0.20938628158844766</v>
      </c>
      <c r="AVC4" s="1">
        <f t="shared" si="229"/>
        <v>-3.1407942238267152E-4</v>
      </c>
      <c r="AVD4" s="1">
        <f t="shared" si="230"/>
        <v>-2.4009067810962756</v>
      </c>
      <c r="AVE4" s="1"/>
      <c r="AVF4" s="1"/>
      <c r="AVG4" s="2" t="s">
        <v>11</v>
      </c>
      <c r="AVH4" s="1" t="s">
        <v>126</v>
      </c>
      <c r="AVI4" s="1">
        <v>187</v>
      </c>
      <c r="AVJ4" s="2">
        <v>3</v>
      </c>
      <c r="AVK4" s="1">
        <v>0.01</v>
      </c>
      <c r="AVL4" s="1">
        <f t="shared" si="657"/>
        <v>0</v>
      </c>
      <c r="AVM4" s="1">
        <f t="shared" si="658"/>
        <v>-1.4388489208633094E-2</v>
      </c>
      <c r="AVN4" s="1">
        <f t="shared" si="231"/>
        <v>-2.1582733812949642E-5</v>
      </c>
      <c r="AVO4" s="1">
        <f t="shared" si="232"/>
        <v>-0.16498416729438561</v>
      </c>
      <c r="AVP4" s="1"/>
      <c r="AVQ4" s="1"/>
      <c r="AVR4" s="2" t="s">
        <v>11</v>
      </c>
      <c r="AVS4" s="1" t="s">
        <v>127</v>
      </c>
      <c r="AVT4" s="1">
        <v>190</v>
      </c>
      <c r="AVU4" s="2">
        <v>3</v>
      </c>
      <c r="AVV4" s="1">
        <v>1.0999999999999999E-2</v>
      </c>
      <c r="AVW4" s="1">
        <f t="shared" si="659"/>
        <v>0</v>
      </c>
      <c r="AVX4" s="1">
        <f t="shared" si="660"/>
        <v>3.5842293906810034E-2</v>
      </c>
      <c r="AVY4" s="1">
        <f t="shared" si="233"/>
        <v>5.3763440860215054E-5</v>
      </c>
      <c r="AVZ4" s="1">
        <f t="shared" si="234"/>
        <v>0.41098206548243005</v>
      </c>
      <c r="AWA4" s="1"/>
      <c r="AWB4" s="1"/>
      <c r="AWC4" s="2" t="s">
        <v>11</v>
      </c>
      <c r="AWD4" s="1" t="s">
        <v>128</v>
      </c>
      <c r="AWE4" s="1">
        <v>191</v>
      </c>
      <c r="AWF4" s="2">
        <v>3</v>
      </c>
      <c r="AWG4" s="1">
        <v>8.9999999999999993E-3</v>
      </c>
      <c r="AWH4" s="1">
        <f t="shared" si="661"/>
        <v>-4.0000000000000001E-3</v>
      </c>
      <c r="AWI4" s="1">
        <f t="shared" si="662"/>
        <v>-0.19713261648745517</v>
      </c>
      <c r="AWJ4" s="1">
        <f t="shared" si="235"/>
        <v>-2.9569892473118274E-4</v>
      </c>
      <c r="AWK4" s="1">
        <f t="shared" si="236"/>
        <v>-2.2604013601533648</v>
      </c>
      <c r="AWL4" s="1"/>
      <c r="AWM4" s="1"/>
      <c r="AWN4" s="2" t="s">
        <v>11</v>
      </c>
      <c r="AWO4" s="1" t="s">
        <v>129</v>
      </c>
      <c r="AWP4" s="1">
        <v>192</v>
      </c>
      <c r="AWQ4" s="2">
        <v>3</v>
      </c>
      <c r="AWR4" s="1">
        <v>8.9999999999999993E-3</v>
      </c>
      <c r="AWS4" s="1">
        <f t="shared" si="663"/>
        <v>-7.000000000000001E-3</v>
      </c>
      <c r="AWT4" s="1">
        <f t="shared" si="664"/>
        <v>-0.31428571428571428</v>
      </c>
      <c r="AWU4" s="1">
        <f t="shared" si="237"/>
        <v>-4.7142857142857143E-4</v>
      </c>
      <c r="AWV4" s="1">
        <f t="shared" si="238"/>
        <v>-3.6037255970445079</v>
      </c>
      <c r="AWW4" s="1"/>
      <c r="AWX4" s="1"/>
      <c r="AWY4" s="2" t="s">
        <v>11</v>
      </c>
      <c r="AWZ4" s="1" t="s">
        <v>130</v>
      </c>
      <c r="AXA4" s="1">
        <v>193</v>
      </c>
      <c r="AXB4" s="2">
        <v>3</v>
      </c>
      <c r="AXC4" s="1">
        <v>1.6E-2</v>
      </c>
      <c r="AXD4" s="1">
        <f t="shared" si="665"/>
        <v>2E-3</v>
      </c>
      <c r="AXE4" s="1">
        <f t="shared" si="666"/>
        <v>-2.8673835125448025E-2</v>
      </c>
      <c r="AXF4" s="1">
        <f t="shared" si="239"/>
        <v>-4.301075268817204E-5</v>
      </c>
      <c r="AXG4" s="1">
        <f t="shared" si="240"/>
        <v>-0.32878565238594404</v>
      </c>
      <c r="AXH4" s="1"/>
      <c r="AXI4" s="1"/>
      <c r="AXJ4" s="2" t="s">
        <v>11</v>
      </c>
      <c r="AXK4" s="1" t="s">
        <v>131</v>
      </c>
      <c r="AXL4" s="1">
        <v>197</v>
      </c>
      <c r="AXM4" s="2">
        <v>3</v>
      </c>
      <c r="AXN4" s="1">
        <v>1.7000000000000001E-2</v>
      </c>
      <c r="AXO4" s="1">
        <f t="shared" si="667"/>
        <v>-1.9999999999999983E-3</v>
      </c>
      <c r="AXP4" s="1">
        <f t="shared" si="668"/>
        <v>-0.22661870503597117</v>
      </c>
      <c r="AXQ4" s="1">
        <f t="shared" si="241"/>
        <v>-3.3992805755395675E-4</v>
      </c>
      <c r="AXR4" s="1">
        <f t="shared" si="242"/>
        <v>-2.5985006348865722</v>
      </c>
      <c r="AXS4" s="1"/>
      <c r="AXT4" s="1"/>
      <c r="AXU4" s="2" t="s">
        <v>11</v>
      </c>
      <c r="AXV4" s="1" t="s">
        <v>132</v>
      </c>
      <c r="AXW4" s="1">
        <v>198</v>
      </c>
      <c r="AXX4" s="2">
        <v>3</v>
      </c>
      <c r="AXY4" s="1">
        <v>1.2999999999999999E-2</v>
      </c>
      <c r="AXZ4" s="1">
        <f t="shared" si="669"/>
        <v>-4.0000000000000018E-3</v>
      </c>
      <c r="AYA4" s="1">
        <f t="shared" si="670"/>
        <v>-0.3309352517985612</v>
      </c>
      <c r="AYB4" s="1">
        <f t="shared" si="243"/>
        <v>-4.9640287769784177E-4</v>
      </c>
      <c r="AYC4" s="1">
        <f t="shared" si="244"/>
        <v>-3.794635847770869</v>
      </c>
      <c r="AYD4" s="1"/>
      <c r="AYE4" s="1"/>
      <c r="AYF4" s="2" t="s">
        <v>11</v>
      </c>
      <c r="AYG4" s="1" t="s">
        <v>133</v>
      </c>
      <c r="AYH4" s="1">
        <v>201</v>
      </c>
      <c r="AYI4" s="2">
        <v>3</v>
      </c>
      <c r="AYJ4" s="1">
        <v>2.1999999999999999E-2</v>
      </c>
      <c r="AYK4" s="1">
        <f t="shared" si="671"/>
        <v>-1.0000000000000009E-3</v>
      </c>
      <c r="AYL4" s="1">
        <f t="shared" si="672"/>
        <v>-0.26785714285714285</v>
      </c>
      <c r="AYM4" s="1">
        <f t="shared" si="245"/>
        <v>-4.0178571428571428E-4</v>
      </c>
      <c r="AYN4" s="1">
        <f t="shared" si="246"/>
        <v>-3.0713570429356603</v>
      </c>
      <c r="AYO4" s="1"/>
      <c r="AYP4" s="1"/>
      <c r="AYQ4" s="2" t="s">
        <v>11</v>
      </c>
      <c r="AYR4" s="1" t="s">
        <v>134</v>
      </c>
      <c r="AYS4" s="1">
        <v>204</v>
      </c>
      <c r="AYT4" s="2">
        <v>3</v>
      </c>
      <c r="AYU4" s="1">
        <v>1.7999999999999999E-2</v>
      </c>
      <c r="AYV4" s="1">
        <f t="shared" si="673"/>
        <v>-5.000000000000001E-3</v>
      </c>
      <c r="AYW4" s="1">
        <f t="shared" si="674"/>
        <v>-0.72499999999999998</v>
      </c>
      <c r="AYX4" s="1">
        <f t="shared" si="247"/>
        <v>-1.0874999999999999E-3</v>
      </c>
      <c r="AYY4" s="1">
        <f t="shared" si="248"/>
        <v>-8.3131397295458527</v>
      </c>
      <c r="AYZ4" s="1"/>
      <c r="AZA4" s="1"/>
      <c r="AZB4" s="2" t="s">
        <v>11</v>
      </c>
      <c r="AZC4" s="1" t="s">
        <v>135</v>
      </c>
      <c r="AZD4" s="1">
        <v>205</v>
      </c>
      <c r="AZE4" s="2">
        <v>3</v>
      </c>
      <c r="AZF4" s="1">
        <v>1.7999999999999999E-2</v>
      </c>
      <c r="AZG4" s="1">
        <f t="shared" si="675"/>
        <v>-4.0000000000000001E-3</v>
      </c>
      <c r="AZH4" s="1">
        <f t="shared" si="676"/>
        <v>-0.35</v>
      </c>
      <c r="AZI4" s="1">
        <f t="shared" si="249"/>
        <v>-5.2499999999999997E-4</v>
      </c>
      <c r="AZJ4" s="1">
        <f t="shared" si="250"/>
        <v>-4.013239869435929</v>
      </c>
      <c r="AZK4" s="1"/>
      <c r="AZL4" s="1"/>
      <c r="AZM4" s="2" t="s">
        <v>11</v>
      </c>
      <c r="AZN4" s="1" t="s">
        <v>136</v>
      </c>
      <c r="AZO4" s="1">
        <v>208</v>
      </c>
      <c r="AZP4" s="2">
        <v>3</v>
      </c>
      <c r="AZQ4" s="1">
        <v>2.5999999999999999E-2</v>
      </c>
      <c r="AZR4" s="1">
        <f t="shared" si="677"/>
        <v>4.9999999999999975E-3</v>
      </c>
      <c r="AZS4" s="1">
        <f t="shared" si="678"/>
        <v>-2.8571428571428647E-2</v>
      </c>
      <c r="AZT4" s="1">
        <f t="shared" si="251"/>
        <v>-4.2857142857142971E-5</v>
      </c>
      <c r="AZU4" s="1">
        <f t="shared" si="252"/>
        <v>-0.32761141791313797</v>
      </c>
      <c r="AZV4" s="1"/>
      <c r="AZW4" s="1"/>
      <c r="AZX4" s="2" t="s">
        <v>11</v>
      </c>
      <c r="AZY4" s="1" t="s">
        <v>137</v>
      </c>
      <c r="AZZ4" s="1">
        <v>211</v>
      </c>
      <c r="BAA4" s="2">
        <v>3</v>
      </c>
      <c r="BAB4" s="1">
        <v>2.3E-2</v>
      </c>
      <c r="BAC4" s="1">
        <f t="shared" si="679"/>
        <v>-1.0000000000000009E-3</v>
      </c>
      <c r="BAD4" s="1">
        <f t="shared" si="680"/>
        <v>-0.29078014184397166</v>
      </c>
      <c r="BAE4" s="1">
        <f t="shared" si="253"/>
        <v>-4.3617021276595751E-4</v>
      </c>
      <c r="BAF4" s="1">
        <f t="shared" si="254"/>
        <v>-3.334201309967034</v>
      </c>
      <c r="BAG4" s="1"/>
      <c r="BAH4" s="1"/>
      <c r="BAI4" s="2" t="s">
        <v>11</v>
      </c>
      <c r="BAJ4" s="1" t="s">
        <v>138</v>
      </c>
      <c r="BAK4" s="1">
        <v>212</v>
      </c>
      <c r="BAL4" s="2">
        <v>3</v>
      </c>
      <c r="BAM4" s="1">
        <v>0</v>
      </c>
      <c r="BAN4" s="1">
        <f t="shared" si="681"/>
        <v>-0.01</v>
      </c>
      <c r="BAO4" s="1">
        <f t="shared" si="682"/>
        <v>0.65292096219931284</v>
      </c>
      <c r="BAP4" s="1">
        <f t="shared" si="255"/>
        <v>9.7938144329896924E-4</v>
      </c>
      <c r="BAQ4" s="1">
        <f t="shared" si="256"/>
        <v>7.4866526773964335</v>
      </c>
      <c r="BAR4" s="1"/>
      <c r="BAS4" s="1"/>
      <c r="BAT4" s="2" t="s">
        <v>11</v>
      </c>
      <c r="BAU4" s="1" t="s">
        <v>139</v>
      </c>
      <c r="BAV4" s="1">
        <v>213</v>
      </c>
      <c r="BAW4" s="2">
        <v>3</v>
      </c>
      <c r="BAX4" s="1">
        <v>-0.01</v>
      </c>
      <c r="BAY4" s="1">
        <f t="shared" si="683"/>
        <v>-1.0999999999999999E-2</v>
      </c>
      <c r="BAZ4" s="1">
        <f t="shared" si="684"/>
        <v>0.74999999999999989</v>
      </c>
      <c r="BBA4" s="1">
        <f t="shared" si="257"/>
        <v>1.1249999999999999E-3</v>
      </c>
      <c r="BBB4" s="1">
        <f t="shared" si="258"/>
        <v>8.5997997202198473</v>
      </c>
      <c r="BBC4" s="1"/>
      <c r="BBD4" s="1"/>
      <c r="BBE4" s="2" t="s">
        <v>11</v>
      </c>
      <c r="BBF4" s="1" t="s">
        <v>140</v>
      </c>
      <c r="BBG4" s="1">
        <v>214</v>
      </c>
      <c r="BBH4" s="2">
        <v>3</v>
      </c>
      <c r="BBI4" s="1">
        <v>-4.0000000000000001E-3</v>
      </c>
      <c r="BBJ4" s="1">
        <f t="shared" si="685"/>
        <v>-9.0000000000000011E-3</v>
      </c>
      <c r="BBK4" s="1">
        <f t="shared" si="686"/>
        <v>0.494773519163763</v>
      </c>
      <c r="BBL4" s="1">
        <f t="shared" si="259"/>
        <v>7.4216027874564447E-4</v>
      </c>
      <c r="BBM4" s="1">
        <f t="shared" si="260"/>
        <v>5.6732708955689581</v>
      </c>
      <c r="BBN4" s="1"/>
      <c r="BBO4" s="1"/>
      <c r="BBP4" s="2" t="s">
        <v>11</v>
      </c>
      <c r="BBQ4" s="1" t="s">
        <v>141</v>
      </c>
      <c r="BBR4" s="1">
        <v>215</v>
      </c>
      <c r="BBS4" s="2">
        <v>3</v>
      </c>
      <c r="BBT4" s="1">
        <v>-1E-3</v>
      </c>
      <c r="BBU4" s="1">
        <f t="shared" si="687"/>
        <v>-9.0000000000000011E-3</v>
      </c>
      <c r="BBV4" s="1">
        <f t="shared" si="688"/>
        <v>0.39510489510489499</v>
      </c>
      <c r="BBW4" s="1">
        <f t="shared" si="261"/>
        <v>5.9265734265734251E-4</v>
      </c>
      <c r="BBX4" s="1">
        <f t="shared" si="262"/>
        <v>4.5304306218407584</v>
      </c>
      <c r="BBY4" s="1"/>
      <c r="BBZ4" s="1"/>
      <c r="BCA4" s="2" t="s">
        <v>11</v>
      </c>
      <c r="BCB4" s="1" t="s">
        <v>142</v>
      </c>
      <c r="BCC4" s="1">
        <v>225</v>
      </c>
      <c r="BCD4" s="2">
        <v>3</v>
      </c>
      <c r="BCE4" s="1">
        <v>2E-3</v>
      </c>
      <c r="BCF4" s="1">
        <f t="shared" si="689"/>
        <v>-5.0000000000000001E-3</v>
      </c>
      <c r="BCG4" s="1">
        <f t="shared" si="690"/>
        <v>0.50522648083623689</v>
      </c>
      <c r="BCH4" s="1">
        <f t="shared" si="263"/>
        <v>7.5783972125435535E-4</v>
      </c>
      <c r="BCI4" s="1">
        <f t="shared" si="264"/>
        <v>5.7931287313908388</v>
      </c>
      <c r="BCJ4" s="1"/>
      <c r="BCK4" s="1"/>
      <c r="BCL4" s="2" t="s">
        <v>11</v>
      </c>
      <c r="BCM4" s="1" t="s">
        <v>143</v>
      </c>
      <c r="BCN4" s="1">
        <v>226</v>
      </c>
      <c r="BCO4" s="2">
        <v>3</v>
      </c>
      <c r="BCP4" s="1">
        <v>2.4E-2</v>
      </c>
      <c r="BCQ4" s="1">
        <f t="shared" si="691"/>
        <v>6.0000000000000019E-3</v>
      </c>
      <c r="BCR4" s="1">
        <f t="shared" si="692"/>
        <v>0.68918918918918926</v>
      </c>
      <c r="BCS4" s="1">
        <f t="shared" si="265"/>
        <v>1.0337837837837839E-3</v>
      </c>
      <c r="BCT4" s="1">
        <f t="shared" si="266"/>
        <v>7.9025186618236454</v>
      </c>
      <c r="BCU4" s="1"/>
      <c r="BCV4" s="1"/>
      <c r="BCW4" s="2" t="s">
        <v>11</v>
      </c>
      <c r="BCX4" s="1" t="s">
        <v>144</v>
      </c>
      <c r="BCY4" s="1">
        <v>232</v>
      </c>
      <c r="BCZ4" s="2">
        <v>3</v>
      </c>
      <c r="BDA4" s="1">
        <v>3.2000000000000001E-2</v>
      </c>
      <c r="BDB4" s="1">
        <f t="shared" si="693"/>
        <v>8.0000000000000002E-3</v>
      </c>
      <c r="BDC4" s="1">
        <f t="shared" si="694"/>
        <v>0.82432432432432434</v>
      </c>
      <c r="BDD4" s="1">
        <f t="shared" si="267"/>
        <v>1.2364864864864865E-3</v>
      </c>
      <c r="BDE4" s="1">
        <f t="shared" si="268"/>
        <v>9.4520321249263208</v>
      </c>
      <c r="BDF4" s="1"/>
      <c r="BDG4" s="1"/>
      <c r="BDH4" s="2" t="s">
        <v>11</v>
      </c>
      <c r="BDI4" s="1" t="s">
        <v>145</v>
      </c>
      <c r="BDJ4" s="1">
        <v>233</v>
      </c>
      <c r="BDK4" s="2">
        <v>3</v>
      </c>
      <c r="BDL4" s="1">
        <v>3.1E-2</v>
      </c>
      <c r="BDM4" s="1">
        <f t="shared" si="695"/>
        <v>-6.9999999999999993E-3</v>
      </c>
      <c r="BDN4" s="1">
        <f t="shared" si="696"/>
        <v>0.36148648648648651</v>
      </c>
      <c r="BDO4" s="1">
        <f t="shared" si="269"/>
        <v>5.4222972972972974E-4</v>
      </c>
      <c r="BDP4" s="1">
        <f t="shared" si="270"/>
        <v>4.1449485137996573</v>
      </c>
      <c r="BDQ4" s="1"/>
      <c r="BDR4" s="1"/>
      <c r="BDS4" s="2" t="s">
        <v>11</v>
      </c>
      <c r="BDT4" s="1" t="s">
        <v>146</v>
      </c>
      <c r="BDU4" s="1">
        <v>234</v>
      </c>
      <c r="BDV4" s="2">
        <v>3</v>
      </c>
      <c r="BDW4" s="1">
        <v>3.2000000000000001E-2</v>
      </c>
      <c r="BDX4" s="1">
        <f t="shared" si="697"/>
        <v>-3.0000000000000027E-3</v>
      </c>
      <c r="BDY4" s="1">
        <f t="shared" si="698"/>
        <v>0.471186440677966</v>
      </c>
      <c r="BDZ4" s="1">
        <f t="shared" si="271"/>
        <v>7.0677966101694901E-4</v>
      </c>
      <c r="BEA4" s="1">
        <f t="shared" si="272"/>
        <v>5.4028120276183449</v>
      </c>
      <c r="BEB4" s="1"/>
      <c r="BEC4" s="1"/>
      <c r="BED4" s="2" t="s">
        <v>11</v>
      </c>
      <c r="BEE4" s="1" t="s">
        <v>147</v>
      </c>
      <c r="BEF4" s="1">
        <v>236</v>
      </c>
      <c r="BEG4" s="2">
        <v>3</v>
      </c>
      <c r="BEH4" s="1">
        <v>0.03</v>
      </c>
      <c r="BEI4" s="1">
        <f t="shared" si="699"/>
        <v>-2.8000000000000004E-2</v>
      </c>
      <c r="BEJ4" s="1">
        <f t="shared" si="700"/>
        <v>-0.36949152542372893</v>
      </c>
      <c r="BEK4" s="1">
        <f t="shared" si="273"/>
        <v>-5.5423728813559336E-4</v>
      </c>
      <c r="BEL4" s="1">
        <f t="shared" si="274"/>
        <v>-4.2367374892834517</v>
      </c>
      <c r="BEM4" s="1"/>
      <c r="BEN4" s="1"/>
      <c r="BEO4" s="2" t="s">
        <v>11</v>
      </c>
      <c r="BEP4" s="4" t="s">
        <v>148</v>
      </c>
      <c r="BEQ4" s="4">
        <v>239</v>
      </c>
      <c r="BER4" s="2">
        <v>3</v>
      </c>
      <c r="BES4" s="1">
        <v>3.2000000000000001E-2</v>
      </c>
      <c r="BET4" s="1">
        <f t="shared" si="701"/>
        <v>-3.5000000000000003E-2</v>
      </c>
      <c r="BEU4" s="1">
        <f t="shared" si="702"/>
        <v>-0.54362416107382561</v>
      </c>
      <c r="BEV4" s="1">
        <f t="shared" si="275"/>
        <v>-8.1543624161073847E-4</v>
      </c>
      <c r="BEW4" s="1">
        <f t="shared" si="276"/>
        <v>-6.2334118777432481</v>
      </c>
      <c r="BEX4" s="1"/>
      <c r="BEY4" s="1"/>
      <c r="BEZ4" s="2" t="s">
        <v>11</v>
      </c>
      <c r="BFA4" s="4" t="s">
        <v>149</v>
      </c>
      <c r="BFB4" s="4">
        <v>240</v>
      </c>
      <c r="BFC4" s="2">
        <v>3</v>
      </c>
      <c r="BFD4" s="1">
        <v>-1.7999999999999999E-2</v>
      </c>
      <c r="BFE4" s="1">
        <f t="shared" si="703"/>
        <v>5.000000000000001E-3</v>
      </c>
      <c r="BFF4" s="1">
        <f t="shared" si="704"/>
        <v>2.4041811846689898</v>
      </c>
      <c r="BFG4" s="1">
        <f t="shared" si="277"/>
        <v>3.6062717770034849E-3</v>
      </c>
      <c r="BFH4" s="1">
        <f t="shared" si="278"/>
        <v>27.567302239032273</v>
      </c>
      <c r="BFI4" s="1"/>
      <c r="BFJ4" s="1"/>
      <c r="BFK4" s="2" t="s">
        <v>11</v>
      </c>
      <c r="BFL4" s="4" t="s">
        <v>150</v>
      </c>
      <c r="BFM4" s="4">
        <v>241</v>
      </c>
      <c r="BFN4" s="2">
        <v>3</v>
      </c>
      <c r="BFO4" s="1">
        <v>-0.12</v>
      </c>
      <c r="BFP4" s="1">
        <f t="shared" si="705"/>
        <v>-0.10299999999999999</v>
      </c>
      <c r="BFQ4" s="1">
        <f t="shared" si="706"/>
        <v>-1.2852233676975942</v>
      </c>
      <c r="BFR4" s="1">
        <f t="shared" si="279"/>
        <v>-1.9278350515463912E-3</v>
      </c>
      <c r="BFS4" s="1">
        <f t="shared" si="280"/>
        <v>-14.736884743927709</v>
      </c>
      <c r="BFT4" s="1"/>
      <c r="BFU4" s="1"/>
      <c r="BFV4" s="2" t="s">
        <v>11</v>
      </c>
      <c r="BFW4" s="4" t="s">
        <v>151</v>
      </c>
      <c r="BFX4" s="4">
        <v>243</v>
      </c>
      <c r="BFY4" s="2">
        <v>3</v>
      </c>
      <c r="BFZ4" s="1">
        <v>1.4999999999999999E-2</v>
      </c>
      <c r="BGA4" s="1">
        <f t="shared" si="707"/>
        <v>8.9999999999999993E-3</v>
      </c>
      <c r="BGB4" s="1">
        <f t="shared" si="708"/>
        <v>1.5743944636678202</v>
      </c>
      <c r="BGC4" s="1">
        <f t="shared" si="281"/>
        <v>2.3615916955017306E-3</v>
      </c>
      <c r="BGD4" s="1">
        <f t="shared" si="282"/>
        <v>18.052636090888267</v>
      </c>
      <c r="BGE4" s="1"/>
      <c r="BGF4" s="1"/>
      <c r="BGG4" s="2" t="s">
        <v>11</v>
      </c>
      <c r="BGH4" s="4" t="s">
        <v>152</v>
      </c>
      <c r="BGI4" s="4">
        <v>246</v>
      </c>
      <c r="BGJ4" s="2">
        <v>3</v>
      </c>
      <c r="BGK4" s="1">
        <v>0.02</v>
      </c>
      <c r="BGL4" s="1">
        <f t="shared" si="709"/>
        <v>9.0000000000000011E-3</v>
      </c>
      <c r="BGM4" s="1">
        <f t="shared" si="710"/>
        <v>1.4325259515570934</v>
      </c>
      <c r="BGN4" s="1">
        <f t="shared" si="283"/>
        <v>2.1487889273356401E-3</v>
      </c>
      <c r="BGO4" s="1">
        <f t="shared" si="284"/>
        <v>16.425915036544485</v>
      </c>
      <c r="BGP4" s="1"/>
      <c r="BGQ4" s="1"/>
      <c r="BGR4" s="2" t="s">
        <v>11</v>
      </c>
      <c r="BGS4" s="4" t="s">
        <v>153</v>
      </c>
      <c r="BGT4" s="4">
        <v>249</v>
      </c>
      <c r="BGU4" s="2">
        <v>3</v>
      </c>
      <c r="BGV4" s="1">
        <v>1.9E-2</v>
      </c>
      <c r="BGW4" s="1">
        <f t="shared" si="711"/>
        <v>0.01</v>
      </c>
      <c r="BGX4" s="1">
        <f t="shared" si="712"/>
        <v>1.5876288659793816</v>
      </c>
      <c r="BGY4" s="1">
        <f t="shared" si="285"/>
        <v>2.3814432989690726E-3</v>
      </c>
      <c r="BGZ4" s="1">
        <f t="shared" si="286"/>
        <v>18.204387036616591</v>
      </c>
      <c r="BHA4" s="1"/>
      <c r="BHB4" s="1"/>
      <c r="BHC4" s="2" t="s">
        <v>11</v>
      </c>
      <c r="BHD4" s="4" t="s">
        <v>154</v>
      </c>
      <c r="BHE4" s="4">
        <v>253</v>
      </c>
      <c r="BHF4" s="2">
        <v>3</v>
      </c>
      <c r="BHG4" s="1">
        <v>1.6E-2</v>
      </c>
      <c r="BHH4" s="1">
        <f t="shared" si="713"/>
        <v>8.0000000000000002E-3</v>
      </c>
      <c r="BHI4" s="1">
        <f t="shared" si="714"/>
        <v>1.4775086505190314</v>
      </c>
      <c r="BHJ4" s="1">
        <f t="shared" si="287"/>
        <v>2.216262975778547E-3</v>
      </c>
      <c r="BHK4" s="1">
        <f t="shared" si="288"/>
        <v>16.941704639141296</v>
      </c>
      <c r="BHL4" s="1"/>
      <c r="BHM4" s="1"/>
      <c r="BHN4" s="2" t="s">
        <v>11</v>
      </c>
      <c r="BHO4" s="4" t="s">
        <v>155</v>
      </c>
      <c r="BHP4" s="4">
        <v>254</v>
      </c>
      <c r="BHQ4" s="2">
        <v>3</v>
      </c>
      <c r="BHR4" s="1">
        <v>3.6999999999999998E-2</v>
      </c>
      <c r="BHS4" s="1">
        <f t="shared" si="715"/>
        <v>1.4999999999999999E-2</v>
      </c>
      <c r="BHT4" s="1">
        <f t="shared" si="716"/>
        <v>0.42955326460481097</v>
      </c>
      <c r="BHU4" s="1">
        <f t="shared" si="289"/>
        <v>6.4432989690721648E-4</v>
      </c>
      <c r="BHV4" s="1">
        <f t="shared" si="290"/>
        <v>4.9254293930239683</v>
      </c>
      <c r="BHW4" s="1"/>
      <c r="BHX4" s="1"/>
      <c r="BHY4" s="2" t="s">
        <v>11</v>
      </c>
      <c r="BHZ4" s="4" t="s">
        <v>156</v>
      </c>
      <c r="BIA4" s="4">
        <v>260</v>
      </c>
      <c r="BIB4" s="2">
        <v>3</v>
      </c>
      <c r="BIC4" s="1">
        <v>3.7999999999999999E-2</v>
      </c>
      <c r="BID4" s="1">
        <f t="shared" si="717"/>
        <v>6.9999999999999993E-3</v>
      </c>
      <c r="BIE4" s="1">
        <f t="shared" si="718"/>
        <v>2.3648648648648622E-2</v>
      </c>
      <c r="BIF4" s="1">
        <f t="shared" si="291"/>
        <v>3.5472972972972937E-5</v>
      </c>
      <c r="BIG4" s="1">
        <f t="shared" si="292"/>
        <v>0.27116485604296792</v>
      </c>
      <c r="BIH4" s="1"/>
      <c r="BII4" s="1"/>
      <c r="BIJ4" s="2" t="s">
        <v>11</v>
      </c>
      <c r="BIK4" s="4" t="s">
        <v>157</v>
      </c>
      <c r="BIL4" s="4">
        <v>267</v>
      </c>
      <c r="BIM4" s="2">
        <v>3</v>
      </c>
      <c r="BIN4" s="1">
        <v>3.2000000000000001E-2</v>
      </c>
      <c r="BIO4" s="1">
        <f t="shared" si="719"/>
        <v>1.0000000000000009E-3</v>
      </c>
      <c r="BIP4" s="1">
        <f t="shared" si="720"/>
        <v>0.66333333333333344</v>
      </c>
      <c r="BIQ4" s="1">
        <f t="shared" si="293"/>
        <v>9.9500000000000022E-4</v>
      </c>
      <c r="BIR4" s="1">
        <f t="shared" si="294"/>
        <v>7.6060450858833351</v>
      </c>
      <c r="BIS4" s="1"/>
      <c r="BIT4" s="1"/>
      <c r="BIU4" s="2" t="s">
        <v>11</v>
      </c>
      <c r="BIV4" s="4" t="s">
        <v>158</v>
      </c>
      <c r="BIW4" s="4">
        <v>268</v>
      </c>
      <c r="BIX4" s="2">
        <v>3</v>
      </c>
      <c r="BIY4" s="1">
        <v>3.1E-2</v>
      </c>
      <c r="BIZ4" s="1">
        <f t="shared" si="721"/>
        <v>1.9999999999999983E-3</v>
      </c>
      <c r="BJA4" s="1">
        <f t="shared" si="722"/>
        <v>6.4406779661016891E-2</v>
      </c>
      <c r="BJB4" s="1">
        <f t="shared" si="295"/>
        <v>9.6610169491525332E-5</v>
      </c>
      <c r="BJC4" s="1">
        <f t="shared" si="296"/>
        <v>0.73851387427876602</v>
      </c>
      <c r="BJD4" s="1"/>
      <c r="BJE4" s="1"/>
      <c r="BJF4" s="2" t="s">
        <v>11</v>
      </c>
      <c r="BJG4" s="4" t="s">
        <v>159</v>
      </c>
      <c r="BJH4" s="4">
        <v>274</v>
      </c>
      <c r="BJI4" s="2">
        <v>3</v>
      </c>
      <c r="BJJ4" s="1">
        <v>1.6E-2</v>
      </c>
      <c r="BJK4" s="1">
        <f t="shared" si="723"/>
        <v>5.000000000000001E-3</v>
      </c>
      <c r="BJL4" s="1">
        <f t="shared" si="724"/>
        <v>0.85810810810810811</v>
      </c>
      <c r="BJM4" s="1">
        <f t="shared" si="297"/>
        <v>1.2871621621621623E-3</v>
      </c>
      <c r="BJN4" s="1">
        <f t="shared" si="298"/>
        <v>9.8394104907019901</v>
      </c>
      <c r="BJO4" s="1"/>
      <c r="BJP4" s="1"/>
      <c r="BJQ4" s="2" t="s">
        <v>11</v>
      </c>
      <c r="BJR4" s="4" t="s">
        <v>160</v>
      </c>
      <c r="BJS4" s="4">
        <v>281</v>
      </c>
      <c r="BJT4" s="2">
        <v>3</v>
      </c>
      <c r="BJU4" s="1">
        <v>0.03</v>
      </c>
      <c r="BJV4" s="1">
        <f t="shared" si="725"/>
        <v>-8.0000000000000002E-3</v>
      </c>
      <c r="BJW4" s="1">
        <f t="shared" si="726"/>
        <v>-4.0000000000000022E-2</v>
      </c>
      <c r="BJX4" s="1">
        <f t="shared" si="299"/>
        <v>-6.0000000000000035E-5</v>
      </c>
      <c r="BJY4" s="1">
        <f t="shared" si="300"/>
        <v>-0.45865598507839223</v>
      </c>
      <c r="BJZ4" s="1"/>
      <c r="BKA4" s="1"/>
      <c r="BKB4" s="2" t="s">
        <v>11</v>
      </c>
      <c r="BKC4" s="4" t="s">
        <v>161</v>
      </c>
      <c r="BKD4" s="4">
        <v>282</v>
      </c>
      <c r="BKE4" s="2">
        <v>3</v>
      </c>
      <c r="BKF4" s="1">
        <v>3.6999999999999998E-2</v>
      </c>
      <c r="BKG4" s="1">
        <f t="shared" si="727"/>
        <v>1.5999999999999997E-2</v>
      </c>
      <c r="BKH4" s="1">
        <f t="shared" si="728"/>
        <v>0.52898550724637672</v>
      </c>
      <c r="BKI4" s="1">
        <f t="shared" si="301"/>
        <v>7.9347826086956512E-4</v>
      </c>
      <c r="BKJ4" s="1">
        <f t="shared" si="302"/>
        <v>6.0655592229569937</v>
      </c>
      <c r="BKK4" s="1"/>
      <c r="BKL4" s="1"/>
      <c r="BKM4" s="2" t="s">
        <v>11</v>
      </c>
      <c r="BKN4" s="4" t="s">
        <v>162</v>
      </c>
      <c r="BKO4" s="4">
        <v>289</v>
      </c>
      <c r="BKP4" s="2">
        <v>3</v>
      </c>
      <c r="BKQ4" s="1">
        <v>3.6999999999999998E-2</v>
      </c>
      <c r="BKR4" s="1">
        <f t="shared" si="729"/>
        <v>2.0999999999999998E-2</v>
      </c>
      <c r="BKS4" s="1">
        <f t="shared" si="730"/>
        <v>0.82733812949640295</v>
      </c>
      <c r="BKT4" s="1">
        <f t="shared" si="303"/>
        <v>1.2410071942446045E-3</v>
      </c>
      <c r="BKU4" s="1">
        <f t="shared" si="304"/>
        <v>9.486589619427173</v>
      </c>
      <c r="BKV4" s="1"/>
      <c r="BKW4" s="1"/>
      <c r="BKX4" s="2" t="s">
        <v>11</v>
      </c>
      <c r="BKY4" s="4" t="s">
        <v>163</v>
      </c>
      <c r="BKZ4" s="4">
        <v>296</v>
      </c>
      <c r="BLA4" s="2">
        <v>3</v>
      </c>
      <c r="BLB4" s="1">
        <v>4.1000000000000002E-2</v>
      </c>
      <c r="BLC4" s="1">
        <f t="shared" si="731"/>
        <v>2.1000000000000001E-2</v>
      </c>
      <c r="BLD4" s="1">
        <f t="shared" si="732"/>
        <v>0.55797101449275366</v>
      </c>
      <c r="BLE4" s="1">
        <f t="shared" si="305"/>
        <v>8.3695652173913055E-4</v>
      </c>
      <c r="BLF4" s="1">
        <f t="shared" si="306"/>
        <v>6.3979186324340915</v>
      </c>
      <c r="BLG4" s="1"/>
      <c r="BLH4" s="1"/>
      <c r="BLI4" s="2" t="s">
        <v>11</v>
      </c>
      <c r="BLJ4" s="4" t="s">
        <v>164</v>
      </c>
      <c r="BLK4" s="4">
        <v>303</v>
      </c>
      <c r="BLL4" s="2">
        <v>3</v>
      </c>
      <c r="BLM4" s="1">
        <v>1.7999999999999999E-2</v>
      </c>
      <c r="BLN4" s="1">
        <f t="shared" si="733"/>
        <v>6.9999999999999993E-3</v>
      </c>
      <c r="BLO4" s="1">
        <f t="shared" si="734"/>
        <v>0.46440677966101701</v>
      </c>
      <c r="BLP4" s="1">
        <f t="shared" si="307"/>
        <v>6.9661016949152548E-4</v>
      </c>
      <c r="BLQ4" s="1">
        <f t="shared" si="308"/>
        <v>5.3250737250626861</v>
      </c>
      <c r="BLR4" s="1"/>
      <c r="BLS4" s="1"/>
      <c r="BLT4" s="2" t="s">
        <v>11</v>
      </c>
      <c r="BLU4" s="4" t="s">
        <v>165</v>
      </c>
      <c r="BLV4" s="4">
        <v>310</v>
      </c>
      <c r="BLW4" s="2">
        <v>3</v>
      </c>
      <c r="BLX4" s="1">
        <v>2.1999999999999999E-2</v>
      </c>
      <c r="BLY4" s="1">
        <f t="shared" si="735"/>
        <v>9.9999999999999985E-3</v>
      </c>
      <c r="BLZ4" s="1">
        <f t="shared" si="736"/>
        <v>0.72354948805460739</v>
      </c>
      <c r="BMA4" s="1">
        <f t="shared" si="309"/>
        <v>1.0853242320819111E-3</v>
      </c>
      <c r="BMB4" s="1">
        <f t="shared" si="310"/>
        <v>8.2965075799163035</v>
      </c>
      <c r="BMC4" s="1"/>
      <c r="BMD4" s="1"/>
      <c r="BME4" s="2" t="s">
        <v>11</v>
      </c>
      <c r="BMF4" s="4" t="s">
        <v>166</v>
      </c>
      <c r="BMG4" s="4">
        <v>311</v>
      </c>
      <c r="BMH4" s="2">
        <v>3</v>
      </c>
      <c r="BMI4" s="1">
        <v>1.9E-2</v>
      </c>
      <c r="BMJ4" s="1">
        <f t="shared" si="737"/>
        <v>8.9999999999999993E-3</v>
      </c>
      <c r="BMK4" s="1">
        <f t="shared" si="738"/>
        <v>6.3829787234042534E-2</v>
      </c>
      <c r="BML4" s="1">
        <f t="shared" si="311"/>
        <v>9.5744680851063798E-5</v>
      </c>
      <c r="BMM4" s="1">
        <f t="shared" si="312"/>
        <v>0.73189784852934858</v>
      </c>
      <c r="BMN4" s="1"/>
      <c r="BMO4" s="1"/>
      <c r="BMP4" s="2" t="s">
        <v>11</v>
      </c>
      <c r="BMQ4" s="4" t="s">
        <v>167</v>
      </c>
      <c r="BMR4" s="4">
        <v>317</v>
      </c>
      <c r="BMS4" s="2">
        <v>3</v>
      </c>
      <c r="BMT4" s="1">
        <v>2.4E-2</v>
      </c>
      <c r="BMU4" s="4">
        <f t="shared" si="313"/>
        <v>1.4E-2</v>
      </c>
      <c r="BMV4" s="1">
        <f t="shared" si="739"/>
        <v>0.43971631205673756</v>
      </c>
      <c r="BMW4" s="1">
        <f t="shared" si="314"/>
        <v>6.5957446808510639E-4</v>
      </c>
      <c r="BMX4" s="1">
        <f t="shared" si="315"/>
        <v>5.0419629565355146</v>
      </c>
      <c r="BMY4" s="1"/>
      <c r="BMZ4" s="1"/>
      <c r="BNA4" s="2" t="s">
        <v>11</v>
      </c>
      <c r="BNB4" s="4" t="s">
        <v>168</v>
      </c>
      <c r="BNC4" s="4">
        <v>324</v>
      </c>
      <c r="BND4" s="2">
        <v>3</v>
      </c>
      <c r="BNE4" s="1">
        <v>2.5000000000000001E-2</v>
      </c>
      <c r="BNF4" s="1">
        <f t="shared" si="740"/>
        <v>1.2000000000000002E-2</v>
      </c>
      <c r="BNG4" s="1">
        <f t="shared" si="741"/>
        <v>0.3357142857142858</v>
      </c>
      <c r="BNH4" s="1">
        <f t="shared" si="316"/>
        <v>5.0357142857142875E-4</v>
      </c>
      <c r="BNI4" s="1">
        <f t="shared" si="317"/>
        <v>3.8494341604793623</v>
      </c>
      <c r="BNJ4" s="1"/>
      <c r="BNK4" s="1"/>
      <c r="BNL4" s="2" t="s">
        <v>11</v>
      </c>
      <c r="BNM4" s="4" t="s">
        <v>169</v>
      </c>
      <c r="BNN4" s="4">
        <v>325</v>
      </c>
      <c r="BNO4" s="2">
        <v>3</v>
      </c>
      <c r="BNP4" s="1">
        <v>3.5999999999999997E-2</v>
      </c>
      <c r="BNQ4" s="1">
        <f t="shared" si="742"/>
        <v>1.6999999999999998E-2</v>
      </c>
      <c r="BNR4" s="1">
        <f t="shared" si="743"/>
        <v>0.68881118881118875</v>
      </c>
      <c r="BNS4" s="1">
        <f t="shared" si="318"/>
        <v>1.0332167832167831E-3</v>
      </c>
      <c r="BNT4" s="1">
        <f t="shared" si="319"/>
        <v>7.8981843584303499</v>
      </c>
      <c r="BNU4" s="1"/>
      <c r="BNV4" s="1"/>
      <c r="BNW4" s="2" t="s">
        <v>11</v>
      </c>
      <c r="BNX4" s="4" t="s">
        <v>170</v>
      </c>
      <c r="BNY4" s="4">
        <v>338</v>
      </c>
      <c r="BNZ4" s="2">
        <v>3</v>
      </c>
      <c r="BOA4" s="1">
        <v>1.7999999999999999E-2</v>
      </c>
      <c r="BOB4" s="1">
        <f t="shared" si="744"/>
        <v>7.9999999999999984E-3</v>
      </c>
      <c r="BOC4" s="1">
        <f t="shared" si="745"/>
        <v>0.40064102564102555</v>
      </c>
      <c r="BOD4" s="1">
        <f t="shared" si="320"/>
        <v>6.0096153846153839E-4</v>
      </c>
      <c r="BOE4" s="1">
        <f t="shared" si="321"/>
        <v>4.5939101069550468</v>
      </c>
      <c r="BOF4" s="1"/>
      <c r="BOG4" s="1"/>
      <c r="BOH4" s="2" t="s">
        <v>11</v>
      </c>
      <c r="BOI4" s="4" t="s">
        <v>171</v>
      </c>
      <c r="BOJ4" s="4">
        <v>339</v>
      </c>
      <c r="BOK4" s="2">
        <v>3</v>
      </c>
      <c r="BOL4" s="1">
        <v>1.6E-2</v>
      </c>
      <c r="BOM4" s="1">
        <f t="shared" si="746"/>
        <v>1.0999999999999999E-2</v>
      </c>
      <c r="BON4" s="1">
        <f t="shared" si="747"/>
        <v>0.48208469055374586</v>
      </c>
      <c r="BOO4" s="1">
        <f t="shared" si="322"/>
        <v>7.231270358306188E-4</v>
      </c>
      <c r="BOP4" s="1">
        <f t="shared" si="323"/>
        <v>5.5277757159285015</v>
      </c>
      <c r="BOQ4" s="1"/>
      <c r="BOR4" s="1"/>
      <c r="BOS4" s="2" t="s">
        <v>11</v>
      </c>
      <c r="BOT4" s="4" t="s">
        <v>172</v>
      </c>
      <c r="BOU4" s="4">
        <v>345</v>
      </c>
      <c r="BOV4" s="2">
        <v>3</v>
      </c>
      <c r="BOW4" s="1">
        <v>1.7000000000000001E-2</v>
      </c>
      <c r="BOX4" s="1">
        <f t="shared" si="748"/>
        <v>1.0000000000000002E-2</v>
      </c>
      <c r="BOY4" s="1">
        <f t="shared" si="749"/>
        <v>0.52411575562700974</v>
      </c>
      <c r="BOZ4" s="1">
        <f t="shared" si="324"/>
        <v>7.861736334405146E-4</v>
      </c>
      <c r="BPA4" s="1">
        <f t="shared" si="325"/>
        <v>6.0097207048052974</v>
      </c>
      <c r="BPB4" s="1"/>
      <c r="BPC4" s="1"/>
      <c r="BPD4" s="2" t="s">
        <v>11</v>
      </c>
      <c r="BPE4" s="4" t="s">
        <v>173</v>
      </c>
      <c r="BPF4" s="4">
        <v>352</v>
      </c>
      <c r="BPG4" s="2">
        <v>3</v>
      </c>
      <c r="BPH4" s="1">
        <v>1.2999999999999999E-2</v>
      </c>
      <c r="BPI4" s="1">
        <f t="shared" si="750"/>
        <v>4.0000000000000001E-3</v>
      </c>
      <c r="BPJ4" s="1">
        <f t="shared" si="751"/>
        <v>0.23076923076923078</v>
      </c>
      <c r="BPK4" s="1">
        <f t="shared" si="326"/>
        <v>3.4615384615384619E-4</v>
      </c>
      <c r="BPL4" s="1">
        <f t="shared" si="327"/>
        <v>2.6460922216061076</v>
      </c>
      <c r="BPM4" s="1"/>
      <c r="BPN4" s="1"/>
      <c r="BPO4" s="2" t="s">
        <v>11</v>
      </c>
      <c r="BPP4" s="4" t="s">
        <v>174</v>
      </c>
      <c r="BPQ4" s="4">
        <v>353</v>
      </c>
      <c r="BPR4" s="2">
        <v>3</v>
      </c>
      <c r="BPS4" s="1">
        <v>8.0000000000000002E-3</v>
      </c>
      <c r="BPT4" s="1">
        <f t="shared" si="752"/>
        <v>-9.9999999999999915E-4</v>
      </c>
      <c r="BPU4" s="1">
        <f t="shared" si="753"/>
        <v>-4.9999999999999975E-2</v>
      </c>
      <c r="BPV4" s="1">
        <f t="shared" si="328"/>
        <v>-7.4999999999999966E-5</v>
      </c>
      <c r="BPW4" s="1">
        <f t="shared" si="329"/>
        <v>-0.57331998134798967</v>
      </c>
      <c r="BPX4" s="1"/>
      <c r="BPY4" s="1"/>
      <c r="BPZ4" s="2" t="s">
        <v>11</v>
      </c>
      <c r="BQA4" s="4" t="s">
        <v>175</v>
      </c>
      <c r="BQB4" s="4">
        <v>358</v>
      </c>
      <c r="BQC4" s="2">
        <v>3</v>
      </c>
      <c r="BQD4" s="1">
        <v>1.0999999999999999E-2</v>
      </c>
      <c r="BQE4" s="1">
        <f t="shared" si="754"/>
        <v>9.9999999999999915E-4</v>
      </c>
      <c r="BQF4" s="1">
        <f t="shared" si="755"/>
        <v>1.0135135135135106E-2</v>
      </c>
      <c r="BQG4" s="1">
        <f t="shared" si="330"/>
        <v>1.520270270270266E-5</v>
      </c>
      <c r="BQH4" s="1">
        <f t="shared" si="331"/>
        <v>0.11621350973270032</v>
      </c>
      <c r="BQI4" s="1"/>
      <c r="BQJ4" s="1"/>
      <c r="BQK4" s="2" t="s">
        <v>11</v>
      </c>
      <c r="BQL4" s="4" t="s">
        <v>176</v>
      </c>
      <c r="BQM4" s="4">
        <v>366</v>
      </c>
      <c r="BQN4" s="2">
        <v>3</v>
      </c>
      <c r="BQO4" s="1">
        <v>1.2999999999999999E-2</v>
      </c>
      <c r="BQP4" s="1">
        <f t="shared" si="756"/>
        <v>2E-3</v>
      </c>
      <c r="BQQ4" s="1">
        <f t="shared" si="757"/>
        <v>0.25752508361204013</v>
      </c>
      <c r="BQR4" s="1">
        <f t="shared" si="332"/>
        <v>3.8628762541806019E-4</v>
      </c>
      <c r="BQS4" s="1">
        <f t="shared" si="333"/>
        <v>2.9528855226618878</v>
      </c>
      <c r="BQT4" s="1"/>
      <c r="BQU4" s="1"/>
      <c r="BQV4" s="2" t="s">
        <v>11</v>
      </c>
      <c r="BQW4" s="4" t="s">
        <v>177</v>
      </c>
      <c r="BQX4" s="4">
        <v>367</v>
      </c>
      <c r="BQY4" s="2">
        <v>3</v>
      </c>
      <c r="BQZ4" s="1">
        <v>2.8000000000000001E-2</v>
      </c>
      <c r="BRA4" s="1">
        <f t="shared" si="758"/>
        <v>6.9999999999999993E-3</v>
      </c>
      <c r="BRB4" s="1">
        <f t="shared" si="759"/>
        <v>-0.51515151515151514</v>
      </c>
      <c r="BRC4" s="1">
        <f t="shared" si="334"/>
        <v>-7.7272727272727269E-4</v>
      </c>
      <c r="BRD4" s="1">
        <f t="shared" si="335"/>
        <v>-5.9069331411611081</v>
      </c>
      <c r="BRE4" s="1"/>
      <c r="BRF4" s="1"/>
      <c r="BRG4" s="2" t="s">
        <v>11</v>
      </c>
      <c r="BRH4" s="4" t="s">
        <v>178</v>
      </c>
      <c r="BRI4" s="4">
        <v>373</v>
      </c>
      <c r="BRJ4" s="2">
        <v>3</v>
      </c>
      <c r="BRK4" s="1">
        <v>2.8000000000000001E-2</v>
      </c>
      <c r="BRL4" s="1">
        <f t="shared" si="760"/>
        <v>6.0000000000000019E-3</v>
      </c>
      <c r="BRM4" s="1">
        <f t="shared" si="761"/>
        <v>-0.25084745762711863</v>
      </c>
      <c r="BRN4" s="1">
        <f t="shared" si="336"/>
        <v>-3.7627118644067796E-4</v>
      </c>
      <c r="BRO4" s="1">
        <f t="shared" si="337"/>
        <v>-2.876317194559407</v>
      </c>
      <c r="BRP4" s="1"/>
      <c r="BRQ4" s="1"/>
      <c r="BRR4" s="2" t="s">
        <v>11</v>
      </c>
      <c r="BRS4" s="1" t="s">
        <v>179</v>
      </c>
      <c r="BRT4" s="1">
        <v>380</v>
      </c>
      <c r="BRU4" s="2">
        <v>3</v>
      </c>
      <c r="BRV4" s="1">
        <v>2.8000000000000001E-2</v>
      </c>
      <c r="BRW4" s="1">
        <f t="shared" si="762"/>
        <v>-1.9999999999999983E-3</v>
      </c>
      <c r="BRX4" s="1">
        <f t="shared" si="763"/>
        <v>-0.50335570469798652</v>
      </c>
      <c r="BRY4" s="1">
        <f t="shared" si="338"/>
        <v>-7.5503355704697984E-4</v>
      </c>
      <c r="BRZ4" s="1">
        <f t="shared" si="339"/>
        <v>-5.7716776645770791</v>
      </c>
      <c r="BSA4" s="1"/>
      <c r="BSB4" s="1"/>
      <c r="BSC4" s="2" t="s">
        <v>11</v>
      </c>
      <c r="BSD4" s="1" t="s">
        <v>180</v>
      </c>
      <c r="BSE4" s="1">
        <v>394</v>
      </c>
      <c r="BSF4" s="2">
        <v>3</v>
      </c>
      <c r="BSG4" s="1">
        <v>1.4E-2</v>
      </c>
      <c r="BSH4" s="1">
        <f t="shared" si="764"/>
        <v>2E-3</v>
      </c>
      <c r="BSI4" s="1">
        <f t="shared" si="765"/>
        <v>-0.37234042553191493</v>
      </c>
      <c r="BSJ4" s="1">
        <f t="shared" si="340"/>
        <v>-5.5851063829787237E-4</v>
      </c>
      <c r="BSK4" s="1">
        <f t="shared" si="341"/>
        <v>-4.2694041164212013</v>
      </c>
      <c r="BSL4" s="1"/>
      <c r="BSM4" s="1"/>
      <c r="BSN4" s="1" t="s">
        <v>11</v>
      </c>
      <c r="BSO4" s="1" t="s">
        <v>181</v>
      </c>
      <c r="BSP4" s="1">
        <v>395</v>
      </c>
      <c r="BSQ4" s="2">
        <v>3</v>
      </c>
      <c r="BSR4" s="1">
        <v>8.0000000000000002E-3</v>
      </c>
      <c r="BSS4" s="1">
        <f t="shared" si="766"/>
        <v>-2E-3</v>
      </c>
      <c r="BST4" s="1">
        <f t="shared" si="767"/>
        <v>-4.4982698961937718E-2</v>
      </c>
      <c r="BSU4" s="1">
        <f t="shared" si="342"/>
        <v>-6.7474048442906585E-5</v>
      </c>
      <c r="BSV4" s="1">
        <f t="shared" si="343"/>
        <v>-0.51578960259680762</v>
      </c>
      <c r="BSW4" s="1"/>
      <c r="BSX4" s="1"/>
      <c r="BSY4" s="1" t="s">
        <v>11</v>
      </c>
      <c r="BSZ4" s="1" t="s">
        <v>182</v>
      </c>
      <c r="BTA4" s="1">
        <v>401</v>
      </c>
      <c r="BTB4" s="1">
        <v>3</v>
      </c>
      <c r="BTC4" s="1">
        <v>1.4E-2</v>
      </c>
      <c r="BTD4" s="1">
        <f t="shared" si="768"/>
        <v>2E-3</v>
      </c>
      <c r="BTE4" s="1">
        <f t="shared" si="769"/>
        <v>0.19230769230769229</v>
      </c>
      <c r="BTF4" s="1">
        <f t="shared" si="344"/>
        <v>2.8846153846153843E-4</v>
      </c>
      <c r="BTG4" s="1">
        <f t="shared" si="345"/>
        <v>2.2050768513384225</v>
      </c>
      <c r="BTH4" s="1"/>
      <c r="BTI4" s="1"/>
      <c r="BTJ4" s="1" t="s">
        <v>11</v>
      </c>
      <c r="BTK4" s="1" t="s">
        <v>183</v>
      </c>
      <c r="BTL4" s="1">
        <v>408</v>
      </c>
      <c r="BTM4" s="1">
        <v>3</v>
      </c>
      <c r="BTN4" s="1">
        <v>8.0000000000000002E-3</v>
      </c>
      <c r="BTO4" s="1">
        <f t="shared" si="770"/>
        <v>-4.0000000000000001E-3</v>
      </c>
      <c r="BTP4" s="5">
        <f t="shared" si="771"/>
        <v>0.12195121951219511</v>
      </c>
      <c r="BTQ4" s="1">
        <f t="shared" si="346"/>
        <v>1.8292682926829266E-4</v>
      </c>
      <c r="BTR4" s="1">
        <f t="shared" si="347"/>
        <v>1.3983414179219265</v>
      </c>
      <c r="BTS4" s="1"/>
      <c r="BTT4" s="1"/>
      <c r="BTU4" s="1" t="s">
        <v>11</v>
      </c>
      <c r="BTV4" s="1" t="s">
        <v>184</v>
      </c>
      <c r="BTW4" s="1">
        <v>409</v>
      </c>
      <c r="BTX4" s="1">
        <v>3</v>
      </c>
      <c r="BTY4" s="1">
        <v>1.6E-2</v>
      </c>
      <c r="BTZ4" s="1">
        <f t="shared" si="772"/>
        <v>6.0000000000000001E-3</v>
      </c>
      <c r="BUA4" s="1">
        <f t="shared" si="773"/>
        <v>0.30795847750865052</v>
      </c>
      <c r="BUB4" s="1">
        <f t="shared" si="348"/>
        <v>4.6193771626297579E-4</v>
      </c>
      <c r="BUC4" s="1">
        <f t="shared" si="349"/>
        <v>3.5311749716242979</v>
      </c>
      <c r="BUD4" s="1"/>
      <c r="BUE4" s="1"/>
      <c r="BUF4" s="1" t="s">
        <v>11</v>
      </c>
      <c r="BUG4" s="1" t="s">
        <v>185</v>
      </c>
      <c r="BUH4" s="1">
        <v>415</v>
      </c>
      <c r="BUI4" s="1">
        <v>3</v>
      </c>
      <c r="BUJ4" s="1">
        <v>1.6E-2</v>
      </c>
      <c r="BUK4" s="1">
        <f t="shared" si="774"/>
        <v>3.0000000000000009E-3</v>
      </c>
      <c r="BUL4" s="1">
        <f t="shared" si="775"/>
        <v>0.26132404181184671</v>
      </c>
      <c r="BUM4" s="1">
        <f t="shared" si="350"/>
        <v>3.9198606271777009E-4</v>
      </c>
      <c r="BUN4" s="1">
        <f t="shared" si="351"/>
        <v>2.9964458955469859</v>
      </c>
      <c r="BUO4" s="1"/>
      <c r="BUP4" s="1"/>
      <c r="BUQ4" s="1" t="s">
        <v>11</v>
      </c>
      <c r="BUR4" s="1" t="s">
        <v>186</v>
      </c>
      <c r="BUS4" s="1">
        <v>422</v>
      </c>
      <c r="BUT4" s="1">
        <v>3</v>
      </c>
      <c r="BUU4" s="1">
        <v>1.7000000000000001E-2</v>
      </c>
      <c r="BUV4" s="1">
        <f t="shared" si="776"/>
        <v>2.0000000000000018E-3</v>
      </c>
      <c r="BUW4" s="1">
        <f t="shared" si="777"/>
        <v>0.18947368421052638</v>
      </c>
      <c r="BUX4" s="1">
        <f t="shared" si="352"/>
        <v>2.8421052631578958E-4</v>
      </c>
      <c r="BUY4" s="1">
        <f t="shared" si="353"/>
        <v>2.1725809819502784</v>
      </c>
      <c r="BUZ4" s="1"/>
      <c r="BVA4" s="1"/>
      <c r="BVB4" s="1" t="s">
        <v>11</v>
      </c>
      <c r="BVC4" s="1" t="s">
        <v>187</v>
      </c>
      <c r="BVD4" s="1">
        <v>423</v>
      </c>
      <c r="BVE4" s="1">
        <v>3</v>
      </c>
      <c r="BVF4" s="1">
        <v>8.0000000000000002E-3</v>
      </c>
      <c r="BVG4" s="1">
        <f t="shared" si="778"/>
        <v>-2E-3</v>
      </c>
      <c r="BVH4" s="1">
        <f t="shared" si="779"/>
        <v>-1.0068259385665528</v>
      </c>
      <c r="BVI4" s="1">
        <f t="shared" si="354"/>
        <v>-1.5102389078498293E-3</v>
      </c>
      <c r="BVJ4" s="1">
        <f t="shared" si="355"/>
        <v>-11.544668566392971</v>
      </c>
      <c r="BVK4" s="1"/>
      <c r="BVL4" s="1"/>
      <c r="BVM4" s="1" t="s">
        <v>11</v>
      </c>
      <c r="BVN4" s="1" t="s">
        <v>188</v>
      </c>
      <c r="BVO4" s="1">
        <v>436</v>
      </c>
      <c r="BVP4" s="1">
        <v>3</v>
      </c>
      <c r="BVQ4" s="1">
        <v>8.0000000000000002E-3</v>
      </c>
      <c r="BVR4" s="1">
        <f t="shared" si="780"/>
        <v>-4.0000000000000001E-3</v>
      </c>
      <c r="BVS4" s="1">
        <f t="shared" si="781"/>
        <v>-0.78498293515358364</v>
      </c>
      <c r="BVT4" s="1">
        <f t="shared" si="356"/>
        <v>-1.1774744027303755E-3</v>
      </c>
      <c r="BVU4" s="1">
        <f t="shared" si="357"/>
        <v>-9.0009280348148586</v>
      </c>
      <c r="BVV4" s="1"/>
      <c r="BVW4" s="1"/>
      <c r="BVX4" s="1" t="s">
        <v>11</v>
      </c>
      <c r="BVY4" s="1" t="s">
        <v>189</v>
      </c>
      <c r="BVZ4" s="1">
        <v>437</v>
      </c>
      <c r="BWA4" s="1">
        <v>3</v>
      </c>
      <c r="BWB4" s="1">
        <v>1.2999999999999999E-2</v>
      </c>
      <c r="BWC4" s="1">
        <f t="shared" si="782"/>
        <v>8.0000000000000002E-3</v>
      </c>
      <c r="BWD4" s="1">
        <f t="shared" si="783"/>
        <v>-0.49049429657794669</v>
      </c>
      <c r="BWE4" s="1">
        <f t="shared" si="358"/>
        <v>-7.3574144486692004E-4</v>
      </c>
      <c r="BWF4" s="1">
        <f t="shared" si="359"/>
        <v>-5.6242036193072771</v>
      </c>
      <c r="BWG4" s="1"/>
      <c r="BWH4" s="1"/>
      <c r="BWI4" s="1" t="s">
        <v>11</v>
      </c>
      <c r="BWJ4" s="1" t="s">
        <v>190</v>
      </c>
      <c r="BWK4" s="1">
        <v>443</v>
      </c>
      <c r="BWL4" s="1">
        <v>3</v>
      </c>
      <c r="BWM4" s="1">
        <v>0.01</v>
      </c>
      <c r="BWN4" s="1">
        <f t="shared" si="784"/>
        <v>0</v>
      </c>
      <c r="BWO4" s="1">
        <f t="shared" si="785"/>
        <v>-0.81818181818181823</v>
      </c>
      <c r="BWP4" s="1">
        <f t="shared" si="360"/>
        <v>-1.2272727272727275E-3</v>
      </c>
      <c r="BWQ4" s="1">
        <f t="shared" si="361"/>
        <v>-9.3815996947852902</v>
      </c>
      <c r="BWR4" s="1"/>
      <c r="BWS4" s="1"/>
      <c r="BWT4" s="1" t="s">
        <v>11</v>
      </c>
      <c r="BWU4" s="1" t="s">
        <v>191</v>
      </c>
      <c r="BWV4" s="1">
        <v>450</v>
      </c>
      <c r="BWW4" s="1">
        <v>3</v>
      </c>
      <c r="BWX4" s="1">
        <v>4.0000000000000001E-3</v>
      </c>
      <c r="BWY4" s="1">
        <f t="shared" si="786"/>
        <v>0</v>
      </c>
      <c r="BWZ4" s="1">
        <f t="shared" si="787"/>
        <v>-0.47727272727272729</v>
      </c>
      <c r="BXA4" s="1">
        <f t="shared" si="362"/>
        <v>-7.1590909090909094E-4</v>
      </c>
      <c r="BXB4" s="1">
        <f t="shared" si="363"/>
        <v>-5.4725998219580863</v>
      </c>
      <c r="BXC4" s="1"/>
      <c r="BXD4" s="1"/>
      <c r="BXE4" s="1" t="s">
        <v>11</v>
      </c>
      <c r="BXF4" s="1" t="s">
        <v>192</v>
      </c>
      <c r="BXG4" s="1">
        <v>451</v>
      </c>
      <c r="BXH4" s="1">
        <v>3</v>
      </c>
      <c r="BXI4" s="1">
        <v>-1E-3</v>
      </c>
      <c r="BXJ4" s="1">
        <f t="shared" si="788"/>
        <v>2E-3</v>
      </c>
      <c r="BXK4" s="1">
        <f t="shared" si="789"/>
        <v>0.55849056603773584</v>
      </c>
      <c r="BXL4" s="1">
        <f t="shared" si="364"/>
        <v>8.3773584905660382E-4</v>
      </c>
      <c r="BXM4" s="1">
        <f t="shared" si="365"/>
        <v>6.4038760180756613</v>
      </c>
      <c r="BXN4" s="1"/>
      <c r="BXO4" s="1"/>
      <c r="BXP4" s="1" t="s">
        <v>11</v>
      </c>
      <c r="BXQ4" s="1" t="s">
        <v>193</v>
      </c>
      <c r="BXR4" s="1">
        <v>464</v>
      </c>
      <c r="BXS4" s="1">
        <v>3</v>
      </c>
      <c r="BXT4" s="1">
        <v>8.9999999999999993E-3</v>
      </c>
      <c r="BXU4" s="1">
        <f t="shared" si="790"/>
        <v>4.9999999999999992E-3</v>
      </c>
      <c r="BXV4" s="1">
        <f t="shared" si="791"/>
        <v>0.98897058823529416</v>
      </c>
      <c r="BXW4" s="1">
        <f t="shared" si="366"/>
        <v>1.4834558823529412E-3</v>
      </c>
      <c r="BXX4" s="1">
        <f t="shared" si="367"/>
        <v>11.339931984015388</v>
      </c>
      <c r="BXY4" s="1"/>
      <c r="BXZ4" s="1"/>
      <c r="BYA4" s="1" t="s">
        <v>11</v>
      </c>
      <c r="BYB4" s="1" t="s">
        <v>194</v>
      </c>
      <c r="BYC4" s="1">
        <v>465</v>
      </c>
      <c r="BYD4" s="1">
        <v>3</v>
      </c>
      <c r="BYE4" s="1">
        <v>1.4E-2</v>
      </c>
      <c r="BYF4" s="1">
        <f t="shared" si="792"/>
        <v>9.0000000000000011E-3</v>
      </c>
      <c r="BYG4" s="1">
        <f t="shared" si="793"/>
        <v>0.17228464419475659</v>
      </c>
      <c r="BYH4" s="1">
        <f t="shared" si="368"/>
        <v>2.5842696629213487E-4</v>
      </c>
      <c r="BYI4" s="1">
        <f t="shared" si="369"/>
        <v>1.9754845799256584</v>
      </c>
      <c r="BYJ4" s="1"/>
      <c r="BYK4" s="1"/>
      <c r="BYL4" s="1" t="s">
        <v>11</v>
      </c>
      <c r="BYM4" s="1" t="s">
        <v>195</v>
      </c>
      <c r="BYN4" s="1">
        <v>479</v>
      </c>
      <c r="BYO4" s="1">
        <v>3</v>
      </c>
      <c r="BYP4" s="1">
        <v>1.2999999999999999E-2</v>
      </c>
      <c r="BYQ4" s="1">
        <f t="shared" si="794"/>
        <v>2E-3</v>
      </c>
      <c r="BYR4" s="1">
        <f t="shared" si="795"/>
        <v>0.24723247232472326</v>
      </c>
      <c r="BYS4" s="1">
        <f t="shared" si="370"/>
        <v>3.7084870848708487E-4</v>
      </c>
      <c r="BYT4" s="1">
        <f t="shared" si="371"/>
        <v>2.8348663284365552</v>
      </c>
      <c r="BYU4" s="1"/>
      <c r="BYV4" s="1"/>
      <c r="BYW4" s="1" t="s">
        <v>11</v>
      </c>
      <c r="BYX4" s="1" t="s">
        <v>196</v>
      </c>
      <c r="BYY4" s="1">
        <v>480</v>
      </c>
      <c r="BYZ4" s="1">
        <v>3</v>
      </c>
      <c r="BZA4" s="1">
        <v>1.2999999999999999E-2</v>
      </c>
      <c r="BZB4" s="1">
        <f t="shared" si="796"/>
        <v>0</v>
      </c>
      <c r="BZC4" s="1">
        <f t="shared" si="797"/>
        <v>0.4044943820224719</v>
      </c>
      <c r="BZD4" s="1">
        <f t="shared" si="372"/>
        <v>6.0674157303370788E-4</v>
      </c>
      <c r="BZE4" s="1">
        <f t="shared" si="373"/>
        <v>4.6380942311298066</v>
      </c>
      <c r="BZF4" s="1"/>
      <c r="BZG4" s="1"/>
      <c r="BZH4" s="1" t="s">
        <v>11</v>
      </c>
      <c r="BZI4" s="1" t="s">
        <v>197</v>
      </c>
      <c r="BZJ4" s="1">
        <v>494</v>
      </c>
      <c r="BZK4" s="1">
        <v>3</v>
      </c>
      <c r="BZL4" s="1">
        <v>1.4E-2</v>
      </c>
      <c r="BZM4" s="1">
        <f t="shared" si="798"/>
        <v>-9.9999999999999915E-4</v>
      </c>
      <c r="BZN4" s="1">
        <f t="shared" si="799"/>
        <v>0.69852941176470607</v>
      </c>
      <c r="BZO4" s="1">
        <f t="shared" si="374"/>
        <v>1.0477941176470591E-3</v>
      </c>
      <c r="BZP4" s="1">
        <f t="shared" si="375"/>
        <v>8.0096173864792721</v>
      </c>
      <c r="BZQ4" s="1"/>
      <c r="BZR4" s="1"/>
      <c r="BZS4" s="1" t="s">
        <v>11</v>
      </c>
      <c r="BZT4" s="1" t="s">
        <v>198</v>
      </c>
      <c r="BZU4" s="1">
        <v>495</v>
      </c>
      <c r="BZV4" s="1">
        <v>3</v>
      </c>
      <c r="BZW4" s="1">
        <v>1.4E-2</v>
      </c>
      <c r="BZX4" s="1">
        <f t="shared" si="800"/>
        <v>0</v>
      </c>
      <c r="BZY4" s="1">
        <f t="shared" si="801"/>
        <v>0.39114391143911442</v>
      </c>
      <c r="BZZ4" s="1">
        <f t="shared" si="376"/>
        <v>5.8671586715867161E-4</v>
      </c>
      <c r="CAA4" s="1">
        <f t="shared" si="377"/>
        <v>4.4850124002130576</v>
      </c>
      <c r="CAB4" s="1"/>
      <c r="CAC4" s="1"/>
      <c r="CAD4" s="1" t="s">
        <v>11</v>
      </c>
      <c r="CAE4" s="1" t="s">
        <v>199</v>
      </c>
      <c r="CAF4" s="1">
        <v>501</v>
      </c>
      <c r="CAG4" s="1">
        <v>3</v>
      </c>
      <c r="CAH4" s="1">
        <v>1.4E-2</v>
      </c>
      <c r="CAI4" s="1">
        <f t="shared" si="802"/>
        <v>-3.0000000000000009E-3</v>
      </c>
      <c r="CAJ4" s="1">
        <f t="shared" si="803"/>
        <v>0.34065934065934061</v>
      </c>
      <c r="CAK4" s="1">
        <f t="shared" si="378"/>
        <v>5.1098901098901091E-4</v>
      </c>
      <c r="CAL4" s="1">
        <f t="shared" si="379"/>
        <v>3.9061361366566341</v>
      </c>
      <c r="CAM4" s="1"/>
      <c r="CAN4" s="1"/>
      <c r="CAO4" s="1" t="s">
        <v>11</v>
      </c>
      <c r="CAP4" s="1" t="s">
        <v>200</v>
      </c>
      <c r="CAQ4" s="1">
        <v>508</v>
      </c>
      <c r="CAR4" s="1">
        <v>3</v>
      </c>
      <c r="CAS4" s="1">
        <v>1.7000000000000001E-2</v>
      </c>
      <c r="CAT4" s="1">
        <f t="shared" si="804"/>
        <v>-2.0999999999999998E-2</v>
      </c>
      <c r="CAU4" s="1">
        <f t="shared" si="805"/>
        <v>-0.3260073260073259</v>
      </c>
      <c r="CAV4" s="1">
        <f t="shared" si="380"/>
        <v>-4.8901098901098889E-4</v>
      </c>
      <c r="CAW4" s="1">
        <f t="shared" si="381"/>
        <v>-3.7381302813165633</v>
      </c>
      <c r="CAX4" s="1"/>
      <c r="CAY4" s="1"/>
      <c r="CAZ4" s="1" t="s">
        <v>11</v>
      </c>
      <c r="CBA4" s="1" t="s">
        <v>201</v>
      </c>
      <c r="CBB4" s="1">
        <v>509</v>
      </c>
      <c r="CBC4" s="1">
        <v>3</v>
      </c>
      <c r="CBD4" s="1">
        <v>1.7999999999999999E-2</v>
      </c>
      <c r="CBE4" s="1">
        <f t="shared" si="806"/>
        <v>4.9999999999999992E-3</v>
      </c>
      <c r="CBF4" s="1">
        <f t="shared" si="807"/>
        <v>6.0150375939849607E-2</v>
      </c>
      <c r="CBG4" s="1">
        <f t="shared" si="382"/>
        <v>9.022556390977441E-5</v>
      </c>
      <c r="CBH4" s="1">
        <f t="shared" si="383"/>
        <v>0.68970824823818311</v>
      </c>
      <c r="CBI4" s="1"/>
      <c r="CBJ4" s="1"/>
      <c r="CBK4" s="1" t="s">
        <v>11</v>
      </c>
      <c r="CBL4" s="1" t="s">
        <v>202</v>
      </c>
      <c r="CBM4" s="1">
        <v>515</v>
      </c>
      <c r="CBN4" s="1">
        <v>3</v>
      </c>
      <c r="CBO4" s="1">
        <v>1.7999999999999999E-2</v>
      </c>
      <c r="CBP4" s="1">
        <f t="shared" si="808"/>
        <v>2.9999999999999992E-3</v>
      </c>
      <c r="CBQ4" s="1">
        <f t="shared" si="809"/>
        <v>9.3632958801498092E-2</v>
      </c>
      <c r="CBR4" s="1">
        <f t="shared" si="384"/>
        <v>1.4044943820224715E-4</v>
      </c>
      <c r="CBS4" s="1">
        <f t="shared" si="385"/>
        <v>1.0736329238726401</v>
      </c>
      <c r="CBT4" s="1"/>
      <c r="CBU4" s="1"/>
      <c r="CBV4" s="1" t="s">
        <v>11</v>
      </c>
      <c r="CBW4" s="1" t="s">
        <v>203</v>
      </c>
      <c r="CBX4" s="1">
        <v>522</v>
      </c>
      <c r="CBY4" s="1">
        <v>3</v>
      </c>
      <c r="CBZ4" s="1">
        <v>1.9E-2</v>
      </c>
      <c r="CCA4" s="1">
        <f t="shared" si="810"/>
        <v>4.9999999999999992E-3</v>
      </c>
      <c r="CCB4" s="1">
        <f t="shared" si="811"/>
        <v>0.17977528089887637</v>
      </c>
      <c r="CCC4" s="1">
        <f t="shared" si="386"/>
        <v>2.6966292134831458E-4</v>
      </c>
      <c r="CCD4" s="1">
        <f t="shared" si="387"/>
        <v>2.0613752138354693</v>
      </c>
      <c r="CCE4" s="1"/>
      <c r="CCF4" s="1"/>
      <c r="CCG4" s="1" t="s">
        <v>11</v>
      </c>
      <c r="CCH4" s="1" t="s">
        <v>204</v>
      </c>
      <c r="CCI4" s="1">
        <v>523</v>
      </c>
      <c r="CCJ4" s="1">
        <v>3</v>
      </c>
      <c r="CCK4" s="1">
        <v>2.8000000000000001E-2</v>
      </c>
      <c r="CCL4" s="1">
        <f t="shared" si="812"/>
        <v>9.0000000000000011E-3</v>
      </c>
      <c r="CCM4" s="1">
        <f t="shared" si="813"/>
        <v>0.41825095057034223</v>
      </c>
      <c r="CCN4" s="1">
        <f t="shared" si="388"/>
        <v>6.2737642585551331E-4</v>
      </c>
      <c r="CCO4" s="1">
        <f t="shared" si="389"/>
        <v>4.7958325435953526</v>
      </c>
      <c r="CCP4" s="1"/>
      <c r="CCQ4" s="1"/>
      <c r="CCR4" s="1" t="s">
        <v>11</v>
      </c>
      <c r="CCS4" s="1" t="s">
        <v>205</v>
      </c>
      <c r="CCT4" s="1">
        <v>536</v>
      </c>
      <c r="CCU4" s="1">
        <v>3</v>
      </c>
      <c r="CCV4" s="1">
        <v>0.03</v>
      </c>
      <c r="CCW4" s="1">
        <f t="shared" si="814"/>
        <v>9.9999999999999985E-3</v>
      </c>
      <c r="CCX4" s="1">
        <f t="shared" si="815"/>
        <v>0.34362934362934355</v>
      </c>
      <c r="CCY4" s="1">
        <f t="shared" si="390"/>
        <v>5.1544401544401531E-4</v>
      </c>
      <c r="CCZ4" s="1">
        <f t="shared" si="391"/>
        <v>3.940191377603945</v>
      </c>
      <c r="CDA4" s="1"/>
      <c r="CDB4" s="1"/>
      <c r="CDC4" s="1" t="s">
        <v>11</v>
      </c>
      <c r="CDD4" s="1" t="s">
        <v>206</v>
      </c>
      <c r="CDE4" s="1">
        <v>542</v>
      </c>
      <c r="CDF4" s="1">
        <v>3</v>
      </c>
      <c r="CDG4" s="1">
        <v>2.3E-2</v>
      </c>
      <c r="CDH4" s="1">
        <f t="shared" si="816"/>
        <v>8.0000000000000002E-3</v>
      </c>
      <c r="CDI4" s="1">
        <f t="shared" si="817"/>
        <v>-6.4393939393939392E-2</v>
      </c>
      <c r="CDJ4" s="1">
        <f t="shared" si="392"/>
        <v>-9.6590909090909087E-5</v>
      </c>
      <c r="CDK4" s="1">
        <f t="shared" si="393"/>
        <v>-0.73836664264513852</v>
      </c>
      <c r="CDL4" s="1"/>
      <c r="CDM4" s="1"/>
      <c r="CDN4" s="1" t="s">
        <v>11</v>
      </c>
      <c r="CDO4" s="1" t="s">
        <v>207</v>
      </c>
      <c r="CDP4" s="1">
        <v>549</v>
      </c>
      <c r="CDQ4" s="1">
        <v>3</v>
      </c>
      <c r="CDR4" s="1">
        <v>2.5000000000000001E-2</v>
      </c>
      <c r="CDS4" s="1">
        <f t="shared" si="818"/>
        <v>1.0000000000000002E-2</v>
      </c>
      <c r="CDT4" s="1">
        <f t="shared" si="819"/>
        <v>-6.8441064638783189E-2</v>
      </c>
      <c r="CDU4" s="1">
        <f t="shared" si="394"/>
        <v>-1.0266159695817479E-4</v>
      </c>
      <c r="CDV4" s="1">
        <f t="shared" si="395"/>
        <v>-0.78477259804287502</v>
      </c>
      <c r="CDW4" s="1"/>
      <c r="CDX4" s="1"/>
      <c r="CDY4" s="1" t="s">
        <v>11</v>
      </c>
      <c r="CDZ4" s="1" t="s">
        <v>208</v>
      </c>
      <c r="CEA4" s="1">
        <v>550</v>
      </c>
      <c r="CEB4" s="1">
        <v>3</v>
      </c>
      <c r="CEC4" s="1">
        <v>2.9000000000000001E-2</v>
      </c>
      <c r="CED4" s="1">
        <f t="shared" si="820"/>
        <v>1.2E-2</v>
      </c>
      <c r="CEE4" s="1">
        <f t="shared" si="821"/>
        <v>0.42399999999999999</v>
      </c>
      <c r="CEF4" s="1">
        <f t="shared" si="396"/>
        <v>6.3599999999999996E-4</v>
      </c>
      <c r="CEG4" s="1">
        <f t="shared" si="397"/>
        <v>4.8617534418309543</v>
      </c>
      <c r="CEH4" s="1"/>
      <c r="CEI4" s="1"/>
      <c r="CEJ4" s="1" t="s">
        <v>11</v>
      </c>
      <c r="CEK4" s="1" t="s">
        <v>209</v>
      </c>
      <c r="CEL4" s="1">
        <v>556</v>
      </c>
      <c r="CEM4" s="1">
        <v>3</v>
      </c>
      <c r="CEN4" s="1">
        <v>2.8000000000000001E-2</v>
      </c>
      <c r="CEO4" s="1">
        <f t="shared" si="822"/>
        <v>1.3000000000000001E-2</v>
      </c>
      <c r="CEP4" s="1">
        <f t="shared" si="823"/>
        <v>0.59683794466403162</v>
      </c>
      <c r="CEQ4" s="1">
        <f t="shared" si="398"/>
        <v>8.9525691699604744E-4</v>
      </c>
      <c r="CER4" s="1">
        <f t="shared" si="399"/>
        <v>6.8435823860511054</v>
      </c>
      <c r="CES4" s="1"/>
      <c r="CET4" s="1"/>
      <c r="CEU4" s="1" t="s">
        <v>11</v>
      </c>
      <c r="CEV4" s="1" t="s">
        <v>210</v>
      </c>
      <c r="CEW4" s="1">
        <v>563</v>
      </c>
      <c r="CEX4" s="1">
        <v>3</v>
      </c>
      <c r="CEY4" s="1">
        <v>2.3E-2</v>
      </c>
      <c r="CEZ4" s="1">
        <f t="shared" si="824"/>
        <v>8.9999999999999993E-3</v>
      </c>
      <c r="CFA4" s="1">
        <f t="shared" si="825"/>
        <v>0.36232464929859715</v>
      </c>
      <c r="CFB4" s="1">
        <f t="shared" si="400"/>
        <v>5.4348697394789578E-4</v>
      </c>
      <c r="CFC4" s="1">
        <f t="shared" si="401"/>
        <v>4.1545592235557747</v>
      </c>
      <c r="CFD4" s="1"/>
      <c r="CFE4" s="1"/>
      <c r="CFF4" s="1" t="s">
        <v>11</v>
      </c>
      <c r="CFG4" s="1" t="s">
        <v>211</v>
      </c>
      <c r="CFH4" s="1">
        <v>564</v>
      </c>
      <c r="CFI4" s="1">
        <v>3</v>
      </c>
      <c r="CFJ4" s="1">
        <v>2.7E-2</v>
      </c>
      <c r="CFK4" s="1">
        <f t="shared" si="826"/>
        <v>-5.000000000000001E-3</v>
      </c>
      <c r="CFL4" s="1">
        <f t="shared" si="827"/>
        <v>-0.42910447761194026</v>
      </c>
      <c r="CFM4" s="1">
        <f t="shared" si="402"/>
        <v>-6.4365671641791039E-4</v>
      </c>
      <c r="CFN4" s="1">
        <f t="shared" si="403"/>
        <v>-4.9202834220163307</v>
      </c>
      <c r="CFO4" s="1"/>
      <c r="CFP4" s="1"/>
      <c r="CFQ4" s="1" t="s">
        <v>11</v>
      </c>
      <c r="CFR4" s="1" t="s">
        <v>212</v>
      </c>
      <c r="CFS4" s="1">
        <v>571</v>
      </c>
      <c r="CFT4" s="1">
        <v>3</v>
      </c>
      <c r="CFU4" s="1">
        <v>2.8000000000000001E-2</v>
      </c>
      <c r="CFV4" s="1">
        <f t="shared" si="828"/>
        <v>-2.9999999999999992E-3</v>
      </c>
      <c r="CFW4" s="1">
        <f t="shared" si="829"/>
        <v>-0.47368421052631576</v>
      </c>
      <c r="CFX4" s="1">
        <f t="shared" si="404"/>
        <v>-7.1052631578947362E-4</v>
      </c>
      <c r="CFY4" s="1">
        <f t="shared" si="405"/>
        <v>-5.4314524548756937</v>
      </c>
      <c r="CFZ4" s="1"/>
      <c r="CGA4" s="1"/>
      <c r="CGB4" s="1" t="s">
        <v>11</v>
      </c>
      <c r="CGC4" s="1" t="s">
        <v>213</v>
      </c>
      <c r="CGD4" s="1">
        <v>577</v>
      </c>
      <c r="CGE4" s="1">
        <v>3</v>
      </c>
      <c r="CGF4" s="1">
        <v>3.1E-2</v>
      </c>
      <c r="CGG4" s="1">
        <f t="shared" si="830"/>
        <v>0</v>
      </c>
      <c r="CGH4" s="1">
        <f t="shared" si="831"/>
        <v>-0.54887218045112784</v>
      </c>
      <c r="CGI4" s="1">
        <f t="shared" si="406"/>
        <v>-8.2330827067669181E-4</v>
      </c>
      <c r="CGJ4" s="1">
        <f t="shared" si="407"/>
        <v>-6.2935877651734238</v>
      </c>
      <c r="CGK4" s="1"/>
      <c r="CGL4" s="1"/>
      <c r="CGM4" s="1" t="s">
        <v>11</v>
      </c>
      <c r="CGN4" s="1" t="s">
        <v>214</v>
      </c>
      <c r="CGO4" s="1">
        <v>578</v>
      </c>
      <c r="CGP4" s="1">
        <v>3</v>
      </c>
      <c r="CGQ4" s="1">
        <v>1.2999999999999999E-2</v>
      </c>
      <c r="CGR4" s="1">
        <f t="shared" si="832"/>
        <v>-4.0000000000000018E-3</v>
      </c>
      <c r="CGS4" s="1">
        <f t="shared" si="833"/>
        <v>-1.0115830115830116</v>
      </c>
      <c r="CGT4" s="1">
        <f t="shared" si="408"/>
        <v>-1.5173745173745173E-3</v>
      </c>
      <c r="CGU4" s="1">
        <f t="shared" si="409"/>
        <v>-11.599215066654313</v>
      </c>
      <c r="CGV4" s="1"/>
      <c r="CGW4" s="1"/>
      <c r="CGX4" s="1" t="s">
        <v>11</v>
      </c>
      <c r="CGY4" s="1" t="s">
        <v>215</v>
      </c>
      <c r="CGZ4" s="1">
        <v>592</v>
      </c>
      <c r="CHA4" s="1">
        <v>3</v>
      </c>
      <c r="CHB4" s="1">
        <v>2.5000000000000001E-2</v>
      </c>
      <c r="CHC4" s="1">
        <f t="shared" si="834"/>
        <v>-9.9999999999999742E-4</v>
      </c>
      <c r="CHD4" s="1">
        <f t="shared" si="835"/>
        <v>-1.1072796934865898</v>
      </c>
      <c r="CHE4" s="1">
        <f t="shared" si="410"/>
        <v>-1.6609195402298848E-3</v>
      </c>
      <c r="CHF4" s="1">
        <f t="shared" si="411"/>
        <v>-12.696511464334794</v>
      </c>
      <c r="CHG4" s="1"/>
      <c r="CHH4" s="1"/>
      <c r="CHI4" s="1" t="s">
        <v>11</v>
      </c>
      <c r="CHJ4" s="1" t="s">
        <v>216</v>
      </c>
      <c r="CHK4" s="1">
        <v>593</v>
      </c>
      <c r="CHL4" s="1">
        <v>3</v>
      </c>
      <c r="CHM4" s="1">
        <v>2.1999999999999999E-2</v>
      </c>
      <c r="CHN4" s="1">
        <f t="shared" si="836"/>
        <v>-1.0000000000000009E-3</v>
      </c>
      <c r="CHO4" s="1">
        <f t="shared" si="837"/>
        <v>-0.34901960784313735</v>
      </c>
      <c r="CHP4" s="1">
        <f t="shared" si="412"/>
        <v>-5.23529411764706E-4</v>
      </c>
      <c r="CHQ4" s="1">
        <f t="shared" si="413"/>
        <v>-4.0019983011742051</v>
      </c>
      <c r="CHR4" s="1"/>
      <c r="CHS4" s="1"/>
      <c r="CHT4" s="1" t="s">
        <v>11</v>
      </c>
      <c r="CHU4" s="1" t="s">
        <v>217</v>
      </c>
      <c r="CHV4" s="1">
        <v>607</v>
      </c>
      <c r="CHW4" s="1">
        <v>3</v>
      </c>
      <c r="CHX4" s="1">
        <v>1.7000000000000001E-2</v>
      </c>
      <c r="CHY4" s="1">
        <f t="shared" si="838"/>
        <v>-4.0000000000000001E-3</v>
      </c>
      <c r="CHZ4" s="1">
        <f t="shared" si="839"/>
        <v>-0.3410852713178294</v>
      </c>
      <c r="CIA4" s="1">
        <f t="shared" si="414"/>
        <v>-5.116279069767441E-4</v>
      </c>
      <c r="CIB4" s="1">
        <f t="shared" si="415"/>
        <v>-3.9110200278002405</v>
      </c>
      <c r="CIC4" s="1"/>
      <c r="CID4" s="1"/>
      <c r="CIE4" s="1" t="s">
        <v>11</v>
      </c>
      <c r="CIF4" s="1" t="s">
        <v>218</v>
      </c>
      <c r="CIG4" s="1">
        <v>608</v>
      </c>
      <c r="CIH4" s="1">
        <v>3</v>
      </c>
      <c r="CII4" s="1">
        <v>2.5000000000000001E-2</v>
      </c>
      <c r="CIJ4" s="1">
        <f t="shared" si="840"/>
        <v>-1.9999999999999983E-3</v>
      </c>
      <c r="CIK4" s="1">
        <f t="shared" si="841"/>
        <v>-0.8549019607843138</v>
      </c>
      <c r="CIL4" s="1">
        <f t="shared" si="416"/>
        <v>-1.2823529411764708E-3</v>
      </c>
      <c r="CIM4" s="1">
        <f t="shared" si="417"/>
        <v>-9.8026475242244562</v>
      </c>
      <c r="CIN4" s="1"/>
      <c r="CIO4" s="1"/>
      <c r="CIP4" s="1" t="s">
        <v>11</v>
      </c>
      <c r="CIQ4" s="1" t="s">
        <v>219</v>
      </c>
      <c r="CIR4" s="1">
        <v>621</v>
      </c>
      <c r="CIS4" s="1">
        <v>3</v>
      </c>
      <c r="CIT4" s="1">
        <v>1.4999999999999999E-2</v>
      </c>
      <c r="CIU4" s="1">
        <f t="shared" si="842"/>
        <v>-1.4999999999999999E-2</v>
      </c>
      <c r="CIV4" s="1">
        <f t="shared" si="843"/>
        <v>-2.3690476190476191</v>
      </c>
      <c r="CIW4" s="1">
        <f t="shared" si="418"/>
        <v>-3.5535714285714285E-3</v>
      </c>
      <c r="CIX4" s="1">
        <f t="shared" si="419"/>
        <v>-27.164446735297616</v>
      </c>
      <c r="CIY4" s="1"/>
      <c r="CIZ4" s="1"/>
      <c r="CJA4" s="1" t="s">
        <v>11</v>
      </c>
      <c r="CJB4" s="1" t="s">
        <v>220</v>
      </c>
      <c r="CJC4" s="1">
        <v>622</v>
      </c>
      <c r="CJD4" s="1">
        <v>3</v>
      </c>
      <c r="CJE4" s="1">
        <v>3.0000000000000001E-3</v>
      </c>
      <c r="CJF4" s="1">
        <f t="shared" si="844"/>
        <v>-5.9999999999999993E-3</v>
      </c>
      <c r="CJG4" s="1">
        <f t="shared" si="845"/>
        <v>-0.64664310954063609</v>
      </c>
      <c r="CJH4" s="1">
        <f t="shared" si="420"/>
        <v>-9.6996466431095415E-4</v>
      </c>
      <c r="CJI4" s="1">
        <f t="shared" si="421"/>
        <v>-7.4146683100128739</v>
      </c>
      <c r="CJJ4" s="1"/>
      <c r="CJK4" s="1"/>
      <c r="CJL4" s="1" t="s">
        <v>11</v>
      </c>
      <c r="CJM4" s="1" t="s">
        <v>221</v>
      </c>
      <c r="CJN4" s="1">
        <v>635</v>
      </c>
      <c r="CJO4" s="1">
        <v>3</v>
      </c>
      <c r="CJP4" s="1">
        <v>1.4999999999999999E-2</v>
      </c>
      <c r="CJQ4" s="1">
        <f t="shared" si="846"/>
        <v>2.9999999999999992E-3</v>
      </c>
      <c r="CJR4" s="1">
        <f t="shared" si="847"/>
        <v>-0.63829787234042568</v>
      </c>
      <c r="CJS4" s="1">
        <f t="shared" si="422"/>
        <v>-9.5744680851063857E-4</v>
      </c>
      <c r="CJT4" s="1">
        <f t="shared" si="423"/>
        <v>-7.3189784852934903</v>
      </c>
      <c r="CJU4" s="1"/>
      <c r="CJV4" s="1"/>
      <c r="CJW4" s="1" t="s">
        <v>11</v>
      </c>
      <c r="CJX4" s="1" t="s">
        <v>222</v>
      </c>
      <c r="CJY4" s="1">
        <v>636</v>
      </c>
      <c r="CJZ4" s="1">
        <v>3</v>
      </c>
      <c r="CKA4" s="1">
        <v>1.7999999999999999E-2</v>
      </c>
      <c r="CKB4" s="1">
        <f t="shared" si="848"/>
        <v>-2.0000000000000018E-3</v>
      </c>
      <c r="CKC4" s="1">
        <f t="shared" si="849"/>
        <v>-0.96819787985865735</v>
      </c>
      <c r="CKD4" s="1">
        <f t="shared" si="424"/>
        <v>-1.452296819787986E-3</v>
      </c>
      <c r="CKE4" s="1">
        <f t="shared" si="425"/>
        <v>-11.101743808434577</v>
      </c>
      <c r="CKF4" s="1"/>
      <c r="CKG4" s="1"/>
      <c r="CKH4" s="1" t="s">
        <v>11</v>
      </c>
      <c r="CKI4" s="1" t="s">
        <v>223</v>
      </c>
      <c r="CKJ4" s="1">
        <v>649</v>
      </c>
      <c r="CKK4" s="1">
        <v>3</v>
      </c>
      <c r="CKL4" s="1">
        <v>2.3E-2</v>
      </c>
      <c r="CKM4" s="1">
        <f t="shared" si="850"/>
        <v>-1.0000000000000009E-3</v>
      </c>
      <c r="CKN4" s="1">
        <f t="shared" si="851"/>
        <v>-1.0141342756183747</v>
      </c>
      <c r="CKO4" s="1">
        <f t="shared" si="426"/>
        <v>-1.521201413427562E-3</v>
      </c>
      <c r="CKP4" s="1">
        <f t="shared" si="427"/>
        <v>-11.628468879637676</v>
      </c>
      <c r="CKQ4" s="1"/>
      <c r="CKR4" s="1"/>
      <c r="CKS4" s="1" t="s">
        <v>11</v>
      </c>
      <c r="CKT4" s="1" t="s">
        <v>224</v>
      </c>
      <c r="CKU4" s="1">
        <v>650</v>
      </c>
      <c r="CKV4" s="1">
        <v>3</v>
      </c>
      <c r="CKW4" s="1">
        <v>1.2999999999999999E-2</v>
      </c>
      <c r="CKX4" s="1">
        <f t="shared" si="852"/>
        <v>-4.0000000000000018E-3</v>
      </c>
      <c r="CKY4" s="1">
        <f t="shared" si="853"/>
        <v>-0.74385964912280711</v>
      </c>
      <c r="CKZ4" s="1">
        <f t="shared" si="428"/>
        <v>-1.1157894736842106E-3</v>
      </c>
      <c r="CLA4" s="1">
        <f t="shared" si="429"/>
        <v>-8.5293920032122017</v>
      </c>
      <c r="CLB4" s="1"/>
      <c r="CLC4" s="1"/>
      <c r="CLD4" s="1" t="s">
        <v>11</v>
      </c>
      <c r="CLE4" s="1" t="s">
        <v>225</v>
      </c>
      <c r="CLF4" s="1">
        <v>663</v>
      </c>
      <c r="CLG4" s="1">
        <v>3</v>
      </c>
      <c r="CLH4" s="1">
        <v>1.9E-2</v>
      </c>
      <c r="CLI4" s="1">
        <f t="shared" si="854"/>
        <v>-2.9999999999999992E-3</v>
      </c>
      <c r="CLJ4" s="1">
        <f t="shared" si="855"/>
        <v>-0.69204152249134954</v>
      </c>
      <c r="CLK4" s="1">
        <f t="shared" si="430"/>
        <v>-1.0380622837370243E-3</v>
      </c>
      <c r="CLL4" s="1">
        <f t="shared" si="431"/>
        <v>-7.9352246553355013</v>
      </c>
      <c r="CLM4" s="1"/>
      <c r="CLN4" s="1"/>
      <c r="CLO4" s="1"/>
      <c r="CLP4" s="1"/>
      <c r="CLQ4" s="1"/>
      <c r="CLR4" s="1"/>
      <c r="CLS4" s="1"/>
      <c r="CLT4" s="1"/>
      <c r="CLU4" s="1"/>
      <c r="CLV4" s="1"/>
      <c r="CLW4" s="1"/>
      <c r="CLX4" s="1"/>
      <c r="CLY4" s="1"/>
      <c r="CLZ4" s="1"/>
      <c r="CMA4" s="1"/>
      <c r="CMB4" s="1"/>
      <c r="CMC4" s="1"/>
      <c r="CMD4" s="1"/>
      <c r="CME4" s="1"/>
      <c r="CMF4" s="1"/>
      <c r="CMG4" s="1"/>
      <c r="CMH4" s="1"/>
      <c r="CMI4" s="1"/>
      <c r="CMJ4" s="1"/>
      <c r="CMK4" s="1"/>
      <c r="CML4" s="1"/>
      <c r="CMM4" s="1"/>
      <c r="CMN4" s="1"/>
      <c r="CMO4" s="1"/>
      <c r="CMP4" s="1"/>
      <c r="CMQ4" s="1"/>
      <c r="CMR4" s="1"/>
      <c r="CMS4" s="1"/>
      <c r="CMT4" s="1"/>
      <c r="CMU4" s="1"/>
      <c r="CMV4" s="1"/>
      <c r="CMW4" s="1"/>
      <c r="CMX4" s="1"/>
      <c r="CMY4" s="1"/>
      <c r="CMZ4" s="1"/>
    </row>
    <row r="5" spans="1:2392" x14ac:dyDescent="0.3">
      <c r="A5" s="1" t="s">
        <v>11</v>
      </c>
      <c r="B5" s="1" t="s">
        <v>12</v>
      </c>
      <c r="C5" s="1">
        <v>1</v>
      </c>
      <c r="D5" s="1">
        <v>4</v>
      </c>
      <c r="E5" s="1">
        <v>8.9999999999999993E-3</v>
      </c>
      <c r="F5" s="1">
        <f t="shared" si="432"/>
        <v>1.0999999999999999E-2</v>
      </c>
      <c r="G5" s="1">
        <f t="shared" si="433"/>
        <v>0.74237288135593227</v>
      </c>
      <c r="H5" s="1">
        <f t="shared" si="434"/>
        <v>1.1135593220338983E-3</v>
      </c>
      <c r="I5" s="1">
        <f t="shared" si="435"/>
        <v>8.5123441298447311</v>
      </c>
      <c r="J5" s="1"/>
      <c r="K5" s="1"/>
      <c r="L5" s="1" t="s">
        <v>11</v>
      </c>
      <c r="M5" s="1" t="s">
        <v>13</v>
      </c>
      <c r="N5" s="1">
        <v>2</v>
      </c>
      <c r="O5" s="1">
        <v>4</v>
      </c>
      <c r="P5" s="1">
        <v>2.4E-2</v>
      </c>
      <c r="Q5" s="1">
        <f t="shared" si="436"/>
        <v>2.6000000000000002E-2</v>
      </c>
      <c r="R5" s="1">
        <f t="shared" si="437"/>
        <v>1.2711864406779663</v>
      </c>
      <c r="S5" s="1">
        <f t="shared" si="0"/>
        <v>1.9067796610169494E-3</v>
      </c>
      <c r="T5" s="1">
        <f t="shared" si="1"/>
        <v>14.575931729186186</v>
      </c>
      <c r="U5" s="1"/>
      <c r="V5" s="1"/>
      <c r="W5" s="1" t="s">
        <v>11</v>
      </c>
      <c r="X5" s="1" t="s">
        <v>14</v>
      </c>
      <c r="Y5" s="1">
        <v>3</v>
      </c>
      <c r="Z5" s="1">
        <v>4</v>
      </c>
      <c r="AA5" s="1">
        <v>5.7000000000000002E-2</v>
      </c>
      <c r="AB5" s="1">
        <f t="shared" si="2"/>
        <v>5.6000000000000001E-2</v>
      </c>
      <c r="AC5" s="1">
        <f t="shared" si="438"/>
        <v>2.2813559322033901</v>
      </c>
      <c r="AD5" s="1">
        <f t="shared" si="3"/>
        <v>3.4220338983050854E-3</v>
      </c>
      <c r="AE5" s="1">
        <f t="shared" si="4"/>
        <v>26.158938809979478</v>
      </c>
      <c r="AF5" s="1"/>
      <c r="AG5" s="1"/>
      <c r="AH5" s="1" t="s">
        <v>11</v>
      </c>
      <c r="AI5" s="1" t="s">
        <v>15</v>
      </c>
      <c r="AJ5" s="1">
        <v>4</v>
      </c>
      <c r="AK5" s="1">
        <v>4</v>
      </c>
      <c r="AL5" s="1">
        <v>8.4000000000000005E-2</v>
      </c>
      <c r="AM5" s="1">
        <f t="shared" si="439"/>
        <v>7.6000000000000012E-2</v>
      </c>
      <c r="AN5" s="1">
        <f t="shared" si="440"/>
        <v>2.9047619047619055</v>
      </c>
      <c r="AO5" s="1">
        <f t="shared" si="5"/>
        <v>4.357142857142858E-3</v>
      </c>
      <c r="AP5" s="1">
        <f t="shared" si="6"/>
        <v>33.307160821168942</v>
      </c>
      <c r="AQ5" s="1"/>
      <c r="AR5" s="1"/>
      <c r="AS5" s="1" t="s">
        <v>11</v>
      </c>
      <c r="AT5" s="1" t="s">
        <v>16</v>
      </c>
      <c r="AU5" s="1">
        <v>8</v>
      </c>
      <c r="AV5" s="1">
        <v>4</v>
      </c>
      <c r="AW5" s="1">
        <v>0.11899999999999999</v>
      </c>
      <c r="AX5" s="1">
        <f t="shared" si="441"/>
        <v>0.11099999999999999</v>
      </c>
      <c r="AY5" s="1">
        <f t="shared" si="442"/>
        <v>4.1194539249146755</v>
      </c>
      <c r="AZ5" s="1">
        <f t="shared" si="7"/>
        <v>6.1791808873720138E-3</v>
      </c>
      <c r="BA5" s="1">
        <f t="shared" si="8"/>
        <v>47.235304947919715</v>
      </c>
      <c r="BB5" s="1"/>
      <c r="BC5" s="1"/>
      <c r="BD5" s="1" t="s">
        <v>11</v>
      </c>
      <c r="BE5" s="1" t="s">
        <v>17</v>
      </c>
      <c r="BF5" s="1">
        <v>9</v>
      </c>
      <c r="BG5" s="1">
        <v>4</v>
      </c>
      <c r="BH5" s="1">
        <v>0.121</v>
      </c>
      <c r="BI5" s="1">
        <f t="shared" si="443"/>
        <v>0.11599999999999999</v>
      </c>
      <c r="BJ5" s="1">
        <f t="shared" si="444"/>
        <v>4.2764505119453924</v>
      </c>
      <c r="BK5" s="1">
        <f t="shared" si="9"/>
        <v>6.4146757679180884E-3</v>
      </c>
      <c r="BL5" s="1">
        <f t="shared" si="10"/>
        <v>49.035490554882685</v>
      </c>
      <c r="BM5" s="1"/>
      <c r="BN5" s="1"/>
      <c r="BO5" s="1" t="s">
        <v>11</v>
      </c>
      <c r="BP5" s="1" t="s">
        <v>18</v>
      </c>
      <c r="BQ5" s="1">
        <v>10</v>
      </c>
      <c r="BR5" s="1">
        <v>4</v>
      </c>
      <c r="BS5" s="1">
        <v>0.126</v>
      </c>
      <c r="BT5" s="1">
        <f t="shared" si="445"/>
        <v>0.11700000000000001</v>
      </c>
      <c r="BU5" s="1">
        <f t="shared" si="446"/>
        <v>4.2491467576791813</v>
      </c>
      <c r="BV5" s="1">
        <f t="shared" si="11"/>
        <v>6.3737201365187722E-3</v>
      </c>
      <c r="BW5" s="1">
        <f t="shared" si="12"/>
        <v>48.722414797150002</v>
      </c>
      <c r="BX5" s="1"/>
      <c r="BY5" s="1"/>
      <c r="BZ5" s="1" t="s">
        <v>11</v>
      </c>
      <c r="CA5" s="1" t="s">
        <v>19</v>
      </c>
      <c r="CB5" s="1">
        <v>11</v>
      </c>
      <c r="CC5" s="1">
        <v>4</v>
      </c>
      <c r="CD5" s="1">
        <v>0.122</v>
      </c>
      <c r="CE5" s="1">
        <f t="shared" si="447"/>
        <v>0.11699999999999999</v>
      </c>
      <c r="CF5" s="1">
        <f t="shared" si="448"/>
        <v>4.2749140893470789</v>
      </c>
      <c r="CG5" s="1">
        <f t="shared" si="13"/>
        <v>6.4123711340206184E-3</v>
      </c>
      <c r="CH5" s="1">
        <f t="shared" si="14"/>
        <v>49.01787331937453</v>
      </c>
      <c r="CI5" s="1"/>
      <c r="CJ5" s="1"/>
      <c r="CK5" s="1" t="s">
        <v>11</v>
      </c>
      <c r="CL5" s="1" t="s">
        <v>20</v>
      </c>
      <c r="CM5" s="1">
        <v>14</v>
      </c>
      <c r="CN5" s="1">
        <v>4</v>
      </c>
      <c r="CO5" s="1">
        <v>0.13</v>
      </c>
      <c r="CP5" s="1">
        <f t="shared" si="449"/>
        <v>0.11700000000000001</v>
      </c>
      <c r="CQ5" s="1">
        <f t="shared" si="450"/>
        <v>4.195876288659794</v>
      </c>
      <c r="CR5" s="1">
        <f t="shared" si="15"/>
        <v>6.293814432989691E-3</v>
      </c>
      <c r="CS5" s="1">
        <f t="shared" si="16"/>
        <v>48.111594311058127</v>
      </c>
      <c r="CT5" s="1"/>
      <c r="CU5" s="1"/>
      <c r="CV5" s="1" t="s">
        <v>11</v>
      </c>
      <c r="CW5" s="1" t="s">
        <v>21</v>
      </c>
      <c r="CX5" s="1">
        <v>15</v>
      </c>
      <c r="CY5" s="1">
        <v>4</v>
      </c>
      <c r="CZ5" s="1">
        <v>3.4000000000000002E-2</v>
      </c>
      <c r="DA5" s="1">
        <f t="shared" si="451"/>
        <v>1.4000000000000002E-2</v>
      </c>
      <c r="DB5" s="1">
        <f t="shared" si="452"/>
        <v>0.68965517241379315</v>
      </c>
      <c r="DC5" s="1">
        <f t="shared" si="17"/>
        <v>1.0344827586206897E-3</v>
      </c>
      <c r="DD5" s="1">
        <f t="shared" si="18"/>
        <v>7.9078618116964128</v>
      </c>
      <c r="DE5" s="1"/>
      <c r="DF5" s="1"/>
      <c r="DG5" s="1" t="s">
        <v>11</v>
      </c>
      <c r="DH5" s="1" t="s">
        <v>22</v>
      </c>
      <c r="DI5" s="1">
        <v>16</v>
      </c>
      <c r="DJ5" s="1">
        <v>4</v>
      </c>
      <c r="DK5" s="1">
        <v>4.8000000000000001E-2</v>
      </c>
      <c r="DL5" s="1">
        <f t="shared" si="453"/>
        <v>2.1000000000000001E-2</v>
      </c>
      <c r="DM5" s="1">
        <f t="shared" si="454"/>
        <v>0.8259385665529011</v>
      </c>
      <c r="DN5" s="1">
        <f t="shared" si="19"/>
        <v>1.2389078498293517E-3</v>
      </c>
      <c r="DO5" s="1">
        <f t="shared" si="20"/>
        <v>9.4705416714138959</v>
      </c>
      <c r="DP5" s="1"/>
      <c r="DQ5" s="1"/>
      <c r="DR5" s="1" t="s">
        <v>11</v>
      </c>
      <c r="DS5" s="1" t="s">
        <v>23</v>
      </c>
      <c r="DT5" s="1">
        <v>17</v>
      </c>
      <c r="DU5" s="1">
        <v>4</v>
      </c>
      <c r="DV5" s="1">
        <v>5.6000000000000001E-2</v>
      </c>
      <c r="DW5" s="1">
        <f t="shared" si="455"/>
        <v>2.9000000000000001E-2</v>
      </c>
      <c r="DX5" s="1">
        <f t="shared" si="456"/>
        <v>1.0273972602739727</v>
      </c>
      <c r="DY5" s="1">
        <f t="shared" si="21"/>
        <v>1.5410958904109591E-3</v>
      </c>
      <c r="DZ5" s="1">
        <f t="shared" si="22"/>
        <v>11.780547561944999</v>
      </c>
      <c r="EA5" s="1"/>
      <c r="EB5" s="1"/>
      <c r="EC5" s="1" t="s">
        <v>11</v>
      </c>
      <c r="ED5" s="1" t="s">
        <v>24</v>
      </c>
      <c r="EE5" s="1">
        <v>18</v>
      </c>
      <c r="EF5" s="1">
        <v>4</v>
      </c>
      <c r="EG5" s="1">
        <v>5.7000000000000002E-2</v>
      </c>
      <c r="EH5" s="1">
        <f t="shared" si="457"/>
        <v>3.1000000000000003E-2</v>
      </c>
      <c r="EI5" s="1">
        <f t="shared" si="458"/>
        <v>1.2312925170068028</v>
      </c>
      <c r="EJ5" s="1">
        <f t="shared" si="23"/>
        <v>1.8469387755102042E-3</v>
      </c>
      <c r="EK5" s="1">
        <f t="shared" si="24"/>
        <v>14.118492057685195</v>
      </c>
      <c r="EL5" s="1"/>
      <c r="EM5" s="1"/>
      <c r="EN5" s="1" t="s">
        <v>11</v>
      </c>
      <c r="EO5" s="1" t="s">
        <v>25</v>
      </c>
      <c r="EP5" s="1">
        <v>21</v>
      </c>
      <c r="EQ5" s="1">
        <v>4</v>
      </c>
      <c r="ER5" s="1">
        <v>6.6000000000000003E-2</v>
      </c>
      <c r="ES5" s="1">
        <f t="shared" si="459"/>
        <v>3.5000000000000003E-2</v>
      </c>
      <c r="ET5" s="1">
        <f t="shared" si="460"/>
        <v>1.2876712328767124</v>
      </c>
      <c r="EU5" s="1">
        <f t="shared" si="25"/>
        <v>1.9315068493150685E-3</v>
      </c>
      <c r="EV5" s="1">
        <f t="shared" si="26"/>
        <v>14.764952944304397</v>
      </c>
      <c r="EW5" s="1"/>
      <c r="EX5" s="1"/>
      <c r="EY5" s="1" t="s">
        <v>11</v>
      </c>
      <c r="EZ5" s="1" t="s">
        <v>26</v>
      </c>
      <c r="FA5" s="1">
        <v>22</v>
      </c>
      <c r="FB5" s="1">
        <v>4</v>
      </c>
      <c r="FC5" s="1">
        <v>7.1999999999999995E-2</v>
      </c>
      <c r="FD5" s="1">
        <f t="shared" si="461"/>
        <v>4.0999999999999995E-2</v>
      </c>
      <c r="FE5" s="1">
        <f t="shared" si="462"/>
        <v>1.4266211604095562</v>
      </c>
      <c r="FF5" s="1">
        <f t="shared" si="27"/>
        <v>2.1399317406143345E-3</v>
      </c>
      <c r="FG5" s="1">
        <f t="shared" si="28"/>
        <v>16.358208341533093</v>
      </c>
      <c r="FH5" s="1"/>
      <c r="FI5" s="1"/>
      <c r="FJ5" s="1" t="s">
        <v>11</v>
      </c>
      <c r="FK5" s="1" t="s">
        <v>27</v>
      </c>
      <c r="FL5" s="1">
        <v>23</v>
      </c>
      <c r="FM5" s="1">
        <v>4</v>
      </c>
      <c r="FN5" s="1">
        <v>7.9000000000000001E-2</v>
      </c>
      <c r="FO5" s="1">
        <f t="shared" si="463"/>
        <v>4.9000000000000002E-2</v>
      </c>
      <c r="FP5" s="1">
        <f t="shared" si="464"/>
        <v>2.0714285714285716</v>
      </c>
      <c r="FQ5" s="1">
        <f t="shared" si="29"/>
        <v>3.1071428571428574E-3</v>
      </c>
      <c r="FR5" s="1">
        <f t="shared" si="30"/>
        <v>23.75182779870244</v>
      </c>
      <c r="FS5" s="1"/>
      <c r="FT5" s="1"/>
      <c r="FU5" s="1" t="s">
        <v>11</v>
      </c>
      <c r="FV5" s="1" t="s">
        <v>28</v>
      </c>
      <c r="FW5" s="1">
        <v>24</v>
      </c>
      <c r="FX5" s="1">
        <v>4</v>
      </c>
      <c r="FY5" s="1">
        <v>8.1000000000000003E-2</v>
      </c>
      <c r="FZ5" s="1">
        <f t="shared" si="465"/>
        <v>0.05</v>
      </c>
      <c r="GA5" s="1">
        <f t="shared" si="466"/>
        <v>1.6746575342465755</v>
      </c>
      <c r="GB5" s="1">
        <f t="shared" si="31"/>
        <v>2.5119863013698634E-3</v>
      </c>
      <c r="GC5" s="1">
        <f t="shared" si="32"/>
        <v>19.20229252597035</v>
      </c>
      <c r="GD5" s="1"/>
      <c r="GE5" s="1"/>
      <c r="GF5" s="1" t="s">
        <v>11</v>
      </c>
      <c r="GG5" s="1" t="s">
        <v>29</v>
      </c>
      <c r="GH5" s="1">
        <v>25</v>
      </c>
      <c r="GI5" s="1">
        <v>4</v>
      </c>
      <c r="GJ5" s="1">
        <v>8.1000000000000003E-2</v>
      </c>
      <c r="GK5" s="1">
        <f t="shared" si="467"/>
        <v>0.05</v>
      </c>
      <c r="GL5" s="1">
        <f t="shared" si="468"/>
        <v>1.8430034129692836</v>
      </c>
      <c r="GM5" s="1">
        <f t="shared" si="33"/>
        <v>2.7645051194539255E-3</v>
      </c>
      <c r="GN5" s="1">
        <f t="shared" si="34"/>
        <v>21.132613646956628</v>
      </c>
      <c r="GO5" s="1"/>
      <c r="GP5" s="1"/>
      <c r="GQ5" s="1" t="s">
        <v>11</v>
      </c>
      <c r="GR5" s="1" t="s">
        <v>30</v>
      </c>
      <c r="GS5" s="1">
        <v>28</v>
      </c>
      <c r="GT5" s="1">
        <v>4</v>
      </c>
      <c r="GU5" s="1">
        <v>9.1999999999999998E-2</v>
      </c>
      <c r="GV5" s="1">
        <f t="shared" si="469"/>
        <v>6.3E-2</v>
      </c>
      <c r="GW5" s="1">
        <f t="shared" si="470"/>
        <v>2.1379310344827585</v>
      </c>
      <c r="GX5" s="1">
        <f t="shared" si="35"/>
        <v>3.2068965517241376E-3</v>
      </c>
      <c r="GY5" s="1">
        <f t="shared" si="36"/>
        <v>24.514371616258877</v>
      </c>
      <c r="GZ5" s="1"/>
      <c r="HA5" s="1"/>
      <c r="HB5" s="1" t="s">
        <v>11</v>
      </c>
      <c r="HC5" s="1" t="s">
        <v>31</v>
      </c>
      <c r="HD5" s="1">
        <v>29</v>
      </c>
      <c r="HE5" s="1">
        <v>4</v>
      </c>
      <c r="HF5" s="1">
        <v>3.9E-2</v>
      </c>
      <c r="HG5" s="1">
        <f t="shared" si="471"/>
        <v>-1.2999999999999998E-2</v>
      </c>
      <c r="HH5" s="1">
        <f t="shared" si="472"/>
        <v>-0.17114093959731533</v>
      </c>
      <c r="HI5" s="1">
        <f t="shared" si="37"/>
        <v>-2.5671140939597298E-4</v>
      </c>
      <c r="HJ5" s="1">
        <f t="shared" si="38"/>
        <v>-1.9623704059562057</v>
      </c>
      <c r="HK5" s="1"/>
      <c r="HL5" s="1"/>
      <c r="HM5" s="1" t="s">
        <v>11</v>
      </c>
      <c r="HN5" s="1" t="s">
        <v>32</v>
      </c>
      <c r="HO5" s="1">
        <v>30</v>
      </c>
      <c r="HP5" s="1">
        <v>4</v>
      </c>
      <c r="HQ5" s="1">
        <v>4.2000000000000003E-2</v>
      </c>
      <c r="HR5" s="1">
        <f t="shared" si="473"/>
        <v>-9.999999999999995E-3</v>
      </c>
      <c r="HS5" s="1">
        <f t="shared" si="474"/>
        <v>-0.11784511784511768</v>
      </c>
      <c r="HT5" s="1">
        <f t="shared" si="39"/>
        <v>-1.7676767676767652E-4</v>
      </c>
      <c r="HU5" s="1">
        <f t="shared" si="40"/>
        <v>-1.351259215298291</v>
      </c>
      <c r="HV5" s="1"/>
      <c r="HW5" s="1"/>
      <c r="HX5" s="1" t="s">
        <v>11</v>
      </c>
      <c r="HY5" s="1" t="s">
        <v>33</v>
      </c>
      <c r="HZ5" s="1">
        <v>31</v>
      </c>
      <c r="IA5" s="1">
        <v>4</v>
      </c>
      <c r="IB5" s="1">
        <v>4.7E-2</v>
      </c>
      <c r="IC5" s="1">
        <f t="shared" si="475"/>
        <v>-8.0000000000000002E-3</v>
      </c>
      <c r="ID5" s="1">
        <f t="shared" si="476"/>
        <v>-6.7567567567567571E-2</v>
      </c>
      <c r="IE5" s="1">
        <f t="shared" si="41"/>
        <v>-1.0135135135135136E-4</v>
      </c>
      <c r="IF5" s="1">
        <f t="shared" si="42"/>
        <v>-0.77475673155133784</v>
      </c>
      <c r="IG5" s="1"/>
      <c r="IH5" s="1"/>
      <c r="II5" s="1" t="s">
        <v>11</v>
      </c>
      <c r="IJ5" s="1" t="s">
        <v>34</v>
      </c>
      <c r="IK5" s="1">
        <v>32</v>
      </c>
      <c r="IL5" s="1">
        <v>4</v>
      </c>
      <c r="IM5" s="1">
        <v>5.0999999999999997E-2</v>
      </c>
      <c r="IN5" s="1">
        <f t="shared" si="477"/>
        <v>-4.0000000000000036E-3</v>
      </c>
      <c r="IO5" s="1">
        <f t="shared" si="478"/>
        <v>2.3569023569023455E-2</v>
      </c>
      <c r="IP5" s="1">
        <f t="shared" si="43"/>
        <v>3.5353535353535183E-5</v>
      </c>
      <c r="IQ5" s="1">
        <f t="shared" si="44"/>
        <v>0.27025184305965722</v>
      </c>
      <c r="IR5" s="1"/>
      <c r="IS5" s="1"/>
      <c r="IT5" s="1" t="s">
        <v>11</v>
      </c>
      <c r="IU5" s="1" t="s">
        <v>35</v>
      </c>
      <c r="IV5" s="1">
        <v>35</v>
      </c>
      <c r="IW5" s="1">
        <v>4</v>
      </c>
      <c r="IX5" s="1">
        <v>5.8000000000000003E-2</v>
      </c>
      <c r="IY5" s="1">
        <f t="shared" si="479"/>
        <v>3.0000000000000027E-3</v>
      </c>
      <c r="IZ5" s="1">
        <f t="shared" si="480"/>
        <v>0.32885906040268464</v>
      </c>
      <c r="JA5" s="1">
        <f t="shared" si="45"/>
        <v>4.9328859060402699E-4</v>
      </c>
      <c r="JB5" s="1">
        <f t="shared" si="46"/>
        <v>3.770829407523693</v>
      </c>
      <c r="JC5" s="1"/>
      <c r="JD5" s="1"/>
      <c r="JE5" s="1" t="s">
        <v>11</v>
      </c>
      <c r="JF5" s="3" t="s">
        <v>36</v>
      </c>
      <c r="JG5" s="3">
        <v>36</v>
      </c>
      <c r="JH5" s="1">
        <v>4</v>
      </c>
      <c r="JI5" s="1">
        <v>6.4000000000000001E-2</v>
      </c>
      <c r="JJ5" s="1">
        <f t="shared" si="481"/>
        <v>6.9999999999999993E-3</v>
      </c>
      <c r="JK5" s="1">
        <f t="shared" si="482"/>
        <v>0.51839464882943143</v>
      </c>
      <c r="JL5" s="1">
        <f t="shared" si="47"/>
        <v>7.7759197324414717E-4</v>
      </c>
      <c r="JM5" s="1">
        <f t="shared" si="48"/>
        <v>5.9441202079557485</v>
      </c>
      <c r="JN5" s="1"/>
      <c r="JO5" s="1"/>
      <c r="JP5" s="1" t="s">
        <v>11</v>
      </c>
      <c r="JQ5" s="1" t="s">
        <v>37</v>
      </c>
      <c r="JR5" s="1">
        <v>37</v>
      </c>
      <c r="JS5" s="1">
        <v>4</v>
      </c>
      <c r="JT5" s="1">
        <v>6.8000000000000005E-2</v>
      </c>
      <c r="JU5" s="1">
        <f t="shared" si="483"/>
        <v>1.0000000000000002E-2</v>
      </c>
      <c r="JV5" s="1">
        <f t="shared" si="484"/>
        <v>0.5852842809364549</v>
      </c>
      <c r="JW5" s="1">
        <f t="shared" si="49"/>
        <v>8.7792642140468243E-4</v>
      </c>
      <c r="JX5" s="1">
        <f t="shared" si="50"/>
        <v>6.7111034605952007</v>
      </c>
      <c r="JY5" s="1"/>
      <c r="JZ5" s="1"/>
      <c r="KA5" s="1" t="s">
        <v>11</v>
      </c>
      <c r="KB5" s="1" t="s">
        <v>38</v>
      </c>
      <c r="KC5" s="1">
        <v>38</v>
      </c>
      <c r="KD5" s="1">
        <v>4</v>
      </c>
      <c r="KE5" s="1">
        <v>7.5999999999999998E-2</v>
      </c>
      <c r="KF5" s="1">
        <f t="shared" si="485"/>
        <v>1.4999999999999999E-2</v>
      </c>
      <c r="KG5" s="1">
        <f t="shared" si="486"/>
        <v>0.63545150501672243</v>
      </c>
      <c r="KH5" s="1">
        <f t="shared" si="51"/>
        <v>9.5317725752508365E-4</v>
      </c>
      <c r="KI5" s="1">
        <f t="shared" si="52"/>
        <v>7.286340900074789</v>
      </c>
      <c r="KJ5" s="1"/>
      <c r="KK5" s="1"/>
      <c r="KL5" s="1" t="s">
        <v>11</v>
      </c>
      <c r="KM5" s="1" t="s">
        <v>39</v>
      </c>
      <c r="KN5" s="1">
        <v>39</v>
      </c>
      <c r="KO5" s="1">
        <v>4</v>
      </c>
      <c r="KP5" s="1">
        <v>7.8E-2</v>
      </c>
      <c r="KQ5" s="1">
        <f t="shared" si="487"/>
        <v>1.4999999999999999E-2</v>
      </c>
      <c r="KR5" s="1">
        <f t="shared" si="488"/>
        <v>0.67114093959731547</v>
      </c>
      <c r="KS5" s="1">
        <f t="shared" si="53"/>
        <v>1.0067114093959733E-3</v>
      </c>
      <c r="KT5" s="1">
        <f t="shared" si="54"/>
        <v>7.6955702194361075</v>
      </c>
      <c r="KU5" s="1"/>
      <c r="KV5" s="1"/>
      <c r="KW5" s="1" t="s">
        <v>11</v>
      </c>
      <c r="KX5" s="1" t="s">
        <v>40</v>
      </c>
      <c r="KY5" s="1">
        <v>42</v>
      </c>
      <c r="KZ5" s="1">
        <v>4</v>
      </c>
      <c r="LA5" s="1">
        <v>9.1999999999999998E-2</v>
      </c>
      <c r="LB5" s="1">
        <f t="shared" si="489"/>
        <v>2.6999999999999996E-2</v>
      </c>
      <c r="LC5" s="1">
        <f t="shared" si="490"/>
        <v>1.2382550335570468</v>
      </c>
      <c r="LD5" s="1">
        <f t="shared" si="55"/>
        <v>1.8573825503355702E-3</v>
      </c>
      <c r="LE5" s="1">
        <f t="shared" si="56"/>
        <v>14.198327054859615</v>
      </c>
      <c r="LF5" s="1"/>
      <c r="LG5" s="1"/>
      <c r="LH5" s="1" t="s">
        <v>11</v>
      </c>
      <c r="LI5" s="1" t="s">
        <v>41</v>
      </c>
      <c r="LJ5" s="1">
        <v>43</v>
      </c>
      <c r="LK5" s="1">
        <v>4</v>
      </c>
      <c r="LL5" s="1">
        <v>3.5000000000000003E-2</v>
      </c>
      <c r="LM5" s="1">
        <f t="shared" si="491"/>
        <v>-1.9999999999999948E-3</v>
      </c>
      <c r="LN5" s="1">
        <f t="shared" si="492"/>
        <v>-0.69256756756756732</v>
      </c>
      <c r="LO5" s="1">
        <f t="shared" si="57"/>
        <v>-1.0388513513513509E-3</v>
      </c>
      <c r="LP5" s="1">
        <f t="shared" si="58"/>
        <v>-7.9412564984012084</v>
      </c>
      <c r="LQ5" s="1"/>
      <c r="LR5" s="1"/>
      <c r="LS5" s="1" t="s">
        <v>11</v>
      </c>
      <c r="LT5" s="1" t="s">
        <v>42</v>
      </c>
      <c r="LU5" s="1">
        <v>44</v>
      </c>
      <c r="LV5" s="1">
        <v>4</v>
      </c>
      <c r="LW5" s="1">
        <v>4.3999999999999997E-2</v>
      </c>
      <c r="LX5" s="1">
        <f t="shared" si="493"/>
        <v>1.0000000000000009E-3</v>
      </c>
      <c r="LY5" s="1">
        <f t="shared" si="494"/>
        <v>-1.5373665480427048</v>
      </c>
      <c r="LZ5" s="1">
        <f t="shared" si="59"/>
        <v>-2.3060498220640571E-3</v>
      </c>
      <c r="MA5" s="1">
        <f t="shared" si="60"/>
        <v>-17.628059212977345</v>
      </c>
      <c r="MB5" s="1"/>
      <c r="MC5" s="1"/>
      <c r="MD5" s="1" t="s">
        <v>11</v>
      </c>
      <c r="ME5" s="1" t="s">
        <v>43</v>
      </c>
      <c r="MF5" s="1">
        <v>46</v>
      </c>
      <c r="MG5" s="1">
        <v>4</v>
      </c>
      <c r="MH5" s="1">
        <v>5.0999999999999997E-2</v>
      </c>
      <c r="MI5" s="1">
        <f t="shared" si="495"/>
        <v>-1.0000000000000009E-3</v>
      </c>
      <c r="MJ5" s="1">
        <f t="shared" si="496"/>
        <v>-0.77627118644067805</v>
      </c>
      <c r="MK5" s="1">
        <f t="shared" si="61"/>
        <v>-1.1644067796610172E-3</v>
      </c>
      <c r="ML5" s="1">
        <f t="shared" si="62"/>
        <v>-8.9010356426230324</v>
      </c>
      <c r="MM5" s="1"/>
      <c r="MN5" s="1"/>
      <c r="MO5" s="1" t="s">
        <v>11</v>
      </c>
      <c r="MP5" s="1" t="s">
        <v>44</v>
      </c>
      <c r="MQ5" s="1">
        <v>52</v>
      </c>
      <c r="MR5" s="1">
        <v>4</v>
      </c>
      <c r="MS5" s="1">
        <v>4.7E-2</v>
      </c>
      <c r="MT5" s="1">
        <f t="shared" si="497"/>
        <v>-1.6E-2</v>
      </c>
      <c r="MU5" s="1">
        <f t="shared" si="498"/>
        <v>-1.0774410774410774</v>
      </c>
      <c r="MV5" s="1">
        <f t="shared" si="63"/>
        <v>-1.6161616161616162E-3</v>
      </c>
      <c r="MW5" s="1">
        <f t="shared" si="64"/>
        <v>-12.354369968441533</v>
      </c>
      <c r="MX5" s="1"/>
      <c r="MY5" s="1"/>
      <c r="MZ5" s="1" t="s">
        <v>11</v>
      </c>
      <c r="NA5" s="1" t="s">
        <v>45</v>
      </c>
      <c r="NB5" s="1">
        <v>53</v>
      </c>
      <c r="NC5" s="1">
        <v>4</v>
      </c>
      <c r="ND5" s="1">
        <v>5.7000000000000002E-2</v>
      </c>
      <c r="NE5" s="1">
        <f t="shared" si="499"/>
        <v>-3.5999999999999997E-2</v>
      </c>
      <c r="NF5" s="1">
        <f t="shared" si="500"/>
        <v>-1.9087837837837835</v>
      </c>
      <c r="NG5" s="1">
        <f t="shared" si="65"/>
        <v>-2.8631756756756755E-3</v>
      </c>
      <c r="NH5" s="1">
        <f t="shared" si="66"/>
        <v>-21.88687766632529</v>
      </c>
      <c r="NI5" s="1"/>
      <c r="NJ5" s="1"/>
      <c r="NK5" s="1" t="s">
        <v>11</v>
      </c>
      <c r="NL5" s="1" t="s">
        <v>46</v>
      </c>
      <c r="NM5" s="1">
        <v>56</v>
      </c>
      <c r="NN5" s="1">
        <v>4</v>
      </c>
      <c r="NO5" s="1">
        <v>0.06</v>
      </c>
      <c r="NP5" s="1">
        <f t="shared" si="501"/>
        <v>-3.2000000000000001E-2</v>
      </c>
      <c r="NQ5" s="1">
        <f t="shared" si="502"/>
        <v>-1.7254237288135594</v>
      </c>
      <c r="NR5" s="1">
        <f t="shared" si="67"/>
        <v>-2.5881355932203393E-3</v>
      </c>
      <c r="NS5" s="1">
        <f t="shared" si="68"/>
        <v>-19.784398000415383</v>
      </c>
      <c r="NT5" s="1"/>
      <c r="NU5" s="1"/>
      <c r="NV5" s="1" t="s">
        <v>11</v>
      </c>
      <c r="NW5" s="1" t="s">
        <v>47</v>
      </c>
      <c r="NX5" s="1">
        <v>57</v>
      </c>
      <c r="NY5" s="1">
        <v>4</v>
      </c>
      <c r="NZ5" s="1">
        <v>-6.0000000000000001E-3</v>
      </c>
      <c r="OA5" s="1">
        <f t="shared" si="503"/>
        <v>6.0000000000000001E-3</v>
      </c>
      <c r="OB5" s="1">
        <f t="shared" si="504"/>
        <v>0.92282958199356924</v>
      </c>
      <c r="OC5" s="1">
        <f t="shared" si="69"/>
        <v>1.3842443729903538E-3</v>
      </c>
      <c r="OD5" s="1">
        <f t="shared" si="70"/>
        <v>10.581532774718529</v>
      </c>
      <c r="OE5" s="1"/>
      <c r="OF5" s="1"/>
      <c r="OG5" s="1" t="s">
        <v>11</v>
      </c>
      <c r="OH5" s="1" t="s">
        <v>48</v>
      </c>
      <c r="OI5" s="1">
        <v>58</v>
      </c>
      <c r="OJ5" s="1">
        <v>4</v>
      </c>
      <c r="OK5" s="1">
        <v>-5.0000000000000001E-3</v>
      </c>
      <c r="OL5" s="1">
        <f t="shared" si="505"/>
        <v>7.0000000000000001E-3</v>
      </c>
      <c r="OM5" s="1">
        <f t="shared" si="506"/>
        <v>0.95161290322580638</v>
      </c>
      <c r="ON5" s="1">
        <f t="shared" si="71"/>
        <v>1.4274193548387095E-3</v>
      </c>
      <c r="OO5" s="1">
        <f t="shared" si="72"/>
        <v>10.911573838558516</v>
      </c>
      <c r="OP5" s="1"/>
      <c r="OQ5" s="1"/>
      <c r="OR5" s="1" t="s">
        <v>11</v>
      </c>
      <c r="OS5" s="1" t="s">
        <v>49</v>
      </c>
      <c r="OT5" s="1">
        <v>59</v>
      </c>
      <c r="OU5" s="1">
        <v>4</v>
      </c>
      <c r="OV5" s="1">
        <v>-3.0000000000000001E-3</v>
      </c>
      <c r="OW5" s="1">
        <f t="shared" si="507"/>
        <v>9.0000000000000011E-3</v>
      </c>
      <c r="OX5" s="1">
        <f t="shared" si="508"/>
        <v>1.0870967741935484</v>
      </c>
      <c r="OY5" s="1">
        <f t="shared" si="73"/>
        <v>1.6306451612903227E-3</v>
      </c>
      <c r="OZ5" s="1">
        <f t="shared" si="74"/>
        <v>12.465086046082105</v>
      </c>
      <c r="PA5" s="1"/>
      <c r="PB5" s="1"/>
      <c r="PC5" s="1" t="s">
        <v>11</v>
      </c>
      <c r="PD5" s="1" t="s">
        <v>50</v>
      </c>
      <c r="PE5" s="1">
        <v>60</v>
      </c>
      <c r="PF5" s="1">
        <v>4</v>
      </c>
      <c r="PG5" s="1">
        <v>-3.0000000000000001E-3</v>
      </c>
      <c r="PH5" s="1">
        <f t="shared" si="509"/>
        <v>9.0000000000000011E-3</v>
      </c>
      <c r="PI5" s="1">
        <f t="shared" si="510"/>
        <v>1.1322580645161293</v>
      </c>
      <c r="PJ5" s="1">
        <f t="shared" si="75"/>
        <v>1.6983870967741941E-3</v>
      </c>
      <c r="PK5" s="1">
        <f t="shared" si="76"/>
        <v>12.98292344858997</v>
      </c>
      <c r="PL5" s="1"/>
      <c r="PM5" s="1"/>
      <c r="PN5" s="1" t="s">
        <v>11</v>
      </c>
      <c r="PO5" s="1" t="s">
        <v>51</v>
      </c>
      <c r="PP5" s="1">
        <v>63</v>
      </c>
      <c r="PQ5" s="1">
        <v>4</v>
      </c>
      <c r="PR5" s="1">
        <v>0</v>
      </c>
      <c r="PS5" s="1">
        <f t="shared" si="511"/>
        <v>1.4E-2</v>
      </c>
      <c r="PT5" s="1">
        <f t="shared" si="512"/>
        <v>1.3042071197411005</v>
      </c>
      <c r="PU5" s="1">
        <f t="shared" si="77"/>
        <v>1.956310679611651E-3</v>
      </c>
      <c r="PV5" s="1">
        <f t="shared" si="78"/>
        <v>14.954560031277669</v>
      </c>
      <c r="PW5" s="1"/>
      <c r="PX5" s="1"/>
      <c r="PY5" s="1" t="s">
        <v>11</v>
      </c>
      <c r="PZ5" s="1" t="s">
        <v>52</v>
      </c>
      <c r="QA5" s="1">
        <v>64</v>
      </c>
      <c r="QB5" s="1">
        <v>4</v>
      </c>
      <c r="QC5" s="1">
        <v>0</v>
      </c>
      <c r="QD5" s="1">
        <f t="shared" si="513"/>
        <v>1E-3</v>
      </c>
      <c r="QE5" s="1">
        <f t="shared" si="514"/>
        <v>0.8612903225806452</v>
      </c>
      <c r="QF5" s="1">
        <f t="shared" si="79"/>
        <v>1.2919354838709677E-3</v>
      </c>
      <c r="QG5" s="1">
        <f t="shared" si="80"/>
        <v>9.8758990335427939</v>
      </c>
      <c r="QH5" s="1"/>
      <c r="QI5" s="1"/>
      <c r="QJ5" s="1" t="s">
        <v>11</v>
      </c>
      <c r="QK5" s="1" t="s">
        <v>53</v>
      </c>
      <c r="QL5" s="1">
        <v>65</v>
      </c>
      <c r="QM5" s="1">
        <v>4</v>
      </c>
      <c r="QN5" s="1">
        <v>2E-3</v>
      </c>
      <c r="QO5" s="1">
        <f t="shared" si="515"/>
        <v>4.0000000000000001E-3</v>
      </c>
      <c r="QP5" s="1">
        <f t="shared" si="516"/>
        <v>0.94822006472491904</v>
      </c>
      <c r="QQ5" s="1">
        <f t="shared" si="81"/>
        <v>1.4223300970873786E-3</v>
      </c>
      <c r="QR5" s="1">
        <f t="shared" si="82"/>
        <v>10.872670196437607</v>
      </c>
      <c r="QS5" s="1"/>
      <c r="QT5" s="1"/>
      <c r="QU5" s="1" t="s">
        <v>11</v>
      </c>
      <c r="QV5" s="1" t="s">
        <v>54</v>
      </c>
      <c r="QW5" s="1">
        <v>66</v>
      </c>
      <c r="QX5" s="1">
        <v>4</v>
      </c>
      <c r="QY5" s="1">
        <v>7.0000000000000001E-3</v>
      </c>
      <c r="QZ5" s="1">
        <f t="shared" si="517"/>
        <v>6.0000000000000001E-3</v>
      </c>
      <c r="RA5" s="1">
        <f t="shared" si="518"/>
        <v>1.0929487179487178</v>
      </c>
      <c r="RB5" s="1">
        <f t="shared" si="83"/>
        <v>1.6394230769230767E-3</v>
      </c>
      <c r="RC5" s="1">
        <f t="shared" si="84"/>
        <v>12.532186771773368</v>
      </c>
      <c r="RD5" s="1"/>
      <c r="RE5" s="1"/>
      <c r="RF5" s="1" t="s">
        <v>11</v>
      </c>
      <c r="RG5" s="1" t="s">
        <v>55</v>
      </c>
      <c r="RH5" s="1">
        <v>67</v>
      </c>
      <c r="RI5" s="1">
        <v>4</v>
      </c>
      <c r="RJ5" s="1">
        <v>5.0000000000000001E-3</v>
      </c>
      <c r="RK5" s="1">
        <f t="shared" si="519"/>
        <v>6.0000000000000001E-3</v>
      </c>
      <c r="RL5" s="1">
        <f t="shared" si="520"/>
        <v>1.0769230769230769</v>
      </c>
      <c r="RM5" s="1">
        <f t="shared" si="85"/>
        <v>1.6153846153846153E-3</v>
      </c>
      <c r="RN5" s="1">
        <f t="shared" si="86"/>
        <v>12.348430367495167</v>
      </c>
      <c r="RO5" s="1"/>
      <c r="RP5" s="1"/>
      <c r="RQ5" s="1" t="s">
        <v>11</v>
      </c>
      <c r="RR5" s="1" t="s">
        <v>56</v>
      </c>
      <c r="RS5" s="1">
        <v>70</v>
      </c>
      <c r="RT5" s="1">
        <v>4</v>
      </c>
      <c r="RU5" s="1">
        <v>1.2E-2</v>
      </c>
      <c r="RV5" s="1">
        <f t="shared" si="521"/>
        <v>6.0000000000000001E-3</v>
      </c>
      <c r="RW5" s="1">
        <f t="shared" si="522"/>
        <v>1.0480769230769231</v>
      </c>
      <c r="RX5" s="1">
        <f t="shared" si="87"/>
        <v>1.5721153846153847E-3</v>
      </c>
      <c r="RY5" s="1">
        <f t="shared" si="88"/>
        <v>12.017668839794405</v>
      </c>
      <c r="RZ5" s="1"/>
      <c r="SA5" s="1"/>
      <c r="SB5" s="2" t="s">
        <v>11</v>
      </c>
      <c r="SC5" s="1" t="s">
        <v>57</v>
      </c>
      <c r="SD5" s="1">
        <v>71</v>
      </c>
      <c r="SE5" s="2">
        <v>4</v>
      </c>
      <c r="SF5" s="1">
        <v>6.0000000000000001E-3</v>
      </c>
      <c r="SG5" s="1">
        <f t="shared" si="523"/>
        <v>2E-3</v>
      </c>
      <c r="SH5" s="1">
        <f t="shared" si="524"/>
        <v>0.82191780821917804</v>
      </c>
      <c r="SI5" s="1">
        <f t="shared" si="89"/>
        <v>1.2328767123287671E-3</v>
      </c>
      <c r="SJ5" s="1">
        <f t="shared" si="90"/>
        <v>9.4244380495559987</v>
      </c>
      <c r="SK5" s="1"/>
      <c r="SL5" s="1"/>
      <c r="SM5" s="2" t="s">
        <v>11</v>
      </c>
      <c r="SN5" s="1" t="s">
        <v>58</v>
      </c>
      <c r="SO5" s="1">
        <v>72</v>
      </c>
      <c r="SP5" s="2">
        <v>4</v>
      </c>
      <c r="SQ5" s="1">
        <v>7.0000000000000001E-3</v>
      </c>
      <c r="SR5" s="1">
        <f t="shared" si="525"/>
        <v>1E-3</v>
      </c>
      <c r="SS5" s="1">
        <f t="shared" si="526"/>
        <v>0.71134020618556693</v>
      </c>
      <c r="ST5" s="1">
        <f t="shared" si="91"/>
        <v>1.0670103092783505E-3</v>
      </c>
      <c r="SU5" s="1">
        <f t="shared" si="92"/>
        <v>8.1565110748476908</v>
      </c>
      <c r="SV5" s="1"/>
      <c r="SW5" s="1"/>
      <c r="SX5" s="2" t="s">
        <v>11</v>
      </c>
      <c r="SY5" s="1" t="s">
        <v>59</v>
      </c>
      <c r="SZ5" s="1">
        <v>73</v>
      </c>
      <c r="TA5" s="2">
        <v>4</v>
      </c>
      <c r="TB5" s="1">
        <v>8.9999999999999993E-3</v>
      </c>
      <c r="TC5" s="1">
        <f t="shared" si="527"/>
        <v>2.9999999999999992E-3</v>
      </c>
      <c r="TD5" s="1">
        <f t="shared" si="528"/>
        <v>0.71724137931034471</v>
      </c>
      <c r="TE5" s="1">
        <f t="shared" si="93"/>
        <v>1.075862068965517E-3</v>
      </c>
      <c r="TF5" s="1">
        <f t="shared" si="94"/>
        <v>8.2241762841642672</v>
      </c>
      <c r="TG5" s="1"/>
      <c r="TH5" s="1"/>
      <c r="TI5" s="2" t="s">
        <v>11</v>
      </c>
      <c r="TJ5" s="1" t="s">
        <v>60</v>
      </c>
      <c r="TK5" s="1">
        <v>74</v>
      </c>
      <c r="TL5" s="2">
        <v>4</v>
      </c>
      <c r="TM5" s="1">
        <v>8.9999999999999993E-3</v>
      </c>
      <c r="TN5" s="1">
        <f t="shared" si="529"/>
        <v>2.9999999999999992E-3</v>
      </c>
      <c r="TO5" s="1">
        <f t="shared" si="530"/>
        <v>0.72164948453608235</v>
      </c>
      <c r="TP5" s="1">
        <f t="shared" si="95"/>
        <v>1.0824742268041236E-3</v>
      </c>
      <c r="TQ5" s="1">
        <f t="shared" si="96"/>
        <v>8.2747213802802655</v>
      </c>
      <c r="TR5" s="1"/>
      <c r="TS5" s="1"/>
      <c r="TT5" s="2" t="s">
        <v>11</v>
      </c>
      <c r="TU5" s="1" t="s">
        <v>61</v>
      </c>
      <c r="TV5" s="1">
        <v>77</v>
      </c>
      <c r="TW5" s="2">
        <v>4</v>
      </c>
      <c r="TX5" s="1">
        <v>1.6E-2</v>
      </c>
      <c r="TY5" s="1">
        <f t="shared" si="531"/>
        <v>7.000000000000001E-3</v>
      </c>
      <c r="TZ5" s="1">
        <f t="shared" si="532"/>
        <v>0.83161512027491402</v>
      </c>
      <c r="UA5" s="1">
        <f t="shared" si="97"/>
        <v>1.247422680412371E-3</v>
      </c>
      <c r="UB5" s="1">
        <f t="shared" si="98"/>
        <v>9.5356313048944017</v>
      </c>
      <c r="UC5" s="1"/>
      <c r="UD5" s="1"/>
      <c r="UE5" s="2" t="s">
        <v>11</v>
      </c>
      <c r="UF5" s="1" t="s">
        <v>62</v>
      </c>
      <c r="UG5" s="1">
        <v>78</v>
      </c>
      <c r="UH5" s="2">
        <v>4</v>
      </c>
      <c r="UI5" s="1">
        <v>1.6E-2</v>
      </c>
      <c r="UJ5" s="1">
        <f t="shared" si="99"/>
        <v>8.0000000000000002E-3</v>
      </c>
      <c r="UK5" s="1">
        <f t="shared" si="533"/>
        <v>0.43944636678200694</v>
      </c>
      <c r="UL5" s="1">
        <f t="shared" si="100"/>
        <v>6.5916955017301037E-4</v>
      </c>
      <c r="UM5" s="1">
        <f t="shared" si="101"/>
        <v>5.0388676561380432</v>
      </c>
      <c r="UN5" s="1"/>
      <c r="UO5" s="1"/>
      <c r="UP5" s="2" t="s">
        <v>11</v>
      </c>
      <c r="UQ5" s="1" t="s">
        <v>63</v>
      </c>
      <c r="UR5" s="1">
        <v>79</v>
      </c>
      <c r="US5" s="2">
        <v>4</v>
      </c>
      <c r="UT5" s="1">
        <v>1.2999999999999999E-2</v>
      </c>
      <c r="UU5" s="1">
        <f t="shared" si="534"/>
        <v>4.0000000000000001E-3</v>
      </c>
      <c r="UV5" s="1">
        <f t="shared" si="535"/>
        <v>0.71034482758620687</v>
      </c>
      <c r="UW5" s="1">
        <f t="shared" si="102"/>
        <v>1.0655172413793104E-3</v>
      </c>
      <c r="UX5" s="1">
        <f t="shared" si="103"/>
        <v>8.145097666047306</v>
      </c>
      <c r="UY5" s="1"/>
      <c r="UZ5" s="1"/>
      <c r="VA5" s="2" t="s">
        <v>11</v>
      </c>
      <c r="VB5" s="1" t="s">
        <v>64</v>
      </c>
      <c r="VC5" s="1">
        <v>80</v>
      </c>
      <c r="VD5" s="2">
        <v>4</v>
      </c>
      <c r="VE5" s="1">
        <v>1.7999999999999999E-2</v>
      </c>
      <c r="VF5" s="1">
        <f t="shared" si="104"/>
        <v>7.9999999999999984E-3</v>
      </c>
      <c r="VG5" s="1">
        <f t="shared" si="536"/>
        <v>0.82068965517241377</v>
      </c>
      <c r="VH5" s="1">
        <f t="shared" si="105"/>
        <v>1.2310344827586206E-3</v>
      </c>
      <c r="VI5" s="1">
        <f t="shared" si="106"/>
        <v>9.4103555559187306</v>
      </c>
      <c r="VJ5" s="1"/>
      <c r="VK5" s="1"/>
      <c r="VL5" s="2" t="s">
        <v>11</v>
      </c>
      <c r="VM5" s="1" t="s">
        <v>65</v>
      </c>
      <c r="VN5" s="1">
        <v>84</v>
      </c>
      <c r="VO5" s="2">
        <v>4</v>
      </c>
      <c r="VP5" s="1">
        <v>2.3E-2</v>
      </c>
      <c r="VQ5" s="1">
        <f t="shared" si="537"/>
        <v>1.0999999999999999E-2</v>
      </c>
      <c r="VR5" s="1">
        <f t="shared" si="538"/>
        <v>0.94845360824742264</v>
      </c>
      <c r="VS5" s="1">
        <f t="shared" si="107"/>
        <v>1.4226804123711339E-3</v>
      </c>
      <c r="VT5" s="1">
        <f t="shared" si="108"/>
        <v>10.875348099796922</v>
      </c>
      <c r="VU5" s="1"/>
      <c r="VV5" s="1"/>
      <c r="VW5" s="2" t="s">
        <v>11</v>
      </c>
      <c r="VX5" s="1" t="s">
        <v>66</v>
      </c>
      <c r="VY5" s="1">
        <v>85</v>
      </c>
      <c r="VZ5" s="2">
        <v>4</v>
      </c>
      <c r="WA5" s="1">
        <v>7.0000000000000001E-3</v>
      </c>
      <c r="WB5" s="1">
        <f t="shared" si="539"/>
        <v>2E-3</v>
      </c>
      <c r="WC5" s="1">
        <f t="shared" si="540"/>
        <v>0.30313588850174217</v>
      </c>
      <c r="WD5" s="1">
        <f t="shared" si="109"/>
        <v>4.5470383275261327E-4</v>
      </c>
      <c r="WE5" s="1">
        <f t="shared" si="110"/>
        <v>3.4758772388345034</v>
      </c>
      <c r="WF5" s="1"/>
      <c r="WG5" s="1"/>
      <c r="WH5" s="2" t="s">
        <v>11</v>
      </c>
      <c r="WI5" s="1" t="s">
        <v>67</v>
      </c>
      <c r="WJ5" s="1">
        <v>86</v>
      </c>
      <c r="WK5" s="2">
        <v>4</v>
      </c>
      <c r="WL5" s="1">
        <v>1.2999999999999999E-2</v>
      </c>
      <c r="WM5" s="1">
        <f t="shared" si="541"/>
        <v>4.9999999999999992E-3</v>
      </c>
      <c r="WN5" s="1">
        <f t="shared" si="542"/>
        <v>0.32986111111111105</v>
      </c>
      <c r="WO5" s="1">
        <f t="shared" si="111"/>
        <v>4.947916666666666E-4</v>
      </c>
      <c r="WP5" s="1">
        <f t="shared" si="112"/>
        <v>3.7823193213929884</v>
      </c>
      <c r="WQ5" s="1"/>
      <c r="WR5" s="1"/>
      <c r="WS5" s="2" t="s">
        <v>11</v>
      </c>
      <c r="WT5" s="1" t="s">
        <v>68</v>
      </c>
      <c r="WU5" s="1">
        <v>87</v>
      </c>
      <c r="WV5" s="2">
        <v>4</v>
      </c>
      <c r="WW5" s="1">
        <v>1.7999999999999999E-2</v>
      </c>
      <c r="WX5" s="1">
        <f t="shared" si="543"/>
        <v>1.0999999999999999E-2</v>
      </c>
      <c r="WY5" s="1">
        <f t="shared" si="544"/>
        <v>0.52264808362369342</v>
      </c>
      <c r="WZ5" s="1">
        <f t="shared" si="113"/>
        <v>7.8397212543554018E-4</v>
      </c>
      <c r="XA5" s="1">
        <f t="shared" si="114"/>
        <v>5.9928917910939719</v>
      </c>
      <c r="XB5" s="1"/>
      <c r="XC5" s="1"/>
      <c r="XD5" s="2" t="s">
        <v>11</v>
      </c>
      <c r="XE5" s="1" t="s">
        <v>69</v>
      </c>
      <c r="XF5" s="1">
        <v>88</v>
      </c>
      <c r="XG5" s="2">
        <v>4</v>
      </c>
      <c r="XH5" s="1">
        <v>1.6E-2</v>
      </c>
      <c r="XI5" s="1">
        <f t="shared" si="545"/>
        <v>7.000000000000001E-3</v>
      </c>
      <c r="XJ5" s="1">
        <f t="shared" si="546"/>
        <v>0.36111111111111116</v>
      </c>
      <c r="XK5" s="1">
        <f t="shared" si="115"/>
        <v>5.4166666666666675E-4</v>
      </c>
      <c r="XL5" s="1">
        <f t="shared" si="116"/>
        <v>4.1406443097354835</v>
      </c>
      <c r="XM5" s="1"/>
      <c r="XN5" s="1"/>
      <c r="XO5" s="2" t="s">
        <v>11</v>
      </c>
      <c r="XP5" s="1" t="s">
        <v>70</v>
      </c>
      <c r="XQ5" s="1">
        <v>91</v>
      </c>
      <c r="XR5" s="2">
        <v>4</v>
      </c>
      <c r="XS5" s="1">
        <v>2.5999999999999999E-2</v>
      </c>
      <c r="XT5" s="1">
        <f t="shared" si="547"/>
        <v>1.4999999999999999E-2</v>
      </c>
      <c r="XU5" s="1">
        <f t="shared" si="548"/>
        <v>0.64013840830449831</v>
      </c>
      <c r="XV5" s="1">
        <f t="shared" si="117"/>
        <v>9.6020761245674746E-4</v>
      </c>
      <c r="XW5" s="1">
        <f t="shared" si="118"/>
        <v>7.3400828061853387</v>
      </c>
      <c r="XX5" s="1"/>
      <c r="XY5" s="1"/>
      <c r="XZ5" s="2" t="s">
        <v>11</v>
      </c>
      <c r="YA5" s="1" t="s">
        <v>71</v>
      </c>
      <c r="YB5" s="1">
        <v>92</v>
      </c>
      <c r="YC5" s="2">
        <v>4</v>
      </c>
      <c r="YD5" s="1">
        <v>2.5999999999999999E-2</v>
      </c>
      <c r="YE5" s="1">
        <f t="shared" si="549"/>
        <v>1.4999999999999999E-2</v>
      </c>
      <c r="YF5" s="1">
        <f t="shared" si="550"/>
        <v>0.76975945017182124</v>
      </c>
      <c r="YG5" s="1">
        <f t="shared" si="119"/>
        <v>1.1546391752577318E-3</v>
      </c>
      <c r="YH5" s="1">
        <f t="shared" si="120"/>
        <v>8.8263694722989499</v>
      </c>
      <c r="YI5" s="1"/>
      <c r="YJ5" s="1"/>
      <c r="YK5" s="2" t="s">
        <v>11</v>
      </c>
      <c r="YL5" s="1" t="s">
        <v>72</v>
      </c>
      <c r="YM5" s="1">
        <v>93</v>
      </c>
      <c r="YN5" s="2">
        <v>4</v>
      </c>
      <c r="YO5" s="1">
        <v>2.8000000000000001E-2</v>
      </c>
      <c r="YP5" s="1">
        <f t="shared" si="551"/>
        <v>1.7000000000000001E-2</v>
      </c>
      <c r="YQ5" s="1">
        <f t="shared" si="552"/>
        <v>0.81228668941979532</v>
      </c>
      <c r="YR5" s="1">
        <f t="shared" si="121"/>
        <v>1.2184300341296929E-3</v>
      </c>
      <c r="YS5" s="1">
        <f t="shared" si="122"/>
        <v>9.3140037925475507</v>
      </c>
      <c r="YT5" s="1"/>
      <c r="YU5" s="1"/>
      <c r="YV5" s="2" t="s">
        <v>11</v>
      </c>
      <c r="YW5" s="1" t="s">
        <v>73</v>
      </c>
      <c r="YX5" s="1">
        <v>94</v>
      </c>
      <c r="YY5" s="2">
        <v>4</v>
      </c>
      <c r="YZ5" s="1">
        <v>0.03</v>
      </c>
      <c r="ZA5" s="1">
        <f t="shared" si="553"/>
        <v>1.7000000000000001E-2</v>
      </c>
      <c r="ZB5" s="1">
        <f t="shared" si="554"/>
        <v>0.77551020408163274</v>
      </c>
      <c r="ZC5" s="1">
        <f t="shared" si="123"/>
        <v>1.1632653061224491E-3</v>
      </c>
      <c r="ZD5" s="1">
        <f t="shared" si="124"/>
        <v>8.8923099147851516</v>
      </c>
      <c r="ZE5" s="1"/>
      <c r="ZF5" s="1"/>
      <c r="ZG5" s="2" t="s">
        <v>11</v>
      </c>
      <c r="ZH5" s="1" t="s">
        <v>74</v>
      </c>
      <c r="ZI5" s="1">
        <v>95</v>
      </c>
      <c r="ZJ5" s="2">
        <v>4</v>
      </c>
      <c r="ZK5" s="1">
        <v>0.03</v>
      </c>
      <c r="ZL5" s="1">
        <f t="shared" si="555"/>
        <v>1.7000000000000001E-2</v>
      </c>
      <c r="ZM5" s="1">
        <f t="shared" si="556"/>
        <v>0.79591836734693877</v>
      </c>
      <c r="ZN5" s="1">
        <f t="shared" si="125"/>
        <v>1.1938775510204082E-3</v>
      </c>
      <c r="ZO5" s="1">
        <f t="shared" si="126"/>
        <v>9.1263180704373905</v>
      </c>
      <c r="ZP5" s="1"/>
      <c r="ZQ5" s="1"/>
      <c r="ZR5" s="2" t="s">
        <v>11</v>
      </c>
      <c r="ZS5" s="1" t="s">
        <v>75</v>
      </c>
      <c r="ZT5" s="1">
        <v>99</v>
      </c>
      <c r="ZU5" s="2">
        <v>4</v>
      </c>
      <c r="ZV5" s="1">
        <v>0.03</v>
      </c>
      <c r="ZW5" s="1">
        <f t="shared" si="557"/>
        <v>1.4999999999999999E-2</v>
      </c>
      <c r="ZX5" s="1">
        <f t="shared" si="558"/>
        <v>0.5821917808219178</v>
      </c>
      <c r="ZY5" s="1">
        <f t="shared" si="127"/>
        <v>8.7328767123287672E-4</v>
      </c>
      <c r="ZZ5" s="1">
        <f t="shared" si="128"/>
        <v>6.6756436184354992</v>
      </c>
      <c r="AAA5" s="1"/>
      <c r="AAB5" s="1"/>
      <c r="AAC5" s="2" t="s">
        <v>11</v>
      </c>
      <c r="AAD5" s="1" t="s">
        <v>76</v>
      </c>
      <c r="AAE5" s="1">
        <v>100</v>
      </c>
      <c r="AAF5" s="2">
        <v>4</v>
      </c>
      <c r="AAG5" s="1">
        <v>1.0999999999999999E-2</v>
      </c>
      <c r="AAH5" s="1">
        <f t="shared" si="559"/>
        <v>8.9999999999999993E-3</v>
      </c>
      <c r="AAI5" s="1">
        <f t="shared" si="560"/>
        <v>1.2103448275862068</v>
      </c>
      <c r="AAJ5" s="1">
        <f t="shared" si="129"/>
        <v>1.8155172413793102E-3</v>
      </c>
      <c r="AAK5" s="1">
        <f t="shared" si="130"/>
        <v>13.878297479527204</v>
      </c>
      <c r="AAL5" s="1"/>
      <c r="AAM5" s="1"/>
      <c r="AAN5" s="2" t="s">
        <v>11</v>
      </c>
      <c r="AAO5" s="1" t="s">
        <v>77</v>
      </c>
      <c r="AAP5" s="1">
        <v>101</v>
      </c>
      <c r="AAQ5" s="2">
        <v>4</v>
      </c>
      <c r="AAR5" s="1">
        <v>1.4E-2</v>
      </c>
      <c r="AAS5" s="1">
        <f t="shared" si="561"/>
        <v>7.0000000000000001E-3</v>
      </c>
      <c r="AAT5" s="1">
        <f t="shared" si="562"/>
        <v>0.94117647058823528</v>
      </c>
      <c r="AAU5" s="1">
        <f t="shared" si="131"/>
        <v>1.411764705882353E-3</v>
      </c>
      <c r="AAV5" s="1">
        <f t="shared" si="132"/>
        <v>10.791905531256281</v>
      </c>
      <c r="AAW5" s="1"/>
      <c r="AAX5" s="1"/>
      <c r="AAY5" s="2" t="s">
        <v>11</v>
      </c>
      <c r="AAZ5" s="1" t="s">
        <v>78</v>
      </c>
      <c r="ABA5" s="1">
        <v>102</v>
      </c>
      <c r="ABB5" s="2">
        <v>4</v>
      </c>
      <c r="ABC5" s="1">
        <v>1.2E-2</v>
      </c>
      <c r="ABD5" s="1">
        <f t="shared" si="563"/>
        <v>5.0000000000000001E-3</v>
      </c>
      <c r="ABE5" s="1">
        <f t="shared" si="564"/>
        <v>0.92413793103448272</v>
      </c>
      <c r="ABF5" s="1">
        <f t="shared" si="133"/>
        <v>1.3862068965517242E-3</v>
      </c>
      <c r="ABG5" s="1">
        <f t="shared" si="134"/>
        <v>10.596534827673194</v>
      </c>
      <c r="ABH5" s="1"/>
      <c r="ABI5" s="1"/>
      <c r="ABJ5" s="2" t="s">
        <v>11</v>
      </c>
      <c r="ABK5" s="1" t="s">
        <v>79</v>
      </c>
      <c r="ABL5" s="1">
        <v>112</v>
      </c>
      <c r="ABM5" s="2">
        <v>4</v>
      </c>
      <c r="ABN5" s="1">
        <v>1.7000000000000001E-2</v>
      </c>
      <c r="ABO5" s="1">
        <f t="shared" si="565"/>
        <v>0</v>
      </c>
      <c r="ABP5" s="1">
        <f t="shared" si="566"/>
        <v>0.85034013605442182</v>
      </c>
      <c r="ABQ5" s="1">
        <f t="shared" si="135"/>
        <v>1.2755102040816328E-3</v>
      </c>
      <c r="ABR5" s="1">
        <f t="shared" si="136"/>
        <v>9.7503398188433668</v>
      </c>
      <c r="ABS5" s="1"/>
      <c r="ABT5" s="1"/>
      <c r="ABU5" s="2" t="s">
        <v>11</v>
      </c>
      <c r="ABV5" s="1" t="s">
        <v>80</v>
      </c>
      <c r="ABW5" s="1">
        <v>113</v>
      </c>
      <c r="ABX5" s="2">
        <v>4</v>
      </c>
      <c r="ABY5" s="1">
        <v>1.6E-2</v>
      </c>
      <c r="ABZ5" s="1">
        <f t="shared" si="567"/>
        <v>3.0000000000000009E-3</v>
      </c>
      <c r="ACA5" s="1">
        <f t="shared" si="568"/>
        <v>-0.2321428571428571</v>
      </c>
      <c r="ACB5" s="1">
        <f t="shared" si="137"/>
        <v>-3.4821428571428563E-4</v>
      </c>
      <c r="ACC5" s="1">
        <f t="shared" si="138"/>
        <v>-2.6618427705442382</v>
      </c>
      <c r="ACD5" s="1"/>
      <c r="ACE5" s="1"/>
      <c r="ACF5" s="2" t="s">
        <v>11</v>
      </c>
      <c r="ACG5" s="1" t="s">
        <v>81</v>
      </c>
      <c r="ACH5" s="1">
        <v>114</v>
      </c>
      <c r="ACI5" s="2">
        <v>4</v>
      </c>
      <c r="ACJ5" s="1">
        <v>1.7000000000000001E-2</v>
      </c>
      <c r="ACK5" s="1">
        <f t="shared" si="569"/>
        <v>3.0000000000000009E-3</v>
      </c>
      <c r="ACL5" s="1">
        <f t="shared" si="570"/>
        <v>-0.31182795698924726</v>
      </c>
      <c r="ACM5" s="1">
        <f t="shared" si="139"/>
        <v>-4.677419354838709E-4</v>
      </c>
      <c r="ACN5" s="1">
        <f t="shared" si="140"/>
        <v>-3.5755439696971409</v>
      </c>
      <c r="ACO5" s="1"/>
      <c r="ACP5" s="1"/>
      <c r="ACQ5" s="2" t="s">
        <v>11</v>
      </c>
      <c r="ACR5" s="1" t="s">
        <v>82</v>
      </c>
      <c r="ACS5" s="1">
        <v>115</v>
      </c>
      <c r="ACT5" s="2">
        <v>4</v>
      </c>
      <c r="ACU5" s="1">
        <v>0.02</v>
      </c>
      <c r="ACV5" s="1">
        <f t="shared" si="571"/>
        <v>6.0000000000000001E-3</v>
      </c>
      <c r="ACW5" s="1">
        <f t="shared" si="572"/>
        <v>-0.15302491103202848</v>
      </c>
      <c r="ACX5" s="1">
        <f t="shared" si="141"/>
        <v>-2.2953736654804271E-4</v>
      </c>
      <c r="ACY5" s="1">
        <f t="shared" si="142"/>
        <v>-1.7546447827732077</v>
      </c>
      <c r="ACZ5" s="1"/>
      <c r="ADA5" s="1"/>
      <c r="ADB5" s="2" t="s">
        <v>11</v>
      </c>
      <c r="ADC5" s="1" t="s">
        <v>83</v>
      </c>
      <c r="ADD5" s="1">
        <v>116</v>
      </c>
      <c r="ADE5" s="2">
        <v>4</v>
      </c>
      <c r="ADF5" s="1">
        <v>2.1000000000000001E-2</v>
      </c>
      <c r="ADG5" s="1">
        <f t="shared" si="573"/>
        <v>5.000000000000001E-3</v>
      </c>
      <c r="ADH5" s="1">
        <f t="shared" si="574"/>
        <v>-0.18861209964412809</v>
      </c>
      <c r="ADI5" s="1">
        <f t="shared" si="143"/>
        <v>-2.8291814946619214E-4</v>
      </c>
      <c r="ADJ5" s="1">
        <f t="shared" si="144"/>
        <v>-2.1627017089995348</v>
      </c>
      <c r="ADK5" s="1"/>
      <c r="ADL5" s="1"/>
      <c r="ADM5" s="2" t="s">
        <v>11</v>
      </c>
      <c r="ADN5" s="1" t="s">
        <v>84</v>
      </c>
      <c r="ADO5" s="1">
        <v>119</v>
      </c>
      <c r="ADP5" s="2">
        <v>4</v>
      </c>
      <c r="ADQ5" s="1">
        <v>2.3E-2</v>
      </c>
      <c r="ADR5" s="1">
        <f t="shared" si="575"/>
        <v>5.9999999999999984E-3</v>
      </c>
      <c r="ADS5" s="1">
        <f t="shared" si="576"/>
        <v>-0.69064748201438864</v>
      </c>
      <c r="ADT5" s="1">
        <f t="shared" si="145"/>
        <v>-1.0359712230215829E-3</v>
      </c>
      <c r="ADU5" s="1">
        <f t="shared" si="146"/>
        <v>-7.919240030130509</v>
      </c>
      <c r="ADV5" s="1"/>
      <c r="ADW5" s="1"/>
      <c r="ADX5" s="2" t="s">
        <v>11</v>
      </c>
      <c r="ADY5" s="1" t="s">
        <v>85</v>
      </c>
      <c r="ADZ5" s="1">
        <v>120</v>
      </c>
      <c r="AEA5" s="2">
        <v>4</v>
      </c>
      <c r="AEB5" s="1">
        <v>2.3E-2</v>
      </c>
      <c r="AEC5" s="1">
        <f t="shared" si="577"/>
        <v>5.9999999999999984E-3</v>
      </c>
      <c r="AED5" s="1">
        <f t="shared" si="578"/>
        <v>-0.71942446043165476</v>
      </c>
      <c r="AEE5" s="1">
        <f t="shared" si="147"/>
        <v>-1.0791366906474822E-3</v>
      </c>
      <c r="AEF5" s="1">
        <f t="shared" si="148"/>
        <v>-8.24920836471928</v>
      </c>
      <c r="AEG5" s="1"/>
      <c r="AEH5" s="1"/>
      <c r="AEI5" s="2" t="s">
        <v>11</v>
      </c>
      <c r="AEJ5" s="1" t="s">
        <v>86</v>
      </c>
      <c r="AEK5" s="1">
        <v>121</v>
      </c>
      <c r="AEL5" s="2">
        <v>4</v>
      </c>
      <c r="AEM5" s="1">
        <v>2.4E-2</v>
      </c>
      <c r="AEN5" s="1">
        <f t="shared" si="579"/>
        <v>6.0000000000000019E-3</v>
      </c>
      <c r="AEO5" s="1">
        <f t="shared" si="580"/>
        <v>-0.67985611510791355</v>
      </c>
      <c r="AEP5" s="1">
        <f t="shared" si="149"/>
        <v>-1.0197841726618704E-3</v>
      </c>
      <c r="AEQ5" s="1">
        <f t="shared" si="150"/>
        <v>-7.7955019046597185</v>
      </c>
      <c r="AER5" s="1"/>
      <c r="AES5" s="1"/>
      <c r="AET5" s="2" t="s">
        <v>11</v>
      </c>
      <c r="AEU5" s="1" t="s">
        <v>87</v>
      </c>
      <c r="AEV5" s="1">
        <v>122</v>
      </c>
      <c r="AEW5" s="2">
        <v>4</v>
      </c>
      <c r="AEX5" s="1">
        <v>2.5000000000000001E-2</v>
      </c>
      <c r="AEY5" s="1">
        <f t="shared" si="581"/>
        <v>8.0000000000000002E-3</v>
      </c>
      <c r="AEZ5" s="1">
        <f t="shared" si="582"/>
        <v>-0.65827338129496404</v>
      </c>
      <c r="AFA5" s="1">
        <f t="shared" si="151"/>
        <v>-9.8741007194244612E-4</v>
      </c>
      <c r="AFB5" s="1">
        <f t="shared" si="152"/>
        <v>-7.5480256537181409</v>
      </c>
      <c r="AFC5" s="1"/>
      <c r="AFD5" s="1"/>
      <c r="AFE5" s="2" t="s">
        <v>11</v>
      </c>
      <c r="AFF5" s="1" t="s">
        <v>88</v>
      </c>
      <c r="AFG5" s="1">
        <v>123</v>
      </c>
      <c r="AFH5" s="2">
        <v>4</v>
      </c>
      <c r="AFI5" s="1">
        <v>2.4E-2</v>
      </c>
      <c r="AFJ5" s="1">
        <f t="shared" si="583"/>
        <v>6.9999999999999993E-3</v>
      </c>
      <c r="AFK5" s="1">
        <f t="shared" si="584"/>
        <v>-0.69784172661870514</v>
      </c>
      <c r="AFL5" s="1">
        <f t="shared" si="153"/>
        <v>-1.0467625899280577E-3</v>
      </c>
      <c r="AFM5" s="1">
        <f t="shared" si="154"/>
        <v>-8.0017321137777024</v>
      </c>
      <c r="AFN5" s="1"/>
      <c r="AFO5" s="1"/>
      <c r="AFP5" s="2" t="s">
        <v>11</v>
      </c>
      <c r="AFQ5" s="1" t="s">
        <v>89</v>
      </c>
      <c r="AFR5" s="1">
        <v>126</v>
      </c>
      <c r="AFS5" s="2">
        <v>4</v>
      </c>
      <c r="AFT5" s="1">
        <v>2.4E-2</v>
      </c>
      <c r="AFU5" s="1">
        <f t="shared" si="585"/>
        <v>6.0000000000000019E-3</v>
      </c>
      <c r="AFV5" s="1">
        <f t="shared" si="586"/>
        <v>-0.54804270462633442</v>
      </c>
      <c r="AFW5" s="1">
        <f t="shared" si="155"/>
        <v>-8.2206405693950168E-4</v>
      </c>
      <c r="AFX5" s="1">
        <f t="shared" si="156"/>
        <v>-6.2840766638854406</v>
      </c>
      <c r="AFY5" s="1"/>
      <c r="AFZ5" s="1"/>
      <c r="AGA5" s="2" t="s">
        <v>11</v>
      </c>
      <c r="AGB5" s="1" t="s">
        <v>90</v>
      </c>
      <c r="AGC5" s="1">
        <v>127</v>
      </c>
      <c r="AGD5" s="2">
        <v>4</v>
      </c>
      <c r="AGE5" s="1">
        <v>1.9E-2</v>
      </c>
      <c r="AGF5" s="1">
        <f t="shared" si="587"/>
        <v>4.0000000000000001E-3</v>
      </c>
      <c r="AGG5" s="1">
        <f t="shared" si="588"/>
        <v>0.37373737373737376</v>
      </c>
      <c r="AGH5" s="1">
        <f t="shared" si="157"/>
        <v>5.6060606060606059E-4</v>
      </c>
      <c r="AGI5" s="1">
        <f t="shared" si="158"/>
        <v>4.2854220828031568</v>
      </c>
      <c r="AGJ5" s="1"/>
      <c r="AGK5" s="1"/>
      <c r="AGL5" s="2" t="s">
        <v>11</v>
      </c>
      <c r="AGM5" s="1" t="s">
        <v>91</v>
      </c>
      <c r="AGN5" s="1">
        <v>128</v>
      </c>
      <c r="AGO5" s="2">
        <v>4</v>
      </c>
      <c r="AGP5" s="1">
        <v>0.02</v>
      </c>
      <c r="AGQ5" s="1">
        <f t="shared" si="589"/>
        <v>5.000000000000001E-3</v>
      </c>
      <c r="AGR5" s="1">
        <f t="shared" si="590"/>
        <v>0.44816053511705689</v>
      </c>
      <c r="AGS5" s="1">
        <f t="shared" si="159"/>
        <v>6.7224080267558534E-4</v>
      </c>
      <c r="AGT5" s="1">
        <f t="shared" si="160"/>
        <v>5.1387877926843251</v>
      </c>
      <c r="AGU5" s="1"/>
      <c r="AGV5" s="1"/>
      <c r="AGW5" s="2" t="s">
        <v>11</v>
      </c>
      <c r="AGX5" s="1" t="s">
        <v>92</v>
      </c>
      <c r="AGY5" s="1">
        <v>129</v>
      </c>
      <c r="AGZ5" s="2">
        <v>4</v>
      </c>
      <c r="AHA5" s="1">
        <v>2.1999999999999999E-2</v>
      </c>
      <c r="AHB5" s="1">
        <f t="shared" si="591"/>
        <v>7.9999999999999984E-3</v>
      </c>
      <c r="AHC5" s="1">
        <f t="shared" si="592"/>
        <v>0.64451827242524917</v>
      </c>
      <c r="AHD5" s="1">
        <f t="shared" si="161"/>
        <v>9.667774086378738E-4</v>
      </c>
      <c r="AHE5" s="1">
        <f t="shared" si="162"/>
        <v>7.3903040785056513</v>
      </c>
      <c r="AHF5" s="1"/>
      <c r="AHG5" s="1"/>
      <c r="AHH5" s="2" t="s">
        <v>11</v>
      </c>
      <c r="AHI5" s="1" t="s">
        <v>93</v>
      </c>
      <c r="AHJ5" s="1">
        <v>130</v>
      </c>
      <c r="AHK5" s="2">
        <v>4</v>
      </c>
      <c r="AHL5" s="1">
        <v>2.3E-2</v>
      </c>
      <c r="AHM5" s="1">
        <f t="shared" si="593"/>
        <v>8.9999999999999993E-3</v>
      </c>
      <c r="AHN5" s="1">
        <f t="shared" si="594"/>
        <v>0.66555183946488294</v>
      </c>
      <c r="AHO5" s="1">
        <f t="shared" si="163"/>
        <v>9.9832775919732439E-4</v>
      </c>
      <c r="AHP5" s="1">
        <f t="shared" si="164"/>
        <v>7.6314833637625412</v>
      </c>
      <c r="AHQ5" s="1"/>
      <c r="AHR5" s="1"/>
      <c r="AHS5" s="2" t="s">
        <v>11</v>
      </c>
      <c r="AHT5" s="1" t="s">
        <v>94</v>
      </c>
      <c r="AHU5" s="1">
        <v>133</v>
      </c>
      <c r="AHV5" s="2">
        <v>4</v>
      </c>
      <c r="AHW5" s="1">
        <v>3.3000000000000002E-2</v>
      </c>
      <c r="AHX5" s="1">
        <f t="shared" si="595"/>
        <v>1.7000000000000001E-2</v>
      </c>
      <c r="AHY5" s="1">
        <f t="shared" si="596"/>
        <v>0.96013289036544858</v>
      </c>
      <c r="AHZ5" s="1">
        <f t="shared" si="165"/>
        <v>1.4401993355481729E-3</v>
      </c>
      <c r="AIA5" s="1">
        <f t="shared" si="166"/>
        <v>11.009267415918213</v>
      </c>
      <c r="AIB5" s="1"/>
      <c r="AIC5" s="1"/>
      <c r="AID5" s="2" t="s">
        <v>11</v>
      </c>
      <c r="AIE5" s="1" t="s">
        <v>95</v>
      </c>
      <c r="AIF5" s="1">
        <v>134</v>
      </c>
      <c r="AIG5" s="2">
        <v>4</v>
      </c>
      <c r="AIH5" s="1">
        <v>0.03</v>
      </c>
      <c r="AII5" s="1">
        <f t="shared" si="597"/>
        <v>1.2999999999999998E-2</v>
      </c>
      <c r="AIJ5" s="1">
        <f t="shared" si="598"/>
        <v>0.81395348837209303</v>
      </c>
      <c r="AIK5" s="1">
        <f t="shared" si="167"/>
        <v>1.2209302325581395E-3</v>
      </c>
      <c r="AIL5" s="1">
        <f t="shared" si="168"/>
        <v>9.3331159754323938</v>
      </c>
      <c r="AIM5" s="1"/>
      <c r="AIN5" s="1"/>
      <c r="AIO5" s="2" t="s">
        <v>11</v>
      </c>
      <c r="AIP5" s="1" t="s">
        <v>96</v>
      </c>
      <c r="AIQ5" s="1">
        <v>135</v>
      </c>
      <c r="AIR5" s="2">
        <v>4</v>
      </c>
      <c r="AIS5" s="1">
        <v>3.1E-2</v>
      </c>
      <c r="AIT5" s="1">
        <f t="shared" si="599"/>
        <v>1.7000000000000001E-2</v>
      </c>
      <c r="AIU5" s="1">
        <f t="shared" si="600"/>
        <v>0.99668874172185429</v>
      </c>
      <c r="AIV5" s="1">
        <f t="shared" si="169"/>
        <v>1.4950331125827814E-3</v>
      </c>
      <c r="AIW5" s="1">
        <f t="shared" si="170"/>
        <v>11.428431416274501</v>
      </c>
      <c r="AIX5" s="1"/>
      <c r="AIY5" s="1"/>
      <c r="AIZ5" s="2" t="s">
        <v>11</v>
      </c>
      <c r="AJA5" s="1" t="s">
        <v>97</v>
      </c>
      <c r="AJB5" s="1">
        <v>136</v>
      </c>
      <c r="AJC5" s="2">
        <v>4</v>
      </c>
      <c r="AJD5" s="1">
        <v>3.1E-2</v>
      </c>
      <c r="AJE5" s="1">
        <f t="shared" si="601"/>
        <v>1.4999999999999999E-2</v>
      </c>
      <c r="AJF5" s="1">
        <f t="shared" si="602"/>
        <v>0.92052980132450324</v>
      </c>
      <c r="AJG5" s="1">
        <f t="shared" si="171"/>
        <v>1.3807947019867548E-3</v>
      </c>
      <c r="AJH5" s="1">
        <f t="shared" si="172"/>
        <v>10.55516257051266</v>
      </c>
      <c r="AJI5" s="1"/>
      <c r="AJJ5" s="1"/>
      <c r="AJK5" s="2" t="s">
        <v>11</v>
      </c>
      <c r="AJL5" s="1" t="s">
        <v>98</v>
      </c>
      <c r="AJM5" s="1">
        <v>140</v>
      </c>
      <c r="AJN5" s="2">
        <v>4</v>
      </c>
      <c r="AJO5" s="1">
        <v>0.03</v>
      </c>
      <c r="AJP5" s="1">
        <f t="shared" si="603"/>
        <v>1.3999999999999999E-2</v>
      </c>
      <c r="AJQ5" s="1">
        <f t="shared" si="604"/>
        <v>0.98039215686274506</v>
      </c>
      <c r="AJR5" s="1">
        <f t="shared" si="173"/>
        <v>1.4705882352941176E-3</v>
      </c>
      <c r="AJS5" s="1">
        <f t="shared" si="174"/>
        <v>11.241568261725293</v>
      </c>
      <c r="AJT5" s="1"/>
      <c r="AJU5" s="1"/>
      <c r="AJV5" s="2" t="s">
        <v>11</v>
      </c>
      <c r="AJW5" s="1" t="s">
        <v>99</v>
      </c>
      <c r="AJX5" s="1">
        <v>141</v>
      </c>
      <c r="AJY5" s="2">
        <v>4</v>
      </c>
      <c r="AJZ5" s="1">
        <v>2.3E-2</v>
      </c>
      <c r="AKA5" s="1">
        <f t="shared" si="605"/>
        <v>2.9999999999999992E-3</v>
      </c>
      <c r="AKB5" s="1">
        <f t="shared" si="606"/>
        <v>0.24406779661016947</v>
      </c>
      <c r="AKC5" s="1">
        <f t="shared" si="175"/>
        <v>3.6610169491525422E-4</v>
      </c>
      <c r="AKD5" s="1">
        <f t="shared" si="176"/>
        <v>2.7985788920037473</v>
      </c>
      <c r="AKE5" s="1"/>
      <c r="AKF5" s="1"/>
      <c r="AKG5" s="2" t="s">
        <v>11</v>
      </c>
      <c r="AKH5" s="1" t="s">
        <v>100</v>
      </c>
      <c r="AKI5" s="1">
        <v>143</v>
      </c>
      <c r="AKJ5" s="2">
        <v>4</v>
      </c>
      <c r="AKK5" s="1">
        <v>2.5000000000000001E-2</v>
      </c>
      <c r="AKL5" s="1">
        <f t="shared" si="607"/>
        <v>3.0000000000000027E-3</v>
      </c>
      <c r="AKM5" s="1">
        <f t="shared" si="608"/>
        <v>0.23389830508474585</v>
      </c>
      <c r="AKN5" s="1">
        <f t="shared" si="177"/>
        <v>3.5084745762711876E-4</v>
      </c>
      <c r="AKO5" s="1">
        <f t="shared" si="178"/>
        <v>2.6819714381702586</v>
      </c>
      <c r="AKP5" s="1"/>
      <c r="AKQ5" s="1"/>
      <c r="AKR5" s="2" t="s">
        <v>11</v>
      </c>
      <c r="AKS5" s="1" t="s">
        <v>101</v>
      </c>
      <c r="AKT5" s="1">
        <v>144</v>
      </c>
      <c r="AKU5" s="2">
        <v>4</v>
      </c>
      <c r="AKV5" s="1">
        <v>2.3E-2</v>
      </c>
      <c r="AKW5" s="1">
        <f t="shared" si="609"/>
        <v>0</v>
      </c>
      <c r="AKX5" s="1">
        <f t="shared" si="610"/>
        <v>0.10169491525423729</v>
      </c>
      <c r="AKY5" s="1">
        <f t="shared" si="179"/>
        <v>1.5254237288135595E-4</v>
      </c>
      <c r="AKZ5" s="1">
        <f t="shared" si="180"/>
        <v>1.1660745383348949</v>
      </c>
      <c r="ALA5" s="1"/>
      <c r="ALB5" s="1"/>
      <c r="ALC5" s="2" t="s">
        <v>11</v>
      </c>
      <c r="ALD5" s="1" t="s">
        <v>102</v>
      </c>
      <c r="ALE5" s="1">
        <v>147</v>
      </c>
      <c r="ALF5" s="2">
        <v>4</v>
      </c>
      <c r="ALG5" s="1">
        <v>2.4E-2</v>
      </c>
      <c r="ALH5" s="1">
        <f t="shared" si="611"/>
        <v>-1.9999999999999983E-3</v>
      </c>
      <c r="ALI5" s="1">
        <f t="shared" si="612"/>
        <v>3.7288135593220396E-2</v>
      </c>
      <c r="ALJ5" s="1">
        <f t="shared" si="181"/>
        <v>5.5932203389830598E-5</v>
      </c>
      <c r="ALK5" s="1">
        <f t="shared" si="182"/>
        <v>0.42756066405612875</v>
      </c>
      <c r="ALL5" s="1"/>
      <c r="ALM5" s="1"/>
      <c r="ALN5" s="2" t="s">
        <v>11</v>
      </c>
      <c r="ALO5" s="1" t="s">
        <v>103</v>
      </c>
      <c r="ALP5" s="1">
        <v>148</v>
      </c>
      <c r="ALQ5" s="2">
        <v>4</v>
      </c>
      <c r="ALR5" s="1">
        <v>2.3E-2</v>
      </c>
      <c r="ALS5" s="1">
        <f t="shared" si="613"/>
        <v>-2.0000000000000018E-3</v>
      </c>
      <c r="ALT5" s="1">
        <f t="shared" si="614"/>
        <v>-6.1224489795918428E-2</v>
      </c>
      <c r="ALU5" s="1">
        <f t="shared" si="183"/>
        <v>-9.1836734693877641E-5</v>
      </c>
      <c r="ALV5" s="1">
        <f t="shared" si="184"/>
        <v>-0.70202446695672305</v>
      </c>
      <c r="ALW5" s="1"/>
      <c r="ALX5" s="1"/>
      <c r="ALY5" s="2" t="s">
        <v>11</v>
      </c>
      <c r="ALZ5" s="1" t="s">
        <v>104</v>
      </c>
      <c r="AMA5" s="1">
        <v>149</v>
      </c>
      <c r="AMB5" s="2">
        <v>4</v>
      </c>
      <c r="AMC5" s="1">
        <v>1.9E-2</v>
      </c>
      <c r="AMD5" s="1">
        <f t="shared" si="615"/>
        <v>-1.0000000000000009E-3</v>
      </c>
      <c r="AME5" s="1">
        <f t="shared" si="616"/>
        <v>4.4520547945205449E-2</v>
      </c>
      <c r="AMF5" s="1">
        <f t="shared" si="185"/>
        <v>6.6780821917808181E-5</v>
      </c>
      <c r="AMG5" s="1">
        <f t="shared" si="186"/>
        <v>0.51049039435094967</v>
      </c>
      <c r="AMH5" s="1"/>
      <c r="AMI5" s="1"/>
      <c r="AMJ5" s="2" t="s">
        <v>11</v>
      </c>
      <c r="AMK5" s="1" t="s">
        <v>105</v>
      </c>
      <c r="AML5" s="1">
        <v>150</v>
      </c>
      <c r="AMM5" s="2">
        <v>4</v>
      </c>
      <c r="AMN5" s="1">
        <v>2.1000000000000001E-2</v>
      </c>
      <c r="AMO5" s="1">
        <f t="shared" si="617"/>
        <v>2.0000000000000018E-3</v>
      </c>
      <c r="AMP5" s="1">
        <f t="shared" si="618"/>
        <v>4.1095890410958964E-2</v>
      </c>
      <c r="AMQ5" s="1">
        <f t="shared" si="187"/>
        <v>6.1643835616438449E-5</v>
      </c>
      <c r="AMR5" s="1">
        <f t="shared" si="188"/>
        <v>0.47122190247780066</v>
      </c>
      <c r="AMS5" s="1"/>
      <c r="AMT5" s="1"/>
      <c r="AMU5" s="2" t="s">
        <v>11</v>
      </c>
      <c r="AMV5" s="1" t="s">
        <v>106</v>
      </c>
      <c r="AMW5" s="1">
        <v>151</v>
      </c>
      <c r="AMX5" s="2">
        <v>4</v>
      </c>
      <c r="AMY5" s="1">
        <v>2.1000000000000001E-2</v>
      </c>
      <c r="AMZ5" s="1">
        <f t="shared" si="619"/>
        <v>1.0000000000000009E-3</v>
      </c>
      <c r="ANA5" s="1">
        <f t="shared" si="620"/>
        <v>-4.1095890410958881E-2</v>
      </c>
      <c r="ANB5" s="1">
        <f t="shared" si="189"/>
        <v>-6.1643835616438327E-5</v>
      </c>
      <c r="ANC5" s="1">
        <f t="shared" si="190"/>
        <v>-0.47122190247779971</v>
      </c>
      <c r="AND5" s="1"/>
      <c r="ANE5" s="1"/>
      <c r="ANF5" s="2" t="s">
        <v>11</v>
      </c>
      <c r="ANG5" s="1" t="s">
        <v>107</v>
      </c>
      <c r="ANH5" s="1">
        <v>154</v>
      </c>
      <c r="ANI5" s="2">
        <v>4</v>
      </c>
      <c r="ANJ5" s="1">
        <v>1.7999999999999999E-2</v>
      </c>
      <c r="ANK5" s="1">
        <f t="shared" si="621"/>
        <v>-1.0000000000000009E-3</v>
      </c>
      <c r="ANL5" s="1">
        <f t="shared" si="622"/>
        <v>-0.13448275862068967</v>
      </c>
      <c r="ANM5" s="1">
        <f t="shared" si="191"/>
        <v>-2.0172413793103451E-4</v>
      </c>
      <c r="ANN5" s="1">
        <f t="shared" si="192"/>
        <v>-1.5420330532808006</v>
      </c>
      <c r="ANO5" s="1"/>
      <c r="ANP5" s="1"/>
      <c r="ANQ5" s="2" t="s">
        <v>11</v>
      </c>
      <c r="ANR5" s="1" t="s">
        <v>108</v>
      </c>
      <c r="ANS5" s="1">
        <v>155</v>
      </c>
      <c r="ANT5" s="2">
        <v>4</v>
      </c>
      <c r="ANU5" s="1">
        <v>1.6E-2</v>
      </c>
      <c r="ANV5" s="1">
        <f t="shared" si="193"/>
        <v>-4.0000000000000001E-3</v>
      </c>
      <c r="ANW5" s="1">
        <f t="shared" si="623"/>
        <v>-0.38566552901023893</v>
      </c>
      <c r="ANX5" s="1">
        <f t="shared" si="194"/>
        <v>-5.7849829351535838E-4</v>
      </c>
      <c r="ANY5" s="1">
        <f t="shared" si="195"/>
        <v>-4.4221950779742567</v>
      </c>
      <c r="ANZ5" s="1"/>
      <c r="AOA5" s="1"/>
      <c r="AOB5" s="2" t="s">
        <v>11</v>
      </c>
      <c r="AOC5" s="1" t="s">
        <v>109</v>
      </c>
      <c r="AOD5" s="1">
        <v>156</v>
      </c>
      <c r="AOE5" s="2">
        <v>4</v>
      </c>
      <c r="AOF5" s="1">
        <v>1.7999999999999999E-2</v>
      </c>
      <c r="AOG5" s="1">
        <f t="shared" si="624"/>
        <v>-3.0000000000000027E-3</v>
      </c>
      <c r="AOH5" s="1">
        <f t="shared" si="625"/>
        <v>-0.305084745762712</v>
      </c>
      <c r="AOI5" s="1">
        <f t="shared" si="196"/>
        <v>-4.5762711864406799E-4</v>
      </c>
      <c r="AOJ5" s="1">
        <f t="shared" si="197"/>
        <v>-3.4982236150046857</v>
      </c>
      <c r="AOK5" s="1"/>
      <c r="AOL5" s="1"/>
      <c r="AOM5" s="2" t="s">
        <v>11</v>
      </c>
      <c r="AON5" s="1" t="s">
        <v>110</v>
      </c>
      <c r="AOO5" s="1">
        <v>157</v>
      </c>
      <c r="AOP5" s="2">
        <v>4</v>
      </c>
      <c r="AOQ5" s="1">
        <v>0.01</v>
      </c>
      <c r="AOR5" s="1">
        <f t="shared" si="626"/>
        <v>-4.0000000000000001E-3</v>
      </c>
      <c r="AOS5" s="1">
        <f t="shared" si="627"/>
        <v>-0.18430034129692835</v>
      </c>
      <c r="AOT5" s="1">
        <f t="shared" si="198"/>
        <v>-2.7645051194539252E-4</v>
      </c>
      <c r="AOU5" s="1">
        <f t="shared" si="199"/>
        <v>-2.1132613646956626</v>
      </c>
      <c r="AOV5" s="1"/>
      <c r="AOW5" s="1"/>
      <c r="AOX5" s="2" t="s">
        <v>11</v>
      </c>
      <c r="AOY5" s="1" t="s">
        <v>111</v>
      </c>
      <c r="AOZ5" s="1">
        <v>158</v>
      </c>
      <c r="APA5" s="2">
        <v>4</v>
      </c>
      <c r="APB5" s="1">
        <v>1.7999999999999999E-2</v>
      </c>
      <c r="APC5" s="1">
        <f t="shared" si="628"/>
        <v>-2.0000000000000018E-3</v>
      </c>
      <c r="APD5" s="1">
        <f t="shared" si="629"/>
        <v>-0.37671232876712329</v>
      </c>
      <c r="APE5" s="1">
        <f t="shared" si="200"/>
        <v>-5.6506849315068495E-4</v>
      </c>
      <c r="APF5" s="1">
        <f t="shared" si="201"/>
        <v>-4.3195341060464996</v>
      </c>
      <c r="APG5" s="1"/>
      <c r="APH5" s="1"/>
      <c r="API5" s="2" t="s">
        <v>11</v>
      </c>
      <c r="APJ5" s="1" t="s">
        <v>112</v>
      </c>
      <c r="APK5" s="1">
        <v>161</v>
      </c>
      <c r="APL5" s="2">
        <v>4</v>
      </c>
      <c r="APM5" s="1">
        <v>1.7000000000000001E-2</v>
      </c>
      <c r="APN5" s="1">
        <f t="shared" si="630"/>
        <v>1.0000000000000009E-3</v>
      </c>
      <c r="APO5" s="1">
        <f t="shared" si="631"/>
        <v>-0.11262798634812284</v>
      </c>
      <c r="APP5" s="1">
        <f t="shared" si="202"/>
        <v>-1.6894197952218426E-4</v>
      </c>
      <c r="APQ5" s="1">
        <f t="shared" si="203"/>
        <v>-1.2914375006473491</v>
      </c>
      <c r="APR5" s="1"/>
      <c r="APS5" s="1"/>
      <c r="APT5" s="2" t="s">
        <v>11</v>
      </c>
      <c r="APU5" s="1" t="s">
        <v>113</v>
      </c>
      <c r="APV5" s="1">
        <v>162</v>
      </c>
      <c r="APW5" s="2">
        <v>4</v>
      </c>
      <c r="APX5" s="1">
        <v>1E-3</v>
      </c>
      <c r="APY5" s="1">
        <f t="shared" si="632"/>
        <v>-4.0000000000000001E-3</v>
      </c>
      <c r="APZ5" s="1">
        <f t="shared" si="633"/>
        <v>0.18556701030927836</v>
      </c>
      <c r="AQA5" s="1">
        <f t="shared" si="204"/>
        <v>2.7835051546391755E-4</v>
      </c>
      <c r="AQB5" s="1">
        <f t="shared" si="205"/>
        <v>2.1277854977863546</v>
      </c>
      <c r="AQC5" s="1"/>
      <c r="AQD5" s="1"/>
      <c r="AQE5" s="2" t="s">
        <v>11</v>
      </c>
      <c r="AQF5" s="1" t="s">
        <v>114</v>
      </c>
      <c r="AQG5" s="1">
        <v>163</v>
      </c>
      <c r="AQH5" s="2">
        <v>4</v>
      </c>
      <c r="AQI5" s="1">
        <v>1.6E-2</v>
      </c>
      <c r="AQJ5" s="1">
        <f t="shared" si="634"/>
        <v>0</v>
      </c>
      <c r="AQK5" s="1">
        <f t="shared" si="635"/>
        <v>-0.28082191780821919</v>
      </c>
      <c r="AQL5" s="1">
        <f t="shared" si="206"/>
        <v>-4.2123287671232877E-4</v>
      </c>
      <c r="AQM5" s="1">
        <f t="shared" si="207"/>
        <v>-3.2200163335982994</v>
      </c>
      <c r="AQN5" s="1"/>
      <c r="AQO5" s="1"/>
      <c r="AQP5" s="2" t="s">
        <v>11</v>
      </c>
      <c r="AQQ5" s="1" t="s">
        <v>115</v>
      </c>
      <c r="AQR5" s="1">
        <v>169</v>
      </c>
      <c r="AQS5" s="2">
        <v>4</v>
      </c>
      <c r="AQT5" s="1">
        <v>-8.0000000000000002E-3</v>
      </c>
      <c r="AQU5" s="1">
        <f t="shared" si="636"/>
        <v>0</v>
      </c>
      <c r="AQV5" s="1">
        <f t="shared" si="637"/>
        <v>0.55290102389078499</v>
      </c>
      <c r="AQW5" s="1">
        <f t="shared" si="208"/>
        <v>8.2935153583617749E-4</v>
      </c>
      <c r="AQX5" s="1">
        <f t="shared" si="209"/>
        <v>6.3397840940869878</v>
      </c>
      <c r="AQY5" s="1"/>
      <c r="AQZ5" s="1"/>
      <c r="ARA5" s="2" t="s">
        <v>11</v>
      </c>
      <c r="ARB5" s="1" t="s">
        <v>116</v>
      </c>
      <c r="ARC5" s="1">
        <v>170</v>
      </c>
      <c r="ARD5" s="2">
        <v>4</v>
      </c>
      <c r="ARE5" s="1">
        <v>7.0000000000000001E-3</v>
      </c>
      <c r="ARF5" s="1">
        <f t="shared" si="638"/>
        <v>1E-3</v>
      </c>
      <c r="ARG5" s="1">
        <f t="shared" si="639"/>
        <v>-0.23469387755102045</v>
      </c>
      <c r="ARH5" s="1">
        <f t="shared" si="210"/>
        <v>-3.520408163265307E-4</v>
      </c>
      <c r="ARI5" s="1">
        <f t="shared" si="211"/>
        <v>-2.6910937900007696</v>
      </c>
      <c r="ARJ5" s="1"/>
      <c r="ARK5" s="1"/>
      <c r="ARL5" s="2" t="s">
        <v>11</v>
      </c>
      <c r="ARM5" s="1" t="s">
        <v>117</v>
      </c>
      <c r="ARN5" s="1">
        <v>171</v>
      </c>
      <c r="ARO5" s="2">
        <v>4</v>
      </c>
      <c r="ARP5" s="1">
        <v>6.0000000000000001E-3</v>
      </c>
      <c r="ARQ5" s="1">
        <f t="shared" si="640"/>
        <v>0</v>
      </c>
      <c r="ARR5" s="1">
        <f t="shared" si="641"/>
        <v>-0.18835616438356162</v>
      </c>
      <c r="ARS5" s="1">
        <f t="shared" si="212"/>
        <v>-2.8253424657534242E-4</v>
      </c>
      <c r="ART5" s="1">
        <f t="shared" si="213"/>
        <v>-2.1597670530232493</v>
      </c>
      <c r="ARU5" s="1"/>
      <c r="ARV5" s="1"/>
      <c r="ARW5" s="2" t="s">
        <v>11</v>
      </c>
      <c r="ARX5" s="1" t="s">
        <v>118</v>
      </c>
      <c r="ARY5" s="1">
        <v>172</v>
      </c>
      <c r="ARZ5" s="2">
        <v>4</v>
      </c>
      <c r="ASA5" s="1">
        <v>1.7000000000000001E-2</v>
      </c>
      <c r="ASB5" s="1">
        <f t="shared" si="642"/>
        <v>-2.9999999999999992E-3</v>
      </c>
      <c r="ASC5" s="1">
        <f t="shared" si="643"/>
        <v>-0.8542372881355933</v>
      </c>
      <c r="ASD5" s="1">
        <f t="shared" si="214"/>
        <v>-1.2813559322033899E-3</v>
      </c>
      <c r="ASE5" s="1">
        <f t="shared" si="215"/>
        <v>-9.7950261220131161</v>
      </c>
      <c r="ASF5" s="1"/>
      <c r="ASG5" s="1"/>
      <c r="ASH5" s="2" t="s">
        <v>11</v>
      </c>
      <c r="ASI5" s="1" t="s">
        <v>119</v>
      </c>
      <c r="ASJ5" s="1">
        <v>173</v>
      </c>
      <c r="ASK5" s="2">
        <v>4</v>
      </c>
      <c r="ASL5" s="1">
        <v>1E-3</v>
      </c>
      <c r="ASM5" s="1">
        <f t="shared" si="644"/>
        <v>-2E-3</v>
      </c>
      <c r="ASN5" s="1">
        <f t="shared" si="645"/>
        <v>-0.30136986301369861</v>
      </c>
      <c r="ASO5" s="1">
        <f t="shared" si="216"/>
        <v>-4.5205479452054795E-4</v>
      </c>
      <c r="ASP5" s="1">
        <f t="shared" si="217"/>
        <v>-3.4556272848371994</v>
      </c>
      <c r="ASQ5" s="1"/>
      <c r="ASR5" s="1"/>
      <c r="ASS5" s="2" t="s">
        <v>11</v>
      </c>
      <c r="AST5" s="1" t="s">
        <v>120</v>
      </c>
      <c r="ASU5" s="1">
        <v>176</v>
      </c>
      <c r="ASV5" s="2">
        <v>4</v>
      </c>
      <c r="ASW5" s="1">
        <v>6.0000000000000001E-3</v>
      </c>
      <c r="ASX5" s="1">
        <f t="shared" si="646"/>
        <v>-1E-3</v>
      </c>
      <c r="ASY5" s="1">
        <f t="shared" si="647"/>
        <v>-0.47422680412371132</v>
      </c>
      <c r="ASZ5" s="1">
        <f t="shared" si="218"/>
        <v>-7.1134020618556697E-4</v>
      </c>
      <c r="ATA5" s="1">
        <f t="shared" si="219"/>
        <v>-5.4376740498984608</v>
      </c>
      <c r="ATB5" s="1"/>
      <c r="ATC5" s="1"/>
      <c r="ATD5" s="2" t="s">
        <v>11</v>
      </c>
      <c r="ATE5" s="1" t="s">
        <v>121</v>
      </c>
      <c r="ATF5" s="1">
        <v>180</v>
      </c>
      <c r="ATG5" s="2">
        <v>4</v>
      </c>
      <c r="ATH5" s="1">
        <v>2.3E-2</v>
      </c>
      <c r="ATI5" s="1">
        <f t="shared" si="648"/>
        <v>1.9999999999999983E-3</v>
      </c>
      <c r="ATJ5" s="1">
        <f t="shared" si="649"/>
        <v>-0.95155709342560557</v>
      </c>
      <c r="ATK5" s="1">
        <f t="shared" si="220"/>
        <v>-1.4273356401384085E-3</v>
      </c>
      <c r="ATL5" s="1">
        <f t="shared" si="221"/>
        <v>-10.910933901086315</v>
      </c>
      <c r="ATM5" s="1"/>
      <c r="ATN5" s="1"/>
      <c r="ATO5" s="2" t="s">
        <v>11</v>
      </c>
      <c r="ATP5" s="1" t="s">
        <v>122</v>
      </c>
      <c r="ATQ5" s="1">
        <v>183</v>
      </c>
      <c r="ATR5" s="2">
        <v>4</v>
      </c>
      <c r="ATS5" s="1">
        <v>5.0000000000000001E-3</v>
      </c>
      <c r="ATT5" s="1">
        <f t="shared" si="650"/>
        <v>4.0000000000000001E-3</v>
      </c>
      <c r="ATU5" s="1">
        <f t="shared" si="651"/>
        <v>-0.14383561643835618</v>
      </c>
      <c r="ATV5" s="1">
        <f t="shared" si="222"/>
        <v>-2.1575342465753427E-4</v>
      </c>
      <c r="ATW5" s="1">
        <f t="shared" si="223"/>
        <v>-1.6492766586723</v>
      </c>
      <c r="ATX5" s="1"/>
      <c r="ATY5" s="1"/>
      <c r="ATZ5" s="2" t="s">
        <v>11</v>
      </c>
      <c r="AUA5" s="1" t="s">
        <v>123</v>
      </c>
      <c r="AUB5" s="1">
        <v>184</v>
      </c>
      <c r="AUC5" s="2">
        <v>4</v>
      </c>
      <c r="AUD5" s="1">
        <v>7.0000000000000001E-3</v>
      </c>
      <c r="AUE5" s="1">
        <f t="shared" si="224"/>
        <v>-9.0000000000000011E-3</v>
      </c>
      <c r="AUF5" s="1">
        <f t="shared" si="652"/>
        <v>-0.63898916967509034</v>
      </c>
      <c r="AUG5" s="1">
        <f t="shared" si="225"/>
        <v>-9.5848375451263552E-4</v>
      </c>
      <c r="AUH5" s="1">
        <f t="shared" si="226"/>
        <v>-7.3269051767938072</v>
      </c>
      <c r="AUI5" s="1"/>
      <c r="AUJ5" s="1"/>
      <c r="AUK5" s="2" t="s">
        <v>11</v>
      </c>
      <c r="AUL5" s="1" t="s">
        <v>124</v>
      </c>
      <c r="AUM5" s="1">
        <v>185</v>
      </c>
      <c r="AUN5" s="2">
        <v>4</v>
      </c>
      <c r="AUO5" s="1">
        <v>8.9999999999999993E-3</v>
      </c>
      <c r="AUP5" s="1">
        <f t="shared" si="653"/>
        <v>3.9999999999999992E-3</v>
      </c>
      <c r="AUQ5" s="1">
        <f t="shared" si="654"/>
        <v>-2.5270758122743719E-2</v>
      </c>
      <c r="AUR5" s="1">
        <f t="shared" si="227"/>
        <v>-3.7906137184115582E-5</v>
      </c>
      <c r="AUS5" s="1">
        <f t="shared" si="228"/>
        <v>-0.28976461151161992</v>
      </c>
      <c r="AUT5" s="1"/>
      <c r="AUU5" s="1"/>
      <c r="AUV5" s="2" t="s">
        <v>11</v>
      </c>
      <c r="AUW5" s="1" t="s">
        <v>125</v>
      </c>
      <c r="AUX5" s="1">
        <v>186</v>
      </c>
      <c r="AUY5" s="2">
        <v>4</v>
      </c>
      <c r="AUZ5" s="1">
        <v>0.01</v>
      </c>
      <c r="AVA5" s="1">
        <f t="shared" si="655"/>
        <v>0</v>
      </c>
      <c r="AVB5" s="1">
        <f t="shared" si="656"/>
        <v>-0.13718411552346571</v>
      </c>
      <c r="AVC5" s="1">
        <f t="shared" si="229"/>
        <v>-2.0577617328519857E-4</v>
      </c>
      <c r="AVD5" s="1">
        <f t="shared" si="230"/>
        <v>-1.5730078910630771</v>
      </c>
      <c r="AVE5" s="1"/>
      <c r="AVF5" s="1"/>
      <c r="AVG5" s="2" t="s">
        <v>11</v>
      </c>
      <c r="AVH5" s="1" t="s">
        <v>126</v>
      </c>
      <c r="AVI5" s="1">
        <v>187</v>
      </c>
      <c r="AVJ5" s="2">
        <v>4</v>
      </c>
      <c r="AVK5" s="1">
        <v>1.0999999999999999E-2</v>
      </c>
      <c r="AVL5" s="1">
        <f t="shared" si="657"/>
        <v>9.9999999999999915E-4</v>
      </c>
      <c r="AVM5" s="1">
        <f t="shared" si="658"/>
        <v>2.1582733812949614E-2</v>
      </c>
      <c r="AVN5" s="1">
        <f t="shared" si="231"/>
        <v>3.2374100719424424E-5</v>
      </c>
      <c r="AVO5" s="1">
        <f t="shared" si="232"/>
        <v>0.2474762509415781</v>
      </c>
      <c r="AVP5" s="1"/>
      <c r="AVQ5" s="1"/>
      <c r="AVR5" s="2" t="s">
        <v>11</v>
      </c>
      <c r="AVS5" s="1" t="s">
        <v>127</v>
      </c>
      <c r="AVT5" s="1">
        <v>190</v>
      </c>
      <c r="AVU5" s="2">
        <v>4</v>
      </c>
      <c r="AVV5" s="1">
        <v>0.01</v>
      </c>
      <c r="AVW5" s="1">
        <f t="shared" si="659"/>
        <v>-9.9999999999999915E-4</v>
      </c>
      <c r="AVX5" s="1">
        <f t="shared" si="660"/>
        <v>3.1088234336501918E-17</v>
      </c>
      <c r="AVY5" s="1">
        <f t="shared" si="233"/>
        <v>4.663235150475288E-20</v>
      </c>
      <c r="AVZ5" s="1">
        <f t="shared" si="234"/>
        <v>3.5647011859890442E-16</v>
      </c>
      <c r="AWA5" s="1"/>
      <c r="AWB5" s="1"/>
      <c r="AWC5" s="2" t="s">
        <v>11</v>
      </c>
      <c r="AWD5" s="1" t="s">
        <v>128</v>
      </c>
      <c r="AWE5" s="1">
        <v>191</v>
      </c>
      <c r="AWF5" s="2">
        <v>4</v>
      </c>
      <c r="AWG5" s="1">
        <v>1.2E-2</v>
      </c>
      <c r="AWH5" s="1">
        <f t="shared" si="661"/>
        <v>-9.9999999999999915E-4</v>
      </c>
      <c r="AWI5" s="1">
        <f t="shared" si="662"/>
        <v>-8.9605734767025061E-2</v>
      </c>
      <c r="AWJ5" s="1">
        <f t="shared" si="235"/>
        <v>-1.3440860215053761E-4</v>
      </c>
      <c r="AWK5" s="1">
        <f t="shared" si="236"/>
        <v>-1.0274551637060749</v>
      </c>
      <c r="AWL5" s="1"/>
      <c r="AWM5" s="1"/>
      <c r="AWN5" s="2" t="s">
        <v>11</v>
      </c>
      <c r="AWO5" s="1" t="s">
        <v>129</v>
      </c>
      <c r="AWP5" s="1">
        <v>192</v>
      </c>
      <c r="AWQ5" s="2">
        <v>4</v>
      </c>
      <c r="AWR5" s="1">
        <v>1.4999999999999999E-2</v>
      </c>
      <c r="AWS5" s="1">
        <f t="shared" si="663"/>
        <v>-1.0000000000000009E-3</v>
      </c>
      <c r="AWT5" s="1">
        <f t="shared" si="664"/>
        <v>-0.10000000000000003</v>
      </c>
      <c r="AWU5" s="1">
        <f t="shared" si="237"/>
        <v>-1.5000000000000004E-4</v>
      </c>
      <c r="AWV5" s="1">
        <f t="shared" si="238"/>
        <v>-1.1466399626959802</v>
      </c>
      <c r="AWW5" s="1"/>
      <c r="AWX5" s="1"/>
      <c r="AWY5" s="2" t="s">
        <v>11</v>
      </c>
      <c r="AWZ5" s="1" t="s">
        <v>130</v>
      </c>
      <c r="AXA5" s="1">
        <v>193</v>
      </c>
      <c r="AXB5" s="2">
        <v>4</v>
      </c>
      <c r="AXC5" s="1">
        <v>1.0999999999999999E-2</v>
      </c>
      <c r="AXD5" s="1">
        <f t="shared" si="665"/>
        <v>-3.0000000000000009E-3</v>
      </c>
      <c r="AXE5" s="1">
        <f t="shared" si="666"/>
        <v>-0.20788530465949825</v>
      </c>
      <c r="AXF5" s="1">
        <f t="shared" si="239"/>
        <v>-3.1182795698924738E-4</v>
      </c>
      <c r="AXG5" s="1">
        <f t="shared" si="240"/>
        <v>-2.383695979798095</v>
      </c>
      <c r="AXH5" s="1"/>
      <c r="AXI5" s="1"/>
      <c r="AXJ5" s="2" t="s">
        <v>11</v>
      </c>
      <c r="AXK5" s="1" t="s">
        <v>131</v>
      </c>
      <c r="AXL5" s="1">
        <v>197</v>
      </c>
      <c r="AXM5" s="2">
        <v>4</v>
      </c>
      <c r="AXN5" s="1">
        <v>1.2999999999999999E-2</v>
      </c>
      <c r="AXO5" s="1">
        <f t="shared" si="667"/>
        <v>-6.0000000000000001E-3</v>
      </c>
      <c r="AXP5" s="1">
        <f t="shared" si="668"/>
        <v>-0.37050359712230219</v>
      </c>
      <c r="AXQ5" s="1">
        <f t="shared" si="241"/>
        <v>-5.5575539568345324E-4</v>
      </c>
      <c r="AXR5" s="1">
        <f t="shared" si="242"/>
        <v>-4.2483423078304288</v>
      </c>
      <c r="AXS5" s="1"/>
      <c r="AXT5" s="1"/>
      <c r="AXU5" s="2" t="s">
        <v>11</v>
      </c>
      <c r="AXV5" s="1" t="s">
        <v>132</v>
      </c>
      <c r="AXW5" s="1">
        <v>198</v>
      </c>
      <c r="AXX5" s="2">
        <v>4</v>
      </c>
      <c r="AXY5" s="1">
        <v>0.02</v>
      </c>
      <c r="AXZ5" s="1">
        <f t="shared" si="669"/>
        <v>2.9999999999999992E-3</v>
      </c>
      <c r="AYA5" s="1">
        <f t="shared" si="670"/>
        <v>-7.9136690647482036E-2</v>
      </c>
      <c r="AYB5" s="1">
        <f t="shared" si="243"/>
        <v>-1.1870503597122305E-4</v>
      </c>
      <c r="AYC5" s="1">
        <f t="shared" si="244"/>
        <v>-0.907412920119121</v>
      </c>
      <c r="AYD5" s="1"/>
      <c r="AYE5" s="1"/>
      <c r="AYF5" s="2" t="s">
        <v>11</v>
      </c>
      <c r="AYG5" s="1" t="s">
        <v>133</v>
      </c>
      <c r="AYH5" s="1">
        <v>201</v>
      </c>
      <c r="AYI5" s="2">
        <v>4</v>
      </c>
      <c r="AYJ5" s="1">
        <v>2.1999999999999999E-2</v>
      </c>
      <c r="AYK5" s="1">
        <f t="shared" si="671"/>
        <v>-1.0000000000000009E-3</v>
      </c>
      <c r="AYL5" s="1">
        <f t="shared" si="672"/>
        <v>-0.26785714285714285</v>
      </c>
      <c r="AYM5" s="1">
        <f t="shared" si="245"/>
        <v>-4.0178571428571428E-4</v>
      </c>
      <c r="AYN5" s="1">
        <f t="shared" si="246"/>
        <v>-3.0713570429356603</v>
      </c>
      <c r="AYO5" s="1"/>
      <c r="AYP5" s="1"/>
      <c r="AYQ5" s="2" t="s">
        <v>11</v>
      </c>
      <c r="AYR5" s="1" t="s">
        <v>134</v>
      </c>
      <c r="AYS5" s="1">
        <v>204</v>
      </c>
      <c r="AYT5" s="2">
        <v>4</v>
      </c>
      <c r="AYU5" s="1">
        <v>2.3E-2</v>
      </c>
      <c r="AYV5" s="1">
        <f t="shared" si="673"/>
        <v>0</v>
      </c>
      <c r="AYW5" s="1">
        <f t="shared" si="674"/>
        <v>-0.54642857142857137</v>
      </c>
      <c r="AYX5" s="1">
        <f t="shared" si="247"/>
        <v>-8.1964285714285711E-4</v>
      </c>
      <c r="AYY5" s="1">
        <f t="shared" si="248"/>
        <v>-6.265568367588747</v>
      </c>
      <c r="AYZ5" s="1"/>
      <c r="AZA5" s="1"/>
      <c r="AZB5" s="2" t="s">
        <v>11</v>
      </c>
      <c r="AZC5" s="1" t="s">
        <v>135</v>
      </c>
      <c r="AZD5" s="1">
        <v>205</v>
      </c>
      <c r="AZE5" s="2">
        <v>4</v>
      </c>
      <c r="AZF5" s="1">
        <v>2.1000000000000001E-2</v>
      </c>
      <c r="AZG5" s="1">
        <f t="shared" si="675"/>
        <v>-9.9999999999999742E-4</v>
      </c>
      <c r="AZH5" s="1">
        <f t="shared" si="676"/>
        <v>-0.24285714285714274</v>
      </c>
      <c r="AZI5" s="1">
        <f t="shared" si="249"/>
        <v>-3.6428571428571413E-4</v>
      </c>
      <c r="AZJ5" s="1">
        <f t="shared" si="250"/>
        <v>-2.7846970522616643</v>
      </c>
      <c r="AZK5" s="1"/>
      <c r="AZL5" s="1"/>
      <c r="AZM5" s="2" t="s">
        <v>11</v>
      </c>
      <c r="AZN5" s="1" t="s">
        <v>136</v>
      </c>
      <c r="AZO5" s="1">
        <v>208</v>
      </c>
      <c r="AZP5" s="2">
        <v>4</v>
      </c>
      <c r="AZQ5" s="1">
        <v>0.02</v>
      </c>
      <c r="AZR5" s="1">
        <f t="shared" si="677"/>
        <v>-1.0000000000000009E-3</v>
      </c>
      <c r="AZS5" s="1">
        <f t="shared" si="678"/>
        <v>-0.24285714285714288</v>
      </c>
      <c r="AZT5" s="1">
        <f t="shared" si="251"/>
        <v>-3.6428571428571434E-4</v>
      </c>
      <c r="AZU5" s="1">
        <f t="shared" si="252"/>
        <v>-2.7846970522616656</v>
      </c>
      <c r="AZV5" s="1"/>
      <c r="AZW5" s="1"/>
      <c r="AZX5" s="2" t="s">
        <v>11</v>
      </c>
      <c r="AZY5" s="1" t="s">
        <v>137</v>
      </c>
      <c r="AZZ5" s="1">
        <v>211</v>
      </c>
      <c r="BAA5" s="2">
        <v>4</v>
      </c>
      <c r="BAB5" s="1">
        <v>2.1999999999999999E-2</v>
      </c>
      <c r="BAC5" s="1">
        <f t="shared" si="679"/>
        <v>-2.0000000000000018E-3</v>
      </c>
      <c r="BAD5" s="1">
        <f t="shared" si="680"/>
        <v>-0.32624113475177313</v>
      </c>
      <c r="BAE5" s="1">
        <f t="shared" si="253"/>
        <v>-4.8936170212765973E-4</v>
      </c>
      <c r="BAF5" s="1">
        <f t="shared" si="254"/>
        <v>-3.7408112258166728</v>
      </c>
      <c r="BAG5" s="1"/>
      <c r="BAH5" s="1"/>
      <c r="BAI5" s="2" t="s">
        <v>11</v>
      </c>
      <c r="BAJ5" s="1" t="s">
        <v>138</v>
      </c>
      <c r="BAK5" s="1">
        <v>212</v>
      </c>
      <c r="BAL5" s="2">
        <v>4</v>
      </c>
      <c r="BAM5" s="1">
        <v>4.0000000000000001E-3</v>
      </c>
      <c r="BAN5" s="1">
        <f t="shared" si="681"/>
        <v>-6.0000000000000001E-3</v>
      </c>
      <c r="BAO5" s="1">
        <f t="shared" si="682"/>
        <v>0.7903780068728522</v>
      </c>
      <c r="BAP5" s="1">
        <f t="shared" si="255"/>
        <v>1.1855670103092784E-3</v>
      </c>
      <c r="BAQ5" s="1">
        <f t="shared" si="256"/>
        <v>9.0627900831641028</v>
      </c>
      <c r="BAR5" s="1"/>
      <c r="BAS5" s="1"/>
      <c r="BAT5" s="2" t="s">
        <v>11</v>
      </c>
      <c r="BAU5" s="1" t="s">
        <v>139</v>
      </c>
      <c r="BAV5" s="1">
        <v>213</v>
      </c>
      <c r="BAW5" s="2">
        <v>4</v>
      </c>
      <c r="BAX5" s="1">
        <v>-2E-3</v>
      </c>
      <c r="BAY5" s="1">
        <f t="shared" si="683"/>
        <v>-3.0000000000000001E-3</v>
      </c>
      <c r="BAZ5" s="1">
        <f t="shared" si="684"/>
        <v>1.0277777777777777</v>
      </c>
      <c r="BBA5" s="1">
        <f t="shared" si="257"/>
        <v>1.5416666666666664E-3</v>
      </c>
      <c r="BBB5" s="1">
        <f t="shared" si="258"/>
        <v>11.784910727708681</v>
      </c>
      <c r="BBC5" s="1"/>
      <c r="BBD5" s="1"/>
      <c r="BBE5" s="2" t="s">
        <v>11</v>
      </c>
      <c r="BBF5" s="1" t="s">
        <v>140</v>
      </c>
      <c r="BBG5" s="1">
        <v>214</v>
      </c>
      <c r="BBH5" s="2">
        <v>4</v>
      </c>
      <c r="BBI5" s="1">
        <v>2E-3</v>
      </c>
      <c r="BBJ5" s="1">
        <f t="shared" si="685"/>
        <v>-3.0000000000000001E-3</v>
      </c>
      <c r="BBK5" s="1">
        <f t="shared" si="686"/>
        <v>0.70383275261324041</v>
      </c>
      <c r="BBL5" s="1">
        <f t="shared" si="259"/>
        <v>1.0557491289198606E-3</v>
      </c>
      <c r="BBM5" s="1">
        <f t="shared" si="260"/>
        <v>8.0704276120065472</v>
      </c>
      <c r="BBN5" s="1"/>
      <c r="BBO5" s="1"/>
      <c r="BBP5" s="2" t="s">
        <v>11</v>
      </c>
      <c r="BBQ5" s="1" t="s">
        <v>141</v>
      </c>
      <c r="BBR5" s="1">
        <v>215</v>
      </c>
      <c r="BBS5" s="2">
        <v>4</v>
      </c>
      <c r="BBT5" s="1">
        <v>6.0000000000000001E-3</v>
      </c>
      <c r="BBU5" s="1">
        <f t="shared" si="687"/>
        <v>-2E-3</v>
      </c>
      <c r="BBV5" s="1">
        <f t="shared" si="688"/>
        <v>0.63986013986013979</v>
      </c>
      <c r="BBW5" s="1">
        <f t="shared" si="261"/>
        <v>9.597902097902097E-4</v>
      </c>
      <c r="BBX5" s="1">
        <f t="shared" si="262"/>
        <v>7.3368920689987513</v>
      </c>
      <c r="BBY5" s="1"/>
      <c r="BBZ5" s="1"/>
      <c r="BCA5" s="2" t="s">
        <v>11</v>
      </c>
      <c r="BCB5" s="1" t="s">
        <v>142</v>
      </c>
      <c r="BCC5" s="1">
        <v>225</v>
      </c>
      <c r="BCD5" s="2">
        <v>4</v>
      </c>
      <c r="BCE5" s="1">
        <v>3.0000000000000001E-3</v>
      </c>
      <c r="BCF5" s="1">
        <f t="shared" si="689"/>
        <v>-4.0000000000000001E-3</v>
      </c>
      <c r="BCG5" s="1">
        <f t="shared" si="690"/>
        <v>0.54006968641114983</v>
      </c>
      <c r="BCH5" s="1">
        <f t="shared" si="263"/>
        <v>8.1010452961672479E-4</v>
      </c>
      <c r="BCI5" s="1">
        <f t="shared" si="264"/>
        <v>6.192654850797104</v>
      </c>
      <c r="BCJ5" s="1"/>
      <c r="BCK5" s="1"/>
      <c r="BCL5" s="2" t="s">
        <v>11</v>
      </c>
      <c r="BCM5" s="1" t="s">
        <v>143</v>
      </c>
      <c r="BCN5" s="1">
        <v>226</v>
      </c>
      <c r="BCO5" s="2">
        <v>4</v>
      </c>
      <c r="BCP5" s="1">
        <v>0.02</v>
      </c>
      <c r="BCQ5" s="1">
        <f t="shared" si="691"/>
        <v>2.0000000000000018E-3</v>
      </c>
      <c r="BCR5" s="1">
        <f t="shared" si="692"/>
        <v>0.55405405405405406</v>
      </c>
      <c r="BCS5" s="1">
        <f t="shared" si="265"/>
        <v>8.3108108108108109E-4</v>
      </c>
      <c r="BCT5" s="1">
        <f t="shared" si="266"/>
        <v>6.353005198720969</v>
      </c>
      <c r="BCU5" s="1"/>
      <c r="BCV5" s="1"/>
      <c r="BCW5" s="2" t="s">
        <v>11</v>
      </c>
      <c r="BCX5" s="1" t="s">
        <v>144</v>
      </c>
      <c r="BCY5" s="1">
        <v>232</v>
      </c>
      <c r="BCZ5" s="2">
        <v>4</v>
      </c>
      <c r="BDA5" s="1">
        <v>2.4E-2</v>
      </c>
      <c r="BDB5" s="1">
        <f t="shared" si="693"/>
        <v>0</v>
      </c>
      <c r="BDC5" s="1">
        <f t="shared" si="694"/>
        <v>0.55405405405405406</v>
      </c>
      <c r="BDD5" s="1">
        <f t="shared" si="267"/>
        <v>8.3108108108108109E-4</v>
      </c>
      <c r="BDE5" s="1">
        <f t="shared" si="268"/>
        <v>6.353005198720969</v>
      </c>
      <c r="BDF5" s="1"/>
      <c r="BDG5" s="1"/>
      <c r="BDH5" s="2" t="s">
        <v>11</v>
      </c>
      <c r="BDI5" s="1" t="s">
        <v>145</v>
      </c>
      <c r="BDJ5" s="1">
        <v>233</v>
      </c>
      <c r="BDK5" s="2">
        <v>4</v>
      </c>
      <c r="BDL5" s="1">
        <v>2.7E-2</v>
      </c>
      <c r="BDM5" s="1">
        <f t="shared" si="695"/>
        <v>-1.0999999999999999E-2</v>
      </c>
      <c r="BDN5" s="1">
        <f t="shared" si="696"/>
        <v>0.22635135135135137</v>
      </c>
      <c r="BDO5" s="1">
        <f t="shared" si="269"/>
        <v>3.3952702702702705E-4</v>
      </c>
      <c r="BDP5" s="1">
        <f t="shared" si="270"/>
        <v>2.5954350506969814</v>
      </c>
      <c r="BDQ5" s="1"/>
      <c r="BDR5" s="1"/>
      <c r="BDS5" s="2" t="s">
        <v>11</v>
      </c>
      <c r="BDT5" s="1" t="s">
        <v>146</v>
      </c>
      <c r="BDU5" s="1">
        <v>234</v>
      </c>
      <c r="BDV5" s="2">
        <v>4</v>
      </c>
      <c r="BDW5" s="1">
        <v>2.7E-2</v>
      </c>
      <c r="BDX5" s="1">
        <f t="shared" si="697"/>
        <v>-8.0000000000000036E-3</v>
      </c>
      <c r="BDY5" s="1">
        <f t="shared" si="698"/>
        <v>0.30169491525423714</v>
      </c>
      <c r="BDZ5" s="1">
        <f t="shared" si="271"/>
        <v>4.5254237288135573E-4</v>
      </c>
      <c r="BEA5" s="1">
        <f t="shared" si="272"/>
        <v>3.4593544637268527</v>
      </c>
      <c r="BEB5" s="1"/>
      <c r="BEC5" s="1"/>
      <c r="BED5" s="2" t="s">
        <v>11</v>
      </c>
      <c r="BEE5" s="1" t="s">
        <v>147</v>
      </c>
      <c r="BEF5" s="1">
        <v>236</v>
      </c>
      <c r="BEG5" s="2">
        <v>4</v>
      </c>
      <c r="BEH5" s="1">
        <v>2.7E-2</v>
      </c>
      <c r="BEI5" s="1">
        <f t="shared" si="699"/>
        <v>-3.1000000000000003E-2</v>
      </c>
      <c r="BEJ5" s="1">
        <f t="shared" si="700"/>
        <v>-0.47118644067796622</v>
      </c>
      <c r="BEK5" s="1">
        <f t="shared" si="273"/>
        <v>-7.0677966101694934E-4</v>
      </c>
      <c r="BEL5" s="1">
        <f t="shared" si="274"/>
        <v>-5.4028120276183467</v>
      </c>
      <c r="BEM5" s="1"/>
      <c r="BEN5" s="1"/>
      <c r="BEO5" s="2" t="s">
        <v>11</v>
      </c>
      <c r="BEP5" s="4" t="s">
        <v>148</v>
      </c>
      <c r="BEQ5" s="4">
        <v>239</v>
      </c>
      <c r="BER5" s="2">
        <v>4</v>
      </c>
      <c r="BES5" s="1">
        <v>2.8000000000000001E-2</v>
      </c>
      <c r="BET5" s="1">
        <f t="shared" si="701"/>
        <v>-3.9000000000000007E-2</v>
      </c>
      <c r="BEU5" s="1">
        <f t="shared" si="702"/>
        <v>-0.67785234899328883</v>
      </c>
      <c r="BEV5" s="1">
        <f t="shared" si="275"/>
        <v>-1.0167785234899333E-3</v>
      </c>
      <c r="BEW5" s="1">
        <f t="shared" si="276"/>
        <v>-7.7725259216304705</v>
      </c>
      <c r="BEX5" s="1"/>
      <c r="BEY5" s="1"/>
      <c r="BEZ5" s="2" t="s">
        <v>11</v>
      </c>
      <c r="BFA5" s="4" t="s">
        <v>149</v>
      </c>
      <c r="BFB5" s="4">
        <v>240</v>
      </c>
      <c r="BFC5" s="2">
        <v>4</v>
      </c>
      <c r="BFD5" s="1">
        <v>-1.7000000000000001E-2</v>
      </c>
      <c r="BFE5" s="1">
        <f t="shared" si="703"/>
        <v>5.9999999999999984E-3</v>
      </c>
      <c r="BFF5" s="1">
        <f t="shared" si="704"/>
        <v>2.4390243902439028</v>
      </c>
      <c r="BFG5" s="1">
        <f t="shared" si="277"/>
        <v>3.6585365853658543E-3</v>
      </c>
      <c r="BFH5" s="1">
        <f t="shared" si="278"/>
        <v>27.966828358438537</v>
      </c>
      <c r="BFI5" s="1"/>
      <c r="BFJ5" s="1"/>
      <c r="BFK5" s="2" t="s">
        <v>11</v>
      </c>
      <c r="BFL5" s="4" t="s">
        <v>150</v>
      </c>
      <c r="BFM5" s="4">
        <v>241</v>
      </c>
      <c r="BFN5" s="2">
        <v>4</v>
      </c>
      <c r="BFO5" s="1">
        <v>-1.2999999999999999E-2</v>
      </c>
      <c r="BFP5" s="1">
        <f t="shared" si="705"/>
        <v>4.0000000000000018E-3</v>
      </c>
      <c r="BFQ5" s="1">
        <f t="shared" si="706"/>
        <v>2.391752577319588</v>
      </c>
      <c r="BFR5" s="1">
        <f t="shared" si="279"/>
        <v>3.5876288659793822E-3</v>
      </c>
      <c r="BFS5" s="1">
        <f t="shared" si="280"/>
        <v>27.424790860357461</v>
      </c>
      <c r="BFT5" s="1"/>
      <c r="BFU5" s="1"/>
      <c r="BFV5" s="2" t="s">
        <v>11</v>
      </c>
      <c r="BFW5" s="4" t="s">
        <v>151</v>
      </c>
      <c r="BFX5" s="4">
        <v>243</v>
      </c>
      <c r="BFY5" s="2">
        <v>4</v>
      </c>
      <c r="BFZ5" s="1">
        <v>1.6E-2</v>
      </c>
      <c r="BGA5" s="1">
        <f t="shared" si="707"/>
        <v>0.01</v>
      </c>
      <c r="BGB5" s="1">
        <f t="shared" si="708"/>
        <v>1.6089965397923875</v>
      </c>
      <c r="BGC5" s="1">
        <f t="shared" si="281"/>
        <v>2.4134948096885813E-3</v>
      </c>
      <c r="BGD5" s="1">
        <f t="shared" si="282"/>
        <v>18.449397323655038</v>
      </c>
      <c r="BGE5" s="1"/>
      <c r="BGF5" s="1"/>
      <c r="BGG5" s="2" t="s">
        <v>11</v>
      </c>
      <c r="BGH5" s="4" t="s">
        <v>152</v>
      </c>
      <c r="BGI5" s="4">
        <v>246</v>
      </c>
      <c r="BGJ5" s="2">
        <v>4</v>
      </c>
      <c r="BGK5" s="1">
        <v>1.6E-2</v>
      </c>
      <c r="BGL5" s="1">
        <f t="shared" si="709"/>
        <v>5.000000000000001E-3</v>
      </c>
      <c r="BGM5" s="1">
        <f t="shared" si="710"/>
        <v>1.2941176470588236</v>
      </c>
      <c r="BGN5" s="1">
        <f t="shared" si="283"/>
        <v>1.9411764705882354E-3</v>
      </c>
      <c r="BGO5" s="1">
        <f t="shared" si="284"/>
        <v>14.838870105477387</v>
      </c>
      <c r="BGP5" s="1"/>
      <c r="BGQ5" s="1"/>
      <c r="BGR5" s="2" t="s">
        <v>11</v>
      </c>
      <c r="BGS5" s="4" t="s">
        <v>153</v>
      </c>
      <c r="BGT5" s="4">
        <v>249</v>
      </c>
      <c r="BGU5" s="2">
        <v>4</v>
      </c>
      <c r="BGV5" s="1">
        <v>2.1000000000000001E-2</v>
      </c>
      <c r="BGW5" s="1">
        <f t="shared" si="711"/>
        <v>1.2000000000000002E-2</v>
      </c>
      <c r="BGX5" s="1">
        <f t="shared" si="712"/>
        <v>1.6563573883161513</v>
      </c>
      <c r="BGY5" s="1">
        <f t="shared" si="285"/>
        <v>2.484536082474227E-3</v>
      </c>
      <c r="BGZ5" s="1">
        <f t="shared" si="286"/>
        <v>18.992455739500425</v>
      </c>
      <c r="BHA5" s="1"/>
      <c r="BHB5" s="1"/>
      <c r="BHC5" s="2" t="s">
        <v>11</v>
      </c>
      <c r="BHD5" s="4" t="s">
        <v>154</v>
      </c>
      <c r="BHE5" s="4">
        <v>253</v>
      </c>
      <c r="BHF5" s="2">
        <v>4</v>
      </c>
      <c r="BHG5" s="1">
        <v>0.02</v>
      </c>
      <c r="BHH5" s="1">
        <f t="shared" si="713"/>
        <v>1.2E-2</v>
      </c>
      <c r="BHI5" s="1">
        <f t="shared" si="714"/>
        <v>1.6159169550173014</v>
      </c>
      <c r="BHJ5" s="1">
        <f t="shared" si="287"/>
        <v>2.4238754325259519E-3</v>
      </c>
      <c r="BHK5" s="1">
        <f t="shared" si="288"/>
        <v>18.528749570208397</v>
      </c>
      <c r="BHL5" s="1"/>
      <c r="BHM5" s="1"/>
      <c r="BHN5" s="2" t="s">
        <v>11</v>
      </c>
      <c r="BHO5" s="4" t="s">
        <v>155</v>
      </c>
      <c r="BHP5" s="4">
        <v>254</v>
      </c>
      <c r="BHQ5" s="2">
        <v>4</v>
      </c>
      <c r="BHR5" s="1">
        <v>2.5999999999999999E-2</v>
      </c>
      <c r="BHS5" s="1">
        <f t="shared" si="715"/>
        <v>4.0000000000000001E-3</v>
      </c>
      <c r="BHT5" s="1">
        <f t="shared" si="716"/>
        <v>5.1546391752577317E-2</v>
      </c>
      <c r="BHU5" s="1">
        <f t="shared" si="289"/>
        <v>7.7319587628865973E-5</v>
      </c>
      <c r="BHV5" s="1">
        <f t="shared" si="290"/>
        <v>0.59105152716287612</v>
      </c>
      <c r="BHW5" s="1"/>
      <c r="BHX5" s="1"/>
      <c r="BHY5" s="2" t="s">
        <v>11</v>
      </c>
      <c r="BHZ5" s="4" t="s">
        <v>156</v>
      </c>
      <c r="BIA5" s="4">
        <v>260</v>
      </c>
      <c r="BIB5" s="2">
        <v>4</v>
      </c>
      <c r="BIC5" s="1">
        <v>2.7E-2</v>
      </c>
      <c r="BID5" s="1">
        <f t="shared" si="717"/>
        <v>-4.0000000000000001E-3</v>
      </c>
      <c r="BIE5" s="1">
        <f t="shared" si="718"/>
        <v>-0.34797297297297297</v>
      </c>
      <c r="BIF5" s="1">
        <f t="shared" si="291"/>
        <v>-5.2195945945945942E-4</v>
      </c>
      <c r="BIG5" s="1">
        <f t="shared" si="292"/>
        <v>-3.9899971674893888</v>
      </c>
      <c r="BIH5" s="1"/>
      <c r="BII5" s="1"/>
      <c r="BIJ5" s="2" t="s">
        <v>11</v>
      </c>
      <c r="BIK5" s="4" t="s">
        <v>157</v>
      </c>
      <c r="BIL5" s="4">
        <v>267</v>
      </c>
      <c r="BIM5" s="2">
        <v>4</v>
      </c>
      <c r="BIN5" s="1">
        <v>2.7E-2</v>
      </c>
      <c r="BIO5" s="1">
        <f t="shared" si="719"/>
        <v>-4.0000000000000001E-3</v>
      </c>
      <c r="BIP5" s="1">
        <f t="shared" si="720"/>
        <v>0.4966666666666667</v>
      </c>
      <c r="BIQ5" s="1">
        <f t="shared" si="293"/>
        <v>7.4500000000000011E-4</v>
      </c>
      <c r="BIR5" s="1">
        <f t="shared" si="294"/>
        <v>5.6949784813900344</v>
      </c>
      <c r="BIS5" s="1"/>
      <c r="BIT5" s="1"/>
      <c r="BIU5" s="2" t="s">
        <v>11</v>
      </c>
      <c r="BIV5" s="4" t="s">
        <v>158</v>
      </c>
      <c r="BIW5" s="4">
        <v>268</v>
      </c>
      <c r="BIX5" s="2">
        <v>4</v>
      </c>
      <c r="BIY5" s="1">
        <v>2.9000000000000001E-2</v>
      </c>
      <c r="BIZ5" s="1">
        <f t="shared" si="721"/>
        <v>0</v>
      </c>
      <c r="BJA5" s="1">
        <f t="shared" si="722"/>
        <v>-3.3898305084745766E-3</v>
      </c>
      <c r="BJB5" s="1">
        <f t="shared" si="295"/>
        <v>-5.0847457627118647E-6</v>
      </c>
      <c r="BJC5" s="1">
        <f t="shared" si="296"/>
        <v>-3.8869151277829826E-2</v>
      </c>
      <c r="BJD5" s="1"/>
      <c r="BJE5" s="1"/>
      <c r="BJF5" s="2" t="s">
        <v>11</v>
      </c>
      <c r="BJG5" s="4" t="s">
        <v>159</v>
      </c>
      <c r="BJH5" s="4">
        <v>274</v>
      </c>
      <c r="BJI5" s="2">
        <v>4</v>
      </c>
      <c r="BJJ5" s="1">
        <v>1.4E-2</v>
      </c>
      <c r="BJK5" s="1">
        <f t="shared" si="723"/>
        <v>3.0000000000000009E-3</v>
      </c>
      <c r="BJL5" s="1">
        <f t="shared" si="724"/>
        <v>0.79054054054054068</v>
      </c>
      <c r="BJM5" s="1">
        <f t="shared" si="297"/>
        <v>1.1858108108108111E-3</v>
      </c>
      <c r="BJN5" s="1">
        <f t="shared" si="298"/>
        <v>9.0646537591506533</v>
      </c>
      <c r="BJO5" s="1"/>
      <c r="BJP5" s="1"/>
      <c r="BJQ5" s="2" t="s">
        <v>11</v>
      </c>
      <c r="BJR5" s="4" t="s">
        <v>160</v>
      </c>
      <c r="BJS5" s="4">
        <v>281</v>
      </c>
      <c r="BJT5" s="2">
        <v>4</v>
      </c>
      <c r="BJU5" s="1">
        <v>2.9000000000000001E-2</v>
      </c>
      <c r="BJV5" s="1">
        <f t="shared" si="725"/>
        <v>-8.9999999999999976E-3</v>
      </c>
      <c r="BJW5" s="1">
        <f t="shared" si="726"/>
        <v>-7.3333333333333264E-2</v>
      </c>
      <c r="BJX5" s="1">
        <f t="shared" si="299"/>
        <v>-1.099999999999999E-4</v>
      </c>
      <c r="BJY5" s="1">
        <f t="shared" si="300"/>
        <v>-0.84086930597705112</v>
      </c>
      <c r="BJZ5" s="1"/>
      <c r="BKA5" s="1"/>
      <c r="BKB5" s="2" t="s">
        <v>11</v>
      </c>
      <c r="BKC5" s="4" t="s">
        <v>161</v>
      </c>
      <c r="BKD5" s="4">
        <v>282</v>
      </c>
      <c r="BKE5" s="2">
        <v>4</v>
      </c>
      <c r="BKF5" s="1">
        <v>1.7999999999999999E-2</v>
      </c>
      <c r="BKG5" s="1">
        <f t="shared" si="727"/>
        <v>-3.0000000000000027E-3</v>
      </c>
      <c r="BKH5" s="1">
        <f t="shared" si="728"/>
        <v>-0.15942028985507256</v>
      </c>
      <c r="BKI5" s="1">
        <f t="shared" si="301"/>
        <v>-2.3913043478260884E-4</v>
      </c>
      <c r="BKJ5" s="1">
        <f t="shared" si="302"/>
        <v>-1.8279767521240269</v>
      </c>
      <c r="BKK5" s="1"/>
      <c r="BKL5" s="1"/>
      <c r="BKM5" s="2" t="s">
        <v>11</v>
      </c>
      <c r="BKN5" s="4" t="s">
        <v>162</v>
      </c>
      <c r="BKO5" s="4">
        <v>289</v>
      </c>
      <c r="BKP5" s="2">
        <v>4</v>
      </c>
      <c r="BKQ5" s="1">
        <v>1.7999999999999999E-2</v>
      </c>
      <c r="BKR5" s="1">
        <f t="shared" si="729"/>
        <v>1.9999999999999983E-3</v>
      </c>
      <c r="BKS5" s="1">
        <f t="shared" si="730"/>
        <v>0.14388489208633087</v>
      </c>
      <c r="BKT5" s="1">
        <f t="shared" si="303"/>
        <v>2.158273381294963E-4</v>
      </c>
      <c r="BKU5" s="1">
        <f t="shared" si="304"/>
        <v>1.6498416729438552</v>
      </c>
      <c r="BKV5" s="1"/>
      <c r="BKW5" s="1"/>
      <c r="BKX5" s="2" t="s">
        <v>11</v>
      </c>
      <c r="BKY5" s="4" t="s">
        <v>163</v>
      </c>
      <c r="BKZ5" s="4">
        <v>296</v>
      </c>
      <c r="BLA5" s="2">
        <v>4</v>
      </c>
      <c r="BLB5" s="1">
        <v>2.5999999999999999E-2</v>
      </c>
      <c r="BLC5" s="1">
        <f t="shared" si="731"/>
        <v>5.9999999999999984E-3</v>
      </c>
      <c r="BLD5" s="1">
        <f t="shared" si="732"/>
        <v>1.449275362318835E-2</v>
      </c>
      <c r="BLE5" s="1">
        <f t="shared" si="305"/>
        <v>2.1739130434782525E-5</v>
      </c>
      <c r="BLF5" s="1">
        <f t="shared" si="306"/>
        <v>0.16617970473854718</v>
      </c>
      <c r="BLG5" s="1"/>
      <c r="BLH5" s="1"/>
      <c r="BLI5" s="2" t="s">
        <v>11</v>
      </c>
      <c r="BLJ5" s="4" t="s">
        <v>164</v>
      </c>
      <c r="BLK5" s="4">
        <v>303</v>
      </c>
      <c r="BLL5" s="2">
        <v>4</v>
      </c>
      <c r="BLM5" s="1">
        <v>1.9E-2</v>
      </c>
      <c r="BLN5" s="1">
        <f t="shared" si="733"/>
        <v>8.0000000000000002E-3</v>
      </c>
      <c r="BLO5" s="1">
        <f t="shared" si="734"/>
        <v>0.49830508474576279</v>
      </c>
      <c r="BLP5" s="1">
        <f t="shared" si="307"/>
        <v>7.4745762711864421E-4</v>
      </c>
      <c r="BLQ5" s="1">
        <f t="shared" si="308"/>
        <v>5.7137652378409856</v>
      </c>
      <c r="BLR5" s="1"/>
      <c r="BLS5" s="1"/>
      <c r="BLT5" s="2" t="s">
        <v>11</v>
      </c>
      <c r="BLU5" s="4" t="s">
        <v>165</v>
      </c>
      <c r="BLV5" s="4">
        <v>310</v>
      </c>
      <c r="BLW5" s="2">
        <v>4</v>
      </c>
      <c r="BLX5" s="1">
        <v>1.7999999999999999E-2</v>
      </c>
      <c r="BLY5" s="1">
        <f t="shared" si="735"/>
        <v>5.9999999999999984E-3</v>
      </c>
      <c r="BLZ5" s="1">
        <f t="shared" si="736"/>
        <v>0.58703071672354945</v>
      </c>
      <c r="BMA5" s="1">
        <f t="shared" si="309"/>
        <v>8.805460750853242E-4</v>
      </c>
      <c r="BMB5" s="1">
        <f t="shared" si="310"/>
        <v>6.7311287912528508</v>
      </c>
      <c r="BMC5" s="1"/>
      <c r="BMD5" s="1"/>
      <c r="BME5" s="2" t="s">
        <v>11</v>
      </c>
      <c r="BMF5" s="4" t="s">
        <v>166</v>
      </c>
      <c r="BMG5" s="4">
        <v>311</v>
      </c>
      <c r="BMH5" s="2">
        <v>4</v>
      </c>
      <c r="BMI5" s="1">
        <v>1.6E-2</v>
      </c>
      <c r="BMJ5" s="1">
        <f t="shared" si="737"/>
        <v>6.0000000000000001E-3</v>
      </c>
      <c r="BMK5" s="1">
        <f t="shared" si="738"/>
        <v>-4.2553191489361694E-2</v>
      </c>
      <c r="BML5" s="1">
        <f t="shared" si="311"/>
        <v>-6.3829787234042536E-5</v>
      </c>
      <c r="BMM5" s="1">
        <f t="shared" si="312"/>
        <v>-0.48793189901956574</v>
      </c>
      <c r="BMN5" s="1"/>
      <c r="BMO5" s="1"/>
      <c r="BMP5" s="2" t="s">
        <v>11</v>
      </c>
      <c r="BMQ5" s="4" t="s">
        <v>167</v>
      </c>
      <c r="BMR5" s="4">
        <v>317</v>
      </c>
      <c r="BMS5" s="2">
        <v>4</v>
      </c>
      <c r="BMT5" s="1">
        <v>1.9E-2</v>
      </c>
      <c r="BMU5" s="4">
        <f t="shared" si="313"/>
        <v>8.9999999999999993E-3</v>
      </c>
      <c r="BMV5" s="1">
        <f t="shared" si="739"/>
        <v>0.26241134751773049</v>
      </c>
      <c r="BMW5" s="1">
        <f t="shared" si="314"/>
        <v>3.9361702127659574E-4</v>
      </c>
      <c r="BMX5" s="1">
        <f t="shared" si="315"/>
        <v>3.0089133772873229</v>
      </c>
      <c r="BMY5" s="1"/>
      <c r="BMZ5" s="1"/>
      <c r="BNA5" s="2" t="s">
        <v>11</v>
      </c>
      <c r="BNB5" s="4" t="s">
        <v>168</v>
      </c>
      <c r="BNC5" s="4">
        <v>324</v>
      </c>
      <c r="BND5" s="2">
        <v>4</v>
      </c>
      <c r="BNE5" s="1">
        <v>0.02</v>
      </c>
      <c r="BNF5" s="1">
        <f t="shared" si="740"/>
        <v>7.000000000000001E-3</v>
      </c>
      <c r="BNG5" s="1">
        <f t="shared" si="741"/>
        <v>0.15714285714285717</v>
      </c>
      <c r="BNH5" s="1">
        <f t="shared" si="316"/>
        <v>2.3571428571428577E-4</v>
      </c>
      <c r="BNI5" s="1">
        <f t="shared" si="317"/>
        <v>1.8018627985222544</v>
      </c>
      <c r="BNJ5" s="1"/>
      <c r="BNK5" s="1"/>
      <c r="BNL5" s="2" t="s">
        <v>11</v>
      </c>
      <c r="BNM5" s="4" t="s">
        <v>169</v>
      </c>
      <c r="BNN5" s="4">
        <v>325</v>
      </c>
      <c r="BNO5" s="2">
        <v>4</v>
      </c>
      <c r="BNP5" s="1">
        <v>3.1E-2</v>
      </c>
      <c r="BNQ5" s="1">
        <f t="shared" si="742"/>
        <v>1.2E-2</v>
      </c>
      <c r="BNR5" s="1">
        <f t="shared" si="743"/>
        <v>0.51398601398601407</v>
      </c>
      <c r="BNS5" s="1">
        <f t="shared" si="318"/>
        <v>7.7097902097902112E-4</v>
      </c>
      <c r="BNT5" s="1">
        <f t="shared" si="319"/>
        <v>5.8935690390317852</v>
      </c>
      <c r="BNU5" s="1"/>
      <c r="BNV5" s="1"/>
      <c r="BNW5" s="2" t="s">
        <v>11</v>
      </c>
      <c r="BNX5" s="4" t="s">
        <v>170</v>
      </c>
      <c r="BNY5" s="4">
        <v>338</v>
      </c>
      <c r="BNZ5" s="2">
        <v>4</v>
      </c>
      <c r="BOA5" s="1">
        <v>2.3E-2</v>
      </c>
      <c r="BOB5" s="1">
        <f t="shared" si="744"/>
        <v>1.2999999999999999E-2</v>
      </c>
      <c r="BOC5" s="1">
        <f t="shared" si="745"/>
        <v>0.5608974358974359</v>
      </c>
      <c r="BOD5" s="1">
        <f t="shared" si="320"/>
        <v>8.4134615384615389E-4</v>
      </c>
      <c r="BOE5" s="1">
        <f t="shared" si="321"/>
        <v>6.4314741497370669</v>
      </c>
      <c r="BOF5" s="1"/>
      <c r="BOG5" s="1"/>
      <c r="BOH5" s="2" t="s">
        <v>11</v>
      </c>
      <c r="BOI5" s="4" t="s">
        <v>171</v>
      </c>
      <c r="BOJ5" s="4">
        <v>339</v>
      </c>
      <c r="BOK5" s="2">
        <v>4</v>
      </c>
      <c r="BOL5" s="1">
        <v>1.9E-2</v>
      </c>
      <c r="BOM5" s="1">
        <f t="shared" si="746"/>
        <v>1.3999999999999999E-2</v>
      </c>
      <c r="BON5" s="1">
        <f t="shared" si="747"/>
        <v>0.57980456026058624</v>
      </c>
      <c r="BOO5" s="1">
        <f t="shared" si="322"/>
        <v>8.6970684039087943E-4</v>
      </c>
      <c r="BOP5" s="1">
        <f t="shared" si="323"/>
        <v>6.6482707934815766</v>
      </c>
      <c r="BOQ5" s="1"/>
      <c r="BOR5" s="1"/>
      <c r="BOS5" s="2" t="s">
        <v>11</v>
      </c>
      <c r="BOT5" s="4" t="s">
        <v>172</v>
      </c>
      <c r="BOU5" s="4">
        <v>345</v>
      </c>
      <c r="BOV5" s="2">
        <v>4</v>
      </c>
      <c r="BOW5" s="1">
        <v>3.5000000000000003E-2</v>
      </c>
      <c r="BOX5" s="1">
        <f t="shared" si="748"/>
        <v>2.8000000000000004E-2</v>
      </c>
      <c r="BOY5" s="1">
        <f t="shared" si="749"/>
        <v>1.1028938906752412</v>
      </c>
      <c r="BOZ5" s="1">
        <f t="shared" si="324"/>
        <v>1.6543408360128618E-3</v>
      </c>
      <c r="BPA5" s="1">
        <f t="shared" si="325"/>
        <v>12.646222096614826</v>
      </c>
      <c r="BPB5" s="1"/>
      <c r="BPC5" s="1"/>
      <c r="BPD5" s="2" t="s">
        <v>11</v>
      </c>
      <c r="BPE5" s="4" t="s">
        <v>173</v>
      </c>
      <c r="BPF5" s="4">
        <v>352</v>
      </c>
      <c r="BPG5" s="2">
        <v>4</v>
      </c>
      <c r="BPH5" s="1">
        <v>2.9000000000000001E-2</v>
      </c>
      <c r="BPI5" s="1">
        <f t="shared" si="750"/>
        <v>2.0000000000000004E-2</v>
      </c>
      <c r="BPJ5" s="1">
        <f t="shared" si="751"/>
        <v>0.74358974358974383</v>
      </c>
      <c r="BPK5" s="1">
        <f t="shared" si="326"/>
        <v>1.1153846153846157E-3</v>
      </c>
      <c r="BPL5" s="1">
        <f t="shared" si="327"/>
        <v>8.5262971585085712</v>
      </c>
      <c r="BPM5" s="1"/>
      <c r="BPN5" s="1"/>
      <c r="BPO5" s="2" t="s">
        <v>11</v>
      </c>
      <c r="BPP5" s="4" t="s">
        <v>174</v>
      </c>
      <c r="BPQ5" s="4">
        <v>353</v>
      </c>
      <c r="BPR5" s="2">
        <v>4</v>
      </c>
      <c r="BPS5" s="1">
        <v>8.9999999999999993E-3</v>
      </c>
      <c r="BPT5" s="1">
        <f t="shared" si="752"/>
        <v>0</v>
      </c>
      <c r="BPU5" s="1">
        <f t="shared" si="753"/>
        <v>-1.6666666666666666E-2</v>
      </c>
      <c r="BPV5" s="1">
        <f t="shared" si="328"/>
        <v>-2.5000000000000001E-5</v>
      </c>
      <c r="BPW5" s="1">
        <f t="shared" si="329"/>
        <v>-0.19110666044932997</v>
      </c>
      <c r="BPX5" s="1"/>
      <c r="BPY5" s="1"/>
      <c r="BPZ5" s="2" t="s">
        <v>11</v>
      </c>
      <c r="BQA5" s="4" t="s">
        <v>175</v>
      </c>
      <c r="BQB5" s="4">
        <v>358</v>
      </c>
      <c r="BQC5" s="2">
        <v>4</v>
      </c>
      <c r="BQD5" s="1">
        <v>0.01</v>
      </c>
      <c r="BQE5" s="1">
        <f t="shared" si="754"/>
        <v>0</v>
      </c>
      <c r="BQF5" s="1">
        <f t="shared" si="755"/>
        <v>-2.3648648648648646E-2</v>
      </c>
      <c r="BQG5" s="1">
        <f t="shared" si="330"/>
        <v>-3.5472972972972971E-5</v>
      </c>
      <c r="BQH5" s="1">
        <f t="shared" si="331"/>
        <v>-0.27116485604296819</v>
      </c>
      <c r="BQI5" s="1"/>
      <c r="BQJ5" s="1"/>
      <c r="BQK5" s="2" t="s">
        <v>11</v>
      </c>
      <c r="BQL5" s="4" t="s">
        <v>176</v>
      </c>
      <c r="BQM5" s="4">
        <v>366</v>
      </c>
      <c r="BQN5" s="2">
        <v>4</v>
      </c>
      <c r="BQO5" s="1">
        <v>1.0999999999999999E-2</v>
      </c>
      <c r="BQP5" s="1">
        <f t="shared" si="756"/>
        <v>0</v>
      </c>
      <c r="BQQ5" s="1">
        <f t="shared" si="757"/>
        <v>0.19063545150501673</v>
      </c>
      <c r="BQR5" s="1">
        <f t="shared" si="332"/>
        <v>2.859531772575251E-4</v>
      </c>
      <c r="BQS5" s="1">
        <f t="shared" si="333"/>
        <v>2.1859022700224364</v>
      </c>
      <c r="BQT5" s="1"/>
      <c r="BQU5" s="1"/>
      <c r="BQV5" s="2" t="s">
        <v>11</v>
      </c>
      <c r="BQW5" s="4" t="s">
        <v>177</v>
      </c>
      <c r="BQX5" s="4">
        <v>367</v>
      </c>
      <c r="BQY5" s="2">
        <v>4</v>
      </c>
      <c r="BQZ5" s="1">
        <v>3.1E-2</v>
      </c>
      <c r="BRA5" s="1">
        <f t="shared" si="758"/>
        <v>9.9999999999999985E-3</v>
      </c>
      <c r="BRB5" s="1">
        <f t="shared" si="759"/>
        <v>-0.4141414141414142</v>
      </c>
      <c r="BRC5" s="1">
        <f t="shared" si="334"/>
        <v>-6.2121212121212129E-4</v>
      </c>
      <c r="BRD5" s="1">
        <f t="shared" si="335"/>
        <v>-4.748710956619715</v>
      </c>
      <c r="BRE5" s="1"/>
      <c r="BRF5" s="1"/>
      <c r="BRG5" s="2" t="s">
        <v>11</v>
      </c>
      <c r="BRH5" s="4" t="s">
        <v>178</v>
      </c>
      <c r="BRI5" s="4">
        <v>373</v>
      </c>
      <c r="BRJ5" s="2">
        <v>4</v>
      </c>
      <c r="BRK5" s="1">
        <v>3.1E-2</v>
      </c>
      <c r="BRL5" s="1">
        <f t="shared" si="760"/>
        <v>9.0000000000000011E-3</v>
      </c>
      <c r="BRM5" s="1">
        <f t="shared" si="761"/>
        <v>-0.14915254237288134</v>
      </c>
      <c r="BRN5" s="1">
        <f t="shared" si="336"/>
        <v>-2.2372881355932201E-4</v>
      </c>
      <c r="BRO5" s="1">
        <f t="shared" si="337"/>
        <v>-1.7102426562245121</v>
      </c>
      <c r="BRP5" s="1"/>
      <c r="BRQ5" s="1"/>
      <c r="BRR5" s="2" t="s">
        <v>11</v>
      </c>
      <c r="BRS5" s="1" t="s">
        <v>179</v>
      </c>
      <c r="BRT5" s="1">
        <v>380</v>
      </c>
      <c r="BRU5" s="2">
        <v>4</v>
      </c>
      <c r="BRV5" s="1">
        <v>3.1E-2</v>
      </c>
      <c r="BRW5" s="1">
        <f t="shared" si="762"/>
        <v>1.0000000000000009E-3</v>
      </c>
      <c r="BRX5" s="1">
        <f t="shared" si="763"/>
        <v>-0.40268456375838924</v>
      </c>
      <c r="BRY5" s="1">
        <f t="shared" si="338"/>
        <v>-6.0402684563758385E-4</v>
      </c>
      <c r="BRZ5" s="1">
        <f t="shared" si="339"/>
        <v>-4.6173421316616636</v>
      </c>
      <c r="BSA5" s="1"/>
      <c r="BSB5" s="1"/>
      <c r="BSC5" s="2" t="s">
        <v>11</v>
      </c>
      <c r="BSD5" s="1" t="s">
        <v>180</v>
      </c>
      <c r="BSE5" s="1">
        <v>394</v>
      </c>
      <c r="BSF5" s="2">
        <v>4</v>
      </c>
      <c r="BSG5" s="1">
        <v>2.1000000000000001E-2</v>
      </c>
      <c r="BSH5" s="1">
        <f t="shared" si="764"/>
        <v>9.0000000000000011E-3</v>
      </c>
      <c r="BSI5" s="1">
        <f t="shared" si="765"/>
        <v>-0.12411347517730495</v>
      </c>
      <c r="BSJ5" s="1">
        <f t="shared" si="340"/>
        <v>-1.8617021276595743E-4</v>
      </c>
      <c r="BSK5" s="1">
        <f t="shared" si="341"/>
        <v>-1.4231347054737338</v>
      </c>
      <c r="BSL5" s="1"/>
      <c r="BSM5" s="1"/>
      <c r="BSN5" s="1" t="s">
        <v>11</v>
      </c>
      <c r="BSO5" s="1" t="s">
        <v>181</v>
      </c>
      <c r="BSP5" s="1">
        <v>395</v>
      </c>
      <c r="BSQ5" s="2">
        <v>4</v>
      </c>
      <c r="BSR5" s="1">
        <v>1.2E-2</v>
      </c>
      <c r="BSS5" s="1">
        <f t="shared" si="766"/>
        <v>2E-3</v>
      </c>
      <c r="BST5" s="1">
        <f t="shared" si="767"/>
        <v>9.3425605536332196E-2</v>
      </c>
      <c r="BSU5" s="1">
        <f t="shared" si="342"/>
        <v>1.401384083044983E-4</v>
      </c>
      <c r="BSV5" s="1">
        <f t="shared" si="343"/>
        <v>1.0712553284702928</v>
      </c>
      <c r="BSW5" s="1"/>
      <c r="BSX5" s="1"/>
      <c r="BSY5" s="1" t="s">
        <v>11</v>
      </c>
      <c r="BSZ5" s="1" t="s">
        <v>182</v>
      </c>
      <c r="BTA5" s="1">
        <v>401</v>
      </c>
      <c r="BTB5" s="1">
        <v>4</v>
      </c>
      <c r="BTC5" s="1">
        <v>1.2999999999999999E-2</v>
      </c>
      <c r="BTD5" s="1">
        <f t="shared" si="768"/>
        <v>9.9999999999999915E-4</v>
      </c>
      <c r="BTE5" s="1">
        <f t="shared" si="769"/>
        <v>0.15734265734265729</v>
      </c>
      <c r="BTF5" s="1">
        <f t="shared" si="344"/>
        <v>2.3601398601398593E-4</v>
      </c>
      <c r="BTG5" s="1">
        <f t="shared" si="345"/>
        <v>1.804153787458709</v>
      </c>
      <c r="BTH5" s="1"/>
      <c r="BTI5" s="1"/>
      <c r="BTJ5" s="1" t="s">
        <v>11</v>
      </c>
      <c r="BTK5" s="1" t="s">
        <v>183</v>
      </c>
      <c r="BTL5" s="1">
        <v>408</v>
      </c>
      <c r="BTM5" s="1">
        <v>4</v>
      </c>
      <c r="BTN5" s="1">
        <v>1.4999999999999999E-2</v>
      </c>
      <c r="BTO5" s="1">
        <f t="shared" si="770"/>
        <v>2.9999999999999992E-3</v>
      </c>
      <c r="BTP5" s="5">
        <f t="shared" si="771"/>
        <v>0.36585365853658536</v>
      </c>
      <c r="BTQ5" s="1">
        <f t="shared" si="346"/>
        <v>5.4878048780487799E-4</v>
      </c>
      <c r="BTR5" s="1">
        <f t="shared" si="347"/>
        <v>4.1950242537657791</v>
      </c>
      <c r="BTS5" s="1"/>
      <c r="BTT5" s="1"/>
      <c r="BTU5" s="1" t="s">
        <v>11</v>
      </c>
      <c r="BTV5" s="1" t="s">
        <v>184</v>
      </c>
      <c r="BTW5" s="1">
        <v>409</v>
      </c>
      <c r="BTX5" s="1">
        <v>4</v>
      </c>
      <c r="BTY5" s="1">
        <v>3.7999999999999999E-2</v>
      </c>
      <c r="BTZ5" s="1">
        <f t="shared" si="772"/>
        <v>2.7999999999999997E-2</v>
      </c>
      <c r="BUA5" s="1">
        <f t="shared" si="773"/>
        <v>1.0692041522491349</v>
      </c>
      <c r="BUB5" s="1">
        <f t="shared" si="348"/>
        <v>1.6038062283737025E-3</v>
      </c>
      <c r="BUC5" s="1">
        <f t="shared" si="349"/>
        <v>12.259922092493349</v>
      </c>
      <c r="BUD5" s="1"/>
      <c r="BUE5" s="1"/>
      <c r="BUF5" s="1" t="s">
        <v>11</v>
      </c>
      <c r="BUG5" s="1" t="s">
        <v>185</v>
      </c>
      <c r="BUH5" s="1">
        <v>415</v>
      </c>
      <c r="BUI5" s="1">
        <v>4</v>
      </c>
      <c r="BUJ5" s="1">
        <v>3.6999999999999998E-2</v>
      </c>
      <c r="BUK5" s="1">
        <f t="shared" si="774"/>
        <v>2.4E-2</v>
      </c>
      <c r="BUL5" s="1">
        <f t="shared" si="775"/>
        <v>0.99303135888501748</v>
      </c>
      <c r="BUM5" s="1">
        <f t="shared" si="350"/>
        <v>1.4895470383275262E-3</v>
      </c>
      <c r="BUN5" s="1">
        <f t="shared" si="351"/>
        <v>11.386494403078546</v>
      </c>
      <c r="BUO5" s="1"/>
      <c r="BUP5" s="1"/>
      <c r="BUQ5" s="1" t="s">
        <v>11</v>
      </c>
      <c r="BUR5" s="1" t="s">
        <v>186</v>
      </c>
      <c r="BUS5" s="1">
        <v>422</v>
      </c>
      <c r="BUT5" s="1">
        <v>4</v>
      </c>
      <c r="BUU5" s="1">
        <v>3.2000000000000001E-2</v>
      </c>
      <c r="BUV5" s="1">
        <f t="shared" si="776"/>
        <v>1.7000000000000001E-2</v>
      </c>
      <c r="BUW5" s="1">
        <f t="shared" si="777"/>
        <v>0.71578947368421053</v>
      </c>
      <c r="BUX5" s="1">
        <f t="shared" si="352"/>
        <v>1.0736842105263159E-3</v>
      </c>
      <c r="BUY5" s="1">
        <f t="shared" si="353"/>
        <v>8.2075281540343834</v>
      </c>
      <c r="BUZ5" s="1"/>
      <c r="BVA5" s="1"/>
      <c r="BVB5" s="1" t="s">
        <v>11</v>
      </c>
      <c r="BVC5" s="1" t="s">
        <v>187</v>
      </c>
      <c r="BVD5" s="1">
        <v>423</v>
      </c>
      <c r="BVE5" s="1">
        <v>4</v>
      </c>
      <c r="BVF5" s="1">
        <v>0.02</v>
      </c>
      <c r="BVG5" s="1">
        <f t="shared" si="778"/>
        <v>0.01</v>
      </c>
      <c r="BVH5" s="1">
        <f t="shared" si="779"/>
        <v>-0.59726962457337895</v>
      </c>
      <c r="BVI5" s="1">
        <f t="shared" si="354"/>
        <v>-8.959044368600684E-4</v>
      </c>
      <c r="BVJ5" s="1">
        <f t="shared" si="355"/>
        <v>-6.8485322004026115</v>
      </c>
      <c r="BVK5" s="1"/>
      <c r="BVL5" s="1"/>
      <c r="BVM5" s="1" t="s">
        <v>11</v>
      </c>
      <c r="BVN5" s="1" t="s">
        <v>188</v>
      </c>
      <c r="BVO5" s="1">
        <v>436</v>
      </c>
      <c r="BVP5" s="1">
        <v>4</v>
      </c>
      <c r="BVQ5" s="1">
        <v>2.5000000000000001E-2</v>
      </c>
      <c r="BVR5" s="1">
        <f t="shared" si="780"/>
        <v>1.3000000000000001E-2</v>
      </c>
      <c r="BVS5" s="1">
        <f t="shared" si="781"/>
        <v>-0.20477815699658697</v>
      </c>
      <c r="BVT5" s="1">
        <f t="shared" si="356"/>
        <v>-3.0716723549488044E-4</v>
      </c>
      <c r="BVU5" s="1">
        <f t="shared" si="357"/>
        <v>-2.3480681829951799</v>
      </c>
      <c r="BVV5" s="1"/>
      <c r="BVW5" s="1"/>
      <c r="BVX5" s="1" t="s">
        <v>11</v>
      </c>
      <c r="BVY5" s="1" t="s">
        <v>189</v>
      </c>
      <c r="BVZ5" s="1">
        <v>437</v>
      </c>
      <c r="BWA5" s="1">
        <v>4</v>
      </c>
      <c r="BWB5" s="1">
        <v>1.2E-2</v>
      </c>
      <c r="BWC5" s="1">
        <f t="shared" si="782"/>
        <v>7.0000000000000001E-3</v>
      </c>
      <c r="BWD5" s="1">
        <f t="shared" si="783"/>
        <v>-0.52851711026615966</v>
      </c>
      <c r="BWE5" s="1">
        <f t="shared" si="358"/>
        <v>-7.9277566539923952E-4</v>
      </c>
      <c r="BWF5" s="1">
        <f t="shared" si="359"/>
        <v>-6.0601883959977636</v>
      </c>
      <c r="BWG5" s="1"/>
      <c r="BWH5" s="1"/>
      <c r="BWI5" s="1" t="s">
        <v>11</v>
      </c>
      <c r="BWJ5" s="1" t="s">
        <v>190</v>
      </c>
      <c r="BWK5" s="1">
        <v>443</v>
      </c>
      <c r="BWL5" s="1">
        <v>4</v>
      </c>
      <c r="BWM5" s="1">
        <v>1.7000000000000001E-2</v>
      </c>
      <c r="BWN5" s="1">
        <f t="shared" si="784"/>
        <v>7.000000000000001E-3</v>
      </c>
      <c r="BWO5" s="1">
        <f t="shared" si="785"/>
        <v>-0.55303030303030298</v>
      </c>
      <c r="BWP5" s="1">
        <f t="shared" si="360"/>
        <v>-8.2954545454545444E-4</v>
      </c>
      <c r="BWQ5" s="1">
        <f t="shared" si="361"/>
        <v>-6.34126646036413</v>
      </c>
      <c r="BWR5" s="1"/>
      <c r="BWS5" s="1"/>
      <c r="BWT5" s="1" t="s">
        <v>11</v>
      </c>
      <c r="BWU5" s="1" t="s">
        <v>191</v>
      </c>
      <c r="BWV5" s="1">
        <v>450</v>
      </c>
      <c r="BWW5" s="1">
        <v>4</v>
      </c>
      <c r="BWX5" s="1">
        <v>1.0999999999999999E-2</v>
      </c>
      <c r="BWY5" s="1">
        <f t="shared" si="786"/>
        <v>6.9999999999999993E-3</v>
      </c>
      <c r="BWZ5" s="1">
        <f t="shared" si="787"/>
        <v>-0.21212121212121215</v>
      </c>
      <c r="BXA5" s="1">
        <f t="shared" si="362"/>
        <v>-3.1818181818181826E-4</v>
      </c>
      <c r="BXB5" s="1">
        <f t="shared" si="363"/>
        <v>-2.4322665875369274</v>
      </c>
      <c r="BXC5" s="1"/>
      <c r="BXD5" s="1"/>
      <c r="BXE5" s="1" t="s">
        <v>11</v>
      </c>
      <c r="BXF5" s="1" t="s">
        <v>192</v>
      </c>
      <c r="BXG5" s="1">
        <v>451</v>
      </c>
      <c r="BXH5" s="1">
        <v>4</v>
      </c>
      <c r="BXI5" s="1">
        <v>0</v>
      </c>
      <c r="BXJ5" s="1">
        <f t="shared" si="788"/>
        <v>3.0000000000000001E-3</v>
      </c>
      <c r="BXK5" s="1">
        <f t="shared" si="789"/>
        <v>0.59622641509433971</v>
      </c>
      <c r="BXL5" s="1">
        <f t="shared" si="364"/>
        <v>8.943396226415096E-4</v>
      </c>
      <c r="BXM5" s="1">
        <f t="shared" si="365"/>
        <v>6.8365703436213154</v>
      </c>
      <c r="BXN5" s="1"/>
      <c r="BXO5" s="1"/>
      <c r="BXP5" s="1" t="s">
        <v>11</v>
      </c>
      <c r="BXQ5" s="1" t="s">
        <v>193</v>
      </c>
      <c r="BXR5" s="1">
        <v>464</v>
      </c>
      <c r="BXS5" s="1">
        <v>4</v>
      </c>
      <c r="BXT5" s="1">
        <v>8.0000000000000002E-3</v>
      </c>
      <c r="BXU5" s="1">
        <f t="shared" si="790"/>
        <v>4.0000000000000001E-3</v>
      </c>
      <c r="BXV5" s="1">
        <f t="shared" si="791"/>
        <v>0.95220588235294124</v>
      </c>
      <c r="BXW5" s="1">
        <f t="shared" si="366"/>
        <v>1.4283088235294119E-3</v>
      </c>
      <c r="BXX5" s="1">
        <f t="shared" si="367"/>
        <v>10.918373174200692</v>
      </c>
      <c r="BXY5" s="1"/>
      <c r="BXZ5" s="1"/>
      <c r="BYA5" s="1" t="s">
        <v>11</v>
      </c>
      <c r="BYB5" s="1" t="s">
        <v>194</v>
      </c>
      <c r="BYC5" s="1">
        <v>465</v>
      </c>
      <c r="BYD5" s="1">
        <v>4</v>
      </c>
      <c r="BYE5" s="1">
        <v>1.0999999999999999E-2</v>
      </c>
      <c r="BYF5" s="1">
        <f t="shared" si="792"/>
        <v>5.9999999999999993E-3</v>
      </c>
      <c r="BYG5" s="1">
        <f t="shared" si="793"/>
        <v>5.9925093632958761E-2</v>
      </c>
      <c r="BYH5" s="1">
        <f t="shared" si="368"/>
        <v>8.9887640449438141E-5</v>
      </c>
      <c r="BYI5" s="1">
        <f t="shared" si="369"/>
        <v>0.68712507127848932</v>
      </c>
      <c r="BYJ5" s="1"/>
      <c r="BYK5" s="1"/>
      <c r="BYL5" s="1" t="s">
        <v>11</v>
      </c>
      <c r="BYM5" s="1" t="s">
        <v>195</v>
      </c>
      <c r="BYN5" s="1">
        <v>479</v>
      </c>
      <c r="BYO5" s="1">
        <v>4</v>
      </c>
      <c r="BYP5" s="1">
        <v>1.2999999999999999E-2</v>
      </c>
      <c r="BYQ5" s="1">
        <f t="shared" si="794"/>
        <v>2E-3</v>
      </c>
      <c r="BYR5" s="1">
        <f t="shared" si="795"/>
        <v>0.24723247232472326</v>
      </c>
      <c r="BYS5" s="1">
        <f t="shared" si="370"/>
        <v>3.7084870848708487E-4</v>
      </c>
      <c r="BYT5" s="1">
        <f t="shared" si="371"/>
        <v>2.8348663284365552</v>
      </c>
      <c r="BYU5" s="1"/>
      <c r="BYV5" s="1"/>
      <c r="BYW5" s="1" t="s">
        <v>11</v>
      </c>
      <c r="BYX5" s="1" t="s">
        <v>196</v>
      </c>
      <c r="BYY5" s="1">
        <v>480</v>
      </c>
      <c r="BYZ5" s="1">
        <v>4</v>
      </c>
      <c r="BZA5" s="1">
        <v>2.1999999999999999E-2</v>
      </c>
      <c r="BZB5" s="1">
        <f t="shared" si="796"/>
        <v>8.9999999999999993E-3</v>
      </c>
      <c r="BZC5" s="1">
        <f t="shared" si="797"/>
        <v>0.74157303370786509</v>
      </c>
      <c r="BZD5" s="1">
        <f t="shared" si="372"/>
        <v>1.1123595505617976E-3</v>
      </c>
      <c r="BZE5" s="1">
        <f t="shared" si="373"/>
        <v>8.5031727570713098</v>
      </c>
      <c r="BZF5" s="1"/>
      <c r="BZG5" s="1"/>
      <c r="BZH5" s="1" t="s">
        <v>11</v>
      </c>
      <c r="BZI5" s="1" t="s">
        <v>197</v>
      </c>
      <c r="BZJ5" s="1">
        <v>494</v>
      </c>
      <c r="BZK5" s="1">
        <v>4</v>
      </c>
      <c r="BZL5" s="1">
        <v>2.7E-2</v>
      </c>
      <c r="BZM5" s="1">
        <f t="shared" si="798"/>
        <v>1.2E-2</v>
      </c>
      <c r="BZN5" s="1">
        <f t="shared" si="799"/>
        <v>1.1764705882352942</v>
      </c>
      <c r="BZO5" s="1">
        <f t="shared" si="374"/>
        <v>1.7647058823529412E-3</v>
      </c>
      <c r="BZP5" s="1">
        <f t="shared" si="375"/>
        <v>13.489881914070352</v>
      </c>
      <c r="BZQ5" s="1"/>
      <c r="BZR5" s="1"/>
      <c r="BZS5" s="1" t="s">
        <v>11</v>
      </c>
      <c r="BZT5" s="1" t="s">
        <v>198</v>
      </c>
      <c r="BZU5" s="1">
        <v>495</v>
      </c>
      <c r="BZV5" s="1">
        <v>4</v>
      </c>
      <c r="BZW5" s="1">
        <v>1.4E-2</v>
      </c>
      <c r="BZX5" s="1">
        <f t="shared" si="800"/>
        <v>0</v>
      </c>
      <c r="BZY5" s="1">
        <f t="shared" si="801"/>
        <v>0.39114391143911442</v>
      </c>
      <c r="BZZ5" s="1">
        <f t="shared" si="376"/>
        <v>5.8671586715867161E-4</v>
      </c>
      <c r="CAA5" s="1">
        <f t="shared" si="377"/>
        <v>4.4850124002130576</v>
      </c>
      <c r="CAB5" s="1"/>
      <c r="CAC5" s="1"/>
      <c r="CAD5" s="1" t="s">
        <v>11</v>
      </c>
      <c r="CAE5" s="1" t="s">
        <v>199</v>
      </c>
      <c r="CAF5" s="1">
        <v>501</v>
      </c>
      <c r="CAG5" s="1">
        <v>4</v>
      </c>
      <c r="CAH5" s="1">
        <v>1.6E-2</v>
      </c>
      <c r="CAI5" s="1">
        <f t="shared" si="802"/>
        <v>-1.0000000000000009E-3</v>
      </c>
      <c r="CAJ5" s="1">
        <f t="shared" si="803"/>
        <v>0.41391941391941389</v>
      </c>
      <c r="CAK5" s="1">
        <f t="shared" si="378"/>
        <v>6.208791208791208E-4</v>
      </c>
      <c r="CAL5" s="1">
        <f t="shared" si="379"/>
        <v>4.7461654133569855</v>
      </c>
      <c r="CAM5" s="1"/>
      <c r="CAN5" s="1"/>
      <c r="CAO5" s="1" t="s">
        <v>11</v>
      </c>
      <c r="CAP5" s="1" t="s">
        <v>200</v>
      </c>
      <c r="CAQ5" s="1">
        <v>508</v>
      </c>
      <c r="CAR5" s="1">
        <v>4</v>
      </c>
      <c r="CAS5" s="1">
        <v>1.7000000000000001E-2</v>
      </c>
      <c r="CAT5" s="1">
        <f t="shared" si="804"/>
        <v>-2.0999999999999998E-2</v>
      </c>
      <c r="CAU5" s="1">
        <f t="shared" si="805"/>
        <v>-0.3260073260073259</v>
      </c>
      <c r="CAV5" s="1">
        <f t="shared" si="380"/>
        <v>-4.8901098901098889E-4</v>
      </c>
      <c r="CAW5" s="1">
        <f t="shared" si="381"/>
        <v>-3.7381302813165633</v>
      </c>
      <c r="CAX5" s="1"/>
      <c r="CAY5" s="1"/>
      <c r="CAZ5" s="1" t="s">
        <v>11</v>
      </c>
      <c r="CBA5" s="1" t="s">
        <v>201</v>
      </c>
      <c r="CBB5" s="1">
        <v>509</v>
      </c>
      <c r="CBC5" s="1">
        <v>4</v>
      </c>
      <c r="CBD5" s="1">
        <v>1.2E-2</v>
      </c>
      <c r="CBE5" s="1">
        <f t="shared" si="806"/>
        <v>-9.9999999999999915E-4</v>
      </c>
      <c r="CBF5" s="1">
        <f t="shared" si="807"/>
        <v>-0.16541353383458646</v>
      </c>
      <c r="CBG5" s="1">
        <f t="shared" si="382"/>
        <v>-2.4812030075187968E-4</v>
      </c>
      <c r="CBH5" s="1">
        <f t="shared" si="383"/>
        <v>-1.8966976826550042</v>
      </c>
      <c r="CBI5" s="1"/>
      <c r="CBJ5" s="1"/>
      <c r="CBK5" s="1" t="s">
        <v>11</v>
      </c>
      <c r="CBL5" s="1" t="s">
        <v>202</v>
      </c>
      <c r="CBM5" s="1">
        <v>515</v>
      </c>
      <c r="CBN5" s="1">
        <v>4</v>
      </c>
      <c r="CBO5" s="1">
        <v>1.7000000000000001E-2</v>
      </c>
      <c r="CBP5" s="1">
        <f t="shared" si="808"/>
        <v>2.0000000000000018E-3</v>
      </c>
      <c r="CBQ5" s="1">
        <f t="shared" si="809"/>
        <v>5.6179775280898937E-2</v>
      </c>
      <c r="CBR5" s="1">
        <f t="shared" si="384"/>
        <v>8.4269662921348406E-5</v>
      </c>
      <c r="CBS5" s="1">
        <f t="shared" si="385"/>
        <v>0.64417975432358487</v>
      </c>
      <c r="CBT5" s="1"/>
      <c r="CBU5" s="1"/>
      <c r="CBV5" s="1" t="s">
        <v>11</v>
      </c>
      <c r="CBW5" s="1" t="s">
        <v>203</v>
      </c>
      <c r="CBX5" s="1">
        <v>522</v>
      </c>
      <c r="CBY5" s="1">
        <v>4</v>
      </c>
      <c r="CBZ5" s="1">
        <v>1.6E-2</v>
      </c>
      <c r="CCA5" s="1">
        <f t="shared" si="810"/>
        <v>2E-3</v>
      </c>
      <c r="CCB5" s="1">
        <f t="shared" si="811"/>
        <v>6.741573033707865E-2</v>
      </c>
      <c r="CCC5" s="1">
        <f t="shared" si="386"/>
        <v>1.0112359550561798E-4</v>
      </c>
      <c r="CCD5" s="1">
        <f t="shared" si="387"/>
        <v>0.77301570518830098</v>
      </c>
      <c r="CCE5" s="1"/>
      <c r="CCF5" s="1"/>
      <c r="CCG5" s="1" t="s">
        <v>11</v>
      </c>
      <c r="CCH5" s="1" t="s">
        <v>204</v>
      </c>
      <c r="CCI5" s="1">
        <v>523</v>
      </c>
      <c r="CCJ5" s="1">
        <v>4</v>
      </c>
      <c r="CCK5" s="1">
        <v>2.8000000000000001E-2</v>
      </c>
      <c r="CCL5" s="1">
        <f t="shared" si="812"/>
        <v>9.0000000000000011E-3</v>
      </c>
      <c r="CCM5" s="1">
        <f t="shared" si="813"/>
        <v>0.41825095057034223</v>
      </c>
      <c r="CCN5" s="1">
        <f t="shared" si="388"/>
        <v>6.2737642585551331E-4</v>
      </c>
      <c r="CCO5" s="1">
        <f t="shared" si="389"/>
        <v>4.7958325435953526</v>
      </c>
      <c r="CCP5" s="1"/>
      <c r="CCQ5" s="1"/>
      <c r="CCR5" s="1" t="s">
        <v>11</v>
      </c>
      <c r="CCS5" s="1" t="s">
        <v>205</v>
      </c>
      <c r="CCT5" s="1">
        <v>536</v>
      </c>
      <c r="CCU5" s="1">
        <v>4</v>
      </c>
      <c r="CCV5" s="1">
        <v>2.5000000000000001E-2</v>
      </c>
      <c r="CCW5" s="1">
        <f t="shared" si="814"/>
        <v>5.000000000000001E-3</v>
      </c>
      <c r="CCX5" s="1">
        <f t="shared" si="815"/>
        <v>0.15057915057915061</v>
      </c>
      <c r="CCY5" s="1">
        <f t="shared" si="390"/>
        <v>2.2586872586872591E-4</v>
      </c>
      <c r="CCZ5" s="1">
        <f t="shared" si="391"/>
        <v>1.7266007160286958</v>
      </c>
      <c r="CDA5" s="1"/>
      <c r="CDB5" s="1"/>
      <c r="CDC5" s="1" t="s">
        <v>11</v>
      </c>
      <c r="CDD5" s="1" t="s">
        <v>206</v>
      </c>
      <c r="CDE5" s="1">
        <v>542</v>
      </c>
      <c r="CDF5" s="1">
        <v>4</v>
      </c>
      <c r="CDG5" s="1">
        <v>2.4E-2</v>
      </c>
      <c r="CDH5" s="1">
        <f t="shared" si="816"/>
        <v>9.0000000000000011E-3</v>
      </c>
      <c r="CDI5" s="1">
        <f t="shared" si="817"/>
        <v>-2.6515151515151485E-2</v>
      </c>
      <c r="CDJ5" s="1">
        <f t="shared" si="392"/>
        <v>-3.9772727272727228E-5</v>
      </c>
      <c r="CDK5" s="1">
        <f t="shared" si="393"/>
        <v>-0.30403332344211553</v>
      </c>
      <c r="CDL5" s="1"/>
      <c r="CDM5" s="1"/>
      <c r="CDN5" s="1" t="s">
        <v>11</v>
      </c>
      <c r="CDO5" s="1" t="s">
        <v>207</v>
      </c>
      <c r="CDP5" s="1">
        <v>549</v>
      </c>
      <c r="CDQ5" s="1">
        <v>4</v>
      </c>
      <c r="CDR5" s="1">
        <v>2.4E-2</v>
      </c>
      <c r="CDS5" s="1">
        <f t="shared" si="818"/>
        <v>9.0000000000000011E-3</v>
      </c>
      <c r="CDT5" s="1">
        <f t="shared" si="819"/>
        <v>-0.10646387832699615</v>
      </c>
      <c r="CDU5" s="1">
        <f t="shared" si="394"/>
        <v>-1.5969581749049422E-4</v>
      </c>
      <c r="CDV5" s="1">
        <f t="shared" si="395"/>
        <v>-1.220757374733362</v>
      </c>
      <c r="CDW5" s="1"/>
      <c r="CDX5" s="1"/>
      <c r="CDY5" s="1" t="s">
        <v>11</v>
      </c>
      <c r="CDZ5" s="1" t="s">
        <v>208</v>
      </c>
      <c r="CEA5" s="1">
        <v>550</v>
      </c>
      <c r="CEB5" s="1">
        <v>4</v>
      </c>
      <c r="CEC5" s="1">
        <v>0.03</v>
      </c>
      <c r="CED5" s="1">
        <f t="shared" si="820"/>
        <v>1.2999999999999998E-2</v>
      </c>
      <c r="CEE5" s="1">
        <f t="shared" si="821"/>
        <v>0.46399999999999986</v>
      </c>
      <c r="CEF5" s="1">
        <f t="shared" si="396"/>
        <v>6.9599999999999979E-4</v>
      </c>
      <c r="CEG5" s="1">
        <f t="shared" si="397"/>
        <v>5.3204094269093449</v>
      </c>
      <c r="CEH5" s="1"/>
      <c r="CEI5" s="1"/>
      <c r="CEJ5" s="1" t="s">
        <v>11</v>
      </c>
      <c r="CEK5" s="1" t="s">
        <v>209</v>
      </c>
      <c r="CEL5" s="1">
        <v>556</v>
      </c>
      <c r="CEM5" s="1">
        <v>4</v>
      </c>
      <c r="CEN5" s="1">
        <v>2.5999999999999999E-2</v>
      </c>
      <c r="CEO5" s="1">
        <f t="shared" si="822"/>
        <v>1.0999999999999999E-2</v>
      </c>
      <c r="CEP5" s="1">
        <f t="shared" si="823"/>
        <v>0.51778656126482214</v>
      </c>
      <c r="CEQ5" s="1">
        <f t="shared" si="398"/>
        <v>7.766798418972332E-4</v>
      </c>
      <c r="CER5" s="1">
        <f t="shared" si="399"/>
        <v>5.9371476329317536</v>
      </c>
      <c r="CES5" s="1"/>
      <c r="CET5" s="1"/>
      <c r="CEU5" s="1" t="s">
        <v>11</v>
      </c>
      <c r="CEV5" s="1" t="s">
        <v>210</v>
      </c>
      <c r="CEW5" s="1">
        <v>563</v>
      </c>
      <c r="CEX5" s="1">
        <v>4</v>
      </c>
      <c r="CEY5" s="1">
        <v>2.1999999999999999E-2</v>
      </c>
      <c r="CEZ5" s="1">
        <f t="shared" si="824"/>
        <v>7.9999999999999984E-3</v>
      </c>
      <c r="CFA5" s="1">
        <f t="shared" si="825"/>
        <v>0.32224448897795588</v>
      </c>
      <c r="CFB5" s="1">
        <f t="shared" si="400"/>
        <v>4.8336673346693383E-4</v>
      </c>
      <c r="CFC5" s="1">
        <f t="shared" si="401"/>
        <v>3.6949840882066844</v>
      </c>
      <c r="CFD5" s="1"/>
      <c r="CFE5" s="1"/>
      <c r="CFF5" s="1" t="s">
        <v>11</v>
      </c>
      <c r="CFG5" s="1" t="s">
        <v>211</v>
      </c>
      <c r="CFH5" s="1">
        <v>564</v>
      </c>
      <c r="CFI5" s="1">
        <v>4</v>
      </c>
      <c r="CFJ5" s="1">
        <v>2.3E-2</v>
      </c>
      <c r="CFK5" s="1">
        <f t="shared" si="826"/>
        <v>-9.0000000000000011E-3</v>
      </c>
      <c r="CFL5" s="1">
        <f t="shared" si="827"/>
        <v>-0.57835820895522383</v>
      </c>
      <c r="CFM5" s="1">
        <f t="shared" si="402"/>
        <v>-8.6753731343283571E-4</v>
      </c>
      <c r="CFN5" s="1">
        <f t="shared" si="403"/>
        <v>-6.6316863514133155</v>
      </c>
      <c r="CFO5" s="1"/>
      <c r="CFP5" s="1"/>
      <c r="CFQ5" s="1" t="s">
        <v>11</v>
      </c>
      <c r="CFR5" s="1" t="s">
        <v>212</v>
      </c>
      <c r="CFS5" s="1">
        <v>571</v>
      </c>
      <c r="CFT5" s="1">
        <v>4</v>
      </c>
      <c r="CFU5" s="1">
        <v>2.5000000000000001E-2</v>
      </c>
      <c r="CFV5" s="1">
        <f t="shared" si="828"/>
        <v>-5.9999999999999984E-3</v>
      </c>
      <c r="CFW5" s="1">
        <f t="shared" si="829"/>
        <v>-0.5864661654135338</v>
      </c>
      <c r="CFX5" s="1">
        <f t="shared" si="404"/>
        <v>-8.7969924812030074E-4</v>
      </c>
      <c r="CFY5" s="1">
        <f t="shared" si="405"/>
        <v>-6.7246554203222875</v>
      </c>
      <c r="CFZ5" s="1"/>
      <c r="CGA5" s="1"/>
      <c r="CGB5" s="1" t="s">
        <v>11</v>
      </c>
      <c r="CGC5" s="1" t="s">
        <v>213</v>
      </c>
      <c r="CGD5" s="1">
        <v>577</v>
      </c>
      <c r="CGE5" s="1">
        <v>4</v>
      </c>
      <c r="CGF5" s="1">
        <v>2.5999999999999999E-2</v>
      </c>
      <c r="CGG5" s="1">
        <f t="shared" si="830"/>
        <v>-5.000000000000001E-3</v>
      </c>
      <c r="CGH5" s="1">
        <f t="shared" si="831"/>
        <v>-0.73684210526315785</v>
      </c>
      <c r="CGI5" s="1">
        <f t="shared" si="406"/>
        <v>-1.1052631578947368E-3</v>
      </c>
      <c r="CGJ5" s="1">
        <f t="shared" si="407"/>
        <v>-8.4489260409177458</v>
      </c>
      <c r="CGK5" s="1"/>
      <c r="CGL5" s="1"/>
      <c r="CGM5" s="1" t="s">
        <v>11</v>
      </c>
      <c r="CGN5" s="1" t="s">
        <v>214</v>
      </c>
      <c r="CGO5" s="1">
        <v>578</v>
      </c>
      <c r="CGP5" s="1">
        <v>4</v>
      </c>
      <c r="CGQ5" s="1">
        <v>8.0000000000000002E-3</v>
      </c>
      <c r="CGR5" s="1">
        <f t="shared" si="832"/>
        <v>-9.0000000000000011E-3</v>
      </c>
      <c r="CGS5" s="1">
        <f t="shared" si="833"/>
        <v>-1.2046332046332047</v>
      </c>
      <c r="CGT5" s="1">
        <f t="shared" si="408"/>
        <v>-1.8069498069498071E-3</v>
      </c>
      <c r="CGU5" s="1">
        <f t="shared" si="409"/>
        <v>-13.812805728229565</v>
      </c>
      <c r="CGV5" s="1"/>
      <c r="CGW5" s="1"/>
      <c r="CGX5" s="1" t="s">
        <v>11</v>
      </c>
      <c r="CGY5" s="1" t="s">
        <v>215</v>
      </c>
      <c r="CGZ5" s="1">
        <v>592</v>
      </c>
      <c r="CHA5" s="1">
        <v>4</v>
      </c>
      <c r="CHB5" s="1">
        <v>2.8000000000000001E-2</v>
      </c>
      <c r="CHC5" s="1">
        <f t="shared" si="834"/>
        <v>2.0000000000000018E-3</v>
      </c>
      <c r="CHD5" s="1">
        <f t="shared" si="835"/>
        <v>-0.99233716475095779</v>
      </c>
      <c r="CHE5" s="1">
        <f t="shared" si="410"/>
        <v>-1.4885057471264367E-3</v>
      </c>
      <c r="CHF5" s="1">
        <f t="shared" si="411"/>
        <v>-11.378534495718727</v>
      </c>
      <c r="CHG5" s="1"/>
      <c r="CHH5" s="1"/>
      <c r="CHI5" s="1" t="s">
        <v>11</v>
      </c>
      <c r="CHJ5" s="1" t="s">
        <v>216</v>
      </c>
      <c r="CHK5" s="1">
        <v>593</v>
      </c>
      <c r="CHL5" s="1">
        <v>4</v>
      </c>
      <c r="CHM5" s="1">
        <v>2.5000000000000001E-2</v>
      </c>
      <c r="CHN5" s="1">
        <f t="shared" si="836"/>
        <v>2.0000000000000018E-3</v>
      </c>
      <c r="CHO5" s="1">
        <f t="shared" si="837"/>
        <v>-0.23137254901960783</v>
      </c>
      <c r="CHP5" s="1">
        <f t="shared" si="412"/>
        <v>-3.4705882352941173E-4</v>
      </c>
      <c r="CHQ5" s="1">
        <f t="shared" si="413"/>
        <v>-2.6530101097671688</v>
      </c>
      <c r="CHR5" s="1"/>
      <c r="CHS5" s="1"/>
      <c r="CHT5" s="1" t="s">
        <v>11</v>
      </c>
      <c r="CHU5" s="1" t="s">
        <v>217</v>
      </c>
      <c r="CHV5" s="1">
        <v>607</v>
      </c>
      <c r="CHW5" s="1">
        <v>4</v>
      </c>
      <c r="CHX5" s="1">
        <v>2.9000000000000001E-2</v>
      </c>
      <c r="CHY5" s="1">
        <f t="shared" si="838"/>
        <v>8.0000000000000002E-3</v>
      </c>
      <c r="CHZ5" s="1">
        <f t="shared" si="839"/>
        <v>0.12403100775193801</v>
      </c>
      <c r="CIA5" s="1">
        <f t="shared" si="414"/>
        <v>1.8604651162790702E-4</v>
      </c>
      <c r="CIB5" s="1">
        <f t="shared" si="415"/>
        <v>1.4221891010182699</v>
      </c>
      <c r="CIC5" s="1"/>
      <c r="CID5" s="1"/>
      <c r="CIE5" s="1" t="s">
        <v>11</v>
      </c>
      <c r="CIF5" s="1" t="s">
        <v>218</v>
      </c>
      <c r="CIG5" s="1">
        <v>608</v>
      </c>
      <c r="CIH5" s="1">
        <v>4</v>
      </c>
      <c r="CII5" s="1">
        <v>3.1E-2</v>
      </c>
      <c r="CIJ5" s="1">
        <f t="shared" si="840"/>
        <v>4.0000000000000001E-3</v>
      </c>
      <c r="CIK5" s="1">
        <f t="shared" si="841"/>
        <v>-0.61960784313725503</v>
      </c>
      <c r="CIL5" s="1">
        <f t="shared" si="416"/>
        <v>-9.294117647058826E-4</v>
      </c>
      <c r="CIM5" s="1">
        <f t="shared" si="417"/>
        <v>-7.1046711414103871</v>
      </c>
      <c r="CIN5" s="1"/>
      <c r="CIO5" s="1"/>
      <c r="CIP5" s="1" t="s">
        <v>11</v>
      </c>
      <c r="CIQ5" s="1" t="s">
        <v>219</v>
      </c>
      <c r="CIR5" s="1">
        <v>621</v>
      </c>
      <c r="CIS5" s="1">
        <v>4</v>
      </c>
      <c r="CIT5" s="1">
        <v>2.7E-2</v>
      </c>
      <c r="CIU5" s="1">
        <f t="shared" si="842"/>
        <v>-2.9999999999999992E-3</v>
      </c>
      <c r="CIV5" s="1">
        <f t="shared" si="843"/>
        <v>-1.8928571428571426</v>
      </c>
      <c r="CIW5" s="1">
        <f t="shared" si="418"/>
        <v>-2.8392857142857139E-3</v>
      </c>
      <c r="CIX5" s="1">
        <f t="shared" si="419"/>
        <v>-21.704256436745329</v>
      </c>
      <c r="CIY5" s="1"/>
      <c r="CIZ5" s="1"/>
      <c r="CJA5" s="1" t="s">
        <v>11</v>
      </c>
      <c r="CJB5" s="1" t="s">
        <v>220</v>
      </c>
      <c r="CJC5" s="1">
        <v>622</v>
      </c>
      <c r="CJD5" s="1">
        <v>4</v>
      </c>
      <c r="CJE5" s="1">
        <v>1.4999999999999999E-2</v>
      </c>
      <c r="CJF5" s="1">
        <f t="shared" si="844"/>
        <v>6.0000000000000001E-3</v>
      </c>
      <c r="CJG5" s="1">
        <f t="shared" si="845"/>
        <v>-0.22261484098939929</v>
      </c>
      <c r="CJH5" s="1">
        <f t="shared" si="420"/>
        <v>-3.3392226148409897E-4</v>
      </c>
      <c r="CJI5" s="1">
        <f t="shared" si="421"/>
        <v>-2.5525907296765631</v>
      </c>
      <c r="CJJ5" s="1"/>
      <c r="CJK5" s="1"/>
      <c r="CJL5" s="1" t="s">
        <v>11</v>
      </c>
      <c r="CJM5" s="1" t="s">
        <v>221</v>
      </c>
      <c r="CJN5" s="1">
        <v>635</v>
      </c>
      <c r="CJO5" s="1">
        <v>4</v>
      </c>
      <c r="CJP5" s="1">
        <v>1.7000000000000001E-2</v>
      </c>
      <c r="CJQ5" s="1">
        <f t="shared" si="846"/>
        <v>5.000000000000001E-3</v>
      </c>
      <c r="CJR5" s="1">
        <f t="shared" si="847"/>
        <v>-0.56737588652482274</v>
      </c>
      <c r="CJS5" s="1">
        <f t="shared" si="422"/>
        <v>-8.5106382978723414E-4</v>
      </c>
      <c r="CJT5" s="1">
        <f t="shared" si="423"/>
        <v>-6.5057586535942127</v>
      </c>
      <c r="CJU5" s="1"/>
      <c r="CJV5" s="1"/>
      <c r="CJW5" s="1" t="s">
        <v>11</v>
      </c>
      <c r="CJX5" s="1" t="s">
        <v>222</v>
      </c>
      <c r="CJY5" s="1">
        <v>636</v>
      </c>
      <c r="CJZ5" s="1">
        <v>4</v>
      </c>
      <c r="CKA5" s="1">
        <v>2.1999999999999999E-2</v>
      </c>
      <c r="CKB5" s="1">
        <f t="shared" si="848"/>
        <v>1.9999999999999983E-3</v>
      </c>
      <c r="CKC5" s="1">
        <f t="shared" si="849"/>
        <v>-0.82685512367491176</v>
      </c>
      <c r="CKD5" s="1">
        <f t="shared" si="424"/>
        <v>-1.2402826855123677E-3</v>
      </c>
      <c r="CKE5" s="1">
        <f t="shared" si="425"/>
        <v>-9.481051281655807</v>
      </c>
      <c r="CKF5" s="1"/>
      <c r="CKG5" s="1"/>
      <c r="CKH5" s="1" t="s">
        <v>11</v>
      </c>
      <c r="CKI5" s="1" t="s">
        <v>223</v>
      </c>
      <c r="CKJ5" s="1">
        <v>649</v>
      </c>
      <c r="CKK5" s="1">
        <v>4</v>
      </c>
      <c r="CKL5" s="1">
        <v>2.1999999999999999E-2</v>
      </c>
      <c r="CKM5" s="1">
        <f t="shared" si="850"/>
        <v>-2.0000000000000018E-3</v>
      </c>
      <c r="CKN5" s="1">
        <f t="shared" si="851"/>
        <v>-1.0494699646643111</v>
      </c>
      <c r="CKO5" s="1">
        <f t="shared" si="426"/>
        <v>-1.5742049469964668E-3</v>
      </c>
      <c r="CKP5" s="1">
        <f t="shared" si="427"/>
        <v>-12.03364201133237</v>
      </c>
      <c r="CKQ5" s="1"/>
      <c r="CKR5" s="1"/>
      <c r="CKS5" s="1" t="s">
        <v>11</v>
      </c>
      <c r="CKT5" s="1" t="s">
        <v>224</v>
      </c>
      <c r="CKU5" s="1">
        <v>650</v>
      </c>
      <c r="CKV5" s="1">
        <v>4</v>
      </c>
      <c r="CKW5" s="1">
        <v>0.02</v>
      </c>
      <c r="CKX5" s="1">
        <f t="shared" si="852"/>
        <v>2.9999999999999992E-3</v>
      </c>
      <c r="CKY5" s="1">
        <f t="shared" si="853"/>
        <v>-0.49824561403508771</v>
      </c>
      <c r="CKZ5" s="1">
        <f t="shared" si="428"/>
        <v>-7.4736842105263155E-4</v>
      </c>
      <c r="CLA5" s="1">
        <f t="shared" si="429"/>
        <v>-5.713083322906285</v>
      </c>
      <c r="CLB5" s="1"/>
      <c r="CLC5" s="1"/>
      <c r="CLD5" s="1" t="s">
        <v>11</v>
      </c>
      <c r="CLE5" s="1" t="s">
        <v>225</v>
      </c>
      <c r="CLF5" s="1">
        <v>663</v>
      </c>
      <c r="CLG5" s="1">
        <v>4</v>
      </c>
      <c r="CLH5" s="1">
        <v>2.7E-2</v>
      </c>
      <c r="CLI5" s="1">
        <f t="shared" si="854"/>
        <v>5.000000000000001E-3</v>
      </c>
      <c r="CLJ5" s="1">
        <f t="shared" si="855"/>
        <v>-0.41522491349480972</v>
      </c>
      <c r="CLK5" s="1">
        <f t="shared" si="430"/>
        <v>-6.228373702422146E-4</v>
      </c>
      <c r="CLL5" s="1">
        <f t="shared" si="431"/>
        <v>-4.7611347932013013</v>
      </c>
      <c r="CLM5" s="1"/>
      <c r="CLN5" s="1"/>
      <c r="CLO5" s="1"/>
      <c r="CLP5" s="1"/>
      <c r="CLQ5" s="1"/>
      <c r="CLR5" s="1"/>
      <c r="CLS5" s="1"/>
      <c r="CLT5" s="1"/>
      <c r="CLU5" s="1"/>
      <c r="CLV5" s="1"/>
      <c r="CLW5" s="1"/>
      <c r="CLX5" s="1"/>
      <c r="CLY5" s="1"/>
      <c r="CLZ5" s="1"/>
      <c r="CMA5" s="1"/>
      <c r="CMB5" s="1"/>
      <c r="CMC5" s="1"/>
      <c r="CMD5" s="1"/>
      <c r="CME5" s="1"/>
      <c r="CMF5" s="1"/>
      <c r="CMG5" s="1"/>
      <c r="CMH5" s="1"/>
      <c r="CMI5" s="1"/>
      <c r="CMJ5" s="1"/>
      <c r="CMK5" s="1"/>
      <c r="CML5" s="1"/>
      <c r="CMM5" s="1"/>
      <c r="CMN5" s="1"/>
      <c r="CMO5" s="1"/>
      <c r="CMP5" s="1"/>
      <c r="CMQ5" s="1"/>
      <c r="CMR5" s="1"/>
      <c r="CMS5" s="1"/>
      <c r="CMT5" s="1"/>
      <c r="CMU5" s="1"/>
      <c r="CMV5" s="1"/>
      <c r="CMW5" s="1"/>
      <c r="CMX5" s="1"/>
      <c r="CMY5" s="1"/>
      <c r="CMZ5" s="1"/>
    </row>
    <row r="6" spans="1:2392" x14ac:dyDescent="0.3">
      <c r="A6" s="1" t="s">
        <v>11</v>
      </c>
      <c r="B6" s="1" t="s">
        <v>12</v>
      </c>
      <c r="C6" s="1">
        <v>1</v>
      </c>
      <c r="D6" s="1">
        <v>5</v>
      </c>
      <c r="E6" s="1">
        <v>8.9999999999999993E-3</v>
      </c>
      <c r="F6" s="1">
        <f t="shared" si="432"/>
        <v>1.0999999999999999E-2</v>
      </c>
      <c r="G6" s="1">
        <f t="shared" si="433"/>
        <v>0.74237288135593227</v>
      </c>
      <c r="H6" s="1">
        <f t="shared" si="434"/>
        <v>1.1135593220338983E-3</v>
      </c>
      <c r="I6" s="1">
        <f t="shared" si="435"/>
        <v>8.5123441298447311</v>
      </c>
      <c r="J6" s="1"/>
      <c r="K6" s="1"/>
      <c r="L6" s="1" t="s">
        <v>11</v>
      </c>
      <c r="M6" s="1" t="s">
        <v>13</v>
      </c>
      <c r="N6" s="1">
        <v>2</v>
      </c>
      <c r="O6" s="1">
        <v>5</v>
      </c>
      <c r="P6" s="1">
        <v>3.5999999999999997E-2</v>
      </c>
      <c r="Q6" s="1">
        <f t="shared" si="436"/>
        <v>3.7999999999999999E-2</v>
      </c>
      <c r="R6" s="1">
        <f t="shared" si="437"/>
        <v>1.6779661016949154</v>
      </c>
      <c r="S6" s="1">
        <f t="shared" si="0"/>
        <v>2.5169491525423734E-3</v>
      </c>
      <c r="T6" s="1">
        <f t="shared" si="1"/>
        <v>19.240229882525767</v>
      </c>
      <c r="U6" s="1"/>
      <c r="V6" s="1"/>
      <c r="W6" s="1" t="s">
        <v>11</v>
      </c>
      <c r="X6" s="1" t="s">
        <v>14</v>
      </c>
      <c r="Y6" s="1">
        <v>3</v>
      </c>
      <c r="Z6" s="1">
        <v>5</v>
      </c>
      <c r="AA6" s="1">
        <v>0.13700000000000001</v>
      </c>
      <c r="AB6" s="1">
        <f t="shared" si="2"/>
        <v>0.13600000000000001</v>
      </c>
      <c r="AC6" s="1">
        <f t="shared" si="438"/>
        <v>4.9932203389830514</v>
      </c>
      <c r="AD6" s="1">
        <f t="shared" si="3"/>
        <v>7.489830508474577E-3</v>
      </c>
      <c r="AE6" s="1">
        <f t="shared" si="4"/>
        <v>57.254259832243335</v>
      </c>
      <c r="AF6" s="1"/>
      <c r="AG6" s="1"/>
      <c r="AH6" s="1" t="s">
        <v>11</v>
      </c>
      <c r="AI6" s="1" t="s">
        <v>15</v>
      </c>
      <c r="AJ6" s="1">
        <v>4</v>
      </c>
      <c r="AK6" s="1">
        <v>5</v>
      </c>
      <c r="AL6" s="1">
        <v>0.16900000000000001</v>
      </c>
      <c r="AM6" s="1">
        <f t="shared" si="439"/>
        <v>0.161</v>
      </c>
      <c r="AN6" s="1">
        <f t="shared" si="440"/>
        <v>5.795918367346939</v>
      </c>
      <c r="AO6" s="1">
        <f t="shared" si="5"/>
        <v>8.693877551020409E-3</v>
      </c>
      <c r="AP6" s="1">
        <f t="shared" si="6"/>
        <v>66.458316205236386</v>
      </c>
      <c r="AQ6" s="1"/>
      <c r="AR6" s="1"/>
      <c r="AS6" s="1" t="s">
        <v>11</v>
      </c>
      <c r="AT6" s="1" t="s">
        <v>16</v>
      </c>
      <c r="AU6" s="1">
        <v>8</v>
      </c>
      <c r="AV6" s="1">
        <v>5</v>
      </c>
      <c r="AW6" s="1">
        <v>0.17499999999999999</v>
      </c>
      <c r="AX6" s="1">
        <f t="shared" si="441"/>
        <v>0.16699999999999998</v>
      </c>
      <c r="AY6" s="1">
        <f t="shared" si="442"/>
        <v>6.030716723549487</v>
      </c>
      <c r="AZ6" s="1">
        <f t="shared" si="7"/>
        <v>9.046075085324231E-3</v>
      </c>
      <c r="BA6" s="1">
        <f t="shared" si="8"/>
        <v>69.150607989208055</v>
      </c>
      <c r="BB6" s="1"/>
      <c r="BC6" s="1"/>
      <c r="BD6" s="1" t="s">
        <v>11</v>
      </c>
      <c r="BE6" s="1" t="s">
        <v>17</v>
      </c>
      <c r="BF6" s="1">
        <v>9</v>
      </c>
      <c r="BG6" s="1">
        <v>5</v>
      </c>
      <c r="BH6" s="1">
        <v>0.17199999999999999</v>
      </c>
      <c r="BI6" s="1">
        <f t="shared" si="443"/>
        <v>0.16699999999999998</v>
      </c>
      <c r="BJ6" s="1">
        <f t="shared" si="444"/>
        <v>6.0170648464163818</v>
      </c>
      <c r="BK6" s="1">
        <f t="shared" si="9"/>
        <v>9.0255972696245725E-3</v>
      </c>
      <c r="BL6" s="1">
        <f t="shared" si="10"/>
        <v>68.99407011034171</v>
      </c>
      <c r="BM6" s="1"/>
      <c r="BN6" s="1"/>
      <c r="BO6" s="1" t="s">
        <v>11</v>
      </c>
      <c r="BP6" s="1" t="s">
        <v>18</v>
      </c>
      <c r="BQ6" s="1">
        <v>10</v>
      </c>
      <c r="BR6" s="1">
        <v>5</v>
      </c>
      <c r="BS6" s="1">
        <v>0.20399999999999999</v>
      </c>
      <c r="BT6" s="1">
        <f t="shared" si="445"/>
        <v>0.19499999999999998</v>
      </c>
      <c r="BU6" s="1">
        <f t="shared" si="446"/>
        <v>6.9112627986348123</v>
      </c>
      <c r="BV6" s="1">
        <f t="shared" si="11"/>
        <v>1.0366894197952219E-2</v>
      </c>
      <c r="BW6" s="1">
        <f t="shared" si="12"/>
        <v>79.247301176087348</v>
      </c>
      <c r="BX6" s="1"/>
      <c r="BY6" s="1"/>
      <c r="BZ6" s="1" t="s">
        <v>11</v>
      </c>
      <c r="CA6" s="1" t="s">
        <v>19</v>
      </c>
      <c r="CB6" s="1">
        <v>11</v>
      </c>
      <c r="CC6" s="1">
        <v>5</v>
      </c>
      <c r="CD6" s="1">
        <v>0.189</v>
      </c>
      <c r="CE6" s="1">
        <f t="shared" si="447"/>
        <v>0.184</v>
      </c>
      <c r="CF6" s="1">
        <f t="shared" si="448"/>
        <v>6.5773195876288657</v>
      </c>
      <c r="CG6" s="1">
        <f t="shared" si="13"/>
        <v>9.8659793814432992E-3</v>
      </c>
      <c r="CH6" s="1">
        <f t="shared" si="14"/>
        <v>75.418174865983005</v>
      </c>
      <c r="CI6" s="1"/>
      <c r="CJ6" s="1"/>
      <c r="CK6" s="1" t="s">
        <v>11</v>
      </c>
      <c r="CL6" s="1" t="s">
        <v>20</v>
      </c>
      <c r="CM6" s="1">
        <v>14</v>
      </c>
      <c r="CN6" s="1">
        <v>5</v>
      </c>
      <c r="CO6" s="1">
        <v>0.185</v>
      </c>
      <c r="CP6" s="1">
        <f t="shared" si="449"/>
        <v>0.17199999999999999</v>
      </c>
      <c r="CQ6" s="1">
        <f t="shared" si="450"/>
        <v>6.085910652920961</v>
      </c>
      <c r="CR6" s="1">
        <f t="shared" si="15"/>
        <v>9.1288659793814422E-3</v>
      </c>
      <c r="CS6" s="1">
        <f t="shared" si="16"/>
        <v>69.783483640363571</v>
      </c>
      <c r="CT6" s="1"/>
      <c r="CU6" s="1"/>
      <c r="CV6" s="1" t="s">
        <v>11</v>
      </c>
      <c r="CW6" s="1" t="s">
        <v>21</v>
      </c>
      <c r="CX6" s="1">
        <v>15</v>
      </c>
      <c r="CY6" s="1">
        <v>5</v>
      </c>
      <c r="CZ6" s="1">
        <v>4.3999999999999997E-2</v>
      </c>
      <c r="DA6" s="1">
        <f t="shared" si="451"/>
        <v>2.3999999999999997E-2</v>
      </c>
      <c r="DB6" s="1">
        <f t="shared" si="452"/>
        <v>1.0344827586206895</v>
      </c>
      <c r="DC6" s="1">
        <f t="shared" si="17"/>
        <v>1.5517241379310342E-3</v>
      </c>
      <c r="DD6" s="1">
        <f t="shared" si="18"/>
        <v>11.861792717544617</v>
      </c>
      <c r="DE6" s="1"/>
      <c r="DF6" s="1"/>
      <c r="DG6" s="1" t="s">
        <v>11</v>
      </c>
      <c r="DH6" s="1" t="s">
        <v>22</v>
      </c>
      <c r="DI6" s="1">
        <v>16</v>
      </c>
      <c r="DJ6" s="1">
        <v>5</v>
      </c>
      <c r="DK6" s="1">
        <v>5.1999999999999998E-2</v>
      </c>
      <c r="DL6" s="1">
        <f t="shared" si="453"/>
        <v>2.4999999999999998E-2</v>
      </c>
      <c r="DM6" s="1">
        <f t="shared" si="454"/>
        <v>0.96245733788395904</v>
      </c>
      <c r="DN6" s="1">
        <f t="shared" si="19"/>
        <v>1.4436860068259385E-3</v>
      </c>
      <c r="DO6" s="1">
        <f t="shared" si="20"/>
        <v>11.035920460077348</v>
      </c>
      <c r="DP6" s="1"/>
      <c r="DQ6" s="1"/>
      <c r="DR6" s="1" t="s">
        <v>11</v>
      </c>
      <c r="DS6" s="1" t="s">
        <v>23</v>
      </c>
      <c r="DT6" s="1">
        <v>17</v>
      </c>
      <c r="DU6" s="1">
        <v>5</v>
      </c>
      <c r="DV6" s="1">
        <v>6.0999999999999999E-2</v>
      </c>
      <c r="DW6" s="1">
        <f t="shared" si="455"/>
        <v>3.4000000000000002E-2</v>
      </c>
      <c r="DX6" s="1">
        <f t="shared" si="456"/>
        <v>1.1986301369863015</v>
      </c>
      <c r="DY6" s="1">
        <f t="shared" si="21"/>
        <v>1.7979452054794523E-3</v>
      </c>
      <c r="DZ6" s="1">
        <f t="shared" si="22"/>
        <v>13.743972155602499</v>
      </c>
      <c r="EA6" s="1"/>
      <c r="EB6" s="1"/>
      <c r="EC6" s="1" t="s">
        <v>11</v>
      </c>
      <c r="ED6" s="1" t="s">
        <v>24</v>
      </c>
      <c r="EE6" s="1">
        <v>18</v>
      </c>
      <c r="EF6" s="1">
        <v>5</v>
      </c>
      <c r="EG6" s="1">
        <v>0.06</v>
      </c>
      <c r="EH6" s="1">
        <f t="shared" si="457"/>
        <v>3.4000000000000002E-2</v>
      </c>
      <c r="EI6" s="1">
        <f t="shared" si="458"/>
        <v>1.3333333333333333</v>
      </c>
      <c r="EJ6" s="1">
        <f t="shared" si="23"/>
        <v>2E-3</v>
      </c>
      <c r="EK6" s="1">
        <f t="shared" si="24"/>
        <v>15.288532835946398</v>
      </c>
      <c r="EL6" s="1"/>
      <c r="EM6" s="1"/>
      <c r="EN6" s="1" t="s">
        <v>11</v>
      </c>
      <c r="EO6" s="1" t="s">
        <v>25</v>
      </c>
      <c r="EP6" s="1">
        <v>21</v>
      </c>
      <c r="EQ6" s="1">
        <v>5</v>
      </c>
      <c r="ER6" s="1">
        <v>6.8000000000000005E-2</v>
      </c>
      <c r="ES6" s="1">
        <f t="shared" si="459"/>
        <v>3.7000000000000005E-2</v>
      </c>
      <c r="ET6" s="1">
        <f t="shared" si="460"/>
        <v>1.3561643835616439</v>
      </c>
      <c r="EU6" s="1">
        <f t="shared" si="25"/>
        <v>2.0342465753424659E-3</v>
      </c>
      <c r="EV6" s="1">
        <f t="shared" si="26"/>
        <v>15.550322781767399</v>
      </c>
      <c r="EW6" s="1"/>
      <c r="EX6" s="1"/>
      <c r="EY6" s="1" t="s">
        <v>11</v>
      </c>
      <c r="EZ6" s="1" t="s">
        <v>26</v>
      </c>
      <c r="FA6" s="1">
        <v>22</v>
      </c>
      <c r="FB6" s="1">
        <v>5</v>
      </c>
      <c r="FC6" s="1">
        <v>8.5000000000000006E-2</v>
      </c>
      <c r="FD6" s="1">
        <f t="shared" si="461"/>
        <v>5.4000000000000006E-2</v>
      </c>
      <c r="FE6" s="1">
        <f t="shared" si="462"/>
        <v>1.8703071672354952</v>
      </c>
      <c r="FF6" s="1">
        <f t="shared" si="27"/>
        <v>2.8054607508532429E-3</v>
      </c>
      <c r="FG6" s="1">
        <f t="shared" si="28"/>
        <v>21.445689404689322</v>
      </c>
      <c r="FH6" s="1"/>
      <c r="FI6" s="1"/>
      <c r="FJ6" s="1" t="s">
        <v>11</v>
      </c>
      <c r="FK6" s="1" t="s">
        <v>27</v>
      </c>
      <c r="FL6" s="1">
        <v>23</v>
      </c>
      <c r="FM6" s="1">
        <v>5</v>
      </c>
      <c r="FN6" s="1">
        <v>8.5000000000000006E-2</v>
      </c>
      <c r="FO6" s="1">
        <f t="shared" si="463"/>
        <v>5.5000000000000007E-2</v>
      </c>
      <c r="FP6" s="1">
        <f t="shared" si="464"/>
        <v>2.2755102040816331</v>
      </c>
      <c r="FQ6" s="1">
        <f t="shared" si="29"/>
        <v>3.4132653061224498E-3</v>
      </c>
      <c r="FR6" s="1">
        <f t="shared" si="30"/>
        <v>26.091909355224853</v>
      </c>
      <c r="FS6" s="1"/>
      <c r="FT6" s="1"/>
      <c r="FU6" s="1" t="s">
        <v>11</v>
      </c>
      <c r="FV6" s="1" t="s">
        <v>28</v>
      </c>
      <c r="FW6" s="1">
        <v>24</v>
      </c>
      <c r="FX6" s="1">
        <v>5</v>
      </c>
      <c r="FY6" s="1">
        <v>8.8999999999999996E-2</v>
      </c>
      <c r="FZ6" s="1">
        <f t="shared" si="465"/>
        <v>5.7999999999999996E-2</v>
      </c>
      <c r="GA6" s="1">
        <f t="shared" si="466"/>
        <v>1.9486301369863013</v>
      </c>
      <c r="GB6" s="1">
        <f t="shared" si="31"/>
        <v>2.9229452054794522E-3</v>
      </c>
      <c r="GC6" s="1">
        <f t="shared" si="32"/>
        <v>22.343771875822348</v>
      </c>
      <c r="GD6" s="1"/>
      <c r="GE6" s="1"/>
      <c r="GF6" s="1" t="s">
        <v>11</v>
      </c>
      <c r="GG6" s="1" t="s">
        <v>29</v>
      </c>
      <c r="GH6" s="1">
        <v>25</v>
      </c>
      <c r="GI6" s="1">
        <v>5</v>
      </c>
      <c r="GJ6" s="1">
        <v>9.2999999999999999E-2</v>
      </c>
      <c r="GK6" s="1">
        <f t="shared" si="467"/>
        <v>6.2E-2</v>
      </c>
      <c r="GL6" s="1">
        <f t="shared" si="468"/>
        <v>2.2525597269624575</v>
      </c>
      <c r="GM6" s="1">
        <f t="shared" si="33"/>
        <v>3.3788395904436864E-3</v>
      </c>
      <c r="GN6" s="1">
        <f t="shared" si="34"/>
        <v>25.82875001294699</v>
      </c>
      <c r="GO6" s="1"/>
      <c r="GP6" s="1"/>
      <c r="GQ6" s="1" t="s">
        <v>11</v>
      </c>
      <c r="GR6" s="1" t="s">
        <v>30</v>
      </c>
      <c r="GS6" s="1">
        <v>28</v>
      </c>
      <c r="GT6" s="1">
        <v>5</v>
      </c>
      <c r="GU6" s="1">
        <v>0.112</v>
      </c>
      <c r="GV6" s="1">
        <f t="shared" si="469"/>
        <v>8.3000000000000004E-2</v>
      </c>
      <c r="GW6" s="1">
        <f t="shared" si="470"/>
        <v>2.8275862068965516</v>
      </c>
      <c r="GX6" s="1">
        <f t="shared" si="35"/>
        <v>4.2413793103448271E-3</v>
      </c>
      <c r="GY6" s="1">
        <f t="shared" si="36"/>
        <v>32.422233427955291</v>
      </c>
      <c r="GZ6" s="1"/>
      <c r="HA6" s="1"/>
      <c r="HB6" s="1" t="s">
        <v>11</v>
      </c>
      <c r="HC6" s="1" t="s">
        <v>31</v>
      </c>
      <c r="HD6" s="1">
        <v>29</v>
      </c>
      <c r="HE6" s="1">
        <v>5</v>
      </c>
      <c r="HF6" s="1">
        <v>4.2999999999999997E-2</v>
      </c>
      <c r="HG6" s="1">
        <f t="shared" si="471"/>
        <v>-9.0000000000000011E-3</v>
      </c>
      <c r="HH6" s="1">
        <f t="shared" si="472"/>
        <v>-3.6912751677852358E-2</v>
      </c>
      <c r="HI6" s="1">
        <f t="shared" si="37"/>
        <v>-5.536912751677854E-5</v>
      </c>
      <c r="HJ6" s="1">
        <f t="shared" si="38"/>
        <v>-0.42325636206898598</v>
      </c>
      <c r="HK6" s="1"/>
      <c r="HL6" s="1"/>
      <c r="HM6" s="1" t="s">
        <v>11</v>
      </c>
      <c r="HN6" s="1" t="s">
        <v>32</v>
      </c>
      <c r="HO6" s="1">
        <v>30</v>
      </c>
      <c r="HP6" s="1">
        <v>5</v>
      </c>
      <c r="HQ6" s="1">
        <v>4.8000000000000001E-2</v>
      </c>
      <c r="HR6" s="1">
        <f t="shared" si="473"/>
        <v>-3.9999999999999966E-3</v>
      </c>
      <c r="HS6" s="1">
        <f t="shared" si="474"/>
        <v>8.4175084175084278E-2</v>
      </c>
      <c r="HT6" s="1">
        <f t="shared" si="39"/>
        <v>1.2626262626262643E-4</v>
      </c>
      <c r="HU6" s="1">
        <f t="shared" si="40"/>
        <v>0.9651851537844961</v>
      </c>
      <c r="HV6" s="1"/>
      <c r="HW6" s="1"/>
      <c r="HX6" s="1" t="s">
        <v>11</v>
      </c>
      <c r="HY6" s="1" t="s">
        <v>33</v>
      </c>
      <c r="HZ6" s="1">
        <v>31</v>
      </c>
      <c r="IA6" s="1">
        <v>5</v>
      </c>
      <c r="IB6" s="1">
        <v>5.6000000000000001E-2</v>
      </c>
      <c r="IC6" s="1">
        <f t="shared" si="475"/>
        <v>1.0000000000000009E-3</v>
      </c>
      <c r="ID6" s="1">
        <f t="shared" si="476"/>
        <v>0.23648648648648651</v>
      </c>
      <c r="IE6" s="1">
        <f t="shared" si="41"/>
        <v>3.5472972972972979E-4</v>
      </c>
      <c r="IF6" s="1">
        <f t="shared" si="42"/>
        <v>2.7116485604296825</v>
      </c>
      <c r="IG6" s="1"/>
      <c r="IH6" s="1"/>
      <c r="II6" s="1" t="s">
        <v>11</v>
      </c>
      <c r="IJ6" s="1" t="s">
        <v>34</v>
      </c>
      <c r="IK6" s="1">
        <v>32</v>
      </c>
      <c r="IL6" s="1">
        <v>5</v>
      </c>
      <c r="IM6" s="1">
        <v>7.8E-2</v>
      </c>
      <c r="IN6" s="1">
        <f t="shared" si="477"/>
        <v>2.3E-2</v>
      </c>
      <c r="IO6" s="1">
        <f t="shared" si="478"/>
        <v>0.93265993265993263</v>
      </c>
      <c r="IP6" s="1">
        <f t="shared" si="43"/>
        <v>1.398989898989899E-3</v>
      </c>
      <c r="IQ6" s="1">
        <f t="shared" si="44"/>
        <v>10.694251503932202</v>
      </c>
      <c r="IR6" s="1"/>
      <c r="IS6" s="1"/>
      <c r="IT6" s="1" t="s">
        <v>11</v>
      </c>
      <c r="IU6" s="1" t="s">
        <v>35</v>
      </c>
      <c r="IV6" s="1">
        <v>35</v>
      </c>
      <c r="IW6" s="1">
        <v>5</v>
      </c>
      <c r="IX6" s="1">
        <v>6.9000000000000006E-2</v>
      </c>
      <c r="IY6" s="1">
        <f t="shared" si="479"/>
        <v>1.4000000000000005E-2</v>
      </c>
      <c r="IZ6" s="1">
        <f t="shared" si="480"/>
        <v>0.69798657718120827</v>
      </c>
      <c r="JA6" s="1">
        <f t="shared" si="45"/>
        <v>1.0469798657718125E-3</v>
      </c>
      <c r="JB6" s="1">
        <f t="shared" si="46"/>
        <v>8.0033930282135533</v>
      </c>
      <c r="JC6" s="1"/>
      <c r="JD6" s="1"/>
      <c r="JE6" s="1" t="s">
        <v>11</v>
      </c>
      <c r="JF6" s="3" t="s">
        <v>36</v>
      </c>
      <c r="JG6" s="3">
        <v>36</v>
      </c>
      <c r="JH6" s="1">
        <v>5</v>
      </c>
      <c r="JI6" s="1">
        <v>0.107</v>
      </c>
      <c r="JJ6" s="1">
        <f t="shared" si="481"/>
        <v>4.9999999999999996E-2</v>
      </c>
      <c r="JK6" s="1">
        <f t="shared" si="482"/>
        <v>1.9565217391304346</v>
      </c>
      <c r="JL6" s="1">
        <f t="shared" si="47"/>
        <v>2.934782608695652E-3</v>
      </c>
      <c r="JM6" s="1">
        <f t="shared" si="48"/>
        <v>22.434260139703952</v>
      </c>
      <c r="JN6" s="1"/>
      <c r="JO6" s="1"/>
      <c r="JP6" s="1" t="s">
        <v>11</v>
      </c>
      <c r="JQ6" s="1" t="s">
        <v>37</v>
      </c>
      <c r="JR6" s="1">
        <v>37</v>
      </c>
      <c r="JS6" s="1">
        <v>5</v>
      </c>
      <c r="JT6" s="1">
        <v>8.4000000000000005E-2</v>
      </c>
      <c r="JU6" s="1">
        <f t="shared" si="483"/>
        <v>2.6000000000000002E-2</v>
      </c>
      <c r="JV6" s="1">
        <f t="shared" si="484"/>
        <v>1.1204013377926423</v>
      </c>
      <c r="JW6" s="1">
        <f t="shared" si="49"/>
        <v>1.6806020066889634E-3</v>
      </c>
      <c r="JX6" s="1">
        <f t="shared" si="50"/>
        <v>12.846969481710813</v>
      </c>
      <c r="JY6" s="1"/>
      <c r="JZ6" s="1"/>
      <c r="KA6" s="1" t="s">
        <v>11</v>
      </c>
      <c r="KB6" s="1" t="s">
        <v>38</v>
      </c>
      <c r="KC6" s="1">
        <v>38</v>
      </c>
      <c r="KD6" s="1">
        <v>5</v>
      </c>
      <c r="KE6" s="1">
        <v>9.4E-2</v>
      </c>
      <c r="KF6" s="1">
        <f t="shared" si="485"/>
        <v>3.3000000000000002E-2</v>
      </c>
      <c r="KG6" s="1">
        <f t="shared" si="486"/>
        <v>1.2374581939799334</v>
      </c>
      <c r="KH6" s="1">
        <f t="shared" si="51"/>
        <v>1.8561872909699001E-3</v>
      </c>
      <c r="KI6" s="1">
        <f t="shared" si="52"/>
        <v>14.189190173829854</v>
      </c>
      <c r="KJ6" s="1"/>
      <c r="KK6" s="1"/>
      <c r="KL6" s="1" t="s">
        <v>11</v>
      </c>
      <c r="KM6" s="1" t="s">
        <v>39</v>
      </c>
      <c r="KN6" s="1">
        <v>39</v>
      </c>
      <c r="KO6" s="1">
        <v>5</v>
      </c>
      <c r="KP6" s="1">
        <v>0.13500000000000001</v>
      </c>
      <c r="KQ6" s="1">
        <f t="shared" si="487"/>
        <v>7.2000000000000008E-2</v>
      </c>
      <c r="KR6" s="1">
        <f t="shared" si="488"/>
        <v>2.5838926174496648</v>
      </c>
      <c r="KS6" s="1">
        <f t="shared" si="53"/>
        <v>3.8758389261744973E-3</v>
      </c>
      <c r="KT6" s="1">
        <f t="shared" si="54"/>
        <v>29.627945344829016</v>
      </c>
      <c r="KU6" s="1"/>
      <c r="KV6" s="1"/>
      <c r="KW6" s="1" t="s">
        <v>11</v>
      </c>
      <c r="KX6" s="1" t="s">
        <v>40</v>
      </c>
      <c r="KY6" s="1">
        <v>42</v>
      </c>
      <c r="KZ6" s="1">
        <v>5</v>
      </c>
      <c r="LA6" s="1">
        <v>9.2999999999999999E-2</v>
      </c>
      <c r="LB6" s="1">
        <f t="shared" si="489"/>
        <v>2.7999999999999997E-2</v>
      </c>
      <c r="LC6" s="1">
        <f t="shared" si="490"/>
        <v>1.2718120805369126</v>
      </c>
      <c r="LD6" s="1">
        <f t="shared" si="55"/>
        <v>1.9077181208053691E-3</v>
      </c>
      <c r="LE6" s="1">
        <f t="shared" si="56"/>
        <v>14.583105565831421</v>
      </c>
      <c r="LF6" s="1"/>
      <c r="LG6" s="1"/>
      <c r="LH6" s="1" t="s">
        <v>11</v>
      </c>
      <c r="LI6" s="1" t="s">
        <v>41</v>
      </c>
      <c r="LJ6" s="1">
        <v>43</v>
      </c>
      <c r="LK6" s="1">
        <v>5</v>
      </c>
      <c r="LL6" s="1">
        <v>4.2999999999999997E-2</v>
      </c>
      <c r="LM6" s="1">
        <f t="shared" si="491"/>
        <v>5.9999999999999984E-3</v>
      </c>
      <c r="LN6" s="1">
        <f t="shared" si="492"/>
        <v>-0.42229729729729731</v>
      </c>
      <c r="LO6" s="1">
        <f t="shared" si="57"/>
        <v>-6.3344594594594598E-4</v>
      </c>
      <c r="LP6" s="1">
        <f t="shared" si="58"/>
        <v>-4.842229572195861</v>
      </c>
      <c r="LQ6" s="1"/>
      <c r="LR6" s="1"/>
      <c r="LS6" s="1" t="s">
        <v>11</v>
      </c>
      <c r="LT6" s="1" t="s">
        <v>42</v>
      </c>
      <c r="LU6" s="1">
        <v>44</v>
      </c>
      <c r="LV6" s="1">
        <v>5</v>
      </c>
      <c r="LW6" s="1">
        <v>5.7000000000000002E-2</v>
      </c>
      <c r="LX6" s="1">
        <f t="shared" si="493"/>
        <v>1.4000000000000005E-2</v>
      </c>
      <c r="LY6" s="1">
        <f t="shared" si="494"/>
        <v>-1.0747330960854091</v>
      </c>
      <c r="LZ6" s="1">
        <f t="shared" si="59"/>
        <v>-1.6120996441281138E-3</v>
      </c>
      <c r="MA6" s="1">
        <f t="shared" si="60"/>
        <v>-12.323319172035085</v>
      </c>
      <c r="MB6" s="1"/>
      <c r="MC6" s="1"/>
      <c r="MD6" s="1" t="s">
        <v>11</v>
      </c>
      <c r="ME6" s="1" t="s">
        <v>43</v>
      </c>
      <c r="MF6" s="1">
        <v>46</v>
      </c>
      <c r="MG6" s="1">
        <v>5</v>
      </c>
      <c r="MH6" s="1">
        <v>7.0000000000000007E-2</v>
      </c>
      <c r="MI6" s="1">
        <f t="shared" si="495"/>
        <v>1.8000000000000009E-2</v>
      </c>
      <c r="MJ6" s="1">
        <f t="shared" si="496"/>
        <v>-0.13220338983050814</v>
      </c>
      <c r="MK6" s="1">
        <f t="shared" si="61"/>
        <v>-1.9830508474576221E-4</v>
      </c>
      <c r="ML6" s="1">
        <f t="shared" si="62"/>
        <v>-1.5158968998353595</v>
      </c>
      <c r="MM6" s="1"/>
      <c r="MN6" s="1"/>
      <c r="MO6" s="1" t="s">
        <v>11</v>
      </c>
      <c r="MP6" s="1" t="s">
        <v>44</v>
      </c>
      <c r="MQ6" s="1">
        <v>52</v>
      </c>
      <c r="MR6" s="1">
        <v>5</v>
      </c>
      <c r="MS6" s="1">
        <v>7.0999999999999994E-2</v>
      </c>
      <c r="MT6" s="1">
        <f t="shared" si="497"/>
        <v>7.9999999999999932E-3</v>
      </c>
      <c r="MU6" s="1">
        <f t="shared" si="498"/>
        <v>-0.26936026936026958</v>
      </c>
      <c r="MV6" s="1">
        <f t="shared" si="63"/>
        <v>-4.0404040404040437E-4</v>
      </c>
      <c r="MW6" s="1">
        <f t="shared" si="64"/>
        <v>-3.088592492110386</v>
      </c>
      <c r="MX6" s="1"/>
      <c r="MY6" s="1"/>
      <c r="MZ6" s="1" t="s">
        <v>11</v>
      </c>
      <c r="NA6" s="1" t="s">
        <v>45</v>
      </c>
      <c r="NB6" s="1">
        <v>53</v>
      </c>
      <c r="NC6" s="1">
        <v>5</v>
      </c>
      <c r="ND6" s="1">
        <v>7.3999999999999996E-2</v>
      </c>
      <c r="NE6" s="1">
        <f t="shared" si="499"/>
        <v>-1.9000000000000003E-2</v>
      </c>
      <c r="NF6" s="1">
        <f t="shared" si="500"/>
        <v>-1.3344594594594597</v>
      </c>
      <c r="NG6" s="1">
        <f t="shared" si="65"/>
        <v>-2.0016891891891896E-3</v>
      </c>
      <c r="NH6" s="1">
        <f t="shared" si="66"/>
        <v>-15.301445448138923</v>
      </c>
      <c r="NI6" s="1"/>
      <c r="NJ6" s="1"/>
      <c r="NK6" s="1" t="s">
        <v>11</v>
      </c>
      <c r="NL6" s="1" t="s">
        <v>46</v>
      </c>
      <c r="NM6" s="1">
        <v>56</v>
      </c>
      <c r="NN6" s="1">
        <v>5</v>
      </c>
      <c r="NO6" s="1">
        <v>9.0999999999999998E-2</v>
      </c>
      <c r="NP6" s="1">
        <f t="shared" si="501"/>
        <v>-1.0000000000000009E-3</v>
      </c>
      <c r="NQ6" s="1">
        <f t="shared" si="502"/>
        <v>-0.6745762711864407</v>
      </c>
      <c r="NR6" s="1">
        <f t="shared" si="67"/>
        <v>-1.0118644067796611E-3</v>
      </c>
      <c r="NS6" s="1">
        <f t="shared" si="68"/>
        <v>-7.7349611042881357</v>
      </c>
      <c r="NT6" s="1"/>
      <c r="NU6" s="1"/>
      <c r="NV6" s="1" t="s">
        <v>11</v>
      </c>
      <c r="NW6" s="1" t="s">
        <v>47</v>
      </c>
      <c r="NX6" s="1">
        <v>57</v>
      </c>
      <c r="NY6" s="1">
        <v>5</v>
      </c>
      <c r="NZ6" s="1">
        <v>-6.0000000000000001E-3</v>
      </c>
      <c r="OA6" s="1">
        <f t="shared" si="503"/>
        <v>6.0000000000000001E-3</v>
      </c>
      <c r="OB6" s="1">
        <f t="shared" si="504"/>
        <v>0.92282958199356924</v>
      </c>
      <c r="OC6" s="1">
        <f t="shared" si="69"/>
        <v>1.3842443729903538E-3</v>
      </c>
      <c r="OD6" s="1">
        <f t="shared" si="70"/>
        <v>10.581532774718529</v>
      </c>
      <c r="OE6" s="1"/>
      <c r="OF6" s="1"/>
      <c r="OG6" s="1" t="s">
        <v>11</v>
      </c>
      <c r="OH6" s="1" t="s">
        <v>48</v>
      </c>
      <c r="OI6" s="1">
        <v>58</v>
      </c>
      <c r="OJ6" s="1">
        <v>5</v>
      </c>
      <c r="OK6" s="1">
        <v>-3.0000000000000001E-3</v>
      </c>
      <c r="OL6" s="1">
        <f t="shared" si="505"/>
        <v>9.0000000000000011E-3</v>
      </c>
      <c r="OM6" s="1">
        <f t="shared" si="506"/>
        <v>1.0161290322580645</v>
      </c>
      <c r="ON6" s="1">
        <f t="shared" si="71"/>
        <v>1.5241935483870969E-3</v>
      </c>
      <c r="OO6" s="1">
        <f t="shared" si="72"/>
        <v>11.651341556426893</v>
      </c>
      <c r="OP6" s="1"/>
      <c r="OQ6" s="1"/>
      <c r="OR6" s="1" t="s">
        <v>11</v>
      </c>
      <c r="OS6" s="1" t="s">
        <v>49</v>
      </c>
      <c r="OT6" s="1">
        <v>59</v>
      </c>
      <c r="OU6" s="1">
        <v>5</v>
      </c>
      <c r="OV6" s="1">
        <v>-3.0000000000000001E-3</v>
      </c>
      <c r="OW6" s="1">
        <f t="shared" si="507"/>
        <v>9.0000000000000011E-3</v>
      </c>
      <c r="OX6" s="1">
        <f t="shared" si="508"/>
        <v>1.0870967741935484</v>
      </c>
      <c r="OY6" s="1">
        <f t="shared" si="73"/>
        <v>1.6306451612903227E-3</v>
      </c>
      <c r="OZ6" s="1">
        <f t="shared" si="74"/>
        <v>12.465086046082105</v>
      </c>
      <c r="PA6" s="1"/>
      <c r="PB6" s="1"/>
      <c r="PC6" s="1" t="s">
        <v>11</v>
      </c>
      <c r="PD6" s="1" t="s">
        <v>50</v>
      </c>
      <c r="PE6" s="1">
        <v>60</v>
      </c>
      <c r="PF6" s="1">
        <v>5</v>
      </c>
      <c r="PG6" s="1">
        <v>3.0000000000000001E-3</v>
      </c>
      <c r="PH6" s="1">
        <f t="shared" si="509"/>
        <v>1.4999999999999999E-2</v>
      </c>
      <c r="PI6" s="1">
        <f t="shared" si="510"/>
        <v>1.3258064516129031</v>
      </c>
      <c r="PJ6" s="1">
        <f t="shared" si="75"/>
        <v>1.9887096774193545E-3</v>
      </c>
      <c r="PK6" s="1">
        <f t="shared" si="76"/>
        <v>15.202226602195084</v>
      </c>
      <c r="PL6" s="1"/>
      <c r="PM6" s="1"/>
      <c r="PN6" s="1" t="s">
        <v>11</v>
      </c>
      <c r="PO6" s="1" t="s">
        <v>51</v>
      </c>
      <c r="PP6" s="1">
        <v>63</v>
      </c>
      <c r="PQ6" s="1">
        <v>5</v>
      </c>
      <c r="PR6" s="1">
        <v>4.0000000000000001E-3</v>
      </c>
      <c r="PS6" s="1">
        <f t="shared" si="511"/>
        <v>1.8000000000000002E-2</v>
      </c>
      <c r="PT6" s="1">
        <f t="shared" si="512"/>
        <v>1.4336569579288028</v>
      </c>
      <c r="PU6" s="1">
        <f t="shared" si="77"/>
        <v>2.1504854368932041E-3</v>
      </c>
      <c r="PV6" s="1">
        <f t="shared" si="78"/>
        <v>16.438883607583143</v>
      </c>
      <c r="PW6" s="1"/>
      <c r="PX6" s="1"/>
      <c r="PY6" s="1" t="s">
        <v>11</v>
      </c>
      <c r="PZ6" s="1" t="s">
        <v>52</v>
      </c>
      <c r="QA6" s="1">
        <v>64</v>
      </c>
      <c r="QB6" s="1">
        <v>5</v>
      </c>
      <c r="QC6" s="1">
        <v>8.9999999999999993E-3</v>
      </c>
      <c r="QD6" s="1">
        <f t="shared" si="513"/>
        <v>9.9999999999999985E-3</v>
      </c>
      <c r="QE6" s="1">
        <f t="shared" si="514"/>
        <v>1.1516129032258062</v>
      </c>
      <c r="QF6" s="1">
        <f t="shared" si="79"/>
        <v>1.7274193548387094E-3</v>
      </c>
      <c r="QG6" s="1">
        <f t="shared" si="80"/>
        <v>13.204853763950476</v>
      </c>
      <c r="QH6" s="1"/>
      <c r="QI6" s="1"/>
      <c r="QJ6" s="1" t="s">
        <v>11</v>
      </c>
      <c r="QK6" s="1" t="s">
        <v>53</v>
      </c>
      <c r="QL6" s="1">
        <v>65</v>
      </c>
      <c r="QM6" s="1">
        <v>5</v>
      </c>
      <c r="QN6" s="1">
        <v>1.2E-2</v>
      </c>
      <c r="QO6" s="1">
        <f t="shared" si="515"/>
        <v>1.4E-2</v>
      </c>
      <c r="QP6" s="1">
        <f t="shared" si="516"/>
        <v>1.2718446601941749</v>
      </c>
      <c r="QQ6" s="1">
        <f t="shared" si="81"/>
        <v>1.9077669902912624E-3</v>
      </c>
      <c r="QR6" s="1">
        <f t="shared" si="82"/>
        <v>14.5834791372013</v>
      </c>
      <c r="QS6" s="1"/>
      <c r="QT6" s="1"/>
      <c r="QU6" s="1" t="s">
        <v>11</v>
      </c>
      <c r="QV6" s="1" t="s">
        <v>54</v>
      </c>
      <c r="QW6" s="1">
        <v>66</v>
      </c>
      <c r="QX6" s="1">
        <v>5</v>
      </c>
      <c r="QY6" s="1">
        <v>1.4999999999999999E-2</v>
      </c>
      <c r="QZ6" s="1">
        <f t="shared" si="517"/>
        <v>1.3999999999999999E-2</v>
      </c>
      <c r="RA6" s="1">
        <f t="shared" si="518"/>
        <v>1.3493589743589745</v>
      </c>
      <c r="RB6" s="1">
        <f t="shared" si="83"/>
        <v>2.0240384615384617E-3</v>
      </c>
      <c r="RC6" s="1">
        <f t="shared" si="84"/>
        <v>15.472289240224601</v>
      </c>
      <c r="RD6" s="1"/>
      <c r="RE6" s="1"/>
      <c r="RF6" s="1" t="s">
        <v>11</v>
      </c>
      <c r="RG6" s="1" t="s">
        <v>55</v>
      </c>
      <c r="RH6" s="1">
        <v>67</v>
      </c>
      <c r="RI6" s="1">
        <v>5</v>
      </c>
      <c r="RJ6" s="1">
        <v>1.2E-2</v>
      </c>
      <c r="RK6" s="1">
        <f t="shared" si="519"/>
        <v>1.3000000000000001E-2</v>
      </c>
      <c r="RL6" s="1">
        <f t="shared" si="520"/>
        <v>1.3012820512820513</v>
      </c>
      <c r="RM6" s="1">
        <f t="shared" si="85"/>
        <v>1.951923076923077E-3</v>
      </c>
      <c r="RN6" s="1">
        <f t="shared" si="86"/>
        <v>14.921020027389995</v>
      </c>
      <c r="RO6" s="1"/>
      <c r="RP6" s="1"/>
      <c r="RQ6" s="1" t="s">
        <v>11</v>
      </c>
      <c r="RR6" s="1" t="s">
        <v>56</v>
      </c>
      <c r="RS6" s="1">
        <v>70</v>
      </c>
      <c r="RT6" s="1">
        <v>5</v>
      </c>
      <c r="RU6" s="1">
        <v>0.02</v>
      </c>
      <c r="RV6" s="1">
        <f t="shared" si="521"/>
        <v>1.4E-2</v>
      </c>
      <c r="RW6" s="1">
        <f t="shared" si="522"/>
        <v>1.3044871794871795</v>
      </c>
      <c r="RX6" s="1">
        <f t="shared" si="87"/>
        <v>1.9567307692307692E-3</v>
      </c>
      <c r="RY6" s="1">
        <f t="shared" si="88"/>
        <v>14.957771308245635</v>
      </c>
      <c r="RZ6" s="1"/>
      <c r="SA6" s="1"/>
      <c r="SB6" s="2" t="s">
        <v>11</v>
      </c>
      <c r="SC6" s="1" t="s">
        <v>57</v>
      </c>
      <c r="SD6" s="1">
        <v>71</v>
      </c>
      <c r="SE6" s="2">
        <v>5</v>
      </c>
      <c r="SF6" s="1">
        <v>1.4999999999999999E-2</v>
      </c>
      <c r="SG6" s="1">
        <f t="shared" si="523"/>
        <v>1.0999999999999999E-2</v>
      </c>
      <c r="SH6" s="1">
        <f t="shared" si="524"/>
        <v>1.1301369863013699</v>
      </c>
      <c r="SI6" s="1">
        <f t="shared" si="89"/>
        <v>1.6952054794520549E-3</v>
      </c>
      <c r="SJ6" s="1">
        <f t="shared" si="90"/>
        <v>12.958602318139498</v>
      </c>
      <c r="SK6" s="1"/>
      <c r="SL6" s="1"/>
      <c r="SM6" s="2" t="s">
        <v>11</v>
      </c>
      <c r="SN6" s="1" t="s">
        <v>58</v>
      </c>
      <c r="SO6" s="1">
        <v>72</v>
      </c>
      <c r="SP6" s="2">
        <v>5</v>
      </c>
      <c r="SQ6" s="1">
        <v>1.2999999999999999E-2</v>
      </c>
      <c r="SR6" s="1">
        <f t="shared" si="525"/>
        <v>6.9999999999999993E-3</v>
      </c>
      <c r="SS6" s="1">
        <f t="shared" si="526"/>
        <v>0.91752577319587625</v>
      </c>
      <c r="ST6" s="1">
        <f t="shared" si="91"/>
        <v>1.3762886597938145E-3</v>
      </c>
      <c r="SU6" s="1">
        <f t="shared" si="92"/>
        <v>10.520717183499197</v>
      </c>
      <c r="SV6" s="1"/>
      <c r="SW6" s="1"/>
      <c r="SX6" s="2" t="s">
        <v>11</v>
      </c>
      <c r="SY6" s="1" t="s">
        <v>59</v>
      </c>
      <c r="SZ6" s="1">
        <v>73</v>
      </c>
      <c r="TA6" s="2">
        <v>5</v>
      </c>
      <c r="TB6" s="1">
        <v>1.4999999999999999E-2</v>
      </c>
      <c r="TC6" s="1">
        <f t="shared" si="527"/>
        <v>8.9999999999999993E-3</v>
      </c>
      <c r="TD6" s="1">
        <f t="shared" si="528"/>
        <v>0.92413793103448261</v>
      </c>
      <c r="TE6" s="1">
        <f t="shared" si="93"/>
        <v>1.386206896551724E-3</v>
      </c>
      <c r="TF6" s="1">
        <f t="shared" si="94"/>
        <v>10.596534827673192</v>
      </c>
      <c r="TG6" s="1"/>
      <c r="TH6" s="1"/>
      <c r="TI6" s="2" t="s">
        <v>11</v>
      </c>
      <c r="TJ6" s="1" t="s">
        <v>60</v>
      </c>
      <c r="TK6" s="1">
        <v>74</v>
      </c>
      <c r="TL6" s="2">
        <v>5</v>
      </c>
      <c r="TM6" s="1">
        <v>0.02</v>
      </c>
      <c r="TN6" s="1">
        <f t="shared" si="529"/>
        <v>1.4E-2</v>
      </c>
      <c r="TO6" s="1">
        <f t="shared" si="530"/>
        <v>1.0996563573883162</v>
      </c>
      <c r="TP6" s="1">
        <f t="shared" si="95"/>
        <v>1.6494845360824743E-3</v>
      </c>
      <c r="TQ6" s="1">
        <f t="shared" si="96"/>
        <v>12.60909924614136</v>
      </c>
      <c r="TR6" s="1"/>
      <c r="TS6" s="1"/>
      <c r="TT6" s="2" t="s">
        <v>11</v>
      </c>
      <c r="TU6" s="1" t="s">
        <v>61</v>
      </c>
      <c r="TV6" s="1">
        <v>77</v>
      </c>
      <c r="TW6" s="2">
        <v>5</v>
      </c>
      <c r="TX6" s="1">
        <v>2.9000000000000001E-2</v>
      </c>
      <c r="TY6" s="1">
        <f t="shared" si="531"/>
        <v>2.0000000000000004E-2</v>
      </c>
      <c r="TZ6" s="1">
        <f t="shared" si="532"/>
        <v>1.2783505154639176</v>
      </c>
      <c r="UA6" s="1">
        <f t="shared" si="97"/>
        <v>1.9175257731958765E-3</v>
      </c>
      <c r="UB6" s="1">
        <f t="shared" si="98"/>
        <v>14.658077873639332</v>
      </c>
      <c r="UC6" s="1"/>
      <c r="UD6" s="1"/>
      <c r="UE6" s="2" t="s">
        <v>11</v>
      </c>
      <c r="UF6" s="1" t="s">
        <v>62</v>
      </c>
      <c r="UG6" s="1">
        <v>78</v>
      </c>
      <c r="UH6" s="2">
        <v>5</v>
      </c>
      <c r="UI6" s="1">
        <v>2.9000000000000001E-2</v>
      </c>
      <c r="UJ6" s="1">
        <f t="shared" si="99"/>
        <v>2.1000000000000001E-2</v>
      </c>
      <c r="UK6" s="1">
        <f t="shared" si="533"/>
        <v>0.88927335640138416</v>
      </c>
      <c r="UL6" s="1">
        <f t="shared" si="100"/>
        <v>1.3339100346020762E-3</v>
      </c>
      <c r="UM6" s="1">
        <f t="shared" si="101"/>
        <v>10.196763682106118</v>
      </c>
      <c r="UN6" s="1"/>
      <c r="UO6" s="1"/>
      <c r="UP6" s="2" t="s">
        <v>11</v>
      </c>
      <c r="UQ6" s="1" t="s">
        <v>63</v>
      </c>
      <c r="UR6" s="1">
        <v>79</v>
      </c>
      <c r="US6" s="2">
        <v>5</v>
      </c>
      <c r="UT6" s="1">
        <v>0.03</v>
      </c>
      <c r="UU6" s="1">
        <f t="shared" si="534"/>
        <v>2.0999999999999998E-2</v>
      </c>
      <c r="UV6" s="1">
        <f t="shared" si="535"/>
        <v>1.2965517241379307</v>
      </c>
      <c r="UW6" s="1">
        <f t="shared" si="102"/>
        <v>1.9448275862068961E-3</v>
      </c>
      <c r="UX6" s="1">
        <f t="shared" si="103"/>
        <v>14.866780205989253</v>
      </c>
      <c r="UY6" s="1"/>
      <c r="UZ6" s="1"/>
      <c r="VA6" s="2" t="s">
        <v>11</v>
      </c>
      <c r="VB6" s="1" t="s">
        <v>64</v>
      </c>
      <c r="VC6" s="1">
        <v>80</v>
      </c>
      <c r="VD6" s="2">
        <v>5</v>
      </c>
      <c r="VE6" s="1">
        <v>0.03</v>
      </c>
      <c r="VF6" s="1">
        <f t="shared" si="104"/>
        <v>1.9999999999999997E-2</v>
      </c>
      <c r="VG6" s="1">
        <f t="shared" si="536"/>
        <v>1.2344827586206895</v>
      </c>
      <c r="VH6" s="1">
        <f t="shared" si="105"/>
        <v>1.8517241379310341E-3</v>
      </c>
      <c r="VI6" s="1">
        <f t="shared" si="106"/>
        <v>14.155072642936576</v>
      </c>
      <c r="VJ6" s="1"/>
      <c r="VK6" s="1"/>
      <c r="VL6" s="2" t="s">
        <v>11</v>
      </c>
      <c r="VM6" s="1" t="s">
        <v>65</v>
      </c>
      <c r="VN6" s="1">
        <v>84</v>
      </c>
      <c r="VO6" s="2">
        <v>5</v>
      </c>
      <c r="VP6" s="1">
        <v>3.9E-2</v>
      </c>
      <c r="VQ6" s="1">
        <f t="shared" si="537"/>
        <v>2.7E-2</v>
      </c>
      <c r="VR6" s="1">
        <f t="shared" si="538"/>
        <v>1.4982817869415808</v>
      </c>
      <c r="VS6" s="1">
        <f t="shared" si="107"/>
        <v>2.2474226804123712E-3</v>
      </c>
      <c r="VT6" s="1">
        <f t="shared" si="108"/>
        <v>17.179897722867601</v>
      </c>
      <c r="VU6" s="1"/>
      <c r="VV6" s="1"/>
      <c r="VW6" s="2" t="s">
        <v>11</v>
      </c>
      <c r="VX6" s="1" t="s">
        <v>66</v>
      </c>
      <c r="VY6" s="1">
        <v>85</v>
      </c>
      <c r="VZ6" s="2">
        <v>5</v>
      </c>
      <c r="WA6" s="1">
        <v>0.01</v>
      </c>
      <c r="WB6" s="1">
        <f t="shared" si="539"/>
        <v>5.0000000000000001E-3</v>
      </c>
      <c r="WC6" s="1">
        <f t="shared" si="540"/>
        <v>0.40766550522648087</v>
      </c>
      <c r="WD6" s="1">
        <f t="shared" si="109"/>
        <v>6.1149825783972129E-4</v>
      </c>
      <c r="WE6" s="1">
        <f t="shared" si="110"/>
        <v>4.6744555970532975</v>
      </c>
      <c r="WF6" s="1"/>
      <c r="WG6" s="1"/>
      <c r="WH6" s="2" t="s">
        <v>11</v>
      </c>
      <c r="WI6" s="1" t="s">
        <v>67</v>
      </c>
      <c r="WJ6" s="1">
        <v>86</v>
      </c>
      <c r="WK6" s="2">
        <v>5</v>
      </c>
      <c r="WL6" s="1">
        <v>1.7999999999999999E-2</v>
      </c>
      <c r="WM6" s="1">
        <f t="shared" si="541"/>
        <v>9.9999999999999985E-3</v>
      </c>
      <c r="WN6" s="1">
        <f t="shared" si="542"/>
        <v>0.50347222222222221</v>
      </c>
      <c r="WO6" s="1">
        <f t="shared" si="111"/>
        <v>7.5520833333333332E-4</v>
      </c>
      <c r="WP6" s="1">
        <f t="shared" si="112"/>
        <v>5.7730137010735092</v>
      </c>
      <c r="WQ6" s="1"/>
      <c r="WR6" s="1"/>
      <c r="WS6" s="2" t="s">
        <v>11</v>
      </c>
      <c r="WT6" s="1" t="s">
        <v>68</v>
      </c>
      <c r="WU6" s="1">
        <v>87</v>
      </c>
      <c r="WV6" s="2">
        <v>5</v>
      </c>
      <c r="WW6" s="1">
        <v>1.9E-2</v>
      </c>
      <c r="WX6" s="1">
        <f t="shared" si="543"/>
        <v>1.2E-2</v>
      </c>
      <c r="WY6" s="1">
        <f t="shared" si="544"/>
        <v>0.55749128919860624</v>
      </c>
      <c r="WZ6" s="1">
        <f t="shared" si="113"/>
        <v>8.3623693379790941E-4</v>
      </c>
      <c r="XA6" s="1">
        <f t="shared" si="114"/>
        <v>6.3924179105002361</v>
      </c>
      <c r="XB6" s="1"/>
      <c r="XC6" s="1"/>
      <c r="XD6" s="2" t="s">
        <v>11</v>
      </c>
      <c r="XE6" s="1" t="s">
        <v>69</v>
      </c>
      <c r="XF6" s="1">
        <v>88</v>
      </c>
      <c r="XG6" s="2">
        <v>5</v>
      </c>
      <c r="XH6" s="1">
        <v>2.4E-2</v>
      </c>
      <c r="XI6" s="1">
        <f t="shared" si="545"/>
        <v>1.5000000000000001E-2</v>
      </c>
      <c r="XJ6" s="1">
        <f t="shared" si="546"/>
        <v>0.63888888888888895</v>
      </c>
      <c r="XK6" s="1">
        <f t="shared" si="115"/>
        <v>9.583333333333335E-4</v>
      </c>
      <c r="XL6" s="1">
        <f t="shared" si="116"/>
        <v>7.3257553172243171</v>
      </c>
      <c r="XM6" s="1"/>
      <c r="XN6" s="1"/>
      <c r="XO6" s="2" t="s">
        <v>11</v>
      </c>
      <c r="XP6" s="1" t="s">
        <v>70</v>
      </c>
      <c r="XQ6" s="1">
        <v>91</v>
      </c>
      <c r="XR6" s="2">
        <v>5</v>
      </c>
      <c r="XS6" s="1">
        <v>4.2000000000000003E-2</v>
      </c>
      <c r="XT6" s="1">
        <f t="shared" si="547"/>
        <v>3.1000000000000003E-2</v>
      </c>
      <c r="XU6" s="1">
        <f t="shared" si="548"/>
        <v>1.1937716262975779</v>
      </c>
      <c r="XV6" s="1">
        <f t="shared" si="117"/>
        <v>1.7906574394463669E-3</v>
      </c>
      <c r="XW6" s="1">
        <f t="shared" si="118"/>
        <v>13.68826253045374</v>
      </c>
      <c r="XX6" s="1"/>
      <c r="XY6" s="1"/>
      <c r="XZ6" s="2" t="s">
        <v>11</v>
      </c>
      <c r="YA6" s="1" t="s">
        <v>71</v>
      </c>
      <c r="YB6" s="1">
        <v>92</v>
      </c>
      <c r="YC6" s="2">
        <v>5</v>
      </c>
      <c r="YD6" s="1">
        <v>4.5999999999999999E-2</v>
      </c>
      <c r="YE6" s="1">
        <f t="shared" si="549"/>
        <v>3.5000000000000003E-2</v>
      </c>
      <c r="YF6" s="1">
        <f t="shared" si="550"/>
        <v>1.4570446735395191</v>
      </c>
      <c r="YG6" s="1">
        <f t="shared" si="119"/>
        <v>2.1855670103092784E-3</v>
      </c>
      <c r="YH6" s="1">
        <f t="shared" si="120"/>
        <v>16.707056501137302</v>
      </c>
      <c r="YI6" s="1"/>
      <c r="YJ6" s="1"/>
      <c r="YK6" s="2" t="s">
        <v>11</v>
      </c>
      <c r="YL6" s="1" t="s">
        <v>72</v>
      </c>
      <c r="YM6" s="1">
        <v>93</v>
      </c>
      <c r="YN6" s="2">
        <v>5</v>
      </c>
      <c r="YO6" s="1">
        <v>4.2000000000000003E-2</v>
      </c>
      <c r="YP6" s="1">
        <f t="shared" si="551"/>
        <v>3.1000000000000003E-2</v>
      </c>
      <c r="YQ6" s="1">
        <f t="shared" si="552"/>
        <v>1.2901023890784984</v>
      </c>
      <c r="YR6" s="1">
        <f t="shared" si="121"/>
        <v>1.9351535836177477E-3</v>
      </c>
      <c r="YS6" s="1">
        <f t="shared" si="122"/>
        <v>14.792829552869639</v>
      </c>
      <c r="YT6" s="1"/>
      <c r="YU6" s="1"/>
      <c r="YV6" s="2" t="s">
        <v>11</v>
      </c>
      <c r="YW6" s="1" t="s">
        <v>73</v>
      </c>
      <c r="YX6" s="1">
        <v>94</v>
      </c>
      <c r="YY6" s="2">
        <v>5</v>
      </c>
      <c r="YZ6" s="1">
        <v>5.0999999999999997E-2</v>
      </c>
      <c r="ZA6" s="1">
        <f t="shared" si="553"/>
        <v>3.7999999999999999E-2</v>
      </c>
      <c r="ZB6" s="1">
        <f t="shared" si="554"/>
        <v>1.489795918367347</v>
      </c>
      <c r="ZC6" s="1">
        <f t="shared" si="123"/>
        <v>2.2346938775510204E-3</v>
      </c>
      <c r="ZD6" s="1">
        <f t="shared" si="124"/>
        <v>17.082595362613578</v>
      </c>
      <c r="ZE6" s="1"/>
      <c r="ZF6" s="1"/>
      <c r="ZG6" s="2" t="s">
        <v>11</v>
      </c>
      <c r="ZH6" s="1" t="s">
        <v>74</v>
      </c>
      <c r="ZI6" s="1">
        <v>95</v>
      </c>
      <c r="ZJ6" s="2">
        <v>5</v>
      </c>
      <c r="ZK6" s="1">
        <v>4.4999999999999998E-2</v>
      </c>
      <c r="ZL6" s="1">
        <f t="shared" si="555"/>
        <v>3.2000000000000001E-2</v>
      </c>
      <c r="ZM6" s="1">
        <f t="shared" si="556"/>
        <v>1.306122448979592</v>
      </c>
      <c r="ZN6" s="1">
        <f t="shared" si="125"/>
        <v>1.9591836734693881E-3</v>
      </c>
      <c r="ZO6" s="1">
        <f t="shared" si="126"/>
        <v>14.976521961743412</v>
      </c>
      <c r="ZP6" s="1"/>
      <c r="ZQ6" s="1"/>
      <c r="ZR6" s="2" t="s">
        <v>11</v>
      </c>
      <c r="ZS6" s="1" t="s">
        <v>75</v>
      </c>
      <c r="ZT6" s="1">
        <v>99</v>
      </c>
      <c r="ZU6" s="2">
        <v>5</v>
      </c>
      <c r="ZV6" s="1">
        <v>4.3999999999999997E-2</v>
      </c>
      <c r="ZW6" s="1">
        <f t="shared" si="557"/>
        <v>2.8999999999999998E-2</v>
      </c>
      <c r="ZX6" s="1">
        <f t="shared" si="558"/>
        <v>1.0616438356164384</v>
      </c>
      <c r="ZY6" s="1">
        <f t="shared" si="127"/>
        <v>1.5924657534246577E-3</v>
      </c>
      <c r="ZZ6" s="1">
        <f t="shared" si="128"/>
        <v>12.1732324806765</v>
      </c>
      <c r="AAA6" s="1"/>
      <c r="AAB6" s="1"/>
      <c r="AAC6" s="2" t="s">
        <v>11</v>
      </c>
      <c r="AAD6" s="1" t="s">
        <v>76</v>
      </c>
      <c r="AAE6" s="1">
        <v>100</v>
      </c>
      <c r="AAF6" s="2">
        <v>5</v>
      </c>
      <c r="AAG6" s="1">
        <v>1.0999999999999999E-2</v>
      </c>
      <c r="AAH6" s="1">
        <f t="shared" si="559"/>
        <v>8.9999999999999993E-3</v>
      </c>
      <c r="AAI6" s="1">
        <f t="shared" si="560"/>
        <v>1.2103448275862068</v>
      </c>
      <c r="AAJ6" s="1">
        <f t="shared" si="129"/>
        <v>1.8155172413793102E-3</v>
      </c>
      <c r="AAK6" s="1">
        <f t="shared" si="130"/>
        <v>13.878297479527204</v>
      </c>
      <c r="AAL6" s="1"/>
      <c r="AAM6" s="1"/>
      <c r="AAN6" s="2" t="s">
        <v>11</v>
      </c>
      <c r="AAO6" s="1" t="s">
        <v>77</v>
      </c>
      <c r="AAP6" s="1">
        <v>101</v>
      </c>
      <c r="AAQ6" s="2">
        <v>5</v>
      </c>
      <c r="AAR6" s="1">
        <v>1.4999999999999999E-2</v>
      </c>
      <c r="AAS6" s="1">
        <f t="shared" si="561"/>
        <v>8.0000000000000002E-3</v>
      </c>
      <c r="AAT6" s="1">
        <f t="shared" si="562"/>
        <v>0.97577854671280284</v>
      </c>
      <c r="AAU6" s="1">
        <f t="shared" si="131"/>
        <v>1.4636678200692043E-3</v>
      </c>
      <c r="AAV6" s="1">
        <f t="shared" si="132"/>
        <v>11.188666764023056</v>
      </c>
      <c r="AAW6" s="1"/>
      <c r="AAX6" s="1"/>
      <c r="AAY6" s="2" t="s">
        <v>11</v>
      </c>
      <c r="AAZ6" s="1" t="s">
        <v>78</v>
      </c>
      <c r="ABA6" s="1">
        <v>102</v>
      </c>
      <c r="ABB6" s="2">
        <v>5</v>
      </c>
      <c r="ABC6" s="1">
        <v>1.4999999999999999E-2</v>
      </c>
      <c r="ABD6" s="1">
        <f t="shared" si="563"/>
        <v>8.0000000000000002E-3</v>
      </c>
      <c r="ABE6" s="1">
        <f t="shared" si="564"/>
        <v>1.0275862068965518</v>
      </c>
      <c r="ABF6" s="1">
        <f t="shared" si="133"/>
        <v>1.5413793103448278E-3</v>
      </c>
      <c r="ABG6" s="1">
        <f t="shared" si="134"/>
        <v>11.782714099427656</v>
      </c>
      <c r="ABH6" s="1"/>
      <c r="ABI6" s="1"/>
      <c r="ABJ6" s="2" t="s">
        <v>11</v>
      </c>
      <c r="ABK6" s="1" t="s">
        <v>79</v>
      </c>
      <c r="ABL6" s="1">
        <v>112</v>
      </c>
      <c r="ABM6" s="2">
        <v>5</v>
      </c>
      <c r="ABN6" s="1">
        <v>2.5999999999999999E-2</v>
      </c>
      <c r="ABO6" s="1">
        <f t="shared" si="565"/>
        <v>8.9999999999999976E-3</v>
      </c>
      <c r="ABP6" s="1">
        <f t="shared" si="566"/>
        <v>1.1564625850340138</v>
      </c>
      <c r="ABQ6" s="1">
        <f t="shared" si="135"/>
        <v>1.7346938775510206E-3</v>
      </c>
      <c r="ABR6" s="1">
        <f t="shared" si="136"/>
        <v>13.26046215362698</v>
      </c>
      <c r="ABS6" s="1"/>
      <c r="ABT6" s="1"/>
      <c r="ABU6" s="2" t="s">
        <v>11</v>
      </c>
      <c r="ABV6" s="1" t="s">
        <v>80</v>
      </c>
      <c r="ABW6" s="1">
        <v>113</v>
      </c>
      <c r="ABX6" s="2">
        <v>5</v>
      </c>
      <c r="ABY6" s="1">
        <v>1.4999999999999999E-2</v>
      </c>
      <c r="ABZ6" s="1">
        <f t="shared" si="567"/>
        <v>2E-3</v>
      </c>
      <c r="ACA6" s="1">
        <f t="shared" si="568"/>
        <v>-0.26785714285714285</v>
      </c>
      <c r="ACB6" s="1">
        <f t="shared" si="137"/>
        <v>-4.0178571428571428E-4</v>
      </c>
      <c r="ACC6" s="1">
        <f t="shared" si="138"/>
        <v>-3.0713570429356603</v>
      </c>
      <c r="ACD6" s="1"/>
      <c r="ACE6" s="1"/>
      <c r="ACF6" s="2" t="s">
        <v>11</v>
      </c>
      <c r="ACG6" s="1" t="s">
        <v>81</v>
      </c>
      <c r="ACH6" s="1">
        <v>114</v>
      </c>
      <c r="ACI6" s="2">
        <v>5</v>
      </c>
      <c r="ACJ6" s="1">
        <v>1.7999999999999999E-2</v>
      </c>
      <c r="ACK6" s="1">
        <f t="shared" si="569"/>
        <v>3.9999999999999983E-3</v>
      </c>
      <c r="ACL6" s="1">
        <f t="shared" si="570"/>
        <v>-0.27598566308243733</v>
      </c>
      <c r="ACM6" s="1">
        <f t="shared" si="139"/>
        <v>-4.1397849462365601E-4</v>
      </c>
      <c r="ACN6" s="1">
        <f t="shared" si="140"/>
        <v>-3.164561904214712</v>
      </c>
      <c r="ACO6" s="1"/>
      <c r="ACP6" s="1"/>
      <c r="ACQ6" s="2" t="s">
        <v>11</v>
      </c>
      <c r="ACR6" s="1" t="s">
        <v>82</v>
      </c>
      <c r="ACS6" s="1">
        <v>115</v>
      </c>
      <c r="ACT6" s="2">
        <v>5</v>
      </c>
      <c r="ACU6" s="1">
        <v>2.1999999999999999E-2</v>
      </c>
      <c r="ACV6" s="1">
        <f t="shared" si="571"/>
        <v>7.9999999999999984E-3</v>
      </c>
      <c r="ACW6" s="1">
        <f t="shared" si="572"/>
        <v>-8.1850533807829237E-2</v>
      </c>
      <c r="ACX6" s="1">
        <f t="shared" si="141"/>
        <v>-1.2277580071174386E-4</v>
      </c>
      <c r="ACY6" s="1">
        <f t="shared" si="142"/>
        <v>-0.93853093032055357</v>
      </c>
      <c r="ACZ6" s="1"/>
      <c r="ADA6" s="1"/>
      <c r="ADB6" s="2" t="s">
        <v>11</v>
      </c>
      <c r="ADC6" s="1" t="s">
        <v>83</v>
      </c>
      <c r="ADD6" s="1">
        <v>116</v>
      </c>
      <c r="ADE6" s="2">
        <v>5</v>
      </c>
      <c r="ADF6" s="1">
        <v>2.3E-2</v>
      </c>
      <c r="ADG6" s="1">
        <f t="shared" si="573"/>
        <v>6.9999999999999993E-3</v>
      </c>
      <c r="ADH6" s="1">
        <f t="shared" si="574"/>
        <v>-0.11743772241992885</v>
      </c>
      <c r="ADI6" s="1">
        <f t="shared" si="143"/>
        <v>-1.7615658362989329E-4</v>
      </c>
      <c r="ADJ6" s="1">
        <f t="shared" si="144"/>
        <v>-1.3465878565468805</v>
      </c>
      <c r="ADK6" s="1"/>
      <c r="ADL6" s="1"/>
      <c r="ADM6" s="2" t="s">
        <v>11</v>
      </c>
      <c r="ADN6" s="1" t="s">
        <v>84</v>
      </c>
      <c r="ADO6" s="1">
        <v>119</v>
      </c>
      <c r="ADP6" s="2">
        <v>5</v>
      </c>
      <c r="ADQ6" s="1">
        <v>2.7E-2</v>
      </c>
      <c r="ADR6" s="1">
        <f t="shared" si="575"/>
        <v>9.9999999999999985E-3</v>
      </c>
      <c r="ADS6" s="1">
        <f t="shared" si="576"/>
        <v>-0.5467625899280576</v>
      </c>
      <c r="ADT6" s="1">
        <f t="shared" si="145"/>
        <v>-8.2014388489208643E-4</v>
      </c>
      <c r="ADU6" s="1">
        <f t="shared" si="146"/>
        <v>-6.2693983571866534</v>
      </c>
      <c r="ADV6" s="1"/>
      <c r="ADW6" s="1"/>
      <c r="ADX6" s="2" t="s">
        <v>11</v>
      </c>
      <c r="ADY6" s="1" t="s">
        <v>85</v>
      </c>
      <c r="ADZ6" s="1">
        <v>120</v>
      </c>
      <c r="AEA6" s="2">
        <v>5</v>
      </c>
      <c r="AEB6" s="1">
        <v>2.8000000000000001E-2</v>
      </c>
      <c r="AEC6" s="1">
        <f t="shared" si="577"/>
        <v>1.0999999999999999E-2</v>
      </c>
      <c r="AED6" s="1">
        <f t="shared" si="578"/>
        <v>-0.53956834532374098</v>
      </c>
      <c r="AEE6" s="1">
        <f t="shared" si="147"/>
        <v>-8.0935251798561149E-4</v>
      </c>
      <c r="AEF6" s="1">
        <f t="shared" si="148"/>
        <v>-6.1869062735394591</v>
      </c>
      <c r="AEG6" s="1"/>
      <c r="AEH6" s="1"/>
      <c r="AEI6" s="2" t="s">
        <v>11</v>
      </c>
      <c r="AEJ6" s="1" t="s">
        <v>86</v>
      </c>
      <c r="AEK6" s="1">
        <v>121</v>
      </c>
      <c r="AEL6" s="2">
        <v>5</v>
      </c>
      <c r="AEM6" s="1">
        <v>3.2000000000000001E-2</v>
      </c>
      <c r="AEN6" s="1">
        <f t="shared" si="579"/>
        <v>1.4000000000000002E-2</v>
      </c>
      <c r="AEO6" s="1">
        <f t="shared" si="580"/>
        <v>-0.39208633093525169</v>
      </c>
      <c r="AEP6" s="1">
        <f t="shared" si="149"/>
        <v>-5.8812949640287752E-4</v>
      </c>
      <c r="AEQ6" s="1">
        <f t="shared" si="150"/>
        <v>-4.4958185587720063</v>
      </c>
      <c r="AER6" s="1"/>
      <c r="AES6" s="1"/>
      <c r="AET6" s="2" t="s">
        <v>11</v>
      </c>
      <c r="AEU6" s="1" t="s">
        <v>87</v>
      </c>
      <c r="AEV6" s="1">
        <v>122</v>
      </c>
      <c r="AEW6" s="2">
        <v>5</v>
      </c>
      <c r="AEX6" s="1">
        <v>3.5000000000000003E-2</v>
      </c>
      <c r="AEY6" s="1">
        <f t="shared" si="581"/>
        <v>1.8000000000000002E-2</v>
      </c>
      <c r="AEZ6" s="1">
        <f t="shared" si="582"/>
        <v>-0.29856115107913667</v>
      </c>
      <c r="AFA6" s="1">
        <f t="shared" si="151"/>
        <v>-4.4784172661870502E-4</v>
      </c>
      <c r="AFB6" s="1">
        <f t="shared" si="152"/>
        <v>-3.4234214713585009</v>
      </c>
      <c r="AFC6" s="1"/>
      <c r="AFD6" s="1"/>
      <c r="AFE6" s="2" t="s">
        <v>11</v>
      </c>
      <c r="AFF6" s="1" t="s">
        <v>88</v>
      </c>
      <c r="AFG6" s="1">
        <v>123</v>
      </c>
      <c r="AFH6" s="2">
        <v>5</v>
      </c>
      <c r="AFI6" s="1">
        <v>3.6999999999999998E-2</v>
      </c>
      <c r="AFJ6" s="1">
        <f t="shared" si="583"/>
        <v>1.9999999999999997E-2</v>
      </c>
      <c r="AFK6" s="1">
        <f t="shared" si="584"/>
        <v>-0.23021582733812962</v>
      </c>
      <c r="AFL6" s="1">
        <f t="shared" si="153"/>
        <v>-3.4532374100719443E-4</v>
      </c>
      <c r="AFM6" s="1">
        <f t="shared" si="154"/>
        <v>-2.6397466767101707</v>
      </c>
      <c r="AFN6" s="1"/>
      <c r="AFO6" s="1"/>
      <c r="AFP6" s="2" t="s">
        <v>11</v>
      </c>
      <c r="AFQ6" s="1" t="s">
        <v>89</v>
      </c>
      <c r="AFR6" s="1">
        <v>126</v>
      </c>
      <c r="AFS6" s="2">
        <v>5</v>
      </c>
      <c r="AFT6" s="1">
        <v>3.5999999999999997E-2</v>
      </c>
      <c r="AFU6" s="1">
        <f t="shared" si="585"/>
        <v>1.7999999999999999E-2</v>
      </c>
      <c r="AFV6" s="1">
        <f t="shared" si="586"/>
        <v>-0.1209964412811388</v>
      </c>
      <c r="AFW6" s="1">
        <f t="shared" si="155"/>
        <v>-1.8149466192170821E-4</v>
      </c>
      <c r="AFX6" s="1">
        <f t="shared" si="156"/>
        <v>-1.3873935491695131</v>
      </c>
      <c r="AFY6" s="1"/>
      <c r="AFZ6" s="1"/>
      <c r="AGA6" s="2" t="s">
        <v>11</v>
      </c>
      <c r="AGB6" s="1" t="s">
        <v>90</v>
      </c>
      <c r="AGC6" s="1">
        <v>127</v>
      </c>
      <c r="AGD6" s="2">
        <v>5</v>
      </c>
      <c r="AGE6" s="1">
        <v>2.7E-2</v>
      </c>
      <c r="AGF6" s="1">
        <f t="shared" si="587"/>
        <v>1.2E-2</v>
      </c>
      <c r="AGG6" s="1">
        <f t="shared" si="588"/>
        <v>0.64309764309764306</v>
      </c>
      <c r="AGH6" s="1">
        <f t="shared" si="157"/>
        <v>9.6464646464646463E-4</v>
      </c>
      <c r="AGI6" s="1">
        <f t="shared" si="158"/>
        <v>7.3740145749135406</v>
      </c>
      <c r="AGJ6" s="1"/>
      <c r="AGK6" s="1"/>
      <c r="AGL6" s="2" t="s">
        <v>11</v>
      </c>
      <c r="AGM6" s="1" t="s">
        <v>91</v>
      </c>
      <c r="AGN6" s="1">
        <v>128</v>
      </c>
      <c r="AGO6" s="2">
        <v>5</v>
      </c>
      <c r="AGP6" s="1">
        <v>2.3E-2</v>
      </c>
      <c r="AGQ6" s="1">
        <f t="shared" si="589"/>
        <v>8.0000000000000002E-3</v>
      </c>
      <c r="AGR6" s="1">
        <f t="shared" si="590"/>
        <v>0.54849498327759194</v>
      </c>
      <c r="AGS6" s="1">
        <f t="shared" si="159"/>
        <v>8.227424749163879E-4</v>
      </c>
      <c r="AGT6" s="1">
        <f t="shared" si="160"/>
        <v>6.2892626716435007</v>
      </c>
      <c r="AGU6" s="1"/>
      <c r="AGV6" s="1"/>
      <c r="AGW6" s="2" t="s">
        <v>11</v>
      </c>
      <c r="AGX6" s="1" t="s">
        <v>92</v>
      </c>
      <c r="AGY6" s="1">
        <v>129</v>
      </c>
      <c r="AGZ6" s="2">
        <v>5</v>
      </c>
      <c r="AHA6" s="1">
        <v>2.4E-2</v>
      </c>
      <c r="AHB6" s="1">
        <f t="shared" si="591"/>
        <v>0.01</v>
      </c>
      <c r="AHC6" s="1">
        <f t="shared" si="592"/>
        <v>0.71096345514950177</v>
      </c>
      <c r="AHD6" s="1">
        <f t="shared" si="161"/>
        <v>1.0664451827242527E-3</v>
      </c>
      <c r="AHE6" s="1">
        <f t="shared" si="162"/>
        <v>8.1521910969082967</v>
      </c>
      <c r="AHF6" s="1"/>
      <c r="AHG6" s="1"/>
      <c r="AHH6" s="2" t="s">
        <v>11</v>
      </c>
      <c r="AHI6" s="1" t="s">
        <v>93</v>
      </c>
      <c r="AHJ6" s="1">
        <v>130</v>
      </c>
      <c r="AHK6" s="2">
        <v>5</v>
      </c>
      <c r="AHL6" s="1">
        <v>2.9000000000000001E-2</v>
      </c>
      <c r="AHM6" s="1">
        <f t="shared" si="593"/>
        <v>1.5000000000000001E-2</v>
      </c>
      <c r="AHN6" s="1">
        <f t="shared" si="594"/>
        <v>0.86622073578595316</v>
      </c>
      <c r="AHO6" s="1">
        <f t="shared" si="163"/>
        <v>1.2993311036789297E-3</v>
      </c>
      <c r="AHP6" s="1">
        <f t="shared" si="164"/>
        <v>9.9324331216808961</v>
      </c>
      <c r="AHQ6" s="1"/>
      <c r="AHR6" s="1"/>
      <c r="AHS6" s="2" t="s">
        <v>11</v>
      </c>
      <c r="AHT6" s="1" t="s">
        <v>94</v>
      </c>
      <c r="AHU6" s="1">
        <v>133</v>
      </c>
      <c r="AHV6" s="2">
        <v>5</v>
      </c>
      <c r="AHW6" s="1">
        <v>2.8000000000000001E-2</v>
      </c>
      <c r="AHX6" s="1">
        <f t="shared" si="595"/>
        <v>1.2E-2</v>
      </c>
      <c r="AHY6" s="1">
        <f t="shared" si="596"/>
        <v>0.79401993355481737</v>
      </c>
      <c r="AHZ6" s="1">
        <f t="shared" si="165"/>
        <v>1.191029900332226E-3</v>
      </c>
      <c r="AIA6" s="1">
        <f t="shared" si="166"/>
        <v>9.104549869911601</v>
      </c>
      <c r="AIB6" s="1"/>
      <c r="AIC6" s="1"/>
      <c r="AID6" s="2" t="s">
        <v>11</v>
      </c>
      <c r="AIE6" s="1" t="s">
        <v>95</v>
      </c>
      <c r="AIF6" s="1">
        <v>134</v>
      </c>
      <c r="AIG6" s="2">
        <v>5</v>
      </c>
      <c r="AIH6" s="1">
        <v>2.7E-2</v>
      </c>
      <c r="AII6" s="1">
        <f t="shared" si="597"/>
        <v>9.9999999999999985E-3</v>
      </c>
      <c r="AIJ6" s="1">
        <f t="shared" si="598"/>
        <v>0.7142857142857143</v>
      </c>
      <c r="AIK6" s="1">
        <f t="shared" si="167"/>
        <v>1.0714285714285715E-3</v>
      </c>
      <c r="AIL6" s="1">
        <f t="shared" si="168"/>
        <v>8.1902854478284279</v>
      </c>
      <c r="AIM6" s="1"/>
      <c r="AIN6" s="1"/>
      <c r="AIO6" s="2" t="s">
        <v>11</v>
      </c>
      <c r="AIP6" s="1" t="s">
        <v>96</v>
      </c>
      <c r="AIQ6" s="1">
        <v>135</v>
      </c>
      <c r="AIR6" s="2">
        <v>5</v>
      </c>
      <c r="AIS6" s="1">
        <v>3.4000000000000002E-2</v>
      </c>
      <c r="AIT6" s="1">
        <f t="shared" si="599"/>
        <v>2.0000000000000004E-2</v>
      </c>
      <c r="AIU6" s="1">
        <f t="shared" si="600"/>
        <v>1.0960264900662253</v>
      </c>
      <c r="AIV6" s="1">
        <f t="shared" si="169"/>
        <v>1.6440397350993381E-3</v>
      </c>
      <c r="AIW6" s="1">
        <f t="shared" si="170"/>
        <v>12.567477736833425</v>
      </c>
      <c r="AIX6" s="1"/>
      <c r="AIY6" s="1"/>
      <c r="AIZ6" s="2" t="s">
        <v>11</v>
      </c>
      <c r="AJA6" s="1" t="s">
        <v>97</v>
      </c>
      <c r="AJB6" s="1">
        <v>136</v>
      </c>
      <c r="AJC6" s="2">
        <v>5</v>
      </c>
      <c r="AJD6" s="1">
        <v>3.2000000000000001E-2</v>
      </c>
      <c r="AJE6" s="1">
        <f t="shared" si="601"/>
        <v>1.6E-2</v>
      </c>
      <c r="AJF6" s="1">
        <f t="shared" si="602"/>
        <v>0.95364238410596025</v>
      </c>
      <c r="AJG6" s="1">
        <f t="shared" si="171"/>
        <v>1.4304635761589403E-3</v>
      </c>
      <c r="AJH6" s="1">
        <f t="shared" si="172"/>
        <v>10.934844677365636</v>
      </c>
      <c r="AJI6" s="1"/>
      <c r="AJJ6" s="1"/>
      <c r="AJK6" s="2" t="s">
        <v>11</v>
      </c>
      <c r="AJL6" s="1" t="s">
        <v>98</v>
      </c>
      <c r="AJM6" s="1">
        <v>140</v>
      </c>
      <c r="AJN6" s="2">
        <v>5</v>
      </c>
      <c r="AJO6" s="1">
        <v>3.5000000000000003E-2</v>
      </c>
      <c r="AJP6" s="1">
        <f t="shared" si="603"/>
        <v>1.9000000000000003E-2</v>
      </c>
      <c r="AJQ6" s="1">
        <f t="shared" si="604"/>
        <v>1.1437908496732028</v>
      </c>
      <c r="AJR6" s="1">
        <f t="shared" si="173"/>
        <v>1.7156862745098041E-3</v>
      </c>
      <c r="AJS6" s="1">
        <f t="shared" si="174"/>
        <v>13.115162972012843</v>
      </c>
      <c r="AJT6" s="1"/>
      <c r="AJU6" s="1"/>
      <c r="AJV6" s="2" t="s">
        <v>11</v>
      </c>
      <c r="AJW6" s="1" t="s">
        <v>99</v>
      </c>
      <c r="AJX6" s="1">
        <v>141</v>
      </c>
      <c r="AJY6" s="2">
        <v>5</v>
      </c>
      <c r="AJZ6" s="1">
        <v>2.1999999999999999E-2</v>
      </c>
      <c r="AKA6" s="1">
        <f t="shared" si="605"/>
        <v>1.9999999999999983E-3</v>
      </c>
      <c r="AKB6" s="1">
        <f t="shared" si="606"/>
        <v>0.21016949152542366</v>
      </c>
      <c r="AKC6" s="1">
        <f t="shared" si="175"/>
        <v>3.1525423728813548E-4</v>
      </c>
      <c r="AKD6" s="1">
        <f t="shared" si="176"/>
        <v>2.4098873792254483</v>
      </c>
      <c r="AKE6" s="1"/>
      <c r="AKF6" s="1"/>
      <c r="AKG6" s="2" t="s">
        <v>11</v>
      </c>
      <c r="AKH6" s="1" t="s">
        <v>100</v>
      </c>
      <c r="AKI6" s="1">
        <v>143</v>
      </c>
      <c r="AKJ6" s="2">
        <v>5</v>
      </c>
      <c r="AKK6" s="1">
        <v>2.5000000000000001E-2</v>
      </c>
      <c r="AKL6" s="1">
        <f t="shared" si="607"/>
        <v>3.0000000000000027E-3</v>
      </c>
      <c r="AKM6" s="1">
        <f t="shared" si="608"/>
        <v>0.23389830508474585</v>
      </c>
      <c r="AKN6" s="1">
        <f t="shared" si="177"/>
        <v>3.5084745762711876E-4</v>
      </c>
      <c r="AKO6" s="1">
        <f t="shared" si="178"/>
        <v>2.6819714381702586</v>
      </c>
      <c r="AKP6" s="1"/>
      <c r="AKQ6" s="1"/>
      <c r="AKR6" s="2" t="s">
        <v>11</v>
      </c>
      <c r="AKS6" s="1" t="s">
        <v>101</v>
      </c>
      <c r="AKT6" s="1">
        <v>144</v>
      </c>
      <c r="AKU6" s="2">
        <v>5</v>
      </c>
      <c r="AKV6" s="1">
        <v>2.8000000000000001E-2</v>
      </c>
      <c r="AKW6" s="1">
        <f t="shared" si="609"/>
        <v>5.000000000000001E-3</v>
      </c>
      <c r="AKX6" s="1">
        <f t="shared" si="610"/>
        <v>0.2711864406779661</v>
      </c>
      <c r="AKY6" s="1">
        <f t="shared" si="179"/>
        <v>4.0677966101694915E-4</v>
      </c>
      <c r="AKZ6" s="1">
        <f t="shared" si="180"/>
        <v>3.1095321022263858</v>
      </c>
      <c r="ALA6" s="1"/>
      <c r="ALB6" s="1"/>
      <c r="ALC6" s="2" t="s">
        <v>11</v>
      </c>
      <c r="ALD6" s="1" t="s">
        <v>102</v>
      </c>
      <c r="ALE6" s="1">
        <v>147</v>
      </c>
      <c r="ALF6" s="2">
        <v>5</v>
      </c>
      <c r="ALG6" s="1">
        <v>2.5000000000000001E-2</v>
      </c>
      <c r="ALH6" s="1">
        <f t="shared" si="611"/>
        <v>-9.9999999999999742E-4</v>
      </c>
      <c r="ALI6" s="1">
        <f t="shared" si="612"/>
        <v>7.1186440677966187E-2</v>
      </c>
      <c r="ALJ6" s="1">
        <f t="shared" si="181"/>
        <v>1.0677966101694928E-4</v>
      </c>
      <c r="ALK6" s="1">
        <f t="shared" si="182"/>
        <v>0.8162521768344273</v>
      </c>
      <c r="ALL6" s="1"/>
      <c r="ALM6" s="1"/>
      <c r="ALN6" s="2" t="s">
        <v>11</v>
      </c>
      <c r="ALO6" s="1" t="s">
        <v>103</v>
      </c>
      <c r="ALP6" s="1">
        <v>148</v>
      </c>
      <c r="ALQ6" s="2">
        <v>5</v>
      </c>
      <c r="ALR6" s="1">
        <v>2.3E-2</v>
      </c>
      <c r="ALS6" s="1">
        <f t="shared" si="613"/>
        <v>-2.0000000000000018E-3</v>
      </c>
      <c r="ALT6" s="1">
        <f t="shared" si="614"/>
        <v>-6.1224489795918428E-2</v>
      </c>
      <c r="ALU6" s="1">
        <f t="shared" si="183"/>
        <v>-9.1836734693877641E-5</v>
      </c>
      <c r="ALV6" s="1">
        <f t="shared" si="184"/>
        <v>-0.70202446695672305</v>
      </c>
      <c r="ALW6" s="1"/>
      <c r="ALX6" s="1"/>
      <c r="ALY6" s="2" t="s">
        <v>11</v>
      </c>
      <c r="ALZ6" s="1" t="s">
        <v>104</v>
      </c>
      <c r="AMA6" s="1">
        <v>149</v>
      </c>
      <c r="AMB6" s="2">
        <v>5</v>
      </c>
      <c r="AMC6" s="1">
        <v>2.1999999999999999E-2</v>
      </c>
      <c r="AMD6" s="1">
        <f t="shared" si="615"/>
        <v>1.9999999999999983E-3</v>
      </c>
      <c r="AME6" s="1">
        <f t="shared" si="616"/>
        <v>0.14726027397260269</v>
      </c>
      <c r="AMF6" s="1">
        <f t="shared" si="185"/>
        <v>2.2089041095890404E-4</v>
      </c>
      <c r="AMG6" s="1">
        <f t="shared" si="186"/>
        <v>1.6885451505454492</v>
      </c>
      <c r="AMH6" s="1"/>
      <c r="AMI6" s="1"/>
      <c r="AMJ6" s="2" t="s">
        <v>11</v>
      </c>
      <c r="AMK6" s="1" t="s">
        <v>105</v>
      </c>
      <c r="AML6" s="1">
        <v>150</v>
      </c>
      <c r="AMM6" s="2">
        <v>5</v>
      </c>
      <c r="AMN6" s="1">
        <v>2.5000000000000001E-2</v>
      </c>
      <c r="AMO6" s="1">
        <f t="shared" si="617"/>
        <v>6.0000000000000019E-3</v>
      </c>
      <c r="AMP6" s="1">
        <f t="shared" si="618"/>
        <v>0.17808219178082196</v>
      </c>
      <c r="AMQ6" s="1">
        <f t="shared" si="187"/>
        <v>2.6712328767123294E-4</v>
      </c>
      <c r="AMR6" s="1">
        <f t="shared" si="188"/>
        <v>2.0419615774038</v>
      </c>
      <c r="AMS6" s="1"/>
      <c r="AMT6" s="1"/>
      <c r="AMU6" s="2" t="s">
        <v>11</v>
      </c>
      <c r="AMV6" s="1" t="s">
        <v>106</v>
      </c>
      <c r="AMW6" s="1">
        <v>151</v>
      </c>
      <c r="AMX6" s="2">
        <v>5</v>
      </c>
      <c r="AMY6" s="1">
        <v>2.5000000000000001E-2</v>
      </c>
      <c r="AMZ6" s="1">
        <f t="shared" si="619"/>
        <v>5.000000000000001E-3</v>
      </c>
      <c r="ANA6" s="1">
        <f t="shared" si="620"/>
        <v>9.5890410958904132E-2</v>
      </c>
      <c r="ANB6" s="1">
        <f t="shared" si="189"/>
        <v>1.4383561643835621E-4</v>
      </c>
      <c r="ANC6" s="1">
        <f t="shared" si="190"/>
        <v>1.0995177724482001</v>
      </c>
      <c r="AND6" s="1"/>
      <c r="ANE6" s="1"/>
      <c r="ANF6" s="2" t="s">
        <v>11</v>
      </c>
      <c r="ANG6" s="1" t="s">
        <v>107</v>
      </c>
      <c r="ANH6" s="1">
        <v>154</v>
      </c>
      <c r="ANI6" s="2">
        <v>5</v>
      </c>
      <c r="ANJ6" s="1">
        <v>2.4E-2</v>
      </c>
      <c r="ANK6" s="1">
        <f t="shared" si="621"/>
        <v>5.000000000000001E-3</v>
      </c>
      <c r="ANL6" s="1">
        <f t="shared" si="622"/>
        <v>7.241379310344831E-2</v>
      </c>
      <c r="ANM6" s="1">
        <f t="shared" si="191"/>
        <v>1.0862068965517246E-4</v>
      </c>
      <c r="ANN6" s="1">
        <f t="shared" si="192"/>
        <v>0.83032549022812374</v>
      </c>
      <c r="ANO6" s="1"/>
      <c r="ANP6" s="1"/>
      <c r="ANQ6" s="2" t="s">
        <v>11</v>
      </c>
      <c r="ANR6" s="1" t="s">
        <v>108</v>
      </c>
      <c r="ANS6" s="1">
        <v>155</v>
      </c>
      <c r="ANT6" s="2">
        <v>5</v>
      </c>
      <c r="ANU6" s="1">
        <v>1.4999999999999999E-2</v>
      </c>
      <c r="ANV6" s="1">
        <f t="shared" si="193"/>
        <v>-5.000000000000001E-3</v>
      </c>
      <c r="ANW6" s="1">
        <f t="shared" si="623"/>
        <v>-0.4197952218430035</v>
      </c>
      <c r="ANX6" s="1">
        <f t="shared" si="194"/>
        <v>-6.296928327645053E-4</v>
      </c>
      <c r="ANY6" s="1">
        <f t="shared" si="195"/>
        <v>-4.8135397751401214</v>
      </c>
      <c r="ANZ6" s="1"/>
      <c r="AOA6" s="1"/>
      <c r="AOB6" s="2" t="s">
        <v>11</v>
      </c>
      <c r="AOC6" s="1" t="s">
        <v>109</v>
      </c>
      <c r="AOD6" s="1">
        <v>156</v>
      </c>
      <c r="AOE6" s="2">
        <v>5</v>
      </c>
      <c r="AOF6" s="1">
        <v>2.1000000000000001E-2</v>
      </c>
      <c r="AOG6" s="1">
        <f t="shared" si="624"/>
        <v>0</v>
      </c>
      <c r="AOH6" s="1">
        <f t="shared" si="625"/>
        <v>-0.20338983050847459</v>
      </c>
      <c r="AOI6" s="1">
        <f t="shared" si="196"/>
        <v>-3.050847457627119E-4</v>
      </c>
      <c r="AOJ6" s="1">
        <f t="shared" si="197"/>
        <v>-2.3321490766697899</v>
      </c>
      <c r="AOK6" s="1"/>
      <c r="AOL6" s="1"/>
      <c r="AOM6" s="2" t="s">
        <v>11</v>
      </c>
      <c r="AON6" s="1" t="s">
        <v>110</v>
      </c>
      <c r="AOO6" s="1">
        <v>157</v>
      </c>
      <c r="AOP6" s="2">
        <v>5</v>
      </c>
      <c r="AOQ6" s="1">
        <v>8.9999999999999993E-3</v>
      </c>
      <c r="AOR6" s="1">
        <f t="shared" si="626"/>
        <v>-5.000000000000001E-3</v>
      </c>
      <c r="AOS6" s="1">
        <f t="shared" si="627"/>
        <v>-0.21843003412969286</v>
      </c>
      <c r="AOT6" s="1">
        <f t="shared" si="198"/>
        <v>-3.2764505119453927E-4</v>
      </c>
      <c r="AOU6" s="1">
        <f t="shared" si="199"/>
        <v>-2.504606061861526</v>
      </c>
      <c r="AOV6" s="1"/>
      <c r="AOW6" s="1"/>
      <c r="AOX6" s="2" t="s">
        <v>11</v>
      </c>
      <c r="AOY6" s="1" t="s">
        <v>111</v>
      </c>
      <c r="AOZ6" s="1">
        <v>158</v>
      </c>
      <c r="APA6" s="2">
        <v>5</v>
      </c>
      <c r="APB6" s="1">
        <v>2.1999999999999999E-2</v>
      </c>
      <c r="APC6" s="1">
        <f t="shared" si="628"/>
        <v>1.9999999999999983E-3</v>
      </c>
      <c r="APD6" s="1">
        <f t="shared" si="629"/>
        <v>-0.23972602739726032</v>
      </c>
      <c r="APE6" s="1">
        <f t="shared" si="200"/>
        <v>-3.5958904109589047E-4</v>
      </c>
      <c r="APF6" s="1">
        <f t="shared" si="201"/>
        <v>-2.7487944311204999</v>
      </c>
      <c r="APG6" s="1"/>
      <c r="APH6" s="1"/>
      <c r="API6" s="2" t="s">
        <v>11</v>
      </c>
      <c r="APJ6" s="1" t="s">
        <v>112</v>
      </c>
      <c r="APK6" s="1">
        <v>161</v>
      </c>
      <c r="APL6" s="2">
        <v>5</v>
      </c>
      <c r="APM6" s="1">
        <v>1.6E-2</v>
      </c>
      <c r="APN6" s="1">
        <f t="shared" si="630"/>
        <v>0</v>
      </c>
      <c r="APO6" s="1">
        <f t="shared" si="631"/>
        <v>-0.14675767918088736</v>
      </c>
      <c r="APP6" s="1">
        <f t="shared" si="202"/>
        <v>-2.2013651877133105E-4</v>
      </c>
      <c r="APQ6" s="1">
        <f t="shared" si="203"/>
        <v>-1.6827821978132127</v>
      </c>
      <c r="APR6" s="1"/>
      <c r="APS6" s="1"/>
      <c r="APT6" s="2" t="s">
        <v>11</v>
      </c>
      <c r="APU6" s="1" t="s">
        <v>113</v>
      </c>
      <c r="APV6" s="1">
        <v>162</v>
      </c>
      <c r="APW6" s="2">
        <v>5</v>
      </c>
      <c r="APX6" s="1">
        <v>3.0000000000000001E-3</v>
      </c>
      <c r="APY6" s="1">
        <f t="shared" si="632"/>
        <v>-2E-3</v>
      </c>
      <c r="APZ6" s="1">
        <f t="shared" si="633"/>
        <v>0.25429553264604809</v>
      </c>
      <c r="AQA6" s="1">
        <f t="shared" si="204"/>
        <v>3.8144329896907213E-4</v>
      </c>
      <c r="AQB6" s="1">
        <f t="shared" si="205"/>
        <v>2.9158542006701889</v>
      </c>
      <c r="AQC6" s="1"/>
      <c r="AQD6" s="1"/>
      <c r="AQE6" s="2" t="s">
        <v>11</v>
      </c>
      <c r="AQF6" s="1" t="s">
        <v>114</v>
      </c>
      <c r="AQG6" s="1">
        <v>163</v>
      </c>
      <c r="AQH6" s="2">
        <v>5</v>
      </c>
      <c r="AQI6" s="1">
        <v>1.4999999999999999E-2</v>
      </c>
      <c r="AQJ6" s="1">
        <f t="shared" si="634"/>
        <v>-1.0000000000000009E-3</v>
      </c>
      <c r="AQK6" s="1">
        <f t="shared" si="635"/>
        <v>-0.31506849315068497</v>
      </c>
      <c r="AQL6" s="1">
        <f t="shared" si="206"/>
        <v>-4.7260273972602747E-4</v>
      </c>
      <c r="AQM6" s="1">
        <f t="shared" si="207"/>
        <v>-3.6127012523298001</v>
      </c>
      <c r="AQN6" s="1"/>
      <c r="AQO6" s="1"/>
      <c r="AQP6" s="2" t="s">
        <v>11</v>
      </c>
      <c r="AQQ6" s="1" t="s">
        <v>115</v>
      </c>
      <c r="AQR6" s="1">
        <v>169</v>
      </c>
      <c r="AQS6" s="2">
        <v>5</v>
      </c>
      <c r="AQT6" s="1">
        <v>-7.0000000000000001E-3</v>
      </c>
      <c r="AQU6" s="1">
        <f t="shared" si="636"/>
        <v>1E-3</v>
      </c>
      <c r="AQV6" s="1">
        <f t="shared" si="637"/>
        <v>0.58703071672354945</v>
      </c>
      <c r="AQW6" s="1">
        <f t="shared" si="208"/>
        <v>8.805460750853242E-4</v>
      </c>
      <c r="AQX6" s="1">
        <f t="shared" si="209"/>
        <v>6.7311287912528508</v>
      </c>
      <c r="AQY6" s="1"/>
      <c r="AQZ6" s="1"/>
      <c r="ARA6" s="2" t="s">
        <v>11</v>
      </c>
      <c r="ARB6" s="1" t="s">
        <v>116</v>
      </c>
      <c r="ARC6" s="1">
        <v>170</v>
      </c>
      <c r="ARD6" s="2">
        <v>5</v>
      </c>
      <c r="ARE6" s="1">
        <v>8.0000000000000002E-3</v>
      </c>
      <c r="ARF6" s="1">
        <f t="shared" si="638"/>
        <v>2E-3</v>
      </c>
      <c r="ARG6" s="1">
        <f t="shared" si="639"/>
        <v>-0.20068027210884357</v>
      </c>
      <c r="ARH6" s="1">
        <f t="shared" si="210"/>
        <v>-3.0102040816326538E-4</v>
      </c>
      <c r="ARI6" s="1">
        <f t="shared" si="211"/>
        <v>-2.3010801972470349</v>
      </c>
      <c r="ARJ6" s="1"/>
      <c r="ARK6" s="1"/>
      <c r="ARL6" s="2" t="s">
        <v>11</v>
      </c>
      <c r="ARM6" s="1" t="s">
        <v>117</v>
      </c>
      <c r="ARN6" s="1">
        <v>171</v>
      </c>
      <c r="ARO6" s="2">
        <v>5</v>
      </c>
      <c r="ARP6" s="1">
        <v>1.7999999999999999E-2</v>
      </c>
      <c r="ARQ6" s="1">
        <f t="shared" si="640"/>
        <v>1.1999999999999999E-2</v>
      </c>
      <c r="ARR6" s="1">
        <f t="shared" si="641"/>
        <v>0.22260273972602734</v>
      </c>
      <c r="ARS6" s="1">
        <f t="shared" si="212"/>
        <v>3.3390410958904101E-4</v>
      </c>
      <c r="ART6" s="1">
        <f t="shared" si="213"/>
        <v>2.5524519717547491</v>
      </c>
      <c r="ARU6" s="1"/>
      <c r="ARV6" s="1"/>
      <c r="ARW6" s="2" t="s">
        <v>11</v>
      </c>
      <c r="ARX6" s="1" t="s">
        <v>118</v>
      </c>
      <c r="ARY6" s="1">
        <v>172</v>
      </c>
      <c r="ARZ6" s="2">
        <v>5</v>
      </c>
      <c r="ASA6" s="1">
        <v>3.1E-2</v>
      </c>
      <c r="ASB6" s="1">
        <f t="shared" si="642"/>
        <v>1.0999999999999999E-2</v>
      </c>
      <c r="ASC6" s="1">
        <f t="shared" si="643"/>
        <v>-0.37966101694915261</v>
      </c>
      <c r="ASD6" s="1">
        <f t="shared" si="214"/>
        <v>-5.6949152542372893E-4</v>
      </c>
      <c r="ASE6" s="1">
        <f t="shared" si="215"/>
        <v>-4.3533449431169409</v>
      </c>
      <c r="ASF6" s="1"/>
      <c r="ASG6" s="1"/>
      <c r="ASH6" s="2" t="s">
        <v>11</v>
      </c>
      <c r="ASI6" s="1" t="s">
        <v>119</v>
      </c>
      <c r="ASJ6" s="1">
        <v>173</v>
      </c>
      <c r="ASK6" s="2">
        <v>5</v>
      </c>
      <c r="ASL6" s="1">
        <v>6.0000000000000001E-3</v>
      </c>
      <c r="ASM6" s="1">
        <f t="shared" si="644"/>
        <v>3.0000000000000001E-3</v>
      </c>
      <c r="ASN6" s="1">
        <f t="shared" si="645"/>
        <v>-0.13013698630136986</v>
      </c>
      <c r="ASO6" s="1">
        <f t="shared" si="216"/>
        <v>-1.952054794520548E-4</v>
      </c>
      <c r="ASP6" s="1">
        <f t="shared" si="217"/>
        <v>-1.4922026911796997</v>
      </c>
      <c r="ASQ6" s="1"/>
      <c r="ASR6" s="1"/>
      <c r="ASS6" s="2" t="s">
        <v>11</v>
      </c>
      <c r="AST6" s="1" t="s">
        <v>120</v>
      </c>
      <c r="ASU6" s="1">
        <v>176</v>
      </c>
      <c r="ASV6" s="2">
        <v>5</v>
      </c>
      <c r="ASW6" s="1">
        <v>1.6E-2</v>
      </c>
      <c r="ASX6" s="1">
        <f t="shared" si="646"/>
        <v>9.0000000000000011E-3</v>
      </c>
      <c r="ASY6" s="1">
        <f t="shared" si="647"/>
        <v>-0.13058419243986252</v>
      </c>
      <c r="ASZ6" s="1">
        <f t="shared" si="218"/>
        <v>-1.9587628865979379E-4</v>
      </c>
      <c r="ATA6" s="1">
        <f t="shared" si="219"/>
        <v>-1.4973305354792861</v>
      </c>
      <c r="ATB6" s="1"/>
      <c r="ATC6" s="1"/>
      <c r="ATD6" s="2" t="s">
        <v>11</v>
      </c>
      <c r="ATE6" s="1" t="s">
        <v>121</v>
      </c>
      <c r="ATF6" s="1">
        <v>180</v>
      </c>
      <c r="ATG6" s="2">
        <v>5</v>
      </c>
      <c r="ATH6" s="1">
        <v>3.2000000000000001E-2</v>
      </c>
      <c r="ATI6" s="1">
        <f t="shared" si="648"/>
        <v>1.0999999999999999E-2</v>
      </c>
      <c r="ATJ6" s="1">
        <f t="shared" si="649"/>
        <v>-0.64013840830449831</v>
      </c>
      <c r="ATK6" s="1">
        <f t="shared" si="220"/>
        <v>-9.6020761245674746E-4</v>
      </c>
      <c r="ATL6" s="1">
        <f t="shared" si="221"/>
        <v>-7.3400828061853387</v>
      </c>
      <c r="ATM6" s="1"/>
      <c r="ATN6" s="1"/>
      <c r="ATO6" s="2" t="s">
        <v>11</v>
      </c>
      <c r="ATP6" s="1" t="s">
        <v>122</v>
      </c>
      <c r="ATQ6" s="1">
        <v>183</v>
      </c>
      <c r="ATR6" s="2">
        <v>5</v>
      </c>
      <c r="ATS6" s="1">
        <v>1.0999999999999999E-2</v>
      </c>
      <c r="ATT6" s="1">
        <f t="shared" si="650"/>
        <v>9.9999999999999985E-3</v>
      </c>
      <c r="ATU6" s="1">
        <f t="shared" si="651"/>
        <v>6.1643835616438276E-2</v>
      </c>
      <c r="ATV6" s="1">
        <f t="shared" si="222"/>
        <v>9.2465753424657423E-5</v>
      </c>
      <c r="ATW6" s="1">
        <f t="shared" si="223"/>
        <v>0.70683285371669902</v>
      </c>
      <c r="ATX6" s="1"/>
      <c r="ATY6" s="1"/>
      <c r="ATZ6" s="2" t="s">
        <v>11</v>
      </c>
      <c r="AUA6" s="1" t="s">
        <v>123</v>
      </c>
      <c r="AUB6" s="1">
        <v>184</v>
      </c>
      <c r="AUC6" s="2">
        <v>5</v>
      </c>
      <c r="AUD6" s="1">
        <v>6.0000000000000001E-3</v>
      </c>
      <c r="AUE6" s="1">
        <f t="shared" si="224"/>
        <v>-0.01</v>
      </c>
      <c r="AUF6" s="1">
        <f t="shared" si="652"/>
        <v>-0.67509025270758127</v>
      </c>
      <c r="AUG6" s="1">
        <f t="shared" si="225"/>
        <v>-1.0126353790613719E-3</v>
      </c>
      <c r="AUH6" s="1">
        <f t="shared" si="226"/>
        <v>-7.7408546218104064</v>
      </c>
      <c r="AUI6" s="1"/>
      <c r="AUJ6" s="1"/>
      <c r="AUK6" s="2" t="s">
        <v>11</v>
      </c>
      <c r="AUL6" s="1" t="s">
        <v>124</v>
      </c>
      <c r="AUM6" s="1">
        <v>185</v>
      </c>
      <c r="AUN6" s="2">
        <v>5</v>
      </c>
      <c r="AUO6" s="1">
        <v>8.0000000000000002E-3</v>
      </c>
      <c r="AUP6" s="1">
        <f t="shared" si="653"/>
        <v>3.0000000000000001E-3</v>
      </c>
      <c r="AUQ6" s="1">
        <f t="shared" si="654"/>
        <v>-6.1371841155234662E-2</v>
      </c>
      <c r="AUR6" s="1">
        <f t="shared" si="227"/>
        <v>-9.2057761732851996E-5</v>
      </c>
      <c r="AUS6" s="1">
        <f t="shared" si="228"/>
        <v>-0.70371405652821872</v>
      </c>
      <c r="AUT6" s="1"/>
      <c r="AUU6" s="1"/>
      <c r="AUV6" s="2" t="s">
        <v>11</v>
      </c>
      <c r="AUW6" s="1" t="s">
        <v>125</v>
      </c>
      <c r="AUX6" s="1">
        <v>186</v>
      </c>
      <c r="AUY6" s="2">
        <v>5</v>
      </c>
      <c r="AUZ6" s="1">
        <v>1.0999999999999999E-2</v>
      </c>
      <c r="AVA6" s="1">
        <f t="shared" si="655"/>
        <v>9.9999999999999915E-4</v>
      </c>
      <c r="AVB6" s="1">
        <f t="shared" si="656"/>
        <v>-0.10108303249097476</v>
      </c>
      <c r="AVC6" s="1">
        <f t="shared" si="229"/>
        <v>-1.5162454873646214E-4</v>
      </c>
      <c r="AVD6" s="1">
        <f t="shared" si="230"/>
        <v>-1.1590584460464781</v>
      </c>
      <c r="AVE6" s="1"/>
      <c r="AVF6" s="1"/>
      <c r="AVG6" s="2" t="s">
        <v>11</v>
      </c>
      <c r="AVH6" s="1" t="s">
        <v>126</v>
      </c>
      <c r="AVI6" s="1">
        <v>187</v>
      </c>
      <c r="AVJ6" s="2">
        <v>5</v>
      </c>
      <c r="AVK6" s="1">
        <v>1.4E-2</v>
      </c>
      <c r="AVL6" s="1">
        <f t="shared" si="657"/>
        <v>4.0000000000000001E-3</v>
      </c>
      <c r="AVM6" s="1">
        <f t="shared" si="658"/>
        <v>0.12949640287769784</v>
      </c>
      <c r="AVN6" s="1">
        <f t="shared" si="231"/>
        <v>1.9424460431654677E-4</v>
      </c>
      <c r="AVO6" s="1">
        <f t="shared" si="232"/>
        <v>1.4848575056494704</v>
      </c>
      <c r="AVP6" s="1"/>
      <c r="AVQ6" s="1"/>
      <c r="AVR6" s="2" t="s">
        <v>11</v>
      </c>
      <c r="AVS6" s="1" t="s">
        <v>127</v>
      </c>
      <c r="AVT6" s="1">
        <v>190</v>
      </c>
      <c r="AVU6" s="2">
        <v>5</v>
      </c>
      <c r="AVV6" s="1">
        <v>1.4999999999999999E-2</v>
      </c>
      <c r="AVW6" s="1">
        <f t="shared" si="659"/>
        <v>4.0000000000000001E-3</v>
      </c>
      <c r="AVX6" s="1">
        <f t="shared" si="660"/>
        <v>0.17921146953405018</v>
      </c>
      <c r="AVY6" s="1">
        <f t="shared" si="233"/>
        <v>2.6881720430107527E-4</v>
      </c>
      <c r="AVZ6" s="1">
        <f t="shared" si="234"/>
        <v>2.0549103274121503</v>
      </c>
      <c r="AWA6" s="1"/>
      <c r="AWB6" s="1"/>
      <c r="AWC6" s="2" t="s">
        <v>11</v>
      </c>
      <c r="AWD6" s="1" t="s">
        <v>128</v>
      </c>
      <c r="AWE6" s="1">
        <v>191</v>
      </c>
      <c r="AWF6" s="2">
        <v>5</v>
      </c>
      <c r="AWG6" s="1">
        <v>1.7000000000000001E-2</v>
      </c>
      <c r="AWH6" s="1">
        <f t="shared" si="661"/>
        <v>4.0000000000000018E-3</v>
      </c>
      <c r="AWI6" s="1">
        <f t="shared" si="662"/>
        <v>8.9605734767025144E-2</v>
      </c>
      <c r="AWJ6" s="1">
        <f t="shared" si="235"/>
        <v>1.3440860215053772E-4</v>
      </c>
      <c r="AWK6" s="1">
        <f t="shared" si="236"/>
        <v>1.0274551637060758</v>
      </c>
      <c r="AWL6" s="1"/>
      <c r="AWM6" s="1"/>
      <c r="AWN6" s="2" t="s">
        <v>11</v>
      </c>
      <c r="AWO6" s="1" t="s">
        <v>129</v>
      </c>
      <c r="AWP6" s="1">
        <v>192</v>
      </c>
      <c r="AWQ6" s="2">
        <v>5</v>
      </c>
      <c r="AWR6" s="1">
        <v>2.5000000000000001E-2</v>
      </c>
      <c r="AWS6" s="1">
        <f t="shared" si="663"/>
        <v>9.0000000000000011E-3</v>
      </c>
      <c r="AWT6" s="1">
        <f t="shared" si="664"/>
        <v>0.25714285714285717</v>
      </c>
      <c r="AWU6" s="1">
        <f t="shared" si="237"/>
        <v>3.8571428571428578E-4</v>
      </c>
      <c r="AWV6" s="1">
        <f t="shared" si="238"/>
        <v>2.9485027612182342</v>
      </c>
      <c r="AWW6" s="1"/>
      <c r="AWX6" s="1"/>
      <c r="AWY6" s="2" t="s">
        <v>11</v>
      </c>
      <c r="AWZ6" s="1" t="s">
        <v>130</v>
      </c>
      <c r="AXA6" s="1">
        <v>193</v>
      </c>
      <c r="AXB6" s="2">
        <v>5</v>
      </c>
      <c r="AXC6" s="1">
        <v>1.7999999999999999E-2</v>
      </c>
      <c r="AXD6" s="1">
        <f t="shared" si="665"/>
        <v>3.9999999999999983E-3</v>
      </c>
      <c r="AXE6" s="1">
        <f t="shared" si="666"/>
        <v>4.3010752688171984E-2</v>
      </c>
      <c r="AXF6" s="1">
        <f t="shared" si="239"/>
        <v>6.4516129032257972E-5</v>
      </c>
      <c r="AXG6" s="1">
        <f t="shared" si="240"/>
        <v>0.49317847857891534</v>
      </c>
      <c r="AXH6" s="1"/>
      <c r="AXI6" s="1"/>
      <c r="AXJ6" s="2" t="s">
        <v>11</v>
      </c>
      <c r="AXK6" s="1" t="s">
        <v>131</v>
      </c>
      <c r="AXL6" s="1">
        <v>197</v>
      </c>
      <c r="AXM6" s="2">
        <v>5</v>
      </c>
      <c r="AXN6" s="1">
        <v>2.4E-2</v>
      </c>
      <c r="AXO6" s="1">
        <f t="shared" si="667"/>
        <v>5.000000000000001E-3</v>
      </c>
      <c r="AXP6" s="1">
        <f t="shared" si="668"/>
        <v>2.5179856115107951E-2</v>
      </c>
      <c r="AXQ6" s="1">
        <f t="shared" si="241"/>
        <v>3.7769784172661929E-5</v>
      </c>
      <c r="AXR6" s="1">
        <f t="shared" si="242"/>
        <v>0.28872229276517525</v>
      </c>
      <c r="AXS6" s="1"/>
      <c r="AXT6" s="1"/>
      <c r="AXU6" s="2" t="s">
        <v>11</v>
      </c>
      <c r="AXV6" s="1" t="s">
        <v>132</v>
      </c>
      <c r="AXW6" s="1">
        <v>198</v>
      </c>
      <c r="AXX6" s="2">
        <v>5</v>
      </c>
      <c r="AXY6" s="1">
        <v>1.4999999999999999E-2</v>
      </c>
      <c r="AXZ6" s="1">
        <f t="shared" si="669"/>
        <v>-2.0000000000000018E-3</v>
      </c>
      <c r="AYA6" s="1">
        <f t="shared" si="670"/>
        <v>-0.25899280575539574</v>
      </c>
      <c r="AYB6" s="1">
        <f t="shared" si="243"/>
        <v>-3.884892086330936E-4</v>
      </c>
      <c r="AYC6" s="1">
        <f t="shared" si="244"/>
        <v>-2.9697150112989412</v>
      </c>
      <c r="AYD6" s="1"/>
      <c r="AYE6" s="1"/>
      <c r="AYF6" s="2" t="s">
        <v>11</v>
      </c>
      <c r="AYG6" s="1" t="s">
        <v>133</v>
      </c>
      <c r="AYH6" s="1">
        <v>201</v>
      </c>
      <c r="AYI6" s="2">
        <v>5</v>
      </c>
      <c r="AYJ6" s="1">
        <v>2.4E-2</v>
      </c>
      <c r="AYK6" s="1">
        <f t="shared" si="671"/>
        <v>1.0000000000000009E-3</v>
      </c>
      <c r="AYL6" s="1">
        <f t="shared" si="672"/>
        <v>-0.19642857142857137</v>
      </c>
      <c r="AYM6" s="1">
        <f t="shared" si="245"/>
        <v>-2.9464285714285703E-4</v>
      </c>
      <c r="AYN6" s="1">
        <f t="shared" si="246"/>
        <v>-2.2523284981528167</v>
      </c>
      <c r="AYO6" s="1"/>
      <c r="AYP6" s="1"/>
      <c r="AYQ6" s="2" t="s">
        <v>11</v>
      </c>
      <c r="AYR6" s="1" t="s">
        <v>134</v>
      </c>
      <c r="AYS6" s="1">
        <v>204</v>
      </c>
      <c r="AYT6" s="2">
        <v>5</v>
      </c>
      <c r="AYU6" s="1">
        <v>2.8000000000000001E-2</v>
      </c>
      <c r="AYV6" s="1">
        <f t="shared" si="673"/>
        <v>5.000000000000001E-3</v>
      </c>
      <c r="AYW6" s="1">
        <f t="shared" si="674"/>
        <v>-0.36785714285714277</v>
      </c>
      <c r="AYX6" s="1">
        <f t="shared" si="247"/>
        <v>-5.5178571428571418E-4</v>
      </c>
      <c r="AYY6" s="1">
        <f t="shared" si="248"/>
        <v>-4.2179970056316396</v>
      </c>
      <c r="AYZ6" s="1"/>
      <c r="AZA6" s="1"/>
      <c r="AZB6" s="2" t="s">
        <v>11</v>
      </c>
      <c r="AZC6" s="1" t="s">
        <v>135</v>
      </c>
      <c r="AZD6" s="1">
        <v>205</v>
      </c>
      <c r="AZE6" s="2">
        <v>5</v>
      </c>
      <c r="AZF6" s="1">
        <v>2.5999999999999999E-2</v>
      </c>
      <c r="AZG6" s="1">
        <f t="shared" si="675"/>
        <v>4.0000000000000001E-3</v>
      </c>
      <c r="AZH6" s="1">
        <f t="shared" si="676"/>
        <v>-6.4285714285714265E-2</v>
      </c>
      <c r="AZI6" s="1">
        <f t="shared" si="249"/>
        <v>-9.6428571428571405E-5</v>
      </c>
      <c r="AZJ6" s="1">
        <f t="shared" si="250"/>
        <v>-0.73712569030455832</v>
      </c>
      <c r="AZK6" s="1"/>
      <c r="AZL6" s="1"/>
      <c r="AZM6" s="2" t="s">
        <v>11</v>
      </c>
      <c r="AZN6" s="1" t="s">
        <v>136</v>
      </c>
      <c r="AZO6" s="1">
        <v>208</v>
      </c>
      <c r="AZP6" s="2">
        <v>5</v>
      </c>
      <c r="AZQ6" s="1">
        <v>2.7E-2</v>
      </c>
      <c r="AZR6" s="1">
        <f t="shared" si="677"/>
        <v>5.9999999999999984E-3</v>
      </c>
      <c r="AZS6" s="1">
        <f t="shared" si="678"/>
        <v>7.1428571428570993E-3</v>
      </c>
      <c r="AZT6" s="1">
        <f t="shared" si="251"/>
        <v>1.071428571428565E-5</v>
      </c>
      <c r="AZU6" s="1">
        <f t="shared" si="252"/>
        <v>8.1902854478283785E-2</v>
      </c>
      <c r="AZV6" s="1"/>
      <c r="AZW6" s="1"/>
      <c r="AZX6" s="2" t="s">
        <v>11</v>
      </c>
      <c r="AZY6" s="1" t="s">
        <v>137</v>
      </c>
      <c r="AZZ6" s="1">
        <v>211</v>
      </c>
      <c r="BAA6" s="2">
        <v>5</v>
      </c>
      <c r="BAB6" s="1">
        <v>2.9000000000000001E-2</v>
      </c>
      <c r="BAC6" s="1">
        <f t="shared" si="679"/>
        <v>5.000000000000001E-3</v>
      </c>
      <c r="BAD6" s="1">
        <f t="shared" si="680"/>
        <v>-7.8014184397163081E-2</v>
      </c>
      <c r="BAE6" s="1">
        <f t="shared" si="253"/>
        <v>-1.1702127659574463E-4</v>
      </c>
      <c r="BAF6" s="1">
        <f t="shared" si="254"/>
        <v>-0.8945418148692037</v>
      </c>
      <c r="BAG6" s="1"/>
      <c r="BAH6" s="1"/>
      <c r="BAI6" s="2" t="s">
        <v>11</v>
      </c>
      <c r="BAJ6" s="1" t="s">
        <v>138</v>
      </c>
      <c r="BAK6" s="1">
        <v>212</v>
      </c>
      <c r="BAL6" s="2">
        <v>5</v>
      </c>
      <c r="BAM6" s="1">
        <v>3.0000000000000001E-3</v>
      </c>
      <c r="BAN6" s="1">
        <f t="shared" si="681"/>
        <v>-7.0000000000000001E-3</v>
      </c>
      <c r="BAO6" s="1">
        <f t="shared" si="682"/>
        <v>0.75601374570446744</v>
      </c>
      <c r="BAP6" s="1">
        <f t="shared" si="255"/>
        <v>1.1340206185567012E-3</v>
      </c>
      <c r="BAQ6" s="1">
        <f t="shared" si="256"/>
        <v>8.6687557317221859</v>
      </c>
      <c r="BAR6" s="1"/>
      <c r="BAS6" s="1"/>
      <c r="BAT6" s="2" t="s">
        <v>11</v>
      </c>
      <c r="BAU6" s="1" t="s">
        <v>139</v>
      </c>
      <c r="BAV6" s="1">
        <v>213</v>
      </c>
      <c r="BAW6" s="2">
        <v>5</v>
      </c>
      <c r="BAX6" s="1">
        <v>-0.01</v>
      </c>
      <c r="BAY6" s="1">
        <f t="shared" si="683"/>
        <v>-1.0999999999999999E-2</v>
      </c>
      <c r="BAZ6" s="1">
        <f t="shared" si="684"/>
        <v>0.74999999999999989</v>
      </c>
      <c r="BBA6" s="1">
        <f t="shared" si="257"/>
        <v>1.1249999999999999E-3</v>
      </c>
      <c r="BBB6" s="1">
        <f t="shared" si="258"/>
        <v>8.5997997202198473</v>
      </c>
      <c r="BBC6" s="1"/>
      <c r="BBD6" s="1"/>
      <c r="BBE6" s="2" t="s">
        <v>11</v>
      </c>
      <c r="BBF6" s="1" t="s">
        <v>140</v>
      </c>
      <c r="BBG6" s="1">
        <v>214</v>
      </c>
      <c r="BBH6" s="2">
        <v>5</v>
      </c>
      <c r="BBI6" s="1">
        <v>-1E-3</v>
      </c>
      <c r="BBJ6" s="1">
        <f t="shared" si="685"/>
        <v>-6.0000000000000001E-3</v>
      </c>
      <c r="BBK6" s="1">
        <f t="shared" si="686"/>
        <v>0.5993031358885017</v>
      </c>
      <c r="BBL6" s="1">
        <f t="shared" si="259"/>
        <v>8.9895470383275259E-4</v>
      </c>
      <c r="BBM6" s="1">
        <f t="shared" si="260"/>
        <v>6.8718492537877536</v>
      </c>
      <c r="BBN6" s="1"/>
      <c r="BBO6" s="1"/>
      <c r="BBP6" s="2" t="s">
        <v>11</v>
      </c>
      <c r="BBQ6" s="1" t="s">
        <v>141</v>
      </c>
      <c r="BBR6" s="1">
        <v>215</v>
      </c>
      <c r="BBS6" s="2">
        <v>5</v>
      </c>
      <c r="BBT6" s="1">
        <v>3.0000000000000001E-3</v>
      </c>
      <c r="BBU6" s="1">
        <f t="shared" si="687"/>
        <v>-5.0000000000000001E-3</v>
      </c>
      <c r="BBV6" s="1">
        <f t="shared" si="688"/>
        <v>0.53496503496503489</v>
      </c>
      <c r="BBW6" s="1">
        <f t="shared" si="261"/>
        <v>8.024475524475523E-4</v>
      </c>
      <c r="BBX6" s="1">
        <f t="shared" si="262"/>
        <v>6.1341228773596113</v>
      </c>
      <c r="BBY6" s="1"/>
      <c r="BBZ6" s="1"/>
      <c r="BCA6" s="2" t="s">
        <v>11</v>
      </c>
      <c r="BCB6" s="1" t="s">
        <v>142</v>
      </c>
      <c r="BCC6" s="1">
        <v>225</v>
      </c>
      <c r="BCD6" s="2">
        <v>5</v>
      </c>
      <c r="BCE6" s="1">
        <v>5.0000000000000001E-3</v>
      </c>
      <c r="BCF6" s="1">
        <f t="shared" si="689"/>
        <v>-2E-3</v>
      </c>
      <c r="BCG6" s="1">
        <f t="shared" si="690"/>
        <v>0.60975609756097571</v>
      </c>
      <c r="BCH6" s="1">
        <f t="shared" si="263"/>
        <v>9.1463414634146358E-4</v>
      </c>
      <c r="BCI6" s="1">
        <f t="shared" si="264"/>
        <v>6.9917070896096343</v>
      </c>
      <c r="BCJ6" s="1"/>
      <c r="BCK6" s="1"/>
      <c r="BCL6" s="2" t="s">
        <v>11</v>
      </c>
      <c r="BCM6" s="1" t="s">
        <v>143</v>
      </c>
      <c r="BCN6" s="1">
        <v>226</v>
      </c>
      <c r="BCO6" s="2">
        <v>5</v>
      </c>
      <c r="BCP6" s="1">
        <v>2.5999999999999999E-2</v>
      </c>
      <c r="BCQ6" s="1">
        <f t="shared" si="691"/>
        <v>8.0000000000000002E-3</v>
      </c>
      <c r="BCR6" s="1">
        <f t="shared" si="692"/>
        <v>0.75675675675675669</v>
      </c>
      <c r="BCS6" s="1">
        <f t="shared" si="265"/>
        <v>1.1351351351351351E-3</v>
      </c>
      <c r="BCT6" s="1">
        <f t="shared" si="266"/>
        <v>8.6772753933749822</v>
      </c>
      <c r="BCU6" s="1"/>
      <c r="BCV6" s="1"/>
      <c r="BCW6" s="2" t="s">
        <v>11</v>
      </c>
      <c r="BCX6" s="1" t="s">
        <v>144</v>
      </c>
      <c r="BCY6" s="1">
        <v>232</v>
      </c>
      <c r="BCZ6" s="2">
        <v>5</v>
      </c>
      <c r="BDA6" s="1">
        <v>3.5999999999999997E-2</v>
      </c>
      <c r="BDB6" s="1">
        <f t="shared" si="693"/>
        <v>1.1999999999999997E-2</v>
      </c>
      <c r="BDC6" s="1">
        <f t="shared" si="694"/>
        <v>0.95945945945945932</v>
      </c>
      <c r="BDD6" s="1">
        <f t="shared" si="267"/>
        <v>1.4391891891891891E-3</v>
      </c>
      <c r="BDE6" s="1">
        <f t="shared" si="268"/>
        <v>11.001545588028995</v>
      </c>
      <c r="BDF6" s="1"/>
      <c r="BDG6" s="1"/>
      <c r="BDH6" s="2" t="s">
        <v>11</v>
      </c>
      <c r="BDI6" s="1" t="s">
        <v>145</v>
      </c>
      <c r="BDJ6" s="1">
        <v>233</v>
      </c>
      <c r="BDK6" s="2">
        <v>5</v>
      </c>
      <c r="BDL6" s="1">
        <v>3.2000000000000001E-2</v>
      </c>
      <c r="BDM6" s="1">
        <f t="shared" si="695"/>
        <v>-5.9999999999999984E-3</v>
      </c>
      <c r="BDN6" s="1">
        <f t="shared" si="696"/>
        <v>0.39527027027027034</v>
      </c>
      <c r="BDO6" s="1">
        <f t="shared" si="269"/>
        <v>5.9290540540540555E-4</v>
      </c>
      <c r="BDP6" s="1">
        <f t="shared" si="270"/>
        <v>4.5323268795753267</v>
      </c>
      <c r="BDQ6" s="1"/>
      <c r="BDR6" s="1"/>
      <c r="BDS6" s="2" t="s">
        <v>11</v>
      </c>
      <c r="BDT6" s="1" t="s">
        <v>146</v>
      </c>
      <c r="BDU6" s="1">
        <v>234</v>
      </c>
      <c r="BDV6" s="2">
        <v>5</v>
      </c>
      <c r="BDW6" s="1">
        <v>3.5000000000000003E-2</v>
      </c>
      <c r="BDX6" s="1">
        <f t="shared" si="697"/>
        <v>0</v>
      </c>
      <c r="BDY6" s="1">
        <f t="shared" si="698"/>
        <v>0.57288135593220335</v>
      </c>
      <c r="BDZ6" s="1">
        <f t="shared" si="271"/>
        <v>8.593220338983051E-4</v>
      </c>
      <c r="BEA6" s="1">
        <f t="shared" si="272"/>
        <v>6.5688865659532407</v>
      </c>
      <c r="BEB6" s="1"/>
      <c r="BEC6" s="1"/>
      <c r="BED6" s="2" t="s">
        <v>11</v>
      </c>
      <c r="BEE6" s="1" t="s">
        <v>147</v>
      </c>
      <c r="BEF6" s="1">
        <v>236</v>
      </c>
      <c r="BEG6" s="2">
        <v>5</v>
      </c>
      <c r="BEH6" s="1">
        <v>3.5999999999999997E-2</v>
      </c>
      <c r="BEI6" s="1">
        <f t="shared" si="699"/>
        <v>-2.2000000000000006E-2</v>
      </c>
      <c r="BEJ6" s="1">
        <f t="shared" si="700"/>
        <v>-0.16610169491525442</v>
      </c>
      <c r="BEK6" s="1">
        <f t="shared" si="273"/>
        <v>-2.4915254237288162E-4</v>
      </c>
      <c r="BEL6" s="1">
        <f t="shared" si="274"/>
        <v>-1.9045884126136634</v>
      </c>
      <c r="BEM6" s="1"/>
      <c r="BEN6" s="1"/>
      <c r="BEO6" s="2" t="s">
        <v>11</v>
      </c>
      <c r="BEP6" s="4" t="s">
        <v>148</v>
      </c>
      <c r="BEQ6" s="4">
        <v>239</v>
      </c>
      <c r="BER6" s="2">
        <v>5</v>
      </c>
      <c r="BES6" s="1">
        <v>3.9E-2</v>
      </c>
      <c r="BET6" s="1">
        <f t="shared" si="701"/>
        <v>-2.8000000000000004E-2</v>
      </c>
      <c r="BEU6" s="1">
        <f t="shared" si="702"/>
        <v>-0.30872483221476521</v>
      </c>
      <c r="BEV6" s="1">
        <f t="shared" si="275"/>
        <v>-4.6308724832214783E-4</v>
      </c>
      <c r="BEW6" s="1">
        <f t="shared" si="276"/>
        <v>-3.5399623009406103</v>
      </c>
      <c r="BEX6" s="1"/>
      <c r="BEY6" s="1"/>
      <c r="BEZ6" s="2" t="s">
        <v>11</v>
      </c>
      <c r="BFA6" s="4" t="s">
        <v>149</v>
      </c>
      <c r="BFB6" s="4">
        <v>240</v>
      </c>
      <c r="BFC6" s="2">
        <v>5</v>
      </c>
      <c r="BFD6" s="1">
        <v>-1.4E-2</v>
      </c>
      <c r="BFE6" s="1">
        <f t="shared" si="703"/>
        <v>8.9999999999999993E-3</v>
      </c>
      <c r="BFF6" s="1">
        <f t="shared" si="704"/>
        <v>2.5435540069686411</v>
      </c>
      <c r="BFG6" s="1">
        <f t="shared" si="277"/>
        <v>3.8153310104529618E-3</v>
      </c>
      <c r="BFH6" s="1">
        <f t="shared" si="278"/>
        <v>29.165406716657326</v>
      </c>
      <c r="BFI6" s="1"/>
      <c r="BFJ6" s="1"/>
      <c r="BFK6" s="2" t="s">
        <v>11</v>
      </c>
      <c r="BFL6" s="4" t="s">
        <v>150</v>
      </c>
      <c r="BFM6" s="4">
        <v>241</v>
      </c>
      <c r="BFN6" s="2">
        <v>5</v>
      </c>
      <c r="BFO6" s="1">
        <v>-1.0999999999999999E-2</v>
      </c>
      <c r="BFP6" s="1">
        <f t="shared" si="705"/>
        <v>6.0000000000000019E-3</v>
      </c>
      <c r="BFQ6" s="1">
        <f t="shared" si="706"/>
        <v>2.4604810996563575</v>
      </c>
      <c r="BFR6" s="1">
        <f t="shared" si="279"/>
        <v>3.6907216494845366E-3</v>
      </c>
      <c r="BFS6" s="1">
        <f t="shared" si="280"/>
        <v>28.212859563241295</v>
      </c>
      <c r="BFT6" s="1"/>
      <c r="BFU6" s="1"/>
      <c r="BFV6" s="2" t="s">
        <v>11</v>
      </c>
      <c r="BFW6" s="4" t="s">
        <v>151</v>
      </c>
      <c r="BFX6" s="4">
        <v>243</v>
      </c>
      <c r="BFY6" s="2">
        <v>5</v>
      </c>
      <c r="BFZ6" s="1">
        <v>1.7000000000000001E-2</v>
      </c>
      <c r="BGA6" s="1">
        <f t="shared" si="707"/>
        <v>1.1000000000000001E-2</v>
      </c>
      <c r="BGB6" s="1">
        <f t="shared" si="708"/>
        <v>1.6435986159169551</v>
      </c>
      <c r="BGC6" s="1">
        <f t="shared" si="281"/>
        <v>2.4653979238754326E-3</v>
      </c>
      <c r="BGD6" s="1">
        <f t="shared" si="282"/>
        <v>18.846158556421813</v>
      </c>
      <c r="BGE6" s="1"/>
      <c r="BGF6" s="1"/>
      <c r="BGG6" s="2" t="s">
        <v>11</v>
      </c>
      <c r="BGH6" s="4" t="s">
        <v>152</v>
      </c>
      <c r="BGI6" s="4">
        <v>246</v>
      </c>
      <c r="BGJ6" s="2">
        <v>5</v>
      </c>
      <c r="BGK6" s="1">
        <v>1.4999999999999999E-2</v>
      </c>
      <c r="BGL6" s="1">
        <f t="shared" si="709"/>
        <v>4.0000000000000001E-3</v>
      </c>
      <c r="BGM6" s="1">
        <f t="shared" si="710"/>
        <v>1.2595155709342563</v>
      </c>
      <c r="BGN6" s="1">
        <f t="shared" si="283"/>
        <v>1.8892733564013844E-3</v>
      </c>
      <c r="BGO6" s="1">
        <f t="shared" si="284"/>
        <v>14.442108872710614</v>
      </c>
      <c r="BGP6" s="1"/>
      <c r="BGQ6" s="1"/>
      <c r="BGR6" s="2" t="s">
        <v>11</v>
      </c>
      <c r="BGS6" s="4" t="s">
        <v>153</v>
      </c>
      <c r="BGT6" s="4">
        <v>249</v>
      </c>
      <c r="BGU6" s="2">
        <v>5</v>
      </c>
      <c r="BGV6" s="1">
        <v>2.4E-2</v>
      </c>
      <c r="BGW6" s="1">
        <f t="shared" si="711"/>
        <v>1.5000000000000001E-2</v>
      </c>
      <c r="BGX6" s="1">
        <f t="shared" si="712"/>
        <v>1.7594501718213058</v>
      </c>
      <c r="BGY6" s="1">
        <f t="shared" si="285"/>
        <v>2.6391752577319587E-3</v>
      </c>
      <c r="BGZ6" s="1">
        <f t="shared" si="286"/>
        <v>20.174558793826176</v>
      </c>
      <c r="BHA6" s="1"/>
      <c r="BHB6" s="1"/>
      <c r="BHC6" s="2" t="s">
        <v>11</v>
      </c>
      <c r="BHD6" s="4" t="s">
        <v>154</v>
      </c>
      <c r="BHE6" s="4">
        <v>253</v>
      </c>
      <c r="BHF6" s="2">
        <v>5</v>
      </c>
      <c r="BHG6" s="1">
        <v>2.5000000000000001E-2</v>
      </c>
      <c r="BHH6" s="1">
        <f t="shared" si="713"/>
        <v>1.7000000000000001E-2</v>
      </c>
      <c r="BHI6" s="1">
        <f t="shared" si="714"/>
        <v>1.7889273356401385</v>
      </c>
      <c r="BHJ6" s="1">
        <f t="shared" si="287"/>
        <v>2.6833910034602076E-3</v>
      </c>
      <c r="BHK6" s="1">
        <f t="shared" si="288"/>
        <v>20.51255573404227</v>
      </c>
      <c r="BHL6" s="1"/>
      <c r="BHM6" s="1"/>
      <c r="BHN6" s="2" t="s">
        <v>11</v>
      </c>
      <c r="BHO6" s="4" t="s">
        <v>155</v>
      </c>
      <c r="BHP6" s="4">
        <v>254</v>
      </c>
      <c r="BHQ6" s="2">
        <v>5</v>
      </c>
      <c r="BHR6" s="1">
        <v>2.4E-2</v>
      </c>
      <c r="BHS6" s="1">
        <f t="shared" si="715"/>
        <v>2.0000000000000018E-3</v>
      </c>
      <c r="BHT6" s="1">
        <f t="shared" si="716"/>
        <v>-1.7182130584192379E-2</v>
      </c>
      <c r="BHU6" s="1">
        <f t="shared" si="289"/>
        <v>-2.577319587628857E-5</v>
      </c>
      <c r="BHV6" s="1">
        <f t="shared" si="290"/>
        <v>-0.19701717572095803</v>
      </c>
      <c r="BHW6" s="1"/>
      <c r="BHX6" s="1"/>
      <c r="BHY6" s="2" t="s">
        <v>11</v>
      </c>
      <c r="BHZ6" s="4" t="s">
        <v>156</v>
      </c>
      <c r="BIA6" s="4">
        <v>260</v>
      </c>
      <c r="BIB6" s="2">
        <v>5</v>
      </c>
      <c r="BIC6" s="1">
        <v>3.1E-2</v>
      </c>
      <c r="BID6" s="1">
        <f t="shared" si="717"/>
        <v>0</v>
      </c>
      <c r="BIE6" s="1">
        <f t="shared" si="718"/>
        <v>-0.21283783783783783</v>
      </c>
      <c r="BIF6" s="1">
        <f t="shared" si="291"/>
        <v>-3.1925675675675673E-4</v>
      </c>
      <c r="BIG6" s="1">
        <f t="shared" si="292"/>
        <v>-2.4404837043867138</v>
      </c>
      <c r="BIH6" s="1"/>
      <c r="BII6" s="1"/>
      <c r="BIJ6" s="2" t="s">
        <v>11</v>
      </c>
      <c r="BIK6" s="4" t="s">
        <v>157</v>
      </c>
      <c r="BIL6" s="4">
        <v>267</v>
      </c>
      <c r="BIM6" s="2">
        <v>5</v>
      </c>
      <c r="BIN6" s="1">
        <v>2.9000000000000001E-2</v>
      </c>
      <c r="BIO6" s="1">
        <f t="shared" si="719"/>
        <v>-1.9999999999999983E-3</v>
      </c>
      <c r="BIP6" s="1">
        <f t="shared" si="720"/>
        <v>0.56333333333333346</v>
      </c>
      <c r="BIQ6" s="1">
        <f t="shared" si="293"/>
        <v>8.4500000000000026E-4</v>
      </c>
      <c r="BIR6" s="1">
        <f t="shared" si="294"/>
        <v>6.4594051231873548</v>
      </c>
      <c r="BIS6" s="1"/>
      <c r="BIT6" s="1"/>
      <c r="BIU6" s="2" t="s">
        <v>11</v>
      </c>
      <c r="BIV6" s="4" t="s">
        <v>158</v>
      </c>
      <c r="BIW6" s="4">
        <v>268</v>
      </c>
      <c r="BIX6" s="2">
        <v>5</v>
      </c>
      <c r="BIY6" s="1">
        <v>0.03</v>
      </c>
      <c r="BIZ6" s="1">
        <f t="shared" si="721"/>
        <v>9.9999999999999742E-4</v>
      </c>
      <c r="BJA6" s="1">
        <f t="shared" si="722"/>
        <v>3.0508474576271098E-2</v>
      </c>
      <c r="BJB6" s="1">
        <f t="shared" si="295"/>
        <v>4.5762711864406648E-5</v>
      </c>
      <c r="BJC6" s="1">
        <f t="shared" si="296"/>
        <v>0.34982236150046742</v>
      </c>
      <c r="BJD6" s="1"/>
      <c r="BJE6" s="1"/>
      <c r="BJF6" s="2" t="s">
        <v>11</v>
      </c>
      <c r="BJG6" s="4" t="s">
        <v>159</v>
      </c>
      <c r="BJH6" s="4">
        <v>274</v>
      </c>
      <c r="BJI6" s="2">
        <v>5</v>
      </c>
      <c r="BJJ6" s="1">
        <v>1.6E-2</v>
      </c>
      <c r="BJK6" s="1">
        <f t="shared" si="723"/>
        <v>5.000000000000001E-3</v>
      </c>
      <c r="BJL6" s="1">
        <f t="shared" si="724"/>
        <v>0.85810810810810811</v>
      </c>
      <c r="BJM6" s="1">
        <f t="shared" si="297"/>
        <v>1.2871621621621623E-3</v>
      </c>
      <c r="BJN6" s="1">
        <f t="shared" si="298"/>
        <v>9.8394104907019901</v>
      </c>
      <c r="BJO6" s="1"/>
      <c r="BJP6" s="1"/>
      <c r="BJQ6" s="2" t="s">
        <v>11</v>
      </c>
      <c r="BJR6" s="4" t="s">
        <v>160</v>
      </c>
      <c r="BJS6" s="4">
        <v>281</v>
      </c>
      <c r="BJT6" s="2">
        <v>5</v>
      </c>
      <c r="BJU6" s="1">
        <v>3.2000000000000001E-2</v>
      </c>
      <c r="BJV6" s="1">
        <f t="shared" si="725"/>
        <v>-5.9999999999999984E-3</v>
      </c>
      <c r="BJW6" s="1">
        <f t="shared" si="726"/>
        <v>2.666666666666671E-2</v>
      </c>
      <c r="BJX6" s="1">
        <f t="shared" si="299"/>
        <v>4.0000000000000064E-5</v>
      </c>
      <c r="BJY6" s="1">
        <f t="shared" si="300"/>
        <v>0.30577065671892845</v>
      </c>
      <c r="BJZ6" s="1"/>
      <c r="BKA6" s="1"/>
      <c r="BKB6" s="2" t="s">
        <v>11</v>
      </c>
      <c r="BKC6" s="4" t="s">
        <v>161</v>
      </c>
      <c r="BKD6" s="4">
        <v>282</v>
      </c>
      <c r="BKE6" s="2">
        <v>5</v>
      </c>
      <c r="BKF6" s="1">
        <v>2.8000000000000001E-2</v>
      </c>
      <c r="BKG6" s="1">
        <f t="shared" si="727"/>
        <v>6.9999999999999993E-3</v>
      </c>
      <c r="BKH6" s="1">
        <f t="shared" si="728"/>
        <v>0.20289855072463764</v>
      </c>
      <c r="BKI6" s="1">
        <f t="shared" si="301"/>
        <v>3.0434782608695644E-4</v>
      </c>
      <c r="BKJ6" s="1">
        <f t="shared" si="302"/>
        <v>2.3265158663396686</v>
      </c>
      <c r="BKK6" s="1"/>
      <c r="BKL6" s="1"/>
      <c r="BKM6" s="2" t="s">
        <v>11</v>
      </c>
      <c r="BKN6" s="4" t="s">
        <v>162</v>
      </c>
      <c r="BKO6" s="4">
        <v>289</v>
      </c>
      <c r="BKP6" s="2">
        <v>5</v>
      </c>
      <c r="BKQ6" s="1">
        <v>3.2000000000000001E-2</v>
      </c>
      <c r="BKR6" s="1">
        <f t="shared" si="729"/>
        <v>1.6E-2</v>
      </c>
      <c r="BKS6" s="1">
        <f t="shared" si="730"/>
        <v>0.64748201438848929</v>
      </c>
      <c r="BKT6" s="1">
        <f t="shared" si="303"/>
        <v>9.7122302158273398E-4</v>
      </c>
      <c r="BKU6" s="1">
        <f t="shared" si="304"/>
        <v>7.4242875282473531</v>
      </c>
      <c r="BKV6" s="1"/>
      <c r="BKW6" s="1"/>
      <c r="BKX6" s="2" t="s">
        <v>11</v>
      </c>
      <c r="BKY6" s="4" t="s">
        <v>163</v>
      </c>
      <c r="BKZ6" s="4">
        <v>296</v>
      </c>
      <c r="BLA6" s="2">
        <v>5</v>
      </c>
      <c r="BLB6" s="1">
        <v>3.2000000000000001E-2</v>
      </c>
      <c r="BLC6" s="1">
        <f t="shared" si="731"/>
        <v>1.2E-2</v>
      </c>
      <c r="BLD6" s="1">
        <f t="shared" si="732"/>
        <v>0.2318840579710145</v>
      </c>
      <c r="BLE6" s="1">
        <f t="shared" si="305"/>
        <v>3.4782608695652176E-4</v>
      </c>
      <c r="BLF6" s="1">
        <f t="shared" si="306"/>
        <v>2.6588752758167651</v>
      </c>
      <c r="BLG6" s="1"/>
      <c r="BLH6" s="1"/>
      <c r="BLI6" s="2" t="s">
        <v>11</v>
      </c>
      <c r="BLJ6" s="4" t="s">
        <v>164</v>
      </c>
      <c r="BLK6" s="4">
        <v>303</v>
      </c>
      <c r="BLL6" s="2">
        <v>5</v>
      </c>
      <c r="BLM6" s="1">
        <v>0.02</v>
      </c>
      <c r="BLN6" s="1">
        <f t="shared" si="733"/>
        <v>9.0000000000000011E-3</v>
      </c>
      <c r="BLO6" s="1">
        <f t="shared" si="734"/>
        <v>0.53220338983050852</v>
      </c>
      <c r="BLP6" s="1">
        <f t="shared" si="307"/>
        <v>7.9830508474576284E-4</v>
      </c>
      <c r="BLQ6" s="1">
        <f t="shared" si="308"/>
        <v>6.1024567506192833</v>
      </c>
      <c r="BLR6" s="1"/>
      <c r="BLS6" s="1"/>
      <c r="BLT6" s="2" t="s">
        <v>11</v>
      </c>
      <c r="BLU6" s="4" t="s">
        <v>165</v>
      </c>
      <c r="BLV6" s="4">
        <v>310</v>
      </c>
      <c r="BLW6" s="2">
        <v>5</v>
      </c>
      <c r="BLX6" s="1">
        <v>2.1000000000000001E-2</v>
      </c>
      <c r="BLY6" s="1">
        <f t="shared" si="735"/>
        <v>9.0000000000000011E-3</v>
      </c>
      <c r="BLZ6" s="1">
        <f t="shared" si="736"/>
        <v>0.68941979522184316</v>
      </c>
      <c r="BMA6" s="1">
        <f t="shared" si="309"/>
        <v>1.0341296928327649E-3</v>
      </c>
      <c r="BMB6" s="1">
        <f t="shared" si="310"/>
        <v>7.9051628827504441</v>
      </c>
      <c r="BMC6" s="1"/>
      <c r="BMD6" s="1"/>
      <c r="BME6" s="2" t="s">
        <v>11</v>
      </c>
      <c r="BMF6" s="4" t="s">
        <v>166</v>
      </c>
      <c r="BMG6" s="4">
        <v>311</v>
      </c>
      <c r="BMH6" s="2">
        <v>5</v>
      </c>
      <c r="BMI6" s="1">
        <v>2.5000000000000001E-2</v>
      </c>
      <c r="BMJ6" s="1">
        <f t="shared" si="737"/>
        <v>1.5000000000000001E-2</v>
      </c>
      <c r="BMK6" s="1">
        <f t="shared" si="738"/>
        <v>0.27659574468085113</v>
      </c>
      <c r="BML6" s="1">
        <f t="shared" si="311"/>
        <v>4.1489361702127668E-4</v>
      </c>
      <c r="BMM6" s="1">
        <f t="shared" si="312"/>
        <v>3.1715573436271791</v>
      </c>
      <c r="BMN6" s="1"/>
      <c r="BMO6" s="1"/>
      <c r="BMP6" s="2" t="s">
        <v>11</v>
      </c>
      <c r="BMQ6" s="4" t="s">
        <v>167</v>
      </c>
      <c r="BMR6" s="4">
        <v>317</v>
      </c>
      <c r="BMS6" s="2">
        <v>5</v>
      </c>
      <c r="BMT6" s="1">
        <v>2.4E-2</v>
      </c>
      <c r="BMU6" s="4">
        <f t="shared" si="313"/>
        <v>1.4E-2</v>
      </c>
      <c r="BMV6" s="1">
        <f t="shared" si="739"/>
        <v>0.43971631205673756</v>
      </c>
      <c r="BMW6" s="1">
        <f t="shared" si="314"/>
        <v>6.5957446808510639E-4</v>
      </c>
      <c r="BMX6" s="1">
        <f t="shared" si="315"/>
        <v>5.0419629565355146</v>
      </c>
      <c r="BMY6" s="1"/>
      <c r="BMZ6" s="1"/>
      <c r="BNA6" s="2" t="s">
        <v>11</v>
      </c>
      <c r="BNB6" s="4" t="s">
        <v>168</v>
      </c>
      <c r="BNC6" s="4">
        <v>324</v>
      </c>
      <c r="BND6" s="2">
        <v>5</v>
      </c>
      <c r="BNE6" s="1">
        <v>2.8000000000000001E-2</v>
      </c>
      <c r="BNF6" s="1">
        <f t="shared" si="740"/>
        <v>1.5000000000000001E-2</v>
      </c>
      <c r="BNG6" s="1">
        <f t="shared" si="741"/>
        <v>0.44285714285714289</v>
      </c>
      <c r="BNH6" s="1">
        <f t="shared" si="316"/>
        <v>6.6428571428571437E-4</v>
      </c>
      <c r="BNI6" s="1">
        <f t="shared" si="317"/>
        <v>5.0779769776536252</v>
      </c>
      <c r="BNJ6" s="1"/>
      <c r="BNK6" s="1"/>
      <c r="BNL6" s="2" t="s">
        <v>11</v>
      </c>
      <c r="BNM6" s="4" t="s">
        <v>169</v>
      </c>
      <c r="BNN6" s="4">
        <v>325</v>
      </c>
      <c r="BNO6" s="2">
        <v>5</v>
      </c>
      <c r="BNP6" s="1">
        <v>2.4E-2</v>
      </c>
      <c r="BNQ6" s="1">
        <f t="shared" si="742"/>
        <v>5.000000000000001E-3</v>
      </c>
      <c r="BNR6" s="1">
        <f t="shared" si="743"/>
        <v>0.26923076923076927</v>
      </c>
      <c r="BNS6" s="1">
        <f t="shared" si="318"/>
        <v>4.0384615384615394E-4</v>
      </c>
      <c r="BNT6" s="1">
        <f t="shared" si="319"/>
        <v>3.0871075918737927</v>
      </c>
      <c r="BNU6" s="1"/>
      <c r="BNV6" s="1"/>
      <c r="BNW6" s="2" t="s">
        <v>11</v>
      </c>
      <c r="BNX6" s="4" t="s">
        <v>170</v>
      </c>
      <c r="BNY6" s="4">
        <v>338</v>
      </c>
      <c r="BNZ6" s="2">
        <v>5</v>
      </c>
      <c r="BOA6" s="1">
        <v>1.9E-2</v>
      </c>
      <c r="BOB6" s="1">
        <f t="shared" si="744"/>
        <v>8.9999999999999993E-3</v>
      </c>
      <c r="BOC6" s="1">
        <f t="shared" si="745"/>
        <v>0.43269230769230765</v>
      </c>
      <c r="BOD6" s="1">
        <f t="shared" si="320"/>
        <v>6.4903846153846153E-4</v>
      </c>
      <c r="BOE6" s="1">
        <f t="shared" si="321"/>
        <v>4.9614229155114513</v>
      </c>
      <c r="BOF6" s="1"/>
      <c r="BOG6" s="1"/>
      <c r="BOH6" s="2" t="s">
        <v>11</v>
      </c>
      <c r="BOI6" s="4" t="s">
        <v>171</v>
      </c>
      <c r="BOJ6" s="4">
        <v>339</v>
      </c>
      <c r="BOK6" s="2">
        <v>5</v>
      </c>
      <c r="BOL6" s="1">
        <v>1.6E-2</v>
      </c>
      <c r="BOM6" s="1">
        <f t="shared" si="746"/>
        <v>1.0999999999999999E-2</v>
      </c>
      <c r="BON6" s="1">
        <f t="shared" si="747"/>
        <v>0.48208469055374586</v>
      </c>
      <c r="BOO6" s="1">
        <f t="shared" si="322"/>
        <v>7.231270358306188E-4</v>
      </c>
      <c r="BOP6" s="1">
        <f t="shared" si="323"/>
        <v>5.5277757159285015</v>
      </c>
      <c r="BOQ6" s="1"/>
      <c r="BOR6" s="1"/>
      <c r="BOS6" s="2" t="s">
        <v>11</v>
      </c>
      <c r="BOT6" s="4" t="s">
        <v>172</v>
      </c>
      <c r="BOU6" s="4">
        <v>345</v>
      </c>
      <c r="BOV6" s="2">
        <v>5</v>
      </c>
      <c r="BOW6" s="1">
        <v>2.1000000000000001E-2</v>
      </c>
      <c r="BOX6" s="1">
        <f t="shared" si="748"/>
        <v>1.4000000000000002E-2</v>
      </c>
      <c r="BOY6" s="1">
        <f t="shared" si="749"/>
        <v>0.65273311897106123</v>
      </c>
      <c r="BOZ6" s="1">
        <f t="shared" si="324"/>
        <v>9.7909967845659189E-4</v>
      </c>
      <c r="BPA6" s="1">
        <f t="shared" si="325"/>
        <v>7.4844987918740822</v>
      </c>
      <c r="BPB6" s="1"/>
      <c r="BPC6" s="1"/>
      <c r="BPD6" s="2" t="s">
        <v>11</v>
      </c>
      <c r="BPE6" s="4" t="s">
        <v>173</v>
      </c>
      <c r="BPF6" s="4">
        <v>352</v>
      </c>
      <c r="BPG6" s="2">
        <v>5</v>
      </c>
      <c r="BPH6" s="1">
        <v>1.6E-2</v>
      </c>
      <c r="BPI6" s="1">
        <f t="shared" si="750"/>
        <v>7.000000000000001E-3</v>
      </c>
      <c r="BPJ6" s="1">
        <f t="shared" si="751"/>
        <v>0.32692307692307698</v>
      </c>
      <c r="BPK6" s="1">
        <f t="shared" si="326"/>
        <v>4.9038461538461551E-4</v>
      </c>
      <c r="BPL6" s="1">
        <f t="shared" si="327"/>
        <v>3.7486306472753195</v>
      </c>
      <c r="BPM6" s="1"/>
      <c r="BPN6" s="1"/>
      <c r="BPO6" s="2" t="s">
        <v>11</v>
      </c>
      <c r="BPP6" s="4" t="s">
        <v>174</v>
      </c>
      <c r="BPQ6" s="4">
        <v>353</v>
      </c>
      <c r="BPR6" s="2">
        <v>5</v>
      </c>
      <c r="BPS6" s="1">
        <v>0.01</v>
      </c>
      <c r="BPT6" s="1">
        <f t="shared" si="752"/>
        <v>1.0000000000000009E-3</v>
      </c>
      <c r="BPU6" s="1">
        <f t="shared" si="753"/>
        <v>1.6666666666666698E-2</v>
      </c>
      <c r="BPV6" s="1">
        <f t="shared" si="328"/>
        <v>2.5000000000000049E-5</v>
      </c>
      <c r="BPW6" s="1">
        <f t="shared" si="329"/>
        <v>0.19110666044933033</v>
      </c>
      <c r="BPX6" s="1"/>
      <c r="BPY6" s="1"/>
      <c r="BPZ6" s="2" t="s">
        <v>11</v>
      </c>
      <c r="BQA6" s="4" t="s">
        <v>175</v>
      </c>
      <c r="BQB6" s="4">
        <v>358</v>
      </c>
      <c r="BQC6" s="2">
        <v>5</v>
      </c>
      <c r="BQD6" s="1">
        <v>1.2E-2</v>
      </c>
      <c r="BQE6" s="1">
        <f t="shared" si="754"/>
        <v>2E-3</v>
      </c>
      <c r="BQF6" s="1">
        <f t="shared" si="755"/>
        <v>4.3918918918918914E-2</v>
      </c>
      <c r="BQG6" s="1">
        <f t="shared" si="330"/>
        <v>6.5878378378378375E-5</v>
      </c>
      <c r="BQH6" s="1">
        <f t="shared" si="331"/>
        <v>0.50359187550836948</v>
      </c>
      <c r="BQI6" s="1"/>
      <c r="BQJ6" s="1"/>
      <c r="BQK6" s="2" t="s">
        <v>11</v>
      </c>
      <c r="BQL6" s="4" t="s">
        <v>176</v>
      </c>
      <c r="BQM6" s="4">
        <v>366</v>
      </c>
      <c r="BQN6" s="2">
        <v>5</v>
      </c>
      <c r="BQO6" s="1">
        <v>1.0999999999999999E-2</v>
      </c>
      <c r="BQP6" s="1">
        <f t="shared" si="756"/>
        <v>0</v>
      </c>
      <c r="BQQ6" s="1">
        <f t="shared" si="757"/>
        <v>0.19063545150501673</v>
      </c>
      <c r="BQR6" s="1">
        <f t="shared" si="332"/>
        <v>2.859531772575251E-4</v>
      </c>
      <c r="BQS6" s="1">
        <f t="shared" si="333"/>
        <v>2.1859022700224364</v>
      </c>
      <c r="BQT6" s="1"/>
      <c r="BQU6" s="1"/>
      <c r="BQV6" s="2" t="s">
        <v>11</v>
      </c>
      <c r="BQW6" s="4" t="s">
        <v>177</v>
      </c>
      <c r="BQX6" s="4">
        <v>367</v>
      </c>
      <c r="BQY6" s="2">
        <v>5</v>
      </c>
      <c r="BQZ6" s="1">
        <v>2.1000000000000001E-2</v>
      </c>
      <c r="BRA6" s="1">
        <f t="shared" si="758"/>
        <v>0</v>
      </c>
      <c r="BRB6" s="1">
        <f t="shared" si="759"/>
        <v>-0.75084175084175087</v>
      </c>
      <c r="BRC6" s="1">
        <f t="shared" si="334"/>
        <v>-1.1262626262626262E-3</v>
      </c>
      <c r="BRD6" s="1">
        <f t="shared" si="335"/>
        <v>-8.6094515717576936</v>
      </c>
      <c r="BRE6" s="1"/>
      <c r="BRF6" s="1"/>
      <c r="BRG6" s="2" t="s">
        <v>11</v>
      </c>
      <c r="BRH6" s="4" t="s">
        <v>178</v>
      </c>
      <c r="BRI6" s="4">
        <v>373</v>
      </c>
      <c r="BRJ6" s="2">
        <v>5</v>
      </c>
      <c r="BRK6" s="1">
        <v>2.5000000000000001E-2</v>
      </c>
      <c r="BRL6" s="1">
        <f t="shared" si="760"/>
        <v>3.0000000000000027E-3</v>
      </c>
      <c r="BRM6" s="1">
        <f t="shared" si="761"/>
        <v>-0.35254237288135587</v>
      </c>
      <c r="BRN6" s="1">
        <f t="shared" si="336"/>
        <v>-5.2881355932203383E-4</v>
      </c>
      <c r="BRO6" s="1">
        <f t="shared" si="337"/>
        <v>-4.0423917328943011</v>
      </c>
      <c r="BRP6" s="1"/>
      <c r="BRQ6" s="1"/>
      <c r="BRR6" s="2" t="s">
        <v>11</v>
      </c>
      <c r="BRS6" s="1" t="s">
        <v>179</v>
      </c>
      <c r="BRT6" s="1">
        <v>380</v>
      </c>
      <c r="BRU6" s="2">
        <v>5</v>
      </c>
      <c r="BRV6" s="1">
        <v>2.4E-2</v>
      </c>
      <c r="BRW6" s="1">
        <f t="shared" si="762"/>
        <v>-5.9999999999999984E-3</v>
      </c>
      <c r="BRX6" s="1">
        <f t="shared" si="763"/>
        <v>-0.63758389261744952</v>
      </c>
      <c r="BRY6" s="1">
        <f t="shared" si="338"/>
        <v>-9.5637583892617427E-4</v>
      </c>
      <c r="BRZ6" s="1">
        <f t="shared" si="339"/>
        <v>-7.3107917084642997</v>
      </c>
      <c r="BSA6" s="1"/>
      <c r="BSB6" s="1"/>
      <c r="BSC6" s="2" t="s">
        <v>11</v>
      </c>
      <c r="BSD6" s="1" t="s">
        <v>180</v>
      </c>
      <c r="BSE6" s="1">
        <v>394</v>
      </c>
      <c r="BSF6" s="2">
        <v>5</v>
      </c>
      <c r="BSG6" s="1">
        <v>1.2E-2</v>
      </c>
      <c r="BSH6" s="1">
        <f t="shared" si="764"/>
        <v>0</v>
      </c>
      <c r="BSI6" s="1">
        <f t="shared" si="765"/>
        <v>-0.44326241134751776</v>
      </c>
      <c r="BSJ6" s="1">
        <f t="shared" si="340"/>
        <v>-6.6489361702127669E-4</v>
      </c>
      <c r="BSK6" s="1">
        <f t="shared" si="341"/>
        <v>-5.0826239481204789</v>
      </c>
      <c r="BSL6" s="1"/>
      <c r="BSM6" s="1"/>
      <c r="BSN6" s="1" t="s">
        <v>11</v>
      </c>
      <c r="BSO6" s="1" t="s">
        <v>181</v>
      </c>
      <c r="BSP6" s="1">
        <v>395</v>
      </c>
      <c r="BSQ6" s="2">
        <v>5</v>
      </c>
      <c r="BSR6" s="1">
        <v>3.0000000000000001E-3</v>
      </c>
      <c r="BSS6" s="1">
        <f t="shared" si="766"/>
        <v>-7.0000000000000001E-3</v>
      </c>
      <c r="BST6" s="1">
        <f t="shared" si="767"/>
        <v>-0.2179930795847751</v>
      </c>
      <c r="BSU6" s="1">
        <f t="shared" si="342"/>
        <v>-3.2698961937716265E-4</v>
      </c>
      <c r="BSV6" s="1">
        <f t="shared" si="343"/>
        <v>-2.4995957664306827</v>
      </c>
      <c r="BSW6" s="1"/>
      <c r="BSX6" s="1"/>
      <c r="BSY6" s="1" t="s">
        <v>11</v>
      </c>
      <c r="BSZ6" s="1" t="s">
        <v>182</v>
      </c>
      <c r="BTA6" s="1">
        <v>401</v>
      </c>
      <c r="BTB6" s="1">
        <v>5</v>
      </c>
      <c r="BTC6" s="1">
        <v>8.0000000000000002E-3</v>
      </c>
      <c r="BTD6" s="1">
        <f t="shared" si="768"/>
        <v>-4.0000000000000001E-3</v>
      </c>
      <c r="BTE6" s="1">
        <f t="shared" si="769"/>
        <v>-1.7482517482517484E-2</v>
      </c>
      <c r="BTF6" s="1">
        <f t="shared" si="344"/>
        <v>-2.6223776223776227E-5</v>
      </c>
      <c r="BTG6" s="1">
        <f t="shared" si="345"/>
        <v>-0.20046153193985664</v>
      </c>
      <c r="BTH6" s="1"/>
      <c r="BTI6" s="1"/>
      <c r="BTJ6" s="1" t="s">
        <v>11</v>
      </c>
      <c r="BTK6" s="1" t="s">
        <v>183</v>
      </c>
      <c r="BTL6" s="1">
        <v>408</v>
      </c>
      <c r="BTM6" s="1">
        <v>5</v>
      </c>
      <c r="BTN6" s="1">
        <v>1.4E-2</v>
      </c>
      <c r="BTO6" s="1">
        <f t="shared" si="770"/>
        <v>2E-3</v>
      </c>
      <c r="BTP6" s="5">
        <f t="shared" si="771"/>
        <v>0.33101045296167247</v>
      </c>
      <c r="BTQ6" s="1">
        <f t="shared" si="346"/>
        <v>4.9651567944250876E-4</v>
      </c>
      <c r="BTR6" s="1">
        <f t="shared" si="347"/>
        <v>3.7954981343595158</v>
      </c>
      <c r="BTS6" s="1"/>
      <c r="BTT6" s="1"/>
      <c r="BTU6" s="1" t="s">
        <v>11</v>
      </c>
      <c r="BTV6" s="1" t="s">
        <v>184</v>
      </c>
      <c r="BTW6" s="1">
        <v>409</v>
      </c>
      <c r="BTX6" s="1">
        <v>5</v>
      </c>
      <c r="BTY6" s="1">
        <v>2.5000000000000001E-2</v>
      </c>
      <c r="BTZ6" s="1">
        <f t="shared" si="772"/>
        <v>1.5000000000000001E-2</v>
      </c>
      <c r="BUA6" s="1">
        <f t="shared" si="773"/>
        <v>0.61937716262975784</v>
      </c>
      <c r="BUB6" s="1">
        <f t="shared" si="348"/>
        <v>9.2906574394463677E-4</v>
      </c>
      <c r="BUC6" s="1">
        <f t="shared" si="349"/>
        <v>7.1020260665252737</v>
      </c>
      <c r="BUD6" s="1"/>
      <c r="BUE6" s="1"/>
      <c r="BUF6" s="1" t="s">
        <v>11</v>
      </c>
      <c r="BUG6" s="1" t="s">
        <v>185</v>
      </c>
      <c r="BUH6" s="1">
        <v>415</v>
      </c>
      <c r="BUI6" s="1">
        <v>5</v>
      </c>
      <c r="BUJ6" s="1">
        <v>1.7999999999999999E-2</v>
      </c>
      <c r="BUK6" s="1">
        <f t="shared" si="774"/>
        <v>4.9999999999999992E-3</v>
      </c>
      <c r="BUL6" s="1">
        <f t="shared" si="775"/>
        <v>0.33101045296167242</v>
      </c>
      <c r="BUM6" s="1">
        <f t="shared" si="350"/>
        <v>4.9651567944250866E-4</v>
      </c>
      <c r="BUN6" s="1">
        <f t="shared" si="351"/>
        <v>3.7954981343595149</v>
      </c>
      <c r="BUO6" s="1"/>
      <c r="BUP6" s="1"/>
      <c r="BUQ6" s="1" t="s">
        <v>11</v>
      </c>
      <c r="BUR6" s="1" t="s">
        <v>186</v>
      </c>
      <c r="BUS6" s="1">
        <v>422</v>
      </c>
      <c r="BUT6" s="1">
        <v>5</v>
      </c>
      <c r="BUU6" s="1">
        <v>2.1000000000000001E-2</v>
      </c>
      <c r="BUV6" s="1">
        <f t="shared" si="776"/>
        <v>6.0000000000000019E-3</v>
      </c>
      <c r="BUW6" s="1">
        <f t="shared" si="777"/>
        <v>0.32982456140350885</v>
      </c>
      <c r="BUX6" s="1">
        <f t="shared" si="352"/>
        <v>4.947368421052633E-4</v>
      </c>
      <c r="BUY6" s="1">
        <f t="shared" si="353"/>
        <v>3.7819002278393734</v>
      </c>
      <c r="BUZ6" s="1"/>
      <c r="BVA6" s="1"/>
      <c r="BVB6" s="1" t="s">
        <v>11</v>
      </c>
      <c r="BVC6" s="1" t="s">
        <v>187</v>
      </c>
      <c r="BVD6" s="1">
        <v>423</v>
      </c>
      <c r="BVE6" s="1">
        <v>5</v>
      </c>
      <c r="BVF6" s="1">
        <v>1.0999999999999999E-2</v>
      </c>
      <c r="BVG6" s="1">
        <f t="shared" si="778"/>
        <v>9.9999999999999915E-4</v>
      </c>
      <c r="BVH6" s="1">
        <f t="shared" si="779"/>
        <v>-0.90443686006825952</v>
      </c>
      <c r="BVI6" s="1">
        <f t="shared" si="354"/>
        <v>-1.3566552901023894E-3</v>
      </c>
      <c r="BVJ6" s="1">
        <f t="shared" si="355"/>
        <v>-10.370634474895382</v>
      </c>
      <c r="BVK6" s="1"/>
      <c r="BVL6" s="1"/>
      <c r="BVM6" s="1" t="s">
        <v>11</v>
      </c>
      <c r="BVN6" s="1" t="s">
        <v>188</v>
      </c>
      <c r="BVO6" s="1">
        <v>436</v>
      </c>
      <c r="BVP6" s="1">
        <v>5</v>
      </c>
      <c r="BVQ6" s="1">
        <v>0.02</v>
      </c>
      <c r="BVR6" s="1">
        <f t="shared" si="780"/>
        <v>8.0000000000000002E-3</v>
      </c>
      <c r="BVS6" s="1">
        <f t="shared" si="781"/>
        <v>-0.37542662116040953</v>
      </c>
      <c r="BVT6" s="1">
        <f t="shared" si="356"/>
        <v>-5.6313993174061429E-4</v>
      </c>
      <c r="BVU6" s="1">
        <f t="shared" si="357"/>
        <v>-4.3047916688244969</v>
      </c>
      <c r="BVV6" s="1"/>
      <c r="BVW6" s="1"/>
      <c r="BVX6" s="1" t="s">
        <v>11</v>
      </c>
      <c r="BVY6" s="1" t="s">
        <v>189</v>
      </c>
      <c r="BVZ6" s="1">
        <v>437</v>
      </c>
      <c r="BWA6" s="1">
        <v>5</v>
      </c>
      <c r="BWB6" s="1">
        <v>1.4999999999999999E-2</v>
      </c>
      <c r="BWC6" s="1">
        <f t="shared" si="782"/>
        <v>9.9999999999999985E-3</v>
      </c>
      <c r="BWD6" s="1">
        <f t="shared" si="783"/>
        <v>-0.4144486692015209</v>
      </c>
      <c r="BWE6" s="1">
        <f t="shared" si="358"/>
        <v>-6.216730038022814E-4</v>
      </c>
      <c r="BWF6" s="1">
        <f t="shared" si="359"/>
        <v>-4.7522340659263049</v>
      </c>
      <c r="BWG6" s="1"/>
      <c r="BWH6" s="1"/>
      <c r="BWI6" s="1" t="s">
        <v>11</v>
      </c>
      <c r="BWJ6" s="1" t="s">
        <v>190</v>
      </c>
      <c r="BWK6" s="1">
        <v>443</v>
      </c>
      <c r="BWL6" s="1">
        <v>5</v>
      </c>
      <c r="BWM6" s="1">
        <v>3.2000000000000001E-2</v>
      </c>
      <c r="BWN6" s="1">
        <f t="shared" si="784"/>
        <v>2.1999999999999999E-2</v>
      </c>
      <c r="BWO6" s="1">
        <f t="shared" si="785"/>
        <v>1.515151515151506E-2</v>
      </c>
      <c r="BWP6" s="1">
        <f t="shared" si="360"/>
        <v>2.272727272727259E-5</v>
      </c>
      <c r="BWQ6" s="1">
        <f t="shared" si="361"/>
        <v>0.17373332768120803</v>
      </c>
      <c r="BWR6" s="1"/>
      <c r="BWS6" s="1"/>
      <c r="BWT6" s="1" t="s">
        <v>11</v>
      </c>
      <c r="BWU6" s="1" t="s">
        <v>191</v>
      </c>
      <c r="BWV6" s="1">
        <v>450</v>
      </c>
      <c r="BWW6" s="1">
        <v>5</v>
      </c>
      <c r="BWX6" s="1">
        <v>1.7999999999999999E-2</v>
      </c>
      <c r="BWY6" s="1">
        <f t="shared" si="786"/>
        <v>1.3999999999999999E-2</v>
      </c>
      <c r="BWZ6" s="1">
        <f t="shared" si="787"/>
        <v>5.3030303030302969E-2</v>
      </c>
      <c r="BXA6" s="1">
        <f t="shared" si="362"/>
        <v>7.9545454545454456E-5</v>
      </c>
      <c r="BXB6" s="1">
        <f t="shared" si="363"/>
        <v>0.60806664688423107</v>
      </c>
      <c r="BXC6" s="1"/>
      <c r="BXD6" s="1"/>
      <c r="BXE6" s="1" t="s">
        <v>11</v>
      </c>
      <c r="BXF6" s="1" t="s">
        <v>192</v>
      </c>
      <c r="BXG6" s="1">
        <v>451</v>
      </c>
      <c r="BXH6" s="1">
        <v>5</v>
      </c>
      <c r="BXI6" s="1">
        <v>2.5000000000000001E-2</v>
      </c>
      <c r="BXJ6" s="1">
        <f t="shared" si="788"/>
        <v>2.8000000000000001E-2</v>
      </c>
      <c r="BXK6" s="1">
        <f t="shared" si="789"/>
        <v>1.5396226415094341</v>
      </c>
      <c r="BXL6" s="1">
        <f t="shared" si="364"/>
        <v>2.3094339622641512E-3</v>
      </c>
      <c r="BXM6" s="1">
        <f t="shared" si="365"/>
        <v>17.653928482262636</v>
      </c>
      <c r="BXN6" s="1"/>
      <c r="BXO6" s="1"/>
      <c r="BXP6" s="1" t="s">
        <v>11</v>
      </c>
      <c r="BXQ6" s="1" t="s">
        <v>193</v>
      </c>
      <c r="BXR6" s="1">
        <v>464</v>
      </c>
      <c r="BXS6" s="1">
        <v>5</v>
      </c>
      <c r="BXT6" s="1">
        <v>3.1E-2</v>
      </c>
      <c r="BXU6" s="1">
        <f t="shared" si="790"/>
        <v>2.7E-2</v>
      </c>
      <c r="BXV6" s="1">
        <f t="shared" si="791"/>
        <v>1.7977941176470589</v>
      </c>
      <c r="BXW6" s="1">
        <f t="shared" si="366"/>
        <v>2.6966911764705883E-3</v>
      </c>
      <c r="BXX6" s="1">
        <f t="shared" si="367"/>
        <v>20.614225799938755</v>
      </c>
      <c r="BXY6" s="1"/>
      <c r="BXZ6" s="1"/>
      <c r="BYA6" s="1" t="s">
        <v>11</v>
      </c>
      <c r="BYB6" s="1" t="s">
        <v>194</v>
      </c>
      <c r="BYC6" s="1">
        <v>465</v>
      </c>
      <c r="BYD6" s="1">
        <v>5</v>
      </c>
      <c r="BYE6" s="1">
        <v>1.7999999999999999E-2</v>
      </c>
      <c r="BYF6" s="1">
        <f t="shared" si="792"/>
        <v>1.2999999999999998E-2</v>
      </c>
      <c r="BYG6" s="1">
        <f t="shared" si="793"/>
        <v>0.3220973782771534</v>
      </c>
      <c r="BYH6" s="1">
        <f t="shared" si="368"/>
        <v>4.8314606741573012E-4</v>
      </c>
      <c r="BYI6" s="1">
        <f t="shared" si="369"/>
        <v>3.693297258121881</v>
      </c>
      <c r="BYJ6" s="1"/>
      <c r="BYK6" s="1"/>
      <c r="BYL6" s="1" t="s">
        <v>11</v>
      </c>
      <c r="BYM6" s="1" t="s">
        <v>195</v>
      </c>
      <c r="BYN6" s="1">
        <v>479</v>
      </c>
      <c r="BYO6" s="1">
        <v>5</v>
      </c>
      <c r="BYP6" s="1">
        <v>0.02</v>
      </c>
      <c r="BYQ6" s="1">
        <f t="shared" si="794"/>
        <v>9.0000000000000011E-3</v>
      </c>
      <c r="BYR6" s="1">
        <f t="shared" si="795"/>
        <v>0.50553505535055354</v>
      </c>
      <c r="BYS6" s="1">
        <f t="shared" si="370"/>
        <v>7.5830258302583028E-4</v>
      </c>
      <c r="BYT6" s="1">
        <f t="shared" si="371"/>
        <v>5.7966669700866875</v>
      </c>
      <c r="BYU6" s="1"/>
      <c r="BYV6" s="1"/>
      <c r="BYW6" s="1" t="s">
        <v>11</v>
      </c>
      <c r="BYX6" s="1" t="s">
        <v>196</v>
      </c>
      <c r="BYY6" s="1">
        <v>480</v>
      </c>
      <c r="BYZ6" s="1">
        <v>5</v>
      </c>
      <c r="BZA6" s="1">
        <v>1.4999999999999999E-2</v>
      </c>
      <c r="BZB6" s="1">
        <f t="shared" si="796"/>
        <v>2E-3</v>
      </c>
      <c r="BZC6" s="1">
        <f t="shared" si="797"/>
        <v>0.47940074906367042</v>
      </c>
      <c r="BZD6" s="1">
        <f t="shared" si="372"/>
        <v>7.1910112359550567E-4</v>
      </c>
      <c r="BZE6" s="1">
        <f t="shared" si="373"/>
        <v>5.497000570227919</v>
      </c>
      <c r="BZF6" s="1"/>
      <c r="BZG6" s="1"/>
      <c r="BZH6" s="1" t="s">
        <v>11</v>
      </c>
      <c r="BZI6" s="1" t="s">
        <v>197</v>
      </c>
      <c r="BZJ6" s="1">
        <v>494</v>
      </c>
      <c r="BZK6" s="1">
        <v>5</v>
      </c>
      <c r="BZL6" s="1">
        <v>2.3E-2</v>
      </c>
      <c r="BZM6" s="1">
        <f t="shared" si="798"/>
        <v>8.0000000000000002E-3</v>
      </c>
      <c r="BZN6" s="1">
        <f t="shared" si="799"/>
        <v>1.0294117647058825</v>
      </c>
      <c r="BZO6" s="1">
        <f t="shared" si="374"/>
        <v>1.5441176470588236E-3</v>
      </c>
      <c r="BZP6" s="1">
        <f t="shared" si="375"/>
        <v>11.803646674811558</v>
      </c>
      <c r="BZQ6" s="1"/>
      <c r="BZR6" s="1"/>
      <c r="BZS6" s="1" t="s">
        <v>11</v>
      </c>
      <c r="BZT6" s="1" t="s">
        <v>198</v>
      </c>
      <c r="BZU6" s="1">
        <v>495</v>
      </c>
      <c r="BZV6" s="1">
        <v>5</v>
      </c>
      <c r="BZW6" s="1">
        <v>1.7000000000000001E-2</v>
      </c>
      <c r="BZX6" s="1">
        <f t="shared" si="800"/>
        <v>3.0000000000000009E-3</v>
      </c>
      <c r="BZY6" s="1">
        <f t="shared" si="801"/>
        <v>0.50184501845018459</v>
      </c>
      <c r="BZZ6" s="1">
        <f t="shared" si="376"/>
        <v>7.5276752767527684E-4</v>
      </c>
      <c r="CAA6" s="1">
        <f t="shared" si="377"/>
        <v>5.7543555323488293</v>
      </c>
      <c r="CAB6" s="1"/>
      <c r="CAC6" s="1"/>
      <c r="CAD6" s="1" t="s">
        <v>11</v>
      </c>
      <c r="CAE6" s="1" t="s">
        <v>199</v>
      </c>
      <c r="CAF6" s="1">
        <v>501</v>
      </c>
      <c r="CAG6" s="1">
        <v>5</v>
      </c>
      <c r="CAH6" s="1">
        <v>1.9E-2</v>
      </c>
      <c r="CAI6" s="1">
        <f t="shared" si="802"/>
        <v>1.9999999999999983E-3</v>
      </c>
      <c r="CAJ6" s="1">
        <f t="shared" si="803"/>
        <v>0.52380952380952372</v>
      </c>
      <c r="CAK6" s="1">
        <f t="shared" si="378"/>
        <v>7.8571428571428564E-4</v>
      </c>
      <c r="CAL6" s="1">
        <f t="shared" si="379"/>
        <v>6.0062093284075129</v>
      </c>
      <c r="CAM6" s="1"/>
      <c r="CAN6" s="1"/>
      <c r="CAO6" s="1" t="s">
        <v>11</v>
      </c>
      <c r="CAP6" s="1" t="s">
        <v>200</v>
      </c>
      <c r="CAQ6" s="1">
        <v>508</v>
      </c>
      <c r="CAR6" s="1">
        <v>5</v>
      </c>
      <c r="CAS6" s="1">
        <v>1.2999999999999999E-2</v>
      </c>
      <c r="CAT6" s="1">
        <f t="shared" si="804"/>
        <v>-2.5000000000000001E-2</v>
      </c>
      <c r="CAU6" s="1">
        <f t="shared" si="805"/>
        <v>-0.47252747252747257</v>
      </c>
      <c r="CAV6" s="1">
        <f t="shared" si="380"/>
        <v>-7.0879120879120889E-4</v>
      </c>
      <c r="CAW6" s="1">
        <f t="shared" si="381"/>
        <v>-5.4181888347172684</v>
      </c>
      <c r="CAX6" s="1"/>
      <c r="CAY6" s="1"/>
      <c r="CAZ6" s="1" t="s">
        <v>11</v>
      </c>
      <c r="CBA6" s="1" t="s">
        <v>201</v>
      </c>
      <c r="CBB6" s="1">
        <v>509</v>
      </c>
      <c r="CBC6" s="1">
        <v>5</v>
      </c>
      <c r="CBD6" s="1">
        <v>1.4999999999999999E-2</v>
      </c>
      <c r="CBE6" s="1">
        <f t="shared" si="806"/>
        <v>2E-3</v>
      </c>
      <c r="CBF6" s="1">
        <f t="shared" si="807"/>
        <v>-5.2631578947368418E-2</v>
      </c>
      <c r="CBG6" s="1">
        <f t="shared" si="382"/>
        <v>-7.8947368421052633E-5</v>
      </c>
      <c r="CBH6" s="1">
        <f t="shared" si="383"/>
        <v>-0.60349471720841041</v>
      </c>
      <c r="CBI6" s="1"/>
      <c r="CBJ6" s="1"/>
      <c r="CBK6" s="1" t="s">
        <v>11</v>
      </c>
      <c r="CBL6" s="1" t="s">
        <v>202</v>
      </c>
      <c r="CBM6" s="1">
        <v>515</v>
      </c>
      <c r="CBN6" s="1">
        <v>5</v>
      </c>
      <c r="CBO6" s="1">
        <v>0.02</v>
      </c>
      <c r="CBP6" s="1">
        <f t="shared" si="808"/>
        <v>5.000000000000001E-3</v>
      </c>
      <c r="CBQ6" s="1">
        <f t="shared" si="809"/>
        <v>0.16853932584269665</v>
      </c>
      <c r="CBR6" s="1">
        <f t="shared" si="384"/>
        <v>2.5280898876404496E-4</v>
      </c>
      <c r="CBS6" s="1">
        <f t="shared" si="385"/>
        <v>1.9325392629707527</v>
      </c>
      <c r="CBT6" s="1"/>
      <c r="CBU6" s="1"/>
      <c r="CBV6" s="1" t="s">
        <v>11</v>
      </c>
      <c r="CBW6" s="1" t="s">
        <v>203</v>
      </c>
      <c r="CBX6" s="1">
        <v>522</v>
      </c>
      <c r="CBY6" s="1">
        <v>5</v>
      </c>
      <c r="CBZ6" s="1">
        <v>0.02</v>
      </c>
      <c r="CCA6" s="1">
        <f t="shared" si="810"/>
        <v>6.0000000000000001E-3</v>
      </c>
      <c r="CCB6" s="1">
        <f t="shared" si="811"/>
        <v>0.21722846441947566</v>
      </c>
      <c r="CCC6" s="1">
        <f t="shared" si="386"/>
        <v>3.2584269662921348E-4</v>
      </c>
      <c r="CCD6" s="1">
        <f t="shared" si="387"/>
        <v>2.4908283833845255</v>
      </c>
      <c r="CCE6" s="1"/>
      <c r="CCF6" s="1"/>
      <c r="CCG6" s="1" t="s">
        <v>11</v>
      </c>
      <c r="CCH6" s="1" t="s">
        <v>204</v>
      </c>
      <c r="CCI6" s="1">
        <v>523</v>
      </c>
      <c r="CCJ6" s="1">
        <v>5</v>
      </c>
      <c r="CCK6" s="1">
        <v>2.5999999999999999E-2</v>
      </c>
      <c r="CCL6" s="1">
        <f t="shared" si="812"/>
        <v>6.9999999999999993E-3</v>
      </c>
      <c r="CCM6" s="1">
        <f t="shared" si="813"/>
        <v>0.34220532319391633</v>
      </c>
      <c r="CCN6" s="1">
        <f t="shared" si="388"/>
        <v>5.1330798479087456E-4</v>
      </c>
      <c r="CCO6" s="1">
        <f t="shared" si="389"/>
        <v>3.92386299021438</v>
      </c>
      <c r="CCP6" s="1"/>
      <c r="CCQ6" s="1"/>
      <c r="CCR6" s="1" t="s">
        <v>11</v>
      </c>
      <c r="CCS6" s="1" t="s">
        <v>205</v>
      </c>
      <c r="CCT6" s="1">
        <v>536</v>
      </c>
      <c r="CCU6" s="1">
        <v>5</v>
      </c>
      <c r="CCV6" s="1">
        <v>2.4E-2</v>
      </c>
      <c r="CCW6" s="1">
        <f t="shared" si="814"/>
        <v>4.0000000000000001E-3</v>
      </c>
      <c r="CCX6" s="1">
        <f t="shared" si="815"/>
        <v>0.11196911196911197</v>
      </c>
      <c r="CCY6" s="1">
        <f t="shared" si="390"/>
        <v>1.6795366795366795E-4</v>
      </c>
      <c r="CCZ6" s="1">
        <f t="shared" si="391"/>
        <v>1.2838825837136454</v>
      </c>
      <c r="CDA6" s="1"/>
      <c r="CDB6" s="1"/>
      <c r="CDC6" s="1" t="s">
        <v>11</v>
      </c>
      <c r="CDD6" s="1" t="s">
        <v>206</v>
      </c>
      <c r="CDE6" s="1">
        <v>542</v>
      </c>
      <c r="CDF6" s="1">
        <v>5</v>
      </c>
      <c r="CDG6" s="1">
        <v>2.7E-2</v>
      </c>
      <c r="CDH6" s="1">
        <f t="shared" si="816"/>
        <v>1.2E-2</v>
      </c>
      <c r="CDI6" s="1">
        <f t="shared" si="817"/>
        <v>8.7121212121212127E-2</v>
      </c>
      <c r="CDJ6" s="1">
        <f t="shared" si="392"/>
        <v>1.306818181818182E-4</v>
      </c>
      <c r="CDK6" s="1">
        <f t="shared" si="393"/>
        <v>0.99896663416695231</v>
      </c>
      <c r="CDL6" s="1"/>
      <c r="CDM6" s="1"/>
      <c r="CDN6" s="1" t="s">
        <v>11</v>
      </c>
      <c r="CDO6" s="1" t="s">
        <v>207</v>
      </c>
      <c r="CDP6" s="1">
        <v>549</v>
      </c>
      <c r="CDQ6" s="1">
        <v>5</v>
      </c>
      <c r="CDR6" s="1">
        <v>2.5000000000000001E-2</v>
      </c>
      <c r="CDS6" s="1">
        <f t="shared" si="818"/>
        <v>1.0000000000000002E-2</v>
      </c>
      <c r="CDT6" s="1">
        <f t="shared" si="819"/>
        <v>-6.8441064638783189E-2</v>
      </c>
      <c r="CDU6" s="1">
        <f t="shared" si="394"/>
        <v>-1.0266159695817479E-4</v>
      </c>
      <c r="CDV6" s="1">
        <f t="shared" si="395"/>
        <v>-0.78477259804287502</v>
      </c>
      <c r="CDW6" s="1"/>
      <c r="CDX6" s="1"/>
      <c r="CDY6" s="1" t="s">
        <v>11</v>
      </c>
      <c r="CDZ6" s="1" t="s">
        <v>208</v>
      </c>
      <c r="CEA6" s="1">
        <v>550</v>
      </c>
      <c r="CEB6" s="1">
        <v>5</v>
      </c>
      <c r="CEC6" s="1">
        <v>2.5999999999999999E-2</v>
      </c>
      <c r="CED6" s="1">
        <f t="shared" si="820"/>
        <v>8.9999999999999976E-3</v>
      </c>
      <c r="CEE6" s="1">
        <f t="shared" si="821"/>
        <v>0.30399999999999988</v>
      </c>
      <c r="CEF6" s="1">
        <f t="shared" si="396"/>
        <v>4.5599999999999981E-4</v>
      </c>
      <c r="CEG6" s="1">
        <f t="shared" si="397"/>
        <v>3.4857854865957774</v>
      </c>
      <c r="CEH6" s="1"/>
      <c r="CEI6" s="1"/>
      <c r="CEJ6" s="1" t="s">
        <v>11</v>
      </c>
      <c r="CEK6" s="1" t="s">
        <v>209</v>
      </c>
      <c r="CEL6" s="1">
        <v>556</v>
      </c>
      <c r="CEM6" s="1">
        <v>5</v>
      </c>
      <c r="CEN6" s="1">
        <v>2.4E-2</v>
      </c>
      <c r="CEO6" s="1">
        <f t="shared" si="822"/>
        <v>9.0000000000000011E-3</v>
      </c>
      <c r="CEP6" s="1">
        <f t="shared" si="823"/>
        <v>0.43873517786561267</v>
      </c>
      <c r="CEQ6" s="1">
        <f t="shared" si="398"/>
        <v>6.5810276679841907E-4</v>
      </c>
      <c r="CER6" s="1">
        <f t="shared" si="399"/>
        <v>5.0307128798124028</v>
      </c>
      <c r="CES6" s="1"/>
      <c r="CET6" s="1"/>
      <c r="CEU6" s="1" t="s">
        <v>11</v>
      </c>
      <c r="CEV6" s="1" t="s">
        <v>210</v>
      </c>
      <c r="CEW6" s="1">
        <v>563</v>
      </c>
      <c r="CEX6" s="1">
        <v>5</v>
      </c>
      <c r="CEY6" s="1">
        <v>2.1000000000000001E-2</v>
      </c>
      <c r="CEZ6" s="1">
        <f t="shared" si="824"/>
        <v>7.000000000000001E-3</v>
      </c>
      <c r="CFA6" s="1">
        <f t="shared" si="825"/>
        <v>0.28216432865731467</v>
      </c>
      <c r="CFB6" s="1">
        <f t="shared" si="400"/>
        <v>4.2324649298597198E-4</v>
      </c>
      <c r="CFC6" s="1">
        <f t="shared" si="401"/>
        <v>3.2354089528575947</v>
      </c>
      <c r="CFD6" s="1"/>
      <c r="CFE6" s="1"/>
      <c r="CFF6" s="1" t="s">
        <v>11</v>
      </c>
      <c r="CFG6" s="1" t="s">
        <v>211</v>
      </c>
      <c r="CFH6" s="1">
        <v>564</v>
      </c>
      <c r="CFI6" s="1">
        <v>5</v>
      </c>
      <c r="CFJ6" s="1">
        <v>2.3E-2</v>
      </c>
      <c r="CFK6" s="1">
        <f t="shared" si="826"/>
        <v>-9.0000000000000011E-3</v>
      </c>
      <c r="CFL6" s="1">
        <f t="shared" si="827"/>
        <v>-0.57835820895522383</v>
      </c>
      <c r="CFM6" s="1">
        <f t="shared" si="402"/>
        <v>-8.6753731343283571E-4</v>
      </c>
      <c r="CFN6" s="1">
        <f t="shared" si="403"/>
        <v>-6.6316863514133155</v>
      </c>
      <c r="CFO6" s="1"/>
      <c r="CFP6" s="1"/>
      <c r="CFQ6" s="1" t="s">
        <v>11</v>
      </c>
      <c r="CFR6" s="1" t="s">
        <v>212</v>
      </c>
      <c r="CFS6" s="1">
        <v>571</v>
      </c>
      <c r="CFT6" s="1">
        <v>5</v>
      </c>
      <c r="CFU6" s="1">
        <v>2.3E-2</v>
      </c>
      <c r="CFV6" s="1">
        <f t="shared" si="828"/>
        <v>-8.0000000000000002E-3</v>
      </c>
      <c r="CFW6" s="1">
        <f t="shared" si="829"/>
        <v>-0.66165413533834583</v>
      </c>
      <c r="CFX6" s="1">
        <f t="shared" si="404"/>
        <v>-9.924812030075187E-4</v>
      </c>
      <c r="CFY6" s="1">
        <f t="shared" si="405"/>
        <v>-7.5867907306200166</v>
      </c>
      <c r="CFZ6" s="1"/>
      <c r="CGA6" s="1"/>
      <c r="CGB6" s="1" t="s">
        <v>11</v>
      </c>
      <c r="CGC6" s="1" t="s">
        <v>213</v>
      </c>
      <c r="CGD6" s="1">
        <v>577</v>
      </c>
      <c r="CGE6" s="1">
        <v>5</v>
      </c>
      <c r="CGF6" s="1">
        <v>2.4E-2</v>
      </c>
      <c r="CGG6" s="1">
        <f t="shared" si="830"/>
        <v>-6.9999999999999993E-3</v>
      </c>
      <c r="CGH6" s="1">
        <f t="shared" si="831"/>
        <v>-0.81203007518796999</v>
      </c>
      <c r="CGI6" s="1">
        <f t="shared" si="406"/>
        <v>-1.2180451127819551E-3</v>
      </c>
      <c r="CGJ6" s="1">
        <f t="shared" si="407"/>
        <v>-9.3110613512154767</v>
      </c>
      <c r="CGK6" s="1"/>
      <c r="CGL6" s="1"/>
      <c r="CGM6" s="1" t="s">
        <v>11</v>
      </c>
      <c r="CGN6" s="1" t="s">
        <v>214</v>
      </c>
      <c r="CGO6" s="1">
        <v>578</v>
      </c>
      <c r="CGP6" s="1">
        <v>5</v>
      </c>
      <c r="CGQ6" s="1">
        <v>7.0000000000000001E-3</v>
      </c>
      <c r="CGR6" s="1">
        <f t="shared" si="832"/>
        <v>-1.0000000000000002E-2</v>
      </c>
      <c r="CGS6" s="1">
        <f t="shared" si="833"/>
        <v>-1.2432432432432434</v>
      </c>
      <c r="CGT6" s="1">
        <f t="shared" si="408"/>
        <v>-1.8648648648648652E-3</v>
      </c>
      <c r="CGU6" s="1">
        <f t="shared" si="409"/>
        <v>-14.255523860544617</v>
      </c>
      <c r="CGV6" s="1"/>
      <c r="CGW6" s="1"/>
      <c r="CGX6" s="1" t="s">
        <v>11</v>
      </c>
      <c r="CGY6" s="1" t="s">
        <v>215</v>
      </c>
      <c r="CGZ6" s="1">
        <v>592</v>
      </c>
      <c r="CHA6" s="1">
        <v>5</v>
      </c>
      <c r="CHB6" s="1">
        <v>0.02</v>
      </c>
      <c r="CHC6" s="1">
        <f t="shared" si="834"/>
        <v>-5.9999999999999984E-3</v>
      </c>
      <c r="CHD6" s="1">
        <f t="shared" si="835"/>
        <v>-1.2988505747126435</v>
      </c>
      <c r="CHE6" s="1">
        <f t="shared" si="410"/>
        <v>-1.9482758620689654E-3</v>
      </c>
      <c r="CHF6" s="1">
        <f t="shared" si="411"/>
        <v>-14.893139745361577</v>
      </c>
      <c r="CHG6" s="1"/>
      <c r="CHH6" s="1"/>
      <c r="CHI6" s="1" t="s">
        <v>11</v>
      </c>
      <c r="CHJ6" s="1" t="s">
        <v>216</v>
      </c>
      <c r="CHK6" s="1">
        <v>593</v>
      </c>
      <c r="CHL6" s="1">
        <v>5</v>
      </c>
      <c r="CHM6" s="1">
        <v>1.7000000000000001E-2</v>
      </c>
      <c r="CHN6" s="1">
        <f t="shared" si="836"/>
        <v>-5.9999999999999984E-3</v>
      </c>
      <c r="CHO6" s="1">
        <f t="shared" si="837"/>
        <v>-0.54509803921568623</v>
      </c>
      <c r="CHP6" s="1">
        <f t="shared" si="412"/>
        <v>-8.1764705882352939E-4</v>
      </c>
      <c r="CHQ6" s="1">
        <f t="shared" si="413"/>
        <v>-6.2503119535192626</v>
      </c>
      <c r="CHR6" s="1"/>
      <c r="CHS6" s="1"/>
      <c r="CHT6" s="1" t="s">
        <v>11</v>
      </c>
      <c r="CHU6" s="1" t="s">
        <v>217</v>
      </c>
      <c r="CHV6" s="1">
        <v>607</v>
      </c>
      <c r="CHW6" s="1">
        <v>5</v>
      </c>
      <c r="CHX6" s="1">
        <v>1.4E-2</v>
      </c>
      <c r="CHY6" s="1">
        <f t="shared" si="838"/>
        <v>-7.000000000000001E-3</v>
      </c>
      <c r="CHZ6" s="1">
        <f t="shared" si="839"/>
        <v>-0.45736434108527135</v>
      </c>
      <c r="CIA6" s="1">
        <f t="shared" si="414"/>
        <v>-6.8604651162790708E-4</v>
      </c>
      <c r="CIB6" s="1">
        <f t="shared" si="415"/>
        <v>-5.2443223100048701</v>
      </c>
      <c r="CIC6" s="1"/>
      <c r="CID6" s="1"/>
      <c r="CIE6" s="1" t="s">
        <v>11</v>
      </c>
      <c r="CIF6" s="1" t="s">
        <v>218</v>
      </c>
      <c r="CIG6" s="1">
        <v>608</v>
      </c>
      <c r="CIH6" s="1">
        <v>5</v>
      </c>
      <c r="CII6" s="1">
        <v>2.1999999999999999E-2</v>
      </c>
      <c r="CIJ6" s="1">
        <f t="shared" si="840"/>
        <v>-5.000000000000001E-3</v>
      </c>
      <c r="CIK6" s="1">
        <f t="shared" si="841"/>
        <v>-0.97254901960784335</v>
      </c>
      <c r="CIL6" s="1">
        <f t="shared" si="416"/>
        <v>-1.458823529411765E-3</v>
      </c>
      <c r="CIM6" s="1">
        <f t="shared" si="417"/>
        <v>-11.151635715631492</v>
      </c>
      <c r="CIN6" s="1"/>
      <c r="CIO6" s="1"/>
      <c r="CIP6" s="1" t="s">
        <v>11</v>
      </c>
      <c r="CIQ6" s="1" t="s">
        <v>219</v>
      </c>
      <c r="CIR6" s="1">
        <v>621</v>
      </c>
      <c r="CIS6" s="1">
        <v>5</v>
      </c>
      <c r="CIT6" s="1">
        <v>1.4999999999999999E-2</v>
      </c>
      <c r="CIU6" s="1">
        <f t="shared" si="842"/>
        <v>-1.4999999999999999E-2</v>
      </c>
      <c r="CIV6" s="1">
        <f t="shared" si="843"/>
        <v>-2.3690476190476191</v>
      </c>
      <c r="CIW6" s="1">
        <f t="shared" si="418"/>
        <v>-3.5535714285714285E-3</v>
      </c>
      <c r="CIX6" s="1">
        <f t="shared" si="419"/>
        <v>-27.164446735297616</v>
      </c>
      <c r="CIY6" s="1"/>
      <c r="CIZ6" s="1"/>
      <c r="CJA6" s="1" t="s">
        <v>11</v>
      </c>
      <c r="CJB6" s="1" t="s">
        <v>220</v>
      </c>
      <c r="CJC6" s="1">
        <v>622</v>
      </c>
      <c r="CJD6" s="1">
        <v>5</v>
      </c>
      <c r="CJE6" s="1">
        <v>8.0000000000000002E-3</v>
      </c>
      <c r="CJF6" s="1">
        <f t="shared" si="844"/>
        <v>-9.9999999999999915E-4</v>
      </c>
      <c r="CJG6" s="1">
        <f t="shared" si="845"/>
        <v>-0.46996466431095407</v>
      </c>
      <c r="CJH6" s="1">
        <f t="shared" si="420"/>
        <v>-7.0494699646643109E-4</v>
      </c>
      <c r="CJI6" s="1">
        <f t="shared" si="421"/>
        <v>-5.388802651539411</v>
      </c>
      <c r="CJJ6" s="1"/>
      <c r="CJK6" s="1"/>
      <c r="CJL6" s="1" t="s">
        <v>11</v>
      </c>
      <c r="CJM6" s="1" t="s">
        <v>221</v>
      </c>
      <c r="CJN6" s="1">
        <v>635</v>
      </c>
      <c r="CJO6" s="1">
        <v>5</v>
      </c>
      <c r="CJP6" s="1">
        <v>8.9999999999999993E-3</v>
      </c>
      <c r="CJQ6" s="1">
        <f t="shared" si="846"/>
        <v>-3.0000000000000009E-3</v>
      </c>
      <c r="CJR6" s="1">
        <f t="shared" si="847"/>
        <v>-0.85106382978723405</v>
      </c>
      <c r="CJS6" s="1">
        <f t="shared" si="422"/>
        <v>-1.276595744680851E-3</v>
      </c>
      <c r="CJT6" s="1">
        <f t="shared" si="423"/>
        <v>-9.7586379803913168</v>
      </c>
      <c r="CJU6" s="1"/>
      <c r="CJV6" s="1"/>
      <c r="CJW6" s="1" t="s">
        <v>11</v>
      </c>
      <c r="CJX6" s="1" t="s">
        <v>222</v>
      </c>
      <c r="CJY6" s="1">
        <v>636</v>
      </c>
      <c r="CJZ6" s="1">
        <v>5</v>
      </c>
      <c r="CKA6" s="1">
        <v>2.1000000000000001E-2</v>
      </c>
      <c r="CKB6" s="1">
        <f t="shared" si="848"/>
        <v>1.0000000000000009E-3</v>
      </c>
      <c r="CKC6" s="1">
        <f t="shared" si="849"/>
        <v>-0.86219081272084808</v>
      </c>
      <c r="CKD6" s="1">
        <f t="shared" si="424"/>
        <v>-1.293286219081272E-3</v>
      </c>
      <c r="CKE6" s="1">
        <f t="shared" si="425"/>
        <v>-9.8862244133504973</v>
      </c>
      <c r="CKF6" s="1"/>
      <c r="CKG6" s="1"/>
      <c r="CKH6" s="1" t="s">
        <v>11</v>
      </c>
      <c r="CKI6" s="1" t="s">
        <v>223</v>
      </c>
      <c r="CKJ6" s="1">
        <v>649</v>
      </c>
      <c r="CKK6" s="1">
        <v>5</v>
      </c>
      <c r="CKL6" s="1">
        <v>1.4E-2</v>
      </c>
      <c r="CKM6" s="1">
        <f t="shared" si="850"/>
        <v>-0.01</v>
      </c>
      <c r="CKN6" s="1">
        <f t="shared" si="851"/>
        <v>-1.332155477031802</v>
      </c>
      <c r="CKO6" s="1">
        <f t="shared" si="426"/>
        <v>-1.9982332155477033E-3</v>
      </c>
      <c r="CKP6" s="1">
        <f t="shared" si="427"/>
        <v>-15.275027064889908</v>
      </c>
      <c r="CKQ6" s="1"/>
      <c r="CKR6" s="1"/>
      <c r="CKS6" s="1" t="s">
        <v>11</v>
      </c>
      <c r="CKT6" s="1" t="s">
        <v>224</v>
      </c>
      <c r="CKU6" s="1">
        <v>650</v>
      </c>
      <c r="CKV6" s="1">
        <v>5</v>
      </c>
      <c r="CKW6" s="1">
        <v>1.6E-2</v>
      </c>
      <c r="CKX6" s="1">
        <f t="shared" si="852"/>
        <v>-1.0000000000000009E-3</v>
      </c>
      <c r="CKY6" s="1">
        <f t="shared" si="853"/>
        <v>-0.63859649122807016</v>
      </c>
      <c r="CKZ6" s="1">
        <f t="shared" si="428"/>
        <v>-9.5789473684210528E-4</v>
      </c>
      <c r="CLA6" s="1">
        <f t="shared" si="429"/>
        <v>-7.32240256879538</v>
      </c>
      <c r="CLB6" s="1"/>
      <c r="CLC6" s="1"/>
      <c r="CLD6" s="1" t="s">
        <v>11</v>
      </c>
      <c r="CLE6" s="1" t="s">
        <v>225</v>
      </c>
      <c r="CLF6" s="1">
        <v>663</v>
      </c>
      <c r="CLG6" s="1">
        <v>5</v>
      </c>
      <c r="CLH6" s="1">
        <v>0.02</v>
      </c>
      <c r="CLI6" s="1">
        <f t="shared" si="854"/>
        <v>-1.9999999999999983E-3</v>
      </c>
      <c r="CLJ6" s="1">
        <f t="shared" si="855"/>
        <v>-0.65743944636678198</v>
      </c>
      <c r="CLK6" s="1">
        <f t="shared" si="430"/>
        <v>-9.8615916955017307E-4</v>
      </c>
      <c r="CLL6" s="1">
        <f t="shared" si="431"/>
        <v>-7.5384634225687259</v>
      </c>
      <c r="CLM6" s="1"/>
      <c r="CLN6" s="1"/>
      <c r="CLO6" s="1"/>
      <c r="CLP6" s="1"/>
      <c r="CLQ6" s="1"/>
      <c r="CLR6" s="1"/>
      <c r="CLS6" s="1"/>
      <c r="CLT6" s="1"/>
      <c r="CLU6" s="1"/>
      <c r="CLV6" s="1"/>
      <c r="CLW6" s="1"/>
      <c r="CLX6" s="1"/>
      <c r="CLY6" s="1"/>
      <c r="CLZ6" s="1"/>
      <c r="CMA6" s="1"/>
      <c r="CMB6" s="1"/>
      <c r="CMC6" s="1"/>
      <c r="CMD6" s="1"/>
      <c r="CME6" s="1"/>
      <c r="CMF6" s="1"/>
      <c r="CMG6" s="1"/>
      <c r="CMH6" s="1"/>
      <c r="CMI6" s="1"/>
      <c r="CMJ6" s="1"/>
      <c r="CMK6" s="1"/>
      <c r="CML6" s="1"/>
      <c r="CMM6" s="1"/>
      <c r="CMN6" s="1"/>
      <c r="CMO6" s="1"/>
      <c r="CMP6" s="1"/>
      <c r="CMQ6" s="1"/>
      <c r="CMR6" s="1"/>
      <c r="CMS6" s="1"/>
      <c r="CMT6" s="1"/>
      <c r="CMU6" s="1"/>
      <c r="CMV6" s="1"/>
      <c r="CMW6" s="1"/>
      <c r="CMX6" s="1"/>
      <c r="CMY6" s="1"/>
      <c r="CMZ6" s="1"/>
    </row>
    <row r="7" spans="1:2392" x14ac:dyDescent="0.3">
      <c r="A7" s="1" t="s">
        <v>11</v>
      </c>
      <c r="B7" s="1" t="s">
        <v>12</v>
      </c>
      <c r="C7" s="1">
        <v>1</v>
      </c>
      <c r="D7" s="1">
        <v>6</v>
      </c>
      <c r="E7" s="1">
        <v>1.7000000000000001E-2</v>
      </c>
      <c r="F7" s="1">
        <f t="shared" si="432"/>
        <v>1.9000000000000003E-2</v>
      </c>
      <c r="G7" s="1">
        <f t="shared" si="433"/>
        <v>1.0135593220338985</v>
      </c>
      <c r="H7" s="1">
        <f t="shared" si="434"/>
        <v>1.5203389830508477E-3</v>
      </c>
      <c r="I7" s="1">
        <f t="shared" si="435"/>
        <v>11.62187623207112</v>
      </c>
      <c r="J7" s="1"/>
      <c r="K7" s="1"/>
      <c r="L7" s="1" t="s">
        <v>11</v>
      </c>
      <c r="M7" s="1" t="s">
        <v>13</v>
      </c>
      <c r="N7" s="1">
        <v>2</v>
      </c>
      <c r="O7" s="1">
        <v>6</v>
      </c>
      <c r="P7" s="1">
        <v>3.7999999999999999E-2</v>
      </c>
      <c r="Q7" s="1">
        <f t="shared" si="436"/>
        <v>0.04</v>
      </c>
      <c r="R7" s="1">
        <f t="shared" si="437"/>
        <v>1.745762711864407</v>
      </c>
      <c r="S7" s="1">
        <f t="shared" si="0"/>
        <v>2.6186440677966106E-3</v>
      </c>
      <c r="T7" s="1">
        <f t="shared" si="1"/>
        <v>20.017612908082363</v>
      </c>
      <c r="U7" s="1"/>
      <c r="V7" s="1"/>
      <c r="W7" s="1" t="s">
        <v>11</v>
      </c>
      <c r="X7" s="1" t="s">
        <v>14</v>
      </c>
      <c r="Y7" s="1">
        <v>3</v>
      </c>
      <c r="Z7" s="1">
        <v>6</v>
      </c>
      <c r="AA7" s="1">
        <v>7.3999999999999996E-2</v>
      </c>
      <c r="AB7" s="1">
        <f t="shared" si="2"/>
        <v>7.2999999999999995E-2</v>
      </c>
      <c r="AC7" s="1">
        <f t="shared" si="438"/>
        <v>2.8576271186440678</v>
      </c>
      <c r="AD7" s="1">
        <f t="shared" si="3"/>
        <v>4.2864406779661015E-3</v>
      </c>
      <c r="AE7" s="1">
        <f t="shared" si="4"/>
        <v>32.766694527210539</v>
      </c>
      <c r="AF7" s="1"/>
      <c r="AG7" s="1"/>
      <c r="AH7" s="1" t="s">
        <v>11</v>
      </c>
      <c r="AI7" s="1" t="s">
        <v>15</v>
      </c>
      <c r="AJ7" s="1">
        <v>4</v>
      </c>
      <c r="AK7" s="1">
        <v>6</v>
      </c>
      <c r="AL7" s="1">
        <v>9.9000000000000005E-2</v>
      </c>
      <c r="AM7" s="1">
        <f t="shared" si="439"/>
        <v>9.0999999999999998E-2</v>
      </c>
      <c r="AN7" s="1">
        <f t="shared" si="440"/>
        <v>3.4149659863945581</v>
      </c>
      <c r="AO7" s="1">
        <f t="shared" si="5"/>
        <v>5.1224489795918373E-3</v>
      </c>
      <c r="AP7" s="1">
        <f t="shared" si="6"/>
        <v>39.157364712474958</v>
      </c>
      <c r="AQ7" s="1"/>
      <c r="AR7" s="1"/>
      <c r="AS7" s="1" t="s">
        <v>11</v>
      </c>
      <c r="AT7" s="1" t="s">
        <v>16</v>
      </c>
      <c r="AU7" s="1">
        <v>8</v>
      </c>
      <c r="AV7" s="1">
        <v>6</v>
      </c>
      <c r="AW7" s="1">
        <v>0.161</v>
      </c>
      <c r="AX7" s="1">
        <f t="shared" si="441"/>
        <v>0.153</v>
      </c>
      <c r="AY7" s="1">
        <f t="shared" si="442"/>
        <v>5.5529010238907857</v>
      </c>
      <c r="AZ7" s="1">
        <f t="shared" si="7"/>
        <v>8.329351535836178E-3</v>
      </c>
      <c r="BA7" s="1">
        <f t="shared" si="8"/>
        <v>63.671782228885981</v>
      </c>
      <c r="BB7" s="1"/>
      <c r="BC7" s="1"/>
      <c r="BD7" s="1" t="s">
        <v>11</v>
      </c>
      <c r="BE7" s="1" t="s">
        <v>17</v>
      </c>
      <c r="BF7" s="1">
        <v>9</v>
      </c>
      <c r="BG7" s="1">
        <v>6</v>
      </c>
      <c r="BH7" s="1">
        <v>0.16700000000000001</v>
      </c>
      <c r="BI7" s="1">
        <f t="shared" si="443"/>
        <v>0.16200000000000001</v>
      </c>
      <c r="BJ7" s="1">
        <f t="shared" si="444"/>
        <v>5.8464163822525599</v>
      </c>
      <c r="BK7" s="1">
        <f t="shared" si="9"/>
        <v>8.7696245733788394E-3</v>
      </c>
      <c r="BL7" s="1">
        <f t="shared" si="10"/>
        <v>67.037346624512409</v>
      </c>
      <c r="BM7" s="1"/>
      <c r="BN7" s="1"/>
      <c r="BO7" s="1" t="s">
        <v>11</v>
      </c>
      <c r="BP7" s="1" t="s">
        <v>18</v>
      </c>
      <c r="BQ7" s="1">
        <v>10</v>
      </c>
      <c r="BR7" s="1">
        <v>6</v>
      </c>
      <c r="BS7" s="1">
        <v>0.17299999999999999</v>
      </c>
      <c r="BT7" s="1">
        <f t="shared" si="445"/>
        <v>0.16399999999999998</v>
      </c>
      <c r="BU7" s="1">
        <f t="shared" si="446"/>
        <v>5.8532423208191124</v>
      </c>
      <c r="BV7" s="1">
        <f t="shared" si="11"/>
        <v>8.7798634812286686E-3</v>
      </c>
      <c r="BW7" s="1">
        <f t="shared" si="12"/>
        <v>67.115615563945582</v>
      </c>
      <c r="BX7" s="1"/>
      <c r="BY7" s="1"/>
      <c r="BZ7" s="1" t="s">
        <v>11</v>
      </c>
      <c r="CA7" s="1" t="s">
        <v>19</v>
      </c>
      <c r="CB7" s="1">
        <v>11</v>
      </c>
      <c r="CC7" s="1">
        <v>6</v>
      </c>
      <c r="CD7" s="1">
        <v>0.21099999999999999</v>
      </c>
      <c r="CE7" s="1">
        <f t="shared" si="447"/>
        <v>0.20599999999999999</v>
      </c>
      <c r="CF7" s="1">
        <f t="shared" si="448"/>
        <v>7.3333333333333321</v>
      </c>
      <c r="CG7" s="1">
        <f t="shared" si="13"/>
        <v>1.0999999999999998E-2</v>
      </c>
      <c r="CH7" s="1">
        <f t="shared" si="14"/>
        <v>84.086930597705177</v>
      </c>
      <c r="CI7" s="1"/>
      <c r="CJ7" s="1"/>
      <c r="CK7" s="1" t="s">
        <v>11</v>
      </c>
      <c r="CL7" s="1" t="s">
        <v>20</v>
      </c>
      <c r="CM7" s="1">
        <v>14</v>
      </c>
      <c r="CN7" s="1">
        <v>6</v>
      </c>
      <c r="CO7" s="1">
        <v>0.222</v>
      </c>
      <c r="CP7" s="1">
        <f t="shared" si="449"/>
        <v>0.20899999999999999</v>
      </c>
      <c r="CQ7" s="1">
        <f t="shared" si="450"/>
        <v>7.3573883161512024</v>
      </c>
      <c r="CR7" s="1">
        <f t="shared" si="15"/>
        <v>1.1036082474226805E-2</v>
      </c>
      <c r="CS7" s="1">
        <f t="shared" si="16"/>
        <v>84.362754643714538</v>
      </c>
      <c r="CT7" s="1"/>
      <c r="CU7" s="1"/>
      <c r="CV7" s="1" t="s">
        <v>11</v>
      </c>
      <c r="CW7" s="1" t="s">
        <v>21</v>
      </c>
      <c r="CX7" s="1">
        <v>15</v>
      </c>
      <c r="CY7" s="1">
        <v>6</v>
      </c>
      <c r="CZ7" s="1">
        <v>3.7999999999999999E-2</v>
      </c>
      <c r="DA7" s="1">
        <f t="shared" si="451"/>
        <v>1.7999999999999999E-2</v>
      </c>
      <c r="DB7" s="1">
        <f t="shared" si="452"/>
        <v>0.82758620689655171</v>
      </c>
      <c r="DC7" s="1">
        <f t="shared" si="17"/>
        <v>1.2413793103448277E-3</v>
      </c>
      <c r="DD7" s="1">
        <f t="shared" si="18"/>
        <v>9.4894341740356953</v>
      </c>
      <c r="DE7" s="1"/>
      <c r="DF7" s="1"/>
      <c r="DG7" s="1" t="s">
        <v>11</v>
      </c>
      <c r="DH7" s="1" t="s">
        <v>22</v>
      </c>
      <c r="DI7" s="1">
        <v>16</v>
      </c>
      <c r="DJ7" s="1">
        <v>6</v>
      </c>
      <c r="DK7" s="1">
        <v>5.8000000000000003E-2</v>
      </c>
      <c r="DL7" s="1">
        <f t="shared" si="453"/>
        <v>3.1000000000000003E-2</v>
      </c>
      <c r="DM7" s="1">
        <f t="shared" si="454"/>
        <v>1.1672354948805461</v>
      </c>
      <c r="DN7" s="1">
        <f t="shared" si="19"/>
        <v>1.7508532423208191E-3</v>
      </c>
      <c r="DO7" s="1">
        <f t="shared" si="20"/>
        <v>13.383988643072529</v>
      </c>
      <c r="DP7" s="1"/>
      <c r="DQ7" s="1"/>
      <c r="DR7" s="1" t="s">
        <v>11</v>
      </c>
      <c r="DS7" s="1" t="s">
        <v>23</v>
      </c>
      <c r="DT7" s="1">
        <v>17</v>
      </c>
      <c r="DU7" s="1">
        <v>6</v>
      </c>
      <c r="DV7" s="1">
        <v>7.6999999999999999E-2</v>
      </c>
      <c r="DW7" s="1">
        <f t="shared" si="455"/>
        <v>0.05</v>
      </c>
      <c r="DX7" s="1">
        <f t="shared" si="456"/>
        <v>1.7465753424657535</v>
      </c>
      <c r="DY7" s="1">
        <f t="shared" si="21"/>
        <v>2.6198630136986304E-3</v>
      </c>
      <c r="DZ7" s="1">
        <f t="shared" si="22"/>
        <v>20.0269308553065</v>
      </c>
      <c r="EA7" s="1"/>
      <c r="EB7" s="1"/>
      <c r="EC7" s="1" t="s">
        <v>11</v>
      </c>
      <c r="ED7" s="1" t="s">
        <v>24</v>
      </c>
      <c r="EE7" s="1">
        <v>18</v>
      </c>
      <c r="EF7" s="1">
        <v>6</v>
      </c>
      <c r="EG7" s="1">
        <v>7.3999999999999996E-2</v>
      </c>
      <c r="EH7" s="1">
        <f t="shared" si="457"/>
        <v>4.8000000000000001E-2</v>
      </c>
      <c r="EI7" s="1">
        <f t="shared" si="458"/>
        <v>1.8095238095238095</v>
      </c>
      <c r="EJ7" s="1">
        <f t="shared" si="23"/>
        <v>2.7142857142857142E-3</v>
      </c>
      <c r="EK7" s="1">
        <f t="shared" si="24"/>
        <v>20.748723134498682</v>
      </c>
      <c r="EL7" s="1"/>
      <c r="EM7" s="1"/>
      <c r="EN7" s="1" t="s">
        <v>11</v>
      </c>
      <c r="EO7" s="1" t="s">
        <v>25</v>
      </c>
      <c r="EP7" s="1">
        <v>21</v>
      </c>
      <c r="EQ7" s="1">
        <v>6</v>
      </c>
      <c r="ER7" s="1">
        <v>7.9000000000000001E-2</v>
      </c>
      <c r="ES7" s="1">
        <f t="shared" si="459"/>
        <v>4.8000000000000001E-2</v>
      </c>
      <c r="ET7" s="1">
        <f t="shared" si="460"/>
        <v>1.7328767123287672</v>
      </c>
      <c r="EU7" s="1">
        <f t="shared" si="25"/>
        <v>2.5993150684931509E-3</v>
      </c>
      <c r="EV7" s="1">
        <f t="shared" si="26"/>
        <v>19.869856887813899</v>
      </c>
      <c r="EW7" s="1"/>
      <c r="EX7" s="1"/>
      <c r="EY7" s="1" t="s">
        <v>11</v>
      </c>
      <c r="EZ7" s="1" t="s">
        <v>26</v>
      </c>
      <c r="FA7" s="1">
        <v>22</v>
      </c>
      <c r="FB7" s="1">
        <v>6</v>
      </c>
      <c r="FC7" s="1">
        <v>9.5000000000000001E-2</v>
      </c>
      <c r="FD7" s="1">
        <f t="shared" si="461"/>
        <v>6.4000000000000001E-2</v>
      </c>
      <c r="FE7" s="1">
        <f t="shared" si="462"/>
        <v>2.21160409556314</v>
      </c>
      <c r="FF7" s="1">
        <f t="shared" si="27"/>
        <v>3.31740614334471E-3</v>
      </c>
      <c r="FG7" s="1">
        <f t="shared" si="28"/>
        <v>25.359136376347951</v>
      </c>
      <c r="FH7" s="1"/>
      <c r="FI7" s="1"/>
      <c r="FJ7" s="1" t="s">
        <v>11</v>
      </c>
      <c r="FK7" s="1" t="s">
        <v>27</v>
      </c>
      <c r="FL7" s="1">
        <v>23</v>
      </c>
      <c r="FM7" s="1">
        <v>6</v>
      </c>
      <c r="FN7" s="1">
        <v>0.105</v>
      </c>
      <c r="FO7" s="1">
        <f t="shared" si="463"/>
        <v>7.4999999999999997E-2</v>
      </c>
      <c r="FP7" s="1">
        <f t="shared" si="464"/>
        <v>2.9557823129251704</v>
      </c>
      <c r="FQ7" s="1">
        <f t="shared" si="29"/>
        <v>4.433673469387756E-3</v>
      </c>
      <c r="FR7" s="1">
        <f t="shared" si="30"/>
        <v>33.892181210299547</v>
      </c>
      <c r="FS7" s="1"/>
      <c r="FT7" s="1"/>
      <c r="FU7" s="1" t="s">
        <v>11</v>
      </c>
      <c r="FV7" s="1" t="s">
        <v>28</v>
      </c>
      <c r="FW7" s="1">
        <v>24</v>
      </c>
      <c r="FX7" s="1">
        <v>6</v>
      </c>
      <c r="FY7" s="1">
        <v>0.11</v>
      </c>
      <c r="FZ7" s="1">
        <f t="shared" si="465"/>
        <v>7.9000000000000001E-2</v>
      </c>
      <c r="GA7" s="1">
        <f t="shared" si="466"/>
        <v>2.6678082191780819</v>
      </c>
      <c r="GB7" s="1">
        <f t="shared" si="31"/>
        <v>4.0017123287671231E-3</v>
      </c>
      <c r="GC7" s="1">
        <f t="shared" si="32"/>
        <v>30.590155169183845</v>
      </c>
      <c r="GD7" s="1"/>
      <c r="GE7" s="1"/>
      <c r="GF7" s="1" t="s">
        <v>11</v>
      </c>
      <c r="GG7" s="1" t="s">
        <v>29</v>
      </c>
      <c r="GH7" s="1">
        <v>25</v>
      </c>
      <c r="GI7" s="1">
        <v>6</v>
      </c>
      <c r="GJ7" s="1">
        <v>0.12</v>
      </c>
      <c r="GK7" s="1">
        <f t="shared" si="467"/>
        <v>8.8999999999999996E-2</v>
      </c>
      <c r="GL7" s="1">
        <f t="shared" si="468"/>
        <v>3.1740614334470991</v>
      </c>
      <c r="GM7" s="1">
        <f t="shared" si="33"/>
        <v>4.7610921501706491E-3</v>
      </c>
      <c r="GN7" s="1">
        <f t="shared" si="34"/>
        <v>36.395056836425304</v>
      </c>
      <c r="GO7" s="1"/>
      <c r="GP7" s="1"/>
      <c r="GQ7" s="1" t="s">
        <v>11</v>
      </c>
      <c r="GR7" s="1" t="s">
        <v>30</v>
      </c>
      <c r="GS7" s="1">
        <v>28</v>
      </c>
      <c r="GT7" s="1">
        <v>6</v>
      </c>
      <c r="GU7" s="1">
        <v>0.14499999999999999</v>
      </c>
      <c r="GV7" s="1">
        <f t="shared" si="469"/>
        <v>0.11599999999999999</v>
      </c>
      <c r="GW7" s="1">
        <f t="shared" si="470"/>
        <v>3.9655172413793101</v>
      </c>
      <c r="GX7" s="1">
        <f t="shared" si="35"/>
        <v>5.9482758620689651E-3</v>
      </c>
      <c r="GY7" s="1">
        <f t="shared" si="36"/>
        <v>45.47020541725437</v>
      </c>
      <c r="GZ7" s="1"/>
      <c r="HA7" s="1"/>
      <c r="HB7" s="1" t="s">
        <v>11</v>
      </c>
      <c r="HC7" s="1" t="s">
        <v>31</v>
      </c>
      <c r="HD7" s="1">
        <v>29</v>
      </c>
      <c r="HE7" s="1">
        <v>6</v>
      </c>
      <c r="HF7" s="1">
        <v>4.8000000000000001E-2</v>
      </c>
      <c r="HG7" s="1">
        <f t="shared" si="471"/>
        <v>-3.9999999999999966E-3</v>
      </c>
      <c r="HH7" s="1">
        <f t="shared" si="472"/>
        <v>0.13087248322147665</v>
      </c>
      <c r="HI7" s="1">
        <f t="shared" si="37"/>
        <v>1.9630872483221499E-4</v>
      </c>
      <c r="HJ7" s="1">
        <f t="shared" si="38"/>
        <v>1.5006361927900425</v>
      </c>
      <c r="HK7" s="1"/>
      <c r="HL7" s="1"/>
      <c r="HM7" s="1" t="s">
        <v>11</v>
      </c>
      <c r="HN7" s="1" t="s">
        <v>32</v>
      </c>
      <c r="HO7" s="1">
        <v>30</v>
      </c>
      <c r="HP7" s="1">
        <v>6</v>
      </c>
      <c r="HQ7" s="1">
        <v>4.8000000000000001E-2</v>
      </c>
      <c r="HR7" s="1">
        <f t="shared" si="473"/>
        <v>-3.9999999999999966E-3</v>
      </c>
      <c r="HS7" s="1">
        <f t="shared" si="474"/>
        <v>8.4175084175084278E-2</v>
      </c>
      <c r="HT7" s="1">
        <f t="shared" si="39"/>
        <v>1.2626262626262643E-4</v>
      </c>
      <c r="HU7" s="1">
        <f t="shared" si="40"/>
        <v>0.9651851537844961</v>
      </c>
      <c r="HV7" s="1"/>
      <c r="HW7" s="1"/>
      <c r="HX7" s="1" t="s">
        <v>11</v>
      </c>
      <c r="HY7" s="1" t="s">
        <v>33</v>
      </c>
      <c r="HZ7" s="1">
        <v>31</v>
      </c>
      <c r="IA7" s="1">
        <v>6</v>
      </c>
      <c r="IB7" s="1">
        <v>0.06</v>
      </c>
      <c r="IC7" s="1">
        <f t="shared" si="475"/>
        <v>4.9999999999999975E-3</v>
      </c>
      <c r="ID7" s="1">
        <f t="shared" si="476"/>
        <v>0.37162162162162155</v>
      </c>
      <c r="IE7" s="1">
        <f t="shared" si="41"/>
        <v>5.5743243243243238E-4</v>
      </c>
      <c r="IF7" s="1">
        <f t="shared" si="42"/>
        <v>4.2611620235323571</v>
      </c>
      <c r="IG7" s="1"/>
      <c r="IH7" s="1"/>
      <c r="II7" s="1" t="s">
        <v>11</v>
      </c>
      <c r="IJ7" s="1" t="s">
        <v>34</v>
      </c>
      <c r="IK7" s="1">
        <v>32</v>
      </c>
      <c r="IL7" s="1">
        <v>6</v>
      </c>
      <c r="IM7" s="1">
        <v>6.7000000000000004E-2</v>
      </c>
      <c r="IN7" s="1">
        <f t="shared" si="477"/>
        <v>1.2000000000000004E-2</v>
      </c>
      <c r="IO7" s="1">
        <f t="shared" si="478"/>
        <v>0.56228956228956239</v>
      </c>
      <c r="IP7" s="1">
        <f t="shared" si="43"/>
        <v>8.4343434343434357E-4</v>
      </c>
      <c r="IQ7" s="1">
        <f t="shared" si="44"/>
        <v>6.4474368272804261</v>
      </c>
      <c r="IR7" s="1"/>
      <c r="IS7" s="1"/>
      <c r="IT7" s="1" t="s">
        <v>11</v>
      </c>
      <c r="IU7" s="1" t="s">
        <v>35</v>
      </c>
      <c r="IV7" s="1">
        <v>35</v>
      </c>
      <c r="IW7" s="1">
        <v>6</v>
      </c>
      <c r="IX7" s="1">
        <v>9.6000000000000002E-2</v>
      </c>
      <c r="IY7" s="1">
        <f t="shared" si="479"/>
        <v>4.1000000000000002E-2</v>
      </c>
      <c r="IZ7" s="1">
        <f t="shared" si="480"/>
        <v>1.6040268456375839</v>
      </c>
      <c r="JA7" s="1">
        <f t="shared" si="45"/>
        <v>2.406040268456376E-3</v>
      </c>
      <c r="JB7" s="1">
        <f t="shared" si="46"/>
        <v>18.392412824452293</v>
      </c>
      <c r="JC7" s="1"/>
      <c r="JD7" s="1"/>
      <c r="JE7" s="1" t="s">
        <v>11</v>
      </c>
      <c r="JF7" s="3" t="s">
        <v>36</v>
      </c>
      <c r="JG7" s="3">
        <v>36</v>
      </c>
      <c r="JH7" s="1">
        <v>6</v>
      </c>
      <c r="JI7" s="1">
        <v>9.8000000000000004E-2</v>
      </c>
      <c r="JJ7" s="1">
        <f t="shared" si="481"/>
        <v>4.1000000000000002E-2</v>
      </c>
      <c r="JK7" s="1">
        <f t="shared" si="482"/>
        <v>1.6555183946488294</v>
      </c>
      <c r="JL7" s="1">
        <f t="shared" si="47"/>
        <v>2.4832775919732442E-3</v>
      </c>
      <c r="JM7" s="1">
        <f t="shared" si="48"/>
        <v>18.982835502826422</v>
      </c>
      <c r="JN7" s="1"/>
      <c r="JO7" s="1"/>
      <c r="JP7" s="1" t="s">
        <v>11</v>
      </c>
      <c r="JQ7" s="1" t="s">
        <v>37</v>
      </c>
      <c r="JR7" s="1">
        <v>37</v>
      </c>
      <c r="JS7" s="1">
        <v>6</v>
      </c>
      <c r="JT7" s="1">
        <v>0.115</v>
      </c>
      <c r="JU7" s="1">
        <f t="shared" si="483"/>
        <v>5.7000000000000002E-2</v>
      </c>
      <c r="JV7" s="1">
        <f t="shared" si="484"/>
        <v>2.1571906354515051</v>
      </c>
      <c r="JW7" s="1">
        <f t="shared" si="49"/>
        <v>3.2357859531772577E-3</v>
      </c>
      <c r="JX7" s="1">
        <f t="shared" si="50"/>
        <v>24.735209897622308</v>
      </c>
      <c r="JY7" s="1"/>
      <c r="JZ7" s="1"/>
      <c r="KA7" s="1" t="s">
        <v>11</v>
      </c>
      <c r="KB7" s="1" t="s">
        <v>38</v>
      </c>
      <c r="KC7" s="1">
        <v>38</v>
      </c>
      <c r="KD7" s="1">
        <v>6</v>
      </c>
      <c r="KE7" s="1">
        <v>0.121</v>
      </c>
      <c r="KF7" s="1">
        <f t="shared" si="485"/>
        <v>0.06</v>
      </c>
      <c r="KG7" s="1">
        <f t="shared" si="486"/>
        <v>2.1404682274247491</v>
      </c>
      <c r="KH7" s="1">
        <f t="shared" si="51"/>
        <v>3.2107023411371235E-3</v>
      </c>
      <c r="KI7" s="1">
        <f t="shared" si="52"/>
        <v>24.543464084462443</v>
      </c>
      <c r="KJ7" s="1"/>
      <c r="KK7" s="1"/>
      <c r="KL7" s="1" t="s">
        <v>11</v>
      </c>
      <c r="KM7" s="1" t="s">
        <v>39</v>
      </c>
      <c r="KN7" s="1">
        <v>39</v>
      </c>
      <c r="KO7" s="1">
        <v>6</v>
      </c>
      <c r="KP7" s="1">
        <v>0.125</v>
      </c>
      <c r="KQ7" s="1">
        <f t="shared" si="487"/>
        <v>6.2E-2</v>
      </c>
      <c r="KR7" s="1">
        <f t="shared" si="488"/>
        <v>2.2483221476510069</v>
      </c>
      <c r="KS7" s="1">
        <f t="shared" si="53"/>
        <v>3.3724832214765106E-3</v>
      </c>
      <c r="KT7" s="1">
        <f t="shared" si="54"/>
        <v>25.780160235110962</v>
      </c>
      <c r="KU7" s="1"/>
      <c r="KV7" s="1"/>
      <c r="KW7" s="1" t="s">
        <v>11</v>
      </c>
      <c r="KX7" s="1" t="s">
        <v>40</v>
      </c>
      <c r="KY7" s="1">
        <v>42</v>
      </c>
      <c r="KZ7" s="1">
        <v>6</v>
      </c>
      <c r="LA7" s="1">
        <v>0.16</v>
      </c>
      <c r="LB7" s="1">
        <f t="shared" si="489"/>
        <v>9.5000000000000001E-2</v>
      </c>
      <c r="LC7" s="1">
        <f t="shared" si="490"/>
        <v>3.5201342281879198</v>
      </c>
      <c r="LD7" s="1">
        <f t="shared" si="55"/>
        <v>5.2802013422818799E-3</v>
      </c>
      <c r="LE7" s="1">
        <f t="shared" si="56"/>
        <v>40.363265800942386</v>
      </c>
      <c r="LF7" s="1"/>
      <c r="LG7" s="1"/>
      <c r="LH7" s="1" t="s">
        <v>11</v>
      </c>
      <c r="LI7" s="1" t="s">
        <v>41</v>
      </c>
      <c r="LJ7" s="1">
        <v>43</v>
      </c>
      <c r="LK7" s="1">
        <v>6</v>
      </c>
      <c r="LL7" s="1">
        <v>3.2000000000000001E-2</v>
      </c>
      <c r="LM7" s="1">
        <f t="shared" si="491"/>
        <v>-4.9999999999999975E-3</v>
      </c>
      <c r="LN7" s="1">
        <f t="shared" si="492"/>
        <v>-0.79391891891891875</v>
      </c>
      <c r="LO7" s="1">
        <f t="shared" si="57"/>
        <v>-1.1908783783783781E-3</v>
      </c>
      <c r="LP7" s="1">
        <f t="shared" si="58"/>
        <v>-9.1033915957282172</v>
      </c>
      <c r="LQ7" s="1"/>
      <c r="LR7" s="1"/>
      <c r="LS7" s="1" t="s">
        <v>11</v>
      </c>
      <c r="LT7" s="1" t="s">
        <v>42</v>
      </c>
      <c r="LU7" s="1">
        <v>44</v>
      </c>
      <c r="LV7" s="1">
        <v>6</v>
      </c>
      <c r="LW7" s="1">
        <v>4.3999999999999997E-2</v>
      </c>
      <c r="LX7" s="1">
        <f t="shared" si="493"/>
        <v>1.0000000000000009E-3</v>
      </c>
      <c r="LY7" s="1">
        <f t="shared" si="494"/>
        <v>-1.5373665480427048</v>
      </c>
      <c r="LZ7" s="1">
        <f t="shared" si="59"/>
        <v>-2.3060498220640571E-3</v>
      </c>
      <c r="MA7" s="1">
        <f t="shared" si="60"/>
        <v>-17.628059212977345</v>
      </c>
      <c r="MB7" s="1"/>
      <c r="MC7" s="1"/>
      <c r="MD7" s="1" t="s">
        <v>11</v>
      </c>
      <c r="ME7" s="1" t="s">
        <v>43</v>
      </c>
      <c r="MF7" s="1">
        <v>46</v>
      </c>
      <c r="MG7" s="1">
        <v>6</v>
      </c>
      <c r="MH7" s="1">
        <v>4.7E-2</v>
      </c>
      <c r="MI7" s="1">
        <f t="shared" si="495"/>
        <v>-4.9999999999999975E-3</v>
      </c>
      <c r="MJ7" s="1">
        <f t="shared" si="496"/>
        <v>-0.91186440677966096</v>
      </c>
      <c r="MK7" s="1">
        <f t="shared" si="61"/>
        <v>-1.3677966101694914E-3</v>
      </c>
      <c r="ML7" s="1">
        <f t="shared" si="62"/>
        <v>-10.455801693736221</v>
      </c>
      <c r="MM7" s="1"/>
      <c r="MN7" s="1"/>
      <c r="MO7" s="1" t="s">
        <v>11</v>
      </c>
      <c r="MP7" s="1" t="s">
        <v>44</v>
      </c>
      <c r="MQ7" s="1">
        <v>52</v>
      </c>
      <c r="MR7" s="1">
        <v>6</v>
      </c>
      <c r="MS7" s="1">
        <v>5.5E-2</v>
      </c>
      <c r="MT7" s="1">
        <f t="shared" si="497"/>
        <v>-8.0000000000000002E-3</v>
      </c>
      <c r="MU7" s="1">
        <f t="shared" si="498"/>
        <v>-0.80808080808080807</v>
      </c>
      <c r="MV7" s="1">
        <f t="shared" si="63"/>
        <v>-1.2121212121212121E-3</v>
      </c>
      <c r="MW7" s="1">
        <f t="shared" si="64"/>
        <v>-9.2657774763311505</v>
      </c>
      <c r="MX7" s="1"/>
      <c r="MY7" s="1"/>
      <c r="MZ7" s="1" t="s">
        <v>11</v>
      </c>
      <c r="NA7" s="1" t="s">
        <v>45</v>
      </c>
      <c r="NB7" s="1">
        <v>53</v>
      </c>
      <c r="NC7" s="1">
        <v>6</v>
      </c>
      <c r="ND7" s="1">
        <v>6.2E-2</v>
      </c>
      <c r="NE7" s="1">
        <f t="shared" si="499"/>
        <v>-3.1E-2</v>
      </c>
      <c r="NF7" s="1">
        <f t="shared" si="500"/>
        <v>-1.7398648648648649</v>
      </c>
      <c r="NG7" s="1">
        <f t="shared" si="65"/>
        <v>-2.6097972972972975E-3</v>
      </c>
      <c r="NH7" s="1">
        <f t="shared" si="66"/>
        <v>-19.949985837446949</v>
      </c>
      <c r="NI7" s="1"/>
      <c r="NJ7" s="1"/>
      <c r="NK7" s="1" t="s">
        <v>11</v>
      </c>
      <c r="NL7" s="1" t="s">
        <v>46</v>
      </c>
      <c r="NM7" s="1">
        <v>56</v>
      </c>
      <c r="NN7" s="1">
        <v>6</v>
      </c>
      <c r="NO7" s="1">
        <v>6.9000000000000006E-2</v>
      </c>
      <c r="NP7" s="1">
        <f t="shared" si="501"/>
        <v>-2.2999999999999993E-2</v>
      </c>
      <c r="NQ7" s="1">
        <f t="shared" si="502"/>
        <v>-1.4203389830508473</v>
      </c>
      <c r="NR7" s="1">
        <f t="shared" si="67"/>
        <v>-2.1305084745762708E-3</v>
      </c>
      <c r="NS7" s="1">
        <f t="shared" si="68"/>
        <v>-16.286174385410693</v>
      </c>
      <c r="NT7" s="1"/>
      <c r="NU7" s="1"/>
      <c r="NV7" s="1" t="s">
        <v>11</v>
      </c>
      <c r="NW7" s="1" t="s">
        <v>47</v>
      </c>
      <c r="NX7" s="1">
        <v>57</v>
      </c>
      <c r="NY7" s="1">
        <v>6</v>
      </c>
      <c r="NZ7" s="1">
        <v>-5.0000000000000001E-3</v>
      </c>
      <c r="OA7" s="1">
        <f t="shared" si="503"/>
        <v>7.0000000000000001E-3</v>
      </c>
      <c r="OB7" s="1">
        <f t="shared" si="504"/>
        <v>0.954983922829582</v>
      </c>
      <c r="OC7" s="1">
        <f t="shared" si="69"/>
        <v>1.4324758842443729E-3</v>
      </c>
      <c r="OD7" s="1">
        <f t="shared" si="70"/>
        <v>10.950227296485723</v>
      </c>
      <c r="OE7" s="1"/>
      <c r="OF7" s="1"/>
      <c r="OG7" s="1" t="s">
        <v>11</v>
      </c>
      <c r="OH7" s="1" t="s">
        <v>48</v>
      </c>
      <c r="OI7" s="1">
        <v>58</v>
      </c>
      <c r="OJ7" s="1">
        <v>6</v>
      </c>
      <c r="OK7" s="1">
        <v>-5.0000000000000001E-3</v>
      </c>
      <c r="OL7" s="1">
        <f t="shared" si="505"/>
        <v>7.0000000000000001E-3</v>
      </c>
      <c r="OM7" s="1">
        <f t="shared" si="506"/>
        <v>0.95161290322580638</v>
      </c>
      <c r="ON7" s="1">
        <f t="shared" si="71"/>
        <v>1.4274193548387095E-3</v>
      </c>
      <c r="OO7" s="1">
        <f t="shared" si="72"/>
        <v>10.911573838558516</v>
      </c>
      <c r="OP7" s="1"/>
      <c r="OQ7" s="1"/>
      <c r="OR7" s="1" t="s">
        <v>11</v>
      </c>
      <c r="OS7" s="1" t="s">
        <v>49</v>
      </c>
      <c r="OT7" s="1">
        <v>59</v>
      </c>
      <c r="OU7" s="1">
        <v>6</v>
      </c>
      <c r="OV7" s="1">
        <v>-5.0000000000000001E-3</v>
      </c>
      <c r="OW7" s="1">
        <f t="shared" si="507"/>
        <v>7.0000000000000001E-3</v>
      </c>
      <c r="OX7" s="1">
        <f t="shared" si="508"/>
        <v>1.0225806451612902</v>
      </c>
      <c r="OY7" s="1">
        <f t="shared" si="73"/>
        <v>1.5338709677419353E-3</v>
      </c>
      <c r="OZ7" s="1">
        <f t="shared" si="74"/>
        <v>11.725318328213728</v>
      </c>
      <c r="PA7" s="1"/>
      <c r="PB7" s="1"/>
      <c r="PC7" s="1" t="s">
        <v>11</v>
      </c>
      <c r="PD7" s="1" t="s">
        <v>50</v>
      </c>
      <c r="PE7" s="1">
        <v>60</v>
      </c>
      <c r="PF7" s="1">
        <v>6</v>
      </c>
      <c r="PG7" s="1">
        <v>-4.0000000000000001E-3</v>
      </c>
      <c r="PH7" s="1">
        <f t="shared" si="509"/>
        <v>8.0000000000000002E-3</v>
      </c>
      <c r="PI7" s="1">
        <f t="shared" si="510"/>
        <v>1.1000000000000001</v>
      </c>
      <c r="PJ7" s="1">
        <f t="shared" si="75"/>
        <v>1.6500000000000002E-3</v>
      </c>
      <c r="PK7" s="1">
        <f t="shared" si="76"/>
        <v>12.613039589655779</v>
      </c>
      <c r="PL7" s="1"/>
      <c r="PM7" s="1"/>
      <c r="PN7" s="1" t="s">
        <v>11</v>
      </c>
      <c r="PO7" s="1" t="s">
        <v>51</v>
      </c>
      <c r="PP7" s="1">
        <v>63</v>
      </c>
      <c r="PQ7" s="1">
        <v>6</v>
      </c>
      <c r="PR7" s="1">
        <v>3.0000000000000001E-3</v>
      </c>
      <c r="PS7" s="1">
        <f t="shared" si="511"/>
        <v>1.7000000000000001E-2</v>
      </c>
      <c r="PT7" s="1">
        <f t="shared" si="512"/>
        <v>1.4012944983818771</v>
      </c>
      <c r="PU7" s="1">
        <f t="shared" si="77"/>
        <v>2.1019417475728157E-3</v>
      </c>
      <c r="PV7" s="1">
        <f t="shared" si="78"/>
        <v>16.067802713506772</v>
      </c>
      <c r="PW7" s="1"/>
      <c r="PX7" s="1"/>
      <c r="PY7" s="1" t="s">
        <v>11</v>
      </c>
      <c r="PZ7" s="1" t="s">
        <v>52</v>
      </c>
      <c r="QA7" s="1">
        <v>64</v>
      </c>
      <c r="QB7" s="1">
        <v>6</v>
      </c>
      <c r="QC7" s="1">
        <v>7.0000000000000001E-3</v>
      </c>
      <c r="QD7" s="1">
        <f t="shared" si="513"/>
        <v>8.0000000000000002E-3</v>
      </c>
      <c r="QE7" s="1">
        <f t="shared" si="514"/>
        <v>1.0870967741935484</v>
      </c>
      <c r="QF7" s="1">
        <f t="shared" si="79"/>
        <v>1.6306451612903227E-3</v>
      </c>
      <c r="QG7" s="1">
        <f t="shared" si="80"/>
        <v>12.465086046082105</v>
      </c>
      <c r="QH7" s="1"/>
      <c r="QI7" s="1"/>
      <c r="QJ7" s="1" t="s">
        <v>11</v>
      </c>
      <c r="QK7" s="1" t="s">
        <v>53</v>
      </c>
      <c r="QL7" s="1">
        <v>65</v>
      </c>
      <c r="QM7" s="1">
        <v>6</v>
      </c>
      <c r="QN7" s="1">
        <v>8.9999999999999993E-3</v>
      </c>
      <c r="QO7" s="1">
        <f t="shared" si="515"/>
        <v>1.0999999999999999E-2</v>
      </c>
      <c r="QP7" s="1">
        <f t="shared" si="516"/>
        <v>1.174757281553398</v>
      </c>
      <c r="QQ7" s="1">
        <f t="shared" si="81"/>
        <v>1.762135922330097E-3</v>
      </c>
      <c r="QR7" s="1">
        <f t="shared" si="82"/>
        <v>13.47023645497219</v>
      </c>
      <c r="QS7" s="1"/>
      <c r="QT7" s="1"/>
      <c r="QU7" s="1" t="s">
        <v>11</v>
      </c>
      <c r="QV7" s="1" t="s">
        <v>54</v>
      </c>
      <c r="QW7" s="1">
        <v>66</v>
      </c>
      <c r="QX7" s="1">
        <v>6</v>
      </c>
      <c r="QY7" s="1">
        <v>1.0999999999999999E-2</v>
      </c>
      <c r="QZ7" s="1">
        <f t="shared" si="517"/>
        <v>9.9999999999999985E-3</v>
      </c>
      <c r="RA7" s="1">
        <f t="shared" si="518"/>
        <v>1.221153846153846</v>
      </c>
      <c r="RB7" s="1">
        <f t="shared" si="83"/>
        <v>1.8317307692307691E-3</v>
      </c>
      <c r="RC7" s="1">
        <f t="shared" si="84"/>
        <v>14.002238005998983</v>
      </c>
      <c r="RD7" s="1"/>
      <c r="RE7" s="1"/>
      <c r="RF7" s="1" t="s">
        <v>11</v>
      </c>
      <c r="RG7" s="1" t="s">
        <v>55</v>
      </c>
      <c r="RH7" s="1">
        <v>67</v>
      </c>
      <c r="RI7" s="1">
        <v>6</v>
      </c>
      <c r="RJ7" s="1">
        <v>1.2999999999999999E-2</v>
      </c>
      <c r="RK7" s="1">
        <f t="shared" si="519"/>
        <v>1.3999999999999999E-2</v>
      </c>
      <c r="RL7" s="1">
        <f t="shared" si="520"/>
        <v>1.3333333333333333</v>
      </c>
      <c r="RM7" s="1">
        <f t="shared" si="85"/>
        <v>2E-3</v>
      </c>
      <c r="RN7" s="1">
        <f t="shared" si="86"/>
        <v>15.288532835946398</v>
      </c>
      <c r="RO7" s="1"/>
      <c r="RP7" s="1"/>
      <c r="RQ7" s="1" t="s">
        <v>11</v>
      </c>
      <c r="RR7" s="1" t="s">
        <v>56</v>
      </c>
      <c r="RS7" s="1">
        <v>70</v>
      </c>
      <c r="RT7" s="1">
        <v>6</v>
      </c>
      <c r="RU7" s="1">
        <v>2.1999999999999999E-2</v>
      </c>
      <c r="RV7" s="1">
        <f t="shared" si="521"/>
        <v>1.6E-2</v>
      </c>
      <c r="RW7" s="1">
        <f t="shared" si="522"/>
        <v>1.3685897435897436</v>
      </c>
      <c r="RX7" s="1">
        <f t="shared" si="87"/>
        <v>2.0528846153846153E-3</v>
      </c>
      <c r="RY7" s="1">
        <f t="shared" si="88"/>
        <v>15.692796925358442</v>
      </c>
      <c r="RZ7" s="1"/>
      <c r="SA7" s="1"/>
      <c r="SB7" s="2" t="s">
        <v>11</v>
      </c>
      <c r="SC7" s="1" t="s">
        <v>57</v>
      </c>
      <c r="SD7" s="1">
        <v>71</v>
      </c>
      <c r="SE7" s="2">
        <v>6</v>
      </c>
      <c r="SF7" s="1">
        <v>8.0000000000000002E-3</v>
      </c>
      <c r="SG7" s="1">
        <f t="shared" si="523"/>
        <v>4.0000000000000001E-3</v>
      </c>
      <c r="SH7" s="1">
        <f t="shared" si="524"/>
        <v>0.8904109589041096</v>
      </c>
      <c r="SI7" s="1">
        <f t="shared" si="89"/>
        <v>1.3356164383561645E-3</v>
      </c>
      <c r="SJ7" s="1">
        <f t="shared" si="90"/>
        <v>10.209807887019</v>
      </c>
      <c r="SK7" s="1"/>
      <c r="SL7" s="1"/>
      <c r="SM7" s="2" t="s">
        <v>11</v>
      </c>
      <c r="SN7" s="1" t="s">
        <v>58</v>
      </c>
      <c r="SO7" s="1">
        <v>72</v>
      </c>
      <c r="SP7" s="2">
        <v>6</v>
      </c>
      <c r="SQ7" s="1">
        <v>8.9999999999999993E-3</v>
      </c>
      <c r="SR7" s="1">
        <f t="shared" si="525"/>
        <v>2.9999999999999992E-3</v>
      </c>
      <c r="SS7" s="1">
        <f t="shared" si="526"/>
        <v>0.78006872852233666</v>
      </c>
      <c r="ST7" s="1">
        <f t="shared" si="91"/>
        <v>1.1701030927835051E-3</v>
      </c>
      <c r="SU7" s="1">
        <f t="shared" si="92"/>
        <v>8.9445797777315263</v>
      </c>
      <c r="SV7" s="1"/>
      <c r="SW7" s="1"/>
      <c r="SX7" s="2" t="s">
        <v>11</v>
      </c>
      <c r="SY7" s="1" t="s">
        <v>59</v>
      </c>
      <c r="SZ7" s="1">
        <v>73</v>
      </c>
      <c r="TA7" s="2">
        <v>6</v>
      </c>
      <c r="TB7" s="1">
        <v>1.0999999999999999E-2</v>
      </c>
      <c r="TC7" s="1">
        <f t="shared" si="527"/>
        <v>4.9999999999999992E-3</v>
      </c>
      <c r="TD7" s="1">
        <f t="shared" si="528"/>
        <v>0.78620689655172415</v>
      </c>
      <c r="TE7" s="1">
        <f t="shared" si="93"/>
        <v>1.1793103448275862E-3</v>
      </c>
      <c r="TF7" s="1">
        <f t="shared" si="94"/>
        <v>9.0149624653339107</v>
      </c>
      <c r="TG7" s="1"/>
      <c r="TH7" s="1"/>
      <c r="TI7" s="2" t="s">
        <v>11</v>
      </c>
      <c r="TJ7" s="1" t="s">
        <v>60</v>
      </c>
      <c r="TK7" s="1">
        <v>74</v>
      </c>
      <c r="TL7" s="2">
        <v>6</v>
      </c>
      <c r="TM7" s="1">
        <v>1.4E-2</v>
      </c>
      <c r="TN7" s="1">
        <f t="shared" si="529"/>
        <v>8.0000000000000002E-3</v>
      </c>
      <c r="TO7" s="1">
        <f t="shared" si="530"/>
        <v>0.89347079037800681</v>
      </c>
      <c r="TP7" s="1">
        <f t="shared" si="95"/>
        <v>1.3402061855670101E-3</v>
      </c>
      <c r="TQ7" s="1">
        <f t="shared" si="96"/>
        <v>10.244893137489854</v>
      </c>
      <c r="TR7" s="1"/>
      <c r="TS7" s="1"/>
      <c r="TT7" s="2" t="s">
        <v>11</v>
      </c>
      <c r="TU7" s="1" t="s">
        <v>61</v>
      </c>
      <c r="TV7" s="1">
        <v>77</v>
      </c>
      <c r="TW7" s="2">
        <v>6</v>
      </c>
      <c r="TX7" s="1">
        <v>2.1000000000000001E-2</v>
      </c>
      <c r="TY7" s="1">
        <f t="shared" si="531"/>
        <v>1.2000000000000002E-2</v>
      </c>
      <c r="TZ7" s="1">
        <f t="shared" si="532"/>
        <v>1.0034364261168385</v>
      </c>
      <c r="UA7" s="1">
        <f t="shared" si="97"/>
        <v>1.5051546391752577E-3</v>
      </c>
      <c r="UB7" s="1">
        <f t="shared" si="98"/>
        <v>11.50580306210399</v>
      </c>
      <c r="UC7" s="1"/>
      <c r="UD7" s="1"/>
      <c r="UE7" s="2" t="s">
        <v>11</v>
      </c>
      <c r="UF7" s="1" t="s">
        <v>62</v>
      </c>
      <c r="UG7" s="1">
        <v>78</v>
      </c>
      <c r="UH7" s="2">
        <v>6</v>
      </c>
      <c r="UI7" s="1">
        <v>2.4E-2</v>
      </c>
      <c r="UJ7" s="1">
        <f t="shared" si="99"/>
        <v>1.6E-2</v>
      </c>
      <c r="UK7" s="1">
        <f t="shared" si="533"/>
        <v>0.7162629757785467</v>
      </c>
      <c r="UL7" s="1">
        <f t="shared" si="100"/>
        <v>1.0743944636678201E-3</v>
      </c>
      <c r="UM7" s="1">
        <f t="shared" si="101"/>
        <v>8.2129575182722423</v>
      </c>
      <c r="UN7" s="1"/>
      <c r="UO7" s="1"/>
      <c r="UP7" s="2" t="s">
        <v>11</v>
      </c>
      <c r="UQ7" s="1" t="s">
        <v>63</v>
      </c>
      <c r="UR7" s="1">
        <v>79</v>
      </c>
      <c r="US7" s="2">
        <v>6</v>
      </c>
      <c r="UT7" s="1">
        <v>2.7E-2</v>
      </c>
      <c r="UU7" s="1">
        <f t="shared" si="534"/>
        <v>1.8000000000000002E-2</v>
      </c>
      <c r="UV7" s="1">
        <f t="shared" si="535"/>
        <v>1.1931034482758622</v>
      </c>
      <c r="UW7" s="1">
        <f t="shared" si="102"/>
        <v>1.7896551724137933E-3</v>
      </c>
      <c r="UX7" s="1">
        <f t="shared" si="103"/>
        <v>13.680600934234796</v>
      </c>
      <c r="UY7" s="1"/>
      <c r="UZ7" s="1"/>
      <c r="VA7" s="2" t="s">
        <v>11</v>
      </c>
      <c r="VB7" s="1" t="s">
        <v>64</v>
      </c>
      <c r="VC7" s="1">
        <v>80</v>
      </c>
      <c r="VD7" s="2">
        <v>6</v>
      </c>
      <c r="VE7" s="1">
        <v>2.8000000000000001E-2</v>
      </c>
      <c r="VF7" s="1">
        <f t="shared" si="104"/>
        <v>1.8000000000000002E-2</v>
      </c>
      <c r="VG7" s="1">
        <f t="shared" si="536"/>
        <v>1.1655172413793105</v>
      </c>
      <c r="VH7" s="1">
        <f t="shared" si="105"/>
        <v>1.7482758620689658E-3</v>
      </c>
      <c r="VI7" s="1">
        <f t="shared" si="106"/>
        <v>13.364286461766939</v>
      </c>
      <c r="VJ7" s="1"/>
      <c r="VK7" s="1"/>
      <c r="VL7" s="2" t="s">
        <v>11</v>
      </c>
      <c r="VM7" s="1" t="s">
        <v>65</v>
      </c>
      <c r="VN7" s="1">
        <v>84</v>
      </c>
      <c r="VO7" s="2">
        <v>6</v>
      </c>
      <c r="VP7" s="1">
        <v>3.4000000000000002E-2</v>
      </c>
      <c r="VQ7" s="1">
        <f t="shared" si="537"/>
        <v>2.2000000000000002E-2</v>
      </c>
      <c r="VR7" s="1">
        <f t="shared" si="538"/>
        <v>1.3264604810996563</v>
      </c>
      <c r="VS7" s="1">
        <f t="shared" si="107"/>
        <v>1.9896907216494846E-3</v>
      </c>
      <c r="VT7" s="1">
        <f t="shared" si="108"/>
        <v>15.209725965658015</v>
      </c>
      <c r="VU7" s="1"/>
      <c r="VV7" s="1"/>
      <c r="VW7" s="2" t="s">
        <v>11</v>
      </c>
      <c r="VX7" s="1" t="s">
        <v>66</v>
      </c>
      <c r="VY7" s="1">
        <v>85</v>
      </c>
      <c r="VZ7" s="2">
        <v>6</v>
      </c>
      <c r="WA7" s="1">
        <v>8.9999999999999993E-3</v>
      </c>
      <c r="WB7" s="1">
        <f t="shared" si="539"/>
        <v>3.9999999999999992E-3</v>
      </c>
      <c r="WC7" s="1">
        <f t="shared" si="540"/>
        <v>0.37282229965156793</v>
      </c>
      <c r="WD7" s="1">
        <f t="shared" si="109"/>
        <v>5.5923344947735195E-4</v>
      </c>
      <c r="WE7" s="1">
        <f t="shared" si="110"/>
        <v>4.2749294776470332</v>
      </c>
      <c r="WF7" s="1"/>
      <c r="WG7" s="1"/>
      <c r="WH7" s="2" t="s">
        <v>11</v>
      </c>
      <c r="WI7" s="1" t="s">
        <v>67</v>
      </c>
      <c r="WJ7" s="1">
        <v>86</v>
      </c>
      <c r="WK7" s="2">
        <v>6</v>
      </c>
      <c r="WL7" s="1">
        <v>1.2E-2</v>
      </c>
      <c r="WM7" s="1">
        <f t="shared" si="541"/>
        <v>4.0000000000000001E-3</v>
      </c>
      <c r="WN7" s="1">
        <f t="shared" si="542"/>
        <v>0.2951388888888889</v>
      </c>
      <c r="WO7" s="1">
        <f t="shared" si="111"/>
        <v>4.4270833333333337E-4</v>
      </c>
      <c r="WP7" s="1">
        <f t="shared" si="112"/>
        <v>3.3841804454568853</v>
      </c>
      <c r="WQ7" s="1"/>
      <c r="WR7" s="1"/>
      <c r="WS7" s="2" t="s">
        <v>11</v>
      </c>
      <c r="WT7" s="1" t="s">
        <v>68</v>
      </c>
      <c r="WU7" s="1">
        <v>87</v>
      </c>
      <c r="WV7" s="2">
        <v>6</v>
      </c>
      <c r="WW7" s="1">
        <v>1.6E-2</v>
      </c>
      <c r="WX7" s="1">
        <f t="shared" si="543"/>
        <v>9.0000000000000011E-3</v>
      </c>
      <c r="WY7" s="1">
        <f t="shared" si="544"/>
        <v>0.45296167247386765</v>
      </c>
      <c r="WZ7" s="1">
        <f t="shared" si="113"/>
        <v>6.794425087108015E-4</v>
      </c>
      <c r="XA7" s="1">
        <f t="shared" si="114"/>
        <v>5.1938395522814425</v>
      </c>
      <c r="XB7" s="1"/>
      <c r="XC7" s="1"/>
      <c r="XD7" s="2" t="s">
        <v>11</v>
      </c>
      <c r="XE7" s="1" t="s">
        <v>69</v>
      </c>
      <c r="XF7" s="1">
        <v>88</v>
      </c>
      <c r="XG7" s="2">
        <v>6</v>
      </c>
      <c r="XH7" s="1">
        <v>2.1999999999999999E-2</v>
      </c>
      <c r="XI7" s="1">
        <f t="shared" si="545"/>
        <v>1.2999999999999999E-2</v>
      </c>
      <c r="XJ7" s="1">
        <f t="shared" si="546"/>
        <v>0.56944444444444442</v>
      </c>
      <c r="XK7" s="1">
        <f t="shared" si="115"/>
        <v>8.5416666666666659E-4</v>
      </c>
      <c r="XL7" s="1">
        <f t="shared" si="116"/>
        <v>6.5294775653521064</v>
      </c>
      <c r="XM7" s="1"/>
      <c r="XN7" s="1"/>
      <c r="XO7" s="2" t="s">
        <v>11</v>
      </c>
      <c r="XP7" s="1" t="s">
        <v>70</v>
      </c>
      <c r="XQ7" s="1">
        <v>91</v>
      </c>
      <c r="XR7" s="2">
        <v>6</v>
      </c>
      <c r="XS7" s="1">
        <v>2.5000000000000001E-2</v>
      </c>
      <c r="XT7" s="1">
        <f t="shared" si="547"/>
        <v>1.4000000000000002E-2</v>
      </c>
      <c r="XU7" s="1">
        <f t="shared" si="548"/>
        <v>0.60553633217993086</v>
      </c>
      <c r="XV7" s="1">
        <f t="shared" si="117"/>
        <v>9.0830449826989634E-4</v>
      </c>
      <c r="XW7" s="1">
        <f t="shared" si="118"/>
        <v>6.9433215734185643</v>
      </c>
      <c r="XX7" s="1"/>
      <c r="XY7" s="1"/>
      <c r="XZ7" s="2" t="s">
        <v>11</v>
      </c>
      <c r="YA7" s="1" t="s">
        <v>71</v>
      </c>
      <c r="YB7" s="1">
        <v>92</v>
      </c>
      <c r="YC7" s="2">
        <v>6</v>
      </c>
      <c r="YD7" s="1">
        <v>2.5999999999999999E-2</v>
      </c>
      <c r="YE7" s="1">
        <f t="shared" si="549"/>
        <v>1.4999999999999999E-2</v>
      </c>
      <c r="YF7" s="1">
        <f t="shared" si="550"/>
        <v>0.76975945017182124</v>
      </c>
      <c r="YG7" s="1">
        <f t="shared" si="119"/>
        <v>1.1546391752577318E-3</v>
      </c>
      <c r="YH7" s="1">
        <f t="shared" si="120"/>
        <v>8.8263694722989499</v>
      </c>
      <c r="YI7" s="1"/>
      <c r="YJ7" s="1"/>
      <c r="YK7" s="2" t="s">
        <v>11</v>
      </c>
      <c r="YL7" s="1" t="s">
        <v>72</v>
      </c>
      <c r="YM7" s="1">
        <v>93</v>
      </c>
      <c r="YN7" s="2">
        <v>6</v>
      </c>
      <c r="YO7" s="1">
        <v>3.3000000000000002E-2</v>
      </c>
      <c r="YP7" s="1">
        <f t="shared" si="551"/>
        <v>2.2000000000000002E-2</v>
      </c>
      <c r="YQ7" s="1">
        <f t="shared" si="552"/>
        <v>0.98293515358361783</v>
      </c>
      <c r="YR7" s="1">
        <f t="shared" si="121"/>
        <v>1.4744027303754267E-3</v>
      </c>
      <c r="YS7" s="1">
        <f t="shared" si="122"/>
        <v>11.270727278376867</v>
      </c>
      <c r="YT7" s="1"/>
      <c r="YU7" s="1"/>
      <c r="YV7" s="2" t="s">
        <v>11</v>
      </c>
      <c r="YW7" s="1" t="s">
        <v>73</v>
      </c>
      <c r="YX7" s="1">
        <v>94</v>
      </c>
      <c r="YY7" s="2">
        <v>6</v>
      </c>
      <c r="YZ7" s="1">
        <v>0.03</v>
      </c>
      <c r="ZA7" s="1">
        <f t="shared" si="553"/>
        <v>1.7000000000000001E-2</v>
      </c>
      <c r="ZB7" s="1">
        <f t="shared" si="554"/>
        <v>0.77551020408163274</v>
      </c>
      <c r="ZC7" s="1">
        <f t="shared" si="123"/>
        <v>1.1632653061224491E-3</v>
      </c>
      <c r="ZD7" s="1">
        <f t="shared" si="124"/>
        <v>8.8923099147851516</v>
      </c>
      <c r="ZE7" s="1"/>
      <c r="ZF7" s="1"/>
      <c r="ZG7" s="2" t="s">
        <v>11</v>
      </c>
      <c r="ZH7" s="1" t="s">
        <v>74</v>
      </c>
      <c r="ZI7" s="1">
        <v>95</v>
      </c>
      <c r="ZJ7" s="2">
        <v>6</v>
      </c>
      <c r="ZK7" s="1">
        <v>3.3000000000000002E-2</v>
      </c>
      <c r="ZL7" s="1">
        <f t="shared" si="555"/>
        <v>2.0000000000000004E-2</v>
      </c>
      <c r="ZM7" s="1">
        <f t="shared" si="556"/>
        <v>0.8979591836734695</v>
      </c>
      <c r="ZN7" s="1">
        <f t="shared" si="125"/>
        <v>1.3469387755102042E-3</v>
      </c>
      <c r="ZO7" s="1">
        <f t="shared" si="126"/>
        <v>10.296358848698596</v>
      </c>
      <c r="ZP7" s="1"/>
      <c r="ZQ7" s="1"/>
      <c r="ZR7" s="2" t="s">
        <v>11</v>
      </c>
      <c r="ZS7" s="1" t="s">
        <v>75</v>
      </c>
      <c r="ZT7" s="1">
        <v>99</v>
      </c>
      <c r="ZU7" s="2">
        <v>6</v>
      </c>
      <c r="ZV7" s="1">
        <v>3.9E-2</v>
      </c>
      <c r="ZW7" s="1">
        <f t="shared" si="557"/>
        <v>2.4E-2</v>
      </c>
      <c r="ZX7" s="1">
        <f t="shared" si="558"/>
        <v>0.89041095890410971</v>
      </c>
      <c r="ZY7" s="1">
        <f t="shared" si="127"/>
        <v>1.3356164383561645E-3</v>
      </c>
      <c r="ZZ7" s="1">
        <f t="shared" si="128"/>
        <v>10.209807887019</v>
      </c>
      <c r="AAA7" s="1"/>
      <c r="AAB7" s="1"/>
      <c r="AAC7" s="2" t="s">
        <v>11</v>
      </c>
      <c r="AAD7" s="1" t="s">
        <v>76</v>
      </c>
      <c r="AAE7" s="1">
        <v>100</v>
      </c>
      <c r="AAF7" s="2">
        <v>6</v>
      </c>
      <c r="AAG7" s="1">
        <v>1.0999999999999999E-2</v>
      </c>
      <c r="AAH7" s="1">
        <f t="shared" si="559"/>
        <v>8.9999999999999993E-3</v>
      </c>
      <c r="AAI7" s="1">
        <f t="shared" si="560"/>
        <v>1.2103448275862068</v>
      </c>
      <c r="AAJ7" s="1">
        <f t="shared" si="129"/>
        <v>1.8155172413793102E-3</v>
      </c>
      <c r="AAK7" s="1">
        <f t="shared" si="130"/>
        <v>13.878297479527204</v>
      </c>
      <c r="AAL7" s="1"/>
      <c r="AAM7" s="1"/>
      <c r="AAN7" s="2" t="s">
        <v>11</v>
      </c>
      <c r="AAO7" s="1" t="s">
        <v>77</v>
      </c>
      <c r="AAP7" s="1">
        <v>101</v>
      </c>
      <c r="AAQ7" s="2">
        <v>6</v>
      </c>
      <c r="AAR7" s="1">
        <v>1.4E-2</v>
      </c>
      <c r="AAS7" s="1">
        <f t="shared" si="561"/>
        <v>7.0000000000000001E-3</v>
      </c>
      <c r="AAT7" s="1">
        <f t="shared" si="562"/>
        <v>0.94117647058823528</v>
      </c>
      <c r="AAU7" s="1">
        <f t="shared" si="131"/>
        <v>1.411764705882353E-3</v>
      </c>
      <c r="AAV7" s="1">
        <f t="shared" si="132"/>
        <v>10.791905531256281</v>
      </c>
      <c r="AAW7" s="1"/>
      <c r="AAX7" s="1"/>
      <c r="AAY7" s="2" t="s">
        <v>11</v>
      </c>
      <c r="AAZ7" s="1" t="s">
        <v>78</v>
      </c>
      <c r="ABA7" s="1">
        <v>102</v>
      </c>
      <c r="ABB7" s="2">
        <v>6</v>
      </c>
      <c r="ABC7" s="1">
        <v>1.2999999999999999E-2</v>
      </c>
      <c r="ABD7" s="1">
        <f t="shared" si="563"/>
        <v>5.9999999999999993E-3</v>
      </c>
      <c r="ABE7" s="1">
        <f t="shared" si="564"/>
        <v>0.95862068965517233</v>
      </c>
      <c r="ABF7" s="1">
        <f t="shared" si="133"/>
        <v>1.4379310344827586E-3</v>
      </c>
      <c r="ABG7" s="1">
        <f t="shared" si="134"/>
        <v>10.991927918258014</v>
      </c>
      <c r="ABH7" s="1"/>
      <c r="ABI7" s="1"/>
      <c r="ABJ7" s="2" t="s">
        <v>11</v>
      </c>
      <c r="ABK7" s="1" t="s">
        <v>79</v>
      </c>
      <c r="ABL7" s="1">
        <v>112</v>
      </c>
      <c r="ABM7" s="2">
        <v>6</v>
      </c>
      <c r="ABN7" s="1">
        <v>2.1000000000000001E-2</v>
      </c>
      <c r="ABO7" s="1">
        <f t="shared" si="565"/>
        <v>4.0000000000000001E-3</v>
      </c>
      <c r="ABP7" s="1">
        <f t="shared" si="566"/>
        <v>0.98639455782312935</v>
      </c>
      <c r="ABQ7" s="1">
        <f t="shared" si="135"/>
        <v>1.4795918367346941E-3</v>
      </c>
      <c r="ABR7" s="1">
        <f t="shared" si="136"/>
        <v>11.310394189858306</v>
      </c>
      <c r="ABS7" s="1"/>
      <c r="ABT7" s="1"/>
      <c r="ABU7" s="2" t="s">
        <v>11</v>
      </c>
      <c r="ABV7" s="1" t="s">
        <v>80</v>
      </c>
      <c r="ABW7" s="1">
        <v>113</v>
      </c>
      <c r="ABX7" s="2">
        <v>6</v>
      </c>
      <c r="ABY7" s="1">
        <v>2.1000000000000001E-2</v>
      </c>
      <c r="ABZ7" s="1">
        <f t="shared" si="567"/>
        <v>8.0000000000000019E-3</v>
      </c>
      <c r="ACA7" s="1">
        <f t="shared" si="568"/>
        <v>-5.3571428571428492E-2</v>
      </c>
      <c r="ACB7" s="1">
        <f t="shared" si="137"/>
        <v>-8.0357142857142745E-5</v>
      </c>
      <c r="ACC7" s="1">
        <f t="shared" si="138"/>
        <v>-0.61427140858713125</v>
      </c>
      <c r="ACD7" s="1"/>
      <c r="ACE7" s="1"/>
      <c r="ACF7" s="2" t="s">
        <v>11</v>
      </c>
      <c r="ACG7" s="1" t="s">
        <v>81</v>
      </c>
      <c r="ACH7" s="1">
        <v>114</v>
      </c>
      <c r="ACI7" s="2">
        <v>6</v>
      </c>
      <c r="ACJ7" s="1">
        <v>2.1000000000000001E-2</v>
      </c>
      <c r="ACK7" s="1">
        <f t="shared" si="569"/>
        <v>7.000000000000001E-3</v>
      </c>
      <c r="ACL7" s="1">
        <f t="shared" si="570"/>
        <v>-0.16845878136200715</v>
      </c>
      <c r="ACM7" s="1">
        <f t="shared" si="139"/>
        <v>-2.5268817204301074E-4</v>
      </c>
      <c r="ACN7" s="1">
        <f t="shared" si="140"/>
        <v>-1.9316157077674212</v>
      </c>
      <c r="ACO7" s="1"/>
      <c r="ACP7" s="1"/>
      <c r="ACQ7" s="2" t="s">
        <v>11</v>
      </c>
      <c r="ACR7" s="1" t="s">
        <v>82</v>
      </c>
      <c r="ACS7" s="1">
        <v>115</v>
      </c>
      <c r="ACT7" s="2">
        <v>6</v>
      </c>
      <c r="ACU7" s="1">
        <v>2.4E-2</v>
      </c>
      <c r="ACV7" s="1">
        <f t="shared" si="571"/>
        <v>0.01</v>
      </c>
      <c r="ACW7" s="1">
        <f t="shared" si="572"/>
        <v>-1.067615658362989E-2</v>
      </c>
      <c r="ACX7" s="1">
        <f t="shared" si="141"/>
        <v>-1.6014234875444834E-5</v>
      </c>
      <c r="ACY7" s="1">
        <f t="shared" si="142"/>
        <v>-0.12241707786789816</v>
      </c>
      <c r="ACZ7" s="1"/>
      <c r="ADA7" s="1"/>
      <c r="ADB7" s="2" t="s">
        <v>11</v>
      </c>
      <c r="ADC7" s="1" t="s">
        <v>83</v>
      </c>
      <c r="ADD7" s="1">
        <v>116</v>
      </c>
      <c r="ADE7" s="2">
        <v>6</v>
      </c>
      <c r="ADF7" s="1">
        <v>2.4E-2</v>
      </c>
      <c r="ADG7" s="1">
        <f t="shared" si="573"/>
        <v>8.0000000000000002E-3</v>
      </c>
      <c r="ADH7" s="1">
        <f t="shared" si="574"/>
        <v>-8.1850533807829182E-2</v>
      </c>
      <c r="ADI7" s="1">
        <f t="shared" si="143"/>
        <v>-1.2277580071174378E-4</v>
      </c>
      <c r="ADJ7" s="1">
        <f t="shared" si="144"/>
        <v>-0.9385309303205529</v>
      </c>
      <c r="ADK7" s="1"/>
      <c r="ADL7" s="1"/>
      <c r="ADM7" s="2" t="s">
        <v>11</v>
      </c>
      <c r="ADN7" s="1" t="s">
        <v>84</v>
      </c>
      <c r="ADO7" s="1">
        <v>119</v>
      </c>
      <c r="ADP7" s="2">
        <v>6</v>
      </c>
      <c r="ADQ7" s="1">
        <v>3.5000000000000003E-2</v>
      </c>
      <c r="ADR7" s="1">
        <f t="shared" si="575"/>
        <v>1.8000000000000002E-2</v>
      </c>
      <c r="ADS7" s="1">
        <f t="shared" si="576"/>
        <v>-0.25899280575539563</v>
      </c>
      <c r="ADT7" s="1">
        <f t="shared" si="145"/>
        <v>-3.8848920863309344E-4</v>
      </c>
      <c r="ADU7" s="1">
        <f t="shared" si="146"/>
        <v>-2.9697150112989399</v>
      </c>
      <c r="ADV7" s="1"/>
      <c r="ADW7" s="1"/>
      <c r="ADX7" s="2" t="s">
        <v>11</v>
      </c>
      <c r="ADY7" s="1" t="s">
        <v>85</v>
      </c>
      <c r="ADZ7" s="1">
        <v>120</v>
      </c>
      <c r="AEA7" s="2">
        <v>6</v>
      </c>
      <c r="AEB7" s="1">
        <v>3.2000000000000001E-2</v>
      </c>
      <c r="AEC7" s="1">
        <f t="shared" si="577"/>
        <v>1.4999999999999999E-2</v>
      </c>
      <c r="AED7" s="1">
        <f t="shared" si="578"/>
        <v>-0.39568345323741005</v>
      </c>
      <c r="AEE7" s="1">
        <f t="shared" si="147"/>
        <v>-5.9352517985611505E-4</v>
      </c>
      <c r="AEF7" s="1">
        <f t="shared" si="148"/>
        <v>-4.5370646005956035</v>
      </c>
      <c r="AEG7" s="1"/>
      <c r="AEH7" s="1"/>
      <c r="AEI7" s="2" t="s">
        <v>11</v>
      </c>
      <c r="AEJ7" s="1" t="s">
        <v>86</v>
      </c>
      <c r="AEK7" s="1">
        <v>121</v>
      </c>
      <c r="AEL7" s="2">
        <v>6</v>
      </c>
      <c r="AEM7" s="1">
        <v>3.2000000000000001E-2</v>
      </c>
      <c r="AEN7" s="1">
        <f t="shared" si="579"/>
        <v>1.4000000000000002E-2</v>
      </c>
      <c r="AEO7" s="1">
        <f t="shared" si="580"/>
        <v>-0.39208633093525169</v>
      </c>
      <c r="AEP7" s="1">
        <f t="shared" si="149"/>
        <v>-5.8812949640287752E-4</v>
      </c>
      <c r="AEQ7" s="1">
        <f t="shared" si="150"/>
        <v>-4.4958185587720063</v>
      </c>
      <c r="AER7" s="1"/>
      <c r="AES7" s="1"/>
      <c r="AET7" s="2" t="s">
        <v>11</v>
      </c>
      <c r="AEU7" s="1" t="s">
        <v>87</v>
      </c>
      <c r="AEV7" s="1">
        <v>122</v>
      </c>
      <c r="AEW7" s="2">
        <v>6</v>
      </c>
      <c r="AEX7" s="1">
        <v>3.3000000000000002E-2</v>
      </c>
      <c r="AEY7" s="1">
        <f t="shared" si="581"/>
        <v>1.6E-2</v>
      </c>
      <c r="AEZ7" s="1">
        <f t="shared" si="582"/>
        <v>-0.37050359712230219</v>
      </c>
      <c r="AFA7" s="1">
        <f t="shared" si="151"/>
        <v>-5.5575539568345324E-4</v>
      </c>
      <c r="AFB7" s="1">
        <f t="shared" si="152"/>
        <v>-4.2483423078304288</v>
      </c>
      <c r="AFC7" s="1"/>
      <c r="AFD7" s="1"/>
      <c r="AFE7" s="2" t="s">
        <v>11</v>
      </c>
      <c r="AFF7" s="1" t="s">
        <v>88</v>
      </c>
      <c r="AFG7" s="1">
        <v>123</v>
      </c>
      <c r="AFH7" s="2">
        <v>6</v>
      </c>
      <c r="AFI7" s="1">
        <v>3.2000000000000001E-2</v>
      </c>
      <c r="AFJ7" s="1">
        <f t="shared" si="583"/>
        <v>1.4999999999999999E-2</v>
      </c>
      <c r="AFK7" s="1">
        <f t="shared" si="584"/>
        <v>-0.41007194244604322</v>
      </c>
      <c r="AFL7" s="1">
        <f t="shared" si="153"/>
        <v>-6.1510791366906482E-4</v>
      </c>
      <c r="AFM7" s="1">
        <f t="shared" si="154"/>
        <v>-4.7020487678899903</v>
      </c>
      <c r="AFN7" s="1"/>
      <c r="AFO7" s="1"/>
      <c r="AFP7" s="2" t="s">
        <v>11</v>
      </c>
      <c r="AFQ7" s="1" t="s">
        <v>89</v>
      </c>
      <c r="AFR7" s="1">
        <v>126</v>
      </c>
      <c r="AFS7" s="2">
        <v>6</v>
      </c>
      <c r="AFT7" s="1">
        <v>3.5999999999999997E-2</v>
      </c>
      <c r="AFU7" s="1">
        <f t="shared" si="585"/>
        <v>1.7999999999999999E-2</v>
      </c>
      <c r="AFV7" s="1">
        <f t="shared" si="586"/>
        <v>-0.1209964412811388</v>
      </c>
      <c r="AFW7" s="1">
        <f t="shared" si="155"/>
        <v>-1.8149466192170821E-4</v>
      </c>
      <c r="AFX7" s="1">
        <f t="shared" si="156"/>
        <v>-1.3873935491695131</v>
      </c>
      <c r="AFY7" s="1"/>
      <c r="AFZ7" s="1"/>
      <c r="AGA7" s="2" t="s">
        <v>11</v>
      </c>
      <c r="AGB7" s="1" t="s">
        <v>90</v>
      </c>
      <c r="AGC7" s="1">
        <v>127</v>
      </c>
      <c r="AGD7" s="2">
        <v>6</v>
      </c>
      <c r="AGE7" s="1">
        <v>2.3E-2</v>
      </c>
      <c r="AGF7" s="1">
        <f t="shared" si="587"/>
        <v>8.0000000000000002E-3</v>
      </c>
      <c r="AGG7" s="1">
        <f t="shared" si="588"/>
        <v>0.50841750841750843</v>
      </c>
      <c r="AGH7" s="1">
        <f t="shared" si="157"/>
        <v>7.6262626262626261E-4</v>
      </c>
      <c r="AGI7" s="1">
        <f t="shared" si="158"/>
        <v>5.8297183288583483</v>
      </c>
      <c r="AGJ7" s="1"/>
      <c r="AGK7" s="1"/>
      <c r="AGL7" s="2" t="s">
        <v>11</v>
      </c>
      <c r="AGM7" s="1" t="s">
        <v>91</v>
      </c>
      <c r="AGN7" s="1">
        <v>128</v>
      </c>
      <c r="AGO7" s="2">
        <v>6</v>
      </c>
      <c r="AGP7" s="1">
        <v>2.3E-2</v>
      </c>
      <c r="AGQ7" s="1">
        <f t="shared" si="589"/>
        <v>8.0000000000000002E-3</v>
      </c>
      <c r="AGR7" s="1">
        <f t="shared" si="590"/>
        <v>0.54849498327759194</v>
      </c>
      <c r="AGS7" s="1">
        <f t="shared" si="159"/>
        <v>8.227424749163879E-4</v>
      </c>
      <c r="AGT7" s="1">
        <f t="shared" si="160"/>
        <v>6.2892626716435007</v>
      </c>
      <c r="AGU7" s="1"/>
      <c r="AGV7" s="1"/>
      <c r="AGW7" s="2" t="s">
        <v>11</v>
      </c>
      <c r="AGX7" s="1" t="s">
        <v>92</v>
      </c>
      <c r="AGY7" s="1">
        <v>129</v>
      </c>
      <c r="AGZ7" s="2">
        <v>6</v>
      </c>
      <c r="AHA7" s="1">
        <v>2.5999999999999999E-2</v>
      </c>
      <c r="AHB7" s="1">
        <f t="shared" si="591"/>
        <v>1.1999999999999999E-2</v>
      </c>
      <c r="AHC7" s="1">
        <f t="shared" si="592"/>
        <v>0.77740863787375414</v>
      </c>
      <c r="AHD7" s="1">
        <f t="shared" si="161"/>
        <v>1.1661129568106311E-3</v>
      </c>
      <c r="AHE7" s="1">
        <f t="shared" si="162"/>
        <v>8.9140781153109394</v>
      </c>
      <c r="AHF7" s="1"/>
      <c r="AHG7" s="1"/>
      <c r="AHH7" s="2" t="s">
        <v>11</v>
      </c>
      <c r="AHI7" s="1" t="s">
        <v>93</v>
      </c>
      <c r="AHJ7" s="1">
        <v>130</v>
      </c>
      <c r="AHK7" s="2">
        <v>6</v>
      </c>
      <c r="AHL7" s="1">
        <v>2.5000000000000001E-2</v>
      </c>
      <c r="AHM7" s="1">
        <f t="shared" si="593"/>
        <v>1.1000000000000001E-2</v>
      </c>
      <c r="AHN7" s="1">
        <f t="shared" si="594"/>
        <v>0.73244147157190642</v>
      </c>
      <c r="AHO7" s="1">
        <f t="shared" si="163"/>
        <v>1.0986622073578596E-3</v>
      </c>
      <c r="AHP7" s="1">
        <f t="shared" si="164"/>
        <v>8.3984666164019934</v>
      </c>
      <c r="AHQ7" s="1"/>
      <c r="AHR7" s="1"/>
      <c r="AHS7" s="2" t="s">
        <v>11</v>
      </c>
      <c r="AHT7" s="1" t="s">
        <v>94</v>
      </c>
      <c r="AHU7" s="1">
        <v>133</v>
      </c>
      <c r="AHV7" s="2">
        <v>6</v>
      </c>
      <c r="AHW7" s="1">
        <v>3.9E-2</v>
      </c>
      <c r="AHX7" s="1">
        <f t="shared" si="595"/>
        <v>2.3E-2</v>
      </c>
      <c r="AHY7" s="1">
        <f t="shared" si="596"/>
        <v>1.1594684385382061</v>
      </c>
      <c r="AHZ7" s="1">
        <f t="shared" si="165"/>
        <v>1.7392026578073093E-3</v>
      </c>
      <c r="AIA7" s="1">
        <f t="shared" si="166"/>
        <v>13.294928471126147</v>
      </c>
      <c r="AIB7" s="1"/>
      <c r="AIC7" s="1"/>
      <c r="AID7" s="2" t="s">
        <v>11</v>
      </c>
      <c r="AIE7" s="1" t="s">
        <v>95</v>
      </c>
      <c r="AIF7" s="1">
        <v>134</v>
      </c>
      <c r="AIG7" s="2">
        <v>6</v>
      </c>
      <c r="AIH7" s="1">
        <v>4.3999999999999997E-2</v>
      </c>
      <c r="AII7" s="1">
        <f t="shared" si="597"/>
        <v>2.6999999999999996E-2</v>
      </c>
      <c r="AIJ7" s="1">
        <f t="shared" si="598"/>
        <v>1.2790697674418603</v>
      </c>
      <c r="AIK7" s="1">
        <f t="shared" si="167"/>
        <v>1.9186046511627905E-3</v>
      </c>
      <c r="AIL7" s="1">
        <f t="shared" si="168"/>
        <v>14.666325104250904</v>
      </c>
      <c r="AIM7" s="1"/>
      <c r="AIN7" s="1"/>
      <c r="AIO7" s="2" t="s">
        <v>11</v>
      </c>
      <c r="AIP7" s="1" t="s">
        <v>96</v>
      </c>
      <c r="AIQ7" s="1">
        <v>135</v>
      </c>
      <c r="AIR7" s="2">
        <v>6</v>
      </c>
      <c r="AIS7" s="1">
        <v>3.7999999999999999E-2</v>
      </c>
      <c r="AIT7" s="1">
        <f t="shared" si="599"/>
        <v>2.4E-2</v>
      </c>
      <c r="AIU7" s="1">
        <f t="shared" si="600"/>
        <v>1.2284768211920529</v>
      </c>
      <c r="AIV7" s="1">
        <f t="shared" si="169"/>
        <v>1.8427152317880794E-3</v>
      </c>
      <c r="AIW7" s="1">
        <f t="shared" si="170"/>
        <v>14.086206164245315</v>
      </c>
      <c r="AIX7" s="1"/>
      <c r="AIY7" s="1"/>
      <c r="AIZ7" s="2" t="s">
        <v>11</v>
      </c>
      <c r="AJA7" s="1" t="s">
        <v>97</v>
      </c>
      <c r="AJB7" s="1">
        <v>136</v>
      </c>
      <c r="AJC7" s="2">
        <v>6</v>
      </c>
      <c r="AJD7" s="1">
        <v>3.7999999999999999E-2</v>
      </c>
      <c r="AJE7" s="1">
        <f t="shared" si="601"/>
        <v>2.1999999999999999E-2</v>
      </c>
      <c r="AJF7" s="1">
        <f t="shared" si="602"/>
        <v>1.1523178807947019</v>
      </c>
      <c r="AJG7" s="1">
        <f t="shared" si="171"/>
        <v>1.7284768211920528E-3</v>
      </c>
      <c r="AJH7" s="1">
        <f t="shared" si="172"/>
        <v>13.212937318483474</v>
      </c>
      <c r="AJI7" s="1"/>
      <c r="AJJ7" s="1"/>
      <c r="AJK7" s="2" t="s">
        <v>11</v>
      </c>
      <c r="AJL7" s="1" t="s">
        <v>98</v>
      </c>
      <c r="AJM7" s="1">
        <v>140</v>
      </c>
      <c r="AJN7" s="2">
        <v>6</v>
      </c>
      <c r="AJO7" s="1">
        <v>4.1000000000000002E-2</v>
      </c>
      <c r="AJP7" s="1">
        <f t="shared" si="603"/>
        <v>2.5000000000000001E-2</v>
      </c>
      <c r="AJQ7" s="1">
        <f t="shared" si="604"/>
        <v>1.3398692810457518</v>
      </c>
      <c r="AJR7" s="1">
        <f t="shared" si="173"/>
        <v>2.0098039215686275E-3</v>
      </c>
      <c r="AJS7" s="1">
        <f t="shared" si="174"/>
        <v>15.363476624357901</v>
      </c>
      <c r="AJT7" s="1"/>
      <c r="AJU7" s="1"/>
      <c r="AJV7" s="2" t="s">
        <v>11</v>
      </c>
      <c r="AJW7" s="1" t="s">
        <v>99</v>
      </c>
      <c r="AJX7" s="1">
        <v>141</v>
      </c>
      <c r="AJY7" s="2">
        <v>6</v>
      </c>
      <c r="AJZ7" s="1">
        <v>0.02</v>
      </c>
      <c r="AKA7" s="1">
        <f t="shared" si="605"/>
        <v>0</v>
      </c>
      <c r="AKB7" s="1">
        <f t="shared" si="606"/>
        <v>0.14237288135593221</v>
      </c>
      <c r="AKC7" s="1">
        <f t="shared" si="175"/>
        <v>2.1355932203389832E-4</v>
      </c>
      <c r="AKD7" s="1">
        <f t="shared" si="176"/>
        <v>1.6325043536688528</v>
      </c>
      <c r="AKE7" s="1"/>
      <c r="AKF7" s="1"/>
      <c r="AKG7" s="2" t="s">
        <v>11</v>
      </c>
      <c r="AKH7" s="1" t="s">
        <v>100</v>
      </c>
      <c r="AKI7" s="1">
        <v>143</v>
      </c>
      <c r="AKJ7" s="2">
        <v>6</v>
      </c>
      <c r="AKK7" s="1">
        <v>1.7999999999999999E-2</v>
      </c>
      <c r="AKL7" s="1">
        <f t="shared" si="607"/>
        <v>-4.0000000000000001E-3</v>
      </c>
      <c r="AKM7" s="1">
        <f t="shared" si="608"/>
        <v>-3.3898305084745853E-3</v>
      </c>
      <c r="AKN7" s="1">
        <f t="shared" si="177"/>
        <v>-5.0847457627118782E-6</v>
      </c>
      <c r="AKO7" s="1">
        <f t="shared" si="178"/>
        <v>-3.886915127782993E-2</v>
      </c>
      <c r="AKP7" s="1"/>
      <c r="AKQ7" s="1"/>
      <c r="AKR7" s="2" t="s">
        <v>11</v>
      </c>
      <c r="AKS7" s="1" t="s">
        <v>101</v>
      </c>
      <c r="AKT7" s="1">
        <v>144</v>
      </c>
      <c r="AKU7" s="2">
        <v>6</v>
      </c>
      <c r="AKV7" s="1">
        <v>2.4E-2</v>
      </c>
      <c r="AKW7" s="1">
        <f t="shared" si="609"/>
        <v>1.0000000000000009E-3</v>
      </c>
      <c r="AKX7" s="1">
        <f t="shared" si="610"/>
        <v>0.13559322033898308</v>
      </c>
      <c r="AKY7" s="1">
        <f t="shared" si="179"/>
        <v>2.0338983050847463E-4</v>
      </c>
      <c r="AKZ7" s="1">
        <f t="shared" si="180"/>
        <v>1.5547660511131933</v>
      </c>
      <c r="ALA7" s="1"/>
      <c r="ALB7" s="1"/>
      <c r="ALC7" s="2" t="s">
        <v>11</v>
      </c>
      <c r="ALD7" s="1" t="s">
        <v>102</v>
      </c>
      <c r="ALE7" s="1">
        <v>147</v>
      </c>
      <c r="ALF7" s="2">
        <v>6</v>
      </c>
      <c r="ALG7" s="1">
        <v>2.4E-2</v>
      </c>
      <c r="ALH7" s="1">
        <f t="shared" si="611"/>
        <v>-1.9999999999999983E-3</v>
      </c>
      <c r="ALI7" s="1">
        <f t="shared" si="612"/>
        <v>3.7288135593220396E-2</v>
      </c>
      <c r="ALJ7" s="1">
        <f t="shared" si="181"/>
        <v>5.5932203389830598E-5</v>
      </c>
      <c r="ALK7" s="1">
        <f t="shared" si="182"/>
        <v>0.42756066405612875</v>
      </c>
      <c r="ALL7" s="1"/>
      <c r="ALM7" s="1"/>
      <c r="ALN7" s="2" t="s">
        <v>11</v>
      </c>
      <c r="ALO7" s="1" t="s">
        <v>103</v>
      </c>
      <c r="ALP7" s="1">
        <v>148</v>
      </c>
      <c r="ALQ7" s="2">
        <v>6</v>
      </c>
      <c r="ALR7" s="1">
        <v>2.4E-2</v>
      </c>
      <c r="ALS7" s="1">
        <f t="shared" si="613"/>
        <v>-1.0000000000000009E-3</v>
      </c>
      <c r="ALT7" s="1">
        <f t="shared" si="614"/>
        <v>-2.7210884353741527E-2</v>
      </c>
      <c r="ALU7" s="1">
        <f t="shared" si="183"/>
        <v>-4.0816326530612292E-5</v>
      </c>
      <c r="ALV7" s="1">
        <f t="shared" si="184"/>
        <v>-0.31201087420298806</v>
      </c>
      <c r="ALW7" s="1"/>
      <c r="ALX7" s="1"/>
      <c r="ALY7" s="2" t="s">
        <v>11</v>
      </c>
      <c r="ALZ7" s="1" t="s">
        <v>104</v>
      </c>
      <c r="AMA7" s="1">
        <v>149</v>
      </c>
      <c r="AMB7" s="2">
        <v>6</v>
      </c>
      <c r="AMC7" s="1">
        <v>2.1999999999999999E-2</v>
      </c>
      <c r="AMD7" s="1">
        <f t="shared" si="615"/>
        <v>1.9999999999999983E-3</v>
      </c>
      <c r="AME7" s="1">
        <f t="shared" si="616"/>
        <v>0.14726027397260269</v>
      </c>
      <c r="AMF7" s="1">
        <f t="shared" si="185"/>
        <v>2.2089041095890404E-4</v>
      </c>
      <c r="AMG7" s="1">
        <f t="shared" si="186"/>
        <v>1.6885451505454492</v>
      </c>
      <c r="AMH7" s="1"/>
      <c r="AMI7" s="1"/>
      <c r="AMJ7" s="2" t="s">
        <v>11</v>
      </c>
      <c r="AMK7" s="1" t="s">
        <v>105</v>
      </c>
      <c r="AML7" s="1">
        <v>150</v>
      </c>
      <c r="AMM7" s="2">
        <v>6</v>
      </c>
      <c r="AMN7" s="1">
        <v>2.5000000000000001E-2</v>
      </c>
      <c r="AMO7" s="1">
        <f t="shared" si="617"/>
        <v>6.0000000000000019E-3</v>
      </c>
      <c r="AMP7" s="1">
        <f t="shared" si="618"/>
        <v>0.17808219178082196</v>
      </c>
      <c r="AMQ7" s="1">
        <f t="shared" si="187"/>
        <v>2.6712328767123294E-4</v>
      </c>
      <c r="AMR7" s="1">
        <f t="shared" si="188"/>
        <v>2.0419615774038</v>
      </c>
      <c r="AMS7" s="1"/>
      <c r="AMT7" s="1"/>
      <c r="AMU7" s="2" t="s">
        <v>11</v>
      </c>
      <c r="AMV7" s="1" t="s">
        <v>106</v>
      </c>
      <c r="AMW7" s="1">
        <v>151</v>
      </c>
      <c r="AMX7" s="2">
        <v>6</v>
      </c>
      <c r="AMY7" s="1">
        <v>2.5999999999999999E-2</v>
      </c>
      <c r="AMZ7" s="1">
        <f t="shared" si="619"/>
        <v>5.9999999999999984E-3</v>
      </c>
      <c r="ANA7" s="1">
        <f t="shared" si="620"/>
        <v>0.1301369863013698</v>
      </c>
      <c r="ANB7" s="1">
        <f t="shared" si="189"/>
        <v>1.9520547945205472E-4</v>
      </c>
      <c r="ANC7" s="1">
        <f t="shared" si="190"/>
        <v>1.4922026911796993</v>
      </c>
      <c r="AND7" s="1"/>
      <c r="ANE7" s="1"/>
      <c r="ANF7" s="2" t="s">
        <v>11</v>
      </c>
      <c r="ANG7" s="1" t="s">
        <v>107</v>
      </c>
      <c r="ANH7" s="1">
        <v>154</v>
      </c>
      <c r="ANI7" s="2">
        <v>6</v>
      </c>
      <c r="ANJ7" s="1">
        <v>2.1000000000000001E-2</v>
      </c>
      <c r="ANK7" s="1">
        <f t="shared" si="621"/>
        <v>2.0000000000000018E-3</v>
      </c>
      <c r="ANL7" s="1">
        <f t="shared" si="622"/>
        <v>-3.103448275862062E-2</v>
      </c>
      <c r="ANM7" s="1">
        <f t="shared" si="191"/>
        <v>-4.6551724137930929E-5</v>
      </c>
      <c r="ANN7" s="1">
        <f t="shared" si="192"/>
        <v>-0.35585378152633779</v>
      </c>
      <c r="ANO7" s="1"/>
      <c r="ANP7" s="1"/>
      <c r="ANQ7" s="2" t="s">
        <v>11</v>
      </c>
      <c r="ANR7" s="1" t="s">
        <v>108</v>
      </c>
      <c r="ANS7" s="1">
        <v>155</v>
      </c>
      <c r="ANT7" s="2">
        <v>6</v>
      </c>
      <c r="ANU7" s="1">
        <v>2.1000000000000001E-2</v>
      </c>
      <c r="ANV7" s="1">
        <f t="shared" si="193"/>
        <v>1.0000000000000009E-3</v>
      </c>
      <c r="ANW7" s="1">
        <f t="shared" si="623"/>
        <v>-0.21501706484641636</v>
      </c>
      <c r="ANX7" s="1">
        <f t="shared" si="194"/>
        <v>-3.2252559726962454E-4</v>
      </c>
      <c r="ANY7" s="1">
        <f t="shared" si="195"/>
        <v>-2.4654715921449393</v>
      </c>
      <c r="ANZ7" s="1"/>
      <c r="AOA7" s="1"/>
      <c r="AOB7" s="2" t="s">
        <v>11</v>
      </c>
      <c r="AOC7" s="1" t="s">
        <v>109</v>
      </c>
      <c r="AOD7" s="1">
        <v>156</v>
      </c>
      <c r="AOE7" s="2">
        <v>6</v>
      </c>
      <c r="AOF7" s="1">
        <v>2.5999999999999999E-2</v>
      </c>
      <c r="AOG7" s="1">
        <f t="shared" si="624"/>
        <v>4.9999999999999975E-3</v>
      </c>
      <c r="AOH7" s="1">
        <f t="shared" si="625"/>
        <v>-3.3898305084745853E-2</v>
      </c>
      <c r="AOI7" s="1">
        <f t="shared" si="196"/>
        <v>-5.0847457627118779E-5</v>
      </c>
      <c r="AOJ7" s="1">
        <f t="shared" si="197"/>
        <v>-0.38869151277829928</v>
      </c>
      <c r="AOK7" s="1"/>
      <c r="AOL7" s="1"/>
      <c r="AOM7" s="2" t="s">
        <v>11</v>
      </c>
      <c r="AON7" s="1" t="s">
        <v>110</v>
      </c>
      <c r="AOO7" s="1">
        <v>157</v>
      </c>
      <c r="AOP7" s="2">
        <v>6</v>
      </c>
      <c r="AOQ7" s="1">
        <v>1.4999999999999999E-2</v>
      </c>
      <c r="AOR7" s="1">
        <f t="shared" si="626"/>
        <v>9.9999999999999915E-4</v>
      </c>
      <c r="AOS7" s="1">
        <f t="shared" si="627"/>
        <v>-1.365187713310583E-2</v>
      </c>
      <c r="AOT7" s="1">
        <f t="shared" si="198"/>
        <v>-2.0477815699658745E-5</v>
      </c>
      <c r="AOU7" s="1">
        <f t="shared" si="199"/>
        <v>-0.15653787886634568</v>
      </c>
      <c r="AOV7" s="1"/>
      <c r="AOW7" s="1"/>
      <c r="AOX7" s="2" t="s">
        <v>11</v>
      </c>
      <c r="AOY7" s="1" t="s">
        <v>111</v>
      </c>
      <c r="AOZ7" s="1">
        <v>158</v>
      </c>
      <c r="APA7" s="2">
        <v>6</v>
      </c>
      <c r="APB7" s="1">
        <v>2.1000000000000001E-2</v>
      </c>
      <c r="APC7" s="1">
        <f t="shared" si="628"/>
        <v>1.0000000000000009E-3</v>
      </c>
      <c r="APD7" s="1">
        <f t="shared" si="629"/>
        <v>-0.27397260273972596</v>
      </c>
      <c r="APE7" s="1">
        <f t="shared" si="200"/>
        <v>-4.1095890410958896E-4</v>
      </c>
      <c r="APF7" s="1">
        <f t="shared" si="201"/>
        <v>-3.1414793498519988</v>
      </c>
      <c r="APG7" s="1"/>
      <c r="APH7" s="1"/>
      <c r="API7" s="2" t="s">
        <v>11</v>
      </c>
      <c r="APJ7" s="1" t="s">
        <v>112</v>
      </c>
      <c r="APK7" s="1">
        <v>161</v>
      </c>
      <c r="APL7" s="2">
        <v>6</v>
      </c>
      <c r="APM7" s="1">
        <v>1.9E-2</v>
      </c>
      <c r="APN7" s="1">
        <f t="shared" si="630"/>
        <v>2.9999999999999992E-3</v>
      </c>
      <c r="APO7" s="1">
        <f t="shared" si="631"/>
        <v>-4.4368600682593885E-2</v>
      </c>
      <c r="APP7" s="1">
        <f t="shared" si="202"/>
        <v>-6.6552901023890829E-5</v>
      </c>
      <c r="APQ7" s="1">
        <f t="shared" si="203"/>
        <v>-0.50874810631562284</v>
      </c>
      <c r="APR7" s="1"/>
      <c r="APS7" s="1"/>
      <c r="APT7" s="2" t="s">
        <v>11</v>
      </c>
      <c r="APU7" s="1" t="s">
        <v>113</v>
      </c>
      <c r="APV7" s="1">
        <v>162</v>
      </c>
      <c r="APW7" s="2">
        <v>6</v>
      </c>
      <c r="APX7" s="1">
        <v>7.0000000000000001E-3</v>
      </c>
      <c r="APY7" s="1">
        <f t="shared" si="632"/>
        <v>2E-3</v>
      </c>
      <c r="APZ7" s="1">
        <f t="shared" si="633"/>
        <v>0.39175257731958762</v>
      </c>
      <c r="AQA7" s="1">
        <f t="shared" si="204"/>
        <v>5.876288659793815E-4</v>
      </c>
      <c r="AQB7" s="1">
        <f t="shared" si="205"/>
        <v>4.4919916064378596</v>
      </c>
      <c r="AQC7" s="1"/>
      <c r="AQD7" s="1"/>
      <c r="AQE7" s="2" t="s">
        <v>11</v>
      </c>
      <c r="AQF7" s="1" t="s">
        <v>114</v>
      </c>
      <c r="AQG7" s="1">
        <v>163</v>
      </c>
      <c r="AQH7" s="2">
        <v>6</v>
      </c>
      <c r="AQI7" s="1">
        <v>1.9E-2</v>
      </c>
      <c r="AQJ7" s="1">
        <f t="shared" si="634"/>
        <v>2.9999999999999992E-3</v>
      </c>
      <c r="AQK7" s="1">
        <f t="shared" si="635"/>
        <v>-0.17808219178082196</v>
      </c>
      <c r="AQL7" s="1">
        <f t="shared" si="206"/>
        <v>-2.6712328767123294E-4</v>
      </c>
      <c r="AQM7" s="1">
        <f t="shared" si="207"/>
        <v>-2.0419615774038</v>
      </c>
      <c r="AQN7" s="1"/>
      <c r="AQO7" s="1"/>
      <c r="AQP7" s="2" t="s">
        <v>11</v>
      </c>
      <c r="AQQ7" s="1" t="s">
        <v>115</v>
      </c>
      <c r="AQR7" s="1">
        <v>169</v>
      </c>
      <c r="AQS7" s="2">
        <v>6</v>
      </c>
      <c r="AQT7" s="1">
        <v>0</v>
      </c>
      <c r="AQU7" s="1">
        <f t="shared" si="636"/>
        <v>8.0000000000000002E-3</v>
      </c>
      <c r="AQV7" s="1">
        <f t="shared" si="637"/>
        <v>0.82593856655290099</v>
      </c>
      <c r="AQW7" s="1">
        <f t="shared" si="208"/>
        <v>1.2389078498293515E-3</v>
      </c>
      <c r="AQX7" s="1">
        <f t="shared" si="209"/>
        <v>9.4705416714138941</v>
      </c>
      <c r="AQY7" s="1"/>
      <c r="AQZ7" s="1"/>
      <c r="ARA7" s="2" t="s">
        <v>11</v>
      </c>
      <c r="ARB7" s="1" t="s">
        <v>116</v>
      </c>
      <c r="ARC7" s="1">
        <v>170</v>
      </c>
      <c r="ARD7" s="2">
        <v>6</v>
      </c>
      <c r="ARE7" s="1">
        <v>7.0000000000000001E-3</v>
      </c>
      <c r="ARF7" s="1">
        <f t="shared" si="638"/>
        <v>1E-3</v>
      </c>
      <c r="ARG7" s="1">
        <f t="shared" si="639"/>
        <v>-0.23469387755102045</v>
      </c>
      <c r="ARH7" s="1">
        <f t="shared" si="210"/>
        <v>-3.520408163265307E-4</v>
      </c>
      <c r="ARI7" s="1">
        <f t="shared" si="211"/>
        <v>-2.6910937900007696</v>
      </c>
      <c r="ARJ7" s="1"/>
      <c r="ARK7" s="1"/>
      <c r="ARL7" s="2" t="s">
        <v>11</v>
      </c>
      <c r="ARM7" s="1" t="s">
        <v>117</v>
      </c>
      <c r="ARN7" s="1">
        <v>171</v>
      </c>
      <c r="ARO7" s="2">
        <v>6</v>
      </c>
      <c r="ARP7" s="1">
        <v>4.0000000000000001E-3</v>
      </c>
      <c r="ARQ7" s="1">
        <f t="shared" si="640"/>
        <v>-2E-3</v>
      </c>
      <c r="ARR7" s="1">
        <f t="shared" si="641"/>
        <v>-0.25684931506849312</v>
      </c>
      <c r="ARS7" s="1">
        <f t="shared" si="212"/>
        <v>-3.8527397260273972E-4</v>
      </c>
      <c r="ART7" s="1">
        <f t="shared" si="213"/>
        <v>-2.9451368904862494</v>
      </c>
      <c r="ARU7" s="1"/>
      <c r="ARV7" s="1"/>
      <c r="ARW7" s="2" t="s">
        <v>11</v>
      </c>
      <c r="ARX7" s="1" t="s">
        <v>118</v>
      </c>
      <c r="ARY7" s="1">
        <v>172</v>
      </c>
      <c r="ARZ7" s="2">
        <v>6</v>
      </c>
      <c r="ASA7" s="1">
        <v>2.1000000000000001E-2</v>
      </c>
      <c r="ASB7" s="1">
        <f t="shared" si="642"/>
        <v>1.0000000000000009E-3</v>
      </c>
      <c r="ASC7" s="1">
        <f t="shared" si="643"/>
        <v>-0.71864406779661016</v>
      </c>
      <c r="ASD7" s="1">
        <f t="shared" si="214"/>
        <v>-1.0779661016949154E-3</v>
      </c>
      <c r="ASE7" s="1">
        <f t="shared" si="215"/>
        <v>-8.2402600708999234</v>
      </c>
      <c r="ASF7" s="1"/>
      <c r="ASG7" s="1"/>
      <c r="ASH7" s="2" t="s">
        <v>11</v>
      </c>
      <c r="ASI7" s="1" t="s">
        <v>119</v>
      </c>
      <c r="ASJ7" s="1">
        <v>173</v>
      </c>
      <c r="ASK7" s="2">
        <v>6</v>
      </c>
      <c r="ASL7" s="1">
        <v>7.0000000000000001E-3</v>
      </c>
      <c r="ASM7" s="1">
        <f t="shared" si="644"/>
        <v>4.0000000000000001E-3</v>
      </c>
      <c r="ASN7" s="1">
        <f t="shared" si="645"/>
        <v>-9.589041095890409E-2</v>
      </c>
      <c r="ASO7" s="1">
        <f t="shared" si="216"/>
        <v>-1.4383561643835615E-4</v>
      </c>
      <c r="ASP7" s="1">
        <f t="shared" si="217"/>
        <v>-1.0995177724481997</v>
      </c>
      <c r="ASQ7" s="1"/>
      <c r="ASR7" s="1"/>
      <c r="ASS7" s="2" t="s">
        <v>11</v>
      </c>
      <c r="AST7" s="1" t="s">
        <v>120</v>
      </c>
      <c r="ASU7" s="1">
        <v>176</v>
      </c>
      <c r="ASV7" s="2">
        <v>6</v>
      </c>
      <c r="ASW7" s="1">
        <v>8.9999999999999993E-3</v>
      </c>
      <c r="ASX7" s="1">
        <f t="shared" si="646"/>
        <v>1.9999999999999992E-3</v>
      </c>
      <c r="ASY7" s="1">
        <f t="shared" si="647"/>
        <v>-0.37113402061855671</v>
      </c>
      <c r="ASZ7" s="1">
        <f t="shared" si="218"/>
        <v>-5.567010309278351E-4</v>
      </c>
      <c r="ATA7" s="1">
        <f t="shared" si="219"/>
        <v>-4.2555709955727092</v>
      </c>
      <c r="ATB7" s="1"/>
      <c r="ATC7" s="1"/>
      <c r="ATD7" s="2" t="s">
        <v>11</v>
      </c>
      <c r="ATE7" s="1" t="s">
        <v>121</v>
      </c>
      <c r="ATF7" s="1">
        <v>180</v>
      </c>
      <c r="ATG7" s="2">
        <v>6</v>
      </c>
      <c r="ATH7" s="1">
        <v>2.3E-2</v>
      </c>
      <c r="ATI7" s="1">
        <f t="shared" si="648"/>
        <v>1.9999999999999983E-3</v>
      </c>
      <c r="ATJ7" s="1">
        <f t="shared" si="649"/>
        <v>-0.95155709342560557</v>
      </c>
      <c r="ATK7" s="1">
        <f t="shared" si="220"/>
        <v>-1.4273356401384085E-3</v>
      </c>
      <c r="ATL7" s="1">
        <f t="shared" si="221"/>
        <v>-10.910933901086315</v>
      </c>
      <c r="ATM7" s="1"/>
      <c r="ATN7" s="1"/>
      <c r="ATO7" s="2" t="s">
        <v>11</v>
      </c>
      <c r="ATP7" s="1" t="s">
        <v>122</v>
      </c>
      <c r="ATQ7" s="1">
        <v>183</v>
      </c>
      <c r="ATR7" s="2">
        <v>6</v>
      </c>
      <c r="ATS7" s="1">
        <v>6.0000000000000001E-3</v>
      </c>
      <c r="ATT7" s="1">
        <f t="shared" si="650"/>
        <v>5.0000000000000001E-3</v>
      </c>
      <c r="ATU7" s="1">
        <f t="shared" si="651"/>
        <v>-0.10958904109589043</v>
      </c>
      <c r="ATV7" s="1">
        <f t="shared" si="222"/>
        <v>-1.6438356164383565E-4</v>
      </c>
      <c r="ATW7" s="1">
        <f t="shared" si="223"/>
        <v>-1.2565917399408</v>
      </c>
      <c r="ATX7" s="1"/>
      <c r="ATY7" s="1"/>
      <c r="ATZ7" s="2" t="s">
        <v>11</v>
      </c>
      <c r="AUA7" s="1" t="s">
        <v>123</v>
      </c>
      <c r="AUB7" s="1">
        <v>184</v>
      </c>
      <c r="AUC7" s="2">
        <v>6</v>
      </c>
      <c r="AUD7" s="1">
        <v>5.0000000000000001E-3</v>
      </c>
      <c r="AUE7" s="1">
        <f t="shared" si="224"/>
        <v>-1.0999999999999999E-2</v>
      </c>
      <c r="AUF7" s="1">
        <f t="shared" si="652"/>
        <v>-0.71119133574007221</v>
      </c>
      <c r="AUG7" s="1">
        <f t="shared" si="225"/>
        <v>-1.0667870036101083E-3</v>
      </c>
      <c r="AUH7" s="1">
        <f t="shared" si="226"/>
        <v>-8.1548040668270048</v>
      </c>
      <c r="AUI7" s="1"/>
      <c r="AUJ7" s="1"/>
      <c r="AUK7" s="2" t="s">
        <v>11</v>
      </c>
      <c r="AUL7" s="1" t="s">
        <v>124</v>
      </c>
      <c r="AUM7" s="1">
        <v>185</v>
      </c>
      <c r="AUN7" s="2">
        <v>6</v>
      </c>
      <c r="AUO7" s="1">
        <v>5.0000000000000001E-3</v>
      </c>
      <c r="AUP7" s="1">
        <f t="shared" si="653"/>
        <v>0</v>
      </c>
      <c r="AUQ7" s="1">
        <f t="shared" si="654"/>
        <v>-0.16967509025270761</v>
      </c>
      <c r="AUR7" s="1">
        <f t="shared" si="227"/>
        <v>-2.5451263537906141E-4</v>
      </c>
      <c r="AUS7" s="1">
        <f t="shared" si="228"/>
        <v>-1.9455623915780167</v>
      </c>
      <c r="AUT7" s="1"/>
      <c r="AUU7" s="1"/>
      <c r="AUV7" s="2" t="s">
        <v>11</v>
      </c>
      <c r="AUW7" s="1" t="s">
        <v>125</v>
      </c>
      <c r="AUX7" s="1">
        <v>186</v>
      </c>
      <c r="AUY7" s="2">
        <v>6</v>
      </c>
      <c r="AUZ7" s="1">
        <v>7.0000000000000001E-3</v>
      </c>
      <c r="AVA7" s="1">
        <f t="shared" si="655"/>
        <v>-3.0000000000000001E-3</v>
      </c>
      <c r="AVB7" s="1">
        <f t="shared" si="656"/>
        <v>-0.24548736462093865</v>
      </c>
      <c r="AVC7" s="1">
        <f t="shared" si="229"/>
        <v>-3.6823104693140798E-4</v>
      </c>
      <c r="AVD7" s="1">
        <f t="shared" si="230"/>
        <v>-2.8148562261128749</v>
      </c>
      <c r="AVE7" s="1"/>
      <c r="AVF7" s="1"/>
      <c r="AVG7" s="2" t="s">
        <v>11</v>
      </c>
      <c r="AVH7" s="1" t="s">
        <v>126</v>
      </c>
      <c r="AVI7" s="1">
        <v>187</v>
      </c>
      <c r="AVJ7" s="2">
        <v>6</v>
      </c>
      <c r="AVK7" s="1">
        <v>7.0000000000000001E-3</v>
      </c>
      <c r="AVL7" s="1">
        <f t="shared" si="657"/>
        <v>-3.0000000000000001E-3</v>
      </c>
      <c r="AVM7" s="1">
        <f t="shared" si="658"/>
        <v>-0.12230215827338131</v>
      </c>
      <c r="AVN7" s="1">
        <f t="shared" si="231"/>
        <v>-1.8345323741007197E-4</v>
      </c>
      <c r="AVO7" s="1">
        <f t="shared" si="232"/>
        <v>-1.4023654220022777</v>
      </c>
      <c r="AVP7" s="1"/>
      <c r="AVQ7" s="1"/>
      <c r="AVR7" s="2" t="s">
        <v>11</v>
      </c>
      <c r="AVS7" s="1" t="s">
        <v>127</v>
      </c>
      <c r="AVT7" s="1">
        <v>190</v>
      </c>
      <c r="AVU7" s="2">
        <v>6</v>
      </c>
      <c r="AVV7" s="1">
        <v>7.0000000000000001E-3</v>
      </c>
      <c r="AVW7" s="1">
        <f t="shared" si="659"/>
        <v>-3.9999999999999992E-3</v>
      </c>
      <c r="AVX7" s="1">
        <f t="shared" si="660"/>
        <v>-0.10752688172043007</v>
      </c>
      <c r="AVY7" s="1">
        <f t="shared" si="233"/>
        <v>-1.6129032258064511E-4</v>
      </c>
      <c r="AVZ7" s="1">
        <f t="shared" si="234"/>
        <v>-1.2329461964472896</v>
      </c>
      <c r="AWA7" s="1"/>
      <c r="AWB7" s="1"/>
      <c r="AWC7" s="2" t="s">
        <v>11</v>
      </c>
      <c r="AWD7" s="1" t="s">
        <v>128</v>
      </c>
      <c r="AWE7" s="1">
        <v>191</v>
      </c>
      <c r="AWF7" s="2">
        <v>6</v>
      </c>
      <c r="AWG7" s="1">
        <v>7.0000000000000001E-3</v>
      </c>
      <c r="AWH7" s="1">
        <f t="shared" si="661"/>
        <v>-5.9999999999999993E-3</v>
      </c>
      <c r="AWI7" s="1">
        <f t="shared" si="662"/>
        <v>-0.26881720430107525</v>
      </c>
      <c r="AWJ7" s="1">
        <f t="shared" si="235"/>
        <v>-4.032258064516129E-4</v>
      </c>
      <c r="AWK7" s="1">
        <f t="shared" si="236"/>
        <v>-3.0823654911182254</v>
      </c>
      <c r="AWL7" s="1"/>
      <c r="AWM7" s="1"/>
      <c r="AWN7" s="2" t="s">
        <v>11</v>
      </c>
      <c r="AWO7" s="1" t="s">
        <v>129</v>
      </c>
      <c r="AWP7" s="1">
        <v>192</v>
      </c>
      <c r="AWQ7" s="2">
        <v>6</v>
      </c>
      <c r="AWR7" s="1">
        <v>8.9999999999999993E-3</v>
      </c>
      <c r="AWS7" s="1">
        <f t="shared" si="663"/>
        <v>-7.000000000000001E-3</v>
      </c>
      <c r="AWT7" s="1">
        <f t="shared" si="664"/>
        <v>-0.31428571428571428</v>
      </c>
      <c r="AWU7" s="1">
        <f t="shared" si="237"/>
        <v>-4.7142857142857143E-4</v>
      </c>
      <c r="AWV7" s="1">
        <f t="shared" si="238"/>
        <v>-3.6037255970445079</v>
      </c>
      <c r="AWW7" s="1"/>
      <c r="AWX7" s="1"/>
      <c r="AWY7" s="6" t="s">
        <v>11</v>
      </c>
      <c r="AWZ7" s="6" t="s">
        <v>130</v>
      </c>
      <c r="AXA7" s="6">
        <v>193</v>
      </c>
      <c r="AXB7" s="6">
        <v>6</v>
      </c>
      <c r="AXC7" s="6">
        <v>0.01</v>
      </c>
      <c r="AXD7" s="6">
        <f t="shared" si="665"/>
        <v>-4.0000000000000001E-3</v>
      </c>
      <c r="AXE7" s="6">
        <f t="shared" si="666"/>
        <v>-0.24372759856630824</v>
      </c>
      <c r="AXF7" s="6">
        <f t="shared" si="239"/>
        <v>-3.6559139784946238E-4</v>
      </c>
      <c r="AXG7" s="6">
        <f t="shared" si="240"/>
        <v>-2.7946780452805244</v>
      </c>
      <c r="AXH7" s="1"/>
      <c r="AXI7" s="1"/>
      <c r="AXJ7" s="6" t="s">
        <v>11</v>
      </c>
      <c r="AXK7" s="6" t="s">
        <v>131</v>
      </c>
      <c r="AXL7" s="6">
        <v>197</v>
      </c>
      <c r="AXM7" s="6">
        <v>6</v>
      </c>
      <c r="AXN7" s="1">
        <v>1.2E-2</v>
      </c>
      <c r="AXO7" s="1">
        <f t="shared" si="667"/>
        <v>-6.9999999999999993E-3</v>
      </c>
      <c r="AXP7" s="1">
        <f t="shared" si="668"/>
        <v>-0.40647482014388492</v>
      </c>
      <c r="AXQ7" s="1">
        <f t="shared" si="241"/>
        <v>-6.0971223021582741E-4</v>
      </c>
      <c r="AXR7" s="1">
        <f t="shared" si="242"/>
        <v>-4.6608027260663931</v>
      </c>
      <c r="AXS7" s="1"/>
      <c r="AXT7" s="1"/>
      <c r="AXU7" s="2" t="s">
        <v>11</v>
      </c>
      <c r="AXV7" s="1" t="s">
        <v>132</v>
      </c>
      <c r="AXW7" s="1">
        <v>198</v>
      </c>
      <c r="AXX7" s="2">
        <v>6</v>
      </c>
      <c r="AXY7" s="1">
        <v>1.4999999999999999E-2</v>
      </c>
      <c r="AXZ7" s="1">
        <f t="shared" si="669"/>
        <v>-2.0000000000000018E-3</v>
      </c>
      <c r="AYA7" s="1">
        <f t="shared" si="670"/>
        <v>-0.25899280575539574</v>
      </c>
      <c r="AYB7" s="1">
        <f t="shared" si="243"/>
        <v>-3.884892086330936E-4</v>
      </c>
      <c r="AYC7" s="1">
        <f t="shared" si="244"/>
        <v>-2.9697150112989412</v>
      </c>
      <c r="AYD7" s="1"/>
      <c r="AYE7" s="1"/>
      <c r="AYF7" s="2" t="s">
        <v>11</v>
      </c>
      <c r="AYG7" s="1" t="s">
        <v>133</v>
      </c>
      <c r="AYH7" s="1">
        <v>201</v>
      </c>
      <c r="AYI7" s="2">
        <v>6</v>
      </c>
      <c r="AYJ7" s="1">
        <v>1.7000000000000001E-2</v>
      </c>
      <c r="AYK7" s="1">
        <f t="shared" si="671"/>
        <v>-5.9999999999999984E-3</v>
      </c>
      <c r="AYL7" s="1">
        <f t="shared" si="672"/>
        <v>-0.44642857142857134</v>
      </c>
      <c r="AYM7" s="1">
        <f t="shared" si="245"/>
        <v>-6.6964285714285704E-4</v>
      </c>
      <c r="AYN7" s="1">
        <f t="shared" si="246"/>
        <v>-5.1189284048927668</v>
      </c>
      <c r="AYO7" s="1"/>
      <c r="AYP7" s="1"/>
      <c r="AYQ7" s="2" t="s">
        <v>11</v>
      </c>
      <c r="AYR7" s="1" t="s">
        <v>134</v>
      </c>
      <c r="AYS7" s="1">
        <v>204</v>
      </c>
      <c r="AYT7" s="2">
        <v>6</v>
      </c>
      <c r="AYU7" s="1">
        <v>2.4E-2</v>
      </c>
      <c r="AYV7" s="1">
        <f t="shared" si="673"/>
        <v>1.0000000000000009E-3</v>
      </c>
      <c r="AYW7" s="1">
        <f t="shared" si="674"/>
        <v>-0.51071428571428568</v>
      </c>
      <c r="AYX7" s="1">
        <f t="shared" si="247"/>
        <v>-7.6607142857142857E-4</v>
      </c>
      <c r="AYY7" s="1">
        <f t="shared" si="248"/>
        <v>-5.8560540951973259</v>
      </c>
      <c r="AYZ7" s="1"/>
      <c r="AZA7" s="1"/>
      <c r="AZB7" s="2" t="s">
        <v>11</v>
      </c>
      <c r="AZC7" s="1" t="s">
        <v>135</v>
      </c>
      <c r="AZD7" s="1">
        <v>205</v>
      </c>
      <c r="AZE7" s="2">
        <v>6</v>
      </c>
      <c r="AZF7" s="1">
        <v>1.4E-2</v>
      </c>
      <c r="AZG7" s="1">
        <f t="shared" si="675"/>
        <v>-7.9999999999999984E-3</v>
      </c>
      <c r="AZH7" s="1">
        <f t="shared" si="676"/>
        <v>-0.49285714285714277</v>
      </c>
      <c r="AZI7" s="1">
        <f t="shared" si="249"/>
        <v>-7.3928571428571413E-4</v>
      </c>
      <c r="AZJ7" s="1">
        <f t="shared" si="250"/>
        <v>-5.6512969590016136</v>
      </c>
      <c r="AZK7" s="1"/>
      <c r="AZL7" s="1"/>
      <c r="AZM7" s="2" t="s">
        <v>11</v>
      </c>
      <c r="AZN7" s="1" t="s">
        <v>136</v>
      </c>
      <c r="AZO7" s="1">
        <v>208</v>
      </c>
      <c r="AZP7" s="2">
        <v>6</v>
      </c>
      <c r="AZQ7" s="1">
        <v>2.1000000000000001E-2</v>
      </c>
      <c r="AZR7" s="1">
        <f t="shared" si="677"/>
        <v>0</v>
      </c>
      <c r="AZS7" s="1">
        <f t="shared" si="678"/>
        <v>-0.20714285714285713</v>
      </c>
      <c r="AZT7" s="1">
        <f t="shared" si="251"/>
        <v>-3.1071428571428569E-4</v>
      </c>
      <c r="AZU7" s="1">
        <f t="shared" si="252"/>
        <v>-2.3751827798702436</v>
      </c>
      <c r="AZV7" s="1"/>
      <c r="AZW7" s="1"/>
      <c r="AZX7" s="2" t="s">
        <v>11</v>
      </c>
      <c r="AZY7" s="1" t="s">
        <v>137</v>
      </c>
      <c r="AZZ7" s="1">
        <v>211</v>
      </c>
      <c r="BAA7" s="2">
        <v>6</v>
      </c>
      <c r="BAB7" s="1">
        <v>2.4E-2</v>
      </c>
      <c r="BAC7" s="1">
        <f t="shared" si="679"/>
        <v>0</v>
      </c>
      <c r="BAD7" s="1">
        <f t="shared" si="680"/>
        <v>-0.25531914893617019</v>
      </c>
      <c r="BAE7" s="1">
        <f t="shared" si="253"/>
        <v>-3.829787234042553E-4</v>
      </c>
      <c r="BAF7" s="1">
        <f t="shared" si="254"/>
        <v>-2.9275913941173952</v>
      </c>
      <c r="BAG7" s="1"/>
      <c r="BAH7" s="1"/>
      <c r="BAI7" s="2" t="s">
        <v>11</v>
      </c>
      <c r="BAJ7" s="1" t="s">
        <v>138</v>
      </c>
      <c r="BAK7" s="1">
        <v>212</v>
      </c>
      <c r="BAL7" s="2">
        <v>6</v>
      </c>
      <c r="BAM7" s="1">
        <v>5.0000000000000001E-3</v>
      </c>
      <c r="BAN7" s="1">
        <f t="shared" si="681"/>
        <v>-5.0000000000000001E-3</v>
      </c>
      <c r="BAO7" s="1">
        <f t="shared" si="682"/>
        <v>0.82474226804123707</v>
      </c>
      <c r="BAP7" s="1">
        <f t="shared" si="255"/>
        <v>1.2371134020618556E-3</v>
      </c>
      <c r="BAQ7" s="1">
        <f t="shared" si="256"/>
        <v>9.456824434606018</v>
      </c>
      <c r="BAR7" s="1"/>
      <c r="BAS7" s="1"/>
      <c r="BAT7" s="2" t="s">
        <v>11</v>
      </c>
      <c r="BAU7" s="1" t="s">
        <v>139</v>
      </c>
      <c r="BAV7" s="1">
        <v>213</v>
      </c>
      <c r="BAW7" s="2">
        <v>6</v>
      </c>
      <c r="BAX7" s="1">
        <v>-3.0000000000000001E-3</v>
      </c>
      <c r="BAY7" s="1">
        <f t="shared" si="683"/>
        <v>-4.0000000000000001E-3</v>
      </c>
      <c r="BAZ7" s="1">
        <f t="shared" si="684"/>
        <v>0.99305555555555547</v>
      </c>
      <c r="BBA7" s="1">
        <f t="shared" si="257"/>
        <v>1.4895833333333332E-3</v>
      </c>
      <c r="BBB7" s="1">
        <f t="shared" si="258"/>
        <v>11.386771851772577</v>
      </c>
      <c r="BBC7" s="1"/>
      <c r="BBD7" s="1"/>
      <c r="BBE7" s="2" t="s">
        <v>11</v>
      </c>
      <c r="BBF7" s="1" t="s">
        <v>140</v>
      </c>
      <c r="BBG7" s="1">
        <v>214</v>
      </c>
      <c r="BBH7" s="2">
        <v>6</v>
      </c>
      <c r="BBI7" s="1">
        <v>1E-3</v>
      </c>
      <c r="BBJ7" s="1">
        <f t="shared" si="685"/>
        <v>-4.0000000000000001E-3</v>
      </c>
      <c r="BBK7" s="1">
        <f t="shared" si="686"/>
        <v>0.66898954703832747</v>
      </c>
      <c r="BBL7" s="1">
        <f t="shared" si="259"/>
        <v>1.0034843205574912E-3</v>
      </c>
      <c r="BBM7" s="1">
        <f t="shared" si="260"/>
        <v>7.6709014926002821</v>
      </c>
      <c r="BBN7" s="1"/>
      <c r="BBO7" s="1"/>
      <c r="BBP7" s="2" t="s">
        <v>11</v>
      </c>
      <c r="BBQ7" s="1" t="s">
        <v>141</v>
      </c>
      <c r="BBR7" s="1">
        <v>215</v>
      </c>
      <c r="BBS7" s="2">
        <v>6</v>
      </c>
      <c r="BBT7" s="1">
        <v>0</v>
      </c>
      <c r="BBU7" s="1">
        <f t="shared" si="687"/>
        <v>-8.0000000000000002E-3</v>
      </c>
      <c r="BBV7" s="1">
        <f t="shared" si="688"/>
        <v>0.43006993006993</v>
      </c>
      <c r="BBW7" s="1">
        <f t="shared" si="261"/>
        <v>6.4510489510489501E-4</v>
      </c>
      <c r="BBX7" s="1">
        <f t="shared" si="262"/>
        <v>4.9313536857204721</v>
      </c>
      <c r="BBY7" s="1"/>
      <c r="BBZ7" s="1"/>
      <c r="BCA7" s="2" t="s">
        <v>11</v>
      </c>
      <c r="BCB7" s="1" t="s">
        <v>142</v>
      </c>
      <c r="BCC7" s="1">
        <v>225</v>
      </c>
      <c r="BCD7" s="2">
        <v>6</v>
      </c>
      <c r="BCE7" s="1">
        <v>8.9999999999999993E-3</v>
      </c>
      <c r="BCF7" s="1">
        <f t="shared" si="689"/>
        <v>1.9999999999999992E-3</v>
      </c>
      <c r="BCG7" s="1">
        <f t="shared" si="690"/>
        <v>0.74912891986062713</v>
      </c>
      <c r="BCH7" s="1">
        <f t="shared" si="263"/>
        <v>1.1236933797909407E-3</v>
      </c>
      <c r="BCI7" s="1">
        <f t="shared" si="264"/>
        <v>8.5898115672346922</v>
      </c>
      <c r="BCJ7" s="1"/>
      <c r="BCK7" s="1"/>
      <c r="BCL7" s="2" t="s">
        <v>11</v>
      </c>
      <c r="BCM7" s="1" t="s">
        <v>143</v>
      </c>
      <c r="BCN7" s="1">
        <v>226</v>
      </c>
      <c r="BCO7" s="2">
        <v>6</v>
      </c>
      <c r="BCP7" s="1">
        <v>3.1E-2</v>
      </c>
      <c r="BCQ7" s="1">
        <f t="shared" si="691"/>
        <v>1.3000000000000001E-2</v>
      </c>
      <c r="BCR7" s="1">
        <f t="shared" si="692"/>
        <v>0.92567567567567566</v>
      </c>
      <c r="BCS7" s="1">
        <f t="shared" si="265"/>
        <v>1.3885135135135135E-3</v>
      </c>
      <c r="BCT7" s="1">
        <f t="shared" si="266"/>
        <v>10.614167222253327</v>
      </c>
      <c r="BCU7" s="1"/>
      <c r="BCV7" s="1"/>
      <c r="BCW7" s="2" t="s">
        <v>11</v>
      </c>
      <c r="BCX7" s="1" t="s">
        <v>144</v>
      </c>
      <c r="BCY7" s="1">
        <v>232</v>
      </c>
      <c r="BCZ7" s="2">
        <v>6</v>
      </c>
      <c r="BDA7" s="1">
        <v>4.1000000000000002E-2</v>
      </c>
      <c r="BDB7" s="1">
        <f t="shared" si="693"/>
        <v>1.7000000000000001E-2</v>
      </c>
      <c r="BDC7" s="1">
        <f t="shared" si="694"/>
        <v>1.1283783783783783</v>
      </c>
      <c r="BDD7" s="1">
        <f t="shared" si="267"/>
        <v>1.6925675675675675E-3</v>
      </c>
      <c r="BDE7" s="1">
        <f t="shared" si="268"/>
        <v>12.938437416907339</v>
      </c>
      <c r="BDF7" s="1"/>
      <c r="BDG7" s="1"/>
      <c r="BDH7" s="2" t="s">
        <v>11</v>
      </c>
      <c r="BDI7" s="1" t="s">
        <v>145</v>
      </c>
      <c r="BDJ7" s="1">
        <v>233</v>
      </c>
      <c r="BDK7" s="2">
        <v>6</v>
      </c>
      <c r="BDL7" s="1">
        <v>4.3999999999999997E-2</v>
      </c>
      <c r="BDM7" s="1">
        <f t="shared" si="695"/>
        <v>5.9999999999999984E-3</v>
      </c>
      <c r="BDN7" s="1">
        <f t="shared" si="696"/>
        <v>0.80067567567567555</v>
      </c>
      <c r="BDO7" s="1">
        <f t="shared" si="269"/>
        <v>1.2010135135135133E-3</v>
      </c>
      <c r="BDP7" s="1">
        <f t="shared" si="270"/>
        <v>9.1808672688833504</v>
      </c>
      <c r="BDQ7" s="1"/>
      <c r="BDR7" s="1"/>
      <c r="BDS7" s="2" t="s">
        <v>11</v>
      </c>
      <c r="BDT7" s="1" t="s">
        <v>146</v>
      </c>
      <c r="BDU7" s="1">
        <v>234</v>
      </c>
      <c r="BDV7" s="2">
        <v>6</v>
      </c>
      <c r="BDW7" s="1">
        <v>4.2999999999999997E-2</v>
      </c>
      <c r="BDX7" s="1">
        <f t="shared" si="697"/>
        <v>7.9999999999999932E-3</v>
      </c>
      <c r="BDY7" s="1">
        <f t="shared" si="698"/>
        <v>0.84406779661016929</v>
      </c>
      <c r="BDZ7" s="1">
        <f t="shared" si="271"/>
        <v>1.266101694915254E-3</v>
      </c>
      <c r="BEA7" s="1">
        <f t="shared" si="272"/>
        <v>9.6784186681796243</v>
      </c>
      <c r="BEB7" s="1"/>
      <c r="BEC7" s="1"/>
      <c r="BED7" s="2" t="s">
        <v>11</v>
      </c>
      <c r="BEE7" s="1" t="s">
        <v>147</v>
      </c>
      <c r="BEF7" s="1">
        <v>236</v>
      </c>
      <c r="BEG7" s="2">
        <v>6</v>
      </c>
      <c r="BEH7" s="1">
        <v>4.2999999999999997E-2</v>
      </c>
      <c r="BEI7" s="1">
        <f t="shared" si="699"/>
        <v>-1.5000000000000006E-2</v>
      </c>
      <c r="BEJ7" s="1">
        <f t="shared" si="700"/>
        <v>7.1186440677965909E-2</v>
      </c>
      <c r="BEK7" s="1">
        <f t="shared" si="273"/>
        <v>1.0677966101694886E-4</v>
      </c>
      <c r="BEL7" s="1">
        <f t="shared" si="274"/>
        <v>0.81625217683442408</v>
      </c>
      <c r="BEM7" s="1"/>
      <c r="BEN7" s="1"/>
      <c r="BEO7" s="2" t="s">
        <v>11</v>
      </c>
      <c r="BEP7" s="4" t="s">
        <v>148</v>
      </c>
      <c r="BEQ7" s="4">
        <v>239</v>
      </c>
      <c r="BER7" s="2">
        <v>6</v>
      </c>
      <c r="BES7" s="1">
        <v>4.7E-2</v>
      </c>
      <c r="BET7" s="1">
        <f t="shared" si="701"/>
        <v>-2.0000000000000004E-2</v>
      </c>
      <c r="BEU7" s="1">
        <f t="shared" si="702"/>
        <v>-4.0268456375839035E-2</v>
      </c>
      <c r="BEV7" s="1">
        <f t="shared" si="275"/>
        <v>-6.0402684563758553E-5</v>
      </c>
      <c r="BEW7" s="1">
        <f t="shared" si="276"/>
        <v>-0.46173421316616764</v>
      </c>
      <c r="BEX7" s="1"/>
      <c r="BEY7" s="1"/>
      <c r="BEZ7" s="2" t="s">
        <v>11</v>
      </c>
      <c r="BFA7" s="4" t="s">
        <v>149</v>
      </c>
      <c r="BFB7" s="4">
        <v>240</v>
      </c>
      <c r="BFC7" s="2">
        <v>6</v>
      </c>
      <c r="BFD7" s="1">
        <v>-1.2999999999999999E-2</v>
      </c>
      <c r="BFE7" s="1">
        <f t="shared" si="703"/>
        <v>0.01</v>
      </c>
      <c r="BFF7" s="1">
        <f t="shared" si="704"/>
        <v>2.5783972125435537</v>
      </c>
      <c r="BFG7" s="1">
        <f t="shared" si="277"/>
        <v>3.8675958188153308E-3</v>
      </c>
      <c r="BFH7" s="1">
        <f t="shared" si="278"/>
        <v>29.564932836063591</v>
      </c>
      <c r="BFI7" s="1"/>
      <c r="BFJ7" s="1"/>
      <c r="BFK7" s="2" t="s">
        <v>11</v>
      </c>
      <c r="BFL7" s="4" t="s">
        <v>150</v>
      </c>
      <c r="BFM7" s="4">
        <v>241</v>
      </c>
      <c r="BFN7" s="2">
        <v>6</v>
      </c>
      <c r="BFO7" s="1">
        <v>-6.0000000000000001E-3</v>
      </c>
      <c r="BFP7" s="1">
        <f t="shared" si="705"/>
        <v>1.1000000000000001E-2</v>
      </c>
      <c r="BFQ7" s="1">
        <f t="shared" si="706"/>
        <v>2.6323024054982818</v>
      </c>
      <c r="BFR7" s="1">
        <f t="shared" si="279"/>
        <v>3.9484536082474231E-3</v>
      </c>
      <c r="BFS7" s="1">
        <f t="shared" si="280"/>
        <v>30.183031320450883</v>
      </c>
      <c r="BFT7" s="1"/>
      <c r="BFU7" s="1"/>
      <c r="BFV7" s="2" t="s">
        <v>11</v>
      </c>
      <c r="BFW7" s="4" t="s">
        <v>151</v>
      </c>
      <c r="BFX7" s="4">
        <v>243</v>
      </c>
      <c r="BFY7" s="2">
        <v>6</v>
      </c>
      <c r="BFZ7" s="1">
        <v>1.7000000000000001E-2</v>
      </c>
      <c r="BGA7" s="1">
        <f t="shared" si="707"/>
        <v>1.1000000000000001E-2</v>
      </c>
      <c r="BGB7" s="1">
        <f t="shared" si="708"/>
        <v>1.6435986159169551</v>
      </c>
      <c r="BGC7" s="1">
        <f t="shared" si="281"/>
        <v>2.4653979238754326E-3</v>
      </c>
      <c r="BGD7" s="1">
        <f t="shared" si="282"/>
        <v>18.846158556421813</v>
      </c>
      <c r="BGE7" s="1"/>
      <c r="BGF7" s="1"/>
      <c r="BGG7" s="2" t="s">
        <v>11</v>
      </c>
      <c r="BGH7" s="4" t="s">
        <v>152</v>
      </c>
      <c r="BGI7" s="4">
        <v>246</v>
      </c>
      <c r="BGJ7" s="2">
        <v>6</v>
      </c>
      <c r="BGK7" s="1">
        <v>2.1999999999999999E-2</v>
      </c>
      <c r="BGL7" s="1">
        <f t="shared" si="709"/>
        <v>1.0999999999999999E-2</v>
      </c>
      <c r="BGM7" s="1">
        <f t="shared" si="710"/>
        <v>1.5017301038062283</v>
      </c>
      <c r="BGN7" s="1">
        <f t="shared" si="283"/>
        <v>2.2525951557093426E-3</v>
      </c>
      <c r="BGO7" s="1">
        <f t="shared" si="284"/>
        <v>17.219437502078037</v>
      </c>
      <c r="BGP7" s="1"/>
      <c r="BGQ7" s="1"/>
      <c r="BGR7" s="2" t="s">
        <v>11</v>
      </c>
      <c r="BGS7" s="4" t="s">
        <v>153</v>
      </c>
      <c r="BGT7" s="4">
        <v>249</v>
      </c>
      <c r="BGU7" s="2">
        <v>6</v>
      </c>
      <c r="BGV7" s="1">
        <v>2.1999999999999999E-2</v>
      </c>
      <c r="BGW7" s="1">
        <f t="shared" si="711"/>
        <v>1.2999999999999999E-2</v>
      </c>
      <c r="BGX7" s="1">
        <f t="shared" si="712"/>
        <v>1.6907216494845361</v>
      </c>
      <c r="BGY7" s="1">
        <f t="shared" si="285"/>
        <v>2.5360824742268044E-3</v>
      </c>
      <c r="BGZ7" s="1">
        <f t="shared" si="286"/>
        <v>19.386490090942342</v>
      </c>
      <c r="BHA7" s="1"/>
      <c r="BHB7" s="1"/>
      <c r="BHC7" s="2" t="s">
        <v>11</v>
      </c>
      <c r="BHD7" s="4" t="s">
        <v>154</v>
      </c>
      <c r="BHE7" s="4">
        <v>253</v>
      </c>
      <c r="BHF7" s="2">
        <v>6</v>
      </c>
      <c r="BHG7" s="1">
        <v>2.1999999999999999E-2</v>
      </c>
      <c r="BHH7" s="1">
        <f t="shared" si="713"/>
        <v>1.3999999999999999E-2</v>
      </c>
      <c r="BHI7" s="1">
        <f t="shared" si="714"/>
        <v>1.685121107266436</v>
      </c>
      <c r="BHJ7" s="1">
        <f t="shared" si="287"/>
        <v>2.527681660899654E-3</v>
      </c>
      <c r="BHK7" s="1">
        <f t="shared" si="288"/>
        <v>19.322272035741943</v>
      </c>
      <c r="BHL7" s="1"/>
      <c r="BHM7" s="1"/>
      <c r="BHN7" s="2" t="s">
        <v>11</v>
      </c>
      <c r="BHO7" s="4" t="s">
        <v>155</v>
      </c>
      <c r="BHP7" s="4">
        <v>254</v>
      </c>
      <c r="BHQ7" s="2">
        <v>6</v>
      </c>
      <c r="BHR7" s="1">
        <v>3.5000000000000003E-2</v>
      </c>
      <c r="BHS7" s="1">
        <f t="shared" si="715"/>
        <v>1.3000000000000005E-2</v>
      </c>
      <c r="BHT7" s="1">
        <f t="shared" si="716"/>
        <v>0.36082474226804134</v>
      </c>
      <c r="BHU7" s="1">
        <f t="shared" si="289"/>
        <v>5.4123711340206201E-4</v>
      </c>
      <c r="BHV7" s="1">
        <f t="shared" si="290"/>
        <v>4.1373606901401345</v>
      </c>
      <c r="BHW7" s="1"/>
      <c r="BHX7" s="1"/>
      <c r="BHY7" s="2" t="s">
        <v>11</v>
      </c>
      <c r="BHZ7" s="4" t="s">
        <v>156</v>
      </c>
      <c r="BIA7" s="4">
        <v>260</v>
      </c>
      <c r="BIB7" s="2">
        <v>6</v>
      </c>
      <c r="BIC7" s="1">
        <v>4.2999999999999997E-2</v>
      </c>
      <c r="BID7" s="1">
        <f t="shared" si="717"/>
        <v>1.1999999999999997E-2</v>
      </c>
      <c r="BIE7" s="1">
        <f t="shared" si="718"/>
        <v>0.19256756756756746</v>
      </c>
      <c r="BIF7" s="1">
        <f t="shared" si="291"/>
        <v>2.8885135135135119E-4</v>
      </c>
      <c r="BIG7" s="1">
        <f t="shared" si="292"/>
        <v>2.2080566849213112</v>
      </c>
      <c r="BIH7" s="1"/>
      <c r="BII7" s="1"/>
      <c r="BIJ7" s="2" t="s">
        <v>11</v>
      </c>
      <c r="BIK7" s="4" t="s">
        <v>157</v>
      </c>
      <c r="BIL7" s="4">
        <v>267</v>
      </c>
      <c r="BIM7" s="2">
        <v>6</v>
      </c>
      <c r="BIN7" s="1">
        <v>3.6999999999999998E-2</v>
      </c>
      <c r="BIO7" s="1">
        <f t="shared" si="719"/>
        <v>5.9999999999999984E-3</v>
      </c>
      <c r="BIP7" s="1">
        <f t="shared" si="720"/>
        <v>0.83</v>
      </c>
      <c r="BIQ7" s="1">
        <f t="shared" si="293"/>
        <v>1.245E-3</v>
      </c>
      <c r="BIR7" s="1">
        <f t="shared" si="294"/>
        <v>9.5171116903766322</v>
      </c>
      <c r="BIS7" s="1"/>
      <c r="BIT7" s="1"/>
      <c r="BIU7" s="2" t="s">
        <v>11</v>
      </c>
      <c r="BIV7" s="4" t="s">
        <v>158</v>
      </c>
      <c r="BIW7" s="4">
        <v>268</v>
      </c>
      <c r="BIX7" s="2">
        <v>6</v>
      </c>
      <c r="BIY7" s="1">
        <v>2.9000000000000001E-2</v>
      </c>
      <c r="BIZ7" s="1">
        <f t="shared" si="721"/>
        <v>0</v>
      </c>
      <c r="BJA7" s="1">
        <f t="shared" si="722"/>
        <v>-3.3898305084745766E-3</v>
      </c>
      <c r="BJB7" s="1">
        <f t="shared" si="295"/>
        <v>-5.0847457627118647E-6</v>
      </c>
      <c r="BJC7" s="1">
        <f t="shared" si="296"/>
        <v>-3.8869151277829826E-2</v>
      </c>
      <c r="BJD7" s="1"/>
      <c r="BJE7" s="1"/>
      <c r="BJF7" s="2" t="s">
        <v>11</v>
      </c>
      <c r="BJG7" s="4" t="s">
        <v>159</v>
      </c>
      <c r="BJH7" s="4">
        <v>274</v>
      </c>
      <c r="BJI7" s="2">
        <v>6</v>
      </c>
      <c r="BJJ7" s="1">
        <v>1.4999999999999999E-2</v>
      </c>
      <c r="BJK7" s="1">
        <f t="shared" si="723"/>
        <v>4.0000000000000001E-3</v>
      </c>
      <c r="BJL7" s="1">
        <f t="shared" si="724"/>
        <v>0.82432432432432434</v>
      </c>
      <c r="BJM7" s="1">
        <f t="shared" si="297"/>
        <v>1.2364864864864865E-3</v>
      </c>
      <c r="BJN7" s="1">
        <f t="shared" si="298"/>
        <v>9.4520321249263208</v>
      </c>
      <c r="BJO7" s="1"/>
      <c r="BJP7" s="1"/>
      <c r="BJQ7" s="2" t="s">
        <v>11</v>
      </c>
      <c r="BJR7" s="4" t="s">
        <v>160</v>
      </c>
      <c r="BJS7" s="4">
        <v>281</v>
      </c>
      <c r="BJT7" s="2">
        <v>6</v>
      </c>
      <c r="BJU7" s="1">
        <v>3.3000000000000002E-2</v>
      </c>
      <c r="BJV7" s="1">
        <f t="shared" si="725"/>
        <v>-4.9999999999999975E-3</v>
      </c>
      <c r="BJW7" s="1">
        <f t="shared" si="726"/>
        <v>6.0000000000000074E-2</v>
      </c>
      <c r="BJX7" s="1">
        <f t="shared" si="299"/>
        <v>9.0000000000000114E-5</v>
      </c>
      <c r="BJY7" s="1">
        <f t="shared" si="300"/>
        <v>0.68798397761758878</v>
      </c>
      <c r="BJZ7" s="1"/>
      <c r="BKA7" s="1"/>
      <c r="BKB7" s="2" t="s">
        <v>11</v>
      </c>
      <c r="BKC7" s="4" t="s">
        <v>161</v>
      </c>
      <c r="BKD7" s="4">
        <v>282</v>
      </c>
      <c r="BKE7" s="2">
        <v>6</v>
      </c>
      <c r="BKF7" s="1">
        <v>2.5999999999999999E-2</v>
      </c>
      <c r="BKG7" s="1">
        <f t="shared" si="727"/>
        <v>4.9999999999999975E-3</v>
      </c>
      <c r="BKH7" s="1">
        <f t="shared" si="728"/>
        <v>0.13043478260869557</v>
      </c>
      <c r="BKI7" s="1">
        <f t="shared" si="301"/>
        <v>1.9565217391304335E-4</v>
      </c>
      <c r="BKJ7" s="1">
        <f t="shared" si="302"/>
        <v>1.4956173426469292</v>
      </c>
      <c r="BKK7" s="1"/>
      <c r="BKL7" s="1"/>
      <c r="BKM7" s="2" t="s">
        <v>11</v>
      </c>
      <c r="BKN7" s="4" t="s">
        <v>162</v>
      </c>
      <c r="BKO7" s="4">
        <v>289</v>
      </c>
      <c r="BKP7" s="2">
        <v>6</v>
      </c>
      <c r="BKQ7" s="1">
        <v>2.8000000000000001E-2</v>
      </c>
      <c r="BKR7" s="1">
        <f t="shared" si="729"/>
        <v>1.2E-2</v>
      </c>
      <c r="BKS7" s="1">
        <f t="shared" si="730"/>
        <v>0.50359712230215836</v>
      </c>
      <c r="BKT7" s="1">
        <f t="shared" si="303"/>
        <v>7.5539568345323754E-4</v>
      </c>
      <c r="BKU7" s="1">
        <f t="shared" si="304"/>
        <v>5.7744458553034965</v>
      </c>
      <c r="BKV7" s="1"/>
      <c r="BKW7" s="1"/>
      <c r="BKX7" s="2" t="s">
        <v>11</v>
      </c>
      <c r="BKY7" s="4" t="s">
        <v>163</v>
      </c>
      <c r="BKZ7" s="4">
        <v>296</v>
      </c>
      <c r="BLA7" s="2">
        <v>6</v>
      </c>
      <c r="BLB7" s="1">
        <v>3.1E-2</v>
      </c>
      <c r="BLC7" s="1">
        <f t="shared" si="731"/>
        <v>1.0999999999999999E-2</v>
      </c>
      <c r="BLD7" s="1">
        <f t="shared" si="732"/>
        <v>0.19565217391304346</v>
      </c>
      <c r="BLE7" s="1">
        <f t="shared" si="305"/>
        <v>2.9347826086956522E-4</v>
      </c>
      <c r="BLF7" s="1">
        <f t="shared" si="306"/>
        <v>2.2434260139703954</v>
      </c>
      <c r="BLG7" s="1"/>
      <c r="BLH7" s="1"/>
      <c r="BLI7" s="2" t="s">
        <v>11</v>
      </c>
      <c r="BLJ7" s="4" t="s">
        <v>164</v>
      </c>
      <c r="BLK7" s="4">
        <v>303</v>
      </c>
      <c r="BLL7" s="2">
        <v>6</v>
      </c>
      <c r="BLM7" s="1">
        <v>1.6E-2</v>
      </c>
      <c r="BLN7" s="1">
        <f t="shared" si="733"/>
        <v>5.000000000000001E-3</v>
      </c>
      <c r="BLO7" s="1">
        <f t="shared" si="734"/>
        <v>0.3966101694915255</v>
      </c>
      <c r="BLP7" s="1">
        <f t="shared" si="307"/>
        <v>5.9491525423728824E-4</v>
      </c>
      <c r="BLQ7" s="1">
        <f t="shared" si="308"/>
        <v>4.5476906995060906</v>
      </c>
      <c r="BLR7" s="1"/>
      <c r="BLS7" s="1"/>
      <c r="BLT7" s="2" t="s">
        <v>11</v>
      </c>
      <c r="BLU7" s="4" t="s">
        <v>165</v>
      </c>
      <c r="BLV7" s="4">
        <v>310</v>
      </c>
      <c r="BLW7" s="2">
        <v>6</v>
      </c>
      <c r="BLX7" s="1">
        <v>1.7999999999999999E-2</v>
      </c>
      <c r="BLY7" s="1">
        <f t="shared" si="735"/>
        <v>5.9999999999999984E-3</v>
      </c>
      <c r="BLZ7" s="1">
        <f t="shared" si="736"/>
        <v>0.58703071672354945</v>
      </c>
      <c r="BMA7" s="1">
        <f t="shared" si="309"/>
        <v>8.805460750853242E-4</v>
      </c>
      <c r="BMB7" s="1">
        <f t="shared" si="310"/>
        <v>6.7311287912528508</v>
      </c>
      <c r="BMC7" s="1"/>
      <c r="BMD7" s="1"/>
      <c r="BME7" s="2" t="s">
        <v>11</v>
      </c>
      <c r="BMF7" s="4" t="s">
        <v>166</v>
      </c>
      <c r="BMG7" s="4">
        <v>311</v>
      </c>
      <c r="BMH7" s="2">
        <v>6</v>
      </c>
      <c r="BMI7" s="1">
        <v>1.4999999999999999E-2</v>
      </c>
      <c r="BMJ7" s="1">
        <f t="shared" si="737"/>
        <v>4.9999999999999992E-3</v>
      </c>
      <c r="BMK7" s="1">
        <f t="shared" si="738"/>
        <v>-7.8014184397163136E-2</v>
      </c>
      <c r="BML7" s="1">
        <f t="shared" si="311"/>
        <v>-1.1702127659574471E-4</v>
      </c>
      <c r="BMM7" s="1">
        <f t="shared" si="312"/>
        <v>-0.89454181486920437</v>
      </c>
      <c r="BMN7" s="1"/>
      <c r="BMO7" s="1"/>
      <c r="BMP7" s="2" t="s">
        <v>11</v>
      </c>
      <c r="BMQ7" s="4" t="s">
        <v>167</v>
      </c>
      <c r="BMR7" s="4">
        <v>317</v>
      </c>
      <c r="BMS7" s="2">
        <v>6</v>
      </c>
      <c r="BMT7" s="1">
        <v>1.9E-2</v>
      </c>
      <c r="BMU7" s="4">
        <f t="shared" si="313"/>
        <v>8.9999999999999993E-3</v>
      </c>
      <c r="BMV7" s="1">
        <f t="shared" si="739"/>
        <v>0.26241134751773049</v>
      </c>
      <c r="BMW7" s="1">
        <f t="shared" si="314"/>
        <v>3.9361702127659574E-4</v>
      </c>
      <c r="BMX7" s="1">
        <f t="shared" si="315"/>
        <v>3.0089133772873229</v>
      </c>
      <c r="BMY7" s="1"/>
      <c r="BMZ7" s="1"/>
      <c r="BNA7" s="2" t="s">
        <v>11</v>
      </c>
      <c r="BNB7" s="4" t="s">
        <v>168</v>
      </c>
      <c r="BNC7" s="4">
        <v>324</v>
      </c>
      <c r="BND7" s="2">
        <v>6</v>
      </c>
      <c r="BNE7" s="1">
        <v>1.7000000000000001E-2</v>
      </c>
      <c r="BNF7" s="1">
        <f t="shared" si="740"/>
        <v>4.0000000000000018E-3</v>
      </c>
      <c r="BNG7" s="1">
        <f t="shared" si="741"/>
        <v>5.0000000000000065E-2</v>
      </c>
      <c r="BNH7" s="1">
        <f t="shared" si="316"/>
        <v>7.5000000000000102E-5</v>
      </c>
      <c r="BNI7" s="1">
        <f t="shared" si="317"/>
        <v>0.57331998134799067</v>
      </c>
      <c r="BNJ7" s="1"/>
      <c r="BNK7" s="1"/>
      <c r="BNL7" s="2" t="s">
        <v>11</v>
      </c>
      <c r="BNM7" s="4" t="s">
        <v>169</v>
      </c>
      <c r="BNN7" s="4">
        <v>325</v>
      </c>
      <c r="BNO7" s="2">
        <v>6</v>
      </c>
      <c r="BNP7" s="1">
        <v>2.1999999999999999E-2</v>
      </c>
      <c r="BNQ7" s="1">
        <f t="shared" si="742"/>
        <v>2.9999999999999992E-3</v>
      </c>
      <c r="BNR7" s="1">
        <f t="shared" si="743"/>
        <v>0.19930069930069927</v>
      </c>
      <c r="BNS7" s="1">
        <f t="shared" si="318"/>
        <v>2.9895104895104893E-4</v>
      </c>
      <c r="BNT7" s="1">
        <f t="shared" si="319"/>
        <v>2.2852614641143654</v>
      </c>
      <c r="BNU7" s="1"/>
      <c r="BNV7" s="1"/>
      <c r="BNW7" s="2" t="s">
        <v>11</v>
      </c>
      <c r="BNX7" s="4" t="s">
        <v>170</v>
      </c>
      <c r="BNY7" s="4">
        <v>338</v>
      </c>
      <c r="BNZ7" s="2">
        <v>6</v>
      </c>
      <c r="BOA7" s="1">
        <v>1.4999999999999999E-2</v>
      </c>
      <c r="BOB7" s="1">
        <f t="shared" si="744"/>
        <v>4.9999999999999992E-3</v>
      </c>
      <c r="BOC7" s="1">
        <f t="shared" si="745"/>
        <v>0.30448717948717946</v>
      </c>
      <c r="BOD7" s="1">
        <f t="shared" si="320"/>
        <v>4.5673076923076922E-4</v>
      </c>
      <c r="BOE7" s="1">
        <f t="shared" si="321"/>
        <v>3.4913716812858362</v>
      </c>
      <c r="BOF7" s="1"/>
      <c r="BOG7" s="1"/>
      <c r="BOH7" s="2" t="s">
        <v>11</v>
      </c>
      <c r="BOI7" s="4" t="s">
        <v>171</v>
      </c>
      <c r="BOJ7" s="4">
        <v>339</v>
      </c>
      <c r="BOK7" s="2">
        <v>6</v>
      </c>
      <c r="BOL7" s="1">
        <v>1.2E-2</v>
      </c>
      <c r="BOM7" s="1">
        <f t="shared" si="746"/>
        <v>7.0000000000000001E-3</v>
      </c>
      <c r="BON7" s="1">
        <f t="shared" si="747"/>
        <v>0.3517915309446254</v>
      </c>
      <c r="BOO7" s="1">
        <f t="shared" si="322"/>
        <v>5.2768729641693808E-4</v>
      </c>
      <c r="BOP7" s="1">
        <f t="shared" si="323"/>
        <v>4.0337822791910689</v>
      </c>
      <c r="BOQ7" s="1"/>
      <c r="BOR7" s="1"/>
      <c r="BOS7" s="2" t="s">
        <v>11</v>
      </c>
      <c r="BOT7" s="4" t="s">
        <v>172</v>
      </c>
      <c r="BOU7" s="4">
        <v>345</v>
      </c>
      <c r="BOV7" s="2">
        <v>6</v>
      </c>
      <c r="BOW7" s="1">
        <v>1.6E-2</v>
      </c>
      <c r="BOX7" s="1">
        <f t="shared" si="748"/>
        <v>9.0000000000000011E-3</v>
      </c>
      <c r="BOY7" s="1">
        <f t="shared" si="749"/>
        <v>0.49196141479099681</v>
      </c>
      <c r="BOZ7" s="1">
        <f t="shared" si="324"/>
        <v>7.3794212218649519E-4</v>
      </c>
      <c r="BPA7" s="1">
        <f t="shared" si="325"/>
        <v>5.6410261830381003</v>
      </c>
      <c r="BPB7" s="1"/>
      <c r="BPC7" s="1"/>
      <c r="BPD7" s="2" t="s">
        <v>11</v>
      </c>
      <c r="BPE7" s="4" t="s">
        <v>173</v>
      </c>
      <c r="BPF7" s="4">
        <v>352</v>
      </c>
      <c r="BPG7" s="2">
        <v>6</v>
      </c>
      <c r="BPH7" s="1">
        <v>1.0999999999999999E-2</v>
      </c>
      <c r="BPI7" s="1">
        <f t="shared" si="750"/>
        <v>2E-3</v>
      </c>
      <c r="BPJ7" s="1">
        <f t="shared" si="751"/>
        <v>0.16666666666666666</v>
      </c>
      <c r="BPK7" s="1">
        <f t="shared" si="326"/>
        <v>2.5000000000000001E-4</v>
      </c>
      <c r="BPL7" s="1">
        <f t="shared" si="327"/>
        <v>1.9110666044932998</v>
      </c>
      <c r="BPM7" s="1"/>
      <c r="BPN7" s="1"/>
      <c r="BPO7" s="2" t="s">
        <v>11</v>
      </c>
      <c r="BPP7" s="4" t="s">
        <v>174</v>
      </c>
      <c r="BPQ7" s="4">
        <v>353</v>
      </c>
      <c r="BPR7" s="2">
        <v>6</v>
      </c>
      <c r="BPS7" s="1">
        <v>8.9999999999999993E-3</v>
      </c>
      <c r="BPT7" s="1">
        <f t="shared" si="752"/>
        <v>0</v>
      </c>
      <c r="BPU7" s="1">
        <f t="shared" si="753"/>
        <v>-1.6666666666666666E-2</v>
      </c>
      <c r="BPV7" s="1">
        <f t="shared" si="328"/>
        <v>-2.5000000000000001E-5</v>
      </c>
      <c r="BPW7" s="1">
        <f t="shared" si="329"/>
        <v>-0.19110666044932997</v>
      </c>
      <c r="BPX7" s="1"/>
      <c r="BPY7" s="1"/>
      <c r="BPZ7" s="2" t="s">
        <v>11</v>
      </c>
      <c r="BQA7" s="4" t="s">
        <v>175</v>
      </c>
      <c r="BQB7" s="4">
        <v>358</v>
      </c>
      <c r="BQC7" s="2">
        <v>6</v>
      </c>
      <c r="BQD7" s="1">
        <v>1.2999999999999999E-2</v>
      </c>
      <c r="BQE7" s="1">
        <f t="shared" si="754"/>
        <v>2.9999999999999992E-3</v>
      </c>
      <c r="BQF7" s="1">
        <f t="shared" si="755"/>
        <v>7.7702702702702672E-2</v>
      </c>
      <c r="BQG7" s="1">
        <f t="shared" si="330"/>
        <v>1.1655405405405401E-4</v>
      </c>
      <c r="BQH7" s="1">
        <f t="shared" si="331"/>
        <v>0.89097024128403801</v>
      </c>
      <c r="BQI7" s="1"/>
      <c r="BQJ7" s="1"/>
      <c r="BQK7" s="2" t="s">
        <v>11</v>
      </c>
      <c r="BQL7" s="4" t="s">
        <v>176</v>
      </c>
      <c r="BQM7" s="4">
        <v>366</v>
      </c>
      <c r="BQN7" s="2">
        <v>6</v>
      </c>
      <c r="BQO7" s="1">
        <v>1.2E-2</v>
      </c>
      <c r="BQP7" s="1">
        <f t="shared" si="756"/>
        <v>1.0000000000000009E-3</v>
      </c>
      <c r="BQQ7" s="1">
        <f t="shared" si="757"/>
        <v>0.22408026755852847</v>
      </c>
      <c r="BQR7" s="1">
        <f t="shared" si="332"/>
        <v>3.3612040133779273E-4</v>
      </c>
      <c r="BQS7" s="1">
        <f t="shared" si="333"/>
        <v>2.569393896342163</v>
      </c>
      <c r="BQT7" s="1"/>
      <c r="BQU7" s="1"/>
      <c r="BQV7" s="2" t="s">
        <v>11</v>
      </c>
      <c r="BQW7" s="4" t="s">
        <v>177</v>
      </c>
      <c r="BQX7" s="4">
        <v>367</v>
      </c>
      <c r="BQY7" s="2">
        <v>6</v>
      </c>
      <c r="BQZ7" s="1">
        <v>3.3000000000000002E-2</v>
      </c>
      <c r="BRA7" s="1">
        <f t="shared" si="758"/>
        <v>1.2E-2</v>
      </c>
      <c r="BRB7" s="1">
        <f t="shared" si="759"/>
        <v>-0.34680134680134678</v>
      </c>
      <c r="BRC7" s="1">
        <f t="shared" si="334"/>
        <v>-5.2020202020202017E-4</v>
      </c>
      <c r="BRD7" s="1">
        <f t="shared" si="335"/>
        <v>-3.9765628335921184</v>
      </c>
      <c r="BRE7" s="1"/>
      <c r="BRF7" s="1"/>
      <c r="BRG7" s="2" t="s">
        <v>11</v>
      </c>
      <c r="BRH7" s="4" t="s">
        <v>178</v>
      </c>
      <c r="BRI7" s="4">
        <v>373</v>
      </c>
      <c r="BRJ7" s="2">
        <v>6</v>
      </c>
      <c r="BRK7" s="1">
        <v>3.4000000000000002E-2</v>
      </c>
      <c r="BRL7" s="1">
        <f t="shared" si="760"/>
        <v>1.2000000000000004E-2</v>
      </c>
      <c r="BRM7" s="1">
        <f t="shared" si="761"/>
        <v>-4.7457627118643958E-2</v>
      </c>
      <c r="BRN7" s="1">
        <f t="shared" si="336"/>
        <v>-7.1186440677965939E-5</v>
      </c>
      <c r="BRO7" s="1">
        <f t="shared" si="337"/>
        <v>-0.54416811788961628</v>
      </c>
      <c r="BRP7" s="1"/>
      <c r="BRQ7" s="1"/>
      <c r="BRR7" s="2" t="s">
        <v>11</v>
      </c>
      <c r="BRS7" s="1" t="s">
        <v>179</v>
      </c>
      <c r="BRT7" s="1">
        <v>380</v>
      </c>
      <c r="BRU7" s="2">
        <v>6</v>
      </c>
      <c r="BRV7" s="1">
        <v>3.1E-2</v>
      </c>
      <c r="BRW7" s="1">
        <f t="shared" si="762"/>
        <v>1.0000000000000009E-3</v>
      </c>
      <c r="BRX7" s="1">
        <f t="shared" si="763"/>
        <v>-0.40268456375838924</v>
      </c>
      <c r="BRY7" s="1">
        <f t="shared" si="338"/>
        <v>-6.0402684563758385E-4</v>
      </c>
      <c r="BRZ7" s="1">
        <f t="shared" si="339"/>
        <v>-4.6173421316616636</v>
      </c>
      <c r="BSA7" s="1"/>
      <c r="BSB7" s="1"/>
      <c r="BSC7" s="2" t="s">
        <v>11</v>
      </c>
      <c r="BSD7" s="1" t="s">
        <v>180</v>
      </c>
      <c r="BSE7" s="1">
        <v>394</v>
      </c>
      <c r="BSF7" s="2">
        <v>6</v>
      </c>
      <c r="BSG7" s="1">
        <v>1.7000000000000001E-2</v>
      </c>
      <c r="BSH7" s="1">
        <f t="shared" si="764"/>
        <v>5.000000000000001E-3</v>
      </c>
      <c r="BSI7" s="1">
        <f t="shared" si="765"/>
        <v>-0.26595744680851063</v>
      </c>
      <c r="BSJ7" s="1">
        <f t="shared" si="340"/>
        <v>-3.9893617021276594E-4</v>
      </c>
      <c r="BSK7" s="1">
        <f t="shared" si="341"/>
        <v>-3.0495743688722867</v>
      </c>
      <c r="BSL7" s="1"/>
      <c r="BSM7" s="1"/>
      <c r="BSN7" s="1" t="s">
        <v>11</v>
      </c>
      <c r="BSO7" s="1" t="s">
        <v>181</v>
      </c>
      <c r="BSP7" s="1">
        <v>395</v>
      </c>
      <c r="BSQ7" s="2">
        <v>6</v>
      </c>
      <c r="BSR7" s="1">
        <v>8.9999999999999993E-3</v>
      </c>
      <c r="BSS7" s="1">
        <f t="shared" si="766"/>
        <v>-1.0000000000000009E-3</v>
      </c>
      <c r="BST7" s="1">
        <f t="shared" si="767"/>
        <v>-1.0380622837370273E-2</v>
      </c>
      <c r="BSU7" s="1">
        <f t="shared" si="342"/>
        <v>-1.557093425605541E-5</v>
      </c>
      <c r="BSV7" s="1">
        <f t="shared" si="343"/>
        <v>-0.11902836983003287</v>
      </c>
      <c r="BSW7" s="1"/>
      <c r="BSX7" s="1"/>
      <c r="BSY7" s="1" t="s">
        <v>11</v>
      </c>
      <c r="BSZ7" s="1" t="s">
        <v>182</v>
      </c>
      <c r="BTA7" s="1">
        <v>401</v>
      </c>
      <c r="BTB7" s="1">
        <v>6</v>
      </c>
      <c r="BTC7" s="1">
        <v>1.2999999999999999E-2</v>
      </c>
      <c r="BTD7" s="1">
        <f t="shared" si="768"/>
        <v>9.9999999999999915E-4</v>
      </c>
      <c r="BTE7" s="1">
        <f t="shared" si="769"/>
        <v>0.15734265734265729</v>
      </c>
      <c r="BTF7" s="1">
        <f t="shared" si="344"/>
        <v>2.3601398601398593E-4</v>
      </c>
      <c r="BTG7" s="1">
        <f t="shared" si="345"/>
        <v>1.804153787458709</v>
      </c>
      <c r="BTH7" s="1"/>
      <c r="BTI7" s="1"/>
      <c r="BTJ7" s="1" t="s">
        <v>11</v>
      </c>
      <c r="BTK7" s="1" t="s">
        <v>183</v>
      </c>
      <c r="BTL7" s="1">
        <v>408</v>
      </c>
      <c r="BTM7" s="1">
        <v>6</v>
      </c>
      <c r="BTN7" s="1">
        <v>1.2999999999999999E-2</v>
      </c>
      <c r="BTO7" s="1">
        <f t="shared" si="770"/>
        <v>9.9999999999999915E-4</v>
      </c>
      <c r="BTP7" s="5">
        <f t="shared" si="771"/>
        <v>0.29616724738675954</v>
      </c>
      <c r="BTQ7" s="1">
        <f t="shared" si="346"/>
        <v>4.4425087108013932E-4</v>
      </c>
      <c r="BTR7" s="1">
        <f t="shared" si="347"/>
        <v>3.3959720149532502</v>
      </c>
      <c r="BTS7" s="1"/>
      <c r="BTT7" s="1"/>
      <c r="BTU7" s="1" t="s">
        <v>11</v>
      </c>
      <c r="BTV7" s="1" t="s">
        <v>184</v>
      </c>
      <c r="BTW7" s="1">
        <v>409</v>
      </c>
      <c r="BTX7" s="1">
        <v>6</v>
      </c>
      <c r="BTY7" s="1">
        <v>0.02</v>
      </c>
      <c r="BTZ7" s="1">
        <f t="shared" si="772"/>
        <v>0.01</v>
      </c>
      <c r="BUA7" s="1">
        <f t="shared" si="773"/>
        <v>0.44636678200692043</v>
      </c>
      <c r="BUB7" s="1">
        <f t="shared" si="348"/>
        <v>6.6955017301038064E-4</v>
      </c>
      <c r="BUC7" s="1">
        <f t="shared" si="349"/>
        <v>5.1182199026913979</v>
      </c>
      <c r="BUD7" s="1"/>
      <c r="BUE7" s="1"/>
      <c r="BUF7" s="1" t="s">
        <v>11</v>
      </c>
      <c r="BUG7" s="1" t="s">
        <v>185</v>
      </c>
      <c r="BUH7" s="1">
        <v>415</v>
      </c>
      <c r="BUI7" s="1">
        <v>6</v>
      </c>
      <c r="BUJ7" s="1">
        <v>2.1999999999999999E-2</v>
      </c>
      <c r="BUK7" s="1">
        <f t="shared" si="774"/>
        <v>8.9999999999999993E-3</v>
      </c>
      <c r="BUL7" s="1">
        <f t="shared" si="775"/>
        <v>0.47038327526132395</v>
      </c>
      <c r="BUM7" s="1">
        <f t="shared" si="350"/>
        <v>7.055749128919859E-4</v>
      </c>
      <c r="BUN7" s="1">
        <f t="shared" si="351"/>
        <v>5.3936026119845728</v>
      </c>
      <c r="BUO7" s="1"/>
      <c r="BUP7" s="1"/>
      <c r="BUQ7" s="1" t="s">
        <v>11</v>
      </c>
      <c r="BUR7" s="1" t="s">
        <v>186</v>
      </c>
      <c r="BUS7" s="1">
        <v>422</v>
      </c>
      <c r="BUT7" s="1">
        <v>6</v>
      </c>
      <c r="BUU7" s="1">
        <v>1.7999999999999999E-2</v>
      </c>
      <c r="BUV7" s="1">
        <f t="shared" si="776"/>
        <v>2.9999999999999992E-3</v>
      </c>
      <c r="BUW7" s="1">
        <f t="shared" si="777"/>
        <v>0.22456140350877191</v>
      </c>
      <c r="BUX7" s="1">
        <f t="shared" si="352"/>
        <v>3.3684210526315785E-4</v>
      </c>
      <c r="BUY7" s="1">
        <f t="shared" si="353"/>
        <v>2.5749107934225508</v>
      </c>
      <c r="BUZ7" s="1"/>
      <c r="BVA7" s="1"/>
      <c r="BVB7" s="1" t="s">
        <v>11</v>
      </c>
      <c r="BVC7" s="1" t="s">
        <v>187</v>
      </c>
      <c r="BVD7" s="1">
        <v>423</v>
      </c>
      <c r="BVE7" s="1">
        <v>6</v>
      </c>
      <c r="BVF7" s="1">
        <v>1.7000000000000001E-2</v>
      </c>
      <c r="BVG7" s="1">
        <f t="shared" si="778"/>
        <v>7.000000000000001E-3</v>
      </c>
      <c r="BVH7" s="1">
        <f t="shared" si="779"/>
        <v>-0.69965870307167233</v>
      </c>
      <c r="BVI7" s="1">
        <f t="shared" si="354"/>
        <v>-1.0494880546075085E-3</v>
      </c>
      <c r="BVJ7" s="1">
        <f t="shared" si="355"/>
        <v>-8.0225662919001994</v>
      </c>
      <c r="BVK7" s="1"/>
      <c r="BVL7" s="1"/>
      <c r="BVM7" s="1" t="s">
        <v>11</v>
      </c>
      <c r="BVN7" s="1" t="s">
        <v>188</v>
      </c>
      <c r="BVO7" s="1">
        <v>436</v>
      </c>
      <c r="BVP7" s="1">
        <v>6</v>
      </c>
      <c r="BVQ7" s="1">
        <v>1.6E-2</v>
      </c>
      <c r="BVR7" s="1">
        <f t="shared" si="780"/>
        <v>4.0000000000000001E-3</v>
      </c>
      <c r="BVS7" s="1">
        <f t="shared" si="781"/>
        <v>-0.51194539249146753</v>
      </c>
      <c r="BVT7" s="1">
        <f t="shared" si="356"/>
        <v>-7.6791808873720132E-4</v>
      </c>
      <c r="BVU7" s="1">
        <f t="shared" si="357"/>
        <v>-5.8701704574879514</v>
      </c>
      <c r="BVV7" s="1"/>
      <c r="BVW7" s="1"/>
      <c r="BVX7" s="1" t="s">
        <v>11</v>
      </c>
      <c r="BVY7" s="1" t="s">
        <v>189</v>
      </c>
      <c r="BVZ7" s="1">
        <v>437</v>
      </c>
      <c r="BWA7" s="1">
        <v>6</v>
      </c>
      <c r="BWB7" s="1">
        <v>7.0000000000000001E-3</v>
      </c>
      <c r="BWC7" s="1">
        <f t="shared" si="782"/>
        <v>2E-3</v>
      </c>
      <c r="BWD7" s="1">
        <f t="shared" si="783"/>
        <v>-0.71863117870722437</v>
      </c>
      <c r="BWE7" s="1">
        <f t="shared" si="358"/>
        <v>-1.0779467680608365E-3</v>
      </c>
      <c r="BWF7" s="1">
        <f t="shared" si="359"/>
        <v>-8.240112279450198</v>
      </c>
      <c r="BWG7" s="1"/>
      <c r="BWH7" s="1"/>
      <c r="BWI7" s="1" t="s">
        <v>11</v>
      </c>
      <c r="BWJ7" s="1" t="s">
        <v>190</v>
      </c>
      <c r="BWK7" s="1">
        <v>443</v>
      </c>
      <c r="BWL7" s="1">
        <v>6</v>
      </c>
      <c r="BWM7" s="1">
        <v>1.7999999999999999E-2</v>
      </c>
      <c r="BWN7" s="1">
        <f t="shared" si="784"/>
        <v>7.9999999999999984E-3</v>
      </c>
      <c r="BWO7" s="1">
        <f t="shared" si="785"/>
        <v>-0.51515151515151525</v>
      </c>
      <c r="BWP7" s="1">
        <f t="shared" si="360"/>
        <v>-7.7272727272727291E-4</v>
      </c>
      <c r="BWQ7" s="1">
        <f t="shared" si="361"/>
        <v>-5.9069331411611099</v>
      </c>
      <c r="BWR7" s="1"/>
      <c r="BWS7" s="1"/>
      <c r="BWT7" s="1" t="s">
        <v>11</v>
      </c>
      <c r="BWU7" s="1" t="s">
        <v>191</v>
      </c>
      <c r="BWV7" s="1">
        <v>450</v>
      </c>
      <c r="BWW7" s="1">
        <v>6</v>
      </c>
      <c r="BWX7" s="1">
        <v>7.0000000000000001E-3</v>
      </c>
      <c r="BWY7" s="1">
        <f t="shared" si="786"/>
        <v>3.0000000000000001E-3</v>
      </c>
      <c r="BWZ7" s="1">
        <f t="shared" si="787"/>
        <v>-0.36363636363636365</v>
      </c>
      <c r="BXA7" s="1">
        <f t="shared" si="362"/>
        <v>-5.4545454545454548E-4</v>
      </c>
      <c r="BXB7" s="1">
        <f t="shared" si="363"/>
        <v>-4.169599864349018</v>
      </c>
      <c r="BXC7" s="1"/>
      <c r="BXD7" s="1"/>
      <c r="BXE7" s="1" t="s">
        <v>11</v>
      </c>
      <c r="BXF7" s="1" t="s">
        <v>192</v>
      </c>
      <c r="BXG7" s="1">
        <v>451</v>
      </c>
      <c r="BXH7" s="1">
        <v>6</v>
      </c>
      <c r="BXI7" s="1">
        <v>2E-3</v>
      </c>
      <c r="BXJ7" s="1">
        <f t="shared" si="788"/>
        <v>5.0000000000000001E-3</v>
      </c>
      <c r="BXK7" s="1">
        <f t="shared" si="789"/>
        <v>0.67169811320754713</v>
      </c>
      <c r="BXL7" s="1">
        <f t="shared" si="364"/>
        <v>1.0075471698113207E-3</v>
      </c>
      <c r="BXM7" s="1">
        <f t="shared" si="365"/>
        <v>7.7019589947126192</v>
      </c>
      <c r="BXN7" s="1"/>
      <c r="BXO7" s="1"/>
      <c r="BXP7" s="1" t="s">
        <v>11</v>
      </c>
      <c r="BXQ7" s="1" t="s">
        <v>193</v>
      </c>
      <c r="BXR7" s="1">
        <v>464</v>
      </c>
      <c r="BXS7" s="1">
        <v>6</v>
      </c>
      <c r="BXT7" s="1">
        <v>0.01</v>
      </c>
      <c r="BXU7" s="1">
        <f t="shared" si="790"/>
        <v>6.0000000000000001E-3</v>
      </c>
      <c r="BXV7" s="1">
        <f t="shared" si="791"/>
        <v>1.0257352941176472</v>
      </c>
      <c r="BXW7" s="1">
        <f t="shared" si="366"/>
        <v>1.5386029411764708E-3</v>
      </c>
      <c r="BXX7" s="1">
        <f t="shared" si="367"/>
        <v>11.761490793830088</v>
      </c>
      <c r="BXY7" s="1"/>
      <c r="BXZ7" s="1"/>
      <c r="BYA7" s="1" t="s">
        <v>11</v>
      </c>
      <c r="BYB7" s="1" t="s">
        <v>194</v>
      </c>
      <c r="BYC7" s="1">
        <v>465</v>
      </c>
      <c r="BYD7" s="1">
        <v>6</v>
      </c>
      <c r="BYE7" s="1">
        <v>1.2999999999999999E-2</v>
      </c>
      <c r="BYF7" s="1">
        <f t="shared" si="792"/>
        <v>8.0000000000000002E-3</v>
      </c>
      <c r="BYG7" s="1">
        <f t="shared" si="793"/>
        <v>0.1348314606741573</v>
      </c>
      <c r="BYH7" s="1">
        <f t="shared" si="368"/>
        <v>2.0224719101123595E-4</v>
      </c>
      <c r="BYI7" s="1">
        <f t="shared" si="369"/>
        <v>1.546031410376602</v>
      </c>
      <c r="BYJ7" s="1"/>
      <c r="BYK7" s="1"/>
      <c r="BYL7" s="1" t="s">
        <v>11</v>
      </c>
      <c r="BYM7" s="1" t="s">
        <v>195</v>
      </c>
      <c r="BYN7" s="1">
        <v>479</v>
      </c>
      <c r="BYO7" s="1">
        <v>6</v>
      </c>
      <c r="BYP7" s="1">
        <v>1.2999999999999999E-2</v>
      </c>
      <c r="BYQ7" s="1">
        <f t="shared" si="794"/>
        <v>2E-3</v>
      </c>
      <c r="BYR7" s="1">
        <f t="shared" si="795"/>
        <v>0.24723247232472326</v>
      </c>
      <c r="BYS7" s="1">
        <f t="shared" si="370"/>
        <v>3.7084870848708487E-4</v>
      </c>
      <c r="BYT7" s="1">
        <f t="shared" si="371"/>
        <v>2.8348663284365552</v>
      </c>
      <c r="BYU7" s="1"/>
      <c r="BYV7" s="1"/>
      <c r="BYW7" s="1" t="s">
        <v>11</v>
      </c>
      <c r="BYX7" s="1" t="s">
        <v>196</v>
      </c>
      <c r="BYY7" s="1">
        <v>480</v>
      </c>
      <c r="BYZ7" s="1">
        <v>6</v>
      </c>
      <c r="BZA7" s="1">
        <v>1.4999999999999999E-2</v>
      </c>
      <c r="BZB7" s="1">
        <f t="shared" si="796"/>
        <v>2E-3</v>
      </c>
      <c r="BZC7" s="1">
        <f t="shared" si="797"/>
        <v>0.47940074906367042</v>
      </c>
      <c r="BZD7" s="1">
        <f t="shared" si="372"/>
        <v>7.1910112359550567E-4</v>
      </c>
      <c r="BZE7" s="1">
        <f t="shared" si="373"/>
        <v>5.497000570227919</v>
      </c>
      <c r="BZF7" s="1"/>
      <c r="BZG7" s="1"/>
      <c r="BZH7" s="1" t="s">
        <v>11</v>
      </c>
      <c r="BZI7" s="1" t="s">
        <v>197</v>
      </c>
      <c r="BZJ7" s="1">
        <v>494</v>
      </c>
      <c r="BZK7" s="1">
        <v>6</v>
      </c>
      <c r="BZL7" s="1">
        <v>1.9E-2</v>
      </c>
      <c r="BZM7" s="1">
        <f t="shared" si="798"/>
        <v>4.0000000000000001E-3</v>
      </c>
      <c r="BZN7" s="1">
        <f t="shared" si="799"/>
        <v>0.88235294117647067</v>
      </c>
      <c r="BZO7" s="1">
        <f t="shared" si="374"/>
        <v>1.323529411764706E-3</v>
      </c>
      <c r="BZP7" s="1">
        <f t="shared" si="375"/>
        <v>10.117411435552764</v>
      </c>
      <c r="BZQ7" s="1"/>
      <c r="BZR7" s="1"/>
      <c r="BZS7" s="1" t="s">
        <v>11</v>
      </c>
      <c r="BZT7" s="1" t="s">
        <v>198</v>
      </c>
      <c r="BZU7" s="1">
        <v>495</v>
      </c>
      <c r="BZV7" s="1">
        <v>6</v>
      </c>
      <c r="BZW7" s="1">
        <v>1.7000000000000001E-2</v>
      </c>
      <c r="BZX7" s="1">
        <f t="shared" si="800"/>
        <v>3.0000000000000009E-3</v>
      </c>
      <c r="BZY7" s="1">
        <f t="shared" si="801"/>
        <v>0.50184501845018459</v>
      </c>
      <c r="BZZ7" s="1">
        <f t="shared" si="376"/>
        <v>7.5276752767527684E-4</v>
      </c>
      <c r="CAA7" s="1">
        <f t="shared" si="377"/>
        <v>5.7543555323488293</v>
      </c>
      <c r="CAB7" s="1"/>
      <c r="CAC7" s="1"/>
      <c r="CAD7" s="1" t="s">
        <v>11</v>
      </c>
      <c r="CAE7" s="1" t="s">
        <v>199</v>
      </c>
      <c r="CAF7" s="1">
        <v>501</v>
      </c>
      <c r="CAG7" s="1">
        <v>6</v>
      </c>
      <c r="CAH7" s="1">
        <v>2.1999999999999999E-2</v>
      </c>
      <c r="CAI7" s="1">
        <f t="shared" si="802"/>
        <v>4.9999999999999975E-3</v>
      </c>
      <c r="CAJ7" s="1">
        <f t="shared" si="803"/>
        <v>0.63369963369963356</v>
      </c>
      <c r="CAK7" s="1">
        <f t="shared" si="378"/>
        <v>9.5054945054945036E-4</v>
      </c>
      <c r="CAL7" s="1">
        <f t="shared" si="379"/>
        <v>7.2662532434580394</v>
      </c>
      <c r="CAM7" s="1"/>
      <c r="CAN7" s="1"/>
      <c r="CAO7" s="1" t="s">
        <v>11</v>
      </c>
      <c r="CAP7" s="1" t="s">
        <v>200</v>
      </c>
      <c r="CAQ7" s="1">
        <v>508</v>
      </c>
      <c r="CAR7" s="1">
        <v>6</v>
      </c>
      <c r="CAS7" s="1">
        <v>0.02</v>
      </c>
      <c r="CAT7" s="1">
        <f t="shared" si="804"/>
        <v>-1.7999999999999999E-2</v>
      </c>
      <c r="CAU7" s="1">
        <f t="shared" si="805"/>
        <v>-0.21611721611721607</v>
      </c>
      <c r="CAV7" s="1">
        <f t="shared" si="380"/>
        <v>-3.2417582417582411E-4</v>
      </c>
      <c r="CAW7" s="1">
        <f t="shared" si="381"/>
        <v>-2.4780863662660364</v>
      </c>
      <c r="CAX7" s="1"/>
      <c r="CAY7" s="1"/>
      <c r="CAZ7" s="1" t="s">
        <v>11</v>
      </c>
      <c r="CBA7" s="1" t="s">
        <v>201</v>
      </c>
      <c r="CBB7" s="1">
        <v>509</v>
      </c>
      <c r="CBC7" s="1">
        <v>6</v>
      </c>
      <c r="CBD7" s="1">
        <v>1.6E-2</v>
      </c>
      <c r="CBE7" s="1">
        <f t="shared" si="806"/>
        <v>3.0000000000000009E-3</v>
      </c>
      <c r="CBF7" s="1">
        <f t="shared" si="807"/>
        <v>-1.5037593984962365E-2</v>
      </c>
      <c r="CBG7" s="1">
        <f t="shared" si="382"/>
        <v>-2.2556390977443548E-5</v>
      </c>
      <c r="CBH7" s="1">
        <f t="shared" si="383"/>
        <v>-0.17242706205954539</v>
      </c>
      <c r="CBI7" s="1"/>
      <c r="CBJ7" s="1"/>
      <c r="CBK7" s="1" t="s">
        <v>11</v>
      </c>
      <c r="CBL7" s="1" t="s">
        <v>202</v>
      </c>
      <c r="CBM7" s="1">
        <v>515</v>
      </c>
      <c r="CBN7" s="1">
        <v>6</v>
      </c>
      <c r="CBO7" s="1">
        <v>1.9E-2</v>
      </c>
      <c r="CBP7" s="1">
        <f t="shared" si="808"/>
        <v>4.0000000000000001E-3</v>
      </c>
      <c r="CBQ7" s="1">
        <f t="shared" si="809"/>
        <v>0.13108614232209737</v>
      </c>
      <c r="CBR7" s="1">
        <f t="shared" si="384"/>
        <v>1.9662921348314604E-4</v>
      </c>
      <c r="CBS7" s="1">
        <f t="shared" si="385"/>
        <v>1.5030860934216963</v>
      </c>
      <c r="CBT7" s="1"/>
      <c r="CBU7" s="1"/>
      <c r="CBV7" s="1" t="s">
        <v>11</v>
      </c>
      <c r="CBW7" s="1" t="s">
        <v>203</v>
      </c>
      <c r="CBX7" s="1">
        <v>522</v>
      </c>
      <c r="CBY7" s="1">
        <v>6</v>
      </c>
      <c r="CBZ7" s="1">
        <v>1.9E-2</v>
      </c>
      <c r="CCA7" s="1">
        <f t="shared" si="810"/>
        <v>4.9999999999999992E-3</v>
      </c>
      <c r="CCB7" s="1">
        <f t="shared" si="811"/>
        <v>0.17977528089887637</v>
      </c>
      <c r="CCC7" s="1">
        <f t="shared" si="386"/>
        <v>2.6966292134831458E-4</v>
      </c>
      <c r="CCD7" s="1">
        <f t="shared" si="387"/>
        <v>2.0613752138354693</v>
      </c>
      <c r="CCE7" s="1"/>
      <c r="CCF7" s="1"/>
      <c r="CCG7" s="1" t="s">
        <v>11</v>
      </c>
      <c r="CCH7" s="1" t="s">
        <v>204</v>
      </c>
      <c r="CCI7" s="1">
        <v>523</v>
      </c>
      <c r="CCJ7" s="1">
        <v>6</v>
      </c>
      <c r="CCK7" s="1">
        <v>2.5999999999999999E-2</v>
      </c>
      <c r="CCL7" s="1">
        <f t="shared" si="812"/>
        <v>6.9999999999999993E-3</v>
      </c>
      <c r="CCM7" s="1">
        <f t="shared" si="813"/>
        <v>0.34220532319391633</v>
      </c>
      <c r="CCN7" s="1">
        <f t="shared" si="388"/>
        <v>5.1330798479087456E-4</v>
      </c>
      <c r="CCO7" s="1">
        <f t="shared" si="389"/>
        <v>3.92386299021438</v>
      </c>
      <c r="CCP7" s="1"/>
      <c r="CCQ7" s="1"/>
      <c r="CCR7" s="1" t="s">
        <v>11</v>
      </c>
      <c r="CCS7" s="1" t="s">
        <v>205</v>
      </c>
      <c r="CCT7" s="1">
        <v>536</v>
      </c>
      <c r="CCU7" s="1">
        <v>6</v>
      </c>
      <c r="CCV7" s="1">
        <v>2.4E-2</v>
      </c>
      <c r="CCW7" s="1">
        <f t="shared" si="814"/>
        <v>4.0000000000000001E-3</v>
      </c>
      <c r="CCX7" s="1">
        <f t="shared" si="815"/>
        <v>0.11196911196911197</v>
      </c>
      <c r="CCY7" s="1">
        <f t="shared" si="390"/>
        <v>1.6795366795366795E-4</v>
      </c>
      <c r="CCZ7" s="1">
        <f t="shared" si="391"/>
        <v>1.2838825837136454</v>
      </c>
      <c r="CDA7" s="1"/>
      <c r="CDB7" s="1"/>
      <c r="CDC7" s="1" t="s">
        <v>11</v>
      </c>
      <c r="CDD7" s="1" t="s">
        <v>206</v>
      </c>
      <c r="CDE7" s="1">
        <v>542</v>
      </c>
      <c r="CDF7" s="1">
        <v>6</v>
      </c>
      <c r="CDG7" s="1">
        <v>2.7E-2</v>
      </c>
      <c r="CDH7" s="1">
        <f t="shared" si="816"/>
        <v>1.2E-2</v>
      </c>
      <c r="CDI7" s="1">
        <f t="shared" si="817"/>
        <v>8.7121212121212127E-2</v>
      </c>
      <c r="CDJ7" s="1">
        <f t="shared" si="392"/>
        <v>1.306818181818182E-4</v>
      </c>
      <c r="CDK7" s="1">
        <f t="shared" si="393"/>
        <v>0.99896663416695231</v>
      </c>
      <c r="CDL7" s="1"/>
      <c r="CDM7" s="1"/>
      <c r="CDN7" s="1" t="s">
        <v>11</v>
      </c>
      <c r="CDO7" s="1" t="s">
        <v>207</v>
      </c>
      <c r="CDP7" s="1">
        <v>549</v>
      </c>
      <c r="CDQ7" s="1">
        <v>6</v>
      </c>
      <c r="CDR7" s="1">
        <v>2.7E-2</v>
      </c>
      <c r="CDS7" s="1">
        <f t="shared" si="818"/>
        <v>1.2E-2</v>
      </c>
      <c r="CDT7" s="1">
        <f t="shared" si="819"/>
        <v>7.6045627376426055E-3</v>
      </c>
      <c r="CDU7" s="1">
        <f t="shared" si="394"/>
        <v>1.1406844106463909E-5</v>
      </c>
      <c r="CDV7" s="1">
        <f t="shared" si="395"/>
        <v>8.7196955338097556E-2</v>
      </c>
      <c r="CDW7" s="1"/>
      <c r="CDX7" s="1"/>
      <c r="CDY7" s="1" t="s">
        <v>11</v>
      </c>
      <c r="CDZ7" s="1" t="s">
        <v>208</v>
      </c>
      <c r="CEA7" s="1">
        <v>550</v>
      </c>
      <c r="CEB7" s="1">
        <v>6</v>
      </c>
      <c r="CEC7" s="1">
        <v>2.8000000000000001E-2</v>
      </c>
      <c r="CED7" s="1">
        <f t="shared" si="820"/>
        <v>1.0999999999999999E-2</v>
      </c>
      <c r="CEE7" s="1">
        <f t="shared" si="821"/>
        <v>0.38399999999999995</v>
      </c>
      <c r="CEF7" s="1">
        <f t="shared" si="396"/>
        <v>5.7599999999999991E-4</v>
      </c>
      <c r="CEG7" s="1">
        <f t="shared" si="397"/>
        <v>4.4030974567525618</v>
      </c>
      <c r="CEH7" s="1"/>
      <c r="CEI7" s="1"/>
      <c r="CEJ7" s="1" t="s">
        <v>11</v>
      </c>
      <c r="CEK7" s="1" t="s">
        <v>209</v>
      </c>
      <c r="CEL7" s="1">
        <v>556</v>
      </c>
      <c r="CEM7" s="1">
        <v>6</v>
      </c>
      <c r="CEN7" s="1">
        <v>2.7E-2</v>
      </c>
      <c r="CEO7" s="1">
        <f t="shared" si="822"/>
        <v>1.2E-2</v>
      </c>
      <c r="CEP7" s="1">
        <f t="shared" si="823"/>
        <v>0.55731225296442688</v>
      </c>
      <c r="CEQ7" s="1">
        <f t="shared" si="398"/>
        <v>8.3596837944664032E-4</v>
      </c>
      <c r="CER7" s="1">
        <f t="shared" si="399"/>
        <v>6.390365009491429</v>
      </c>
      <c r="CES7" s="1"/>
      <c r="CET7" s="1"/>
      <c r="CEU7" s="1" t="s">
        <v>11</v>
      </c>
      <c r="CEV7" s="1" t="s">
        <v>210</v>
      </c>
      <c r="CEW7" s="1">
        <v>563</v>
      </c>
      <c r="CEX7" s="1">
        <v>6</v>
      </c>
      <c r="CEY7" s="1">
        <v>2.1999999999999999E-2</v>
      </c>
      <c r="CEZ7" s="1">
        <f t="shared" si="824"/>
        <v>7.9999999999999984E-3</v>
      </c>
      <c r="CFA7" s="1">
        <f t="shared" si="825"/>
        <v>0.32224448897795588</v>
      </c>
      <c r="CFB7" s="1">
        <f t="shared" si="400"/>
        <v>4.8336673346693383E-4</v>
      </c>
      <c r="CFC7" s="1">
        <f t="shared" si="401"/>
        <v>3.6949840882066844</v>
      </c>
      <c r="CFD7" s="1"/>
      <c r="CFE7" s="1"/>
      <c r="CFF7" s="1" t="s">
        <v>11</v>
      </c>
      <c r="CFG7" s="1" t="s">
        <v>211</v>
      </c>
      <c r="CFH7" s="1">
        <v>564</v>
      </c>
      <c r="CFI7" s="1">
        <v>6</v>
      </c>
      <c r="CFJ7" s="1">
        <v>0.03</v>
      </c>
      <c r="CFK7" s="1">
        <f t="shared" si="826"/>
        <v>-2.0000000000000018E-3</v>
      </c>
      <c r="CFL7" s="1">
        <f t="shared" si="827"/>
        <v>-0.31716417910447764</v>
      </c>
      <c r="CFM7" s="1">
        <f t="shared" si="402"/>
        <v>-4.7574626865671648E-4</v>
      </c>
      <c r="CFN7" s="1">
        <f t="shared" si="403"/>
        <v>-3.6367312249685932</v>
      </c>
      <c r="CFO7" s="1"/>
      <c r="CFP7" s="1"/>
      <c r="CFQ7" s="1" t="s">
        <v>11</v>
      </c>
      <c r="CFR7" s="1" t="s">
        <v>212</v>
      </c>
      <c r="CFS7" s="1">
        <v>571</v>
      </c>
      <c r="CFT7" s="1">
        <v>6</v>
      </c>
      <c r="CFU7" s="1">
        <v>2.7E-2</v>
      </c>
      <c r="CFV7" s="1">
        <f t="shared" si="828"/>
        <v>-4.0000000000000001E-3</v>
      </c>
      <c r="CFW7" s="1">
        <f t="shared" si="829"/>
        <v>-0.51127819548872178</v>
      </c>
      <c r="CFX7" s="1">
        <f t="shared" si="404"/>
        <v>-7.6691729323308266E-4</v>
      </c>
      <c r="CFY7" s="1">
        <f t="shared" si="405"/>
        <v>-5.8625201100245583</v>
      </c>
      <c r="CFZ7" s="1"/>
      <c r="CGA7" s="1"/>
      <c r="CGB7" s="1" t="s">
        <v>11</v>
      </c>
      <c r="CGC7" s="1" t="s">
        <v>213</v>
      </c>
      <c r="CGD7" s="1">
        <v>577</v>
      </c>
      <c r="CGE7" s="1">
        <v>6</v>
      </c>
      <c r="CGF7" s="1">
        <v>2.4E-2</v>
      </c>
      <c r="CGG7" s="1">
        <f t="shared" si="830"/>
        <v>-6.9999999999999993E-3</v>
      </c>
      <c r="CGH7" s="1">
        <f t="shared" si="831"/>
        <v>-0.81203007518796999</v>
      </c>
      <c r="CGI7" s="1">
        <f t="shared" si="406"/>
        <v>-1.2180451127819551E-3</v>
      </c>
      <c r="CGJ7" s="1">
        <f t="shared" si="407"/>
        <v>-9.3110613512154767</v>
      </c>
      <c r="CGK7" s="1"/>
      <c r="CGL7" s="1"/>
      <c r="CGM7" s="1" t="s">
        <v>11</v>
      </c>
      <c r="CGN7" s="1" t="s">
        <v>214</v>
      </c>
      <c r="CGO7" s="1">
        <v>578</v>
      </c>
      <c r="CGP7" s="1">
        <v>6</v>
      </c>
      <c r="CGQ7" s="1">
        <v>8.0000000000000002E-3</v>
      </c>
      <c r="CGR7" s="1">
        <f t="shared" si="832"/>
        <v>-9.0000000000000011E-3</v>
      </c>
      <c r="CGS7" s="1">
        <f t="shared" si="833"/>
        <v>-1.2046332046332047</v>
      </c>
      <c r="CGT7" s="1">
        <f t="shared" si="408"/>
        <v>-1.8069498069498071E-3</v>
      </c>
      <c r="CGU7" s="1">
        <f t="shared" si="409"/>
        <v>-13.812805728229565</v>
      </c>
      <c r="CGV7" s="1"/>
      <c r="CGW7" s="1"/>
      <c r="CGX7" s="1" t="s">
        <v>11</v>
      </c>
      <c r="CGY7" s="1" t="s">
        <v>215</v>
      </c>
      <c r="CGZ7" s="1">
        <v>592</v>
      </c>
      <c r="CHA7" s="1">
        <v>6</v>
      </c>
      <c r="CHB7" s="1">
        <v>2.7E-2</v>
      </c>
      <c r="CHC7" s="1">
        <f t="shared" si="834"/>
        <v>1.0000000000000009E-3</v>
      </c>
      <c r="CHD7" s="1">
        <f t="shared" si="835"/>
        <v>-1.0306513409961686</v>
      </c>
      <c r="CHE7" s="1">
        <f t="shared" si="410"/>
        <v>-1.5459770114942531E-3</v>
      </c>
      <c r="CHF7" s="1">
        <f t="shared" si="411"/>
        <v>-11.817860151924085</v>
      </c>
      <c r="CHG7" s="1"/>
      <c r="CHH7" s="1"/>
      <c r="CHI7" s="1" t="s">
        <v>11</v>
      </c>
      <c r="CHJ7" s="1" t="s">
        <v>216</v>
      </c>
      <c r="CHK7" s="1">
        <v>593</v>
      </c>
      <c r="CHL7" s="1">
        <v>6</v>
      </c>
      <c r="CHM7" s="1">
        <v>2.1999999999999999E-2</v>
      </c>
      <c r="CHN7" s="1">
        <f t="shared" si="836"/>
        <v>-1.0000000000000009E-3</v>
      </c>
      <c r="CHO7" s="1">
        <f t="shared" si="837"/>
        <v>-0.34901960784313735</v>
      </c>
      <c r="CHP7" s="1">
        <f t="shared" si="412"/>
        <v>-5.23529411764706E-4</v>
      </c>
      <c r="CHQ7" s="1">
        <f t="shared" si="413"/>
        <v>-4.0019983011742051</v>
      </c>
      <c r="CHR7" s="1"/>
      <c r="CHS7" s="1"/>
      <c r="CHT7" s="1" t="s">
        <v>11</v>
      </c>
      <c r="CHU7" s="1" t="s">
        <v>217</v>
      </c>
      <c r="CHV7" s="1">
        <v>607</v>
      </c>
      <c r="CHW7" s="1">
        <v>6</v>
      </c>
      <c r="CHX7" s="1">
        <v>2.3E-2</v>
      </c>
      <c r="CHY7" s="1">
        <f t="shared" si="838"/>
        <v>1.9999999999999983E-3</v>
      </c>
      <c r="CHZ7" s="1">
        <f t="shared" si="839"/>
        <v>-0.10852713178294579</v>
      </c>
      <c r="CIA7" s="1">
        <f t="shared" si="414"/>
        <v>-1.6279069767441868E-4</v>
      </c>
      <c r="CIB7" s="1">
        <f t="shared" si="415"/>
        <v>-1.2444154633909865</v>
      </c>
      <c r="CIC7" s="1"/>
      <c r="CID7" s="1"/>
      <c r="CIE7" s="1" t="s">
        <v>11</v>
      </c>
      <c r="CIF7" s="1" t="s">
        <v>218</v>
      </c>
      <c r="CIG7" s="1">
        <v>608</v>
      </c>
      <c r="CIH7" s="1">
        <v>6</v>
      </c>
      <c r="CII7" s="1">
        <v>3.1E-2</v>
      </c>
      <c r="CIJ7" s="1">
        <f t="shared" si="840"/>
        <v>4.0000000000000001E-3</v>
      </c>
      <c r="CIK7" s="1">
        <f t="shared" si="841"/>
        <v>-0.61960784313725503</v>
      </c>
      <c r="CIL7" s="1">
        <f t="shared" si="416"/>
        <v>-9.294117647058826E-4</v>
      </c>
      <c r="CIM7" s="1">
        <f t="shared" si="417"/>
        <v>-7.1046711414103871</v>
      </c>
      <c r="CIN7" s="1"/>
      <c r="CIO7" s="1"/>
      <c r="CIP7" s="1" t="s">
        <v>11</v>
      </c>
      <c r="CIQ7" s="1" t="s">
        <v>219</v>
      </c>
      <c r="CIR7" s="1">
        <v>621</v>
      </c>
      <c r="CIS7" s="1">
        <v>6</v>
      </c>
      <c r="CIT7" s="1">
        <v>2.7E-2</v>
      </c>
      <c r="CIU7" s="1">
        <f t="shared" si="842"/>
        <v>-2.9999999999999992E-3</v>
      </c>
      <c r="CIV7" s="1">
        <f t="shared" si="843"/>
        <v>-1.8928571428571426</v>
      </c>
      <c r="CIW7" s="1">
        <f t="shared" si="418"/>
        <v>-2.8392857142857139E-3</v>
      </c>
      <c r="CIX7" s="1">
        <f t="shared" si="419"/>
        <v>-21.704256436745329</v>
      </c>
      <c r="CIY7" s="1"/>
      <c r="CIZ7" s="1"/>
      <c r="CJA7" s="1" t="s">
        <v>11</v>
      </c>
      <c r="CJB7" s="1" t="s">
        <v>220</v>
      </c>
      <c r="CJC7" s="1">
        <v>622</v>
      </c>
      <c r="CJD7" s="1">
        <v>6</v>
      </c>
      <c r="CJE7" s="1">
        <v>1.2999999999999999E-2</v>
      </c>
      <c r="CJF7" s="1">
        <f t="shared" si="844"/>
        <v>4.0000000000000001E-3</v>
      </c>
      <c r="CJG7" s="1">
        <f t="shared" si="845"/>
        <v>-0.29328621908127211</v>
      </c>
      <c r="CJH7" s="1">
        <f t="shared" si="420"/>
        <v>-4.399293286219082E-4</v>
      </c>
      <c r="CJI7" s="1">
        <f t="shared" si="421"/>
        <v>-3.3629369930659485</v>
      </c>
      <c r="CJJ7" s="1"/>
      <c r="CJK7" s="1"/>
      <c r="CJL7" s="1" t="s">
        <v>11</v>
      </c>
      <c r="CJM7" s="1" t="s">
        <v>221</v>
      </c>
      <c r="CJN7" s="1">
        <v>635</v>
      </c>
      <c r="CJO7" s="1">
        <v>6</v>
      </c>
      <c r="CJP7" s="1">
        <v>2.1999999999999999E-2</v>
      </c>
      <c r="CJQ7" s="1">
        <f t="shared" si="846"/>
        <v>9.9999999999999985E-3</v>
      </c>
      <c r="CJR7" s="1">
        <f t="shared" si="847"/>
        <v>-0.39007092198581572</v>
      </c>
      <c r="CJS7" s="1">
        <f t="shared" si="422"/>
        <v>-5.8510638297872355E-4</v>
      </c>
      <c r="CJT7" s="1">
        <f t="shared" si="423"/>
        <v>-4.4727090743460218</v>
      </c>
      <c r="CJU7" s="1"/>
      <c r="CJV7" s="1"/>
      <c r="CJW7" s="1" t="s">
        <v>11</v>
      </c>
      <c r="CJX7" s="1" t="s">
        <v>222</v>
      </c>
      <c r="CJY7" s="1">
        <v>636</v>
      </c>
      <c r="CJZ7" s="1">
        <v>6</v>
      </c>
      <c r="CKA7" s="1">
        <v>2.5999999999999999E-2</v>
      </c>
      <c r="CKB7" s="1">
        <f t="shared" si="848"/>
        <v>5.9999999999999984E-3</v>
      </c>
      <c r="CKC7" s="1">
        <f t="shared" si="849"/>
        <v>-0.68551236749116617</v>
      </c>
      <c r="CKD7" s="1">
        <f t="shared" si="424"/>
        <v>-1.0282685512367493E-3</v>
      </c>
      <c r="CKE7" s="1">
        <f t="shared" si="425"/>
        <v>-7.8603587548770362</v>
      </c>
      <c r="CKF7" s="1"/>
      <c r="CKG7" s="1"/>
      <c r="CKH7" s="1" t="s">
        <v>11</v>
      </c>
      <c r="CKI7" s="1" t="s">
        <v>223</v>
      </c>
      <c r="CKJ7" s="1">
        <v>649</v>
      </c>
      <c r="CKK7" s="1">
        <v>6</v>
      </c>
      <c r="CKL7" s="1">
        <v>2.4E-2</v>
      </c>
      <c r="CKM7" s="1">
        <f t="shared" si="850"/>
        <v>0</v>
      </c>
      <c r="CKN7" s="1">
        <f t="shared" si="851"/>
        <v>-0.97879858657243812</v>
      </c>
      <c r="CKO7" s="1">
        <f t="shared" si="426"/>
        <v>-1.4681978798586571E-3</v>
      </c>
      <c r="CKP7" s="1">
        <f t="shared" si="427"/>
        <v>-11.223295747942982</v>
      </c>
      <c r="CKQ7" s="1"/>
      <c r="CKR7" s="1"/>
      <c r="CKS7" s="1" t="s">
        <v>11</v>
      </c>
      <c r="CKT7" s="1" t="s">
        <v>224</v>
      </c>
      <c r="CKU7" s="1">
        <v>650</v>
      </c>
      <c r="CKV7" s="1">
        <v>6</v>
      </c>
      <c r="CKW7" s="1">
        <v>2.1999999999999999E-2</v>
      </c>
      <c r="CKX7" s="1">
        <f t="shared" si="852"/>
        <v>4.9999999999999975E-3</v>
      </c>
      <c r="CKY7" s="1">
        <f t="shared" si="853"/>
        <v>-0.42807017543859655</v>
      </c>
      <c r="CKZ7" s="1">
        <f t="shared" si="428"/>
        <v>-6.421052631578948E-4</v>
      </c>
      <c r="CLA7" s="1">
        <f t="shared" si="429"/>
        <v>-4.9084236999617383</v>
      </c>
      <c r="CLB7" s="1"/>
      <c r="CLC7" s="1"/>
      <c r="CLD7" s="1" t="s">
        <v>11</v>
      </c>
      <c r="CLE7" s="1" t="s">
        <v>225</v>
      </c>
      <c r="CLF7" s="1">
        <v>663</v>
      </c>
      <c r="CLG7" s="1">
        <v>6</v>
      </c>
      <c r="CLH7" s="1">
        <v>2.8000000000000001E-2</v>
      </c>
      <c r="CLI7" s="1">
        <f t="shared" si="854"/>
        <v>6.0000000000000019E-3</v>
      </c>
      <c r="CLJ7" s="1">
        <f t="shared" si="855"/>
        <v>-0.38062283737024222</v>
      </c>
      <c r="CLK7" s="1">
        <f t="shared" si="430"/>
        <v>-5.7093425605536337E-4</v>
      </c>
      <c r="CLL7" s="1">
        <f t="shared" si="431"/>
        <v>-4.364373560434526</v>
      </c>
      <c r="CLM7" s="1"/>
      <c r="CLN7" s="1"/>
      <c r="CLO7" s="1"/>
      <c r="CLP7" s="1"/>
      <c r="CLQ7" s="1"/>
      <c r="CLR7" s="1"/>
      <c r="CLS7" s="1"/>
      <c r="CLT7" s="1"/>
      <c r="CLU7" s="1"/>
      <c r="CLV7" s="1"/>
      <c r="CLW7" s="1"/>
      <c r="CLX7" s="1"/>
      <c r="CLY7" s="1"/>
      <c r="CLZ7" s="1"/>
      <c r="CMA7" s="1"/>
      <c r="CMB7" s="1"/>
      <c r="CMC7" s="1"/>
      <c r="CMD7" s="1"/>
      <c r="CME7" s="1"/>
      <c r="CMF7" s="1"/>
      <c r="CMG7" s="1"/>
      <c r="CMH7" s="1"/>
      <c r="CMI7" s="1"/>
      <c r="CMJ7" s="1"/>
      <c r="CMK7" s="1"/>
      <c r="CML7" s="1"/>
      <c r="CMM7" s="1"/>
      <c r="CMN7" s="1"/>
      <c r="CMO7" s="1"/>
      <c r="CMP7" s="1"/>
      <c r="CMQ7" s="1"/>
      <c r="CMR7" s="1"/>
      <c r="CMS7" s="1"/>
      <c r="CMT7" s="1"/>
      <c r="CMU7" s="1"/>
      <c r="CMV7" s="1"/>
      <c r="CMW7" s="1"/>
      <c r="CMX7" s="1"/>
      <c r="CMY7" s="1"/>
      <c r="CMZ7" s="1"/>
    </row>
    <row r="8" spans="1:2392" x14ac:dyDescent="0.3">
      <c r="A8" s="1" t="s">
        <v>11</v>
      </c>
      <c r="B8" s="1" t="s">
        <v>12</v>
      </c>
      <c r="C8" s="1">
        <v>1</v>
      </c>
      <c r="D8" s="1">
        <v>7</v>
      </c>
      <c r="E8" s="1">
        <v>1.4E-2</v>
      </c>
      <c r="F8" s="1">
        <f t="shared" si="432"/>
        <v>1.6E-2</v>
      </c>
      <c r="G8" s="1">
        <f t="shared" si="433"/>
        <v>0.91186440677966107</v>
      </c>
      <c r="H8" s="1">
        <f t="shared" si="434"/>
        <v>1.3677966101694917E-3</v>
      </c>
      <c r="I8" s="1">
        <f t="shared" si="435"/>
        <v>10.455801693736223</v>
      </c>
      <c r="J8" s="1"/>
      <c r="K8" s="1"/>
      <c r="L8" s="1" t="s">
        <v>11</v>
      </c>
      <c r="M8" s="1" t="s">
        <v>13</v>
      </c>
      <c r="N8" s="1">
        <v>2</v>
      </c>
      <c r="O8" s="1">
        <v>7</v>
      </c>
      <c r="P8" s="1">
        <v>0.1</v>
      </c>
      <c r="Q8" s="1">
        <f t="shared" si="436"/>
        <v>0.10200000000000001</v>
      </c>
      <c r="R8" s="1">
        <f t="shared" si="437"/>
        <v>3.8474576271186445</v>
      </c>
      <c r="S8" s="1">
        <f t="shared" si="0"/>
        <v>5.7711864406779665E-3</v>
      </c>
      <c r="T8" s="1">
        <f t="shared" si="1"/>
        <v>44.116486700336857</v>
      </c>
      <c r="U8" s="1"/>
      <c r="V8" s="1"/>
      <c r="W8" s="1" t="s">
        <v>11</v>
      </c>
      <c r="X8" s="1" t="s">
        <v>14</v>
      </c>
      <c r="Y8" s="1">
        <v>3</v>
      </c>
      <c r="Z8" s="1">
        <v>7</v>
      </c>
      <c r="AA8" s="1">
        <v>0.20399999999999999</v>
      </c>
      <c r="AB8" s="1">
        <f t="shared" si="2"/>
        <v>0.20299999999999999</v>
      </c>
      <c r="AC8" s="1">
        <f t="shared" si="438"/>
        <v>7.2644067796610168</v>
      </c>
      <c r="AD8" s="1">
        <f t="shared" si="3"/>
        <v>1.0896610169491526E-2</v>
      </c>
      <c r="AE8" s="1">
        <f t="shared" si="4"/>
        <v>83.296591188389314</v>
      </c>
      <c r="AF8" s="1"/>
      <c r="AG8" s="1"/>
      <c r="AH8" s="1" t="s">
        <v>11</v>
      </c>
      <c r="AI8" s="1" t="s">
        <v>15</v>
      </c>
      <c r="AJ8" s="1">
        <v>4</v>
      </c>
      <c r="AK8" s="1">
        <v>7</v>
      </c>
      <c r="AL8" s="1">
        <v>0.26300000000000001</v>
      </c>
      <c r="AM8" s="1">
        <f t="shared" si="439"/>
        <v>0.255</v>
      </c>
      <c r="AN8" s="1">
        <f t="shared" si="440"/>
        <v>8.9931972789115662</v>
      </c>
      <c r="AO8" s="1">
        <f t="shared" si="5"/>
        <v>1.348979591836735E-2</v>
      </c>
      <c r="AP8" s="1">
        <f t="shared" si="6"/>
        <v>103.11959392408745</v>
      </c>
      <c r="AQ8" s="1"/>
      <c r="AR8" s="1"/>
      <c r="AS8" s="1" t="s">
        <v>11</v>
      </c>
      <c r="AT8" s="1" t="s">
        <v>16</v>
      </c>
      <c r="AU8" s="1">
        <v>8</v>
      </c>
      <c r="AV8" s="1">
        <v>7</v>
      </c>
      <c r="AW8" s="1">
        <v>0.28699999999999998</v>
      </c>
      <c r="AX8" s="1">
        <f t="shared" si="441"/>
        <v>0.27899999999999997</v>
      </c>
      <c r="AY8" s="1">
        <f t="shared" si="442"/>
        <v>9.8532423208191116</v>
      </c>
      <c r="AZ8" s="1">
        <f t="shared" si="7"/>
        <v>1.4779863481228667E-2</v>
      </c>
      <c r="BA8" s="1">
        <f t="shared" si="8"/>
        <v>112.98121407178476</v>
      </c>
      <c r="BB8" s="1"/>
      <c r="BC8" s="1"/>
      <c r="BD8" s="1" t="s">
        <v>11</v>
      </c>
      <c r="BE8" s="1" t="s">
        <v>17</v>
      </c>
      <c r="BF8" s="1">
        <v>9</v>
      </c>
      <c r="BG8" s="1">
        <v>7</v>
      </c>
      <c r="BH8" s="1">
        <v>0.29199999999999998</v>
      </c>
      <c r="BI8" s="1">
        <f t="shared" si="443"/>
        <v>0.28699999999999998</v>
      </c>
      <c r="BJ8" s="1">
        <f t="shared" si="444"/>
        <v>10.112627986348121</v>
      </c>
      <c r="BK8" s="1">
        <f t="shared" si="9"/>
        <v>1.5168941979522182E-2</v>
      </c>
      <c r="BL8" s="1">
        <f t="shared" si="10"/>
        <v>115.95543377024532</v>
      </c>
      <c r="BM8" s="1"/>
      <c r="BN8" s="1"/>
      <c r="BO8" s="1" t="s">
        <v>11</v>
      </c>
      <c r="BP8" s="1" t="s">
        <v>18</v>
      </c>
      <c r="BQ8" s="1">
        <v>10</v>
      </c>
      <c r="BR8" s="1">
        <v>7</v>
      </c>
      <c r="BS8" s="1">
        <v>0.309</v>
      </c>
      <c r="BT8" s="1">
        <f t="shared" si="445"/>
        <v>0.3</v>
      </c>
      <c r="BU8" s="1">
        <f t="shared" si="446"/>
        <v>10.494880546075086</v>
      </c>
      <c r="BV8" s="1">
        <f t="shared" si="11"/>
        <v>1.5742320819112629E-2</v>
      </c>
      <c r="BW8" s="1">
        <f t="shared" si="12"/>
        <v>120.33849437850301</v>
      </c>
      <c r="BX8" s="1"/>
      <c r="BY8" s="1"/>
      <c r="BZ8" s="1" t="s">
        <v>11</v>
      </c>
      <c r="CA8" s="1" t="s">
        <v>19</v>
      </c>
      <c r="CB8" s="1">
        <v>11</v>
      </c>
      <c r="CC8" s="1">
        <v>7</v>
      </c>
      <c r="CD8" s="1">
        <v>0.30499999999999999</v>
      </c>
      <c r="CE8" s="1">
        <f t="shared" si="447"/>
        <v>0.3</v>
      </c>
      <c r="CF8" s="1">
        <f t="shared" si="448"/>
        <v>10.563573883161512</v>
      </c>
      <c r="CG8" s="1">
        <f t="shared" si="13"/>
        <v>1.5845360824742267E-2</v>
      </c>
      <c r="CH8" s="1">
        <f t="shared" si="14"/>
        <v>121.12615963324542</v>
      </c>
      <c r="CI8" s="1"/>
      <c r="CJ8" s="1"/>
      <c r="CK8" s="1" t="s">
        <v>11</v>
      </c>
      <c r="CL8" s="1" t="s">
        <v>20</v>
      </c>
      <c r="CM8" s="1">
        <v>14</v>
      </c>
      <c r="CN8" s="1">
        <v>7</v>
      </c>
      <c r="CO8" s="1">
        <v>0.314</v>
      </c>
      <c r="CP8" s="1">
        <f t="shared" si="449"/>
        <v>0.30099999999999999</v>
      </c>
      <c r="CQ8" s="1">
        <f t="shared" si="450"/>
        <v>10.518900343642612</v>
      </c>
      <c r="CR8" s="1">
        <f t="shared" si="15"/>
        <v>1.5778350515463918E-2</v>
      </c>
      <c r="CS8" s="1">
        <f t="shared" si="16"/>
        <v>120.61391497637094</v>
      </c>
      <c r="CT8" s="1"/>
      <c r="CU8" s="1"/>
      <c r="CV8" s="1" t="s">
        <v>11</v>
      </c>
      <c r="CW8" s="1" t="s">
        <v>21</v>
      </c>
      <c r="CX8" s="1">
        <v>15</v>
      </c>
      <c r="CY8" s="1">
        <v>7</v>
      </c>
      <c r="CZ8" s="1">
        <v>3.6999999999999998E-2</v>
      </c>
      <c r="DA8" s="1">
        <f t="shared" si="451"/>
        <v>1.6999999999999998E-2</v>
      </c>
      <c r="DB8" s="1">
        <f t="shared" si="452"/>
        <v>0.79310344827586199</v>
      </c>
      <c r="DC8" s="1">
        <f t="shared" si="17"/>
        <v>1.1896551724137931E-3</v>
      </c>
      <c r="DD8" s="1">
        <f t="shared" si="18"/>
        <v>9.0940410834508736</v>
      </c>
      <c r="DE8" s="1"/>
      <c r="DF8" s="1"/>
      <c r="DG8" s="1" t="s">
        <v>11</v>
      </c>
      <c r="DH8" s="1" t="s">
        <v>22</v>
      </c>
      <c r="DI8" s="1">
        <v>16</v>
      </c>
      <c r="DJ8" s="1">
        <v>7</v>
      </c>
      <c r="DK8" s="1">
        <v>4.9000000000000002E-2</v>
      </c>
      <c r="DL8" s="1">
        <f t="shared" si="453"/>
        <v>2.2000000000000002E-2</v>
      </c>
      <c r="DM8" s="1">
        <f t="shared" si="454"/>
        <v>0.86006825938566567</v>
      </c>
      <c r="DN8" s="1">
        <f t="shared" si="19"/>
        <v>1.2901023890784986E-3</v>
      </c>
      <c r="DO8" s="1">
        <f t="shared" si="20"/>
        <v>9.8618863685797606</v>
      </c>
      <c r="DP8" s="1"/>
      <c r="DQ8" s="1"/>
      <c r="DR8" s="1" t="s">
        <v>11</v>
      </c>
      <c r="DS8" s="1" t="s">
        <v>23</v>
      </c>
      <c r="DT8" s="1">
        <v>17</v>
      </c>
      <c r="DU8" s="1">
        <v>7</v>
      </c>
      <c r="DV8" s="1">
        <v>0.05</v>
      </c>
      <c r="DW8" s="1">
        <f t="shared" si="455"/>
        <v>2.3000000000000003E-2</v>
      </c>
      <c r="DX8" s="1">
        <f t="shared" si="456"/>
        <v>0.82191780821917826</v>
      </c>
      <c r="DY8" s="1">
        <f t="shared" si="21"/>
        <v>1.2328767123287673E-3</v>
      </c>
      <c r="DZ8" s="1">
        <f t="shared" si="22"/>
        <v>9.4244380495560005</v>
      </c>
      <c r="EA8" s="1"/>
      <c r="EB8" s="1"/>
      <c r="EC8" s="1" t="s">
        <v>11</v>
      </c>
      <c r="ED8" s="1" t="s">
        <v>24</v>
      </c>
      <c r="EE8" s="1">
        <v>18</v>
      </c>
      <c r="EF8" s="1">
        <v>7</v>
      </c>
      <c r="EG8" s="1">
        <v>5.1999999999999998E-2</v>
      </c>
      <c r="EH8" s="1">
        <f t="shared" si="457"/>
        <v>2.5999999999999999E-2</v>
      </c>
      <c r="EI8" s="1">
        <f t="shared" si="458"/>
        <v>1.0612244897959184</v>
      </c>
      <c r="EJ8" s="1">
        <f t="shared" si="23"/>
        <v>1.5918367346938777E-3</v>
      </c>
      <c r="EK8" s="1">
        <f t="shared" si="24"/>
        <v>12.168424093916522</v>
      </c>
      <c r="EL8" s="1"/>
      <c r="EM8" s="1"/>
      <c r="EN8" s="1" t="s">
        <v>11</v>
      </c>
      <c r="EO8" s="1" t="s">
        <v>25</v>
      </c>
      <c r="EP8" s="1">
        <v>21</v>
      </c>
      <c r="EQ8" s="1">
        <v>7</v>
      </c>
      <c r="ER8" s="1">
        <v>6.6000000000000003E-2</v>
      </c>
      <c r="ES8" s="1">
        <f t="shared" si="459"/>
        <v>3.5000000000000003E-2</v>
      </c>
      <c r="ET8" s="1">
        <f t="shared" si="460"/>
        <v>1.2876712328767124</v>
      </c>
      <c r="EU8" s="1">
        <f t="shared" si="25"/>
        <v>1.9315068493150685E-3</v>
      </c>
      <c r="EV8" s="1">
        <f t="shared" si="26"/>
        <v>14.764952944304397</v>
      </c>
      <c r="EW8" s="1"/>
      <c r="EX8" s="1"/>
      <c r="EY8" s="1" t="s">
        <v>11</v>
      </c>
      <c r="EZ8" s="1" t="s">
        <v>26</v>
      </c>
      <c r="FA8" s="1">
        <v>22</v>
      </c>
      <c r="FB8" s="1">
        <v>7</v>
      </c>
      <c r="FC8" s="1">
        <v>6.7000000000000004E-2</v>
      </c>
      <c r="FD8" s="1">
        <f t="shared" si="461"/>
        <v>3.6000000000000004E-2</v>
      </c>
      <c r="FE8" s="1">
        <f t="shared" si="462"/>
        <v>1.255972696245734</v>
      </c>
      <c r="FF8" s="1">
        <f t="shared" si="27"/>
        <v>1.8839590443686012E-3</v>
      </c>
      <c r="FG8" s="1">
        <f t="shared" si="28"/>
        <v>14.401484855703778</v>
      </c>
      <c r="FH8" s="1"/>
      <c r="FI8" s="1"/>
      <c r="FJ8" s="1" t="s">
        <v>11</v>
      </c>
      <c r="FK8" s="1" t="s">
        <v>27</v>
      </c>
      <c r="FL8" s="1">
        <v>23</v>
      </c>
      <c r="FM8" s="1">
        <v>7</v>
      </c>
      <c r="FN8" s="1">
        <v>7.1999999999999995E-2</v>
      </c>
      <c r="FO8" s="1">
        <f t="shared" si="463"/>
        <v>4.1999999999999996E-2</v>
      </c>
      <c r="FP8" s="1">
        <f t="shared" si="464"/>
        <v>1.8333333333333333</v>
      </c>
      <c r="FQ8" s="1">
        <f t="shared" si="29"/>
        <v>2.7499999999999998E-3</v>
      </c>
      <c r="FR8" s="1">
        <f t="shared" si="30"/>
        <v>21.021732649426294</v>
      </c>
      <c r="FS8" s="1"/>
      <c r="FT8" s="1"/>
      <c r="FU8" s="1" t="s">
        <v>11</v>
      </c>
      <c r="FV8" s="1" t="s">
        <v>28</v>
      </c>
      <c r="FW8" s="1">
        <v>24</v>
      </c>
      <c r="FX8" s="1">
        <v>7</v>
      </c>
      <c r="FY8" s="1">
        <v>7.5999999999999998E-2</v>
      </c>
      <c r="FZ8" s="1">
        <f t="shared" si="465"/>
        <v>4.4999999999999998E-2</v>
      </c>
      <c r="GA8" s="1">
        <f t="shared" si="466"/>
        <v>1.5034246575342467</v>
      </c>
      <c r="GB8" s="1">
        <f t="shared" si="31"/>
        <v>2.25513698630137E-3</v>
      </c>
      <c r="GC8" s="1">
        <f t="shared" si="32"/>
        <v>17.23886793231285</v>
      </c>
      <c r="GD8" s="1"/>
      <c r="GE8" s="1"/>
      <c r="GF8" s="1" t="s">
        <v>11</v>
      </c>
      <c r="GG8" s="1" t="s">
        <v>29</v>
      </c>
      <c r="GH8" s="1">
        <v>25</v>
      </c>
      <c r="GI8" s="1">
        <v>7</v>
      </c>
      <c r="GJ8" s="1">
        <v>7.6999999999999999E-2</v>
      </c>
      <c r="GK8" s="1">
        <f t="shared" si="467"/>
        <v>4.5999999999999999E-2</v>
      </c>
      <c r="GL8" s="1">
        <f t="shared" si="468"/>
        <v>1.7064846416382253</v>
      </c>
      <c r="GM8" s="1">
        <f t="shared" si="33"/>
        <v>2.5597269624573382E-3</v>
      </c>
      <c r="GN8" s="1">
        <f t="shared" si="34"/>
        <v>19.567234858293173</v>
      </c>
      <c r="GO8" s="1"/>
      <c r="GP8" s="1"/>
      <c r="GQ8" s="1" t="s">
        <v>11</v>
      </c>
      <c r="GR8" s="1" t="s">
        <v>30</v>
      </c>
      <c r="GS8" s="1">
        <v>28</v>
      </c>
      <c r="GT8" s="1">
        <v>7</v>
      </c>
      <c r="GU8" s="1">
        <v>8.4000000000000005E-2</v>
      </c>
      <c r="GV8" s="1">
        <f t="shared" si="469"/>
        <v>5.5000000000000007E-2</v>
      </c>
      <c r="GW8" s="1">
        <f t="shared" si="470"/>
        <v>1.8620689655172415</v>
      </c>
      <c r="GX8" s="1">
        <f t="shared" si="35"/>
        <v>2.7931034482758625E-3</v>
      </c>
      <c r="GY8" s="1">
        <f t="shared" si="36"/>
        <v>21.351226891580318</v>
      </c>
      <c r="GZ8" s="1"/>
      <c r="HA8" s="1"/>
      <c r="HB8" s="1" t="s">
        <v>11</v>
      </c>
      <c r="HC8" s="1" t="s">
        <v>31</v>
      </c>
      <c r="HD8" s="1">
        <v>29</v>
      </c>
      <c r="HE8" s="1">
        <v>7</v>
      </c>
      <c r="HF8" s="1">
        <v>0.05</v>
      </c>
      <c r="HG8" s="1">
        <f t="shared" si="471"/>
        <v>-1.9999999999999948E-3</v>
      </c>
      <c r="HH8" s="1">
        <f t="shared" si="472"/>
        <v>0.19798657718120824</v>
      </c>
      <c r="HI8" s="1">
        <f t="shared" si="37"/>
        <v>2.9697986577181237E-4</v>
      </c>
      <c r="HJ8" s="1">
        <f t="shared" si="38"/>
        <v>2.2701932147336534</v>
      </c>
      <c r="HK8" s="1"/>
      <c r="HL8" s="1"/>
      <c r="HM8" s="1" t="s">
        <v>11</v>
      </c>
      <c r="HN8" s="1" t="s">
        <v>32</v>
      </c>
      <c r="HO8" s="1">
        <v>30</v>
      </c>
      <c r="HP8" s="1">
        <v>7</v>
      </c>
      <c r="HQ8" s="1">
        <v>5.5E-2</v>
      </c>
      <c r="HR8" s="1">
        <f t="shared" si="473"/>
        <v>3.0000000000000027E-3</v>
      </c>
      <c r="HS8" s="1">
        <f t="shared" si="474"/>
        <v>0.31986531986531991</v>
      </c>
      <c r="HT8" s="1">
        <f t="shared" si="39"/>
        <v>4.7979797979797985E-4</v>
      </c>
      <c r="HU8" s="1">
        <f t="shared" si="40"/>
        <v>3.6677035843810808</v>
      </c>
      <c r="HV8" s="1"/>
      <c r="HW8" s="1"/>
      <c r="HX8" s="1" t="s">
        <v>11</v>
      </c>
      <c r="HY8" s="1" t="s">
        <v>33</v>
      </c>
      <c r="HZ8" s="1">
        <v>31</v>
      </c>
      <c r="IA8" s="1">
        <v>7</v>
      </c>
      <c r="IB8" s="1">
        <v>5.8000000000000003E-2</v>
      </c>
      <c r="IC8" s="1">
        <f t="shared" si="475"/>
        <v>3.0000000000000027E-3</v>
      </c>
      <c r="ID8" s="1">
        <f t="shared" si="476"/>
        <v>0.30405405405405411</v>
      </c>
      <c r="IE8" s="1">
        <f t="shared" si="41"/>
        <v>4.5608108108108119E-4</v>
      </c>
      <c r="IF8" s="1">
        <f t="shared" si="42"/>
        <v>3.4864052919810207</v>
      </c>
      <c r="IG8" s="1"/>
      <c r="IH8" s="1"/>
      <c r="II8" s="1" t="s">
        <v>11</v>
      </c>
      <c r="IJ8" s="1" t="s">
        <v>34</v>
      </c>
      <c r="IK8" s="1">
        <v>32</v>
      </c>
      <c r="IL8" s="1">
        <v>7</v>
      </c>
      <c r="IM8" s="1">
        <v>0.06</v>
      </c>
      <c r="IN8" s="1">
        <f t="shared" si="477"/>
        <v>4.9999999999999975E-3</v>
      </c>
      <c r="IO8" s="1">
        <f t="shared" si="478"/>
        <v>0.3265993265993265</v>
      </c>
      <c r="IP8" s="1">
        <f t="shared" si="43"/>
        <v>4.8989898989898971E-4</v>
      </c>
      <c r="IQ8" s="1">
        <f t="shared" si="44"/>
        <v>3.7449183966838384</v>
      </c>
      <c r="IR8" s="1"/>
      <c r="IS8" s="1"/>
      <c r="IT8" s="1" t="s">
        <v>11</v>
      </c>
      <c r="IU8" s="1" t="s">
        <v>35</v>
      </c>
      <c r="IV8" s="1">
        <v>35</v>
      </c>
      <c r="IW8" s="1">
        <v>7</v>
      </c>
      <c r="IX8" s="1">
        <v>7.8E-2</v>
      </c>
      <c r="IY8" s="1">
        <f t="shared" si="479"/>
        <v>2.3E-2</v>
      </c>
      <c r="IZ8" s="1">
        <f t="shared" si="480"/>
        <v>1</v>
      </c>
      <c r="JA8" s="1">
        <f t="shared" si="45"/>
        <v>1.5E-3</v>
      </c>
      <c r="JB8" s="1">
        <f t="shared" si="46"/>
        <v>11.466399626959799</v>
      </c>
      <c r="JC8" s="1"/>
      <c r="JD8" s="1"/>
      <c r="JE8" s="1" t="s">
        <v>11</v>
      </c>
      <c r="JF8" s="3" t="s">
        <v>36</v>
      </c>
      <c r="JG8" s="3">
        <v>36</v>
      </c>
      <c r="JH8" s="1">
        <v>7</v>
      </c>
      <c r="JI8" s="1">
        <v>0.08</v>
      </c>
      <c r="JJ8" s="1">
        <f t="shared" si="481"/>
        <v>2.3E-2</v>
      </c>
      <c r="JK8" s="1">
        <f t="shared" si="482"/>
        <v>1.0535117056856187</v>
      </c>
      <c r="JL8" s="1">
        <f t="shared" si="47"/>
        <v>1.5802675585284282E-3</v>
      </c>
      <c r="JM8" s="1">
        <f t="shared" si="48"/>
        <v>12.079986229071359</v>
      </c>
      <c r="JN8" s="1"/>
      <c r="JO8" s="1"/>
      <c r="JP8" s="1" t="s">
        <v>11</v>
      </c>
      <c r="JQ8" s="1" t="s">
        <v>37</v>
      </c>
      <c r="JR8" s="1">
        <v>37</v>
      </c>
      <c r="JS8" s="1">
        <v>7</v>
      </c>
      <c r="JT8" s="1">
        <v>7.9000000000000001E-2</v>
      </c>
      <c r="JU8" s="1">
        <f t="shared" si="483"/>
        <v>2.0999999999999998E-2</v>
      </c>
      <c r="JV8" s="1">
        <f t="shared" si="484"/>
        <v>0.95317725752508353</v>
      </c>
      <c r="JW8" s="1">
        <f t="shared" si="49"/>
        <v>1.4297658862876253E-3</v>
      </c>
      <c r="JX8" s="1">
        <f t="shared" si="50"/>
        <v>10.929511350112181</v>
      </c>
      <c r="JY8" s="1"/>
      <c r="JZ8" s="1"/>
      <c r="KA8" s="1" t="s">
        <v>11</v>
      </c>
      <c r="KB8" s="1" t="s">
        <v>38</v>
      </c>
      <c r="KC8" s="1">
        <v>38</v>
      </c>
      <c r="KD8" s="1">
        <v>7</v>
      </c>
      <c r="KE8" s="1">
        <v>9.9000000000000005E-2</v>
      </c>
      <c r="KF8" s="1">
        <f t="shared" si="485"/>
        <v>3.8000000000000006E-2</v>
      </c>
      <c r="KG8" s="1">
        <f t="shared" si="486"/>
        <v>1.404682274247492</v>
      </c>
      <c r="KH8" s="1">
        <f t="shared" si="51"/>
        <v>2.1070234113712383E-3</v>
      </c>
      <c r="KI8" s="1">
        <f t="shared" si="52"/>
        <v>16.106648305428486</v>
      </c>
      <c r="KJ8" s="1"/>
      <c r="KK8" s="1"/>
      <c r="KL8" s="1" t="s">
        <v>11</v>
      </c>
      <c r="KM8" s="1" t="s">
        <v>39</v>
      </c>
      <c r="KN8" s="1">
        <v>39</v>
      </c>
      <c r="KO8" s="1">
        <v>7</v>
      </c>
      <c r="KP8" s="1">
        <v>9.2999999999999999E-2</v>
      </c>
      <c r="KQ8" s="1">
        <f t="shared" si="487"/>
        <v>0.03</v>
      </c>
      <c r="KR8" s="1">
        <f t="shared" si="488"/>
        <v>1.174496644295302</v>
      </c>
      <c r="KS8" s="1">
        <f t="shared" si="53"/>
        <v>1.761744966442953E-3</v>
      </c>
      <c r="KT8" s="1">
        <f t="shared" si="54"/>
        <v>13.467247884013187</v>
      </c>
      <c r="KU8" s="1"/>
      <c r="KV8" s="1"/>
      <c r="KW8" s="1" t="s">
        <v>11</v>
      </c>
      <c r="KX8" s="1" t="s">
        <v>40</v>
      </c>
      <c r="KY8" s="1">
        <v>42</v>
      </c>
      <c r="KZ8" s="1">
        <v>7</v>
      </c>
      <c r="LA8" s="1">
        <v>0.12</v>
      </c>
      <c r="LB8" s="1">
        <f t="shared" si="489"/>
        <v>5.4999999999999993E-2</v>
      </c>
      <c r="LC8" s="1">
        <f t="shared" si="490"/>
        <v>2.1778523489932886</v>
      </c>
      <c r="LD8" s="1">
        <f t="shared" si="55"/>
        <v>3.266778523489933E-3</v>
      </c>
      <c r="LE8" s="1">
        <f t="shared" si="56"/>
        <v>24.972125362070166</v>
      </c>
      <c r="LF8" s="1"/>
      <c r="LG8" s="1"/>
      <c r="LH8" s="1" t="s">
        <v>11</v>
      </c>
      <c r="LI8" s="1" t="s">
        <v>41</v>
      </c>
      <c r="LJ8" s="1">
        <v>43</v>
      </c>
      <c r="LK8" s="1">
        <v>7</v>
      </c>
      <c r="LL8" s="1">
        <v>4.2000000000000003E-2</v>
      </c>
      <c r="LM8" s="1">
        <f t="shared" si="491"/>
        <v>5.0000000000000044E-3</v>
      </c>
      <c r="LN8" s="1">
        <f t="shared" si="492"/>
        <v>-0.45608108108108086</v>
      </c>
      <c r="LO8" s="1">
        <f t="shared" si="57"/>
        <v>-6.8412162162162136E-4</v>
      </c>
      <c r="LP8" s="1">
        <f t="shared" si="58"/>
        <v>-5.2296079379715277</v>
      </c>
      <c r="LQ8" s="1"/>
      <c r="LR8" s="1"/>
      <c r="LS8" s="1" t="s">
        <v>11</v>
      </c>
      <c r="LT8" s="1" t="s">
        <v>42</v>
      </c>
      <c r="LU8" s="1">
        <v>44</v>
      </c>
      <c r="LV8" s="1">
        <v>7</v>
      </c>
      <c r="LW8" s="1">
        <v>5.0999999999999997E-2</v>
      </c>
      <c r="LX8" s="1">
        <f t="shared" si="493"/>
        <v>8.0000000000000002E-3</v>
      </c>
      <c r="LY8" s="1">
        <f t="shared" si="494"/>
        <v>-1.2882562277580072</v>
      </c>
      <c r="LZ8" s="1">
        <f t="shared" si="59"/>
        <v>-1.9323843416370109E-3</v>
      </c>
      <c r="MA8" s="1">
        <f t="shared" si="60"/>
        <v>-14.771660729393052</v>
      </c>
      <c r="MB8" s="1"/>
      <c r="MC8" s="1"/>
      <c r="MD8" s="1" t="s">
        <v>11</v>
      </c>
      <c r="ME8" s="1" t="s">
        <v>43</v>
      </c>
      <c r="MF8" s="1">
        <v>46</v>
      </c>
      <c r="MG8" s="1">
        <v>7</v>
      </c>
      <c r="MH8" s="1">
        <v>5.5E-2</v>
      </c>
      <c r="MI8" s="1">
        <f t="shared" si="495"/>
        <v>3.0000000000000027E-3</v>
      </c>
      <c r="MJ8" s="1">
        <f t="shared" si="496"/>
        <v>-0.64067796610169481</v>
      </c>
      <c r="MK8" s="1">
        <f t="shared" si="61"/>
        <v>-9.6101694915254224E-4</v>
      </c>
      <c r="ML8" s="1">
        <f t="shared" si="62"/>
        <v>-7.3462695915098362</v>
      </c>
      <c r="MM8" s="1"/>
      <c r="MN8" s="1"/>
      <c r="MO8" s="1" t="s">
        <v>11</v>
      </c>
      <c r="MP8" s="1" t="s">
        <v>44</v>
      </c>
      <c r="MQ8" s="1">
        <v>52</v>
      </c>
      <c r="MR8" s="1">
        <v>7</v>
      </c>
      <c r="MS8" s="1">
        <v>5.6000000000000001E-2</v>
      </c>
      <c r="MT8" s="1">
        <f t="shared" si="497"/>
        <v>-6.9999999999999993E-3</v>
      </c>
      <c r="MU8" s="1">
        <f t="shared" si="498"/>
        <v>-0.77441077441077433</v>
      </c>
      <c r="MV8" s="1">
        <f t="shared" si="63"/>
        <v>-1.1616161616161615E-3</v>
      </c>
      <c r="MW8" s="1">
        <f t="shared" si="64"/>
        <v>-8.8797034148173513</v>
      </c>
      <c r="MX8" s="1"/>
      <c r="MY8" s="1"/>
      <c r="MZ8" s="1" t="s">
        <v>11</v>
      </c>
      <c r="NA8" s="1" t="s">
        <v>45</v>
      </c>
      <c r="NB8" s="1">
        <v>53</v>
      </c>
      <c r="NC8" s="1">
        <v>7</v>
      </c>
      <c r="ND8" s="1">
        <v>7.0000000000000007E-2</v>
      </c>
      <c r="NE8" s="1">
        <f t="shared" si="499"/>
        <v>-2.2999999999999993E-2</v>
      </c>
      <c r="NF8" s="1">
        <f t="shared" si="500"/>
        <v>-1.4695945945945945</v>
      </c>
      <c r="NG8" s="1">
        <f t="shared" si="65"/>
        <v>-2.2043918918918919E-3</v>
      </c>
      <c r="NH8" s="1">
        <f t="shared" si="66"/>
        <v>-16.850958911241595</v>
      </c>
      <c r="NI8" s="1"/>
      <c r="NJ8" s="1"/>
      <c r="NK8" s="1" t="s">
        <v>11</v>
      </c>
      <c r="NL8" s="1" t="s">
        <v>46</v>
      </c>
      <c r="NM8" s="1">
        <v>56</v>
      </c>
      <c r="NN8" s="1">
        <v>7</v>
      </c>
      <c r="NO8" s="1">
        <v>6.4000000000000001E-2</v>
      </c>
      <c r="NP8" s="1">
        <f t="shared" si="501"/>
        <v>-2.7999999999999997E-2</v>
      </c>
      <c r="NQ8" s="1">
        <f t="shared" si="502"/>
        <v>-1.5898305084745763</v>
      </c>
      <c r="NR8" s="1">
        <f t="shared" si="67"/>
        <v>-2.3847457627118643E-3</v>
      </c>
      <c r="NS8" s="1">
        <f t="shared" si="68"/>
        <v>-18.229631949302188</v>
      </c>
      <c r="NT8" s="1"/>
      <c r="NU8" s="1"/>
      <c r="NV8" s="1" t="s">
        <v>11</v>
      </c>
      <c r="NW8" s="1" t="s">
        <v>47</v>
      </c>
      <c r="NX8" s="1">
        <v>57</v>
      </c>
      <c r="NY8" s="1">
        <v>7</v>
      </c>
      <c r="NZ8" s="1">
        <v>-2E-3</v>
      </c>
      <c r="OA8" s="1">
        <f t="shared" si="503"/>
        <v>0.01</v>
      </c>
      <c r="OB8" s="1">
        <f t="shared" si="504"/>
        <v>1.0514469453376205</v>
      </c>
      <c r="OC8" s="1">
        <f t="shared" si="69"/>
        <v>1.5771704180064308E-3</v>
      </c>
      <c r="OD8" s="1">
        <f t="shared" si="70"/>
        <v>12.056310861787312</v>
      </c>
      <c r="OE8" s="1"/>
      <c r="OF8" s="1"/>
      <c r="OG8" s="1" t="s">
        <v>11</v>
      </c>
      <c r="OH8" s="1" t="s">
        <v>48</v>
      </c>
      <c r="OI8" s="1">
        <v>58</v>
      </c>
      <c r="OJ8" s="1">
        <v>7</v>
      </c>
      <c r="OK8" s="1">
        <v>-6.0000000000000001E-3</v>
      </c>
      <c r="OL8" s="1">
        <f t="shared" si="505"/>
        <v>6.0000000000000001E-3</v>
      </c>
      <c r="OM8" s="1">
        <f t="shared" si="506"/>
        <v>0.91935483870967738</v>
      </c>
      <c r="ON8" s="1">
        <f t="shared" si="71"/>
        <v>1.379032258064516E-3</v>
      </c>
      <c r="OO8" s="1">
        <f t="shared" si="72"/>
        <v>10.54168997962433</v>
      </c>
      <c r="OP8" s="1"/>
      <c r="OQ8" s="1"/>
      <c r="OR8" s="1" t="s">
        <v>11</v>
      </c>
      <c r="OS8" s="1" t="s">
        <v>49</v>
      </c>
      <c r="OT8" s="1">
        <v>59</v>
      </c>
      <c r="OU8" s="1">
        <v>7</v>
      </c>
      <c r="OV8" s="1">
        <v>-4.0000000000000001E-3</v>
      </c>
      <c r="OW8" s="1">
        <f t="shared" si="507"/>
        <v>8.0000000000000002E-3</v>
      </c>
      <c r="OX8" s="1">
        <f t="shared" si="508"/>
        <v>1.0548387096774194</v>
      </c>
      <c r="OY8" s="1">
        <f t="shared" si="73"/>
        <v>1.5822580645161292E-3</v>
      </c>
      <c r="OZ8" s="1">
        <f t="shared" si="74"/>
        <v>12.095202187147917</v>
      </c>
      <c r="PA8" s="1"/>
      <c r="PB8" s="1"/>
      <c r="PC8" s="1" t="s">
        <v>11</v>
      </c>
      <c r="PD8" s="1" t="s">
        <v>50</v>
      </c>
      <c r="PE8" s="1">
        <v>60</v>
      </c>
      <c r="PF8" s="1">
        <v>7</v>
      </c>
      <c r="PG8" s="1">
        <v>-3.0000000000000001E-3</v>
      </c>
      <c r="PH8" s="1">
        <f t="shared" si="509"/>
        <v>9.0000000000000011E-3</v>
      </c>
      <c r="PI8" s="1">
        <f t="shared" si="510"/>
        <v>1.1322580645161293</v>
      </c>
      <c r="PJ8" s="1">
        <f t="shared" si="75"/>
        <v>1.6983870967741941E-3</v>
      </c>
      <c r="PK8" s="1">
        <f t="shared" si="76"/>
        <v>12.98292344858997</v>
      </c>
      <c r="PL8" s="1"/>
      <c r="PM8" s="1"/>
      <c r="PN8" s="1" t="s">
        <v>11</v>
      </c>
      <c r="PO8" s="1" t="s">
        <v>51</v>
      </c>
      <c r="PP8" s="1">
        <v>63</v>
      </c>
      <c r="PQ8" s="1">
        <v>7</v>
      </c>
      <c r="PR8" s="1">
        <v>1E-3</v>
      </c>
      <c r="PS8" s="1">
        <f t="shared" si="511"/>
        <v>1.4999999999999999E-2</v>
      </c>
      <c r="PT8" s="1">
        <f t="shared" si="512"/>
        <v>1.3365695792880259</v>
      </c>
      <c r="PU8" s="1">
        <f t="shared" si="77"/>
        <v>2.0048543689320389E-3</v>
      </c>
      <c r="PV8" s="1">
        <f t="shared" si="78"/>
        <v>15.325640925354035</v>
      </c>
      <c r="PW8" s="1"/>
      <c r="PX8" s="1"/>
      <c r="PY8" s="1" t="s">
        <v>11</v>
      </c>
      <c r="PZ8" s="1" t="s">
        <v>52</v>
      </c>
      <c r="QA8" s="1">
        <v>64</v>
      </c>
      <c r="QB8" s="1">
        <v>7</v>
      </c>
      <c r="QC8" s="1">
        <v>1E-3</v>
      </c>
      <c r="QD8" s="1">
        <f t="shared" si="513"/>
        <v>2E-3</v>
      </c>
      <c r="QE8" s="1">
        <f t="shared" si="514"/>
        <v>0.89354838709677431</v>
      </c>
      <c r="QF8" s="1">
        <f t="shared" si="79"/>
        <v>1.3403225806451614E-3</v>
      </c>
      <c r="QG8" s="1">
        <f t="shared" si="80"/>
        <v>10.245782892476981</v>
      </c>
      <c r="QH8" s="1"/>
      <c r="QI8" s="1"/>
      <c r="QJ8" s="1" t="s">
        <v>11</v>
      </c>
      <c r="QK8" s="1" t="s">
        <v>53</v>
      </c>
      <c r="QL8" s="1">
        <v>65</v>
      </c>
      <c r="QM8" s="1">
        <v>7</v>
      </c>
      <c r="QN8" s="1">
        <v>1E-3</v>
      </c>
      <c r="QO8" s="1">
        <f t="shared" si="515"/>
        <v>3.0000000000000001E-3</v>
      </c>
      <c r="QP8" s="1">
        <f t="shared" si="516"/>
        <v>0.91585760517799353</v>
      </c>
      <c r="QQ8" s="1">
        <f t="shared" si="81"/>
        <v>1.3737864077669904E-3</v>
      </c>
      <c r="QR8" s="1">
        <f t="shared" si="82"/>
        <v>10.501589302361241</v>
      </c>
      <c r="QS8" s="1"/>
      <c r="QT8" s="1"/>
      <c r="QU8" s="1" t="s">
        <v>11</v>
      </c>
      <c r="QV8" s="1" t="s">
        <v>54</v>
      </c>
      <c r="QW8" s="1">
        <v>66</v>
      </c>
      <c r="QX8" s="1">
        <v>7</v>
      </c>
      <c r="QY8" s="1">
        <v>7.0000000000000001E-3</v>
      </c>
      <c r="QZ8" s="1">
        <f t="shared" si="517"/>
        <v>6.0000000000000001E-3</v>
      </c>
      <c r="RA8" s="1">
        <f t="shared" si="518"/>
        <v>1.0929487179487178</v>
      </c>
      <c r="RB8" s="1">
        <f t="shared" si="83"/>
        <v>1.6394230769230767E-3</v>
      </c>
      <c r="RC8" s="1">
        <f t="shared" si="84"/>
        <v>12.532186771773368</v>
      </c>
      <c r="RD8" s="1"/>
      <c r="RE8" s="1"/>
      <c r="RF8" s="1" t="s">
        <v>11</v>
      </c>
      <c r="RG8" s="1" t="s">
        <v>55</v>
      </c>
      <c r="RH8" s="1">
        <v>67</v>
      </c>
      <c r="RI8" s="1">
        <v>7</v>
      </c>
      <c r="RJ8" s="1">
        <v>1.2999999999999999E-2</v>
      </c>
      <c r="RK8" s="1">
        <f t="shared" si="519"/>
        <v>1.3999999999999999E-2</v>
      </c>
      <c r="RL8" s="1">
        <f t="shared" si="520"/>
        <v>1.3333333333333333</v>
      </c>
      <c r="RM8" s="1">
        <f t="shared" si="85"/>
        <v>2E-3</v>
      </c>
      <c r="RN8" s="1">
        <f t="shared" si="86"/>
        <v>15.288532835946398</v>
      </c>
      <c r="RO8" s="1"/>
      <c r="RP8" s="1"/>
      <c r="RQ8" s="1" t="s">
        <v>11</v>
      </c>
      <c r="RR8" s="1" t="s">
        <v>56</v>
      </c>
      <c r="RS8" s="1">
        <v>70</v>
      </c>
      <c r="RT8" s="1">
        <v>7</v>
      </c>
      <c r="RU8" s="1">
        <v>1.0999999999999999E-2</v>
      </c>
      <c r="RV8" s="1">
        <f t="shared" si="521"/>
        <v>4.9999999999999992E-3</v>
      </c>
      <c r="RW8" s="1">
        <f t="shared" si="522"/>
        <v>1.016025641025641</v>
      </c>
      <c r="RX8" s="1">
        <f t="shared" si="87"/>
        <v>1.5240384615384614E-3</v>
      </c>
      <c r="RY8" s="1">
        <f t="shared" si="88"/>
        <v>11.650156031238</v>
      </c>
      <c r="RZ8" s="1"/>
      <c r="SA8" s="1"/>
      <c r="SB8" s="2" t="s">
        <v>11</v>
      </c>
      <c r="SC8" s="1" t="s">
        <v>57</v>
      </c>
      <c r="SD8" s="1">
        <v>71</v>
      </c>
      <c r="SE8" s="2">
        <v>7</v>
      </c>
      <c r="SF8" s="1">
        <v>7.0000000000000001E-3</v>
      </c>
      <c r="SG8" s="1">
        <f t="shared" si="523"/>
        <v>3.0000000000000001E-3</v>
      </c>
      <c r="SH8" s="1">
        <f t="shared" si="524"/>
        <v>0.8561643835616437</v>
      </c>
      <c r="SI8" s="1">
        <f t="shared" si="89"/>
        <v>1.2842465753424657E-3</v>
      </c>
      <c r="SJ8" s="1">
        <f t="shared" si="90"/>
        <v>9.8171229682874976</v>
      </c>
      <c r="SK8" s="1"/>
      <c r="SL8" s="1"/>
      <c r="SM8" s="2" t="s">
        <v>11</v>
      </c>
      <c r="SN8" s="1" t="s">
        <v>58</v>
      </c>
      <c r="SO8" s="1">
        <v>72</v>
      </c>
      <c r="SP8" s="2">
        <v>7</v>
      </c>
      <c r="SQ8" s="1">
        <v>1.7999999999999999E-2</v>
      </c>
      <c r="SR8" s="1">
        <f t="shared" si="525"/>
        <v>1.1999999999999999E-2</v>
      </c>
      <c r="SS8" s="1">
        <f t="shared" si="526"/>
        <v>1.0893470790378006</v>
      </c>
      <c r="ST8" s="1">
        <f t="shared" si="91"/>
        <v>1.634020618556701E-3</v>
      </c>
      <c r="SU8" s="1">
        <f t="shared" si="92"/>
        <v>12.490888940708784</v>
      </c>
      <c r="SV8" s="1"/>
      <c r="SW8" s="1"/>
      <c r="SX8" s="2" t="s">
        <v>11</v>
      </c>
      <c r="SY8" s="1" t="s">
        <v>59</v>
      </c>
      <c r="SZ8" s="1">
        <v>73</v>
      </c>
      <c r="TA8" s="2">
        <v>7</v>
      </c>
      <c r="TB8" s="1">
        <v>1.9E-2</v>
      </c>
      <c r="TC8" s="1">
        <f t="shared" si="527"/>
        <v>1.2999999999999999E-2</v>
      </c>
      <c r="TD8" s="1">
        <f t="shared" si="528"/>
        <v>1.0620689655172413</v>
      </c>
      <c r="TE8" s="1">
        <f t="shared" si="93"/>
        <v>1.593103448275862E-3</v>
      </c>
      <c r="TF8" s="1">
        <f t="shared" si="94"/>
        <v>12.178107190012474</v>
      </c>
      <c r="TG8" s="1"/>
      <c r="TH8" s="1"/>
      <c r="TI8" s="2" t="s">
        <v>11</v>
      </c>
      <c r="TJ8" s="1" t="s">
        <v>60</v>
      </c>
      <c r="TK8" s="1">
        <v>74</v>
      </c>
      <c r="TL8" s="2">
        <v>7</v>
      </c>
      <c r="TM8" s="1">
        <v>2.3E-2</v>
      </c>
      <c r="TN8" s="1">
        <f t="shared" si="529"/>
        <v>1.7000000000000001E-2</v>
      </c>
      <c r="TO8" s="1">
        <f t="shared" si="530"/>
        <v>1.202749140893471</v>
      </c>
      <c r="TP8" s="1">
        <f t="shared" si="95"/>
        <v>1.8041237113402065E-3</v>
      </c>
      <c r="TQ8" s="1">
        <f t="shared" si="96"/>
        <v>13.791202300467114</v>
      </c>
      <c r="TR8" s="1"/>
      <c r="TS8" s="1"/>
      <c r="TT8" s="2" t="s">
        <v>11</v>
      </c>
      <c r="TU8" s="1" t="s">
        <v>61</v>
      </c>
      <c r="TV8" s="1">
        <v>77</v>
      </c>
      <c r="TW8" s="2">
        <v>7</v>
      </c>
      <c r="TX8" s="1">
        <v>2.1999999999999999E-2</v>
      </c>
      <c r="TY8" s="1">
        <f t="shared" si="531"/>
        <v>1.2999999999999999E-2</v>
      </c>
      <c r="TZ8" s="1">
        <f t="shared" si="532"/>
        <v>1.0378006872852232</v>
      </c>
      <c r="UA8" s="1">
        <f t="shared" si="97"/>
        <v>1.5567010309278349E-3</v>
      </c>
      <c r="UB8" s="1">
        <f t="shared" si="98"/>
        <v>11.899837413545907</v>
      </c>
      <c r="UC8" s="1"/>
      <c r="UD8" s="1"/>
      <c r="UE8" s="2" t="s">
        <v>11</v>
      </c>
      <c r="UF8" s="1" t="s">
        <v>62</v>
      </c>
      <c r="UG8" s="1">
        <v>78</v>
      </c>
      <c r="UH8" s="2">
        <v>7</v>
      </c>
      <c r="UI8" s="1">
        <v>2.3E-2</v>
      </c>
      <c r="UJ8" s="1">
        <f t="shared" si="99"/>
        <v>1.4999999999999999E-2</v>
      </c>
      <c r="UK8" s="1">
        <f t="shared" si="533"/>
        <v>0.68166089965397925</v>
      </c>
      <c r="UL8" s="1">
        <f t="shared" si="100"/>
        <v>1.0224913494809688E-3</v>
      </c>
      <c r="UM8" s="1">
        <f t="shared" si="101"/>
        <v>7.8161962855054679</v>
      </c>
      <c r="UN8" s="1"/>
      <c r="UO8" s="1"/>
      <c r="UP8" s="2" t="s">
        <v>11</v>
      </c>
      <c r="UQ8" s="1" t="s">
        <v>63</v>
      </c>
      <c r="UR8" s="1">
        <v>79</v>
      </c>
      <c r="US8" s="2">
        <v>7</v>
      </c>
      <c r="UT8" s="1">
        <v>2.4E-2</v>
      </c>
      <c r="UU8" s="1">
        <f t="shared" si="534"/>
        <v>1.5000000000000001E-2</v>
      </c>
      <c r="UV8" s="1">
        <f t="shared" si="535"/>
        <v>1.0896551724137931</v>
      </c>
      <c r="UW8" s="1">
        <f t="shared" si="102"/>
        <v>1.6344827586206895E-3</v>
      </c>
      <c r="UX8" s="1">
        <f t="shared" si="103"/>
        <v>12.494421662480331</v>
      </c>
      <c r="UY8" s="1"/>
      <c r="UZ8" s="1"/>
      <c r="VA8" s="2" t="s">
        <v>11</v>
      </c>
      <c r="VB8" s="1" t="s">
        <v>64</v>
      </c>
      <c r="VC8" s="1">
        <v>80</v>
      </c>
      <c r="VD8" s="2">
        <v>7</v>
      </c>
      <c r="VE8" s="1">
        <v>2.3E-2</v>
      </c>
      <c r="VF8" s="1">
        <f t="shared" si="104"/>
        <v>1.2999999999999999E-2</v>
      </c>
      <c r="VG8" s="1">
        <f t="shared" si="536"/>
        <v>0.99310344827586194</v>
      </c>
      <c r="VH8" s="1">
        <f t="shared" si="105"/>
        <v>1.489655172413793E-3</v>
      </c>
      <c r="VI8" s="1">
        <f t="shared" si="106"/>
        <v>11.387321008842834</v>
      </c>
      <c r="VJ8" s="1"/>
      <c r="VK8" s="1"/>
      <c r="VL8" s="2" t="s">
        <v>11</v>
      </c>
      <c r="VM8" s="1" t="s">
        <v>65</v>
      </c>
      <c r="VN8" s="1">
        <v>84</v>
      </c>
      <c r="VO8" s="2">
        <v>7</v>
      </c>
      <c r="VP8" s="1">
        <v>3.5999999999999997E-2</v>
      </c>
      <c r="VQ8" s="1">
        <f t="shared" si="537"/>
        <v>2.3999999999999997E-2</v>
      </c>
      <c r="VR8" s="1">
        <f t="shared" si="538"/>
        <v>1.395189003436426</v>
      </c>
      <c r="VS8" s="1">
        <f t="shared" si="107"/>
        <v>2.092783505154639E-3</v>
      </c>
      <c r="VT8" s="1">
        <f t="shared" si="108"/>
        <v>15.997794668541848</v>
      </c>
      <c r="VU8" s="1"/>
      <c r="VV8" s="1"/>
      <c r="VW8" s="2" t="s">
        <v>11</v>
      </c>
      <c r="VX8" s="1" t="s">
        <v>66</v>
      </c>
      <c r="VY8" s="1">
        <v>85</v>
      </c>
      <c r="VZ8" s="2">
        <v>7</v>
      </c>
      <c r="WA8" s="1">
        <v>0.01</v>
      </c>
      <c r="WB8" s="1">
        <f t="shared" si="539"/>
        <v>5.0000000000000001E-3</v>
      </c>
      <c r="WC8" s="1">
        <f t="shared" si="540"/>
        <v>0.40766550522648087</v>
      </c>
      <c r="WD8" s="1">
        <f t="shared" si="109"/>
        <v>6.1149825783972129E-4</v>
      </c>
      <c r="WE8" s="1">
        <f t="shared" si="110"/>
        <v>4.6744555970532975</v>
      </c>
      <c r="WF8" s="1"/>
      <c r="WG8" s="1"/>
      <c r="WH8" s="2" t="s">
        <v>11</v>
      </c>
      <c r="WI8" s="1" t="s">
        <v>67</v>
      </c>
      <c r="WJ8" s="1">
        <v>86</v>
      </c>
      <c r="WK8" s="2">
        <v>7</v>
      </c>
      <c r="WL8" s="1">
        <v>1.7000000000000001E-2</v>
      </c>
      <c r="WM8" s="1">
        <f t="shared" si="541"/>
        <v>9.0000000000000011E-3</v>
      </c>
      <c r="WN8" s="1">
        <f t="shared" si="542"/>
        <v>0.46875000000000006</v>
      </c>
      <c r="WO8" s="1">
        <f t="shared" si="111"/>
        <v>7.0312500000000008E-4</v>
      </c>
      <c r="WP8" s="1">
        <f t="shared" si="112"/>
        <v>5.3748748251374066</v>
      </c>
      <c r="WQ8" s="1"/>
      <c r="WR8" s="1"/>
      <c r="WS8" s="2" t="s">
        <v>11</v>
      </c>
      <c r="WT8" s="1" t="s">
        <v>68</v>
      </c>
      <c r="WU8" s="1">
        <v>87</v>
      </c>
      <c r="WV8" s="2">
        <v>7</v>
      </c>
      <c r="WW8" s="1">
        <v>1.4E-2</v>
      </c>
      <c r="WX8" s="1">
        <f t="shared" si="543"/>
        <v>7.0000000000000001E-3</v>
      </c>
      <c r="WY8" s="1">
        <f t="shared" si="544"/>
        <v>0.38327526132404177</v>
      </c>
      <c r="WZ8" s="1">
        <f t="shared" si="113"/>
        <v>5.7491289198606272E-4</v>
      </c>
      <c r="XA8" s="1">
        <f t="shared" si="114"/>
        <v>4.3947873134689122</v>
      </c>
      <c r="XB8" s="1"/>
      <c r="XC8" s="1"/>
      <c r="XD8" s="2" t="s">
        <v>11</v>
      </c>
      <c r="XE8" s="1" t="s">
        <v>69</v>
      </c>
      <c r="XF8" s="1">
        <v>88</v>
      </c>
      <c r="XG8" s="2">
        <v>7</v>
      </c>
      <c r="XH8" s="1">
        <v>1.9E-2</v>
      </c>
      <c r="XI8" s="1">
        <f t="shared" si="545"/>
        <v>0.01</v>
      </c>
      <c r="XJ8" s="1">
        <f t="shared" si="546"/>
        <v>0.46527777777777779</v>
      </c>
      <c r="XK8" s="1">
        <f t="shared" si="115"/>
        <v>6.9791666666666667E-4</v>
      </c>
      <c r="XL8" s="1">
        <f t="shared" si="116"/>
        <v>5.335060937543795</v>
      </c>
      <c r="XM8" s="1"/>
      <c r="XN8" s="1"/>
      <c r="XO8" s="2" t="s">
        <v>11</v>
      </c>
      <c r="XP8" s="1" t="s">
        <v>70</v>
      </c>
      <c r="XQ8" s="1">
        <v>91</v>
      </c>
      <c r="XR8" s="2">
        <v>7</v>
      </c>
      <c r="XS8" s="1">
        <v>2.1000000000000001E-2</v>
      </c>
      <c r="XT8" s="1">
        <f t="shared" si="547"/>
        <v>1.0000000000000002E-2</v>
      </c>
      <c r="XU8" s="1">
        <f t="shared" si="548"/>
        <v>0.46712802768166095</v>
      </c>
      <c r="XV8" s="1">
        <f t="shared" si="117"/>
        <v>7.0069204152249144E-4</v>
      </c>
      <c r="XW8" s="1">
        <f t="shared" si="118"/>
        <v>5.3562766423514638</v>
      </c>
      <c r="XX8" s="1"/>
      <c r="XY8" s="1"/>
      <c r="XZ8" s="2" t="s">
        <v>11</v>
      </c>
      <c r="YA8" s="1" t="s">
        <v>71</v>
      </c>
      <c r="YB8" s="1">
        <v>92</v>
      </c>
      <c r="YC8" s="2">
        <v>7</v>
      </c>
      <c r="YD8" s="1">
        <v>2.1999999999999999E-2</v>
      </c>
      <c r="YE8" s="1">
        <f t="shared" si="549"/>
        <v>1.0999999999999999E-2</v>
      </c>
      <c r="YF8" s="1">
        <f t="shared" si="550"/>
        <v>0.63230240549828176</v>
      </c>
      <c r="YG8" s="1">
        <f t="shared" si="119"/>
        <v>9.4845360824742262E-4</v>
      </c>
      <c r="YH8" s="1">
        <f t="shared" si="120"/>
        <v>7.2502320665312814</v>
      </c>
      <c r="YI8" s="1"/>
      <c r="YJ8" s="1"/>
      <c r="YK8" s="2" t="s">
        <v>11</v>
      </c>
      <c r="YL8" s="1" t="s">
        <v>72</v>
      </c>
      <c r="YM8" s="1">
        <v>93</v>
      </c>
      <c r="YN8" s="2">
        <v>7</v>
      </c>
      <c r="YO8" s="1">
        <v>2.3E-2</v>
      </c>
      <c r="YP8" s="1">
        <f t="shared" si="551"/>
        <v>1.2E-2</v>
      </c>
      <c r="YQ8" s="1">
        <f t="shared" si="552"/>
        <v>0.64163822525597269</v>
      </c>
      <c r="YR8" s="1">
        <f t="shared" si="121"/>
        <v>9.624573378839591E-4</v>
      </c>
      <c r="YS8" s="1">
        <f t="shared" si="122"/>
        <v>7.3572803067182324</v>
      </c>
      <c r="YT8" s="1"/>
      <c r="YU8" s="1"/>
      <c r="YV8" s="2" t="s">
        <v>11</v>
      </c>
      <c r="YW8" s="1" t="s">
        <v>73</v>
      </c>
      <c r="YX8" s="1">
        <v>94</v>
      </c>
      <c r="YY8" s="2">
        <v>7</v>
      </c>
      <c r="YZ8" s="1">
        <v>2.5999999999999999E-2</v>
      </c>
      <c r="ZA8" s="1">
        <f t="shared" si="553"/>
        <v>1.2999999999999999E-2</v>
      </c>
      <c r="ZB8" s="1">
        <f t="shared" si="554"/>
        <v>0.6394557823129251</v>
      </c>
      <c r="ZC8" s="1">
        <f t="shared" si="123"/>
        <v>9.5918367346938763E-4</v>
      </c>
      <c r="ZD8" s="1">
        <f t="shared" si="124"/>
        <v>7.3322555437702102</v>
      </c>
      <c r="ZE8" s="1"/>
      <c r="ZF8" s="1"/>
      <c r="ZG8" s="2" t="s">
        <v>11</v>
      </c>
      <c r="ZH8" s="1" t="s">
        <v>74</v>
      </c>
      <c r="ZI8" s="1">
        <v>95</v>
      </c>
      <c r="ZJ8" s="2">
        <v>7</v>
      </c>
      <c r="ZK8" s="1">
        <v>2.7E-2</v>
      </c>
      <c r="ZL8" s="1">
        <f t="shared" si="555"/>
        <v>1.4E-2</v>
      </c>
      <c r="ZM8" s="1">
        <f t="shared" si="556"/>
        <v>0.69387755102040827</v>
      </c>
      <c r="ZN8" s="1">
        <f t="shared" si="125"/>
        <v>1.0408163265306124E-3</v>
      </c>
      <c r="ZO8" s="1">
        <f t="shared" si="126"/>
        <v>7.9562772921761882</v>
      </c>
      <c r="ZP8" s="1"/>
      <c r="ZQ8" s="1"/>
      <c r="ZR8" s="2" t="s">
        <v>11</v>
      </c>
      <c r="ZS8" s="1" t="s">
        <v>75</v>
      </c>
      <c r="ZT8" s="1">
        <v>99</v>
      </c>
      <c r="ZU8" s="2">
        <v>7</v>
      </c>
      <c r="ZV8" s="1">
        <v>5.5E-2</v>
      </c>
      <c r="ZW8" s="1">
        <f t="shared" si="557"/>
        <v>0.04</v>
      </c>
      <c r="ZX8" s="1">
        <f t="shared" si="558"/>
        <v>1.4383561643835616</v>
      </c>
      <c r="ZY8" s="1">
        <f t="shared" si="127"/>
        <v>2.1575342465753426E-3</v>
      </c>
      <c r="ZZ8" s="1">
        <f t="shared" si="128"/>
        <v>16.492766586723</v>
      </c>
      <c r="AAA8" s="1"/>
      <c r="AAB8" s="1"/>
      <c r="AAC8" s="2" t="s">
        <v>11</v>
      </c>
      <c r="AAD8" s="1" t="s">
        <v>76</v>
      </c>
      <c r="AAE8" s="1">
        <v>100</v>
      </c>
      <c r="AAF8" s="2">
        <v>7</v>
      </c>
      <c r="AAG8" s="1">
        <v>8.9999999999999993E-3</v>
      </c>
      <c r="AAH8" s="1">
        <f t="shared" si="559"/>
        <v>6.9999999999999993E-3</v>
      </c>
      <c r="AAI8" s="1">
        <f t="shared" si="560"/>
        <v>1.1413793103448278</v>
      </c>
      <c r="AAJ8" s="1">
        <f t="shared" si="129"/>
        <v>1.7120689655172416E-3</v>
      </c>
      <c r="AAK8" s="1">
        <f t="shared" si="130"/>
        <v>13.087511298357565</v>
      </c>
      <c r="AAL8" s="1"/>
      <c r="AAM8" s="1"/>
      <c r="AAN8" s="2" t="s">
        <v>11</v>
      </c>
      <c r="AAO8" s="1" t="s">
        <v>77</v>
      </c>
      <c r="AAP8" s="1">
        <v>101</v>
      </c>
      <c r="AAQ8" s="2">
        <v>7</v>
      </c>
      <c r="AAR8" s="1">
        <v>1.2999999999999999E-2</v>
      </c>
      <c r="AAS8" s="1">
        <f t="shared" si="561"/>
        <v>5.9999999999999993E-3</v>
      </c>
      <c r="AAT8" s="1">
        <f t="shared" si="562"/>
        <v>0.90657439446366783</v>
      </c>
      <c r="AAU8" s="1">
        <f t="shared" si="131"/>
        <v>1.3598615916955018E-3</v>
      </c>
      <c r="AAV8" s="1">
        <f t="shared" si="132"/>
        <v>10.395144298489507</v>
      </c>
      <c r="AAW8" s="1"/>
      <c r="AAX8" s="1"/>
      <c r="AAY8" s="2" t="s">
        <v>11</v>
      </c>
      <c r="AAZ8" s="1" t="s">
        <v>78</v>
      </c>
      <c r="ABA8" s="1">
        <v>102</v>
      </c>
      <c r="ABB8" s="2">
        <v>7</v>
      </c>
      <c r="ABC8" s="1">
        <v>1.2E-2</v>
      </c>
      <c r="ABD8" s="1">
        <f t="shared" si="563"/>
        <v>5.0000000000000001E-3</v>
      </c>
      <c r="ABE8" s="1">
        <f t="shared" si="564"/>
        <v>0.92413793103448272</v>
      </c>
      <c r="ABF8" s="1">
        <f t="shared" si="133"/>
        <v>1.3862068965517242E-3</v>
      </c>
      <c r="ABG8" s="1">
        <f t="shared" si="134"/>
        <v>10.596534827673194</v>
      </c>
      <c r="ABH8" s="1"/>
      <c r="ABI8" s="1"/>
      <c r="ABJ8" s="2" t="s">
        <v>11</v>
      </c>
      <c r="ABK8" s="1" t="s">
        <v>79</v>
      </c>
      <c r="ABL8" s="1">
        <v>112</v>
      </c>
      <c r="ABM8" s="2">
        <v>7</v>
      </c>
      <c r="ABN8" s="1">
        <v>1.7000000000000001E-2</v>
      </c>
      <c r="ABO8" s="1">
        <f t="shared" si="565"/>
        <v>0</v>
      </c>
      <c r="ABP8" s="1">
        <f t="shared" si="566"/>
        <v>0.85034013605442182</v>
      </c>
      <c r="ABQ8" s="1">
        <f t="shared" si="135"/>
        <v>1.2755102040816328E-3</v>
      </c>
      <c r="ABR8" s="1">
        <f t="shared" si="136"/>
        <v>9.7503398188433668</v>
      </c>
      <c r="ABS8" s="1"/>
      <c r="ABT8" s="1"/>
      <c r="ABU8" s="2" t="s">
        <v>11</v>
      </c>
      <c r="ABV8" s="1" t="s">
        <v>80</v>
      </c>
      <c r="ABW8" s="1">
        <v>113</v>
      </c>
      <c r="ABX8" s="2">
        <v>7</v>
      </c>
      <c r="ABY8" s="1">
        <v>1.7000000000000001E-2</v>
      </c>
      <c r="ABZ8" s="1">
        <f t="shared" si="567"/>
        <v>4.0000000000000018E-3</v>
      </c>
      <c r="ACA8" s="1">
        <f t="shared" si="568"/>
        <v>-0.19642857142857134</v>
      </c>
      <c r="ACB8" s="1">
        <f t="shared" si="137"/>
        <v>-2.9464285714285703E-4</v>
      </c>
      <c r="ACC8" s="1">
        <f t="shared" si="138"/>
        <v>-2.2523284981528167</v>
      </c>
      <c r="ACD8" s="1"/>
      <c r="ACE8" s="1"/>
      <c r="ACF8" s="2" t="s">
        <v>11</v>
      </c>
      <c r="ACG8" s="1" t="s">
        <v>81</v>
      </c>
      <c r="ACH8" s="1">
        <v>114</v>
      </c>
      <c r="ACI8" s="2">
        <v>7</v>
      </c>
      <c r="ACJ8" s="1">
        <v>1.7999999999999999E-2</v>
      </c>
      <c r="ACK8" s="1">
        <f t="shared" si="569"/>
        <v>3.9999999999999983E-3</v>
      </c>
      <c r="ACL8" s="1">
        <f t="shared" si="570"/>
        <v>-0.27598566308243733</v>
      </c>
      <c r="ACM8" s="1">
        <f t="shared" si="139"/>
        <v>-4.1397849462365601E-4</v>
      </c>
      <c r="ACN8" s="1">
        <f t="shared" si="140"/>
        <v>-3.164561904214712</v>
      </c>
      <c r="ACO8" s="1"/>
      <c r="ACP8" s="1"/>
      <c r="ACQ8" s="2" t="s">
        <v>11</v>
      </c>
      <c r="ACR8" s="1" t="s">
        <v>82</v>
      </c>
      <c r="ACS8" s="1">
        <v>115</v>
      </c>
      <c r="ACT8" s="2">
        <v>7</v>
      </c>
      <c r="ACU8" s="1">
        <v>0.02</v>
      </c>
      <c r="ACV8" s="1">
        <f t="shared" si="571"/>
        <v>6.0000000000000001E-3</v>
      </c>
      <c r="ACW8" s="1">
        <f t="shared" si="572"/>
        <v>-0.15302491103202848</v>
      </c>
      <c r="ACX8" s="1">
        <f t="shared" si="141"/>
        <v>-2.2953736654804271E-4</v>
      </c>
      <c r="ACY8" s="1">
        <f t="shared" si="142"/>
        <v>-1.7546447827732077</v>
      </c>
      <c r="ACZ8" s="1"/>
      <c r="ADA8" s="1"/>
      <c r="ADB8" s="2" t="s">
        <v>11</v>
      </c>
      <c r="ADC8" s="1" t="s">
        <v>83</v>
      </c>
      <c r="ADD8" s="1">
        <v>116</v>
      </c>
      <c r="ADE8" s="2">
        <v>7</v>
      </c>
      <c r="ADF8" s="1">
        <v>2.1999999999999999E-2</v>
      </c>
      <c r="ADG8" s="1">
        <f t="shared" si="573"/>
        <v>5.9999999999999984E-3</v>
      </c>
      <c r="ADH8" s="1">
        <f t="shared" si="574"/>
        <v>-0.15302491103202853</v>
      </c>
      <c r="ADI8" s="1">
        <f t="shared" si="143"/>
        <v>-2.2953736654804279E-4</v>
      </c>
      <c r="ADJ8" s="1">
        <f t="shared" si="144"/>
        <v>-1.7546447827732083</v>
      </c>
      <c r="ADK8" s="1"/>
      <c r="ADL8" s="1"/>
      <c r="ADM8" s="2" t="s">
        <v>11</v>
      </c>
      <c r="ADN8" s="1" t="s">
        <v>84</v>
      </c>
      <c r="ADO8" s="1">
        <v>119</v>
      </c>
      <c r="ADP8" s="2">
        <v>7</v>
      </c>
      <c r="ADQ8" s="1">
        <v>2.5999999999999999E-2</v>
      </c>
      <c r="ADR8" s="1">
        <f t="shared" si="575"/>
        <v>8.9999999999999976E-3</v>
      </c>
      <c r="ADS8" s="1">
        <f t="shared" si="576"/>
        <v>-0.58273381294964044</v>
      </c>
      <c r="ADT8" s="1">
        <f t="shared" si="145"/>
        <v>-8.741007194244607E-4</v>
      </c>
      <c r="ADU8" s="1">
        <f t="shared" si="146"/>
        <v>-6.6818587754226186</v>
      </c>
      <c r="ADV8" s="1"/>
      <c r="ADW8" s="1"/>
      <c r="ADX8" s="2" t="s">
        <v>11</v>
      </c>
      <c r="ADY8" s="1" t="s">
        <v>85</v>
      </c>
      <c r="ADZ8" s="1">
        <v>120</v>
      </c>
      <c r="AEA8" s="2">
        <v>7</v>
      </c>
      <c r="AEB8" s="1">
        <v>2.8000000000000001E-2</v>
      </c>
      <c r="AEC8" s="1">
        <f t="shared" si="577"/>
        <v>1.0999999999999999E-2</v>
      </c>
      <c r="AED8" s="1">
        <f t="shared" si="578"/>
        <v>-0.53956834532374098</v>
      </c>
      <c r="AEE8" s="1">
        <f t="shared" si="147"/>
        <v>-8.0935251798561149E-4</v>
      </c>
      <c r="AEF8" s="1">
        <f t="shared" si="148"/>
        <v>-6.1869062735394591</v>
      </c>
      <c r="AEG8" s="1"/>
      <c r="AEH8" s="1"/>
      <c r="AEI8" s="2" t="s">
        <v>11</v>
      </c>
      <c r="AEJ8" s="1" t="s">
        <v>86</v>
      </c>
      <c r="AEK8" s="1">
        <v>121</v>
      </c>
      <c r="AEL8" s="2">
        <v>7</v>
      </c>
      <c r="AEM8" s="1">
        <v>0.03</v>
      </c>
      <c r="AEN8" s="1">
        <f t="shared" si="579"/>
        <v>1.2E-2</v>
      </c>
      <c r="AEO8" s="1">
        <f t="shared" si="580"/>
        <v>-0.46402877697841721</v>
      </c>
      <c r="AEP8" s="1">
        <f t="shared" si="149"/>
        <v>-6.9604316546762585E-4</v>
      </c>
      <c r="AEQ8" s="1">
        <f t="shared" si="150"/>
        <v>-5.320739395243935</v>
      </c>
      <c r="AER8" s="1"/>
      <c r="AES8" s="1"/>
      <c r="AET8" s="2" t="s">
        <v>11</v>
      </c>
      <c r="AEU8" s="1" t="s">
        <v>87</v>
      </c>
      <c r="AEV8" s="1">
        <v>122</v>
      </c>
      <c r="AEW8" s="2">
        <v>7</v>
      </c>
      <c r="AEX8" s="1">
        <v>2.9000000000000001E-2</v>
      </c>
      <c r="AEY8" s="1">
        <f t="shared" si="581"/>
        <v>1.2E-2</v>
      </c>
      <c r="AEZ8" s="1">
        <f t="shared" si="582"/>
        <v>-0.51438848920863312</v>
      </c>
      <c r="AFA8" s="1">
        <f t="shared" si="151"/>
        <v>-7.7158273381294968E-4</v>
      </c>
      <c r="AFB8" s="1">
        <f t="shared" si="152"/>
        <v>-5.8981839807742853</v>
      </c>
      <c r="AFC8" s="1"/>
      <c r="AFD8" s="1"/>
      <c r="AFE8" s="2" t="s">
        <v>11</v>
      </c>
      <c r="AFF8" s="1" t="s">
        <v>88</v>
      </c>
      <c r="AFG8" s="1">
        <v>123</v>
      </c>
      <c r="AFH8" s="2">
        <v>7</v>
      </c>
      <c r="AFI8" s="1">
        <v>2.4E-2</v>
      </c>
      <c r="AFJ8" s="1">
        <f t="shared" si="583"/>
        <v>6.9999999999999993E-3</v>
      </c>
      <c r="AFK8" s="1">
        <f t="shared" si="584"/>
        <v>-0.69784172661870514</v>
      </c>
      <c r="AFL8" s="1">
        <f t="shared" si="153"/>
        <v>-1.0467625899280577E-3</v>
      </c>
      <c r="AFM8" s="1">
        <f t="shared" si="154"/>
        <v>-8.0017321137777024</v>
      </c>
      <c r="AFN8" s="1"/>
      <c r="AFO8" s="1"/>
      <c r="AFP8" s="2" t="s">
        <v>11</v>
      </c>
      <c r="AFQ8" s="1" t="s">
        <v>89</v>
      </c>
      <c r="AFR8" s="1">
        <v>126</v>
      </c>
      <c r="AFS8" s="2">
        <v>7</v>
      </c>
      <c r="AFT8" s="1">
        <v>2.4E-2</v>
      </c>
      <c r="AFU8" s="1">
        <f t="shared" si="585"/>
        <v>6.0000000000000019E-3</v>
      </c>
      <c r="AFV8" s="1">
        <f t="shared" si="586"/>
        <v>-0.54804270462633442</v>
      </c>
      <c r="AFW8" s="1">
        <f t="shared" si="155"/>
        <v>-8.2206405693950168E-4</v>
      </c>
      <c r="AFX8" s="1">
        <f t="shared" si="156"/>
        <v>-6.2840766638854406</v>
      </c>
      <c r="AFY8" s="1"/>
      <c r="AFZ8" s="1"/>
      <c r="AGA8" s="2" t="s">
        <v>11</v>
      </c>
      <c r="AGB8" s="1" t="s">
        <v>90</v>
      </c>
      <c r="AGC8" s="1">
        <v>127</v>
      </c>
      <c r="AGD8" s="2">
        <v>7</v>
      </c>
      <c r="AGE8" s="1">
        <v>1.7000000000000001E-2</v>
      </c>
      <c r="AGF8" s="1">
        <f t="shared" si="587"/>
        <v>2.0000000000000018E-3</v>
      </c>
      <c r="AGG8" s="1">
        <f t="shared" si="588"/>
        <v>0.30639730639730645</v>
      </c>
      <c r="AGH8" s="1">
        <f t="shared" si="157"/>
        <v>4.5959595959595969E-4</v>
      </c>
      <c r="AGI8" s="1">
        <f t="shared" si="158"/>
        <v>3.513273959775562</v>
      </c>
      <c r="AGJ8" s="1"/>
      <c r="AGK8" s="1"/>
      <c r="AGL8" s="2" t="s">
        <v>11</v>
      </c>
      <c r="AGM8" s="1" t="s">
        <v>91</v>
      </c>
      <c r="AGN8" s="1">
        <v>128</v>
      </c>
      <c r="AGO8" s="2">
        <v>7</v>
      </c>
      <c r="AGP8" s="1">
        <v>2.1999999999999999E-2</v>
      </c>
      <c r="AGQ8" s="1">
        <f t="shared" si="589"/>
        <v>6.9999999999999993E-3</v>
      </c>
      <c r="AGR8" s="1">
        <f t="shared" si="590"/>
        <v>0.51505016722408026</v>
      </c>
      <c r="AGS8" s="1">
        <f t="shared" si="159"/>
        <v>7.7257525083612038E-4</v>
      </c>
      <c r="AGT8" s="1">
        <f t="shared" si="160"/>
        <v>5.9057710453237755</v>
      </c>
      <c r="AGU8" s="1"/>
      <c r="AGV8" s="1"/>
      <c r="AGW8" s="2" t="s">
        <v>11</v>
      </c>
      <c r="AGX8" s="1" t="s">
        <v>92</v>
      </c>
      <c r="AGY8" s="1">
        <v>129</v>
      </c>
      <c r="AGZ8" s="2">
        <v>7</v>
      </c>
      <c r="AHA8" s="1">
        <v>2.5000000000000001E-2</v>
      </c>
      <c r="AHB8" s="1">
        <f t="shared" si="591"/>
        <v>1.1000000000000001E-2</v>
      </c>
      <c r="AHC8" s="1">
        <f t="shared" si="592"/>
        <v>0.74418604651162801</v>
      </c>
      <c r="AHD8" s="1">
        <f t="shared" si="161"/>
        <v>1.116279069767442E-3</v>
      </c>
      <c r="AHE8" s="1">
        <f t="shared" si="162"/>
        <v>8.533134606109618</v>
      </c>
      <c r="AHF8" s="1"/>
      <c r="AHG8" s="1"/>
      <c r="AHH8" s="2" t="s">
        <v>11</v>
      </c>
      <c r="AHI8" s="1" t="s">
        <v>93</v>
      </c>
      <c r="AHJ8" s="1">
        <v>130</v>
      </c>
      <c r="AHK8" s="2">
        <v>7</v>
      </c>
      <c r="AHL8" s="1">
        <v>0.02</v>
      </c>
      <c r="AHM8" s="1">
        <f t="shared" si="593"/>
        <v>6.0000000000000001E-3</v>
      </c>
      <c r="AHN8" s="1">
        <f t="shared" si="594"/>
        <v>0.56521739130434778</v>
      </c>
      <c r="AHO8" s="1">
        <f t="shared" si="163"/>
        <v>8.4782608695652172E-4</v>
      </c>
      <c r="AHP8" s="1">
        <f t="shared" si="164"/>
        <v>6.4810084848033638</v>
      </c>
      <c r="AHQ8" s="1"/>
      <c r="AHR8" s="1"/>
      <c r="AHS8" s="2" t="s">
        <v>11</v>
      </c>
      <c r="AHT8" s="1" t="s">
        <v>94</v>
      </c>
      <c r="AHU8" s="1">
        <v>133</v>
      </c>
      <c r="AHV8" s="2">
        <v>7</v>
      </c>
      <c r="AHW8" s="1">
        <v>2.7E-2</v>
      </c>
      <c r="AHX8" s="1">
        <f t="shared" si="595"/>
        <v>1.0999999999999999E-2</v>
      </c>
      <c r="AHY8" s="1">
        <f t="shared" si="596"/>
        <v>0.76079734219269113</v>
      </c>
      <c r="AHZ8" s="1">
        <f t="shared" si="165"/>
        <v>1.1411960132890367E-3</v>
      </c>
      <c r="AIA8" s="1">
        <f t="shared" si="166"/>
        <v>8.7236063607102796</v>
      </c>
      <c r="AIB8" s="1"/>
      <c r="AIC8" s="1"/>
      <c r="AID8" s="2" t="s">
        <v>11</v>
      </c>
      <c r="AIE8" s="1" t="s">
        <v>95</v>
      </c>
      <c r="AIF8" s="1">
        <v>134</v>
      </c>
      <c r="AIG8" s="2">
        <v>7</v>
      </c>
      <c r="AIH8" s="1">
        <v>3.5000000000000003E-2</v>
      </c>
      <c r="AII8" s="1">
        <f t="shared" si="597"/>
        <v>1.8000000000000002E-2</v>
      </c>
      <c r="AIJ8" s="1">
        <f t="shared" si="598"/>
        <v>0.98006644518272434</v>
      </c>
      <c r="AIK8" s="1">
        <f t="shared" si="167"/>
        <v>1.4700996677740866E-3</v>
      </c>
      <c r="AIL8" s="1">
        <f t="shared" si="168"/>
        <v>11.237833521439006</v>
      </c>
      <c r="AIM8" s="1"/>
      <c r="AIN8" s="1"/>
      <c r="AIO8" s="2" t="s">
        <v>11</v>
      </c>
      <c r="AIP8" s="1" t="s">
        <v>96</v>
      </c>
      <c r="AIQ8" s="1">
        <v>135</v>
      </c>
      <c r="AIR8" s="2">
        <v>7</v>
      </c>
      <c r="AIS8" s="1">
        <v>3.2000000000000001E-2</v>
      </c>
      <c r="AIT8" s="1">
        <f t="shared" si="599"/>
        <v>1.8000000000000002E-2</v>
      </c>
      <c r="AIU8" s="1">
        <f t="shared" si="600"/>
        <v>1.0298013245033113</v>
      </c>
      <c r="AIV8" s="1">
        <f t="shared" si="169"/>
        <v>1.5447019867549669E-3</v>
      </c>
      <c r="AIW8" s="1">
        <f t="shared" si="170"/>
        <v>11.808113523127474</v>
      </c>
      <c r="AIX8" s="1"/>
      <c r="AIY8" s="1"/>
      <c r="AIZ8" s="2" t="s">
        <v>11</v>
      </c>
      <c r="AJA8" s="1" t="s">
        <v>97</v>
      </c>
      <c r="AJB8" s="1">
        <v>136</v>
      </c>
      <c r="AJC8" s="2">
        <v>7</v>
      </c>
      <c r="AJD8" s="1">
        <v>3.7999999999999999E-2</v>
      </c>
      <c r="AJE8" s="1">
        <f t="shared" si="601"/>
        <v>2.1999999999999999E-2</v>
      </c>
      <c r="AJF8" s="1">
        <f t="shared" si="602"/>
        <v>1.1523178807947019</v>
      </c>
      <c r="AJG8" s="1">
        <f t="shared" si="171"/>
        <v>1.7284768211920528E-3</v>
      </c>
      <c r="AJH8" s="1">
        <f t="shared" si="172"/>
        <v>13.212937318483474</v>
      </c>
      <c r="AJI8" s="1"/>
      <c r="AJJ8" s="1"/>
      <c r="AJK8" s="2" t="s">
        <v>11</v>
      </c>
      <c r="AJL8" s="1" t="s">
        <v>98</v>
      </c>
      <c r="AJM8" s="1">
        <v>140</v>
      </c>
      <c r="AJN8" s="2">
        <v>7</v>
      </c>
      <c r="AJO8" s="1">
        <v>4.3999999999999997E-2</v>
      </c>
      <c r="AJP8" s="1">
        <f t="shared" si="603"/>
        <v>2.7999999999999997E-2</v>
      </c>
      <c r="AJQ8" s="1">
        <f t="shared" si="604"/>
        <v>1.4379084967320261</v>
      </c>
      <c r="AJR8" s="1">
        <f t="shared" si="173"/>
        <v>2.1568627450980391E-3</v>
      </c>
      <c r="AJS8" s="1">
        <f t="shared" si="174"/>
        <v>16.487633450530428</v>
      </c>
      <c r="AJT8" s="1"/>
      <c r="AJU8" s="1"/>
      <c r="AJV8" s="2" t="s">
        <v>11</v>
      </c>
      <c r="AJW8" s="1" t="s">
        <v>99</v>
      </c>
      <c r="AJX8" s="1">
        <v>141</v>
      </c>
      <c r="AJY8" s="2">
        <v>7</v>
      </c>
      <c r="AJZ8" s="1">
        <v>1.7999999999999999E-2</v>
      </c>
      <c r="AKA8" s="1">
        <f t="shared" si="605"/>
        <v>-2.0000000000000018E-3</v>
      </c>
      <c r="AKB8" s="1">
        <f t="shared" si="606"/>
        <v>7.4576271186440612E-2</v>
      </c>
      <c r="AKC8" s="1">
        <f t="shared" si="175"/>
        <v>1.1186440677966092E-4</v>
      </c>
      <c r="AKD8" s="1">
        <f t="shared" si="176"/>
        <v>0.8551213281122555</v>
      </c>
      <c r="AKE8" s="1"/>
      <c r="AKF8" s="1"/>
      <c r="AKG8" s="2" t="s">
        <v>11</v>
      </c>
      <c r="AKH8" s="1" t="s">
        <v>100</v>
      </c>
      <c r="AKI8" s="1">
        <v>143</v>
      </c>
      <c r="AKJ8" s="2">
        <v>7</v>
      </c>
      <c r="AKK8" s="1">
        <v>2.4E-2</v>
      </c>
      <c r="AKL8" s="1">
        <f t="shared" si="607"/>
        <v>2.0000000000000018E-3</v>
      </c>
      <c r="AKM8" s="1">
        <f t="shared" si="608"/>
        <v>0.20000000000000007</v>
      </c>
      <c r="AKN8" s="1">
        <f t="shared" si="177"/>
        <v>3.0000000000000008E-4</v>
      </c>
      <c r="AKO8" s="1">
        <f t="shared" si="178"/>
        <v>2.2932799253919605</v>
      </c>
      <c r="AKP8" s="1"/>
      <c r="AKQ8" s="1"/>
      <c r="AKR8" s="2" t="s">
        <v>11</v>
      </c>
      <c r="AKS8" s="1" t="s">
        <v>101</v>
      </c>
      <c r="AKT8" s="1">
        <v>144</v>
      </c>
      <c r="AKU8" s="2">
        <v>7</v>
      </c>
      <c r="AKV8" s="1">
        <v>2.1999999999999999E-2</v>
      </c>
      <c r="AKW8" s="1">
        <f t="shared" si="609"/>
        <v>-1.0000000000000009E-3</v>
      </c>
      <c r="AKX8" s="1">
        <f t="shared" si="610"/>
        <v>6.7796610169491497E-2</v>
      </c>
      <c r="AKY8" s="1">
        <f t="shared" si="179"/>
        <v>1.0169491525423725E-4</v>
      </c>
      <c r="AKZ8" s="1">
        <f t="shared" si="180"/>
        <v>0.77738302555659622</v>
      </c>
      <c r="ALA8" s="1"/>
      <c r="ALB8" s="1"/>
      <c r="ALC8" s="2" t="s">
        <v>11</v>
      </c>
      <c r="ALD8" s="1" t="s">
        <v>102</v>
      </c>
      <c r="ALE8" s="1">
        <v>147</v>
      </c>
      <c r="ALF8" s="2">
        <v>7</v>
      </c>
      <c r="ALG8" s="1">
        <v>2.1000000000000001E-2</v>
      </c>
      <c r="ALH8" s="1">
        <f t="shared" si="611"/>
        <v>-4.9999999999999975E-3</v>
      </c>
      <c r="ALI8" s="1">
        <f t="shared" si="612"/>
        <v>-6.4406779661016877E-2</v>
      </c>
      <c r="ALJ8" s="1">
        <f t="shared" si="181"/>
        <v>-9.6610169491525319E-5</v>
      </c>
      <c r="ALK8" s="1">
        <f t="shared" si="182"/>
        <v>-0.73851387427876591</v>
      </c>
      <c r="ALL8" s="1"/>
      <c r="ALM8" s="1"/>
      <c r="ALN8" s="2" t="s">
        <v>11</v>
      </c>
      <c r="ALO8" s="1" t="s">
        <v>103</v>
      </c>
      <c r="ALP8" s="1">
        <v>148</v>
      </c>
      <c r="ALQ8" s="2">
        <v>7</v>
      </c>
      <c r="ALR8" s="1">
        <v>2.3E-2</v>
      </c>
      <c r="ALS8" s="1">
        <f t="shared" si="613"/>
        <v>-2.0000000000000018E-3</v>
      </c>
      <c r="ALT8" s="1">
        <f t="shared" si="614"/>
        <v>-6.1224489795918428E-2</v>
      </c>
      <c r="ALU8" s="1">
        <f t="shared" si="183"/>
        <v>-9.1836734693877641E-5</v>
      </c>
      <c r="ALV8" s="1">
        <f t="shared" si="184"/>
        <v>-0.70202446695672305</v>
      </c>
      <c r="ALW8" s="1"/>
      <c r="ALX8" s="1"/>
      <c r="ALY8" s="2" t="s">
        <v>11</v>
      </c>
      <c r="ALZ8" s="1" t="s">
        <v>104</v>
      </c>
      <c r="AMA8" s="1">
        <v>149</v>
      </c>
      <c r="AMB8" s="2">
        <v>7</v>
      </c>
      <c r="AMC8" s="1">
        <v>0.02</v>
      </c>
      <c r="AMD8" s="1">
        <f t="shared" si="615"/>
        <v>0</v>
      </c>
      <c r="AME8" s="1">
        <f t="shared" si="616"/>
        <v>7.8767123287671229E-2</v>
      </c>
      <c r="AMF8" s="1">
        <f t="shared" si="185"/>
        <v>1.1815068493150684E-4</v>
      </c>
      <c r="AMG8" s="1">
        <f t="shared" si="186"/>
        <v>0.9031753130824498</v>
      </c>
      <c r="AMH8" s="1"/>
      <c r="AMI8" s="1"/>
      <c r="AMJ8" s="2" t="s">
        <v>11</v>
      </c>
      <c r="AMK8" s="1" t="s">
        <v>105</v>
      </c>
      <c r="AML8" s="1">
        <v>150</v>
      </c>
      <c r="AMM8" s="2">
        <v>7</v>
      </c>
      <c r="AMN8" s="1">
        <v>1.9E-2</v>
      </c>
      <c r="AMO8" s="1">
        <f t="shared" si="617"/>
        <v>0</v>
      </c>
      <c r="AMP8" s="1">
        <f t="shared" si="618"/>
        <v>-2.7397260273972605E-2</v>
      </c>
      <c r="AMQ8" s="1">
        <f t="shared" si="187"/>
        <v>-4.1095890410958905E-5</v>
      </c>
      <c r="AMR8" s="1">
        <f t="shared" si="188"/>
        <v>-0.31414793498519994</v>
      </c>
      <c r="AMS8" s="1"/>
      <c r="AMT8" s="1"/>
      <c r="AMU8" s="2" t="s">
        <v>11</v>
      </c>
      <c r="AMV8" s="1" t="s">
        <v>106</v>
      </c>
      <c r="AMW8" s="1">
        <v>151</v>
      </c>
      <c r="AMX8" s="2">
        <v>7</v>
      </c>
      <c r="AMY8" s="1">
        <v>1.9E-2</v>
      </c>
      <c r="AMZ8" s="1">
        <f t="shared" si="619"/>
        <v>-1.0000000000000009E-3</v>
      </c>
      <c r="ANA8" s="1">
        <f t="shared" si="620"/>
        <v>-0.10958904109589045</v>
      </c>
      <c r="ANB8" s="1">
        <f t="shared" si="189"/>
        <v>-1.6438356164383568E-4</v>
      </c>
      <c r="ANC8" s="1">
        <f t="shared" si="190"/>
        <v>-1.2565917399408002</v>
      </c>
      <c r="AND8" s="1"/>
      <c r="ANE8" s="1"/>
      <c r="ANF8" s="2" t="s">
        <v>11</v>
      </c>
      <c r="ANG8" s="1" t="s">
        <v>107</v>
      </c>
      <c r="ANH8" s="1">
        <v>154</v>
      </c>
      <c r="ANI8" s="2">
        <v>7</v>
      </c>
      <c r="ANJ8" s="1">
        <v>1.4E-2</v>
      </c>
      <c r="ANK8" s="1">
        <f t="shared" si="621"/>
        <v>-4.9999999999999992E-3</v>
      </c>
      <c r="ANL8" s="1">
        <f t="shared" si="622"/>
        <v>-0.27241379310344821</v>
      </c>
      <c r="ANM8" s="1">
        <f t="shared" si="191"/>
        <v>-4.0862068965517233E-4</v>
      </c>
      <c r="ANN8" s="1">
        <f t="shared" si="192"/>
        <v>-3.1236054156200823</v>
      </c>
      <c r="ANO8" s="1"/>
      <c r="ANP8" s="1"/>
      <c r="ANQ8" s="2" t="s">
        <v>11</v>
      </c>
      <c r="ANR8" s="1" t="s">
        <v>108</v>
      </c>
      <c r="ANS8" s="1">
        <v>155</v>
      </c>
      <c r="ANT8" s="2">
        <v>7</v>
      </c>
      <c r="ANU8" s="1">
        <v>2.5000000000000001E-2</v>
      </c>
      <c r="ANV8" s="1">
        <f t="shared" si="193"/>
        <v>5.000000000000001E-3</v>
      </c>
      <c r="ANW8" s="1">
        <f t="shared" si="623"/>
        <v>-7.8498293515358336E-2</v>
      </c>
      <c r="ANX8" s="1">
        <f t="shared" si="194"/>
        <v>-1.1774744027303751E-4</v>
      </c>
      <c r="ANY8" s="1">
        <f t="shared" si="195"/>
        <v>-0.90009280348148557</v>
      </c>
      <c r="ANZ8" s="1"/>
      <c r="AOA8" s="1"/>
      <c r="AOB8" s="2" t="s">
        <v>11</v>
      </c>
      <c r="AOC8" s="1" t="s">
        <v>109</v>
      </c>
      <c r="AOD8" s="1">
        <v>156</v>
      </c>
      <c r="AOE8" s="2">
        <v>7</v>
      </c>
      <c r="AOF8" s="1">
        <v>2.5000000000000001E-2</v>
      </c>
      <c r="AOG8" s="1">
        <f t="shared" si="624"/>
        <v>4.0000000000000001E-3</v>
      </c>
      <c r="AOH8" s="1">
        <f t="shared" si="625"/>
        <v>-6.7796610169491525E-2</v>
      </c>
      <c r="AOI8" s="1">
        <f t="shared" si="196"/>
        <v>-1.0169491525423729E-4</v>
      </c>
      <c r="AOJ8" s="1">
        <f t="shared" si="197"/>
        <v>-0.77738302555659644</v>
      </c>
      <c r="AOK8" s="1"/>
      <c r="AOL8" s="1"/>
      <c r="AOM8" s="2" t="s">
        <v>11</v>
      </c>
      <c r="AON8" s="1" t="s">
        <v>110</v>
      </c>
      <c r="AOO8" s="1">
        <v>157</v>
      </c>
      <c r="AOP8" s="2">
        <v>7</v>
      </c>
      <c r="AOQ8" s="1">
        <v>1.7999999999999999E-2</v>
      </c>
      <c r="AOR8" s="1">
        <f t="shared" si="626"/>
        <v>3.9999999999999983E-3</v>
      </c>
      <c r="AOS8" s="1">
        <f t="shared" si="627"/>
        <v>8.8737201365187646E-2</v>
      </c>
      <c r="AOT8" s="1">
        <f t="shared" si="198"/>
        <v>1.3310580204778147E-4</v>
      </c>
      <c r="AOU8" s="1">
        <f t="shared" si="199"/>
        <v>1.0174962126312441</v>
      </c>
      <c r="AOV8" s="1"/>
      <c r="AOW8" s="1"/>
      <c r="AOX8" s="2" t="s">
        <v>11</v>
      </c>
      <c r="AOY8" s="1" t="s">
        <v>111</v>
      </c>
      <c r="AOZ8" s="1">
        <v>158</v>
      </c>
      <c r="APA8" s="2">
        <v>7</v>
      </c>
      <c r="APB8" s="1">
        <v>2.4E-2</v>
      </c>
      <c r="APC8" s="1">
        <f t="shared" si="628"/>
        <v>4.0000000000000001E-3</v>
      </c>
      <c r="APD8" s="1">
        <f t="shared" si="629"/>
        <v>-0.17123287671232873</v>
      </c>
      <c r="APE8" s="1">
        <f t="shared" si="200"/>
        <v>-2.5684931506849313E-4</v>
      </c>
      <c r="APF8" s="1">
        <f t="shared" si="201"/>
        <v>-1.9634245936574994</v>
      </c>
      <c r="APG8" s="1"/>
      <c r="APH8" s="1"/>
      <c r="API8" s="2" t="s">
        <v>11</v>
      </c>
      <c r="APJ8" s="1" t="s">
        <v>112</v>
      </c>
      <c r="APK8" s="1">
        <v>161</v>
      </c>
      <c r="APL8" s="2">
        <v>7</v>
      </c>
      <c r="APM8" s="1">
        <v>1.7999999999999999E-2</v>
      </c>
      <c r="APN8" s="1">
        <f t="shared" si="630"/>
        <v>1.9999999999999983E-3</v>
      </c>
      <c r="APO8" s="1">
        <f t="shared" si="631"/>
        <v>-7.8498293515358419E-2</v>
      </c>
      <c r="APP8" s="1">
        <f t="shared" si="202"/>
        <v>-1.1774744027303763E-4</v>
      </c>
      <c r="APQ8" s="1">
        <f t="shared" si="203"/>
        <v>-0.90009280348148657</v>
      </c>
      <c r="APR8" s="1"/>
      <c r="APS8" s="1"/>
      <c r="APT8" s="2" t="s">
        <v>11</v>
      </c>
      <c r="APU8" s="1" t="s">
        <v>113</v>
      </c>
      <c r="APV8" s="1">
        <v>162</v>
      </c>
      <c r="APW8" s="2">
        <v>7</v>
      </c>
      <c r="APX8" s="1">
        <v>4.0000000000000001E-3</v>
      </c>
      <c r="APY8" s="1">
        <f t="shared" si="632"/>
        <v>-1E-3</v>
      </c>
      <c r="APZ8" s="1">
        <f t="shared" si="633"/>
        <v>0.28865979381443302</v>
      </c>
      <c r="AQA8" s="1">
        <f t="shared" si="204"/>
        <v>4.3298969072164952E-4</v>
      </c>
      <c r="AQB8" s="1">
        <f t="shared" si="205"/>
        <v>3.3098885521121071</v>
      </c>
      <c r="AQC8" s="1"/>
      <c r="AQD8" s="1"/>
      <c r="AQE8" s="2" t="s">
        <v>11</v>
      </c>
      <c r="AQF8" s="1" t="s">
        <v>114</v>
      </c>
      <c r="AQG8" s="1">
        <v>163</v>
      </c>
      <c r="AQH8" s="2">
        <v>7</v>
      </c>
      <c r="AQI8" s="1">
        <v>2.5000000000000001E-2</v>
      </c>
      <c r="AQJ8" s="1">
        <f t="shared" si="634"/>
        <v>9.0000000000000011E-3</v>
      </c>
      <c r="AQK8" s="1">
        <f t="shared" si="635"/>
        <v>2.7397260273972615E-2</v>
      </c>
      <c r="AQL8" s="1">
        <f t="shared" si="206"/>
        <v>4.1095890410958926E-5</v>
      </c>
      <c r="AQM8" s="1">
        <f t="shared" si="207"/>
        <v>0.31414793498520011</v>
      </c>
      <c r="AQN8" s="1"/>
      <c r="AQO8" s="1"/>
      <c r="AQP8" s="2" t="s">
        <v>11</v>
      </c>
      <c r="AQQ8" s="1" t="s">
        <v>115</v>
      </c>
      <c r="AQR8" s="1">
        <v>169</v>
      </c>
      <c r="AQS8" s="2">
        <v>7</v>
      </c>
      <c r="AQT8" s="1">
        <v>-3.0000000000000001E-3</v>
      </c>
      <c r="AQU8" s="1">
        <f t="shared" si="636"/>
        <v>5.0000000000000001E-3</v>
      </c>
      <c r="AQV8" s="1">
        <f t="shared" si="637"/>
        <v>0.7235494880546075</v>
      </c>
      <c r="AQW8" s="1">
        <f t="shared" si="208"/>
        <v>1.0853242320819113E-3</v>
      </c>
      <c r="AQX8" s="1">
        <f t="shared" si="209"/>
        <v>8.2965075799163053</v>
      </c>
      <c r="AQY8" s="1"/>
      <c r="AQZ8" s="1"/>
      <c r="ARA8" s="2" t="s">
        <v>11</v>
      </c>
      <c r="ARB8" s="1" t="s">
        <v>116</v>
      </c>
      <c r="ARC8" s="1">
        <v>170</v>
      </c>
      <c r="ARD8" s="2">
        <v>7</v>
      </c>
      <c r="ARE8" s="1">
        <v>1.7000000000000001E-2</v>
      </c>
      <c r="ARF8" s="1">
        <f t="shared" si="638"/>
        <v>1.1000000000000001E-2</v>
      </c>
      <c r="ARG8" s="1">
        <f t="shared" si="639"/>
        <v>0.10544217687074832</v>
      </c>
      <c r="ARH8" s="1">
        <f t="shared" si="210"/>
        <v>1.5816326530612249E-4</v>
      </c>
      <c r="ARI8" s="1">
        <f t="shared" si="211"/>
        <v>1.2090421375365776</v>
      </c>
      <c r="ARJ8" s="1"/>
      <c r="ARK8" s="1"/>
      <c r="ARL8" s="2" t="s">
        <v>11</v>
      </c>
      <c r="ARM8" s="1" t="s">
        <v>117</v>
      </c>
      <c r="ARN8" s="1">
        <v>171</v>
      </c>
      <c r="ARO8" s="2">
        <v>7</v>
      </c>
      <c r="ARP8" s="1">
        <v>1.0999999999999999E-2</v>
      </c>
      <c r="ARQ8" s="1">
        <f t="shared" si="640"/>
        <v>4.9999999999999992E-3</v>
      </c>
      <c r="ARR8" s="1">
        <f t="shared" si="641"/>
        <v>-1.7123287671232893E-2</v>
      </c>
      <c r="ARS8" s="1">
        <f t="shared" si="212"/>
        <v>-2.568493150684934E-5</v>
      </c>
      <c r="ART8" s="1">
        <f t="shared" si="213"/>
        <v>-0.19634245936575018</v>
      </c>
      <c r="ARU8" s="1"/>
      <c r="ARV8" s="1"/>
      <c r="ARW8" s="2" t="s">
        <v>11</v>
      </c>
      <c r="ARX8" s="1" t="s">
        <v>118</v>
      </c>
      <c r="ARY8" s="1">
        <v>172</v>
      </c>
      <c r="ARZ8" s="2">
        <v>7</v>
      </c>
      <c r="ASA8" s="1">
        <v>2.5000000000000001E-2</v>
      </c>
      <c r="ASB8" s="1">
        <f t="shared" si="642"/>
        <v>5.000000000000001E-3</v>
      </c>
      <c r="ASC8" s="1">
        <f t="shared" si="643"/>
        <v>-0.58305084745762714</v>
      </c>
      <c r="ASD8" s="1">
        <f t="shared" si="214"/>
        <v>-8.7457627118644077E-4</v>
      </c>
      <c r="ASE8" s="1">
        <f t="shared" si="215"/>
        <v>-6.6854940197867307</v>
      </c>
      <c r="ASF8" s="1"/>
      <c r="ASG8" s="1"/>
      <c r="ASH8" s="2" t="s">
        <v>11</v>
      </c>
      <c r="ASI8" s="1" t="s">
        <v>119</v>
      </c>
      <c r="ASJ8" s="1">
        <v>173</v>
      </c>
      <c r="ASK8" s="2">
        <v>7</v>
      </c>
      <c r="ASL8" s="1">
        <v>1.6E-2</v>
      </c>
      <c r="ASM8" s="1">
        <f t="shared" si="644"/>
        <v>1.3000000000000001E-2</v>
      </c>
      <c r="ASN8" s="1">
        <f t="shared" si="645"/>
        <v>0.21232876712328771</v>
      </c>
      <c r="ASO8" s="1">
        <f t="shared" si="216"/>
        <v>3.1849315068493159E-4</v>
      </c>
      <c r="ASP8" s="1">
        <f t="shared" si="217"/>
        <v>2.4346464961353003</v>
      </c>
      <c r="ASQ8" s="1"/>
      <c r="ASR8" s="1"/>
      <c r="ASS8" s="2" t="s">
        <v>11</v>
      </c>
      <c r="AST8" s="1" t="s">
        <v>120</v>
      </c>
      <c r="ASU8" s="1">
        <v>176</v>
      </c>
      <c r="ASV8" s="2">
        <v>7</v>
      </c>
      <c r="ASW8" s="1">
        <v>8.0000000000000002E-3</v>
      </c>
      <c r="ASX8" s="1">
        <f t="shared" si="646"/>
        <v>1E-3</v>
      </c>
      <c r="ASY8" s="1">
        <f t="shared" si="647"/>
        <v>-0.40549828178694164</v>
      </c>
      <c r="ASZ8" s="1">
        <f t="shared" si="218"/>
        <v>-6.082474226804125E-4</v>
      </c>
      <c r="ATA8" s="1">
        <f t="shared" si="219"/>
        <v>-4.649605347014627</v>
      </c>
      <c r="ATB8" s="1"/>
      <c r="ATC8" s="1"/>
      <c r="ATD8" s="2" t="s">
        <v>11</v>
      </c>
      <c r="ATE8" s="1" t="s">
        <v>121</v>
      </c>
      <c r="ATF8" s="1">
        <v>180</v>
      </c>
      <c r="ATG8" s="2">
        <v>7</v>
      </c>
      <c r="ATH8" s="1">
        <v>2.8000000000000001E-2</v>
      </c>
      <c r="ATI8" s="1">
        <f t="shared" si="648"/>
        <v>6.9999999999999993E-3</v>
      </c>
      <c r="ATJ8" s="1">
        <f t="shared" si="649"/>
        <v>-0.77854671280276821</v>
      </c>
      <c r="ATK8" s="1">
        <f t="shared" si="220"/>
        <v>-1.1678200692041524E-3</v>
      </c>
      <c r="ATL8" s="1">
        <f t="shared" si="221"/>
        <v>-8.9271277372524391</v>
      </c>
      <c r="ATM8" s="1"/>
      <c r="ATN8" s="1"/>
      <c r="ATO8" s="2" t="s">
        <v>11</v>
      </c>
      <c r="ATP8" s="1" t="s">
        <v>122</v>
      </c>
      <c r="ATQ8" s="1">
        <v>183</v>
      </c>
      <c r="ATR8" s="2">
        <v>7</v>
      </c>
      <c r="ATS8" s="1">
        <v>1.2E-2</v>
      </c>
      <c r="ATT8" s="1">
        <f t="shared" si="650"/>
        <v>1.0999999999999999E-2</v>
      </c>
      <c r="ATU8" s="1">
        <f t="shared" si="651"/>
        <v>9.5890410958904063E-2</v>
      </c>
      <c r="ATV8" s="1">
        <f t="shared" si="222"/>
        <v>1.438356164383561E-4</v>
      </c>
      <c r="ATW8" s="1">
        <f t="shared" si="223"/>
        <v>1.0995177724481993</v>
      </c>
      <c r="ATX8" s="1"/>
      <c r="ATY8" s="1"/>
      <c r="ATZ8" s="2" t="s">
        <v>11</v>
      </c>
      <c r="AUA8" s="1" t="s">
        <v>123</v>
      </c>
      <c r="AUB8" s="1">
        <v>184</v>
      </c>
      <c r="AUC8" s="2">
        <v>7</v>
      </c>
      <c r="AUD8" s="1">
        <v>8.0000000000000002E-3</v>
      </c>
      <c r="AUE8" s="1">
        <f t="shared" si="224"/>
        <v>-8.0000000000000002E-3</v>
      </c>
      <c r="AUF8" s="1">
        <f t="shared" si="652"/>
        <v>-0.6028880866425993</v>
      </c>
      <c r="AUG8" s="1">
        <f t="shared" si="225"/>
        <v>-9.0433212996389901E-4</v>
      </c>
      <c r="AUH8" s="1">
        <f t="shared" si="226"/>
        <v>-6.9129557317772079</v>
      </c>
      <c r="AUI8" s="1"/>
      <c r="AUJ8" s="1"/>
      <c r="AUK8" s="2" t="s">
        <v>11</v>
      </c>
      <c r="AUL8" s="1" t="s">
        <v>124</v>
      </c>
      <c r="AUM8" s="1">
        <v>185</v>
      </c>
      <c r="AUN8" s="2">
        <v>7</v>
      </c>
      <c r="AUO8" s="1">
        <v>7.0000000000000001E-3</v>
      </c>
      <c r="AUP8" s="1">
        <f t="shared" si="653"/>
        <v>2E-3</v>
      </c>
      <c r="AUQ8" s="1">
        <f t="shared" si="654"/>
        <v>-9.7472924187725643E-2</v>
      </c>
      <c r="AUR8" s="1">
        <f t="shared" si="227"/>
        <v>-1.4620938628158846E-4</v>
      </c>
      <c r="AUS8" s="1">
        <f t="shared" si="228"/>
        <v>-1.117663501544818</v>
      </c>
      <c r="AUT8" s="1"/>
      <c r="AUU8" s="1"/>
      <c r="AUV8" s="2" t="s">
        <v>11</v>
      </c>
      <c r="AUW8" s="1" t="s">
        <v>125</v>
      </c>
      <c r="AUX8" s="1">
        <v>186</v>
      </c>
      <c r="AUY8" s="2">
        <v>7</v>
      </c>
      <c r="AUZ8" s="1">
        <v>8.9999999999999993E-3</v>
      </c>
      <c r="AVA8" s="1">
        <f t="shared" si="655"/>
        <v>-1.0000000000000009E-3</v>
      </c>
      <c r="AVB8" s="1">
        <f t="shared" si="656"/>
        <v>-0.1732851985559567</v>
      </c>
      <c r="AVC8" s="1">
        <f t="shared" si="229"/>
        <v>-2.5992779783393506E-4</v>
      </c>
      <c r="AVD8" s="1">
        <f t="shared" si="230"/>
        <v>-1.9869573360796766</v>
      </c>
      <c r="AVE8" s="1"/>
      <c r="AVF8" s="1"/>
      <c r="AVG8" s="2" t="s">
        <v>11</v>
      </c>
      <c r="AVH8" s="1" t="s">
        <v>126</v>
      </c>
      <c r="AVI8" s="1">
        <v>187</v>
      </c>
      <c r="AVJ8" s="2">
        <v>7</v>
      </c>
      <c r="AVK8" s="1">
        <v>1.2E-2</v>
      </c>
      <c r="AVL8" s="1">
        <f t="shared" si="657"/>
        <v>2E-3</v>
      </c>
      <c r="AVM8" s="1">
        <f t="shared" si="658"/>
        <v>5.7553956834532377E-2</v>
      </c>
      <c r="AVN8" s="1">
        <f t="shared" si="231"/>
        <v>8.6330935251798568E-5</v>
      </c>
      <c r="AVO8" s="1">
        <f t="shared" si="232"/>
        <v>0.65993666917754246</v>
      </c>
      <c r="AVP8" s="1"/>
      <c r="AVQ8" s="1"/>
      <c r="AVR8" s="2" t="s">
        <v>11</v>
      </c>
      <c r="AVS8" s="1" t="s">
        <v>127</v>
      </c>
      <c r="AVT8" s="1">
        <v>190</v>
      </c>
      <c r="AVU8" s="2">
        <v>7</v>
      </c>
      <c r="AVV8" s="1">
        <v>1.7999999999999999E-2</v>
      </c>
      <c r="AVW8" s="1">
        <f t="shared" si="659"/>
        <v>6.9999999999999993E-3</v>
      </c>
      <c r="AVX8" s="1">
        <f t="shared" si="660"/>
        <v>0.28673835125448027</v>
      </c>
      <c r="AVY8" s="1">
        <f t="shared" si="233"/>
        <v>4.3010752688172043E-4</v>
      </c>
      <c r="AVZ8" s="1">
        <f t="shared" si="234"/>
        <v>3.2878565238594404</v>
      </c>
      <c r="AWA8" s="1"/>
      <c r="AWB8" s="1"/>
      <c r="AWC8" s="2" t="s">
        <v>11</v>
      </c>
      <c r="AWD8" s="1" t="s">
        <v>128</v>
      </c>
      <c r="AWE8" s="1">
        <v>191</v>
      </c>
      <c r="AWF8" s="2">
        <v>7</v>
      </c>
      <c r="AWG8" s="1">
        <v>1.4E-2</v>
      </c>
      <c r="AWH8" s="1">
        <f t="shared" si="661"/>
        <v>1.0000000000000009E-3</v>
      </c>
      <c r="AWI8" s="1">
        <f t="shared" si="662"/>
        <v>-1.7921146953404986E-2</v>
      </c>
      <c r="AWJ8" s="1">
        <f t="shared" si="235"/>
        <v>-2.6881720430107479E-5</v>
      </c>
      <c r="AWK8" s="1">
        <f t="shared" si="236"/>
        <v>-0.20549103274121466</v>
      </c>
      <c r="AWL8" s="1"/>
      <c r="AWM8" s="1"/>
      <c r="AWN8" s="2" t="s">
        <v>11</v>
      </c>
      <c r="AWO8" s="1" t="s">
        <v>129</v>
      </c>
      <c r="AWP8" s="1">
        <v>192</v>
      </c>
      <c r="AWQ8" s="2">
        <v>7</v>
      </c>
      <c r="AWR8" s="1">
        <v>1.4999999999999999E-2</v>
      </c>
      <c r="AWS8" s="1">
        <f t="shared" si="663"/>
        <v>-1.0000000000000009E-3</v>
      </c>
      <c r="AWT8" s="1">
        <f t="shared" si="664"/>
        <v>-0.10000000000000003</v>
      </c>
      <c r="AWU8" s="1">
        <f t="shared" si="237"/>
        <v>-1.5000000000000004E-4</v>
      </c>
      <c r="AWV8" s="1">
        <f t="shared" si="238"/>
        <v>-1.1466399626959802</v>
      </c>
      <c r="AWW8" s="1"/>
      <c r="AWX8" s="1"/>
      <c r="AWY8" s="2" t="s">
        <v>11</v>
      </c>
      <c r="AWZ8" s="1" t="s">
        <v>130</v>
      </c>
      <c r="AXA8" s="1">
        <v>193</v>
      </c>
      <c r="AXB8" s="2">
        <v>7</v>
      </c>
      <c r="AXC8" s="1">
        <v>1.4999999999999999E-2</v>
      </c>
      <c r="AXD8" s="1">
        <f t="shared" si="665"/>
        <v>9.9999999999999915E-4</v>
      </c>
      <c r="AXE8" s="1">
        <f t="shared" si="666"/>
        <v>-6.451612903225809E-2</v>
      </c>
      <c r="AXF8" s="1">
        <f t="shared" si="239"/>
        <v>-9.6774193548387135E-5</v>
      </c>
      <c r="AXG8" s="1">
        <f t="shared" si="240"/>
        <v>-0.73976771786837436</v>
      </c>
      <c r="AXH8" s="1"/>
      <c r="AXI8" s="1"/>
      <c r="AXJ8" s="2" t="s">
        <v>11</v>
      </c>
      <c r="AXK8" s="1" t="s">
        <v>131</v>
      </c>
      <c r="AXL8" s="1">
        <v>197</v>
      </c>
      <c r="AXM8" s="2">
        <v>7</v>
      </c>
      <c r="AXN8" s="1">
        <v>1.9E-2</v>
      </c>
      <c r="AXO8" s="1">
        <f t="shared" si="667"/>
        <v>0</v>
      </c>
      <c r="AXP8" s="1">
        <f t="shared" si="668"/>
        <v>-0.15467625899280577</v>
      </c>
      <c r="AXQ8" s="1">
        <f t="shared" si="241"/>
        <v>-2.3201438848920866E-4</v>
      </c>
      <c r="AXR8" s="1">
        <f t="shared" si="242"/>
        <v>-1.7735797984146453</v>
      </c>
      <c r="AXS8" s="1"/>
      <c r="AXT8" s="1"/>
      <c r="AXU8" s="2" t="s">
        <v>11</v>
      </c>
      <c r="AXV8" s="1" t="s">
        <v>132</v>
      </c>
      <c r="AXW8" s="1">
        <v>198</v>
      </c>
      <c r="AXX8" s="2">
        <v>7</v>
      </c>
      <c r="AXY8" s="1">
        <v>1.6E-2</v>
      </c>
      <c r="AXZ8" s="1">
        <f t="shared" si="669"/>
        <v>-1.0000000000000009E-3</v>
      </c>
      <c r="AYA8" s="1">
        <f t="shared" si="670"/>
        <v>-0.22302158273381298</v>
      </c>
      <c r="AYB8" s="1">
        <f t="shared" si="243"/>
        <v>-3.3453237410071949E-4</v>
      </c>
      <c r="AYC8" s="1">
        <f t="shared" si="244"/>
        <v>-2.5572545930629773</v>
      </c>
      <c r="AYD8" s="1"/>
      <c r="AYE8" s="1"/>
      <c r="AYF8" s="2" t="s">
        <v>11</v>
      </c>
      <c r="AYG8" s="1" t="s">
        <v>133</v>
      </c>
      <c r="AYH8" s="1">
        <v>201</v>
      </c>
      <c r="AYI8" s="2">
        <v>7</v>
      </c>
      <c r="AYJ8" s="1">
        <v>2.1999999999999999E-2</v>
      </c>
      <c r="AYK8" s="1">
        <f t="shared" si="671"/>
        <v>-1.0000000000000009E-3</v>
      </c>
      <c r="AYL8" s="1">
        <f t="shared" si="672"/>
        <v>-0.26785714285714285</v>
      </c>
      <c r="AYM8" s="1">
        <f t="shared" si="245"/>
        <v>-4.0178571428571428E-4</v>
      </c>
      <c r="AYN8" s="1">
        <f t="shared" si="246"/>
        <v>-3.0713570429356603</v>
      </c>
      <c r="AYO8" s="1"/>
      <c r="AYP8" s="1"/>
      <c r="AYQ8" s="2" t="s">
        <v>11</v>
      </c>
      <c r="AYR8" s="1" t="s">
        <v>134</v>
      </c>
      <c r="AYS8" s="1">
        <v>204</v>
      </c>
      <c r="AYT8" s="2">
        <v>7</v>
      </c>
      <c r="AYU8" s="1">
        <v>2.5999999999999999E-2</v>
      </c>
      <c r="AYV8" s="1">
        <f t="shared" si="673"/>
        <v>2.9999999999999992E-3</v>
      </c>
      <c r="AYW8" s="1">
        <f t="shared" si="674"/>
        <v>-0.43928571428571428</v>
      </c>
      <c r="AYX8" s="1">
        <f t="shared" si="247"/>
        <v>-6.5892857142857148E-4</v>
      </c>
      <c r="AYY8" s="1">
        <f t="shared" si="248"/>
        <v>-5.0370255504144836</v>
      </c>
      <c r="AYZ8" s="1"/>
      <c r="AZA8" s="1"/>
      <c r="AZB8" s="2" t="s">
        <v>11</v>
      </c>
      <c r="AZC8" s="1" t="s">
        <v>135</v>
      </c>
      <c r="AZD8" s="1">
        <v>205</v>
      </c>
      <c r="AZE8" s="2">
        <v>7</v>
      </c>
      <c r="AZF8" s="1">
        <v>2.3E-2</v>
      </c>
      <c r="AZG8" s="1">
        <f t="shared" si="675"/>
        <v>1.0000000000000009E-3</v>
      </c>
      <c r="AZH8" s="1">
        <f t="shared" si="676"/>
        <v>-0.17142857142857137</v>
      </c>
      <c r="AZI8" s="1">
        <f t="shared" si="249"/>
        <v>-2.5714285714285704E-4</v>
      </c>
      <c r="AZJ8" s="1">
        <f t="shared" si="250"/>
        <v>-1.9656685074788218</v>
      </c>
      <c r="AZK8" s="1"/>
      <c r="AZL8" s="1"/>
      <c r="AZM8" s="2" t="s">
        <v>11</v>
      </c>
      <c r="AZN8" s="1" t="s">
        <v>136</v>
      </c>
      <c r="AZO8" s="1">
        <v>208</v>
      </c>
      <c r="AZP8" s="2">
        <v>7</v>
      </c>
      <c r="AZQ8" s="1">
        <v>2.1999999999999999E-2</v>
      </c>
      <c r="AZR8" s="1">
        <f t="shared" si="677"/>
        <v>9.9999999999999742E-4</v>
      </c>
      <c r="AZS8" s="1">
        <f t="shared" si="678"/>
        <v>-0.17142857142857151</v>
      </c>
      <c r="AZT8" s="1">
        <f t="shared" si="251"/>
        <v>-2.5714285714285726E-4</v>
      </c>
      <c r="AZU8" s="1">
        <f t="shared" si="252"/>
        <v>-1.9656685074788234</v>
      </c>
      <c r="AZV8" s="1"/>
      <c r="AZW8" s="1"/>
      <c r="AZX8" s="2" t="s">
        <v>11</v>
      </c>
      <c r="AZY8" s="1" t="s">
        <v>137</v>
      </c>
      <c r="AZZ8" s="1">
        <v>211</v>
      </c>
      <c r="BAA8" s="2">
        <v>7</v>
      </c>
      <c r="BAB8" s="1">
        <v>2.5000000000000001E-2</v>
      </c>
      <c r="BAC8" s="1">
        <f t="shared" si="679"/>
        <v>1.0000000000000009E-3</v>
      </c>
      <c r="BAD8" s="1">
        <f t="shared" si="680"/>
        <v>-0.21985815602836875</v>
      </c>
      <c r="BAE8" s="1">
        <f t="shared" si="253"/>
        <v>-3.2978723404255314E-4</v>
      </c>
      <c r="BAF8" s="1">
        <f t="shared" si="254"/>
        <v>-2.5209814782677569</v>
      </c>
      <c r="BAG8" s="1"/>
      <c r="BAH8" s="1"/>
      <c r="BAI8" s="2" t="s">
        <v>11</v>
      </c>
      <c r="BAJ8" s="1" t="s">
        <v>138</v>
      </c>
      <c r="BAK8" s="1">
        <v>212</v>
      </c>
      <c r="BAL8" s="2">
        <v>7</v>
      </c>
      <c r="BAM8" s="1">
        <v>4.0000000000000001E-3</v>
      </c>
      <c r="BAN8" s="1">
        <f t="shared" si="681"/>
        <v>-6.0000000000000001E-3</v>
      </c>
      <c r="BAO8" s="1">
        <f t="shared" si="682"/>
        <v>0.7903780068728522</v>
      </c>
      <c r="BAP8" s="1">
        <f t="shared" si="255"/>
        <v>1.1855670103092784E-3</v>
      </c>
      <c r="BAQ8" s="1">
        <f t="shared" si="256"/>
        <v>9.0627900831641028</v>
      </c>
      <c r="BAR8" s="1"/>
      <c r="BAS8" s="1"/>
      <c r="BAT8" s="2" t="s">
        <v>11</v>
      </c>
      <c r="BAU8" s="1" t="s">
        <v>139</v>
      </c>
      <c r="BAV8" s="1">
        <v>213</v>
      </c>
      <c r="BAW8" s="2">
        <v>7</v>
      </c>
      <c r="BAX8" s="1">
        <v>-3.0000000000000001E-3</v>
      </c>
      <c r="BAY8" s="1">
        <f t="shared" si="683"/>
        <v>-4.0000000000000001E-3</v>
      </c>
      <c r="BAZ8" s="1">
        <f t="shared" si="684"/>
        <v>0.99305555555555547</v>
      </c>
      <c r="BBA8" s="1">
        <f t="shared" si="257"/>
        <v>1.4895833333333332E-3</v>
      </c>
      <c r="BBB8" s="1">
        <f t="shared" si="258"/>
        <v>11.386771851772577</v>
      </c>
      <c r="BBC8" s="1"/>
      <c r="BBD8" s="1"/>
      <c r="BBE8" s="2" t="s">
        <v>11</v>
      </c>
      <c r="BBF8" s="1" t="s">
        <v>140</v>
      </c>
      <c r="BBG8" s="1">
        <v>214</v>
      </c>
      <c r="BBH8" s="2">
        <v>7</v>
      </c>
      <c r="BBI8" s="1">
        <v>2E-3</v>
      </c>
      <c r="BBJ8" s="1">
        <f t="shared" si="685"/>
        <v>-3.0000000000000001E-3</v>
      </c>
      <c r="BBK8" s="1">
        <f t="shared" si="686"/>
        <v>0.70383275261324041</v>
      </c>
      <c r="BBL8" s="1">
        <f t="shared" si="259"/>
        <v>1.0557491289198606E-3</v>
      </c>
      <c r="BBM8" s="1">
        <f t="shared" si="260"/>
        <v>8.0704276120065472</v>
      </c>
      <c r="BBN8" s="1"/>
      <c r="BBO8" s="1"/>
      <c r="BBP8" s="2" t="s">
        <v>11</v>
      </c>
      <c r="BBQ8" s="1" t="s">
        <v>141</v>
      </c>
      <c r="BBR8" s="1">
        <v>215</v>
      </c>
      <c r="BBS8" s="2">
        <v>7</v>
      </c>
      <c r="BBT8" s="1">
        <v>6.0000000000000001E-3</v>
      </c>
      <c r="BBU8" s="1">
        <f t="shared" si="687"/>
        <v>-2E-3</v>
      </c>
      <c r="BBV8" s="1">
        <f t="shared" si="688"/>
        <v>0.63986013986013979</v>
      </c>
      <c r="BBW8" s="1">
        <f t="shared" si="261"/>
        <v>9.597902097902097E-4</v>
      </c>
      <c r="BBX8" s="1">
        <f t="shared" si="262"/>
        <v>7.3368920689987513</v>
      </c>
      <c r="BBY8" s="1"/>
      <c r="BBZ8" s="1"/>
      <c r="BCA8" s="2" t="s">
        <v>11</v>
      </c>
      <c r="BCB8" s="1" t="s">
        <v>142</v>
      </c>
      <c r="BCC8" s="1">
        <v>225</v>
      </c>
      <c r="BCD8" s="2">
        <v>7</v>
      </c>
      <c r="BCE8" s="1">
        <v>7.0000000000000001E-3</v>
      </c>
      <c r="BCF8" s="1">
        <f t="shared" si="689"/>
        <v>0</v>
      </c>
      <c r="BCG8" s="1">
        <f t="shared" si="690"/>
        <v>0.67944250871080136</v>
      </c>
      <c r="BCH8" s="1">
        <f t="shared" si="263"/>
        <v>1.019163763066202E-3</v>
      </c>
      <c r="BCI8" s="1">
        <f t="shared" si="264"/>
        <v>7.7907593284221619</v>
      </c>
      <c r="BCJ8" s="1"/>
      <c r="BCK8" s="1"/>
      <c r="BCL8" s="2" t="s">
        <v>11</v>
      </c>
      <c r="BCM8" s="1" t="s">
        <v>143</v>
      </c>
      <c r="BCN8" s="1">
        <v>226</v>
      </c>
      <c r="BCO8" s="2">
        <v>7</v>
      </c>
      <c r="BCP8" s="1">
        <v>2.8000000000000001E-2</v>
      </c>
      <c r="BCQ8" s="1">
        <f t="shared" si="691"/>
        <v>1.0000000000000002E-2</v>
      </c>
      <c r="BCR8" s="1">
        <f t="shared" si="692"/>
        <v>0.82432432432432434</v>
      </c>
      <c r="BCS8" s="1">
        <f t="shared" si="265"/>
        <v>1.2364864864864865E-3</v>
      </c>
      <c r="BCT8" s="1">
        <f t="shared" si="266"/>
        <v>9.4520321249263208</v>
      </c>
      <c r="BCU8" s="1"/>
      <c r="BCV8" s="1"/>
      <c r="BCW8" s="2" t="s">
        <v>11</v>
      </c>
      <c r="BCX8" s="1" t="s">
        <v>144</v>
      </c>
      <c r="BCY8" s="1">
        <v>232</v>
      </c>
      <c r="BCZ8" s="2">
        <v>7</v>
      </c>
      <c r="BDA8" s="1">
        <v>3.1E-2</v>
      </c>
      <c r="BDB8" s="1">
        <f t="shared" si="693"/>
        <v>6.9999999999999993E-3</v>
      </c>
      <c r="BDC8" s="1">
        <f t="shared" si="694"/>
        <v>0.79054054054054057</v>
      </c>
      <c r="BDD8" s="1">
        <f t="shared" si="267"/>
        <v>1.1858108108108109E-3</v>
      </c>
      <c r="BDE8" s="1">
        <f t="shared" si="268"/>
        <v>9.0646537591506515</v>
      </c>
      <c r="BDF8" s="1"/>
      <c r="BDG8" s="1"/>
      <c r="BDH8" s="2" t="s">
        <v>11</v>
      </c>
      <c r="BDI8" s="1" t="s">
        <v>145</v>
      </c>
      <c r="BDJ8" s="1">
        <v>233</v>
      </c>
      <c r="BDK8" s="2">
        <v>7</v>
      </c>
      <c r="BDL8" s="1">
        <v>3.4000000000000002E-2</v>
      </c>
      <c r="BDM8" s="1">
        <f t="shared" si="695"/>
        <v>-3.9999999999999966E-3</v>
      </c>
      <c r="BDN8" s="1">
        <f t="shared" si="696"/>
        <v>0.46283783783783794</v>
      </c>
      <c r="BDO8" s="1">
        <f t="shared" si="269"/>
        <v>6.9425675675675695E-4</v>
      </c>
      <c r="BDP8" s="1">
        <f t="shared" si="270"/>
        <v>5.3070836111266653</v>
      </c>
      <c r="BDQ8" s="1"/>
      <c r="BDR8" s="1"/>
      <c r="BDS8" s="2" t="s">
        <v>11</v>
      </c>
      <c r="BDT8" s="1" t="s">
        <v>146</v>
      </c>
      <c r="BDU8" s="1">
        <v>234</v>
      </c>
      <c r="BDV8" s="2">
        <v>7</v>
      </c>
      <c r="BDW8" s="1">
        <v>3.3000000000000002E-2</v>
      </c>
      <c r="BDX8" s="1">
        <f t="shared" si="697"/>
        <v>-2.0000000000000018E-3</v>
      </c>
      <c r="BDY8" s="1">
        <f t="shared" si="698"/>
        <v>0.50508474576271178</v>
      </c>
      <c r="BDZ8" s="1">
        <f t="shared" si="271"/>
        <v>7.5762711864406774E-4</v>
      </c>
      <c r="BEA8" s="1">
        <f t="shared" si="272"/>
        <v>5.7915035403966435</v>
      </c>
      <c r="BEB8" s="1"/>
      <c r="BEC8" s="1"/>
      <c r="BED8" s="2" t="s">
        <v>11</v>
      </c>
      <c r="BEE8" s="1" t="s">
        <v>147</v>
      </c>
      <c r="BEF8" s="1">
        <v>236</v>
      </c>
      <c r="BEG8" s="2">
        <v>7</v>
      </c>
      <c r="BEH8" s="1">
        <v>3.2000000000000001E-2</v>
      </c>
      <c r="BEI8" s="1">
        <f t="shared" si="699"/>
        <v>-2.6000000000000002E-2</v>
      </c>
      <c r="BEJ8" s="1">
        <f t="shared" si="700"/>
        <v>-0.30169491525423736</v>
      </c>
      <c r="BEK8" s="1">
        <f t="shared" si="273"/>
        <v>-4.5254237288135606E-4</v>
      </c>
      <c r="BEL8" s="1">
        <f t="shared" si="274"/>
        <v>-3.4593544637268554</v>
      </c>
      <c r="BEM8" s="1"/>
      <c r="BEN8" s="1"/>
      <c r="BEO8" s="2" t="s">
        <v>11</v>
      </c>
      <c r="BEP8" s="4" t="s">
        <v>148</v>
      </c>
      <c r="BEQ8" s="4">
        <v>239</v>
      </c>
      <c r="BER8" s="2">
        <v>7</v>
      </c>
      <c r="BES8" s="1">
        <v>3.6999999999999998E-2</v>
      </c>
      <c r="BET8" s="1">
        <f t="shared" si="701"/>
        <v>-3.0000000000000006E-2</v>
      </c>
      <c r="BEU8" s="1">
        <f t="shared" si="702"/>
        <v>-0.37583892617449682</v>
      </c>
      <c r="BEV8" s="1">
        <f t="shared" si="275"/>
        <v>-5.6375838926174527E-4</v>
      </c>
      <c r="BEW8" s="1">
        <f t="shared" si="276"/>
        <v>-4.3095193228842215</v>
      </c>
      <c r="BEX8" s="1"/>
      <c r="BEY8" s="1"/>
      <c r="BEZ8" s="2" t="s">
        <v>11</v>
      </c>
      <c r="BFA8" s="4" t="s">
        <v>149</v>
      </c>
      <c r="BFB8" s="4">
        <v>240</v>
      </c>
      <c r="BFC8" s="2">
        <v>7</v>
      </c>
      <c r="BFD8" s="1">
        <v>-2.1999999999999999E-2</v>
      </c>
      <c r="BFE8" s="1">
        <f t="shared" si="703"/>
        <v>1.0000000000000009E-3</v>
      </c>
      <c r="BFF8" s="1">
        <f t="shared" si="704"/>
        <v>2.264808362369338</v>
      </c>
      <c r="BFG8" s="1">
        <f t="shared" si="277"/>
        <v>3.3972125435540071E-3</v>
      </c>
      <c r="BFH8" s="1">
        <f t="shared" si="278"/>
        <v>25.969197761407209</v>
      </c>
      <c r="BFI8" s="1"/>
      <c r="BFJ8" s="1"/>
      <c r="BFK8" s="2" t="s">
        <v>11</v>
      </c>
      <c r="BFL8" s="4" t="s">
        <v>150</v>
      </c>
      <c r="BFM8" s="4">
        <v>241</v>
      </c>
      <c r="BFN8" s="2">
        <v>7</v>
      </c>
      <c r="BFO8" s="1">
        <v>-8.0000000000000002E-3</v>
      </c>
      <c r="BFP8" s="1">
        <f t="shared" si="705"/>
        <v>9.0000000000000011E-3</v>
      </c>
      <c r="BFQ8" s="1">
        <f t="shared" si="706"/>
        <v>2.5635738831615118</v>
      </c>
      <c r="BFR8" s="1">
        <f t="shared" si="279"/>
        <v>3.8453608247422679E-3</v>
      </c>
      <c r="BFS8" s="1">
        <f t="shared" si="280"/>
        <v>29.394962617567042</v>
      </c>
      <c r="BFT8" s="1"/>
      <c r="BFU8" s="1"/>
      <c r="BFV8" s="2" t="s">
        <v>11</v>
      </c>
      <c r="BFW8" s="4" t="s">
        <v>151</v>
      </c>
      <c r="BFX8" s="4">
        <v>243</v>
      </c>
      <c r="BFY8" s="2">
        <v>7</v>
      </c>
      <c r="BFZ8" s="1">
        <v>1.2E-2</v>
      </c>
      <c r="BGA8" s="1">
        <f t="shared" si="707"/>
        <v>6.0000000000000001E-3</v>
      </c>
      <c r="BGB8" s="1">
        <f t="shared" si="708"/>
        <v>1.4705882352941175</v>
      </c>
      <c r="BGC8" s="1">
        <f t="shared" si="281"/>
        <v>2.2058823529411764E-3</v>
      </c>
      <c r="BGD8" s="1">
        <f t="shared" si="282"/>
        <v>16.862352392587937</v>
      </c>
      <c r="BGE8" s="1"/>
      <c r="BGF8" s="1"/>
      <c r="BGG8" s="2" t="s">
        <v>11</v>
      </c>
      <c r="BGH8" s="4" t="s">
        <v>152</v>
      </c>
      <c r="BGI8" s="4">
        <v>246</v>
      </c>
      <c r="BGJ8" s="2">
        <v>7</v>
      </c>
      <c r="BGK8" s="1">
        <v>1.4E-2</v>
      </c>
      <c r="BGL8" s="1">
        <f t="shared" si="709"/>
        <v>3.0000000000000009E-3</v>
      </c>
      <c r="BGM8" s="1">
        <f t="shared" si="710"/>
        <v>1.2249134948096887</v>
      </c>
      <c r="BGN8" s="1">
        <f t="shared" si="283"/>
        <v>1.837370242214533E-3</v>
      </c>
      <c r="BGO8" s="1">
        <f t="shared" si="284"/>
        <v>14.045347639943836</v>
      </c>
      <c r="BGP8" s="1"/>
      <c r="BGQ8" s="1"/>
      <c r="BGR8" s="2" t="s">
        <v>11</v>
      </c>
      <c r="BGS8" s="4" t="s">
        <v>153</v>
      </c>
      <c r="BGT8" s="4">
        <v>249</v>
      </c>
      <c r="BGU8" s="2">
        <v>7</v>
      </c>
      <c r="BGV8" s="1">
        <v>1.2999999999999999E-2</v>
      </c>
      <c r="BGW8" s="1">
        <f t="shared" si="711"/>
        <v>4.0000000000000001E-3</v>
      </c>
      <c r="BGX8" s="1">
        <f t="shared" si="712"/>
        <v>1.3814432989690721</v>
      </c>
      <c r="BGY8" s="1">
        <f t="shared" si="285"/>
        <v>2.0721649484536082E-3</v>
      </c>
      <c r="BGZ8" s="1">
        <f t="shared" si="286"/>
        <v>15.840180927965083</v>
      </c>
      <c r="BHA8" s="1"/>
      <c r="BHB8" s="1"/>
      <c r="BHC8" s="2" t="s">
        <v>11</v>
      </c>
      <c r="BHD8" s="4" t="s">
        <v>154</v>
      </c>
      <c r="BHE8" s="4">
        <v>253</v>
      </c>
      <c r="BHF8" s="2">
        <v>7</v>
      </c>
      <c r="BHG8" s="1">
        <v>0.01</v>
      </c>
      <c r="BHH8" s="1">
        <f t="shared" si="713"/>
        <v>2E-3</v>
      </c>
      <c r="BHI8" s="1">
        <f t="shared" si="714"/>
        <v>1.2698961937716264</v>
      </c>
      <c r="BHJ8" s="1">
        <f t="shared" si="287"/>
        <v>1.9048442906574397E-3</v>
      </c>
      <c r="BHK8" s="1">
        <f t="shared" si="288"/>
        <v>14.561137242540646</v>
      </c>
      <c r="BHL8" s="1"/>
      <c r="BHM8" s="1"/>
      <c r="BHN8" s="2" t="s">
        <v>11</v>
      </c>
      <c r="BHO8" s="4" t="s">
        <v>155</v>
      </c>
      <c r="BHP8" s="4">
        <v>254</v>
      </c>
      <c r="BHQ8" s="2">
        <v>7</v>
      </c>
      <c r="BHR8" s="1">
        <v>1.4999999999999999E-2</v>
      </c>
      <c r="BHS8" s="1">
        <f t="shared" si="715"/>
        <v>-6.9999999999999993E-3</v>
      </c>
      <c r="BHT8" s="1">
        <f t="shared" si="716"/>
        <v>-0.32646048109965636</v>
      </c>
      <c r="BHU8" s="1">
        <f t="shared" si="289"/>
        <v>-4.8969072164948451E-4</v>
      </c>
      <c r="BHV8" s="1">
        <f t="shared" si="290"/>
        <v>-3.7433263386982158</v>
      </c>
      <c r="BHW8" s="1"/>
      <c r="BHX8" s="1"/>
      <c r="BHY8" s="2" t="s">
        <v>11</v>
      </c>
      <c r="BHZ8" s="4" t="s">
        <v>156</v>
      </c>
      <c r="BIA8" s="4">
        <v>260</v>
      </c>
      <c r="BIB8" s="2">
        <v>7</v>
      </c>
      <c r="BIC8" s="1">
        <v>3.2000000000000001E-2</v>
      </c>
      <c r="BID8" s="1">
        <f t="shared" si="717"/>
        <v>1.0000000000000009E-3</v>
      </c>
      <c r="BIE8" s="1">
        <f t="shared" si="718"/>
        <v>-0.17905405405405403</v>
      </c>
      <c r="BIF8" s="1">
        <f t="shared" si="291"/>
        <v>-2.6858108108108103E-4</v>
      </c>
      <c r="BIG8" s="1">
        <f t="shared" si="292"/>
        <v>-2.0531053386110445</v>
      </c>
      <c r="BIH8" s="1"/>
      <c r="BII8" s="1"/>
      <c r="BIJ8" s="2" t="s">
        <v>11</v>
      </c>
      <c r="BIK8" s="4" t="s">
        <v>157</v>
      </c>
      <c r="BIL8" s="4">
        <v>267</v>
      </c>
      <c r="BIM8" s="2">
        <v>7</v>
      </c>
      <c r="BIN8" s="1">
        <v>3.4000000000000002E-2</v>
      </c>
      <c r="BIO8" s="1">
        <f t="shared" si="719"/>
        <v>3.0000000000000027E-3</v>
      </c>
      <c r="BIP8" s="1">
        <f t="shared" si="720"/>
        <v>0.73000000000000009</v>
      </c>
      <c r="BIQ8" s="1">
        <f t="shared" si="293"/>
        <v>1.0950000000000003E-3</v>
      </c>
      <c r="BIR8" s="1">
        <f t="shared" si="294"/>
        <v>8.3704717276806555</v>
      </c>
      <c r="BIS8" s="1"/>
      <c r="BIT8" s="1"/>
      <c r="BIU8" s="2" t="s">
        <v>11</v>
      </c>
      <c r="BIV8" s="4" t="s">
        <v>158</v>
      </c>
      <c r="BIW8" s="4">
        <v>268</v>
      </c>
      <c r="BIX8" s="2">
        <v>7</v>
      </c>
      <c r="BIY8" s="1">
        <v>2.7E-2</v>
      </c>
      <c r="BIZ8" s="1">
        <f t="shared" si="721"/>
        <v>-2.0000000000000018E-3</v>
      </c>
      <c r="BJA8" s="1">
        <f t="shared" si="722"/>
        <v>-7.1186440677966159E-2</v>
      </c>
      <c r="BJB8" s="1">
        <f t="shared" si="295"/>
        <v>-1.0677966101694924E-4</v>
      </c>
      <c r="BJC8" s="1">
        <f t="shared" si="296"/>
        <v>-0.81625217683442697</v>
      </c>
      <c r="BJD8" s="1"/>
      <c r="BJE8" s="1"/>
      <c r="BJF8" s="2" t="s">
        <v>11</v>
      </c>
      <c r="BJG8" s="4" t="s">
        <v>159</v>
      </c>
      <c r="BJH8" s="4">
        <v>274</v>
      </c>
      <c r="BJI8" s="2">
        <v>7</v>
      </c>
      <c r="BJJ8" s="1">
        <v>8.9999999999999993E-3</v>
      </c>
      <c r="BJK8" s="1">
        <f t="shared" si="723"/>
        <v>-2E-3</v>
      </c>
      <c r="BJL8" s="1">
        <f t="shared" si="724"/>
        <v>0.6216216216216216</v>
      </c>
      <c r="BJM8" s="1">
        <f t="shared" si="297"/>
        <v>9.3243243243243238E-4</v>
      </c>
      <c r="BJN8" s="1">
        <f t="shared" si="298"/>
        <v>7.1277619302723068</v>
      </c>
      <c r="BJO8" s="1"/>
      <c r="BJP8" s="1"/>
      <c r="BJQ8" s="2" t="s">
        <v>11</v>
      </c>
      <c r="BJR8" s="4" t="s">
        <v>160</v>
      </c>
      <c r="BJS8" s="4">
        <v>281</v>
      </c>
      <c r="BJT8" s="2">
        <v>7</v>
      </c>
      <c r="BJU8" s="1">
        <v>2.7E-2</v>
      </c>
      <c r="BJV8" s="1">
        <f t="shared" si="725"/>
        <v>-1.0999999999999999E-2</v>
      </c>
      <c r="BJW8" s="1">
        <f t="shared" si="726"/>
        <v>-0.13999999999999999</v>
      </c>
      <c r="BJX8" s="1">
        <f t="shared" si="299"/>
        <v>-2.0999999999999998E-4</v>
      </c>
      <c r="BJY8" s="1">
        <f t="shared" si="300"/>
        <v>-1.6052959477743716</v>
      </c>
      <c r="BJZ8" s="1"/>
      <c r="BKA8" s="1"/>
      <c r="BKB8" s="2" t="s">
        <v>11</v>
      </c>
      <c r="BKC8" s="4" t="s">
        <v>161</v>
      </c>
      <c r="BKD8" s="4">
        <v>282</v>
      </c>
      <c r="BKE8" s="2">
        <v>7</v>
      </c>
      <c r="BKF8" s="1">
        <v>1.2999999999999999E-2</v>
      </c>
      <c r="BKG8" s="1">
        <f t="shared" si="727"/>
        <v>-8.0000000000000019E-3</v>
      </c>
      <c r="BKH8" s="1">
        <f t="shared" si="728"/>
        <v>-0.34057971014492761</v>
      </c>
      <c r="BKI8" s="1">
        <f t="shared" si="301"/>
        <v>-5.108695652173914E-4</v>
      </c>
      <c r="BKJ8" s="1">
        <f t="shared" si="302"/>
        <v>-3.905223061355874</v>
      </c>
      <c r="BKK8" s="1"/>
      <c r="BKL8" s="1"/>
      <c r="BKM8" s="2" t="s">
        <v>11</v>
      </c>
      <c r="BKN8" s="4" t="s">
        <v>162</v>
      </c>
      <c r="BKO8" s="4">
        <v>289</v>
      </c>
      <c r="BKP8" s="2">
        <v>7</v>
      </c>
      <c r="BKQ8" s="1">
        <v>1.6E-2</v>
      </c>
      <c r="BKR8" s="1">
        <f t="shared" si="729"/>
        <v>0</v>
      </c>
      <c r="BKS8" s="1">
        <f t="shared" si="730"/>
        <v>7.1942446043165478E-2</v>
      </c>
      <c r="BKT8" s="1">
        <f t="shared" si="303"/>
        <v>1.0791366906474822E-4</v>
      </c>
      <c r="BKU8" s="1">
        <f t="shared" si="304"/>
        <v>0.82492083647192804</v>
      </c>
      <c r="BKV8" s="1"/>
      <c r="BKW8" s="1"/>
      <c r="BKX8" s="2" t="s">
        <v>11</v>
      </c>
      <c r="BKY8" s="4" t="s">
        <v>163</v>
      </c>
      <c r="BKZ8" s="4">
        <v>296</v>
      </c>
      <c r="BLA8" s="2">
        <v>7</v>
      </c>
      <c r="BLB8" s="1">
        <v>1.7000000000000001E-2</v>
      </c>
      <c r="BLC8" s="1">
        <f t="shared" si="731"/>
        <v>-2.9999999999999992E-3</v>
      </c>
      <c r="BLD8" s="1">
        <f t="shared" si="732"/>
        <v>-0.31159420289855072</v>
      </c>
      <c r="BLE8" s="1">
        <f t="shared" si="305"/>
        <v>-4.6739130434782607E-4</v>
      </c>
      <c r="BLF8" s="1">
        <f t="shared" si="306"/>
        <v>-3.5728636518787775</v>
      </c>
      <c r="BLG8" s="1"/>
      <c r="BLH8" s="1"/>
      <c r="BLI8" s="2" t="s">
        <v>11</v>
      </c>
      <c r="BLJ8" s="4" t="s">
        <v>164</v>
      </c>
      <c r="BLK8" s="4">
        <v>303</v>
      </c>
      <c r="BLL8" s="2">
        <v>7</v>
      </c>
      <c r="BLM8" s="1">
        <v>1.4999999999999999E-2</v>
      </c>
      <c r="BLN8" s="1">
        <f t="shared" si="733"/>
        <v>4.0000000000000001E-3</v>
      </c>
      <c r="BLO8" s="1">
        <f t="shared" si="734"/>
        <v>0.36271186440677972</v>
      </c>
      <c r="BLP8" s="1">
        <f t="shared" si="307"/>
        <v>5.4406779661016961E-4</v>
      </c>
      <c r="BLQ8" s="1">
        <f t="shared" si="308"/>
        <v>4.158999186727792</v>
      </c>
      <c r="BLR8" s="1"/>
      <c r="BLS8" s="1"/>
      <c r="BLT8" s="2" t="s">
        <v>11</v>
      </c>
      <c r="BLU8" s="4" t="s">
        <v>165</v>
      </c>
      <c r="BLV8" s="4">
        <v>310</v>
      </c>
      <c r="BLW8" s="2">
        <v>7</v>
      </c>
      <c r="BLX8" s="1">
        <v>1.7000000000000001E-2</v>
      </c>
      <c r="BLY8" s="1">
        <f t="shared" si="735"/>
        <v>5.000000000000001E-3</v>
      </c>
      <c r="BLZ8" s="1">
        <f t="shared" si="736"/>
        <v>0.55290102389078499</v>
      </c>
      <c r="BMA8" s="1">
        <f t="shared" si="309"/>
        <v>8.2935153583617749E-4</v>
      </c>
      <c r="BMB8" s="1">
        <f t="shared" si="310"/>
        <v>6.3397840940869878</v>
      </c>
      <c r="BMC8" s="1"/>
      <c r="BMD8" s="1"/>
      <c r="BME8" s="2" t="s">
        <v>11</v>
      </c>
      <c r="BMF8" s="4" t="s">
        <v>166</v>
      </c>
      <c r="BMG8" s="4">
        <v>311</v>
      </c>
      <c r="BMH8" s="2">
        <v>7</v>
      </c>
      <c r="BMI8" s="1">
        <v>1.2999999999999999E-2</v>
      </c>
      <c r="BMJ8" s="1">
        <f t="shared" si="737"/>
        <v>2.9999999999999992E-3</v>
      </c>
      <c r="BMK8" s="1">
        <f t="shared" si="738"/>
        <v>-0.14893617021276598</v>
      </c>
      <c r="BML8" s="1">
        <f t="shared" si="311"/>
        <v>-2.2340425531914898E-4</v>
      </c>
      <c r="BMM8" s="1">
        <f t="shared" si="312"/>
        <v>-1.7077616465684808</v>
      </c>
      <c r="BMN8" s="1"/>
      <c r="BMO8" s="1"/>
      <c r="BMP8" s="2" t="s">
        <v>11</v>
      </c>
      <c r="BMQ8" s="4" t="s">
        <v>167</v>
      </c>
      <c r="BMR8" s="4">
        <v>317</v>
      </c>
      <c r="BMS8" s="2">
        <v>7</v>
      </c>
      <c r="BMT8" s="1">
        <v>1.6E-2</v>
      </c>
      <c r="BMU8" s="4">
        <f t="shared" si="313"/>
        <v>6.0000000000000001E-3</v>
      </c>
      <c r="BMV8" s="1">
        <f t="shared" si="739"/>
        <v>0.15602836879432624</v>
      </c>
      <c r="BMW8" s="1">
        <f t="shared" si="314"/>
        <v>2.3404255319148937E-4</v>
      </c>
      <c r="BMX8" s="1">
        <f t="shared" si="315"/>
        <v>1.7890836297384083</v>
      </c>
      <c r="BMY8" s="1"/>
      <c r="BMZ8" s="1"/>
      <c r="BNA8" s="2" t="s">
        <v>11</v>
      </c>
      <c r="BNB8" s="4" t="s">
        <v>168</v>
      </c>
      <c r="BNC8" s="4">
        <v>324</v>
      </c>
      <c r="BND8" s="2">
        <v>7</v>
      </c>
      <c r="BNE8" s="1">
        <v>1.4999999999999999E-2</v>
      </c>
      <c r="BNF8" s="1">
        <f t="shared" si="740"/>
        <v>2E-3</v>
      </c>
      <c r="BNG8" s="1">
        <f t="shared" si="741"/>
        <v>-2.1428571428571422E-2</v>
      </c>
      <c r="BNH8" s="1">
        <f t="shared" si="316"/>
        <v>-3.214285714285713E-5</v>
      </c>
      <c r="BNI8" s="1">
        <f t="shared" si="317"/>
        <v>-0.24570856343485273</v>
      </c>
      <c r="BNJ8" s="1"/>
      <c r="BNK8" s="1"/>
      <c r="BNL8" s="2" t="s">
        <v>11</v>
      </c>
      <c r="BNM8" s="4" t="s">
        <v>169</v>
      </c>
      <c r="BNN8" s="4">
        <v>325</v>
      </c>
      <c r="BNO8" s="2">
        <v>7</v>
      </c>
      <c r="BNP8" s="1">
        <v>2.9000000000000001E-2</v>
      </c>
      <c r="BNQ8" s="1">
        <f t="shared" si="742"/>
        <v>1.0000000000000002E-2</v>
      </c>
      <c r="BNR8" s="1">
        <f t="shared" si="743"/>
        <v>0.44405594405594417</v>
      </c>
      <c r="BNS8" s="1">
        <f t="shared" si="318"/>
        <v>6.6608391608391623E-4</v>
      </c>
      <c r="BNT8" s="1">
        <f t="shared" si="319"/>
        <v>5.0917229112723588</v>
      </c>
      <c r="BNU8" s="1"/>
      <c r="BNV8" s="1"/>
      <c r="BNW8" s="2" t="s">
        <v>11</v>
      </c>
      <c r="BNX8" s="4" t="s">
        <v>170</v>
      </c>
      <c r="BNY8" s="4">
        <v>338</v>
      </c>
      <c r="BNZ8" s="2">
        <v>7</v>
      </c>
      <c r="BOA8" s="1">
        <v>0.01</v>
      </c>
      <c r="BOB8" s="1">
        <f t="shared" si="744"/>
        <v>0</v>
      </c>
      <c r="BOC8" s="1">
        <f t="shared" si="745"/>
        <v>0.14423076923076922</v>
      </c>
      <c r="BOD8" s="1">
        <f t="shared" si="320"/>
        <v>2.1634615384615383E-4</v>
      </c>
      <c r="BOE8" s="1">
        <f t="shared" si="321"/>
        <v>1.653807638503817</v>
      </c>
      <c r="BOF8" s="1"/>
      <c r="BOG8" s="1"/>
      <c r="BOH8" s="2" t="s">
        <v>11</v>
      </c>
      <c r="BOI8" s="4" t="s">
        <v>171</v>
      </c>
      <c r="BOJ8" s="4">
        <v>339</v>
      </c>
      <c r="BOK8" s="2">
        <v>7</v>
      </c>
      <c r="BOL8" s="1">
        <v>0.01</v>
      </c>
      <c r="BOM8" s="1">
        <f t="shared" si="746"/>
        <v>5.0000000000000001E-3</v>
      </c>
      <c r="BON8" s="1">
        <f t="shared" si="747"/>
        <v>0.28664495114006516</v>
      </c>
      <c r="BOO8" s="1">
        <f t="shared" si="322"/>
        <v>4.2996742671009777E-4</v>
      </c>
      <c r="BOP8" s="1">
        <f t="shared" si="323"/>
        <v>3.2867855608223531</v>
      </c>
      <c r="BOQ8" s="1"/>
      <c r="BOR8" s="1"/>
      <c r="BOS8" s="2" t="s">
        <v>11</v>
      </c>
      <c r="BOT8" s="4" t="s">
        <v>172</v>
      </c>
      <c r="BOU8" s="4">
        <v>345</v>
      </c>
      <c r="BOV8" s="2">
        <v>7</v>
      </c>
      <c r="BOW8" s="1">
        <v>1.7999999999999999E-2</v>
      </c>
      <c r="BOX8" s="1">
        <f t="shared" si="748"/>
        <v>1.0999999999999999E-2</v>
      </c>
      <c r="BOY8" s="1">
        <f t="shared" si="749"/>
        <v>0.5562700964630225</v>
      </c>
      <c r="BOZ8" s="1">
        <f t="shared" si="324"/>
        <v>8.3440514469453378E-4</v>
      </c>
      <c r="BPA8" s="1">
        <f t="shared" si="325"/>
        <v>6.3784152265724927</v>
      </c>
      <c r="BPB8" s="1"/>
      <c r="BPC8" s="1"/>
      <c r="BPD8" s="2" t="s">
        <v>11</v>
      </c>
      <c r="BPE8" s="4" t="s">
        <v>173</v>
      </c>
      <c r="BPF8" s="4">
        <v>352</v>
      </c>
      <c r="BPG8" s="2">
        <v>7</v>
      </c>
      <c r="BPH8" s="1">
        <v>6.0000000000000001E-3</v>
      </c>
      <c r="BPI8" s="1">
        <f t="shared" si="750"/>
        <v>-2.9999999999999992E-3</v>
      </c>
      <c r="BPJ8" s="1">
        <f t="shared" si="751"/>
        <v>6.4102564102564413E-3</v>
      </c>
      <c r="BPK8" s="1">
        <f t="shared" si="326"/>
        <v>9.6153846153846615E-6</v>
      </c>
      <c r="BPL8" s="1">
        <f t="shared" si="327"/>
        <v>7.3502561711281111E-2</v>
      </c>
      <c r="BPM8" s="1"/>
      <c r="BPN8" s="1"/>
      <c r="BPO8" s="2" t="s">
        <v>11</v>
      </c>
      <c r="BPP8" s="4" t="s">
        <v>174</v>
      </c>
      <c r="BPQ8" s="4">
        <v>353</v>
      </c>
      <c r="BPR8" s="2">
        <v>7</v>
      </c>
      <c r="BPS8" s="1">
        <v>-7.0000000000000001E-3</v>
      </c>
      <c r="BPT8" s="1">
        <f t="shared" si="752"/>
        <v>-1.6E-2</v>
      </c>
      <c r="BPU8" s="1">
        <f t="shared" si="753"/>
        <v>-0.55000000000000004</v>
      </c>
      <c r="BPV8" s="1">
        <f t="shared" si="328"/>
        <v>-8.250000000000001E-4</v>
      </c>
      <c r="BPW8" s="1">
        <f t="shared" si="329"/>
        <v>-6.3065197948278895</v>
      </c>
      <c r="BPX8" s="1"/>
      <c r="BPY8" s="1"/>
      <c r="BPZ8" s="2" t="s">
        <v>11</v>
      </c>
      <c r="BQA8" s="4" t="s">
        <v>175</v>
      </c>
      <c r="BQB8" s="4">
        <v>358</v>
      </c>
      <c r="BQC8" s="2">
        <v>7</v>
      </c>
      <c r="BQD8" s="1">
        <v>7.0000000000000001E-3</v>
      </c>
      <c r="BQE8" s="1">
        <f t="shared" si="754"/>
        <v>-3.0000000000000001E-3</v>
      </c>
      <c r="BQF8" s="1">
        <f t="shared" si="755"/>
        <v>-0.125</v>
      </c>
      <c r="BQG8" s="1">
        <f t="shared" si="330"/>
        <v>-1.875E-4</v>
      </c>
      <c r="BQH8" s="1">
        <f t="shared" si="331"/>
        <v>-1.4332999533699748</v>
      </c>
      <c r="BQI8" s="1"/>
      <c r="BQJ8" s="1"/>
      <c r="BQK8" s="2" t="s">
        <v>11</v>
      </c>
      <c r="BQL8" s="4" t="s">
        <v>176</v>
      </c>
      <c r="BQM8" s="4">
        <v>366</v>
      </c>
      <c r="BQN8" s="2">
        <v>7</v>
      </c>
      <c r="BQO8" s="1">
        <v>8.9999999999999993E-3</v>
      </c>
      <c r="BQP8" s="1">
        <f t="shared" si="756"/>
        <v>-2E-3</v>
      </c>
      <c r="BQQ8" s="1">
        <f t="shared" si="757"/>
        <v>0.12374581939799331</v>
      </c>
      <c r="BQR8" s="1">
        <f t="shared" si="332"/>
        <v>1.8561872909698997E-4</v>
      </c>
      <c r="BQS8" s="1">
        <f t="shared" si="333"/>
        <v>1.4189190173829851</v>
      </c>
      <c r="BQT8" s="1"/>
      <c r="BQU8" s="1"/>
      <c r="BQV8" s="2" t="s">
        <v>11</v>
      </c>
      <c r="BQW8" s="4" t="s">
        <v>177</v>
      </c>
      <c r="BQX8" s="4">
        <v>367</v>
      </c>
      <c r="BQY8" s="2">
        <v>7</v>
      </c>
      <c r="BQZ8" s="1">
        <v>1.9E-2</v>
      </c>
      <c r="BRA8" s="1">
        <f t="shared" si="758"/>
        <v>-2.0000000000000018E-3</v>
      </c>
      <c r="BRB8" s="1">
        <f t="shared" si="759"/>
        <v>-0.81818181818181823</v>
      </c>
      <c r="BRC8" s="1">
        <f t="shared" si="334"/>
        <v>-1.2272727272727275E-3</v>
      </c>
      <c r="BRD8" s="1">
        <f t="shared" si="335"/>
        <v>-9.3815996947852902</v>
      </c>
      <c r="BRE8" s="1"/>
      <c r="BRF8" s="1"/>
      <c r="BRG8" s="2" t="s">
        <v>11</v>
      </c>
      <c r="BRH8" s="4" t="s">
        <v>178</v>
      </c>
      <c r="BRI8" s="4">
        <v>373</v>
      </c>
      <c r="BRJ8" s="2">
        <v>7</v>
      </c>
      <c r="BRK8" s="1">
        <v>0.02</v>
      </c>
      <c r="BRL8" s="1">
        <f t="shared" si="760"/>
        <v>-1.9999999999999983E-3</v>
      </c>
      <c r="BRM8" s="1">
        <f t="shared" si="761"/>
        <v>-0.52203389830508473</v>
      </c>
      <c r="BRN8" s="1">
        <f t="shared" si="336"/>
        <v>-7.8305084745762716E-4</v>
      </c>
      <c r="BRO8" s="1">
        <f t="shared" si="337"/>
        <v>-5.9858492967857932</v>
      </c>
      <c r="BRP8" s="1"/>
      <c r="BRQ8" s="1"/>
      <c r="BRR8" s="2" t="s">
        <v>11</v>
      </c>
      <c r="BRS8" s="1" t="s">
        <v>179</v>
      </c>
      <c r="BRT8" s="1">
        <v>380</v>
      </c>
      <c r="BRU8" s="2">
        <v>7</v>
      </c>
      <c r="BRV8" s="1">
        <v>3.1E-2</v>
      </c>
      <c r="BRW8" s="1">
        <f t="shared" si="762"/>
        <v>1.0000000000000009E-3</v>
      </c>
      <c r="BRX8" s="1">
        <f t="shared" si="763"/>
        <v>-0.40268456375838924</v>
      </c>
      <c r="BRY8" s="1">
        <f t="shared" si="338"/>
        <v>-6.0402684563758385E-4</v>
      </c>
      <c r="BRZ8" s="1">
        <f t="shared" si="339"/>
        <v>-4.6173421316616636</v>
      </c>
      <c r="BSA8" s="1"/>
      <c r="BSB8" s="1"/>
      <c r="BSC8" s="2" t="s">
        <v>11</v>
      </c>
      <c r="BSD8" s="1" t="s">
        <v>180</v>
      </c>
      <c r="BSE8" s="1">
        <v>394</v>
      </c>
      <c r="BSF8" s="2">
        <v>7</v>
      </c>
      <c r="BSG8" s="1">
        <v>8.0000000000000002E-3</v>
      </c>
      <c r="BSH8" s="1">
        <f t="shared" si="764"/>
        <v>-4.0000000000000001E-3</v>
      </c>
      <c r="BSI8" s="1">
        <f t="shared" si="765"/>
        <v>-0.58510638297872342</v>
      </c>
      <c r="BSJ8" s="1">
        <f t="shared" si="340"/>
        <v>-8.7765957446808512E-4</v>
      </c>
      <c r="BSK8" s="1">
        <f t="shared" si="341"/>
        <v>-6.7090636115190314</v>
      </c>
      <c r="BSL8" s="1"/>
      <c r="BSM8" s="1"/>
      <c r="BSN8" s="1" t="s">
        <v>11</v>
      </c>
      <c r="BSO8" s="1" t="s">
        <v>181</v>
      </c>
      <c r="BSP8" s="1">
        <v>395</v>
      </c>
      <c r="BSQ8" s="2">
        <v>7</v>
      </c>
      <c r="BSR8" s="1">
        <v>7.0000000000000001E-3</v>
      </c>
      <c r="BSS8" s="1">
        <f t="shared" si="766"/>
        <v>-3.0000000000000001E-3</v>
      </c>
      <c r="BST8" s="1">
        <f t="shared" si="767"/>
        <v>-7.9584775086505188E-2</v>
      </c>
      <c r="BSU8" s="1">
        <f t="shared" si="342"/>
        <v>-1.1937716262975778E-4</v>
      </c>
      <c r="BSV8" s="1">
        <f t="shared" si="343"/>
        <v>-0.91255083536358261</v>
      </c>
      <c r="BSW8" s="1"/>
      <c r="BSX8" s="1"/>
      <c r="BSY8" s="1" t="s">
        <v>11</v>
      </c>
      <c r="BSZ8" s="1" t="s">
        <v>182</v>
      </c>
      <c r="BTA8" s="1">
        <v>401</v>
      </c>
      <c r="BTB8" s="1">
        <v>7</v>
      </c>
      <c r="BTC8" s="1">
        <v>1.0999999999999999E-2</v>
      </c>
      <c r="BTD8" s="1">
        <f t="shared" si="768"/>
        <v>-1.0000000000000009E-3</v>
      </c>
      <c r="BTE8" s="1">
        <f t="shared" si="769"/>
        <v>8.7412587412587381E-2</v>
      </c>
      <c r="BTF8" s="1">
        <f t="shared" si="344"/>
        <v>1.3111888111888106E-4</v>
      </c>
      <c r="BTG8" s="1">
        <f t="shared" si="345"/>
        <v>1.0023076596992826</v>
      </c>
      <c r="BTH8" s="1"/>
      <c r="BTI8" s="1"/>
      <c r="BTJ8" s="1" t="s">
        <v>11</v>
      </c>
      <c r="BTK8" s="1" t="s">
        <v>183</v>
      </c>
      <c r="BTL8" s="1">
        <v>408</v>
      </c>
      <c r="BTM8" s="1">
        <v>7</v>
      </c>
      <c r="BTN8" s="1">
        <v>1.0999999999999999E-2</v>
      </c>
      <c r="BTO8" s="1">
        <f t="shared" si="770"/>
        <v>-1.0000000000000009E-3</v>
      </c>
      <c r="BTP8" s="5">
        <f t="shared" si="771"/>
        <v>0.22648083623693377</v>
      </c>
      <c r="BTQ8" s="1">
        <f t="shared" si="346"/>
        <v>3.3972125435540064E-4</v>
      </c>
      <c r="BTR8" s="1">
        <f t="shared" si="347"/>
        <v>2.5969197761407203</v>
      </c>
      <c r="BTS8" s="1"/>
      <c r="BTT8" s="1"/>
      <c r="BTU8" s="1" t="s">
        <v>11</v>
      </c>
      <c r="BTV8" s="1" t="s">
        <v>184</v>
      </c>
      <c r="BTW8" s="1">
        <v>409</v>
      </c>
      <c r="BTX8" s="1">
        <v>7</v>
      </c>
      <c r="BTY8" s="1">
        <v>1.4E-2</v>
      </c>
      <c r="BTZ8" s="1">
        <f t="shared" si="772"/>
        <v>4.0000000000000001E-3</v>
      </c>
      <c r="BUA8" s="1">
        <f t="shared" si="773"/>
        <v>0.23875432525951557</v>
      </c>
      <c r="BUB8" s="1">
        <f t="shared" si="348"/>
        <v>3.5813148788927334E-4</v>
      </c>
      <c r="BUC8" s="1">
        <f t="shared" si="349"/>
        <v>2.7376525060907477</v>
      </c>
      <c r="BUD8" s="1"/>
      <c r="BUE8" s="1"/>
      <c r="BUF8" s="1" t="s">
        <v>11</v>
      </c>
      <c r="BUG8" s="1" t="s">
        <v>185</v>
      </c>
      <c r="BUH8" s="1">
        <v>415</v>
      </c>
      <c r="BUI8" s="1">
        <v>7</v>
      </c>
      <c r="BUJ8" s="1">
        <v>1.9E-2</v>
      </c>
      <c r="BUK8" s="1">
        <f t="shared" si="774"/>
        <v>6.0000000000000001E-3</v>
      </c>
      <c r="BUL8" s="1">
        <f t="shared" si="775"/>
        <v>0.36585365853658536</v>
      </c>
      <c r="BUM8" s="1">
        <f t="shared" si="350"/>
        <v>5.4878048780487799E-4</v>
      </c>
      <c r="BUN8" s="1">
        <f t="shared" si="351"/>
        <v>4.1950242537657791</v>
      </c>
      <c r="BUO8" s="1"/>
      <c r="BUP8" s="1"/>
      <c r="BUQ8" s="1" t="s">
        <v>11</v>
      </c>
      <c r="BUR8" s="1" t="s">
        <v>186</v>
      </c>
      <c r="BUS8" s="1">
        <v>422</v>
      </c>
      <c r="BUT8" s="1">
        <v>7</v>
      </c>
      <c r="BUU8" s="1">
        <v>2.1000000000000001E-2</v>
      </c>
      <c r="BUV8" s="1">
        <f t="shared" si="776"/>
        <v>6.0000000000000019E-3</v>
      </c>
      <c r="BUW8" s="1">
        <f t="shared" si="777"/>
        <v>0.32982456140350885</v>
      </c>
      <c r="BUX8" s="1">
        <f t="shared" si="352"/>
        <v>4.947368421052633E-4</v>
      </c>
      <c r="BUY8" s="1">
        <f t="shared" si="353"/>
        <v>3.7819002278393734</v>
      </c>
      <c r="BUZ8" s="1"/>
      <c r="BVA8" s="1"/>
      <c r="BVB8" s="1" t="s">
        <v>11</v>
      </c>
      <c r="BVC8" s="1" t="s">
        <v>187</v>
      </c>
      <c r="BVD8" s="1">
        <v>423</v>
      </c>
      <c r="BVE8" s="1">
        <v>7</v>
      </c>
      <c r="BVF8" s="1">
        <v>1.2E-2</v>
      </c>
      <c r="BVG8" s="1">
        <f t="shared" si="778"/>
        <v>2E-3</v>
      </c>
      <c r="BVH8" s="1">
        <f t="shared" si="779"/>
        <v>-0.87030716723549495</v>
      </c>
      <c r="BVI8" s="1">
        <f t="shared" si="354"/>
        <v>-1.3054607508532425E-3</v>
      </c>
      <c r="BVJ8" s="1">
        <f t="shared" si="355"/>
        <v>-9.9792897777295178</v>
      </c>
      <c r="BVK8" s="1"/>
      <c r="BVL8" s="1"/>
      <c r="BVM8" s="1" t="s">
        <v>11</v>
      </c>
      <c r="BVN8" s="1" t="s">
        <v>188</v>
      </c>
      <c r="BVO8" s="1">
        <v>436</v>
      </c>
      <c r="BVP8" s="1">
        <v>7</v>
      </c>
      <c r="BVQ8" s="1">
        <v>7.0000000000000001E-3</v>
      </c>
      <c r="BVR8" s="1">
        <f t="shared" si="780"/>
        <v>-5.0000000000000001E-3</v>
      </c>
      <c r="BVS8" s="1">
        <f t="shared" si="781"/>
        <v>-0.8191126279863481</v>
      </c>
      <c r="BVT8" s="1">
        <f t="shared" si="356"/>
        <v>-1.2286689419795222E-3</v>
      </c>
      <c r="BVU8" s="1">
        <f t="shared" si="357"/>
        <v>-9.3922727319807215</v>
      </c>
      <c r="BVV8" s="1"/>
      <c r="BVW8" s="1"/>
      <c r="BVX8" s="1" t="s">
        <v>11</v>
      </c>
      <c r="BVY8" s="1" t="s">
        <v>189</v>
      </c>
      <c r="BVZ8" s="1">
        <v>437</v>
      </c>
      <c r="BWA8" s="1">
        <v>7</v>
      </c>
      <c r="BWB8" s="1">
        <v>-2E-3</v>
      </c>
      <c r="BWC8" s="1">
        <f t="shared" si="782"/>
        <v>-7.0000000000000001E-3</v>
      </c>
      <c r="BWD8" s="1">
        <f t="shared" si="783"/>
        <v>-1.0608365019011405</v>
      </c>
      <c r="BWE8" s="1">
        <f t="shared" si="358"/>
        <v>-1.5912547528517109E-3</v>
      </c>
      <c r="BWF8" s="1">
        <f t="shared" si="359"/>
        <v>-12.163975269664576</v>
      </c>
      <c r="BWG8" s="1"/>
      <c r="BWH8" s="1"/>
      <c r="BWI8" s="1" t="s">
        <v>11</v>
      </c>
      <c r="BWJ8" s="1" t="s">
        <v>190</v>
      </c>
      <c r="BWK8" s="1">
        <v>443</v>
      </c>
      <c r="BWL8" s="1">
        <v>7</v>
      </c>
      <c r="BWM8" s="1">
        <v>5.0000000000000001E-3</v>
      </c>
      <c r="BWN8" s="1">
        <f t="shared" si="784"/>
        <v>-5.0000000000000001E-3</v>
      </c>
      <c r="BWO8" s="1">
        <f t="shared" si="785"/>
        <v>-1.0075757575757576</v>
      </c>
      <c r="BWP8" s="1">
        <f t="shared" si="360"/>
        <v>-1.5113636363636364E-3</v>
      </c>
      <c r="BWQ8" s="1">
        <f t="shared" si="361"/>
        <v>-11.553266290800403</v>
      </c>
      <c r="BWR8" s="1"/>
      <c r="BWS8" s="1"/>
      <c r="BWT8" s="1" t="s">
        <v>11</v>
      </c>
      <c r="BWU8" s="1" t="s">
        <v>191</v>
      </c>
      <c r="BWV8" s="1">
        <v>450</v>
      </c>
      <c r="BWW8" s="1">
        <v>7</v>
      </c>
      <c r="BWX8" s="1">
        <v>1E-3</v>
      </c>
      <c r="BWY8" s="1">
        <f t="shared" si="786"/>
        <v>-3.0000000000000001E-3</v>
      </c>
      <c r="BWZ8" s="1">
        <f t="shared" si="787"/>
        <v>-0.59090909090909094</v>
      </c>
      <c r="BXA8" s="1">
        <f t="shared" si="362"/>
        <v>-8.8636363636363641E-4</v>
      </c>
      <c r="BXB8" s="1">
        <f t="shared" si="363"/>
        <v>-6.7755997795671536</v>
      </c>
      <c r="BXC8" s="1"/>
      <c r="BXD8" s="1"/>
      <c r="BXE8" s="1" t="s">
        <v>11</v>
      </c>
      <c r="BXF8" s="1" t="s">
        <v>192</v>
      </c>
      <c r="BXG8" s="1">
        <v>451</v>
      </c>
      <c r="BXH8" s="1">
        <v>7</v>
      </c>
      <c r="BXI8" s="1">
        <v>7.0000000000000001E-3</v>
      </c>
      <c r="BXJ8" s="1">
        <f t="shared" si="788"/>
        <v>0.01</v>
      </c>
      <c r="BXK8" s="1">
        <f t="shared" si="789"/>
        <v>0.86037735849056607</v>
      </c>
      <c r="BXL8" s="1">
        <f t="shared" si="364"/>
        <v>1.2905660377358491E-3</v>
      </c>
      <c r="BXM8" s="1">
        <f t="shared" si="365"/>
        <v>9.8654306224408828</v>
      </c>
      <c r="BXN8" s="1"/>
      <c r="BXO8" s="1"/>
      <c r="BXP8" s="1" t="s">
        <v>11</v>
      </c>
      <c r="BXQ8" s="1" t="s">
        <v>193</v>
      </c>
      <c r="BXR8" s="1">
        <v>464</v>
      </c>
      <c r="BXS8" s="1">
        <v>7</v>
      </c>
      <c r="BXT8" s="1">
        <v>0.01</v>
      </c>
      <c r="BXU8" s="1">
        <f t="shared" si="790"/>
        <v>6.0000000000000001E-3</v>
      </c>
      <c r="BXV8" s="1">
        <f t="shared" si="791"/>
        <v>1.0257352941176472</v>
      </c>
      <c r="BXW8" s="1">
        <f t="shared" si="366"/>
        <v>1.5386029411764708E-3</v>
      </c>
      <c r="BXX8" s="1">
        <f t="shared" si="367"/>
        <v>11.761490793830088</v>
      </c>
      <c r="BXY8" s="1"/>
      <c r="BXZ8" s="1"/>
      <c r="BYA8" s="1" t="s">
        <v>11</v>
      </c>
      <c r="BYB8" s="1" t="s">
        <v>194</v>
      </c>
      <c r="BYC8" s="1">
        <v>465</v>
      </c>
      <c r="BYD8" s="1">
        <v>7</v>
      </c>
      <c r="BYE8" s="1">
        <v>1.6E-2</v>
      </c>
      <c r="BYF8" s="1">
        <f t="shared" si="792"/>
        <v>1.0999999999999999E-2</v>
      </c>
      <c r="BYG8" s="1">
        <f t="shared" si="793"/>
        <v>0.24719101123595502</v>
      </c>
      <c r="BYH8" s="1">
        <f t="shared" si="368"/>
        <v>3.7078651685393255E-4</v>
      </c>
      <c r="BYI8" s="1">
        <f t="shared" si="369"/>
        <v>2.8343909190237699</v>
      </c>
      <c r="BYJ8" s="1"/>
      <c r="BYK8" s="1"/>
      <c r="BYL8" s="1" t="s">
        <v>11</v>
      </c>
      <c r="BYM8" s="1" t="s">
        <v>195</v>
      </c>
      <c r="BYN8" s="1">
        <v>479</v>
      </c>
      <c r="BYO8" s="1">
        <v>7</v>
      </c>
      <c r="BYP8" s="1">
        <v>1.4999999999999999E-2</v>
      </c>
      <c r="BYQ8" s="1">
        <f t="shared" si="794"/>
        <v>4.0000000000000001E-3</v>
      </c>
      <c r="BYR8" s="1">
        <f t="shared" si="795"/>
        <v>0.3210332103321033</v>
      </c>
      <c r="BYS8" s="1">
        <f t="shared" si="370"/>
        <v>4.8154981549815496E-4</v>
      </c>
      <c r="BYT8" s="1">
        <f t="shared" si="371"/>
        <v>3.6810950831937359</v>
      </c>
      <c r="BYU8" s="1"/>
      <c r="BYV8" s="1"/>
      <c r="BYW8" s="1" t="s">
        <v>11</v>
      </c>
      <c r="BYX8" s="1" t="s">
        <v>196</v>
      </c>
      <c r="BYY8" s="1">
        <v>480</v>
      </c>
      <c r="BYZ8" s="1">
        <v>7</v>
      </c>
      <c r="BZA8" s="1">
        <v>1.7000000000000001E-2</v>
      </c>
      <c r="BZB8" s="1">
        <f t="shared" si="796"/>
        <v>4.0000000000000018E-3</v>
      </c>
      <c r="BZC8" s="1">
        <f t="shared" si="797"/>
        <v>0.55430711610486894</v>
      </c>
      <c r="BZD8" s="1">
        <f t="shared" si="372"/>
        <v>8.3146067415730345E-4</v>
      </c>
      <c r="BZE8" s="1">
        <f t="shared" si="373"/>
        <v>6.3559069093260314</v>
      </c>
      <c r="BZF8" s="1"/>
      <c r="BZG8" s="1"/>
      <c r="BZH8" s="1" t="s">
        <v>11</v>
      </c>
      <c r="BZI8" s="1" t="s">
        <v>197</v>
      </c>
      <c r="BZJ8" s="1">
        <v>494</v>
      </c>
      <c r="BZK8" s="1">
        <v>7</v>
      </c>
      <c r="BZL8" s="1">
        <v>1.2E-2</v>
      </c>
      <c r="BZM8" s="1">
        <f t="shared" si="798"/>
        <v>-2.9999999999999992E-3</v>
      </c>
      <c r="BZN8" s="1">
        <f t="shared" si="799"/>
        <v>0.62500000000000011</v>
      </c>
      <c r="BZO8" s="1">
        <f t="shared" si="374"/>
        <v>9.3750000000000018E-4</v>
      </c>
      <c r="BZP8" s="1">
        <f t="shared" si="375"/>
        <v>7.1664997668498751</v>
      </c>
      <c r="BZQ8" s="1"/>
      <c r="BZR8" s="1"/>
      <c r="BZS8" s="1" t="s">
        <v>11</v>
      </c>
      <c r="BZT8" s="1" t="s">
        <v>198</v>
      </c>
      <c r="BZU8" s="1">
        <v>495</v>
      </c>
      <c r="BZV8" s="1">
        <v>7</v>
      </c>
      <c r="BZW8" s="1">
        <v>1.0999999999999999E-2</v>
      </c>
      <c r="BZX8" s="1">
        <f t="shared" si="800"/>
        <v>-3.0000000000000009E-3</v>
      </c>
      <c r="BZY8" s="1">
        <f t="shared" si="801"/>
        <v>0.28044280442804426</v>
      </c>
      <c r="BZZ8" s="1">
        <f t="shared" si="376"/>
        <v>4.2066420664206637E-4</v>
      </c>
      <c r="CAA8" s="1">
        <f t="shared" si="377"/>
        <v>3.2156692680772863</v>
      </c>
      <c r="CAB8" s="1"/>
      <c r="CAC8" s="1"/>
      <c r="CAD8" s="1" t="s">
        <v>11</v>
      </c>
      <c r="CAE8" s="1" t="s">
        <v>199</v>
      </c>
      <c r="CAF8" s="1">
        <v>501</v>
      </c>
      <c r="CAG8" s="1">
        <v>7</v>
      </c>
      <c r="CAH8" s="1">
        <v>8.0000000000000002E-3</v>
      </c>
      <c r="CAI8" s="1">
        <f t="shared" si="802"/>
        <v>-9.0000000000000011E-3</v>
      </c>
      <c r="CAJ8" s="1">
        <f t="shared" si="803"/>
        <v>0.12087912087912084</v>
      </c>
      <c r="CAK8" s="1">
        <f t="shared" si="378"/>
        <v>1.8131868131868127E-4</v>
      </c>
      <c r="CAL8" s="1">
        <f t="shared" si="379"/>
        <v>1.3860483065555798</v>
      </c>
      <c r="CAM8" s="1"/>
      <c r="CAN8" s="1"/>
      <c r="CAO8" s="1" t="s">
        <v>11</v>
      </c>
      <c r="CAP8" s="1" t="s">
        <v>200</v>
      </c>
      <c r="CAQ8" s="1">
        <v>508</v>
      </c>
      <c r="CAR8" s="1">
        <v>7</v>
      </c>
      <c r="CAS8" s="1">
        <v>7.0000000000000001E-3</v>
      </c>
      <c r="CAT8" s="1">
        <f t="shared" si="804"/>
        <v>-3.1E-2</v>
      </c>
      <c r="CAU8" s="1">
        <f t="shared" si="805"/>
        <v>-0.69230769230769229</v>
      </c>
      <c r="CAV8" s="1">
        <f t="shared" si="380"/>
        <v>-1.0384615384615384E-3</v>
      </c>
      <c r="CAW8" s="1">
        <f t="shared" si="381"/>
        <v>-7.9382766648183223</v>
      </c>
      <c r="CAX8" s="1"/>
      <c r="CAY8" s="1"/>
      <c r="CAZ8" s="1" t="s">
        <v>11</v>
      </c>
      <c r="CBA8" s="1" t="s">
        <v>201</v>
      </c>
      <c r="CBB8" s="1">
        <v>509</v>
      </c>
      <c r="CBC8" s="1">
        <v>7</v>
      </c>
      <c r="CBD8" s="1">
        <v>1.6E-2</v>
      </c>
      <c r="CBE8" s="1">
        <f t="shared" si="806"/>
        <v>3.0000000000000009E-3</v>
      </c>
      <c r="CBF8" s="1">
        <f t="shared" si="807"/>
        <v>-1.5037593984962365E-2</v>
      </c>
      <c r="CBG8" s="1">
        <f t="shared" si="382"/>
        <v>-2.2556390977443548E-5</v>
      </c>
      <c r="CBH8" s="1">
        <f t="shared" si="383"/>
        <v>-0.17242706205954539</v>
      </c>
      <c r="CBI8" s="1"/>
      <c r="CBJ8" s="1"/>
      <c r="CBK8" s="1" t="s">
        <v>11</v>
      </c>
      <c r="CBL8" s="1" t="s">
        <v>202</v>
      </c>
      <c r="CBM8" s="1">
        <v>515</v>
      </c>
      <c r="CBN8" s="1">
        <v>7</v>
      </c>
      <c r="CBO8" s="1">
        <v>1.4E-2</v>
      </c>
      <c r="CBP8" s="1">
        <f t="shared" si="808"/>
        <v>-9.9999999999999915E-4</v>
      </c>
      <c r="CBQ8" s="1">
        <f t="shared" si="809"/>
        <v>-5.617977528089884E-2</v>
      </c>
      <c r="CBR8" s="1">
        <f t="shared" si="384"/>
        <v>-8.4269662921348257E-5</v>
      </c>
      <c r="CBS8" s="1">
        <f t="shared" si="385"/>
        <v>-0.64417975432358376</v>
      </c>
      <c r="CBT8" s="1"/>
      <c r="CBU8" s="1"/>
      <c r="CBV8" s="1" t="s">
        <v>11</v>
      </c>
      <c r="CBW8" s="1" t="s">
        <v>203</v>
      </c>
      <c r="CBX8" s="1">
        <v>522</v>
      </c>
      <c r="CBY8" s="1">
        <v>7</v>
      </c>
      <c r="CBZ8" s="1">
        <v>1.7000000000000001E-2</v>
      </c>
      <c r="CCA8" s="1">
        <f t="shared" si="810"/>
        <v>3.0000000000000009E-3</v>
      </c>
      <c r="CCB8" s="1">
        <f t="shared" si="811"/>
        <v>0.10486891385767792</v>
      </c>
      <c r="CCC8" s="1">
        <f t="shared" si="386"/>
        <v>1.5730337078651688E-4</v>
      </c>
      <c r="CCD8" s="1">
        <f t="shared" si="387"/>
        <v>1.2024688747373573</v>
      </c>
      <c r="CCE8" s="1"/>
      <c r="CCF8" s="1"/>
      <c r="CCG8" s="1" t="s">
        <v>11</v>
      </c>
      <c r="CCH8" s="1" t="s">
        <v>204</v>
      </c>
      <c r="CCI8" s="1">
        <v>523</v>
      </c>
      <c r="CCJ8" s="1">
        <v>7</v>
      </c>
      <c r="CCK8" s="1">
        <v>0.02</v>
      </c>
      <c r="CCL8" s="1">
        <f t="shared" si="812"/>
        <v>1.0000000000000009E-3</v>
      </c>
      <c r="CCM8" s="1">
        <f t="shared" si="813"/>
        <v>0.11406844106463881</v>
      </c>
      <c r="CCN8" s="1">
        <f t="shared" si="388"/>
        <v>1.7110266159695822E-4</v>
      </c>
      <c r="CCO8" s="1">
        <f t="shared" si="389"/>
        <v>1.3079543300714602</v>
      </c>
      <c r="CCP8" s="1"/>
      <c r="CCQ8" s="1"/>
      <c r="CCR8" s="1" t="s">
        <v>11</v>
      </c>
      <c r="CCS8" s="1" t="s">
        <v>205</v>
      </c>
      <c r="CCT8" s="1">
        <v>536</v>
      </c>
      <c r="CCU8" s="1">
        <v>7</v>
      </c>
      <c r="CCV8" s="1">
        <v>2.1999999999999999E-2</v>
      </c>
      <c r="CCW8" s="1">
        <f t="shared" si="814"/>
        <v>1.9999999999999983E-3</v>
      </c>
      <c r="CCX8" s="1">
        <f t="shared" si="815"/>
        <v>3.474903474903468E-2</v>
      </c>
      <c r="CCY8" s="1">
        <f t="shared" si="390"/>
        <v>5.2123552123552019E-5</v>
      </c>
      <c r="CCZ8" s="1">
        <f t="shared" si="391"/>
        <v>0.39844631908354433</v>
      </c>
      <c r="CDA8" s="1"/>
      <c r="CDB8" s="1"/>
      <c r="CDC8" s="1" t="s">
        <v>11</v>
      </c>
      <c r="CDD8" s="1" t="s">
        <v>206</v>
      </c>
      <c r="CDE8" s="1">
        <v>542</v>
      </c>
      <c r="CDF8" s="1">
        <v>7</v>
      </c>
      <c r="CDG8" s="1">
        <v>2.7E-2</v>
      </c>
      <c r="CDH8" s="1">
        <f t="shared" si="816"/>
        <v>1.2E-2</v>
      </c>
      <c r="CDI8" s="1">
        <f t="shared" si="817"/>
        <v>8.7121212121212127E-2</v>
      </c>
      <c r="CDJ8" s="1">
        <f t="shared" si="392"/>
        <v>1.306818181818182E-4</v>
      </c>
      <c r="CDK8" s="1">
        <f t="shared" si="393"/>
        <v>0.99896663416695231</v>
      </c>
      <c r="CDL8" s="1"/>
      <c r="CDM8" s="1"/>
      <c r="CDN8" s="1" t="s">
        <v>11</v>
      </c>
      <c r="CDO8" s="1" t="s">
        <v>207</v>
      </c>
      <c r="CDP8" s="1">
        <v>549</v>
      </c>
      <c r="CDQ8" s="1">
        <v>7</v>
      </c>
      <c r="CDR8" s="1">
        <v>2.5000000000000001E-2</v>
      </c>
      <c r="CDS8" s="1">
        <f t="shared" si="818"/>
        <v>1.0000000000000002E-2</v>
      </c>
      <c r="CDT8" s="1">
        <f t="shared" si="819"/>
        <v>-6.8441064638783189E-2</v>
      </c>
      <c r="CDU8" s="1">
        <f t="shared" si="394"/>
        <v>-1.0266159695817479E-4</v>
      </c>
      <c r="CDV8" s="1">
        <f t="shared" si="395"/>
        <v>-0.78477259804287502</v>
      </c>
      <c r="CDW8" s="1"/>
      <c r="CDX8" s="1"/>
      <c r="CDY8" s="1" t="s">
        <v>11</v>
      </c>
      <c r="CDZ8" s="1" t="s">
        <v>208</v>
      </c>
      <c r="CEA8" s="1">
        <v>550</v>
      </c>
      <c r="CEB8" s="1">
        <v>7</v>
      </c>
      <c r="CEC8" s="1">
        <v>2.1999999999999999E-2</v>
      </c>
      <c r="CED8" s="1">
        <f t="shared" si="820"/>
        <v>4.9999999999999975E-3</v>
      </c>
      <c r="CEE8" s="1">
        <f t="shared" si="821"/>
        <v>0.14399999999999988</v>
      </c>
      <c r="CEF8" s="1">
        <f t="shared" si="396"/>
        <v>2.1599999999999983E-4</v>
      </c>
      <c r="CEG8" s="1">
        <f t="shared" si="397"/>
        <v>1.6511615462822096</v>
      </c>
      <c r="CEH8" s="1"/>
      <c r="CEI8" s="1"/>
      <c r="CEJ8" s="1" t="s">
        <v>11</v>
      </c>
      <c r="CEK8" s="1" t="s">
        <v>209</v>
      </c>
      <c r="CEL8" s="1">
        <v>556</v>
      </c>
      <c r="CEM8" s="1">
        <v>7</v>
      </c>
      <c r="CEN8" s="1">
        <v>2.5000000000000001E-2</v>
      </c>
      <c r="CEO8" s="1">
        <f t="shared" si="822"/>
        <v>1.0000000000000002E-2</v>
      </c>
      <c r="CEP8" s="1">
        <f t="shared" si="823"/>
        <v>0.47826086956521746</v>
      </c>
      <c r="CEQ8" s="1">
        <f t="shared" si="398"/>
        <v>7.1739130434782619E-4</v>
      </c>
      <c r="CER8" s="1">
        <f t="shared" si="399"/>
        <v>5.4839302563720782</v>
      </c>
      <c r="CES8" s="1"/>
      <c r="CET8" s="1"/>
      <c r="CEU8" s="1" t="s">
        <v>11</v>
      </c>
      <c r="CEV8" s="1" t="s">
        <v>210</v>
      </c>
      <c r="CEW8" s="1">
        <v>563</v>
      </c>
      <c r="CEX8" s="1">
        <v>7</v>
      </c>
      <c r="CEY8" s="1">
        <v>1.7000000000000001E-2</v>
      </c>
      <c r="CEZ8" s="1">
        <f t="shared" si="824"/>
        <v>3.0000000000000009E-3</v>
      </c>
      <c r="CFA8" s="1">
        <f t="shared" si="825"/>
        <v>0.12184368737474954</v>
      </c>
      <c r="CFB8" s="1">
        <f t="shared" si="400"/>
        <v>1.8276553106212431E-4</v>
      </c>
      <c r="CFC8" s="1">
        <f t="shared" si="401"/>
        <v>1.3971084114612344</v>
      </c>
      <c r="CFD8" s="1"/>
      <c r="CFE8" s="1"/>
      <c r="CFF8" s="1" t="s">
        <v>11</v>
      </c>
      <c r="CFG8" s="1" t="s">
        <v>211</v>
      </c>
      <c r="CFH8" s="1">
        <v>564</v>
      </c>
      <c r="CFI8" s="1">
        <v>7</v>
      </c>
      <c r="CFJ8" s="1">
        <v>2.3E-2</v>
      </c>
      <c r="CFK8" s="1">
        <f t="shared" si="826"/>
        <v>-9.0000000000000011E-3</v>
      </c>
      <c r="CFL8" s="1">
        <f t="shared" si="827"/>
        <v>-0.57835820895522383</v>
      </c>
      <c r="CFM8" s="1">
        <f t="shared" si="402"/>
        <v>-8.6753731343283571E-4</v>
      </c>
      <c r="CFN8" s="1">
        <f t="shared" si="403"/>
        <v>-6.6316863514133155</v>
      </c>
      <c r="CFO8" s="1"/>
      <c r="CFP8" s="1"/>
      <c r="CFQ8" s="1" t="s">
        <v>11</v>
      </c>
      <c r="CFR8" s="1" t="s">
        <v>212</v>
      </c>
      <c r="CFS8" s="1">
        <v>571</v>
      </c>
      <c r="CFT8" s="1">
        <v>7</v>
      </c>
      <c r="CFU8" s="1">
        <v>2.3E-2</v>
      </c>
      <c r="CFV8" s="1">
        <f t="shared" si="828"/>
        <v>-8.0000000000000002E-3</v>
      </c>
      <c r="CFW8" s="1">
        <f t="shared" si="829"/>
        <v>-0.66165413533834583</v>
      </c>
      <c r="CFX8" s="1">
        <f t="shared" si="404"/>
        <v>-9.924812030075187E-4</v>
      </c>
      <c r="CFY8" s="1">
        <f t="shared" si="405"/>
        <v>-7.5867907306200166</v>
      </c>
      <c r="CFZ8" s="1"/>
      <c r="CGA8" s="1"/>
      <c r="CGB8" s="1" t="s">
        <v>11</v>
      </c>
      <c r="CGC8" s="1" t="s">
        <v>213</v>
      </c>
      <c r="CGD8" s="1">
        <v>577</v>
      </c>
      <c r="CGE8" s="1">
        <v>7</v>
      </c>
      <c r="CGF8" s="1">
        <v>2.1999999999999999E-2</v>
      </c>
      <c r="CGG8" s="1">
        <f t="shared" si="830"/>
        <v>-9.0000000000000011E-3</v>
      </c>
      <c r="CGH8" s="1">
        <f t="shared" si="831"/>
        <v>-0.88721804511278213</v>
      </c>
      <c r="CGI8" s="1">
        <f t="shared" si="406"/>
        <v>-1.3308270676691731E-3</v>
      </c>
      <c r="CGJ8" s="1">
        <f t="shared" si="407"/>
        <v>-10.173196661513206</v>
      </c>
      <c r="CGK8" s="1"/>
      <c r="CGL8" s="1"/>
      <c r="CGM8" s="1" t="s">
        <v>11</v>
      </c>
      <c r="CGN8" s="1" t="s">
        <v>214</v>
      </c>
      <c r="CGO8" s="1">
        <v>578</v>
      </c>
      <c r="CGP8" s="1">
        <v>7</v>
      </c>
      <c r="CGQ8" s="1">
        <v>1.7999999999999999E-2</v>
      </c>
      <c r="CGR8" s="1">
        <f t="shared" si="832"/>
        <v>9.9999999999999742E-4</v>
      </c>
      <c r="CGS8" s="1">
        <f t="shared" si="833"/>
        <v>-0.81853281853281867</v>
      </c>
      <c r="CGT8" s="1">
        <f t="shared" si="408"/>
        <v>-1.227799227799228E-3</v>
      </c>
      <c r="CGU8" s="1">
        <f t="shared" si="409"/>
        <v>-9.3856244050790636</v>
      </c>
      <c r="CGV8" s="1"/>
      <c r="CGW8" s="1"/>
      <c r="CGX8" s="1" t="s">
        <v>11</v>
      </c>
      <c r="CGY8" s="1" t="s">
        <v>215</v>
      </c>
      <c r="CGZ8" s="1">
        <v>592</v>
      </c>
      <c r="CHA8" s="1">
        <v>7</v>
      </c>
      <c r="CHB8" s="1">
        <v>3.4000000000000002E-2</v>
      </c>
      <c r="CHC8" s="1">
        <f t="shared" si="834"/>
        <v>8.0000000000000036E-3</v>
      </c>
      <c r="CHD8" s="1">
        <f t="shared" si="835"/>
        <v>-0.76245210727969337</v>
      </c>
      <c r="CHE8" s="1">
        <f t="shared" si="410"/>
        <v>-1.14367816091954E-3</v>
      </c>
      <c r="CHF8" s="1">
        <f t="shared" si="411"/>
        <v>-8.7425805584865888</v>
      </c>
      <c r="CHG8" s="1"/>
      <c r="CHH8" s="1"/>
      <c r="CHI8" s="1" t="s">
        <v>11</v>
      </c>
      <c r="CHJ8" s="1" t="s">
        <v>216</v>
      </c>
      <c r="CHK8" s="1">
        <v>593</v>
      </c>
      <c r="CHL8" s="1">
        <v>7</v>
      </c>
      <c r="CHM8" s="1">
        <v>2.1000000000000001E-2</v>
      </c>
      <c r="CHN8" s="1">
        <f t="shared" si="836"/>
        <v>-1.9999999999999983E-3</v>
      </c>
      <c r="CHO8" s="1">
        <f t="shared" si="837"/>
        <v>-0.38823529411764707</v>
      </c>
      <c r="CHP8" s="1">
        <f t="shared" si="412"/>
        <v>-5.8235294117647059E-4</v>
      </c>
      <c r="CHQ8" s="1">
        <f t="shared" si="413"/>
        <v>-4.4516610316432157</v>
      </c>
      <c r="CHR8" s="1"/>
      <c r="CHS8" s="1"/>
      <c r="CHT8" s="1" t="s">
        <v>11</v>
      </c>
      <c r="CHU8" s="1" t="s">
        <v>217</v>
      </c>
      <c r="CHV8" s="1">
        <v>607</v>
      </c>
      <c r="CHW8" s="1">
        <v>7</v>
      </c>
      <c r="CHX8" s="1">
        <v>2.4E-2</v>
      </c>
      <c r="CHY8" s="1">
        <f t="shared" si="838"/>
        <v>2.9999999999999992E-3</v>
      </c>
      <c r="CHZ8" s="1">
        <f t="shared" si="839"/>
        <v>-6.9767441860465129E-2</v>
      </c>
      <c r="CIA8" s="1">
        <f t="shared" si="414"/>
        <v>-1.046511627906977E-4</v>
      </c>
      <c r="CIB8" s="1">
        <f t="shared" si="415"/>
        <v>-0.79998136932277675</v>
      </c>
      <c r="CIC8" s="1"/>
      <c r="CID8" s="1"/>
      <c r="CIE8" s="1" t="s">
        <v>11</v>
      </c>
      <c r="CIF8" s="1" t="s">
        <v>218</v>
      </c>
      <c r="CIG8" s="1">
        <v>608</v>
      </c>
      <c r="CIH8" s="1">
        <v>7</v>
      </c>
      <c r="CII8" s="1">
        <v>2.7E-2</v>
      </c>
      <c r="CIJ8" s="1">
        <f t="shared" si="840"/>
        <v>0</v>
      </c>
      <c r="CIK8" s="1">
        <f t="shared" si="841"/>
        <v>-0.77647058823529425</v>
      </c>
      <c r="CIL8" s="1">
        <f t="shared" si="416"/>
        <v>-1.1647058823529414E-3</v>
      </c>
      <c r="CIM8" s="1">
        <f t="shared" si="417"/>
        <v>-8.9033220632864332</v>
      </c>
      <c r="CIN8" s="1"/>
      <c r="CIO8" s="1"/>
      <c r="CIP8" s="1" t="s">
        <v>11</v>
      </c>
      <c r="CIQ8" s="1" t="s">
        <v>219</v>
      </c>
      <c r="CIR8" s="1">
        <v>621</v>
      </c>
      <c r="CIS8" s="1">
        <v>7</v>
      </c>
      <c r="CIT8" s="1">
        <v>3.1E-2</v>
      </c>
      <c r="CIU8" s="1">
        <f t="shared" si="842"/>
        <v>1.0000000000000009E-3</v>
      </c>
      <c r="CIV8" s="1">
        <f t="shared" si="843"/>
        <v>-1.734126984126984</v>
      </c>
      <c r="CIW8" s="1">
        <f t="shared" si="418"/>
        <v>-2.6011904761904761E-3</v>
      </c>
      <c r="CIX8" s="1">
        <f t="shared" si="419"/>
        <v>-19.88419300389457</v>
      </c>
      <c r="CIY8" s="1"/>
      <c r="CIZ8" s="1"/>
      <c r="CJA8" s="1" t="s">
        <v>11</v>
      </c>
      <c r="CJB8" s="1" t="s">
        <v>220</v>
      </c>
      <c r="CJC8" s="1">
        <v>622</v>
      </c>
      <c r="CJD8" s="1">
        <v>7</v>
      </c>
      <c r="CJE8" s="1">
        <v>1.4E-2</v>
      </c>
      <c r="CJF8" s="1">
        <f t="shared" si="844"/>
        <v>5.000000000000001E-3</v>
      </c>
      <c r="CJG8" s="1">
        <f t="shared" si="845"/>
        <v>-0.25795053003533569</v>
      </c>
      <c r="CJH8" s="1">
        <f t="shared" si="420"/>
        <v>-3.8692579505300356E-4</v>
      </c>
      <c r="CJI8" s="1">
        <f t="shared" si="421"/>
        <v>-2.9577638613712556</v>
      </c>
      <c r="CJJ8" s="1"/>
      <c r="CJK8" s="1"/>
      <c r="CJL8" s="1" t="s">
        <v>11</v>
      </c>
      <c r="CJM8" s="1" t="s">
        <v>221</v>
      </c>
      <c r="CJN8" s="1">
        <v>635</v>
      </c>
      <c r="CJO8" s="1">
        <v>7</v>
      </c>
      <c r="CJP8" s="1">
        <v>2.5999999999999999E-2</v>
      </c>
      <c r="CJQ8" s="1">
        <f t="shared" si="846"/>
        <v>1.3999999999999999E-2</v>
      </c>
      <c r="CJR8" s="1">
        <f t="shared" si="847"/>
        <v>-0.24822695035461004</v>
      </c>
      <c r="CJS8" s="1">
        <f t="shared" si="422"/>
        <v>-3.7234042553191507E-4</v>
      </c>
      <c r="CJT8" s="1">
        <f t="shared" si="423"/>
        <v>-2.8462694109474689</v>
      </c>
      <c r="CJU8" s="1"/>
      <c r="CJV8" s="1"/>
      <c r="CJW8" s="1" t="s">
        <v>11</v>
      </c>
      <c r="CJX8" s="1" t="s">
        <v>222</v>
      </c>
      <c r="CJY8" s="1">
        <v>636</v>
      </c>
      <c r="CJZ8" s="1">
        <v>7</v>
      </c>
      <c r="CKA8" s="1">
        <v>2.4E-2</v>
      </c>
      <c r="CKB8" s="1">
        <f t="shared" si="848"/>
        <v>4.0000000000000001E-3</v>
      </c>
      <c r="CKC8" s="1">
        <f t="shared" si="849"/>
        <v>-0.75618374558303891</v>
      </c>
      <c r="CKD8" s="1">
        <f t="shared" si="424"/>
        <v>-1.1342756183745585E-3</v>
      </c>
      <c r="CKE8" s="1">
        <f t="shared" si="425"/>
        <v>-8.6707050182664211</v>
      </c>
      <c r="CKF8" s="1"/>
      <c r="CKG8" s="1"/>
      <c r="CKH8" s="1" t="s">
        <v>11</v>
      </c>
      <c r="CKI8" s="1" t="s">
        <v>223</v>
      </c>
      <c r="CKJ8" s="1">
        <v>649</v>
      </c>
      <c r="CKK8" s="1">
        <v>7</v>
      </c>
      <c r="CKL8" s="1">
        <v>2.5999999999999999E-2</v>
      </c>
      <c r="CKM8" s="1">
        <f t="shared" si="850"/>
        <v>1.9999999999999983E-3</v>
      </c>
      <c r="CKN8" s="1">
        <f t="shared" si="851"/>
        <v>-0.90812720848056538</v>
      </c>
      <c r="CKO8" s="1">
        <f t="shared" si="426"/>
        <v>-1.3621908127208482E-3</v>
      </c>
      <c r="CKP8" s="1">
        <f t="shared" si="427"/>
        <v>-10.412949484553598</v>
      </c>
      <c r="CKQ8" s="1"/>
      <c r="CKR8" s="1"/>
      <c r="CKS8" s="1" t="s">
        <v>11</v>
      </c>
      <c r="CKT8" s="1" t="s">
        <v>224</v>
      </c>
      <c r="CKU8" s="1">
        <v>650</v>
      </c>
      <c r="CKV8" s="1">
        <v>7</v>
      </c>
      <c r="CKW8" s="1">
        <v>1.2999999999999999E-2</v>
      </c>
      <c r="CKX8" s="1">
        <f t="shared" si="852"/>
        <v>-4.0000000000000018E-3</v>
      </c>
      <c r="CKY8" s="1">
        <f t="shared" si="853"/>
        <v>-0.74385964912280711</v>
      </c>
      <c r="CKZ8" s="1">
        <f t="shared" si="428"/>
        <v>-1.1157894736842106E-3</v>
      </c>
      <c r="CLA8" s="1">
        <f t="shared" si="429"/>
        <v>-8.5293920032122017</v>
      </c>
      <c r="CLB8" s="1"/>
      <c r="CLC8" s="1"/>
      <c r="CLD8" s="1" t="s">
        <v>11</v>
      </c>
      <c r="CLE8" s="1" t="s">
        <v>225</v>
      </c>
      <c r="CLF8" s="1">
        <v>663</v>
      </c>
      <c r="CLG8" s="1">
        <v>7</v>
      </c>
      <c r="CLH8" s="1">
        <v>2.1000000000000001E-2</v>
      </c>
      <c r="CLI8" s="1">
        <f t="shared" si="854"/>
        <v>-9.9999999999999742E-4</v>
      </c>
      <c r="CLJ8" s="1">
        <f t="shared" si="855"/>
        <v>-0.62283737024221453</v>
      </c>
      <c r="CLK8" s="1">
        <f t="shared" si="430"/>
        <v>-9.3425605536332185E-4</v>
      </c>
      <c r="CLL8" s="1">
        <f t="shared" si="431"/>
        <v>-7.1417021898019506</v>
      </c>
      <c r="CLM8" s="1"/>
      <c r="CLN8" s="1"/>
      <c r="CLO8" s="1"/>
      <c r="CLP8" s="1"/>
      <c r="CLQ8" s="1"/>
      <c r="CLR8" s="1"/>
      <c r="CLS8" s="1"/>
      <c r="CLT8" s="1"/>
      <c r="CLU8" s="1"/>
      <c r="CLV8" s="1"/>
      <c r="CLW8" s="1"/>
      <c r="CLX8" s="1"/>
      <c r="CLY8" s="1"/>
      <c r="CLZ8" s="1"/>
      <c r="CMA8" s="1"/>
      <c r="CMB8" s="1"/>
      <c r="CMC8" s="1"/>
      <c r="CMD8" s="1"/>
      <c r="CME8" s="1"/>
      <c r="CMF8" s="1"/>
      <c r="CMG8" s="1"/>
      <c r="CMH8" s="1"/>
      <c r="CMI8" s="1"/>
      <c r="CMJ8" s="1"/>
      <c r="CMK8" s="1"/>
      <c r="CML8" s="1"/>
      <c r="CMM8" s="1"/>
      <c r="CMN8" s="1"/>
      <c r="CMO8" s="1"/>
      <c r="CMP8" s="1"/>
      <c r="CMQ8" s="1"/>
      <c r="CMR8" s="1"/>
      <c r="CMS8" s="1"/>
      <c r="CMT8" s="1"/>
      <c r="CMU8" s="1"/>
      <c r="CMV8" s="1"/>
      <c r="CMW8" s="1"/>
      <c r="CMX8" s="1"/>
      <c r="CMY8" s="1"/>
      <c r="CMZ8" s="1"/>
    </row>
    <row r="9" spans="1:2392" x14ac:dyDescent="0.3">
      <c r="A9" s="1" t="s">
        <v>11</v>
      </c>
      <c r="B9" s="1" t="s">
        <v>12</v>
      </c>
      <c r="C9" s="1">
        <v>1</v>
      </c>
      <c r="D9" s="1">
        <v>8</v>
      </c>
      <c r="E9" s="1">
        <v>1.9E-2</v>
      </c>
      <c r="F9" s="1">
        <f t="shared" si="432"/>
        <v>2.0999999999999998E-2</v>
      </c>
      <c r="G9" s="1">
        <f t="shared" si="433"/>
        <v>1.0813559322033899</v>
      </c>
      <c r="H9" s="1">
        <f t="shared" si="434"/>
        <v>1.6220338983050848E-3</v>
      </c>
      <c r="I9" s="1">
        <f t="shared" si="435"/>
        <v>12.399259257627714</v>
      </c>
      <c r="J9" s="1"/>
      <c r="K9" s="1"/>
      <c r="L9" s="1" t="s">
        <v>11</v>
      </c>
      <c r="M9" s="1" t="s">
        <v>13</v>
      </c>
      <c r="N9" s="1">
        <v>2</v>
      </c>
      <c r="O9" s="1">
        <v>8</v>
      </c>
      <c r="P9" s="1">
        <v>4.3999999999999997E-2</v>
      </c>
      <c r="Q9" s="1">
        <f t="shared" si="436"/>
        <v>4.5999999999999999E-2</v>
      </c>
      <c r="R9" s="1">
        <f t="shared" si="437"/>
        <v>1.9491525423728813</v>
      </c>
      <c r="S9" s="1">
        <f t="shared" si="0"/>
        <v>2.9237288135593219E-3</v>
      </c>
      <c r="T9" s="1">
        <f t="shared" si="1"/>
        <v>22.349761984752149</v>
      </c>
      <c r="U9" s="1"/>
      <c r="V9" s="1"/>
      <c r="W9" s="1" t="s">
        <v>11</v>
      </c>
      <c r="X9" s="1" t="s">
        <v>14</v>
      </c>
      <c r="Y9" s="1">
        <v>3</v>
      </c>
      <c r="Z9" s="1">
        <v>8</v>
      </c>
      <c r="AA9" s="1">
        <v>8.4000000000000005E-2</v>
      </c>
      <c r="AB9" s="1">
        <f t="shared" si="2"/>
        <v>8.3000000000000004E-2</v>
      </c>
      <c r="AC9" s="1">
        <f t="shared" si="438"/>
        <v>3.1966101694915259</v>
      </c>
      <c r="AD9" s="1">
        <f t="shared" si="3"/>
        <v>4.7949152542372886E-3</v>
      </c>
      <c r="AE9" s="1">
        <f t="shared" si="4"/>
        <v>36.653609654993531</v>
      </c>
      <c r="AF9" s="1"/>
      <c r="AG9" s="1"/>
      <c r="AH9" s="1" t="s">
        <v>11</v>
      </c>
      <c r="AI9" s="1" t="s">
        <v>15</v>
      </c>
      <c r="AJ9" s="1">
        <v>4</v>
      </c>
      <c r="AK9" s="1">
        <v>8</v>
      </c>
      <c r="AL9" s="1">
        <v>0.12</v>
      </c>
      <c r="AM9" s="1">
        <f t="shared" si="439"/>
        <v>0.11199999999999999</v>
      </c>
      <c r="AN9" s="1">
        <f t="shared" si="440"/>
        <v>4.129251700680272</v>
      </c>
      <c r="AO9" s="1">
        <f t="shared" si="5"/>
        <v>6.1938775510204085E-3</v>
      </c>
      <c r="AP9" s="1">
        <f t="shared" si="6"/>
        <v>47.347650160303388</v>
      </c>
      <c r="AQ9" s="1"/>
      <c r="AR9" s="1"/>
      <c r="AS9" s="1" t="s">
        <v>11</v>
      </c>
      <c r="AT9" s="1" t="s">
        <v>16</v>
      </c>
      <c r="AU9" s="1">
        <v>8</v>
      </c>
      <c r="AV9" s="1">
        <v>8</v>
      </c>
      <c r="AW9" s="1">
        <v>0.14899999999999999</v>
      </c>
      <c r="AX9" s="1">
        <f t="shared" si="441"/>
        <v>0.14099999999999999</v>
      </c>
      <c r="AY9" s="1">
        <f t="shared" si="442"/>
        <v>5.1433447098976108</v>
      </c>
      <c r="AZ9" s="1">
        <f t="shared" si="7"/>
        <v>7.7150170648464167E-3</v>
      </c>
      <c r="BA9" s="1">
        <f t="shared" si="8"/>
        <v>58.975645862895618</v>
      </c>
      <c r="BB9" s="1"/>
      <c r="BC9" s="1"/>
      <c r="BD9" s="1" t="s">
        <v>11</v>
      </c>
      <c r="BE9" s="1" t="s">
        <v>17</v>
      </c>
      <c r="BF9" s="1">
        <v>9</v>
      </c>
      <c r="BG9" s="1">
        <v>8</v>
      </c>
      <c r="BH9" s="1">
        <v>0.156</v>
      </c>
      <c r="BI9" s="1">
        <f t="shared" si="443"/>
        <v>0.151</v>
      </c>
      <c r="BJ9" s="1">
        <f t="shared" si="444"/>
        <v>5.4709897610921505</v>
      </c>
      <c r="BK9" s="1">
        <f t="shared" si="9"/>
        <v>8.2064846416382252E-3</v>
      </c>
      <c r="BL9" s="1">
        <f t="shared" si="10"/>
        <v>62.73255495568791</v>
      </c>
      <c r="BM9" s="1"/>
      <c r="BN9" s="1"/>
      <c r="BO9" s="1" t="s">
        <v>11</v>
      </c>
      <c r="BP9" s="1" t="s">
        <v>18</v>
      </c>
      <c r="BQ9" s="1">
        <v>10</v>
      </c>
      <c r="BR9" s="1">
        <v>8</v>
      </c>
      <c r="BS9" s="1">
        <v>0.16700000000000001</v>
      </c>
      <c r="BT9" s="1">
        <f t="shared" si="445"/>
        <v>0.158</v>
      </c>
      <c r="BU9" s="1">
        <f t="shared" si="446"/>
        <v>5.6484641638225259</v>
      </c>
      <c r="BV9" s="1">
        <f t="shared" si="11"/>
        <v>8.4726962457337893E-3</v>
      </c>
      <c r="BW9" s="1">
        <f t="shared" si="12"/>
        <v>64.767547380950404</v>
      </c>
      <c r="BX9" s="1"/>
      <c r="BY9" s="1"/>
      <c r="BZ9" s="1" t="s">
        <v>11</v>
      </c>
      <c r="CA9" s="1" t="s">
        <v>19</v>
      </c>
      <c r="CB9" s="1">
        <v>11</v>
      </c>
      <c r="CC9" s="1">
        <v>8</v>
      </c>
      <c r="CD9" s="1">
        <v>0.159</v>
      </c>
      <c r="CE9" s="1">
        <f t="shared" si="447"/>
        <v>0.154</v>
      </c>
      <c r="CF9" s="1">
        <f t="shared" si="448"/>
        <v>5.5463917525773194</v>
      </c>
      <c r="CG9" s="1">
        <f t="shared" si="13"/>
        <v>8.3195876288659799E-3</v>
      </c>
      <c r="CH9" s="1">
        <f t="shared" si="14"/>
        <v>63.597144322725484</v>
      </c>
      <c r="CI9" s="1"/>
      <c r="CJ9" s="1"/>
      <c r="CK9" s="1" t="s">
        <v>11</v>
      </c>
      <c r="CL9" s="1" t="s">
        <v>20</v>
      </c>
      <c r="CM9" s="1">
        <v>14</v>
      </c>
      <c r="CN9" s="1">
        <v>8</v>
      </c>
      <c r="CO9" s="1">
        <v>0.156</v>
      </c>
      <c r="CP9" s="1">
        <f t="shared" si="449"/>
        <v>0.14299999999999999</v>
      </c>
      <c r="CQ9" s="1">
        <f t="shared" si="450"/>
        <v>5.0893470790377995</v>
      </c>
      <c r="CR9" s="1">
        <f t="shared" si="15"/>
        <v>7.634020618556699E-3</v>
      </c>
      <c r="CS9" s="1">
        <f t="shared" si="16"/>
        <v>58.356487448547959</v>
      </c>
      <c r="CT9" s="1"/>
      <c r="CU9" s="1"/>
      <c r="CV9" s="1" t="s">
        <v>11</v>
      </c>
      <c r="CW9" s="1" t="s">
        <v>21</v>
      </c>
      <c r="CX9" s="1">
        <v>15</v>
      </c>
      <c r="CY9" s="1">
        <v>8</v>
      </c>
      <c r="CZ9" s="1">
        <v>4.1000000000000002E-2</v>
      </c>
      <c r="DA9" s="1">
        <f t="shared" si="451"/>
        <v>2.1000000000000001E-2</v>
      </c>
      <c r="DB9" s="1">
        <f t="shared" si="452"/>
        <v>0.93103448275862077</v>
      </c>
      <c r="DC9" s="1">
        <f t="shared" si="17"/>
        <v>1.3965517241379313E-3</v>
      </c>
      <c r="DD9" s="1">
        <f t="shared" si="18"/>
        <v>10.675613445790159</v>
      </c>
      <c r="DE9" s="1"/>
      <c r="DF9" s="1"/>
      <c r="DG9" s="1" t="s">
        <v>11</v>
      </c>
      <c r="DH9" s="1" t="s">
        <v>22</v>
      </c>
      <c r="DI9" s="1">
        <v>16</v>
      </c>
      <c r="DJ9" s="1">
        <v>8</v>
      </c>
      <c r="DK9" s="1">
        <v>5.5E-2</v>
      </c>
      <c r="DL9" s="1">
        <f t="shared" si="453"/>
        <v>2.8000000000000001E-2</v>
      </c>
      <c r="DM9" s="1">
        <f t="shared" si="454"/>
        <v>1.0648464163822526</v>
      </c>
      <c r="DN9" s="1">
        <f t="shared" si="19"/>
        <v>1.597269624573379E-3</v>
      </c>
      <c r="DO9" s="1">
        <f t="shared" si="20"/>
        <v>12.20995455157494</v>
      </c>
      <c r="DP9" s="1"/>
      <c r="DQ9" s="1"/>
      <c r="DR9" s="1" t="s">
        <v>11</v>
      </c>
      <c r="DS9" s="1" t="s">
        <v>23</v>
      </c>
      <c r="DT9" s="1">
        <v>17</v>
      </c>
      <c r="DU9" s="1">
        <v>8</v>
      </c>
      <c r="DV9" s="1">
        <v>6.5000000000000002E-2</v>
      </c>
      <c r="DW9" s="1">
        <f t="shared" si="455"/>
        <v>3.8000000000000006E-2</v>
      </c>
      <c r="DX9" s="1">
        <f t="shared" si="456"/>
        <v>1.3356164383561646</v>
      </c>
      <c r="DY9" s="1">
        <f t="shared" si="21"/>
        <v>2.0034246575342468E-3</v>
      </c>
      <c r="DZ9" s="1">
        <f t="shared" si="22"/>
        <v>15.3147118305285</v>
      </c>
      <c r="EA9" s="1"/>
      <c r="EB9" s="1"/>
      <c r="EC9" s="1" t="s">
        <v>11</v>
      </c>
      <c r="ED9" s="1" t="s">
        <v>24</v>
      </c>
      <c r="EE9" s="1">
        <v>18</v>
      </c>
      <c r="EF9" s="1">
        <v>8</v>
      </c>
      <c r="EG9" s="1">
        <v>6.7000000000000004E-2</v>
      </c>
      <c r="EH9" s="1">
        <f t="shared" si="457"/>
        <v>4.1000000000000009E-2</v>
      </c>
      <c r="EI9" s="1">
        <f t="shared" si="458"/>
        <v>1.5714285714285716</v>
      </c>
      <c r="EJ9" s="1">
        <f t="shared" si="23"/>
        <v>2.3571428571428576E-3</v>
      </c>
      <c r="EK9" s="1">
        <f t="shared" si="24"/>
        <v>18.018627985222544</v>
      </c>
      <c r="EL9" s="1"/>
      <c r="EM9" s="1"/>
      <c r="EN9" s="1" t="s">
        <v>11</v>
      </c>
      <c r="EO9" s="1" t="s">
        <v>25</v>
      </c>
      <c r="EP9" s="1">
        <v>21</v>
      </c>
      <c r="EQ9" s="1">
        <v>8</v>
      </c>
      <c r="ER9" s="1">
        <v>7.9000000000000001E-2</v>
      </c>
      <c r="ES9" s="1">
        <f t="shared" si="459"/>
        <v>4.8000000000000001E-2</v>
      </c>
      <c r="ET9" s="1">
        <f t="shared" si="460"/>
        <v>1.7328767123287672</v>
      </c>
      <c r="EU9" s="1">
        <f t="shared" si="25"/>
        <v>2.5993150684931509E-3</v>
      </c>
      <c r="EV9" s="1">
        <f t="shared" si="26"/>
        <v>19.869856887813899</v>
      </c>
      <c r="EW9" s="1"/>
      <c r="EX9" s="1"/>
      <c r="EY9" s="1" t="s">
        <v>11</v>
      </c>
      <c r="EZ9" s="1" t="s">
        <v>26</v>
      </c>
      <c r="FA9" s="1">
        <v>22</v>
      </c>
      <c r="FB9" s="1">
        <v>8</v>
      </c>
      <c r="FC9" s="1">
        <v>7.4999999999999997E-2</v>
      </c>
      <c r="FD9" s="1">
        <f t="shared" si="461"/>
        <v>4.3999999999999997E-2</v>
      </c>
      <c r="FE9" s="1">
        <f t="shared" si="462"/>
        <v>1.5290102389078499</v>
      </c>
      <c r="FF9" s="1">
        <f t="shared" si="27"/>
        <v>2.293515358361775E-3</v>
      </c>
      <c r="FG9" s="1">
        <f t="shared" si="28"/>
        <v>17.532242433030685</v>
      </c>
      <c r="FH9" s="1"/>
      <c r="FI9" s="1"/>
      <c r="FJ9" s="1" t="s">
        <v>11</v>
      </c>
      <c r="FK9" s="1" t="s">
        <v>27</v>
      </c>
      <c r="FL9" s="1">
        <v>23</v>
      </c>
      <c r="FM9" s="1">
        <v>8</v>
      </c>
      <c r="FN9" s="1">
        <v>8.3000000000000004E-2</v>
      </c>
      <c r="FO9" s="1">
        <f t="shared" si="463"/>
        <v>5.3000000000000005E-2</v>
      </c>
      <c r="FP9" s="1">
        <f t="shared" si="464"/>
        <v>2.2074829931972793</v>
      </c>
      <c r="FQ9" s="1">
        <f t="shared" si="29"/>
        <v>3.3112244897959189E-3</v>
      </c>
      <c r="FR9" s="1">
        <f t="shared" si="30"/>
        <v>25.311882169717382</v>
      </c>
      <c r="FS9" s="1"/>
      <c r="FT9" s="1"/>
      <c r="FU9" s="1" t="s">
        <v>11</v>
      </c>
      <c r="FV9" s="1" t="s">
        <v>28</v>
      </c>
      <c r="FW9" s="1">
        <v>24</v>
      </c>
      <c r="FX9" s="1">
        <v>8</v>
      </c>
      <c r="FY9" s="1">
        <v>0.09</v>
      </c>
      <c r="FZ9" s="1">
        <f t="shared" si="465"/>
        <v>5.8999999999999997E-2</v>
      </c>
      <c r="GA9" s="1">
        <f t="shared" si="466"/>
        <v>1.9828767123287672</v>
      </c>
      <c r="GB9" s="1">
        <f t="shared" si="31"/>
        <v>2.9743150684931508E-3</v>
      </c>
      <c r="GC9" s="1">
        <f t="shared" si="32"/>
        <v>22.736456794553849</v>
      </c>
      <c r="GD9" s="1"/>
      <c r="GE9" s="1"/>
      <c r="GF9" s="1" t="s">
        <v>11</v>
      </c>
      <c r="GG9" s="1" t="s">
        <v>29</v>
      </c>
      <c r="GH9" s="1">
        <v>25</v>
      </c>
      <c r="GI9" s="1">
        <v>8</v>
      </c>
      <c r="GJ9" s="1">
        <v>9.0999999999999998E-2</v>
      </c>
      <c r="GK9" s="1">
        <f t="shared" si="467"/>
        <v>0.06</v>
      </c>
      <c r="GL9" s="1">
        <f t="shared" si="468"/>
        <v>2.1843003412969284</v>
      </c>
      <c r="GM9" s="1">
        <f t="shared" si="33"/>
        <v>3.2764505119453925E-3</v>
      </c>
      <c r="GN9" s="1">
        <f t="shared" si="34"/>
        <v>25.046060618615261</v>
      </c>
      <c r="GO9" s="1"/>
      <c r="GP9" s="1"/>
      <c r="GQ9" s="1" t="s">
        <v>11</v>
      </c>
      <c r="GR9" s="1" t="s">
        <v>30</v>
      </c>
      <c r="GS9" s="1">
        <v>28</v>
      </c>
      <c r="GT9" s="1">
        <v>8</v>
      </c>
      <c r="GU9" s="1">
        <v>0.10199999999999999</v>
      </c>
      <c r="GV9" s="1">
        <f t="shared" si="469"/>
        <v>7.2999999999999995E-2</v>
      </c>
      <c r="GW9" s="1">
        <f t="shared" si="470"/>
        <v>2.4827586206896548</v>
      </c>
      <c r="GX9" s="1">
        <f t="shared" si="35"/>
        <v>3.7241379310344823E-3</v>
      </c>
      <c r="GY9" s="1">
        <f t="shared" si="36"/>
        <v>28.468302522107084</v>
      </c>
      <c r="GZ9" s="1"/>
      <c r="HA9" s="1"/>
      <c r="HB9" s="1" t="s">
        <v>11</v>
      </c>
      <c r="HC9" s="1" t="s">
        <v>31</v>
      </c>
      <c r="HD9" s="1">
        <v>29</v>
      </c>
      <c r="HE9" s="1">
        <v>8</v>
      </c>
      <c r="HF9" s="1">
        <v>4.5999999999999999E-2</v>
      </c>
      <c r="HG9" s="1">
        <f t="shared" si="471"/>
        <v>-5.9999999999999984E-3</v>
      </c>
      <c r="HH9" s="1">
        <f t="shared" si="472"/>
        <v>6.3758389261745041E-2</v>
      </c>
      <c r="HI9" s="1">
        <f t="shared" si="37"/>
        <v>9.5637583892617558E-5</v>
      </c>
      <c r="HJ9" s="1">
        <f t="shared" si="38"/>
        <v>0.73107917084643093</v>
      </c>
      <c r="HK9" s="1"/>
      <c r="HL9" s="1"/>
      <c r="HM9" s="1" t="s">
        <v>11</v>
      </c>
      <c r="HN9" s="1" t="s">
        <v>32</v>
      </c>
      <c r="HO9" s="1">
        <v>30</v>
      </c>
      <c r="HP9" s="1">
        <v>8</v>
      </c>
      <c r="HQ9" s="1">
        <v>4.7E-2</v>
      </c>
      <c r="HR9" s="1">
        <f t="shared" si="473"/>
        <v>-4.9999999999999975E-3</v>
      </c>
      <c r="HS9" s="1">
        <f t="shared" si="474"/>
        <v>5.050505050505058E-2</v>
      </c>
      <c r="HT9" s="1">
        <f t="shared" si="39"/>
        <v>7.5757575757575866E-5</v>
      </c>
      <c r="HU9" s="1">
        <f t="shared" si="40"/>
        <v>0.57911109227069768</v>
      </c>
      <c r="HV9" s="1"/>
      <c r="HW9" s="1"/>
      <c r="HX9" s="1" t="s">
        <v>11</v>
      </c>
      <c r="HY9" s="1" t="s">
        <v>33</v>
      </c>
      <c r="HZ9" s="1">
        <v>31</v>
      </c>
      <c r="IA9" s="1">
        <v>8</v>
      </c>
      <c r="IB9" s="1">
        <v>5.5E-2</v>
      </c>
      <c r="IC9" s="1">
        <f t="shared" si="475"/>
        <v>0</v>
      </c>
      <c r="ID9" s="1">
        <f t="shared" si="476"/>
        <v>0.20270270270270269</v>
      </c>
      <c r="IE9" s="1">
        <f t="shared" si="41"/>
        <v>3.0405405405405404E-4</v>
      </c>
      <c r="IF9" s="1">
        <f t="shared" si="42"/>
        <v>2.3242701946540132</v>
      </c>
      <c r="IG9" s="1"/>
      <c r="IH9" s="1"/>
      <c r="II9" s="1" t="s">
        <v>11</v>
      </c>
      <c r="IJ9" s="1" t="s">
        <v>34</v>
      </c>
      <c r="IK9" s="1">
        <v>32</v>
      </c>
      <c r="IL9" s="1">
        <v>8</v>
      </c>
      <c r="IM9" s="1">
        <v>0.06</v>
      </c>
      <c r="IN9" s="1">
        <f t="shared" si="477"/>
        <v>4.9999999999999975E-3</v>
      </c>
      <c r="IO9" s="1">
        <f t="shared" si="478"/>
        <v>0.3265993265993265</v>
      </c>
      <c r="IP9" s="1">
        <f t="shared" si="43"/>
        <v>4.8989898989898971E-4</v>
      </c>
      <c r="IQ9" s="1">
        <f t="shared" si="44"/>
        <v>3.7449183966838384</v>
      </c>
      <c r="IR9" s="1"/>
      <c r="IS9" s="1"/>
      <c r="IT9" s="1" t="s">
        <v>11</v>
      </c>
      <c r="IU9" s="1" t="s">
        <v>35</v>
      </c>
      <c r="IV9" s="1">
        <v>35</v>
      </c>
      <c r="IW9" s="1">
        <v>8</v>
      </c>
      <c r="IX9" s="1">
        <v>7.5999999999999998E-2</v>
      </c>
      <c r="IY9" s="1">
        <f t="shared" si="479"/>
        <v>2.0999999999999998E-2</v>
      </c>
      <c r="IZ9" s="1">
        <f t="shared" si="480"/>
        <v>0.93288590604026844</v>
      </c>
      <c r="JA9" s="1">
        <f t="shared" si="45"/>
        <v>1.3993288590604027E-3</v>
      </c>
      <c r="JB9" s="1">
        <f t="shared" si="46"/>
        <v>10.696842605016188</v>
      </c>
      <c r="JC9" s="1"/>
      <c r="JD9" s="1"/>
      <c r="JE9" s="1" t="s">
        <v>11</v>
      </c>
      <c r="JF9" s="3" t="s">
        <v>36</v>
      </c>
      <c r="JG9" s="3">
        <v>36</v>
      </c>
      <c r="JH9" s="1">
        <v>8</v>
      </c>
      <c r="JI9" s="1">
        <v>8.5000000000000006E-2</v>
      </c>
      <c r="JJ9" s="1">
        <f t="shared" si="481"/>
        <v>2.8000000000000004E-2</v>
      </c>
      <c r="JK9" s="1">
        <f t="shared" si="482"/>
        <v>1.2207357859531773</v>
      </c>
      <c r="JL9" s="1">
        <f t="shared" si="47"/>
        <v>1.8311036789297661E-3</v>
      </c>
      <c r="JM9" s="1">
        <f t="shared" si="48"/>
        <v>13.99744436066999</v>
      </c>
      <c r="JN9" s="1"/>
      <c r="JO9" s="1"/>
      <c r="JP9" s="1" t="s">
        <v>11</v>
      </c>
      <c r="JQ9" s="1" t="s">
        <v>37</v>
      </c>
      <c r="JR9" s="1">
        <v>37</v>
      </c>
      <c r="JS9" s="1">
        <v>8</v>
      </c>
      <c r="JT9" s="1">
        <v>0.09</v>
      </c>
      <c r="JU9" s="1">
        <f t="shared" si="483"/>
        <v>3.1999999999999994E-2</v>
      </c>
      <c r="JV9" s="1">
        <f t="shared" si="484"/>
        <v>1.3210702341137122</v>
      </c>
      <c r="JW9" s="1">
        <f t="shared" si="49"/>
        <v>1.9816053511705683E-3</v>
      </c>
      <c r="JX9" s="1">
        <f t="shared" si="50"/>
        <v>15.147919239629163</v>
      </c>
      <c r="JY9" s="1"/>
      <c r="JZ9" s="1"/>
      <c r="KA9" s="1" t="s">
        <v>11</v>
      </c>
      <c r="KB9" s="1" t="s">
        <v>38</v>
      </c>
      <c r="KC9" s="1">
        <v>38</v>
      </c>
      <c r="KD9" s="1">
        <v>8</v>
      </c>
      <c r="KE9" s="1">
        <v>0.10299999999999999</v>
      </c>
      <c r="KF9" s="1">
        <f t="shared" si="485"/>
        <v>4.1999999999999996E-2</v>
      </c>
      <c r="KG9" s="1">
        <f t="shared" si="486"/>
        <v>1.5384615384615385</v>
      </c>
      <c r="KH9" s="1">
        <f t="shared" si="51"/>
        <v>2.3076923076923079E-3</v>
      </c>
      <c r="KI9" s="1">
        <f t="shared" si="52"/>
        <v>17.640614810707383</v>
      </c>
      <c r="KJ9" s="1"/>
      <c r="KK9" s="1"/>
      <c r="KL9" s="1" t="s">
        <v>11</v>
      </c>
      <c r="KM9" s="1" t="s">
        <v>39</v>
      </c>
      <c r="KN9" s="1">
        <v>39</v>
      </c>
      <c r="KO9" s="1">
        <v>8</v>
      </c>
      <c r="KP9" s="1">
        <v>9.9000000000000005E-2</v>
      </c>
      <c r="KQ9" s="1">
        <f t="shared" si="487"/>
        <v>3.6000000000000004E-2</v>
      </c>
      <c r="KR9" s="1">
        <f t="shared" si="488"/>
        <v>1.3758389261744968</v>
      </c>
      <c r="KS9" s="1">
        <f t="shared" si="53"/>
        <v>2.0637583892617454E-3</v>
      </c>
      <c r="KT9" s="1">
        <f t="shared" si="54"/>
        <v>15.775918949844021</v>
      </c>
      <c r="KU9" s="1"/>
      <c r="KV9" s="1"/>
      <c r="KW9" s="1" t="s">
        <v>11</v>
      </c>
      <c r="KX9" s="1" t="s">
        <v>40</v>
      </c>
      <c r="KY9" s="1">
        <v>42</v>
      </c>
      <c r="KZ9" s="1">
        <v>8</v>
      </c>
      <c r="LA9" s="1">
        <v>0.13</v>
      </c>
      <c r="LB9" s="1">
        <f t="shared" si="489"/>
        <v>6.5000000000000002E-2</v>
      </c>
      <c r="LC9" s="1">
        <f t="shared" si="490"/>
        <v>2.5134228187919465</v>
      </c>
      <c r="LD9" s="1">
        <f t="shared" si="55"/>
        <v>3.77013422818792E-3</v>
      </c>
      <c r="LE9" s="1">
        <f t="shared" si="56"/>
        <v>28.819910471788223</v>
      </c>
      <c r="LF9" s="1"/>
      <c r="LG9" s="1"/>
      <c r="LH9" s="1" t="s">
        <v>11</v>
      </c>
      <c r="LI9" s="1" t="s">
        <v>41</v>
      </c>
      <c r="LJ9" s="1">
        <v>43</v>
      </c>
      <c r="LK9" s="1">
        <v>8</v>
      </c>
      <c r="LL9" s="1">
        <v>3.6999999999999998E-2</v>
      </c>
      <c r="LM9" s="1">
        <f t="shared" si="491"/>
        <v>0</v>
      </c>
      <c r="LN9" s="1">
        <f t="shared" si="492"/>
        <v>-0.62499999999999989</v>
      </c>
      <c r="LO9" s="1">
        <f t="shared" si="57"/>
        <v>-9.3749999999999986E-4</v>
      </c>
      <c r="LP9" s="1">
        <f t="shared" si="58"/>
        <v>-7.1664997668498733</v>
      </c>
      <c r="LQ9" s="1"/>
      <c r="LR9" s="1"/>
      <c r="LS9" s="1" t="s">
        <v>11</v>
      </c>
      <c r="LT9" s="1" t="s">
        <v>42</v>
      </c>
      <c r="LU9" s="1">
        <v>44</v>
      </c>
      <c r="LV9" s="1">
        <v>8</v>
      </c>
      <c r="LW9" s="1">
        <v>4.8000000000000001E-2</v>
      </c>
      <c r="LX9" s="1">
        <f t="shared" si="493"/>
        <v>5.0000000000000044E-3</v>
      </c>
      <c r="LY9" s="1">
        <f t="shared" si="494"/>
        <v>-1.395017793594306</v>
      </c>
      <c r="LZ9" s="1">
        <f t="shared" si="59"/>
        <v>-2.0925266903914592E-3</v>
      </c>
      <c r="MA9" s="1">
        <f t="shared" si="60"/>
        <v>-15.995831508072033</v>
      </c>
      <c r="MB9" s="1"/>
      <c r="MC9" s="1"/>
      <c r="MD9" s="1" t="s">
        <v>11</v>
      </c>
      <c r="ME9" s="1" t="s">
        <v>43</v>
      </c>
      <c r="MF9" s="1">
        <v>46</v>
      </c>
      <c r="MG9" s="1">
        <v>8</v>
      </c>
      <c r="MH9" s="1">
        <v>4.9000000000000002E-2</v>
      </c>
      <c r="MI9" s="1">
        <f t="shared" si="495"/>
        <v>-2.9999999999999957E-3</v>
      </c>
      <c r="MJ9" s="1">
        <f t="shared" si="496"/>
        <v>-0.8440677966101694</v>
      </c>
      <c r="MK9" s="1">
        <f t="shared" si="61"/>
        <v>-1.2661016949152542E-3</v>
      </c>
      <c r="ML9" s="1">
        <f t="shared" si="62"/>
        <v>-9.678418668179626</v>
      </c>
      <c r="MM9" s="1"/>
      <c r="MN9" s="1"/>
      <c r="MO9" s="1" t="s">
        <v>11</v>
      </c>
      <c r="MP9" s="1" t="s">
        <v>44</v>
      </c>
      <c r="MQ9" s="1">
        <v>52</v>
      </c>
      <c r="MR9" s="1">
        <v>8</v>
      </c>
      <c r="MS9" s="1">
        <v>5.1999999999999998E-2</v>
      </c>
      <c r="MT9" s="1">
        <f t="shared" si="497"/>
        <v>-1.1000000000000003E-2</v>
      </c>
      <c r="MU9" s="1">
        <f t="shared" si="498"/>
        <v>-0.90909090909090917</v>
      </c>
      <c r="MV9" s="1">
        <f t="shared" si="63"/>
        <v>-1.3636363636363637E-3</v>
      </c>
      <c r="MW9" s="1">
        <f t="shared" si="64"/>
        <v>-10.423999660872544</v>
      </c>
      <c r="MX9" s="1"/>
      <c r="MY9" s="1"/>
      <c r="MZ9" s="1" t="s">
        <v>11</v>
      </c>
      <c r="NA9" s="1" t="s">
        <v>45</v>
      </c>
      <c r="NB9" s="1">
        <v>53</v>
      </c>
      <c r="NC9" s="1">
        <v>8</v>
      </c>
      <c r="ND9" s="1">
        <v>5.1999999999999998E-2</v>
      </c>
      <c r="NE9" s="1">
        <f t="shared" si="499"/>
        <v>-4.1000000000000002E-2</v>
      </c>
      <c r="NF9" s="1">
        <f t="shared" si="500"/>
        <v>-2.0777027027027026</v>
      </c>
      <c r="NG9" s="1">
        <f t="shared" si="65"/>
        <v>-3.1165540540540539E-3</v>
      </c>
      <c r="NH9" s="1">
        <f t="shared" si="66"/>
        <v>-23.823769495203635</v>
      </c>
      <c r="NI9" s="1"/>
      <c r="NJ9" s="1"/>
      <c r="NK9" s="1" t="s">
        <v>11</v>
      </c>
      <c r="NL9" s="1" t="s">
        <v>46</v>
      </c>
      <c r="NM9" s="1">
        <v>56</v>
      </c>
      <c r="NN9" s="1">
        <v>8</v>
      </c>
      <c r="NO9" s="1">
        <v>6.2E-2</v>
      </c>
      <c r="NP9" s="1">
        <f t="shared" si="501"/>
        <v>-0.03</v>
      </c>
      <c r="NQ9" s="1">
        <f t="shared" si="502"/>
        <v>-1.6576271186440679</v>
      </c>
      <c r="NR9" s="1">
        <f t="shared" si="67"/>
        <v>-2.486440677966102E-3</v>
      </c>
      <c r="NS9" s="1">
        <f t="shared" si="68"/>
        <v>-19.007014974858787</v>
      </c>
      <c r="NT9" s="1"/>
      <c r="NU9" s="1"/>
      <c r="NV9" s="1" t="s">
        <v>11</v>
      </c>
      <c r="NW9" s="1" t="s">
        <v>47</v>
      </c>
      <c r="NX9" s="1">
        <v>57</v>
      </c>
      <c r="NY9" s="1">
        <v>8</v>
      </c>
      <c r="NZ9" s="1">
        <v>-2E-3</v>
      </c>
      <c r="OA9" s="1">
        <f t="shared" si="503"/>
        <v>0.01</v>
      </c>
      <c r="OB9" s="1">
        <f t="shared" si="504"/>
        <v>1.0514469453376205</v>
      </c>
      <c r="OC9" s="1">
        <f t="shared" si="69"/>
        <v>1.5771704180064308E-3</v>
      </c>
      <c r="OD9" s="1">
        <f t="shared" si="70"/>
        <v>12.056310861787312</v>
      </c>
      <c r="OE9" s="1"/>
      <c r="OF9" s="1"/>
      <c r="OG9" s="1" t="s">
        <v>11</v>
      </c>
      <c r="OH9" s="1" t="s">
        <v>48</v>
      </c>
      <c r="OI9" s="1">
        <v>58</v>
      </c>
      <c r="OJ9" s="1">
        <v>8</v>
      </c>
      <c r="OK9" s="1">
        <v>-7.0000000000000001E-3</v>
      </c>
      <c r="OL9" s="1">
        <f t="shared" si="505"/>
        <v>5.0000000000000001E-3</v>
      </c>
      <c r="OM9" s="1">
        <f t="shared" si="506"/>
        <v>0.88709677419354838</v>
      </c>
      <c r="ON9" s="1">
        <f t="shared" si="71"/>
        <v>1.3306451612903226E-3</v>
      </c>
      <c r="OO9" s="1">
        <f t="shared" si="72"/>
        <v>10.171806120690144</v>
      </c>
      <c r="OP9" s="1"/>
      <c r="OQ9" s="1"/>
      <c r="OR9" s="1" t="s">
        <v>11</v>
      </c>
      <c r="OS9" s="1" t="s">
        <v>49</v>
      </c>
      <c r="OT9" s="1">
        <v>59</v>
      </c>
      <c r="OU9" s="1">
        <v>8</v>
      </c>
      <c r="OV9" s="1">
        <v>-6.0000000000000001E-3</v>
      </c>
      <c r="OW9" s="1">
        <f t="shared" si="507"/>
        <v>6.0000000000000001E-3</v>
      </c>
      <c r="OX9" s="1">
        <f t="shared" si="508"/>
        <v>0.99032258064516121</v>
      </c>
      <c r="OY9" s="1">
        <f t="shared" si="73"/>
        <v>1.4854838709677418E-3</v>
      </c>
      <c r="OZ9" s="1">
        <f t="shared" si="74"/>
        <v>11.355434469279542</v>
      </c>
      <c r="PA9" s="1"/>
      <c r="PB9" s="1"/>
      <c r="PC9" s="1" t="s">
        <v>11</v>
      </c>
      <c r="PD9" s="1" t="s">
        <v>50</v>
      </c>
      <c r="PE9" s="1">
        <v>60</v>
      </c>
      <c r="PF9" s="1">
        <v>8</v>
      </c>
      <c r="PG9" s="1">
        <v>0</v>
      </c>
      <c r="PH9" s="1">
        <f t="shared" si="509"/>
        <v>1.2E-2</v>
      </c>
      <c r="PI9" s="1">
        <f t="shared" si="510"/>
        <v>1.2290322580645161</v>
      </c>
      <c r="PJ9" s="1">
        <f t="shared" si="75"/>
        <v>1.8435483870967741E-3</v>
      </c>
      <c r="PK9" s="1">
        <f t="shared" si="76"/>
        <v>14.092575025392525</v>
      </c>
      <c r="PL9" s="1"/>
      <c r="PM9" s="1"/>
      <c r="PN9" s="1" t="s">
        <v>11</v>
      </c>
      <c r="PO9" s="1" t="s">
        <v>51</v>
      </c>
      <c r="PP9" s="1">
        <v>63</v>
      </c>
      <c r="PQ9" s="1">
        <v>8</v>
      </c>
      <c r="PR9" s="1">
        <v>1E-3</v>
      </c>
      <c r="PS9" s="1">
        <f t="shared" si="511"/>
        <v>1.4999999999999999E-2</v>
      </c>
      <c r="PT9" s="1">
        <f t="shared" si="512"/>
        <v>1.3365695792880259</v>
      </c>
      <c r="PU9" s="1">
        <f t="shared" si="77"/>
        <v>2.0048543689320389E-3</v>
      </c>
      <c r="PV9" s="1">
        <f t="shared" si="78"/>
        <v>15.325640925354035</v>
      </c>
      <c r="PW9" s="1"/>
      <c r="PX9" s="1"/>
      <c r="PY9" s="1" t="s">
        <v>11</v>
      </c>
      <c r="PZ9" s="1" t="s">
        <v>52</v>
      </c>
      <c r="QA9" s="1">
        <v>64</v>
      </c>
      <c r="QB9" s="1">
        <v>8</v>
      </c>
      <c r="QC9" s="1">
        <v>3.0000000000000001E-3</v>
      </c>
      <c r="QD9" s="1">
        <f t="shared" si="513"/>
        <v>4.0000000000000001E-3</v>
      </c>
      <c r="QE9" s="1">
        <f t="shared" si="514"/>
        <v>0.95806451612903232</v>
      </c>
      <c r="QF9" s="1">
        <f t="shared" si="79"/>
        <v>1.4370967741935486E-3</v>
      </c>
      <c r="QG9" s="1">
        <f t="shared" si="80"/>
        <v>10.985550610345356</v>
      </c>
      <c r="QH9" s="1"/>
      <c r="QI9" s="1"/>
      <c r="QJ9" s="1" t="s">
        <v>11</v>
      </c>
      <c r="QK9" s="1" t="s">
        <v>53</v>
      </c>
      <c r="QL9" s="1">
        <v>65</v>
      </c>
      <c r="QM9" s="1">
        <v>8</v>
      </c>
      <c r="QN9" s="1">
        <v>5.0000000000000001E-3</v>
      </c>
      <c r="QO9" s="1">
        <f t="shared" si="515"/>
        <v>7.0000000000000001E-3</v>
      </c>
      <c r="QP9" s="1">
        <f t="shared" si="516"/>
        <v>1.0453074433656959</v>
      </c>
      <c r="QQ9" s="1">
        <f t="shared" si="81"/>
        <v>1.5679611650485439E-3</v>
      </c>
      <c r="QR9" s="1">
        <f t="shared" si="82"/>
        <v>11.985912878666717</v>
      </c>
      <c r="QS9" s="1"/>
      <c r="QT9" s="1"/>
      <c r="QU9" s="1" t="s">
        <v>11</v>
      </c>
      <c r="QV9" s="1" t="s">
        <v>54</v>
      </c>
      <c r="QW9" s="1">
        <v>66</v>
      </c>
      <c r="QX9" s="1">
        <v>8</v>
      </c>
      <c r="QY9" s="1">
        <v>5.0000000000000001E-3</v>
      </c>
      <c r="QZ9" s="1">
        <f t="shared" si="517"/>
        <v>4.0000000000000001E-3</v>
      </c>
      <c r="RA9" s="1">
        <f t="shared" si="518"/>
        <v>1.028846153846154</v>
      </c>
      <c r="RB9" s="1">
        <f t="shared" si="83"/>
        <v>1.5432692307692309E-3</v>
      </c>
      <c r="RC9" s="1">
        <f t="shared" si="84"/>
        <v>11.797161154660563</v>
      </c>
      <c r="RD9" s="1"/>
      <c r="RE9" s="1"/>
      <c r="RF9" s="1" t="s">
        <v>11</v>
      </c>
      <c r="RG9" s="1" t="s">
        <v>55</v>
      </c>
      <c r="RH9" s="1">
        <v>67</v>
      </c>
      <c r="RI9" s="1">
        <v>8</v>
      </c>
      <c r="RJ9" s="1">
        <v>8.0000000000000002E-3</v>
      </c>
      <c r="RK9" s="1">
        <f t="shared" si="519"/>
        <v>9.0000000000000011E-3</v>
      </c>
      <c r="RL9" s="1">
        <f t="shared" si="520"/>
        <v>1.1730769230769231</v>
      </c>
      <c r="RM9" s="1">
        <f t="shared" si="85"/>
        <v>1.7596153846153846E-3</v>
      </c>
      <c r="RN9" s="1">
        <f t="shared" si="86"/>
        <v>13.450968793164378</v>
      </c>
      <c r="RO9" s="1"/>
      <c r="RP9" s="1"/>
      <c r="RQ9" s="1" t="s">
        <v>11</v>
      </c>
      <c r="RR9" s="1" t="s">
        <v>56</v>
      </c>
      <c r="RS9" s="1">
        <v>70</v>
      </c>
      <c r="RT9" s="1">
        <v>8</v>
      </c>
      <c r="RU9" s="1">
        <v>1.9E-2</v>
      </c>
      <c r="RV9" s="1">
        <f t="shared" si="521"/>
        <v>1.2999999999999999E-2</v>
      </c>
      <c r="RW9" s="1">
        <f t="shared" si="522"/>
        <v>1.2724358974358976</v>
      </c>
      <c r="RX9" s="1">
        <f t="shared" si="87"/>
        <v>1.9086538461538464E-3</v>
      </c>
      <c r="RY9" s="1">
        <f t="shared" si="88"/>
        <v>14.590258499689233</v>
      </c>
      <c r="RZ9" s="1"/>
      <c r="SA9" s="1"/>
      <c r="SB9" s="2" t="s">
        <v>11</v>
      </c>
      <c r="SC9" s="1" t="s">
        <v>57</v>
      </c>
      <c r="SD9" s="1">
        <v>71</v>
      </c>
      <c r="SE9" s="2">
        <v>8</v>
      </c>
      <c r="SF9" s="1">
        <v>7.0000000000000001E-3</v>
      </c>
      <c r="SG9" s="1">
        <f t="shared" si="523"/>
        <v>3.0000000000000001E-3</v>
      </c>
      <c r="SH9" s="1">
        <f t="shared" si="524"/>
        <v>0.8561643835616437</v>
      </c>
      <c r="SI9" s="1">
        <f t="shared" si="89"/>
        <v>1.2842465753424657E-3</v>
      </c>
      <c r="SJ9" s="1">
        <f t="shared" si="90"/>
        <v>9.8171229682874976</v>
      </c>
      <c r="SK9" s="1"/>
      <c r="SL9" s="1"/>
      <c r="SM9" s="2" t="s">
        <v>11</v>
      </c>
      <c r="SN9" s="1" t="s">
        <v>58</v>
      </c>
      <c r="SO9" s="1">
        <v>72</v>
      </c>
      <c r="SP9" s="2">
        <v>8</v>
      </c>
      <c r="SQ9" s="1">
        <v>0.01</v>
      </c>
      <c r="SR9" s="1">
        <f t="shared" si="525"/>
        <v>4.0000000000000001E-3</v>
      </c>
      <c r="SS9" s="1">
        <f t="shared" si="526"/>
        <v>0.81443298969072153</v>
      </c>
      <c r="ST9" s="1">
        <f t="shared" si="91"/>
        <v>1.2216494845360823E-3</v>
      </c>
      <c r="SU9" s="1">
        <f t="shared" si="92"/>
        <v>9.3386141291734432</v>
      </c>
      <c r="SV9" s="1"/>
      <c r="SW9" s="1"/>
      <c r="SX9" s="2" t="s">
        <v>11</v>
      </c>
      <c r="SY9" s="1" t="s">
        <v>59</v>
      </c>
      <c r="SZ9" s="1">
        <v>73</v>
      </c>
      <c r="TA9" s="2">
        <v>8</v>
      </c>
      <c r="TB9" s="1">
        <v>1.4E-2</v>
      </c>
      <c r="TC9" s="1">
        <f t="shared" si="527"/>
        <v>8.0000000000000002E-3</v>
      </c>
      <c r="TD9" s="1">
        <f t="shared" si="528"/>
        <v>0.8896551724137931</v>
      </c>
      <c r="TE9" s="1">
        <f t="shared" si="93"/>
        <v>1.3344827586206896E-3</v>
      </c>
      <c r="TF9" s="1">
        <f t="shared" si="94"/>
        <v>10.201141737088372</v>
      </c>
      <c r="TG9" s="1"/>
      <c r="TH9" s="1"/>
      <c r="TI9" s="2" t="s">
        <v>11</v>
      </c>
      <c r="TJ9" s="1" t="s">
        <v>60</v>
      </c>
      <c r="TK9" s="1">
        <v>74</v>
      </c>
      <c r="TL9" s="2">
        <v>8</v>
      </c>
      <c r="TM9" s="1">
        <v>1.4999999999999999E-2</v>
      </c>
      <c r="TN9" s="1">
        <f t="shared" si="529"/>
        <v>8.9999999999999993E-3</v>
      </c>
      <c r="TO9" s="1">
        <f t="shared" si="530"/>
        <v>0.92783505154639156</v>
      </c>
      <c r="TP9" s="1">
        <f t="shared" si="95"/>
        <v>1.3917525773195873E-3</v>
      </c>
      <c r="TQ9" s="1">
        <f t="shared" si="96"/>
        <v>10.638927488931769</v>
      </c>
      <c r="TR9" s="1"/>
      <c r="TS9" s="1"/>
      <c r="TT9" s="2" t="s">
        <v>11</v>
      </c>
      <c r="TU9" s="1" t="s">
        <v>61</v>
      </c>
      <c r="TV9" s="1">
        <v>77</v>
      </c>
      <c r="TW9" s="2">
        <v>8</v>
      </c>
      <c r="TX9" s="1">
        <v>1.9E-2</v>
      </c>
      <c r="TY9" s="1">
        <f t="shared" si="531"/>
        <v>0.01</v>
      </c>
      <c r="TZ9" s="1">
        <f t="shared" si="532"/>
        <v>0.93470790378006874</v>
      </c>
      <c r="UA9" s="1">
        <f t="shared" si="97"/>
        <v>1.4020618556701032E-3</v>
      </c>
      <c r="UB9" s="1">
        <f t="shared" si="98"/>
        <v>10.717734359220156</v>
      </c>
      <c r="UC9" s="1"/>
      <c r="UD9" s="1"/>
      <c r="UE9" s="2" t="s">
        <v>11</v>
      </c>
      <c r="UF9" s="1" t="s">
        <v>62</v>
      </c>
      <c r="UG9" s="1">
        <v>78</v>
      </c>
      <c r="UH9" s="2">
        <v>8</v>
      </c>
      <c r="UI9" s="1">
        <v>0.02</v>
      </c>
      <c r="UJ9" s="1">
        <f t="shared" si="99"/>
        <v>1.2E-2</v>
      </c>
      <c r="UK9" s="1">
        <f t="shared" si="533"/>
        <v>0.57785467128027679</v>
      </c>
      <c r="UL9" s="1">
        <f t="shared" si="100"/>
        <v>8.6678200692041516E-4</v>
      </c>
      <c r="UM9" s="1">
        <f t="shared" si="101"/>
        <v>6.6259125872051428</v>
      </c>
      <c r="UN9" s="1"/>
      <c r="UO9" s="1"/>
      <c r="UP9" s="2" t="s">
        <v>11</v>
      </c>
      <c r="UQ9" s="1" t="s">
        <v>63</v>
      </c>
      <c r="UR9" s="1">
        <v>79</v>
      </c>
      <c r="US9" s="2">
        <v>8</v>
      </c>
      <c r="UT9" s="1">
        <v>2.3E-2</v>
      </c>
      <c r="UU9" s="1">
        <f t="shared" si="534"/>
        <v>1.4E-2</v>
      </c>
      <c r="UV9" s="1">
        <f t="shared" si="535"/>
        <v>1.0551724137931036</v>
      </c>
      <c r="UW9" s="1">
        <f t="shared" si="102"/>
        <v>1.5827586206896554E-3</v>
      </c>
      <c r="UX9" s="1">
        <f t="shared" si="103"/>
        <v>12.099028571895513</v>
      </c>
      <c r="UY9" s="1"/>
      <c r="UZ9" s="1"/>
      <c r="VA9" s="2" t="s">
        <v>11</v>
      </c>
      <c r="VB9" s="1" t="s">
        <v>64</v>
      </c>
      <c r="VC9" s="1">
        <v>80</v>
      </c>
      <c r="VD9" s="2">
        <v>8</v>
      </c>
      <c r="VE9" s="1">
        <v>2.5999999999999999E-2</v>
      </c>
      <c r="VF9" s="1">
        <f t="shared" si="104"/>
        <v>1.6E-2</v>
      </c>
      <c r="VG9" s="1">
        <f t="shared" si="536"/>
        <v>1.096551724137931</v>
      </c>
      <c r="VH9" s="1">
        <f t="shared" si="105"/>
        <v>1.6448275862068966E-3</v>
      </c>
      <c r="VI9" s="1">
        <f t="shared" si="106"/>
        <v>12.573500280597296</v>
      </c>
      <c r="VJ9" s="1"/>
      <c r="VK9" s="1"/>
      <c r="VL9" s="2" t="s">
        <v>11</v>
      </c>
      <c r="VM9" s="1" t="s">
        <v>65</v>
      </c>
      <c r="VN9" s="1">
        <v>84</v>
      </c>
      <c r="VO9" s="2">
        <v>8</v>
      </c>
      <c r="VP9" s="1">
        <v>0.04</v>
      </c>
      <c r="VQ9" s="1">
        <f t="shared" si="537"/>
        <v>2.8000000000000001E-2</v>
      </c>
      <c r="VR9" s="1">
        <f t="shared" si="538"/>
        <v>1.5326460481099655</v>
      </c>
      <c r="VS9" s="1">
        <f t="shared" si="107"/>
        <v>2.2989690721649482E-3</v>
      </c>
      <c r="VT9" s="1">
        <f t="shared" si="108"/>
        <v>17.573932074309518</v>
      </c>
      <c r="VU9" s="1"/>
      <c r="VV9" s="1"/>
      <c r="VW9" s="2" t="s">
        <v>11</v>
      </c>
      <c r="VX9" s="1" t="s">
        <v>66</v>
      </c>
      <c r="VY9" s="1">
        <v>85</v>
      </c>
      <c r="VZ9" s="2">
        <v>8</v>
      </c>
      <c r="WA9" s="1">
        <v>6.0000000000000001E-3</v>
      </c>
      <c r="WB9" s="1">
        <f t="shared" si="539"/>
        <v>1E-3</v>
      </c>
      <c r="WC9" s="1">
        <f t="shared" si="540"/>
        <v>0.26829268292682928</v>
      </c>
      <c r="WD9" s="1">
        <f t="shared" si="109"/>
        <v>4.0243902439024393E-4</v>
      </c>
      <c r="WE9" s="1">
        <f t="shared" si="110"/>
        <v>3.0763511194282387</v>
      </c>
      <c r="WF9" s="1"/>
      <c r="WG9" s="1"/>
      <c r="WH9" s="2" t="s">
        <v>11</v>
      </c>
      <c r="WI9" s="1" t="s">
        <v>67</v>
      </c>
      <c r="WJ9" s="1">
        <v>86</v>
      </c>
      <c r="WK9" s="2">
        <v>8</v>
      </c>
      <c r="WL9" s="1">
        <v>0.01</v>
      </c>
      <c r="WM9" s="1">
        <f t="shared" si="541"/>
        <v>2E-3</v>
      </c>
      <c r="WN9" s="1">
        <f t="shared" si="542"/>
        <v>0.22569444444444445</v>
      </c>
      <c r="WO9" s="1">
        <f t="shared" si="111"/>
        <v>3.3854166666666668E-4</v>
      </c>
      <c r="WP9" s="1">
        <f t="shared" si="112"/>
        <v>2.5879026935846769</v>
      </c>
      <c r="WQ9" s="1"/>
      <c r="WR9" s="1"/>
      <c r="WS9" s="2" t="s">
        <v>11</v>
      </c>
      <c r="WT9" s="1" t="s">
        <v>68</v>
      </c>
      <c r="WU9" s="1">
        <v>87</v>
      </c>
      <c r="WV9" s="2">
        <v>8</v>
      </c>
      <c r="WW9" s="1">
        <v>1.2E-2</v>
      </c>
      <c r="WX9" s="1">
        <f t="shared" si="543"/>
        <v>5.0000000000000001E-3</v>
      </c>
      <c r="WY9" s="1">
        <f t="shared" si="544"/>
        <v>0.31358885017421606</v>
      </c>
      <c r="WZ9" s="1">
        <f t="shared" si="113"/>
        <v>4.703832752613241E-4</v>
      </c>
      <c r="XA9" s="1">
        <f t="shared" si="114"/>
        <v>3.5957350746563832</v>
      </c>
      <c r="XB9" s="1"/>
      <c r="XC9" s="1"/>
      <c r="XD9" s="2" t="s">
        <v>11</v>
      </c>
      <c r="XE9" s="1" t="s">
        <v>69</v>
      </c>
      <c r="XF9" s="1">
        <v>88</v>
      </c>
      <c r="XG9" s="2">
        <v>8</v>
      </c>
      <c r="XH9" s="1">
        <v>1.4E-2</v>
      </c>
      <c r="XI9" s="1">
        <f t="shared" si="545"/>
        <v>5.000000000000001E-3</v>
      </c>
      <c r="XJ9" s="1">
        <f t="shared" si="546"/>
        <v>0.29166666666666674</v>
      </c>
      <c r="XK9" s="1">
        <f t="shared" si="115"/>
        <v>4.3750000000000012E-4</v>
      </c>
      <c r="XL9" s="1">
        <f t="shared" si="116"/>
        <v>3.3443665578632755</v>
      </c>
      <c r="XM9" s="1"/>
      <c r="XN9" s="1"/>
      <c r="XO9" s="2" t="s">
        <v>11</v>
      </c>
      <c r="XP9" s="1" t="s">
        <v>70</v>
      </c>
      <c r="XQ9" s="1">
        <v>91</v>
      </c>
      <c r="XR9" s="2">
        <v>8</v>
      </c>
      <c r="XS9" s="1">
        <v>2.1999999999999999E-2</v>
      </c>
      <c r="XT9" s="1">
        <f t="shared" si="547"/>
        <v>1.0999999999999999E-2</v>
      </c>
      <c r="XU9" s="1">
        <f t="shared" si="548"/>
        <v>0.5017301038062284</v>
      </c>
      <c r="XV9" s="1">
        <f t="shared" si="117"/>
        <v>7.5259515570934266E-4</v>
      </c>
      <c r="XW9" s="1">
        <f t="shared" si="118"/>
        <v>5.7530378751182392</v>
      </c>
      <c r="XX9" s="1"/>
      <c r="XY9" s="1"/>
      <c r="XZ9" s="2" t="s">
        <v>11</v>
      </c>
      <c r="YA9" s="1" t="s">
        <v>71</v>
      </c>
      <c r="YB9" s="1">
        <v>92</v>
      </c>
      <c r="YC9" s="2">
        <v>8</v>
      </c>
      <c r="YD9" s="1">
        <v>2.1999999999999999E-2</v>
      </c>
      <c r="YE9" s="1">
        <f t="shared" si="549"/>
        <v>1.0999999999999999E-2</v>
      </c>
      <c r="YF9" s="1">
        <f t="shared" si="550"/>
        <v>0.63230240549828176</v>
      </c>
      <c r="YG9" s="1">
        <f t="shared" si="119"/>
        <v>9.4845360824742262E-4</v>
      </c>
      <c r="YH9" s="1">
        <f t="shared" si="120"/>
        <v>7.2502320665312814</v>
      </c>
      <c r="YI9" s="1"/>
      <c r="YJ9" s="1"/>
      <c r="YK9" s="2" t="s">
        <v>11</v>
      </c>
      <c r="YL9" s="1" t="s">
        <v>72</v>
      </c>
      <c r="YM9" s="1">
        <v>93</v>
      </c>
      <c r="YN9" s="2">
        <v>8</v>
      </c>
      <c r="YO9" s="1">
        <v>2.3E-2</v>
      </c>
      <c r="YP9" s="1">
        <f t="shared" si="551"/>
        <v>1.2E-2</v>
      </c>
      <c r="YQ9" s="1">
        <f t="shared" si="552"/>
        <v>0.64163822525597269</v>
      </c>
      <c r="YR9" s="1">
        <f t="shared" si="121"/>
        <v>9.624573378839591E-4</v>
      </c>
      <c r="YS9" s="1">
        <f t="shared" si="122"/>
        <v>7.3572803067182324</v>
      </c>
      <c r="YT9" s="1"/>
      <c r="YU9" s="1"/>
      <c r="YV9" s="2" t="s">
        <v>11</v>
      </c>
      <c r="YW9" s="1" t="s">
        <v>73</v>
      </c>
      <c r="YX9" s="1">
        <v>94</v>
      </c>
      <c r="YY9" s="2">
        <v>8</v>
      </c>
      <c r="YZ9" s="1">
        <v>2.4E-2</v>
      </c>
      <c r="ZA9" s="1">
        <f t="shared" si="553"/>
        <v>1.1000000000000001E-2</v>
      </c>
      <c r="ZB9" s="1">
        <f t="shared" si="554"/>
        <v>0.57142857142857151</v>
      </c>
      <c r="ZC9" s="1">
        <f t="shared" si="123"/>
        <v>8.5714285714285732E-4</v>
      </c>
      <c r="ZD9" s="1">
        <f t="shared" si="124"/>
        <v>6.5522283582627434</v>
      </c>
      <c r="ZE9" s="1"/>
      <c r="ZF9" s="1"/>
      <c r="ZG9" s="2" t="s">
        <v>11</v>
      </c>
      <c r="ZH9" s="1" t="s">
        <v>74</v>
      </c>
      <c r="ZI9" s="1">
        <v>95</v>
      </c>
      <c r="ZJ9" s="2">
        <v>8</v>
      </c>
      <c r="ZK9" s="1">
        <v>2.4E-2</v>
      </c>
      <c r="ZL9" s="1">
        <f t="shared" si="555"/>
        <v>1.1000000000000001E-2</v>
      </c>
      <c r="ZM9" s="1">
        <f t="shared" si="556"/>
        <v>0.59183673469387765</v>
      </c>
      <c r="ZN9" s="1">
        <f t="shared" si="125"/>
        <v>8.877551020408165E-4</v>
      </c>
      <c r="ZO9" s="1">
        <f t="shared" si="126"/>
        <v>6.7862365139149841</v>
      </c>
      <c r="ZP9" s="1"/>
      <c r="ZQ9" s="1"/>
      <c r="ZR9" s="2" t="s">
        <v>11</v>
      </c>
      <c r="ZS9" s="1" t="s">
        <v>75</v>
      </c>
      <c r="ZT9" s="1">
        <v>99</v>
      </c>
      <c r="ZU9" s="2">
        <v>8</v>
      </c>
      <c r="ZV9" s="1">
        <v>2.7E-2</v>
      </c>
      <c r="ZW9" s="1">
        <f t="shared" si="557"/>
        <v>1.2E-2</v>
      </c>
      <c r="ZX9" s="1">
        <f t="shared" si="558"/>
        <v>0.47945205479452058</v>
      </c>
      <c r="ZY9" s="1">
        <f t="shared" si="127"/>
        <v>7.1917808219178084E-4</v>
      </c>
      <c r="ZZ9" s="1">
        <f t="shared" si="128"/>
        <v>5.497588862240999</v>
      </c>
      <c r="AAA9" s="1"/>
      <c r="AAB9" s="1"/>
      <c r="AAC9" s="2" t="s">
        <v>11</v>
      </c>
      <c r="AAD9" s="1" t="s">
        <v>76</v>
      </c>
      <c r="AAE9" s="1">
        <v>100</v>
      </c>
      <c r="AAF9" s="2">
        <v>8</v>
      </c>
      <c r="AAG9" s="1">
        <v>0.01</v>
      </c>
      <c r="AAH9" s="1">
        <f t="shared" si="559"/>
        <v>8.0000000000000002E-3</v>
      </c>
      <c r="AAI9" s="1">
        <f t="shared" si="560"/>
        <v>1.1758620689655173</v>
      </c>
      <c r="AAJ9" s="1">
        <f t="shared" si="129"/>
        <v>1.763793103448276E-3</v>
      </c>
      <c r="AAK9" s="1">
        <f t="shared" si="130"/>
        <v>13.482904388942385</v>
      </c>
      <c r="AAL9" s="1"/>
      <c r="AAM9" s="1"/>
      <c r="AAN9" s="2" t="s">
        <v>11</v>
      </c>
      <c r="AAO9" s="1" t="s">
        <v>77</v>
      </c>
      <c r="AAP9" s="1">
        <v>101</v>
      </c>
      <c r="AAQ9" s="2">
        <v>8</v>
      </c>
      <c r="AAR9" s="1">
        <v>1.4E-2</v>
      </c>
      <c r="AAS9" s="1">
        <f t="shared" si="561"/>
        <v>7.0000000000000001E-3</v>
      </c>
      <c r="AAT9" s="1">
        <f t="shared" si="562"/>
        <v>0.94117647058823528</v>
      </c>
      <c r="AAU9" s="1">
        <f t="shared" si="131"/>
        <v>1.411764705882353E-3</v>
      </c>
      <c r="AAV9" s="1">
        <f t="shared" si="132"/>
        <v>10.791905531256281</v>
      </c>
      <c r="AAW9" s="1"/>
      <c r="AAX9" s="1"/>
      <c r="AAY9" s="2" t="s">
        <v>11</v>
      </c>
      <c r="AAZ9" s="1" t="s">
        <v>78</v>
      </c>
      <c r="ABA9" s="1">
        <v>102</v>
      </c>
      <c r="ABB9" s="2">
        <v>8</v>
      </c>
      <c r="ABC9" s="1">
        <v>1.4E-2</v>
      </c>
      <c r="ABD9" s="1">
        <f t="shared" si="563"/>
        <v>7.0000000000000001E-3</v>
      </c>
      <c r="ABE9" s="1">
        <f t="shared" si="564"/>
        <v>0.99310344827586194</v>
      </c>
      <c r="ABF9" s="1">
        <f t="shared" si="133"/>
        <v>1.489655172413793E-3</v>
      </c>
      <c r="ABG9" s="1">
        <f t="shared" si="134"/>
        <v>11.387321008842834</v>
      </c>
      <c r="ABH9" s="1"/>
      <c r="ABI9" s="1"/>
      <c r="ABJ9" s="2" t="s">
        <v>11</v>
      </c>
      <c r="ABK9" s="1" t="s">
        <v>79</v>
      </c>
      <c r="ABL9" s="1">
        <v>112</v>
      </c>
      <c r="ABM9" s="2">
        <v>8</v>
      </c>
      <c r="ABN9" s="1">
        <v>2.1000000000000001E-2</v>
      </c>
      <c r="ABO9" s="1">
        <f t="shared" si="565"/>
        <v>4.0000000000000001E-3</v>
      </c>
      <c r="ABP9" s="1">
        <f t="shared" si="566"/>
        <v>0.98639455782312935</v>
      </c>
      <c r="ABQ9" s="1">
        <f t="shared" si="135"/>
        <v>1.4795918367346941E-3</v>
      </c>
      <c r="ABR9" s="1">
        <f t="shared" si="136"/>
        <v>11.310394189858306</v>
      </c>
      <c r="ABS9" s="1"/>
      <c r="ABT9" s="1"/>
      <c r="ABU9" s="2" t="s">
        <v>11</v>
      </c>
      <c r="ABV9" s="1" t="s">
        <v>80</v>
      </c>
      <c r="ABW9" s="1">
        <v>113</v>
      </c>
      <c r="ABX9" s="2">
        <v>8</v>
      </c>
      <c r="ABY9" s="1">
        <v>1.7000000000000001E-2</v>
      </c>
      <c r="ABZ9" s="1">
        <f t="shared" si="567"/>
        <v>4.0000000000000018E-3</v>
      </c>
      <c r="ACA9" s="1">
        <f t="shared" si="568"/>
        <v>-0.19642857142857134</v>
      </c>
      <c r="ACB9" s="1">
        <f t="shared" si="137"/>
        <v>-2.9464285714285703E-4</v>
      </c>
      <c r="ACC9" s="1">
        <f t="shared" si="138"/>
        <v>-2.2523284981528167</v>
      </c>
      <c r="ACD9" s="1"/>
      <c r="ACE9" s="1"/>
      <c r="ACF9" s="2" t="s">
        <v>11</v>
      </c>
      <c r="ACG9" s="1" t="s">
        <v>81</v>
      </c>
      <c r="ACH9" s="1">
        <v>114</v>
      </c>
      <c r="ACI9" s="2">
        <v>8</v>
      </c>
      <c r="ACJ9" s="1">
        <v>1.9E-2</v>
      </c>
      <c r="ACK9" s="1">
        <f t="shared" si="569"/>
        <v>4.9999999999999992E-3</v>
      </c>
      <c r="ACL9" s="1">
        <f t="shared" si="570"/>
        <v>-0.24014336917562726</v>
      </c>
      <c r="ACM9" s="1">
        <f t="shared" si="139"/>
        <v>-3.602150537634409E-4</v>
      </c>
      <c r="ACN9" s="1">
        <f t="shared" si="140"/>
        <v>-2.7535798387322816</v>
      </c>
      <c r="ACO9" s="1"/>
      <c r="ACP9" s="1"/>
      <c r="ACQ9" s="2" t="s">
        <v>11</v>
      </c>
      <c r="ACR9" s="1" t="s">
        <v>82</v>
      </c>
      <c r="ACS9" s="1">
        <v>115</v>
      </c>
      <c r="ACT9" s="2">
        <v>8</v>
      </c>
      <c r="ACU9" s="1">
        <v>0.02</v>
      </c>
      <c r="ACV9" s="1">
        <f t="shared" si="571"/>
        <v>6.0000000000000001E-3</v>
      </c>
      <c r="ACW9" s="1">
        <f t="shared" si="572"/>
        <v>-0.15302491103202848</v>
      </c>
      <c r="ACX9" s="1">
        <f t="shared" si="141"/>
        <v>-2.2953736654804271E-4</v>
      </c>
      <c r="ACY9" s="1">
        <f t="shared" si="142"/>
        <v>-1.7546447827732077</v>
      </c>
      <c r="ACZ9" s="1"/>
      <c r="ADA9" s="1"/>
      <c r="ADB9" s="2" t="s">
        <v>11</v>
      </c>
      <c r="ADC9" s="1" t="s">
        <v>83</v>
      </c>
      <c r="ADD9" s="1">
        <v>116</v>
      </c>
      <c r="ADE9" s="2">
        <v>8</v>
      </c>
      <c r="ADF9" s="1">
        <v>2.1999999999999999E-2</v>
      </c>
      <c r="ADG9" s="1">
        <f t="shared" si="573"/>
        <v>5.9999999999999984E-3</v>
      </c>
      <c r="ADH9" s="1">
        <f t="shared" si="574"/>
        <v>-0.15302491103202853</v>
      </c>
      <c r="ADI9" s="1">
        <f t="shared" si="143"/>
        <v>-2.2953736654804279E-4</v>
      </c>
      <c r="ADJ9" s="1">
        <f t="shared" si="144"/>
        <v>-1.7546447827732083</v>
      </c>
      <c r="ADK9" s="1"/>
      <c r="ADL9" s="1"/>
      <c r="ADM9" s="2" t="s">
        <v>11</v>
      </c>
      <c r="ADN9" s="1" t="s">
        <v>84</v>
      </c>
      <c r="ADO9" s="1">
        <v>119</v>
      </c>
      <c r="ADP9" s="2">
        <v>8</v>
      </c>
      <c r="ADQ9" s="1">
        <v>2.5999999999999999E-2</v>
      </c>
      <c r="ADR9" s="1">
        <f t="shared" si="575"/>
        <v>8.9999999999999976E-3</v>
      </c>
      <c r="ADS9" s="1">
        <f t="shared" si="576"/>
        <v>-0.58273381294964044</v>
      </c>
      <c r="ADT9" s="1">
        <f t="shared" si="145"/>
        <v>-8.741007194244607E-4</v>
      </c>
      <c r="ADU9" s="1">
        <f t="shared" si="146"/>
        <v>-6.6818587754226186</v>
      </c>
      <c r="ADV9" s="1"/>
      <c r="ADW9" s="1"/>
      <c r="ADX9" s="2" t="s">
        <v>11</v>
      </c>
      <c r="ADY9" s="1" t="s">
        <v>85</v>
      </c>
      <c r="ADZ9" s="1">
        <v>120</v>
      </c>
      <c r="AEA9" s="2">
        <v>8</v>
      </c>
      <c r="AEB9" s="1">
        <v>2.4E-2</v>
      </c>
      <c r="AEC9" s="1">
        <f t="shared" si="577"/>
        <v>6.9999999999999993E-3</v>
      </c>
      <c r="AED9" s="1">
        <f t="shared" si="578"/>
        <v>-0.68345323741007191</v>
      </c>
      <c r="AEE9" s="1">
        <f t="shared" si="147"/>
        <v>-1.0251798561151078E-3</v>
      </c>
      <c r="AEF9" s="1">
        <f t="shared" si="148"/>
        <v>-7.8367479464833147</v>
      </c>
      <c r="AEG9" s="1"/>
      <c r="AEH9" s="1"/>
      <c r="AEI9" s="2" t="s">
        <v>11</v>
      </c>
      <c r="AEJ9" s="1" t="s">
        <v>86</v>
      </c>
      <c r="AEK9" s="1">
        <v>121</v>
      </c>
      <c r="AEL9" s="2">
        <v>8</v>
      </c>
      <c r="AEM9" s="1">
        <v>2.5999999999999999E-2</v>
      </c>
      <c r="AEN9" s="1">
        <f t="shared" si="579"/>
        <v>8.0000000000000002E-3</v>
      </c>
      <c r="AEO9" s="1">
        <f t="shared" si="580"/>
        <v>-0.6079136690647482</v>
      </c>
      <c r="AEP9" s="1">
        <f t="shared" si="149"/>
        <v>-9.1187050359712229E-4</v>
      </c>
      <c r="AEQ9" s="1">
        <f t="shared" si="150"/>
        <v>-6.9705810681877907</v>
      </c>
      <c r="AER9" s="1"/>
      <c r="AES9" s="1"/>
      <c r="AET9" s="2" t="s">
        <v>11</v>
      </c>
      <c r="AEU9" s="1" t="s">
        <v>87</v>
      </c>
      <c r="AEV9" s="1">
        <v>122</v>
      </c>
      <c r="AEW9" s="2">
        <v>8</v>
      </c>
      <c r="AEX9" s="1">
        <v>2.3E-2</v>
      </c>
      <c r="AEY9" s="1">
        <f t="shared" si="581"/>
        <v>5.9999999999999984E-3</v>
      </c>
      <c r="AEZ9" s="1">
        <f t="shared" si="582"/>
        <v>-0.73021582733812962</v>
      </c>
      <c r="AFA9" s="1">
        <f t="shared" si="151"/>
        <v>-1.0953237410071944E-3</v>
      </c>
      <c r="AFB9" s="1">
        <f t="shared" si="152"/>
        <v>-8.3729464901900705</v>
      </c>
      <c r="AFC9" s="1"/>
      <c r="AFD9" s="1"/>
      <c r="AFE9" s="2" t="s">
        <v>11</v>
      </c>
      <c r="AFF9" s="1" t="s">
        <v>88</v>
      </c>
      <c r="AFG9" s="1">
        <v>123</v>
      </c>
      <c r="AFH9" s="2">
        <v>8</v>
      </c>
      <c r="AFI9" s="1">
        <v>2.1999999999999999E-2</v>
      </c>
      <c r="AFJ9" s="1">
        <f t="shared" si="583"/>
        <v>4.9999999999999975E-3</v>
      </c>
      <c r="AFK9" s="1">
        <f t="shared" si="584"/>
        <v>-0.7697841726618706</v>
      </c>
      <c r="AFL9" s="1">
        <f t="shared" si="153"/>
        <v>-1.154676258992806E-3</v>
      </c>
      <c r="AFM9" s="1">
        <f t="shared" si="154"/>
        <v>-8.8266529502496311</v>
      </c>
      <c r="AFN9" s="1"/>
      <c r="AFO9" s="1"/>
      <c r="AFP9" s="2" t="s">
        <v>11</v>
      </c>
      <c r="AFQ9" s="1" t="s">
        <v>89</v>
      </c>
      <c r="AFR9" s="1">
        <v>126</v>
      </c>
      <c r="AFS9" s="2">
        <v>8</v>
      </c>
      <c r="AFT9" s="1">
        <v>2.8000000000000001E-2</v>
      </c>
      <c r="AFU9" s="1">
        <f t="shared" si="585"/>
        <v>1.0000000000000002E-2</v>
      </c>
      <c r="AFV9" s="1">
        <f t="shared" si="586"/>
        <v>-0.40569395017793586</v>
      </c>
      <c r="AFW9" s="1">
        <f t="shared" si="155"/>
        <v>-6.0854092526690376E-4</v>
      </c>
      <c r="AFX9" s="1">
        <f t="shared" si="156"/>
        <v>-4.6518489589801302</v>
      </c>
      <c r="AFY9" s="1"/>
      <c r="AFZ9" s="1"/>
      <c r="AGA9" s="2" t="s">
        <v>11</v>
      </c>
      <c r="AGB9" s="1" t="s">
        <v>90</v>
      </c>
      <c r="AGC9" s="1">
        <v>127</v>
      </c>
      <c r="AGD9" s="2">
        <v>8</v>
      </c>
      <c r="AGE9" s="1">
        <v>2.1000000000000001E-2</v>
      </c>
      <c r="AGF9" s="1">
        <f t="shared" si="587"/>
        <v>6.0000000000000019E-3</v>
      </c>
      <c r="AGG9" s="1">
        <f t="shared" si="588"/>
        <v>0.44107744107744112</v>
      </c>
      <c r="AGH9" s="1">
        <f t="shared" si="157"/>
        <v>6.6161616161616171E-4</v>
      </c>
      <c r="AGI9" s="1">
        <f t="shared" si="158"/>
        <v>5.0575702058307535</v>
      </c>
      <c r="AGJ9" s="1"/>
      <c r="AGK9" s="1"/>
      <c r="AGL9" s="2" t="s">
        <v>11</v>
      </c>
      <c r="AGM9" s="1" t="s">
        <v>91</v>
      </c>
      <c r="AGN9" s="1">
        <v>128</v>
      </c>
      <c r="AGO9" s="2">
        <v>8</v>
      </c>
      <c r="AGP9" s="1">
        <v>2.3E-2</v>
      </c>
      <c r="AGQ9" s="1">
        <f t="shared" si="589"/>
        <v>8.0000000000000002E-3</v>
      </c>
      <c r="AGR9" s="1">
        <f t="shared" si="590"/>
        <v>0.54849498327759194</v>
      </c>
      <c r="AGS9" s="1">
        <f t="shared" si="159"/>
        <v>8.227424749163879E-4</v>
      </c>
      <c r="AGT9" s="1">
        <f t="shared" si="160"/>
        <v>6.2892626716435007</v>
      </c>
      <c r="AGU9" s="1"/>
      <c r="AGV9" s="1"/>
      <c r="AGW9" s="2" t="s">
        <v>11</v>
      </c>
      <c r="AGX9" s="1" t="s">
        <v>92</v>
      </c>
      <c r="AGY9" s="1">
        <v>129</v>
      </c>
      <c r="AGZ9" s="2">
        <v>8</v>
      </c>
      <c r="AHA9" s="1">
        <v>2.4E-2</v>
      </c>
      <c r="AHB9" s="1">
        <f t="shared" si="591"/>
        <v>0.01</v>
      </c>
      <c r="AHC9" s="1">
        <f t="shared" si="592"/>
        <v>0.71096345514950177</v>
      </c>
      <c r="AHD9" s="1">
        <f t="shared" si="161"/>
        <v>1.0664451827242527E-3</v>
      </c>
      <c r="AHE9" s="1">
        <f t="shared" si="162"/>
        <v>8.1521910969082967</v>
      </c>
      <c r="AHF9" s="1"/>
      <c r="AHG9" s="1"/>
      <c r="AHH9" s="2" t="s">
        <v>11</v>
      </c>
      <c r="AHI9" s="1" t="s">
        <v>93</v>
      </c>
      <c r="AHJ9" s="1">
        <v>130</v>
      </c>
      <c r="AHK9" s="2">
        <v>8</v>
      </c>
      <c r="AHL9" s="1">
        <v>2.5999999999999999E-2</v>
      </c>
      <c r="AHM9" s="1">
        <f t="shared" si="593"/>
        <v>1.1999999999999999E-2</v>
      </c>
      <c r="AHN9" s="1">
        <f t="shared" si="594"/>
        <v>0.76588628762541799</v>
      </c>
      <c r="AHO9" s="1">
        <f t="shared" si="163"/>
        <v>1.1488294314381271E-3</v>
      </c>
      <c r="AHP9" s="1">
        <f t="shared" si="164"/>
        <v>8.7819582427217178</v>
      </c>
      <c r="AHQ9" s="1"/>
      <c r="AHR9" s="1"/>
      <c r="AHS9" s="2" t="s">
        <v>11</v>
      </c>
      <c r="AHT9" s="1" t="s">
        <v>94</v>
      </c>
      <c r="AHU9" s="1">
        <v>133</v>
      </c>
      <c r="AHV9" s="2">
        <v>8</v>
      </c>
      <c r="AHW9" s="1">
        <v>3.3000000000000002E-2</v>
      </c>
      <c r="AHX9" s="1">
        <f t="shared" si="595"/>
        <v>1.7000000000000001E-2</v>
      </c>
      <c r="AHY9" s="1">
        <f t="shared" si="596"/>
        <v>0.96013289036544858</v>
      </c>
      <c r="AHZ9" s="1">
        <f t="shared" si="165"/>
        <v>1.4401993355481729E-3</v>
      </c>
      <c r="AIA9" s="1">
        <f t="shared" si="166"/>
        <v>11.009267415918213</v>
      </c>
      <c r="AIB9" s="1"/>
      <c r="AIC9" s="1"/>
      <c r="AID9" s="2" t="s">
        <v>11</v>
      </c>
      <c r="AIE9" s="1" t="s">
        <v>95</v>
      </c>
      <c r="AIF9" s="1">
        <v>134</v>
      </c>
      <c r="AIG9" s="2">
        <v>8</v>
      </c>
      <c r="AIH9" s="1">
        <v>3.4000000000000002E-2</v>
      </c>
      <c r="AII9" s="1">
        <f t="shared" si="597"/>
        <v>1.7000000000000001E-2</v>
      </c>
      <c r="AIJ9" s="1">
        <f t="shared" si="598"/>
        <v>0.9468438538205981</v>
      </c>
      <c r="AIK9" s="1">
        <f t="shared" si="167"/>
        <v>1.4202657807308972E-3</v>
      </c>
      <c r="AIL9" s="1">
        <f t="shared" si="168"/>
        <v>10.856890012237685</v>
      </c>
      <c r="AIM9" s="1"/>
      <c r="AIN9" s="1"/>
      <c r="AIO9" s="2" t="s">
        <v>11</v>
      </c>
      <c r="AIP9" s="1" t="s">
        <v>96</v>
      </c>
      <c r="AIQ9" s="1">
        <v>135</v>
      </c>
      <c r="AIR9" s="2">
        <v>8</v>
      </c>
      <c r="AIS9" s="1">
        <v>3.5999999999999997E-2</v>
      </c>
      <c r="AIT9" s="1">
        <f t="shared" si="599"/>
        <v>2.1999999999999999E-2</v>
      </c>
      <c r="AIU9" s="1">
        <f t="shared" si="600"/>
        <v>1.1622516556291389</v>
      </c>
      <c r="AIV9" s="1">
        <f t="shared" si="169"/>
        <v>1.7433774834437084E-3</v>
      </c>
      <c r="AIW9" s="1">
        <f t="shared" si="170"/>
        <v>13.326841950539366</v>
      </c>
      <c r="AIX9" s="1"/>
      <c r="AIY9" s="1"/>
      <c r="AIZ9" s="2" t="s">
        <v>11</v>
      </c>
      <c r="AJA9" s="1" t="s">
        <v>97</v>
      </c>
      <c r="AJB9" s="1">
        <v>136</v>
      </c>
      <c r="AJC9" s="2">
        <v>8</v>
      </c>
      <c r="AJD9" s="1">
        <v>3.5999999999999997E-2</v>
      </c>
      <c r="AJE9" s="1">
        <f t="shared" si="601"/>
        <v>1.9999999999999997E-2</v>
      </c>
      <c r="AJF9" s="1">
        <f t="shared" si="602"/>
        <v>1.0860927152317879</v>
      </c>
      <c r="AJG9" s="1">
        <f t="shared" si="171"/>
        <v>1.6291390728476818E-3</v>
      </c>
      <c r="AJH9" s="1">
        <f t="shared" si="172"/>
        <v>12.453573104777528</v>
      </c>
      <c r="AJI9" s="1"/>
      <c r="AJJ9" s="1"/>
      <c r="AJK9" s="2" t="s">
        <v>11</v>
      </c>
      <c r="AJL9" s="1" t="s">
        <v>98</v>
      </c>
      <c r="AJM9" s="1">
        <v>140</v>
      </c>
      <c r="AJN9" s="2">
        <v>8</v>
      </c>
      <c r="AJO9" s="1">
        <v>3.7999999999999999E-2</v>
      </c>
      <c r="AJP9" s="1">
        <f t="shared" si="603"/>
        <v>2.1999999999999999E-2</v>
      </c>
      <c r="AJQ9" s="1">
        <f t="shared" si="604"/>
        <v>1.2418300653594772</v>
      </c>
      <c r="AJR9" s="1">
        <f t="shared" si="173"/>
        <v>1.8627450980392157E-3</v>
      </c>
      <c r="AJS9" s="1">
        <f t="shared" si="174"/>
        <v>14.23931979818537</v>
      </c>
      <c r="AJT9" s="1"/>
      <c r="AJU9" s="1"/>
      <c r="AJV9" s="2" t="s">
        <v>11</v>
      </c>
      <c r="AJW9" s="1" t="s">
        <v>99</v>
      </c>
      <c r="AJX9" s="1">
        <v>141</v>
      </c>
      <c r="AJY9" s="2">
        <v>8</v>
      </c>
      <c r="AJZ9" s="1">
        <v>2.3E-2</v>
      </c>
      <c r="AKA9" s="1">
        <f t="shared" si="605"/>
        <v>2.9999999999999992E-3</v>
      </c>
      <c r="AKB9" s="1">
        <f t="shared" si="606"/>
        <v>0.24406779661016947</v>
      </c>
      <c r="AKC9" s="1">
        <f t="shared" si="175"/>
        <v>3.6610169491525422E-4</v>
      </c>
      <c r="AKD9" s="1">
        <f t="shared" si="176"/>
        <v>2.7985788920037473</v>
      </c>
      <c r="AKE9" s="1"/>
      <c r="AKF9" s="1"/>
      <c r="AKG9" s="2" t="s">
        <v>11</v>
      </c>
      <c r="AKH9" s="1" t="s">
        <v>100</v>
      </c>
      <c r="AKI9" s="1">
        <v>143</v>
      </c>
      <c r="AKJ9" s="2">
        <v>8</v>
      </c>
      <c r="AKK9" s="1">
        <v>2.3E-2</v>
      </c>
      <c r="AKL9" s="1">
        <f t="shared" si="607"/>
        <v>1.0000000000000009E-3</v>
      </c>
      <c r="AKM9" s="1">
        <f t="shared" si="608"/>
        <v>0.16610169491525428</v>
      </c>
      <c r="AKN9" s="1">
        <f t="shared" si="177"/>
        <v>2.491525423728814E-4</v>
      </c>
      <c r="AKO9" s="1">
        <f t="shared" si="178"/>
        <v>1.9045884126136619</v>
      </c>
      <c r="AKP9" s="1"/>
      <c r="AKQ9" s="1"/>
      <c r="AKR9" s="2" t="s">
        <v>11</v>
      </c>
      <c r="AKS9" s="1" t="s">
        <v>101</v>
      </c>
      <c r="AKT9" s="1">
        <v>144</v>
      </c>
      <c r="AKU9" s="2">
        <v>8</v>
      </c>
      <c r="AKV9" s="1">
        <v>2.4E-2</v>
      </c>
      <c r="AKW9" s="1">
        <f t="shared" si="609"/>
        <v>1.0000000000000009E-3</v>
      </c>
      <c r="AKX9" s="1">
        <f t="shared" si="610"/>
        <v>0.13559322033898308</v>
      </c>
      <c r="AKY9" s="1">
        <f t="shared" si="179"/>
        <v>2.0338983050847463E-4</v>
      </c>
      <c r="AKZ9" s="1">
        <f t="shared" si="180"/>
        <v>1.5547660511131933</v>
      </c>
      <c r="ALA9" s="1"/>
      <c r="ALB9" s="1"/>
      <c r="ALC9" s="2" t="s">
        <v>11</v>
      </c>
      <c r="ALD9" s="1" t="s">
        <v>102</v>
      </c>
      <c r="ALE9" s="1">
        <v>147</v>
      </c>
      <c r="ALF9" s="2">
        <v>8</v>
      </c>
      <c r="ALG9" s="1">
        <v>2.9000000000000001E-2</v>
      </c>
      <c r="ALH9" s="1">
        <f t="shared" si="611"/>
        <v>3.0000000000000027E-3</v>
      </c>
      <c r="ALI9" s="1">
        <f t="shared" si="612"/>
        <v>0.20677966101694925</v>
      </c>
      <c r="ALJ9" s="1">
        <f t="shared" si="181"/>
        <v>3.1016949152542388E-4</v>
      </c>
      <c r="ALK9" s="1">
        <f t="shared" si="182"/>
        <v>2.3710182279476206</v>
      </c>
      <c r="ALL9" s="1"/>
      <c r="ALM9" s="1"/>
      <c r="ALN9" s="2" t="s">
        <v>11</v>
      </c>
      <c r="ALO9" s="1" t="s">
        <v>103</v>
      </c>
      <c r="ALP9" s="1">
        <v>148</v>
      </c>
      <c r="ALQ9" s="2">
        <v>8</v>
      </c>
      <c r="ALR9" s="1">
        <v>2.8000000000000001E-2</v>
      </c>
      <c r="ALS9" s="1">
        <f t="shared" si="613"/>
        <v>2.9999999999999992E-3</v>
      </c>
      <c r="ALT9" s="1">
        <f t="shared" si="614"/>
        <v>0.10884353741496597</v>
      </c>
      <c r="ALU9" s="1">
        <f t="shared" si="183"/>
        <v>1.6326530612244895E-4</v>
      </c>
      <c r="ALV9" s="1">
        <f t="shared" si="184"/>
        <v>1.2480434968119507</v>
      </c>
      <c r="ALW9" s="1"/>
      <c r="ALX9" s="1"/>
      <c r="ALY9" s="2" t="s">
        <v>11</v>
      </c>
      <c r="ALZ9" s="1" t="s">
        <v>104</v>
      </c>
      <c r="AMA9" s="1">
        <v>149</v>
      </c>
      <c r="AMB9" s="2">
        <v>8</v>
      </c>
      <c r="AMC9" s="1">
        <v>2.5000000000000001E-2</v>
      </c>
      <c r="AMD9" s="1">
        <f t="shared" si="615"/>
        <v>5.000000000000001E-3</v>
      </c>
      <c r="AME9" s="1">
        <f t="shared" si="616"/>
        <v>0.25000000000000006</v>
      </c>
      <c r="AMF9" s="1">
        <f t="shared" si="185"/>
        <v>3.7500000000000012E-4</v>
      </c>
      <c r="AMG9" s="1">
        <f t="shared" si="186"/>
        <v>2.8665999067399506</v>
      </c>
      <c r="AMH9" s="1"/>
      <c r="AMI9" s="1"/>
      <c r="AMJ9" s="2" t="s">
        <v>11</v>
      </c>
      <c r="AMK9" s="1" t="s">
        <v>105</v>
      </c>
      <c r="AML9" s="1">
        <v>150</v>
      </c>
      <c r="AMM9" s="2">
        <v>8</v>
      </c>
      <c r="AMN9" s="1">
        <v>2.4E-2</v>
      </c>
      <c r="AMO9" s="1">
        <f t="shared" si="617"/>
        <v>5.000000000000001E-3</v>
      </c>
      <c r="AMP9" s="1">
        <f t="shared" si="618"/>
        <v>0.14383561643835618</v>
      </c>
      <c r="AMQ9" s="1">
        <f t="shared" si="187"/>
        <v>2.1575342465753427E-4</v>
      </c>
      <c r="AMR9" s="1">
        <f t="shared" si="188"/>
        <v>1.6492766586723</v>
      </c>
      <c r="AMS9" s="1"/>
      <c r="AMT9" s="1"/>
      <c r="AMU9" s="2" t="s">
        <v>11</v>
      </c>
      <c r="AMV9" s="1" t="s">
        <v>106</v>
      </c>
      <c r="AMW9" s="1">
        <v>151</v>
      </c>
      <c r="AMX9" s="2">
        <v>8</v>
      </c>
      <c r="AMY9" s="1">
        <v>2.7E-2</v>
      </c>
      <c r="AMZ9" s="1">
        <f t="shared" si="619"/>
        <v>6.9999999999999993E-3</v>
      </c>
      <c r="ANA9" s="1">
        <f t="shared" si="620"/>
        <v>0.16438356164383558</v>
      </c>
      <c r="ANB9" s="1">
        <f t="shared" si="189"/>
        <v>2.4657534246575336E-4</v>
      </c>
      <c r="ANC9" s="1">
        <f t="shared" si="190"/>
        <v>1.8848876099111993</v>
      </c>
      <c r="AND9" s="1"/>
      <c r="ANE9" s="1"/>
      <c r="ANF9" s="2" t="s">
        <v>11</v>
      </c>
      <c r="ANG9" s="1" t="s">
        <v>107</v>
      </c>
      <c r="ANH9" s="1">
        <v>154</v>
      </c>
      <c r="ANI9" s="2">
        <v>8</v>
      </c>
      <c r="ANJ9" s="1">
        <v>2.5000000000000001E-2</v>
      </c>
      <c r="ANK9" s="1">
        <f t="shared" si="621"/>
        <v>6.0000000000000019E-3</v>
      </c>
      <c r="ANL9" s="1">
        <f t="shared" si="622"/>
        <v>0.10689655172413799</v>
      </c>
      <c r="ANM9" s="1">
        <f t="shared" si="191"/>
        <v>1.6034482758620698E-4</v>
      </c>
      <c r="ANN9" s="1">
        <f t="shared" si="192"/>
        <v>1.2257185808129447</v>
      </c>
      <c r="ANO9" s="1"/>
      <c r="ANP9" s="1"/>
      <c r="ANQ9" s="2" t="s">
        <v>11</v>
      </c>
      <c r="ANR9" s="1" t="s">
        <v>108</v>
      </c>
      <c r="ANS9" s="1">
        <v>155</v>
      </c>
      <c r="ANT9" s="2">
        <v>8</v>
      </c>
      <c r="ANU9" s="1">
        <v>2.1999999999999999E-2</v>
      </c>
      <c r="ANV9" s="1">
        <f t="shared" si="193"/>
        <v>1.9999999999999983E-3</v>
      </c>
      <c r="ANW9" s="1">
        <f t="shared" si="623"/>
        <v>-0.18088737201365193</v>
      </c>
      <c r="ANX9" s="1">
        <f t="shared" si="194"/>
        <v>-2.7133105802047789E-4</v>
      </c>
      <c r="ANY9" s="1">
        <f t="shared" si="195"/>
        <v>-2.0741268949790768</v>
      </c>
      <c r="ANZ9" s="1"/>
      <c r="AOA9" s="1"/>
      <c r="AOB9" s="2" t="s">
        <v>11</v>
      </c>
      <c r="AOC9" s="1" t="s">
        <v>109</v>
      </c>
      <c r="AOD9" s="1">
        <v>156</v>
      </c>
      <c r="AOE9" s="2">
        <v>8</v>
      </c>
      <c r="AOF9" s="1">
        <v>2.5000000000000001E-2</v>
      </c>
      <c r="AOG9" s="1">
        <f t="shared" si="624"/>
        <v>4.0000000000000001E-3</v>
      </c>
      <c r="AOH9" s="1">
        <f t="shared" si="625"/>
        <v>-6.7796610169491525E-2</v>
      </c>
      <c r="AOI9" s="1">
        <f t="shared" si="196"/>
        <v>-1.0169491525423729E-4</v>
      </c>
      <c r="AOJ9" s="1">
        <f t="shared" si="197"/>
        <v>-0.77738302555659644</v>
      </c>
      <c r="AOK9" s="1"/>
      <c r="AOL9" s="1"/>
      <c r="AOM9" s="2" t="s">
        <v>11</v>
      </c>
      <c r="AON9" s="1" t="s">
        <v>110</v>
      </c>
      <c r="AOO9" s="1">
        <v>157</v>
      </c>
      <c r="AOP9" s="2">
        <v>8</v>
      </c>
      <c r="AOQ9" s="1">
        <v>1.7999999999999999E-2</v>
      </c>
      <c r="AOR9" s="1">
        <f t="shared" si="626"/>
        <v>3.9999999999999983E-3</v>
      </c>
      <c r="AOS9" s="1">
        <f t="shared" si="627"/>
        <v>8.8737201365187646E-2</v>
      </c>
      <c r="AOT9" s="1">
        <f t="shared" si="198"/>
        <v>1.3310580204778147E-4</v>
      </c>
      <c r="AOU9" s="1">
        <f t="shared" si="199"/>
        <v>1.0174962126312441</v>
      </c>
      <c r="AOV9" s="1"/>
      <c r="AOW9" s="1"/>
      <c r="AOX9" s="2" t="s">
        <v>11</v>
      </c>
      <c r="AOY9" s="1" t="s">
        <v>111</v>
      </c>
      <c r="AOZ9" s="1">
        <v>158</v>
      </c>
      <c r="APA9" s="2">
        <v>8</v>
      </c>
      <c r="APB9" s="1">
        <v>2.4E-2</v>
      </c>
      <c r="APC9" s="1">
        <f t="shared" si="628"/>
        <v>4.0000000000000001E-3</v>
      </c>
      <c r="APD9" s="1">
        <f t="shared" si="629"/>
        <v>-0.17123287671232873</v>
      </c>
      <c r="APE9" s="1">
        <f t="shared" si="200"/>
        <v>-2.5684931506849313E-4</v>
      </c>
      <c r="APF9" s="1">
        <f t="shared" si="201"/>
        <v>-1.9634245936574994</v>
      </c>
      <c r="APG9" s="1"/>
      <c r="APH9" s="1"/>
      <c r="API9" s="2" t="s">
        <v>11</v>
      </c>
      <c r="APJ9" s="1" t="s">
        <v>112</v>
      </c>
      <c r="APK9" s="1">
        <v>161</v>
      </c>
      <c r="APL9" s="2">
        <v>8</v>
      </c>
      <c r="APM9" s="1">
        <v>2.1999999999999999E-2</v>
      </c>
      <c r="APN9" s="1">
        <f t="shared" si="630"/>
        <v>5.9999999999999984E-3</v>
      </c>
      <c r="APO9" s="1">
        <f t="shared" si="631"/>
        <v>5.8020477815699606E-2</v>
      </c>
      <c r="APP9" s="1">
        <f t="shared" si="202"/>
        <v>8.7030716723549405E-5</v>
      </c>
      <c r="APQ9" s="1">
        <f t="shared" si="203"/>
        <v>0.66528598518196724</v>
      </c>
      <c r="APR9" s="1"/>
      <c r="APS9" s="1"/>
      <c r="APT9" s="2" t="s">
        <v>11</v>
      </c>
      <c r="APU9" s="1" t="s">
        <v>113</v>
      </c>
      <c r="APV9" s="1">
        <v>162</v>
      </c>
      <c r="APW9" s="2">
        <v>8</v>
      </c>
      <c r="APX9" s="1">
        <v>6.0000000000000001E-3</v>
      </c>
      <c r="APY9" s="1">
        <f t="shared" si="632"/>
        <v>1E-3</v>
      </c>
      <c r="APZ9" s="1">
        <f t="shared" si="633"/>
        <v>0.3573883161512027</v>
      </c>
      <c r="AQA9" s="1">
        <f t="shared" si="204"/>
        <v>5.360824742268041E-4</v>
      </c>
      <c r="AQB9" s="1">
        <f t="shared" si="205"/>
        <v>4.0979572549959418</v>
      </c>
      <c r="AQC9" s="1"/>
      <c r="AQD9" s="1"/>
      <c r="AQE9" s="2" t="s">
        <v>11</v>
      </c>
      <c r="AQF9" s="1" t="s">
        <v>114</v>
      </c>
      <c r="AQG9" s="1">
        <v>163</v>
      </c>
      <c r="AQH9" s="2">
        <v>8</v>
      </c>
      <c r="AQI9" s="1">
        <v>0.02</v>
      </c>
      <c r="AQJ9" s="1">
        <f t="shared" si="634"/>
        <v>4.0000000000000001E-3</v>
      </c>
      <c r="AQK9" s="1">
        <f t="shared" si="635"/>
        <v>-0.14383561643835618</v>
      </c>
      <c r="AQL9" s="1">
        <f t="shared" si="206"/>
        <v>-2.1575342465753427E-4</v>
      </c>
      <c r="AQM9" s="1">
        <f t="shared" si="207"/>
        <v>-1.6492766586723</v>
      </c>
      <c r="AQN9" s="1"/>
      <c r="AQO9" s="1"/>
      <c r="AQP9" s="2" t="s">
        <v>11</v>
      </c>
      <c r="AQQ9" s="1" t="s">
        <v>115</v>
      </c>
      <c r="AQR9" s="1">
        <v>169</v>
      </c>
      <c r="AQS9" s="2">
        <v>8</v>
      </c>
      <c r="AQT9" s="1">
        <v>-2E-3</v>
      </c>
      <c r="AQU9" s="1">
        <f t="shared" si="636"/>
        <v>6.0000000000000001E-3</v>
      </c>
      <c r="AQV9" s="1">
        <f t="shared" si="637"/>
        <v>0.75767918088737196</v>
      </c>
      <c r="AQW9" s="1">
        <f t="shared" si="208"/>
        <v>1.136518771331058E-3</v>
      </c>
      <c r="AQX9" s="1">
        <f t="shared" si="209"/>
        <v>8.6878522770821682</v>
      </c>
      <c r="AQY9" s="1"/>
      <c r="AQZ9" s="1"/>
      <c r="ARA9" s="2" t="s">
        <v>11</v>
      </c>
      <c r="ARB9" s="1" t="s">
        <v>116</v>
      </c>
      <c r="ARC9" s="1">
        <v>170</v>
      </c>
      <c r="ARD9" s="2">
        <v>8</v>
      </c>
      <c r="ARE9" s="1">
        <v>1.6E-2</v>
      </c>
      <c r="ARF9" s="1">
        <f t="shared" si="638"/>
        <v>0.01</v>
      </c>
      <c r="ARG9" s="1">
        <f t="shared" si="639"/>
        <v>7.1428571428571411E-2</v>
      </c>
      <c r="ARH9" s="1">
        <f t="shared" si="210"/>
        <v>1.0714285714285712E-4</v>
      </c>
      <c r="ARI9" s="1">
        <f t="shared" si="211"/>
        <v>0.81902854478284259</v>
      </c>
      <c r="ARJ9" s="1"/>
      <c r="ARK9" s="1"/>
      <c r="ARL9" s="2" t="s">
        <v>11</v>
      </c>
      <c r="ARM9" s="1" t="s">
        <v>117</v>
      </c>
      <c r="ARN9" s="1">
        <v>171</v>
      </c>
      <c r="ARO9" s="2">
        <v>8</v>
      </c>
      <c r="ARP9" s="1">
        <v>1.4999999999999999E-2</v>
      </c>
      <c r="ARQ9" s="1">
        <f t="shared" si="640"/>
        <v>8.9999999999999993E-3</v>
      </c>
      <c r="ARR9" s="1">
        <f t="shared" si="641"/>
        <v>0.11986301369863013</v>
      </c>
      <c r="ARS9" s="1">
        <f t="shared" si="212"/>
        <v>1.7979452054794521E-4</v>
      </c>
      <c r="ART9" s="1">
        <f t="shared" si="213"/>
        <v>1.3743972155602497</v>
      </c>
      <c r="ARU9" s="1"/>
      <c r="ARV9" s="1"/>
      <c r="ARW9" s="2" t="s">
        <v>11</v>
      </c>
      <c r="ARX9" s="1" t="s">
        <v>118</v>
      </c>
      <c r="ARY9" s="1">
        <v>172</v>
      </c>
      <c r="ARZ9" s="2">
        <v>8</v>
      </c>
      <c r="ASA9" s="1">
        <v>3.2000000000000001E-2</v>
      </c>
      <c r="ASB9" s="1">
        <f t="shared" si="642"/>
        <v>1.2E-2</v>
      </c>
      <c r="ASC9" s="1">
        <f t="shared" si="643"/>
        <v>-0.34576271186440682</v>
      </c>
      <c r="ASD9" s="1">
        <f t="shared" si="214"/>
        <v>-5.1864406779661019E-4</v>
      </c>
      <c r="ASE9" s="1">
        <f t="shared" si="215"/>
        <v>-3.9646534303386423</v>
      </c>
      <c r="ASF9" s="1"/>
      <c r="ASG9" s="1"/>
      <c r="ASH9" s="2" t="s">
        <v>11</v>
      </c>
      <c r="ASI9" s="1" t="s">
        <v>119</v>
      </c>
      <c r="ASJ9" s="1">
        <v>173</v>
      </c>
      <c r="ASK9" s="2">
        <v>8</v>
      </c>
      <c r="ASL9" s="1">
        <v>1.2999999999999999E-2</v>
      </c>
      <c r="ASM9" s="1">
        <f t="shared" si="644"/>
        <v>9.9999999999999985E-3</v>
      </c>
      <c r="ASN9" s="1">
        <f t="shared" si="645"/>
        <v>0.10958904109589038</v>
      </c>
      <c r="ASO9" s="1">
        <f t="shared" si="216"/>
        <v>1.6438356164383557E-4</v>
      </c>
      <c r="ASP9" s="1">
        <f t="shared" si="217"/>
        <v>1.2565917399407995</v>
      </c>
      <c r="ASQ9" s="1"/>
      <c r="ASR9" s="1"/>
      <c r="ASS9" s="2" t="s">
        <v>11</v>
      </c>
      <c r="AST9" s="1" t="s">
        <v>120</v>
      </c>
      <c r="ASU9" s="1">
        <v>176</v>
      </c>
      <c r="ASV9" s="2">
        <v>8</v>
      </c>
      <c r="ASW9" s="1">
        <v>1.7000000000000001E-2</v>
      </c>
      <c r="ASX9" s="1">
        <f t="shared" si="646"/>
        <v>1.0000000000000002E-2</v>
      </c>
      <c r="ASY9" s="1">
        <f t="shared" si="647"/>
        <v>-9.6219931271477613E-2</v>
      </c>
      <c r="ASZ9" s="1">
        <f t="shared" si="218"/>
        <v>-1.4432989690721642E-4</v>
      </c>
      <c r="ATA9" s="1">
        <f t="shared" si="219"/>
        <v>-1.1032961840373683</v>
      </c>
      <c r="ATB9" s="1"/>
      <c r="ATC9" s="1"/>
      <c r="ATD9" s="2" t="s">
        <v>11</v>
      </c>
      <c r="ATE9" s="1" t="s">
        <v>121</v>
      </c>
      <c r="ATF9" s="1">
        <v>180</v>
      </c>
      <c r="ATG9" s="2">
        <v>8</v>
      </c>
      <c r="ATH9" s="1">
        <v>2.7E-2</v>
      </c>
      <c r="ATI9" s="1">
        <f t="shared" si="648"/>
        <v>5.9999999999999984E-3</v>
      </c>
      <c r="ATJ9" s="1">
        <f t="shared" si="649"/>
        <v>-0.81314878892733566</v>
      </c>
      <c r="ATK9" s="1">
        <f t="shared" si="220"/>
        <v>-1.2197231833910036E-3</v>
      </c>
      <c r="ATL9" s="1">
        <f t="shared" si="221"/>
        <v>-9.3238889700192136</v>
      </c>
      <c r="ATM9" s="1"/>
      <c r="ATN9" s="1"/>
      <c r="ATO9" s="2" t="s">
        <v>11</v>
      </c>
      <c r="ATP9" s="1" t="s">
        <v>122</v>
      </c>
      <c r="ATQ9" s="1">
        <v>183</v>
      </c>
      <c r="ATR9" s="2">
        <v>8</v>
      </c>
      <c r="ATS9" s="1">
        <v>1.2999999999999999E-2</v>
      </c>
      <c r="ATT9" s="1">
        <f t="shared" si="650"/>
        <v>1.2E-2</v>
      </c>
      <c r="ATU9" s="1">
        <f t="shared" si="651"/>
        <v>0.13013698630136986</v>
      </c>
      <c r="ATV9" s="1">
        <f t="shared" si="222"/>
        <v>1.952054794520548E-4</v>
      </c>
      <c r="ATW9" s="1">
        <f t="shared" si="223"/>
        <v>1.4922026911796997</v>
      </c>
      <c r="ATX9" s="1"/>
      <c r="ATY9" s="1"/>
      <c r="ATZ9" s="2" t="s">
        <v>11</v>
      </c>
      <c r="AUA9" s="1" t="s">
        <v>123</v>
      </c>
      <c r="AUB9" s="1">
        <v>184</v>
      </c>
      <c r="AUC9" s="2">
        <v>8</v>
      </c>
      <c r="AUD9" s="1">
        <v>7.0000000000000001E-3</v>
      </c>
      <c r="AUE9" s="1">
        <f t="shared" si="224"/>
        <v>-9.0000000000000011E-3</v>
      </c>
      <c r="AUF9" s="1">
        <f t="shared" si="652"/>
        <v>-0.63898916967509034</v>
      </c>
      <c r="AUG9" s="1">
        <f t="shared" si="225"/>
        <v>-9.5848375451263552E-4</v>
      </c>
      <c r="AUH9" s="1">
        <f t="shared" si="226"/>
        <v>-7.3269051767938072</v>
      </c>
      <c r="AUI9" s="1"/>
      <c r="AUJ9" s="1"/>
      <c r="AUK9" s="2" t="s">
        <v>11</v>
      </c>
      <c r="AUL9" s="1" t="s">
        <v>124</v>
      </c>
      <c r="AUM9" s="1">
        <v>185</v>
      </c>
      <c r="AUN9" s="2">
        <v>8</v>
      </c>
      <c r="AUO9" s="1">
        <v>1.0999999999999999E-2</v>
      </c>
      <c r="AUP9" s="1">
        <f t="shared" si="653"/>
        <v>5.9999999999999993E-3</v>
      </c>
      <c r="AUQ9" s="1">
        <f t="shared" si="654"/>
        <v>4.6931407942238233E-2</v>
      </c>
      <c r="AUR9" s="1">
        <f t="shared" si="227"/>
        <v>7.0397111913357349E-5</v>
      </c>
      <c r="AUS9" s="1">
        <f t="shared" si="228"/>
        <v>0.53813427852157858</v>
      </c>
      <c r="AUT9" s="1"/>
      <c r="AUU9" s="1"/>
      <c r="AUV9" s="2" t="s">
        <v>11</v>
      </c>
      <c r="AUW9" s="1" t="s">
        <v>125</v>
      </c>
      <c r="AUX9" s="1">
        <v>186</v>
      </c>
      <c r="AUY9" s="2">
        <v>8</v>
      </c>
      <c r="AUZ9" s="1">
        <v>1.2E-2</v>
      </c>
      <c r="AVA9" s="1">
        <f t="shared" si="655"/>
        <v>2E-3</v>
      </c>
      <c r="AVB9" s="1">
        <f t="shared" si="656"/>
        <v>-6.4981949458483762E-2</v>
      </c>
      <c r="AVC9" s="1">
        <f t="shared" si="229"/>
        <v>-9.7472924187725648E-5</v>
      </c>
      <c r="AVD9" s="1">
        <f t="shared" si="230"/>
        <v>-0.74510900102987876</v>
      </c>
      <c r="AVE9" s="1"/>
      <c r="AVF9" s="1"/>
      <c r="AVG9" s="2" t="s">
        <v>11</v>
      </c>
      <c r="AVH9" s="1" t="s">
        <v>126</v>
      </c>
      <c r="AVI9" s="1">
        <v>187</v>
      </c>
      <c r="AVJ9" s="2">
        <v>8</v>
      </c>
      <c r="AVK9" s="1">
        <v>8.9999999999999993E-3</v>
      </c>
      <c r="AVL9" s="1">
        <f t="shared" si="657"/>
        <v>-1.0000000000000009E-3</v>
      </c>
      <c r="AVM9" s="1">
        <f t="shared" si="658"/>
        <v>-5.0359712230215861E-2</v>
      </c>
      <c r="AVN9" s="1">
        <f t="shared" si="231"/>
        <v>-7.5539568345323789E-5</v>
      </c>
      <c r="AVO9" s="1">
        <f t="shared" si="232"/>
        <v>-0.57744458553034994</v>
      </c>
      <c r="AVP9" s="1"/>
      <c r="AVQ9" s="1"/>
      <c r="AVR9" s="2" t="s">
        <v>11</v>
      </c>
      <c r="AVS9" s="1" t="s">
        <v>127</v>
      </c>
      <c r="AVT9" s="1">
        <v>190</v>
      </c>
      <c r="AVU9" s="2">
        <v>8</v>
      </c>
      <c r="AVV9" s="1">
        <v>1.4E-2</v>
      </c>
      <c r="AVW9" s="1">
        <f t="shared" si="659"/>
        <v>3.0000000000000009E-3</v>
      </c>
      <c r="AVX9" s="1">
        <f t="shared" si="660"/>
        <v>0.14336917562724016</v>
      </c>
      <c r="AVY9" s="1">
        <f t="shared" si="233"/>
        <v>2.1505376344086024E-4</v>
      </c>
      <c r="AVZ9" s="1">
        <f t="shared" si="234"/>
        <v>1.6439282619297204</v>
      </c>
      <c r="AWA9" s="1"/>
      <c r="AWB9" s="1"/>
      <c r="AWC9" s="2" t="s">
        <v>11</v>
      </c>
      <c r="AWD9" s="1" t="s">
        <v>128</v>
      </c>
      <c r="AWE9" s="1">
        <v>191</v>
      </c>
      <c r="AWF9" s="2">
        <v>8</v>
      </c>
      <c r="AWG9" s="1">
        <v>1.4999999999999999E-2</v>
      </c>
      <c r="AWH9" s="1">
        <f t="shared" si="661"/>
        <v>2E-3</v>
      </c>
      <c r="AWI9" s="1">
        <f t="shared" si="662"/>
        <v>1.7921146953405017E-2</v>
      </c>
      <c r="AWJ9" s="1">
        <f t="shared" si="235"/>
        <v>2.6881720430107527E-5</v>
      </c>
      <c r="AWK9" s="1">
        <f t="shared" si="236"/>
        <v>0.20549103274121502</v>
      </c>
      <c r="AWL9" s="1"/>
      <c r="AWM9" s="1"/>
      <c r="AWN9" s="2" t="s">
        <v>11</v>
      </c>
      <c r="AWO9" s="1" t="s">
        <v>129</v>
      </c>
      <c r="AWP9" s="1">
        <v>192</v>
      </c>
      <c r="AWQ9" s="2">
        <v>8</v>
      </c>
      <c r="AWR9" s="1">
        <v>1.4999999999999999E-2</v>
      </c>
      <c r="AWS9" s="1">
        <f t="shared" si="663"/>
        <v>-1.0000000000000009E-3</v>
      </c>
      <c r="AWT9" s="1">
        <f t="shared" si="664"/>
        <v>-0.10000000000000003</v>
      </c>
      <c r="AWU9" s="1">
        <f t="shared" si="237"/>
        <v>-1.5000000000000004E-4</v>
      </c>
      <c r="AWV9" s="1">
        <f t="shared" si="238"/>
        <v>-1.1466399626959802</v>
      </c>
      <c r="AWW9" s="1"/>
      <c r="AWX9" s="1"/>
      <c r="AWY9" s="2" t="s">
        <v>11</v>
      </c>
      <c r="AWZ9" s="1" t="s">
        <v>130</v>
      </c>
      <c r="AXA9" s="1">
        <v>193</v>
      </c>
      <c r="AXB9" s="2">
        <v>8</v>
      </c>
      <c r="AXC9" s="1">
        <v>3.5999999999999997E-2</v>
      </c>
      <c r="AXD9" s="1">
        <f t="shared" si="665"/>
        <v>2.1999999999999999E-2</v>
      </c>
      <c r="AXE9" s="1">
        <f t="shared" si="666"/>
        <v>0.68817204301075263</v>
      </c>
      <c r="AXF9" s="1">
        <f t="shared" si="239"/>
        <v>1.0322580645161291E-3</v>
      </c>
      <c r="AXG9" s="1">
        <f t="shared" si="240"/>
        <v>7.8908556572626569</v>
      </c>
      <c r="AXH9" s="1"/>
      <c r="AXI9" s="1"/>
      <c r="AXJ9" s="2" t="s">
        <v>11</v>
      </c>
      <c r="AXK9" s="1" t="s">
        <v>131</v>
      </c>
      <c r="AXL9" s="1">
        <v>197</v>
      </c>
      <c r="AXM9" s="2">
        <v>8</v>
      </c>
      <c r="AXN9" s="1">
        <v>2.1000000000000001E-2</v>
      </c>
      <c r="AXO9" s="1">
        <f t="shared" si="667"/>
        <v>2.0000000000000018E-3</v>
      </c>
      <c r="AXP9" s="1">
        <f t="shared" si="668"/>
        <v>-8.2733812949640231E-2</v>
      </c>
      <c r="AXQ9" s="1">
        <f t="shared" si="241"/>
        <v>-1.2410071942446036E-4</v>
      </c>
      <c r="AXR9" s="1">
        <f t="shared" si="242"/>
        <v>-0.94865896194271659</v>
      </c>
      <c r="AXS9" s="1"/>
      <c r="AXT9" s="1"/>
      <c r="AXU9" s="2" t="s">
        <v>11</v>
      </c>
      <c r="AXV9" s="1" t="s">
        <v>132</v>
      </c>
      <c r="AXW9" s="1">
        <v>198</v>
      </c>
      <c r="AXX9" s="2">
        <v>8</v>
      </c>
      <c r="AXY9" s="1">
        <v>1.4E-2</v>
      </c>
      <c r="AXZ9" s="1">
        <f t="shared" si="669"/>
        <v>-3.0000000000000009E-3</v>
      </c>
      <c r="AYA9" s="1">
        <f t="shared" si="670"/>
        <v>-0.29496402877697847</v>
      </c>
      <c r="AYB9" s="1">
        <f t="shared" si="243"/>
        <v>-4.4244604316546771E-4</v>
      </c>
      <c r="AYC9" s="1">
        <f t="shared" si="244"/>
        <v>-3.3821754295349051</v>
      </c>
      <c r="AYD9" s="1"/>
      <c r="AYE9" s="1"/>
      <c r="AYF9" s="2" t="s">
        <v>11</v>
      </c>
      <c r="AYG9" s="1" t="s">
        <v>133</v>
      </c>
      <c r="AYH9" s="1">
        <v>201</v>
      </c>
      <c r="AYI9" s="2">
        <v>8</v>
      </c>
      <c r="AYJ9" s="1">
        <v>1.9E-2</v>
      </c>
      <c r="AYK9" s="1">
        <f t="shared" si="671"/>
        <v>-4.0000000000000001E-3</v>
      </c>
      <c r="AYL9" s="1">
        <f t="shared" si="672"/>
        <v>-0.37499999999999994</v>
      </c>
      <c r="AYM9" s="1">
        <f t="shared" si="245"/>
        <v>-5.6249999999999996E-4</v>
      </c>
      <c r="AYN9" s="1">
        <f t="shared" si="246"/>
        <v>-4.2998998601099236</v>
      </c>
      <c r="AYO9" s="1"/>
      <c r="AYP9" s="1"/>
      <c r="AYQ9" s="2" t="s">
        <v>11</v>
      </c>
      <c r="AYR9" s="1" t="s">
        <v>134</v>
      </c>
      <c r="AYS9" s="1">
        <v>204</v>
      </c>
      <c r="AYT9" s="2">
        <v>8</v>
      </c>
      <c r="AYU9" s="1">
        <v>2.1000000000000001E-2</v>
      </c>
      <c r="AYV9" s="1">
        <f t="shared" si="673"/>
        <v>-1.9999999999999983E-3</v>
      </c>
      <c r="AYW9" s="1">
        <f t="shared" si="674"/>
        <v>-0.61785714285714266</v>
      </c>
      <c r="AYX9" s="1">
        <f t="shared" si="247"/>
        <v>-9.2678571428571398E-4</v>
      </c>
      <c r="AYY9" s="1">
        <f t="shared" si="248"/>
        <v>-7.0845969123715875</v>
      </c>
      <c r="AYZ9" s="1"/>
      <c r="AZA9" s="1"/>
      <c r="AZB9" s="2" t="s">
        <v>11</v>
      </c>
      <c r="AZC9" s="1" t="s">
        <v>135</v>
      </c>
      <c r="AZD9" s="1">
        <v>205</v>
      </c>
      <c r="AZE9" s="2">
        <v>8</v>
      </c>
      <c r="AZF9" s="1">
        <v>1.9E-2</v>
      </c>
      <c r="AZG9" s="1">
        <f t="shared" si="675"/>
        <v>-2.9999999999999992E-3</v>
      </c>
      <c r="AZH9" s="1">
        <f t="shared" si="676"/>
        <v>-0.31428571428571422</v>
      </c>
      <c r="AZI9" s="1">
        <f t="shared" si="249"/>
        <v>-4.7142857142857137E-4</v>
      </c>
      <c r="AZJ9" s="1">
        <f t="shared" si="250"/>
        <v>-3.6037255970445075</v>
      </c>
      <c r="AZK9" s="1"/>
      <c r="AZL9" s="1"/>
      <c r="AZM9" s="2" t="s">
        <v>11</v>
      </c>
      <c r="AZN9" s="1" t="s">
        <v>136</v>
      </c>
      <c r="AZO9" s="1">
        <v>208</v>
      </c>
      <c r="AZP9" s="2">
        <v>8</v>
      </c>
      <c r="AZQ9" s="1">
        <v>2.1999999999999999E-2</v>
      </c>
      <c r="AZR9" s="1">
        <f t="shared" si="677"/>
        <v>9.9999999999999742E-4</v>
      </c>
      <c r="AZS9" s="1">
        <f t="shared" si="678"/>
        <v>-0.17142857142857151</v>
      </c>
      <c r="AZT9" s="1">
        <f t="shared" si="251"/>
        <v>-2.5714285714285726E-4</v>
      </c>
      <c r="AZU9" s="1">
        <f t="shared" si="252"/>
        <v>-1.9656685074788234</v>
      </c>
      <c r="AZV9" s="1"/>
      <c r="AZW9" s="1"/>
      <c r="AZX9" s="2" t="s">
        <v>11</v>
      </c>
      <c r="AZY9" s="1" t="s">
        <v>137</v>
      </c>
      <c r="AZZ9" s="1">
        <v>211</v>
      </c>
      <c r="BAA9" s="2">
        <v>8</v>
      </c>
      <c r="BAB9" s="1">
        <v>1.9E-2</v>
      </c>
      <c r="BAC9" s="1">
        <f t="shared" si="679"/>
        <v>-5.000000000000001E-3</v>
      </c>
      <c r="BAD9" s="1">
        <f t="shared" si="680"/>
        <v>-0.43262411347517732</v>
      </c>
      <c r="BAE9" s="1">
        <f t="shared" si="253"/>
        <v>-6.48936170212766E-4</v>
      </c>
      <c r="BAF9" s="1">
        <f t="shared" si="254"/>
        <v>-4.960640973365587</v>
      </c>
      <c r="BAG9" s="1"/>
      <c r="BAH9" s="1"/>
      <c r="BAI9" s="2" t="s">
        <v>11</v>
      </c>
      <c r="BAJ9" s="1" t="s">
        <v>138</v>
      </c>
      <c r="BAK9" s="1">
        <v>212</v>
      </c>
      <c r="BAL9" s="2">
        <v>8</v>
      </c>
      <c r="BAM9" s="1">
        <v>4.0000000000000001E-3</v>
      </c>
      <c r="BAN9" s="1">
        <f t="shared" si="681"/>
        <v>-6.0000000000000001E-3</v>
      </c>
      <c r="BAO9" s="1">
        <f t="shared" si="682"/>
        <v>0.7903780068728522</v>
      </c>
      <c r="BAP9" s="1">
        <f t="shared" si="255"/>
        <v>1.1855670103092784E-3</v>
      </c>
      <c r="BAQ9" s="1">
        <f t="shared" si="256"/>
        <v>9.0627900831641028</v>
      </c>
      <c r="BAR9" s="1"/>
      <c r="BAS9" s="1"/>
      <c r="BAT9" s="2" t="s">
        <v>11</v>
      </c>
      <c r="BAU9" s="1" t="s">
        <v>139</v>
      </c>
      <c r="BAV9" s="1">
        <v>213</v>
      </c>
      <c r="BAW9" s="2">
        <v>8</v>
      </c>
      <c r="BAX9" s="1">
        <v>-7.0000000000000001E-3</v>
      </c>
      <c r="BAY9" s="1">
        <f t="shared" si="683"/>
        <v>-8.0000000000000002E-3</v>
      </c>
      <c r="BAZ9" s="1">
        <f t="shared" si="684"/>
        <v>0.85416666666666663</v>
      </c>
      <c r="BBA9" s="1">
        <f t="shared" si="257"/>
        <v>1.2812500000000001E-3</v>
      </c>
      <c r="BBB9" s="1">
        <f t="shared" si="258"/>
        <v>9.7942163480281614</v>
      </c>
      <c r="BBC9" s="1"/>
      <c r="BBD9" s="1"/>
      <c r="BBE9" s="2" t="s">
        <v>11</v>
      </c>
      <c r="BBF9" s="1" t="s">
        <v>140</v>
      </c>
      <c r="BBG9" s="1">
        <v>214</v>
      </c>
      <c r="BBH9" s="2">
        <v>8</v>
      </c>
      <c r="BBI9" s="1">
        <v>-5.0000000000000001E-3</v>
      </c>
      <c r="BBJ9" s="1">
        <f t="shared" si="685"/>
        <v>-0.01</v>
      </c>
      <c r="BBK9" s="1">
        <f t="shared" si="686"/>
        <v>0.45993031358885011</v>
      </c>
      <c r="BBL9" s="1">
        <f t="shared" si="259"/>
        <v>6.8989547038327524E-4</v>
      </c>
      <c r="BBM9" s="1">
        <f t="shared" si="260"/>
        <v>5.2737447761626948</v>
      </c>
      <c r="BBN9" s="1"/>
      <c r="BBO9" s="1"/>
      <c r="BBP9" s="2" t="s">
        <v>11</v>
      </c>
      <c r="BBQ9" s="1" t="s">
        <v>141</v>
      </c>
      <c r="BBR9" s="1">
        <v>215</v>
      </c>
      <c r="BBS9" s="2">
        <v>8</v>
      </c>
      <c r="BBT9" s="1">
        <v>5.0000000000000001E-3</v>
      </c>
      <c r="BBU9" s="1">
        <f t="shared" si="687"/>
        <v>-3.0000000000000001E-3</v>
      </c>
      <c r="BBV9" s="1">
        <f t="shared" si="688"/>
        <v>0.6048951048951049</v>
      </c>
      <c r="BBW9" s="1">
        <f t="shared" si="261"/>
        <v>9.0734265734265741E-4</v>
      </c>
      <c r="BBX9" s="1">
        <f t="shared" si="262"/>
        <v>6.9359690051190395</v>
      </c>
      <c r="BBY9" s="1"/>
      <c r="BBZ9" s="1"/>
      <c r="BCA9" s="2" t="s">
        <v>11</v>
      </c>
      <c r="BCB9" s="1" t="s">
        <v>142</v>
      </c>
      <c r="BCC9" s="1">
        <v>225</v>
      </c>
      <c r="BCD9" s="2">
        <v>8</v>
      </c>
      <c r="BCE9" s="1">
        <v>2E-3</v>
      </c>
      <c r="BCF9" s="1">
        <f t="shared" si="689"/>
        <v>-5.0000000000000001E-3</v>
      </c>
      <c r="BCG9" s="1">
        <f t="shared" si="690"/>
        <v>0.50522648083623689</v>
      </c>
      <c r="BCH9" s="1">
        <f t="shared" si="263"/>
        <v>7.5783972125435535E-4</v>
      </c>
      <c r="BCI9" s="1">
        <f t="shared" si="264"/>
        <v>5.7931287313908388</v>
      </c>
      <c r="BCJ9" s="1"/>
      <c r="BCK9" s="1"/>
      <c r="BCL9" s="2" t="s">
        <v>11</v>
      </c>
      <c r="BCM9" s="1" t="s">
        <v>143</v>
      </c>
      <c r="BCN9" s="1">
        <v>226</v>
      </c>
      <c r="BCO9" s="2">
        <v>8</v>
      </c>
      <c r="BCP9" s="1">
        <v>2.8000000000000001E-2</v>
      </c>
      <c r="BCQ9" s="1">
        <f t="shared" si="691"/>
        <v>1.0000000000000002E-2</v>
      </c>
      <c r="BCR9" s="1">
        <f t="shared" si="692"/>
        <v>0.82432432432432434</v>
      </c>
      <c r="BCS9" s="1">
        <f t="shared" si="265"/>
        <v>1.2364864864864865E-3</v>
      </c>
      <c r="BCT9" s="1">
        <f t="shared" si="266"/>
        <v>9.4520321249263208</v>
      </c>
      <c r="BCU9" s="1"/>
      <c r="BCV9" s="1"/>
      <c r="BCW9" s="2" t="s">
        <v>11</v>
      </c>
      <c r="BCX9" s="1" t="s">
        <v>144</v>
      </c>
      <c r="BCY9" s="1">
        <v>232</v>
      </c>
      <c r="BCZ9" s="2">
        <v>8</v>
      </c>
      <c r="BDA9" s="1">
        <v>3.1E-2</v>
      </c>
      <c r="BDB9" s="1">
        <f t="shared" si="693"/>
        <v>6.9999999999999993E-3</v>
      </c>
      <c r="BDC9" s="1">
        <f t="shared" si="694"/>
        <v>0.79054054054054057</v>
      </c>
      <c r="BDD9" s="1">
        <f t="shared" si="267"/>
        <v>1.1858108108108109E-3</v>
      </c>
      <c r="BDE9" s="1">
        <f t="shared" si="268"/>
        <v>9.0646537591506515</v>
      </c>
      <c r="BDF9" s="1"/>
      <c r="BDG9" s="1"/>
      <c r="BDH9" s="2" t="s">
        <v>11</v>
      </c>
      <c r="BDI9" s="1" t="s">
        <v>145</v>
      </c>
      <c r="BDJ9" s="1">
        <v>233</v>
      </c>
      <c r="BDK9" s="2">
        <v>8</v>
      </c>
      <c r="BDL9" s="1">
        <v>2.5999999999999999E-2</v>
      </c>
      <c r="BDM9" s="1">
        <f t="shared" si="695"/>
        <v>-1.2E-2</v>
      </c>
      <c r="BDN9" s="1">
        <f t="shared" si="696"/>
        <v>0.19256756756756757</v>
      </c>
      <c r="BDO9" s="1">
        <f t="shared" si="269"/>
        <v>2.8885135135135135E-4</v>
      </c>
      <c r="BDP9" s="1">
        <f t="shared" si="270"/>
        <v>2.2080566849213126</v>
      </c>
      <c r="BDQ9" s="1"/>
      <c r="BDR9" s="1"/>
      <c r="BDS9" s="2" t="s">
        <v>11</v>
      </c>
      <c r="BDT9" s="1" t="s">
        <v>146</v>
      </c>
      <c r="BDU9" s="1">
        <v>234</v>
      </c>
      <c r="BDV9" s="2">
        <v>8</v>
      </c>
      <c r="BDW9" s="1">
        <v>0.03</v>
      </c>
      <c r="BDX9" s="1">
        <f t="shared" si="697"/>
        <v>-5.0000000000000044E-3</v>
      </c>
      <c r="BDY9" s="1">
        <f t="shared" si="698"/>
        <v>0.40338983050847438</v>
      </c>
      <c r="BDZ9" s="1">
        <f t="shared" si="271"/>
        <v>6.0508474576271155E-4</v>
      </c>
      <c r="BEA9" s="1">
        <f t="shared" si="272"/>
        <v>4.6254290020617468</v>
      </c>
      <c r="BEB9" s="1"/>
      <c r="BEC9" s="1"/>
      <c r="BED9" s="2" t="s">
        <v>11</v>
      </c>
      <c r="BEE9" s="1" t="s">
        <v>147</v>
      </c>
      <c r="BEF9" s="1">
        <v>236</v>
      </c>
      <c r="BEG9" s="2">
        <v>8</v>
      </c>
      <c r="BEH9" s="1">
        <v>3.1E-2</v>
      </c>
      <c r="BEI9" s="1">
        <f t="shared" si="699"/>
        <v>-2.7000000000000003E-2</v>
      </c>
      <c r="BEJ9" s="1">
        <f t="shared" si="700"/>
        <v>-0.33559322033898314</v>
      </c>
      <c r="BEK9" s="1">
        <f t="shared" si="273"/>
        <v>-5.0338983050847474E-4</v>
      </c>
      <c r="BEL9" s="1">
        <f t="shared" si="274"/>
        <v>-3.848045976505154</v>
      </c>
      <c r="BEM9" s="1"/>
      <c r="BEN9" s="1"/>
      <c r="BEO9" s="2" t="s">
        <v>11</v>
      </c>
      <c r="BEP9" s="4" t="s">
        <v>148</v>
      </c>
      <c r="BEQ9" s="4">
        <v>239</v>
      </c>
      <c r="BER9" s="2">
        <v>8</v>
      </c>
      <c r="BES9" s="1">
        <v>3.4000000000000002E-2</v>
      </c>
      <c r="BET9" s="1">
        <f t="shared" si="701"/>
        <v>-3.3000000000000002E-2</v>
      </c>
      <c r="BEU9" s="1">
        <f t="shared" si="702"/>
        <v>-0.47651006711409399</v>
      </c>
      <c r="BEV9" s="1">
        <f t="shared" si="275"/>
        <v>-7.1476510067114104E-4</v>
      </c>
      <c r="BEW9" s="1">
        <f t="shared" si="276"/>
        <v>-5.463854855799636</v>
      </c>
      <c r="BEX9" s="1"/>
      <c r="BEY9" s="1"/>
      <c r="BEZ9" s="2" t="s">
        <v>11</v>
      </c>
      <c r="BFA9" s="4" t="s">
        <v>149</v>
      </c>
      <c r="BFB9" s="4">
        <v>240</v>
      </c>
      <c r="BFC9" s="2">
        <v>8</v>
      </c>
      <c r="BFD9" s="1">
        <v>-1.2E-2</v>
      </c>
      <c r="BFE9" s="1">
        <f t="shared" si="703"/>
        <v>1.0999999999999999E-2</v>
      </c>
      <c r="BFF9" s="1">
        <f t="shared" si="704"/>
        <v>2.6132404181184667</v>
      </c>
      <c r="BFG9" s="1">
        <f t="shared" si="277"/>
        <v>3.9198606271777002E-3</v>
      </c>
      <c r="BFH9" s="1">
        <f t="shared" si="278"/>
        <v>29.964458955469855</v>
      </c>
      <c r="BFI9" s="1"/>
      <c r="BFJ9" s="1"/>
      <c r="BFK9" s="2" t="s">
        <v>11</v>
      </c>
      <c r="BFL9" s="4" t="s">
        <v>150</v>
      </c>
      <c r="BFM9" s="4">
        <v>241</v>
      </c>
      <c r="BFN9" s="2">
        <v>8</v>
      </c>
      <c r="BFO9" s="1">
        <v>-6.0000000000000001E-3</v>
      </c>
      <c r="BFP9" s="1">
        <f t="shared" si="705"/>
        <v>1.1000000000000001E-2</v>
      </c>
      <c r="BFQ9" s="1">
        <f t="shared" si="706"/>
        <v>2.6323024054982818</v>
      </c>
      <c r="BFR9" s="1">
        <f t="shared" si="279"/>
        <v>3.9484536082474231E-3</v>
      </c>
      <c r="BFS9" s="1">
        <f t="shared" si="280"/>
        <v>30.183031320450883</v>
      </c>
      <c r="BFT9" s="1"/>
      <c r="BFU9" s="1"/>
      <c r="BFV9" s="2" t="s">
        <v>11</v>
      </c>
      <c r="BFW9" s="4" t="s">
        <v>151</v>
      </c>
      <c r="BFX9" s="4">
        <v>243</v>
      </c>
      <c r="BFY9" s="2">
        <v>8</v>
      </c>
      <c r="BFZ9" s="1">
        <v>1.7000000000000001E-2</v>
      </c>
      <c r="BGA9" s="1">
        <f t="shared" si="707"/>
        <v>1.1000000000000001E-2</v>
      </c>
      <c r="BGB9" s="1">
        <f t="shared" si="708"/>
        <v>1.6435986159169551</v>
      </c>
      <c r="BGC9" s="1">
        <f t="shared" si="281"/>
        <v>2.4653979238754326E-3</v>
      </c>
      <c r="BGD9" s="1">
        <f t="shared" si="282"/>
        <v>18.846158556421813</v>
      </c>
      <c r="BGE9" s="1"/>
      <c r="BGF9" s="1"/>
      <c r="BGG9" s="2" t="s">
        <v>11</v>
      </c>
      <c r="BGH9" s="4" t="s">
        <v>152</v>
      </c>
      <c r="BGI9" s="4">
        <v>246</v>
      </c>
      <c r="BGJ9" s="2">
        <v>8</v>
      </c>
      <c r="BGK9" s="1">
        <v>2.1999999999999999E-2</v>
      </c>
      <c r="BGL9" s="1">
        <f t="shared" si="709"/>
        <v>1.0999999999999999E-2</v>
      </c>
      <c r="BGM9" s="1">
        <f t="shared" si="710"/>
        <v>1.5017301038062283</v>
      </c>
      <c r="BGN9" s="1">
        <f t="shared" si="283"/>
        <v>2.2525951557093426E-3</v>
      </c>
      <c r="BGO9" s="1">
        <f t="shared" si="284"/>
        <v>17.219437502078037</v>
      </c>
      <c r="BGP9" s="1"/>
      <c r="BGQ9" s="1"/>
      <c r="BGR9" s="2" t="s">
        <v>11</v>
      </c>
      <c r="BGS9" s="4" t="s">
        <v>153</v>
      </c>
      <c r="BGT9" s="4">
        <v>249</v>
      </c>
      <c r="BGU9" s="2">
        <v>8</v>
      </c>
      <c r="BGV9" s="1">
        <v>2.3E-2</v>
      </c>
      <c r="BGW9" s="1">
        <f t="shared" si="711"/>
        <v>1.4E-2</v>
      </c>
      <c r="BGX9" s="1">
        <f t="shared" si="712"/>
        <v>1.7250859106529211</v>
      </c>
      <c r="BGY9" s="1">
        <f t="shared" si="285"/>
        <v>2.5876288659793818E-3</v>
      </c>
      <c r="BGZ9" s="1">
        <f t="shared" si="286"/>
        <v>19.780524442384259</v>
      </c>
      <c r="BHA9" s="1"/>
      <c r="BHB9" s="1"/>
      <c r="BHC9" s="2" t="s">
        <v>11</v>
      </c>
      <c r="BHD9" s="4" t="s">
        <v>154</v>
      </c>
      <c r="BHE9" s="4">
        <v>253</v>
      </c>
      <c r="BHF9" s="2">
        <v>8</v>
      </c>
      <c r="BHG9" s="1">
        <v>1.6E-2</v>
      </c>
      <c r="BHH9" s="1">
        <f t="shared" si="713"/>
        <v>8.0000000000000002E-3</v>
      </c>
      <c r="BHI9" s="1">
        <f t="shared" si="714"/>
        <v>1.4775086505190314</v>
      </c>
      <c r="BHJ9" s="1">
        <f t="shared" si="287"/>
        <v>2.216262975778547E-3</v>
      </c>
      <c r="BHK9" s="1">
        <f t="shared" si="288"/>
        <v>16.941704639141296</v>
      </c>
      <c r="BHL9" s="1"/>
      <c r="BHM9" s="1"/>
      <c r="BHN9" s="2" t="s">
        <v>11</v>
      </c>
      <c r="BHO9" s="4" t="s">
        <v>155</v>
      </c>
      <c r="BHP9" s="4">
        <v>254</v>
      </c>
      <c r="BHQ9" s="2">
        <v>8</v>
      </c>
      <c r="BHR9" s="1">
        <v>2.1999999999999999E-2</v>
      </c>
      <c r="BHS9" s="1">
        <f t="shared" si="715"/>
        <v>0</v>
      </c>
      <c r="BHT9" s="1">
        <f t="shared" si="716"/>
        <v>-8.5910652920962199E-2</v>
      </c>
      <c r="BHU9" s="1">
        <f t="shared" si="289"/>
        <v>-1.288659793814433E-4</v>
      </c>
      <c r="BHV9" s="1">
        <f t="shared" si="290"/>
        <v>-0.98508587860479369</v>
      </c>
      <c r="BHW9" s="1"/>
      <c r="BHX9" s="1"/>
      <c r="BHY9" s="2" t="s">
        <v>11</v>
      </c>
      <c r="BHZ9" s="4" t="s">
        <v>156</v>
      </c>
      <c r="BIA9" s="4">
        <v>260</v>
      </c>
      <c r="BIB9" s="2">
        <v>8</v>
      </c>
      <c r="BIC9" s="1">
        <v>2.5000000000000001E-2</v>
      </c>
      <c r="BID9" s="1">
        <f t="shared" si="717"/>
        <v>-5.9999999999999984E-3</v>
      </c>
      <c r="BIE9" s="1">
        <f t="shared" si="718"/>
        <v>-0.41554054054054046</v>
      </c>
      <c r="BIF9" s="1">
        <f t="shared" si="291"/>
        <v>-6.2331081081081071E-4</v>
      </c>
      <c r="BIG9" s="1">
        <f t="shared" si="292"/>
        <v>-4.7647538990407261</v>
      </c>
      <c r="BIH9" s="1"/>
      <c r="BII9" s="1"/>
      <c r="BIJ9" s="2" t="s">
        <v>11</v>
      </c>
      <c r="BIK9" s="4" t="s">
        <v>157</v>
      </c>
      <c r="BIL9" s="4">
        <v>267</v>
      </c>
      <c r="BIM9" s="2">
        <v>8</v>
      </c>
      <c r="BIN9" s="1">
        <v>2.3E-2</v>
      </c>
      <c r="BIO9" s="1">
        <f t="shared" si="719"/>
        <v>-8.0000000000000002E-3</v>
      </c>
      <c r="BIP9" s="1">
        <f t="shared" si="720"/>
        <v>0.36333333333333334</v>
      </c>
      <c r="BIQ9" s="1">
        <f t="shared" si="293"/>
        <v>5.4500000000000002E-4</v>
      </c>
      <c r="BIR9" s="1">
        <f t="shared" si="294"/>
        <v>4.1661251977953935</v>
      </c>
      <c r="BIS9" s="1"/>
      <c r="BIT9" s="1"/>
      <c r="BIU9" s="2" t="s">
        <v>11</v>
      </c>
      <c r="BIV9" s="4" t="s">
        <v>158</v>
      </c>
      <c r="BIW9" s="4">
        <v>268</v>
      </c>
      <c r="BIX9" s="2">
        <v>8</v>
      </c>
      <c r="BIY9" s="1">
        <v>2.8000000000000001E-2</v>
      </c>
      <c r="BIZ9" s="1">
        <f t="shared" si="721"/>
        <v>-1.0000000000000009E-3</v>
      </c>
      <c r="BJA9" s="1">
        <f t="shared" si="722"/>
        <v>-3.7288135593220376E-2</v>
      </c>
      <c r="BJB9" s="1">
        <f t="shared" si="295"/>
        <v>-5.5932203389830564E-5</v>
      </c>
      <c r="BJC9" s="1">
        <f t="shared" si="296"/>
        <v>-0.42756066405612853</v>
      </c>
      <c r="BJD9" s="1"/>
      <c r="BJE9" s="1"/>
      <c r="BJF9" s="2" t="s">
        <v>11</v>
      </c>
      <c r="BJG9" s="4" t="s">
        <v>159</v>
      </c>
      <c r="BJH9" s="4">
        <v>274</v>
      </c>
      <c r="BJI9" s="2">
        <v>8</v>
      </c>
      <c r="BJJ9" s="1">
        <v>1.9E-2</v>
      </c>
      <c r="BJK9" s="1">
        <f t="shared" si="723"/>
        <v>8.0000000000000002E-3</v>
      </c>
      <c r="BJL9" s="1">
        <f t="shared" si="724"/>
        <v>0.95945945945945943</v>
      </c>
      <c r="BJM9" s="1">
        <f t="shared" si="297"/>
        <v>1.4391891891891893E-3</v>
      </c>
      <c r="BJN9" s="1">
        <f t="shared" si="298"/>
        <v>11.001545588028996</v>
      </c>
      <c r="BJO9" s="1"/>
      <c r="BJP9" s="1"/>
      <c r="BJQ9" s="2" t="s">
        <v>11</v>
      </c>
      <c r="BJR9" s="4" t="s">
        <v>160</v>
      </c>
      <c r="BJS9" s="4">
        <v>281</v>
      </c>
      <c r="BJT9" s="2">
        <v>8</v>
      </c>
      <c r="BJU9" s="1">
        <v>3.5000000000000003E-2</v>
      </c>
      <c r="BJV9" s="1">
        <f t="shared" si="725"/>
        <v>-2.9999999999999957E-3</v>
      </c>
      <c r="BJW9" s="1">
        <f t="shared" si="726"/>
        <v>0.12666666666666679</v>
      </c>
      <c r="BJX9" s="1">
        <f t="shared" si="299"/>
        <v>1.9000000000000017E-4</v>
      </c>
      <c r="BJY9" s="1">
        <f t="shared" si="300"/>
        <v>1.4524106194149091</v>
      </c>
      <c r="BJZ9" s="1"/>
      <c r="BKA9" s="1"/>
      <c r="BKB9" s="6" t="s">
        <v>11</v>
      </c>
      <c r="BKC9" s="7" t="s">
        <v>161</v>
      </c>
      <c r="BKD9" s="7">
        <v>282</v>
      </c>
      <c r="BKE9" s="6">
        <v>8</v>
      </c>
      <c r="BKF9" s="6">
        <v>9.0999999999999998E-2</v>
      </c>
      <c r="BKG9" s="6">
        <f t="shared" si="727"/>
        <v>6.9999999999999993E-2</v>
      </c>
      <c r="BKH9" s="6">
        <f t="shared" si="728"/>
        <v>2.4855072463768115</v>
      </c>
      <c r="BKI9" s="6">
        <f t="shared" si="301"/>
        <v>3.7282608695652173E-3</v>
      </c>
      <c r="BKJ9" s="6">
        <f t="shared" si="302"/>
        <v>28.499819362660947</v>
      </c>
      <c r="BKK9" s="1"/>
      <c r="BKL9" s="1"/>
      <c r="BKM9" s="6" t="s">
        <v>11</v>
      </c>
      <c r="BKN9" s="7" t="s">
        <v>162</v>
      </c>
      <c r="BKO9" s="7">
        <v>289</v>
      </c>
      <c r="BKP9" s="6">
        <v>8</v>
      </c>
      <c r="BKQ9" s="6">
        <v>0.22500000000000001</v>
      </c>
      <c r="BKR9" s="6">
        <f t="shared" si="729"/>
        <v>0.20900000000000002</v>
      </c>
      <c r="BKS9" s="6">
        <f t="shared" si="730"/>
        <v>7.5899280575539576</v>
      </c>
      <c r="BKT9" s="6">
        <f t="shared" si="303"/>
        <v>1.1384892086330936E-2</v>
      </c>
      <c r="BKU9" s="6">
        <f t="shared" si="304"/>
        <v>87.029148247788399</v>
      </c>
      <c r="BKV9" s="1"/>
      <c r="BKW9" s="1"/>
      <c r="BKX9" s="6" t="s">
        <v>11</v>
      </c>
      <c r="BKY9" s="7" t="s">
        <v>163</v>
      </c>
      <c r="BKZ9" s="7">
        <v>296</v>
      </c>
      <c r="BLA9" s="6">
        <v>8</v>
      </c>
      <c r="BLB9" s="6">
        <v>0.22700000000000001</v>
      </c>
      <c r="BLC9" s="6">
        <f t="shared" si="731"/>
        <v>0.20700000000000002</v>
      </c>
      <c r="BLD9" s="6">
        <f t="shared" si="732"/>
        <v>7.2971014492753632</v>
      </c>
      <c r="BLE9" s="6">
        <f t="shared" si="305"/>
        <v>1.0945652173913046E-2</v>
      </c>
      <c r="BLF9" s="6">
        <f t="shared" si="306"/>
        <v>83.671481335858829</v>
      </c>
      <c r="BLG9" s="1"/>
      <c r="BLH9" s="1"/>
      <c r="BLI9" s="2" t="s">
        <v>11</v>
      </c>
      <c r="BLJ9" s="4" t="s">
        <v>164</v>
      </c>
      <c r="BLK9" s="4">
        <v>303</v>
      </c>
      <c r="BLL9" s="2">
        <v>8</v>
      </c>
      <c r="BLM9" s="1">
        <v>2.1999999999999999E-2</v>
      </c>
      <c r="BLN9" s="1">
        <f t="shared" si="733"/>
        <v>1.0999999999999999E-2</v>
      </c>
      <c r="BLO9" s="1">
        <f t="shared" si="734"/>
        <v>0.60000000000000009</v>
      </c>
      <c r="BLP9" s="1">
        <f t="shared" si="307"/>
        <v>9.0000000000000019E-4</v>
      </c>
      <c r="BLQ9" s="1">
        <f t="shared" si="308"/>
        <v>6.8798397761758805</v>
      </c>
      <c r="BLR9" s="1"/>
      <c r="BLS9" s="1"/>
      <c r="BLT9" s="2" t="s">
        <v>11</v>
      </c>
      <c r="BLU9" s="4" t="s">
        <v>165</v>
      </c>
      <c r="BLV9" s="4">
        <v>310</v>
      </c>
      <c r="BLW9" s="2">
        <v>8</v>
      </c>
      <c r="BLX9" s="1">
        <v>2.5000000000000001E-2</v>
      </c>
      <c r="BLY9" s="1">
        <f t="shared" si="735"/>
        <v>1.3000000000000001E-2</v>
      </c>
      <c r="BLZ9" s="1">
        <f t="shared" si="736"/>
        <v>0.82593856655290099</v>
      </c>
      <c r="BMA9" s="1">
        <f t="shared" si="309"/>
        <v>1.2389078498293515E-3</v>
      </c>
      <c r="BMB9" s="1">
        <f t="shared" si="310"/>
        <v>9.4705416714138941</v>
      </c>
      <c r="BMC9" s="1"/>
      <c r="BMD9" s="1"/>
      <c r="BME9" s="2" t="s">
        <v>11</v>
      </c>
      <c r="BMF9" s="4" t="s">
        <v>166</v>
      </c>
      <c r="BMG9" s="4">
        <v>311</v>
      </c>
      <c r="BMH9" s="2">
        <v>8</v>
      </c>
      <c r="BMI9" s="1">
        <v>2.1999999999999999E-2</v>
      </c>
      <c r="BMJ9" s="1">
        <f t="shared" si="737"/>
        <v>1.1999999999999999E-2</v>
      </c>
      <c r="BMK9" s="1">
        <f t="shared" si="738"/>
        <v>0.17021276595744678</v>
      </c>
      <c r="BML9" s="1">
        <f t="shared" si="311"/>
        <v>2.5531914893617015E-4</v>
      </c>
      <c r="BMM9" s="1">
        <f t="shared" si="312"/>
        <v>1.951727596078263</v>
      </c>
      <c r="BMN9" s="1"/>
      <c r="BMO9" s="1"/>
      <c r="BMP9" s="2" t="s">
        <v>11</v>
      </c>
      <c r="BMQ9" s="4" t="s">
        <v>167</v>
      </c>
      <c r="BMR9" s="4">
        <v>317</v>
      </c>
      <c r="BMS9" s="2">
        <v>8</v>
      </c>
      <c r="BMT9" s="1">
        <v>0.02</v>
      </c>
      <c r="BMU9" s="4">
        <f t="shared" si="313"/>
        <v>0.01</v>
      </c>
      <c r="BMV9" s="1">
        <f t="shared" si="739"/>
        <v>0.2978723404255319</v>
      </c>
      <c r="BMW9" s="1">
        <f t="shared" si="314"/>
        <v>4.4680851063829785E-4</v>
      </c>
      <c r="BMX9" s="1">
        <f t="shared" si="315"/>
        <v>3.4155232931369612</v>
      </c>
      <c r="BMY9" s="1"/>
      <c r="BMZ9" s="1"/>
      <c r="BNA9" s="2" t="s">
        <v>11</v>
      </c>
      <c r="BNB9" s="4" t="s">
        <v>168</v>
      </c>
      <c r="BNC9" s="4">
        <v>324</v>
      </c>
      <c r="BND9" s="2">
        <v>8</v>
      </c>
      <c r="BNE9" s="1">
        <v>2.5999999999999999E-2</v>
      </c>
      <c r="BNF9" s="1">
        <f t="shared" si="740"/>
        <v>1.2999999999999999E-2</v>
      </c>
      <c r="BNG9" s="1">
        <f t="shared" si="741"/>
        <v>0.37142857142857139</v>
      </c>
      <c r="BNH9" s="1">
        <f t="shared" si="316"/>
        <v>5.5714285714285707E-4</v>
      </c>
      <c r="BNI9" s="1">
        <f t="shared" si="317"/>
        <v>4.2589484328707821</v>
      </c>
      <c r="BNJ9" s="1"/>
      <c r="BNK9" s="1"/>
      <c r="BNL9" s="2" t="s">
        <v>11</v>
      </c>
      <c r="BNM9" s="4" t="s">
        <v>169</v>
      </c>
      <c r="BNN9" s="4">
        <v>325</v>
      </c>
      <c r="BNO9" s="2">
        <v>8</v>
      </c>
      <c r="BNP9" s="1">
        <v>0.02</v>
      </c>
      <c r="BNQ9" s="1">
        <f t="shared" si="742"/>
        <v>1.0000000000000009E-3</v>
      </c>
      <c r="BNR9" s="1">
        <f t="shared" si="743"/>
        <v>0.1293706293706294</v>
      </c>
      <c r="BNS9" s="1">
        <f t="shared" si="318"/>
        <v>1.9405594405594412E-4</v>
      </c>
      <c r="BNT9" s="1">
        <f t="shared" si="319"/>
        <v>1.4834153363549394</v>
      </c>
      <c r="BNU9" s="1"/>
      <c r="BNV9" s="1"/>
      <c r="BNW9" s="2" t="s">
        <v>11</v>
      </c>
      <c r="BNX9" s="4" t="s">
        <v>170</v>
      </c>
      <c r="BNY9" s="4">
        <v>338</v>
      </c>
      <c r="BNZ9" s="2">
        <v>8</v>
      </c>
      <c r="BOA9" s="1">
        <v>1.7000000000000001E-2</v>
      </c>
      <c r="BOB9" s="1">
        <f t="shared" si="744"/>
        <v>7.000000000000001E-3</v>
      </c>
      <c r="BOC9" s="1">
        <f t="shared" si="745"/>
        <v>0.36858974358974361</v>
      </c>
      <c r="BOD9" s="1">
        <f t="shared" si="320"/>
        <v>5.5288461538461546E-4</v>
      </c>
      <c r="BOE9" s="1">
        <f t="shared" si="321"/>
        <v>4.226397298398644</v>
      </c>
      <c r="BOF9" s="1"/>
      <c r="BOG9" s="1"/>
      <c r="BOH9" s="2" t="s">
        <v>11</v>
      </c>
      <c r="BOI9" s="4" t="s">
        <v>171</v>
      </c>
      <c r="BOJ9" s="4">
        <v>339</v>
      </c>
      <c r="BOK9" s="2">
        <v>8</v>
      </c>
      <c r="BOL9" s="1">
        <v>1.0999999999999999E-2</v>
      </c>
      <c r="BOM9" s="1">
        <f t="shared" si="746"/>
        <v>5.9999999999999993E-3</v>
      </c>
      <c r="BON9" s="1">
        <f t="shared" si="747"/>
        <v>0.31921824104234525</v>
      </c>
      <c r="BOO9" s="1">
        <f t="shared" si="322"/>
        <v>4.7882736156351787E-4</v>
      </c>
      <c r="BOP9" s="1">
        <f t="shared" si="323"/>
        <v>3.6602839200067105</v>
      </c>
      <c r="BOQ9" s="1"/>
      <c r="BOR9" s="1"/>
      <c r="BOS9" s="2" t="s">
        <v>11</v>
      </c>
      <c r="BOT9" s="4" t="s">
        <v>172</v>
      </c>
      <c r="BOU9" s="4">
        <v>345</v>
      </c>
      <c r="BOV9" s="2">
        <v>8</v>
      </c>
      <c r="BOW9" s="1">
        <v>1.0999999999999999E-2</v>
      </c>
      <c r="BOX9" s="1">
        <f t="shared" si="748"/>
        <v>3.9999999999999992E-3</v>
      </c>
      <c r="BOY9" s="1">
        <f t="shared" si="749"/>
        <v>0.3311897106109325</v>
      </c>
      <c r="BOZ9" s="1">
        <f t="shared" si="324"/>
        <v>4.9678456591639871E-4</v>
      </c>
      <c r="BPA9" s="1">
        <f t="shared" si="325"/>
        <v>3.7975535742021198</v>
      </c>
      <c r="BPB9" s="1"/>
      <c r="BPC9" s="1"/>
      <c r="BPD9" s="2" t="s">
        <v>11</v>
      </c>
      <c r="BPE9" s="4" t="s">
        <v>173</v>
      </c>
      <c r="BPF9" s="4">
        <v>352</v>
      </c>
      <c r="BPG9" s="2">
        <v>8</v>
      </c>
      <c r="BPH9" s="1">
        <v>8.0000000000000002E-3</v>
      </c>
      <c r="BPI9" s="1">
        <f t="shared" si="750"/>
        <v>-9.9999999999999915E-4</v>
      </c>
      <c r="BPJ9" s="1">
        <f t="shared" si="751"/>
        <v>7.0512820512820554E-2</v>
      </c>
      <c r="BPK9" s="1">
        <f t="shared" si="326"/>
        <v>1.0576923076923083E-4</v>
      </c>
      <c r="BPL9" s="1">
        <f t="shared" si="327"/>
        <v>0.80852817882408878</v>
      </c>
      <c r="BPM9" s="1"/>
      <c r="BPN9" s="1"/>
      <c r="BPO9" s="2" t="s">
        <v>11</v>
      </c>
      <c r="BPP9" s="4" t="s">
        <v>174</v>
      </c>
      <c r="BPQ9" s="4">
        <v>353</v>
      </c>
      <c r="BPR9" s="2">
        <v>8</v>
      </c>
      <c r="BPS9" s="1">
        <v>8.9999999999999993E-3</v>
      </c>
      <c r="BPT9" s="1">
        <f t="shared" si="752"/>
        <v>0</v>
      </c>
      <c r="BPU9" s="1">
        <f t="shared" si="753"/>
        <v>-1.6666666666666666E-2</v>
      </c>
      <c r="BPV9" s="1">
        <f t="shared" si="328"/>
        <v>-2.5000000000000001E-5</v>
      </c>
      <c r="BPW9" s="1">
        <f t="shared" si="329"/>
        <v>-0.19110666044932997</v>
      </c>
      <c r="BPX9" s="1"/>
      <c r="BPY9" s="1"/>
      <c r="BPZ9" s="2" t="s">
        <v>11</v>
      </c>
      <c r="BQA9" s="4" t="s">
        <v>175</v>
      </c>
      <c r="BQB9" s="4">
        <v>358</v>
      </c>
      <c r="BQC9" s="2">
        <v>8</v>
      </c>
      <c r="BQD9" s="1">
        <v>0.01</v>
      </c>
      <c r="BQE9" s="1">
        <f t="shared" si="754"/>
        <v>0</v>
      </c>
      <c r="BQF9" s="1">
        <f t="shared" si="755"/>
        <v>-2.3648648648648646E-2</v>
      </c>
      <c r="BQG9" s="1">
        <f t="shared" si="330"/>
        <v>-3.5472972972972971E-5</v>
      </c>
      <c r="BQH9" s="1">
        <f t="shared" si="331"/>
        <v>-0.27116485604296819</v>
      </c>
      <c r="BQI9" s="1"/>
      <c r="BQJ9" s="1"/>
      <c r="BQK9" s="2" t="s">
        <v>11</v>
      </c>
      <c r="BQL9" s="4" t="s">
        <v>176</v>
      </c>
      <c r="BQM9" s="4">
        <v>366</v>
      </c>
      <c r="BQN9" s="2">
        <v>8</v>
      </c>
      <c r="BQO9" s="1">
        <v>1.0999999999999999E-2</v>
      </c>
      <c r="BQP9" s="1">
        <f t="shared" si="756"/>
        <v>0</v>
      </c>
      <c r="BQQ9" s="1">
        <f t="shared" si="757"/>
        <v>0.19063545150501673</v>
      </c>
      <c r="BQR9" s="1">
        <f t="shared" si="332"/>
        <v>2.859531772575251E-4</v>
      </c>
      <c r="BQS9" s="1">
        <f t="shared" si="333"/>
        <v>2.1859022700224364</v>
      </c>
      <c r="BQT9" s="1"/>
      <c r="BQU9" s="1"/>
      <c r="BQV9" s="2" t="s">
        <v>11</v>
      </c>
      <c r="BQW9" s="4" t="s">
        <v>177</v>
      </c>
      <c r="BQX9" s="4">
        <v>367</v>
      </c>
      <c r="BQY9" s="2">
        <v>8</v>
      </c>
      <c r="BQZ9" s="1">
        <v>2.1999999999999999E-2</v>
      </c>
      <c r="BRA9" s="1">
        <f t="shared" si="758"/>
        <v>9.9999999999999742E-4</v>
      </c>
      <c r="BRB9" s="1">
        <f t="shared" si="759"/>
        <v>-0.71717171717171724</v>
      </c>
      <c r="BRC9" s="1">
        <f t="shared" si="334"/>
        <v>-1.0757575757575758E-3</v>
      </c>
      <c r="BRD9" s="1">
        <f t="shared" si="335"/>
        <v>-8.2233775102438962</v>
      </c>
      <c r="BRE9" s="1"/>
      <c r="BRF9" s="1"/>
      <c r="BRG9" s="2" t="s">
        <v>11</v>
      </c>
      <c r="BRH9" s="4" t="s">
        <v>178</v>
      </c>
      <c r="BRI9" s="4">
        <v>373</v>
      </c>
      <c r="BRJ9" s="2">
        <v>8</v>
      </c>
      <c r="BRK9" s="1">
        <v>2.3E-2</v>
      </c>
      <c r="BRL9" s="1">
        <f t="shared" si="760"/>
        <v>1.0000000000000009E-3</v>
      </c>
      <c r="BRM9" s="1">
        <f t="shared" si="761"/>
        <v>-0.42033898305084749</v>
      </c>
      <c r="BRN9" s="1">
        <f t="shared" si="336"/>
        <v>-6.3050847457627129E-4</v>
      </c>
      <c r="BRO9" s="1">
        <f t="shared" si="337"/>
        <v>-4.8197747584508992</v>
      </c>
      <c r="BRP9" s="1"/>
      <c r="BRQ9" s="1"/>
      <c r="BRR9" s="2" t="s">
        <v>11</v>
      </c>
      <c r="BRS9" s="1" t="s">
        <v>179</v>
      </c>
      <c r="BRT9" s="1">
        <v>380</v>
      </c>
      <c r="BRU9" s="2">
        <v>8</v>
      </c>
      <c r="BRV9" s="1">
        <v>2.5999999999999999E-2</v>
      </c>
      <c r="BRW9" s="1">
        <f t="shared" si="762"/>
        <v>-4.0000000000000001E-3</v>
      </c>
      <c r="BRX9" s="1">
        <f t="shared" si="763"/>
        <v>-0.57046979865771819</v>
      </c>
      <c r="BRY9" s="1">
        <f t="shared" si="338"/>
        <v>-8.5570469798657727E-4</v>
      </c>
      <c r="BRZ9" s="1">
        <f t="shared" si="339"/>
        <v>-6.5412346865206912</v>
      </c>
      <c r="BSA9" s="1"/>
      <c r="BSB9" s="1"/>
      <c r="BSC9" s="2" t="s">
        <v>11</v>
      </c>
      <c r="BSD9" s="1" t="s">
        <v>180</v>
      </c>
      <c r="BSE9" s="1">
        <v>394</v>
      </c>
      <c r="BSF9" s="2">
        <v>8</v>
      </c>
      <c r="BSG9" s="1">
        <v>2.4E-2</v>
      </c>
      <c r="BSH9" s="1">
        <f t="shared" si="764"/>
        <v>1.2E-2</v>
      </c>
      <c r="BSI9" s="1">
        <f t="shared" si="765"/>
        <v>-1.7730496453900724E-2</v>
      </c>
      <c r="BSJ9" s="1">
        <f t="shared" si="340"/>
        <v>-2.6595744680851087E-5</v>
      </c>
      <c r="BSK9" s="1">
        <f t="shared" si="341"/>
        <v>-0.20330495792481931</v>
      </c>
      <c r="BSL9" s="1"/>
      <c r="BSM9" s="1"/>
      <c r="BSN9" s="1" t="s">
        <v>11</v>
      </c>
      <c r="BSO9" s="1" t="s">
        <v>181</v>
      </c>
      <c r="BSP9" s="1">
        <v>395</v>
      </c>
      <c r="BSQ9" s="2">
        <v>8</v>
      </c>
      <c r="BSR9" s="1">
        <v>8.9999999999999993E-3</v>
      </c>
      <c r="BSS9" s="1">
        <f t="shared" si="766"/>
        <v>-1.0000000000000009E-3</v>
      </c>
      <c r="BST9" s="1">
        <f t="shared" si="767"/>
        <v>-1.0380622837370273E-2</v>
      </c>
      <c r="BSU9" s="1">
        <f t="shared" si="342"/>
        <v>-1.557093425605541E-5</v>
      </c>
      <c r="BSV9" s="1">
        <f t="shared" si="343"/>
        <v>-0.11902836983003287</v>
      </c>
      <c r="BSW9" s="1"/>
      <c r="BSX9" s="1"/>
      <c r="BSY9" s="1" t="s">
        <v>11</v>
      </c>
      <c r="BSZ9" s="1" t="s">
        <v>182</v>
      </c>
      <c r="BTA9" s="1">
        <v>401</v>
      </c>
      <c r="BTB9" s="1">
        <v>8</v>
      </c>
      <c r="BTC9" s="1">
        <v>8.9999999999999993E-3</v>
      </c>
      <c r="BTD9" s="1">
        <f t="shared" si="768"/>
        <v>-3.0000000000000009E-3</v>
      </c>
      <c r="BTE9" s="1">
        <f t="shared" si="769"/>
        <v>1.7482517482517453E-2</v>
      </c>
      <c r="BTF9" s="1">
        <f t="shared" si="344"/>
        <v>2.622377622377618E-5</v>
      </c>
      <c r="BTG9" s="1">
        <f t="shared" si="345"/>
        <v>0.20046153193985627</v>
      </c>
      <c r="BTH9" s="1"/>
      <c r="BTI9" s="1"/>
      <c r="BTJ9" s="1" t="s">
        <v>11</v>
      </c>
      <c r="BTK9" s="1" t="s">
        <v>183</v>
      </c>
      <c r="BTL9" s="1">
        <v>408</v>
      </c>
      <c r="BTM9" s="1">
        <v>8</v>
      </c>
      <c r="BTN9" s="1">
        <v>0.01</v>
      </c>
      <c r="BTO9" s="1">
        <f t="shared" si="770"/>
        <v>-2E-3</v>
      </c>
      <c r="BTP9" s="5">
        <f t="shared" si="771"/>
        <v>0.19163763066202089</v>
      </c>
      <c r="BTQ9" s="1">
        <f t="shared" si="346"/>
        <v>2.8745644599303136E-4</v>
      </c>
      <c r="BTR9" s="1">
        <f t="shared" si="347"/>
        <v>2.1973936567344561</v>
      </c>
      <c r="BTS9" s="1"/>
      <c r="BTT9" s="1"/>
      <c r="BTU9" s="1" t="s">
        <v>11</v>
      </c>
      <c r="BTV9" s="1" t="s">
        <v>184</v>
      </c>
      <c r="BTW9" s="1">
        <v>409</v>
      </c>
      <c r="BTX9" s="1">
        <v>8</v>
      </c>
      <c r="BTY9" s="1">
        <v>1.9E-2</v>
      </c>
      <c r="BTZ9" s="1">
        <f t="shared" si="772"/>
        <v>8.9999999999999993E-3</v>
      </c>
      <c r="BUA9" s="1">
        <f t="shared" si="773"/>
        <v>0.41176470588235292</v>
      </c>
      <c r="BUB9" s="1">
        <f t="shared" si="348"/>
        <v>6.1764705882352941E-4</v>
      </c>
      <c r="BUC9" s="1">
        <f t="shared" si="349"/>
        <v>4.7214586699246226</v>
      </c>
      <c r="BUD9" s="1"/>
      <c r="BUE9" s="1"/>
      <c r="BUF9" s="1" t="s">
        <v>11</v>
      </c>
      <c r="BUG9" s="1" t="s">
        <v>185</v>
      </c>
      <c r="BUH9" s="1">
        <v>415</v>
      </c>
      <c r="BUI9" s="1">
        <v>8</v>
      </c>
      <c r="BUJ9" s="1">
        <v>1.9E-2</v>
      </c>
      <c r="BUK9" s="1">
        <f t="shared" si="774"/>
        <v>6.0000000000000001E-3</v>
      </c>
      <c r="BUL9" s="1">
        <f t="shared" si="775"/>
        <v>0.36585365853658536</v>
      </c>
      <c r="BUM9" s="1">
        <f t="shared" si="350"/>
        <v>5.4878048780487799E-4</v>
      </c>
      <c r="BUN9" s="1">
        <f t="shared" si="351"/>
        <v>4.1950242537657791</v>
      </c>
      <c r="BUO9" s="1"/>
      <c r="BUP9" s="1"/>
      <c r="BUQ9" s="1" t="s">
        <v>11</v>
      </c>
      <c r="BUR9" s="1" t="s">
        <v>186</v>
      </c>
      <c r="BUS9" s="1">
        <v>422</v>
      </c>
      <c r="BUT9" s="1">
        <v>8</v>
      </c>
      <c r="BUU9" s="1">
        <v>1.7000000000000001E-2</v>
      </c>
      <c r="BUV9" s="1">
        <f t="shared" si="776"/>
        <v>2.0000000000000018E-3</v>
      </c>
      <c r="BUW9" s="1">
        <f t="shared" si="777"/>
        <v>0.18947368421052638</v>
      </c>
      <c r="BUX9" s="1">
        <f t="shared" si="352"/>
        <v>2.8421052631578958E-4</v>
      </c>
      <c r="BUY9" s="1">
        <f t="shared" si="353"/>
        <v>2.1725809819502784</v>
      </c>
      <c r="BUZ9" s="1"/>
      <c r="BVA9" s="1"/>
      <c r="BVB9" s="1" t="s">
        <v>11</v>
      </c>
      <c r="BVC9" s="1" t="s">
        <v>187</v>
      </c>
      <c r="BVD9" s="1">
        <v>423</v>
      </c>
      <c r="BVE9" s="1">
        <v>8</v>
      </c>
      <c r="BVF9" s="1">
        <v>1.4999999999999999E-2</v>
      </c>
      <c r="BVG9" s="1">
        <f t="shared" si="778"/>
        <v>4.9999999999999992E-3</v>
      </c>
      <c r="BVH9" s="1">
        <f t="shared" si="779"/>
        <v>-0.76791808873720135</v>
      </c>
      <c r="BVI9" s="1">
        <f t="shared" si="354"/>
        <v>-1.1518771331058021E-3</v>
      </c>
      <c r="BVJ9" s="1">
        <f t="shared" si="355"/>
        <v>-8.8052556862319271</v>
      </c>
      <c r="BVK9" s="1"/>
      <c r="BVL9" s="1"/>
      <c r="BVM9" s="1" t="s">
        <v>11</v>
      </c>
      <c r="BVN9" s="1" t="s">
        <v>188</v>
      </c>
      <c r="BVO9" s="1">
        <v>436</v>
      </c>
      <c r="BVP9" s="1">
        <v>8</v>
      </c>
      <c r="BVQ9" s="1">
        <v>1.4999999999999999E-2</v>
      </c>
      <c r="BVR9" s="1">
        <f t="shared" si="780"/>
        <v>2.9999999999999992E-3</v>
      </c>
      <c r="BVS9" s="1">
        <f t="shared" si="781"/>
        <v>-0.5460750853242321</v>
      </c>
      <c r="BVT9" s="1">
        <f t="shared" si="356"/>
        <v>-8.1911262798634813E-4</v>
      </c>
      <c r="BVU9" s="1">
        <f t="shared" si="357"/>
        <v>-6.2615151546538153</v>
      </c>
      <c r="BVV9" s="1"/>
      <c r="BVW9" s="1"/>
      <c r="BVX9" s="1" t="s">
        <v>11</v>
      </c>
      <c r="BVY9" s="1" t="s">
        <v>189</v>
      </c>
      <c r="BVZ9" s="1">
        <v>437</v>
      </c>
      <c r="BWA9" s="1">
        <v>8</v>
      </c>
      <c r="BWB9" s="1">
        <v>1E-3</v>
      </c>
      <c r="BWC9" s="1">
        <f t="shared" si="782"/>
        <v>-4.0000000000000001E-3</v>
      </c>
      <c r="BWD9" s="1">
        <f t="shared" si="783"/>
        <v>-0.94676806083650178</v>
      </c>
      <c r="BWE9" s="1">
        <f t="shared" si="358"/>
        <v>-1.4201520912547527E-3</v>
      </c>
      <c r="BWF9" s="1">
        <f t="shared" si="359"/>
        <v>-10.856020939593115</v>
      </c>
      <c r="BWG9" s="1"/>
      <c r="BWH9" s="1"/>
      <c r="BWI9" s="1" t="s">
        <v>11</v>
      </c>
      <c r="BWJ9" s="1" t="s">
        <v>190</v>
      </c>
      <c r="BWK9" s="1">
        <v>443</v>
      </c>
      <c r="BWL9" s="1">
        <v>8</v>
      </c>
      <c r="BWM9" s="1">
        <v>8.9999999999999993E-3</v>
      </c>
      <c r="BWN9" s="1">
        <f t="shared" si="784"/>
        <v>-1.0000000000000009E-3</v>
      </c>
      <c r="BWO9" s="1">
        <f t="shared" si="785"/>
        <v>-0.85606060606060619</v>
      </c>
      <c r="BWP9" s="1">
        <f t="shared" si="360"/>
        <v>-1.2840909090909092E-3</v>
      </c>
      <c r="BWQ9" s="1">
        <f t="shared" si="361"/>
        <v>-9.8159330139883139</v>
      </c>
      <c r="BWR9" s="1"/>
      <c r="BWS9" s="1"/>
      <c r="BWT9" s="1" t="s">
        <v>11</v>
      </c>
      <c r="BWU9" s="1" t="s">
        <v>191</v>
      </c>
      <c r="BWV9" s="1">
        <v>450</v>
      </c>
      <c r="BWW9" s="1">
        <v>8</v>
      </c>
      <c r="BWX9" s="1">
        <v>0</v>
      </c>
      <c r="BWY9" s="1">
        <f t="shared" si="786"/>
        <v>-4.0000000000000001E-3</v>
      </c>
      <c r="BWZ9" s="1">
        <f t="shared" si="787"/>
        <v>-0.62878787878787878</v>
      </c>
      <c r="BXA9" s="1">
        <f t="shared" si="362"/>
        <v>-9.4318181818181816E-4</v>
      </c>
      <c r="BXB9" s="1">
        <f t="shared" si="363"/>
        <v>-7.2099330987701764</v>
      </c>
      <c r="BXC9" s="1"/>
      <c r="BXD9" s="1"/>
      <c r="BXE9" s="1" t="s">
        <v>11</v>
      </c>
      <c r="BXF9" s="1" t="s">
        <v>192</v>
      </c>
      <c r="BXG9" s="1">
        <v>451</v>
      </c>
      <c r="BXH9" s="1">
        <v>8</v>
      </c>
      <c r="BXI9" s="1">
        <v>-1E-3</v>
      </c>
      <c r="BXJ9" s="1">
        <f t="shared" si="788"/>
        <v>2E-3</v>
      </c>
      <c r="BXK9" s="1">
        <f t="shared" si="789"/>
        <v>0.55849056603773584</v>
      </c>
      <c r="BXL9" s="1">
        <f t="shared" si="364"/>
        <v>8.3773584905660382E-4</v>
      </c>
      <c r="BXM9" s="1">
        <f t="shared" si="365"/>
        <v>6.4038760180756613</v>
      </c>
      <c r="BXN9" s="1"/>
      <c r="BXO9" s="1"/>
      <c r="BXP9" s="1" t="s">
        <v>11</v>
      </c>
      <c r="BXQ9" s="1" t="s">
        <v>193</v>
      </c>
      <c r="BXR9" s="1">
        <v>464</v>
      </c>
      <c r="BXS9" s="1">
        <v>8</v>
      </c>
      <c r="BXT9" s="1">
        <v>5.0000000000000001E-3</v>
      </c>
      <c r="BXU9" s="1">
        <f t="shared" si="790"/>
        <v>1E-3</v>
      </c>
      <c r="BXV9" s="1">
        <f t="shared" si="791"/>
        <v>0.84191176470588236</v>
      </c>
      <c r="BXW9" s="1">
        <f t="shared" si="366"/>
        <v>1.2628676470588236E-3</v>
      </c>
      <c r="BXX9" s="1">
        <f t="shared" si="367"/>
        <v>9.653696744756596</v>
      </c>
      <c r="BXY9" s="1"/>
      <c r="BXZ9" s="1"/>
      <c r="BYA9" s="1" t="s">
        <v>11</v>
      </c>
      <c r="BYB9" s="1" t="s">
        <v>194</v>
      </c>
      <c r="BYC9" s="1">
        <v>465</v>
      </c>
      <c r="BYD9" s="1">
        <v>8</v>
      </c>
      <c r="BYE9" s="1">
        <v>5.0000000000000001E-3</v>
      </c>
      <c r="BYF9" s="1">
        <f t="shared" si="792"/>
        <v>0</v>
      </c>
      <c r="BYG9" s="1">
        <f t="shared" si="793"/>
        <v>-0.16479400749063672</v>
      </c>
      <c r="BYH9" s="1">
        <f t="shared" si="368"/>
        <v>-2.471910112359551E-4</v>
      </c>
      <c r="BYI9" s="1">
        <f t="shared" si="369"/>
        <v>-1.8895939460158473</v>
      </c>
      <c r="BYJ9" s="1"/>
      <c r="BYK9" s="1"/>
      <c r="BYL9" s="1" t="s">
        <v>11</v>
      </c>
      <c r="BYM9" s="1" t="s">
        <v>195</v>
      </c>
      <c r="BYN9" s="1">
        <v>479</v>
      </c>
      <c r="BYO9" s="1">
        <v>8</v>
      </c>
      <c r="BYP9" s="1">
        <v>1.4E-2</v>
      </c>
      <c r="BYQ9" s="1">
        <f t="shared" si="794"/>
        <v>3.0000000000000009E-3</v>
      </c>
      <c r="BYR9" s="1">
        <f t="shared" si="795"/>
        <v>0.28413284132841332</v>
      </c>
      <c r="BYS9" s="1">
        <f t="shared" si="370"/>
        <v>4.2619926199261997E-4</v>
      </c>
      <c r="BYT9" s="1">
        <f t="shared" si="371"/>
        <v>3.2579807058151462</v>
      </c>
      <c r="BYU9" s="1"/>
      <c r="BYV9" s="1"/>
      <c r="BYW9" s="1" t="s">
        <v>11</v>
      </c>
      <c r="BYX9" s="1" t="s">
        <v>196</v>
      </c>
      <c r="BYY9" s="1">
        <v>480</v>
      </c>
      <c r="BYZ9" s="1">
        <v>8</v>
      </c>
      <c r="BZA9" s="1">
        <v>8.0000000000000002E-3</v>
      </c>
      <c r="BZB9" s="1">
        <f t="shared" si="796"/>
        <v>-4.9999999999999992E-3</v>
      </c>
      <c r="BZC9" s="1">
        <f t="shared" si="797"/>
        <v>0.21722846441947569</v>
      </c>
      <c r="BZD9" s="1">
        <f t="shared" si="372"/>
        <v>3.2584269662921353E-4</v>
      </c>
      <c r="BZE9" s="1">
        <f t="shared" si="373"/>
        <v>2.4908283833845259</v>
      </c>
      <c r="BZF9" s="1"/>
      <c r="BZG9" s="1"/>
      <c r="BZH9" s="1" t="s">
        <v>11</v>
      </c>
      <c r="BZI9" s="1" t="s">
        <v>197</v>
      </c>
      <c r="BZJ9" s="1">
        <v>494</v>
      </c>
      <c r="BZK9" s="1">
        <v>8</v>
      </c>
      <c r="BZL9" s="1">
        <v>1.4999999999999999E-2</v>
      </c>
      <c r="BZM9" s="1">
        <f t="shared" si="798"/>
        <v>0</v>
      </c>
      <c r="BZN9" s="1">
        <f t="shared" si="799"/>
        <v>0.73529411764705888</v>
      </c>
      <c r="BZO9" s="1">
        <f t="shared" si="374"/>
        <v>1.1029411764705884E-3</v>
      </c>
      <c r="BZP9" s="1">
        <f t="shared" si="375"/>
        <v>8.4311761962939702</v>
      </c>
      <c r="BZQ9" s="1"/>
      <c r="BZR9" s="1"/>
      <c r="BZS9" s="1" t="s">
        <v>11</v>
      </c>
      <c r="BZT9" s="1" t="s">
        <v>198</v>
      </c>
      <c r="BZU9" s="1">
        <v>495</v>
      </c>
      <c r="BZV9" s="1">
        <v>8</v>
      </c>
      <c r="BZW9" s="1">
        <v>1.2E-2</v>
      </c>
      <c r="BZX9" s="1">
        <f t="shared" si="800"/>
        <v>-2E-3</v>
      </c>
      <c r="BZY9" s="1">
        <f t="shared" si="801"/>
        <v>0.31734317343173435</v>
      </c>
      <c r="BZZ9" s="1">
        <f t="shared" si="376"/>
        <v>4.7601476014760152E-4</v>
      </c>
      <c r="CAA9" s="1">
        <f t="shared" si="377"/>
        <v>3.6387836454558773</v>
      </c>
      <c r="CAB9" s="1"/>
      <c r="CAC9" s="1"/>
      <c r="CAD9" s="1" t="s">
        <v>11</v>
      </c>
      <c r="CAE9" s="1" t="s">
        <v>199</v>
      </c>
      <c r="CAF9" s="1">
        <v>501</v>
      </c>
      <c r="CAG9" s="1">
        <v>8</v>
      </c>
      <c r="CAH9" s="1">
        <v>1.7999999999999999E-2</v>
      </c>
      <c r="CAI9" s="1">
        <f t="shared" si="802"/>
        <v>9.9999999999999742E-4</v>
      </c>
      <c r="CAJ9" s="1">
        <f t="shared" si="803"/>
        <v>0.48717948717948706</v>
      </c>
      <c r="CAK9" s="1">
        <f t="shared" si="378"/>
        <v>7.3076923076923058E-4</v>
      </c>
      <c r="CAL9" s="1">
        <f t="shared" si="379"/>
        <v>5.5861946900573365</v>
      </c>
      <c r="CAM9" s="1"/>
      <c r="CAN9" s="1"/>
      <c r="CAO9" s="1" t="s">
        <v>11</v>
      </c>
      <c r="CAP9" s="1" t="s">
        <v>200</v>
      </c>
      <c r="CAQ9" s="1">
        <v>508</v>
      </c>
      <c r="CAR9" s="1">
        <v>8</v>
      </c>
      <c r="CAS9" s="1">
        <v>2.4E-2</v>
      </c>
      <c r="CAT9" s="1">
        <f t="shared" si="804"/>
        <v>-1.3999999999999999E-2</v>
      </c>
      <c r="CAU9" s="1">
        <f t="shared" si="805"/>
        <v>-6.9597069597069558E-2</v>
      </c>
      <c r="CAV9" s="1">
        <f t="shared" si="380"/>
        <v>-1.0439560439560434E-4</v>
      </c>
      <c r="CAW9" s="1">
        <f t="shared" si="381"/>
        <v>-0.79802781286533353</v>
      </c>
      <c r="CAX9" s="1"/>
      <c r="CAY9" s="1"/>
      <c r="CAZ9" s="1" t="s">
        <v>11</v>
      </c>
      <c r="CBA9" s="1" t="s">
        <v>201</v>
      </c>
      <c r="CBB9" s="1">
        <v>509</v>
      </c>
      <c r="CBC9" s="1">
        <v>8</v>
      </c>
      <c r="CBD9" s="1">
        <v>1.6E-2</v>
      </c>
      <c r="CBE9" s="1">
        <f t="shared" si="806"/>
        <v>3.0000000000000009E-3</v>
      </c>
      <c r="CBF9" s="1">
        <f t="shared" si="807"/>
        <v>-1.5037593984962365E-2</v>
      </c>
      <c r="CBG9" s="1">
        <f t="shared" si="382"/>
        <v>-2.2556390977443548E-5</v>
      </c>
      <c r="CBH9" s="1">
        <f t="shared" si="383"/>
        <v>-0.17242706205954539</v>
      </c>
      <c r="CBI9" s="1"/>
      <c r="CBJ9" s="1"/>
      <c r="CBK9" s="1" t="s">
        <v>11</v>
      </c>
      <c r="CBL9" s="1" t="s">
        <v>202</v>
      </c>
      <c r="CBM9" s="1">
        <v>515</v>
      </c>
      <c r="CBN9" s="1">
        <v>8</v>
      </c>
      <c r="CBO9" s="1">
        <v>1.7999999999999999E-2</v>
      </c>
      <c r="CBP9" s="1">
        <f t="shared" si="808"/>
        <v>2.9999999999999992E-3</v>
      </c>
      <c r="CBQ9" s="1">
        <f t="shared" si="809"/>
        <v>9.3632958801498092E-2</v>
      </c>
      <c r="CBR9" s="1">
        <f t="shared" si="384"/>
        <v>1.4044943820224715E-4</v>
      </c>
      <c r="CBS9" s="1">
        <f t="shared" si="385"/>
        <v>1.0736329238726401</v>
      </c>
      <c r="CBT9" s="1"/>
      <c r="CBU9" s="1"/>
      <c r="CBV9" s="1" t="s">
        <v>11</v>
      </c>
      <c r="CBW9" s="1" t="s">
        <v>203</v>
      </c>
      <c r="CBX9" s="1">
        <v>522</v>
      </c>
      <c r="CBY9" s="1">
        <v>8</v>
      </c>
      <c r="CBZ9" s="1">
        <v>1.7999999999999999E-2</v>
      </c>
      <c r="CCA9" s="1">
        <f t="shared" si="810"/>
        <v>3.9999999999999983E-3</v>
      </c>
      <c r="CCB9" s="1">
        <f t="shared" si="811"/>
        <v>0.14232209737827708</v>
      </c>
      <c r="CCC9" s="1">
        <f t="shared" si="386"/>
        <v>2.1348314606741564E-4</v>
      </c>
      <c r="CCD9" s="1">
        <f t="shared" si="387"/>
        <v>1.6319220442864126</v>
      </c>
      <c r="CCE9" s="1"/>
      <c r="CCF9" s="1"/>
      <c r="CCG9" s="1" t="s">
        <v>11</v>
      </c>
      <c r="CCH9" s="1" t="s">
        <v>204</v>
      </c>
      <c r="CCI9" s="1">
        <v>523</v>
      </c>
      <c r="CCJ9" s="1">
        <v>8</v>
      </c>
      <c r="CCK9" s="1">
        <v>2.4E-2</v>
      </c>
      <c r="CCL9" s="1">
        <f t="shared" si="812"/>
        <v>5.000000000000001E-3</v>
      </c>
      <c r="CCM9" s="1">
        <f t="shared" si="813"/>
        <v>0.26615969581749055</v>
      </c>
      <c r="CCN9" s="1">
        <f t="shared" si="388"/>
        <v>3.9923954372623582E-4</v>
      </c>
      <c r="CCO9" s="1">
        <f t="shared" si="389"/>
        <v>3.051893436833407</v>
      </c>
      <c r="CCP9" s="1"/>
      <c r="CCQ9" s="1"/>
      <c r="CCR9" s="1" t="s">
        <v>11</v>
      </c>
      <c r="CCS9" s="1" t="s">
        <v>205</v>
      </c>
      <c r="CCT9" s="1">
        <v>536</v>
      </c>
      <c r="CCU9" s="1">
        <v>8</v>
      </c>
      <c r="CCV9" s="1">
        <v>2.5000000000000001E-2</v>
      </c>
      <c r="CCW9" s="1">
        <f t="shared" si="814"/>
        <v>5.000000000000001E-3</v>
      </c>
      <c r="CCX9" s="1">
        <f t="shared" si="815"/>
        <v>0.15057915057915061</v>
      </c>
      <c r="CCY9" s="1">
        <f t="shared" si="390"/>
        <v>2.2586872586872591E-4</v>
      </c>
      <c r="CCZ9" s="1">
        <f t="shared" si="391"/>
        <v>1.7266007160286958</v>
      </c>
      <c r="CDA9" s="1"/>
      <c r="CDB9" s="1"/>
      <c r="CDC9" s="1" t="s">
        <v>11</v>
      </c>
      <c r="CDD9" s="1" t="s">
        <v>206</v>
      </c>
      <c r="CDE9" s="1">
        <v>542</v>
      </c>
      <c r="CDF9" s="1">
        <v>8</v>
      </c>
      <c r="CDG9" s="1">
        <v>2.5999999999999999E-2</v>
      </c>
      <c r="CDH9" s="1">
        <f t="shared" si="816"/>
        <v>1.0999999999999999E-2</v>
      </c>
      <c r="CDI9" s="1">
        <f t="shared" si="817"/>
        <v>4.9242424242424206E-2</v>
      </c>
      <c r="CDJ9" s="1">
        <f t="shared" si="392"/>
        <v>7.3863636363636313E-5</v>
      </c>
      <c r="CDK9" s="1">
        <f t="shared" si="393"/>
        <v>0.5646333149639291</v>
      </c>
      <c r="CDL9" s="1"/>
      <c r="CDM9" s="1"/>
      <c r="CDN9" s="1" t="s">
        <v>11</v>
      </c>
      <c r="CDO9" s="1" t="s">
        <v>207</v>
      </c>
      <c r="CDP9" s="1">
        <v>549</v>
      </c>
      <c r="CDQ9" s="1">
        <v>8</v>
      </c>
      <c r="CDR9" s="1">
        <v>2.5000000000000001E-2</v>
      </c>
      <c r="CDS9" s="1">
        <f t="shared" si="818"/>
        <v>1.0000000000000002E-2</v>
      </c>
      <c r="CDT9" s="1">
        <f t="shared" si="819"/>
        <v>-6.8441064638783189E-2</v>
      </c>
      <c r="CDU9" s="1">
        <f t="shared" si="394"/>
        <v>-1.0266159695817479E-4</v>
      </c>
      <c r="CDV9" s="1">
        <f t="shared" si="395"/>
        <v>-0.78477259804287502</v>
      </c>
      <c r="CDW9" s="1"/>
      <c r="CDX9" s="1"/>
      <c r="CDY9" s="1" t="s">
        <v>11</v>
      </c>
      <c r="CDZ9" s="1" t="s">
        <v>208</v>
      </c>
      <c r="CEA9" s="1">
        <v>550</v>
      </c>
      <c r="CEB9" s="1">
        <v>8</v>
      </c>
      <c r="CEC9" s="1">
        <v>2.5000000000000001E-2</v>
      </c>
      <c r="CED9" s="1">
        <f t="shared" si="820"/>
        <v>8.0000000000000002E-3</v>
      </c>
      <c r="CEE9" s="1">
        <f t="shared" si="821"/>
        <v>0.26399999999999996</v>
      </c>
      <c r="CEF9" s="1">
        <f t="shared" si="396"/>
        <v>3.9599999999999992E-4</v>
      </c>
      <c r="CEG9" s="1">
        <f t="shared" si="397"/>
        <v>3.0271295015173862</v>
      </c>
      <c r="CEH9" s="1"/>
      <c r="CEI9" s="1"/>
      <c r="CEJ9" s="1" t="s">
        <v>11</v>
      </c>
      <c r="CEK9" s="1" t="s">
        <v>209</v>
      </c>
      <c r="CEL9" s="1">
        <v>556</v>
      </c>
      <c r="CEM9" s="1">
        <v>8</v>
      </c>
      <c r="CEN9" s="1">
        <v>2.1000000000000001E-2</v>
      </c>
      <c r="CEO9" s="1">
        <f t="shared" si="822"/>
        <v>6.0000000000000019E-3</v>
      </c>
      <c r="CEP9" s="1">
        <f t="shared" si="823"/>
        <v>0.32015810276679846</v>
      </c>
      <c r="CEQ9" s="1">
        <f t="shared" si="398"/>
        <v>4.8023715415019771E-4</v>
      </c>
      <c r="CER9" s="1">
        <f t="shared" si="399"/>
        <v>3.6710607501333747</v>
      </c>
      <c r="CES9" s="1"/>
      <c r="CET9" s="1"/>
      <c r="CEU9" s="1" t="s">
        <v>11</v>
      </c>
      <c r="CEV9" s="1" t="s">
        <v>210</v>
      </c>
      <c r="CEW9" s="1">
        <v>563</v>
      </c>
      <c r="CEX9" s="1">
        <v>8</v>
      </c>
      <c r="CEY9" s="1">
        <v>1.7999999999999999E-2</v>
      </c>
      <c r="CEZ9" s="1">
        <f t="shared" si="824"/>
        <v>3.9999999999999983E-3</v>
      </c>
      <c r="CFA9" s="1">
        <f t="shared" si="825"/>
        <v>0.16192384769539073</v>
      </c>
      <c r="CFB9" s="1">
        <f t="shared" si="400"/>
        <v>2.428857715430861E-4</v>
      </c>
      <c r="CFC9" s="1">
        <f t="shared" si="401"/>
        <v>1.8566835468103235</v>
      </c>
      <c r="CFD9" s="1"/>
      <c r="CFE9" s="1"/>
      <c r="CFF9" s="1" t="s">
        <v>11</v>
      </c>
      <c r="CFG9" s="1" t="s">
        <v>211</v>
      </c>
      <c r="CFH9" s="1">
        <v>564</v>
      </c>
      <c r="CFI9" s="1">
        <v>8</v>
      </c>
      <c r="CFJ9" s="1">
        <v>2.5000000000000001E-2</v>
      </c>
      <c r="CFK9" s="1">
        <f t="shared" si="826"/>
        <v>-6.9999999999999993E-3</v>
      </c>
      <c r="CFL9" s="1">
        <f t="shared" si="827"/>
        <v>-0.50373134328358204</v>
      </c>
      <c r="CFM9" s="1">
        <f t="shared" si="402"/>
        <v>-7.5559701492537311E-4</v>
      </c>
      <c r="CFN9" s="1">
        <f t="shared" si="403"/>
        <v>-5.7759848867148236</v>
      </c>
      <c r="CFO9" s="1"/>
      <c r="CFP9" s="1"/>
      <c r="CFQ9" s="1" t="s">
        <v>11</v>
      </c>
      <c r="CFR9" s="1" t="s">
        <v>212</v>
      </c>
      <c r="CFS9" s="1">
        <v>571</v>
      </c>
      <c r="CFT9" s="1">
        <v>8</v>
      </c>
      <c r="CFU9" s="1">
        <v>2.5999999999999999E-2</v>
      </c>
      <c r="CFV9" s="1">
        <f t="shared" si="828"/>
        <v>-5.000000000000001E-3</v>
      </c>
      <c r="CFW9" s="1">
        <f t="shared" si="829"/>
        <v>-0.54887218045112784</v>
      </c>
      <c r="CFX9" s="1">
        <f t="shared" si="404"/>
        <v>-8.2330827067669181E-4</v>
      </c>
      <c r="CFY9" s="1">
        <f t="shared" si="405"/>
        <v>-6.2935877651734238</v>
      </c>
      <c r="CFZ9" s="1"/>
      <c r="CGA9" s="1"/>
      <c r="CGB9" s="1" t="s">
        <v>11</v>
      </c>
      <c r="CGC9" s="1" t="s">
        <v>213</v>
      </c>
      <c r="CGD9" s="1">
        <v>577</v>
      </c>
      <c r="CGE9" s="1">
        <v>8</v>
      </c>
      <c r="CGF9" s="1">
        <v>2.5999999999999999E-2</v>
      </c>
      <c r="CGG9" s="1">
        <f t="shared" si="830"/>
        <v>-5.000000000000001E-3</v>
      </c>
      <c r="CGH9" s="1">
        <f t="shared" si="831"/>
        <v>-0.73684210526315785</v>
      </c>
      <c r="CGI9" s="1">
        <f t="shared" si="406"/>
        <v>-1.1052631578947368E-3</v>
      </c>
      <c r="CGJ9" s="1">
        <f t="shared" si="407"/>
        <v>-8.4489260409177458</v>
      </c>
      <c r="CGK9" s="1"/>
      <c r="CGL9" s="1"/>
      <c r="CGM9" s="1" t="s">
        <v>11</v>
      </c>
      <c r="CGN9" s="1" t="s">
        <v>214</v>
      </c>
      <c r="CGO9" s="1">
        <v>578</v>
      </c>
      <c r="CGP9" s="1">
        <v>8</v>
      </c>
      <c r="CGQ9" s="1">
        <v>1.4E-2</v>
      </c>
      <c r="CGR9" s="1">
        <f t="shared" si="832"/>
        <v>-3.0000000000000009E-3</v>
      </c>
      <c r="CGS9" s="1">
        <f t="shared" si="833"/>
        <v>-0.97297297297297303</v>
      </c>
      <c r="CGT9" s="1">
        <f t="shared" si="408"/>
        <v>-1.4594594594594596E-3</v>
      </c>
      <c r="CGU9" s="1">
        <f t="shared" si="409"/>
        <v>-11.156496934339264</v>
      </c>
      <c r="CGV9" s="1"/>
      <c r="CGW9" s="1"/>
      <c r="CGX9" s="1" t="s">
        <v>11</v>
      </c>
      <c r="CGY9" s="1" t="s">
        <v>215</v>
      </c>
      <c r="CGZ9" s="1">
        <v>592</v>
      </c>
      <c r="CHA9" s="1">
        <v>8</v>
      </c>
      <c r="CHB9" s="1">
        <v>3.6999999999999998E-2</v>
      </c>
      <c r="CHC9" s="1">
        <f t="shared" si="834"/>
        <v>1.0999999999999999E-2</v>
      </c>
      <c r="CHD9" s="1">
        <f t="shared" si="835"/>
        <v>-0.64750957854406133</v>
      </c>
      <c r="CHE9" s="1">
        <f t="shared" si="410"/>
        <v>-9.7126436781609204E-4</v>
      </c>
      <c r="CHF9" s="1">
        <f t="shared" si="411"/>
        <v>-7.4246035898705216</v>
      </c>
      <c r="CHG9" s="1"/>
      <c r="CHH9" s="1"/>
      <c r="CHI9" s="1" t="s">
        <v>11</v>
      </c>
      <c r="CHJ9" s="1" t="s">
        <v>216</v>
      </c>
      <c r="CHK9" s="1">
        <v>593</v>
      </c>
      <c r="CHL9" s="1">
        <v>8</v>
      </c>
      <c r="CHM9" s="1">
        <v>2.9000000000000001E-2</v>
      </c>
      <c r="CHN9" s="1">
        <f t="shared" si="836"/>
        <v>6.0000000000000019E-3</v>
      </c>
      <c r="CHO9" s="1">
        <f t="shared" si="837"/>
        <v>-7.4509803921568585E-2</v>
      </c>
      <c r="CHP9" s="1">
        <f t="shared" si="412"/>
        <v>-1.1176470588235288E-4</v>
      </c>
      <c r="CHQ9" s="1">
        <f t="shared" si="413"/>
        <v>-0.85435918789112175</v>
      </c>
      <c r="CHR9" s="1"/>
      <c r="CHS9" s="1"/>
      <c r="CHT9" s="1" t="s">
        <v>11</v>
      </c>
      <c r="CHU9" s="1" t="s">
        <v>217</v>
      </c>
      <c r="CHV9" s="1">
        <v>607</v>
      </c>
      <c r="CHW9" s="1">
        <v>8</v>
      </c>
      <c r="CHX9" s="1">
        <v>0.03</v>
      </c>
      <c r="CHY9" s="1">
        <f t="shared" si="838"/>
        <v>8.9999999999999976E-3</v>
      </c>
      <c r="CHZ9" s="1">
        <f t="shared" si="839"/>
        <v>0.16279069767441853</v>
      </c>
      <c r="CIA9" s="1">
        <f t="shared" si="414"/>
        <v>2.441860465116278E-4</v>
      </c>
      <c r="CIB9" s="1">
        <f t="shared" si="415"/>
        <v>1.866623195086478</v>
      </c>
      <c r="CIC9" s="1"/>
      <c r="CID9" s="1"/>
      <c r="CIE9" s="1" t="s">
        <v>11</v>
      </c>
      <c r="CIF9" s="1" t="s">
        <v>218</v>
      </c>
      <c r="CIG9" s="1">
        <v>608</v>
      </c>
      <c r="CIH9" s="1">
        <v>8</v>
      </c>
      <c r="CII9" s="1">
        <v>3.5000000000000003E-2</v>
      </c>
      <c r="CIJ9" s="1">
        <f t="shared" si="840"/>
        <v>8.0000000000000036E-3</v>
      </c>
      <c r="CIK9" s="1">
        <f t="shared" si="841"/>
        <v>-0.46274509803921565</v>
      </c>
      <c r="CIL9" s="1">
        <f t="shared" si="416"/>
        <v>-6.9411764705882347E-4</v>
      </c>
      <c r="CIM9" s="1">
        <f t="shared" si="417"/>
        <v>-5.3060202195343376</v>
      </c>
      <c r="CIN9" s="1"/>
      <c r="CIO9" s="1"/>
      <c r="CIP9" s="1" t="s">
        <v>11</v>
      </c>
      <c r="CIQ9" s="1" t="s">
        <v>219</v>
      </c>
      <c r="CIR9" s="1">
        <v>621</v>
      </c>
      <c r="CIS9" s="1">
        <v>8</v>
      </c>
      <c r="CIT9" s="1">
        <v>3.2000000000000001E-2</v>
      </c>
      <c r="CIU9" s="1">
        <f t="shared" si="842"/>
        <v>2.0000000000000018E-3</v>
      </c>
      <c r="CIV9" s="1">
        <f t="shared" si="843"/>
        <v>-1.6944444444444442</v>
      </c>
      <c r="CIW9" s="1">
        <f t="shared" si="418"/>
        <v>-2.5416666666666665E-3</v>
      </c>
      <c r="CIX9" s="1">
        <f t="shared" si="419"/>
        <v>-19.42917714568188</v>
      </c>
      <c r="CIY9" s="1"/>
      <c r="CIZ9" s="1"/>
      <c r="CJA9" s="1" t="s">
        <v>11</v>
      </c>
      <c r="CJB9" s="1" t="s">
        <v>220</v>
      </c>
      <c r="CJC9" s="1">
        <v>622</v>
      </c>
      <c r="CJD9" s="1">
        <v>8</v>
      </c>
      <c r="CJE9" s="1">
        <v>1.9E-2</v>
      </c>
      <c r="CJF9" s="1">
        <f t="shared" si="844"/>
        <v>0.01</v>
      </c>
      <c r="CJG9" s="1">
        <f t="shared" si="845"/>
        <v>-8.1272084805653719E-2</v>
      </c>
      <c r="CJH9" s="1">
        <f t="shared" si="420"/>
        <v>-1.2190812720848058E-4</v>
      </c>
      <c r="CJI9" s="1">
        <f t="shared" si="421"/>
        <v>-0.9318982028977929</v>
      </c>
      <c r="CJJ9" s="1"/>
      <c r="CJK9" s="1"/>
      <c r="CJL9" s="1" t="s">
        <v>11</v>
      </c>
      <c r="CJM9" s="1" t="s">
        <v>221</v>
      </c>
      <c r="CJN9" s="1">
        <v>635</v>
      </c>
      <c r="CJO9" s="1">
        <v>8</v>
      </c>
      <c r="CJP9" s="1">
        <v>0.03</v>
      </c>
      <c r="CJQ9" s="1">
        <f t="shared" si="846"/>
        <v>1.7999999999999999E-2</v>
      </c>
      <c r="CJR9" s="1">
        <f t="shared" si="847"/>
        <v>-0.10638297872340435</v>
      </c>
      <c r="CJS9" s="1">
        <f t="shared" si="422"/>
        <v>-1.5957446808510654E-4</v>
      </c>
      <c r="CJT9" s="1">
        <f t="shared" si="423"/>
        <v>-1.2198297475489159</v>
      </c>
      <c r="CJU9" s="1"/>
      <c r="CJV9" s="1"/>
      <c r="CJW9" s="1" t="s">
        <v>11</v>
      </c>
      <c r="CJX9" s="1" t="s">
        <v>222</v>
      </c>
      <c r="CJY9" s="1">
        <v>636</v>
      </c>
      <c r="CJZ9" s="1">
        <v>8</v>
      </c>
      <c r="CKA9" s="1">
        <v>3.4000000000000002E-2</v>
      </c>
      <c r="CKB9" s="1">
        <f t="shared" si="848"/>
        <v>1.4000000000000002E-2</v>
      </c>
      <c r="CKC9" s="1">
        <f t="shared" si="849"/>
        <v>-0.40282685512367483</v>
      </c>
      <c r="CKD9" s="1">
        <f t="shared" si="424"/>
        <v>-6.0424028268551229E-4</v>
      </c>
      <c r="CKE9" s="1">
        <f t="shared" si="425"/>
        <v>-4.6189737013194945</v>
      </c>
      <c r="CKF9" s="1"/>
      <c r="CKG9" s="1"/>
      <c r="CKH9" s="1" t="s">
        <v>11</v>
      </c>
      <c r="CKI9" s="1" t="s">
        <v>223</v>
      </c>
      <c r="CKJ9" s="1">
        <v>649</v>
      </c>
      <c r="CKK9" s="1">
        <v>8</v>
      </c>
      <c r="CKL9" s="1">
        <v>3.3000000000000002E-2</v>
      </c>
      <c r="CKM9" s="1">
        <f t="shared" si="850"/>
        <v>9.0000000000000011E-3</v>
      </c>
      <c r="CKN9" s="1">
        <f t="shared" si="851"/>
        <v>-0.66077738515901052</v>
      </c>
      <c r="CKO9" s="1">
        <f t="shared" si="426"/>
        <v>-9.9116607773851585E-4</v>
      </c>
      <c r="CKP9" s="1">
        <f t="shared" si="427"/>
        <v>-7.5767375626907496</v>
      </c>
      <c r="CKQ9" s="1"/>
      <c r="CKR9" s="1"/>
      <c r="CKS9" s="1" t="s">
        <v>11</v>
      </c>
      <c r="CKT9" s="1" t="s">
        <v>224</v>
      </c>
      <c r="CKU9" s="1">
        <v>650</v>
      </c>
      <c r="CKV9" s="1">
        <v>8</v>
      </c>
      <c r="CKW9" s="1">
        <v>2.8000000000000001E-2</v>
      </c>
      <c r="CKX9" s="1">
        <f t="shared" si="852"/>
        <v>1.0999999999999999E-2</v>
      </c>
      <c r="CKY9" s="1">
        <f t="shared" si="853"/>
        <v>-0.21754385964912282</v>
      </c>
      <c r="CKZ9" s="1">
        <f t="shared" si="428"/>
        <v>-3.2631578947368422E-4</v>
      </c>
      <c r="CLA9" s="1">
        <f t="shared" si="429"/>
        <v>-2.4944448311280967</v>
      </c>
      <c r="CLB9" s="1"/>
      <c r="CLC9" s="1"/>
      <c r="CLD9" s="1" t="s">
        <v>11</v>
      </c>
      <c r="CLE9" s="1" t="s">
        <v>225</v>
      </c>
      <c r="CLF9" s="1">
        <v>663</v>
      </c>
      <c r="CLG9" s="1">
        <v>8</v>
      </c>
      <c r="CLH9" s="1">
        <v>3.4000000000000002E-2</v>
      </c>
      <c r="CLI9" s="1">
        <f t="shared" si="854"/>
        <v>1.2000000000000004E-2</v>
      </c>
      <c r="CLJ9" s="1">
        <f t="shared" si="855"/>
        <v>-0.1730103806228373</v>
      </c>
      <c r="CLK9" s="1">
        <f t="shared" si="430"/>
        <v>-2.5951557093425597E-4</v>
      </c>
      <c r="CLL9" s="1">
        <f t="shared" si="431"/>
        <v>-1.9838061638338744</v>
      </c>
      <c r="CLM9" s="1"/>
      <c r="CLN9" s="1"/>
      <c r="CLO9" s="1"/>
      <c r="CLP9" s="1"/>
      <c r="CLQ9" s="1"/>
      <c r="CLR9" s="1"/>
      <c r="CLS9" s="1"/>
      <c r="CLT9" s="1"/>
      <c r="CLU9" s="1"/>
      <c r="CLV9" s="1"/>
      <c r="CLW9" s="1"/>
      <c r="CLX9" s="1"/>
      <c r="CLY9" s="1"/>
      <c r="CLZ9" s="1"/>
      <c r="CMA9" s="1"/>
      <c r="CMB9" s="1"/>
      <c r="CMC9" s="1"/>
      <c r="CMD9" s="1"/>
      <c r="CME9" s="1"/>
      <c r="CMF9" s="1"/>
      <c r="CMG9" s="1"/>
      <c r="CMH9" s="1"/>
      <c r="CMI9" s="1"/>
      <c r="CMJ9" s="1"/>
      <c r="CMK9" s="1"/>
      <c r="CML9" s="1"/>
      <c r="CMM9" s="1"/>
      <c r="CMN9" s="1"/>
      <c r="CMO9" s="1"/>
      <c r="CMP9" s="1"/>
      <c r="CMQ9" s="1"/>
      <c r="CMR9" s="1"/>
      <c r="CMS9" s="1"/>
      <c r="CMT9" s="1"/>
      <c r="CMU9" s="1"/>
      <c r="CMV9" s="1"/>
      <c r="CMW9" s="1"/>
      <c r="CMX9" s="1"/>
      <c r="CMY9" s="1"/>
      <c r="CMZ9" s="1"/>
    </row>
    <row r="10" spans="1:2392" x14ac:dyDescent="0.3">
      <c r="A10" s="1" t="s">
        <v>11</v>
      </c>
      <c r="B10" s="1" t="s">
        <v>12</v>
      </c>
      <c r="C10" s="1">
        <v>1</v>
      </c>
      <c r="D10" s="1">
        <v>9</v>
      </c>
      <c r="E10" s="1">
        <v>1.4E-2</v>
      </c>
      <c r="F10" s="1">
        <f t="shared" si="432"/>
        <v>1.6E-2</v>
      </c>
      <c r="G10" s="1">
        <f t="shared" si="433"/>
        <v>0.91186440677966107</v>
      </c>
      <c r="H10" s="1">
        <f t="shared" si="434"/>
        <v>1.3677966101694917E-3</v>
      </c>
      <c r="I10" s="1">
        <f t="shared" si="435"/>
        <v>10.455801693736223</v>
      </c>
      <c r="J10" s="1"/>
      <c r="K10" s="1"/>
      <c r="L10" s="1" t="s">
        <v>11</v>
      </c>
      <c r="M10" s="1" t="s">
        <v>13</v>
      </c>
      <c r="N10" s="1">
        <v>2</v>
      </c>
      <c r="O10" s="1">
        <v>9</v>
      </c>
      <c r="P10" s="1">
        <v>4.1000000000000002E-2</v>
      </c>
      <c r="Q10" s="1">
        <f t="shared" si="436"/>
        <v>4.3000000000000003E-2</v>
      </c>
      <c r="R10" s="1">
        <f t="shared" si="437"/>
        <v>1.8474576271186445</v>
      </c>
      <c r="S10" s="1">
        <f t="shared" si="0"/>
        <v>2.7711864406779669E-3</v>
      </c>
      <c r="T10" s="1">
        <f t="shared" si="1"/>
        <v>21.18368744641726</v>
      </c>
      <c r="U10" s="1"/>
      <c r="V10" s="1"/>
      <c r="W10" s="1" t="s">
        <v>11</v>
      </c>
      <c r="X10" s="1" t="s">
        <v>14</v>
      </c>
      <c r="Y10" s="1">
        <v>3</v>
      </c>
      <c r="Z10" s="1">
        <v>9</v>
      </c>
      <c r="AA10" s="1">
        <v>0.112</v>
      </c>
      <c r="AB10" s="1">
        <f t="shared" si="2"/>
        <v>0.111</v>
      </c>
      <c r="AC10" s="1">
        <f t="shared" si="438"/>
        <v>4.1457627118644069</v>
      </c>
      <c r="AD10" s="1">
        <f t="shared" si="3"/>
        <v>6.2186440677966109E-3</v>
      </c>
      <c r="AE10" s="1">
        <f t="shared" si="4"/>
        <v>47.536972012785881</v>
      </c>
      <c r="AF10" s="1"/>
      <c r="AG10" s="1"/>
      <c r="AH10" s="1" t="s">
        <v>11</v>
      </c>
      <c r="AI10" s="1" t="s">
        <v>15</v>
      </c>
      <c r="AJ10" s="1">
        <v>4</v>
      </c>
      <c r="AK10" s="1">
        <v>9</v>
      </c>
      <c r="AL10" s="1">
        <v>0.14799999999999999</v>
      </c>
      <c r="AM10" s="1">
        <f t="shared" si="439"/>
        <v>0.13999999999999999</v>
      </c>
      <c r="AN10" s="1">
        <f t="shared" si="440"/>
        <v>5.0816326530612237</v>
      </c>
      <c r="AO10" s="1">
        <f t="shared" si="5"/>
        <v>7.622448979591836E-3</v>
      </c>
      <c r="AP10" s="1">
        <f t="shared" si="6"/>
        <v>58.268030757407949</v>
      </c>
      <c r="AQ10" s="1"/>
      <c r="AR10" s="1"/>
      <c r="AS10" s="1" t="s">
        <v>11</v>
      </c>
      <c r="AT10" s="1" t="s">
        <v>16</v>
      </c>
      <c r="AU10" s="1">
        <v>8</v>
      </c>
      <c r="AV10" s="1">
        <v>9</v>
      </c>
      <c r="AW10" s="1">
        <v>0.16900000000000001</v>
      </c>
      <c r="AX10" s="1">
        <f t="shared" si="441"/>
        <v>0.161</v>
      </c>
      <c r="AY10" s="1">
        <f t="shared" si="442"/>
        <v>5.8259385665529013</v>
      </c>
      <c r="AZ10" s="1">
        <f t="shared" si="7"/>
        <v>8.7389078498293516E-3</v>
      </c>
      <c r="BA10" s="1">
        <f t="shared" si="8"/>
        <v>66.802539806212891</v>
      </c>
      <c r="BB10" s="1"/>
      <c r="BC10" s="1"/>
      <c r="BD10" s="1" t="s">
        <v>11</v>
      </c>
      <c r="BE10" s="1" t="s">
        <v>17</v>
      </c>
      <c r="BF10" s="1">
        <v>9</v>
      </c>
      <c r="BG10" s="1">
        <v>9</v>
      </c>
      <c r="BH10" s="1">
        <v>0.17199999999999999</v>
      </c>
      <c r="BI10" s="1">
        <f t="shared" si="443"/>
        <v>0.16699999999999998</v>
      </c>
      <c r="BJ10" s="1">
        <f t="shared" si="444"/>
        <v>6.0170648464163818</v>
      </c>
      <c r="BK10" s="1">
        <f t="shared" si="9"/>
        <v>9.0255972696245725E-3</v>
      </c>
      <c r="BL10" s="1">
        <f t="shared" si="10"/>
        <v>68.99407011034171</v>
      </c>
      <c r="BM10" s="1"/>
      <c r="BN10" s="1"/>
      <c r="BO10" s="1" t="s">
        <v>11</v>
      </c>
      <c r="BP10" s="1" t="s">
        <v>18</v>
      </c>
      <c r="BQ10" s="1">
        <v>10</v>
      </c>
      <c r="BR10" s="1">
        <v>9</v>
      </c>
      <c r="BS10" s="1">
        <v>0.184</v>
      </c>
      <c r="BT10" s="1">
        <f t="shared" si="445"/>
        <v>0.17499999999999999</v>
      </c>
      <c r="BU10" s="1">
        <f t="shared" si="446"/>
        <v>6.2286689419795218</v>
      </c>
      <c r="BV10" s="1">
        <f t="shared" si="11"/>
        <v>9.3430034129692828E-3</v>
      </c>
      <c r="BW10" s="1">
        <f t="shared" si="12"/>
        <v>71.420407232770074</v>
      </c>
      <c r="BX10" s="1"/>
      <c r="BY10" s="1"/>
      <c r="BZ10" s="1" t="s">
        <v>11</v>
      </c>
      <c r="CA10" s="1" t="s">
        <v>19</v>
      </c>
      <c r="CB10" s="1">
        <v>11</v>
      </c>
      <c r="CC10" s="1">
        <v>9</v>
      </c>
      <c r="CD10" s="1">
        <v>0.17299999999999999</v>
      </c>
      <c r="CE10" s="1">
        <f t="shared" si="447"/>
        <v>0.16799999999999998</v>
      </c>
      <c r="CF10" s="1">
        <f t="shared" si="448"/>
        <v>6.0274914089347069</v>
      </c>
      <c r="CG10" s="1">
        <f t="shared" si="13"/>
        <v>9.0412371134020609E-3</v>
      </c>
      <c r="CH10" s="1">
        <f t="shared" si="14"/>
        <v>69.11362524291232</v>
      </c>
      <c r="CI10" s="1"/>
      <c r="CJ10" s="1"/>
      <c r="CK10" s="1" t="s">
        <v>11</v>
      </c>
      <c r="CL10" s="1" t="s">
        <v>20</v>
      </c>
      <c r="CM10" s="1">
        <v>14</v>
      </c>
      <c r="CN10" s="1">
        <v>9</v>
      </c>
      <c r="CO10" s="1">
        <v>0.193</v>
      </c>
      <c r="CP10" s="1">
        <f t="shared" si="449"/>
        <v>0.18</v>
      </c>
      <c r="CQ10" s="1">
        <f t="shared" si="450"/>
        <v>6.3608247422680408</v>
      </c>
      <c r="CR10" s="1">
        <f t="shared" si="15"/>
        <v>9.5412371134020613E-3</v>
      </c>
      <c r="CS10" s="1">
        <f t="shared" si="16"/>
        <v>72.93575845189892</v>
      </c>
      <c r="CT10" s="1"/>
      <c r="CU10" s="1"/>
      <c r="CV10" s="1" t="s">
        <v>11</v>
      </c>
      <c r="CW10" s="1" t="s">
        <v>21</v>
      </c>
      <c r="CX10" s="1">
        <v>15</v>
      </c>
      <c r="CY10" s="1">
        <v>9</v>
      </c>
      <c r="CZ10" s="1">
        <v>4.5999999999999999E-2</v>
      </c>
      <c r="DA10" s="1">
        <f t="shared" si="451"/>
        <v>2.5999999999999999E-2</v>
      </c>
      <c r="DB10" s="1">
        <f t="shared" si="452"/>
        <v>1.103448275862069</v>
      </c>
      <c r="DC10" s="1">
        <f t="shared" si="17"/>
        <v>1.6551724137931034E-3</v>
      </c>
      <c r="DD10" s="1">
        <f t="shared" si="18"/>
        <v>12.65257889871426</v>
      </c>
      <c r="DE10" s="1"/>
      <c r="DF10" s="1"/>
      <c r="DG10" s="1" t="s">
        <v>11</v>
      </c>
      <c r="DH10" s="1" t="s">
        <v>22</v>
      </c>
      <c r="DI10" s="1">
        <v>16</v>
      </c>
      <c r="DJ10" s="1">
        <v>9</v>
      </c>
      <c r="DK10" s="1">
        <v>5.5E-2</v>
      </c>
      <c r="DL10" s="1">
        <f t="shared" si="453"/>
        <v>2.8000000000000001E-2</v>
      </c>
      <c r="DM10" s="1">
        <f t="shared" si="454"/>
        <v>1.0648464163822526</v>
      </c>
      <c r="DN10" s="1">
        <f t="shared" si="19"/>
        <v>1.597269624573379E-3</v>
      </c>
      <c r="DO10" s="1">
        <f t="shared" si="20"/>
        <v>12.20995455157494</v>
      </c>
      <c r="DP10" s="1"/>
      <c r="DQ10" s="1"/>
      <c r="DR10" s="1" t="s">
        <v>11</v>
      </c>
      <c r="DS10" s="1" t="s">
        <v>23</v>
      </c>
      <c r="DT10" s="1">
        <v>17</v>
      </c>
      <c r="DU10" s="1">
        <v>9</v>
      </c>
      <c r="DV10" s="1">
        <v>5.8999999999999997E-2</v>
      </c>
      <c r="DW10" s="1">
        <f t="shared" si="455"/>
        <v>3.2000000000000001E-2</v>
      </c>
      <c r="DX10" s="1">
        <f t="shared" si="456"/>
        <v>1.1301369863013699</v>
      </c>
      <c r="DY10" s="1">
        <f t="shared" si="21"/>
        <v>1.6952054794520549E-3</v>
      </c>
      <c r="DZ10" s="1">
        <f t="shared" si="22"/>
        <v>12.958602318139498</v>
      </c>
      <c r="EA10" s="1"/>
      <c r="EB10" s="1"/>
      <c r="EC10" s="1" t="s">
        <v>11</v>
      </c>
      <c r="ED10" s="1" t="s">
        <v>24</v>
      </c>
      <c r="EE10" s="1">
        <v>18</v>
      </c>
      <c r="EF10" s="1">
        <v>9</v>
      </c>
      <c r="EG10" s="1">
        <v>5.6000000000000001E-2</v>
      </c>
      <c r="EH10" s="1">
        <f t="shared" si="457"/>
        <v>3.0000000000000002E-2</v>
      </c>
      <c r="EI10" s="1">
        <f t="shared" si="458"/>
        <v>1.1972789115646261</v>
      </c>
      <c r="EJ10" s="1">
        <f t="shared" si="23"/>
        <v>1.7959183673469392E-3</v>
      </c>
      <c r="EK10" s="1">
        <f t="shared" si="24"/>
        <v>13.728478464931463</v>
      </c>
      <c r="EL10" s="1"/>
      <c r="EM10" s="1"/>
      <c r="EN10" s="1" t="s">
        <v>11</v>
      </c>
      <c r="EO10" s="1" t="s">
        <v>25</v>
      </c>
      <c r="EP10" s="1">
        <v>21</v>
      </c>
      <c r="EQ10" s="1">
        <v>9</v>
      </c>
      <c r="ER10" s="1">
        <v>7.3999999999999996E-2</v>
      </c>
      <c r="ES10" s="1">
        <f t="shared" si="459"/>
        <v>4.2999999999999997E-2</v>
      </c>
      <c r="ET10" s="1">
        <f t="shared" si="460"/>
        <v>1.5616438356164382</v>
      </c>
      <c r="EU10" s="1">
        <f t="shared" si="25"/>
        <v>2.3424657534246575E-3</v>
      </c>
      <c r="EV10" s="1">
        <f t="shared" si="26"/>
        <v>17.906432294156396</v>
      </c>
      <c r="EW10" s="1"/>
      <c r="EX10" s="1"/>
      <c r="EY10" s="1" t="s">
        <v>11</v>
      </c>
      <c r="EZ10" s="1" t="s">
        <v>26</v>
      </c>
      <c r="FA10" s="1">
        <v>22</v>
      </c>
      <c r="FB10" s="1">
        <v>9</v>
      </c>
      <c r="FC10" s="1">
        <v>7.1999999999999995E-2</v>
      </c>
      <c r="FD10" s="1">
        <f t="shared" si="461"/>
        <v>4.0999999999999995E-2</v>
      </c>
      <c r="FE10" s="1">
        <f t="shared" si="462"/>
        <v>1.4266211604095562</v>
      </c>
      <c r="FF10" s="1">
        <f t="shared" si="27"/>
        <v>2.1399317406143345E-3</v>
      </c>
      <c r="FG10" s="1">
        <f t="shared" si="28"/>
        <v>16.358208341533093</v>
      </c>
      <c r="FH10" s="1"/>
      <c r="FI10" s="1"/>
      <c r="FJ10" s="1" t="s">
        <v>11</v>
      </c>
      <c r="FK10" s="1" t="s">
        <v>27</v>
      </c>
      <c r="FL10" s="1">
        <v>23</v>
      </c>
      <c r="FM10" s="1">
        <v>9</v>
      </c>
      <c r="FN10" s="1">
        <v>8.5000000000000006E-2</v>
      </c>
      <c r="FO10" s="1">
        <f t="shared" si="463"/>
        <v>5.5000000000000007E-2</v>
      </c>
      <c r="FP10" s="1">
        <f t="shared" si="464"/>
        <v>2.2755102040816331</v>
      </c>
      <c r="FQ10" s="1">
        <f t="shared" si="29"/>
        <v>3.4132653061224498E-3</v>
      </c>
      <c r="FR10" s="1">
        <f t="shared" si="30"/>
        <v>26.091909355224853</v>
      </c>
      <c r="FS10" s="1"/>
      <c r="FT10" s="1"/>
      <c r="FU10" s="1" t="s">
        <v>11</v>
      </c>
      <c r="FV10" s="1" t="s">
        <v>28</v>
      </c>
      <c r="FW10" s="1">
        <v>24</v>
      </c>
      <c r="FX10" s="1">
        <v>9</v>
      </c>
      <c r="FY10" s="1">
        <v>8.5000000000000006E-2</v>
      </c>
      <c r="FZ10" s="1">
        <f t="shared" si="465"/>
        <v>5.4000000000000006E-2</v>
      </c>
      <c r="GA10" s="1">
        <f t="shared" si="466"/>
        <v>1.8116438356164386</v>
      </c>
      <c r="GB10" s="1">
        <f t="shared" si="31"/>
        <v>2.7174657534246578E-3</v>
      </c>
      <c r="GC10" s="1">
        <f t="shared" si="32"/>
        <v>20.773032200896349</v>
      </c>
      <c r="GD10" s="1"/>
      <c r="GE10" s="1"/>
      <c r="GF10" s="1" t="s">
        <v>11</v>
      </c>
      <c r="GG10" s="1" t="s">
        <v>29</v>
      </c>
      <c r="GH10" s="1">
        <v>25</v>
      </c>
      <c r="GI10" s="1">
        <v>9</v>
      </c>
      <c r="GJ10" s="1">
        <v>8.7999999999999995E-2</v>
      </c>
      <c r="GK10" s="1">
        <f t="shared" si="467"/>
        <v>5.6999999999999995E-2</v>
      </c>
      <c r="GL10" s="1">
        <f t="shared" si="468"/>
        <v>2.0819112627986347</v>
      </c>
      <c r="GM10" s="1">
        <f t="shared" si="33"/>
        <v>3.122866894197952E-3</v>
      </c>
      <c r="GN10" s="1">
        <f t="shared" si="34"/>
        <v>23.872026527117669</v>
      </c>
      <c r="GO10" s="1"/>
      <c r="GP10" s="1"/>
      <c r="GQ10" s="1" t="s">
        <v>11</v>
      </c>
      <c r="GR10" s="1" t="s">
        <v>30</v>
      </c>
      <c r="GS10" s="1">
        <v>28</v>
      </c>
      <c r="GT10" s="1">
        <v>9</v>
      </c>
      <c r="GU10" s="1">
        <v>9.4E-2</v>
      </c>
      <c r="GV10" s="1">
        <f t="shared" si="469"/>
        <v>6.5000000000000002E-2</v>
      </c>
      <c r="GW10" s="1">
        <f t="shared" si="470"/>
        <v>2.2068965517241379</v>
      </c>
      <c r="GX10" s="1">
        <f t="shared" si="35"/>
        <v>3.3103448275862068E-3</v>
      </c>
      <c r="GY10" s="1">
        <f t="shared" si="36"/>
        <v>25.305157797428521</v>
      </c>
      <c r="GZ10" s="1"/>
      <c r="HA10" s="1"/>
      <c r="HB10" s="1" t="s">
        <v>11</v>
      </c>
      <c r="HC10" s="1" t="s">
        <v>31</v>
      </c>
      <c r="HD10" s="1">
        <v>29</v>
      </c>
      <c r="HE10" s="1">
        <v>9</v>
      </c>
      <c r="HF10" s="1">
        <v>4.2999999999999997E-2</v>
      </c>
      <c r="HG10" s="1">
        <f t="shared" si="471"/>
        <v>-9.0000000000000011E-3</v>
      </c>
      <c r="HH10" s="1">
        <f t="shared" si="472"/>
        <v>-3.6912751677852358E-2</v>
      </c>
      <c r="HI10" s="1">
        <f t="shared" si="37"/>
        <v>-5.536912751677854E-5</v>
      </c>
      <c r="HJ10" s="1">
        <f t="shared" si="38"/>
        <v>-0.42325636206898598</v>
      </c>
      <c r="HK10" s="1"/>
      <c r="HL10" s="1"/>
      <c r="HM10" s="1" t="s">
        <v>11</v>
      </c>
      <c r="HN10" s="1" t="s">
        <v>32</v>
      </c>
      <c r="HO10" s="1">
        <v>30</v>
      </c>
      <c r="HP10" s="1">
        <v>9</v>
      </c>
      <c r="HQ10" s="1">
        <v>5.3999999999999999E-2</v>
      </c>
      <c r="HR10" s="1">
        <f t="shared" si="473"/>
        <v>2.0000000000000018E-3</v>
      </c>
      <c r="HS10" s="1">
        <f t="shared" si="474"/>
        <v>0.28619528619528622</v>
      </c>
      <c r="HT10" s="1">
        <f t="shared" si="39"/>
        <v>4.2929292929292935E-4</v>
      </c>
      <c r="HU10" s="1">
        <f t="shared" si="40"/>
        <v>3.2816295228672829</v>
      </c>
      <c r="HV10" s="1"/>
      <c r="HW10" s="1"/>
      <c r="HX10" s="1" t="s">
        <v>11</v>
      </c>
      <c r="HY10" s="1" t="s">
        <v>33</v>
      </c>
      <c r="HZ10" s="1">
        <v>31</v>
      </c>
      <c r="IA10" s="1">
        <v>9</v>
      </c>
      <c r="IB10" s="1">
        <v>5.5E-2</v>
      </c>
      <c r="IC10" s="1">
        <f t="shared" si="475"/>
        <v>0</v>
      </c>
      <c r="ID10" s="1">
        <f t="shared" si="476"/>
        <v>0.20270270270270269</v>
      </c>
      <c r="IE10" s="1">
        <f t="shared" si="41"/>
        <v>3.0405405405405404E-4</v>
      </c>
      <c r="IF10" s="1">
        <f t="shared" si="42"/>
        <v>2.3242701946540132</v>
      </c>
      <c r="IG10" s="1"/>
      <c r="IH10" s="1"/>
      <c r="II10" s="1" t="s">
        <v>11</v>
      </c>
      <c r="IJ10" s="1" t="s">
        <v>34</v>
      </c>
      <c r="IK10" s="1">
        <v>32</v>
      </c>
      <c r="IL10" s="1">
        <v>9</v>
      </c>
      <c r="IM10" s="1">
        <v>6.6000000000000003E-2</v>
      </c>
      <c r="IN10" s="1">
        <f t="shared" si="477"/>
        <v>1.1000000000000003E-2</v>
      </c>
      <c r="IO10" s="1">
        <f t="shared" si="478"/>
        <v>0.52861952861952866</v>
      </c>
      <c r="IP10" s="1">
        <f t="shared" si="43"/>
        <v>7.9292929292929296E-4</v>
      </c>
      <c r="IQ10" s="1">
        <f t="shared" si="44"/>
        <v>6.0613627657666278</v>
      </c>
      <c r="IR10" s="1"/>
      <c r="IS10" s="1"/>
      <c r="IT10" s="1" t="s">
        <v>11</v>
      </c>
      <c r="IU10" s="1" t="s">
        <v>35</v>
      </c>
      <c r="IV10" s="1">
        <v>35</v>
      </c>
      <c r="IW10" s="1">
        <v>9</v>
      </c>
      <c r="IX10" s="1">
        <v>7.4999999999999997E-2</v>
      </c>
      <c r="IY10" s="1">
        <f t="shared" si="479"/>
        <v>1.9999999999999997E-2</v>
      </c>
      <c r="IZ10" s="1">
        <f t="shared" si="480"/>
        <v>0.89932885906040261</v>
      </c>
      <c r="JA10" s="1">
        <f t="shared" si="45"/>
        <v>1.348993288590604E-3</v>
      </c>
      <c r="JB10" s="1">
        <f t="shared" si="46"/>
        <v>10.312064094044382</v>
      </c>
      <c r="JC10" s="1"/>
      <c r="JD10" s="1"/>
      <c r="JE10" s="1" t="s">
        <v>11</v>
      </c>
      <c r="JF10" s="3" t="s">
        <v>36</v>
      </c>
      <c r="JG10" s="3">
        <v>36</v>
      </c>
      <c r="JH10" s="1">
        <v>9</v>
      </c>
      <c r="JI10" s="1">
        <v>7.9000000000000001E-2</v>
      </c>
      <c r="JJ10" s="1">
        <f t="shared" si="481"/>
        <v>2.1999999999999999E-2</v>
      </c>
      <c r="JK10" s="1">
        <f t="shared" si="482"/>
        <v>1.020066889632107</v>
      </c>
      <c r="JL10" s="1">
        <f t="shared" si="47"/>
        <v>1.5301003344481605E-3</v>
      </c>
      <c r="JM10" s="1">
        <f t="shared" si="48"/>
        <v>11.696494602751633</v>
      </c>
      <c r="JN10" s="1"/>
      <c r="JO10" s="1"/>
      <c r="JP10" s="1" t="s">
        <v>11</v>
      </c>
      <c r="JQ10" s="1" t="s">
        <v>37</v>
      </c>
      <c r="JR10" s="1">
        <v>37</v>
      </c>
      <c r="JS10" s="1">
        <v>9</v>
      </c>
      <c r="JT10" s="1">
        <v>8.5000000000000006E-2</v>
      </c>
      <c r="JU10" s="1">
        <f t="shared" si="483"/>
        <v>2.7000000000000003E-2</v>
      </c>
      <c r="JV10" s="1">
        <f t="shared" si="484"/>
        <v>1.153846153846154</v>
      </c>
      <c r="JW10" s="1">
        <f t="shared" si="49"/>
        <v>1.730769230769231E-3</v>
      </c>
      <c r="JX10" s="1">
        <f t="shared" si="50"/>
        <v>13.230461108030539</v>
      </c>
      <c r="JY10" s="1"/>
      <c r="JZ10" s="1"/>
      <c r="KA10" s="1" t="s">
        <v>11</v>
      </c>
      <c r="KB10" s="1" t="s">
        <v>38</v>
      </c>
      <c r="KC10" s="1">
        <v>38</v>
      </c>
      <c r="KD10" s="1">
        <v>9</v>
      </c>
      <c r="KE10" s="1">
        <v>0.10199999999999999</v>
      </c>
      <c r="KF10" s="1">
        <f t="shared" si="485"/>
        <v>4.0999999999999995E-2</v>
      </c>
      <c r="KG10" s="1">
        <f t="shared" si="486"/>
        <v>1.5050167224080266</v>
      </c>
      <c r="KH10" s="1">
        <f t="shared" si="51"/>
        <v>2.2575250836120398E-3</v>
      </c>
      <c r="KI10" s="1">
        <f t="shared" si="52"/>
        <v>17.257123184387655</v>
      </c>
      <c r="KJ10" s="1"/>
      <c r="KK10" s="1"/>
      <c r="KL10" s="1" t="s">
        <v>11</v>
      </c>
      <c r="KM10" s="1" t="s">
        <v>39</v>
      </c>
      <c r="KN10" s="1">
        <v>39</v>
      </c>
      <c r="KO10" s="1">
        <v>9</v>
      </c>
      <c r="KP10" s="1">
        <v>9.6000000000000002E-2</v>
      </c>
      <c r="KQ10" s="1">
        <f t="shared" si="487"/>
        <v>3.3000000000000002E-2</v>
      </c>
      <c r="KR10" s="1">
        <f t="shared" si="488"/>
        <v>1.2751677852348993</v>
      </c>
      <c r="KS10" s="1">
        <f t="shared" si="53"/>
        <v>1.912751677852349E-3</v>
      </c>
      <c r="KT10" s="1">
        <f t="shared" si="54"/>
        <v>14.621583416928601</v>
      </c>
      <c r="KU10" s="1"/>
      <c r="KV10" s="1"/>
      <c r="KW10" s="1" t="s">
        <v>11</v>
      </c>
      <c r="KX10" s="1" t="s">
        <v>40</v>
      </c>
      <c r="KY10" s="1">
        <v>42</v>
      </c>
      <c r="KZ10" s="1">
        <v>9</v>
      </c>
      <c r="LA10" s="1">
        <v>0.124</v>
      </c>
      <c r="LB10" s="1">
        <f t="shared" si="489"/>
        <v>5.8999999999999997E-2</v>
      </c>
      <c r="LC10" s="1">
        <f t="shared" si="490"/>
        <v>2.3120805369127519</v>
      </c>
      <c r="LD10" s="1">
        <f t="shared" si="55"/>
        <v>3.468120805369128E-3</v>
      </c>
      <c r="LE10" s="1">
        <f t="shared" si="56"/>
        <v>26.51123940595739</v>
      </c>
      <c r="LF10" s="1"/>
      <c r="LG10" s="1"/>
      <c r="LH10" s="1" t="s">
        <v>11</v>
      </c>
      <c r="LI10" s="1" t="s">
        <v>41</v>
      </c>
      <c r="LJ10" s="1">
        <v>43</v>
      </c>
      <c r="LK10" s="1">
        <v>9</v>
      </c>
      <c r="LL10" s="1">
        <v>3.5000000000000003E-2</v>
      </c>
      <c r="LM10" s="1">
        <f t="shared" si="491"/>
        <v>-1.9999999999999948E-3</v>
      </c>
      <c r="LN10" s="1">
        <f t="shared" si="492"/>
        <v>-0.69256756756756732</v>
      </c>
      <c r="LO10" s="1">
        <f t="shared" si="57"/>
        <v>-1.0388513513513509E-3</v>
      </c>
      <c r="LP10" s="1">
        <f t="shared" si="58"/>
        <v>-7.9412564984012084</v>
      </c>
      <c r="LQ10" s="1"/>
      <c r="LR10" s="1"/>
      <c r="LS10" s="1" t="s">
        <v>11</v>
      </c>
      <c r="LT10" s="1" t="s">
        <v>42</v>
      </c>
      <c r="LU10" s="1">
        <v>44</v>
      </c>
      <c r="LV10" s="1">
        <v>9</v>
      </c>
      <c r="LW10" s="1">
        <v>4.8000000000000001E-2</v>
      </c>
      <c r="LX10" s="1">
        <f t="shared" si="493"/>
        <v>5.0000000000000044E-3</v>
      </c>
      <c r="LY10" s="1">
        <f t="shared" si="494"/>
        <v>-1.395017793594306</v>
      </c>
      <c r="LZ10" s="1">
        <f t="shared" si="59"/>
        <v>-2.0925266903914592E-3</v>
      </c>
      <c r="MA10" s="1">
        <f t="shared" si="60"/>
        <v>-15.995831508072033</v>
      </c>
      <c r="MB10" s="1"/>
      <c r="MC10" s="1"/>
      <c r="MD10" s="1" t="s">
        <v>11</v>
      </c>
      <c r="ME10" s="1" t="s">
        <v>43</v>
      </c>
      <c r="MF10" s="1">
        <v>46</v>
      </c>
      <c r="MG10" s="1">
        <v>9</v>
      </c>
      <c r="MH10" s="1">
        <v>4.9000000000000002E-2</v>
      </c>
      <c r="MI10" s="1">
        <f t="shared" si="495"/>
        <v>-2.9999999999999957E-3</v>
      </c>
      <c r="MJ10" s="1">
        <f t="shared" si="496"/>
        <v>-0.8440677966101694</v>
      </c>
      <c r="MK10" s="1">
        <f t="shared" si="61"/>
        <v>-1.2661016949152542E-3</v>
      </c>
      <c r="ML10" s="1">
        <f t="shared" si="62"/>
        <v>-9.678418668179626</v>
      </c>
      <c r="MM10" s="1"/>
      <c r="MN10" s="1"/>
      <c r="MO10" s="1" t="s">
        <v>11</v>
      </c>
      <c r="MP10" s="1" t="s">
        <v>44</v>
      </c>
      <c r="MQ10" s="1">
        <v>52</v>
      </c>
      <c r="MR10" s="1">
        <v>9</v>
      </c>
      <c r="MS10" s="1">
        <v>5.8000000000000003E-2</v>
      </c>
      <c r="MT10" s="1">
        <f t="shared" si="497"/>
        <v>-4.9999999999999975E-3</v>
      </c>
      <c r="MU10" s="1">
        <f t="shared" si="498"/>
        <v>-0.70707070707070696</v>
      </c>
      <c r="MV10" s="1">
        <f t="shared" si="63"/>
        <v>-1.0606060606060605E-3</v>
      </c>
      <c r="MW10" s="1">
        <f t="shared" si="64"/>
        <v>-8.1075552917897564</v>
      </c>
      <c r="MX10" s="1"/>
      <c r="MY10" s="1"/>
      <c r="MZ10" s="1" t="s">
        <v>11</v>
      </c>
      <c r="NA10" s="1" t="s">
        <v>45</v>
      </c>
      <c r="NB10" s="1">
        <v>53</v>
      </c>
      <c r="NC10" s="1">
        <v>9</v>
      </c>
      <c r="ND10" s="1">
        <v>5.5E-2</v>
      </c>
      <c r="NE10" s="1">
        <f t="shared" si="499"/>
        <v>-3.7999999999999999E-2</v>
      </c>
      <c r="NF10" s="1">
        <f t="shared" si="500"/>
        <v>-1.9763513513513511</v>
      </c>
      <c r="NG10" s="1">
        <f t="shared" si="65"/>
        <v>-2.9645270270270267E-3</v>
      </c>
      <c r="NH10" s="1">
        <f t="shared" si="66"/>
        <v>-22.661634397876625</v>
      </c>
      <c r="NI10" s="1"/>
      <c r="NJ10" s="1"/>
      <c r="NK10" s="1" t="s">
        <v>11</v>
      </c>
      <c r="NL10" s="1" t="s">
        <v>46</v>
      </c>
      <c r="NM10" s="1">
        <v>56</v>
      </c>
      <c r="NN10" s="1">
        <v>9</v>
      </c>
      <c r="NO10" s="1">
        <v>7.3999999999999996E-2</v>
      </c>
      <c r="NP10" s="1">
        <f t="shared" si="501"/>
        <v>-1.8000000000000002E-2</v>
      </c>
      <c r="NQ10" s="1">
        <f t="shared" si="502"/>
        <v>-1.2508474576271187</v>
      </c>
      <c r="NR10" s="1">
        <f t="shared" si="67"/>
        <v>-1.8762711864406781E-3</v>
      </c>
      <c r="NS10" s="1">
        <f t="shared" si="68"/>
        <v>-14.342716821519206</v>
      </c>
      <c r="NT10" s="1"/>
      <c r="NU10" s="1"/>
      <c r="NV10" s="1" t="s">
        <v>11</v>
      </c>
      <c r="NW10" s="1" t="s">
        <v>47</v>
      </c>
      <c r="NX10" s="1">
        <v>57</v>
      </c>
      <c r="NY10" s="1">
        <v>9</v>
      </c>
      <c r="NZ10" s="1">
        <v>-8.0000000000000002E-3</v>
      </c>
      <c r="OA10" s="1">
        <f t="shared" si="503"/>
        <v>4.0000000000000001E-3</v>
      </c>
      <c r="OB10" s="1">
        <f t="shared" si="504"/>
        <v>0.85852090032154349</v>
      </c>
      <c r="OC10" s="1">
        <f t="shared" si="69"/>
        <v>1.2877813504823153E-3</v>
      </c>
      <c r="OD10" s="1">
        <f t="shared" si="70"/>
        <v>9.8441437311841362</v>
      </c>
      <c r="OE10" s="1"/>
      <c r="OF10" s="1"/>
      <c r="OG10" s="1" t="s">
        <v>11</v>
      </c>
      <c r="OH10" s="1" t="s">
        <v>48</v>
      </c>
      <c r="OI10" s="1">
        <v>58</v>
      </c>
      <c r="OJ10" s="1">
        <v>9</v>
      </c>
      <c r="OK10" s="1">
        <v>-7.0000000000000001E-3</v>
      </c>
      <c r="OL10" s="1">
        <f t="shared" si="505"/>
        <v>5.0000000000000001E-3</v>
      </c>
      <c r="OM10" s="1">
        <f t="shared" si="506"/>
        <v>0.88709677419354838</v>
      </c>
      <c r="ON10" s="1">
        <f t="shared" si="71"/>
        <v>1.3306451612903226E-3</v>
      </c>
      <c r="OO10" s="1">
        <f t="shared" si="72"/>
        <v>10.171806120690144</v>
      </c>
      <c r="OP10" s="1"/>
      <c r="OQ10" s="1"/>
      <c r="OR10" s="1" t="s">
        <v>11</v>
      </c>
      <c r="OS10" s="1" t="s">
        <v>49</v>
      </c>
      <c r="OT10" s="1">
        <v>59</v>
      </c>
      <c r="OU10" s="1">
        <v>9</v>
      </c>
      <c r="OV10" s="1">
        <v>-5.0000000000000001E-3</v>
      </c>
      <c r="OW10" s="1">
        <f t="shared" si="507"/>
        <v>7.0000000000000001E-3</v>
      </c>
      <c r="OX10" s="1">
        <f t="shared" si="508"/>
        <v>1.0225806451612902</v>
      </c>
      <c r="OY10" s="1">
        <f t="shared" si="73"/>
        <v>1.5338709677419353E-3</v>
      </c>
      <c r="OZ10" s="1">
        <f t="shared" si="74"/>
        <v>11.725318328213728</v>
      </c>
      <c r="PA10" s="1"/>
      <c r="PB10" s="1"/>
      <c r="PC10" s="1" t="s">
        <v>11</v>
      </c>
      <c r="PD10" s="1" t="s">
        <v>50</v>
      </c>
      <c r="PE10" s="1">
        <v>60</v>
      </c>
      <c r="PF10" s="1">
        <v>9</v>
      </c>
      <c r="PG10" s="1">
        <v>-8.0000000000000002E-3</v>
      </c>
      <c r="PH10" s="1">
        <f t="shared" si="509"/>
        <v>4.0000000000000001E-3</v>
      </c>
      <c r="PI10" s="1">
        <f t="shared" si="510"/>
        <v>0.97096774193548396</v>
      </c>
      <c r="PJ10" s="1">
        <f t="shared" si="75"/>
        <v>1.4564516129032259E-3</v>
      </c>
      <c r="PK10" s="1">
        <f t="shared" si="76"/>
        <v>11.133504153919031</v>
      </c>
      <c r="PL10" s="1"/>
      <c r="PM10" s="1"/>
      <c r="PN10" s="1" t="s">
        <v>11</v>
      </c>
      <c r="PO10" s="1" t="s">
        <v>51</v>
      </c>
      <c r="PP10" s="1">
        <v>63</v>
      </c>
      <c r="PQ10" s="1">
        <v>9</v>
      </c>
      <c r="PR10" s="1">
        <v>-5.0000000000000001E-3</v>
      </c>
      <c r="PS10" s="1">
        <f t="shared" si="511"/>
        <v>9.0000000000000011E-3</v>
      </c>
      <c r="PT10" s="1">
        <f t="shared" si="512"/>
        <v>1.1423948220064724</v>
      </c>
      <c r="PU10" s="1">
        <f t="shared" si="77"/>
        <v>1.7135922330097086E-3</v>
      </c>
      <c r="PV10" s="1">
        <f t="shared" si="78"/>
        <v>13.09915556089582</v>
      </c>
      <c r="PW10" s="1"/>
      <c r="PX10" s="1"/>
      <c r="PY10" s="1" t="s">
        <v>11</v>
      </c>
      <c r="PZ10" s="1" t="s">
        <v>52</v>
      </c>
      <c r="QA10" s="1">
        <v>64</v>
      </c>
      <c r="QB10" s="1">
        <v>9</v>
      </c>
      <c r="QC10" s="1">
        <v>2E-3</v>
      </c>
      <c r="QD10" s="1">
        <f t="shared" si="513"/>
        <v>3.0000000000000001E-3</v>
      </c>
      <c r="QE10" s="1">
        <f t="shared" si="514"/>
        <v>0.9258064516129032</v>
      </c>
      <c r="QF10" s="1">
        <f t="shared" si="79"/>
        <v>1.3887096774193549E-3</v>
      </c>
      <c r="QG10" s="1">
        <f t="shared" si="80"/>
        <v>10.615666751411169</v>
      </c>
      <c r="QH10" s="1"/>
      <c r="QI10" s="1"/>
      <c r="QJ10" s="1" t="s">
        <v>11</v>
      </c>
      <c r="QK10" s="1" t="s">
        <v>53</v>
      </c>
      <c r="QL10" s="1">
        <v>65</v>
      </c>
      <c r="QM10" s="1">
        <v>9</v>
      </c>
      <c r="QN10" s="1">
        <v>7.0000000000000001E-3</v>
      </c>
      <c r="QO10" s="1">
        <f t="shared" si="515"/>
        <v>9.0000000000000011E-3</v>
      </c>
      <c r="QP10" s="1">
        <f t="shared" si="516"/>
        <v>1.1100323624595467</v>
      </c>
      <c r="QQ10" s="1">
        <f t="shared" si="81"/>
        <v>1.66504854368932E-3</v>
      </c>
      <c r="QR10" s="1">
        <f t="shared" si="82"/>
        <v>12.728074666819451</v>
      </c>
      <c r="QS10" s="1"/>
      <c r="QT10" s="1"/>
      <c r="QU10" s="1" t="s">
        <v>11</v>
      </c>
      <c r="QV10" s="1" t="s">
        <v>54</v>
      </c>
      <c r="QW10" s="1">
        <v>66</v>
      </c>
      <c r="QX10" s="1">
        <v>9</v>
      </c>
      <c r="QY10" s="1">
        <v>3.0000000000000001E-3</v>
      </c>
      <c r="QZ10" s="1">
        <f t="shared" si="517"/>
        <v>2E-3</v>
      </c>
      <c r="RA10" s="1">
        <f t="shared" si="518"/>
        <v>0.96474358974358987</v>
      </c>
      <c r="RB10" s="1">
        <f t="shared" si="83"/>
        <v>1.4471153846153848E-3</v>
      </c>
      <c r="RC10" s="1">
        <f t="shared" si="84"/>
        <v>11.062135537547755</v>
      </c>
      <c r="RD10" s="1"/>
      <c r="RE10" s="1"/>
      <c r="RF10" s="1" t="s">
        <v>11</v>
      </c>
      <c r="RG10" s="1" t="s">
        <v>55</v>
      </c>
      <c r="RH10" s="1">
        <v>67</v>
      </c>
      <c r="RI10" s="1">
        <v>9</v>
      </c>
      <c r="RJ10" s="1">
        <v>7.0000000000000001E-3</v>
      </c>
      <c r="RK10" s="1">
        <f t="shared" si="519"/>
        <v>8.0000000000000002E-3</v>
      </c>
      <c r="RL10" s="1">
        <f t="shared" si="520"/>
        <v>1.141025641025641</v>
      </c>
      <c r="RM10" s="1">
        <f t="shared" si="85"/>
        <v>1.7115384615384614E-3</v>
      </c>
      <c r="RN10" s="1">
        <f t="shared" si="86"/>
        <v>13.083455984607975</v>
      </c>
      <c r="RO10" s="1"/>
      <c r="RP10" s="1"/>
      <c r="RQ10" s="1" t="s">
        <v>11</v>
      </c>
      <c r="RR10" s="1" t="s">
        <v>56</v>
      </c>
      <c r="RS10" s="1">
        <v>70</v>
      </c>
      <c r="RT10" s="1">
        <v>9</v>
      </c>
      <c r="RU10" s="1">
        <v>8.9999999999999993E-3</v>
      </c>
      <c r="RV10" s="1">
        <f t="shared" si="521"/>
        <v>2.9999999999999992E-3</v>
      </c>
      <c r="RW10" s="1">
        <f t="shared" si="522"/>
        <v>0.95192307692307698</v>
      </c>
      <c r="RX10" s="1">
        <f t="shared" si="87"/>
        <v>1.4278846153846156E-3</v>
      </c>
      <c r="RY10" s="1">
        <f t="shared" si="88"/>
        <v>10.915130414125194</v>
      </c>
      <c r="RZ10" s="1"/>
      <c r="SA10" s="1"/>
      <c r="SB10" s="2" t="s">
        <v>11</v>
      </c>
      <c r="SC10" s="1" t="s">
        <v>57</v>
      </c>
      <c r="SD10" s="1">
        <v>71</v>
      </c>
      <c r="SE10" s="2">
        <v>9</v>
      </c>
      <c r="SF10" s="1">
        <v>1.2E-2</v>
      </c>
      <c r="SG10" s="1">
        <f t="shared" si="523"/>
        <v>8.0000000000000002E-3</v>
      </c>
      <c r="SH10" s="1">
        <f t="shared" si="524"/>
        <v>1.0273972602739725</v>
      </c>
      <c r="SI10" s="1">
        <f t="shared" si="89"/>
        <v>1.5410958904109589E-3</v>
      </c>
      <c r="SJ10" s="1">
        <f t="shared" si="90"/>
        <v>11.780547561944998</v>
      </c>
      <c r="SK10" s="1"/>
      <c r="SL10" s="1"/>
      <c r="SM10" s="2" t="s">
        <v>11</v>
      </c>
      <c r="SN10" s="1" t="s">
        <v>58</v>
      </c>
      <c r="SO10" s="1">
        <v>72</v>
      </c>
      <c r="SP10" s="2">
        <v>9</v>
      </c>
      <c r="SQ10" s="1">
        <v>0.01</v>
      </c>
      <c r="SR10" s="1">
        <f t="shared" si="525"/>
        <v>4.0000000000000001E-3</v>
      </c>
      <c r="SS10" s="1">
        <f t="shared" si="526"/>
        <v>0.81443298969072153</v>
      </c>
      <c r="ST10" s="1">
        <f t="shared" si="91"/>
        <v>1.2216494845360823E-3</v>
      </c>
      <c r="SU10" s="1">
        <f t="shared" si="92"/>
        <v>9.3386141291734432</v>
      </c>
      <c r="SV10" s="1"/>
      <c r="SW10" s="1"/>
      <c r="SX10" s="2" t="s">
        <v>11</v>
      </c>
      <c r="SY10" s="1" t="s">
        <v>59</v>
      </c>
      <c r="SZ10" s="1">
        <v>73</v>
      </c>
      <c r="TA10" s="2">
        <v>9</v>
      </c>
      <c r="TB10" s="1">
        <v>1.0999999999999999E-2</v>
      </c>
      <c r="TC10" s="1">
        <f t="shared" si="527"/>
        <v>4.9999999999999992E-3</v>
      </c>
      <c r="TD10" s="1">
        <f t="shared" si="528"/>
        <v>0.78620689655172415</v>
      </c>
      <c r="TE10" s="1">
        <f t="shared" si="93"/>
        <v>1.1793103448275862E-3</v>
      </c>
      <c r="TF10" s="1">
        <f t="shared" si="94"/>
        <v>9.0149624653339107</v>
      </c>
      <c r="TG10" s="1"/>
      <c r="TH10" s="1"/>
      <c r="TI10" s="2" t="s">
        <v>11</v>
      </c>
      <c r="TJ10" s="1" t="s">
        <v>60</v>
      </c>
      <c r="TK10" s="1">
        <v>74</v>
      </c>
      <c r="TL10" s="2">
        <v>9</v>
      </c>
      <c r="TM10" s="1">
        <v>1.4999999999999999E-2</v>
      </c>
      <c r="TN10" s="1">
        <f t="shared" si="529"/>
        <v>8.9999999999999993E-3</v>
      </c>
      <c r="TO10" s="1">
        <f t="shared" si="530"/>
        <v>0.92783505154639156</v>
      </c>
      <c r="TP10" s="1">
        <f t="shared" si="95"/>
        <v>1.3917525773195873E-3</v>
      </c>
      <c r="TQ10" s="1">
        <f t="shared" si="96"/>
        <v>10.638927488931769</v>
      </c>
      <c r="TR10" s="1"/>
      <c r="TS10" s="1"/>
      <c r="TT10" s="2" t="s">
        <v>11</v>
      </c>
      <c r="TU10" s="1" t="s">
        <v>61</v>
      </c>
      <c r="TV10" s="1">
        <v>77</v>
      </c>
      <c r="TW10" s="2">
        <v>9</v>
      </c>
      <c r="TX10" s="1">
        <v>1.4999999999999999E-2</v>
      </c>
      <c r="TY10" s="1">
        <f t="shared" si="531"/>
        <v>6.0000000000000001E-3</v>
      </c>
      <c r="TZ10" s="1">
        <f t="shared" si="532"/>
        <v>0.79725085910652915</v>
      </c>
      <c r="UA10" s="1">
        <f t="shared" si="97"/>
        <v>1.1958762886597938E-3</v>
      </c>
      <c r="UB10" s="1">
        <f t="shared" si="98"/>
        <v>9.1415969534524848</v>
      </c>
      <c r="UC10" s="1"/>
      <c r="UD10" s="1"/>
      <c r="UE10" s="2" t="s">
        <v>11</v>
      </c>
      <c r="UF10" s="1" t="s">
        <v>62</v>
      </c>
      <c r="UG10" s="1">
        <v>78</v>
      </c>
      <c r="UH10" s="2">
        <v>9</v>
      </c>
      <c r="UI10" s="1">
        <v>1.9E-2</v>
      </c>
      <c r="UJ10" s="1">
        <f t="shared" si="99"/>
        <v>1.0999999999999999E-2</v>
      </c>
      <c r="UK10" s="1">
        <f t="shared" si="533"/>
        <v>0.54325259515570934</v>
      </c>
      <c r="UL10" s="1">
        <f t="shared" si="100"/>
        <v>8.1487889273356405E-4</v>
      </c>
      <c r="UM10" s="1">
        <f t="shared" si="101"/>
        <v>6.2291513544383683</v>
      </c>
      <c r="UN10" s="1"/>
      <c r="UO10" s="1"/>
      <c r="UP10" s="2" t="s">
        <v>11</v>
      </c>
      <c r="UQ10" s="1" t="s">
        <v>63</v>
      </c>
      <c r="UR10" s="1">
        <v>79</v>
      </c>
      <c r="US10" s="2">
        <v>9</v>
      </c>
      <c r="UT10" s="1">
        <v>1.9E-2</v>
      </c>
      <c r="UU10" s="1">
        <f t="shared" si="534"/>
        <v>0.01</v>
      </c>
      <c r="UV10" s="1">
        <f t="shared" si="535"/>
        <v>0.91724137931034477</v>
      </c>
      <c r="UW10" s="1">
        <f t="shared" si="102"/>
        <v>1.3758620689655172E-3</v>
      </c>
      <c r="UX10" s="1">
        <f t="shared" si="103"/>
        <v>10.517456209556228</v>
      </c>
      <c r="UY10" s="1"/>
      <c r="UZ10" s="1"/>
      <c r="VA10" s="2" t="s">
        <v>11</v>
      </c>
      <c r="VB10" s="1" t="s">
        <v>64</v>
      </c>
      <c r="VC10" s="1">
        <v>80</v>
      </c>
      <c r="VD10" s="2">
        <v>9</v>
      </c>
      <c r="VE10" s="1">
        <v>1.9E-2</v>
      </c>
      <c r="VF10" s="1">
        <f t="shared" si="104"/>
        <v>8.9999999999999993E-3</v>
      </c>
      <c r="VG10" s="1">
        <f t="shared" si="536"/>
        <v>0.85517241379310349</v>
      </c>
      <c r="VH10" s="1">
        <f t="shared" si="105"/>
        <v>1.2827586206896552E-3</v>
      </c>
      <c r="VI10" s="1">
        <f t="shared" si="106"/>
        <v>9.8057486465035524</v>
      </c>
      <c r="VJ10" s="1"/>
      <c r="VK10" s="1"/>
      <c r="VL10" s="2" t="s">
        <v>11</v>
      </c>
      <c r="VM10" s="1" t="s">
        <v>65</v>
      </c>
      <c r="VN10" s="1">
        <v>84</v>
      </c>
      <c r="VO10" s="2">
        <v>9</v>
      </c>
      <c r="VP10" s="1">
        <v>2.5999999999999999E-2</v>
      </c>
      <c r="VQ10" s="1">
        <f t="shared" si="537"/>
        <v>1.3999999999999999E-2</v>
      </c>
      <c r="VR10" s="1">
        <f t="shared" si="538"/>
        <v>1.0515463917525771</v>
      </c>
      <c r="VS10" s="1">
        <f t="shared" si="107"/>
        <v>1.5773195876288657E-3</v>
      </c>
      <c r="VT10" s="1">
        <f t="shared" si="108"/>
        <v>12.057451154122672</v>
      </c>
      <c r="VU10" s="1"/>
      <c r="VV10" s="1"/>
      <c r="VW10" s="2" t="s">
        <v>11</v>
      </c>
      <c r="VX10" s="1" t="s">
        <v>66</v>
      </c>
      <c r="VY10" s="1">
        <v>85</v>
      </c>
      <c r="VZ10" s="2">
        <v>9</v>
      </c>
      <c r="WA10" s="1">
        <v>8.9999999999999993E-3</v>
      </c>
      <c r="WB10" s="1">
        <f t="shared" si="539"/>
        <v>3.9999999999999992E-3</v>
      </c>
      <c r="WC10" s="1">
        <f t="shared" si="540"/>
        <v>0.37282229965156793</v>
      </c>
      <c r="WD10" s="1">
        <f t="shared" si="109"/>
        <v>5.5923344947735195E-4</v>
      </c>
      <c r="WE10" s="1">
        <f t="shared" si="110"/>
        <v>4.2749294776470332</v>
      </c>
      <c r="WF10" s="1"/>
      <c r="WG10" s="1"/>
      <c r="WH10" s="2" t="s">
        <v>11</v>
      </c>
      <c r="WI10" s="1" t="s">
        <v>67</v>
      </c>
      <c r="WJ10" s="1">
        <v>86</v>
      </c>
      <c r="WK10" s="2">
        <v>9</v>
      </c>
      <c r="WL10" s="1">
        <v>1.4999999999999999E-2</v>
      </c>
      <c r="WM10" s="1">
        <f t="shared" si="541"/>
        <v>6.9999999999999993E-3</v>
      </c>
      <c r="WN10" s="1">
        <f t="shared" si="542"/>
        <v>0.39930555555555558</v>
      </c>
      <c r="WO10" s="1">
        <f t="shared" si="111"/>
        <v>5.989583333333334E-4</v>
      </c>
      <c r="WP10" s="1">
        <f t="shared" si="112"/>
        <v>4.5785970732651977</v>
      </c>
      <c r="WQ10" s="1"/>
      <c r="WR10" s="1"/>
      <c r="WS10" s="2" t="s">
        <v>11</v>
      </c>
      <c r="WT10" s="1" t="s">
        <v>68</v>
      </c>
      <c r="WU10" s="1">
        <v>87</v>
      </c>
      <c r="WV10" s="2">
        <v>9</v>
      </c>
      <c r="WW10" s="1">
        <v>1.4999999999999999E-2</v>
      </c>
      <c r="WX10" s="1">
        <f t="shared" si="543"/>
        <v>8.0000000000000002E-3</v>
      </c>
      <c r="WY10" s="1">
        <f t="shared" si="544"/>
        <v>0.41811846689895471</v>
      </c>
      <c r="WZ10" s="1">
        <f t="shared" si="113"/>
        <v>6.2717770034843206E-4</v>
      </c>
      <c r="XA10" s="1">
        <f t="shared" si="114"/>
        <v>4.7943134328751773</v>
      </c>
      <c r="XB10" s="1"/>
      <c r="XC10" s="1"/>
      <c r="XD10" s="2" t="s">
        <v>11</v>
      </c>
      <c r="XE10" s="1" t="s">
        <v>69</v>
      </c>
      <c r="XF10" s="1">
        <v>88</v>
      </c>
      <c r="XG10" s="2">
        <v>9</v>
      </c>
      <c r="XH10" s="1">
        <v>1.9E-2</v>
      </c>
      <c r="XI10" s="1">
        <f t="shared" si="545"/>
        <v>0.01</v>
      </c>
      <c r="XJ10" s="1">
        <f t="shared" si="546"/>
        <v>0.46527777777777779</v>
      </c>
      <c r="XK10" s="1">
        <f t="shared" si="115"/>
        <v>6.9791666666666667E-4</v>
      </c>
      <c r="XL10" s="1">
        <f t="shared" si="116"/>
        <v>5.335060937543795</v>
      </c>
      <c r="XM10" s="1"/>
      <c r="XN10" s="1"/>
      <c r="XO10" s="2" t="s">
        <v>11</v>
      </c>
      <c r="XP10" s="1" t="s">
        <v>70</v>
      </c>
      <c r="XQ10" s="1">
        <v>91</v>
      </c>
      <c r="XR10" s="2">
        <v>9</v>
      </c>
      <c r="XS10" s="1">
        <v>2.3E-2</v>
      </c>
      <c r="XT10" s="1">
        <f t="shared" si="547"/>
        <v>1.2E-2</v>
      </c>
      <c r="XU10" s="1">
        <f t="shared" si="548"/>
        <v>0.53633217993079585</v>
      </c>
      <c r="XV10" s="1">
        <f t="shared" si="117"/>
        <v>8.0449826989619378E-4</v>
      </c>
      <c r="XW10" s="1">
        <f t="shared" si="118"/>
        <v>6.1497991078850127</v>
      </c>
      <c r="XX10" s="1"/>
      <c r="XY10" s="1"/>
      <c r="XZ10" s="2" t="s">
        <v>11</v>
      </c>
      <c r="YA10" s="1" t="s">
        <v>71</v>
      </c>
      <c r="YB10" s="1">
        <v>92</v>
      </c>
      <c r="YC10" s="2">
        <v>9</v>
      </c>
      <c r="YD10" s="1">
        <v>2.9000000000000001E-2</v>
      </c>
      <c r="YE10" s="1">
        <f t="shared" si="549"/>
        <v>1.8000000000000002E-2</v>
      </c>
      <c r="YF10" s="1">
        <f t="shared" si="550"/>
        <v>0.87285223367697595</v>
      </c>
      <c r="YG10" s="1">
        <f t="shared" si="119"/>
        <v>1.309278350515464E-3</v>
      </c>
      <c r="YH10" s="1">
        <f t="shared" si="120"/>
        <v>10.008472526624704</v>
      </c>
      <c r="YI10" s="1"/>
      <c r="YJ10" s="1"/>
      <c r="YK10" s="2" t="s">
        <v>11</v>
      </c>
      <c r="YL10" s="1" t="s">
        <v>72</v>
      </c>
      <c r="YM10" s="1">
        <v>93</v>
      </c>
      <c r="YN10" s="2">
        <v>9</v>
      </c>
      <c r="YO10" s="1">
        <v>2.5000000000000001E-2</v>
      </c>
      <c r="YP10" s="1">
        <f t="shared" si="551"/>
        <v>1.4000000000000002E-2</v>
      </c>
      <c r="YQ10" s="1">
        <f t="shared" si="552"/>
        <v>0.70989761092150183</v>
      </c>
      <c r="YR10" s="1">
        <f t="shared" si="121"/>
        <v>1.0648464163822528E-3</v>
      </c>
      <c r="YS10" s="1">
        <f t="shared" si="122"/>
        <v>8.1399697010499619</v>
      </c>
      <c r="YT10" s="1"/>
      <c r="YU10" s="1"/>
      <c r="YV10" s="2" t="s">
        <v>11</v>
      </c>
      <c r="YW10" s="1" t="s">
        <v>73</v>
      </c>
      <c r="YX10" s="1">
        <v>94</v>
      </c>
      <c r="YY10" s="2">
        <v>9</v>
      </c>
      <c r="YZ10" s="1">
        <v>0.03</v>
      </c>
      <c r="ZA10" s="1">
        <f t="shared" si="553"/>
        <v>1.7000000000000001E-2</v>
      </c>
      <c r="ZB10" s="1">
        <f t="shared" si="554"/>
        <v>0.77551020408163274</v>
      </c>
      <c r="ZC10" s="1">
        <f t="shared" si="123"/>
        <v>1.1632653061224491E-3</v>
      </c>
      <c r="ZD10" s="1">
        <f t="shared" si="124"/>
        <v>8.8923099147851516</v>
      </c>
      <c r="ZE10" s="1"/>
      <c r="ZF10" s="1"/>
      <c r="ZG10" s="2" t="s">
        <v>11</v>
      </c>
      <c r="ZH10" s="1" t="s">
        <v>74</v>
      </c>
      <c r="ZI10" s="1">
        <v>95</v>
      </c>
      <c r="ZJ10" s="2">
        <v>9</v>
      </c>
      <c r="ZK10" s="1">
        <v>2.9000000000000001E-2</v>
      </c>
      <c r="ZL10" s="1">
        <f t="shared" si="555"/>
        <v>1.6E-2</v>
      </c>
      <c r="ZM10" s="1">
        <f t="shared" si="556"/>
        <v>0.76190476190476197</v>
      </c>
      <c r="ZN10" s="1">
        <f t="shared" si="125"/>
        <v>1.1428571428571429E-3</v>
      </c>
      <c r="ZO10" s="1">
        <f t="shared" si="126"/>
        <v>8.7363044776836567</v>
      </c>
      <c r="ZP10" s="1"/>
      <c r="ZQ10" s="1"/>
      <c r="ZR10" s="2" t="s">
        <v>11</v>
      </c>
      <c r="ZS10" s="1" t="s">
        <v>75</v>
      </c>
      <c r="ZT10" s="1">
        <v>99</v>
      </c>
      <c r="ZU10" s="2">
        <v>9</v>
      </c>
      <c r="ZV10" s="1">
        <v>3.3000000000000002E-2</v>
      </c>
      <c r="ZW10" s="1">
        <f t="shared" si="557"/>
        <v>1.8000000000000002E-2</v>
      </c>
      <c r="ZX10" s="1">
        <f t="shared" si="558"/>
        <v>0.68493150684931514</v>
      </c>
      <c r="ZY10" s="1">
        <f t="shared" si="127"/>
        <v>1.0273972602739727E-3</v>
      </c>
      <c r="ZZ10" s="1">
        <f t="shared" si="128"/>
        <v>7.8536983746299995</v>
      </c>
      <c r="AAA10" s="1"/>
      <c r="AAB10" s="1"/>
      <c r="AAC10" s="2" t="s">
        <v>11</v>
      </c>
      <c r="AAD10" s="1" t="s">
        <v>76</v>
      </c>
      <c r="AAE10" s="1">
        <v>100</v>
      </c>
      <c r="AAF10" s="2">
        <v>9</v>
      </c>
      <c r="AAG10" s="1">
        <v>7.0000000000000001E-3</v>
      </c>
      <c r="AAH10" s="1">
        <f t="shared" si="559"/>
        <v>5.0000000000000001E-3</v>
      </c>
      <c r="AAI10" s="1">
        <f t="shared" si="560"/>
        <v>1.0724137931034483</v>
      </c>
      <c r="AAJ10" s="1">
        <f t="shared" si="129"/>
        <v>1.6086206896551724E-3</v>
      </c>
      <c r="AAK10" s="1">
        <f t="shared" si="130"/>
        <v>12.296725117187922</v>
      </c>
      <c r="AAL10" s="1"/>
      <c r="AAM10" s="1"/>
      <c r="AAN10" s="2" t="s">
        <v>11</v>
      </c>
      <c r="AAO10" s="1" t="s">
        <v>77</v>
      </c>
      <c r="AAP10" s="1">
        <v>101</v>
      </c>
      <c r="AAQ10" s="2">
        <v>9</v>
      </c>
      <c r="AAR10" s="1">
        <v>1.4E-2</v>
      </c>
      <c r="AAS10" s="1">
        <f t="shared" si="561"/>
        <v>7.0000000000000001E-3</v>
      </c>
      <c r="AAT10" s="1">
        <f t="shared" si="562"/>
        <v>0.94117647058823528</v>
      </c>
      <c r="AAU10" s="1">
        <f t="shared" si="131"/>
        <v>1.411764705882353E-3</v>
      </c>
      <c r="AAV10" s="1">
        <f t="shared" si="132"/>
        <v>10.791905531256281</v>
      </c>
      <c r="AAW10" s="1"/>
      <c r="AAX10" s="1"/>
      <c r="AAY10" s="2" t="s">
        <v>11</v>
      </c>
      <c r="AAZ10" s="1" t="s">
        <v>78</v>
      </c>
      <c r="ABA10" s="1">
        <v>102</v>
      </c>
      <c r="ABB10" s="2">
        <v>9</v>
      </c>
      <c r="ABC10" s="1">
        <v>1.2999999999999999E-2</v>
      </c>
      <c r="ABD10" s="1">
        <f t="shared" si="563"/>
        <v>5.9999999999999993E-3</v>
      </c>
      <c r="ABE10" s="1">
        <f t="shared" si="564"/>
        <v>0.95862068965517233</v>
      </c>
      <c r="ABF10" s="1">
        <f t="shared" si="133"/>
        <v>1.4379310344827586E-3</v>
      </c>
      <c r="ABG10" s="1">
        <f t="shared" si="134"/>
        <v>10.991927918258014</v>
      </c>
      <c r="ABH10" s="1"/>
      <c r="ABI10" s="1"/>
      <c r="ABJ10" s="2" t="s">
        <v>11</v>
      </c>
      <c r="ABK10" s="1" t="s">
        <v>79</v>
      </c>
      <c r="ABL10" s="1">
        <v>112</v>
      </c>
      <c r="ABM10" s="2">
        <v>9</v>
      </c>
      <c r="ABN10" s="1">
        <v>1.2999999999999999E-2</v>
      </c>
      <c r="ABO10" s="1">
        <f t="shared" si="565"/>
        <v>-4.0000000000000018E-3</v>
      </c>
      <c r="ABP10" s="1">
        <f t="shared" si="566"/>
        <v>0.71428571428571419</v>
      </c>
      <c r="ABQ10" s="1">
        <f t="shared" si="135"/>
        <v>1.0714285714285713E-3</v>
      </c>
      <c r="ABR10" s="1">
        <f t="shared" si="136"/>
        <v>8.1902854478284262</v>
      </c>
      <c r="ABS10" s="1"/>
      <c r="ABT10" s="1"/>
      <c r="ABU10" s="2" t="s">
        <v>11</v>
      </c>
      <c r="ABV10" s="1" t="s">
        <v>80</v>
      </c>
      <c r="ABW10" s="1">
        <v>113</v>
      </c>
      <c r="ABX10" s="2">
        <v>9</v>
      </c>
      <c r="ABY10" s="1">
        <v>1.7999999999999999E-2</v>
      </c>
      <c r="ABZ10" s="1">
        <f t="shared" si="567"/>
        <v>4.9999999999999992E-3</v>
      </c>
      <c r="ACA10" s="1">
        <f t="shared" si="568"/>
        <v>-0.16071428571428573</v>
      </c>
      <c r="ACB10" s="1">
        <f t="shared" si="137"/>
        <v>-2.410714285714286E-4</v>
      </c>
      <c r="ACC10" s="1">
        <f t="shared" si="138"/>
        <v>-1.8428142257613964</v>
      </c>
      <c r="ACD10" s="1"/>
      <c r="ACE10" s="1"/>
      <c r="ACF10" s="2" t="s">
        <v>11</v>
      </c>
      <c r="ACG10" s="1" t="s">
        <v>81</v>
      </c>
      <c r="ACH10" s="1">
        <v>114</v>
      </c>
      <c r="ACI10" s="2">
        <v>9</v>
      </c>
      <c r="ACJ10" s="1">
        <v>2.3E-2</v>
      </c>
      <c r="ACK10" s="1">
        <f t="shared" si="569"/>
        <v>8.9999999999999993E-3</v>
      </c>
      <c r="ACL10" s="1">
        <f t="shared" si="570"/>
        <v>-9.6774193548387136E-2</v>
      </c>
      <c r="ACM10" s="1">
        <f t="shared" si="139"/>
        <v>-1.4516129032258072E-4</v>
      </c>
      <c r="ACN10" s="1">
        <f t="shared" si="140"/>
        <v>-1.1096515768025617</v>
      </c>
      <c r="ACO10" s="1"/>
      <c r="ACP10" s="1"/>
      <c r="ACQ10" s="2" t="s">
        <v>11</v>
      </c>
      <c r="ACR10" s="1" t="s">
        <v>82</v>
      </c>
      <c r="ACS10" s="1">
        <v>115</v>
      </c>
      <c r="ACT10" s="2">
        <v>9</v>
      </c>
      <c r="ACU10" s="1">
        <v>2.3E-2</v>
      </c>
      <c r="ACV10" s="1">
        <f t="shared" si="571"/>
        <v>8.9999999999999993E-3</v>
      </c>
      <c r="ACW10" s="1">
        <f t="shared" si="572"/>
        <v>-4.6263345195729569E-2</v>
      </c>
      <c r="ACX10" s="1">
        <f t="shared" si="141"/>
        <v>-6.9395017793594352E-5</v>
      </c>
      <c r="ACY10" s="1">
        <f t="shared" si="142"/>
        <v>-0.53047400409422585</v>
      </c>
      <c r="ACZ10" s="1"/>
      <c r="ADA10" s="1"/>
      <c r="ADB10" s="2" t="s">
        <v>11</v>
      </c>
      <c r="ADC10" s="1" t="s">
        <v>83</v>
      </c>
      <c r="ADD10" s="1">
        <v>116</v>
      </c>
      <c r="ADE10" s="2">
        <v>9</v>
      </c>
      <c r="ADF10" s="1">
        <v>2.4E-2</v>
      </c>
      <c r="ADG10" s="1">
        <f t="shared" si="573"/>
        <v>8.0000000000000002E-3</v>
      </c>
      <c r="ADH10" s="1">
        <f t="shared" si="574"/>
        <v>-8.1850533807829182E-2</v>
      </c>
      <c r="ADI10" s="1">
        <f t="shared" si="143"/>
        <v>-1.2277580071174378E-4</v>
      </c>
      <c r="ADJ10" s="1">
        <f t="shared" si="144"/>
        <v>-0.9385309303205529</v>
      </c>
      <c r="ADK10" s="1"/>
      <c r="ADL10" s="1"/>
      <c r="ADM10" s="2" t="s">
        <v>11</v>
      </c>
      <c r="ADN10" s="1" t="s">
        <v>84</v>
      </c>
      <c r="ADO10" s="1">
        <v>119</v>
      </c>
      <c r="ADP10" s="2">
        <v>9</v>
      </c>
      <c r="ADQ10" s="1">
        <v>2.5999999999999999E-2</v>
      </c>
      <c r="ADR10" s="1">
        <f t="shared" si="575"/>
        <v>8.9999999999999976E-3</v>
      </c>
      <c r="ADS10" s="1">
        <f t="shared" si="576"/>
        <v>-0.58273381294964044</v>
      </c>
      <c r="ADT10" s="1">
        <f t="shared" si="145"/>
        <v>-8.741007194244607E-4</v>
      </c>
      <c r="ADU10" s="1">
        <f t="shared" si="146"/>
        <v>-6.6818587754226186</v>
      </c>
      <c r="ADV10" s="1"/>
      <c r="ADW10" s="1"/>
      <c r="ADX10" s="2" t="s">
        <v>11</v>
      </c>
      <c r="ADY10" s="1" t="s">
        <v>85</v>
      </c>
      <c r="ADZ10" s="1">
        <v>120</v>
      </c>
      <c r="AEA10" s="2">
        <v>9</v>
      </c>
      <c r="AEB10" s="1">
        <v>2.9000000000000001E-2</v>
      </c>
      <c r="AEC10" s="1">
        <f t="shared" si="577"/>
        <v>1.2E-2</v>
      </c>
      <c r="AED10" s="1">
        <f t="shared" si="578"/>
        <v>-0.50359712230215825</v>
      </c>
      <c r="AEE10" s="1">
        <f t="shared" si="147"/>
        <v>-7.5539568345323743E-4</v>
      </c>
      <c r="AEF10" s="1">
        <f t="shared" si="148"/>
        <v>-5.7744458553034956</v>
      </c>
      <c r="AEG10" s="1"/>
      <c r="AEH10" s="1"/>
      <c r="AEI10" s="2" t="s">
        <v>11</v>
      </c>
      <c r="AEJ10" s="1" t="s">
        <v>86</v>
      </c>
      <c r="AEK10" s="1">
        <v>121</v>
      </c>
      <c r="AEL10" s="2">
        <v>9</v>
      </c>
      <c r="AEM10" s="1">
        <v>2.8000000000000001E-2</v>
      </c>
      <c r="AEN10" s="1">
        <f t="shared" si="579"/>
        <v>1.0000000000000002E-2</v>
      </c>
      <c r="AEO10" s="1">
        <f t="shared" si="580"/>
        <v>-0.53597122302158262</v>
      </c>
      <c r="AEP10" s="1">
        <f t="shared" si="149"/>
        <v>-8.0395683453237396E-4</v>
      </c>
      <c r="AEQ10" s="1">
        <f t="shared" si="150"/>
        <v>-6.145660231715862</v>
      </c>
      <c r="AER10" s="1"/>
      <c r="AES10" s="1"/>
      <c r="AET10" s="2" t="s">
        <v>11</v>
      </c>
      <c r="AEU10" s="1" t="s">
        <v>87</v>
      </c>
      <c r="AEV10" s="1">
        <v>122</v>
      </c>
      <c r="AEW10" s="2">
        <v>9</v>
      </c>
      <c r="AEX10" s="1">
        <v>2.5000000000000001E-2</v>
      </c>
      <c r="AEY10" s="1">
        <f t="shared" si="581"/>
        <v>8.0000000000000002E-3</v>
      </c>
      <c r="AEZ10" s="1">
        <f t="shared" si="582"/>
        <v>-0.65827338129496404</v>
      </c>
      <c r="AFA10" s="1">
        <f t="shared" si="151"/>
        <v>-9.8741007194244612E-4</v>
      </c>
      <c r="AFB10" s="1">
        <f t="shared" si="152"/>
        <v>-7.5480256537181409</v>
      </c>
      <c r="AFC10" s="1"/>
      <c r="AFD10" s="1"/>
      <c r="AFE10" s="2" t="s">
        <v>11</v>
      </c>
      <c r="AFF10" s="1" t="s">
        <v>88</v>
      </c>
      <c r="AFG10" s="1">
        <v>123</v>
      </c>
      <c r="AFH10" s="2">
        <v>9</v>
      </c>
      <c r="AFI10" s="1">
        <v>3.2000000000000001E-2</v>
      </c>
      <c r="AFJ10" s="1">
        <f t="shared" si="583"/>
        <v>1.4999999999999999E-2</v>
      </c>
      <c r="AFK10" s="1">
        <f t="shared" si="584"/>
        <v>-0.41007194244604322</v>
      </c>
      <c r="AFL10" s="1">
        <f t="shared" si="153"/>
        <v>-6.1510791366906482E-4</v>
      </c>
      <c r="AFM10" s="1">
        <f t="shared" si="154"/>
        <v>-4.7020487678899903</v>
      </c>
      <c r="AFN10" s="1"/>
      <c r="AFO10" s="1"/>
      <c r="AFP10" s="2" t="s">
        <v>11</v>
      </c>
      <c r="AFQ10" s="1" t="s">
        <v>89</v>
      </c>
      <c r="AFR10" s="1">
        <v>126</v>
      </c>
      <c r="AFS10" s="2">
        <v>9</v>
      </c>
      <c r="AFT10" s="1">
        <v>2.8000000000000001E-2</v>
      </c>
      <c r="AFU10" s="1">
        <f t="shared" si="585"/>
        <v>1.0000000000000002E-2</v>
      </c>
      <c r="AFV10" s="1">
        <f t="shared" si="586"/>
        <v>-0.40569395017793586</v>
      </c>
      <c r="AFW10" s="1">
        <f t="shared" si="155"/>
        <v>-6.0854092526690376E-4</v>
      </c>
      <c r="AFX10" s="1">
        <f t="shared" si="156"/>
        <v>-4.6518489589801302</v>
      </c>
      <c r="AFY10" s="1"/>
      <c r="AFZ10" s="1"/>
      <c r="AGA10" s="2" t="s">
        <v>11</v>
      </c>
      <c r="AGB10" s="1" t="s">
        <v>90</v>
      </c>
      <c r="AGC10" s="1">
        <v>127</v>
      </c>
      <c r="AGD10" s="2">
        <v>9</v>
      </c>
      <c r="AGE10" s="1">
        <v>1.4E-2</v>
      </c>
      <c r="AGF10" s="1">
        <f t="shared" si="587"/>
        <v>-9.9999999999999915E-4</v>
      </c>
      <c r="AGG10" s="1">
        <f t="shared" si="588"/>
        <v>0.20538720538720542</v>
      </c>
      <c r="AGH10" s="1">
        <f t="shared" si="157"/>
        <v>3.0808080808080812E-4</v>
      </c>
      <c r="AGI10" s="1">
        <f t="shared" si="158"/>
        <v>2.3550517752341675</v>
      </c>
      <c r="AGJ10" s="1"/>
      <c r="AGK10" s="1"/>
      <c r="AGL10" s="2" t="s">
        <v>11</v>
      </c>
      <c r="AGM10" s="1" t="s">
        <v>91</v>
      </c>
      <c r="AGN10" s="1">
        <v>128</v>
      </c>
      <c r="AGO10" s="2">
        <v>9</v>
      </c>
      <c r="AGP10" s="1">
        <v>1.7000000000000001E-2</v>
      </c>
      <c r="AGQ10" s="1">
        <f t="shared" si="589"/>
        <v>2.0000000000000018E-3</v>
      </c>
      <c r="AGR10" s="1">
        <f t="shared" si="590"/>
        <v>0.34782608695652178</v>
      </c>
      <c r="AGS10" s="1">
        <f t="shared" si="159"/>
        <v>5.2173913043478267E-4</v>
      </c>
      <c r="AGT10" s="1">
        <f t="shared" si="160"/>
        <v>3.9883129137251476</v>
      </c>
      <c r="AGU10" s="1"/>
      <c r="AGV10" s="1"/>
      <c r="AGW10" s="2" t="s">
        <v>11</v>
      </c>
      <c r="AGX10" s="1" t="s">
        <v>92</v>
      </c>
      <c r="AGY10" s="1">
        <v>129</v>
      </c>
      <c r="AGZ10" s="2">
        <v>9</v>
      </c>
      <c r="AHA10" s="1">
        <v>1.7999999999999999E-2</v>
      </c>
      <c r="AHB10" s="1">
        <f t="shared" si="591"/>
        <v>3.9999999999999983E-3</v>
      </c>
      <c r="AHC10" s="1">
        <f t="shared" si="592"/>
        <v>0.51162790697674421</v>
      </c>
      <c r="AHD10" s="1">
        <f t="shared" si="161"/>
        <v>7.6744186046511637E-4</v>
      </c>
      <c r="AHE10" s="1">
        <f t="shared" si="162"/>
        <v>5.8665300417003623</v>
      </c>
      <c r="AHF10" s="1"/>
      <c r="AHG10" s="1"/>
      <c r="AHH10" s="2" t="s">
        <v>11</v>
      </c>
      <c r="AHI10" s="1" t="s">
        <v>93</v>
      </c>
      <c r="AHJ10" s="1">
        <v>130</v>
      </c>
      <c r="AHK10" s="2">
        <v>9</v>
      </c>
      <c r="AHL10" s="1">
        <v>1.6E-2</v>
      </c>
      <c r="AHM10" s="1">
        <f t="shared" si="593"/>
        <v>2E-3</v>
      </c>
      <c r="AHN10" s="1">
        <f t="shared" si="594"/>
        <v>0.43143812709030099</v>
      </c>
      <c r="AHO10" s="1">
        <f t="shared" si="163"/>
        <v>6.4715719063545153E-4</v>
      </c>
      <c r="AHP10" s="1">
        <f t="shared" si="164"/>
        <v>4.947041979524462</v>
      </c>
      <c r="AHQ10" s="1"/>
      <c r="AHR10" s="1"/>
      <c r="AHS10" s="2" t="s">
        <v>11</v>
      </c>
      <c r="AHT10" s="1" t="s">
        <v>94</v>
      </c>
      <c r="AHU10" s="1">
        <v>133</v>
      </c>
      <c r="AHV10" s="2">
        <v>9</v>
      </c>
      <c r="AHW10" s="1">
        <v>2.1999999999999999E-2</v>
      </c>
      <c r="AHX10" s="1">
        <f t="shared" si="595"/>
        <v>5.9999999999999984E-3</v>
      </c>
      <c r="AHY10" s="1">
        <f t="shared" si="596"/>
        <v>0.59468438538205981</v>
      </c>
      <c r="AHZ10" s="1">
        <f t="shared" si="165"/>
        <v>8.920265780730897E-4</v>
      </c>
      <c r="AIA10" s="1">
        <f t="shared" si="166"/>
        <v>6.8188888147036675</v>
      </c>
      <c r="AIB10" s="1"/>
      <c r="AIC10" s="1"/>
      <c r="AID10" s="2" t="s">
        <v>11</v>
      </c>
      <c r="AIE10" s="1" t="s">
        <v>95</v>
      </c>
      <c r="AIF10" s="1">
        <v>134</v>
      </c>
      <c r="AIG10" s="2">
        <v>9</v>
      </c>
      <c r="AIH10" s="1">
        <v>3.3000000000000002E-2</v>
      </c>
      <c r="AII10" s="1">
        <f t="shared" si="597"/>
        <v>1.6E-2</v>
      </c>
      <c r="AIJ10" s="1">
        <f t="shared" si="598"/>
        <v>0.91362126245847186</v>
      </c>
      <c r="AIK10" s="1">
        <f t="shared" si="167"/>
        <v>1.3704318936877079E-3</v>
      </c>
      <c r="AIL10" s="1">
        <f t="shared" si="168"/>
        <v>10.475946503036363</v>
      </c>
      <c r="AIM10" s="1"/>
      <c r="AIN10" s="1"/>
      <c r="AIO10" s="2" t="s">
        <v>11</v>
      </c>
      <c r="AIP10" s="1" t="s">
        <v>96</v>
      </c>
      <c r="AIQ10" s="1">
        <v>135</v>
      </c>
      <c r="AIR10" s="2">
        <v>9</v>
      </c>
      <c r="AIS10" s="1">
        <v>3.6999999999999998E-2</v>
      </c>
      <c r="AIT10" s="1">
        <f t="shared" si="599"/>
        <v>2.3E-2</v>
      </c>
      <c r="AIU10" s="1">
        <f t="shared" si="600"/>
        <v>1.195364238410596</v>
      </c>
      <c r="AIV10" s="1">
        <f t="shared" si="169"/>
        <v>1.7930463576158941E-3</v>
      </c>
      <c r="AIW10" s="1">
        <f t="shared" si="170"/>
        <v>13.706524057392341</v>
      </c>
      <c r="AIX10" s="1"/>
      <c r="AIY10" s="1"/>
      <c r="AIZ10" s="2" t="s">
        <v>11</v>
      </c>
      <c r="AJA10" s="1" t="s">
        <v>97</v>
      </c>
      <c r="AJB10" s="1">
        <v>136</v>
      </c>
      <c r="AJC10" s="2">
        <v>9</v>
      </c>
      <c r="AJD10" s="1">
        <v>3.2000000000000001E-2</v>
      </c>
      <c r="AJE10" s="1">
        <f t="shared" si="601"/>
        <v>1.6E-2</v>
      </c>
      <c r="AJF10" s="1">
        <f t="shared" si="602"/>
        <v>0.95364238410596025</v>
      </c>
      <c r="AJG10" s="1">
        <f t="shared" si="171"/>
        <v>1.4304635761589403E-3</v>
      </c>
      <c r="AJH10" s="1">
        <f t="shared" si="172"/>
        <v>10.934844677365636</v>
      </c>
      <c r="AJI10" s="1"/>
      <c r="AJJ10" s="1"/>
      <c r="AJK10" s="2" t="s">
        <v>11</v>
      </c>
      <c r="AJL10" s="1" t="s">
        <v>98</v>
      </c>
      <c r="AJM10" s="1">
        <v>140</v>
      </c>
      <c r="AJN10" s="2">
        <v>9</v>
      </c>
      <c r="AJO10" s="1">
        <v>4.3999999999999997E-2</v>
      </c>
      <c r="AJP10" s="1">
        <f t="shared" si="603"/>
        <v>2.7999999999999997E-2</v>
      </c>
      <c r="AJQ10" s="1">
        <f t="shared" si="604"/>
        <v>1.4379084967320261</v>
      </c>
      <c r="AJR10" s="1">
        <f t="shared" si="173"/>
        <v>2.1568627450980391E-3</v>
      </c>
      <c r="AJS10" s="1">
        <f t="shared" si="174"/>
        <v>16.487633450530428</v>
      </c>
      <c r="AJT10" s="1"/>
      <c r="AJU10" s="1"/>
      <c r="AJV10" s="2" t="s">
        <v>11</v>
      </c>
      <c r="AJW10" s="1" t="s">
        <v>99</v>
      </c>
      <c r="AJX10" s="1">
        <v>141</v>
      </c>
      <c r="AJY10" s="2">
        <v>9</v>
      </c>
      <c r="AJZ10" s="1">
        <v>1.9E-2</v>
      </c>
      <c r="AKA10" s="1">
        <f t="shared" si="605"/>
        <v>-1.0000000000000009E-3</v>
      </c>
      <c r="AKB10" s="1">
        <f t="shared" si="606"/>
        <v>0.10847457627118641</v>
      </c>
      <c r="AKC10" s="1">
        <f t="shared" si="175"/>
        <v>1.6271186440677962E-4</v>
      </c>
      <c r="AKD10" s="1">
        <f t="shared" si="176"/>
        <v>1.243812840890554</v>
      </c>
      <c r="AKE10" s="1"/>
      <c r="AKF10" s="1"/>
      <c r="AKG10" s="2" t="s">
        <v>11</v>
      </c>
      <c r="AKH10" s="1" t="s">
        <v>100</v>
      </c>
      <c r="AKI10" s="1">
        <v>143</v>
      </c>
      <c r="AKJ10" s="2">
        <v>9</v>
      </c>
      <c r="AKK10" s="1">
        <v>1.7999999999999999E-2</v>
      </c>
      <c r="AKL10" s="1">
        <f t="shared" si="607"/>
        <v>-4.0000000000000001E-3</v>
      </c>
      <c r="AKM10" s="1">
        <f t="shared" si="608"/>
        <v>-3.3898305084745853E-3</v>
      </c>
      <c r="AKN10" s="1">
        <f t="shared" si="177"/>
        <v>-5.0847457627118782E-6</v>
      </c>
      <c r="AKO10" s="1">
        <f t="shared" si="178"/>
        <v>-3.886915127782993E-2</v>
      </c>
      <c r="AKP10" s="1"/>
      <c r="AKQ10" s="1"/>
      <c r="AKR10" s="2" t="s">
        <v>11</v>
      </c>
      <c r="AKS10" s="1" t="s">
        <v>101</v>
      </c>
      <c r="AKT10" s="1">
        <v>144</v>
      </c>
      <c r="AKU10" s="2">
        <v>9</v>
      </c>
      <c r="AKV10" s="1">
        <v>1.9E-2</v>
      </c>
      <c r="AKW10" s="1">
        <f t="shared" si="609"/>
        <v>-4.0000000000000001E-3</v>
      </c>
      <c r="AKX10" s="1">
        <f t="shared" si="610"/>
        <v>-3.3898305084745763E-2</v>
      </c>
      <c r="AKY10" s="1">
        <f t="shared" si="179"/>
        <v>-5.0847457627118643E-5</v>
      </c>
      <c r="AKZ10" s="1">
        <f t="shared" si="180"/>
        <v>-0.38869151277829822</v>
      </c>
      <c r="ALA10" s="1"/>
      <c r="ALB10" s="1"/>
      <c r="ALC10" s="2" t="s">
        <v>11</v>
      </c>
      <c r="ALD10" s="1" t="s">
        <v>102</v>
      </c>
      <c r="ALE10" s="1">
        <v>147</v>
      </c>
      <c r="ALF10" s="2">
        <v>9</v>
      </c>
      <c r="ALG10" s="1">
        <v>2.1000000000000001E-2</v>
      </c>
      <c r="ALH10" s="1">
        <f t="shared" si="611"/>
        <v>-4.9999999999999975E-3</v>
      </c>
      <c r="ALI10" s="1">
        <f t="shared" si="612"/>
        <v>-6.4406779661016877E-2</v>
      </c>
      <c r="ALJ10" s="1">
        <f t="shared" si="181"/>
        <v>-9.6610169491525319E-5</v>
      </c>
      <c r="ALK10" s="1">
        <f t="shared" si="182"/>
        <v>-0.73851387427876591</v>
      </c>
      <c r="ALL10" s="1"/>
      <c r="ALM10" s="1"/>
      <c r="ALN10" s="2" t="s">
        <v>11</v>
      </c>
      <c r="ALO10" s="1" t="s">
        <v>103</v>
      </c>
      <c r="ALP10" s="1">
        <v>148</v>
      </c>
      <c r="ALQ10" s="2">
        <v>9</v>
      </c>
      <c r="ALR10" s="1">
        <v>1.9E-2</v>
      </c>
      <c r="ALS10" s="1">
        <f t="shared" si="613"/>
        <v>-6.0000000000000019E-3</v>
      </c>
      <c r="ALT10" s="1">
        <f t="shared" si="614"/>
        <v>-0.19727891156462593</v>
      </c>
      <c r="ALU10" s="1">
        <f t="shared" si="183"/>
        <v>-2.9591836734693889E-4</v>
      </c>
      <c r="ALV10" s="1">
        <f t="shared" si="184"/>
        <v>-2.2620788379716616</v>
      </c>
      <c r="ALW10" s="1"/>
      <c r="ALX10" s="1"/>
      <c r="ALY10" s="2" t="s">
        <v>11</v>
      </c>
      <c r="ALZ10" s="1" t="s">
        <v>104</v>
      </c>
      <c r="AMA10" s="1">
        <v>149</v>
      </c>
      <c r="AMB10" s="2">
        <v>9</v>
      </c>
      <c r="AMC10" s="1">
        <v>1.4999999999999999E-2</v>
      </c>
      <c r="AMD10" s="1">
        <f t="shared" si="615"/>
        <v>-5.000000000000001E-3</v>
      </c>
      <c r="AME10" s="1">
        <f t="shared" si="616"/>
        <v>-9.2465753424657571E-2</v>
      </c>
      <c r="AMF10" s="1">
        <f t="shared" si="185"/>
        <v>-1.3869863013698635E-4</v>
      </c>
      <c r="AMG10" s="1">
        <f t="shared" si="186"/>
        <v>-1.0602492805750503</v>
      </c>
      <c r="AMH10" s="1"/>
      <c r="AMI10" s="1"/>
      <c r="AMJ10" s="2" t="s">
        <v>11</v>
      </c>
      <c r="AMK10" s="1" t="s">
        <v>105</v>
      </c>
      <c r="AML10" s="1">
        <v>150</v>
      </c>
      <c r="AMM10" s="2">
        <v>9</v>
      </c>
      <c r="AMN10" s="1">
        <v>2.1000000000000001E-2</v>
      </c>
      <c r="AMO10" s="1">
        <f t="shared" si="617"/>
        <v>2.0000000000000018E-3</v>
      </c>
      <c r="AMP10" s="1">
        <f t="shared" si="618"/>
        <v>4.1095890410958964E-2</v>
      </c>
      <c r="AMQ10" s="1">
        <f t="shared" si="187"/>
        <v>6.1643835616438449E-5</v>
      </c>
      <c r="AMR10" s="1">
        <f t="shared" si="188"/>
        <v>0.47122190247780066</v>
      </c>
      <c r="AMS10" s="1"/>
      <c r="AMT10" s="1"/>
      <c r="AMU10" s="2" t="s">
        <v>11</v>
      </c>
      <c r="AMV10" s="1" t="s">
        <v>106</v>
      </c>
      <c r="AMW10" s="1">
        <v>151</v>
      </c>
      <c r="AMX10" s="2">
        <v>9</v>
      </c>
      <c r="AMY10" s="1">
        <v>1.9E-2</v>
      </c>
      <c r="AMZ10" s="1">
        <f t="shared" si="619"/>
        <v>-1.0000000000000009E-3</v>
      </c>
      <c r="ANA10" s="1">
        <f t="shared" si="620"/>
        <v>-0.10958904109589045</v>
      </c>
      <c r="ANB10" s="1">
        <f t="shared" si="189"/>
        <v>-1.6438356164383568E-4</v>
      </c>
      <c r="ANC10" s="1">
        <f t="shared" si="190"/>
        <v>-1.2565917399408002</v>
      </c>
      <c r="AND10" s="1"/>
      <c r="ANE10" s="1"/>
      <c r="ANF10" s="2" t="s">
        <v>11</v>
      </c>
      <c r="ANG10" s="1" t="s">
        <v>107</v>
      </c>
      <c r="ANH10" s="1">
        <v>154</v>
      </c>
      <c r="ANI10" s="2">
        <v>9</v>
      </c>
      <c r="ANJ10" s="1">
        <v>1.4E-2</v>
      </c>
      <c r="ANK10" s="1">
        <f t="shared" si="621"/>
        <v>-4.9999999999999992E-3</v>
      </c>
      <c r="ANL10" s="1">
        <f t="shared" si="622"/>
        <v>-0.27241379310344821</v>
      </c>
      <c r="ANM10" s="1">
        <f t="shared" si="191"/>
        <v>-4.0862068965517233E-4</v>
      </c>
      <c r="ANN10" s="1">
        <f t="shared" si="192"/>
        <v>-3.1236054156200823</v>
      </c>
      <c r="ANO10" s="1"/>
      <c r="ANP10" s="1"/>
      <c r="ANQ10" s="2" t="s">
        <v>11</v>
      </c>
      <c r="ANR10" s="1" t="s">
        <v>108</v>
      </c>
      <c r="ANS10" s="1">
        <v>155</v>
      </c>
      <c r="ANT10" s="2">
        <v>9</v>
      </c>
      <c r="ANU10" s="1">
        <v>1.6E-2</v>
      </c>
      <c r="ANV10" s="1">
        <f t="shared" si="193"/>
        <v>-4.0000000000000001E-3</v>
      </c>
      <c r="ANW10" s="1">
        <f t="shared" si="623"/>
        <v>-0.38566552901023893</v>
      </c>
      <c r="ANX10" s="1">
        <f t="shared" si="194"/>
        <v>-5.7849829351535838E-4</v>
      </c>
      <c r="ANY10" s="1">
        <f t="shared" si="195"/>
        <v>-4.4221950779742567</v>
      </c>
      <c r="ANZ10" s="1"/>
      <c r="AOA10" s="1"/>
      <c r="AOB10" s="2" t="s">
        <v>11</v>
      </c>
      <c r="AOC10" s="1" t="s">
        <v>109</v>
      </c>
      <c r="AOD10" s="1">
        <v>156</v>
      </c>
      <c r="AOE10" s="2">
        <v>9</v>
      </c>
      <c r="AOF10" s="1">
        <v>1.7999999999999999E-2</v>
      </c>
      <c r="AOG10" s="1">
        <f t="shared" si="624"/>
        <v>-3.0000000000000027E-3</v>
      </c>
      <c r="AOH10" s="1">
        <f t="shared" si="625"/>
        <v>-0.305084745762712</v>
      </c>
      <c r="AOI10" s="1">
        <f t="shared" si="196"/>
        <v>-4.5762711864406799E-4</v>
      </c>
      <c r="AOJ10" s="1">
        <f t="shared" si="197"/>
        <v>-3.4982236150046857</v>
      </c>
      <c r="AOK10" s="1"/>
      <c r="AOL10" s="1"/>
      <c r="AOM10" s="2" t="s">
        <v>11</v>
      </c>
      <c r="AON10" s="1" t="s">
        <v>110</v>
      </c>
      <c r="AOO10" s="1">
        <v>157</v>
      </c>
      <c r="AOP10" s="2">
        <v>9</v>
      </c>
      <c r="AOQ10" s="1">
        <v>1.0999999999999999E-2</v>
      </c>
      <c r="AOR10" s="1">
        <f t="shared" si="626"/>
        <v>-3.0000000000000009E-3</v>
      </c>
      <c r="AOS10" s="1">
        <f t="shared" si="627"/>
        <v>-0.15017064846416386</v>
      </c>
      <c r="AOT10" s="1">
        <f t="shared" si="198"/>
        <v>-2.2525597269624581E-4</v>
      </c>
      <c r="AOU10" s="1">
        <f t="shared" si="199"/>
        <v>-1.7219166675297997</v>
      </c>
      <c r="AOV10" s="1"/>
      <c r="AOW10" s="1"/>
      <c r="AOX10" s="2" t="s">
        <v>11</v>
      </c>
      <c r="AOY10" s="1" t="s">
        <v>111</v>
      </c>
      <c r="AOZ10" s="1">
        <v>158</v>
      </c>
      <c r="APA10" s="2">
        <v>9</v>
      </c>
      <c r="APB10" s="1">
        <v>1.4999999999999999E-2</v>
      </c>
      <c r="APC10" s="1">
        <f t="shared" si="628"/>
        <v>-5.000000000000001E-3</v>
      </c>
      <c r="APD10" s="1">
        <f t="shared" si="629"/>
        <v>-0.47945205479452058</v>
      </c>
      <c r="APE10" s="1">
        <f t="shared" si="200"/>
        <v>-7.1917808219178084E-4</v>
      </c>
      <c r="APF10" s="1">
        <f t="shared" si="201"/>
        <v>-5.497588862240999</v>
      </c>
      <c r="APG10" s="1"/>
      <c r="APH10" s="1"/>
      <c r="API10" s="2" t="s">
        <v>11</v>
      </c>
      <c r="APJ10" s="1" t="s">
        <v>112</v>
      </c>
      <c r="APK10" s="1">
        <v>161</v>
      </c>
      <c r="APL10" s="2">
        <v>9</v>
      </c>
      <c r="APM10" s="1">
        <v>0.01</v>
      </c>
      <c r="APN10" s="1">
        <f t="shared" si="630"/>
        <v>-6.0000000000000001E-3</v>
      </c>
      <c r="APO10" s="1">
        <f t="shared" si="631"/>
        <v>-0.35153583617747441</v>
      </c>
      <c r="APP10" s="1">
        <f t="shared" si="202"/>
        <v>-5.2730375426621168E-4</v>
      </c>
      <c r="APQ10" s="1">
        <f t="shared" si="203"/>
        <v>-4.0308503808083938</v>
      </c>
      <c r="APR10" s="1"/>
      <c r="APS10" s="1"/>
      <c r="APT10" s="2" t="s">
        <v>11</v>
      </c>
      <c r="APU10" s="1" t="s">
        <v>113</v>
      </c>
      <c r="APV10" s="1">
        <v>162</v>
      </c>
      <c r="APW10" s="2">
        <v>9</v>
      </c>
      <c r="APX10" s="1">
        <v>-4.0000000000000001E-3</v>
      </c>
      <c r="APY10" s="1">
        <f t="shared" si="632"/>
        <v>-9.0000000000000011E-3</v>
      </c>
      <c r="APZ10" s="1">
        <f t="shared" si="633"/>
        <v>1.3745704467353927E-2</v>
      </c>
      <c r="AQA10" s="1">
        <f t="shared" si="204"/>
        <v>2.061855670103089E-5</v>
      </c>
      <c r="AQB10" s="1">
        <f t="shared" si="205"/>
        <v>0.15761374057676669</v>
      </c>
      <c r="AQC10" s="1"/>
      <c r="AQD10" s="1"/>
      <c r="AQE10" s="2" t="s">
        <v>11</v>
      </c>
      <c r="AQF10" s="1" t="s">
        <v>114</v>
      </c>
      <c r="AQG10" s="1">
        <v>163</v>
      </c>
      <c r="AQH10" s="2">
        <v>9</v>
      </c>
      <c r="AQI10" s="1">
        <v>1.2E-2</v>
      </c>
      <c r="AQJ10" s="1">
        <f t="shared" si="634"/>
        <v>-4.0000000000000001E-3</v>
      </c>
      <c r="AQK10" s="1">
        <f t="shared" si="635"/>
        <v>-0.4178082191780822</v>
      </c>
      <c r="AQL10" s="1">
        <f t="shared" si="206"/>
        <v>-6.2671232876712331E-4</v>
      </c>
      <c r="AQM10" s="1">
        <f t="shared" si="207"/>
        <v>-4.7907560085242995</v>
      </c>
      <c r="AQN10" s="1"/>
      <c r="AQO10" s="1"/>
      <c r="AQP10" s="2" t="s">
        <v>11</v>
      </c>
      <c r="AQQ10" s="1" t="s">
        <v>115</v>
      </c>
      <c r="AQR10" s="1">
        <v>169</v>
      </c>
      <c r="AQS10" s="2">
        <v>9</v>
      </c>
      <c r="AQT10" s="1">
        <v>-1.0999999999999999E-2</v>
      </c>
      <c r="AQU10" s="1">
        <f t="shared" si="636"/>
        <v>-2.9999999999999992E-3</v>
      </c>
      <c r="AQV10" s="1">
        <f t="shared" si="637"/>
        <v>0.45051194539249145</v>
      </c>
      <c r="AQW10" s="1">
        <f t="shared" si="208"/>
        <v>6.7576791808873716E-4</v>
      </c>
      <c r="AQX10" s="1">
        <f t="shared" si="209"/>
        <v>5.1657500025893972</v>
      </c>
      <c r="AQY10" s="1"/>
      <c r="AQZ10" s="1"/>
      <c r="ARA10" s="2" t="s">
        <v>11</v>
      </c>
      <c r="ARB10" s="1" t="s">
        <v>116</v>
      </c>
      <c r="ARC10" s="1">
        <v>170</v>
      </c>
      <c r="ARD10" s="2">
        <v>9</v>
      </c>
      <c r="ARE10" s="1">
        <v>6.0000000000000001E-3</v>
      </c>
      <c r="ARF10" s="1">
        <f t="shared" si="638"/>
        <v>0</v>
      </c>
      <c r="ARG10" s="1">
        <f t="shared" si="639"/>
        <v>-0.2687074829931973</v>
      </c>
      <c r="ARH10" s="1">
        <f t="shared" si="210"/>
        <v>-4.0306122448979597E-4</v>
      </c>
      <c r="ARI10" s="1">
        <f t="shared" si="211"/>
        <v>-3.0811073827545039</v>
      </c>
      <c r="ARJ10" s="1"/>
      <c r="ARK10" s="1"/>
      <c r="ARL10" s="2" t="s">
        <v>11</v>
      </c>
      <c r="ARM10" s="1" t="s">
        <v>117</v>
      </c>
      <c r="ARN10" s="1">
        <v>171</v>
      </c>
      <c r="ARO10" s="2">
        <v>9</v>
      </c>
      <c r="ARP10" s="1">
        <v>1E-3</v>
      </c>
      <c r="ARQ10" s="1">
        <f t="shared" si="640"/>
        <v>-5.0000000000000001E-3</v>
      </c>
      <c r="ARR10" s="1">
        <f t="shared" si="641"/>
        <v>-0.35958904109589035</v>
      </c>
      <c r="ARS10" s="1">
        <f t="shared" si="212"/>
        <v>-5.3938356164383555E-4</v>
      </c>
      <c r="ART10" s="1">
        <f t="shared" si="213"/>
        <v>-4.1231916466807492</v>
      </c>
      <c r="ARU10" s="1"/>
      <c r="ARV10" s="1"/>
      <c r="ARW10" s="2" t="s">
        <v>11</v>
      </c>
      <c r="ARX10" s="1" t="s">
        <v>118</v>
      </c>
      <c r="ARY10" s="1">
        <v>172</v>
      </c>
      <c r="ARZ10" s="2">
        <v>9</v>
      </c>
      <c r="ASA10" s="1">
        <v>2.1999999999999999E-2</v>
      </c>
      <c r="ASB10" s="1">
        <f t="shared" si="642"/>
        <v>1.9999999999999983E-3</v>
      </c>
      <c r="ASC10" s="1">
        <f t="shared" si="643"/>
        <v>-0.68474576271186449</v>
      </c>
      <c r="ASD10" s="1">
        <f t="shared" si="214"/>
        <v>-1.0271186440677967E-3</v>
      </c>
      <c r="ASE10" s="1">
        <f t="shared" si="215"/>
        <v>-7.8515685581216257</v>
      </c>
      <c r="ASF10" s="1"/>
      <c r="ASG10" s="1"/>
      <c r="ASH10" s="2" t="s">
        <v>11</v>
      </c>
      <c r="ASI10" s="1" t="s">
        <v>119</v>
      </c>
      <c r="ASJ10" s="1">
        <v>173</v>
      </c>
      <c r="ASK10" s="2">
        <v>9</v>
      </c>
      <c r="ASL10" s="1">
        <v>2E-3</v>
      </c>
      <c r="ASM10" s="1">
        <f t="shared" si="644"/>
        <v>-1E-3</v>
      </c>
      <c r="ASN10" s="1">
        <f t="shared" si="645"/>
        <v>-0.26712328767123289</v>
      </c>
      <c r="ASO10" s="1">
        <f t="shared" si="216"/>
        <v>-4.0068493150684936E-4</v>
      </c>
      <c r="ASP10" s="1">
        <f t="shared" si="217"/>
        <v>-3.0629423661057</v>
      </c>
      <c r="ASQ10" s="1"/>
      <c r="ASR10" s="1"/>
      <c r="ASS10" s="2" t="s">
        <v>11</v>
      </c>
      <c r="AST10" s="1" t="s">
        <v>120</v>
      </c>
      <c r="ASU10" s="1">
        <v>176</v>
      </c>
      <c r="ASV10" s="2">
        <v>9</v>
      </c>
      <c r="ASW10" s="1">
        <v>2E-3</v>
      </c>
      <c r="ASX10" s="1">
        <f t="shared" si="646"/>
        <v>-5.0000000000000001E-3</v>
      </c>
      <c r="ASY10" s="1">
        <f t="shared" si="647"/>
        <v>-0.6116838487972508</v>
      </c>
      <c r="ASZ10" s="1">
        <f t="shared" si="218"/>
        <v>-9.1752577319587623E-4</v>
      </c>
      <c r="ATA10" s="1">
        <f t="shared" si="219"/>
        <v>-7.0138114556661302</v>
      </c>
      <c r="ATB10" s="1"/>
      <c r="ATC10" s="1"/>
      <c r="ATD10" s="2" t="s">
        <v>11</v>
      </c>
      <c r="ATE10" s="1" t="s">
        <v>121</v>
      </c>
      <c r="ATF10" s="1">
        <v>180</v>
      </c>
      <c r="ATG10" s="2">
        <v>9</v>
      </c>
      <c r="ATH10" s="1">
        <v>2.1000000000000001E-2</v>
      </c>
      <c r="ATI10" s="1">
        <f t="shared" si="648"/>
        <v>0</v>
      </c>
      <c r="ATJ10" s="1">
        <f t="shared" si="649"/>
        <v>-1.0207612456747406</v>
      </c>
      <c r="ATK10" s="1">
        <f t="shared" si="220"/>
        <v>-1.5311418685121109E-3</v>
      </c>
      <c r="ATL10" s="1">
        <f t="shared" si="221"/>
        <v>-11.704456366619866</v>
      </c>
      <c r="ATM10" s="1"/>
      <c r="ATN10" s="1"/>
      <c r="ATO10" s="2" t="s">
        <v>11</v>
      </c>
      <c r="ATP10" s="1" t="s">
        <v>122</v>
      </c>
      <c r="ATQ10" s="1">
        <v>183</v>
      </c>
      <c r="ATR10" s="2">
        <v>9</v>
      </c>
      <c r="ATS10" s="1">
        <v>1E-3</v>
      </c>
      <c r="ATT10" s="1">
        <f t="shared" si="650"/>
        <v>0</v>
      </c>
      <c r="ATU10" s="1">
        <f t="shared" si="651"/>
        <v>-0.28082191780821919</v>
      </c>
      <c r="ATV10" s="1">
        <f t="shared" si="222"/>
        <v>-4.2123287671232877E-4</v>
      </c>
      <c r="ATW10" s="1">
        <f t="shared" si="223"/>
        <v>-3.2200163335982994</v>
      </c>
      <c r="ATX10" s="1"/>
      <c r="ATY10" s="1"/>
      <c r="ATZ10" s="2" t="s">
        <v>11</v>
      </c>
      <c r="AUA10" s="1" t="s">
        <v>123</v>
      </c>
      <c r="AUB10" s="1">
        <v>184</v>
      </c>
      <c r="AUC10" s="2">
        <v>9</v>
      </c>
      <c r="AUD10" s="1">
        <v>7.0000000000000001E-3</v>
      </c>
      <c r="AUE10" s="1">
        <f t="shared" si="224"/>
        <v>-9.0000000000000011E-3</v>
      </c>
      <c r="AUF10" s="1">
        <f t="shared" si="652"/>
        <v>-0.63898916967509034</v>
      </c>
      <c r="AUG10" s="1">
        <f t="shared" si="225"/>
        <v>-9.5848375451263552E-4</v>
      </c>
      <c r="AUH10" s="1">
        <f t="shared" si="226"/>
        <v>-7.3269051767938072</v>
      </c>
      <c r="AUI10" s="1"/>
      <c r="AUJ10" s="1"/>
      <c r="AUK10" s="2" t="s">
        <v>11</v>
      </c>
      <c r="AUL10" s="1" t="s">
        <v>124</v>
      </c>
      <c r="AUM10" s="1">
        <v>185</v>
      </c>
      <c r="AUN10" s="2">
        <v>9</v>
      </c>
      <c r="AUO10" s="1">
        <v>7.0000000000000001E-3</v>
      </c>
      <c r="AUP10" s="1">
        <f t="shared" si="653"/>
        <v>2E-3</v>
      </c>
      <c r="AUQ10" s="1">
        <f t="shared" si="654"/>
        <v>-9.7472924187725643E-2</v>
      </c>
      <c r="AUR10" s="1">
        <f t="shared" si="227"/>
        <v>-1.4620938628158846E-4</v>
      </c>
      <c r="AUS10" s="1">
        <f t="shared" si="228"/>
        <v>-1.117663501544818</v>
      </c>
      <c r="AUT10" s="1"/>
      <c r="AUU10" s="1"/>
      <c r="AUV10" s="2" t="s">
        <v>11</v>
      </c>
      <c r="AUW10" s="1" t="s">
        <v>125</v>
      </c>
      <c r="AUX10" s="1">
        <v>186</v>
      </c>
      <c r="AUY10" s="2">
        <v>9</v>
      </c>
      <c r="AUZ10" s="1">
        <v>0.01</v>
      </c>
      <c r="AVA10" s="1">
        <f t="shared" si="655"/>
        <v>0</v>
      </c>
      <c r="AVB10" s="1">
        <f t="shared" si="656"/>
        <v>-0.13718411552346571</v>
      </c>
      <c r="AVC10" s="1">
        <f t="shared" si="229"/>
        <v>-2.0577617328519857E-4</v>
      </c>
      <c r="AVD10" s="1">
        <f t="shared" si="230"/>
        <v>-1.5730078910630771</v>
      </c>
      <c r="AVE10" s="1"/>
      <c r="AVF10" s="1"/>
      <c r="AVG10" s="2" t="s">
        <v>11</v>
      </c>
      <c r="AVH10" s="1" t="s">
        <v>126</v>
      </c>
      <c r="AVI10" s="1">
        <v>187</v>
      </c>
      <c r="AVJ10" s="2">
        <v>9</v>
      </c>
      <c r="AVK10" s="1">
        <v>1.0999999999999999E-2</v>
      </c>
      <c r="AVL10" s="1">
        <f t="shared" si="657"/>
        <v>9.9999999999999915E-4</v>
      </c>
      <c r="AVM10" s="1">
        <f t="shared" si="658"/>
        <v>2.1582733812949614E-2</v>
      </c>
      <c r="AVN10" s="1">
        <f t="shared" si="231"/>
        <v>3.2374100719424424E-5</v>
      </c>
      <c r="AVO10" s="1">
        <f t="shared" si="232"/>
        <v>0.2474762509415781</v>
      </c>
      <c r="AVP10" s="1"/>
      <c r="AVQ10" s="1"/>
      <c r="AVR10" s="2" t="s">
        <v>11</v>
      </c>
      <c r="AVS10" s="1" t="s">
        <v>127</v>
      </c>
      <c r="AVT10" s="1">
        <v>190</v>
      </c>
      <c r="AVU10" s="2">
        <v>9</v>
      </c>
      <c r="AVV10" s="1">
        <v>8.9999999999999993E-3</v>
      </c>
      <c r="AVW10" s="1">
        <f t="shared" si="659"/>
        <v>-2E-3</v>
      </c>
      <c r="AVX10" s="1">
        <f t="shared" si="660"/>
        <v>-3.5842293906810034E-2</v>
      </c>
      <c r="AVY10" s="1">
        <f t="shared" si="233"/>
        <v>-5.3763440860215054E-5</v>
      </c>
      <c r="AVZ10" s="1">
        <f t="shared" si="234"/>
        <v>-0.41098206548243005</v>
      </c>
      <c r="AWA10" s="1"/>
      <c r="AWB10" s="1"/>
      <c r="AWC10" s="2" t="s">
        <v>11</v>
      </c>
      <c r="AWD10" s="1" t="s">
        <v>128</v>
      </c>
      <c r="AWE10" s="1">
        <v>191</v>
      </c>
      <c r="AWF10" s="2">
        <v>9</v>
      </c>
      <c r="AWG10" s="1">
        <v>1.4E-2</v>
      </c>
      <c r="AWH10" s="1">
        <f t="shared" si="661"/>
        <v>1.0000000000000009E-3</v>
      </c>
      <c r="AWI10" s="1">
        <f t="shared" si="662"/>
        <v>-1.7921146953404986E-2</v>
      </c>
      <c r="AWJ10" s="1">
        <f t="shared" si="235"/>
        <v>-2.6881720430107479E-5</v>
      </c>
      <c r="AWK10" s="1">
        <f t="shared" si="236"/>
        <v>-0.20549103274121466</v>
      </c>
      <c r="AWL10" s="1"/>
      <c r="AWM10" s="1"/>
      <c r="AWN10" s="2" t="s">
        <v>11</v>
      </c>
      <c r="AWO10" s="1" t="s">
        <v>129</v>
      </c>
      <c r="AWP10" s="1">
        <v>192</v>
      </c>
      <c r="AWQ10" s="2">
        <v>9</v>
      </c>
      <c r="AWR10" s="1">
        <v>1.4E-2</v>
      </c>
      <c r="AWS10" s="1">
        <f t="shared" si="663"/>
        <v>-2E-3</v>
      </c>
      <c r="AWT10" s="1">
        <f t="shared" si="664"/>
        <v>-0.1357142857142857</v>
      </c>
      <c r="AWU10" s="1">
        <f t="shared" si="237"/>
        <v>-2.0357142857142856E-4</v>
      </c>
      <c r="AWV10" s="1">
        <f t="shared" si="238"/>
        <v>-1.5561542350874011</v>
      </c>
      <c r="AWW10" s="1"/>
      <c r="AWX10" s="1"/>
      <c r="AWY10" s="2" t="s">
        <v>11</v>
      </c>
      <c r="AWZ10" s="1" t="s">
        <v>130</v>
      </c>
      <c r="AXA10" s="1">
        <v>193</v>
      </c>
      <c r="AXB10" s="2">
        <v>9</v>
      </c>
      <c r="AXC10" s="1">
        <v>1.2999999999999999E-2</v>
      </c>
      <c r="AXD10" s="1">
        <f t="shared" si="665"/>
        <v>-1.0000000000000009E-3</v>
      </c>
      <c r="AXE10" s="1">
        <f t="shared" si="666"/>
        <v>-0.13620071684587817</v>
      </c>
      <c r="AXF10" s="1">
        <f t="shared" si="239"/>
        <v>-2.0430107526881727E-4</v>
      </c>
      <c r="AXG10" s="1">
        <f t="shared" si="240"/>
        <v>-1.5617318488332348</v>
      </c>
      <c r="AXH10" s="1"/>
      <c r="AXI10" s="1"/>
      <c r="AXJ10" s="2" t="s">
        <v>11</v>
      </c>
      <c r="AXK10" s="1" t="s">
        <v>131</v>
      </c>
      <c r="AXL10" s="1">
        <v>197</v>
      </c>
      <c r="AXM10" s="2">
        <v>9</v>
      </c>
      <c r="AXN10" s="1">
        <v>1.9E-2</v>
      </c>
      <c r="AXO10" s="1">
        <f t="shared" si="667"/>
        <v>0</v>
      </c>
      <c r="AXP10" s="1">
        <f t="shared" si="668"/>
        <v>-0.15467625899280577</v>
      </c>
      <c r="AXQ10" s="1">
        <f t="shared" si="241"/>
        <v>-2.3201438848920866E-4</v>
      </c>
      <c r="AXR10" s="1">
        <f t="shared" si="242"/>
        <v>-1.7735797984146453</v>
      </c>
      <c r="AXS10" s="1"/>
      <c r="AXT10" s="1"/>
      <c r="AXU10" s="2" t="s">
        <v>11</v>
      </c>
      <c r="AXV10" s="1" t="s">
        <v>132</v>
      </c>
      <c r="AXW10" s="1">
        <v>198</v>
      </c>
      <c r="AXX10" s="2">
        <v>9</v>
      </c>
      <c r="AXY10" s="1">
        <v>1.4999999999999999E-2</v>
      </c>
      <c r="AXZ10" s="1">
        <f t="shared" si="669"/>
        <v>-2.0000000000000018E-3</v>
      </c>
      <c r="AYA10" s="1">
        <f t="shared" si="670"/>
        <v>-0.25899280575539574</v>
      </c>
      <c r="AYB10" s="1">
        <f t="shared" si="243"/>
        <v>-3.884892086330936E-4</v>
      </c>
      <c r="AYC10" s="1">
        <f t="shared" si="244"/>
        <v>-2.9697150112989412</v>
      </c>
      <c r="AYD10" s="1"/>
      <c r="AYE10" s="1"/>
      <c r="AYF10" s="2" t="s">
        <v>11</v>
      </c>
      <c r="AYG10" s="1" t="s">
        <v>133</v>
      </c>
      <c r="AYH10" s="1">
        <v>201</v>
      </c>
      <c r="AYI10" s="2">
        <v>9</v>
      </c>
      <c r="AYJ10" s="1">
        <v>2.5999999999999999E-2</v>
      </c>
      <c r="AYK10" s="1">
        <f t="shared" si="671"/>
        <v>2.9999999999999992E-3</v>
      </c>
      <c r="AYL10" s="1">
        <f t="shared" si="672"/>
        <v>-0.12500000000000003</v>
      </c>
      <c r="AYM10" s="1">
        <f t="shared" si="245"/>
        <v>-1.8750000000000006E-4</v>
      </c>
      <c r="AYN10" s="1">
        <f t="shared" si="246"/>
        <v>-1.4332999533699753</v>
      </c>
      <c r="AYO10" s="1"/>
      <c r="AYP10" s="1"/>
      <c r="AYQ10" s="2" t="s">
        <v>11</v>
      </c>
      <c r="AYR10" s="1" t="s">
        <v>134</v>
      </c>
      <c r="AYS10" s="1">
        <v>204</v>
      </c>
      <c r="AYT10" s="2">
        <v>9</v>
      </c>
      <c r="AYU10" s="1">
        <v>2.8000000000000001E-2</v>
      </c>
      <c r="AYV10" s="1">
        <f t="shared" si="673"/>
        <v>5.000000000000001E-3</v>
      </c>
      <c r="AYW10" s="1">
        <f t="shared" si="674"/>
        <v>-0.36785714285714277</v>
      </c>
      <c r="AYX10" s="1">
        <f t="shared" si="247"/>
        <v>-5.5178571428571418E-4</v>
      </c>
      <c r="AYY10" s="1">
        <f t="shared" si="248"/>
        <v>-4.2179970056316396</v>
      </c>
      <c r="AYZ10" s="1"/>
      <c r="AZA10" s="1"/>
      <c r="AZB10" s="2" t="s">
        <v>11</v>
      </c>
      <c r="AZC10" s="1" t="s">
        <v>135</v>
      </c>
      <c r="AZD10" s="1">
        <v>205</v>
      </c>
      <c r="AZE10" s="2">
        <v>9</v>
      </c>
      <c r="AZF10" s="1">
        <v>2.3E-2</v>
      </c>
      <c r="AZG10" s="1">
        <f t="shared" si="675"/>
        <v>1.0000000000000009E-3</v>
      </c>
      <c r="AZH10" s="1">
        <f t="shared" si="676"/>
        <v>-0.17142857142857137</v>
      </c>
      <c r="AZI10" s="1">
        <f t="shared" si="249"/>
        <v>-2.5714285714285704E-4</v>
      </c>
      <c r="AZJ10" s="1">
        <f t="shared" si="250"/>
        <v>-1.9656685074788218</v>
      </c>
      <c r="AZK10" s="1"/>
      <c r="AZL10" s="1"/>
      <c r="AZM10" s="2" t="s">
        <v>11</v>
      </c>
      <c r="AZN10" s="1" t="s">
        <v>136</v>
      </c>
      <c r="AZO10" s="1">
        <v>208</v>
      </c>
      <c r="AZP10" s="2">
        <v>9</v>
      </c>
      <c r="AZQ10" s="1">
        <v>2.7E-2</v>
      </c>
      <c r="AZR10" s="1">
        <f t="shared" si="677"/>
        <v>5.9999999999999984E-3</v>
      </c>
      <c r="AZS10" s="1">
        <f t="shared" si="678"/>
        <v>7.1428571428570993E-3</v>
      </c>
      <c r="AZT10" s="1">
        <f t="shared" si="251"/>
        <v>1.071428571428565E-5</v>
      </c>
      <c r="AZU10" s="1">
        <f t="shared" si="252"/>
        <v>8.1902854478283785E-2</v>
      </c>
      <c r="AZV10" s="1"/>
      <c r="AZW10" s="1"/>
      <c r="AZX10" s="2" t="s">
        <v>11</v>
      </c>
      <c r="AZY10" s="1" t="s">
        <v>137</v>
      </c>
      <c r="AZZ10" s="1">
        <v>211</v>
      </c>
      <c r="BAA10" s="2">
        <v>9</v>
      </c>
      <c r="BAB10" s="1">
        <v>2.9000000000000001E-2</v>
      </c>
      <c r="BAC10" s="1">
        <f t="shared" si="679"/>
        <v>5.000000000000001E-3</v>
      </c>
      <c r="BAD10" s="1">
        <f t="shared" si="680"/>
        <v>-7.8014184397163081E-2</v>
      </c>
      <c r="BAE10" s="1">
        <f t="shared" si="253"/>
        <v>-1.1702127659574463E-4</v>
      </c>
      <c r="BAF10" s="1">
        <f t="shared" si="254"/>
        <v>-0.8945418148692037</v>
      </c>
      <c r="BAG10" s="1"/>
      <c r="BAH10" s="1"/>
      <c r="BAI10" s="2" t="s">
        <v>11</v>
      </c>
      <c r="BAJ10" s="1" t="s">
        <v>138</v>
      </c>
      <c r="BAK10" s="1">
        <v>212</v>
      </c>
      <c r="BAL10" s="2">
        <v>9</v>
      </c>
      <c r="BAM10" s="1">
        <v>3.0000000000000001E-3</v>
      </c>
      <c r="BAN10" s="1">
        <f t="shared" si="681"/>
        <v>-7.0000000000000001E-3</v>
      </c>
      <c r="BAO10" s="1">
        <f t="shared" si="682"/>
        <v>0.75601374570446744</v>
      </c>
      <c r="BAP10" s="1">
        <f t="shared" si="255"/>
        <v>1.1340206185567012E-3</v>
      </c>
      <c r="BAQ10" s="1">
        <f t="shared" si="256"/>
        <v>8.6687557317221859</v>
      </c>
      <c r="BAR10" s="1"/>
      <c r="BAS10" s="1"/>
      <c r="BAT10" s="2" t="s">
        <v>11</v>
      </c>
      <c r="BAU10" s="1" t="s">
        <v>139</v>
      </c>
      <c r="BAV10" s="1">
        <v>213</v>
      </c>
      <c r="BAW10" s="2">
        <v>9</v>
      </c>
      <c r="BAX10" s="1">
        <v>-2E-3</v>
      </c>
      <c r="BAY10" s="1">
        <f t="shared" si="683"/>
        <v>-3.0000000000000001E-3</v>
      </c>
      <c r="BAZ10" s="1">
        <f t="shared" si="684"/>
        <v>1.0277777777777777</v>
      </c>
      <c r="BBA10" s="1">
        <f t="shared" si="257"/>
        <v>1.5416666666666664E-3</v>
      </c>
      <c r="BBB10" s="1">
        <f t="shared" si="258"/>
        <v>11.784910727708681</v>
      </c>
      <c r="BBC10" s="1"/>
      <c r="BBD10" s="1"/>
      <c r="BBE10" s="2" t="s">
        <v>11</v>
      </c>
      <c r="BBF10" s="1" t="s">
        <v>140</v>
      </c>
      <c r="BBG10" s="1">
        <v>214</v>
      </c>
      <c r="BBH10" s="2">
        <v>9</v>
      </c>
      <c r="BBI10" s="1">
        <v>-4.0000000000000001E-3</v>
      </c>
      <c r="BBJ10" s="1">
        <f t="shared" si="685"/>
        <v>-9.0000000000000011E-3</v>
      </c>
      <c r="BBK10" s="1">
        <f t="shared" si="686"/>
        <v>0.494773519163763</v>
      </c>
      <c r="BBL10" s="1">
        <f t="shared" si="259"/>
        <v>7.4216027874564447E-4</v>
      </c>
      <c r="BBM10" s="1">
        <f t="shared" si="260"/>
        <v>5.6732708955689581</v>
      </c>
      <c r="BBN10" s="1"/>
      <c r="BBO10" s="1"/>
      <c r="BBP10" s="2" t="s">
        <v>11</v>
      </c>
      <c r="BBQ10" s="1" t="s">
        <v>141</v>
      </c>
      <c r="BBR10" s="1">
        <v>215</v>
      </c>
      <c r="BBS10" s="2">
        <v>9</v>
      </c>
      <c r="BBT10" s="1">
        <v>0</v>
      </c>
      <c r="BBU10" s="1">
        <f t="shared" si="687"/>
        <v>-8.0000000000000002E-3</v>
      </c>
      <c r="BBV10" s="1">
        <f t="shared" si="688"/>
        <v>0.43006993006993</v>
      </c>
      <c r="BBW10" s="1">
        <f t="shared" si="261"/>
        <v>6.4510489510489501E-4</v>
      </c>
      <c r="BBX10" s="1">
        <f t="shared" si="262"/>
        <v>4.9313536857204721</v>
      </c>
      <c r="BBY10" s="1"/>
      <c r="BBZ10" s="1"/>
      <c r="BCA10" s="2" t="s">
        <v>11</v>
      </c>
      <c r="BCB10" s="1" t="s">
        <v>142</v>
      </c>
      <c r="BCC10" s="1">
        <v>225</v>
      </c>
      <c r="BCD10" s="2">
        <v>9</v>
      </c>
      <c r="BCE10" s="1">
        <v>7.0000000000000001E-3</v>
      </c>
      <c r="BCF10" s="1">
        <f t="shared" si="689"/>
        <v>0</v>
      </c>
      <c r="BCG10" s="1">
        <f t="shared" si="690"/>
        <v>0.67944250871080136</v>
      </c>
      <c r="BCH10" s="1">
        <f t="shared" si="263"/>
        <v>1.019163763066202E-3</v>
      </c>
      <c r="BCI10" s="1">
        <f t="shared" si="264"/>
        <v>7.7907593284221619</v>
      </c>
      <c r="BCJ10" s="1"/>
      <c r="BCK10" s="1"/>
      <c r="BCL10" s="2" t="s">
        <v>11</v>
      </c>
      <c r="BCM10" s="1" t="s">
        <v>143</v>
      </c>
      <c r="BCN10" s="1">
        <v>226</v>
      </c>
      <c r="BCO10" s="2">
        <v>9</v>
      </c>
      <c r="BCP10" s="1">
        <v>1.4999999999999999E-2</v>
      </c>
      <c r="BCQ10" s="1">
        <f t="shared" si="691"/>
        <v>-2.9999999999999992E-3</v>
      </c>
      <c r="BCR10" s="1">
        <f t="shared" si="692"/>
        <v>0.38513513513513514</v>
      </c>
      <c r="BCS10" s="1">
        <f t="shared" si="265"/>
        <v>5.777027027027027E-4</v>
      </c>
      <c r="BCT10" s="1">
        <f t="shared" si="266"/>
        <v>4.4161133698426251</v>
      </c>
      <c r="BCU10" s="1"/>
      <c r="BCV10" s="1"/>
      <c r="BCW10" s="2" t="s">
        <v>11</v>
      </c>
      <c r="BCX10" s="1" t="s">
        <v>144</v>
      </c>
      <c r="BCY10" s="1">
        <v>232</v>
      </c>
      <c r="BCZ10" s="2">
        <v>9</v>
      </c>
      <c r="BDA10" s="1">
        <v>2.8000000000000001E-2</v>
      </c>
      <c r="BDB10" s="1">
        <f t="shared" si="693"/>
        <v>4.0000000000000001E-3</v>
      </c>
      <c r="BDC10" s="1">
        <f t="shared" si="694"/>
        <v>0.68918918918918926</v>
      </c>
      <c r="BDD10" s="1">
        <f t="shared" si="267"/>
        <v>1.0337837837837839E-3</v>
      </c>
      <c r="BDE10" s="1">
        <f t="shared" si="268"/>
        <v>7.9025186618236454</v>
      </c>
      <c r="BDF10" s="1"/>
      <c r="BDG10" s="1"/>
      <c r="BDH10" s="2" t="s">
        <v>11</v>
      </c>
      <c r="BDI10" s="1" t="s">
        <v>145</v>
      </c>
      <c r="BDJ10" s="1">
        <v>233</v>
      </c>
      <c r="BDK10" s="2">
        <v>9</v>
      </c>
      <c r="BDL10" s="1">
        <v>2.1000000000000001E-2</v>
      </c>
      <c r="BDM10" s="1">
        <f t="shared" si="695"/>
        <v>-1.6999999999999998E-2</v>
      </c>
      <c r="BDN10" s="1">
        <f t="shared" si="696"/>
        <v>2.364864864864874E-2</v>
      </c>
      <c r="BDO10" s="1">
        <f t="shared" si="269"/>
        <v>3.5472972972973113E-5</v>
      </c>
      <c r="BDP10" s="1">
        <f t="shared" si="270"/>
        <v>0.2711648560429693</v>
      </c>
      <c r="BDQ10" s="1"/>
      <c r="BDR10" s="1"/>
      <c r="BDS10" s="2" t="s">
        <v>11</v>
      </c>
      <c r="BDT10" s="1" t="s">
        <v>146</v>
      </c>
      <c r="BDU10" s="1">
        <v>234</v>
      </c>
      <c r="BDV10" s="2">
        <v>9</v>
      </c>
      <c r="BDW10" s="1">
        <v>2.4E-2</v>
      </c>
      <c r="BDX10" s="1">
        <f t="shared" si="697"/>
        <v>-1.1000000000000003E-2</v>
      </c>
      <c r="BDY10" s="1">
        <f t="shared" si="698"/>
        <v>0.19999999999999987</v>
      </c>
      <c r="BDZ10" s="1">
        <f t="shared" si="271"/>
        <v>2.9999999999999981E-4</v>
      </c>
      <c r="BEA10" s="1">
        <f t="shared" si="272"/>
        <v>2.2932799253919582</v>
      </c>
      <c r="BEB10" s="1"/>
      <c r="BEC10" s="1"/>
      <c r="BED10" s="2" t="s">
        <v>11</v>
      </c>
      <c r="BEE10" s="1" t="s">
        <v>147</v>
      </c>
      <c r="BEF10" s="1">
        <v>236</v>
      </c>
      <c r="BEG10" s="2">
        <v>9</v>
      </c>
      <c r="BEH10" s="1">
        <v>2.5000000000000001E-2</v>
      </c>
      <c r="BEI10" s="1">
        <f t="shared" si="699"/>
        <v>-3.3000000000000002E-2</v>
      </c>
      <c r="BEJ10" s="1">
        <f t="shared" si="700"/>
        <v>-0.53898305084745768</v>
      </c>
      <c r="BEK10" s="1">
        <f t="shared" si="273"/>
        <v>-8.0847457627118658E-4</v>
      </c>
      <c r="BEL10" s="1">
        <f t="shared" si="274"/>
        <v>-6.180195053174943</v>
      </c>
      <c r="BEM10" s="1"/>
      <c r="BEN10" s="1"/>
      <c r="BEO10" s="2" t="s">
        <v>11</v>
      </c>
      <c r="BEP10" s="4" t="s">
        <v>148</v>
      </c>
      <c r="BEQ10" s="4">
        <v>239</v>
      </c>
      <c r="BER10" s="2">
        <v>9</v>
      </c>
      <c r="BES10" s="1">
        <v>2.1000000000000001E-2</v>
      </c>
      <c r="BET10" s="1">
        <f t="shared" si="701"/>
        <v>-4.5999999999999999E-2</v>
      </c>
      <c r="BEU10" s="1">
        <f t="shared" si="702"/>
        <v>-0.9127516778523489</v>
      </c>
      <c r="BEV10" s="1">
        <f t="shared" si="275"/>
        <v>-1.3691275167785233E-3</v>
      </c>
      <c r="BEW10" s="1">
        <f t="shared" si="276"/>
        <v>-10.465975498433103</v>
      </c>
      <c r="BEX10" s="1"/>
      <c r="BEY10" s="1"/>
      <c r="BEZ10" s="2" t="s">
        <v>11</v>
      </c>
      <c r="BFA10" s="4" t="s">
        <v>149</v>
      </c>
      <c r="BFB10" s="4">
        <v>240</v>
      </c>
      <c r="BFC10" s="2">
        <v>9</v>
      </c>
      <c r="BFD10" s="1">
        <v>-2.7E-2</v>
      </c>
      <c r="BFE10" s="1">
        <f t="shared" si="703"/>
        <v>-4.0000000000000001E-3</v>
      </c>
      <c r="BFF10" s="1">
        <f t="shared" si="704"/>
        <v>2.0905923344947737</v>
      </c>
      <c r="BFG10" s="1">
        <f t="shared" si="277"/>
        <v>3.1358885017421607E-3</v>
      </c>
      <c r="BFH10" s="1">
        <f t="shared" si="278"/>
        <v>23.971567164375887</v>
      </c>
      <c r="BFI10" s="1"/>
      <c r="BFJ10" s="1"/>
      <c r="BFK10" s="2" t="s">
        <v>11</v>
      </c>
      <c r="BFL10" s="4" t="s">
        <v>150</v>
      </c>
      <c r="BFM10" s="4">
        <v>241</v>
      </c>
      <c r="BFN10" s="2">
        <v>9</v>
      </c>
      <c r="BFO10" s="1">
        <v>-1.9E-2</v>
      </c>
      <c r="BFP10" s="1">
        <f t="shared" si="705"/>
        <v>-1.9999999999999983E-3</v>
      </c>
      <c r="BFQ10" s="1">
        <f t="shared" si="706"/>
        <v>2.1855670103092786</v>
      </c>
      <c r="BFR10" s="1">
        <f t="shared" si="279"/>
        <v>3.2783505154639178E-3</v>
      </c>
      <c r="BFS10" s="1">
        <f t="shared" si="280"/>
        <v>25.060584751705953</v>
      </c>
      <c r="BFT10" s="1"/>
      <c r="BFU10" s="1"/>
      <c r="BFV10" s="2" t="s">
        <v>11</v>
      </c>
      <c r="BFW10" s="4" t="s">
        <v>151</v>
      </c>
      <c r="BFX10" s="4">
        <v>243</v>
      </c>
      <c r="BFY10" s="2">
        <v>9</v>
      </c>
      <c r="BFZ10" s="1">
        <v>6.0000000000000001E-3</v>
      </c>
      <c r="BGA10" s="1">
        <f t="shared" si="707"/>
        <v>0</v>
      </c>
      <c r="BGB10" s="1">
        <f t="shared" si="708"/>
        <v>1.2629757785467128</v>
      </c>
      <c r="BGC10" s="1">
        <f t="shared" si="281"/>
        <v>1.8944636678200693E-3</v>
      </c>
      <c r="BGD10" s="1">
        <f t="shared" si="282"/>
        <v>14.48178499598729</v>
      </c>
      <c r="BGE10" s="1"/>
      <c r="BGF10" s="1"/>
      <c r="BGG10" s="2" t="s">
        <v>11</v>
      </c>
      <c r="BGH10" s="4" t="s">
        <v>152</v>
      </c>
      <c r="BGI10" s="4">
        <v>246</v>
      </c>
      <c r="BGJ10" s="2">
        <v>9</v>
      </c>
      <c r="BGK10" s="1">
        <v>4.0000000000000001E-3</v>
      </c>
      <c r="BGL10" s="1">
        <f t="shared" si="709"/>
        <v>-6.9999999999999993E-3</v>
      </c>
      <c r="BGM10" s="1">
        <f t="shared" si="710"/>
        <v>0.87889273356401387</v>
      </c>
      <c r="BGN10" s="1">
        <f t="shared" si="283"/>
        <v>1.3183391003460207E-3</v>
      </c>
      <c r="BGO10" s="1">
        <f t="shared" si="284"/>
        <v>10.077735312276086</v>
      </c>
      <c r="BGP10" s="1"/>
      <c r="BGQ10" s="1"/>
      <c r="BGR10" s="2" t="s">
        <v>11</v>
      </c>
      <c r="BGS10" s="4" t="s">
        <v>153</v>
      </c>
      <c r="BGT10" s="4">
        <v>249</v>
      </c>
      <c r="BGU10" s="2">
        <v>9</v>
      </c>
      <c r="BGV10" s="1">
        <v>1.2E-2</v>
      </c>
      <c r="BGW10" s="1">
        <f t="shared" si="711"/>
        <v>3.0000000000000009E-3</v>
      </c>
      <c r="BGX10" s="1">
        <f t="shared" si="712"/>
        <v>1.3470790378006874</v>
      </c>
      <c r="BGY10" s="1">
        <f t="shared" si="285"/>
        <v>2.0206185567010313E-3</v>
      </c>
      <c r="BGZ10" s="1">
        <f t="shared" si="286"/>
        <v>15.446146576523168</v>
      </c>
      <c r="BHA10" s="1"/>
      <c r="BHB10" s="1"/>
      <c r="BHC10" s="2" t="s">
        <v>11</v>
      </c>
      <c r="BHD10" s="4" t="s">
        <v>154</v>
      </c>
      <c r="BHE10" s="4">
        <v>253</v>
      </c>
      <c r="BHF10" s="2">
        <v>9</v>
      </c>
      <c r="BHG10" s="1">
        <v>6.0000000000000001E-3</v>
      </c>
      <c r="BHH10" s="1">
        <f t="shared" si="713"/>
        <v>-2E-3</v>
      </c>
      <c r="BHI10" s="1">
        <f t="shared" si="714"/>
        <v>1.1314878892733564</v>
      </c>
      <c r="BHJ10" s="1">
        <f t="shared" si="287"/>
        <v>1.6972318339100346E-3</v>
      </c>
      <c r="BHK10" s="1">
        <f t="shared" si="288"/>
        <v>12.974092311473543</v>
      </c>
      <c r="BHL10" s="1"/>
      <c r="BHM10" s="1"/>
      <c r="BHN10" s="2" t="s">
        <v>11</v>
      </c>
      <c r="BHO10" s="4" t="s">
        <v>155</v>
      </c>
      <c r="BHP10" s="4">
        <v>254</v>
      </c>
      <c r="BHQ10" s="2">
        <v>9</v>
      </c>
      <c r="BHR10" s="1">
        <v>2.3E-2</v>
      </c>
      <c r="BHS10" s="1">
        <f t="shared" si="715"/>
        <v>1.0000000000000009E-3</v>
      </c>
      <c r="BHT10" s="1">
        <f t="shared" si="716"/>
        <v>-5.1546391752577289E-2</v>
      </c>
      <c r="BHU10" s="1">
        <f t="shared" si="289"/>
        <v>-7.7319587628865932E-5</v>
      </c>
      <c r="BHV10" s="1">
        <f t="shared" si="290"/>
        <v>-0.5910515271628759</v>
      </c>
      <c r="BHW10" s="1"/>
      <c r="BHX10" s="1"/>
      <c r="BHY10" s="2" t="s">
        <v>11</v>
      </c>
      <c r="BHZ10" s="4" t="s">
        <v>156</v>
      </c>
      <c r="BIA10" s="4">
        <v>260</v>
      </c>
      <c r="BIB10" s="2">
        <v>9</v>
      </c>
      <c r="BIC10" s="1">
        <v>2.4E-2</v>
      </c>
      <c r="BID10" s="1">
        <f t="shared" si="717"/>
        <v>-6.9999999999999993E-3</v>
      </c>
      <c r="BIE10" s="1">
        <f t="shared" si="718"/>
        <v>-0.44932432432432429</v>
      </c>
      <c r="BIF10" s="1">
        <f t="shared" si="291"/>
        <v>-6.7398648648648641E-4</v>
      </c>
      <c r="BIG10" s="1">
        <f t="shared" si="292"/>
        <v>-5.1521322648163954</v>
      </c>
      <c r="BIH10" s="1"/>
      <c r="BII10" s="1"/>
      <c r="BIJ10" s="2" t="s">
        <v>11</v>
      </c>
      <c r="BIK10" s="4" t="s">
        <v>157</v>
      </c>
      <c r="BIL10" s="4">
        <v>267</v>
      </c>
      <c r="BIM10" s="2">
        <v>9</v>
      </c>
      <c r="BIN10" s="1">
        <v>1.7000000000000001E-2</v>
      </c>
      <c r="BIO10" s="1">
        <f t="shared" si="719"/>
        <v>-1.3999999999999999E-2</v>
      </c>
      <c r="BIP10" s="1">
        <f t="shared" si="720"/>
        <v>0.16333333333333339</v>
      </c>
      <c r="BIQ10" s="1">
        <f t="shared" si="293"/>
        <v>2.450000000000001E-4</v>
      </c>
      <c r="BIR10" s="1">
        <f t="shared" si="294"/>
        <v>1.8728452724034346</v>
      </c>
      <c r="BIS10" s="1"/>
      <c r="BIT10" s="1"/>
      <c r="BIU10" s="2" t="s">
        <v>11</v>
      </c>
      <c r="BIV10" s="4" t="s">
        <v>158</v>
      </c>
      <c r="BIW10" s="4">
        <v>268</v>
      </c>
      <c r="BIX10" s="2">
        <v>9</v>
      </c>
      <c r="BIY10" s="1">
        <v>3.3000000000000002E-2</v>
      </c>
      <c r="BIZ10" s="1">
        <f t="shared" si="721"/>
        <v>4.0000000000000001E-3</v>
      </c>
      <c r="BJA10" s="1">
        <f t="shared" si="722"/>
        <v>0.1322033898305085</v>
      </c>
      <c r="BJB10" s="1">
        <f t="shared" si="295"/>
        <v>1.9830508474576275E-4</v>
      </c>
      <c r="BJC10" s="1">
        <f t="shared" si="296"/>
        <v>1.5158968998353635</v>
      </c>
      <c r="BJD10" s="1"/>
      <c r="BJE10" s="1"/>
      <c r="BJF10" s="2" t="s">
        <v>11</v>
      </c>
      <c r="BJG10" s="4" t="s">
        <v>159</v>
      </c>
      <c r="BJH10" s="4">
        <v>274</v>
      </c>
      <c r="BJI10" s="2">
        <v>9</v>
      </c>
      <c r="BJJ10" s="1">
        <v>1.4E-2</v>
      </c>
      <c r="BJK10" s="1">
        <f t="shared" si="723"/>
        <v>3.0000000000000009E-3</v>
      </c>
      <c r="BJL10" s="1">
        <f t="shared" si="724"/>
        <v>0.79054054054054068</v>
      </c>
      <c r="BJM10" s="1">
        <f t="shared" si="297"/>
        <v>1.1858108108108111E-3</v>
      </c>
      <c r="BJN10" s="1">
        <f t="shared" si="298"/>
        <v>9.0646537591506533</v>
      </c>
      <c r="BJO10" s="1"/>
      <c r="BJP10" s="1"/>
      <c r="BJQ10" s="2" t="s">
        <v>11</v>
      </c>
      <c r="BJR10" s="4" t="s">
        <v>160</v>
      </c>
      <c r="BJS10" s="4">
        <v>281</v>
      </c>
      <c r="BJT10" s="2">
        <v>9</v>
      </c>
      <c r="BJU10" s="1">
        <v>3.2000000000000001E-2</v>
      </c>
      <c r="BJV10" s="1">
        <f t="shared" si="725"/>
        <v>-5.9999999999999984E-3</v>
      </c>
      <c r="BJW10" s="1">
        <f t="shared" si="726"/>
        <v>2.666666666666671E-2</v>
      </c>
      <c r="BJX10" s="1">
        <f t="shared" si="299"/>
        <v>4.0000000000000064E-5</v>
      </c>
      <c r="BJY10" s="1">
        <f t="shared" si="300"/>
        <v>0.30577065671892845</v>
      </c>
      <c r="BJZ10" s="1"/>
      <c r="BKA10" s="1"/>
      <c r="BKB10" s="2" t="s">
        <v>11</v>
      </c>
      <c r="BKC10" s="4" t="s">
        <v>161</v>
      </c>
      <c r="BKD10" s="4">
        <v>282</v>
      </c>
      <c r="BKE10" s="2">
        <v>9</v>
      </c>
      <c r="BKF10" s="1">
        <v>0.03</v>
      </c>
      <c r="BKG10" s="1">
        <f t="shared" si="727"/>
        <v>8.9999999999999976E-3</v>
      </c>
      <c r="BKH10" s="1">
        <f t="shared" si="728"/>
        <v>0.2753623188405796</v>
      </c>
      <c r="BKI10" s="1">
        <f t="shared" si="301"/>
        <v>4.1304347826086942E-4</v>
      </c>
      <c r="BKJ10" s="1">
        <f t="shared" si="302"/>
        <v>3.157414390032407</v>
      </c>
      <c r="BKK10" s="1"/>
      <c r="BKL10" s="1"/>
      <c r="BKM10" s="2" t="s">
        <v>11</v>
      </c>
      <c r="BKN10" s="4" t="s">
        <v>162</v>
      </c>
      <c r="BKO10" s="4">
        <v>289</v>
      </c>
      <c r="BKP10" s="2">
        <v>9</v>
      </c>
      <c r="BKQ10" s="1">
        <v>0.03</v>
      </c>
      <c r="BKR10" s="1">
        <f t="shared" si="729"/>
        <v>1.3999999999999999E-2</v>
      </c>
      <c r="BKS10" s="1">
        <f t="shared" si="730"/>
        <v>0.57553956834532383</v>
      </c>
      <c r="BKT10" s="1">
        <f t="shared" si="303"/>
        <v>8.6330935251798576E-4</v>
      </c>
      <c r="BKU10" s="1">
        <f t="shared" si="304"/>
        <v>6.5993666917754243</v>
      </c>
      <c r="BKV10" s="1"/>
      <c r="BKW10" s="1"/>
      <c r="BKX10" s="2" t="s">
        <v>11</v>
      </c>
      <c r="BKY10" s="4" t="s">
        <v>163</v>
      </c>
      <c r="BKZ10" s="4">
        <v>296</v>
      </c>
      <c r="BLA10" s="2">
        <v>9</v>
      </c>
      <c r="BLB10" s="1">
        <v>3.5999999999999997E-2</v>
      </c>
      <c r="BLC10" s="1">
        <f t="shared" si="731"/>
        <v>1.5999999999999997E-2</v>
      </c>
      <c r="BLD10" s="1">
        <f t="shared" si="732"/>
        <v>0.37681159420289839</v>
      </c>
      <c r="BLE10" s="1">
        <f t="shared" si="305"/>
        <v>5.6521739130434756E-4</v>
      </c>
      <c r="BLF10" s="1">
        <f t="shared" si="306"/>
        <v>4.320672323202241</v>
      </c>
      <c r="BLG10" s="1"/>
      <c r="BLH10" s="1"/>
      <c r="BLI10" s="2" t="s">
        <v>11</v>
      </c>
      <c r="BLJ10" s="4" t="s">
        <v>164</v>
      </c>
      <c r="BLK10" s="4">
        <v>303</v>
      </c>
      <c r="BLL10" s="2">
        <v>9</v>
      </c>
      <c r="BLM10" s="1">
        <v>2.4E-2</v>
      </c>
      <c r="BLN10" s="1">
        <f t="shared" si="733"/>
        <v>1.3000000000000001E-2</v>
      </c>
      <c r="BLO10" s="1">
        <f t="shared" si="734"/>
        <v>0.66779661016949166</v>
      </c>
      <c r="BLP10" s="1">
        <f t="shared" si="307"/>
        <v>1.0016949152542374E-3</v>
      </c>
      <c r="BLQ10" s="1">
        <f t="shared" si="308"/>
        <v>7.6572228017324768</v>
      </c>
      <c r="BLR10" s="1"/>
      <c r="BLS10" s="1"/>
      <c r="BLT10" s="2" t="s">
        <v>11</v>
      </c>
      <c r="BLU10" s="4" t="s">
        <v>165</v>
      </c>
      <c r="BLV10" s="4">
        <v>310</v>
      </c>
      <c r="BLW10" s="2">
        <v>9</v>
      </c>
      <c r="BLX10" s="1">
        <v>2.5000000000000001E-2</v>
      </c>
      <c r="BLY10" s="1">
        <f t="shared" si="735"/>
        <v>1.3000000000000001E-2</v>
      </c>
      <c r="BLZ10" s="1">
        <f t="shared" si="736"/>
        <v>0.82593856655290099</v>
      </c>
      <c r="BMA10" s="1">
        <f t="shared" si="309"/>
        <v>1.2389078498293515E-3</v>
      </c>
      <c r="BMB10" s="1">
        <f t="shared" si="310"/>
        <v>9.4705416714138941</v>
      </c>
      <c r="BMC10" s="1"/>
      <c r="BMD10" s="1"/>
      <c r="BME10" s="2" t="s">
        <v>11</v>
      </c>
      <c r="BMF10" s="4" t="s">
        <v>166</v>
      </c>
      <c r="BMG10" s="4">
        <v>311</v>
      </c>
      <c r="BMH10" s="2">
        <v>9</v>
      </c>
      <c r="BMI10" s="1">
        <v>1.4E-2</v>
      </c>
      <c r="BMJ10" s="1">
        <f t="shared" si="737"/>
        <v>4.0000000000000001E-3</v>
      </c>
      <c r="BMK10" s="1">
        <f t="shared" si="738"/>
        <v>-0.11347517730496454</v>
      </c>
      <c r="BML10" s="1">
        <f t="shared" si="311"/>
        <v>-1.7021276595744682E-4</v>
      </c>
      <c r="BMM10" s="1">
        <f t="shared" si="312"/>
        <v>-1.3011517307188425</v>
      </c>
      <c r="BMN10" s="1"/>
      <c r="BMO10" s="1"/>
      <c r="BMP10" s="2" t="s">
        <v>11</v>
      </c>
      <c r="BMQ10" s="4" t="s">
        <v>167</v>
      </c>
      <c r="BMR10" s="4">
        <v>317</v>
      </c>
      <c r="BMS10" s="2">
        <v>9</v>
      </c>
      <c r="BMT10" s="1">
        <v>0.02</v>
      </c>
      <c r="BMU10" s="4">
        <f t="shared" si="313"/>
        <v>0.01</v>
      </c>
      <c r="BMV10" s="1">
        <f t="shared" si="739"/>
        <v>0.2978723404255319</v>
      </c>
      <c r="BMW10" s="1">
        <f t="shared" si="314"/>
        <v>4.4680851063829785E-4</v>
      </c>
      <c r="BMX10" s="1">
        <f t="shared" si="315"/>
        <v>3.4155232931369612</v>
      </c>
      <c r="BMY10" s="1"/>
      <c r="BMZ10" s="1"/>
      <c r="BNA10" s="2" t="s">
        <v>11</v>
      </c>
      <c r="BNB10" s="4" t="s">
        <v>168</v>
      </c>
      <c r="BNC10" s="4">
        <v>324</v>
      </c>
      <c r="BND10" s="2">
        <v>9</v>
      </c>
      <c r="BNE10" s="1">
        <v>1.7000000000000001E-2</v>
      </c>
      <c r="BNF10" s="1">
        <f t="shared" si="740"/>
        <v>4.0000000000000018E-3</v>
      </c>
      <c r="BNG10" s="1">
        <f t="shared" si="741"/>
        <v>5.0000000000000065E-2</v>
      </c>
      <c r="BNH10" s="1">
        <f t="shared" si="316"/>
        <v>7.5000000000000102E-5</v>
      </c>
      <c r="BNI10" s="1">
        <f t="shared" si="317"/>
        <v>0.57331998134799067</v>
      </c>
      <c r="BNJ10" s="1"/>
      <c r="BNK10" s="1"/>
      <c r="BNL10" s="2" t="s">
        <v>11</v>
      </c>
      <c r="BNM10" s="4" t="s">
        <v>169</v>
      </c>
      <c r="BNN10" s="4">
        <v>325</v>
      </c>
      <c r="BNO10" s="2">
        <v>9</v>
      </c>
      <c r="BNP10" s="1">
        <v>1.7000000000000001E-2</v>
      </c>
      <c r="BNQ10" s="1">
        <f t="shared" si="742"/>
        <v>-1.9999999999999983E-3</v>
      </c>
      <c r="BNR10" s="1">
        <f t="shared" si="743"/>
        <v>2.4475524475524538E-2</v>
      </c>
      <c r="BNS10" s="1">
        <f t="shared" si="318"/>
        <v>3.6713286713286805E-5</v>
      </c>
      <c r="BNT10" s="1">
        <f t="shared" si="319"/>
        <v>0.28064614471579996</v>
      </c>
      <c r="BNU10" s="1"/>
      <c r="BNV10" s="1"/>
      <c r="BNW10" s="2" t="s">
        <v>11</v>
      </c>
      <c r="BNX10" s="4" t="s">
        <v>170</v>
      </c>
      <c r="BNY10" s="4">
        <v>338</v>
      </c>
      <c r="BNZ10" s="2">
        <v>9</v>
      </c>
      <c r="BOA10" s="1">
        <v>1.4999999999999999E-2</v>
      </c>
      <c r="BOB10" s="1">
        <f t="shared" si="744"/>
        <v>4.9999999999999992E-3</v>
      </c>
      <c r="BOC10" s="1">
        <f t="shared" si="745"/>
        <v>0.30448717948717946</v>
      </c>
      <c r="BOD10" s="1">
        <f t="shared" si="320"/>
        <v>4.5673076923076922E-4</v>
      </c>
      <c r="BOE10" s="1">
        <f t="shared" si="321"/>
        <v>3.4913716812858362</v>
      </c>
      <c r="BOF10" s="1"/>
      <c r="BOG10" s="1"/>
      <c r="BOH10" s="2" t="s">
        <v>11</v>
      </c>
      <c r="BOI10" s="4" t="s">
        <v>171</v>
      </c>
      <c r="BOJ10" s="4">
        <v>339</v>
      </c>
      <c r="BOK10" s="2">
        <v>9</v>
      </c>
      <c r="BOL10" s="1">
        <v>1.7000000000000001E-2</v>
      </c>
      <c r="BOM10" s="1">
        <f t="shared" si="746"/>
        <v>1.2E-2</v>
      </c>
      <c r="BON10" s="1">
        <f t="shared" si="747"/>
        <v>0.51465798045602607</v>
      </c>
      <c r="BOO10" s="1">
        <f t="shared" si="322"/>
        <v>7.7198697068403912E-4</v>
      </c>
      <c r="BOP10" s="1">
        <f t="shared" si="323"/>
        <v>5.9012740751128607</v>
      </c>
      <c r="BOQ10" s="1"/>
      <c r="BOR10" s="1"/>
      <c r="BOS10" s="2" t="s">
        <v>11</v>
      </c>
      <c r="BOT10" s="4" t="s">
        <v>172</v>
      </c>
      <c r="BOU10" s="4">
        <v>345</v>
      </c>
      <c r="BOV10" s="2">
        <v>9</v>
      </c>
      <c r="BOW10" s="1">
        <v>1.4999999999999999E-2</v>
      </c>
      <c r="BOX10" s="1">
        <f t="shared" si="748"/>
        <v>8.0000000000000002E-3</v>
      </c>
      <c r="BOY10" s="1">
        <f t="shared" si="749"/>
        <v>0.45980707395498394</v>
      </c>
      <c r="BOZ10" s="1">
        <f t="shared" si="324"/>
        <v>6.897106109324759E-4</v>
      </c>
      <c r="BPA10" s="1">
        <f t="shared" si="325"/>
        <v>5.2723316612709041</v>
      </c>
      <c r="BPB10" s="1"/>
      <c r="BPC10" s="1"/>
      <c r="BPD10" s="2" t="s">
        <v>11</v>
      </c>
      <c r="BPE10" s="4" t="s">
        <v>173</v>
      </c>
      <c r="BPF10" s="4">
        <v>352</v>
      </c>
      <c r="BPG10" s="2">
        <v>9</v>
      </c>
      <c r="BPH10" s="1">
        <v>1.2999999999999999E-2</v>
      </c>
      <c r="BPI10" s="1">
        <f t="shared" si="750"/>
        <v>4.0000000000000001E-3</v>
      </c>
      <c r="BPJ10" s="1">
        <f t="shared" si="751"/>
        <v>0.23076923076923078</v>
      </c>
      <c r="BPK10" s="1">
        <f t="shared" si="326"/>
        <v>3.4615384615384619E-4</v>
      </c>
      <c r="BPL10" s="1">
        <f t="shared" si="327"/>
        <v>2.6460922216061076</v>
      </c>
      <c r="BPM10" s="1"/>
      <c r="BPN10" s="1"/>
      <c r="BPO10" s="2" t="s">
        <v>11</v>
      </c>
      <c r="BPP10" s="4" t="s">
        <v>174</v>
      </c>
      <c r="BPQ10" s="4">
        <v>353</v>
      </c>
      <c r="BPR10" s="2">
        <v>9</v>
      </c>
      <c r="BPS10" s="1">
        <v>1.4E-2</v>
      </c>
      <c r="BPT10" s="1">
        <f t="shared" si="752"/>
        <v>5.000000000000001E-3</v>
      </c>
      <c r="BPU10" s="1">
        <f t="shared" si="753"/>
        <v>0.15000000000000002</v>
      </c>
      <c r="BPV10" s="1">
        <f t="shared" si="328"/>
        <v>2.2500000000000005E-4</v>
      </c>
      <c r="BPW10" s="1">
        <f t="shared" si="329"/>
        <v>1.7199599440439701</v>
      </c>
      <c r="BPX10" s="1"/>
      <c r="BPY10" s="1"/>
      <c r="BPZ10" s="2" t="s">
        <v>11</v>
      </c>
      <c r="BQA10" s="4" t="s">
        <v>175</v>
      </c>
      <c r="BQB10" s="4">
        <v>358</v>
      </c>
      <c r="BQC10" s="2">
        <v>9</v>
      </c>
      <c r="BQD10" s="1">
        <v>1.4999999999999999E-2</v>
      </c>
      <c r="BQE10" s="1">
        <f t="shared" si="754"/>
        <v>4.9999999999999992E-3</v>
      </c>
      <c r="BQF10" s="1">
        <f t="shared" si="755"/>
        <v>0.14527027027027023</v>
      </c>
      <c r="BQG10" s="1">
        <f t="shared" si="330"/>
        <v>2.1790540540540535E-4</v>
      </c>
      <c r="BQH10" s="1">
        <f t="shared" si="331"/>
        <v>1.6657269728353756</v>
      </c>
      <c r="BQI10" s="1"/>
      <c r="BQJ10" s="1"/>
      <c r="BQK10" s="2" t="s">
        <v>11</v>
      </c>
      <c r="BQL10" s="4" t="s">
        <v>176</v>
      </c>
      <c r="BQM10" s="4">
        <v>366</v>
      </c>
      <c r="BQN10" s="2">
        <v>9</v>
      </c>
      <c r="BQO10" s="1">
        <v>1.6E-2</v>
      </c>
      <c r="BQP10" s="1">
        <f t="shared" si="756"/>
        <v>5.000000000000001E-3</v>
      </c>
      <c r="BQQ10" s="1">
        <f t="shared" si="757"/>
        <v>0.35785953177257529</v>
      </c>
      <c r="BQR10" s="1">
        <f t="shared" si="332"/>
        <v>5.3678929765886292E-4</v>
      </c>
      <c r="BQS10" s="1">
        <f t="shared" si="333"/>
        <v>4.1033604016210656</v>
      </c>
      <c r="BQT10" s="1"/>
      <c r="BQU10" s="1"/>
      <c r="BQV10" s="2" t="s">
        <v>11</v>
      </c>
      <c r="BQW10" s="4" t="s">
        <v>177</v>
      </c>
      <c r="BQX10" s="4">
        <v>367</v>
      </c>
      <c r="BQY10" s="2">
        <v>9</v>
      </c>
      <c r="BQZ10" s="1">
        <v>2.9000000000000001E-2</v>
      </c>
      <c r="BRA10" s="1">
        <f t="shared" si="758"/>
        <v>8.0000000000000002E-3</v>
      </c>
      <c r="BRB10" s="1">
        <f t="shared" si="759"/>
        <v>-0.48148148148148145</v>
      </c>
      <c r="BRC10" s="1">
        <f t="shared" si="334"/>
        <v>-7.2222222222222219E-4</v>
      </c>
      <c r="BRD10" s="1">
        <f t="shared" si="335"/>
        <v>-5.5208590796473098</v>
      </c>
      <c r="BRE10" s="1"/>
      <c r="BRF10" s="1"/>
      <c r="BRG10" s="2" t="s">
        <v>11</v>
      </c>
      <c r="BRH10" s="4" t="s">
        <v>178</v>
      </c>
      <c r="BRI10" s="4">
        <v>373</v>
      </c>
      <c r="BRJ10" s="2">
        <v>9</v>
      </c>
      <c r="BRK10" s="1">
        <v>3.1E-2</v>
      </c>
      <c r="BRL10" s="1">
        <f t="shared" si="760"/>
        <v>9.0000000000000011E-3</v>
      </c>
      <c r="BRM10" s="1">
        <f t="shared" si="761"/>
        <v>-0.14915254237288134</v>
      </c>
      <c r="BRN10" s="1">
        <f t="shared" si="336"/>
        <v>-2.2372881355932201E-4</v>
      </c>
      <c r="BRO10" s="1">
        <f t="shared" si="337"/>
        <v>-1.7102426562245121</v>
      </c>
      <c r="BRP10" s="1"/>
      <c r="BRQ10" s="1"/>
      <c r="BRR10" s="2" t="s">
        <v>11</v>
      </c>
      <c r="BRS10" s="1" t="s">
        <v>179</v>
      </c>
      <c r="BRT10" s="1">
        <v>380</v>
      </c>
      <c r="BRU10" s="2">
        <v>9</v>
      </c>
      <c r="BRV10" s="1">
        <v>0.03</v>
      </c>
      <c r="BRW10" s="1">
        <f t="shared" si="762"/>
        <v>0</v>
      </c>
      <c r="BRX10" s="1">
        <f t="shared" si="763"/>
        <v>-0.43624161073825501</v>
      </c>
      <c r="BRY10" s="1">
        <f t="shared" si="338"/>
        <v>-6.5436241610738251E-4</v>
      </c>
      <c r="BRZ10" s="1">
        <f t="shared" si="339"/>
        <v>-5.0021206426334688</v>
      </c>
      <c r="BSA10" s="1"/>
      <c r="BSB10" s="1"/>
      <c r="BSC10" s="2" t="s">
        <v>11</v>
      </c>
      <c r="BSD10" s="1" t="s">
        <v>180</v>
      </c>
      <c r="BSE10" s="1">
        <v>394</v>
      </c>
      <c r="BSF10" s="2">
        <v>9</v>
      </c>
      <c r="BSG10" s="1">
        <v>2.9000000000000001E-2</v>
      </c>
      <c r="BSH10" s="1">
        <f t="shared" si="764"/>
        <v>1.7000000000000001E-2</v>
      </c>
      <c r="BSI10" s="1">
        <f t="shared" si="765"/>
        <v>0.15957446808510642</v>
      </c>
      <c r="BSJ10" s="1">
        <f t="shared" si="340"/>
        <v>2.3936170212765964E-4</v>
      </c>
      <c r="BSK10" s="1">
        <f t="shared" si="341"/>
        <v>1.8297446213233726</v>
      </c>
      <c r="BSL10" s="1"/>
      <c r="BSM10" s="1"/>
      <c r="BSN10" s="1" t="s">
        <v>11</v>
      </c>
      <c r="BSO10" s="1" t="s">
        <v>181</v>
      </c>
      <c r="BSP10" s="1">
        <v>395</v>
      </c>
      <c r="BSQ10" s="2">
        <v>9</v>
      </c>
      <c r="BSR10" s="1">
        <v>5.0000000000000001E-3</v>
      </c>
      <c r="BSS10" s="1">
        <f t="shared" si="766"/>
        <v>-5.0000000000000001E-3</v>
      </c>
      <c r="BST10" s="1">
        <f t="shared" si="767"/>
        <v>-0.14878892733564014</v>
      </c>
      <c r="BSU10" s="1">
        <f t="shared" si="342"/>
        <v>-2.2318339100346022E-4</v>
      </c>
      <c r="BSV10" s="1">
        <f t="shared" si="343"/>
        <v>-1.7060733008971327</v>
      </c>
      <c r="BSW10" s="1"/>
      <c r="BSX10" s="1"/>
      <c r="BSY10" s="1" t="s">
        <v>11</v>
      </c>
      <c r="BSZ10" s="1" t="s">
        <v>182</v>
      </c>
      <c r="BTA10" s="1">
        <v>401</v>
      </c>
      <c r="BTB10" s="1">
        <v>9</v>
      </c>
      <c r="BTC10" s="1">
        <v>0.01</v>
      </c>
      <c r="BTD10" s="1">
        <f t="shared" si="768"/>
        <v>-2E-3</v>
      </c>
      <c r="BTE10" s="1">
        <f t="shared" si="769"/>
        <v>5.2447552447552448E-2</v>
      </c>
      <c r="BTF10" s="1">
        <f t="shared" si="344"/>
        <v>7.8671328671328671E-5</v>
      </c>
      <c r="BTG10" s="1">
        <f t="shared" si="345"/>
        <v>0.60138459581956982</v>
      </c>
      <c r="BTH10" s="1"/>
      <c r="BTI10" s="1"/>
      <c r="BTJ10" s="1" t="s">
        <v>11</v>
      </c>
      <c r="BTK10" s="1" t="s">
        <v>183</v>
      </c>
      <c r="BTL10" s="1">
        <v>408</v>
      </c>
      <c r="BTM10" s="1">
        <v>9</v>
      </c>
      <c r="BTN10" s="1">
        <v>8.9999999999999993E-3</v>
      </c>
      <c r="BTO10" s="1">
        <f t="shared" si="770"/>
        <v>-3.0000000000000009E-3</v>
      </c>
      <c r="BTP10" s="5">
        <f t="shared" si="771"/>
        <v>0.15679442508710797</v>
      </c>
      <c r="BTQ10" s="1">
        <f t="shared" si="346"/>
        <v>2.3519163763066197E-4</v>
      </c>
      <c r="BTR10" s="1">
        <f t="shared" si="347"/>
        <v>1.7978675373281909</v>
      </c>
      <c r="BTS10" s="1"/>
      <c r="BTT10" s="1"/>
      <c r="BTU10" s="1" t="s">
        <v>11</v>
      </c>
      <c r="BTV10" s="1" t="s">
        <v>184</v>
      </c>
      <c r="BTW10" s="1">
        <v>409</v>
      </c>
      <c r="BTX10" s="1">
        <v>9</v>
      </c>
      <c r="BTY10" s="1">
        <v>2.1000000000000001E-2</v>
      </c>
      <c r="BTZ10" s="1">
        <f t="shared" si="772"/>
        <v>1.1000000000000001E-2</v>
      </c>
      <c r="BUA10" s="1">
        <f t="shared" si="773"/>
        <v>0.48096885813148793</v>
      </c>
      <c r="BUB10" s="1">
        <f t="shared" si="348"/>
        <v>7.2145328719723186E-4</v>
      </c>
      <c r="BUC10" s="1">
        <f t="shared" si="349"/>
        <v>5.5149811354581733</v>
      </c>
      <c r="BUD10" s="1"/>
      <c r="BUE10" s="1"/>
      <c r="BUF10" s="1" t="s">
        <v>11</v>
      </c>
      <c r="BUG10" s="1" t="s">
        <v>185</v>
      </c>
      <c r="BUH10" s="1">
        <v>415</v>
      </c>
      <c r="BUI10" s="1">
        <v>9</v>
      </c>
      <c r="BUJ10" s="1">
        <v>1.7999999999999999E-2</v>
      </c>
      <c r="BUK10" s="1">
        <f t="shared" si="774"/>
        <v>4.9999999999999992E-3</v>
      </c>
      <c r="BUL10" s="1">
        <f t="shared" si="775"/>
        <v>0.33101045296167242</v>
      </c>
      <c r="BUM10" s="1">
        <f t="shared" si="350"/>
        <v>4.9651567944250866E-4</v>
      </c>
      <c r="BUN10" s="1">
        <f t="shared" si="351"/>
        <v>3.7954981343595149</v>
      </c>
      <c r="BUO10" s="1"/>
      <c r="BUP10" s="1"/>
      <c r="BUQ10" s="1" t="s">
        <v>11</v>
      </c>
      <c r="BUR10" s="1" t="s">
        <v>186</v>
      </c>
      <c r="BUS10" s="1">
        <v>422</v>
      </c>
      <c r="BUT10" s="1">
        <v>9</v>
      </c>
      <c r="BUU10" s="1">
        <v>2.5999999999999999E-2</v>
      </c>
      <c r="BUV10" s="1">
        <f t="shared" si="776"/>
        <v>1.0999999999999999E-2</v>
      </c>
      <c r="BUW10" s="1">
        <f t="shared" si="777"/>
        <v>0.50526315789473686</v>
      </c>
      <c r="BUX10" s="1">
        <f t="shared" si="352"/>
        <v>7.5789473684210529E-4</v>
      </c>
      <c r="BUY10" s="1">
        <f t="shared" si="353"/>
        <v>5.7935492852007409</v>
      </c>
      <c r="BUZ10" s="1"/>
      <c r="BVA10" s="1"/>
      <c r="BVB10" s="1" t="s">
        <v>11</v>
      </c>
      <c r="BVC10" s="1" t="s">
        <v>187</v>
      </c>
      <c r="BVD10" s="1">
        <v>423</v>
      </c>
      <c r="BVE10" s="1">
        <v>9</v>
      </c>
      <c r="BVF10" s="1">
        <v>2.1000000000000001E-2</v>
      </c>
      <c r="BVG10" s="1">
        <f t="shared" si="778"/>
        <v>1.1000000000000001E-2</v>
      </c>
      <c r="BVH10" s="1">
        <f t="shared" si="779"/>
        <v>-0.56313993174061439</v>
      </c>
      <c r="BVI10" s="1">
        <f t="shared" si="354"/>
        <v>-8.4470989761092159E-4</v>
      </c>
      <c r="BVJ10" s="1">
        <f t="shared" si="355"/>
        <v>-6.4571875032367476</v>
      </c>
      <c r="BVK10" s="1"/>
      <c r="BVL10" s="1"/>
      <c r="BVM10" s="1" t="s">
        <v>11</v>
      </c>
      <c r="BVN10" s="1" t="s">
        <v>188</v>
      </c>
      <c r="BVO10" s="1">
        <v>436</v>
      </c>
      <c r="BVP10" s="1">
        <v>9</v>
      </c>
      <c r="BVQ10" s="1">
        <v>2.4E-2</v>
      </c>
      <c r="BVR10" s="1">
        <f t="shared" si="780"/>
        <v>1.2E-2</v>
      </c>
      <c r="BVS10" s="1">
        <f t="shared" si="781"/>
        <v>-0.23890784982935151</v>
      </c>
      <c r="BVT10" s="1">
        <f t="shared" si="356"/>
        <v>-3.5836177474402725E-4</v>
      </c>
      <c r="BVU10" s="1">
        <f t="shared" si="357"/>
        <v>-2.7394128801610438</v>
      </c>
      <c r="BVV10" s="1"/>
      <c r="BVW10" s="1"/>
      <c r="BVX10" s="1" t="s">
        <v>11</v>
      </c>
      <c r="BVY10" s="1" t="s">
        <v>189</v>
      </c>
      <c r="BVZ10" s="1">
        <v>437</v>
      </c>
      <c r="BWA10" s="1">
        <v>9</v>
      </c>
      <c r="BWB10" s="1">
        <v>6.0000000000000001E-3</v>
      </c>
      <c r="BWC10" s="1">
        <f t="shared" si="782"/>
        <v>1E-3</v>
      </c>
      <c r="BWD10" s="1">
        <f t="shared" si="783"/>
        <v>-0.75665399239543718</v>
      </c>
      <c r="BWE10" s="1">
        <f t="shared" si="358"/>
        <v>-1.1349809885931557E-3</v>
      </c>
      <c r="BWF10" s="1">
        <f t="shared" si="359"/>
        <v>-8.6760970561406836</v>
      </c>
      <c r="BWG10" s="1"/>
      <c r="BWH10" s="1"/>
      <c r="BWI10" s="1" t="s">
        <v>11</v>
      </c>
      <c r="BWJ10" s="1" t="s">
        <v>190</v>
      </c>
      <c r="BWK10" s="1">
        <v>443</v>
      </c>
      <c r="BWL10" s="1">
        <v>9</v>
      </c>
      <c r="BWM10" s="1">
        <v>1.4E-2</v>
      </c>
      <c r="BWN10" s="1">
        <f t="shared" si="784"/>
        <v>4.0000000000000001E-3</v>
      </c>
      <c r="BWO10" s="1">
        <f t="shared" si="785"/>
        <v>-0.66666666666666674</v>
      </c>
      <c r="BWP10" s="1">
        <f t="shared" si="360"/>
        <v>-1.0000000000000002E-3</v>
      </c>
      <c r="BWQ10" s="1">
        <f t="shared" si="361"/>
        <v>-7.6442664179732009</v>
      </c>
      <c r="BWR10" s="1"/>
      <c r="BWS10" s="1"/>
      <c r="BWT10" s="1" t="s">
        <v>11</v>
      </c>
      <c r="BWU10" s="1" t="s">
        <v>191</v>
      </c>
      <c r="BWV10" s="1">
        <v>450</v>
      </c>
      <c r="BWW10" s="1">
        <v>9</v>
      </c>
      <c r="BWX10" s="1">
        <v>5.0000000000000001E-3</v>
      </c>
      <c r="BWY10" s="1">
        <f t="shared" si="786"/>
        <v>1E-3</v>
      </c>
      <c r="BWZ10" s="1">
        <f t="shared" si="787"/>
        <v>-0.43939393939393939</v>
      </c>
      <c r="BXA10" s="1">
        <f t="shared" si="362"/>
        <v>-6.5909090909090908E-4</v>
      </c>
      <c r="BXB10" s="1">
        <f t="shared" si="363"/>
        <v>-5.0382665027550626</v>
      </c>
      <c r="BXC10" s="1"/>
      <c r="BXD10" s="1"/>
      <c r="BXE10" s="1" t="s">
        <v>11</v>
      </c>
      <c r="BXF10" s="1" t="s">
        <v>192</v>
      </c>
      <c r="BXG10" s="1">
        <v>451</v>
      </c>
      <c r="BXH10" s="1">
        <v>9</v>
      </c>
      <c r="BXI10" s="1">
        <v>2E-3</v>
      </c>
      <c r="BXJ10" s="1">
        <f t="shared" si="788"/>
        <v>5.0000000000000001E-3</v>
      </c>
      <c r="BXK10" s="1">
        <f t="shared" si="789"/>
        <v>0.67169811320754713</v>
      </c>
      <c r="BXL10" s="1">
        <f t="shared" si="364"/>
        <v>1.0075471698113207E-3</v>
      </c>
      <c r="BXM10" s="1">
        <f t="shared" si="365"/>
        <v>7.7019589947126192</v>
      </c>
      <c r="BXN10" s="1"/>
      <c r="BXO10" s="1"/>
      <c r="BXP10" s="1" t="s">
        <v>11</v>
      </c>
      <c r="BXQ10" s="1" t="s">
        <v>193</v>
      </c>
      <c r="BXR10" s="1">
        <v>464</v>
      </c>
      <c r="BXS10" s="1">
        <v>9</v>
      </c>
      <c r="BXT10" s="1">
        <v>5.0000000000000001E-3</v>
      </c>
      <c r="BXU10" s="1">
        <f t="shared" si="790"/>
        <v>1E-3</v>
      </c>
      <c r="BXV10" s="1">
        <f t="shared" si="791"/>
        <v>0.84191176470588236</v>
      </c>
      <c r="BXW10" s="1">
        <f t="shared" si="366"/>
        <v>1.2628676470588236E-3</v>
      </c>
      <c r="BXX10" s="1">
        <f t="shared" si="367"/>
        <v>9.653696744756596</v>
      </c>
      <c r="BXY10" s="1"/>
      <c r="BXZ10" s="1"/>
      <c r="BYA10" s="1" t="s">
        <v>11</v>
      </c>
      <c r="BYB10" s="1" t="s">
        <v>194</v>
      </c>
      <c r="BYC10" s="1">
        <v>465</v>
      </c>
      <c r="BYD10" s="1">
        <v>9</v>
      </c>
      <c r="BYE10" s="1">
        <v>1.9E-2</v>
      </c>
      <c r="BYF10" s="1">
        <f t="shared" si="792"/>
        <v>1.3999999999999999E-2</v>
      </c>
      <c r="BYG10" s="1">
        <f t="shared" si="793"/>
        <v>0.35955056179775269</v>
      </c>
      <c r="BYH10" s="1">
        <f t="shared" si="368"/>
        <v>5.3932584269662906E-4</v>
      </c>
      <c r="BYI10" s="1">
        <f t="shared" si="369"/>
        <v>4.1227504276709377</v>
      </c>
      <c r="BYJ10" s="1"/>
      <c r="BYK10" s="1"/>
      <c r="BYL10" s="1" t="s">
        <v>11</v>
      </c>
      <c r="BYM10" s="1" t="s">
        <v>195</v>
      </c>
      <c r="BYN10" s="1">
        <v>479</v>
      </c>
      <c r="BYO10" s="1">
        <v>9</v>
      </c>
      <c r="BYP10" s="1">
        <v>1.6E-2</v>
      </c>
      <c r="BYQ10" s="1">
        <f t="shared" si="794"/>
        <v>5.000000000000001E-3</v>
      </c>
      <c r="BYR10" s="1">
        <f t="shared" si="795"/>
        <v>0.35793357933579339</v>
      </c>
      <c r="BYS10" s="1">
        <f t="shared" si="370"/>
        <v>5.3690036900369011E-4</v>
      </c>
      <c r="BYT10" s="1">
        <f t="shared" si="371"/>
        <v>4.1042094605723269</v>
      </c>
      <c r="BYU10" s="1"/>
      <c r="BYV10" s="1"/>
      <c r="BYW10" s="1" t="s">
        <v>11</v>
      </c>
      <c r="BYX10" s="1" t="s">
        <v>196</v>
      </c>
      <c r="BYY10" s="1">
        <v>480</v>
      </c>
      <c r="BYZ10" s="1">
        <v>9</v>
      </c>
      <c r="BZA10" s="1">
        <v>0.01</v>
      </c>
      <c r="BZB10" s="1">
        <f t="shared" si="796"/>
        <v>-2.9999999999999992E-3</v>
      </c>
      <c r="BZC10" s="1">
        <f t="shared" si="797"/>
        <v>0.2921348314606742</v>
      </c>
      <c r="BZD10" s="1">
        <f t="shared" si="372"/>
        <v>4.3820224719101132E-4</v>
      </c>
      <c r="BZE10" s="1">
        <f t="shared" si="373"/>
        <v>3.3497347224826384</v>
      </c>
      <c r="BZF10" s="1"/>
      <c r="BZG10" s="1"/>
      <c r="BZH10" s="1" t="s">
        <v>11</v>
      </c>
      <c r="BZI10" s="1" t="s">
        <v>197</v>
      </c>
      <c r="BZJ10" s="1">
        <v>494</v>
      </c>
      <c r="BZK10" s="1">
        <v>9</v>
      </c>
      <c r="BZL10" s="1">
        <v>0.02</v>
      </c>
      <c r="BZM10" s="1">
        <f t="shared" si="798"/>
        <v>5.000000000000001E-3</v>
      </c>
      <c r="BZN10" s="1">
        <f t="shared" si="799"/>
        <v>0.91911764705882359</v>
      </c>
      <c r="BZO10" s="1">
        <f t="shared" si="374"/>
        <v>1.3786764705882354E-3</v>
      </c>
      <c r="BZP10" s="1">
        <f t="shared" si="375"/>
        <v>10.538970245367462</v>
      </c>
      <c r="BZQ10" s="1"/>
      <c r="BZR10" s="1"/>
      <c r="BZS10" s="1" t="s">
        <v>11</v>
      </c>
      <c r="BZT10" s="1" t="s">
        <v>198</v>
      </c>
      <c r="BZU10" s="1">
        <v>495</v>
      </c>
      <c r="BZV10" s="1">
        <v>9</v>
      </c>
      <c r="BZW10" s="1">
        <v>0.01</v>
      </c>
      <c r="BZX10" s="1">
        <f t="shared" si="800"/>
        <v>-4.0000000000000001E-3</v>
      </c>
      <c r="BZY10" s="1">
        <f t="shared" si="801"/>
        <v>0.24354243542435425</v>
      </c>
      <c r="BZZ10" s="1">
        <f t="shared" si="376"/>
        <v>3.6531365313653138E-4</v>
      </c>
      <c r="CAA10" s="1">
        <f t="shared" si="377"/>
        <v>2.7925548906986966</v>
      </c>
      <c r="CAB10" s="1"/>
      <c r="CAC10" s="1"/>
      <c r="CAD10" s="1" t="s">
        <v>11</v>
      </c>
      <c r="CAE10" s="1" t="s">
        <v>199</v>
      </c>
      <c r="CAF10" s="1">
        <v>501</v>
      </c>
      <c r="CAG10" s="1">
        <v>9</v>
      </c>
      <c r="CAH10" s="1">
        <v>8.9999999999999993E-3</v>
      </c>
      <c r="CAI10" s="1">
        <f t="shared" si="802"/>
        <v>-8.0000000000000019E-3</v>
      </c>
      <c r="CAJ10" s="1">
        <f t="shared" si="803"/>
        <v>0.15750915750915745</v>
      </c>
      <c r="CAK10" s="1">
        <f t="shared" si="378"/>
        <v>2.3626373626373619E-4</v>
      </c>
      <c r="CAL10" s="1">
        <f t="shared" si="379"/>
        <v>1.8060629449057553</v>
      </c>
      <c r="CAM10" s="1"/>
      <c r="CAN10" s="1"/>
      <c r="CAO10" s="1" t="s">
        <v>11</v>
      </c>
      <c r="CAP10" s="1" t="s">
        <v>200</v>
      </c>
      <c r="CAQ10" s="1">
        <v>508</v>
      </c>
      <c r="CAR10" s="1">
        <v>9</v>
      </c>
      <c r="CAS10" s="1">
        <v>0.01</v>
      </c>
      <c r="CAT10" s="1">
        <f t="shared" si="804"/>
        <v>-2.7999999999999997E-2</v>
      </c>
      <c r="CAU10" s="1">
        <f t="shared" si="805"/>
        <v>-0.58241758241758235</v>
      </c>
      <c r="CAV10" s="1">
        <f t="shared" si="380"/>
        <v>-8.7362637362637351E-4</v>
      </c>
      <c r="CAW10" s="1">
        <f t="shared" si="381"/>
        <v>-6.678232749767794</v>
      </c>
      <c r="CAX10" s="1"/>
      <c r="CAY10" s="1"/>
      <c r="CAZ10" s="1" t="s">
        <v>11</v>
      </c>
      <c r="CBA10" s="1" t="s">
        <v>201</v>
      </c>
      <c r="CBB10" s="1">
        <v>509</v>
      </c>
      <c r="CBC10" s="1">
        <v>9</v>
      </c>
      <c r="CBD10" s="1">
        <v>1.6E-2</v>
      </c>
      <c r="CBE10" s="1">
        <f t="shared" si="806"/>
        <v>3.0000000000000009E-3</v>
      </c>
      <c r="CBF10" s="1">
        <f t="shared" si="807"/>
        <v>-1.5037593984962365E-2</v>
      </c>
      <c r="CBG10" s="1">
        <f t="shared" si="382"/>
        <v>-2.2556390977443548E-5</v>
      </c>
      <c r="CBH10" s="1">
        <f t="shared" si="383"/>
        <v>-0.17242706205954539</v>
      </c>
      <c r="CBI10" s="1"/>
      <c r="CBJ10" s="1"/>
      <c r="CBK10" s="1" t="s">
        <v>11</v>
      </c>
      <c r="CBL10" s="1" t="s">
        <v>202</v>
      </c>
      <c r="CBM10" s="1">
        <v>515</v>
      </c>
      <c r="CBN10" s="1">
        <v>9</v>
      </c>
      <c r="CBO10" s="1">
        <v>1.7000000000000001E-2</v>
      </c>
      <c r="CBP10" s="1">
        <f t="shared" si="808"/>
        <v>2.0000000000000018E-3</v>
      </c>
      <c r="CBQ10" s="1">
        <f t="shared" si="809"/>
        <v>5.6179775280898937E-2</v>
      </c>
      <c r="CBR10" s="1">
        <f t="shared" si="384"/>
        <v>8.4269662921348406E-5</v>
      </c>
      <c r="CBS10" s="1">
        <f t="shared" si="385"/>
        <v>0.64417975432358487</v>
      </c>
      <c r="CBT10" s="1"/>
      <c r="CBU10" s="1"/>
      <c r="CBV10" s="1" t="s">
        <v>11</v>
      </c>
      <c r="CBW10" s="1" t="s">
        <v>203</v>
      </c>
      <c r="CBX10" s="1">
        <v>522</v>
      </c>
      <c r="CBY10" s="1">
        <v>9</v>
      </c>
      <c r="CBZ10" s="1">
        <v>1.7000000000000001E-2</v>
      </c>
      <c r="CCA10" s="1">
        <f t="shared" si="810"/>
        <v>3.0000000000000009E-3</v>
      </c>
      <c r="CCB10" s="1">
        <f t="shared" si="811"/>
        <v>0.10486891385767792</v>
      </c>
      <c r="CCC10" s="1">
        <f t="shared" si="386"/>
        <v>1.5730337078651688E-4</v>
      </c>
      <c r="CCD10" s="1">
        <f t="shared" si="387"/>
        <v>1.2024688747373573</v>
      </c>
      <c r="CCE10" s="1"/>
      <c r="CCF10" s="1"/>
      <c r="CCG10" s="1" t="s">
        <v>11</v>
      </c>
      <c r="CCH10" s="1" t="s">
        <v>204</v>
      </c>
      <c r="CCI10" s="1">
        <v>523</v>
      </c>
      <c r="CCJ10" s="1">
        <v>9</v>
      </c>
      <c r="CCK10" s="1">
        <v>2.8000000000000001E-2</v>
      </c>
      <c r="CCL10" s="1">
        <f t="shared" si="812"/>
        <v>9.0000000000000011E-3</v>
      </c>
      <c r="CCM10" s="1">
        <f t="shared" si="813"/>
        <v>0.41825095057034223</v>
      </c>
      <c r="CCN10" s="1">
        <f t="shared" si="388"/>
        <v>6.2737642585551331E-4</v>
      </c>
      <c r="CCO10" s="1">
        <f t="shared" si="389"/>
        <v>4.7958325435953526</v>
      </c>
      <c r="CCP10" s="1"/>
      <c r="CCQ10" s="1"/>
      <c r="CCR10" s="1" t="s">
        <v>11</v>
      </c>
      <c r="CCS10" s="1" t="s">
        <v>205</v>
      </c>
      <c r="CCT10" s="1">
        <v>536</v>
      </c>
      <c r="CCU10" s="1">
        <v>9</v>
      </c>
      <c r="CCV10" s="1">
        <v>2.5999999999999999E-2</v>
      </c>
      <c r="CCW10" s="1">
        <f t="shared" si="814"/>
        <v>5.9999999999999984E-3</v>
      </c>
      <c r="CCX10" s="1">
        <f t="shared" si="815"/>
        <v>0.18918918918918912</v>
      </c>
      <c r="CCY10" s="1">
        <f t="shared" si="390"/>
        <v>2.8378378378378366E-4</v>
      </c>
      <c r="CCZ10" s="1">
        <f t="shared" si="391"/>
        <v>2.1693188483437447</v>
      </c>
      <c r="CDA10" s="1"/>
      <c r="CDB10" s="1"/>
      <c r="CDC10" s="1" t="s">
        <v>11</v>
      </c>
      <c r="CDD10" s="1" t="s">
        <v>206</v>
      </c>
      <c r="CDE10" s="1">
        <v>542</v>
      </c>
      <c r="CDF10" s="1">
        <v>9</v>
      </c>
      <c r="CDG10" s="1">
        <v>2.5000000000000001E-2</v>
      </c>
      <c r="CDH10" s="1">
        <f t="shared" si="816"/>
        <v>1.0000000000000002E-2</v>
      </c>
      <c r="CDI10" s="1">
        <f t="shared" si="817"/>
        <v>1.1363636363636426E-2</v>
      </c>
      <c r="CDJ10" s="1">
        <f t="shared" si="392"/>
        <v>1.7045454545454641E-5</v>
      </c>
      <c r="CDK10" s="1">
        <f t="shared" si="393"/>
        <v>0.13029999576090753</v>
      </c>
      <c r="CDL10" s="1"/>
      <c r="CDM10" s="1"/>
      <c r="CDN10" s="1" t="s">
        <v>11</v>
      </c>
      <c r="CDO10" s="1" t="s">
        <v>207</v>
      </c>
      <c r="CDP10" s="1">
        <v>549</v>
      </c>
      <c r="CDQ10" s="1">
        <v>9</v>
      </c>
      <c r="CDR10" s="1">
        <v>2.1000000000000001E-2</v>
      </c>
      <c r="CDS10" s="1">
        <f t="shared" si="818"/>
        <v>6.0000000000000019E-3</v>
      </c>
      <c r="CDT10" s="1">
        <f t="shared" si="819"/>
        <v>-0.2205323193916349</v>
      </c>
      <c r="CDU10" s="1">
        <f t="shared" si="394"/>
        <v>-3.3079847908745237E-4</v>
      </c>
      <c r="CDV10" s="1">
        <f t="shared" si="395"/>
        <v>-2.5287117048048215</v>
      </c>
      <c r="CDW10" s="1"/>
      <c r="CDX10" s="1"/>
      <c r="CDY10" s="1" t="s">
        <v>11</v>
      </c>
      <c r="CDZ10" s="1" t="s">
        <v>208</v>
      </c>
      <c r="CEA10" s="1">
        <v>550</v>
      </c>
      <c r="CEB10" s="1">
        <v>9</v>
      </c>
      <c r="CEC10" s="1">
        <v>0.02</v>
      </c>
      <c r="CED10" s="1">
        <f t="shared" si="820"/>
        <v>2.9999999999999992E-3</v>
      </c>
      <c r="CEE10" s="1">
        <f t="shared" si="821"/>
        <v>6.399999999999996E-2</v>
      </c>
      <c r="CEF10" s="1">
        <f t="shared" si="396"/>
        <v>9.5999999999999948E-5</v>
      </c>
      <c r="CEG10" s="1">
        <f t="shared" si="397"/>
        <v>0.73384957612542667</v>
      </c>
      <c r="CEH10" s="1"/>
      <c r="CEI10" s="1"/>
      <c r="CEJ10" s="1" t="s">
        <v>11</v>
      </c>
      <c r="CEK10" s="1" t="s">
        <v>209</v>
      </c>
      <c r="CEL10" s="1">
        <v>556</v>
      </c>
      <c r="CEM10" s="1">
        <v>9</v>
      </c>
      <c r="CEN10" s="1">
        <v>0.02</v>
      </c>
      <c r="CEO10" s="1">
        <f t="shared" si="822"/>
        <v>5.000000000000001E-3</v>
      </c>
      <c r="CEP10" s="1">
        <f t="shared" si="823"/>
        <v>0.28063241106719372</v>
      </c>
      <c r="CEQ10" s="1">
        <f t="shared" si="398"/>
        <v>4.2094861660079059E-4</v>
      </c>
      <c r="CER10" s="1">
        <f t="shared" si="399"/>
        <v>3.2178433735736989</v>
      </c>
      <c r="CES10" s="1"/>
      <c r="CET10" s="1"/>
      <c r="CEU10" s="1" t="s">
        <v>11</v>
      </c>
      <c r="CEV10" s="1" t="s">
        <v>210</v>
      </c>
      <c r="CEW10" s="1">
        <v>563</v>
      </c>
      <c r="CEX10" s="1">
        <v>9</v>
      </c>
      <c r="CEY10" s="1">
        <v>1.4E-2</v>
      </c>
      <c r="CEZ10" s="1">
        <f t="shared" si="824"/>
        <v>0</v>
      </c>
      <c r="CFA10" s="1">
        <f t="shared" si="825"/>
        <v>1.6032064128256515E-3</v>
      </c>
      <c r="CFB10" s="1">
        <f t="shared" si="400"/>
        <v>2.4048096192384771E-6</v>
      </c>
      <c r="CFC10" s="1">
        <f t="shared" si="401"/>
        <v>1.8383005413963607E-2</v>
      </c>
      <c r="CFD10" s="1"/>
      <c r="CFE10" s="1"/>
      <c r="CFF10" s="1" t="s">
        <v>11</v>
      </c>
      <c r="CFG10" s="1" t="s">
        <v>211</v>
      </c>
      <c r="CFH10" s="1">
        <v>564</v>
      </c>
      <c r="CFI10" s="1">
        <v>9</v>
      </c>
      <c r="CFJ10" s="1">
        <v>0.02</v>
      </c>
      <c r="CFK10" s="1">
        <f t="shared" si="826"/>
        <v>-1.2E-2</v>
      </c>
      <c r="CFL10" s="1">
        <f t="shared" si="827"/>
        <v>-0.69029850746268651</v>
      </c>
      <c r="CFM10" s="1">
        <f t="shared" si="402"/>
        <v>-1.0354477611940298E-3</v>
      </c>
      <c r="CFN10" s="1">
        <f t="shared" si="403"/>
        <v>-7.9152385484610548</v>
      </c>
      <c r="CFO10" s="1"/>
      <c r="CFP10" s="1"/>
      <c r="CFQ10" s="1" t="s">
        <v>11</v>
      </c>
      <c r="CFR10" s="1" t="s">
        <v>212</v>
      </c>
      <c r="CFS10" s="1">
        <v>571</v>
      </c>
      <c r="CFT10" s="1">
        <v>9</v>
      </c>
      <c r="CFU10" s="1">
        <v>0.02</v>
      </c>
      <c r="CFV10" s="1">
        <f t="shared" si="828"/>
        <v>-1.0999999999999999E-2</v>
      </c>
      <c r="CFW10" s="1">
        <f t="shared" si="829"/>
        <v>-0.77443609022556392</v>
      </c>
      <c r="CFX10" s="1">
        <f t="shared" si="404"/>
        <v>-1.1616541353383458E-3</v>
      </c>
      <c r="CFY10" s="1">
        <f t="shared" si="405"/>
        <v>-8.8799936960666095</v>
      </c>
      <c r="CFZ10" s="1"/>
      <c r="CGA10" s="1"/>
      <c r="CGB10" s="1" t="s">
        <v>11</v>
      </c>
      <c r="CGC10" s="1" t="s">
        <v>213</v>
      </c>
      <c r="CGD10" s="1">
        <v>577</v>
      </c>
      <c r="CGE10" s="1">
        <v>9</v>
      </c>
      <c r="CGF10" s="1">
        <v>1.7999999999999999E-2</v>
      </c>
      <c r="CGG10" s="1">
        <f t="shared" si="830"/>
        <v>-1.3000000000000001E-2</v>
      </c>
      <c r="CGH10" s="1">
        <f t="shared" si="831"/>
        <v>-1.0375939849624061</v>
      </c>
      <c r="CGI10" s="1">
        <f t="shared" si="406"/>
        <v>-1.5563909774436091E-3</v>
      </c>
      <c r="CGJ10" s="1">
        <f t="shared" si="407"/>
        <v>-11.897467282108664</v>
      </c>
      <c r="CGK10" s="1"/>
      <c r="CGL10" s="1"/>
      <c r="CGM10" s="1" t="s">
        <v>11</v>
      </c>
      <c r="CGN10" s="1" t="s">
        <v>214</v>
      </c>
      <c r="CGO10" s="1">
        <v>578</v>
      </c>
      <c r="CGP10" s="1">
        <v>9</v>
      </c>
      <c r="CGQ10" s="1">
        <v>8.0000000000000002E-3</v>
      </c>
      <c r="CGR10" s="1">
        <f t="shared" si="832"/>
        <v>-9.0000000000000011E-3</v>
      </c>
      <c r="CGS10" s="1">
        <f t="shared" si="833"/>
        <v>-1.2046332046332047</v>
      </c>
      <c r="CGT10" s="1">
        <f t="shared" si="408"/>
        <v>-1.8069498069498071E-3</v>
      </c>
      <c r="CGU10" s="1">
        <f t="shared" si="409"/>
        <v>-13.812805728229565</v>
      </c>
      <c r="CGV10" s="1"/>
      <c r="CGW10" s="1"/>
      <c r="CGX10" s="1" t="s">
        <v>11</v>
      </c>
      <c r="CGY10" s="1" t="s">
        <v>215</v>
      </c>
      <c r="CGZ10" s="1">
        <v>592</v>
      </c>
      <c r="CHA10" s="1">
        <v>9</v>
      </c>
      <c r="CHB10" s="1">
        <v>2.5000000000000001E-2</v>
      </c>
      <c r="CHC10" s="1">
        <f t="shared" si="834"/>
        <v>-9.9999999999999742E-4</v>
      </c>
      <c r="CHD10" s="1">
        <f t="shared" si="835"/>
        <v>-1.1072796934865898</v>
      </c>
      <c r="CHE10" s="1">
        <f t="shared" si="410"/>
        <v>-1.6609195402298848E-3</v>
      </c>
      <c r="CHF10" s="1">
        <f t="shared" si="411"/>
        <v>-12.696511464334794</v>
      </c>
      <c r="CHG10" s="1"/>
      <c r="CHH10" s="1"/>
      <c r="CHI10" s="1" t="s">
        <v>11</v>
      </c>
      <c r="CHJ10" s="1" t="s">
        <v>216</v>
      </c>
      <c r="CHK10" s="1">
        <v>593</v>
      </c>
      <c r="CHL10" s="1">
        <v>9</v>
      </c>
      <c r="CHM10" s="1">
        <v>2.4E-2</v>
      </c>
      <c r="CHN10" s="1">
        <f t="shared" si="836"/>
        <v>1.0000000000000009E-3</v>
      </c>
      <c r="CHO10" s="1">
        <f t="shared" si="837"/>
        <v>-0.27058823529411768</v>
      </c>
      <c r="CHP10" s="1">
        <f t="shared" si="412"/>
        <v>-4.0588235294117654E-4</v>
      </c>
      <c r="CHQ10" s="1">
        <f t="shared" si="413"/>
        <v>-3.1026728402361812</v>
      </c>
      <c r="CHR10" s="1"/>
      <c r="CHS10" s="1"/>
      <c r="CHT10" s="1" t="s">
        <v>11</v>
      </c>
      <c r="CHU10" s="1" t="s">
        <v>217</v>
      </c>
      <c r="CHV10" s="1">
        <v>607</v>
      </c>
      <c r="CHW10" s="1">
        <v>9</v>
      </c>
      <c r="CHX10" s="1">
        <v>2.1000000000000001E-2</v>
      </c>
      <c r="CHY10" s="1">
        <f t="shared" si="838"/>
        <v>0</v>
      </c>
      <c r="CHZ10" s="1">
        <f t="shared" si="839"/>
        <v>-0.18604651162790697</v>
      </c>
      <c r="CIA10" s="1">
        <f t="shared" si="414"/>
        <v>-2.7906976744186045E-4</v>
      </c>
      <c r="CIB10" s="1">
        <f t="shared" si="415"/>
        <v>-2.1332836515274041</v>
      </c>
      <c r="CIC10" s="1"/>
      <c r="CID10" s="1"/>
      <c r="CIE10" s="1" t="s">
        <v>11</v>
      </c>
      <c r="CIF10" s="1" t="s">
        <v>218</v>
      </c>
      <c r="CIG10" s="1">
        <v>608</v>
      </c>
      <c r="CIH10" s="1">
        <v>9</v>
      </c>
      <c r="CII10" s="1">
        <v>2.5999999999999999E-2</v>
      </c>
      <c r="CIJ10" s="1">
        <f t="shared" si="840"/>
        <v>-1.0000000000000009E-3</v>
      </c>
      <c r="CIK10" s="1">
        <f t="shared" si="841"/>
        <v>-0.81568627450980402</v>
      </c>
      <c r="CIL10" s="1">
        <f t="shared" si="416"/>
        <v>-1.223529411764706E-3</v>
      </c>
      <c r="CIM10" s="1">
        <f t="shared" si="417"/>
        <v>-9.3529847937554447</v>
      </c>
      <c r="CIN10" s="1"/>
      <c r="CIO10" s="1"/>
      <c r="CIP10" s="1" t="s">
        <v>11</v>
      </c>
      <c r="CIQ10" s="1" t="s">
        <v>219</v>
      </c>
      <c r="CIR10" s="1">
        <v>621</v>
      </c>
      <c r="CIS10" s="1">
        <v>9</v>
      </c>
      <c r="CIT10" s="1">
        <v>1.7000000000000001E-2</v>
      </c>
      <c r="CIU10" s="1">
        <f t="shared" si="842"/>
        <v>-1.2999999999999998E-2</v>
      </c>
      <c r="CIV10" s="1">
        <f t="shared" si="843"/>
        <v>-2.2896825396825395</v>
      </c>
      <c r="CIW10" s="1">
        <f t="shared" si="418"/>
        <v>-3.4345238095238092E-3</v>
      </c>
      <c r="CIX10" s="1">
        <f t="shared" si="419"/>
        <v>-26.254415018872233</v>
      </c>
      <c r="CIY10" s="1"/>
      <c r="CIZ10" s="1"/>
      <c r="CJA10" s="1" t="s">
        <v>11</v>
      </c>
      <c r="CJB10" s="1" t="s">
        <v>220</v>
      </c>
      <c r="CJC10" s="1">
        <v>622</v>
      </c>
      <c r="CJD10" s="1">
        <v>9</v>
      </c>
      <c r="CJE10" s="1">
        <v>3.0000000000000001E-3</v>
      </c>
      <c r="CJF10" s="1">
        <f t="shared" si="844"/>
        <v>-5.9999999999999993E-3</v>
      </c>
      <c r="CJG10" s="1">
        <f t="shared" si="845"/>
        <v>-0.64664310954063609</v>
      </c>
      <c r="CJH10" s="1">
        <f t="shared" si="420"/>
        <v>-9.6996466431095415E-4</v>
      </c>
      <c r="CJI10" s="1">
        <f t="shared" si="421"/>
        <v>-7.4146683100128739</v>
      </c>
      <c r="CJJ10" s="1"/>
      <c r="CJK10" s="1"/>
      <c r="CJL10" s="1" t="s">
        <v>11</v>
      </c>
      <c r="CJM10" s="1" t="s">
        <v>221</v>
      </c>
      <c r="CJN10" s="1">
        <v>635</v>
      </c>
      <c r="CJO10" s="1">
        <v>9</v>
      </c>
      <c r="CJP10" s="1">
        <v>6.0000000000000001E-3</v>
      </c>
      <c r="CJQ10" s="1">
        <f t="shared" si="846"/>
        <v>-6.0000000000000001E-3</v>
      </c>
      <c r="CJR10" s="1">
        <f t="shared" si="847"/>
        <v>-0.95744680851063846</v>
      </c>
      <c r="CJS10" s="1">
        <f t="shared" si="422"/>
        <v>-1.4361702127659577E-3</v>
      </c>
      <c r="CJT10" s="1">
        <f t="shared" si="423"/>
        <v>-10.978467727940235</v>
      </c>
      <c r="CJU10" s="1"/>
      <c r="CJV10" s="1"/>
      <c r="CJW10" s="1" t="s">
        <v>11</v>
      </c>
      <c r="CJX10" s="1" t="s">
        <v>222</v>
      </c>
      <c r="CJY10" s="1">
        <v>636</v>
      </c>
      <c r="CJZ10" s="1">
        <v>9</v>
      </c>
      <c r="CKA10" s="1">
        <v>1.4999999999999999E-2</v>
      </c>
      <c r="CKB10" s="1">
        <f t="shared" si="848"/>
        <v>-5.000000000000001E-3</v>
      </c>
      <c r="CKC10" s="1">
        <f t="shared" si="849"/>
        <v>-1.0742049469964665</v>
      </c>
      <c r="CKD10" s="1">
        <f t="shared" si="424"/>
        <v>-1.6113074204946998E-3</v>
      </c>
      <c r="CKE10" s="1">
        <f t="shared" si="425"/>
        <v>-12.317263203518653</v>
      </c>
      <c r="CKF10" s="1"/>
      <c r="CKG10" s="1"/>
      <c r="CKH10" s="1" t="s">
        <v>11</v>
      </c>
      <c r="CKI10" s="1" t="s">
        <v>223</v>
      </c>
      <c r="CKJ10" s="1">
        <v>649</v>
      </c>
      <c r="CKK10" s="1">
        <v>9</v>
      </c>
      <c r="CKL10" s="1">
        <v>1.2E-2</v>
      </c>
      <c r="CKM10" s="1">
        <f t="shared" si="850"/>
        <v>-1.2E-2</v>
      </c>
      <c r="CKN10" s="1">
        <f t="shared" si="851"/>
        <v>-1.4028268551236749</v>
      </c>
      <c r="CKO10" s="1">
        <f t="shared" si="426"/>
        <v>-2.1042402826855124E-3</v>
      </c>
      <c r="CKP10" s="1">
        <f t="shared" si="427"/>
        <v>-16.085373328279292</v>
      </c>
      <c r="CKQ10" s="1"/>
      <c r="CKR10" s="1"/>
      <c r="CKS10" s="1" t="s">
        <v>11</v>
      </c>
      <c r="CKT10" s="1" t="s">
        <v>224</v>
      </c>
      <c r="CKU10" s="1">
        <v>650</v>
      </c>
      <c r="CKV10" s="1">
        <v>9</v>
      </c>
      <c r="CKW10" s="1">
        <v>1.2E-2</v>
      </c>
      <c r="CKX10" s="1">
        <f t="shared" si="852"/>
        <v>-5.000000000000001E-3</v>
      </c>
      <c r="CKY10" s="1">
        <f t="shared" si="853"/>
        <v>-0.77894736842105261</v>
      </c>
      <c r="CKZ10" s="1">
        <f t="shared" si="428"/>
        <v>-1.168421052631579E-3</v>
      </c>
      <c r="CLA10" s="1">
        <f t="shared" si="429"/>
        <v>-8.9317218146844741</v>
      </c>
      <c r="CLB10" s="1"/>
      <c r="CLC10" s="1"/>
      <c r="CLD10" s="1" t="s">
        <v>11</v>
      </c>
      <c r="CLE10" s="1" t="s">
        <v>225</v>
      </c>
      <c r="CLF10" s="1">
        <v>663</v>
      </c>
      <c r="CLG10" s="1">
        <v>9</v>
      </c>
      <c r="CLH10" s="1">
        <v>2.1999999999999999E-2</v>
      </c>
      <c r="CLI10" s="1">
        <f t="shared" si="854"/>
        <v>0</v>
      </c>
      <c r="CLJ10" s="1">
        <f t="shared" si="855"/>
        <v>-0.58823529411764708</v>
      </c>
      <c r="CLK10" s="1">
        <f t="shared" si="430"/>
        <v>-8.8235294117647062E-4</v>
      </c>
      <c r="CLL10" s="1">
        <f t="shared" si="431"/>
        <v>-6.7449409570351762</v>
      </c>
      <c r="CLM10" s="1"/>
      <c r="CLN10" s="1"/>
      <c r="CLO10" s="1"/>
      <c r="CLP10" s="1"/>
      <c r="CLQ10" s="1"/>
      <c r="CLR10" s="1"/>
      <c r="CLS10" s="1"/>
      <c r="CLT10" s="1"/>
      <c r="CLU10" s="1"/>
      <c r="CLV10" s="1"/>
      <c r="CLW10" s="1"/>
      <c r="CLX10" s="1"/>
      <c r="CLY10" s="1"/>
      <c r="CLZ10" s="1"/>
      <c r="CMA10" s="1"/>
      <c r="CMB10" s="1"/>
      <c r="CMC10" s="1"/>
      <c r="CMD10" s="1"/>
      <c r="CME10" s="1"/>
      <c r="CMF10" s="1"/>
      <c r="CMG10" s="1"/>
      <c r="CMH10" s="1"/>
      <c r="CMI10" s="1"/>
      <c r="CMJ10" s="1"/>
      <c r="CMK10" s="1"/>
      <c r="CML10" s="1"/>
      <c r="CMM10" s="1"/>
      <c r="CMN10" s="1"/>
      <c r="CMO10" s="1"/>
      <c r="CMP10" s="1"/>
      <c r="CMQ10" s="1"/>
      <c r="CMR10" s="1"/>
      <c r="CMS10" s="1"/>
      <c r="CMT10" s="1"/>
      <c r="CMU10" s="1"/>
      <c r="CMV10" s="1"/>
      <c r="CMW10" s="1"/>
      <c r="CMX10" s="1"/>
      <c r="CMY10" s="1"/>
      <c r="CMZ10" s="1"/>
    </row>
    <row r="11" spans="1:2392" x14ac:dyDescent="0.3">
      <c r="A11" s="1" t="s">
        <v>11</v>
      </c>
      <c r="B11" s="1" t="s">
        <v>12</v>
      </c>
      <c r="C11" s="1">
        <v>1</v>
      </c>
      <c r="D11" s="1">
        <v>10</v>
      </c>
      <c r="E11" s="1">
        <v>1.6E-2</v>
      </c>
      <c r="F11" s="1">
        <f t="shared" si="432"/>
        <v>1.8000000000000002E-2</v>
      </c>
      <c r="G11" s="1">
        <f t="shared" si="433"/>
        <v>0.97966101694915264</v>
      </c>
      <c r="H11" s="1">
        <f t="shared" si="434"/>
        <v>1.4694915254237289E-3</v>
      </c>
      <c r="I11" s="1">
        <f t="shared" si="435"/>
        <v>11.23318471929282</v>
      </c>
      <c r="J11" s="1"/>
      <c r="K11" s="1"/>
      <c r="L11" s="1" t="s">
        <v>11</v>
      </c>
      <c r="M11" s="1" t="s">
        <v>13</v>
      </c>
      <c r="N11" s="1">
        <v>2</v>
      </c>
      <c r="O11" s="1">
        <v>10</v>
      </c>
      <c r="P11" s="1">
        <v>3.4000000000000002E-2</v>
      </c>
      <c r="Q11" s="1">
        <f t="shared" si="436"/>
        <v>3.6000000000000004E-2</v>
      </c>
      <c r="R11" s="1">
        <f t="shared" si="437"/>
        <v>1.6101694915254239</v>
      </c>
      <c r="S11" s="1">
        <f t="shared" si="0"/>
        <v>2.4152542372881357E-3</v>
      </c>
      <c r="T11" s="1">
        <f t="shared" si="1"/>
        <v>18.462846856969168</v>
      </c>
      <c r="U11" s="1"/>
      <c r="V11" s="1"/>
      <c r="W11" s="1" t="s">
        <v>11</v>
      </c>
      <c r="X11" s="1" t="s">
        <v>14</v>
      </c>
      <c r="Y11" s="1">
        <v>3</v>
      </c>
      <c r="Z11" s="1">
        <v>10</v>
      </c>
      <c r="AA11" s="1">
        <v>6.9000000000000006E-2</v>
      </c>
      <c r="AB11" s="1">
        <f t="shared" si="2"/>
        <v>6.8000000000000005E-2</v>
      </c>
      <c r="AC11" s="1">
        <f t="shared" si="438"/>
        <v>2.6881355932203395</v>
      </c>
      <c r="AD11" s="1">
        <f t="shared" si="3"/>
        <v>4.0322033898305088E-3</v>
      </c>
      <c r="AE11" s="1">
        <f t="shared" si="4"/>
        <v>30.823236963319054</v>
      </c>
      <c r="AF11" s="1"/>
      <c r="AG11" s="1"/>
      <c r="AH11" s="1" t="s">
        <v>11</v>
      </c>
      <c r="AI11" s="1" t="s">
        <v>15</v>
      </c>
      <c r="AJ11" s="1">
        <v>4</v>
      </c>
      <c r="AK11" s="1">
        <v>10</v>
      </c>
      <c r="AL11" s="1">
        <v>9.6000000000000002E-2</v>
      </c>
      <c r="AM11" s="1">
        <f t="shared" si="439"/>
        <v>8.7999999999999995E-2</v>
      </c>
      <c r="AN11" s="1">
        <f t="shared" si="440"/>
        <v>3.3129251700680271</v>
      </c>
      <c r="AO11" s="1">
        <f t="shared" si="5"/>
        <v>4.9693877551020404E-3</v>
      </c>
      <c r="AP11" s="1">
        <f t="shared" si="6"/>
        <v>37.987323934213748</v>
      </c>
      <c r="AQ11" s="1"/>
      <c r="AR11" s="1"/>
      <c r="AS11" s="1" t="s">
        <v>11</v>
      </c>
      <c r="AT11" s="1" t="s">
        <v>16</v>
      </c>
      <c r="AU11" s="1">
        <v>8</v>
      </c>
      <c r="AV11" s="1">
        <v>10</v>
      </c>
      <c r="AW11" s="1">
        <v>0.124</v>
      </c>
      <c r="AX11" s="1">
        <f t="shared" si="441"/>
        <v>0.11599999999999999</v>
      </c>
      <c r="AY11" s="1">
        <f t="shared" si="442"/>
        <v>4.2901023890784975</v>
      </c>
      <c r="AZ11" s="1">
        <f t="shared" si="7"/>
        <v>6.435153583617746E-3</v>
      </c>
      <c r="BA11" s="1">
        <f t="shared" si="8"/>
        <v>49.192028433749023</v>
      </c>
      <c r="BB11" s="1"/>
      <c r="BC11" s="1"/>
      <c r="BD11" s="1" t="s">
        <v>11</v>
      </c>
      <c r="BE11" s="1" t="s">
        <v>17</v>
      </c>
      <c r="BF11" s="1">
        <v>9</v>
      </c>
      <c r="BG11" s="1">
        <v>10</v>
      </c>
      <c r="BH11" s="1">
        <v>0.125</v>
      </c>
      <c r="BI11" s="1">
        <f t="shared" si="443"/>
        <v>0.12</v>
      </c>
      <c r="BJ11" s="1">
        <f t="shared" si="444"/>
        <v>4.4129692832764507</v>
      </c>
      <c r="BK11" s="1">
        <f t="shared" si="9"/>
        <v>6.6194539249146761E-3</v>
      </c>
      <c r="BL11" s="1">
        <f t="shared" si="10"/>
        <v>50.600869343546144</v>
      </c>
      <c r="BM11" s="1"/>
      <c r="BN11" s="1"/>
      <c r="BO11" s="1" t="s">
        <v>11</v>
      </c>
      <c r="BP11" s="1" t="s">
        <v>18</v>
      </c>
      <c r="BQ11" s="1">
        <v>10</v>
      </c>
      <c r="BR11" s="1">
        <v>10</v>
      </c>
      <c r="BS11" s="1">
        <v>0.13500000000000001</v>
      </c>
      <c r="BT11" s="1">
        <f t="shared" si="445"/>
        <v>0.126</v>
      </c>
      <c r="BU11" s="1">
        <f t="shared" si="446"/>
        <v>4.5563139931740615</v>
      </c>
      <c r="BV11" s="1">
        <f t="shared" si="11"/>
        <v>6.8344709897610921E-3</v>
      </c>
      <c r="BW11" s="1">
        <f t="shared" si="12"/>
        <v>52.244517071642768</v>
      </c>
      <c r="BX11" s="1"/>
      <c r="BY11" s="1"/>
      <c r="BZ11" s="1" t="s">
        <v>11</v>
      </c>
      <c r="CA11" s="1" t="s">
        <v>19</v>
      </c>
      <c r="CB11" s="1">
        <v>11</v>
      </c>
      <c r="CC11" s="1">
        <v>10</v>
      </c>
      <c r="CD11" s="1">
        <v>0.13900000000000001</v>
      </c>
      <c r="CE11" s="1">
        <f t="shared" si="447"/>
        <v>0.13400000000000001</v>
      </c>
      <c r="CF11" s="1">
        <f t="shared" si="448"/>
        <v>4.8591065292096216</v>
      </c>
      <c r="CG11" s="1">
        <f t="shared" si="13"/>
        <v>7.2886597938144329E-3</v>
      </c>
      <c r="CH11" s="1">
        <f t="shared" si="14"/>
        <v>55.716457293887132</v>
      </c>
      <c r="CI11" s="1"/>
      <c r="CJ11" s="1"/>
      <c r="CK11" s="1" t="s">
        <v>11</v>
      </c>
      <c r="CL11" s="1" t="s">
        <v>20</v>
      </c>
      <c r="CM11" s="1">
        <v>14</v>
      </c>
      <c r="CN11" s="1">
        <v>10</v>
      </c>
      <c r="CO11" s="1">
        <v>0.13900000000000001</v>
      </c>
      <c r="CP11" s="1">
        <f t="shared" si="449"/>
        <v>0.126</v>
      </c>
      <c r="CQ11" s="1">
        <f t="shared" si="450"/>
        <v>4.5051546391752577</v>
      </c>
      <c r="CR11" s="1">
        <f t="shared" si="15"/>
        <v>6.7577319587628871E-3</v>
      </c>
      <c r="CS11" s="1">
        <f t="shared" si="16"/>
        <v>51.657903474035386</v>
      </c>
      <c r="CT11" s="1"/>
      <c r="CU11" s="1"/>
      <c r="CV11" s="1" t="s">
        <v>11</v>
      </c>
      <c r="CW11" s="1" t="s">
        <v>21</v>
      </c>
      <c r="CX11" s="1">
        <v>15</v>
      </c>
      <c r="CY11" s="1">
        <v>10</v>
      </c>
      <c r="CZ11" s="1">
        <v>3.5999999999999997E-2</v>
      </c>
      <c r="DA11" s="1">
        <f t="shared" si="451"/>
        <v>1.5999999999999997E-2</v>
      </c>
      <c r="DB11" s="1">
        <f t="shared" si="452"/>
        <v>0.75862068965517238</v>
      </c>
      <c r="DC11" s="1">
        <f t="shared" si="17"/>
        <v>1.1379310344827587E-3</v>
      </c>
      <c r="DD11" s="1">
        <f t="shared" si="18"/>
        <v>8.6986479928660536</v>
      </c>
      <c r="DE11" s="1"/>
      <c r="DF11" s="1"/>
      <c r="DG11" s="1" t="s">
        <v>11</v>
      </c>
      <c r="DH11" s="1" t="s">
        <v>22</v>
      </c>
      <c r="DI11" s="1">
        <v>16</v>
      </c>
      <c r="DJ11" s="1">
        <v>10</v>
      </c>
      <c r="DK11" s="1">
        <v>5.0999999999999997E-2</v>
      </c>
      <c r="DL11" s="1">
        <f t="shared" si="453"/>
        <v>2.3999999999999997E-2</v>
      </c>
      <c r="DM11" s="1">
        <f t="shared" si="454"/>
        <v>0.92832764505119447</v>
      </c>
      <c r="DN11" s="1">
        <f t="shared" si="19"/>
        <v>1.3924914675767918E-3</v>
      </c>
      <c r="DO11" s="1">
        <f t="shared" si="20"/>
        <v>10.644575762911485</v>
      </c>
      <c r="DP11" s="1"/>
      <c r="DQ11" s="1"/>
      <c r="DR11" s="1" t="s">
        <v>11</v>
      </c>
      <c r="DS11" s="1" t="s">
        <v>23</v>
      </c>
      <c r="DT11" s="1">
        <v>17</v>
      </c>
      <c r="DU11" s="1">
        <v>10</v>
      </c>
      <c r="DV11" s="1">
        <v>5.8999999999999997E-2</v>
      </c>
      <c r="DW11" s="1">
        <f t="shared" si="455"/>
        <v>3.2000000000000001E-2</v>
      </c>
      <c r="DX11" s="1">
        <f t="shared" si="456"/>
        <v>1.1301369863013699</v>
      </c>
      <c r="DY11" s="1">
        <f t="shared" si="21"/>
        <v>1.6952054794520549E-3</v>
      </c>
      <c r="DZ11" s="1">
        <f t="shared" si="22"/>
        <v>12.958602318139498</v>
      </c>
      <c r="EA11" s="1"/>
      <c r="EB11" s="1"/>
      <c r="EC11" s="1" t="s">
        <v>11</v>
      </c>
      <c r="ED11" s="1" t="s">
        <v>24</v>
      </c>
      <c r="EE11" s="1">
        <v>18</v>
      </c>
      <c r="EF11" s="1">
        <v>10</v>
      </c>
      <c r="EG11" s="1">
        <v>6.2E-2</v>
      </c>
      <c r="EH11" s="1">
        <f t="shared" si="457"/>
        <v>3.6000000000000004E-2</v>
      </c>
      <c r="EI11" s="1">
        <f t="shared" si="458"/>
        <v>1.4013605442176871</v>
      </c>
      <c r="EJ11" s="1">
        <f t="shared" si="23"/>
        <v>2.1020408163265306E-3</v>
      </c>
      <c r="EK11" s="1">
        <f t="shared" si="24"/>
        <v>16.068560021453866</v>
      </c>
      <c r="EL11" s="1"/>
      <c r="EM11" s="1"/>
      <c r="EN11" s="1" t="s">
        <v>11</v>
      </c>
      <c r="EO11" s="1" t="s">
        <v>25</v>
      </c>
      <c r="EP11" s="1">
        <v>21</v>
      </c>
      <c r="EQ11" s="1">
        <v>10</v>
      </c>
      <c r="ER11" s="1">
        <v>7.5999999999999998E-2</v>
      </c>
      <c r="ES11" s="1">
        <f t="shared" si="459"/>
        <v>4.4999999999999998E-2</v>
      </c>
      <c r="ET11" s="1">
        <f t="shared" si="460"/>
        <v>1.6301369863013697</v>
      </c>
      <c r="EU11" s="1">
        <f t="shared" si="25"/>
        <v>2.4452054794520547E-3</v>
      </c>
      <c r="EV11" s="1">
        <f t="shared" si="26"/>
        <v>18.691802131619397</v>
      </c>
      <c r="EW11" s="1"/>
      <c r="EX11" s="1"/>
      <c r="EY11" s="1" t="s">
        <v>11</v>
      </c>
      <c r="EZ11" s="1" t="s">
        <v>26</v>
      </c>
      <c r="FA11" s="1">
        <v>22</v>
      </c>
      <c r="FB11" s="1">
        <v>10</v>
      </c>
      <c r="FC11" s="1">
        <v>7.9000000000000001E-2</v>
      </c>
      <c r="FD11" s="1">
        <f t="shared" si="461"/>
        <v>4.8000000000000001E-2</v>
      </c>
      <c r="FE11" s="1">
        <f t="shared" si="462"/>
        <v>1.665529010238908</v>
      </c>
      <c r="FF11" s="1">
        <f t="shared" si="27"/>
        <v>2.4982935153583618E-3</v>
      </c>
      <c r="FG11" s="1">
        <f t="shared" si="28"/>
        <v>19.097621221694137</v>
      </c>
      <c r="FH11" s="1"/>
      <c r="FI11" s="1"/>
      <c r="FJ11" s="1" t="s">
        <v>11</v>
      </c>
      <c r="FK11" s="1" t="s">
        <v>27</v>
      </c>
      <c r="FL11" s="1">
        <v>23</v>
      </c>
      <c r="FM11" s="1">
        <v>10</v>
      </c>
      <c r="FN11" s="1">
        <v>8.5999999999999993E-2</v>
      </c>
      <c r="FO11" s="1">
        <f t="shared" si="463"/>
        <v>5.5999999999999994E-2</v>
      </c>
      <c r="FP11" s="1">
        <f t="shared" si="464"/>
        <v>2.3095238095238093</v>
      </c>
      <c r="FQ11" s="1">
        <f t="shared" si="29"/>
        <v>3.464285714285714E-3</v>
      </c>
      <c r="FR11" s="1">
        <f t="shared" si="30"/>
        <v>26.481922947978578</v>
      </c>
      <c r="FS11" s="1"/>
      <c r="FT11" s="1"/>
      <c r="FU11" s="1" t="s">
        <v>11</v>
      </c>
      <c r="FV11" s="1" t="s">
        <v>28</v>
      </c>
      <c r="FW11" s="1">
        <v>24</v>
      </c>
      <c r="FX11" s="1">
        <v>10</v>
      </c>
      <c r="FY11" s="1">
        <v>9.0999999999999998E-2</v>
      </c>
      <c r="FZ11" s="1">
        <f t="shared" si="465"/>
        <v>0.06</v>
      </c>
      <c r="GA11" s="1">
        <f t="shared" si="466"/>
        <v>2.0171232876712328</v>
      </c>
      <c r="GB11" s="1">
        <f t="shared" si="31"/>
        <v>3.0256849315068494E-3</v>
      </c>
      <c r="GC11" s="1">
        <f t="shared" si="32"/>
        <v>23.129141713285346</v>
      </c>
      <c r="GD11" s="1"/>
      <c r="GE11" s="1"/>
      <c r="GF11" s="1" t="s">
        <v>11</v>
      </c>
      <c r="GG11" s="1" t="s">
        <v>29</v>
      </c>
      <c r="GH11" s="1">
        <v>25</v>
      </c>
      <c r="GI11" s="1">
        <v>10</v>
      </c>
      <c r="GJ11" s="1">
        <v>9.4E-2</v>
      </c>
      <c r="GK11" s="1">
        <f t="shared" si="467"/>
        <v>6.3E-2</v>
      </c>
      <c r="GL11" s="1">
        <f t="shared" si="468"/>
        <v>2.2866894197952221</v>
      </c>
      <c r="GM11" s="1">
        <f t="shared" si="33"/>
        <v>3.4300341296928331E-3</v>
      </c>
      <c r="GN11" s="1">
        <f t="shared" si="34"/>
        <v>26.220094710112853</v>
      </c>
      <c r="GO11" s="1"/>
      <c r="GP11" s="1"/>
      <c r="GQ11" s="1" t="s">
        <v>11</v>
      </c>
      <c r="GR11" s="1" t="s">
        <v>30</v>
      </c>
      <c r="GS11" s="1">
        <v>28</v>
      </c>
      <c r="GT11" s="1">
        <v>10</v>
      </c>
      <c r="GU11" s="1">
        <v>0.10199999999999999</v>
      </c>
      <c r="GV11" s="1">
        <f t="shared" si="469"/>
        <v>7.2999999999999995E-2</v>
      </c>
      <c r="GW11" s="1">
        <f t="shared" si="470"/>
        <v>2.4827586206896548</v>
      </c>
      <c r="GX11" s="1">
        <f t="shared" si="35"/>
        <v>3.7241379310344823E-3</v>
      </c>
      <c r="GY11" s="1">
        <f t="shared" si="36"/>
        <v>28.468302522107084</v>
      </c>
      <c r="GZ11" s="1"/>
      <c r="HA11" s="1"/>
      <c r="HB11" s="1" t="s">
        <v>11</v>
      </c>
      <c r="HC11" s="1" t="s">
        <v>31</v>
      </c>
      <c r="HD11" s="1">
        <v>29</v>
      </c>
      <c r="HE11" s="1">
        <v>10</v>
      </c>
      <c r="HF11" s="1">
        <v>0.03</v>
      </c>
      <c r="HG11" s="1">
        <f t="shared" si="471"/>
        <v>-2.1999999999999999E-2</v>
      </c>
      <c r="HH11" s="1">
        <f t="shared" si="472"/>
        <v>-0.47315436241610731</v>
      </c>
      <c r="HI11" s="1">
        <f t="shared" si="37"/>
        <v>-7.09731543624161E-4</v>
      </c>
      <c r="HJ11" s="1">
        <f t="shared" si="38"/>
        <v>-5.4253770047024545</v>
      </c>
      <c r="HK11" s="1"/>
      <c r="HL11" s="1"/>
      <c r="HM11" s="1" t="s">
        <v>11</v>
      </c>
      <c r="HN11" s="1" t="s">
        <v>32</v>
      </c>
      <c r="HO11" s="1">
        <v>30</v>
      </c>
      <c r="HP11" s="1">
        <v>10</v>
      </c>
      <c r="HQ11" s="1">
        <v>3.7999999999999999E-2</v>
      </c>
      <c r="HR11" s="1">
        <f t="shared" si="473"/>
        <v>-1.3999999999999999E-2</v>
      </c>
      <c r="HS11" s="1">
        <f t="shared" si="474"/>
        <v>-0.25252525252525249</v>
      </c>
      <c r="HT11" s="1">
        <f t="shared" si="39"/>
        <v>-3.7878787878787873E-4</v>
      </c>
      <c r="HU11" s="1">
        <f t="shared" si="40"/>
        <v>-2.8955554613534842</v>
      </c>
      <c r="HV11" s="1"/>
      <c r="HW11" s="1"/>
      <c r="HX11" s="1" t="s">
        <v>11</v>
      </c>
      <c r="HY11" s="1" t="s">
        <v>33</v>
      </c>
      <c r="HZ11" s="1">
        <v>31</v>
      </c>
      <c r="IA11" s="1">
        <v>10</v>
      </c>
      <c r="IB11" s="1">
        <v>4.4999999999999998E-2</v>
      </c>
      <c r="IC11" s="1">
        <f t="shared" si="475"/>
        <v>-1.0000000000000002E-2</v>
      </c>
      <c r="ID11" s="1">
        <f t="shared" si="476"/>
        <v>-0.1351351351351352</v>
      </c>
      <c r="IE11" s="1">
        <f t="shared" si="41"/>
        <v>-2.027027027027028E-4</v>
      </c>
      <c r="IF11" s="1">
        <f t="shared" si="42"/>
        <v>-1.5495134631026761</v>
      </c>
      <c r="IG11" s="1"/>
      <c r="IH11" s="1"/>
      <c r="II11" s="1" t="s">
        <v>11</v>
      </c>
      <c r="IJ11" s="1" t="s">
        <v>34</v>
      </c>
      <c r="IK11" s="1">
        <v>32</v>
      </c>
      <c r="IL11" s="1">
        <v>10</v>
      </c>
      <c r="IM11" s="1">
        <v>4.9000000000000002E-2</v>
      </c>
      <c r="IN11" s="1">
        <f t="shared" si="477"/>
        <v>-5.9999999999999984E-3</v>
      </c>
      <c r="IO11" s="1">
        <f t="shared" si="478"/>
        <v>-4.3771043771043711E-2</v>
      </c>
      <c r="IP11" s="1">
        <f t="shared" si="43"/>
        <v>-6.565656565656557E-5</v>
      </c>
      <c r="IQ11" s="1">
        <f t="shared" si="44"/>
        <v>-0.50189627996793662</v>
      </c>
      <c r="IR11" s="1"/>
      <c r="IS11" s="1"/>
      <c r="IT11" s="1" t="s">
        <v>11</v>
      </c>
      <c r="IU11" s="1" t="s">
        <v>35</v>
      </c>
      <c r="IV11" s="1">
        <v>35</v>
      </c>
      <c r="IW11" s="1">
        <v>10</v>
      </c>
      <c r="IX11" s="1">
        <v>6.2E-2</v>
      </c>
      <c r="IY11" s="1">
        <f t="shared" si="479"/>
        <v>6.9999999999999993E-3</v>
      </c>
      <c r="IZ11" s="1">
        <f t="shared" si="480"/>
        <v>0.46308724832214765</v>
      </c>
      <c r="JA11" s="1">
        <f t="shared" si="45"/>
        <v>6.9463087248322153E-4</v>
      </c>
      <c r="JB11" s="1">
        <f t="shared" si="46"/>
        <v>5.3099434514109136</v>
      </c>
      <c r="JC11" s="1"/>
      <c r="JD11" s="1"/>
      <c r="JE11" s="1" t="s">
        <v>11</v>
      </c>
      <c r="JF11" s="3" t="s">
        <v>36</v>
      </c>
      <c r="JG11" s="3">
        <v>36</v>
      </c>
      <c r="JH11" s="1">
        <v>10</v>
      </c>
      <c r="JI11" s="1">
        <v>6.7000000000000004E-2</v>
      </c>
      <c r="JJ11" s="1">
        <f t="shared" si="481"/>
        <v>1.0000000000000002E-2</v>
      </c>
      <c r="JK11" s="1">
        <f t="shared" si="482"/>
        <v>0.6187290969899667</v>
      </c>
      <c r="JL11" s="1">
        <f t="shared" si="47"/>
        <v>9.2809364548495006E-4</v>
      </c>
      <c r="JM11" s="1">
        <f t="shared" si="48"/>
        <v>7.0945950869149268</v>
      </c>
      <c r="JN11" s="1"/>
      <c r="JO11" s="1"/>
      <c r="JP11" s="1" t="s">
        <v>11</v>
      </c>
      <c r="JQ11" s="1" t="s">
        <v>37</v>
      </c>
      <c r="JR11" s="1">
        <v>37</v>
      </c>
      <c r="JS11" s="1">
        <v>10</v>
      </c>
      <c r="JT11" s="1">
        <v>7.2999999999999995E-2</v>
      </c>
      <c r="JU11" s="1">
        <f t="shared" si="483"/>
        <v>1.4999999999999993E-2</v>
      </c>
      <c r="JV11" s="1">
        <f t="shared" si="484"/>
        <v>0.7525083612040131</v>
      </c>
      <c r="JW11" s="1">
        <f t="shared" si="49"/>
        <v>1.1287625418060197E-3</v>
      </c>
      <c r="JX11" s="1">
        <f t="shared" si="50"/>
        <v>8.6285615921938259</v>
      </c>
      <c r="JY11" s="1"/>
      <c r="JZ11" s="1"/>
      <c r="KA11" s="1" t="s">
        <v>11</v>
      </c>
      <c r="KB11" s="1" t="s">
        <v>38</v>
      </c>
      <c r="KC11" s="1">
        <v>38</v>
      </c>
      <c r="KD11" s="1">
        <v>10</v>
      </c>
      <c r="KE11" s="1">
        <v>8.7999999999999995E-2</v>
      </c>
      <c r="KF11" s="1">
        <f t="shared" si="485"/>
        <v>2.6999999999999996E-2</v>
      </c>
      <c r="KG11" s="1">
        <f t="shared" si="486"/>
        <v>1.0367892976588629</v>
      </c>
      <c r="KH11" s="1">
        <f t="shared" si="51"/>
        <v>1.5551839464882943E-3</v>
      </c>
      <c r="KI11" s="1">
        <f t="shared" si="52"/>
        <v>11.888240415911497</v>
      </c>
      <c r="KJ11" s="1"/>
      <c r="KK11" s="1"/>
      <c r="KL11" s="1" t="s">
        <v>11</v>
      </c>
      <c r="KM11" s="1" t="s">
        <v>39</v>
      </c>
      <c r="KN11" s="1">
        <v>39</v>
      </c>
      <c r="KO11" s="1">
        <v>10</v>
      </c>
      <c r="KP11" s="1">
        <v>9.1999999999999998E-2</v>
      </c>
      <c r="KQ11" s="1">
        <f t="shared" si="487"/>
        <v>2.8999999999999998E-2</v>
      </c>
      <c r="KR11" s="1">
        <f t="shared" si="488"/>
        <v>1.1409395973154361</v>
      </c>
      <c r="KS11" s="1">
        <f t="shared" si="53"/>
        <v>1.7114093959731543E-3</v>
      </c>
      <c r="KT11" s="1">
        <f t="shared" si="54"/>
        <v>13.082469373041381</v>
      </c>
      <c r="KU11" s="1"/>
      <c r="KV11" s="1"/>
      <c r="KW11" s="1" t="s">
        <v>11</v>
      </c>
      <c r="KX11" s="1" t="s">
        <v>40</v>
      </c>
      <c r="KY11" s="1">
        <v>42</v>
      </c>
      <c r="KZ11" s="1">
        <v>10</v>
      </c>
      <c r="LA11" s="1">
        <v>0.11</v>
      </c>
      <c r="LB11" s="1">
        <f t="shared" si="489"/>
        <v>4.4999999999999998E-2</v>
      </c>
      <c r="LC11" s="1">
        <f t="shared" si="490"/>
        <v>1.8422818791946307</v>
      </c>
      <c r="LD11" s="1">
        <f t="shared" si="55"/>
        <v>2.7634228187919463E-3</v>
      </c>
      <c r="LE11" s="1">
        <f t="shared" si="56"/>
        <v>21.124340252352113</v>
      </c>
      <c r="LF11" s="1"/>
      <c r="LG11" s="1"/>
      <c r="LH11" s="1" t="s">
        <v>11</v>
      </c>
      <c r="LI11" s="1" t="s">
        <v>41</v>
      </c>
      <c r="LJ11" s="1">
        <v>43</v>
      </c>
      <c r="LK11" s="1">
        <v>10</v>
      </c>
      <c r="LL11" s="1">
        <v>3.5999999999999997E-2</v>
      </c>
      <c r="LM11" s="1">
        <f t="shared" si="491"/>
        <v>-1.0000000000000009E-3</v>
      </c>
      <c r="LN11" s="1">
        <f t="shared" si="492"/>
        <v>-0.65878378378378377</v>
      </c>
      <c r="LO11" s="1">
        <f t="shared" si="57"/>
        <v>-9.8817567567567577E-4</v>
      </c>
      <c r="LP11" s="1">
        <f t="shared" si="58"/>
        <v>-7.5538781326255435</v>
      </c>
      <c r="LQ11" s="1"/>
      <c r="LR11" s="1"/>
      <c r="LS11" s="1" t="s">
        <v>11</v>
      </c>
      <c r="LT11" s="1" t="s">
        <v>42</v>
      </c>
      <c r="LU11" s="1">
        <v>44</v>
      </c>
      <c r="LV11" s="1">
        <v>10</v>
      </c>
      <c r="LW11" s="1">
        <v>4.9000000000000002E-2</v>
      </c>
      <c r="LX11" s="1">
        <f t="shared" si="493"/>
        <v>6.0000000000000053E-3</v>
      </c>
      <c r="LY11" s="1">
        <f t="shared" si="494"/>
        <v>-1.3594306049822062</v>
      </c>
      <c r="LZ11" s="1">
        <f t="shared" si="59"/>
        <v>-2.0391459074733096E-3</v>
      </c>
      <c r="MA11" s="1">
        <f t="shared" si="60"/>
        <v>-15.587774581845705</v>
      </c>
      <c r="MB11" s="1"/>
      <c r="MC11" s="1"/>
      <c r="MD11" s="1" t="s">
        <v>11</v>
      </c>
      <c r="ME11" s="1" t="s">
        <v>43</v>
      </c>
      <c r="MF11" s="1">
        <v>46</v>
      </c>
      <c r="MG11" s="1">
        <v>10</v>
      </c>
      <c r="MH11" s="1">
        <v>5.5E-2</v>
      </c>
      <c r="MI11" s="1">
        <f t="shared" si="495"/>
        <v>3.0000000000000027E-3</v>
      </c>
      <c r="MJ11" s="1">
        <f t="shared" si="496"/>
        <v>-0.64067796610169481</v>
      </c>
      <c r="MK11" s="1">
        <f t="shared" si="61"/>
        <v>-9.6101694915254224E-4</v>
      </c>
      <c r="ML11" s="1">
        <f t="shared" si="62"/>
        <v>-7.3462695915098362</v>
      </c>
      <c r="MM11" s="1"/>
      <c r="MN11" s="1"/>
      <c r="MO11" s="1" t="s">
        <v>11</v>
      </c>
      <c r="MP11" s="1" t="s">
        <v>44</v>
      </c>
      <c r="MQ11" s="1">
        <v>52</v>
      </c>
      <c r="MR11" s="1">
        <v>10</v>
      </c>
      <c r="MS11" s="1">
        <v>5.7000000000000002E-2</v>
      </c>
      <c r="MT11" s="1">
        <f t="shared" si="497"/>
        <v>-5.9999999999999984E-3</v>
      </c>
      <c r="MU11" s="1">
        <f t="shared" si="498"/>
        <v>-0.7407407407407407</v>
      </c>
      <c r="MV11" s="1">
        <f t="shared" si="63"/>
        <v>-1.1111111111111111E-3</v>
      </c>
      <c r="MW11" s="1">
        <f t="shared" si="64"/>
        <v>-8.4936293533035538</v>
      </c>
      <c r="MX11" s="1"/>
      <c r="MY11" s="1"/>
      <c r="MZ11" s="1" t="s">
        <v>11</v>
      </c>
      <c r="NA11" s="1" t="s">
        <v>45</v>
      </c>
      <c r="NB11" s="1">
        <v>53</v>
      </c>
      <c r="NC11" s="1">
        <v>10</v>
      </c>
      <c r="ND11" s="1">
        <v>6.5000000000000002E-2</v>
      </c>
      <c r="NE11" s="1">
        <f t="shared" si="499"/>
        <v>-2.7999999999999997E-2</v>
      </c>
      <c r="NF11" s="1">
        <f t="shared" si="500"/>
        <v>-1.6385135135135136</v>
      </c>
      <c r="NG11" s="1">
        <f t="shared" si="65"/>
        <v>-2.4577702702702703E-3</v>
      </c>
      <c r="NH11" s="1">
        <f t="shared" si="66"/>
        <v>-18.787850740119939</v>
      </c>
      <c r="NI11" s="1"/>
      <c r="NJ11" s="1"/>
      <c r="NK11" s="1" t="s">
        <v>11</v>
      </c>
      <c r="NL11" s="1" t="s">
        <v>46</v>
      </c>
      <c r="NM11" s="1">
        <v>56</v>
      </c>
      <c r="NN11" s="1">
        <v>10</v>
      </c>
      <c r="NO11" s="1">
        <v>6.6000000000000003E-2</v>
      </c>
      <c r="NP11" s="1">
        <f t="shared" si="501"/>
        <v>-2.5999999999999995E-2</v>
      </c>
      <c r="NQ11" s="1">
        <f t="shared" si="502"/>
        <v>-1.5220338983050847</v>
      </c>
      <c r="NR11" s="1">
        <f t="shared" si="67"/>
        <v>-2.2830508474576271E-3</v>
      </c>
      <c r="NS11" s="1">
        <f t="shared" si="68"/>
        <v>-17.452248923745593</v>
      </c>
      <c r="NT11" s="1"/>
      <c r="NU11" s="1"/>
      <c r="NV11" s="1" t="s">
        <v>11</v>
      </c>
      <c r="NW11" s="1" t="s">
        <v>47</v>
      </c>
      <c r="NX11" s="1">
        <v>57</v>
      </c>
      <c r="NY11" s="1">
        <v>10</v>
      </c>
      <c r="NZ11" s="1">
        <v>-4.0000000000000001E-3</v>
      </c>
      <c r="OA11" s="1">
        <f t="shared" si="503"/>
        <v>8.0000000000000002E-3</v>
      </c>
      <c r="OB11" s="1">
        <f t="shared" si="504"/>
        <v>0.98713826366559498</v>
      </c>
      <c r="OC11" s="1">
        <f t="shared" si="69"/>
        <v>1.4807073954983924E-3</v>
      </c>
      <c r="OD11" s="1">
        <f t="shared" si="70"/>
        <v>11.318921818252921</v>
      </c>
      <c r="OE11" s="1"/>
      <c r="OF11" s="1"/>
      <c r="OG11" s="1" t="s">
        <v>11</v>
      </c>
      <c r="OH11" s="1" t="s">
        <v>48</v>
      </c>
      <c r="OI11" s="1">
        <v>58</v>
      </c>
      <c r="OJ11" s="1">
        <v>10</v>
      </c>
      <c r="OK11" s="1">
        <v>-2E-3</v>
      </c>
      <c r="OL11" s="1">
        <f t="shared" si="505"/>
        <v>0.01</v>
      </c>
      <c r="OM11" s="1">
        <f t="shared" si="506"/>
        <v>1.0483870967741935</v>
      </c>
      <c r="ON11" s="1">
        <f t="shared" si="71"/>
        <v>1.5725806451612903E-3</v>
      </c>
      <c r="OO11" s="1">
        <f t="shared" si="72"/>
        <v>12.02122541536108</v>
      </c>
      <c r="OP11" s="1"/>
      <c r="OQ11" s="1"/>
      <c r="OR11" s="1" t="s">
        <v>11</v>
      </c>
      <c r="OS11" s="1" t="s">
        <v>49</v>
      </c>
      <c r="OT11" s="1">
        <v>59</v>
      </c>
      <c r="OU11" s="1">
        <v>10</v>
      </c>
      <c r="OV11" s="1">
        <v>0</v>
      </c>
      <c r="OW11" s="1">
        <f t="shared" si="507"/>
        <v>1.2E-2</v>
      </c>
      <c r="OX11" s="1">
        <f t="shared" si="508"/>
        <v>1.1838709677419355</v>
      </c>
      <c r="OY11" s="1">
        <f t="shared" si="73"/>
        <v>1.7758064516129033E-3</v>
      </c>
      <c r="OZ11" s="1">
        <f t="shared" si="74"/>
        <v>13.574737622884665</v>
      </c>
      <c r="PA11" s="1"/>
      <c r="PB11" s="1"/>
      <c r="PC11" s="1" t="s">
        <v>11</v>
      </c>
      <c r="PD11" s="1" t="s">
        <v>50</v>
      </c>
      <c r="PE11" s="1">
        <v>60</v>
      </c>
      <c r="PF11" s="1">
        <v>10</v>
      </c>
      <c r="PG11" s="1">
        <v>-3.0000000000000001E-3</v>
      </c>
      <c r="PH11" s="1">
        <f t="shared" si="509"/>
        <v>9.0000000000000011E-3</v>
      </c>
      <c r="PI11" s="1">
        <f t="shared" si="510"/>
        <v>1.1322580645161293</v>
      </c>
      <c r="PJ11" s="1">
        <f t="shared" si="75"/>
        <v>1.6983870967741941E-3</v>
      </c>
      <c r="PK11" s="1">
        <f t="shared" si="76"/>
        <v>12.98292344858997</v>
      </c>
      <c r="PL11" s="1"/>
      <c r="PM11" s="1"/>
      <c r="PN11" s="1" t="s">
        <v>11</v>
      </c>
      <c r="PO11" s="1" t="s">
        <v>51</v>
      </c>
      <c r="PP11" s="1">
        <v>63</v>
      </c>
      <c r="PQ11" s="1">
        <v>10</v>
      </c>
      <c r="PR11" s="1">
        <v>3.0000000000000001E-3</v>
      </c>
      <c r="PS11" s="1">
        <f t="shared" si="511"/>
        <v>1.7000000000000001E-2</v>
      </c>
      <c r="PT11" s="1">
        <f t="shared" si="512"/>
        <v>1.4012944983818771</v>
      </c>
      <c r="PU11" s="1">
        <f t="shared" si="77"/>
        <v>2.1019417475728157E-3</v>
      </c>
      <c r="PV11" s="1">
        <f t="shared" si="78"/>
        <v>16.067802713506772</v>
      </c>
      <c r="PW11" s="1"/>
      <c r="PX11" s="1"/>
      <c r="PY11" s="1" t="s">
        <v>11</v>
      </c>
      <c r="PZ11" s="1" t="s">
        <v>52</v>
      </c>
      <c r="QA11" s="1">
        <v>64</v>
      </c>
      <c r="QB11" s="1">
        <v>10</v>
      </c>
      <c r="QC11" s="1">
        <v>7.0000000000000001E-3</v>
      </c>
      <c r="QD11" s="1">
        <f t="shared" si="513"/>
        <v>8.0000000000000002E-3</v>
      </c>
      <c r="QE11" s="1">
        <f t="shared" si="514"/>
        <v>1.0870967741935484</v>
      </c>
      <c r="QF11" s="1">
        <f t="shared" si="79"/>
        <v>1.6306451612903227E-3</v>
      </c>
      <c r="QG11" s="1">
        <f t="shared" si="80"/>
        <v>12.465086046082105</v>
      </c>
      <c r="QH11" s="1"/>
      <c r="QI11" s="1"/>
      <c r="QJ11" s="1" t="s">
        <v>11</v>
      </c>
      <c r="QK11" s="1" t="s">
        <v>53</v>
      </c>
      <c r="QL11" s="1">
        <v>65</v>
      </c>
      <c r="QM11" s="1">
        <v>10</v>
      </c>
      <c r="QN11" s="1">
        <v>7.0000000000000001E-3</v>
      </c>
      <c r="QO11" s="1">
        <f t="shared" si="515"/>
        <v>9.0000000000000011E-3</v>
      </c>
      <c r="QP11" s="1">
        <f t="shared" si="516"/>
        <v>1.1100323624595467</v>
      </c>
      <c r="QQ11" s="1">
        <f t="shared" si="81"/>
        <v>1.66504854368932E-3</v>
      </c>
      <c r="QR11" s="1">
        <f t="shared" si="82"/>
        <v>12.728074666819451</v>
      </c>
      <c r="QS11" s="1"/>
      <c r="QT11" s="1"/>
      <c r="QU11" s="1" t="s">
        <v>11</v>
      </c>
      <c r="QV11" s="1" t="s">
        <v>54</v>
      </c>
      <c r="QW11" s="1">
        <v>66</v>
      </c>
      <c r="QX11" s="1">
        <v>10</v>
      </c>
      <c r="QY11" s="1">
        <v>7.0000000000000001E-3</v>
      </c>
      <c r="QZ11" s="1">
        <f t="shared" si="517"/>
        <v>6.0000000000000001E-3</v>
      </c>
      <c r="RA11" s="1">
        <f t="shared" si="518"/>
        <v>1.0929487179487178</v>
      </c>
      <c r="RB11" s="1">
        <f t="shared" si="83"/>
        <v>1.6394230769230767E-3</v>
      </c>
      <c r="RC11" s="1">
        <f t="shared" si="84"/>
        <v>12.532186771773368</v>
      </c>
      <c r="RD11" s="1"/>
      <c r="RE11" s="1"/>
      <c r="RF11" s="1" t="s">
        <v>11</v>
      </c>
      <c r="RG11" s="1" t="s">
        <v>55</v>
      </c>
      <c r="RH11" s="1">
        <v>67</v>
      </c>
      <c r="RI11" s="1">
        <v>10</v>
      </c>
      <c r="RJ11" s="1">
        <v>1.7000000000000001E-2</v>
      </c>
      <c r="RK11" s="1">
        <f t="shared" si="519"/>
        <v>1.8000000000000002E-2</v>
      </c>
      <c r="RL11" s="1">
        <f t="shared" si="520"/>
        <v>1.4615384615384617</v>
      </c>
      <c r="RM11" s="1">
        <f t="shared" si="85"/>
        <v>2.1923076923076926E-3</v>
      </c>
      <c r="RN11" s="1">
        <f t="shared" si="86"/>
        <v>16.758584070172017</v>
      </c>
      <c r="RO11" s="1"/>
      <c r="RP11" s="1"/>
      <c r="RQ11" s="1" t="s">
        <v>11</v>
      </c>
      <c r="RR11" s="1" t="s">
        <v>56</v>
      </c>
      <c r="RS11" s="1">
        <v>70</v>
      </c>
      <c r="RT11" s="1">
        <v>10</v>
      </c>
      <c r="RU11" s="1">
        <v>1.2E-2</v>
      </c>
      <c r="RV11" s="1">
        <f t="shared" si="521"/>
        <v>6.0000000000000001E-3</v>
      </c>
      <c r="RW11" s="1">
        <f t="shared" si="522"/>
        <v>1.0480769230769231</v>
      </c>
      <c r="RX11" s="1">
        <f t="shared" si="87"/>
        <v>1.5721153846153847E-3</v>
      </c>
      <c r="RY11" s="1">
        <f t="shared" si="88"/>
        <v>12.017668839794405</v>
      </c>
      <c r="RZ11" s="1"/>
      <c r="SA11" s="1"/>
      <c r="SB11" s="2" t="s">
        <v>11</v>
      </c>
      <c r="SC11" s="1" t="s">
        <v>57</v>
      </c>
      <c r="SD11" s="1">
        <v>71</v>
      </c>
      <c r="SE11" s="2">
        <v>10</v>
      </c>
      <c r="SF11" s="1">
        <v>8.0000000000000002E-3</v>
      </c>
      <c r="SG11" s="1">
        <f t="shared" si="523"/>
        <v>4.0000000000000001E-3</v>
      </c>
      <c r="SH11" s="1">
        <f t="shared" si="524"/>
        <v>0.8904109589041096</v>
      </c>
      <c r="SI11" s="1">
        <f t="shared" si="89"/>
        <v>1.3356164383561645E-3</v>
      </c>
      <c r="SJ11" s="1">
        <f t="shared" si="90"/>
        <v>10.209807887019</v>
      </c>
      <c r="SK11" s="1"/>
      <c r="SL11" s="1"/>
      <c r="SM11" s="2" t="s">
        <v>11</v>
      </c>
      <c r="SN11" s="1" t="s">
        <v>58</v>
      </c>
      <c r="SO11" s="1">
        <v>72</v>
      </c>
      <c r="SP11" s="2">
        <v>10</v>
      </c>
      <c r="SQ11" s="1">
        <v>1.0999999999999999E-2</v>
      </c>
      <c r="SR11" s="1">
        <f t="shared" si="525"/>
        <v>4.9999999999999992E-3</v>
      </c>
      <c r="SS11" s="1">
        <f t="shared" si="526"/>
        <v>0.84879725085910651</v>
      </c>
      <c r="ST11" s="1">
        <f t="shared" si="91"/>
        <v>1.2731958762886599E-3</v>
      </c>
      <c r="SU11" s="1">
        <f t="shared" si="92"/>
        <v>9.7326484806153619</v>
      </c>
      <c r="SV11" s="1"/>
      <c r="SW11" s="1"/>
      <c r="SX11" s="2" t="s">
        <v>11</v>
      </c>
      <c r="SY11" s="1" t="s">
        <v>59</v>
      </c>
      <c r="SZ11" s="1">
        <v>73</v>
      </c>
      <c r="TA11" s="2">
        <v>10</v>
      </c>
      <c r="TB11" s="1">
        <v>1.2999999999999999E-2</v>
      </c>
      <c r="TC11" s="1">
        <f t="shared" si="527"/>
        <v>6.9999999999999993E-3</v>
      </c>
      <c r="TD11" s="1">
        <f t="shared" si="528"/>
        <v>0.85517241379310338</v>
      </c>
      <c r="TE11" s="1">
        <f t="shared" si="93"/>
        <v>1.282758620689655E-3</v>
      </c>
      <c r="TF11" s="1">
        <f t="shared" si="94"/>
        <v>9.8057486465035506</v>
      </c>
      <c r="TG11" s="1"/>
      <c r="TH11" s="1"/>
      <c r="TI11" s="2" t="s">
        <v>11</v>
      </c>
      <c r="TJ11" s="1" t="s">
        <v>60</v>
      </c>
      <c r="TK11" s="1">
        <v>74</v>
      </c>
      <c r="TL11" s="2">
        <v>10</v>
      </c>
      <c r="TM11" s="1">
        <v>1.4999999999999999E-2</v>
      </c>
      <c r="TN11" s="1">
        <f t="shared" si="529"/>
        <v>8.9999999999999993E-3</v>
      </c>
      <c r="TO11" s="1">
        <f t="shared" si="530"/>
        <v>0.92783505154639156</v>
      </c>
      <c r="TP11" s="1">
        <f t="shared" si="95"/>
        <v>1.3917525773195873E-3</v>
      </c>
      <c r="TQ11" s="1">
        <f t="shared" si="96"/>
        <v>10.638927488931769</v>
      </c>
      <c r="TR11" s="1"/>
      <c r="TS11" s="1"/>
      <c r="TT11" s="2" t="s">
        <v>11</v>
      </c>
      <c r="TU11" s="1" t="s">
        <v>61</v>
      </c>
      <c r="TV11" s="1">
        <v>77</v>
      </c>
      <c r="TW11" s="2">
        <v>10</v>
      </c>
      <c r="TX11" s="1">
        <v>0.02</v>
      </c>
      <c r="TY11" s="1">
        <f t="shared" si="531"/>
        <v>1.1000000000000001E-2</v>
      </c>
      <c r="TZ11" s="1">
        <f t="shared" si="532"/>
        <v>0.96907216494845372</v>
      </c>
      <c r="UA11" s="1">
        <f t="shared" si="97"/>
        <v>1.4536082474226805E-3</v>
      </c>
      <c r="UB11" s="1">
        <f t="shared" si="98"/>
        <v>11.111768710662073</v>
      </c>
      <c r="UC11" s="1"/>
      <c r="UD11" s="1"/>
      <c r="UE11" s="2" t="s">
        <v>11</v>
      </c>
      <c r="UF11" s="1" t="s">
        <v>62</v>
      </c>
      <c r="UG11" s="1">
        <v>78</v>
      </c>
      <c r="UH11" s="2">
        <v>10</v>
      </c>
      <c r="UI11" s="1">
        <v>1.9E-2</v>
      </c>
      <c r="UJ11" s="1">
        <f t="shared" si="99"/>
        <v>1.0999999999999999E-2</v>
      </c>
      <c r="UK11" s="1">
        <f t="shared" si="533"/>
        <v>0.54325259515570934</v>
      </c>
      <c r="UL11" s="1">
        <f t="shared" si="100"/>
        <v>8.1487889273356405E-4</v>
      </c>
      <c r="UM11" s="1">
        <f t="shared" si="101"/>
        <v>6.2291513544383683</v>
      </c>
      <c r="UN11" s="1"/>
      <c r="UO11" s="1"/>
      <c r="UP11" s="2" t="s">
        <v>11</v>
      </c>
      <c r="UQ11" s="1" t="s">
        <v>63</v>
      </c>
      <c r="UR11" s="1">
        <v>79</v>
      </c>
      <c r="US11" s="2">
        <v>10</v>
      </c>
      <c r="UT11" s="1">
        <v>2.1999999999999999E-2</v>
      </c>
      <c r="UU11" s="1">
        <f t="shared" si="534"/>
        <v>1.2999999999999999E-2</v>
      </c>
      <c r="UV11" s="1">
        <f t="shared" si="535"/>
        <v>1.0206896551724138</v>
      </c>
      <c r="UW11" s="1">
        <f t="shared" si="102"/>
        <v>1.5310344827586207E-3</v>
      </c>
      <c r="UX11" s="1">
        <f t="shared" si="103"/>
        <v>11.703635481310691</v>
      </c>
      <c r="UY11" s="1"/>
      <c r="UZ11" s="1"/>
      <c r="VA11" s="2" t="s">
        <v>11</v>
      </c>
      <c r="VB11" s="1" t="s">
        <v>64</v>
      </c>
      <c r="VC11" s="1">
        <v>80</v>
      </c>
      <c r="VD11" s="2">
        <v>10</v>
      </c>
      <c r="VE11" s="1">
        <v>2.4E-2</v>
      </c>
      <c r="VF11" s="1">
        <f t="shared" si="104"/>
        <v>1.4E-2</v>
      </c>
      <c r="VG11" s="1">
        <f t="shared" si="536"/>
        <v>1.0275862068965518</v>
      </c>
      <c r="VH11" s="1">
        <f t="shared" si="105"/>
        <v>1.5413793103448278E-3</v>
      </c>
      <c r="VI11" s="1">
        <f t="shared" si="106"/>
        <v>11.782714099427656</v>
      </c>
      <c r="VJ11" s="1"/>
      <c r="VK11" s="1"/>
      <c r="VL11" s="2" t="s">
        <v>11</v>
      </c>
      <c r="VM11" s="1" t="s">
        <v>65</v>
      </c>
      <c r="VN11" s="1">
        <v>84</v>
      </c>
      <c r="VO11" s="2">
        <v>10</v>
      </c>
      <c r="VP11" s="1">
        <v>3.2000000000000001E-2</v>
      </c>
      <c r="VQ11" s="1">
        <f t="shared" si="537"/>
        <v>0.02</v>
      </c>
      <c r="VR11" s="1">
        <f t="shared" si="538"/>
        <v>1.2577319587628866</v>
      </c>
      <c r="VS11" s="1">
        <f t="shared" si="107"/>
        <v>1.8865979381443299E-3</v>
      </c>
      <c r="VT11" s="1">
        <f t="shared" si="108"/>
        <v>14.421657262774179</v>
      </c>
      <c r="VU11" s="1"/>
      <c r="VV11" s="1"/>
      <c r="VW11" s="2" t="s">
        <v>11</v>
      </c>
      <c r="VX11" s="1" t="s">
        <v>66</v>
      </c>
      <c r="VY11" s="1">
        <v>85</v>
      </c>
      <c r="VZ11" s="2">
        <v>10</v>
      </c>
      <c r="WA11" s="1">
        <v>1.0999999999999999E-2</v>
      </c>
      <c r="WB11" s="1">
        <f t="shared" si="539"/>
        <v>5.9999999999999993E-3</v>
      </c>
      <c r="WC11" s="1">
        <f t="shared" si="540"/>
        <v>0.4425087108013937</v>
      </c>
      <c r="WD11" s="1">
        <f t="shared" si="109"/>
        <v>6.6376306620209052E-4</v>
      </c>
      <c r="WE11" s="1">
        <f t="shared" si="110"/>
        <v>5.0739817164595618</v>
      </c>
      <c r="WF11" s="1"/>
      <c r="WG11" s="1"/>
      <c r="WH11" s="2" t="s">
        <v>11</v>
      </c>
      <c r="WI11" s="1" t="s">
        <v>67</v>
      </c>
      <c r="WJ11" s="1">
        <v>86</v>
      </c>
      <c r="WK11" s="2">
        <v>10</v>
      </c>
      <c r="WL11" s="1">
        <v>1.7000000000000001E-2</v>
      </c>
      <c r="WM11" s="1">
        <f t="shared" si="541"/>
        <v>9.0000000000000011E-3</v>
      </c>
      <c r="WN11" s="1">
        <f t="shared" si="542"/>
        <v>0.46875000000000006</v>
      </c>
      <c r="WO11" s="1">
        <f t="shared" si="111"/>
        <v>7.0312500000000008E-4</v>
      </c>
      <c r="WP11" s="1">
        <f t="shared" si="112"/>
        <v>5.3748748251374066</v>
      </c>
      <c r="WQ11" s="1"/>
      <c r="WR11" s="1"/>
      <c r="WS11" s="2" t="s">
        <v>11</v>
      </c>
      <c r="WT11" s="1" t="s">
        <v>68</v>
      </c>
      <c r="WU11" s="1">
        <v>87</v>
      </c>
      <c r="WV11" s="2">
        <v>10</v>
      </c>
      <c r="WW11" s="1">
        <v>0.02</v>
      </c>
      <c r="WX11" s="1">
        <f t="shared" si="543"/>
        <v>1.3000000000000001E-2</v>
      </c>
      <c r="WY11" s="1">
        <f t="shared" si="544"/>
        <v>0.59233449477351918</v>
      </c>
      <c r="WZ11" s="1">
        <f t="shared" si="113"/>
        <v>8.8850174216027874E-4</v>
      </c>
      <c r="XA11" s="1">
        <f t="shared" si="114"/>
        <v>6.7919440299065004</v>
      </c>
      <c r="XB11" s="1"/>
      <c r="XC11" s="1"/>
      <c r="XD11" s="2" t="s">
        <v>11</v>
      </c>
      <c r="XE11" s="1" t="s">
        <v>69</v>
      </c>
      <c r="XF11" s="1">
        <v>88</v>
      </c>
      <c r="XG11" s="2">
        <v>10</v>
      </c>
      <c r="XH11" s="1">
        <v>2.7E-2</v>
      </c>
      <c r="XI11" s="1">
        <f t="shared" si="545"/>
        <v>1.8000000000000002E-2</v>
      </c>
      <c r="XJ11" s="1">
        <f t="shared" si="546"/>
        <v>0.74305555555555569</v>
      </c>
      <c r="XK11" s="1">
        <f t="shared" si="115"/>
        <v>1.1145833333333335E-3</v>
      </c>
      <c r="XL11" s="1">
        <f t="shared" si="116"/>
        <v>8.5201719450326294</v>
      </c>
      <c r="XM11" s="1"/>
      <c r="XN11" s="1"/>
      <c r="XO11" s="2" t="s">
        <v>11</v>
      </c>
      <c r="XP11" s="1" t="s">
        <v>70</v>
      </c>
      <c r="XQ11" s="1">
        <v>91</v>
      </c>
      <c r="XR11" s="2">
        <v>10</v>
      </c>
      <c r="XS11" s="1">
        <v>3.3000000000000002E-2</v>
      </c>
      <c r="XT11" s="1">
        <f t="shared" si="547"/>
        <v>2.2000000000000002E-2</v>
      </c>
      <c r="XU11" s="1">
        <f t="shared" si="548"/>
        <v>0.88235294117647067</v>
      </c>
      <c r="XV11" s="1">
        <f t="shared" si="117"/>
        <v>1.323529411764706E-3</v>
      </c>
      <c r="XW11" s="1">
        <f t="shared" si="118"/>
        <v>10.117411435552764</v>
      </c>
      <c r="XX11" s="1"/>
      <c r="XY11" s="1"/>
      <c r="XZ11" s="2" t="s">
        <v>11</v>
      </c>
      <c r="YA11" s="1" t="s">
        <v>71</v>
      </c>
      <c r="YB11" s="1">
        <v>92</v>
      </c>
      <c r="YC11" s="2">
        <v>10</v>
      </c>
      <c r="YD11" s="1">
        <v>3.5999999999999997E-2</v>
      </c>
      <c r="YE11" s="1">
        <f t="shared" si="549"/>
        <v>2.4999999999999998E-2</v>
      </c>
      <c r="YF11" s="1">
        <f t="shared" si="550"/>
        <v>1.1134020618556699</v>
      </c>
      <c r="YG11" s="1">
        <f t="shared" si="119"/>
        <v>1.6701030927835049E-3</v>
      </c>
      <c r="YH11" s="1">
        <f t="shared" si="120"/>
        <v>12.766712986718124</v>
      </c>
      <c r="YI11" s="1"/>
      <c r="YJ11" s="1"/>
      <c r="YK11" s="2" t="s">
        <v>11</v>
      </c>
      <c r="YL11" s="1" t="s">
        <v>72</v>
      </c>
      <c r="YM11" s="1">
        <v>93</v>
      </c>
      <c r="YN11" s="2">
        <v>10</v>
      </c>
      <c r="YO11" s="1">
        <v>4.2999999999999997E-2</v>
      </c>
      <c r="YP11" s="1">
        <f t="shared" si="551"/>
        <v>3.2000000000000001E-2</v>
      </c>
      <c r="YQ11" s="1">
        <f t="shared" si="552"/>
        <v>1.324232081911263</v>
      </c>
      <c r="YR11" s="1">
        <f t="shared" si="121"/>
        <v>1.9863481228668944E-3</v>
      </c>
      <c r="YS11" s="1">
        <f t="shared" si="122"/>
        <v>15.184174250035502</v>
      </c>
      <c r="YT11" s="1"/>
      <c r="YU11" s="1"/>
      <c r="YV11" s="2" t="s">
        <v>11</v>
      </c>
      <c r="YW11" s="1" t="s">
        <v>73</v>
      </c>
      <c r="YX11" s="1">
        <v>94</v>
      </c>
      <c r="YY11" s="2">
        <v>10</v>
      </c>
      <c r="YZ11" s="1">
        <v>3.7999999999999999E-2</v>
      </c>
      <c r="ZA11" s="1">
        <f t="shared" si="553"/>
        <v>2.5000000000000001E-2</v>
      </c>
      <c r="ZB11" s="1">
        <f t="shared" si="554"/>
        <v>1.0476190476190477</v>
      </c>
      <c r="ZC11" s="1">
        <f t="shared" si="123"/>
        <v>1.5714285714285715E-3</v>
      </c>
      <c r="ZD11" s="1">
        <f t="shared" si="124"/>
        <v>12.012418656815028</v>
      </c>
      <c r="ZE11" s="1"/>
      <c r="ZF11" s="1"/>
      <c r="ZG11" s="2" t="s">
        <v>11</v>
      </c>
      <c r="ZH11" s="1" t="s">
        <v>74</v>
      </c>
      <c r="ZI11" s="1">
        <v>95</v>
      </c>
      <c r="ZJ11" s="2">
        <v>10</v>
      </c>
      <c r="ZK11" s="1">
        <v>0.04</v>
      </c>
      <c r="ZL11" s="1">
        <f t="shared" si="555"/>
        <v>2.7000000000000003E-2</v>
      </c>
      <c r="ZM11" s="1">
        <f t="shared" si="556"/>
        <v>1.1360544217687076</v>
      </c>
      <c r="ZN11" s="1">
        <f t="shared" si="125"/>
        <v>1.7040816326530615E-3</v>
      </c>
      <c r="ZO11" s="1">
        <f t="shared" si="126"/>
        <v>13.026453997974739</v>
      </c>
      <c r="ZP11" s="1"/>
      <c r="ZQ11" s="1"/>
      <c r="ZR11" s="2" t="s">
        <v>11</v>
      </c>
      <c r="ZS11" s="1" t="s">
        <v>75</v>
      </c>
      <c r="ZT11" s="1">
        <v>99</v>
      </c>
      <c r="ZU11" s="2">
        <v>10</v>
      </c>
      <c r="ZV11" s="1">
        <v>4.5999999999999999E-2</v>
      </c>
      <c r="ZW11" s="1">
        <f t="shared" si="557"/>
        <v>3.1E-2</v>
      </c>
      <c r="ZX11" s="1">
        <f t="shared" si="558"/>
        <v>1.1301369863013699</v>
      </c>
      <c r="ZY11" s="1">
        <f t="shared" si="127"/>
        <v>1.6952054794520549E-3</v>
      </c>
      <c r="ZZ11" s="1">
        <f t="shared" si="128"/>
        <v>12.958602318139498</v>
      </c>
      <c r="AAA11" s="1"/>
      <c r="AAB11" s="1"/>
      <c r="AAC11" s="2" t="s">
        <v>11</v>
      </c>
      <c r="AAD11" s="1" t="s">
        <v>76</v>
      </c>
      <c r="AAE11" s="1">
        <v>100</v>
      </c>
      <c r="AAF11" s="2">
        <v>10</v>
      </c>
      <c r="AAG11" s="1">
        <v>0.01</v>
      </c>
      <c r="AAH11" s="1">
        <f t="shared" si="559"/>
        <v>8.0000000000000002E-3</v>
      </c>
      <c r="AAI11" s="1">
        <f t="shared" si="560"/>
        <v>1.1758620689655173</v>
      </c>
      <c r="AAJ11" s="1">
        <f t="shared" si="129"/>
        <v>1.763793103448276E-3</v>
      </c>
      <c r="AAK11" s="1">
        <f t="shared" si="130"/>
        <v>13.482904388942385</v>
      </c>
      <c r="AAL11" s="1"/>
      <c r="AAM11" s="1"/>
      <c r="AAN11" s="2" t="s">
        <v>11</v>
      </c>
      <c r="AAO11" s="1" t="s">
        <v>77</v>
      </c>
      <c r="AAP11" s="1">
        <v>101</v>
      </c>
      <c r="AAQ11" s="2">
        <v>10</v>
      </c>
      <c r="AAR11" s="1">
        <v>1.7000000000000001E-2</v>
      </c>
      <c r="AAS11" s="1">
        <f t="shared" si="561"/>
        <v>1.0000000000000002E-2</v>
      </c>
      <c r="AAT11" s="1">
        <f t="shared" si="562"/>
        <v>1.0449826989619377</v>
      </c>
      <c r="AAU11" s="1">
        <f t="shared" si="131"/>
        <v>1.5674740484429067E-3</v>
      </c>
      <c r="AAV11" s="1">
        <f t="shared" si="132"/>
        <v>11.982189229556607</v>
      </c>
      <c r="AAW11" s="1"/>
      <c r="AAX11" s="1"/>
      <c r="AAY11" s="2" t="s">
        <v>11</v>
      </c>
      <c r="AAZ11" s="1" t="s">
        <v>78</v>
      </c>
      <c r="ABA11" s="1">
        <v>102</v>
      </c>
      <c r="ABB11" s="2">
        <v>10</v>
      </c>
      <c r="ABC11" s="1">
        <v>1.4E-2</v>
      </c>
      <c r="ABD11" s="1">
        <f t="shared" si="563"/>
        <v>7.0000000000000001E-3</v>
      </c>
      <c r="ABE11" s="1">
        <f t="shared" si="564"/>
        <v>0.99310344827586194</v>
      </c>
      <c r="ABF11" s="1">
        <f t="shared" si="133"/>
        <v>1.489655172413793E-3</v>
      </c>
      <c r="ABG11" s="1">
        <f t="shared" si="134"/>
        <v>11.387321008842834</v>
      </c>
      <c r="ABH11" s="1"/>
      <c r="ABI11" s="1"/>
      <c r="ABJ11" s="2" t="s">
        <v>11</v>
      </c>
      <c r="ABK11" s="1" t="s">
        <v>79</v>
      </c>
      <c r="ABL11" s="1">
        <v>112</v>
      </c>
      <c r="ABM11" s="2">
        <v>10</v>
      </c>
      <c r="ABN11" s="1">
        <v>2.4E-2</v>
      </c>
      <c r="ABO11" s="1">
        <f t="shared" si="565"/>
        <v>6.9999999999999993E-3</v>
      </c>
      <c r="ABP11" s="1">
        <f t="shared" si="566"/>
        <v>1.08843537414966</v>
      </c>
      <c r="ABQ11" s="1">
        <f t="shared" si="135"/>
        <v>1.6326530612244901E-3</v>
      </c>
      <c r="ABR11" s="1">
        <f t="shared" si="136"/>
        <v>12.480434968119511</v>
      </c>
      <c r="ABS11" s="1"/>
      <c r="ABT11" s="1"/>
      <c r="ABU11" s="2" t="s">
        <v>11</v>
      </c>
      <c r="ABV11" s="1" t="s">
        <v>80</v>
      </c>
      <c r="ABW11" s="1">
        <v>113</v>
      </c>
      <c r="ABX11" s="2">
        <v>10</v>
      </c>
      <c r="ABY11" s="1">
        <v>2.1000000000000001E-2</v>
      </c>
      <c r="ABZ11" s="1">
        <f t="shared" si="567"/>
        <v>8.0000000000000019E-3</v>
      </c>
      <c r="ACA11" s="1">
        <f t="shared" si="568"/>
        <v>-5.3571428571428492E-2</v>
      </c>
      <c r="ACB11" s="1">
        <f t="shared" si="137"/>
        <v>-8.0357142857142745E-5</v>
      </c>
      <c r="ACC11" s="1">
        <f t="shared" si="138"/>
        <v>-0.61427140858713125</v>
      </c>
      <c r="ACD11" s="1"/>
      <c r="ACE11" s="1"/>
      <c r="ACF11" s="2" t="s">
        <v>11</v>
      </c>
      <c r="ACG11" s="1" t="s">
        <v>81</v>
      </c>
      <c r="ACH11" s="1">
        <v>114</v>
      </c>
      <c r="ACI11" s="2">
        <v>10</v>
      </c>
      <c r="ACJ11" s="1">
        <v>2.5999999999999999E-2</v>
      </c>
      <c r="ACK11" s="1">
        <f t="shared" si="569"/>
        <v>1.1999999999999999E-2</v>
      </c>
      <c r="ACL11" s="1">
        <f t="shared" si="570"/>
        <v>1.0752688172042946E-2</v>
      </c>
      <c r="ACM11" s="1">
        <f t="shared" si="139"/>
        <v>1.6129032258064419E-5</v>
      </c>
      <c r="ACN11" s="1">
        <f t="shared" si="140"/>
        <v>0.12329461964472826</v>
      </c>
      <c r="ACO11" s="1"/>
      <c r="ACP11" s="1"/>
      <c r="ACQ11" s="2" t="s">
        <v>11</v>
      </c>
      <c r="ACR11" s="1" t="s">
        <v>82</v>
      </c>
      <c r="ACS11" s="1">
        <v>115</v>
      </c>
      <c r="ACT11" s="2">
        <v>10</v>
      </c>
      <c r="ACU11" s="1">
        <v>2.7E-2</v>
      </c>
      <c r="ACV11" s="1">
        <f t="shared" si="571"/>
        <v>1.2999999999999999E-2</v>
      </c>
      <c r="ACW11" s="1">
        <f t="shared" si="572"/>
        <v>9.6085409252669007E-2</v>
      </c>
      <c r="ACX11" s="1">
        <f t="shared" si="141"/>
        <v>1.4412811387900352E-4</v>
      </c>
      <c r="ACY11" s="1">
        <f t="shared" si="142"/>
        <v>1.1017537008110836</v>
      </c>
      <c r="ACZ11" s="1"/>
      <c r="ADA11" s="1"/>
      <c r="ADB11" s="2" t="s">
        <v>11</v>
      </c>
      <c r="ADC11" s="1" t="s">
        <v>83</v>
      </c>
      <c r="ADD11" s="1">
        <v>116</v>
      </c>
      <c r="ADE11" s="2">
        <v>10</v>
      </c>
      <c r="ADF11" s="1">
        <v>0.03</v>
      </c>
      <c r="ADG11" s="1">
        <f t="shared" si="573"/>
        <v>1.3999999999999999E-2</v>
      </c>
      <c r="ADH11" s="1">
        <f t="shared" si="574"/>
        <v>0.13167259786476862</v>
      </c>
      <c r="ADI11" s="1">
        <f t="shared" si="143"/>
        <v>1.9750889679715294E-4</v>
      </c>
      <c r="ADJ11" s="1">
        <f t="shared" si="144"/>
        <v>1.5098106270374105</v>
      </c>
      <c r="ADK11" s="1"/>
      <c r="ADL11" s="1"/>
      <c r="ADM11" s="2" t="s">
        <v>11</v>
      </c>
      <c r="ADN11" s="1" t="s">
        <v>84</v>
      </c>
      <c r="ADO11" s="1">
        <v>119</v>
      </c>
      <c r="ADP11" s="2">
        <v>10</v>
      </c>
      <c r="ADQ11" s="1">
        <v>3.3000000000000002E-2</v>
      </c>
      <c r="ADR11" s="1">
        <f t="shared" si="575"/>
        <v>1.6E-2</v>
      </c>
      <c r="ADS11" s="1">
        <f t="shared" si="576"/>
        <v>-0.33093525179856115</v>
      </c>
      <c r="ADT11" s="1">
        <f t="shared" si="145"/>
        <v>-4.9640287769784177E-4</v>
      </c>
      <c r="ADU11" s="1">
        <f t="shared" si="146"/>
        <v>-3.794635847770869</v>
      </c>
      <c r="ADV11" s="1"/>
      <c r="ADW11" s="1"/>
      <c r="ADX11" s="2" t="s">
        <v>11</v>
      </c>
      <c r="ADY11" s="1" t="s">
        <v>85</v>
      </c>
      <c r="ADZ11" s="1">
        <v>120</v>
      </c>
      <c r="AEA11" s="2">
        <v>10</v>
      </c>
      <c r="AEB11" s="1">
        <v>3.7999999999999999E-2</v>
      </c>
      <c r="AEC11" s="1">
        <f t="shared" si="577"/>
        <v>2.0999999999999998E-2</v>
      </c>
      <c r="AED11" s="1">
        <f t="shared" si="578"/>
        <v>-0.17985611510791372</v>
      </c>
      <c r="AEE11" s="1">
        <f t="shared" si="147"/>
        <v>-2.697841726618706E-4</v>
      </c>
      <c r="AEF11" s="1">
        <f t="shared" si="148"/>
        <v>-2.0623020911798204</v>
      </c>
      <c r="AEG11" s="1"/>
      <c r="AEH11" s="1"/>
      <c r="AEI11" s="2" t="s">
        <v>11</v>
      </c>
      <c r="AEJ11" s="1" t="s">
        <v>86</v>
      </c>
      <c r="AEK11" s="1">
        <v>121</v>
      </c>
      <c r="AEL11" s="2">
        <v>10</v>
      </c>
      <c r="AEM11" s="1">
        <v>3.5999999999999997E-2</v>
      </c>
      <c r="AEN11" s="1">
        <f t="shared" si="579"/>
        <v>1.7999999999999999E-2</v>
      </c>
      <c r="AEO11" s="1">
        <f t="shared" si="580"/>
        <v>-0.24820143884892087</v>
      </c>
      <c r="AEP11" s="1">
        <f t="shared" si="149"/>
        <v>-3.723021582733813E-4</v>
      </c>
      <c r="AEQ11" s="1">
        <f t="shared" si="150"/>
        <v>-2.8459768858281516</v>
      </c>
      <c r="AER11" s="1"/>
      <c r="AES11" s="1"/>
      <c r="AET11" s="2" t="s">
        <v>11</v>
      </c>
      <c r="AEU11" s="1" t="s">
        <v>87</v>
      </c>
      <c r="AEV11" s="1">
        <v>122</v>
      </c>
      <c r="AEW11" s="2">
        <v>10</v>
      </c>
      <c r="AEX11" s="1">
        <v>3.4000000000000002E-2</v>
      </c>
      <c r="AEY11" s="1">
        <f t="shared" si="581"/>
        <v>1.7000000000000001E-2</v>
      </c>
      <c r="AEZ11" s="1">
        <f t="shared" si="582"/>
        <v>-0.3345323741007194</v>
      </c>
      <c r="AFA11" s="1">
        <f t="shared" si="151"/>
        <v>-5.0179856115107908E-4</v>
      </c>
      <c r="AFB11" s="1">
        <f t="shared" si="152"/>
        <v>-3.8358818895944644</v>
      </c>
      <c r="AFC11" s="1"/>
      <c r="AFD11" s="1"/>
      <c r="AFE11" s="2" t="s">
        <v>11</v>
      </c>
      <c r="AFF11" s="1" t="s">
        <v>88</v>
      </c>
      <c r="AFG11" s="1">
        <v>123</v>
      </c>
      <c r="AFH11" s="2">
        <v>10</v>
      </c>
      <c r="AFI11" s="1">
        <v>3.5999999999999997E-2</v>
      </c>
      <c r="AFJ11" s="1">
        <f t="shared" si="583"/>
        <v>1.8999999999999996E-2</v>
      </c>
      <c r="AFK11" s="1">
        <f t="shared" si="584"/>
        <v>-0.26618705035971241</v>
      </c>
      <c r="AFL11" s="1">
        <f t="shared" si="153"/>
        <v>-3.992805755395686E-4</v>
      </c>
      <c r="AFM11" s="1">
        <f t="shared" si="154"/>
        <v>-3.0522070949461355</v>
      </c>
      <c r="AFN11" s="1"/>
      <c r="AFO11" s="1"/>
      <c r="AFP11" s="2" t="s">
        <v>11</v>
      </c>
      <c r="AFQ11" s="1" t="s">
        <v>89</v>
      </c>
      <c r="AFR11" s="1">
        <v>126</v>
      </c>
      <c r="AFS11" s="2">
        <v>10</v>
      </c>
      <c r="AFT11" s="1">
        <v>3.9E-2</v>
      </c>
      <c r="AFU11" s="1">
        <f t="shared" si="585"/>
        <v>2.1000000000000001E-2</v>
      </c>
      <c r="AFV11" s="1">
        <f t="shared" si="586"/>
        <v>-1.4234875444839772E-2</v>
      </c>
      <c r="AFW11" s="1">
        <f t="shared" si="155"/>
        <v>-2.1352313167259657E-5</v>
      </c>
      <c r="AFX11" s="1">
        <f t="shared" si="156"/>
        <v>-0.16322277049052994</v>
      </c>
      <c r="AFY11" s="1"/>
      <c r="AFZ11" s="1"/>
      <c r="AGA11" s="2" t="s">
        <v>11</v>
      </c>
      <c r="AGB11" s="1" t="s">
        <v>90</v>
      </c>
      <c r="AGC11" s="1">
        <v>127</v>
      </c>
      <c r="AGD11" s="2">
        <v>10</v>
      </c>
      <c r="AGE11" s="1">
        <v>1.7999999999999999E-2</v>
      </c>
      <c r="AGF11" s="1">
        <f t="shared" si="587"/>
        <v>2.9999999999999992E-3</v>
      </c>
      <c r="AGG11" s="1">
        <f t="shared" si="588"/>
        <v>0.34006734006734002</v>
      </c>
      <c r="AGH11" s="1">
        <f t="shared" si="157"/>
        <v>5.1010101010101009E-4</v>
      </c>
      <c r="AGI11" s="1">
        <f t="shared" si="158"/>
        <v>3.899348021289359</v>
      </c>
      <c r="AGJ11" s="1"/>
      <c r="AGK11" s="1"/>
      <c r="AGL11" s="2" t="s">
        <v>11</v>
      </c>
      <c r="AGM11" s="1" t="s">
        <v>91</v>
      </c>
      <c r="AGN11" s="1">
        <v>128</v>
      </c>
      <c r="AGO11" s="2">
        <v>10</v>
      </c>
      <c r="AGP11" s="1">
        <v>2.1999999999999999E-2</v>
      </c>
      <c r="AGQ11" s="1">
        <f t="shared" si="589"/>
        <v>6.9999999999999993E-3</v>
      </c>
      <c r="AGR11" s="1">
        <f t="shared" si="590"/>
        <v>0.51505016722408026</v>
      </c>
      <c r="AGS11" s="1">
        <f t="shared" si="159"/>
        <v>7.7257525083612038E-4</v>
      </c>
      <c r="AGT11" s="1">
        <f t="shared" si="160"/>
        <v>5.9057710453237755</v>
      </c>
      <c r="AGU11" s="1"/>
      <c r="AGV11" s="1"/>
      <c r="AGW11" s="2" t="s">
        <v>11</v>
      </c>
      <c r="AGX11" s="1" t="s">
        <v>92</v>
      </c>
      <c r="AGY11" s="1">
        <v>129</v>
      </c>
      <c r="AGZ11" s="2">
        <v>10</v>
      </c>
      <c r="AHA11" s="1">
        <v>1.7999999999999999E-2</v>
      </c>
      <c r="AHB11" s="1">
        <f t="shared" si="591"/>
        <v>3.9999999999999983E-3</v>
      </c>
      <c r="AHC11" s="1">
        <f t="shared" si="592"/>
        <v>0.51162790697674421</v>
      </c>
      <c r="AHD11" s="1">
        <f t="shared" si="161"/>
        <v>7.6744186046511637E-4</v>
      </c>
      <c r="AHE11" s="1">
        <f t="shared" si="162"/>
        <v>5.8665300417003623</v>
      </c>
      <c r="AHF11" s="1"/>
      <c r="AHG11" s="1"/>
      <c r="AHH11" s="2" t="s">
        <v>11</v>
      </c>
      <c r="AHI11" s="1" t="s">
        <v>93</v>
      </c>
      <c r="AHJ11" s="1">
        <v>130</v>
      </c>
      <c r="AHK11" s="2">
        <v>10</v>
      </c>
      <c r="AHL11" s="1">
        <v>0.02</v>
      </c>
      <c r="AHM11" s="1">
        <f t="shared" si="593"/>
        <v>6.0000000000000001E-3</v>
      </c>
      <c r="AHN11" s="1">
        <f t="shared" si="594"/>
        <v>0.56521739130434778</v>
      </c>
      <c r="AHO11" s="1">
        <f t="shared" si="163"/>
        <v>8.4782608695652172E-4</v>
      </c>
      <c r="AHP11" s="1">
        <f t="shared" si="164"/>
        <v>6.4810084848033638</v>
      </c>
      <c r="AHQ11" s="1"/>
      <c r="AHR11" s="1"/>
      <c r="AHS11" s="2" t="s">
        <v>11</v>
      </c>
      <c r="AHT11" s="1" t="s">
        <v>94</v>
      </c>
      <c r="AHU11" s="1">
        <v>133</v>
      </c>
      <c r="AHV11" s="2">
        <v>10</v>
      </c>
      <c r="AHW11" s="1">
        <v>3.6999999999999998E-2</v>
      </c>
      <c r="AHX11" s="1">
        <f t="shared" si="595"/>
        <v>2.0999999999999998E-2</v>
      </c>
      <c r="AHY11" s="1">
        <f t="shared" si="596"/>
        <v>1.0930232558139534</v>
      </c>
      <c r="AHZ11" s="1">
        <f t="shared" si="165"/>
        <v>1.6395348837209302E-3</v>
      </c>
      <c r="AIA11" s="1">
        <f t="shared" si="166"/>
        <v>12.5330414527235</v>
      </c>
      <c r="AIB11" s="1"/>
      <c r="AIC11" s="1"/>
      <c r="AID11" s="2" t="s">
        <v>11</v>
      </c>
      <c r="AIE11" s="1" t="s">
        <v>95</v>
      </c>
      <c r="AIF11" s="1">
        <v>134</v>
      </c>
      <c r="AIG11" s="2">
        <v>10</v>
      </c>
      <c r="AIH11" s="1">
        <v>3.6999999999999998E-2</v>
      </c>
      <c r="AII11" s="1">
        <f t="shared" si="597"/>
        <v>1.9999999999999997E-2</v>
      </c>
      <c r="AIJ11" s="1">
        <f t="shared" si="598"/>
        <v>1.0465116279069768</v>
      </c>
      <c r="AIK11" s="1">
        <f t="shared" si="167"/>
        <v>1.5697674418604652E-3</v>
      </c>
      <c r="AIL11" s="1">
        <f t="shared" si="168"/>
        <v>11.99972053984165</v>
      </c>
      <c r="AIM11" s="1"/>
      <c r="AIN11" s="1"/>
      <c r="AIO11" s="2" t="s">
        <v>11</v>
      </c>
      <c r="AIP11" s="1" t="s">
        <v>96</v>
      </c>
      <c r="AIQ11" s="1">
        <v>135</v>
      </c>
      <c r="AIR11" s="2">
        <v>10</v>
      </c>
      <c r="AIS11" s="1">
        <v>3.9E-2</v>
      </c>
      <c r="AIT11" s="1">
        <f t="shared" si="599"/>
        <v>2.5000000000000001E-2</v>
      </c>
      <c r="AIU11" s="1">
        <f t="shared" si="600"/>
        <v>1.26158940397351</v>
      </c>
      <c r="AIV11" s="1">
        <f t="shared" si="169"/>
        <v>1.8923841059602651E-3</v>
      </c>
      <c r="AIW11" s="1">
        <f t="shared" si="170"/>
        <v>14.46588827109829</v>
      </c>
      <c r="AIX11" s="1"/>
      <c r="AIY11" s="1"/>
      <c r="AIZ11" s="2" t="s">
        <v>11</v>
      </c>
      <c r="AJA11" s="1" t="s">
        <v>97</v>
      </c>
      <c r="AJB11" s="1">
        <v>136</v>
      </c>
      <c r="AJC11" s="2">
        <v>10</v>
      </c>
      <c r="AJD11" s="1">
        <v>3.5999999999999997E-2</v>
      </c>
      <c r="AJE11" s="1">
        <f t="shared" si="601"/>
        <v>1.9999999999999997E-2</v>
      </c>
      <c r="AJF11" s="1">
        <f t="shared" si="602"/>
        <v>1.0860927152317879</v>
      </c>
      <c r="AJG11" s="1">
        <f t="shared" si="171"/>
        <v>1.6291390728476818E-3</v>
      </c>
      <c r="AJH11" s="1">
        <f t="shared" si="172"/>
        <v>12.453573104777528</v>
      </c>
      <c r="AJI11" s="1"/>
      <c r="AJJ11" s="1"/>
      <c r="AJK11" s="2" t="s">
        <v>11</v>
      </c>
      <c r="AJL11" s="1" t="s">
        <v>98</v>
      </c>
      <c r="AJM11" s="1">
        <v>140</v>
      </c>
      <c r="AJN11" s="2">
        <v>10</v>
      </c>
      <c r="AJO11" s="1">
        <v>3.6999999999999998E-2</v>
      </c>
      <c r="AJP11" s="1">
        <f t="shared" si="603"/>
        <v>2.0999999999999998E-2</v>
      </c>
      <c r="AJQ11" s="1">
        <f t="shared" si="604"/>
        <v>1.2091503267973855</v>
      </c>
      <c r="AJR11" s="1">
        <f t="shared" si="173"/>
        <v>1.8137254901960784E-3</v>
      </c>
      <c r="AJS11" s="1">
        <f t="shared" si="174"/>
        <v>13.86460085612786</v>
      </c>
      <c r="AJT11" s="1"/>
      <c r="AJU11" s="1"/>
      <c r="AJV11" s="2" t="s">
        <v>11</v>
      </c>
      <c r="AJW11" s="1" t="s">
        <v>99</v>
      </c>
      <c r="AJX11" s="1">
        <v>141</v>
      </c>
      <c r="AJY11" s="2">
        <v>10</v>
      </c>
      <c r="AJZ11" s="1">
        <v>2.3E-2</v>
      </c>
      <c r="AKA11" s="1">
        <f t="shared" si="605"/>
        <v>2.9999999999999992E-3</v>
      </c>
      <c r="AKB11" s="1">
        <f t="shared" si="606"/>
        <v>0.24406779661016947</v>
      </c>
      <c r="AKC11" s="1">
        <f t="shared" si="175"/>
        <v>3.6610169491525422E-4</v>
      </c>
      <c r="AKD11" s="1">
        <f t="shared" si="176"/>
        <v>2.7985788920037473</v>
      </c>
      <c r="AKE11" s="1"/>
      <c r="AKF11" s="1"/>
      <c r="AKG11" s="2" t="s">
        <v>11</v>
      </c>
      <c r="AKH11" s="1" t="s">
        <v>100</v>
      </c>
      <c r="AKI11" s="1">
        <v>143</v>
      </c>
      <c r="AKJ11" s="2">
        <v>10</v>
      </c>
      <c r="AKK11" s="1">
        <v>1.9E-2</v>
      </c>
      <c r="AKL11" s="1">
        <f t="shared" si="607"/>
        <v>-2.9999999999999992E-3</v>
      </c>
      <c r="AKM11" s="1">
        <f t="shared" si="608"/>
        <v>3.0508474576271209E-2</v>
      </c>
      <c r="AKN11" s="1">
        <f t="shared" si="177"/>
        <v>4.5762711864406811E-5</v>
      </c>
      <c r="AKO11" s="1">
        <f t="shared" si="178"/>
        <v>0.34982236150046864</v>
      </c>
      <c r="AKP11" s="1"/>
      <c r="AKQ11" s="1"/>
      <c r="AKR11" s="2" t="s">
        <v>11</v>
      </c>
      <c r="AKS11" s="1" t="s">
        <v>101</v>
      </c>
      <c r="AKT11" s="1">
        <v>144</v>
      </c>
      <c r="AKU11" s="2">
        <v>10</v>
      </c>
      <c r="AKV11" s="1">
        <v>2.5000000000000001E-2</v>
      </c>
      <c r="AKW11" s="1">
        <f t="shared" si="609"/>
        <v>2.0000000000000018E-3</v>
      </c>
      <c r="AKX11" s="1">
        <f t="shared" si="610"/>
        <v>0.16949152542372889</v>
      </c>
      <c r="AKY11" s="1">
        <f t="shared" si="179"/>
        <v>2.5423728813559333E-4</v>
      </c>
      <c r="AKZ11" s="1">
        <f t="shared" si="180"/>
        <v>1.9434575638914922</v>
      </c>
      <c r="ALA11" s="1"/>
      <c r="ALB11" s="1"/>
      <c r="ALC11" s="2" t="s">
        <v>11</v>
      </c>
      <c r="ALD11" s="1" t="s">
        <v>102</v>
      </c>
      <c r="ALE11" s="1">
        <v>147</v>
      </c>
      <c r="ALF11" s="2">
        <v>10</v>
      </c>
      <c r="ALG11" s="1">
        <v>2.5000000000000001E-2</v>
      </c>
      <c r="ALH11" s="1">
        <f t="shared" si="611"/>
        <v>-9.9999999999999742E-4</v>
      </c>
      <c r="ALI11" s="1">
        <f t="shared" si="612"/>
        <v>7.1186440677966187E-2</v>
      </c>
      <c r="ALJ11" s="1">
        <f t="shared" si="181"/>
        <v>1.0677966101694928E-4</v>
      </c>
      <c r="ALK11" s="1">
        <f t="shared" si="182"/>
        <v>0.8162521768344273</v>
      </c>
      <c r="ALL11" s="1"/>
      <c r="ALM11" s="1"/>
      <c r="ALN11" s="2" t="s">
        <v>11</v>
      </c>
      <c r="ALO11" s="1" t="s">
        <v>103</v>
      </c>
      <c r="ALP11" s="1">
        <v>148</v>
      </c>
      <c r="ALQ11" s="2">
        <v>10</v>
      </c>
      <c r="ALR11" s="1">
        <v>2.4E-2</v>
      </c>
      <c r="ALS11" s="1">
        <f t="shared" si="613"/>
        <v>-1.0000000000000009E-3</v>
      </c>
      <c r="ALT11" s="1">
        <f t="shared" si="614"/>
        <v>-2.7210884353741527E-2</v>
      </c>
      <c r="ALU11" s="1">
        <f t="shared" si="183"/>
        <v>-4.0816326530612292E-5</v>
      </c>
      <c r="ALV11" s="1">
        <f t="shared" si="184"/>
        <v>-0.31201087420298806</v>
      </c>
      <c r="ALW11" s="1"/>
      <c r="ALX11" s="1"/>
      <c r="ALY11" s="2" t="s">
        <v>11</v>
      </c>
      <c r="ALZ11" s="1" t="s">
        <v>104</v>
      </c>
      <c r="AMA11" s="1">
        <v>149</v>
      </c>
      <c r="AMB11" s="2">
        <v>10</v>
      </c>
      <c r="AMC11" s="1">
        <v>2.1000000000000001E-2</v>
      </c>
      <c r="AMD11" s="1">
        <f t="shared" si="615"/>
        <v>1.0000000000000009E-3</v>
      </c>
      <c r="AME11" s="1">
        <f t="shared" si="616"/>
        <v>0.11301369863013701</v>
      </c>
      <c r="AMF11" s="1">
        <f t="shared" si="185"/>
        <v>1.695205479452055E-4</v>
      </c>
      <c r="AMG11" s="1">
        <f t="shared" si="186"/>
        <v>1.29586023181395</v>
      </c>
      <c r="AMH11" s="1"/>
      <c r="AMI11" s="1"/>
      <c r="AMJ11" s="2" t="s">
        <v>11</v>
      </c>
      <c r="AMK11" s="1" t="s">
        <v>105</v>
      </c>
      <c r="AML11" s="1">
        <v>150</v>
      </c>
      <c r="AMM11" s="2">
        <v>10</v>
      </c>
      <c r="AMN11" s="1">
        <v>0.02</v>
      </c>
      <c r="AMO11" s="1">
        <f t="shared" si="617"/>
        <v>1.0000000000000009E-3</v>
      </c>
      <c r="AMP11" s="1">
        <f t="shared" si="618"/>
        <v>6.8493150684931798E-3</v>
      </c>
      <c r="AMQ11" s="1">
        <f t="shared" si="187"/>
        <v>1.027397260273977E-5</v>
      </c>
      <c r="AMR11" s="1">
        <f t="shared" si="188"/>
        <v>7.8536983746300332E-2</v>
      </c>
      <c r="AMS11" s="1"/>
      <c r="AMT11" s="1"/>
      <c r="AMU11" s="2" t="s">
        <v>11</v>
      </c>
      <c r="AMV11" s="1" t="s">
        <v>106</v>
      </c>
      <c r="AMW11" s="1">
        <v>151</v>
      </c>
      <c r="AMX11" s="2">
        <v>10</v>
      </c>
      <c r="AMY11" s="1">
        <v>2.4E-2</v>
      </c>
      <c r="AMZ11" s="1">
        <f t="shared" si="619"/>
        <v>4.0000000000000001E-3</v>
      </c>
      <c r="ANA11" s="1">
        <f t="shared" si="620"/>
        <v>6.1643835616438353E-2</v>
      </c>
      <c r="ANB11" s="1">
        <f t="shared" si="189"/>
        <v>9.2465753424657532E-5</v>
      </c>
      <c r="ANC11" s="1">
        <f t="shared" si="190"/>
        <v>0.7068328537166999</v>
      </c>
      <c r="AND11" s="1"/>
      <c r="ANE11" s="1"/>
      <c r="ANF11" s="2" t="s">
        <v>11</v>
      </c>
      <c r="ANG11" s="1" t="s">
        <v>107</v>
      </c>
      <c r="ANH11" s="1">
        <v>154</v>
      </c>
      <c r="ANI11" s="2">
        <v>10</v>
      </c>
      <c r="ANJ11" s="1">
        <v>2.1000000000000001E-2</v>
      </c>
      <c r="ANK11" s="1">
        <f t="shared" si="621"/>
        <v>2.0000000000000018E-3</v>
      </c>
      <c r="ANL11" s="1">
        <f t="shared" si="622"/>
        <v>-3.103448275862062E-2</v>
      </c>
      <c r="ANM11" s="1">
        <f t="shared" si="191"/>
        <v>-4.6551724137930929E-5</v>
      </c>
      <c r="ANN11" s="1">
        <f t="shared" si="192"/>
        <v>-0.35585378152633779</v>
      </c>
      <c r="ANO11" s="1"/>
      <c r="ANP11" s="1"/>
      <c r="ANQ11" s="2" t="s">
        <v>11</v>
      </c>
      <c r="ANR11" s="1" t="s">
        <v>108</v>
      </c>
      <c r="ANS11" s="1">
        <v>155</v>
      </c>
      <c r="ANT11" s="2">
        <v>10</v>
      </c>
      <c r="ANU11" s="1">
        <v>3.2000000000000001E-2</v>
      </c>
      <c r="ANV11" s="1">
        <f t="shared" si="193"/>
        <v>1.2E-2</v>
      </c>
      <c r="ANW11" s="1">
        <f t="shared" si="623"/>
        <v>0.16040955631399317</v>
      </c>
      <c r="ANX11" s="1">
        <f t="shared" si="194"/>
        <v>2.4061433447098977E-4</v>
      </c>
      <c r="ANY11" s="1">
        <f t="shared" si="195"/>
        <v>1.8393200766795581</v>
      </c>
      <c r="ANZ11" s="1"/>
      <c r="AOA11" s="1"/>
      <c r="AOB11" s="2" t="s">
        <v>11</v>
      </c>
      <c r="AOC11" s="1" t="s">
        <v>109</v>
      </c>
      <c r="AOD11" s="1">
        <v>156</v>
      </c>
      <c r="AOE11" s="2">
        <v>10</v>
      </c>
      <c r="AOF11" s="1">
        <v>2.8000000000000001E-2</v>
      </c>
      <c r="AOG11" s="1">
        <f t="shared" si="624"/>
        <v>6.9999999999999993E-3</v>
      </c>
      <c r="AOH11" s="1">
        <f t="shared" si="625"/>
        <v>3.3898305084745735E-2</v>
      </c>
      <c r="AOI11" s="1">
        <f t="shared" si="196"/>
        <v>5.0847457627118603E-5</v>
      </c>
      <c r="AOJ11" s="1">
        <f t="shared" si="197"/>
        <v>0.38869151277829794</v>
      </c>
      <c r="AOK11" s="1"/>
      <c r="AOL11" s="1"/>
      <c r="AOM11" s="2" t="s">
        <v>11</v>
      </c>
      <c r="AON11" s="1" t="s">
        <v>110</v>
      </c>
      <c r="AOO11" s="1">
        <v>157</v>
      </c>
      <c r="AOP11" s="2">
        <v>10</v>
      </c>
      <c r="AOQ11" s="1">
        <v>0.02</v>
      </c>
      <c r="AOR11" s="1">
        <f t="shared" si="626"/>
        <v>6.0000000000000001E-3</v>
      </c>
      <c r="AOS11" s="1">
        <f t="shared" si="627"/>
        <v>0.15699658703071673</v>
      </c>
      <c r="AOT11" s="1">
        <f t="shared" si="198"/>
        <v>2.3549488054607509E-4</v>
      </c>
      <c r="AOU11" s="1">
        <f t="shared" si="199"/>
        <v>1.8001856069629718</v>
      </c>
      <c r="AOV11" s="1"/>
      <c r="AOW11" s="1"/>
      <c r="AOX11" s="2" t="s">
        <v>11</v>
      </c>
      <c r="AOY11" s="1" t="s">
        <v>111</v>
      </c>
      <c r="AOZ11" s="1">
        <v>158</v>
      </c>
      <c r="APA11" s="2">
        <v>10</v>
      </c>
      <c r="APB11" s="1">
        <v>2.7E-2</v>
      </c>
      <c r="APC11" s="1">
        <f t="shared" si="628"/>
        <v>6.9999999999999993E-3</v>
      </c>
      <c r="APD11" s="1">
        <f t="shared" si="629"/>
        <v>-6.8493150684931503E-2</v>
      </c>
      <c r="APE11" s="1">
        <f t="shared" si="200"/>
        <v>-1.0273972602739725E-4</v>
      </c>
      <c r="APF11" s="1">
        <f t="shared" si="201"/>
        <v>-0.78536983746299982</v>
      </c>
      <c r="APG11" s="1"/>
      <c r="APH11" s="1"/>
      <c r="API11" s="2" t="s">
        <v>11</v>
      </c>
      <c r="APJ11" s="1" t="s">
        <v>112</v>
      </c>
      <c r="APK11" s="1">
        <v>161</v>
      </c>
      <c r="APL11" s="2">
        <v>10</v>
      </c>
      <c r="APM11" s="1">
        <v>2.7E-2</v>
      </c>
      <c r="APN11" s="1">
        <f t="shared" si="630"/>
        <v>1.0999999999999999E-2</v>
      </c>
      <c r="APO11" s="1">
        <f t="shared" si="631"/>
        <v>0.22866894197952217</v>
      </c>
      <c r="APP11" s="1">
        <f t="shared" si="202"/>
        <v>3.4300341296928326E-4</v>
      </c>
      <c r="APQ11" s="1">
        <f t="shared" si="203"/>
        <v>2.6220094710112849</v>
      </c>
      <c r="APR11" s="1"/>
      <c r="APS11" s="1"/>
      <c r="APT11" s="2" t="s">
        <v>11</v>
      </c>
      <c r="APU11" s="1" t="s">
        <v>113</v>
      </c>
      <c r="APV11" s="1">
        <v>162</v>
      </c>
      <c r="APW11" s="2">
        <v>10</v>
      </c>
      <c r="APX11" s="1">
        <v>2.1000000000000001E-2</v>
      </c>
      <c r="APY11" s="1">
        <f t="shared" si="632"/>
        <v>1.6E-2</v>
      </c>
      <c r="APZ11" s="1">
        <f t="shared" si="633"/>
        <v>0.87285223367697584</v>
      </c>
      <c r="AQA11" s="1">
        <f t="shared" si="204"/>
        <v>1.3092783505154638E-3</v>
      </c>
      <c r="AQB11" s="1">
        <f t="shared" si="205"/>
        <v>10.008472526624702</v>
      </c>
      <c r="AQC11" s="1"/>
      <c r="AQD11" s="1"/>
      <c r="AQE11" s="2" t="s">
        <v>11</v>
      </c>
      <c r="AQF11" s="1" t="s">
        <v>114</v>
      </c>
      <c r="AQG11" s="1">
        <v>163</v>
      </c>
      <c r="AQH11" s="2">
        <v>10</v>
      </c>
      <c r="AQI11" s="1">
        <v>3.1E-2</v>
      </c>
      <c r="AQJ11" s="1">
        <f t="shared" si="634"/>
        <v>1.4999999999999999E-2</v>
      </c>
      <c r="AQK11" s="1">
        <f t="shared" si="635"/>
        <v>0.23287671232876708</v>
      </c>
      <c r="AQL11" s="1">
        <f t="shared" si="206"/>
        <v>3.4931506849315066E-4</v>
      </c>
      <c r="AQM11" s="1">
        <f t="shared" si="207"/>
        <v>2.6702574473741993</v>
      </c>
      <c r="AQN11" s="1"/>
      <c r="AQO11" s="1"/>
      <c r="AQP11" s="2" t="s">
        <v>11</v>
      </c>
      <c r="AQQ11" s="1" t="s">
        <v>115</v>
      </c>
      <c r="AQR11" s="1">
        <v>169</v>
      </c>
      <c r="AQS11" s="2">
        <v>10</v>
      </c>
      <c r="AQT11" s="1">
        <v>4.0000000000000001E-3</v>
      </c>
      <c r="AQU11" s="1">
        <f t="shared" si="636"/>
        <v>1.2E-2</v>
      </c>
      <c r="AQV11" s="1">
        <f t="shared" si="637"/>
        <v>0.96245733788395904</v>
      </c>
      <c r="AQW11" s="1">
        <f t="shared" si="208"/>
        <v>1.4436860068259385E-3</v>
      </c>
      <c r="AQX11" s="1">
        <f t="shared" si="209"/>
        <v>11.035920460077348</v>
      </c>
      <c r="AQY11" s="1"/>
      <c r="AQZ11" s="1"/>
      <c r="ARA11" s="2" t="s">
        <v>11</v>
      </c>
      <c r="ARB11" s="1" t="s">
        <v>116</v>
      </c>
      <c r="ARC11" s="1">
        <v>170</v>
      </c>
      <c r="ARD11" s="2">
        <v>10</v>
      </c>
      <c r="ARE11" s="1">
        <v>6.0000000000000001E-3</v>
      </c>
      <c r="ARF11" s="1">
        <f t="shared" si="638"/>
        <v>0</v>
      </c>
      <c r="ARG11" s="1">
        <f t="shared" si="639"/>
        <v>-0.2687074829931973</v>
      </c>
      <c r="ARH11" s="1">
        <f t="shared" si="210"/>
        <v>-4.0306122448979597E-4</v>
      </c>
      <c r="ARI11" s="1">
        <f t="shared" si="211"/>
        <v>-3.0811073827545039</v>
      </c>
      <c r="ARJ11" s="1"/>
      <c r="ARK11" s="1"/>
      <c r="ARL11" s="2" t="s">
        <v>11</v>
      </c>
      <c r="ARM11" s="1" t="s">
        <v>117</v>
      </c>
      <c r="ARN11" s="1">
        <v>171</v>
      </c>
      <c r="ARO11" s="2">
        <v>10</v>
      </c>
      <c r="ARP11" s="1">
        <v>1.0999999999999999E-2</v>
      </c>
      <c r="ARQ11" s="1">
        <f t="shared" si="640"/>
        <v>4.9999999999999992E-3</v>
      </c>
      <c r="ARR11" s="1">
        <f t="shared" si="641"/>
        <v>-1.7123287671232893E-2</v>
      </c>
      <c r="ARS11" s="1">
        <f t="shared" si="212"/>
        <v>-2.568493150684934E-5</v>
      </c>
      <c r="ART11" s="1">
        <f t="shared" si="213"/>
        <v>-0.19634245936575018</v>
      </c>
      <c r="ARU11" s="1"/>
      <c r="ARV11" s="1"/>
      <c r="ARW11" s="2" t="s">
        <v>11</v>
      </c>
      <c r="ARX11" s="1" t="s">
        <v>118</v>
      </c>
      <c r="ARY11" s="1">
        <v>172</v>
      </c>
      <c r="ARZ11" s="2">
        <v>10</v>
      </c>
      <c r="ASA11" s="1">
        <v>2.1999999999999999E-2</v>
      </c>
      <c r="ASB11" s="1">
        <f t="shared" si="642"/>
        <v>1.9999999999999983E-3</v>
      </c>
      <c r="ASC11" s="1">
        <f t="shared" si="643"/>
        <v>-0.68474576271186449</v>
      </c>
      <c r="ASD11" s="1">
        <f t="shared" si="214"/>
        <v>-1.0271186440677967E-3</v>
      </c>
      <c r="ASE11" s="1">
        <f t="shared" si="215"/>
        <v>-7.8515685581216257</v>
      </c>
      <c r="ASF11" s="1"/>
      <c r="ASG11" s="1"/>
      <c r="ASH11" s="2" t="s">
        <v>11</v>
      </c>
      <c r="ASI11" s="1" t="s">
        <v>119</v>
      </c>
      <c r="ASJ11" s="1">
        <v>173</v>
      </c>
      <c r="ASK11" s="2">
        <v>10</v>
      </c>
      <c r="ASL11" s="1">
        <v>7.0000000000000001E-3</v>
      </c>
      <c r="ASM11" s="1">
        <f t="shared" si="644"/>
        <v>4.0000000000000001E-3</v>
      </c>
      <c r="ASN11" s="1">
        <f t="shared" si="645"/>
        <v>-9.589041095890409E-2</v>
      </c>
      <c r="ASO11" s="1">
        <f t="shared" si="216"/>
        <v>-1.4383561643835615E-4</v>
      </c>
      <c r="ASP11" s="1">
        <f t="shared" si="217"/>
        <v>-1.0995177724481997</v>
      </c>
      <c r="ASQ11" s="1"/>
      <c r="ASR11" s="1"/>
      <c r="ASS11" s="2" t="s">
        <v>11</v>
      </c>
      <c r="AST11" s="1" t="s">
        <v>120</v>
      </c>
      <c r="ASU11" s="1">
        <v>176</v>
      </c>
      <c r="ASV11" s="2">
        <v>10</v>
      </c>
      <c r="ASW11" s="1">
        <v>8.9999999999999993E-3</v>
      </c>
      <c r="ASX11" s="1">
        <f t="shared" si="646"/>
        <v>1.9999999999999992E-3</v>
      </c>
      <c r="ASY11" s="1">
        <f t="shared" si="647"/>
        <v>-0.37113402061855671</v>
      </c>
      <c r="ASZ11" s="1">
        <f t="shared" si="218"/>
        <v>-5.567010309278351E-4</v>
      </c>
      <c r="ATA11" s="1">
        <f t="shared" si="219"/>
        <v>-4.2555709955727092</v>
      </c>
      <c r="ATB11" s="1"/>
      <c r="ATC11" s="1"/>
      <c r="ATD11" s="2" t="s">
        <v>11</v>
      </c>
      <c r="ATE11" s="1" t="s">
        <v>121</v>
      </c>
      <c r="ATF11" s="1">
        <v>180</v>
      </c>
      <c r="ATG11" s="2">
        <v>10</v>
      </c>
      <c r="ATH11" s="1">
        <v>2.5999999999999999E-2</v>
      </c>
      <c r="ATI11" s="1">
        <f t="shared" si="648"/>
        <v>4.9999999999999975E-3</v>
      </c>
      <c r="ATJ11" s="1">
        <f t="shared" si="649"/>
        <v>-0.84775086505190322</v>
      </c>
      <c r="ATK11" s="1">
        <f t="shared" si="220"/>
        <v>-1.2716262975778548E-3</v>
      </c>
      <c r="ATL11" s="1">
        <f t="shared" si="221"/>
        <v>-9.7206502027859898</v>
      </c>
      <c r="ATM11" s="1"/>
      <c r="ATN11" s="1"/>
      <c r="ATO11" s="2" t="s">
        <v>11</v>
      </c>
      <c r="ATP11" s="1" t="s">
        <v>122</v>
      </c>
      <c r="ATQ11" s="1">
        <v>183</v>
      </c>
      <c r="ATR11" s="2">
        <v>10</v>
      </c>
      <c r="ATS11" s="1">
        <v>0.01</v>
      </c>
      <c r="ATT11" s="1">
        <f t="shared" si="650"/>
        <v>9.0000000000000011E-3</v>
      </c>
      <c r="ATU11" s="1">
        <f t="shared" si="651"/>
        <v>2.7397260273972615E-2</v>
      </c>
      <c r="ATV11" s="1">
        <f t="shared" si="222"/>
        <v>4.1095890410958926E-5</v>
      </c>
      <c r="ATW11" s="1">
        <f t="shared" si="223"/>
        <v>0.31414793498520011</v>
      </c>
      <c r="ATX11" s="1"/>
      <c r="ATY11" s="1"/>
      <c r="ATZ11" s="2" t="s">
        <v>11</v>
      </c>
      <c r="AUA11" s="1" t="s">
        <v>123</v>
      </c>
      <c r="AUB11" s="1">
        <v>184</v>
      </c>
      <c r="AUC11" s="2">
        <v>10</v>
      </c>
      <c r="AUD11" s="1">
        <v>1.4E-2</v>
      </c>
      <c r="AUE11" s="1">
        <f t="shared" si="224"/>
        <v>-2E-3</v>
      </c>
      <c r="AUF11" s="1">
        <f t="shared" si="652"/>
        <v>-0.38628158844765342</v>
      </c>
      <c r="AUG11" s="1">
        <f t="shared" si="225"/>
        <v>-5.7942238267148013E-4</v>
      </c>
      <c r="AUH11" s="1">
        <f t="shared" si="226"/>
        <v>-4.4292590616776115</v>
      </c>
      <c r="AUI11" s="1"/>
      <c r="AUJ11" s="1"/>
      <c r="AUK11" s="2" t="s">
        <v>11</v>
      </c>
      <c r="AUL11" s="1" t="s">
        <v>124</v>
      </c>
      <c r="AUM11" s="1">
        <v>185</v>
      </c>
      <c r="AUN11" s="2">
        <v>10</v>
      </c>
      <c r="AUO11" s="1">
        <v>1.4E-2</v>
      </c>
      <c r="AUP11" s="1">
        <f t="shared" si="653"/>
        <v>9.0000000000000011E-3</v>
      </c>
      <c r="AUQ11" s="1">
        <f t="shared" si="654"/>
        <v>0.15523465703971123</v>
      </c>
      <c r="AUR11" s="1">
        <f t="shared" si="227"/>
        <v>2.3285198555956686E-4</v>
      </c>
      <c r="AUS11" s="1">
        <f t="shared" si="228"/>
        <v>1.7799826135713772</v>
      </c>
      <c r="AUT11" s="1"/>
      <c r="AUU11" s="1"/>
      <c r="AUV11" s="2" t="s">
        <v>11</v>
      </c>
      <c r="AUW11" s="1" t="s">
        <v>125</v>
      </c>
      <c r="AUX11" s="1">
        <v>186</v>
      </c>
      <c r="AUY11" s="2">
        <v>10</v>
      </c>
      <c r="AUZ11" s="1">
        <v>1.6E-2</v>
      </c>
      <c r="AVA11" s="1">
        <f t="shared" si="655"/>
        <v>6.0000000000000001E-3</v>
      </c>
      <c r="AVB11" s="1">
        <f t="shared" si="656"/>
        <v>7.9422382671480149E-2</v>
      </c>
      <c r="AVC11" s="1">
        <f t="shared" si="229"/>
        <v>1.1913357400722023E-4</v>
      </c>
      <c r="AVD11" s="1">
        <f t="shared" si="230"/>
        <v>0.91068877903651835</v>
      </c>
      <c r="AVE11" s="1"/>
      <c r="AVF11" s="1"/>
      <c r="AVG11" s="2" t="s">
        <v>11</v>
      </c>
      <c r="AVH11" s="1" t="s">
        <v>126</v>
      </c>
      <c r="AVI11" s="1">
        <v>187</v>
      </c>
      <c r="AVJ11" s="2">
        <v>10</v>
      </c>
      <c r="AVK11" s="1">
        <v>1.4999999999999999E-2</v>
      </c>
      <c r="AVL11" s="1">
        <f t="shared" si="657"/>
        <v>4.9999999999999992E-3</v>
      </c>
      <c r="AVM11" s="1">
        <f t="shared" si="658"/>
        <v>0.16546762589928055</v>
      </c>
      <c r="AVN11" s="1">
        <f t="shared" si="231"/>
        <v>2.4820143884892083E-4</v>
      </c>
      <c r="AVO11" s="1">
        <f t="shared" si="232"/>
        <v>1.8973179238854341</v>
      </c>
      <c r="AVP11" s="1"/>
      <c r="AVQ11" s="1"/>
      <c r="AVR11" s="2" t="s">
        <v>11</v>
      </c>
      <c r="AVS11" s="1" t="s">
        <v>127</v>
      </c>
      <c r="AVT11" s="1">
        <v>190</v>
      </c>
      <c r="AVU11" s="2">
        <v>10</v>
      </c>
      <c r="AVV11" s="1">
        <v>1.6E-2</v>
      </c>
      <c r="AVW11" s="1">
        <f t="shared" si="659"/>
        <v>5.000000000000001E-3</v>
      </c>
      <c r="AVX11" s="1">
        <f t="shared" si="660"/>
        <v>0.21505376344086025</v>
      </c>
      <c r="AVY11" s="1">
        <f t="shared" si="233"/>
        <v>3.2258064516129038E-4</v>
      </c>
      <c r="AVZ11" s="1">
        <f t="shared" si="234"/>
        <v>2.4658923928945806</v>
      </c>
      <c r="AWA11" s="1"/>
      <c r="AWB11" s="1"/>
      <c r="AWC11" s="2" t="s">
        <v>11</v>
      </c>
      <c r="AWD11" s="1" t="s">
        <v>128</v>
      </c>
      <c r="AWE11" s="1">
        <v>191</v>
      </c>
      <c r="AWF11" s="2">
        <v>10</v>
      </c>
      <c r="AWG11" s="1">
        <v>1.7000000000000001E-2</v>
      </c>
      <c r="AWH11" s="1">
        <f t="shared" si="661"/>
        <v>4.0000000000000018E-3</v>
      </c>
      <c r="AWI11" s="1">
        <f t="shared" si="662"/>
        <v>8.9605734767025144E-2</v>
      </c>
      <c r="AWJ11" s="1">
        <f t="shared" si="235"/>
        <v>1.3440860215053772E-4</v>
      </c>
      <c r="AWK11" s="1">
        <f t="shared" si="236"/>
        <v>1.0274551637060758</v>
      </c>
      <c r="AWL11" s="1"/>
      <c r="AWM11" s="1"/>
      <c r="AWN11" s="2" t="s">
        <v>11</v>
      </c>
      <c r="AWO11" s="1" t="s">
        <v>129</v>
      </c>
      <c r="AWP11" s="1">
        <v>192</v>
      </c>
      <c r="AWQ11" s="2">
        <v>10</v>
      </c>
      <c r="AWR11" s="1">
        <v>1.7000000000000001E-2</v>
      </c>
      <c r="AWS11" s="1">
        <f t="shared" si="663"/>
        <v>1.0000000000000009E-3</v>
      </c>
      <c r="AWT11" s="1">
        <f t="shared" si="664"/>
        <v>-2.8571428571428536E-2</v>
      </c>
      <c r="AWU11" s="1">
        <f t="shared" si="237"/>
        <v>-4.2857142857142802E-5</v>
      </c>
      <c r="AWV11" s="1">
        <f t="shared" si="238"/>
        <v>-0.32761141791313669</v>
      </c>
      <c r="AWW11" s="1"/>
      <c r="AWX11" s="1"/>
      <c r="AWY11" s="2" t="s">
        <v>11</v>
      </c>
      <c r="AWZ11" s="1" t="s">
        <v>130</v>
      </c>
      <c r="AXA11" s="1">
        <v>193</v>
      </c>
      <c r="AXB11" s="2">
        <v>10</v>
      </c>
      <c r="AXC11" s="1">
        <v>1.7999999999999999E-2</v>
      </c>
      <c r="AXD11" s="1">
        <f t="shared" si="665"/>
        <v>3.9999999999999983E-3</v>
      </c>
      <c r="AXE11" s="1">
        <f t="shared" si="666"/>
        <v>4.3010752688171984E-2</v>
      </c>
      <c r="AXF11" s="1">
        <f t="shared" si="239"/>
        <v>6.4516129032257972E-5</v>
      </c>
      <c r="AXG11" s="1">
        <f t="shared" si="240"/>
        <v>0.49317847857891534</v>
      </c>
      <c r="AXH11" s="1"/>
      <c r="AXI11" s="1"/>
      <c r="AXJ11" s="2" t="s">
        <v>11</v>
      </c>
      <c r="AXK11" s="1" t="s">
        <v>131</v>
      </c>
      <c r="AXL11" s="1">
        <v>197</v>
      </c>
      <c r="AXM11" s="2">
        <v>10</v>
      </c>
      <c r="AXN11" s="1">
        <v>0.02</v>
      </c>
      <c r="AXO11" s="1">
        <f t="shared" si="667"/>
        <v>1.0000000000000009E-3</v>
      </c>
      <c r="AXP11" s="1">
        <f t="shared" si="668"/>
        <v>-0.11870503597122299</v>
      </c>
      <c r="AXQ11" s="1">
        <f t="shared" si="241"/>
        <v>-1.780575539568345E-4</v>
      </c>
      <c r="AXR11" s="1">
        <f t="shared" si="242"/>
        <v>-1.3611193801786809</v>
      </c>
      <c r="AXS11" s="1"/>
      <c r="AXT11" s="1"/>
      <c r="AXU11" s="2" t="s">
        <v>11</v>
      </c>
      <c r="AXV11" s="1" t="s">
        <v>132</v>
      </c>
      <c r="AXW11" s="1">
        <v>198</v>
      </c>
      <c r="AXX11" s="2">
        <v>10</v>
      </c>
      <c r="AXY11" s="1">
        <v>1.9E-2</v>
      </c>
      <c r="AXZ11" s="1">
        <f t="shared" si="669"/>
        <v>1.9999999999999983E-3</v>
      </c>
      <c r="AYA11" s="1">
        <f t="shared" si="670"/>
        <v>-0.11510791366906481</v>
      </c>
      <c r="AYB11" s="1">
        <f t="shared" si="243"/>
        <v>-1.7266187050359722E-4</v>
      </c>
      <c r="AYC11" s="1">
        <f t="shared" si="244"/>
        <v>-1.3198733383550854</v>
      </c>
      <c r="AYD11" s="1"/>
      <c r="AYE11" s="1"/>
      <c r="AYF11" s="2" t="s">
        <v>11</v>
      </c>
      <c r="AYG11" s="1" t="s">
        <v>133</v>
      </c>
      <c r="AYH11" s="1">
        <v>201</v>
      </c>
      <c r="AYI11" s="2">
        <v>10</v>
      </c>
      <c r="AYJ11" s="1">
        <v>2.7E-2</v>
      </c>
      <c r="AYK11" s="1">
        <f t="shared" si="671"/>
        <v>4.0000000000000001E-3</v>
      </c>
      <c r="AYL11" s="1">
        <f t="shared" si="672"/>
        <v>-8.9285714285714274E-2</v>
      </c>
      <c r="AYM11" s="1">
        <f t="shared" si="245"/>
        <v>-1.3392857142857141E-4</v>
      </c>
      <c r="AYN11" s="1">
        <f t="shared" si="246"/>
        <v>-1.0237856809785533</v>
      </c>
      <c r="AYO11" s="1"/>
      <c r="AYP11" s="1"/>
      <c r="AYQ11" s="2" t="s">
        <v>11</v>
      </c>
      <c r="AYR11" s="1" t="s">
        <v>134</v>
      </c>
      <c r="AYS11" s="1">
        <v>204</v>
      </c>
      <c r="AYT11" s="2">
        <v>10</v>
      </c>
      <c r="AYU11" s="1">
        <v>2.9000000000000001E-2</v>
      </c>
      <c r="AYV11" s="1">
        <f t="shared" si="673"/>
        <v>6.0000000000000019E-3</v>
      </c>
      <c r="AYW11" s="1">
        <f t="shared" si="674"/>
        <v>-0.33214285714285707</v>
      </c>
      <c r="AYX11" s="1">
        <f t="shared" si="247"/>
        <v>-4.9821428571428564E-4</v>
      </c>
      <c r="AYY11" s="1">
        <f t="shared" si="248"/>
        <v>-3.808482733240218</v>
      </c>
      <c r="AYZ11" s="1"/>
      <c r="AZA11" s="1"/>
      <c r="AZB11" s="2" t="s">
        <v>11</v>
      </c>
      <c r="AZC11" s="1" t="s">
        <v>135</v>
      </c>
      <c r="AZD11" s="1">
        <v>205</v>
      </c>
      <c r="AZE11" s="2">
        <v>10</v>
      </c>
      <c r="AZF11" s="1">
        <v>2.1999999999999999E-2</v>
      </c>
      <c r="AZG11" s="1">
        <f t="shared" si="675"/>
        <v>0</v>
      </c>
      <c r="AZH11" s="1">
        <f t="shared" si="676"/>
        <v>-0.20714285714285713</v>
      </c>
      <c r="AZI11" s="1">
        <f t="shared" si="249"/>
        <v>-3.1071428571428569E-4</v>
      </c>
      <c r="AZJ11" s="1">
        <f t="shared" si="250"/>
        <v>-2.3751827798702436</v>
      </c>
      <c r="AZK11" s="1"/>
      <c r="AZL11" s="1"/>
      <c r="AZM11" s="2" t="s">
        <v>11</v>
      </c>
      <c r="AZN11" s="1" t="s">
        <v>136</v>
      </c>
      <c r="AZO11" s="1">
        <v>208</v>
      </c>
      <c r="AZP11" s="2">
        <v>10</v>
      </c>
      <c r="AZQ11" s="1">
        <v>3.1E-2</v>
      </c>
      <c r="AZR11" s="1">
        <f t="shared" si="677"/>
        <v>9.9999999999999985E-3</v>
      </c>
      <c r="AZS11" s="1">
        <f t="shared" si="678"/>
        <v>0.14999999999999997</v>
      </c>
      <c r="AZT11" s="1">
        <f t="shared" si="251"/>
        <v>2.2499999999999997E-4</v>
      </c>
      <c r="AZU11" s="1">
        <f t="shared" si="252"/>
        <v>1.7199599440439695</v>
      </c>
      <c r="AZV11" s="1"/>
      <c r="AZW11" s="1"/>
      <c r="AZX11" s="2" t="s">
        <v>11</v>
      </c>
      <c r="AZY11" s="1" t="s">
        <v>137</v>
      </c>
      <c r="AZZ11" s="1">
        <v>211</v>
      </c>
      <c r="BAA11" s="2">
        <v>10</v>
      </c>
      <c r="BAB11" s="1">
        <v>3.5000000000000003E-2</v>
      </c>
      <c r="BAC11" s="1">
        <f t="shared" si="679"/>
        <v>1.1000000000000003E-2</v>
      </c>
      <c r="BAD11" s="1">
        <f t="shared" si="680"/>
        <v>0.1347517730496455</v>
      </c>
      <c r="BAE11" s="1">
        <f t="shared" si="253"/>
        <v>2.0212765957446826E-4</v>
      </c>
      <c r="BAF11" s="1">
        <f t="shared" si="254"/>
        <v>1.5451176802286266</v>
      </c>
      <c r="BAG11" s="1"/>
      <c r="BAH11" s="1"/>
      <c r="BAI11" s="2" t="s">
        <v>11</v>
      </c>
      <c r="BAJ11" s="1" t="s">
        <v>138</v>
      </c>
      <c r="BAK11" s="1">
        <v>212</v>
      </c>
      <c r="BAL11" s="2">
        <v>10</v>
      </c>
      <c r="BAM11" s="1">
        <v>1.6E-2</v>
      </c>
      <c r="BAN11" s="1">
        <f t="shared" si="681"/>
        <v>6.0000000000000001E-3</v>
      </c>
      <c r="BAO11" s="1">
        <f t="shared" si="682"/>
        <v>1.202749140893471</v>
      </c>
      <c r="BAP11" s="1">
        <f t="shared" si="255"/>
        <v>1.8041237113402065E-3</v>
      </c>
      <c r="BAQ11" s="1">
        <f t="shared" si="256"/>
        <v>13.791202300467114</v>
      </c>
      <c r="BAR11" s="1"/>
      <c r="BAS11" s="1"/>
      <c r="BAT11" s="2" t="s">
        <v>11</v>
      </c>
      <c r="BAU11" s="1" t="s">
        <v>139</v>
      </c>
      <c r="BAV11" s="1">
        <v>213</v>
      </c>
      <c r="BAW11" s="2">
        <v>10</v>
      </c>
      <c r="BAX11" s="1">
        <v>0.01</v>
      </c>
      <c r="BAY11" s="1">
        <f t="shared" si="683"/>
        <v>9.0000000000000011E-3</v>
      </c>
      <c r="BAZ11" s="1">
        <f t="shared" si="684"/>
        <v>1.4444444444444444</v>
      </c>
      <c r="BBA11" s="1">
        <f t="shared" si="257"/>
        <v>2.1666666666666666E-3</v>
      </c>
      <c r="BBB11" s="1">
        <f t="shared" si="258"/>
        <v>16.56257723894193</v>
      </c>
      <c r="BBC11" s="1"/>
      <c r="BBD11" s="1"/>
      <c r="BBE11" s="2" t="s">
        <v>11</v>
      </c>
      <c r="BBF11" s="1" t="s">
        <v>140</v>
      </c>
      <c r="BBG11" s="1">
        <v>214</v>
      </c>
      <c r="BBH11" s="2">
        <v>10</v>
      </c>
      <c r="BBI11" s="1">
        <v>0.01</v>
      </c>
      <c r="BBJ11" s="1">
        <f t="shared" si="685"/>
        <v>5.0000000000000001E-3</v>
      </c>
      <c r="BBK11" s="1">
        <f t="shared" si="686"/>
        <v>0.98257839721254359</v>
      </c>
      <c r="BBL11" s="1">
        <f t="shared" si="259"/>
        <v>1.4738675958188153E-3</v>
      </c>
      <c r="BBM11" s="1">
        <f t="shared" si="260"/>
        <v>11.266636567256667</v>
      </c>
      <c r="BBN11" s="1"/>
      <c r="BBO11" s="1"/>
      <c r="BBP11" s="2" t="s">
        <v>11</v>
      </c>
      <c r="BBQ11" s="1" t="s">
        <v>141</v>
      </c>
      <c r="BBR11" s="1">
        <v>215</v>
      </c>
      <c r="BBS11" s="2">
        <v>10</v>
      </c>
      <c r="BBT11" s="1">
        <v>1.7999999999999999E-2</v>
      </c>
      <c r="BBU11" s="1">
        <f t="shared" si="687"/>
        <v>9.9999999999999985E-3</v>
      </c>
      <c r="BBV11" s="1">
        <f t="shared" si="688"/>
        <v>1.0594405594405594</v>
      </c>
      <c r="BBW11" s="1">
        <f t="shared" si="261"/>
        <v>1.5891608391608392E-3</v>
      </c>
      <c r="BBX11" s="1">
        <f t="shared" si="262"/>
        <v>12.147968835555311</v>
      </c>
      <c r="BBY11" s="1"/>
      <c r="BBZ11" s="1"/>
      <c r="BCA11" s="2" t="s">
        <v>11</v>
      </c>
      <c r="BCB11" s="1" t="s">
        <v>142</v>
      </c>
      <c r="BCC11" s="1">
        <v>225</v>
      </c>
      <c r="BCD11" s="2">
        <v>10</v>
      </c>
      <c r="BCE11" s="1">
        <v>0.02</v>
      </c>
      <c r="BCF11" s="1">
        <f t="shared" si="689"/>
        <v>1.3000000000000001E-2</v>
      </c>
      <c r="BCG11" s="1">
        <f t="shared" si="690"/>
        <v>1.132404181184669</v>
      </c>
      <c r="BCH11" s="1">
        <f t="shared" si="263"/>
        <v>1.6986062717770035E-3</v>
      </c>
      <c r="BCI11" s="1">
        <f t="shared" si="264"/>
        <v>12.984598880703604</v>
      </c>
      <c r="BCJ11" s="1"/>
      <c r="BCK11" s="1"/>
      <c r="BCL11" s="2" t="s">
        <v>11</v>
      </c>
      <c r="BCM11" s="1" t="s">
        <v>143</v>
      </c>
      <c r="BCN11" s="1">
        <v>226</v>
      </c>
      <c r="BCO11" s="2">
        <v>10</v>
      </c>
      <c r="BCP11" s="1">
        <v>2.1000000000000001E-2</v>
      </c>
      <c r="BCQ11" s="1">
        <f t="shared" si="691"/>
        <v>3.0000000000000027E-3</v>
      </c>
      <c r="BCR11" s="1">
        <f t="shared" si="692"/>
        <v>0.58783783783783794</v>
      </c>
      <c r="BCS11" s="1">
        <f t="shared" si="265"/>
        <v>8.817567567567569E-4</v>
      </c>
      <c r="BCT11" s="1">
        <f t="shared" si="266"/>
        <v>6.7403835644966392</v>
      </c>
      <c r="BCU11" s="1"/>
      <c r="BCV11" s="1"/>
      <c r="BCW11" s="2" t="s">
        <v>11</v>
      </c>
      <c r="BCX11" s="1" t="s">
        <v>144</v>
      </c>
      <c r="BCY11" s="1">
        <v>232</v>
      </c>
      <c r="BCZ11" s="2">
        <v>10</v>
      </c>
      <c r="BDA11" s="1">
        <v>0.03</v>
      </c>
      <c r="BDB11" s="1">
        <f t="shared" si="693"/>
        <v>5.9999999999999984E-3</v>
      </c>
      <c r="BDC11" s="1">
        <f t="shared" si="694"/>
        <v>0.75675675675675669</v>
      </c>
      <c r="BDD11" s="1">
        <f t="shared" si="267"/>
        <v>1.1351351351351351E-3</v>
      </c>
      <c r="BDE11" s="1">
        <f t="shared" si="268"/>
        <v>8.6772753933749822</v>
      </c>
      <c r="BDF11" s="1"/>
      <c r="BDG11" s="1"/>
      <c r="BDH11" s="2" t="s">
        <v>11</v>
      </c>
      <c r="BDI11" s="1" t="s">
        <v>145</v>
      </c>
      <c r="BDJ11" s="1">
        <v>233</v>
      </c>
      <c r="BDK11" s="2">
        <v>10</v>
      </c>
      <c r="BDL11" s="1">
        <v>3.2000000000000001E-2</v>
      </c>
      <c r="BDM11" s="1">
        <f t="shared" si="695"/>
        <v>-5.9999999999999984E-3</v>
      </c>
      <c r="BDN11" s="1">
        <f t="shared" si="696"/>
        <v>0.39527027027027034</v>
      </c>
      <c r="BDO11" s="1">
        <f t="shared" si="269"/>
        <v>5.9290540540540555E-4</v>
      </c>
      <c r="BDP11" s="1">
        <f t="shared" si="270"/>
        <v>4.5323268795753267</v>
      </c>
      <c r="BDQ11" s="1"/>
      <c r="BDR11" s="1"/>
      <c r="BDS11" s="2" t="s">
        <v>11</v>
      </c>
      <c r="BDT11" s="1" t="s">
        <v>146</v>
      </c>
      <c r="BDU11" s="1">
        <v>234</v>
      </c>
      <c r="BDV11" s="2">
        <v>10</v>
      </c>
      <c r="BDW11" s="1">
        <v>3.2000000000000001E-2</v>
      </c>
      <c r="BDX11" s="1">
        <f t="shared" si="697"/>
        <v>-3.0000000000000027E-3</v>
      </c>
      <c r="BDY11" s="1">
        <f t="shared" si="698"/>
        <v>0.471186440677966</v>
      </c>
      <c r="BDZ11" s="1">
        <f t="shared" si="271"/>
        <v>7.0677966101694901E-4</v>
      </c>
      <c r="BEA11" s="1">
        <f t="shared" si="272"/>
        <v>5.4028120276183449</v>
      </c>
      <c r="BEB11" s="1"/>
      <c r="BEC11" s="1"/>
      <c r="BED11" s="2" t="s">
        <v>11</v>
      </c>
      <c r="BEE11" s="1" t="s">
        <v>147</v>
      </c>
      <c r="BEF11" s="1">
        <v>236</v>
      </c>
      <c r="BEG11" s="2">
        <v>10</v>
      </c>
      <c r="BEH11" s="1">
        <v>3.2000000000000001E-2</v>
      </c>
      <c r="BEI11" s="1">
        <f t="shared" si="699"/>
        <v>-2.6000000000000002E-2</v>
      </c>
      <c r="BEJ11" s="1">
        <f t="shared" si="700"/>
        <v>-0.30169491525423736</v>
      </c>
      <c r="BEK11" s="1">
        <f t="shared" si="273"/>
        <v>-4.5254237288135606E-4</v>
      </c>
      <c r="BEL11" s="1">
        <f t="shared" si="274"/>
        <v>-3.4593544637268554</v>
      </c>
      <c r="BEM11" s="1"/>
      <c r="BEN11" s="1"/>
      <c r="BEO11" s="2" t="s">
        <v>11</v>
      </c>
      <c r="BEP11" s="4" t="s">
        <v>148</v>
      </c>
      <c r="BEQ11" s="4">
        <v>239</v>
      </c>
      <c r="BER11" s="2">
        <v>10</v>
      </c>
      <c r="BES11" s="1">
        <v>3.2000000000000001E-2</v>
      </c>
      <c r="BET11" s="1">
        <f t="shared" si="701"/>
        <v>-3.5000000000000003E-2</v>
      </c>
      <c r="BEU11" s="1">
        <f t="shared" si="702"/>
        <v>-0.54362416107382561</v>
      </c>
      <c r="BEV11" s="1">
        <f t="shared" si="275"/>
        <v>-8.1543624161073847E-4</v>
      </c>
      <c r="BEW11" s="1">
        <f t="shared" si="276"/>
        <v>-6.2334118777432481</v>
      </c>
      <c r="BEX11" s="1"/>
      <c r="BEY11" s="1"/>
      <c r="BEZ11" s="2" t="s">
        <v>11</v>
      </c>
      <c r="BFA11" s="4" t="s">
        <v>149</v>
      </c>
      <c r="BFB11" s="4">
        <v>240</v>
      </c>
      <c r="BFC11" s="2">
        <v>10</v>
      </c>
      <c r="BFD11" s="1">
        <v>-1.4E-2</v>
      </c>
      <c r="BFE11" s="1">
        <f t="shared" si="703"/>
        <v>8.9999999999999993E-3</v>
      </c>
      <c r="BFF11" s="1">
        <f t="shared" si="704"/>
        <v>2.5435540069686411</v>
      </c>
      <c r="BFG11" s="1">
        <f t="shared" si="277"/>
        <v>3.8153310104529618E-3</v>
      </c>
      <c r="BFH11" s="1">
        <f t="shared" si="278"/>
        <v>29.165406716657326</v>
      </c>
      <c r="BFI11" s="1"/>
      <c r="BFJ11" s="1"/>
      <c r="BFK11" s="2" t="s">
        <v>11</v>
      </c>
      <c r="BFL11" s="4" t="s">
        <v>150</v>
      </c>
      <c r="BFM11" s="4">
        <v>241</v>
      </c>
      <c r="BFN11" s="2">
        <v>10</v>
      </c>
      <c r="BFO11" s="1">
        <v>-5.0000000000000001E-3</v>
      </c>
      <c r="BFP11" s="1">
        <f t="shared" si="705"/>
        <v>1.2E-2</v>
      </c>
      <c r="BFQ11" s="1">
        <f t="shared" si="706"/>
        <v>2.6666666666666665</v>
      </c>
      <c r="BFR11" s="1">
        <f t="shared" si="279"/>
        <v>4.0000000000000001E-3</v>
      </c>
      <c r="BFS11" s="1">
        <f t="shared" si="280"/>
        <v>30.577065671892797</v>
      </c>
      <c r="BFT11" s="1"/>
      <c r="BFU11" s="1"/>
      <c r="BFV11" s="2" t="s">
        <v>11</v>
      </c>
      <c r="BFW11" s="4" t="s">
        <v>151</v>
      </c>
      <c r="BFX11" s="4">
        <v>243</v>
      </c>
      <c r="BFY11" s="2">
        <v>10</v>
      </c>
      <c r="BFZ11" s="1">
        <v>1.9E-2</v>
      </c>
      <c r="BGA11" s="1">
        <f t="shared" si="707"/>
        <v>1.2999999999999999E-2</v>
      </c>
      <c r="BGB11" s="1">
        <f t="shared" si="708"/>
        <v>1.7128027681660898</v>
      </c>
      <c r="BGC11" s="1">
        <f t="shared" si="281"/>
        <v>2.5692041522491346E-3</v>
      </c>
      <c r="BGD11" s="1">
        <f t="shared" si="282"/>
        <v>19.639681021955361</v>
      </c>
      <c r="BGE11" s="1"/>
      <c r="BGF11" s="1"/>
      <c r="BGG11" s="2" t="s">
        <v>11</v>
      </c>
      <c r="BGH11" s="4" t="s">
        <v>152</v>
      </c>
      <c r="BGI11" s="4">
        <v>246</v>
      </c>
      <c r="BGJ11" s="2">
        <v>10</v>
      </c>
      <c r="BGK11" s="1">
        <v>2.3E-2</v>
      </c>
      <c r="BGL11" s="1">
        <f t="shared" si="709"/>
        <v>1.2E-2</v>
      </c>
      <c r="BGM11" s="1">
        <f t="shared" si="710"/>
        <v>1.5363321799307958</v>
      </c>
      <c r="BGN11" s="1">
        <f t="shared" si="283"/>
        <v>2.3044982698961938E-3</v>
      </c>
      <c r="BGO11" s="1">
        <f t="shared" si="284"/>
        <v>17.616198734844811</v>
      </c>
      <c r="BGP11" s="1"/>
      <c r="BGQ11" s="1"/>
      <c r="BGR11" s="2" t="s">
        <v>11</v>
      </c>
      <c r="BGS11" s="4" t="s">
        <v>153</v>
      </c>
      <c r="BGT11" s="4">
        <v>249</v>
      </c>
      <c r="BGU11" s="2">
        <v>10</v>
      </c>
      <c r="BGV11" s="1">
        <v>2.5000000000000001E-2</v>
      </c>
      <c r="BGW11" s="1">
        <f t="shared" si="711"/>
        <v>1.6E-2</v>
      </c>
      <c r="BGX11" s="1">
        <f t="shared" si="712"/>
        <v>1.7938144329896908</v>
      </c>
      <c r="BGY11" s="1">
        <f t="shared" si="285"/>
        <v>2.6907216494845361E-3</v>
      </c>
      <c r="BGZ11" s="1">
        <f t="shared" si="286"/>
        <v>20.568593145268093</v>
      </c>
      <c r="BHA11" s="1"/>
      <c r="BHB11" s="1"/>
      <c r="BHC11" s="2" t="s">
        <v>11</v>
      </c>
      <c r="BHD11" s="4" t="s">
        <v>154</v>
      </c>
      <c r="BHE11" s="4">
        <v>253</v>
      </c>
      <c r="BHF11" s="2">
        <v>10</v>
      </c>
      <c r="BHG11" s="1">
        <v>2.4E-2</v>
      </c>
      <c r="BHH11" s="1">
        <f t="shared" si="713"/>
        <v>1.6E-2</v>
      </c>
      <c r="BHI11" s="1">
        <f t="shared" si="714"/>
        <v>1.7543252595155712</v>
      </c>
      <c r="BHJ11" s="1">
        <f t="shared" si="287"/>
        <v>2.6314878892733568E-3</v>
      </c>
      <c r="BHK11" s="1">
        <f t="shared" si="288"/>
        <v>20.115794501275499</v>
      </c>
      <c r="BHL11" s="1"/>
      <c r="BHM11" s="1"/>
      <c r="BHN11" s="2" t="s">
        <v>11</v>
      </c>
      <c r="BHO11" s="4" t="s">
        <v>155</v>
      </c>
      <c r="BHP11" s="4">
        <v>254</v>
      </c>
      <c r="BHQ11" s="2">
        <v>10</v>
      </c>
      <c r="BHR11" s="1">
        <v>1.0999999999999999E-2</v>
      </c>
      <c r="BHS11" s="1">
        <f t="shared" si="715"/>
        <v>-1.0999999999999999E-2</v>
      </c>
      <c r="BHT11" s="1">
        <f t="shared" si="716"/>
        <v>-0.46391752577319584</v>
      </c>
      <c r="BHU11" s="1">
        <f t="shared" si="289"/>
        <v>-6.9587628865979377E-4</v>
      </c>
      <c r="BHV11" s="1">
        <f t="shared" si="290"/>
        <v>-5.3194637444658852</v>
      </c>
      <c r="BHW11" s="1"/>
      <c r="BHX11" s="1"/>
      <c r="BHY11" s="2" t="s">
        <v>11</v>
      </c>
      <c r="BHZ11" s="4" t="s">
        <v>156</v>
      </c>
      <c r="BIA11" s="4">
        <v>260</v>
      </c>
      <c r="BIB11" s="2">
        <v>10</v>
      </c>
      <c r="BIC11" s="1">
        <v>1.6E-2</v>
      </c>
      <c r="BID11" s="1">
        <f t="shared" si="717"/>
        <v>-1.4999999999999999E-2</v>
      </c>
      <c r="BIE11" s="1">
        <f t="shared" si="718"/>
        <v>-0.71959459459459452</v>
      </c>
      <c r="BIF11" s="1">
        <f t="shared" si="291"/>
        <v>-1.0793918918918918E-3</v>
      </c>
      <c r="BIG11" s="1">
        <f t="shared" si="292"/>
        <v>-8.2511591910217454</v>
      </c>
      <c r="BIH11" s="1"/>
      <c r="BII11" s="1"/>
      <c r="BIJ11" s="2" t="s">
        <v>11</v>
      </c>
      <c r="BIK11" s="4" t="s">
        <v>157</v>
      </c>
      <c r="BIL11" s="4">
        <v>267</v>
      </c>
      <c r="BIM11" s="2">
        <v>10</v>
      </c>
      <c r="BIN11" s="1">
        <v>8.9999999999999993E-3</v>
      </c>
      <c r="BIO11" s="1">
        <f t="shared" si="719"/>
        <v>-2.1999999999999999E-2</v>
      </c>
      <c r="BIP11" s="1">
        <f t="shared" si="720"/>
        <v>-0.10333333333333329</v>
      </c>
      <c r="BIQ11" s="1">
        <f t="shared" si="293"/>
        <v>-1.5499999999999995E-4</v>
      </c>
      <c r="BIR11" s="1">
        <f t="shared" si="294"/>
        <v>-1.1848612947858455</v>
      </c>
      <c r="BIS11" s="1"/>
      <c r="BIT11" s="1"/>
      <c r="BIU11" s="2" t="s">
        <v>11</v>
      </c>
      <c r="BIV11" s="4" t="s">
        <v>158</v>
      </c>
      <c r="BIW11" s="4">
        <v>268</v>
      </c>
      <c r="BIX11" s="2">
        <v>10</v>
      </c>
      <c r="BIY11" s="1">
        <v>2.7E-2</v>
      </c>
      <c r="BIZ11" s="1">
        <f t="shared" si="721"/>
        <v>-2.0000000000000018E-3</v>
      </c>
      <c r="BJA11" s="1">
        <f t="shared" si="722"/>
        <v>-7.1186440677966159E-2</v>
      </c>
      <c r="BJB11" s="1">
        <f t="shared" si="295"/>
        <v>-1.0677966101694924E-4</v>
      </c>
      <c r="BJC11" s="1">
        <f t="shared" si="296"/>
        <v>-0.81625217683442697</v>
      </c>
      <c r="BJD11" s="1"/>
      <c r="BJE11" s="1"/>
      <c r="BJF11" s="2" t="s">
        <v>11</v>
      </c>
      <c r="BJG11" s="4" t="s">
        <v>159</v>
      </c>
      <c r="BJH11" s="4">
        <v>274</v>
      </c>
      <c r="BJI11" s="2">
        <v>10</v>
      </c>
      <c r="BJJ11" s="1">
        <v>1.0999999999999999E-2</v>
      </c>
      <c r="BJK11" s="1">
        <f t="shared" si="723"/>
        <v>0</v>
      </c>
      <c r="BJL11" s="1">
        <f t="shared" si="724"/>
        <v>0.68918918918918926</v>
      </c>
      <c r="BJM11" s="1">
        <f t="shared" si="297"/>
        <v>1.0337837837837839E-3</v>
      </c>
      <c r="BJN11" s="1">
        <f t="shared" si="298"/>
        <v>7.9025186618236454</v>
      </c>
      <c r="BJO11" s="1"/>
      <c r="BJP11" s="1"/>
      <c r="BJQ11" s="2" t="s">
        <v>11</v>
      </c>
      <c r="BJR11" s="4" t="s">
        <v>160</v>
      </c>
      <c r="BJS11" s="4">
        <v>281</v>
      </c>
      <c r="BJT11" s="2">
        <v>10</v>
      </c>
      <c r="BJU11" s="1">
        <v>2.5999999999999999E-2</v>
      </c>
      <c r="BJV11" s="1">
        <f t="shared" si="725"/>
        <v>-1.2E-2</v>
      </c>
      <c r="BJW11" s="1">
        <f t="shared" si="726"/>
        <v>-0.17333333333333337</v>
      </c>
      <c r="BJX11" s="1">
        <f t="shared" si="299"/>
        <v>-2.6000000000000003E-4</v>
      </c>
      <c r="BJY11" s="1">
        <f t="shared" si="300"/>
        <v>-1.987509268673032</v>
      </c>
      <c r="BJZ11" s="1"/>
      <c r="BKA11" s="1"/>
      <c r="BKB11" s="2" t="s">
        <v>11</v>
      </c>
      <c r="BKC11" s="4" t="s">
        <v>161</v>
      </c>
      <c r="BKD11" s="4">
        <v>282</v>
      </c>
      <c r="BKE11" s="2">
        <v>10</v>
      </c>
      <c r="BKF11" s="1">
        <v>1.6E-2</v>
      </c>
      <c r="BKG11" s="1">
        <f t="shared" si="727"/>
        <v>-5.000000000000001E-3</v>
      </c>
      <c r="BKH11" s="1">
        <f t="shared" si="728"/>
        <v>-0.23188405797101455</v>
      </c>
      <c r="BKI11" s="1">
        <f t="shared" si="301"/>
        <v>-3.4782608695652182E-4</v>
      </c>
      <c r="BKJ11" s="1">
        <f t="shared" si="302"/>
        <v>-2.6588752758167655</v>
      </c>
      <c r="BKK11" s="1"/>
      <c r="BKL11" s="1"/>
      <c r="BKM11" s="2" t="s">
        <v>11</v>
      </c>
      <c r="BKN11" s="4" t="s">
        <v>162</v>
      </c>
      <c r="BKO11" s="4">
        <v>289</v>
      </c>
      <c r="BKP11" s="2">
        <v>10</v>
      </c>
      <c r="BKQ11" s="1">
        <v>1.4999999999999999E-2</v>
      </c>
      <c r="BKR11" s="1">
        <f t="shared" si="729"/>
        <v>-1.0000000000000009E-3</v>
      </c>
      <c r="BKS11" s="1">
        <f t="shared" si="730"/>
        <v>3.5971223021582704E-2</v>
      </c>
      <c r="BKT11" s="1">
        <f t="shared" si="303"/>
        <v>5.3956834532374056E-5</v>
      </c>
      <c r="BKU11" s="1">
        <f t="shared" si="304"/>
        <v>0.41246041823596363</v>
      </c>
      <c r="BKV11" s="1"/>
      <c r="BKW11" s="1"/>
      <c r="BKX11" s="2" t="s">
        <v>11</v>
      </c>
      <c r="BKY11" s="4" t="s">
        <v>163</v>
      </c>
      <c r="BKZ11" s="4">
        <v>296</v>
      </c>
      <c r="BLA11" s="2">
        <v>10</v>
      </c>
      <c r="BLB11" s="1">
        <v>0.03</v>
      </c>
      <c r="BLC11" s="1">
        <f t="shared" si="731"/>
        <v>9.9999999999999985E-3</v>
      </c>
      <c r="BLD11" s="1">
        <f t="shared" si="732"/>
        <v>0.15942028985507242</v>
      </c>
      <c r="BLE11" s="1">
        <f t="shared" si="305"/>
        <v>2.3913043478260865E-4</v>
      </c>
      <c r="BLF11" s="1">
        <f t="shared" si="306"/>
        <v>1.8279767521240256</v>
      </c>
      <c r="BLG11" s="1"/>
      <c r="BLH11" s="1"/>
      <c r="BLI11" s="2" t="s">
        <v>11</v>
      </c>
      <c r="BLJ11" s="4" t="s">
        <v>164</v>
      </c>
      <c r="BLK11" s="4">
        <v>303</v>
      </c>
      <c r="BLL11" s="2">
        <v>10</v>
      </c>
      <c r="BLM11" s="1">
        <v>1.7999999999999999E-2</v>
      </c>
      <c r="BLN11" s="1">
        <f t="shared" si="733"/>
        <v>6.9999999999999993E-3</v>
      </c>
      <c r="BLO11" s="1">
        <f t="shared" si="734"/>
        <v>0.46440677966101701</v>
      </c>
      <c r="BLP11" s="1">
        <f t="shared" si="307"/>
        <v>6.9661016949152548E-4</v>
      </c>
      <c r="BLQ11" s="1">
        <f t="shared" si="308"/>
        <v>5.3250737250626861</v>
      </c>
      <c r="BLR11" s="1"/>
      <c r="BLS11" s="1"/>
      <c r="BLT11" s="2" t="s">
        <v>11</v>
      </c>
      <c r="BLU11" s="4" t="s">
        <v>165</v>
      </c>
      <c r="BLV11" s="4">
        <v>310</v>
      </c>
      <c r="BLW11" s="2">
        <v>10</v>
      </c>
      <c r="BLX11" s="1">
        <v>1.9E-2</v>
      </c>
      <c r="BLY11" s="1">
        <f t="shared" si="735"/>
        <v>6.9999999999999993E-3</v>
      </c>
      <c r="BLZ11" s="1">
        <f t="shared" si="736"/>
        <v>0.62116040955631402</v>
      </c>
      <c r="BMA11" s="1">
        <f t="shared" si="309"/>
        <v>9.3174061433447101E-4</v>
      </c>
      <c r="BMB11" s="1">
        <f t="shared" si="310"/>
        <v>7.1224734884187146</v>
      </c>
      <c r="BMC11" s="1"/>
      <c r="BMD11" s="1"/>
      <c r="BME11" s="2" t="s">
        <v>11</v>
      </c>
      <c r="BMF11" s="4" t="s">
        <v>166</v>
      </c>
      <c r="BMG11" s="4">
        <v>311</v>
      </c>
      <c r="BMH11" s="2">
        <v>10</v>
      </c>
      <c r="BMI11" s="1">
        <v>1.2E-2</v>
      </c>
      <c r="BMJ11" s="1">
        <f t="shared" si="737"/>
        <v>2E-3</v>
      </c>
      <c r="BMK11" s="1">
        <f t="shared" si="738"/>
        <v>-0.18439716312056736</v>
      </c>
      <c r="BML11" s="1">
        <f t="shared" si="311"/>
        <v>-2.7659574468085103E-4</v>
      </c>
      <c r="BMM11" s="1">
        <f t="shared" si="312"/>
        <v>-2.1143715624181185</v>
      </c>
      <c r="BMN11" s="1"/>
      <c r="BMO11" s="1"/>
      <c r="BMP11" s="2" t="s">
        <v>11</v>
      </c>
      <c r="BMQ11" s="4" t="s">
        <v>167</v>
      </c>
      <c r="BMR11" s="4">
        <v>317</v>
      </c>
      <c r="BMS11" s="2">
        <v>10</v>
      </c>
      <c r="BMT11" s="1">
        <v>1.4999999999999999E-2</v>
      </c>
      <c r="BMU11" s="4">
        <f t="shared" si="313"/>
        <v>4.9999999999999992E-3</v>
      </c>
      <c r="BMV11" s="1">
        <f t="shared" si="739"/>
        <v>0.1205673758865248</v>
      </c>
      <c r="BMW11" s="1">
        <f t="shared" si="314"/>
        <v>1.8085106382978721E-4</v>
      </c>
      <c r="BMX11" s="1">
        <f t="shared" si="315"/>
        <v>1.3824737138887697</v>
      </c>
      <c r="BMY11" s="1"/>
      <c r="BMZ11" s="1"/>
      <c r="BNA11" s="2" t="s">
        <v>11</v>
      </c>
      <c r="BNB11" s="4" t="s">
        <v>168</v>
      </c>
      <c r="BNC11" s="4">
        <v>324</v>
      </c>
      <c r="BND11" s="2">
        <v>10</v>
      </c>
      <c r="BNE11" s="1">
        <v>1.9E-2</v>
      </c>
      <c r="BNF11" s="1">
        <f t="shared" si="740"/>
        <v>6.0000000000000001E-3</v>
      </c>
      <c r="BNG11" s="1">
        <f t="shared" si="741"/>
        <v>0.12142857142857144</v>
      </c>
      <c r="BNH11" s="1">
        <f t="shared" si="316"/>
        <v>1.8214285714285717E-4</v>
      </c>
      <c r="BNI11" s="1">
        <f t="shared" si="317"/>
        <v>1.3923485261308328</v>
      </c>
      <c r="BNJ11" s="1"/>
      <c r="BNK11" s="1"/>
      <c r="BNL11" s="2" t="s">
        <v>11</v>
      </c>
      <c r="BNM11" s="4" t="s">
        <v>169</v>
      </c>
      <c r="BNN11" s="4">
        <v>325</v>
      </c>
      <c r="BNO11" s="2">
        <v>10</v>
      </c>
      <c r="BNP11" s="1">
        <v>0.02</v>
      </c>
      <c r="BNQ11" s="1">
        <f t="shared" si="742"/>
        <v>1.0000000000000009E-3</v>
      </c>
      <c r="BNR11" s="1">
        <f t="shared" si="743"/>
        <v>0.1293706293706294</v>
      </c>
      <c r="BNS11" s="1">
        <f t="shared" si="318"/>
        <v>1.9405594405594412E-4</v>
      </c>
      <c r="BNT11" s="1">
        <f t="shared" si="319"/>
        <v>1.4834153363549394</v>
      </c>
      <c r="BNU11" s="1"/>
      <c r="BNV11" s="1"/>
      <c r="BNW11" s="2" t="s">
        <v>11</v>
      </c>
      <c r="BNX11" s="4" t="s">
        <v>170</v>
      </c>
      <c r="BNY11" s="4">
        <v>338</v>
      </c>
      <c r="BNZ11" s="2">
        <v>10</v>
      </c>
      <c r="BOA11" s="1">
        <v>1.2999999999999999E-2</v>
      </c>
      <c r="BOB11" s="1">
        <f t="shared" si="744"/>
        <v>2.9999999999999992E-3</v>
      </c>
      <c r="BOC11" s="1">
        <f t="shared" si="745"/>
        <v>0.24038461538461536</v>
      </c>
      <c r="BOD11" s="1">
        <f t="shared" si="320"/>
        <v>3.6057692307692304E-4</v>
      </c>
      <c r="BOE11" s="1">
        <f t="shared" si="321"/>
        <v>2.7563460641730284</v>
      </c>
      <c r="BOF11" s="1"/>
      <c r="BOG11" s="1"/>
      <c r="BOH11" s="2" t="s">
        <v>11</v>
      </c>
      <c r="BOI11" s="4" t="s">
        <v>171</v>
      </c>
      <c r="BOJ11" s="4">
        <v>339</v>
      </c>
      <c r="BOK11" s="2">
        <v>10</v>
      </c>
      <c r="BOL11" s="1">
        <v>1.0999999999999999E-2</v>
      </c>
      <c r="BOM11" s="1">
        <f t="shared" si="746"/>
        <v>5.9999999999999993E-3</v>
      </c>
      <c r="BON11" s="1">
        <f t="shared" si="747"/>
        <v>0.31921824104234525</v>
      </c>
      <c r="BOO11" s="1">
        <f t="shared" si="322"/>
        <v>4.7882736156351787E-4</v>
      </c>
      <c r="BOP11" s="1">
        <f t="shared" si="323"/>
        <v>3.6602839200067105</v>
      </c>
      <c r="BOQ11" s="1"/>
      <c r="BOR11" s="1"/>
      <c r="BOS11" s="2" t="s">
        <v>11</v>
      </c>
      <c r="BOT11" s="4" t="s">
        <v>172</v>
      </c>
      <c r="BOU11" s="4">
        <v>345</v>
      </c>
      <c r="BOV11" s="2">
        <v>10</v>
      </c>
      <c r="BOW11" s="1">
        <v>0.01</v>
      </c>
      <c r="BOX11" s="1">
        <f t="shared" si="748"/>
        <v>3.0000000000000001E-3</v>
      </c>
      <c r="BOY11" s="1">
        <f t="shared" si="749"/>
        <v>0.29903536977491962</v>
      </c>
      <c r="BOZ11" s="1">
        <f t="shared" si="324"/>
        <v>4.4855305466237947E-4</v>
      </c>
      <c r="BPA11" s="1">
        <f t="shared" si="325"/>
        <v>3.4288590524349241</v>
      </c>
      <c r="BPB11" s="1"/>
      <c r="BPC11" s="1"/>
      <c r="BPD11" s="2" t="s">
        <v>11</v>
      </c>
      <c r="BPE11" s="4" t="s">
        <v>173</v>
      </c>
      <c r="BPF11" s="4">
        <v>352</v>
      </c>
      <c r="BPG11" s="2">
        <v>10</v>
      </c>
      <c r="BPH11" s="1">
        <v>8.0000000000000002E-3</v>
      </c>
      <c r="BPI11" s="1">
        <f t="shared" si="750"/>
        <v>-9.9999999999999915E-4</v>
      </c>
      <c r="BPJ11" s="1">
        <f t="shared" si="751"/>
        <v>7.0512820512820554E-2</v>
      </c>
      <c r="BPK11" s="1">
        <f t="shared" si="326"/>
        <v>1.0576923076923083E-4</v>
      </c>
      <c r="BPL11" s="1">
        <f t="shared" si="327"/>
        <v>0.80852817882408878</v>
      </c>
      <c r="BPM11" s="1"/>
      <c r="BPN11" s="1"/>
      <c r="BPO11" s="2" t="s">
        <v>11</v>
      </c>
      <c r="BPP11" s="4" t="s">
        <v>174</v>
      </c>
      <c r="BPQ11" s="4">
        <v>353</v>
      </c>
      <c r="BPR11" s="2">
        <v>10</v>
      </c>
      <c r="BPS11" s="1">
        <v>1.4E-2</v>
      </c>
      <c r="BPT11" s="1">
        <f t="shared" si="752"/>
        <v>5.000000000000001E-3</v>
      </c>
      <c r="BPU11" s="1">
        <f t="shared" si="753"/>
        <v>0.15000000000000002</v>
      </c>
      <c r="BPV11" s="1">
        <f t="shared" si="328"/>
        <v>2.2500000000000005E-4</v>
      </c>
      <c r="BPW11" s="1">
        <f t="shared" si="329"/>
        <v>1.7199599440439701</v>
      </c>
      <c r="BPX11" s="1"/>
      <c r="BPY11" s="1"/>
      <c r="BPZ11" s="2" t="s">
        <v>11</v>
      </c>
      <c r="BQA11" s="4" t="s">
        <v>175</v>
      </c>
      <c r="BQB11" s="4">
        <v>358</v>
      </c>
      <c r="BQC11" s="2">
        <v>10</v>
      </c>
      <c r="BQD11" s="1">
        <v>1.4E-2</v>
      </c>
      <c r="BQE11" s="1">
        <f t="shared" si="754"/>
        <v>4.0000000000000001E-3</v>
      </c>
      <c r="BQF11" s="1">
        <f t="shared" si="755"/>
        <v>0.11148648648648649</v>
      </c>
      <c r="BQG11" s="1">
        <f t="shared" si="330"/>
        <v>1.6722972972972973E-4</v>
      </c>
      <c r="BQH11" s="1">
        <f t="shared" si="331"/>
        <v>1.2783486070597072</v>
      </c>
      <c r="BQI11" s="1"/>
      <c r="BQJ11" s="1"/>
      <c r="BQK11" s="2" t="s">
        <v>11</v>
      </c>
      <c r="BQL11" s="4" t="s">
        <v>176</v>
      </c>
      <c r="BQM11" s="4">
        <v>366</v>
      </c>
      <c r="BQN11" s="2">
        <v>10</v>
      </c>
      <c r="BQO11" s="1">
        <v>1.6E-2</v>
      </c>
      <c r="BQP11" s="1">
        <f t="shared" si="756"/>
        <v>5.000000000000001E-3</v>
      </c>
      <c r="BQQ11" s="1">
        <f t="shared" si="757"/>
        <v>0.35785953177257529</v>
      </c>
      <c r="BQR11" s="1">
        <f t="shared" si="332"/>
        <v>5.3678929765886292E-4</v>
      </c>
      <c r="BQS11" s="1">
        <f t="shared" si="333"/>
        <v>4.1033604016210656</v>
      </c>
      <c r="BQT11" s="1"/>
      <c r="BQU11" s="1"/>
      <c r="BQV11" s="2" t="s">
        <v>11</v>
      </c>
      <c r="BQW11" s="4" t="s">
        <v>177</v>
      </c>
      <c r="BQX11" s="4">
        <v>367</v>
      </c>
      <c r="BQY11" s="2">
        <v>10</v>
      </c>
      <c r="BQZ11" s="1">
        <v>2.7E-2</v>
      </c>
      <c r="BRA11" s="1">
        <f t="shared" si="758"/>
        <v>5.9999999999999984E-3</v>
      </c>
      <c r="BRB11" s="1">
        <f t="shared" si="759"/>
        <v>-0.54882154882154888</v>
      </c>
      <c r="BRC11" s="1">
        <f t="shared" si="334"/>
        <v>-8.2323232323232331E-4</v>
      </c>
      <c r="BRD11" s="1">
        <f t="shared" si="335"/>
        <v>-6.2930072026749064</v>
      </c>
      <c r="BRE11" s="1"/>
      <c r="BRF11" s="1"/>
      <c r="BRG11" s="2" t="s">
        <v>11</v>
      </c>
      <c r="BRH11" s="4" t="s">
        <v>178</v>
      </c>
      <c r="BRI11" s="4">
        <v>373</v>
      </c>
      <c r="BRJ11" s="2">
        <v>10</v>
      </c>
      <c r="BRK11" s="1">
        <v>2.7E-2</v>
      </c>
      <c r="BRL11" s="1">
        <f t="shared" si="760"/>
        <v>5.000000000000001E-3</v>
      </c>
      <c r="BRM11" s="1">
        <f t="shared" si="761"/>
        <v>-0.28474576271186441</v>
      </c>
      <c r="BRN11" s="1">
        <f t="shared" si="336"/>
        <v>-4.2711864406779664E-4</v>
      </c>
      <c r="BRO11" s="1">
        <f t="shared" si="337"/>
        <v>-3.2650087073377057</v>
      </c>
      <c r="BRP11" s="1"/>
      <c r="BRQ11" s="1"/>
      <c r="BRR11" s="2" t="s">
        <v>11</v>
      </c>
      <c r="BRS11" s="1" t="s">
        <v>179</v>
      </c>
      <c r="BRT11" s="1">
        <v>380</v>
      </c>
      <c r="BRU11" s="2">
        <v>10</v>
      </c>
      <c r="BRV11" s="1">
        <v>2.1000000000000001E-2</v>
      </c>
      <c r="BRW11" s="1">
        <f t="shared" si="762"/>
        <v>-8.9999999999999976E-3</v>
      </c>
      <c r="BRX11" s="1">
        <f t="shared" si="763"/>
        <v>-0.73825503355704691</v>
      </c>
      <c r="BRY11" s="1">
        <f t="shared" si="338"/>
        <v>-1.1073825503355704E-3</v>
      </c>
      <c r="BRZ11" s="1">
        <f t="shared" si="339"/>
        <v>-8.4651272413797169</v>
      </c>
      <c r="BSA11" s="1"/>
      <c r="BSB11" s="1"/>
      <c r="BSC11" s="2" t="s">
        <v>11</v>
      </c>
      <c r="BSD11" s="1" t="s">
        <v>180</v>
      </c>
      <c r="BSE11" s="1">
        <v>394</v>
      </c>
      <c r="BSF11" s="2">
        <v>10</v>
      </c>
      <c r="BSG11" s="1">
        <v>1.9E-2</v>
      </c>
      <c r="BSH11" s="1">
        <f t="shared" si="764"/>
        <v>6.9999999999999993E-3</v>
      </c>
      <c r="BSI11" s="1">
        <f t="shared" si="765"/>
        <v>-0.19503546099290786</v>
      </c>
      <c r="BSJ11" s="1">
        <f t="shared" si="340"/>
        <v>-2.9255319148936178E-4</v>
      </c>
      <c r="BSK11" s="1">
        <f t="shared" si="341"/>
        <v>-2.2363545371730109</v>
      </c>
      <c r="BSL11" s="1"/>
      <c r="BSM11" s="1"/>
      <c r="BSN11" s="1" t="s">
        <v>11</v>
      </c>
      <c r="BSO11" s="1" t="s">
        <v>181</v>
      </c>
      <c r="BSP11" s="1">
        <v>395</v>
      </c>
      <c r="BSQ11" s="2">
        <v>10</v>
      </c>
      <c r="BSR11" s="1">
        <v>0.01</v>
      </c>
      <c r="BSS11" s="1">
        <f t="shared" si="766"/>
        <v>0</v>
      </c>
      <c r="BST11" s="1">
        <f t="shared" si="767"/>
        <v>2.4221453287197232E-2</v>
      </c>
      <c r="BSU11" s="1">
        <f t="shared" si="342"/>
        <v>3.6332179930795846E-5</v>
      </c>
      <c r="BSV11" s="1">
        <f t="shared" si="343"/>
        <v>0.27773286293674249</v>
      </c>
      <c r="BSW11" s="1"/>
      <c r="BSX11" s="1"/>
      <c r="BSY11" s="1" t="s">
        <v>11</v>
      </c>
      <c r="BSZ11" s="1" t="s">
        <v>182</v>
      </c>
      <c r="BTA11" s="1">
        <v>401</v>
      </c>
      <c r="BTB11" s="1">
        <v>10</v>
      </c>
      <c r="BTC11" s="1">
        <v>1.2999999999999999E-2</v>
      </c>
      <c r="BTD11" s="1">
        <f t="shared" si="768"/>
        <v>9.9999999999999915E-4</v>
      </c>
      <c r="BTE11" s="1">
        <f t="shared" si="769"/>
        <v>0.15734265734265729</v>
      </c>
      <c r="BTF11" s="1">
        <f t="shared" si="344"/>
        <v>2.3601398601398593E-4</v>
      </c>
      <c r="BTG11" s="1">
        <f t="shared" si="345"/>
        <v>1.804153787458709</v>
      </c>
      <c r="BTH11" s="1"/>
      <c r="BTI11" s="1"/>
      <c r="BTJ11" s="1" t="s">
        <v>11</v>
      </c>
      <c r="BTK11" s="1" t="s">
        <v>183</v>
      </c>
      <c r="BTL11" s="1">
        <v>408</v>
      </c>
      <c r="BTM11" s="1">
        <v>10</v>
      </c>
      <c r="BTN11" s="1">
        <v>1.4E-2</v>
      </c>
      <c r="BTO11" s="1">
        <f t="shared" si="770"/>
        <v>2E-3</v>
      </c>
      <c r="BTP11" s="5">
        <f t="shared" si="771"/>
        <v>0.33101045296167247</v>
      </c>
      <c r="BTQ11" s="1">
        <f t="shared" si="346"/>
        <v>4.9651567944250876E-4</v>
      </c>
      <c r="BTR11" s="1">
        <f t="shared" si="347"/>
        <v>3.7954981343595158</v>
      </c>
      <c r="BTS11" s="1"/>
      <c r="BTT11" s="1"/>
      <c r="BTU11" s="1" t="s">
        <v>11</v>
      </c>
      <c r="BTV11" s="1" t="s">
        <v>184</v>
      </c>
      <c r="BTW11" s="1">
        <v>409</v>
      </c>
      <c r="BTX11" s="1">
        <v>10</v>
      </c>
      <c r="BTY11" s="1">
        <v>2.3E-2</v>
      </c>
      <c r="BTZ11" s="1">
        <f t="shared" si="772"/>
        <v>1.2999999999999999E-2</v>
      </c>
      <c r="BUA11" s="1">
        <f t="shared" si="773"/>
        <v>0.55017301038062283</v>
      </c>
      <c r="BUB11" s="1">
        <f t="shared" si="348"/>
        <v>8.2525951557093431E-4</v>
      </c>
      <c r="BUC11" s="1">
        <f t="shared" si="349"/>
        <v>6.308503600991723</v>
      </c>
      <c r="BUD11" s="1"/>
      <c r="BUE11" s="1"/>
      <c r="BUF11" s="1" t="s">
        <v>11</v>
      </c>
      <c r="BUG11" s="1" t="s">
        <v>185</v>
      </c>
      <c r="BUH11" s="1">
        <v>415</v>
      </c>
      <c r="BUI11" s="1">
        <v>10</v>
      </c>
      <c r="BUJ11" s="1">
        <v>0.02</v>
      </c>
      <c r="BUK11" s="1">
        <f t="shared" si="774"/>
        <v>7.000000000000001E-3</v>
      </c>
      <c r="BUL11" s="1">
        <f t="shared" si="775"/>
        <v>0.40069686411149824</v>
      </c>
      <c r="BUM11" s="1">
        <f t="shared" si="350"/>
        <v>6.0104529616724733E-4</v>
      </c>
      <c r="BUN11" s="1">
        <f t="shared" si="351"/>
        <v>4.5945503731720443</v>
      </c>
      <c r="BUO11" s="1"/>
      <c r="BUP11" s="1"/>
      <c r="BUQ11" s="1" t="s">
        <v>11</v>
      </c>
      <c r="BUR11" s="1" t="s">
        <v>186</v>
      </c>
      <c r="BUS11" s="1">
        <v>422</v>
      </c>
      <c r="BUT11" s="1">
        <v>10</v>
      </c>
      <c r="BUU11" s="1">
        <v>2.3E-2</v>
      </c>
      <c r="BUV11" s="1">
        <f t="shared" si="776"/>
        <v>8.0000000000000002E-3</v>
      </c>
      <c r="BUW11" s="1">
        <f t="shared" si="777"/>
        <v>0.4</v>
      </c>
      <c r="BUX11" s="1">
        <f t="shared" si="352"/>
        <v>6.0000000000000006E-4</v>
      </c>
      <c r="BUY11" s="1">
        <f t="shared" si="353"/>
        <v>4.58655985078392</v>
      </c>
      <c r="BUZ11" s="1"/>
      <c r="BVA11" s="1"/>
      <c r="BVB11" s="1" t="s">
        <v>11</v>
      </c>
      <c r="BVC11" s="1" t="s">
        <v>187</v>
      </c>
      <c r="BVD11" s="1">
        <v>423</v>
      </c>
      <c r="BVE11" s="1">
        <v>10</v>
      </c>
      <c r="BVF11" s="1">
        <v>1.7999999999999999E-2</v>
      </c>
      <c r="BVG11" s="1">
        <f t="shared" si="778"/>
        <v>7.9999999999999984E-3</v>
      </c>
      <c r="BVH11" s="1">
        <f t="shared" si="779"/>
        <v>-0.66552901023890798</v>
      </c>
      <c r="BVI11" s="1">
        <f t="shared" si="354"/>
        <v>-9.9829351535836203E-4</v>
      </c>
      <c r="BVJ11" s="1">
        <f t="shared" si="355"/>
        <v>-7.6312215947343391</v>
      </c>
      <c r="BVK11" s="1"/>
      <c r="BVL11" s="1"/>
      <c r="BVM11" s="1" t="s">
        <v>11</v>
      </c>
      <c r="BVN11" s="1" t="s">
        <v>188</v>
      </c>
      <c r="BVO11" s="1">
        <v>436</v>
      </c>
      <c r="BVP11" s="1">
        <v>10</v>
      </c>
      <c r="BVQ11" s="1">
        <v>1.7000000000000001E-2</v>
      </c>
      <c r="BVR11" s="1">
        <f t="shared" si="780"/>
        <v>5.000000000000001E-3</v>
      </c>
      <c r="BVS11" s="1">
        <f t="shared" si="781"/>
        <v>-0.47781569965870302</v>
      </c>
      <c r="BVT11" s="1">
        <f t="shared" si="356"/>
        <v>-7.1672354948805451E-4</v>
      </c>
      <c r="BVU11" s="1">
        <f t="shared" si="357"/>
        <v>-5.4788257603220876</v>
      </c>
      <c r="BVV11" s="1"/>
      <c r="BVW11" s="1"/>
      <c r="BVX11" s="1" t="s">
        <v>11</v>
      </c>
      <c r="BVY11" s="1" t="s">
        <v>189</v>
      </c>
      <c r="BVZ11" s="1">
        <v>437</v>
      </c>
      <c r="BWA11" s="1">
        <v>10</v>
      </c>
      <c r="BWB11" s="1">
        <v>7.0000000000000001E-3</v>
      </c>
      <c r="BWC11" s="1">
        <f t="shared" si="782"/>
        <v>2E-3</v>
      </c>
      <c r="BWD11" s="1">
        <f t="shared" si="783"/>
        <v>-0.71863117870722437</v>
      </c>
      <c r="BWE11" s="1">
        <f t="shared" si="358"/>
        <v>-1.0779467680608365E-3</v>
      </c>
      <c r="BWF11" s="1">
        <f t="shared" si="359"/>
        <v>-8.240112279450198</v>
      </c>
      <c r="BWG11" s="1"/>
      <c r="BWH11" s="1"/>
      <c r="BWI11" s="1" t="s">
        <v>11</v>
      </c>
      <c r="BWJ11" s="1" t="s">
        <v>190</v>
      </c>
      <c r="BWK11" s="1">
        <v>443</v>
      </c>
      <c r="BWL11" s="1">
        <v>10</v>
      </c>
      <c r="BWM11" s="1">
        <v>1.4999999999999999E-2</v>
      </c>
      <c r="BWN11" s="1">
        <f t="shared" si="784"/>
        <v>4.9999999999999992E-3</v>
      </c>
      <c r="BWO11" s="1">
        <f t="shared" si="785"/>
        <v>-0.6287878787878789</v>
      </c>
      <c r="BWP11" s="1">
        <f t="shared" si="360"/>
        <v>-9.4318181818181838E-4</v>
      </c>
      <c r="BWQ11" s="1">
        <f t="shared" si="361"/>
        <v>-7.2099330987701782</v>
      </c>
      <c r="BWR11" s="1"/>
      <c r="BWS11" s="1"/>
      <c r="BWT11" s="1" t="s">
        <v>11</v>
      </c>
      <c r="BWU11" s="1" t="s">
        <v>191</v>
      </c>
      <c r="BWV11" s="1">
        <v>450</v>
      </c>
      <c r="BWW11" s="1">
        <v>10</v>
      </c>
      <c r="BWX11" s="1">
        <v>3.0000000000000001E-3</v>
      </c>
      <c r="BWY11" s="1">
        <f t="shared" si="786"/>
        <v>-1E-3</v>
      </c>
      <c r="BWZ11" s="1">
        <f t="shared" si="787"/>
        <v>-0.51515151515151514</v>
      </c>
      <c r="BXA11" s="1">
        <f t="shared" si="362"/>
        <v>-7.7272727272727269E-4</v>
      </c>
      <c r="BXB11" s="1">
        <f t="shared" si="363"/>
        <v>-5.9069331411611081</v>
      </c>
      <c r="BXC11" s="1"/>
      <c r="BXD11" s="1"/>
      <c r="BXE11" s="1" t="s">
        <v>11</v>
      </c>
      <c r="BXF11" s="1" t="s">
        <v>192</v>
      </c>
      <c r="BXG11" s="1">
        <v>451</v>
      </c>
      <c r="BXH11" s="1">
        <v>10</v>
      </c>
      <c r="BXI11" s="1">
        <v>1.2E-2</v>
      </c>
      <c r="BXJ11" s="1">
        <f t="shared" si="788"/>
        <v>1.4999999999999999E-2</v>
      </c>
      <c r="BXK11" s="1">
        <f t="shared" si="789"/>
        <v>1.0490566037735849</v>
      </c>
      <c r="BXL11" s="1">
        <f t="shared" si="364"/>
        <v>1.5735849056603775E-3</v>
      </c>
      <c r="BXM11" s="1">
        <f t="shared" si="365"/>
        <v>12.028902250169148</v>
      </c>
      <c r="BXN11" s="1"/>
      <c r="BXO11" s="1"/>
      <c r="BXP11" s="1" t="s">
        <v>11</v>
      </c>
      <c r="BXQ11" s="1" t="s">
        <v>193</v>
      </c>
      <c r="BXR11" s="1">
        <v>464</v>
      </c>
      <c r="BXS11" s="1">
        <v>10</v>
      </c>
      <c r="BXT11" s="1">
        <v>1.6E-2</v>
      </c>
      <c r="BXU11" s="1">
        <f t="shared" si="790"/>
        <v>1.2E-2</v>
      </c>
      <c r="BXV11" s="1">
        <f t="shared" si="791"/>
        <v>1.2463235294117647</v>
      </c>
      <c r="BXW11" s="1">
        <f t="shared" si="366"/>
        <v>1.8694852941176471E-3</v>
      </c>
      <c r="BXX11" s="1">
        <f t="shared" si="367"/>
        <v>14.290843652718278</v>
      </c>
      <c r="BXY11" s="1"/>
      <c r="BXZ11" s="1"/>
      <c r="BYA11" s="1" t="s">
        <v>11</v>
      </c>
      <c r="BYB11" s="1" t="s">
        <v>194</v>
      </c>
      <c r="BYC11" s="1">
        <v>465</v>
      </c>
      <c r="BYD11" s="1">
        <v>10</v>
      </c>
      <c r="BYE11" s="1">
        <v>1.7999999999999999E-2</v>
      </c>
      <c r="BYF11" s="1">
        <f t="shared" si="792"/>
        <v>1.2999999999999998E-2</v>
      </c>
      <c r="BYG11" s="1">
        <f t="shared" si="793"/>
        <v>0.3220973782771534</v>
      </c>
      <c r="BYH11" s="1">
        <f t="shared" si="368"/>
        <v>4.8314606741573012E-4</v>
      </c>
      <c r="BYI11" s="1">
        <f t="shared" si="369"/>
        <v>3.693297258121881</v>
      </c>
      <c r="BYJ11" s="1"/>
      <c r="BYK11" s="1"/>
      <c r="BYL11" s="1" t="s">
        <v>11</v>
      </c>
      <c r="BYM11" s="1" t="s">
        <v>195</v>
      </c>
      <c r="BYN11" s="1">
        <v>479</v>
      </c>
      <c r="BYO11" s="1">
        <v>10</v>
      </c>
      <c r="BYP11" s="1">
        <v>2.1000000000000001E-2</v>
      </c>
      <c r="BYQ11" s="1">
        <f t="shared" si="794"/>
        <v>1.0000000000000002E-2</v>
      </c>
      <c r="BYR11" s="1">
        <f t="shared" si="795"/>
        <v>0.54243542435424363</v>
      </c>
      <c r="BYS11" s="1">
        <f t="shared" si="370"/>
        <v>8.1365313653136543E-4</v>
      </c>
      <c r="BYT11" s="1">
        <f t="shared" si="371"/>
        <v>6.219781347465279</v>
      </c>
      <c r="BYU11" s="1"/>
      <c r="BYV11" s="1"/>
      <c r="BYW11" s="1" t="s">
        <v>11</v>
      </c>
      <c r="BYX11" s="1" t="s">
        <v>196</v>
      </c>
      <c r="BYY11" s="1">
        <v>480</v>
      </c>
      <c r="BYZ11" s="1">
        <v>10</v>
      </c>
      <c r="BZA11" s="1">
        <v>1.9E-2</v>
      </c>
      <c r="BZB11" s="1">
        <f t="shared" si="796"/>
        <v>6.0000000000000001E-3</v>
      </c>
      <c r="BZC11" s="1">
        <f t="shared" si="797"/>
        <v>0.62921348314606751</v>
      </c>
      <c r="BZD11" s="1">
        <f t="shared" si="372"/>
        <v>9.4382022471910124E-4</v>
      </c>
      <c r="BZE11" s="1">
        <f t="shared" si="373"/>
        <v>7.2148132484241438</v>
      </c>
      <c r="BZF11" s="1"/>
      <c r="BZG11" s="1"/>
      <c r="BZH11" s="1" t="s">
        <v>11</v>
      </c>
      <c r="BZI11" s="1" t="s">
        <v>197</v>
      </c>
      <c r="BZJ11" s="1">
        <v>494</v>
      </c>
      <c r="BZK11" s="1">
        <v>10</v>
      </c>
      <c r="BZL11" s="1">
        <v>2.8000000000000001E-2</v>
      </c>
      <c r="BZM11" s="1">
        <f t="shared" si="798"/>
        <v>1.3000000000000001E-2</v>
      </c>
      <c r="BZN11" s="1">
        <f t="shared" si="799"/>
        <v>1.2132352941176472</v>
      </c>
      <c r="BZO11" s="1">
        <f t="shared" si="374"/>
        <v>1.8198529411764708E-3</v>
      </c>
      <c r="BZP11" s="1">
        <f t="shared" si="375"/>
        <v>13.91144072388505</v>
      </c>
      <c r="BZQ11" s="1"/>
      <c r="BZR11" s="1"/>
      <c r="BZS11" s="1" t="s">
        <v>11</v>
      </c>
      <c r="BZT11" s="1" t="s">
        <v>198</v>
      </c>
      <c r="BZU11" s="1">
        <v>495</v>
      </c>
      <c r="BZV11" s="1">
        <v>10</v>
      </c>
      <c r="BZW11" s="1">
        <v>1.2999999999999999E-2</v>
      </c>
      <c r="BZX11" s="1">
        <f t="shared" si="800"/>
        <v>-1.0000000000000009E-3</v>
      </c>
      <c r="BZY11" s="1">
        <f t="shared" si="801"/>
        <v>0.35424354243542433</v>
      </c>
      <c r="BZZ11" s="1">
        <f t="shared" si="376"/>
        <v>5.3136531365313646E-4</v>
      </c>
      <c r="CAA11" s="1">
        <f t="shared" si="377"/>
        <v>4.061898022834467</v>
      </c>
      <c r="CAB11" s="1"/>
      <c r="CAC11" s="1"/>
      <c r="CAD11" s="1" t="s">
        <v>11</v>
      </c>
      <c r="CAE11" s="1" t="s">
        <v>199</v>
      </c>
      <c r="CAF11" s="1">
        <v>501</v>
      </c>
      <c r="CAG11" s="1">
        <v>10</v>
      </c>
      <c r="CAH11" s="1">
        <v>8.9999999999999993E-3</v>
      </c>
      <c r="CAI11" s="1">
        <f t="shared" si="802"/>
        <v>-8.0000000000000019E-3</v>
      </c>
      <c r="CAJ11" s="1">
        <f t="shared" si="803"/>
        <v>0.15750915750915745</v>
      </c>
      <c r="CAK11" s="1">
        <f t="shared" si="378"/>
        <v>2.3626373626373619E-4</v>
      </c>
      <c r="CAL11" s="1">
        <f t="shared" si="379"/>
        <v>1.8060629449057553</v>
      </c>
      <c r="CAM11" s="1"/>
      <c r="CAN11" s="1"/>
      <c r="CAO11" s="1" t="s">
        <v>11</v>
      </c>
      <c r="CAP11" s="1" t="s">
        <v>200</v>
      </c>
      <c r="CAQ11" s="1">
        <v>508</v>
      </c>
      <c r="CAR11" s="1">
        <v>10</v>
      </c>
      <c r="CAS11" s="1">
        <v>1.4999999999999999E-2</v>
      </c>
      <c r="CAT11" s="1">
        <f t="shared" si="804"/>
        <v>-2.3E-2</v>
      </c>
      <c r="CAU11" s="1">
        <f t="shared" si="805"/>
        <v>-0.39926739926739924</v>
      </c>
      <c r="CAV11" s="1">
        <f t="shared" si="380"/>
        <v>-5.9890109890109889E-4</v>
      </c>
      <c r="CAW11" s="1">
        <f t="shared" si="381"/>
        <v>-4.5781595580169157</v>
      </c>
      <c r="CAX11" s="1"/>
      <c r="CAY11" s="1"/>
      <c r="CAZ11" s="1" t="s">
        <v>11</v>
      </c>
      <c r="CBA11" s="1" t="s">
        <v>201</v>
      </c>
      <c r="CBB11" s="1">
        <v>509</v>
      </c>
      <c r="CBC11" s="1">
        <v>10</v>
      </c>
      <c r="CBD11" s="1">
        <v>1.6E-2</v>
      </c>
      <c r="CBE11" s="1">
        <f t="shared" si="806"/>
        <v>3.0000000000000009E-3</v>
      </c>
      <c r="CBF11" s="1">
        <f t="shared" si="807"/>
        <v>-1.5037593984962365E-2</v>
      </c>
      <c r="CBG11" s="1">
        <f t="shared" si="382"/>
        <v>-2.2556390977443548E-5</v>
      </c>
      <c r="CBH11" s="1">
        <f t="shared" si="383"/>
        <v>-0.17242706205954539</v>
      </c>
      <c r="CBI11" s="1"/>
      <c r="CBJ11" s="1"/>
      <c r="CBK11" s="1" t="s">
        <v>11</v>
      </c>
      <c r="CBL11" s="1" t="s">
        <v>202</v>
      </c>
      <c r="CBM11" s="1">
        <v>515</v>
      </c>
      <c r="CBN11" s="1">
        <v>10</v>
      </c>
      <c r="CBO11" s="1">
        <v>1.7999999999999999E-2</v>
      </c>
      <c r="CBP11" s="1">
        <f t="shared" si="808"/>
        <v>2.9999999999999992E-3</v>
      </c>
      <c r="CBQ11" s="1">
        <f t="shared" si="809"/>
        <v>9.3632958801498092E-2</v>
      </c>
      <c r="CBR11" s="1">
        <f t="shared" si="384"/>
        <v>1.4044943820224715E-4</v>
      </c>
      <c r="CBS11" s="1">
        <f t="shared" si="385"/>
        <v>1.0736329238726401</v>
      </c>
      <c r="CBT11" s="1"/>
      <c r="CBU11" s="1"/>
      <c r="CBV11" s="1" t="s">
        <v>11</v>
      </c>
      <c r="CBW11" s="1" t="s">
        <v>203</v>
      </c>
      <c r="CBX11" s="1">
        <v>522</v>
      </c>
      <c r="CBY11" s="1">
        <v>10</v>
      </c>
      <c r="CBZ11" s="1">
        <v>1.9E-2</v>
      </c>
      <c r="CCA11" s="1">
        <f t="shared" si="810"/>
        <v>4.9999999999999992E-3</v>
      </c>
      <c r="CCB11" s="1">
        <f t="shared" si="811"/>
        <v>0.17977528089887637</v>
      </c>
      <c r="CCC11" s="1">
        <f t="shared" si="386"/>
        <v>2.6966292134831458E-4</v>
      </c>
      <c r="CCD11" s="1">
        <f t="shared" si="387"/>
        <v>2.0613752138354693</v>
      </c>
      <c r="CCE11" s="1"/>
      <c r="CCF11" s="1"/>
      <c r="CCG11" s="1" t="s">
        <v>11</v>
      </c>
      <c r="CCH11" s="1" t="s">
        <v>204</v>
      </c>
      <c r="CCI11" s="1">
        <v>523</v>
      </c>
      <c r="CCJ11" s="1">
        <v>10</v>
      </c>
      <c r="CCK11" s="1">
        <v>2.5000000000000001E-2</v>
      </c>
      <c r="CCL11" s="1">
        <f t="shared" si="812"/>
        <v>6.0000000000000019E-3</v>
      </c>
      <c r="CCM11" s="1">
        <f t="shared" si="813"/>
        <v>0.30418250950570347</v>
      </c>
      <c r="CCN11" s="1">
        <f t="shared" si="388"/>
        <v>4.5627376425855519E-4</v>
      </c>
      <c r="CCO11" s="1">
        <f t="shared" si="389"/>
        <v>3.4878782135238935</v>
      </c>
      <c r="CCP11" s="1"/>
      <c r="CCQ11" s="1"/>
      <c r="CCR11" s="1" t="s">
        <v>11</v>
      </c>
      <c r="CCS11" s="1" t="s">
        <v>205</v>
      </c>
      <c r="CCT11" s="1">
        <v>536</v>
      </c>
      <c r="CCU11" s="1">
        <v>10</v>
      </c>
      <c r="CCV11" s="1">
        <v>2.3E-2</v>
      </c>
      <c r="CCW11" s="1">
        <f t="shared" si="814"/>
        <v>2.9999999999999992E-3</v>
      </c>
      <c r="CCX11" s="1">
        <f t="shared" si="815"/>
        <v>7.3359073359073323E-2</v>
      </c>
      <c r="CCY11" s="1">
        <f t="shared" si="390"/>
        <v>1.1003861003860999E-4</v>
      </c>
      <c r="CCZ11" s="1">
        <f t="shared" si="391"/>
        <v>0.84116445139859486</v>
      </c>
      <c r="CDA11" s="1"/>
      <c r="CDB11" s="1"/>
      <c r="CDC11" s="1" t="s">
        <v>11</v>
      </c>
      <c r="CDD11" s="1" t="s">
        <v>206</v>
      </c>
      <c r="CDE11" s="1">
        <v>542</v>
      </c>
      <c r="CDF11" s="1">
        <v>10</v>
      </c>
      <c r="CDG11" s="1">
        <v>2.1000000000000001E-2</v>
      </c>
      <c r="CDH11" s="1">
        <f t="shared" si="816"/>
        <v>6.0000000000000019E-3</v>
      </c>
      <c r="CDI11" s="1">
        <f t="shared" si="817"/>
        <v>-0.14015151515151508</v>
      </c>
      <c r="CDJ11" s="1">
        <f t="shared" si="392"/>
        <v>-2.1022727272727263E-4</v>
      </c>
      <c r="CDK11" s="1">
        <f t="shared" si="393"/>
        <v>-1.6070332810511831</v>
      </c>
      <c r="CDL11" s="1"/>
      <c r="CDM11" s="1"/>
      <c r="CDN11" s="1" t="s">
        <v>11</v>
      </c>
      <c r="CDO11" s="1" t="s">
        <v>207</v>
      </c>
      <c r="CDP11" s="1">
        <v>549</v>
      </c>
      <c r="CDQ11" s="1">
        <v>10</v>
      </c>
      <c r="CDR11" s="1">
        <v>1.9E-2</v>
      </c>
      <c r="CDS11" s="1">
        <f t="shared" si="818"/>
        <v>4.0000000000000001E-3</v>
      </c>
      <c r="CDT11" s="1">
        <f t="shared" si="819"/>
        <v>-0.29657794676806082</v>
      </c>
      <c r="CDU11" s="1">
        <f t="shared" si="394"/>
        <v>-4.4486692015209122E-4</v>
      </c>
      <c r="CDV11" s="1">
        <f t="shared" si="395"/>
        <v>-3.4006812581857955</v>
      </c>
      <c r="CDW11" s="1"/>
      <c r="CDX11" s="1"/>
      <c r="CDY11" s="1" t="s">
        <v>11</v>
      </c>
      <c r="CDZ11" s="1" t="s">
        <v>208</v>
      </c>
      <c r="CEA11" s="1">
        <v>550</v>
      </c>
      <c r="CEB11" s="1">
        <v>10</v>
      </c>
      <c r="CEC11" s="1">
        <v>2.5000000000000001E-2</v>
      </c>
      <c r="CED11" s="1">
        <f t="shared" si="820"/>
        <v>8.0000000000000002E-3</v>
      </c>
      <c r="CEE11" s="1">
        <f t="shared" si="821"/>
        <v>0.26399999999999996</v>
      </c>
      <c r="CEF11" s="1">
        <f t="shared" si="396"/>
        <v>3.9599999999999992E-4</v>
      </c>
      <c r="CEG11" s="1">
        <f t="shared" si="397"/>
        <v>3.0271295015173862</v>
      </c>
      <c r="CEH11" s="1"/>
      <c r="CEI11" s="1"/>
      <c r="CEJ11" s="1" t="s">
        <v>11</v>
      </c>
      <c r="CEK11" s="1" t="s">
        <v>209</v>
      </c>
      <c r="CEL11" s="1">
        <v>556</v>
      </c>
      <c r="CEM11" s="1">
        <v>10</v>
      </c>
      <c r="CEN11" s="1">
        <v>2.5999999999999999E-2</v>
      </c>
      <c r="CEO11" s="1">
        <f t="shared" si="822"/>
        <v>1.0999999999999999E-2</v>
      </c>
      <c r="CEP11" s="1">
        <f t="shared" si="823"/>
        <v>0.51778656126482214</v>
      </c>
      <c r="CEQ11" s="1">
        <f t="shared" si="398"/>
        <v>7.766798418972332E-4</v>
      </c>
      <c r="CER11" s="1">
        <f t="shared" si="399"/>
        <v>5.9371476329317536</v>
      </c>
      <c r="CES11" s="1"/>
      <c r="CET11" s="1"/>
      <c r="CEU11" s="1" t="s">
        <v>11</v>
      </c>
      <c r="CEV11" s="1" t="s">
        <v>210</v>
      </c>
      <c r="CEW11" s="1">
        <v>563</v>
      </c>
      <c r="CEX11" s="1">
        <v>10</v>
      </c>
      <c r="CEY11" s="1">
        <v>1.7000000000000001E-2</v>
      </c>
      <c r="CEZ11" s="1">
        <f t="shared" si="824"/>
        <v>3.0000000000000009E-3</v>
      </c>
      <c r="CFA11" s="1">
        <f t="shared" si="825"/>
        <v>0.12184368737474954</v>
      </c>
      <c r="CFB11" s="1">
        <f t="shared" si="400"/>
        <v>1.8276553106212431E-4</v>
      </c>
      <c r="CFC11" s="1">
        <f t="shared" si="401"/>
        <v>1.3971084114612344</v>
      </c>
      <c r="CFD11" s="1"/>
      <c r="CFE11" s="1"/>
      <c r="CFF11" s="1" t="s">
        <v>11</v>
      </c>
      <c r="CFG11" s="1" t="s">
        <v>211</v>
      </c>
      <c r="CFH11" s="1">
        <v>564</v>
      </c>
      <c r="CFI11" s="1">
        <v>10</v>
      </c>
      <c r="CFJ11" s="1">
        <v>2.5999999999999999E-2</v>
      </c>
      <c r="CFK11" s="1">
        <f t="shared" si="826"/>
        <v>-6.0000000000000019E-3</v>
      </c>
      <c r="CFL11" s="1">
        <f t="shared" si="827"/>
        <v>-0.46641791044776121</v>
      </c>
      <c r="CFM11" s="1">
        <f t="shared" si="402"/>
        <v>-6.9962686567164186E-4</v>
      </c>
      <c r="CFN11" s="1">
        <f t="shared" si="403"/>
        <v>-5.348134154365578</v>
      </c>
      <c r="CFO11" s="1"/>
      <c r="CFP11" s="1"/>
      <c r="CFQ11" s="1" t="s">
        <v>11</v>
      </c>
      <c r="CFR11" s="1" t="s">
        <v>212</v>
      </c>
      <c r="CFS11" s="1">
        <v>571</v>
      </c>
      <c r="CFT11" s="1">
        <v>10</v>
      </c>
      <c r="CFU11" s="1">
        <v>2.3E-2</v>
      </c>
      <c r="CFV11" s="1">
        <f t="shared" si="828"/>
        <v>-8.0000000000000002E-3</v>
      </c>
      <c r="CFW11" s="1">
        <f t="shared" si="829"/>
        <v>-0.66165413533834583</v>
      </c>
      <c r="CFX11" s="1">
        <f t="shared" si="404"/>
        <v>-9.924812030075187E-4</v>
      </c>
      <c r="CFY11" s="1">
        <f t="shared" si="405"/>
        <v>-7.5867907306200166</v>
      </c>
      <c r="CFZ11" s="1"/>
      <c r="CGA11" s="1"/>
      <c r="CGB11" s="1" t="s">
        <v>11</v>
      </c>
      <c r="CGC11" s="1" t="s">
        <v>213</v>
      </c>
      <c r="CGD11" s="1">
        <v>577</v>
      </c>
      <c r="CGE11" s="1">
        <v>10</v>
      </c>
      <c r="CGF11" s="1">
        <v>2.8000000000000001E-2</v>
      </c>
      <c r="CGG11" s="1">
        <f t="shared" si="830"/>
        <v>-2.9999999999999992E-3</v>
      </c>
      <c r="CGH11" s="1">
        <f t="shared" si="831"/>
        <v>-0.66165413533834583</v>
      </c>
      <c r="CGI11" s="1">
        <f t="shared" si="406"/>
        <v>-9.924812030075187E-4</v>
      </c>
      <c r="CGJ11" s="1">
        <f t="shared" si="407"/>
        <v>-7.5867907306200166</v>
      </c>
      <c r="CGK11" s="1"/>
      <c r="CGL11" s="1"/>
      <c r="CGM11" s="1" t="s">
        <v>11</v>
      </c>
      <c r="CGN11" s="1" t="s">
        <v>214</v>
      </c>
      <c r="CGO11" s="1">
        <v>578</v>
      </c>
      <c r="CGP11" s="1">
        <v>10</v>
      </c>
      <c r="CGQ11" s="1">
        <v>1.0999999999999999E-2</v>
      </c>
      <c r="CGR11" s="1">
        <f t="shared" si="832"/>
        <v>-6.0000000000000019E-3</v>
      </c>
      <c r="CGS11" s="1">
        <f t="shared" si="833"/>
        <v>-1.0888030888030888</v>
      </c>
      <c r="CGT11" s="1">
        <f t="shared" si="408"/>
        <v>-1.6332046332046333E-3</v>
      </c>
      <c r="CGU11" s="1">
        <f t="shared" si="409"/>
        <v>-12.484651331284415</v>
      </c>
      <c r="CGV11" s="1"/>
      <c r="CGW11" s="1"/>
      <c r="CGX11" s="1" t="s">
        <v>11</v>
      </c>
      <c r="CGY11" s="1" t="s">
        <v>215</v>
      </c>
      <c r="CGZ11" s="1">
        <v>592</v>
      </c>
      <c r="CHA11" s="1">
        <v>10</v>
      </c>
      <c r="CHB11" s="1">
        <v>2.8000000000000001E-2</v>
      </c>
      <c r="CHC11" s="1">
        <f t="shared" si="834"/>
        <v>2.0000000000000018E-3</v>
      </c>
      <c r="CHD11" s="1">
        <f t="shared" si="835"/>
        <v>-0.99233716475095779</v>
      </c>
      <c r="CHE11" s="1">
        <f t="shared" si="410"/>
        <v>-1.4885057471264367E-3</v>
      </c>
      <c r="CHF11" s="1">
        <f t="shared" si="411"/>
        <v>-11.378534495718727</v>
      </c>
      <c r="CHG11" s="1"/>
      <c r="CHH11" s="1"/>
      <c r="CHI11" s="1" t="s">
        <v>11</v>
      </c>
      <c r="CHJ11" s="1" t="s">
        <v>216</v>
      </c>
      <c r="CHK11" s="1">
        <v>593</v>
      </c>
      <c r="CHL11" s="1">
        <v>10</v>
      </c>
      <c r="CHM11" s="1">
        <v>0.02</v>
      </c>
      <c r="CHN11" s="1">
        <f t="shared" si="836"/>
        <v>-2.9999999999999992E-3</v>
      </c>
      <c r="CHO11" s="1">
        <f t="shared" si="837"/>
        <v>-0.4274509803921569</v>
      </c>
      <c r="CHP11" s="1">
        <f t="shared" si="412"/>
        <v>-6.411764705882354E-4</v>
      </c>
      <c r="CHQ11" s="1">
        <f t="shared" si="413"/>
        <v>-4.9013237621122281</v>
      </c>
      <c r="CHR11" s="1"/>
      <c r="CHS11" s="1"/>
      <c r="CHT11" s="1" t="s">
        <v>11</v>
      </c>
      <c r="CHU11" s="1" t="s">
        <v>217</v>
      </c>
      <c r="CHV11" s="1">
        <v>607</v>
      </c>
      <c r="CHW11" s="1">
        <v>10</v>
      </c>
      <c r="CHX11" s="1">
        <v>2.5000000000000001E-2</v>
      </c>
      <c r="CHY11" s="1">
        <f t="shared" si="838"/>
        <v>4.0000000000000001E-3</v>
      </c>
      <c r="CHZ11" s="1">
        <f t="shared" si="839"/>
        <v>-3.1007751937984475E-2</v>
      </c>
      <c r="CIA11" s="1">
        <f t="shared" si="414"/>
        <v>-4.6511627906976714E-5</v>
      </c>
      <c r="CIB11" s="1">
        <f t="shared" si="415"/>
        <v>-0.35554727525456714</v>
      </c>
      <c r="CIC11" s="1"/>
      <c r="CID11" s="1"/>
      <c r="CIE11" s="1" t="s">
        <v>11</v>
      </c>
      <c r="CIF11" s="1" t="s">
        <v>218</v>
      </c>
      <c r="CIG11" s="1">
        <v>608</v>
      </c>
      <c r="CIH11" s="1">
        <v>10</v>
      </c>
      <c r="CII11" s="1">
        <v>2.8000000000000001E-2</v>
      </c>
      <c r="CIJ11" s="1">
        <f t="shared" si="840"/>
        <v>1.0000000000000009E-3</v>
      </c>
      <c r="CIK11" s="1">
        <f t="shared" si="841"/>
        <v>-0.73725490196078436</v>
      </c>
      <c r="CIL11" s="1">
        <f t="shared" si="416"/>
        <v>-1.1058823529411766E-3</v>
      </c>
      <c r="CIM11" s="1">
        <f t="shared" si="417"/>
        <v>-8.4536593328174217</v>
      </c>
      <c r="CIN11" s="1"/>
      <c r="CIO11" s="1"/>
      <c r="CIP11" s="1" t="s">
        <v>11</v>
      </c>
      <c r="CIQ11" s="1" t="s">
        <v>219</v>
      </c>
      <c r="CIR11" s="1">
        <v>621</v>
      </c>
      <c r="CIS11" s="1">
        <v>10</v>
      </c>
      <c r="CIT11" s="1">
        <v>2.7E-2</v>
      </c>
      <c r="CIU11" s="1">
        <f t="shared" si="842"/>
        <v>-2.9999999999999992E-3</v>
      </c>
      <c r="CIV11" s="1">
        <f t="shared" si="843"/>
        <v>-1.8928571428571426</v>
      </c>
      <c r="CIW11" s="1">
        <f t="shared" si="418"/>
        <v>-2.8392857142857139E-3</v>
      </c>
      <c r="CIX11" s="1">
        <f t="shared" si="419"/>
        <v>-21.704256436745329</v>
      </c>
      <c r="CIY11" s="1"/>
      <c r="CIZ11" s="1"/>
      <c r="CJA11" s="1" t="s">
        <v>11</v>
      </c>
      <c r="CJB11" s="1" t="s">
        <v>220</v>
      </c>
      <c r="CJC11" s="1">
        <v>622</v>
      </c>
      <c r="CJD11" s="1">
        <v>10</v>
      </c>
      <c r="CJE11" s="1">
        <v>1.2E-2</v>
      </c>
      <c r="CJF11" s="1">
        <f t="shared" si="844"/>
        <v>3.0000000000000009E-3</v>
      </c>
      <c r="CJG11" s="1">
        <f t="shared" si="845"/>
        <v>-0.32862190812720848</v>
      </c>
      <c r="CJH11" s="1">
        <f t="shared" si="420"/>
        <v>-4.9293286219081274E-4</v>
      </c>
      <c r="CJI11" s="1">
        <f t="shared" si="421"/>
        <v>-3.7681101247606406</v>
      </c>
      <c r="CJJ11" s="1"/>
      <c r="CJK11" s="1"/>
      <c r="CJL11" s="1" t="s">
        <v>11</v>
      </c>
      <c r="CJM11" s="1" t="s">
        <v>221</v>
      </c>
      <c r="CJN11" s="1">
        <v>635</v>
      </c>
      <c r="CJO11" s="1">
        <v>10</v>
      </c>
      <c r="CJP11" s="1">
        <v>1.9E-2</v>
      </c>
      <c r="CJQ11" s="1">
        <f t="shared" si="846"/>
        <v>6.9999999999999993E-3</v>
      </c>
      <c r="CJR11" s="1">
        <f t="shared" si="847"/>
        <v>-0.49645390070921996</v>
      </c>
      <c r="CJS11" s="1">
        <f t="shared" si="422"/>
        <v>-7.4468085106382993E-4</v>
      </c>
      <c r="CJT11" s="1">
        <f t="shared" si="423"/>
        <v>-5.6925388218949369</v>
      </c>
      <c r="CJU11" s="1"/>
      <c r="CJV11" s="1"/>
      <c r="CJW11" s="1" t="s">
        <v>11</v>
      </c>
      <c r="CJX11" s="1" t="s">
        <v>222</v>
      </c>
      <c r="CJY11" s="1">
        <v>636</v>
      </c>
      <c r="CJZ11" s="1">
        <v>10</v>
      </c>
      <c r="CKA11" s="1">
        <v>3.2000000000000001E-2</v>
      </c>
      <c r="CKB11" s="1">
        <f t="shared" si="848"/>
        <v>1.2E-2</v>
      </c>
      <c r="CKC11" s="1">
        <f t="shared" si="849"/>
        <v>-0.47349823321554768</v>
      </c>
      <c r="CKD11" s="1">
        <f t="shared" si="424"/>
        <v>-7.1024734982332157E-4</v>
      </c>
      <c r="CKE11" s="1">
        <f t="shared" si="425"/>
        <v>-5.4293199647088803</v>
      </c>
      <c r="CKF11" s="1"/>
      <c r="CKG11" s="1"/>
      <c r="CKH11" s="1" t="s">
        <v>11</v>
      </c>
      <c r="CKI11" s="1" t="s">
        <v>223</v>
      </c>
      <c r="CKJ11" s="1">
        <v>649</v>
      </c>
      <c r="CKK11" s="1">
        <v>10</v>
      </c>
      <c r="CKL11" s="1">
        <v>3.5999999999999997E-2</v>
      </c>
      <c r="CKM11" s="1">
        <f t="shared" si="850"/>
        <v>1.1999999999999997E-2</v>
      </c>
      <c r="CKN11" s="1">
        <f t="shared" si="851"/>
        <v>-0.55477031802120147</v>
      </c>
      <c r="CKO11" s="1">
        <f t="shared" si="426"/>
        <v>-8.3215547703180219E-4</v>
      </c>
      <c r="CKP11" s="1">
        <f t="shared" si="427"/>
        <v>-6.3612181676066735</v>
      </c>
      <c r="CKQ11" s="1"/>
      <c r="CKR11" s="1"/>
      <c r="CKS11" s="1" t="s">
        <v>11</v>
      </c>
      <c r="CKT11" s="1" t="s">
        <v>224</v>
      </c>
      <c r="CKU11" s="1">
        <v>650</v>
      </c>
      <c r="CKV11" s="1">
        <v>10</v>
      </c>
      <c r="CKW11" s="1">
        <v>3.1E-2</v>
      </c>
      <c r="CKX11" s="1">
        <f t="shared" si="852"/>
        <v>1.3999999999999999E-2</v>
      </c>
      <c r="CKY11" s="1">
        <f t="shared" si="853"/>
        <v>-0.11228070175438601</v>
      </c>
      <c r="CKZ11" s="1">
        <f t="shared" si="428"/>
        <v>-1.6842105263157901E-4</v>
      </c>
      <c r="CLA11" s="1">
        <f t="shared" si="429"/>
        <v>-1.2874553967112761</v>
      </c>
      <c r="CLB11" s="1"/>
      <c r="CLC11" s="1"/>
      <c r="CLD11" s="1" t="s">
        <v>11</v>
      </c>
      <c r="CLE11" s="1" t="s">
        <v>225</v>
      </c>
      <c r="CLF11" s="1">
        <v>663</v>
      </c>
      <c r="CLG11" s="1">
        <v>10</v>
      </c>
      <c r="CLH11" s="1">
        <v>4.3999999999999997E-2</v>
      </c>
      <c r="CLI11" s="1">
        <f t="shared" si="854"/>
        <v>2.1999999999999999E-2</v>
      </c>
      <c r="CLJ11" s="1">
        <f t="shared" si="855"/>
        <v>0.1730103806228373</v>
      </c>
      <c r="CLK11" s="1">
        <f t="shared" si="430"/>
        <v>2.5951557093425597E-4</v>
      </c>
      <c r="CLL11" s="1">
        <f t="shared" si="431"/>
        <v>1.9838061638338744</v>
      </c>
      <c r="CLM11" s="1"/>
      <c r="CLN11" s="1"/>
      <c r="CLO11" s="1"/>
      <c r="CLP11" s="1"/>
      <c r="CLQ11" s="1"/>
      <c r="CLR11" s="1"/>
      <c r="CLS11" s="1"/>
      <c r="CLT11" s="1"/>
      <c r="CLU11" s="1"/>
      <c r="CLV11" s="1"/>
      <c r="CLW11" s="1"/>
      <c r="CLX11" s="1"/>
      <c r="CLY11" s="1"/>
      <c r="CLZ11" s="1"/>
      <c r="CMA11" s="1"/>
      <c r="CMB11" s="1"/>
      <c r="CMC11" s="1"/>
      <c r="CMD11" s="1"/>
      <c r="CME11" s="1"/>
      <c r="CMF11" s="1"/>
      <c r="CMG11" s="1"/>
      <c r="CMH11" s="1"/>
      <c r="CMI11" s="1"/>
      <c r="CMJ11" s="1"/>
      <c r="CMK11" s="1"/>
      <c r="CML11" s="1"/>
      <c r="CMM11" s="1"/>
      <c r="CMN11" s="1"/>
      <c r="CMO11" s="1"/>
      <c r="CMP11" s="1"/>
      <c r="CMQ11" s="1"/>
      <c r="CMR11" s="1"/>
      <c r="CMS11" s="1"/>
      <c r="CMT11" s="1"/>
      <c r="CMU11" s="1"/>
      <c r="CMV11" s="1"/>
      <c r="CMW11" s="1"/>
      <c r="CMX11" s="1"/>
      <c r="CMY11" s="1"/>
      <c r="CMZ11" s="1"/>
    </row>
    <row r="12" spans="1:2392" x14ac:dyDescent="0.3">
      <c r="A12" s="1" t="s">
        <v>11</v>
      </c>
      <c r="B12" s="1" t="s">
        <v>12</v>
      </c>
      <c r="C12" s="1">
        <v>1</v>
      </c>
      <c r="D12" s="1">
        <v>11</v>
      </c>
      <c r="E12" s="1">
        <v>1.6E-2</v>
      </c>
      <c r="F12" s="1">
        <f t="shared" si="432"/>
        <v>1.8000000000000002E-2</v>
      </c>
      <c r="G12" s="1">
        <f t="shared" si="433"/>
        <v>0.97966101694915264</v>
      </c>
      <c r="H12" s="1">
        <f t="shared" si="434"/>
        <v>1.4694915254237289E-3</v>
      </c>
      <c r="I12" s="1">
        <f t="shared" si="435"/>
        <v>11.23318471929282</v>
      </c>
      <c r="J12" s="1"/>
      <c r="K12" s="1"/>
      <c r="L12" s="1" t="s">
        <v>11</v>
      </c>
      <c r="M12" s="1" t="s">
        <v>13</v>
      </c>
      <c r="N12" s="1">
        <v>2</v>
      </c>
      <c r="O12" s="1">
        <v>11</v>
      </c>
      <c r="P12" s="1">
        <v>5.5E-2</v>
      </c>
      <c r="Q12" s="1">
        <f t="shared" si="436"/>
        <v>5.7000000000000002E-2</v>
      </c>
      <c r="R12" s="1">
        <f t="shared" si="437"/>
        <v>2.3220338983050852</v>
      </c>
      <c r="S12" s="1">
        <f t="shared" si="0"/>
        <v>3.4830508474576281E-3</v>
      </c>
      <c r="T12" s="1">
        <f t="shared" si="1"/>
        <v>26.625368625313438</v>
      </c>
      <c r="U12" s="1"/>
      <c r="V12" s="1"/>
      <c r="W12" s="1" t="s">
        <v>11</v>
      </c>
      <c r="X12" s="1" t="s">
        <v>14</v>
      </c>
      <c r="Y12" s="1">
        <v>3</v>
      </c>
      <c r="Z12" s="1">
        <v>11</v>
      </c>
      <c r="AA12" s="1">
        <v>0.13300000000000001</v>
      </c>
      <c r="AB12" s="1">
        <f t="shared" si="2"/>
        <v>0.13200000000000001</v>
      </c>
      <c r="AC12" s="1">
        <f t="shared" si="438"/>
        <v>4.8576271186440687</v>
      </c>
      <c r="AD12" s="1">
        <f t="shared" si="3"/>
        <v>7.2864406779661033E-3</v>
      </c>
      <c r="AE12" s="1">
        <f t="shared" si="4"/>
        <v>55.699493781130151</v>
      </c>
      <c r="AF12" s="1"/>
      <c r="AG12" s="1"/>
      <c r="AH12" s="1" t="s">
        <v>11</v>
      </c>
      <c r="AI12" s="1" t="s">
        <v>15</v>
      </c>
      <c r="AJ12" s="1">
        <v>4</v>
      </c>
      <c r="AK12" s="1">
        <v>11</v>
      </c>
      <c r="AL12" s="1">
        <v>0.17799999999999999</v>
      </c>
      <c r="AM12" s="1">
        <f t="shared" si="439"/>
        <v>0.16999999999999998</v>
      </c>
      <c r="AN12" s="1">
        <f t="shared" si="440"/>
        <v>6.1020408163265296</v>
      </c>
      <c r="AO12" s="1">
        <f t="shared" si="5"/>
        <v>9.1530612244897953E-3</v>
      </c>
      <c r="AP12" s="1">
        <f t="shared" si="6"/>
        <v>69.968438540019989</v>
      </c>
      <c r="AQ12" s="1"/>
      <c r="AR12" s="1"/>
      <c r="AS12" s="1" t="s">
        <v>11</v>
      </c>
      <c r="AT12" s="1" t="s">
        <v>16</v>
      </c>
      <c r="AU12" s="1">
        <v>8</v>
      </c>
      <c r="AV12" s="1">
        <v>11</v>
      </c>
      <c r="AW12" s="1">
        <v>0.23799999999999999</v>
      </c>
      <c r="AX12" s="1">
        <f t="shared" si="441"/>
        <v>0.22999999999999998</v>
      </c>
      <c r="AY12" s="1">
        <f t="shared" si="442"/>
        <v>8.1808873720136503</v>
      </c>
      <c r="AZ12" s="1">
        <f t="shared" si="7"/>
        <v>1.2271331058020475E-2</v>
      </c>
      <c r="BA12" s="1">
        <f t="shared" si="8"/>
        <v>93.805323910657449</v>
      </c>
      <c r="BB12" s="1"/>
      <c r="BC12" s="1"/>
      <c r="BD12" s="1" t="s">
        <v>11</v>
      </c>
      <c r="BE12" s="1" t="s">
        <v>17</v>
      </c>
      <c r="BF12" s="1">
        <v>9</v>
      </c>
      <c r="BG12" s="1">
        <v>11</v>
      </c>
      <c r="BH12" s="1">
        <v>0.248</v>
      </c>
      <c r="BI12" s="1">
        <f t="shared" si="443"/>
        <v>0.24299999999999999</v>
      </c>
      <c r="BJ12" s="1">
        <f t="shared" si="444"/>
        <v>8.6109215017064837</v>
      </c>
      <c r="BK12" s="1">
        <f t="shared" si="9"/>
        <v>1.2916382252559725E-2</v>
      </c>
      <c r="BL12" s="1">
        <f t="shared" si="10"/>
        <v>98.736267094947337</v>
      </c>
      <c r="BM12" s="1"/>
      <c r="BN12" s="1"/>
      <c r="BO12" s="1" t="s">
        <v>11</v>
      </c>
      <c r="BP12" s="1" t="s">
        <v>18</v>
      </c>
      <c r="BQ12" s="1">
        <v>10</v>
      </c>
      <c r="BR12" s="1">
        <v>11</v>
      </c>
      <c r="BS12" s="1">
        <v>0.26900000000000002</v>
      </c>
      <c r="BT12" s="1">
        <f t="shared" si="445"/>
        <v>0.26</v>
      </c>
      <c r="BU12" s="1">
        <f t="shared" si="446"/>
        <v>9.1296928327645066</v>
      </c>
      <c r="BV12" s="1">
        <f t="shared" si="11"/>
        <v>1.3694539249146761E-2</v>
      </c>
      <c r="BW12" s="1">
        <f t="shared" si="12"/>
        <v>104.6847064918685</v>
      </c>
      <c r="BX12" s="1"/>
      <c r="BY12" s="1"/>
      <c r="BZ12" s="1" t="s">
        <v>11</v>
      </c>
      <c r="CA12" s="1" t="s">
        <v>19</v>
      </c>
      <c r="CB12" s="1">
        <v>11</v>
      </c>
      <c r="CC12" s="1">
        <v>11</v>
      </c>
      <c r="CD12" s="1">
        <v>0.27100000000000002</v>
      </c>
      <c r="CE12" s="1">
        <f t="shared" si="447"/>
        <v>0.26600000000000001</v>
      </c>
      <c r="CF12" s="1">
        <f t="shared" si="448"/>
        <v>9.3951890034364265</v>
      </c>
      <c r="CG12" s="1">
        <f t="shared" si="13"/>
        <v>1.409278350515464E-2</v>
      </c>
      <c r="CH12" s="1">
        <f t="shared" si="14"/>
        <v>107.72899168422025</v>
      </c>
      <c r="CI12" s="1"/>
      <c r="CJ12" s="1"/>
      <c r="CK12" s="1" t="s">
        <v>11</v>
      </c>
      <c r="CL12" s="1" t="s">
        <v>20</v>
      </c>
      <c r="CM12" s="1">
        <v>14</v>
      </c>
      <c r="CN12" s="1">
        <v>11</v>
      </c>
      <c r="CO12" s="1">
        <v>0.28399999999999997</v>
      </c>
      <c r="CP12" s="1">
        <f t="shared" si="449"/>
        <v>0.27099999999999996</v>
      </c>
      <c r="CQ12" s="1">
        <f t="shared" si="450"/>
        <v>9.4879725085910636</v>
      </c>
      <c r="CR12" s="1">
        <f t="shared" si="15"/>
        <v>1.4231958762886595E-2</v>
      </c>
      <c r="CS12" s="1">
        <f t="shared" si="16"/>
        <v>108.7928844331134</v>
      </c>
      <c r="CT12" s="1"/>
      <c r="CU12" s="1"/>
      <c r="CV12" s="1" t="s">
        <v>11</v>
      </c>
      <c r="CW12" s="1" t="s">
        <v>21</v>
      </c>
      <c r="CX12" s="1">
        <v>15</v>
      </c>
      <c r="CY12" s="1">
        <v>11</v>
      </c>
      <c r="CZ12" s="1">
        <v>3.6999999999999998E-2</v>
      </c>
      <c r="DA12" s="1">
        <f t="shared" si="451"/>
        <v>1.6999999999999998E-2</v>
      </c>
      <c r="DB12" s="1">
        <f t="shared" si="452"/>
        <v>0.79310344827586199</v>
      </c>
      <c r="DC12" s="1">
        <f t="shared" si="17"/>
        <v>1.1896551724137931E-3</v>
      </c>
      <c r="DD12" s="1">
        <f t="shared" si="18"/>
        <v>9.0940410834508736</v>
      </c>
      <c r="DE12" s="1"/>
      <c r="DF12" s="1"/>
      <c r="DG12" s="1" t="s">
        <v>11</v>
      </c>
      <c r="DH12" s="1" t="s">
        <v>22</v>
      </c>
      <c r="DI12" s="1">
        <v>16</v>
      </c>
      <c r="DJ12" s="1">
        <v>11</v>
      </c>
      <c r="DK12" s="1">
        <v>5.3999999999999999E-2</v>
      </c>
      <c r="DL12" s="1">
        <f t="shared" si="453"/>
        <v>2.7E-2</v>
      </c>
      <c r="DM12" s="1">
        <f t="shared" si="454"/>
        <v>1.0307167235494881</v>
      </c>
      <c r="DN12" s="1">
        <f t="shared" si="19"/>
        <v>1.5460750853242321E-3</v>
      </c>
      <c r="DO12" s="1">
        <f t="shared" si="20"/>
        <v>11.818609854409075</v>
      </c>
      <c r="DP12" s="1"/>
      <c r="DQ12" s="1"/>
      <c r="DR12" s="1" t="s">
        <v>11</v>
      </c>
      <c r="DS12" s="1" t="s">
        <v>23</v>
      </c>
      <c r="DT12" s="1">
        <v>17</v>
      </c>
      <c r="DU12" s="1">
        <v>11</v>
      </c>
      <c r="DV12" s="1">
        <v>5.8000000000000003E-2</v>
      </c>
      <c r="DW12" s="1">
        <f t="shared" si="455"/>
        <v>3.1000000000000003E-2</v>
      </c>
      <c r="DX12" s="1">
        <f t="shared" si="456"/>
        <v>1.095890410958904</v>
      </c>
      <c r="DY12" s="1">
        <f t="shared" si="21"/>
        <v>1.643835616438356E-3</v>
      </c>
      <c r="DZ12" s="1">
        <f t="shared" si="22"/>
        <v>12.565917399407997</v>
      </c>
      <c r="EA12" s="1"/>
      <c r="EB12" s="1"/>
      <c r="EC12" s="1" t="s">
        <v>11</v>
      </c>
      <c r="ED12" s="1" t="s">
        <v>24</v>
      </c>
      <c r="EE12" s="1">
        <v>18</v>
      </c>
      <c r="EF12" s="1">
        <v>11</v>
      </c>
      <c r="EG12" s="1">
        <v>6.5000000000000002E-2</v>
      </c>
      <c r="EH12" s="1">
        <f t="shared" si="457"/>
        <v>3.9000000000000007E-2</v>
      </c>
      <c r="EI12" s="1">
        <f t="shared" si="458"/>
        <v>1.5034013605442178</v>
      </c>
      <c r="EJ12" s="1">
        <f t="shared" si="23"/>
        <v>2.2551020408163266E-3</v>
      </c>
      <c r="EK12" s="1">
        <f t="shared" si="24"/>
        <v>17.238600799715073</v>
      </c>
      <c r="EL12" s="1"/>
      <c r="EM12" s="1"/>
      <c r="EN12" s="1" t="s">
        <v>11</v>
      </c>
      <c r="EO12" s="1" t="s">
        <v>25</v>
      </c>
      <c r="EP12" s="1">
        <v>21</v>
      </c>
      <c r="EQ12" s="1">
        <v>11</v>
      </c>
      <c r="ER12" s="1">
        <v>8.2000000000000003E-2</v>
      </c>
      <c r="ES12" s="1">
        <f t="shared" si="459"/>
        <v>5.1000000000000004E-2</v>
      </c>
      <c r="ET12" s="1">
        <f t="shared" si="460"/>
        <v>1.8356164383561644</v>
      </c>
      <c r="EU12" s="1">
        <f t="shared" si="25"/>
        <v>2.7534246575342466E-3</v>
      </c>
      <c r="EV12" s="1">
        <f t="shared" si="26"/>
        <v>21.047911644008398</v>
      </c>
      <c r="EW12" s="1"/>
      <c r="EX12" s="1"/>
      <c r="EY12" s="1" t="s">
        <v>11</v>
      </c>
      <c r="EZ12" s="1" t="s">
        <v>26</v>
      </c>
      <c r="FA12" s="1">
        <v>22</v>
      </c>
      <c r="FB12" s="1">
        <v>11</v>
      </c>
      <c r="FC12" s="1">
        <v>8.1000000000000003E-2</v>
      </c>
      <c r="FD12" s="1">
        <f t="shared" si="461"/>
        <v>0.05</v>
      </c>
      <c r="FE12" s="1">
        <f t="shared" si="462"/>
        <v>1.7337883959044371</v>
      </c>
      <c r="FF12" s="1">
        <f t="shared" si="27"/>
        <v>2.6006825938566557E-3</v>
      </c>
      <c r="FG12" s="1">
        <f t="shared" si="28"/>
        <v>19.880310616025866</v>
      </c>
      <c r="FH12" s="1"/>
      <c r="FI12" s="1"/>
      <c r="FJ12" s="1" t="s">
        <v>11</v>
      </c>
      <c r="FK12" s="1" t="s">
        <v>27</v>
      </c>
      <c r="FL12" s="1">
        <v>23</v>
      </c>
      <c r="FM12" s="1">
        <v>11</v>
      </c>
      <c r="FN12" s="1">
        <v>8.8999999999999996E-2</v>
      </c>
      <c r="FO12" s="1">
        <f t="shared" si="463"/>
        <v>5.8999999999999997E-2</v>
      </c>
      <c r="FP12" s="1">
        <f t="shared" si="464"/>
        <v>2.4115646258503398</v>
      </c>
      <c r="FQ12" s="1">
        <f t="shared" si="29"/>
        <v>3.6173469387755096E-3</v>
      </c>
      <c r="FR12" s="1">
        <f t="shared" si="30"/>
        <v>27.651963726239781</v>
      </c>
      <c r="FS12" s="1"/>
      <c r="FT12" s="1"/>
      <c r="FU12" s="1" t="s">
        <v>11</v>
      </c>
      <c r="FV12" s="1" t="s">
        <v>28</v>
      </c>
      <c r="FW12" s="1">
        <v>24</v>
      </c>
      <c r="FX12" s="1">
        <v>11</v>
      </c>
      <c r="FY12" s="1">
        <v>9.9000000000000005E-2</v>
      </c>
      <c r="FZ12" s="1">
        <f t="shared" si="465"/>
        <v>6.8000000000000005E-2</v>
      </c>
      <c r="GA12" s="1">
        <f t="shared" si="466"/>
        <v>2.2910958904109591</v>
      </c>
      <c r="GB12" s="1">
        <f t="shared" si="31"/>
        <v>3.4366438356164385E-3</v>
      </c>
      <c r="GC12" s="1">
        <f t="shared" si="32"/>
        <v>26.270621063137348</v>
      </c>
      <c r="GD12" s="1"/>
      <c r="GE12" s="1"/>
      <c r="GF12" s="1" t="s">
        <v>11</v>
      </c>
      <c r="GG12" s="1" t="s">
        <v>29</v>
      </c>
      <c r="GH12" s="1">
        <v>25</v>
      </c>
      <c r="GI12" s="1">
        <v>11</v>
      </c>
      <c r="GJ12" s="1">
        <v>0.10199999999999999</v>
      </c>
      <c r="GK12" s="1">
        <f t="shared" si="467"/>
        <v>7.0999999999999994E-2</v>
      </c>
      <c r="GL12" s="1">
        <f t="shared" si="468"/>
        <v>2.5597269624573378</v>
      </c>
      <c r="GM12" s="1">
        <f t="shared" si="33"/>
        <v>3.8395904436860067E-3</v>
      </c>
      <c r="GN12" s="1">
        <f t="shared" si="34"/>
        <v>29.350852287439757</v>
      </c>
      <c r="GO12" s="1"/>
      <c r="GP12" s="1"/>
      <c r="GQ12" s="1" t="s">
        <v>11</v>
      </c>
      <c r="GR12" s="1" t="s">
        <v>30</v>
      </c>
      <c r="GS12" s="1">
        <v>28</v>
      </c>
      <c r="GT12" s="1">
        <v>11</v>
      </c>
      <c r="GU12" s="1">
        <v>0.11600000000000001</v>
      </c>
      <c r="GV12" s="1">
        <f t="shared" si="469"/>
        <v>8.7000000000000008E-2</v>
      </c>
      <c r="GW12" s="1">
        <f t="shared" si="470"/>
        <v>2.9655172413793105</v>
      </c>
      <c r="GX12" s="1">
        <f t="shared" si="35"/>
        <v>4.4482758620689655E-3</v>
      </c>
      <c r="GY12" s="1">
        <f t="shared" si="36"/>
        <v>34.003805790294571</v>
      </c>
      <c r="GZ12" s="1"/>
      <c r="HA12" s="1"/>
      <c r="HB12" s="1" t="s">
        <v>11</v>
      </c>
      <c r="HC12" s="1" t="s">
        <v>31</v>
      </c>
      <c r="HD12" s="1">
        <v>29</v>
      </c>
      <c r="HE12" s="1">
        <v>11</v>
      </c>
      <c r="HF12" s="1">
        <v>4.9000000000000002E-2</v>
      </c>
      <c r="HG12" s="1">
        <f t="shared" si="471"/>
        <v>-2.9999999999999957E-3</v>
      </c>
      <c r="HH12" s="1">
        <f t="shared" si="472"/>
        <v>0.16442953020134246</v>
      </c>
      <c r="HI12" s="1">
        <f t="shared" si="37"/>
        <v>2.4664429530201371E-4</v>
      </c>
      <c r="HJ12" s="1">
        <f t="shared" si="38"/>
        <v>1.8854147037618483</v>
      </c>
      <c r="HK12" s="1"/>
      <c r="HL12" s="1"/>
      <c r="HM12" s="1" t="s">
        <v>11</v>
      </c>
      <c r="HN12" s="1" t="s">
        <v>32</v>
      </c>
      <c r="HO12" s="1">
        <v>30</v>
      </c>
      <c r="HP12" s="1">
        <v>11</v>
      </c>
      <c r="HQ12" s="1">
        <v>7.2999999999999995E-2</v>
      </c>
      <c r="HR12" s="1">
        <f t="shared" si="473"/>
        <v>2.0999999999999998E-2</v>
      </c>
      <c r="HS12" s="1">
        <f t="shared" si="474"/>
        <v>0.92592592592592582</v>
      </c>
      <c r="HT12" s="1">
        <f t="shared" si="39"/>
        <v>1.3888888888888887E-3</v>
      </c>
      <c r="HU12" s="1">
        <f t="shared" si="40"/>
        <v>10.617036691629442</v>
      </c>
      <c r="HV12" s="1"/>
      <c r="HW12" s="1"/>
      <c r="HX12" s="1" t="s">
        <v>11</v>
      </c>
      <c r="HY12" s="1" t="s">
        <v>33</v>
      </c>
      <c r="HZ12" s="1">
        <v>31</v>
      </c>
      <c r="IA12" s="1">
        <v>11</v>
      </c>
      <c r="IB12" s="1">
        <v>7.5999999999999998E-2</v>
      </c>
      <c r="IC12" s="1">
        <f t="shared" si="475"/>
        <v>2.0999999999999998E-2</v>
      </c>
      <c r="ID12" s="1">
        <f t="shared" si="476"/>
        <v>0.91216216216216195</v>
      </c>
      <c r="IE12" s="1">
        <f t="shared" si="41"/>
        <v>1.3682432432432429E-3</v>
      </c>
      <c r="IF12" s="1">
        <f t="shared" si="42"/>
        <v>10.459215875943057</v>
      </c>
      <c r="IG12" s="1"/>
      <c r="IH12" s="1"/>
      <c r="II12" s="1" t="s">
        <v>11</v>
      </c>
      <c r="IJ12" s="1" t="s">
        <v>34</v>
      </c>
      <c r="IK12" s="1">
        <v>32</v>
      </c>
      <c r="IL12" s="1">
        <v>11</v>
      </c>
      <c r="IM12" s="1">
        <v>0.08</v>
      </c>
      <c r="IN12" s="1">
        <f t="shared" si="477"/>
        <v>2.5000000000000001E-2</v>
      </c>
      <c r="IO12" s="1">
        <f t="shared" si="478"/>
        <v>1</v>
      </c>
      <c r="IP12" s="1">
        <f t="shared" si="43"/>
        <v>1.5E-3</v>
      </c>
      <c r="IQ12" s="1">
        <f t="shared" si="44"/>
        <v>11.466399626959799</v>
      </c>
      <c r="IR12" s="1"/>
      <c r="IS12" s="1"/>
      <c r="IT12" s="1" t="s">
        <v>11</v>
      </c>
      <c r="IU12" s="1" t="s">
        <v>35</v>
      </c>
      <c r="IV12" s="1">
        <v>35</v>
      </c>
      <c r="IW12" s="1">
        <v>11</v>
      </c>
      <c r="IX12" s="1">
        <v>9.9000000000000005E-2</v>
      </c>
      <c r="IY12" s="1">
        <f t="shared" si="479"/>
        <v>4.4000000000000004E-2</v>
      </c>
      <c r="IZ12" s="1">
        <f t="shared" si="480"/>
        <v>1.7046979865771814</v>
      </c>
      <c r="JA12" s="1">
        <f t="shared" si="45"/>
        <v>2.5570469798657722E-3</v>
      </c>
      <c r="JB12" s="1">
        <f t="shared" si="46"/>
        <v>19.546748357367711</v>
      </c>
      <c r="JC12" s="1"/>
      <c r="JD12" s="1"/>
      <c r="JE12" s="1" t="s">
        <v>11</v>
      </c>
      <c r="JF12" s="3" t="s">
        <v>36</v>
      </c>
      <c r="JG12" s="3">
        <v>36</v>
      </c>
      <c r="JH12" s="1">
        <v>11</v>
      </c>
      <c r="JI12" s="1">
        <v>0.107</v>
      </c>
      <c r="JJ12" s="1">
        <f t="shared" si="481"/>
        <v>4.9999999999999996E-2</v>
      </c>
      <c r="JK12" s="1">
        <f t="shared" si="482"/>
        <v>1.9565217391304346</v>
      </c>
      <c r="JL12" s="1">
        <f t="shared" si="47"/>
        <v>2.934782608695652E-3</v>
      </c>
      <c r="JM12" s="1">
        <f t="shared" si="48"/>
        <v>22.434260139703952</v>
      </c>
      <c r="JN12" s="1"/>
      <c r="JO12" s="1"/>
      <c r="JP12" s="1" t="s">
        <v>11</v>
      </c>
      <c r="JQ12" s="1" t="s">
        <v>37</v>
      </c>
      <c r="JR12" s="1">
        <v>37</v>
      </c>
      <c r="JS12" s="1">
        <v>11</v>
      </c>
      <c r="JT12" s="1">
        <v>9.7000000000000003E-2</v>
      </c>
      <c r="JU12" s="1">
        <f t="shared" si="483"/>
        <v>3.9E-2</v>
      </c>
      <c r="JV12" s="1">
        <f t="shared" si="484"/>
        <v>1.5551839464882944</v>
      </c>
      <c r="JW12" s="1">
        <f t="shared" si="49"/>
        <v>2.3327759197324417E-3</v>
      </c>
      <c r="JX12" s="1">
        <f t="shared" si="50"/>
        <v>17.832360623867245</v>
      </c>
      <c r="JY12" s="1"/>
      <c r="JZ12" s="1"/>
      <c r="KA12" s="1" t="s">
        <v>11</v>
      </c>
      <c r="KB12" s="1" t="s">
        <v>38</v>
      </c>
      <c r="KC12" s="1">
        <v>38</v>
      </c>
      <c r="KD12" s="1">
        <v>11</v>
      </c>
      <c r="KE12" s="1">
        <v>0.11799999999999999</v>
      </c>
      <c r="KF12" s="1">
        <f t="shared" si="485"/>
        <v>5.6999999999999995E-2</v>
      </c>
      <c r="KG12" s="1">
        <f t="shared" si="486"/>
        <v>2.040133779264214</v>
      </c>
      <c r="KH12" s="1">
        <f t="shared" si="51"/>
        <v>3.060200668896321E-3</v>
      </c>
      <c r="KI12" s="1">
        <f t="shared" si="52"/>
        <v>23.392989205503266</v>
      </c>
      <c r="KJ12" s="1"/>
      <c r="KK12" s="1"/>
      <c r="KL12" s="1" t="s">
        <v>11</v>
      </c>
      <c r="KM12" s="1" t="s">
        <v>39</v>
      </c>
      <c r="KN12" s="1">
        <v>39</v>
      </c>
      <c r="KO12" s="1">
        <v>11</v>
      </c>
      <c r="KP12" s="1">
        <v>0.113</v>
      </c>
      <c r="KQ12" s="1">
        <f t="shared" si="487"/>
        <v>0.05</v>
      </c>
      <c r="KR12" s="1">
        <f t="shared" si="488"/>
        <v>1.8456375838926176</v>
      </c>
      <c r="KS12" s="1">
        <f t="shared" si="53"/>
        <v>2.7684563758389263E-3</v>
      </c>
      <c r="KT12" s="1">
        <f t="shared" si="54"/>
        <v>21.162818103449293</v>
      </c>
      <c r="KU12" s="1"/>
      <c r="KV12" s="1"/>
      <c r="KW12" s="1" t="s">
        <v>11</v>
      </c>
      <c r="KX12" s="1" t="s">
        <v>40</v>
      </c>
      <c r="KY12" s="1">
        <v>42</v>
      </c>
      <c r="KZ12" s="1">
        <v>11</v>
      </c>
      <c r="LA12" s="1">
        <v>0.14000000000000001</v>
      </c>
      <c r="LB12" s="1">
        <f t="shared" si="489"/>
        <v>7.5000000000000011E-2</v>
      </c>
      <c r="LC12" s="1">
        <f t="shared" si="490"/>
        <v>2.8489932885906044</v>
      </c>
      <c r="LD12" s="1">
        <f t="shared" si="55"/>
        <v>4.2734899328859067E-3</v>
      </c>
      <c r="LE12" s="1">
        <f t="shared" si="56"/>
        <v>32.667695581506273</v>
      </c>
      <c r="LF12" s="1"/>
      <c r="LG12" s="1"/>
      <c r="LH12" s="1" t="s">
        <v>11</v>
      </c>
      <c r="LI12" s="1" t="s">
        <v>41</v>
      </c>
      <c r="LJ12" s="1">
        <v>43</v>
      </c>
      <c r="LK12" s="1">
        <v>11</v>
      </c>
      <c r="LL12" s="1">
        <v>4.8000000000000001E-2</v>
      </c>
      <c r="LM12" s="1">
        <f t="shared" si="491"/>
        <v>1.1000000000000003E-2</v>
      </c>
      <c r="LN12" s="1">
        <f t="shared" si="492"/>
        <v>-0.25337837837837823</v>
      </c>
      <c r="LO12" s="1">
        <f t="shared" si="57"/>
        <v>-3.8006756756756737E-4</v>
      </c>
      <c r="LP12" s="1">
        <f t="shared" si="58"/>
        <v>-2.9053377433175149</v>
      </c>
      <c r="LQ12" s="1"/>
      <c r="LR12" s="1"/>
      <c r="LS12" s="1" t="s">
        <v>11</v>
      </c>
      <c r="LT12" s="1" t="s">
        <v>42</v>
      </c>
      <c r="LU12" s="1">
        <v>44</v>
      </c>
      <c r="LV12" s="1">
        <v>11</v>
      </c>
      <c r="LW12" s="1">
        <v>5.3999999999999999E-2</v>
      </c>
      <c r="LX12" s="1">
        <f t="shared" si="493"/>
        <v>1.1000000000000003E-2</v>
      </c>
      <c r="LY12" s="1">
        <f t="shared" si="494"/>
        <v>-1.1814946619217082</v>
      </c>
      <c r="LZ12" s="1">
        <f t="shared" si="59"/>
        <v>-1.7722419928825623E-3</v>
      </c>
      <c r="MA12" s="1">
        <f t="shared" si="60"/>
        <v>-13.547489950714068</v>
      </c>
      <c r="MB12" s="1"/>
      <c r="MC12" s="1"/>
      <c r="MD12" s="1" t="s">
        <v>11</v>
      </c>
      <c r="ME12" s="1" t="s">
        <v>43</v>
      </c>
      <c r="MF12" s="1">
        <v>46</v>
      </c>
      <c r="MG12" s="1">
        <v>11</v>
      </c>
      <c r="MH12" s="1">
        <v>6.3E-2</v>
      </c>
      <c r="MI12" s="1">
        <f t="shared" si="495"/>
        <v>1.1000000000000003E-2</v>
      </c>
      <c r="MJ12" s="1">
        <f t="shared" si="496"/>
        <v>-0.36949152542372871</v>
      </c>
      <c r="MK12" s="1">
        <f t="shared" si="61"/>
        <v>-5.5423728813559303E-4</v>
      </c>
      <c r="ML12" s="1">
        <f t="shared" si="62"/>
        <v>-4.23673748928345</v>
      </c>
      <c r="MM12" s="1"/>
      <c r="MN12" s="1"/>
      <c r="MO12" s="1" t="s">
        <v>11</v>
      </c>
      <c r="MP12" s="1" t="s">
        <v>44</v>
      </c>
      <c r="MQ12" s="1">
        <v>52</v>
      </c>
      <c r="MR12" s="1">
        <v>11</v>
      </c>
      <c r="MS12" s="1">
        <v>5.8000000000000003E-2</v>
      </c>
      <c r="MT12" s="1">
        <f t="shared" si="497"/>
        <v>-4.9999999999999975E-3</v>
      </c>
      <c r="MU12" s="1">
        <f t="shared" si="498"/>
        <v>-0.70707070707070696</v>
      </c>
      <c r="MV12" s="1">
        <f t="shared" si="63"/>
        <v>-1.0606060606060605E-3</v>
      </c>
      <c r="MW12" s="1">
        <f t="shared" si="64"/>
        <v>-8.1075552917897564</v>
      </c>
      <c r="MX12" s="1"/>
      <c r="MY12" s="1"/>
      <c r="MZ12" s="1" t="s">
        <v>11</v>
      </c>
      <c r="NA12" s="1" t="s">
        <v>45</v>
      </c>
      <c r="NB12" s="1">
        <v>53</v>
      </c>
      <c r="NC12" s="1">
        <v>11</v>
      </c>
      <c r="ND12" s="1">
        <v>6.3E-2</v>
      </c>
      <c r="NE12" s="1">
        <f t="shared" si="499"/>
        <v>-0.03</v>
      </c>
      <c r="NF12" s="1">
        <f t="shared" si="500"/>
        <v>-1.7060810810810811</v>
      </c>
      <c r="NG12" s="1">
        <f t="shared" si="65"/>
        <v>-2.5591216216216219E-3</v>
      </c>
      <c r="NH12" s="1">
        <f t="shared" si="66"/>
        <v>-19.562607471671281</v>
      </c>
      <c r="NI12" s="1"/>
      <c r="NJ12" s="1"/>
      <c r="NK12" s="1" t="s">
        <v>11</v>
      </c>
      <c r="NL12" s="1" t="s">
        <v>46</v>
      </c>
      <c r="NM12" s="1">
        <v>56</v>
      </c>
      <c r="NN12" s="1">
        <v>11</v>
      </c>
      <c r="NO12" s="1">
        <v>6.7000000000000004E-2</v>
      </c>
      <c r="NP12" s="1">
        <f t="shared" si="501"/>
        <v>-2.4999999999999994E-2</v>
      </c>
      <c r="NQ12" s="1">
        <f t="shared" si="502"/>
        <v>-1.4881355932203388</v>
      </c>
      <c r="NR12" s="1">
        <f t="shared" si="67"/>
        <v>-2.2322033898305085E-3</v>
      </c>
      <c r="NS12" s="1">
        <f t="shared" si="68"/>
        <v>-17.063557410967292</v>
      </c>
      <c r="NT12" s="1"/>
      <c r="NU12" s="1"/>
      <c r="NV12" s="1" t="s">
        <v>11</v>
      </c>
      <c r="NW12" s="1" t="s">
        <v>47</v>
      </c>
      <c r="NX12" s="1">
        <v>57</v>
      </c>
      <c r="NY12" s="1">
        <v>11</v>
      </c>
      <c r="NZ12" s="1">
        <v>3.0000000000000001E-3</v>
      </c>
      <c r="OA12" s="1">
        <f t="shared" si="503"/>
        <v>1.4999999999999999E-2</v>
      </c>
      <c r="OB12" s="1">
        <f t="shared" si="504"/>
        <v>1.2122186495176848</v>
      </c>
      <c r="OC12" s="1">
        <f t="shared" si="69"/>
        <v>1.8183279742765271E-3</v>
      </c>
      <c r="OD12" s="1">
        <f t="shared" si="70"/>
        <v>13.899783470623291</v>
      </c>
      <c r="OE12" s="1"/>
      <c r="OF12" s="1"/>
      <c r="OG12" s="1" t="s">
        <v>11</v>
      </c>
      <c r="OH12" s="1" t="s">
        <v>48</v>
      </c>
      <c r="OI12" s="1">
        <v>58</v>
      </c>
      <c r="OJ12" s="1">
        <v>11</v>
      </c>
      <c r="OK12" s="1">
        <v>1E-3</v>
      </c>
      <c r="OL12" s="1">
        <f t="shared" si="505"/>
        <v>1.3000000000000001E-2</v>
      </c>
      <c r="OM12" s="1">
        <f t="shared" si="506"/>
        <v>1.1451612903225807</v>
      </c>
      <c r="ON12" s="1">
        <f t="shared" si="71"/>
        <v>1.7177419354838712E-3</v>
      </c>
      <c r="OO12" s="1">
        <f t="shared" si="72"/>
        <v>13.130876992163643</v>
      </c>
      <c r="OP12" s="1"/>
      <c r="OQ12" s="1"/>
      <c r="OR12" s="1" t="s">
        <v>11</v>
      </c>
      <c r="OS12" s="1" t="s">
        <v>49</v>
      </c>
      <c r="OT12" s="1">
        <v>59</v>
      </c>
      <c r="OU12" s="1">
        <v>11</v>
      </c>
      <c r="OV12" s="1">
        <v>0</v>
      </c>
      <c r="OW12" s="1">
        <f t="shared" si="507"/>
        <v>1.2E-2</v>
      </c>
      <c r="OX12" s="1">
        <f t="shared" si="508"/>
        <v>1.1838709677419355</v>
      </c>
      <c r="OY12" s="1">
        <f t="shared" si="73"/>
        <v>1.7758064516129033E-3</v>
      </c>
      <c r="OZ12" s="1">
        <f t="shared" si="74"/>
        <v>13.574737622884665</v>
      </c>
      <c r="PA12" s="1"/>
      <c r="PB12" s="1"/>
      <c r="PC12" s="1" t="s">
        <v>11</v>
      </c>
      <c r="PD12" s="1" t="s">
        <v>50</v>
      </c>
      <c r="PE12" s="1">
        <v>60</v>
      </c>
      <c r="PF12" s="1">
        <v>11</v>
      </c>
      <c r="PG12" s="1">
        <v>4.0000000000000001E-3</v>
      </c>
      <c r="PH12" s="1">
        <f t="shared" si="509"/>
        <v>1.6E-2</v>
      </c>
      <c r="PI12" s="1">
        <f t="shared" si="510"/>
        <v>1.3580645161290321</v>
      </c>
      <c r="PJ12" s="1">
        <f t="shared" si="75"/>
        <v>2.0370967741935482E-3</v>
      </c>
      <c r="PK12" s="1">
        <f t="shared" si="76"/>
        <v>15.572110461129274</v>
      </c>
      <c r="PL12" s="1"/>
      <c r="PM12" s="1"/>
      <c r="PN12" s="1" t="s">
        <v>11</v>
      </c>
      <c r="PO12" s="1" t="s">
        <v>51</v>
      </c>
      <c r="PP12" s="1">
        <v>63</v>
      </c>
      <c r="PQ12" s="1">
        <v>11</v>
      </c>
      <c r="PR12" s="1">
        <v>8.0000000000000002E-3</v>
      </c>
      <c r="PS12" s="1">
        <f t="shared" si="511"/>
        <v>2.1999999999999999E-2</v>
      </c>
      <c r="PT12" s="1">
        <f t="shared" si="512"/>
        <v>1.5631067961165046</v>
      </c>
      <c r="PU12" s="1">
        <f t="shared" si="77"/>
        <v>2.3446601941747571E-3</v>
      </c>
      <c r="PV12" s="1">
        <f t="shared" si="78"/>
        <v>17.923207183888614</v>
      </c>
      <c r="PW12" s="1"/>
      <c r="PX12" s="1"/>
      <c r="PY12" s="1" t="s">
        <v>11</v>
      </c>
      <c r="PZ12" s="1" t="s">
        <v>52</v>
      </c>
      <c r="QA12" s="1">
        <v>64</v>
      </c>
      <c r="QB12" s="1">
        <v>11</v>
      </c>
      <c r="QC12" s="1">
        <v>0.01</v>
      </c>
      <c r="QD12" s="1">
        <f t="shared" si="513"/>
        <v>1.0999999999999999E-2</v>
      </c>
      <c r="QE12" s="1">
        <f t="shared" si="514"/>
        <v>1.1838709677419355</v>
      </c>
      <c r="QF12" s="1">
        <f t="shared" si="79"/>
        <v>1.7758064516129033E-3</v>
      </c>
      <c r="QG12" s="1">
        <f t="shared" si="80"/>
        <v>13.574737622884665</v>
      </c>
      <c r="QH12" s="1"/>
      <c r="QI12" s="1"/>
      <c r="QJ12" s="1" t="s">
        <v>11</v>
      </c>
      <c r="QK12" s="1" t="s">
        <v>53</v>
      </c>
      <c r="QL12" s="1">
        <v>65</v>
      </c>
      <c r="QM12" s="1">
        <v>11</v>
      </c>
      <c r="QN12" s="1">
        <v>0.01</v>
      </c>
      <c r="QO12" s="1">
        <f t="shared" si="515"/>
        <v>1.2E-2</v>
      </c>
      <c r="QP12" s="1">
        <f t="shared" si="516"/>
        <v>1.2071197411003236</v>
      </c>
      <c r="QQ12" s="1">
        <f t="shared" si="81"/>
        <v>1.8106796116504854E-3</v>
      </c>
      <c r="QR12" s="1">
        <f t="shared" si="82"/>
        <v>13.841317349048559</v>
      </c>
      <c r="QS12" s="1"/>
      <c r="QT12" s="1"/>
      <c r="QU12" s="1" t="s">
        <v>11</v>
      </c>
      <c r="QV12" s="1" t="s">
        <v>54</v>
      </c>
      <c r="QW12" s="1">
        <v>66</v>
      </c>
      <c r="QX12" s="1">
        <v>11</v>
      </c>
      <c r="QY12" s="1">
        <v>1.6E-2</v>
      </c>
      <c r="QZ12" s="1">
        <f t="shared" si="517"/>
        <v>1.4999999999999999E-2</v>
      </c>
      <c r="RA12" s="1">
        <f t="shared" si="518"/>
        <v>1.3814102564102564</v>
      </c>
      <c r="RB12" s="1">
        <f t="shared" si="83"/>
        <v>2.0721153846153845E-3</v>
      </c>
      <c r="RC12" s="1">
        <f t="shared" si="84"/>
        <v>15.839802048781003</v>
      </c>
      <c r="RD12" s="1"/>
      <c r="RE12" s="1"/>
      <c r="RF12" s="1" t="s">
        <v>11</v>
      </c>
      <c r="RG12" s="1" t="s">
        <v>55</v>
      </c>
      <c r="RH12" s="1">
        <v>67</v>
      </c>
      <c r="RI12" s="1">
        <v>11</v>
      </c>
      <c r="RJ12" s="1">
        <v>1.6E-2</v>
      </c>
      <c r="RK12" s="1">
        <f t="shared" si="519"/>
        <v>1.7000000000000001E-2</v>
      </c>
      <c r="RL12" s="1">
        <f t="shared" si="520"/>
        <v>1.4294871794871795</v>
      </c>
      <c r="RM12" s="1">
        <f t="shared" si="85"/>
        <v>2.1442307692307694E-3</v>
      </c>
      <c r="RN12" s="1">
        <f t="shared" si="86"/>
        <v>16.391071261615611</v>
      </c>
      <c r="RO12" s="1"/>
      <c r="RP12" s="1"/>
      <c r="RQ12" s="1" t="s">
        <v>11</v>
      </c>
      <c r="RR12" s="1" t="s">
        <v>56</v>
      </c>
      <c r="RS12" s="1">
        <v>70</v>
      </c>
      <c r="RT12" s="1">
        <v>11</v>
      </c>
      <c r="RU12" s="1">
        <v>2.4E-2</v>
      </c>
      <c r="RV12" s="1">
        <f t="shared" si="521"/>
        <v>1.8000000000000002E-2</v>
      </c>
      <c r="RW12" s="1">
        <f t="shared" si="522"/>
        <v>1.4326923076923079</v>
      </c>
      <c r="RX12" s="1">
        <f t="shared" si="87"/>
        <v>2.1490384615384618E-3</v>
      </c>
      <c r="RY12" s="1">
        <f t="shared" si="88"/>
        <v>16.427822542471251</v>
      </c>
      <c r="RZ12" s="1"/>
      <c r="SA12" s="1"/>
      <c r="SB12" s="2" t="s">
        <v>11</v>
      </c>
      <c r="SC12" s="1" t="s">
        <v>57</v>
      </c>
      <c r="SD12" s="1">
        <v>71</v>
      </c>
      <c r="SE12" s="2">
        <v>11</v>
      </c>
      <c r="SF12" s="1">
        <v>1.2999999999999999E-2</v>
      </c>
      <c r="SG12" s="1">
        <f t="shared" si="523"/>
        <v>8.9999999999999993E-3</v>
      </c>
      <c r="SH12" s="1">
        <f t="shared" si="524"/>
        <v>1.0616438356164384</v>
      </c>
      <c r="SI12" s="1">
        <f t="shared" si="89"/>
        <v>1.5924657534246577E-3</v>
      </c>
      <c r="SJ12" s="1">
        <f t="shared" si="90"/>
        <v>12.1732324806765</v>
      </c>
      <c r="SK12" s="1"/>
      <c r="SL12" s="1"/>
      <c r="SM12" s="2" t="s">
        <v>11</v>
      </c>
      <c r="SN12" s="1" t="s">
        <v>58</v>
      </c>
      <c r="SO12" s="1">
        <v>72</v>
      </c>
      <c r="SP12" s="2">
        <v>11</v>
      </c>
      <c r="SQ12" s="1">
        <v>1.4999999999999999E-2</v>
      </c>
      <c r="SR12" s="1">
        <f t="shared" si="525"/>
        <v>8.9999999999999993E-3</v>
      </c>
      <c r="SS12" s="1">
        <f t="shared" si="526"/>
        <v>0.98625429553264587</v>
      </c>
      <c r="ST12" s="1">
        <f t="shared" si="91"/>
        <v>1.4793814432989688E-3</v>
      </c>
      <c r="SU12" s="1">
        <f t="shared" si="92"/>
        <v>11.30878588638303</v>
      </c>
      <c r="SV12" s="1"/>
      <c r="SW12" s="1"/>
      <c r="SX12" s="2" t="s">
        <v>11</v>
      </c>
      <c r="SY12" s="1" t="s">
        <v>59</v>
      </c>
      <c r="SZ12" s="1">
        <v>73</v>
      </c>
      <c r="TA12" s="2">
        <v>11</v>
      </c>
      <c r="TB12" s="1">
        <v>1.9E-2</v>
      </c>
      <c r="TC12" s="1">
        <f t="shared" si="527"/>
        <v>1.2999999999999999E-2</v>
      </c>
      <c r="TD12" s="1">
        <f t="shared" si="528"/>
        <v>1.0620689655172413</v>
      </c>
      <c r="TE12" s="1">
        <f t="shared" si="93"/>
        <v>1.593103448275862E-3</v>
      </c>
      <c r="TF12" s="1">
        <f t="shared" si="94"/>
        <v>12.178107190012474</v>
      </c>
      <c r="TG12" s="1"/>
      <c r="TH12" s="1"/>
      <c r="TI12" s="2" t="s">
        <v>11</v>
      </c>
      <c r="TJ12" s="1" t="s">
        <v>60</v>
      </c>
      <c r="TK12" s="1">
        <v>74</v>
      </c>
      <c r="TL12" s="2">
        <v>11</v>
      </c>
      <c r="TM12" s="1">
        <v>1.9E-2</v>
      </c>
      <c r="TN12" s="1">
        <f t="shared" si="529"/>
        <v>1.2999999999999999E-2</v>
      </c>
      <c r="TO12" s="1">
        <f t="shared" si="530"/>
        <v>1.0652920962199313</v>
      </c>
      <c r="TP12" s="1">
        <f t="shared" si="95"/>
        <v>1.5979381443298969E-3</v>
      </c>
      <c r="TQ12" s="1">
        <f t="shared" si="96"/>
        <v>12.215064894699442</v>
      </c>
      <c r="TR12" s="1"/>
      <c r="TS12" s="1"/>
      <c r="TT12" s="2" t="s">
        <v>11</v>
      </c>
      <c r="TU12" s="1" t="s">
        <v>61</v>
      </c>
      <c r="TV12" s="1">
        <v>77</v>
      </c>
      <c r="TW12" s="2">
        <v>11</v>
      </c>
      <c r="TX12" s="1">
        <v>2.3E-2</v>
      </c>
      <c r="TY12" s="1">
        <f t="shared" si="531"/>
        <v>1.4E-2</v>
      </c>
      <c r="TZ12" s="1">
        <f t="shared" si="532"/>
        <v>1.0721649484536082</v>
      </c>
      <c r="UA12" s="1">
        <f t="shared" si="97"/>
        <v>1.6082474226804123E-3</v>
      </c>
      <c r="UB12" s="1">
        <f t="shared" si="98"/>
        <v>12.293871764987825</v>
      </c>
      <c r="UC12" s="1"/>
      <c r="UD12" s="1"/>
      <c r="UE12" s="2" t="s">
        <v>11</v>
      </c>
      <c r="UF12" s="1" t="s">
        <v>62</v>
      </c>
      <c r="UG12" s="1">
        <v>78</v>
      </c>
      <c r="UH12" s="2">
        <v>11</v>
      </c>
      <c r="UI12" s="1">
        <v>2.5000000000000001E-2</v>
      </c>
      <c r="UJ12" s="1">
        <f t="shared" si="99"/>
        <v>1.7000000000000001E-2</v>
      </c>
      <c r="UK12" s="1">
        <f t="shared" si="533"/>
        <v>0.75086505190311426</v>
      </c>
      <c r="UL12" s="1">
        <f t="shared" si="100"/>
        <v>1.1262975778546715E-3</v>
      </c>
      <c r="UM12" s="1">
        <f t="shared" si="101"/>
        <v>8.6097187510390203</v>
      </c>
      <c r="UN12" s="1"/>
      <c r="UO12" s="1"/>
      <c r="UP12" s="2" t="s">
        <v>11</v>
      </c>
      <c r="UQ12" s="1" t="s">
        <v>63</v>
      </c>
      <c r="UR12" s="1">
        <v>79</v>
      </c>
      <c r="US12" s="2">
        <v>11</v>
      </c>
      <c r="UT12" s="1">
        <v>0.03</v>
      </c>
      <c r="UU12" s="1">
        <f t="shared" si="534"/>
        <v>2.0999999999999998E-2</v>
      </c>
      <c r="UV12" s="1">
        <f t="shared" si="535"/>
        <v>1.2965517241379307</v>
      </c>
      <c r="UW12" s="1">
        <f t="shared" si="102"/>
        <v>1.9448275862068961E-3</v>
      </c>
      <c r="UX12" s="1">
        <f t="shared" si="103"/>
        <v>14.866780205989253</v>
      </c>
      <c r="UY12" s="1"/>
      <c r="UZ12" s="1"/>
      <c r="VA12" s="2" t="s">
        <v>11</v>
      </c>
      <c r="VB12" s="1" t="s">
        <v>64</v>
      </c>
      <c r="VC12" s="1">
        <v>80</v>
      </c>
      <c r="VD12" s="2">
        <v>11</v>
      </c>
      <c r="VE12" s="1">
        <v>3.3000000000000002E-2</v>
      </c>
      <c r="VF12" s="1">
        <f t="shared" si="104"/>
        <v>2.3E-2</v>
      </c>
      <c r="VG12" s="1">
        <f t="shared" si="536"/>
        <v>1.3379310344827586</v>
      </c>
      <c r="VH12" s="1">
        <f t="shared" si="105"/>
        <v>2.0068965517241379E-3</v>
      </c>
      <c r="VI12" s="1">
        <f t="shared" si="106"/>
        <v>15.341251914691041</v>
      </c>
      <c r="VJ12" s="1"/>
      <c r="VK12" s="1"/>
      <c r="VL12" s="2" t="s">
        <v>11</v>
      </c>
      <c r="VM12" s="1" t="s">
        <v>65</v>
      </c>
      <c r="VN12" s="1">
        <v>84</v>
      </c>
      <c r="VO12" s="2">
        <v>11</v>
      </c>
      <c r="VP12" s="1">
        <v>0.04</v>
      </c>
      <c r="VQ12" s="1">
        <f t="shared" si="537"/>
        <v>2.8000000000000001E-2</v>
      </c>
      <c r="VR12" s="1">
        <f t="shared" si="538"/>
        <v>1.5326460481099655</v>
      </c>
      <c r="VS12" s="1">
        <f t="shared" si="107"/>
        <v>2.2989690721649482E-3</v>
      </c>
      <c r="VT12" s="1">
        <f t="shared" si="108"/>
        <v>17.573932074309518</v>
      </c>
      <c r="VU12" s="1"/>
      <c r="VV12" s="1"/>
      <c r="VW12" s="2" t="s">
        <v>11</v>
      </c>
      <c r="VX12" s="1" t="s">
        <v>66</v>
      </c>
      <c r="VY12" s="1">
        <v>85</v>
      </c>
      <c r="VZ12" s="2">
        <v>11</v>
      </c>
      <c r="WA12" s="1">
        <v>1.4999999999999999E-2</v>
      </c>
      <c r="WB12" s="1">
        <f t="shared" si="539"/>
        <v>9.9999999999999985E-3</v>
      </c>
      <c r="WC12" s="1">
        <f t="shared" si="540"/>
        <v>0.58188153310104529</v>
      </c>
      <c r="WD12" s="1">
        <f t="shared" si="109"/>
        <v>8.7282229965156798E-4</v>
      </c>
      <c r="WE12" s="1">
        <f t="shared" si="110"/>
        <v>6.6720861940846214</v>
      </c>
      <c r="WF12" s="1"/>
      <c r="WG12" s="1"/>
      <c r="WH12" s="2" t="s">
        <v>11</v>
      </c>
      <c r="WI12" s="1" t="s">
        <v>67</v>
      </c>
      <c r="WJ12" s="1">
        <v>86</v>
      </c>
      <c r="WK12" s="2">
        <v>11</v>
      </c>
      <c r="WL12" s="1">
        <v>1.7000000000000001E-2</v>
      </c>
      <c r="WM12" s="1">
        <f t="shared" si="541"/>
        <v>9.0000000000000011E-3</v>
      </c>
      <c r="WN12" s="1">
        <f t="shared" si="542"/>
        <v>0.46875000000000006</v>
      </c>
      <c r="WO12" s="1">
        <f t="shared" si="111"/>
        <v>7.0312500000000008E-4</v>
      </c>
      <c r="WP12" s="1">
        <f t="shared" si="112"/>
        <v>5.3748748251374066</v>
      </c>
      <c r="WQ12" s="1"/>
      <c r="WR12" s="1"/>
      <c r="WS12" s="2" t="s">
        <v>11</v>
      </c>
      <c r="WT12" s="1" t="s">
        <v>68</v>
      </c>
      <c r="WU12" s="1">
        <v>87</v>
      </c>
      <c r="WV12" s="2">
        <v>11</v>
      </c>
      <c r="WW12" s="1">
        <v>2.1000000000000001E-2</v>
      </c>
      <c r="WX12" s="1">
        <f t="shared" si="543"/>
        <v>1.4000000000000002E-2</v>
      </c>
      <c r="WY12" s="1">
        <f t="shared" si="544"/>
        <v>0.62717770034843212</v>
      </c>
      <c r="WZ12" s="1">
        <f t="shared" si="113"/>
        <v>9.4076655052264819E-4</v>
      </c>
      <c r="XA12" s="1">
        <f t="shared" si="114"/>
        <v>7.1914701493127664</v>
      </c>
      <c r="XB12" s="1"/>
      <c r="XC12" s="1"/>
      <c r="XD12" s="2" t="s">
        <v>11</v>
      </c>
      <c r="XE12" s="1" t="s">
        <v>69</v>
      </c>
      <c r="XF12" s="1">
        <v>88</v>
      </c>
      <c r="XG12" s="2">
        <v>11</v>
      </c>
      <c r="XH12" s="1">
        <v>2.9000000000000001E-2</v>
      </c>
      <c r="XI12" s="1">
        <f t="shared" si="545"/>
        <v>2.0000000000000004E-2</v>
      </c>
      <c r="XJ12" s="1">
        <f t="shared" si="546"/>
        <v>0.81250000000000011</v>
      </c>
      <c r="XK12" s="1">
        <f t="shared" si="115"/>
        <v>1.2187500000000002E-3</v>
      </c>
      <c r="XL12" s="1">
        <f t="shared" si="116"/>
        <v>9.3164496969048383</v>
      </c>
      <c r="XM12" s="1"/>
      <c r="XN12" s="1"/>
      <c r="XO12" s="2" t="s">
        <v>11</v>
      </c>
      <c r="XP12" s="1" t="s">
        <v>70</v>
      </c>
      <c r="XQ12" s="1">
        <v>91</v>
      </c>
      <c r="XR12" s="2">
        <v>11</v>
      </c>
      <c r="XS12" s="1">
        <v>3.5000000000000003E-2</v>
      </c>
      <c r="XT12" s="1">
        <f t="shared" si="547"/>
        <v>2.4000000000000004E-2</v>
      </c>
      <c r="XU12" s="1">
        <f t="shared" si="548"/>
        <v>0.95155709342560568</v>
      </c>
      <c r="XV12" s="1">
        <f t="shared" si="117"/>
        <v>1.4273356401384085E-3</v>
      </c>
      <c r="XW12" s="1">
        <f t="shared" si="118"/>
        <v>10.910933901086315</v>
      </c>
      <c r="XX12" s="1"/>
      <c r="XY12" s="1"/>
      <c r="XZ12" s="2" t="s">
        <v>11</v>
      </c>
      <c r="YA12" s="1" t="s">
        <v>71</v>
      </c>
      <c r="YB12" s="1">
        <v>92</v>
      </c>
      <c r="YC12" s="2">
        <v>11</v>
      </c>
      <c r="YD12" s="1">
        <v>3.5999999999999997E-2</v>
      </c>
      <c r="YE12" s="1">
        <f t="shared" si="549"/>
        <v>2.4999999999999998E-2</v>
      </c>
      <c r="YF12" s="1">
        <f t="shared" si="550"/>
        <v>1.1134020618556699</v>
      </c>
      <c r="YG12" s="1">
        <f t="shared" si="119"/>
        <v>1.6701030927835049E-3</v>
      </c>
      <c r="YH12" s="1">
        <f t="shared" si="120"/>
        <v>12.766712986718124</v>
      </c>
      <c r="YI12" s="1"/>
      <c r="YJ12" s="1"/>
      <c r="YK12" s="2" t="s">
        <v>11</v>
      </c>
      <c r="YL12" s="1" t="s">
        <v>72</v>
      </c>
      <c r="YM12" s="1">
        <v>93</v>
      </c>
      <c r="YN12" s="2">
        <v>11</v>
      </c>
      <c r="YO12" s="1">
        <v>3.4000000000000002E-2</v>
      </c>
      <c r="YP12" s="1">
        <f t="shared" si="551"/>
        <v>2.3000000000000003E-2</v>
      </c>
      <c r="YQ12" s="1">
        <f t="shared" si="552"/>
        <v>1.0170648464163823</v>
      </c>
      <c r="YR12" s="1">
        <f t="shared" si="121"/>
        <v>1.5255972696245734E-3</v>
      </c>
      <c r="YS12" s="1">
        <f t="shared" si="122"/>
        <v>11.66207197554273</v>
      </c>
      <c r="YT12" s="1"/>
      <c r="YU12" s="1"/>
      <c r="YV12" s="2" t="s">
        <v>11</v>
      </c>
      <c r="YW12" s="1" t="s">
        <v>73</v>
      </c>
      <c r="YX12" s="1">
        <v>94</v>
      </c>
      <c r="YY12" s="2">
        <v>11</v>
      </c>
      <c r="YZ12" s="1">
        <v>3.9E-2</v>
      </c>
      <c r="ZA12" s="1">
        <f t="shared" si="553"/>
        <v>2.6000000000000002E-2</v>
      </c>
      <c r="ZB12" s="1">
        <f t="shared" si="554"/>
        <v>1.0816326530612246</v>
      </c>
      <c r="ZC12" s="1">
        <f t="shared" si="123"/>
        <v>1.622448979591837E-3</v>
      </c>
      <c r="ZD12" s="1">
        <f t="shared" si="124"/>
        <v>12.402432249568763</v>
      </c>
      <c r="ZE12" s="1"/>
      <c r="ZF12" s="1"/>
      <c r="ZG12" s="2" t="s">
        <v>11</v>
      </c>
      <c r="ZH12" s="1" t="s">
        <v>74</v>
      </c>
      <c r="ZI12" s="1">
        <v>95</v>
      </c>
      <c r="ZJ12" s="2">
        <v>11</v>
      </c>
      <c r="ZK12" s="1">
        <v>0.04</v>
      </c>
      <c r="ZL12" s="1">
        <f t="shared" si="555"/>
        <v>2.7000000000000003E-2</v>
      </c>
      <c r="ZM12" s="1">
        <f t="shared" si="556"/>
        <v>1.1360544217687076</v>
      </c>
      <c r="ZN12" s="1">
        <f t="shared" si="125"/>
        <v>1.7040816326530615E-3</v>
      </c>
      <c r="ZO12" s="1">
        <f t="shared" si="126"/>
        <v>13.026453997974739</v>
      </c>
      <c r="ZP12" s="1"/>
      <c r="ZQ12" s="1"/>
      <c r="ZR12" s="2" t="s">
        <v>11</v>
      </c>
      <c r="ZS12" s="1" t="s">
        <v>75</v>
      </c>
      <c r="ZT12" s="1">
        <v>99</v>
      </c>
      <c r="ZU12" s="2">
        <v>11</v>
      </c>
      <c r="ZV12" s="1">
        <v>4.9000000000000002E-2</v>
      </c>
      <c r="ZW12" s="1">
        <f t="shared" si="557"/>
        <v>3.4000000000000002E-2</v>
      </c>
      <c r="ZX12" s="1">
        <f t="shared" si="558"/>
        <v>1.2328767123287672</v>
      </c>
      <c r="ZY12" s="1">
        <f t="shared" si="127"/>
        <v>1.8493150684931509E-3</v>
      </c>
      <c r="ZZ12" s="1">
        <f t="shared" si="128"/>
        <v>14.136657074334</v>
      </c>
      <c r="AAA12" s="1"/>
      <c r="AAB12" s="1"/>
      <c r="AAC12" s="2" t="s">
        <v>11</v>
      </c>
      <c r="AAD12" s="1" t="s">
        <v>76</v>
      </c>
      <c r="AAE12" s="1">
        <v>100</v>
      </c>
      <c r="AAF12" s="2">
        <v>11</v>
      </c>
      <c r="AAG12" s="1">
        <v>1.0999999999999999E-2</v>
      </c>
      <c r="AAH12" s="1">
        <f t="shared" si="559"/>
        <v>8.9999999999999993E-3</v>
      </c>
      <c r="AAI12" s="1">
        <f t="shared" si="560"/>
        <v>1.2103448275862068</v>
      </c>
      <c r="AAJ12" s="1">
        <f t="shared" si="129"/>
        <v>1.8155172413793102E-3</v>
      </c>
      <c r="AAK12" s="1">
        <f t="shared" si="130"/>
        <v>13.878297479527204</v>
      </c>
      <c r="AAL12" s="1"/>
      <c r="AAM12" s="1"/>
      <c r="AAN12" s="2" t="s">
        <v>11</v>
      </c>
      <c r="AAO12" s="1" t="s">
        <v>77</v>
      </c>
      <c r="AAP12" s="1">
        <v>101</v>
      </c>
      <c r="AAQ12" s="2">
        <v>11</v>
      </c>
      <c r="AAR12" s="1">
        <v>1.2999999999999999E-2</v>
      </c>
      <c r="AAS12" s="1">
        <f t="shared" si="561"/>
        <v>5.9999999999999993E-3</v>
      </c>
      <c r="AAT12" s="1">
        <f t="shared" si="562"/>
        <v>0.90657439446366783</v>
      </c>
      <c r="AAU12" s="1">
        <f t="shared" si="131"/>
        <v>1.3598615916955018E-3</v>
      </c>
      <c r="AAV12" s="1">
        <f t="shared" si="132"/>
        <v>10.395144298489507</v>
      </c>
      <c r="AAW12" s="1"/>
      <c r="AAX12" s="1"/>
      <c r="AAY12" s="2" t="s">
        <v>11</v>
      </c>
      <c r="AAZ12" s="1" t="s">
        <v>78</v>
      </c>
      <c r="ABA12" s="1">
        <v>102</v>
      </c>
      <c r="ABB12" s="2">
        <v>11</v>
      </c>
      <c r="ABC12" s="1">
        <v>1.2E-2</v>
      </c>
      <c r="ABD12" s="1">
        <f t="shared" si="563"/>
        <v>5.0000000000000001E-3</v>
      </c>
      <c r="ABE12" s="1">
        <f t="shared" si="564"/>
        <v>0.92413793103448272</v>
      </c>
      <c r="ABF12" s="1">
        <f t="shared" si="133"/>
        <v>1.3862068965517242E-3</v>
      </c>
      <c r="ABG12" s="1">
        <f t="shared" si="134"/>
        <v>10.596534827673194</v>
      </c>
      <c r="ABH12" s="1"/>
      <c r="ABI12" s="1"/>
      <c r="ABJ12" s="2" t="s">
        <v>11</v>
      </c>
      <c r="ABK12" s="1" t="s">
        <v>79</v>
      </c>
      <c r="ABL12" s="1">
        <v>112</v>
      </c>
      <c r="ABM12" s="2">
        <v>11</v>
      </c>
      <c r="ABN12" s="1">
        <v>0.02</v>
      </c>
      <c r="ABO12" s="1">
        <f t="shared" si="565"/>
        <v>2.9999999999999992E-3</v>
      </c>
      <c r="ABP12" s="1">
        <f t="shared" si="566"/>
        <v>0.95238095238095244</v>
      </c>
      <c r="ABQ12" s="1">
        <f t="shared" si="135"/>
        <v>1.4285714285714288E-3</v>
      </c>
      <c r="ABR12" s="1">
        <f t="shared" si="136"/>
        <v>10.920380597104572</v>
      </c>
      <c r="ABS12" s="1"/>
      <c r="ABT12" s="1"/>
      <c r="ABU12" s="2" t="s">
        <v>11</v>
      </c>
      <c r="ABV12" s="1" t="s">
        <v>80</v>
      </c>
      <c r="ABW12" s="1">
        <v>113</v>
      </c>
      <c r="ABX12" s="2">
        <v>11</v>
      </c>
      <c r="ABY12" s="1">
        <v>2.1999999999999999E-2</v>
      </c>
      <c r="ABZ12" s="1">
        <f t="shared" si="567"/>
        <v>8.9999999999999993E-3</v>
      </c>
      <c r="ACA12" s="1">
        <f t="shared" si="568"/>
        <v>-1.7857142857142873E-2</v>
      </c>
      <c r="ACB12" s="1">
        <f t="shared" si="137"/>
        <v>-2.6785714285714311E-5</v>
      </c>
      <c r="ACC12" s="1">
        <f t="shared" si="138"/>
        <v>-0.20475713619571087</v>
      </c>
      <c r="ACD12" s="1"/>
      <c r="ACE12" s="1"/>
      <c r="ACF12" s="2" t="s">
        <v>11</v>
      </c>
      <c r="ACG12" s="1" t="s">
        <v>81</v>
      </c>
      <c r="ACH12" s="1">
        <v>114</v>
      </c>
      <c r="ACI12" s="2">
        <v>11</v>
      </c>
      <c r="ACJ12" s="1">
        <v>2.3E-2</v>
      </c>
      <c r="ACK12" s="1">
        <f t="shared" si="569"/>
        <v>8.9999999999999993E-3</v>
      </c>
      <c r="ACL12" s="1">
        <f t="shared" si="570"/>
        <v>-9.6774193548387136E-2</v>
      </c>
      <c r="ACM12" s="1">
        <f t="shared" si="139"/>
        <v>-1.4516129032258072E-4</v>
      </c>
      <c r="ACN12" s="1">
        <f t="shared" si="140"/>
        <v>-1.1096515768025617</v>
      </c>
      <c r="ACO12" s="1"/>
      <c r="ACP12" s="1"/>
      <c r="ACQ12" s="2" t="s">
        <v>11</v>
      </c>
      <c r="ACR12" s="1" t="s">
        <v>82</v>
      </c>
      <c r="ACS12" s="1">
        <v>115</v>
      </c>
      <c r="ACT12" s="2">
        <v>11</v>
      </c>
      <c r="ACU12" s="1">
        <v>2.4E-2</v>
      </c>
      <c r="ACV12" s="1">
        <f t="shared" si="571"/>
        <v>0.01</v>
      </c>
      <c r="ACW12" s="1">
        <f t="shared" si="572"/>
        <v>-1.067615658362989E-2</v>
      </c>
      <c r="ACX12" s="1">
        <f t="shared" si="141"/>
        <v>-1.6014234875444834E-5</v>
      </c>
      <c r="ACY12" s="1">
        <f t="shared" si="142"/>
        <v>-0.12241707786789816</v>
      </c>
      <c r="ACZ12" s="1"/>
      <c r="ADA12" s="1"/>
      <c r="ADB12" s="2" t="s">
        <v>11</v>
      </c>
      <c r="ADC12" s="1" t="s">
        <v>83</v>
      </c>
      <c r="ADD12" s="1">
        <v>116</v>
      </c>
      <c r="ADE12" s="2">
        <v>11</v>
      </c>
      <c r="ADF12" s="1">
        <v>2.4E-2</v>
      </c>
      <c r="ADG12" s="1">
        <f t="shared" si="573"/>
        <v>8.0000000000000002E-3</v>
      </c>
      <c r="ADH12" s="1">
        <f t="shared" si="574"/>
        <v>-8.1850533807829182E-2</v>
      </c>
      <c r="ADI12" s="1">
        <f t="shared" si="143"/>
        <v>-1.2277580071174378E-4</v>
      </c>
      <c r="ADJ12" s="1">
        <f t="shared" si="144"/>
        <v>-0.9385309303205529</v>
      </c>
      <c r="ADK12" s="1"/>
      <c r="ADL12" s="1"/>
      <c r="ADM12" s="2" t="s">
        <v>11</v>
      </c>
      <c r="ADN12" s="1" t="s">
        <v>84</v>
      </c>
      <c r="ADO12" s="1">
        <v>119</v>
      </c>
      <c r="ADP12" s="2">
        <v>11</v>
      </c>
      <c r="ADQ12" s="1">
        <v>2.4E-2</v>
      </c>
      <c r="ADR12" s="1">
        <f t="shared" si="575"/>
        <v>6.9999999999999993E-3</v>
      </c>
      <c r="ADS12" s="1">
        <f t="shared" si="576"/>
        <v>-0.65467625899280579</v>
      </c>
      <c r="ADT12" s="1">
        <f t="shared" si="145"/>
        <v>-9.8201438848920871E-4</v>
      </c>
      <c r="ADU12" s="1">
        <f t="shared" si="146"/>
        <v>-7.5067796118945447</v>
      </c>
      <c r="ADV12" s="1"/>
      <c r="ADW12" s="1"/>
      <c r="ADX12" s="2" t="s">
        <v>11</v>
      </c>
      <c r="ADY12" s="1" t="s">
        <v>85</v>
      </c>
      <c r="ADZ12" s="1">
        <v>120</v>
      </c>
      <c r="AEA12" s="2">
        <v>11</v>
      </c>
      <c r="AEB12" s="1">
        <v>2.5999999999999999E-2</v>
      </c>
      <c r="AEC12" s="1">
        <f t="shared" si="577"/>
        <v>8.9999999999999976E-3</v>
      </c>
      <c r="AED12" s="1">
        <f t="shared" si="578"/>
        <v>-0.61151079136690656</v>
      </c>
      <c r="AEE12" s="1">
        <f t="shared" si="147"/>
        <v>-9.1726618705035982E-4</v>
      </c>
      <c r="AEF12" s="1">
        <f t="shared" si="148"/>
        <v>-7.0118271100113887</v>
      </c>
      <c r="AEG12" s="1"/>
      <c r="AEH12" s="1"/>
      <c r="AEI12" s="2" t="s">
        <v>11</v>
      </c>
      <c r="AEJ12" s="1" t="s">
        <v>86</v>
      </c>
      <c r="AEK12" s="1">
        <v>121</v>
      </c>
      <c r="AEL12" s="2">
        <v>11</v>
      </c>
      <c r="AEM12" s="1">
        <v>2.8000000000000001E-2</v>
      </c>
      <c r="AEN12" s="1">
        <f t="shared" si="579"/>
        <v>1.0000000000000002E-2</v>
      </c>
      <c r="AEO12" s="1">
        <f t="shared" si="580"/>
        <v>-0.53597122302158262</v>
      </c>
      <c r="AEP12" s="1">
        <f t="shared" si="149"/>
        <v>-8.0395683453237396E-4</v>
      </c>
      <c r="AEQ12" s="1">
        <f t="shared" si="150"/>
        <v>-6.145660231715862</v>
      </c>
      <c r="AER12" s="1"/>
      <c r="AES12" s="1"/>
      <c r="AET12" s="2" t="s">
        <v>11</v>
      </c>
      <c r="AEU12" s="1" t="s">
        <v>87</v>
      </c>
      <c r="AEV12" s="1">
        <v>122</v>
      </c>
      <c r="AEW12" s="2">
        <v>11</v>
      </c>
      <c r="AEX12" s="1">
        <v>0.03</v>
      </c>
      <c r="AEY12" s="1">
        <f t="shared" si="581"/>
        <v>1.2999999999999998E-2</v>
      </c>
      <c r="AEZ12" s="1">
        <f t="shared" si="582"/>
        <v>-0.47841726618705049</v>
      </c>
      <c r="AFA12" s="1">
        <f t="shared" si="151"/>
        <v>-7.1762589928057573E-4</v>
      </c>
      <c r="AFB12" s="1">
        <f t="shared" si="152"/>
        <v>-5.4857235625383227</v>
      </c>
      <c r="AFC12" s="1"/>
      <c r="AFD12" s="1"/>
      <c r="AFE12" s="2" t="s">
        <v>11</v>
      </c>
      <c r="AFF12" s="1" t="s">
        <v>88</v>
      </c>
      <c r="AFG12" s="1">
        <v>123</v>
      </c>
      <c r="AFH12" s="2">
        <v>11</v>
      </c>
      <c r="AFI12" s="1">
        <v>0.03</v>
      </c>
      <c r="AFJ12" s="1">
        <f t="shared" si="583"/>
        <v>1.2999999999999998E-2</v>
      </c>
      <c r="AFK12" s="1">
        <f t="shared" si="584"/>
        <v>-0.48201438848920874</v>
      </c>
      <c r="AFL12" s="1">
        <f t="shared" si="153"/>
        <v>-7.2302158273381315E-4</v>
      </c>
      <c r="AFM12" s="1">
        <f t="shared" si="154"/>
        <v>-5.526969604361919</v>
      </c>
      <c r="AFN12" s="1"/>
      <c r="AFO12" s="1"/>
      <c r="AFP12" s="2" t="s">
        <v>11</v>
      </c>
      <c r="AFQ12" s="1" t="s">
        <v>89</v>
      </c>
      <c r="AFR12" s="1">
        <v>126</v>
      </c>
      <c r="AFS12" s="2">
        <v>11</v>
      </c>
      <c r="AFT12" s="1">
        <v>3.2000000000000001E-2</v>
      </c>
      <c r="AFU12" s="1">
        <f t="shared" si="585"/>
        <v>1.4000000000000002E-2</v>
      </c>
      <c r="AFV12" s="1">
        <f t="shared" si="586"/>
        <v>-0.26334519572953724</v>
      </c>
      <c r="AFW12" s="1">
        <f t="shared" si="155"/>
        <v>-3.9501779359430589E-4</v>
      </c>
      <c r="AFX12" s="1">
        <f t="shared" si="156"/>
        <v>-3.0196212540748211</v>
      </c>
      <c r="AFY12" s="1"/>
      <c r="AFZ12" s="1"/>
      <c r="AGA12" s="2" t="s">
        <v>11</v>
      </c>
      <c r="AGB12" s="1" t="s">
        <v>90</v>
      </c>
      <c r="AGC12" s="1">
        <v>127</v>
      </c>
      <c r="AGD12" s="2">
        <v>11</v>
      </c>
      <c r="AGE12" s="1">
        <v>2.1000000000000001E-2</v>
      </c>
      <c r="AGF12" s="1">
        <f t="shared" si="587"/>
        <v>6.0000000000000019E-3</v>
      </c>
      <c r="AGG12" s="1">
        <f t="shared" si="588"/>
        <v>0.44107744107744112</v>
      </c>
      <c r="AGH12" s="1">
        <f t="shared" si="157"/>
        <v>6.6161616161616171E-4</v>
      </c>
      <c r="AGI12" s="1">
        <f t="shared" si="158"/>
        <v>5.0575702058307535</v>
      </c>
      <c r="AGJ12" s="1"/>
      <c r="AGK12" s="1"/>
      <c r="AGL12" s="2" t="s">
        <v>11</v>
      </c>
      <c r="AGM12" s="1" t="s">
        <v>91</v>
      </c>
      <c r="AGN12" s="1">
        <v>128</v>
      </c>
      <c r="AGO12" s="2">
        <v>11</v>
      </c>
      <c r="AGP12" s="1">
        <v>2.7E-2</v>
      </c>
      <c r="AGQ12" s="1">
        <f t="shared" si="589"/>
        <v>1.2E-2</v>
      </c>
      <c r="AGR12" s="1">
        <f t="shared" si="590"/>
        <v>0.6822742474916389</v>
      </c>
      <c r="AGS12" s="1">
        <f t="shared" si="159"/>
        <v>1.0234113712374584E-3</v>
      </c>
      <c r="AGT12" s="1">
        <f t="shared" si="160"/>
        <v>7.823229176922406</v>
      </c>
      <c r="AGU12" s="1"/>
      <c r="AGV12" s="1"/>
      <c r="AGW12" s="2" t="s">
        <v>11</v>
      </c>
      <c r="AGX12" s="1" t="s">
        <v>92</v>
      </c>
      <c r="AGY12" s="1">
        <v>129</v>
      </c>
      <c r="AGZ12" s="2">
        <v>11</v>
      </c>
      <c r="AHA12" s="1">
        <v>2.5999999999999999E-2</v>
      </c>
      <c r="AHB12" s="1">
        <f t="shared" si="591"/>
        <v>1.1999999999999999E-2</v>
      </c>
      <c r="AHC12" s="1">
        <f t="shared" si="592"/>
        <v>0.77740863787375414</v>
      </c>
      <c r="AHD12" s="1">
        <f t="shared" si="161"/>
        <v>1.1661129568106311E-3</v>
      </c>
      <c r="AHE12" s="1">
        <f t="shared" si="162"/>
        <v>8.9140781153109394</v>
      </c>
      <c r="AHF12" s="1"/>
      <c r="AHG12" s="1"/>
      <c r="AHH12" s="2" t="s">
        <v>11</v>
      </c>
      <c r="AHI12" s="1" t="s">
        <v>93</v>
      </c>
      <c r="AHJ12" s="1">
        <v>130</v>
      </c>
      <c r="AHK12" s="2">
        <v>11</v>
      </c>
      <c r="AHL12" s="1">
        <v>2.8000000000000001E-2</v>
      </c>
      <c r="AHM12" s="1">
        <f t="shared" si="593"/>
        <v>1.4E-2</v>
      </c>
      <c r="AHN12" s="1">
        <f t="shared" si="594"/>
        <v>0.83277591973244147</v>
      </c>
      <c r="AHO12" s="1">
        <f t="shared" si="163"/>
        <v>1.2491638795986623E-3</v>
      </c>
      <c r="AHP12" s="1">
        <f t="shared" si="164"/>
        <v>9.54894149536117</v>
      </c>
      <c r="AHQ12" s="1"/>
      <c r="AHR12" s="1"/>
      <c r="AHS12" s="2" t="s">
        <v>11</v>
      </c>
      <c r="AHT12" s="1" t="s">
        <v>94</v>
      </c>
      <c r="AHU12" s="1">
        <v>133</v>
      </c>
      <c r="AHV12" s="2">
        <v>11</v>
      </c>
      <c r="AHW12" s="1">
        <v>3.4000000000000002E-2</v>
      </c>
      <c r="AHX12" s="1">
        <f t="shared" si="595"/>
        <v>1.8000000000000002E-2</v>
      </c>
      <c r="AHY12" s="1">
        <f t="shared" si="596"/>
        <v>0.99335548172757493</v>
      </c>
      <c r="AHZ12" s="1">
        <f t="shared" si="165"/>
        <v>1.4900332225913624E-3</v>
      </c>
      <c r="AIA12" s="1">
        <f t="shared" si="166"/>
        <v>11.390210925119536</v>
      </c>
      <c r="AIB12" s="1"/>
      <c r="AIC12" s="1"/>
      <c r="AID12" s="2" t="s">
        <v>11</v>
      </c>
      <c r="AIE12" s="1" t="s">
        <v>95</v>
      </c>
      <c r="AIF12" s="1">
        <v>134</v>
      </c>
      <c r="AIG12" s="2">
        <v>11</v>
      </c>
      <c r="AIH12" s="1">
        <v>3.5000000000000003E-2</v>
      </c>
      <c r="AII12" s="1">
        <f t="shared" si="597"/>
        <v>1.8000000000000002E-2</v>
      </c>
      <c r="AIJ12" s="1">
        <f t="shared" si="598"/>
        <v>0.98006644518272434</v>
      </c>
      <c r="AIK12" s="1">
        <f t="shared" si="167"/>
        <v>1.4700996677740866E-3</v>
      </c>
      <c r="AIL12" s="1">
        <f t="shared" si="168"/>
        <v>11.237833521439006</v>
      </c>
      <c r="AIM12" s="1"/>
      <c r="AIN12" s="1"/>
      <c r="AIO12" s="2" t="s">
        <v>11</v>
      </c>
      <c r="AIP12" s="1" t="s">
        <v>96</v>
      </c>
      <c r="AIQ12" s="1">
        <v>135</v>
      </c>
      <c r="AIR12" s="2">
        <v>11</v>
      </c>
      <c r="AIS12" s="1">
        <v>4.1000000000000002E-2</v>
      </c>
      <c r="AIT12" s="1">
        <f t="shared" si="599"/>
        <v>2.7000000000000003E-2</v>
      </c>
      <c r="AIU12" s="1">
        <f t="shared" si="600"/>
        <v>1.3278145695364238</v>
      </c>
      <c r="AIV12" s="1">
        <f t="shared" si="169"/>
        <v>1.9917218543046358E-3</v>
      </c>
      <c r="AIW12" s="1">
        <f t="shared" si="170"/>
        <v>15.225252484804237</v>
      </c>
      <c r="AIX12" s="1"/>
      <c r="AIY12" s="1"/>
      <c r="AIZ12" s="2" t="s">
        <v>11</v>
      </c>
      <c r="AJA12" s="1" t="s">
        <v>97</v>
      </c>
      <c r="AJB12" s="1">
        <v>136</v>
      </c>
      <c r="AJC12" s="2">
        <v>11</v>
      </c>
      <c r="AJD12" s="1">
        <v>4.3999999999999997E-2</v>
      </c>
      <c r="AJE12" s="1">
        <f t="shared" si="601"/>
        <v>2.7999999999999997E-2</v>
      </c>
      <c r="AJF12" s="1">
        <f t="shared" si="602"/>
        <v>1.3509933774834435</v>
      </c>
      <c r="AJG12" s="1">
        <f t="shared" si="171"/>
        <v>2.0264900662251653E-3</v>
      </c>
      <c r="AJH12" s="1">
        <f t="shared" si="172"/>
        <v>15.491029959601315</v>
      </c>
      <c r="AJI12" s="1"/>
      <c r="AJJ12" s="1"/>
      <c r="AJK12" s="2" t="s">
        <v>11</v>
      </c>
      <c r="AJL12" s="1" t="s">
        <v>98</v>
      </c>
      <c r="AJM12" s="1">
        <v>140</v>
      </c>
      <c r="AJN12" s="2">
        <v>11</v>
      </c>
      <c r="AJO12" s="1">
        <v>4.1000000000000002E-2</v>
      </c>
      <c r="AJP12" s="1">
        <f t="shared" si="603"/>
        <v>2.5000000000000001E-2</v>
      </c>
      <c r="AJQ12" s="1">
        <f t="shared" si="604"/>
        <v>1.3398692810457518</v>
      </c>
      <c r="AJR12" s="1">
        <f t="shared" si="173"/>
        <v>2.0098039215686275E-3</v>
      </c>
      <c r="AJS12" s="1">
        <f t="shared" si="174"/>
        <v>15.363476624357901</v>
      </c>
      <c r="AJT12" s="1"/>
      <c r="AJU12" s="1"/>
      <c r="AJV12" s="2" t="s">
        <v>11</v>
      </c>
      <c r="AJW12" s="1" t="s">
        <v>99</v>
      </c>
      <c r="AJX12" s="1">
        <v>141</v>
      </c>
      <c r="AJY12" s="2">
        <v>11</v>
      </c>
      <c r="AJZ12" s="1">
        <v>2.1000000000000001E-2</v>
      </c>
      <c r="AKA12" s="1">
        <f t="shared" si="605"/>
        <v>1.0000000000000009E-3</v>
      </c>
      <c r="AKB12" s="1">
        <f t="shared" si="606"/>
        <v>0.17627118644067799</v>
      </c>
      <c r="AKC12" s="1">
        <f t="shared" si="175"/>
        <v>2.6440677966101697E-4</v>
      </c>
      <c r="AKD12" s="1">
        <f t="shared" si="176"/>
        <v>2.021195866447151</v>
      </c>
      <c r="AKE12" s="1"/>
      <c r="AKF12" s="1"/>
      <c r="AKG12" s="2" t="s">
        <v>11</v>
      </c>
      <c r="AKH12" s="1" t="s">
        <v>100</v>
      </c>
      <c r="AKI12" s="1">
        <v>143</v>
      </c>
      <c r="AKJ12" s="2">
        <v>11</v>
      </c>
      <c r="AKK12" s="1">
        <v>2.4E-2</v>
      </c>
      <c r="AKL12" s="1">
        <f t="shared" si="607"/>
        <v>2.0000000000000018E-3</v>
      </c>
      <c r="AKM12" s="1">
        <f t="shared" si="608"/>
        <v>0.20000000000000007</v>
      </c>
      <c r="AKN12" s="1">
        <f t="shared" si="177"/>
        <v>3.0000000000000008E-4</v>
      </c>
      <c r="AKO12" s="1">
        <f t="shared" si="178"/>
        <v>2.2932799253919605</v>
      </c>
      <c r="AKP12" s="1"/>
      <c r="AKQ12" s="1"/>
      <c r="AKR12" s="2" t="s">
        <v>11</v>
      </c>
      <c r="AKS12" s="1" t="s">
        <v>101</v>
      </c>
      <c r="AKT12" s="1">
        <v>144</v>
      </c>
      <c r="AKU12" s="2">
        <v>11</v>
      </c>
      <c r="AKV12" s="1">
        <v>2.5000000000000001E-2</v>
      </c>
      <c r="AKW12" s="1">
        <f t="shared" si="609"/>
        <v>2.0000000000000018E-3</v>
      </c>
      <c r="AKX12" s="1">
        <f t="shared" si="610"/>
        <v>0.16949152542372889</v>
      </c>
      <c r="AKY12" s="1">
        <f t="shared" si="179"/>
        <v>2.5423728813559333E-4</v>
      </c>
      <c r="AKZ12" s="1">
        <f t="shared" si="180"/>
        <v>1.9434575638914922</v>
      </c>
      <c r="ALA12" s="1"/>
      <c r="ALB12" s="1"/>
      <c r="ALC12" s="2" t="s">
        <v>11</v>
      </c>
      <c r="ALD12" s="1" t="s">
        <v>102</v>
      </c>
      <c r="ALE12" s="1">
        <v>147</v>
      </c>
      <c r="ALF12" s="2">
        <v>11</v>
      </c>
      <c r="ALG12" s="1">
        <v>2.5999999999999999E-2</v>
      </c>
      <c r="ALH12" s="1">
        <f t="shared" si="611"/>
        <v>0</v>
      </c>
      <c r="ALI12" s="1">
        <f t="shared" si="612"/>
        <v>0.10508474576271187</v>
      </c>
      <c r="ALJ12" s="1">
        <f t="shared" si="181"/>
        <v>1.5762711864406782E-4</v>
      </c>
      <c r="ALK12" s="1">
        <f t="shared" si="182"/>
        <v>1.2049436896127248</v>
      </c>
      <c r="ALL12" s="1"/>
      <c r="ALM12" s="1"/>
      <c r="ALN12" s="2" t="s">
        <v>11</v>
      </c>
      <c r="ALO12" s="1" t="s">
        <v>103</v>
      </c>
      <c r="ALP12" s="1">
        <v>148</v>
      </c>
      <c r="ALQ12" s="2">
        <v>11</v>
      </c>
      <c r="ALR12" s="1">
        <v>2.1000000000000001E-2</v>
      </c>
      <c r="ALS12" s="1">
        <f t="shared" si="613"/>
        <v>-4.0000000000000001E-3</v>
      </c>
      <c r="ALT12" s="1">
        <f t="shared" si="614"/>
        <v>-0.12925170068027211</v>
      </c>
      <c r="ALU12" s="1">
        <f t="shared" si="183"/>
        <v>-1.9387755102040816E-4</v>
      </c>
      <c r="ALV12" s="1">
        <f t="shared" si="184"/>
        <v>-1.4820516524641916</v>
      </c>
      <c r="ALW12" s="1"/>
      <c r="ALX12" s="1"/>
      <c r="ALY12" s="2" t="s">
        <v>11</v>
      </c>
      <c r="ALZ12" s="1" t="s">
        <v>104</v>
      </c>
      <c r="AMA12" s="1">
        <v>149</v>
      </c>
      <c r="AMB12" s="2">
        <v>11</v>
      </c>
      <c r="AMC12" s="1">
        <v>0.02</v>
      </c>
      <c r="AMD12" s="1">
        <f t="shared" si="615"/>
        <v>0</v>
      </c>
      <c r="AME12" s="1">
        <f t="shared" si="616"/>
        <v>7.8767123287671229E-2</v>
      </c>
      <c r="AMF12" s="1">
        <f t="shared" si="185"/>
        <v>1.1815068493150684E-4</v>
      </c>
      <c r="AMG12" s="1">
        <f t="shared" si="186"/>
        <v>0.9031753130824498</v>
      </c>
      <c r="AMH12" s="1"/>
      <c r="AMI12" s="1"/>
      <c r="AMJ12" s="2" t="s">
        <v>11</v>
      </c>
      <c r="AMK12" s="1" t="s">
        <v>105</v>
      </c>
      <c r="AML12" s="1">
        <v>150</v>
      </c>
      <c r="AMM12" s="2">
        <v>11</v>
      </c>
      <c r="AMN12" s="1">
        <v>2.3E-2</v>
      </c>
      <c r="AMO12" s="1">
        <f t="shared" si="617"/>
        <v>4.0000000000000001E-3</v>
      </c>
      <c r="AMP12" s="1">
        <f t="shared" si="618"/>
        <v>0.10958904109589042</v>
      </c>
      <c r="AMQ12" s="1">
        <f t="shared" si="187"/>
        <v>1.6438356164383562E-4</v>
      </c>
      <c r="AMR12" s="1">
        <f t="shared" si="188"/>
        <v>1.2565917399407998</v>
      </c>
      <c r="AMS12" s="1"/>
      <c r="AMT12" s="1"/>
      <c r="AMU12" s="2" t="s">
        <v>11</v>
      </c>
      <c r="AMV12" s="1" t="s">
        <v>106</v>
      </c>
      <c r="AMW12" s="1">
        <v>151</v>
      </c>
      <c r="AMX12" s="2">
        <v>11</v>
      </c>
      <c r="AMY12" s="1">
        <v>2.4E-2</v>
      </c>
      <c r="AMZ12" s="1">
        <f t="shared" si="619"/>
        <v>4.0000000000000001E-3</v>
      </c>
      <c r="ANA12" s="1">
        <f t="shared" si="620"/>
        <v>6.1643835616438353E-2</v>
      </c>
      <c r="ANB12" s="1">
        <f t="shared" si="189"/>
        <v>9.2465753424657532E-5</v>
      </c>
      <c r="ANC12" s="1">
        <f t="shared" si="190"/>
        <v>0.7068328537166999</v>
      </c>
      <c r="AND12" s="1"/>
      <c r="ANE12" s="1"/>
      <c r="ANF12" s="2" t="s">
        <v>11</v>
      </c>
      <c r="ANG12" s="1" t="s">
        <v>107</v>
      </c>
      <c r="ANH12" s="1">
        <v>154</v>
      </c>
      <c r="ANI12" s="2">
        <v>11</v>
      </c>
      <c r="ANJ12" s="1">
        <v>0.02</v>
      </c>
      <c r="ANK12" s="1">
        <f t="shared" si="621"/>
        <v>1.0000000000000009E-3</v>
      </c>
      <c r="ANL12" s="1">
        <f t="shared" si="622"/>
        <v>-6.5517241379310309E-2</v>
      </c>
      <c r="ANM12" s="1">
        <f t="shared" si="191"/>
        <v>-9.8275862068965465E-5</v>
      </c>
      <c r="ANN12" s="1">
        <f t="shared" si="192"/>
        <v>-0.75124687211115881</v>
      </c>
      <c r="ANO12" s="1"/>
      <c r="ANP12" s="1"/>
      <c r="ANQ12" s="2" t="s">
        <v>11</v>
      </c>
      <c r="ANR12" s="1" t="s">
        <v>108</v>
      </c>
      <c r="ANS12" s="1">
        <v>155</v>
      </c>
      <c r="ANT12" s="2">
        <v>11</v>
      </c>
      <c r="ANU12" s="1">
        <v>3.3000000000000002E-2</v>
      </c>
      <c r="ANV12" s="1">
        <f t="shared" si="193"/>
        <v>1.3000000000000001E-2</v>
      </c>
      <c r="ANW12" s="1">
        <f t="shared" si="623"/>
        <v>0.19453924914675771</v>
      </c>
      <c r="ANX12" s="1">
        <f t="shared" si="194"/>
        <v>2.9180887372013656E-4</v>
      </c>
      <c r="ANY12" s="1">
        <f t="shared" si="195"/>
        <v>2.2306647738454219</v>
      </c>
      <c r="ANZ12" s="1"/>
      <c r="AOA12" s="1"/>
      <c r="AOB12" s="2" t="s">
        <v>11</v>
      </c>
      <c r="AOC12" s="1" t="s">
        <v>109</v>
      </c>
      <c r="AOD12" s="1">
        <v>156</v>
      </c>
      <c r="AOE12" s="2">
        <v>11</v>
      </c>
      <c r="AOF12" s="1">
        <v>3.5999999999999997E-2</v>
      </c>
      <c r="AOG12" s="1">
        <f t="shared" si="624"/>
        <v>1.4999999999999996E-2</v>
      </c>
      <c r="AOH12" s="1">
        <f t="shared" si="625"/>
        <v>0.30508474576271172</v>
      </c>
      <c r="AOI12" s="1">
        <f t="shared" si="196"/>
        <v>4.5762711864406761E-4</v>
      </c>
      <c r="AOJ12" s="1">
        <f t="shared" si="197"/>
        <v>3.4982236150046826</v>
      </c>
      <c r="AOK12" s="1"/>
      <c r="AOL12" s="1"/>
      <c r="AOM12" s="2" t="s">
        <v>11</v>
      </c>
      <c r="AON12" s="1" t="s">
        <v>110</v>
      </c>
      <c r="AOO12" s="1">
        <v>157</v>
      </c>
      <c r="AOP12" s="2">
        <v>11</v>
      </c>
      <c r="AOQ12" s="1">
        <v>3.3000000000000002E-2</v>
      </c>
      <c r="AOR12" s="1">
        <f t="shared" si="626"/>
        <v>1.9000000000000003E-2</v>
      </c>
      <c r="AOS12" s="1">
        <f t="shared" si="627"/>
        <v>0.60068259385665546</v>
      </c>
      <c r="AOT12" s="1">
        <f t="shared" si="198"/>
        <v>9.0102389078498325E-4</v>
      </c>
      <c r="AOU12" s="1">
        <f t="shared" si="199"/>
        <v>6.8876666701191986</v>
      </c>
      <c r="AOV12" s="1"/>
      <c r="AOW12" s="1"/>
      <c r="AOX12" s="2" t="s">
        <v>11</v>
      </c>
      <c r="AOY12" s="1" t="s">
        <v>111</v>
      </c>
      <c r="AOZ12" s="1">
        <v>158</v>
      </c>
      <c r="APA12" s="2">
        <v>11</v>
      </c>
      <c r="APB12" s="1">
        <v>3.3000000000000002E-2</v>
      </c>
      <c r="APC12" s="1">
        <f t="shared" si="628"/>
        <v>1.3000000000000001E-2</v>
      </c>
      <c r="APD12" s="1">
        <f t="shared" si="629"/>
        <v>0.13698630136986306</v>
      </c>
      <c r="APE12" s="1">
        <f t="shared" si="200"/>
        <v>2.0547945205479459E-4</v>
      </c>
      <c r="APF12" s="1">
        <f t="shared" si="201"/>
        <v>1.5707396749260003</v>
      </c>
      <c r="APG12" s="1"/>
      <c r="APH12" s="1"/>
      <c r="API12" s="2" t="s">
        <v>11</v>
      </c>
      <c r="APJ12" s="1" t="s">
        <v>112</v>
      </c>
      <c r="APK12" s="1">
        <v>161</v>
      </c>
      <c r="APL12" s="2">
        <v>11</v>
      </c>
      <c r="APM12" s="1">
        <v>3.7999999999999999E-2</v>
      </c>
      <c r="APN12" s="1">
        <f t="shared" si="630"/>
        <v>2.1999999999999999E-2</v>
      </c>
      <c r="APO12" s="1">
        <f t="shared" si="631"/>
        <v>0.60409556313993173</v>
      </c>
      <c r="APP12" s="1">
        <f t="shared" si="202"/>
        <v>9.0614334470989766E-4</v>
      </c>
      <c r="APQ12" s="1">
        <f t="shared" si="203"/>
        <v>6.9268011398357832</v>
      </c>
      <c r="APR12" s="1"/>
      <c r="APS12" s="1"/>
      <c r="APT12" s="6" t="s">
        <v>11</v>
      </c>
      <c r="APU12" s="6" t="s">
        <v>113</v>
      </c>
      <c r="APV12" s="6">
        <v>162</v>
      </c>
      <c r="APW12" s="6">
        <v>11</v>
      </c>
      <c r="APX12" s="6">
        <v>6.3E-2</v>
      </c>
      <c r="APY12" s="6">
        <f t="shared" si="632"/>
        <v>5.8000000000000003E-2</v>
      </c>
      <c r="APZ12" s="6">
        <f t="shared" si="633"/>
        <v>2.3161512027491407</v>
      </c>
      <c r="AQA12" s="6">
        <f t="shared" si="204"/>
        <v>3.4742268041237112E-3</v>
      </c>
      <c r="AQB12" s="6">
        <f t="shared" si="205"/>
        <v>26.557915287185235</v>
      </c>
      <c r="AQC12" s="1"/>
      <c r="AQD12" s="1"/>
      <c r="AQE12" s="6" t="s">
        <v>11</v>
      </c>
      <c r="AQF12" s="6" t="s">
        <v>114</v>
      </c>
      <c r="AQG12" s="6">
        <v>163</v>
      </c>
      <c r="AQH12" s="6">
        <v>11</v>
      </c>
      <c r="AQI12" s="6">
        <v>7.0999999999999994E-2</v>
      </c>
      <c r="AQJ12" s="6">
        <f t="shared" si="634"/>
        <v>5.4999999999999993E-2</v>
      </c>
      <c r="AQK12" s="6">
        <f t="shared" si="635"/>
        <v>1.602739726027397</v>
      </c>
      <c r="AQL12" s="6">
        <f t="shared" si="206"/>
        <v>2.4041095890410956E-3</v>
      </c>
      <c r="AQM12" s="6">
        <f t="shared" si="207"/>
        <v>18.377654196634197</v>
      </c>
      <c r="AQN12" s="1"/>
      <c r="AQO12" s="1"/>
      <c r="AQP12" s="6" t="s">
        <v>11</v>
      </c>
      <c r="AQQ12" s="6" t="s">
        <v>115</v>
      </c>
      <c r="AQR12" s="6">
        <v>169</v>
      </c>
      <c r="AQS12" s="6">
        <v>11</v>
      </c>
      <c r="AQT12" s="6">
        <v>3.2000000000000001E-2</v>
      </c>
      <c r="AQU12" s="6">
        <f t="shared" si="636"/>
        <v>0.04</v>
      </c>
      <c r="AQV12" s="6">
        <f t="shared" si="637"/>
        <v>1.9180887372013653</v>
      </c>
      <c r="AQW12" s="6">
        <f t="shared" si="208"/>
        <v>2.8771331058020481E-3</v>
      </c>
      <c r="AQX12" s="6">
        <f t="shared" si="209"/>
        <v>21.993571980721526</v>
      </c>
      <c r="AQY12" s="1"/>
      <c r="AQZ12" s="1"/>
      <c r="ARA12" s="2" t="s">
        <v>11</v>
      </c>
      <c r="ARB12" s="1" t="s">
        <v>116</v>
      </c>
      <c r="ARC12" s="1">
        <v>170</v>
      </c>
      <c r="ARD12" s="2">
        <v>11</v>
      </c>
      <c r="ARE12" s="1">
        <v>2.3E-2</v>
      </c>
      <c r="ARF12" s="1">
        <f t="shared" si="638"/>
        <v>1.7000000000000001E-2</v>
      </c>
      <c r="ARG12" s="1">
        <f t="shared" si="639"/>
        <v>0.30952380952380953</v>
      </c>
      <c r="ARH12" s="1">
        <f t="shared" si="210"/>
        <v>4.6428571428571433E-4</v>
      </c>
      <c r="ARI12" s="1">
        <f t="shared" si="211"/>
        <v>3.5491236940589856</v>
      </c>
      <c r="ARJ12" s="1"/>
      <c r="ARK12" s="1"/>
      <c r="ARL12" s="2" t="s">
        <v>11</v>
      </c>
      <c r="ARM12" s="1" t="s">
        <v>117</v>
      </c>
      <c r="ARN12" s="1">
        <v>171</v>
      </c>
      <c r="ARO12" s="2">
        <v>11</v>
      </c>
      <c r="ARP12" s="1">
        <v>2.3E-2</v>
      </c>
      <c r="ARQ12" s="1">
        <f t="shared" si="640"/>
        <v>1.7000000000000001E-2</v>
      </c>
      <c r="ARR12" s="1">
        <f t="shared" si="641"/>
        <v>0.39383561643835624</v>
      </c>
      <c r="ARS12" s="1">
        <f t="shared" si="212"/>
        <v>5.9075342465753436E-4</v>
      </c>
      <c r="ART12" s="1">
        <f t="shared" si="213"/>
        <v>4.5158765654122499</v>
      </c>
      <c r="ARU12" s="1"/>
      <c r="ARV12" s="1"/>
      <c r="ARW12" s="2" t="s">
        <v>11</v>
      </c>
      <c r="ARX12" s="1" t="s">
        <v>118</v>
      </c>
      <c r="ARY12" s="1">
        <v>172</v>
      </c>
      <c r="ARZ12" s="2">
        <v>11</v>
      </c>
      <c r="ASA12" s="1">
        <v>4.1000000000000002E-2</v>
      </c>
      <c r="ASB12" s="1">
        <f t="shared" si="642"/>
        <v>2.1000000000000001E-2</v>
      </c>
      <c r="ASC12" s="1">
        <f t="shared" si="643"/>
        <v>-4.0677966101694905E-2</v>
      </c>
      <c r="ASD12" s="1">
        <f t="shared" si="214"/>
        <v>-6.1016949152542363E-5</v>
      </c>
      <c r="ASE12" s="1">
        <f t="shared" si="215"/>
        <v>-0.46642981533395783</v>
      </c>
      <c r="ASF12" s="1"/>
      <c r="ASG12" s="1"/>
      <c r="ASH12" s="2" t="s">
        <v>11</v>
      </c>
      <c r="ASI12" s="1" t="s">
        <v>119</v>
      </c>
      <c r="ASJ12" s="1">
        <v>173</v>
      </c>
      <c r="ASK12" s="2">
        <v>11</v>
      </c>
      <c r="ASL12" s="1">
        <v>2.5999999999999999E-2</v>
      </c>
      <c r="ASM12" s="1">
        <f t="shared" si="644"/>
        <v>2.3E-2</v>
      </c>
      <c r="ASN12" s="1">
        <f t="shared" si="645"/>
        <v>0.5547945205479452</v>
      </c>
      <c r="ASO12" s="1">
        <f t="shared" si="216"/>
        <v>8.3219178082191779E-4</v>
      </c>
      <c r="ASP12" s="1">
        <f t="shared" si="217"/>
        <v>6.3614956834502987</v>
      </c>
      <c r="ASQ12" s="1"/>
      <c r="ASR12" s="1"/>
      <c r="ASS12" s="2" t="s">
        <v>11</v>
      </c>
      <c r="AST12" s="1" t="s">
        <v>120</v>
      </c>
      <c r="ASU12" s="1">
        <v>176</v>
      </c>
      <c r="ASV12" s="2">
        <v>11</v>
      </c>
      <c r="ASW12" s="1">
        <v>0.03</v>
      </c>
      <c r="ASX12" s="1">
        <f t="shared" si="646"/>
        <v>2.3E-2</v>
      </c>
      <c r="ASY12" s="1">
        <f t="shared" si="647"/>
        <v>0.35051546391752575</v>
      </c>
      <c r="ASZ12" s="1">
        <f t="shared" si="218"/>
        <v>5.257731958762886E-4</v>
      </c>
      <c r="ATA12" s="1">
        <f t="shared" si="219"/>
        <v>4.019150384707558</v>
      </c>
      <c r="ATB12" s="1"/>
      <c r="ATC12" s="1"/>
      <c r="ATD12" s="2" t="s">
        <v>11</v>
      </c>
      <c r="ATE12" s="1" t="s">
        <v>121</v>
      </c>
      <c r="ATF12" s="1">
        <v>180</v>
      </c>
      <c r="ATG12" s="2">
        <v>11</v>
      </c>
      <c r="ATH12" s="1">
        <v>4.8000000000000001E-2</v>
      </c>
      <c r="ATI12" s="1">
        <f t="shared" si="648"/>
        <v>2.7E-2</v>
      </c>
      <c r="ATJ12" s="1">
        <f t="shared" si="649"/>
        <v>-8.650519031141865E-2</v>
      </c>
      <c r="ATK12" s="1">
        <f t="shared" si="220"/>
        <v>-1.2975778546712798E-4</v>
      </c>
      <c r="ATL12" s="1">
        <f t="shared" si="221"/>
        <v>-0.99190308191693721</v>
      </c>
      <c r="ATM12" s="1"/>
      <c r="ATN12" s="1"/>
      <c r="ATO12" s="2" t="s">
        <v>11</v>
      </c>
      <c r="ATP12" s="1" t="s">
        <v>122</v>
      </c>
      <c r="ATQ12" s="1">
        <v>183</v>
      </c>
      <c r="ATR12" s="2">
        <v>11</v>
      </c>
      <c r="ATS12" s="1">
        <v>2.9000000000000001E-2</v>
      </c>
      <c r="ATT12" s="1">
        <f t="shared" si="650"/>
        <v>2.8000000000000001E-2</v>
      </c>
      <c r="ATU12" s="1">
        <f t="shared" si="651"/>
        <v>0.67808219178082185</v>
      </c>
      <c r="ATV12" s="1">
        <f t="shared" si="222"/>
        <v>1.0171232876712327E-3</v>
      </c>
      <c r="ATW12" s="1">
        <f t="shared" si="223"/>
        <v>7.7751613908836976</v>
      </c>
      <c r="ATX12" s="1"/>
      <c r="ATY12" s="1"/>
      <c r="ATZ12" s="2" t="s">
        <v>11</v>
      </c>
      <c r="AUA12" s="1" t="s">
        <v>123</v>
      </c>
      <c r="AUB12" s="1">
        <v>184</v>
      </c>
      <c r="AUC12" s="2">
        <v>11</v>
      </c>
      <c r="AUD12" s="1">
        <v>1.4E-2</v>
      </c>
      <c r="AUE12" s="1">
        <f t="shared" si="224"/>
        <v>-2E-3</v>
      </c>
      <c r="AUF12" s="1">
        <f t="shared" si="652"/>
        <v>-0.38628158844765342</v>
      </c>
      <c r="AUG12" s="1">
        <f t="shared" si="225"/>
        <v>-5.7942238267148013E-4</v>
      </c>
      <c r="AUH12" s="1">
        <f t="shared" si="226"/>
        <v>-4.4292590616776115</v>
      </c>
      <c r="AUI12" s="1"/>
      <c r="AUJ12" s="1"/>
      <c r="AUK12" s="2" t="s">
        <v>11</v>
      </c>
      <c r="AUL12" s="1" t="s">
        <v>124</v>
      </c>
      <c r="AUM12" s="1">
        <v>185</v>
      </c>
      <c r="AUN12" s="2">
        <v>11</v>
      </c>
      <c r="AUO12" s="1">
        <v>1.4E-2</v>
      </c>
      <c r="AUP12" s="1">
        <f t="shared" si="653"/>
        <v>9.0000000000000011E-3</v>
      </c>
      <c r="AUQ12" s="1">
        <f t="shared" si="654"/>
        <v>0.15523465703971123</v>
      </c>
      <c r="AUR12" s="1">
        <f t="shared" si="227"/>
        <v>2.3285198555956686E-4</v>
      </c>
      <c r="AUS12" s="1">
        <f t="shared" si="228"/>
        <v>1.7799826135713772</v>
      </c>
      <c r="AUT12" s="1"/>
      <c r="AUU12" s="1"/>
      <c r="AUV12" s="2" t="s">
        <v>11</v>
      </c>
      <c r="AUW12" s="1" t="s">
        <v>125</v>
      </c>
      <c r="AUX12" s="1">
        <v>186</v>
      </c>
      <c r="AUY12" s="2">
        <v>11</v>
      </c>
      <c r="AUZ12" s="1">
        <v>1.2999999999999999E-2</v>
      </c>
      <c r="AVA12" s="1">
        <f t="shared" si="655"/>
        <v>2.9999999999999992E-3</v>
      </c>
      <c r="AVB12" s="1">
        <f t="shared" si="656"/>
        <v>-2.8880866425992809E-2</v>
      </c>
      <c r="AVC12" s="1">
        <f t="shared" si="229"/>
        <v>-4.3321299638989213E-5</v>
      </c>
      <c r="AVD12" s="1">
        <f t="shared" si="230"/>
        <v>-0.33115955601327973</v>
      </c>
      <c r="AVE12" s="1"/>
      <c r="AVF12" s="1"/>
      <c r="AVG12" s="2" t="s">
        <v>11</v>
      </c>
      <c r="AVH12" s="1" t="s">
        <v>126</v>
      </c>
      <c r="AVI12" s="1">
        <v>187</v>
      </c>
      <c r="AVJ12" s="2">
        <v>11</v>
      </c>
      <c r="AVK12" s="1">
        <v>1.2999999999999999E-2</v>
      </c>
      <c r="AVL12" s="1">
        <f t="shared" si="657"/>
        <v>2.9999999999999992E-3</v>
      </c>
      <c r="AVM12" s="1">
        <f t="shared" si="658"/>
        <v>9.3525179856115082E-2</v>
      </c>
      <c r="AVN12" s="1">
        <f t="shared" si="231"/>
        <v>1.4028776978417264E-4</v>
      </c>
      <c r="AVO12" s="1">
        <f t="shared" si="232"/>
        <v>1.072397087413506</v>
      </c>
      <c r="AVP12" s="1"/>
      <c r="AVQ12" s="1"/>
      <c r="AVR12" s="2" t="s">
        <v>11</v>
      </c>
      <c r="AVS12" s="1" t="s">
        <v>127</v>
      </c>
      <c r="AVT12" s="1">
        <v>190</v>
      </c>
      <c r="AVU12" s="2">
        <v>11</v>
      </c>
      <c r="AVV12" s="1">
        <v>1.0999999999999999E-2</v>
      </c>
      <c r="AVW12" s="1">
        <f t="shared" si="659"/>
        <v>0</v>
      </c>
      <c r="AVX12" s="1">
        <f t="shared" si="660"/>
        <v>3.5842293906810034E-2</v>
      </c>
      <c r="AVY12" s="1">
        <f t="shared" si="233"/>
        <v>5.3763440860215054E-5</v>
      </c>
      <c r="AVZ12" s="1">
        <f t="shared" si="234"/>
        <v>0.41098206548243005</v>
      </c>
      <c r="AWA12" s="1"/>
      <c r="AWB12" s="1"/>
      <c r="AWC12" s="2" t="s">
        <v>11</v>
      </c>
      <c r="AWD12" s="1" t="s">
        <v>128</v>
      </c>
      <c r="AWE12" s="1">
        <v>191</v>
      </c>
      <c r="AWF12" s="2">
        <v>11</v>
      </c>
      <c r="AWG12" s="1">
        <v>1.4999999999999999E-2</v>
      </c>
      <c r="AWH12" s="1">
        <f t="shared" si="661"/>
        <v>2E-3</v>
      </c>
      <c r="AWI12" s="1">
        <f t="shared" si="662"/>
        <v>1.7921146953405017E-2</v>
      </c>
      <c r="AWJ12" s="1">
        <f t="shared" si="235"/>
        <v>2.6881720430107527E-5</v>
      </c>
      <c r="AWK12" s="1">
        <f t="shared" si="236"/>
        <v>0.20549103274121502</v>
      </c>
      <c r="AWL12" s="1"/>
      <c r="AWM12" s="1"/>
      <c r="AWN12" s="2" t="s">
        <v>11</v>
      </c>
      <c r="AWO12" s="1" t="s">
        <v>129</v>
      </c>
      <c r="AWP12" s="1">
        <v>192</v>
      </c>
      <c r="AWQ12" s="2">
        <v>11</v>
      </c>
      <c r="AWR12" s="1">
        <v>1.7999999999999999E-2</v>
      </c>
      <c r="AWS12" s="1">
        <f t="shared" si="663"/>
        <v>1.9999999999999983E-3</v>
      </c>
      <c r="AWT12" s="1">
        <f t="shared" si="664"/>
        <v>7.1428571428570837E-3</v>
      </c>
      <c r="AWU12" s="1">
        <f t="shared" si="237"/>
        <v>1.0714285714285626E-5</v>
      </c>
      <c r="AWV12" s="1">
        <f t="shared" si="238"/>
        <v>8.1902854478283604E-2</v>
      </c>
      <c r="AWW12" s="1"/>
      <c r="AWX12" s="1"/>
      <c r="AWY12" s="2" t="s">
        <v>11</v>
      </c>
      <c r="AWZ12" s="1" t="s">
        <v>130</v>
      </c>
      <c r="AXA12" s="1">
        <v>193</v>
      </c>
      <c r="AXB12" s="2">
        <v>11</v>
      </c>
      <c r="AXC12" s="1">
        <v>1.7999999999999999E-2</v>
      </c>
      <c r="AXD12" s="1">
        <f t="shared" si="665"/>
        <v>3.9999999999999983E-3</v>
      </c>
      <c r="AXE12" s="1">
        <f t="shared" si="666"/>
        <v>4.3010752688171984E-2</v>
      </c>
      <c r="AXF12" s="1">
        <f t="shared" si="239"/>
        <v>6.4516129032257972E-5</v>
      </c>
      <c r="AXG12" s="1">
        <f t="shared" si="240"/>
        <v>0.49317847857891534</v>
      </c>
      <c r="AXH12" s="1"/>
      <c r="AXI12" s="1"/>
      <c r="AXJ12" s="2" t="s">
        <v>11</v>
      </c>
      <c r="AXK12" s="1" t="s">
        <v>131</v>
      </c>
      <c r="AXL12" s="1">
        <v>197</v>
      </c>
      <c r="AXM12" s="2">
        <v>11</v>
      </c>
      <c r="AXN12" s="1">
        <v>0.02</v>
      </c>
      <c r="AXO12" s="1">
        <f t="shared" si="667"/>
        <v>1.0000000000000009E-3</v>
      </c>
      <c r="AXP12" s="1">
        <f t="shared" si="668"/>
        <v>-0.11870503597122299</v>
      </c>
      <c r="AXQ12" s="1">
        <f t="shared" si="241"/>
        <v>-1.780575539568345E-4</v>
      </c>
      <c r="AXR12" s="1">
        <f t="shared" si="242"/>
        <v>-1.3611193801786809</v>
      </c>
      <c r="AXS12" s="1"/>
      <c r="AXT12" s="1"/>
      <c r="AXU12" s="2" t="s">
        <v>11</v>
      </c>
      <c r="AXV12" s="1" t="s">
        <v>132</v>
      </c>
      <c r="AXW12" s="1">
        <v>198</v>
      </c>
      <c r="AXX12" s="2">
        <v>11</v>
      </c>
      <c r="AXY12" s="1">
        <v>0.02</v>
      </c>
      <c r="AXZ12" s="1">
        <f t="shared" si="669"/>
        <v>2.9999999999999992E-3</v>
      </c>
      <c r="AYA12" s="1">
        <f t="shared" si="670"/>
        <v>-7.9136690647482036E-2</v>
      </c>
      <c r="AYB12" s="1">
        <f t="shared" si="243"/>
        <v>-1.1870503597122305E-4</v>
      </c>
      <c r="AYC12" s="1">
        <f t="shared" si="244"/>
        <v>-0.907412920119121</v>
      </c>
      <c r="AYD12" s="1"/>
      <c r="AYE12" s="1"/>
      <c r="AYF12" s="2" t="s">
        <v>11</v>
      </c>
      <c r="AYG12" s="1" t="s">
        <v>133</v>
      </c>
      <c r="AYH12" s="1">
        <v>201</v>
      </c>
      <c r="AYI12" s="2">
        <v>11</v>
      </c>
      <c r="AYJ12" s="1">
        <v>2.9000000000000001E-2</v>
      </c>
      <c r="AYK12" s="1">
        <f t="shared" si="671"/>
        <v>6.0000000000000019E-3</v>
      </c>
      <c r="AYL12" s="1">
        <f t="shared" si="672"/>
        <v>-1.785714285714278E-2</v>
      </c>
      <c r="AYM12" s="1">
        <f t="shared" si="245"/>
        <v>-2.6785714285714169E-5</v>
      </c>
      <c r="AYN12" s="1">
        <f t="shared" si="246"/>
        <v>-0.20475713619570979</v>
      </c>
      <c r="AYO12" s="1"/>
      <c r="AYP12" s="1"/>
      <c r="AYQ12" s="2" t="s">
        <v>11</v>
      </c>
      <c r="AYR12" s="1" t="s">
        <v>134</v>
      </c>
      <c r="AYS12" s="1">
        <v>204</v>
      </c>
      <c r="AYT12" s="2">
        <v>11</v>
      </c>
      <c r="AYU12" s="1">
        <v>3.2000000000000001E-2</v>
      </c>
      <c r="AYV12" s="1">
        <f t="shared" si="673"/>
        <v>9.0000000000000011E-3</v>
      </c>
      <c r="AYW12" s="1">
        <f t="shared" si="674"/>
        <v>-0.22499999999999992</v>
      </c>
      <c r="AYX12" s="1">
        <f t="shared" si="247"/>
        <v>-3.3749999999999991E-4</v>
      </c>
      <c r="AYY12" s="1">
        <f t="shared" si="248"/>
        <v>-2.5799399160659537</v>
      </c>
      <c r="AYZ12" s="1"/>
      <c r="AZA12" s="1"/>
      <c r="AZB12" s="2" t="s">
        <v>11</v>
      </c>
      <c r="AZC12" s="1" t="s">
        <v>135</v>
      </c>
      <c r="AZD12" s="1">
        <v>205</v>
      </c>
      <c r="AZE12" s="2">
        <v>11</v>
      </c>
      <c r="AZF12" s="1">
        <v>2.5999999999999999E-2</v>
      </c>
      <c r="AZG12" s="1">
        <f t="shared" si="675"/>
        <v>4.0000000000000001E-3</v>
      </c>
      <c r="AZH12" s="1">
        <f t="shared" si="676"/>
        <v>-6.4285714285714265E-2</v>
      </c>
      <c r="AZI12" s="1">
        <f t="shared" si="249"/>
        <v>-9.6428571428571405E-5</v>
      </c>
      <c r="AZJ12" s="1">
        <f t="shared" si="250"/>
        <v>-0.73712569030455832</v>
      </c>
      <c r="AZK12" s="1"/>
      <c r="AZL12" s="1"/>
      <c r="AZM12" s="2" t="s">
        <v>11</v>
      </c>
      <c r="AZN12" s="1" t="s">
        <v>136</v>
      </c>
      <c r="AZO12" s="1">
        <v>208</v>
      </c>
      <c r="AZP12" s="2">
        <v>11</v>
      </c>
      <c r="AZQ12" s="1">
        <v>2.4E-2</v>
      </c>
      <c r="AZR12" s="1">
        <f t="shared" si="677"/>
        <v>2.9999999999999992E-3</v>
      </c>
      <c r="AZS12" s="1">
        <f t="shared" si="678"/>
        <v>-0.1</v>
      </c>
      <c r="AZT12" s="1">
        <f t="shared" si="251"/>
        <v>-1.5000000000000001E-4</v>
      </c>
      <c r="AZU12" s="1">
        <f t="shared" si="252"/>
        <v>-1.14663996269598</v>
      </c>
      <c r="AZV12" s="1"/>
      <c r="AZW12" s="1"/>
      <c r="AZX12" s="2" t="s">
        <v>11</v>
      </c>
      <c r="AZY12" s="1" t="s">
        <v>137</v>
      </c>
      <c r="AZZ12" s="1">
        <v>211</v>
      </c>
      <c r="BAA12" s="2">
        <v>11</v>
      </c>
      <c r="BAB12" s="1">
        <v>2.8000000000000001E-2</v>
      </c>
      <c r="BAC12" s="1">
        <f t="shared" si="679"/>
        <v>4.0000000000000001E-3</v>
      </c>
      <c r="BAD12" s="1">
        <f t="shared" si="680"/>
        <v>-0.11347517730496454</v>
      </c>
      <c r="BAE12" s="1">
        <f t="shared" si="253"/>
        <v>-1.7021276595744682E-4</v>
      </c>
      <c r="BAF12" s="1">
        <f t="shared" si="254"/>
        <v>-1.3011517307188425</v>
      </c>
      <c r="BAG12" s="1"/>
      <c r="BAH12" s="1"/>
      <c r="BAI12" s="2" t="s">
        <v>11</v>
      </c>
      <c r="BAJ12" s="1" t="s">
        <v>138</v>
      </c>
      <c r="BAK12" s="1">
        <v>212</v>
      </c>
      <c r="BAL12" s="2">
        <v>11</v>
      </c>
      <c r="BAM12" s="1">
        <v>7.0000000000000001E-3</v>
      </c>
      <c r="BAN12" s="1">
        <f t="shared" si="681"/>
        <v>-3.0000000000000001E-3</v>
      </c>
      <c r="BAO12" s="1">
        <f t="shared" si="682"/>
        <v>0.89347079037800692</v>
      </c>
      <c r="BAP12" s="1">
        <f t="shared" si="255"/>
        <v>1.3402061855670104E-3</v>
      </c>
      <c r="BAQ12" s="1">
        <f t="shared" si="256"/>
        <v>10.244893137489855</v>
      </c>
      <c r="BAR12" s="1"/>
      <c r="BAS12" s="1"/>
      <c r="BAT12" s="2" t="s">
        <v>11</v>
      </c>
      <c r="BAU12" s="1" t="s">
        <v>139</v>
      </c>
      <c r="BAV12" s="1">
        <v>213</v>
      </c>
      <c r="BAW12" s="2">
        <v>11</v>
      </c>
      <c r="BAX12" s="1">
        <v>0</v>
      </c>
      <c r="BAY12" s="1">
        <f t="shared" si="683"/>
        <v>-1E-3</v>
      </c>
      <c r="BAZ12" s="1">
        <f t="shared" si="684"/>
        <v>1.0972222222222221</v>
      </c>
      <c r="BBA12" s="1">
        <f t="shared" si="257"/>
        <v>1.6458333333333331E-3</v>
      </c>
      <c r="BBB12" s="1">
        <f t="shared" si="258"/>
        <v>12.581188479580888</v>
      </c>
      <c r="BBC12" s="1"/>
      <c r="BBD12" s="1"/>
      <c r="BBE12" s="2" t="s">
        <v>11</v>
      </c>
      <c r="BBF12" s="1" t="s">
        <v>140</v>
      </c>
      <c r="BBG12" s="1">
        <v>214</v>
      </c>
      <c r="BBH12" s="2">
        <v>11</v>
      </c>
      <c r="BBI12" s="1">
        <v>6.0000000000000001E-3</v>
      </c>
      <c r="BBJ12" s="1">
        <f t="shared" si="685"/>
        <v>1E-3</v>
      </c>
      <c r="BBK12" s="1">
        <f t="shared" si="686"/>
        <v>0.84320557491289194</v>
      </c>
      <c r="BBL12" s="1">
        <f t="shared" si="259"/>
        <v>1.264808362369338E-3</v>
      </c>
      <c r="BBM12" s="1">
        <f t="shared" si="260"/>
        <v>9.668532089631606</v>
      </c>
      <c r="BBN12" s="1"/>
      <c r="BBO12" s="1"/>
      <c r="BBP12" s="2" t="s">
        <v>11</v>
      </c>
      <c r="BBQ12" s="1" t="s">
        <v>141</v>
      </c>
      <c r="BBR12" s="1">
        <v>215</v>
      </c>
      <c r="BBS12" s="2">
        <v>11</v>
      </c>
      <c r="BBT12" s="1">
        <v>8.9999999999999993E-3</v>
      </c>
      <c r="BBU12" s="1">
        <f t="shared" si="687"/>
        <v>9.9999999999999915E-4</v>
      </c>
      <c r="BBV12" s="1">
        <f t="shared" si="688"/>
        <v>0.74475524475524468</v>
      </c>
      <c r="BBW12" s="1">
        <f t="shared" si="261"/>
        <v>1.1171328671328671E-3</v>
      </c>
      <c r="BBX12" s="1">
        <f t="shared" si="262"/>
        <v>8.5396612606378923</v>
      </c>
      <c r="BBY12" s="1"/>
      <c r="BBZ12" s="1"/>
      <c r="BCA12" s="2" t="s">
        <v>11</v>
      </c>
      <c r="BCB12" s="1" t="s">
        <v>142</v>
      </c>
      <c r="BCC12" s="1">
        <v>225</v>
      </c>
      <c r="BCD12" s="2">
        <v>11</v>
      </c>
      <c r="BCE12" s="1">
        <v>8.9999999999999993E-3</v>
      </c>
      <c r="BCF12" s="1">
        <f t="shared" si="689"/>
        <v>1.9999999999999992E-3</v>
      </c>
      <c r="BCG12" s="1">
        <f t="shared" si="690"/>
        <v>0.74912891986062713</v>
      </c>
      <c r="BCH12" s="1">
        <f t="shared" si="263"/>
        <v>1.1236933797909407E-3</v>
      </c>
      <c r="BCI12" s="1">
        <f t="shared" si="264"/>
        <v>8.5898115672346922</v>
      </c>
      <c r="BCJ12" s="1"/>
      <c r="BCK12" s="1"/>
      <c r="BCL12" s="2" t="s">
        <v>11</v>
      </c>
      <c r="BCM12" s="1" t="s">
        <v>143</v>
      </c>
      <c r="BCN12" s="1">
        <v>226</v>
      </c>
      <c r="BCO12" s="2">
        <v>11</v>
      </c>
      <c r="BCP12" s="1">
        <v>1.7999999999999999E-2</v>
      </c>
      <c r="BCQ12" s="1">
        <f t="shared" si="691"/>
        <v>0</v>
      </c>
      <c r="BCR12" s="1">
        <f t="shared" si="692"/>
        <v>0.48648648648648646</v>
      </c>
      <c r="BCS12" s="1">
        <f t="shared" si="265"/>
        <v>7.2972972972972969E-4</v>
      </c>
      <c r="BCT12" s="1">
        <f t="shared" si="266"/>
        <v>5.5782484671696313</v>
      </c>
      <c r="BCU12" s="1"/>
      <c r="BCV12" s="1"/>
      <c r="BCW12" s="2" t="s">
        <v>11</v>
      </c>
      <c r="BCX12" s="1" t="s">
        <v>144</v>
      </c>
      <c r="BCY12" s="1">
        <v>232</v>
      </c>
      <c r="BCZ12" s="2">
        <v>11</v>
      </c>
      <c r="BDA12" s="1">
        <v>2.1999999999999999E-2</v>
      </c>
      <c r="BDB12" s="1">
        <f t="shared" si="693"/>
        <v>-2.0000000000000018E-3</v>
      </c>
      <c r="BDC12" s="1">
        <f t="shared" si="694"/>
        <v>0.48648648648648646</v>
      </c>
      <c r="BDD12" s="1">
        <f t="shared" si="267"/>
        <v>7.2972972972972969E-4</v>
      </c>
      <c r="BDE12" s="1">
        <f t="shared" si="268"/>
        <v>5.5782484671696313</v>
      </c>
      <c r="BDF12" s="1"/>
      <c r="BDG12" s="1"/>
      <c r="BDH12" s="2" t="s">
        <v>11</v>
      </c>
      <c r="BDI12" s="1" t="s">
        <v>145</v>
      </c>
      <c r="BDJ12" s="1">
        <v>233</v>
      </c>
      <c r="BDK12" s="2">
        <v>11</v>
      </c>
      <c r="BDL12" s="1">
        <v>2.4E-2</v>
      </c>
      <c r="BDM12" s="1">
        <f t="shared" si="695"/>
        <v>-1.3999999999999999E-2</v>
      </c>
      <c r="BDN12" s="1">
        <f t="shared" si="696"/>
        <v>0.12500000000000006</v>
      </c>
      <c r="BDO12" s="1">
        <f t="shared" si="269"/>
        <v>1.8750000000000009E-4</v>
      </c>
      <c r="BDP12" s="1">
        <f t="shared" si="270"/>
        <v>1.4332999533699755</v>
      </c>
      <c r="BDQ12" s="1"/>
      <c r="BDR12" s="1"/>
      <c r="BDS12" s="2" t="s">
        <v>11</v>
      </c>
      <c r="BDT12" s="1" t="s">
        <v>146</v>
      </c>
      <c r="BDU12" s="1">
        <v>234</v>
      </c>
      <c r="BDV12" s="2">
        <v>11</v>
      </c>
      <c r="BDW12" s="1">
        <v>1.7999999999999999E-2</v>
      </c>
      <c r="BDX12" s="1">
        <f t="shared" si="697"/>
        <v>-1.7000000000000005E-2</v>
      </c>
      <c r="BDY12" s="1">
        <f t="shared" si="698"/>
        <v>-3.3898305084747913E-3</v>
      </c>
      <c r="BDZ12" s="1">
        <f t="shared" si="271"/>
        <v>-5.0847457627121874E-6</v>
      </c>
      <c r="BEA12" s="1">
        <f t="shared" si="272"/>
        <v>-3.8869151277832296E-2</v>
      </c>
      <c r="BEB12" s="1"/>
      <c r="BEC12" s="1"/>
      <c r="BED12" s="2" t="s">
        <v>11</v>
      </c>
      <c r="BEE12" s="1" t="s">
        <v>147</v>
      </c>
      <c r="BEF12" s="1">
        <v>236</v>
      </c>
      <c r="BEG12" s="2">
        <v>11</v>
      </c>
      <c r="BEH12" s="1">
        <v>2.3E-2</v>
      </c>
      <c r="BEI12" s="1">
        <f t="shared" si="699"/>
        <v>-3.5000000000000003E-2</v>
      </c>
      <c r="BEJ12" s="1">
        <f t="shared" si="700"/>
        <v>-0.60677966101694925</v>
      </c>
      <c r="BEK12" s="1">
        <f t="shared" si="273"/>
        <v>-9.1016949152542394E-4</v>
      </c>
      <c r="BEL12" s="1">
        <f t="shared" si="274"/>
        <v>-6.9575780787315402</v>
      </c>
      <c r="BEM12" s="1"/>
      <c r="BEN12" s="1"/>
      <c r="BEO12" s="2" t="s">
        <v>11</v>
      </c>
      <c r="BEP12" s="4" t="s">
        <v>148</v>
      </c>
      <c r="BEQ12" s="4">
        <v>239</v>
      </c>
      <c r="BER12" s="2">
        <v>11</v>
      </c>
      <c r="BES12" s="1">
        <v>2.5000000000000001E-2</v>
      </c>
      <c r="BET12" s="1">
        <f t="shared" si="701"/>
        <v>-4.2000000000000003E-2</v>
      </c>
      <c r="BEU12" s="1">
        <f t="shared" si="702"/>
        <v>-0.778523489932886</v>
      </c>
      <c r="BEV12" s="1">
        <f t="shared" si="275"/>
        <v>-1.1677852348993291E-3</v>
      </c>
      <c r="BEW12" s="1">
        <f t="shared" si="276"/>
        <v>-8.926861454545886</v>
      </c>
      <c r="BEX12" s="1"/>
      <c r="BEY12" s="1"/>
      <c r="BEZ12" s="2" t="s">
        <v>11</v>
      </c>
      <c r="BFA12" s="4" t="s">
        <v>149</v>
      </c>
      <c r="BFB12" s="4">
        <v>240</v>
      </c>
      <c r="BFC12" s="2">
        <v>11</v>
      </c>
      <c r="BFD12" s="1">
        <v>-3.2000000000000001E-2</v>
      </c>
      <c r="BFE12" s="1">
        <f t="shared" si="703"/>
        <v>-9.0000000000000011E-3</v>
      </c>
      <c r="BFF12" s="1">
        <f t="shared" si="704"/>
        <v>1.9163763066202091</v>
      </c>
      <c r="BFG12" s="1">
        <f t="shared" si="277"/>
        <v>2.8745644599303135E-3</v>
      </c>
      <c r="BFH12" s="1">
        <f t="shared" si="278"/>
        <v>21.973936567344559</v>
      </c>
      <c r="BFI12" s="1"/>
      <c r="BFJ12" s="1"/>
      <c r="BFK12" s="2" t="s">
        <v>11</v>
      </c>
      <c r="BFL12" s="4" t="s">
        <v>150</v>
      </c>
      <c r="BFM12" s="4">
        <v>241</v>
      </c>
      <c r="BFN12" s="2">
        <v>11</v>
      </c>
      <c r="BFO12" s="1">
        <v>-2.3E-2</v>
      </c>
      <c r="BFP12" s="1">
        <f t="shared" si="705"/>
        <v>-5.9999999999999984E-3</v>
      </c>
      <c r="BFQ12" s="1">
        <f t="shared" si="706"/>
        <v>2.0481099656357391</v>
      </c>
      <c r="BFR12" s="1">
        <f t="shared" si="279"/>
        <v>3.0721649484536087E-3</v>
      </c>
      <c r="BFS12" s="1">
        <f t="shared" si="280"/>
        <v>23.484447345938285</v>
      </c>
      <c r="BFT12" s="1"/>
      <c r="BFU12" s="1"/>
      <c r="BFV12" s="2" t="s">
        <v>11</v>
      </c>
      <c r="BFW12" s="4" t="s">
        <v>151</v>
      </c>
      <c r="BFX12" s="4">
        <v>243</v>
      </c>
      <c r="BFY12" s="2">
        <v>11</v>
      </c>
      <c r="BFZ12" s="1">
        <v>2E-3</v>
      </c>
      <c r="BGA12" s="1">
        <f t="shared" si="707"/>
        <v>-4.0000000000000001E-3</v>
      </c>
      <c r="BGB12" s="1">
        <f t="shared" si="708"/>
        <v>1.124567474048443</v>
      </c>
      <c r="BGC12" s="1">
        <f t="shared" si="281"/>
        <v>1.6868512110726646E-3</v>
      </c>
      <c r="BGD12" s="1">
        <f t="shared" si="282"/>
        <v>12.894740064920191</v>
      </c>
      <c r="BGE12" s="1"/>
      <c r="BGF12" s="1"/>
      <c r="BGG12" s="2" t="s">
        <v>11</v>
      </c>
      <c r="BGH12" s="4" t="s">
        <v>152</v>
      </c>
      <c r="BGI12" s="4">
        <v>246</v>
      </c>
      <c r="BGJ12" s="2">
        <v>11</v>
      </c>
      <c r="BGK12" s="1">
        <v>5.0000000000000001E-3</v>
      </c>
      <c r="BGL12" s="1">
        <f t="shared" si="709"/>
        <v>-5.9999999999999993E-3</v>
      </c>
      <c r="BGM12" s="1">
        <f t="shared" si="710"/>
        <v>0.91349480968858132</v>
      </c>
      <c r="BGN12" s="1">
        <f t="shared" si="283"/>
        <v>1.370242214532872E-3</v>
      </c>
      <c r="BGO12" s="1">
        <f t="shared" si="284"/>
        <v>10.474496545042861</v>
      </c>
      <c r="BGP12" s="1"/>
      <c r="BGQ12" s="1"/>
      <c r="BGR12" s="2" t="s">
        <v>11</v>
      </c>
      <c r="BGS12" s="4" t="s">
        <v>153</v>
      </c>
      <c r="BGT12" s="4">
        <v>249</v>
      </c>
      <c r="BGU12" s="2">
        <v>11</v>
      </c>
      <c r="BGV12" s="1">
        <v>6.0000000000000001E-3</v>
      </c>
      <c r="BGW12" s="1">
        <f t="shared" si="711"/>
        <v>-2.9999999999999992E-3</v>
      </c>
      <c r="BGX12" s="1">
        <f t="shared" si="712"/>
        <v>1.1408934707903782</v>
      </c>
      <c r="BGY12" s="1">
        <f t="shared" si="285"/>
        <v>1.7113402061855673E-3</v>
      </c>
      <c r="BGZ12" s="1">
        <f t="shared" si="286"/>
        <v>13.081940467871663</v>
      </c>
      <c r="BHA12" s="1"/>
      <c r="BHB12" s="1"/>
      <c r="BHC12" s="2" t="s">
        <v>11</v>
      </c>
      <c r="BHD12" s="4" t="s">
        <v>154</v>
      </c>
      <c r="BHE12" s="4">
        <v>253</v>
      </c>
      <c r="BHF12" s="2">
        <v>11</v>
      </c>
      <c r="BHG12" s="1">
        <v>2E-3</v>
      </c>
      <c r="BHH12" s="1">
        <f t="shared" si="713"/>
        <v>-6.0000000000000001E-3</v>
      </c>
      <c r="BHI12" s="1">
        <f t="shared" si="714"/>
        <v>0.99307958477508662</v>
      </c>
      <c r="BHJ12" s="1">
        <f t="shared" si="287"/>
        <v>1.4896193771626299E-3</v>
      </c>
      <c r="BHK12" s="1">
        <f t="shared" si="288"/>
        <v>11.387047380406445</v>
      </c>
      <c r="BHL12" s="1"/>
      <c r="BHM12" s="1"/>
      <c r="BHN12" s="2" t="s">
        <v>11</v>
      </c>
      <c r="BHO12" s="4" t="s">
        <v>155</v>
      </c>
      <c r="BHP12" s="4">
        <v>254</v>
      </c>
      <c r="BHQ12" s="2">
        <v>11</v>
      </c>
      <c r="BHR12" s="1">
        <v>1.4E-2</v>
      </c>
      <c r="BHS12" s="1">
        <f t="shared" si="715"/>
        <v>-7.9999999999999984E-3</v>
      </c>
      <c r="BHT12" s="1">
        <f t="shared" si="716"/>
        <v>-0.36082474226804118</v>
      </c>
      <c r="BHU12" s="1">
        <f t="shared" si="289"/>
        <v>-5.412371134020618E-4</v>
      </c>
      <c r="BHV12" s="1">
        <f t="shared" si="290"/>
        <v>-4.1373606901401327</v>
      </c>
      <c r="BHW12" s="1"/>
      <c r="BHX12" s="1"/>
      <c r="BHY12" s="2" t="s">
        <v>11</v>
      </c>
      <c r="BHZ12" s="4" t="s">
        <v>156</v>
      </c>
      <c r="BIA12" s="4">
        <v>260</v>
      </c>
      <c r="BIB12" s="2">
        <v>11</v>
      </c>
      <c r="BIC12" s="1">
        <v>1.2999999999999999E-2</v>
      </c>
      <c r="BID12" s="1">
        <f t="shared" si="717"/>
        <v>-1.8000000000000002E-2</v>
      </c>
      <c r="BIE12" s="1">
        <f t="shared" si="718"/>
        <v>-0.82094594594594594</v>
      </c>
      <c r="BIF12" s="1">
        <f t="shared" si="291"/>
        <v>-1.231418918918919E-3</v>
      </c>
      <c r="BIG12" s="1">
        <f t="shared" si="292"/>
        <v>-9.4132942883487534</v>
      </c>
      <c r="BIH12" s="1"/>
      <c r="BII12" s="1"/>
      <c r="BIJ12" s="2" t="s">
        <v>11</v>
      </c>
      <c r="BIK12" s="4" t="s">
        <v>157</v>
      </c>
      <c r="BIL12" s="4">
        <v>267</v>
      </c>
      <c r="BIM12" s="2">
        <v>11</v>
      </c>
      <c r="BIN12" s="1">
        <v>7.0000000000000001E-3</v>
      </c>
      <c r="BIO12" s="1">
        <f t="shared" si="719"/>
        <v>-2.4E-2</v>
      </c>
      <c r="BIP12" s="1">
        <f t="shared" si="720"/>
        <v>-0.17</v>
      </c>
      <c r="BIQ12" s="1">
        <f t="shared" si="293"/>
        <v>-2.5500000000000002E-4</v>
      </c>
      <c r="BIR12" s="1">
        <f t="shared" si="294"/>
        <v>-1.9492879365831659</v>
      </c>
      <c r="BIS12" s="1"/>
      <c r="BIT12" s="1"/>
      <c r="BIU12" s="2" t="s">
        <v>11</v>
      </c>
      <c r="BIV12" s="4" t="s">
        <v>158</v>
      </c>
      <c r="BIW12" s="4">
        <v>268</v>
      </c>
      <c r="BIX12" s="2">
        <v>11</v>
      </c>
      <c r="BIY12" s="1">
        <v>0.03</v>
      </c>
      <c r="BIZ12" s="1">
        <f t="shared" si="721"/>
        <v>9.9999999999999742E-4</v>
      </c>
      <c r="BJA12" s="1">
        <f t="shared" si="722"/>
        <v>3.0508474576271098E-2</v>
      </c>
      <c r="BJB12" s="1">
        <f t="shared" si="295"/>
        <v>4.5762711864406648E-5</v>
      </c>
      <c r="BJC12" s="1">
        <f t="shared" si="296"/>
        <v>0.34982236150046742</v>
      </c>
      <c r="BJD12" s="1"/>
      <c r="BJE12" s="1"/>
      <c r="BJF12" s="2" t="s">
        <v>11</v>
      </c>
      <c r="BJG12" s="4" t="s">
        <v>159</v>
      </c>
      <c r="BJH12" s="4">
        <v>274</v>
      </c>
      <c r="BJI12" s="2">
        <v>11</v>
      </c>
      <c r="BJJ12" s="1">
        <v>1.7000000000000001E-2</v>
      </c>
      <c r="BJK12" s="1">
        <f t="shared" si="723"/>
        <v>6.0000000000000019E-3</v>
      </c>
      <c r="BJL12" s="1">
        <f t="shared" si="724"/>
        <v>0.891891891891892</v>
      </c>
      <c r="BJM12" s="1">
        <f t="shared" si="297"/>
        <v>1.3378378378378381E-3</v>
      </c>
      <c r="BJN12" s="1">
        <f t="shared" si="298"/>
        <v>10.226788856477659</v>
      </c>
      <c r="BJO12" s="1"/>
      <c r="BJP12" s="1"/>
      <c r="BJQ12" s="2" t="s">
        <v>11</v>
      </c>
      <c r="BJR12" s="4" t="s">
        <v>160</v>
      </c>
      <c r="BJS12" s="4">
        <v>281</v>
      </c>
      <c r="BJT12" s="2">
        <v>11</v>
      </c>
      <c r="BJU12" s="1">
        <v>3.5000000000000003E-2</v>
      </c>
      <c r="BJV12" s="1">
        <f t="shared" si="725"/>
        <v>-2.9999999999999957E-3</v>
      </c>
      <c r="BJW12" s="1">
        <f t="shared" si="726"/>
        <v>0.12666666666666679</v>
      </c>
      <c r="BJX12" s="1">
        <f t="shared" si="299"/>
        <v>1.9000000000000017E-4</v>
      </c>
      <c r="BJY12" s="1">
        <f t="shared" si="300"/>
        <v>1.4524106194149091</v>
      </c>
      <c r="BJZ12" s="1"/>
      <c r="BKA12" s="1"/>
      <c r="BKB12" s="2" t="s">
        <v>11</v>
      </c>
      <c r="BKC12" s="4" t="s">
        <v>161</v>
      </c>
      <c r="BKD12" s="4">
        <v>282</v>
      </c>
      <c r="BKE12" s="2">
        <v>11</v>
      </c>
      <c r="BKF12" s="1">
        <v>2.7E-2</v>
      </c>
      <c r="BKG12" s="1">
        <f t="shared" si="727"/>
        <v>5.9999999999999984E-3</v>
      </c>
      <c r="BKH12" s="1">
        <f t="shared" si="728"/>
        <v>0.1666666666666666</v>
      </c>
      <c r="BKI12" s="1">
        <f t="shared" si="301"/>
        <v>2.499999999999999E-4</v>
      </c>
      <c r="BKJ12" s="1">
        <f t="shared" si="302"/>
        <v>1.9110666044932989</v>
      </c>
      <c r="BKK12" s="1"/>
      <c r="BKL12" s="1"/>
      <c r="BKM12" s="2" t="s">
        <v>11</v>
      </c>
      <c r="BKN12" s="4" t="s">
        <v>162</v>
      </c>
      <c r="BKO12" s="4">
        <v>289</v>
      </c>
      <c r="BKP12" s="2">
        <v>11</v>
      </c>
      <c r="BKQ12" s="1">
        <v>2.9000000000000001E-2</v>
      </c>
      <c r="BKR12" s="1">
        <f t="shared" si="729"/>
        <v>1.3000000000000001E-2</v>
      </c>
      <c r="BKS12" s="1">
        <f t="shared" si="730"/>
        <v>0.53956834532374109</v>
      </c>
      <c r="BKT12" s="1">
        <f t="shared" si="303"/>
        <v>8.093525179856117E-4</v>
      </c>
      <c r="BKU12" s="1">
        <f t="shared" si="304"/>
        <v>6.1869062735394609</v>
      </c>
      <c r="BKV12" s="1"/>
      <c r="BKW12" s="1"/>
      <c r="BKX12" s="2" t="s">
        <v>11</v>
      </c>
      <c r="BKY12" s="4" t="s">
        <v>163</v>
      </c>
      <c r="BKZ12" s="4">
        <v>296</v>
      </c>
      <c r="BLA12" s="2">
        <v>11</v>
      </c>
      <c r="BLB12" s="1">
        <v>0.03</v>
      </c>
      <c r="BLC12" s="1">
        <f t="shared" si="731"/>
        <v>9.9999999999999985E-3</v>
      </c>
      <c r="BLD12" s="1">
        <f t="shared" si="732"/>
        <v>0.15942028985507242</v>
      </c>
      <c r="BLE12" s="1">
        <f t="shared" si="305"/>
        <v>2.3913043478260865E-4</v>
      </c>
      <c r="BLF12" s="1">
        <f t="shared" si="306"/>
        <v>1.8279767521240256</v>
      </c>
      <c r="BLG12" s="1"/>
      <c r="BLH12" s="1"/>
      <c r="BLI12" s="2" t="s">
        <v>11</v>
      </c>
      <c r="BLJ12" s="4" t="s">
        <v>164</v>
      </c>
      <c r="BLK12" s="4">
        <v>303</v>
      </c>
      <c r="BLL12" s="2">
        <v>11</v>
      </c>
      <c r="BLM12" s="1">
        <v>1.9E-2</v>
      </c>
      <c r="BLN12" s="1">
        <f t="shared" si="733"/>
        <v>8.0000000000000002E-3</v>
      </c>
      <c r="BLO12" s="1">
        <f t="shared" si="734"/>
        <v>0.49830508474576279</v>
      </c>
      <c r="BLP12" s="1">
        <f t="shared" si="307"/>
        <v>7.4745762711864421E-4</v>
      </c>
      <c r="BLQ12" s="1">
        <f t="shared" si="308"/>
        <v>5.7137652378409856</v>
      </c>
      <c r="BLR12" s="1"/>
      <c r="BLS12" s="1"/>
      <c r="BLT12" s="2" t="s">
        <v>11</v>
      </c>
      <c r="BLU12" s="4" t="s">
        <v>165</v>
      </c>
      <c r="BLV12" s="4">
        <v>310</v>
      </c>
      <c r="BLW12" s="2">
        <v>11</v>
      </c>
      <c r="BLX12" s="1">
        <v>0.02</v>
      </c>
      <c r="BLY12" s="1">
        <f t="shared" si="735"/>
        <v>8.0000000000000002E-3</v>
      </c>
      <c r="BLZ12" s="1">
        <f t="shared" si="736"/>
        <v>0.65529010238907859</v>
      </c>
      <c r="BMA12" s="1">
        <f t="shared" si="309"/>
        <v>9.8293515358361793E-4</v>
      </c>
      <c r="BMB12" s="1">
        <f t="shared" si="310"/>
        <v>7.5138181855845794</v>
      </c>
      <c r="BMC12" s="1"/>
      <c r="BMD12" s="1"/>
      <c r="BME12" s="2" t="s">
        <v>11</v>
      </c>
      <c r="BMF12" s="4" t="s">
        <v>166</v>
      </c>
      <c r="BMG12" s="4">
        <v>311</v>
      </c>
      <c r="BMH12" s="2">
        <v>11</v>
      </c>
      <c r="BMI12" s="1">
        <v>2.4E-2</v>
      </c>
      <c r="BMJ12" s="1">
        <f t="shared" si="737"/>
        <v>1.4E-2</v>
      </c>
      <c r="BMK12" s="1">
        <f t="shared" si="738"/>
        <v>0.24113475177304966</v>
      </c>
      <c r="BML12" s="1">
        <f t="shared" si="311"/>
        <v>3.6170212765957452E-4</v>
      </c>
      <c r="BMM12" s="1">
        <f t="shared" si="312"/>
        <v>2.7649474277775403</v>
      </c>
      <c r="BMN12" s="1"/>
      <c r="BMO12" s="1"/>
      <c r="BMP12" s="2" t="s">
        <v>11</v>
      </c>
      <c r="BMQ12" s="4" t="s">
        <v>167</v>
      </c>
      <c r="BMR12" s="4">
        <v>317</v>
      </c>
      <c r="BMS12" s="2">
        <v>11</v>
      </c>
      <c r="BMT12" s="1">
        <v>1.7000000000000001E-2</v>
      </c>
      <c r="BMU12" s="4">
        <f t="shared" si="313"/>
        <v>7.000000000000001E-3</v>
      </c>
      <c r="BMV12" s="1">
        <f t="shared" si="739"/>
        <v>0.19148936170212771</v>
      </c>
      <c r="BMW12" s="1">
        <f t="shared" si="314"/>
        <v>2.8723404255319158E-4</v>
      </c>
      <c r="BMX12" s="1">
        <f t="shared" si="315"/>
        <v>2.1956935455880471</v>
      </c>
      <c r="BMY12" s="1"/>
      <c r="BMZ12" s="1"/>
      <c r="BNA12" s="2" t="s">
        <v>11</v>
      </c>
      <c r="BNB12" s="4" t="s">
        <v>168</v>
      </c>
      <c r="BNC12" s="4">
        <v>324</v>
      </c>
      <c r="BND12" s="2">
        <v>11</v>
      </c>
      <c r="BNE12" s="1">
        <v>1.9E-2</v>
      </c>
      <c r="BNF12" s="1">
        <f t="shared" si="740"/>
        <v>6.0000000000000001E-3</v>
      </c>
      <c r="BNG12" s="1">
        <f t="shared" si="741"/>
        <v>0.12142857142857144</v>
      </c>
      <c r="BNH12" s="1">
        <f t="shared" si="316"/>
        <v>1.8214285714285717E-4</v>
      </c>
      <c r="BNI12" s="1">
        <f t="shared" si="317"/>
        <v>1.3923485261308328</v>
      </c>
      <c r="BNJ12" s="1"/>
      <c r="BNK12" s="1"/>
      <c r="BNL12" s="2" t="s">
        <v>11</v>
      </c>
      <c r="BNM12" s="4" t="s">
        <v>169</v>
      </c>
      <c r="BNN12" s="4">
        <v>325</v>
      </c>
      <c r="BNO12" s="2">
        <v>11</v>
      </c>
      <c r="BNP12" s="1">
        <v>2.1000000000000001E-2</v>
      </c>
      <c r="BNQ12" s="1">
        <f t="shared" si="742"/>
        <v>2.0000000000000018E-3</v>
      </c>
      <c r="BNR12" s="1">
        <f t="shared" si="743"/>
        <v>0.16433566433566441</v>
      </c>
      <c r="BNS12" s="1">
        <f t="shared" si="318"/>
        <v>2.465034965034966E-4</v>
      </c>
      <c r="BNT12" s="1">
        <f t="shared" si="319"/>
        <v>1.8843384002346528</v>
      </c>
      <c r="BNU12" s="1"/>
      <c r="BNV12" s="1"/>
      <c r="BNW12" s="2" t="s">
        <v>11</v>
      </c>
      <c r="BNX12" s="4" t="s">
        <v>170</v>
      </c>
      <c r="BNY12" s="4">
        <v>338</v>
      </c>
      <c r="BNZ12" s="2">
        <v>11</v>
      </c>
      <c r="BOA12" s="1">
        <v>1.0999999999999999E-2</v>
      </c>
      <c r="BOB12" s="1">
        <f t="shared" si="744"/>
        <v>9.9999999999999915E-4</v>
      </c>
      <c r="BOC12" s="1">
        <f t="shared" si="745"/>
        <v>0.17628205128205124</v>
      </c>
      <c r="BOD12" s="1">
        <f t="shared" si="320"/>
        <v>2.6442307692307686E-4</v>
      </c>
      <c r="BOE12" s="1">
        <f t="shared" si="321"/>
        <v>2.0213204470602202</v>
      </c>
      <c r="BOF12" s="1"/>
      <c r="BOG12" s="1"/>
      <c r="BOH12" s="2" t="s">
        <v>11</v>
      </c>
      <c r="BOI12" s="4" t="s">
        <v>171</v>
      </c>
      <c r="BOJ12" s="4">
        <v>339</v>
      </c>
      <c r="BOK12" s="2">
        <v>11</v>
      </c>
      <c r="BOL12" s="1">
        <v>1.0999999999999999E-2</v>
      </c>
      <c r="BOM12" s="1">
        <f t="shared" si="746"/>
        <v>5.9999999999999993E-3</v>
      </c>
      <c r="BON12" s="1">
        <f t="shared" si="747"/>
        <v>0.31921824104234525</v>
      </c>
      <c r="BOO12" s="1">
        <f t="shared" si="322"/>
        <v>4.7882736156351787E-4</v>
      </c>
      <c r="BOP12" s="1">
        <f t="shared" si="323"/>
        <v>3.6602839200067105</v>
      </c>
      <c r="BOQ12" s="1"/>
      <c r="BOR12" s="1"/>
      <c r="BOS12" s="2" t="s">
        <v>11</v>
      </c>
      <c r="BOT12" s="4" t="s">
        <v>172</v>
      </c>
      <c r="BOU12" s="4">
        <v>345</v>
      </c>
      <c r="BOV12" s="2">
        <v>11</v>
      </c>
      <c r="BOW12" s="1">
        <v>1.4E-2</v>
      </c>
      <c r="BOX12" s="1">
        <f t="shared" si="748"/>
        <v>7.0000000000000001E-3</v>
      </c>
      <c r="BOY12" s="1">
        <f t="shared" si="749"/>
        <v>0.42765273311897106</v>
      </c>
      <c r="BOZ12" s="1">
        <f t="shared" si="324"/>
        <v>6.414790996784566E-4</v>
      </c>
      <c r="BPA12" s="1">
        <f t="shared" si="325"/>
        <v>4.9036371395037079</v>
      </c>
      <c r="BPB12" s="1"/>
      <c r="BPC12" s="1"/>
      <c r="BPD12" s="2" t="s">
        <v>11</v>
      </c>
      <c r="BPE12" s="4" t="s">
        <v>173</v>
      </c>
      <c r="BPF12" s="4">
        <v>352</v>
      </c>
      <c r="BPG12" s="2">
        <v>11</v>
      </c>
      <c r="BPH12" s="1">
        <v>6.0000000000000001E-3</v>
      </c>
      <c r="BPI12" s="1">
        <f t="shared" si="750"/>
        <v>-2.9999999999999992E-3</v>
      </c>
      <c r="BPJ12" s="1">
        <f t="shared" si="751"/>
        <v>6.4102564102564413E-3</v>
      </c>
      <c r="BPK12" s="1">
        <f t="shared" si="326"/>
        <v>9.6153846153846615E-6</v>
      </c>
      <c r="BPL12" s="1">
        <f t="shared" si="327"/>
        <v>7.3502561711281111E-2</v>
      </c>
      <c r="BPM12" s="1"/>
      <c r="BPN12" s="1"/>
      <c r="BPO12" s="2" t="s">
        <v>11</v>
      </c>
      <c r="BPP12" s="4" t="s">
        <v>174</v>
      </c>
      <c r="BPQ12" s="4">
        <v>353</v>
      </c>
      <c r="BPR12" s="2">
        <v>11</v>
      </c>
      <c r="BPS12" s="1">
        <v>2.5999999999999999E-2</v>
      </c>
      <c r="BPT12" s="1">
        <f t="shared" si="752"/>
        <v>1.7000000000000001E-2</v>
      </c>
      <c r="BPU12" s="1">
        <f t="shared" si="753"/>
        <v>0.55000000000000004</v>
      </c>
      <c r="BPV12" s="1">
        <f t="shared" si="328"/>
        <v>8.250000000000001E-4</v>
      </c>
      <c r="BPW12" s="1">
        <f t="shared" si="329"/>
        <v>6.3065197948278895</v>
      </c>
      <c r="BPX12" s="1"/>
      <c r="BPY12" s="1"/>
      <c r="BPZ12" s="2" t="s">
        <v>11</v>
      </c>
      <c r="BQA12" s="4" t="s">
        <v>175</v>
      </c>
      <c r="BQB12" s="4">
        <v>358</v>
      </c>
      <c r="BQC12" s="2">
        <v>11</v>
      </c>
      <c r="BQD12" s="1">
        <v>2.1000000000000001E-2</v>
      </c>
      <c r="BQE12" s="1">
        <f t="shared" si="754"/>
        <v>1.1000000000000001E-2</v>
      </c>
      <c r="BQF12" s="1">
        <f t="shared" si="755"/>
        <v>0.34797297297297303</v>
      </c>
      <c r="BQG12" s="1">
        <f t="shared" si="330"/>
        <v>5.2195945945945953E-4</v>
      </c>
      <c r="BQH12" s="1">
        <f t="shared" si="331"/>
        <v>3.9899971674893897</v>
      </c>
      <c r="BQI12" s="1"/>
      <c r="BQJ12" s="1"/>
      <c r="BQK12" s="2" t="s">
        <v>11</v>
      </c>
      <c r="BQL12" s="4" t="s">
        <v>176</v>
      </c>
      <c r="BQM12" s="4">
        <v>366</v>
      </c>
      <c r="BQN12" s="2">
        <v>11</v>
      </c>
      <c r="BQO12" s="1">
        <v>2.1000000000000001E-2</v>
      </c>
      <c r="BQP12" s="1">
        <f t="shared" si="756"/>
        <v>1.0000000000000002E-2</v>
      </c>
      <c r="BQQ12" s="1">
        <f t="shared" si="757"/>
        <v>0.52508361204013387</v>
      </c>
      <c r="BQR12" s="1">
        <f t="shared" si="332"/>
        <v>7.8762541806020085E-4</v>
      </c>
      <c r="BQS12" s="1">
        <f t="shared" si="333"/>
        <v>6.0208185332196944</v>
      </c>
      <c r="BQT12" s="1"/>
      <c r="BQU12" s="1"/>
      <c r="BQV12" s="2" t="s">
        <v>11</v>
      </c>
      <c r="BQW12" s="4" t="s">
        <v>177</v>
      </c>
      <c r="BQX12" s="4">
        <v>367</v>
      </c>
      <c r="BQY12" s="2">
        <v>11</v>
      </c>
      <c r="BQZ12" s="1">
        <v>3.7999999999999999E-2</v>
      </c>
      <c r="BRA12" s="1">
        <f t="shared" si="758"/>
        <v>1.6999999999999998E-2</v>
      </c>
      <c r="BRB12" s="1">
        <f t="shared" si="759"/>
        <v>-0.17845117845117853</v>
      </c>
      <c r="BRC12" s="1">
        <f t="shared" si="334"/>
        <v>-2.6767676767676781E-4</v>
      </c>
      <c r="BRD12" s="1">
        <f t="shared" si="335"/>
        <v>-2.04619252602313</v>
      </c>
      <c r="BRE12" s="1"/>
      <c r="BRF12" s="1"/>
      <c r="BRG12" s="2" t="s">
        <v>11</v>
      </c>
      <c r="BRH12" s="4" t="s">
        <v>178</v>
      </c>
      <c r="BRI12" s="4">
        <v>373</v>
      </c>
      <c r="BRJ12" s="2">
        <v>11</v>
      </c>
      <c r="BRK12" s="1">
        <v>3.6999999999999998E-2</v>
      </c>
      <c r="BRL12" s="1">
        <f t="shared" si="760"/>
        <v>1.4999999999999999E-2</v>
      </c>
      <c r="BRM12" s="1">
        <f t="shared" si="761"/>
        <v>5.4237288135593191E-2</v>
      </c>
      <c r="BRN12" s="1">
        <f t="shared" si="336"/>
        <v>8.1355932203389794E-5</v>
      </c>
      <c r="BRO12" s="1">
        <f t="shared" si="337"/>
        <v>0.62190642044527689</v>
      </c>
      <c r="BRP12" s="1"/>
      <c r="BRQ12" s="1"/>
      <c r="BRR12" s="2" t="s">
        <v>11</v>
      </c>
      <c r="BRS12" s="1" t="s">
        <v>179</v>
      </c>
      <c r="BRT12" s="1">
        <v>380</v>
      </c>
      <c r="BRU12" s="2">
        <v>11</v>
      </c>
      <c r="BRV12" s="1">
        <v>3.7999999999999999E-2</v>
      </c>
      <c r="BRW12" s="1">
        <f t="shared" si="762"/>
        <v>8.0000000000000002E-3</v>
      </c>
      <c r="BRX12" s="1">
        <f t="shared" si="763"/>
        <v>-0.16778523489932884</v>
      </c>
      <c r="BRY12" s="1">
        <f t="shared" si="338"/>
        <v>-2.5167785234899326E-4</v>
      </c>
      <c r="BRZ12" s="1">
        <f t="shared" si="339"/>
        <v>-1.9238925548590264</v>
      </c>
      <c r="BSA12" s="1"/>
      <c r="BSB12" s="1"/>
      <c r="BSC12" s="2" t="s">
        <v>11</v>
      </c>
      <c r="BSD12" s="1" t="s">
        <v>180</v>
      </c>
      <c r="BSE12" s="1">
        <v>394</v>
      </c>
      <c r="BSF12" s="2">
        <v>11</v>
      </c>
      <c r="BSG12" s="1">
        <v>2.1000000000000001E-2</v>
      </c>
      <c r="BSH12" s="1">
        <f t="shared" si="764"/>
        <v>9.0000000000000011E-3</v>
      </c>
      <c r="BSI12" s="1">
        <f t="shared" si="765"/>
        <v>-0.12411347517730495</v>
      </c>
      <c r="BSJ12" s="1">
        <f t="shared" si="340"/>
        <v>-1.8617021276595743E-4</v>
      </c>
      <c r="BSK12" s="1">
        <f t="shared" si="341"/>
        <v>-1.4231347054737338</v>
      </c>
      <c r="BSL12" s="1"/>
      <c r="BSM12" s="1"/>
      <c r="BSN12" s="1" t="s">
        <v>11</v>
      </c>
      <c r="BSO12" s="1" t="s">
        <v>181</v>
      </c>
      <c r="BSP12" s="1">
        <v>395</v>
      </c>
      <c r="BSQ12" s="2">
        <v>11</v>
      </c>
      <c r="BSR12" s="1">
        <v>8.9999999999999993E-3</v>
      </c>
      <c r="BSS12" s="1">
        <f t="shared" si="766"/>
        <v>-1.0000000000000009E-3</v>
      </c>
      <c r="BST12" s="1">
        <f t="shared" si="767"/>
        <v>-1.0380622837370273E-2</v>
      </c>
      <c r="BSU12" s="1">
        <f t="shared" si="342"/>
        <v>-1.557093425605541E-5</v>
      </c>
      <c r="BSV12" s="1">
        <f t="shared" si="343"/>
        <v>-0.11902836983003287</v>
      </c>
      <c r="BSW12" s="1"/>
      <c r="BSX12" s="1"/>
      <c r="BSY12" s="1" t="s">
        <v>11</v>
      </c>
      <c r="BSZ12" s="1" t="s">
        <v>182</v>
      </c>
      <c r="BTA12" s="1">
        <v>401</v>
      </c>
      <c r="BTB12" s="1">
        <v>11</v>
      </c>
      <c r="BTC12" s="1">
        <v>0.01</v>
      </c>
      <c r="BTD12" s="1">
        <f t="shared" si="768"/>
        <v>-2E-3</v>
      </c>
      <c r="BTE12" s="1">
        <f t="shared" si="769"/>
        <v>5.2447552447552448E-2</v>
      </c>
      <c r="BTF12" s="1">
        <f t="shared" si="344"/>
        <v>7.8671328671328671E-5</v>
      </c>
      <c r="BTG12" s="1">
        <f t="shared" si="345"/>
        <v>0.60138459581956982</v>
      </c>
      <c r="BTH12" s="1"/>
      <c r="BTI12" s="1"/>
      <c r="BTJ12" s="1" t="s">
        <v>11</v>
      </c>
      <c r="BTK12" s="1" t="s">
        <v>183</v>
      </c>
      <c r="BTL12" s="1">
        <v>408</v>
      </c>
      <c r="BTM12" s="1">
        <v>11</v>
      </c>
      <c r="BTN12" s="1">
        <v>8.0000000000000002E-3</v>
      </c>
      <c r="BTO12" s="1">
        <f t="shared" si="770"/>
        <v>-4.0000000000000001E-3</v>
      </c>
      <c r="BTP12" s="5">
        <f t="shared" si="771"/>
        <v>0.12195121951219511</v>
      </c>
      <c r="BTQ12" s="1">
        <f t="shared" si="346"/>
        <v>1.8292682926829266E-4</v>
      </c>
      <c r="BTR12" s="1">
        <f t="shared" si="347"/>
        <v>1.3983414179219265</v>
      </c>
      <c r="BTS12" s="1"/>
      <c r="BTT12" s="1"/>
      <c r="BTU12" s="1" t="s">
        <v>11</v>
      </c>
      <c r="BTV12" s="1" t="s">
        <v>184</v>
      </c>
      <c r="BTW12" s="1">
        <v>409</v>
      </c>
      <c r="BTX12" s="1">
        <v>11</v>
      </c>
      <c r="BTY12" s="1">
        <v>2.1000000000000001E-2</v>
      </c>
      <c r="BTZ12" s="1">
        <f t="shared" si="772"/>
        <v>1.1000000000000001E-2</v>
      </c>
      <c r="BUA12" s="1">
        <f t="shared" si="773"/>
        <v>0.48096885813148793</v>
      </c>
      <c r="BUB12" s="1">
        <f t="shared" si="348"/>
        <v>7.2145328719723186E-4</v>
      </c>
      <c r="BUC12" s="1">
        <f t="shared" si="349"/>
        <v>5.5149811354581733</v>
      </c>
      <c r="BUD12" s="1"/>
      <c r="BUE12" s="1"/>
      <c r="BUF12" s="1" t="s">
        <v>11</v>
      </c>
      <c r="BUG12" s="1" t="s">
        <v>185</v>
      </c>
      <c r="BUH12" s="1">
        <v>415</v>
      </c>
      <c r="BUI12" s="1">
        <v>11</v>
      </c>
      <c r="BUJ12" s="1">
        <v>2.4E-2</v>
      </c>
      <c r="BUK12" s="1">
        <f t="shared" si="774"/>
        <v>1.1000000000000001E-2</v>
      </c>
      <c r="BUL12" s="1">
        <f t="shared" si="775"/>
        <v>0.54006968641114983</v>
      </c>
      <c r="BUM12" s="1">
        <f t="shared" si="350"/>
        <v>8.1010452961672479E-4</v>
      </c>
      <c r="BUN12" s="1">
        <f t="shared" si="351"/>
        <v>6.192654850797104</v>
      </c>
      <c r="BUO12" s="1"/>
      <c r="BUP12" s="1"/>
      <c r="BUQ12" s="1" t="s">
        <v>11</v>
      </c>
      <c r="BUR12" s="1" t="s">
        <v>186</v>
      </c>
      <c r="BUS12" s="1">
        <v>422</v>
      </c>
      <c r="BUT12" s="1">
        <v>11</v>
      </c>
      <c r="BUU12" s="1">
        <v>2.3E-2</v>
      </c>
      <c r="BUV12" s="1">
        <f t="shared" si="776"/>
        <v>8.0000000000000002E-3</v>
      </c>
      <c r="BUW12" s="1">
        <f t="shared" si="777"/>
        <v>0.4</v>
      </c>
      <c r="BUX12" s="1">
        <f t="shared" si="352"/>
        <v>6.0000000000000006E-4</v>
      </c>
      <c r="BUY12" s="1">
        <f t="shared" si="353"/>
        <v>4.58655985078392</v>
      </c>
      <c r="BUZ12" s="1"/>
      <c r="BVA12" s="1"/>
      <c r="BVB12" s="1" t="s">
        <v>11</v>
      </c>
      <c r="BVC12" s="1" t="s">
        <v>187</v>
      </c>
      <c r="BVD12" s="1">
        <v>423</v>
      </c>
      <c r="BVE12" s="1">
        <v>11</v>
      </c>
      <c r="BVF12" s="1">
        <v>1.4E-2</v>
      </c>
      <c r="BVG12" s="1">
        <f t="shared" si="778"/>
        <v>4.0000000000000001E-3</v>
      </c>
      <c r="BVH12" s="1">
        <f t="shared" si="779"/>
        <v>-0.80204778156996592</v>
      </c>
      <c r="BVI12" s="1">
        <f t="shared" si="354"/>
        <v>-1.2030716723549488E-3</v>
      </c>
      <c r="BVJ12" s="1">
        <f t="shared" si="355"/>
        <v>-9.1966003833977901</v>
      </c>
      <c r="BVK12" s="1"/>
      <c r="BVL12" s="1"/>
      <c r="BVM12" s="1" t="s">
        <v>11</v>
      </c>
      <c r="BVN12" s="1" t="s">
        <v>188</v>
      </c>
      <c r="BVO12" s="1">
        <v>436</v>
      </c>
      <c r="BVP12" s="1">
        <v>11</v>
      </c>
      <c r="BVQ12" s="1">
        <v>1.7000000000000001E-2</v>
      </c>
      <c r="BVR12" s="1">
        <f t="shared" si="780"/>
        <v>5.000000000000001E-3</v>
      </c>
      <c r="BVS12" s="1">
        <f t="shared" si="781"/>
        <v>-0.47781569965870302</v>
      </c>
      <c r="BVT12" s="1">
        <f t="shared" si="356"/>
        <v>-7.1672354948805451E-4</v>
      </c>
      <c r="BVU12" s="1">
        <f t="shared" si="357"/>
        <v>-5.4788257603220876</v>
      </c>
      <c r="BVV12" s="1"/>
      <c r="BVW12" s="1"/>
      <c r="BVX12" s="1" t="s">
        <v>11</v>
      </c>
      <c r="BVY12" s="1" t="s">
        <v>189</v>
      </c>
      <c r="BVZ12" s="1">
        <v>437</v>
      </c>
      <c r="BWA12" s="1">
        <v>11</v>
      </c>
      <c r="BWB12" s="1">
        <v>0</v>
      </c>
      <c r="BWC12" s="1">
        <f t="shared" si="782"/>
        <v>-5.0000000000000001E-3</v>
      </c>
      <c r="BWD12" s="1">
        <f t="shared" si="783"/>
        <v>-0.98479087452471481</v>
      </c>
      <c r="BWE12" s="1">
        <f t="shared" si="358"/>
        <v>-1.4771863117870722E-3</v>
      </c>
      <c r="BWF12" s="1">
        <f t="shared" si="359"/>
        <v>-11.292005716283603</v>
      </c>
      <c r="BWG12" s="1"/>
      <c r="BWH12" s="1"/>
      <c r="BWI12" s="1" t="s">
        <v>11</v>
      </c>
      <c r="BWJ12" s="1" t="s">
        <v>190</v>
      </c>
      <c r="BWK12" s="1">
        <v>443</v>
      </c>
      <c r="BWL12" s="1">
        <v>11</v>
      </c>
      <c r="BWM12" s="1">
        <v>2E-3</v>
      </c>
      <c r="BWN12" s="1">
        <f t="shared" si="784"/>
        <v>-8.0000000000000002E-3</v>
      </c>
      <c r="BWO12" s="1">
        <f t="shared" si="785"/>
        <v>-1.1212121212121213</v>
      </c>
      <c r="BWP12" s="1">
        <f t="shared" si="360"/>
        <v>-1.6818181818181821E-3</v>
      </c>
      <c r="BWQ12" s="1">
        <f t="shared" si="361"/>
        <v>-12.856266248409472</v>
      </c>
      <c r="BWR12" s="1"/>
      <c r="BWS12" s="1"/>
      <c r="BWT12" s="1" t="s">
        <v>11</v>
      </c>
      <c r="BWU12" s="1" t="s">
        <v>191</v>
      </c>
      <c r="BWV12" s="1">
        <v>450</v>
      </c>
      <c r="BWW12" s="1">
        <v>11</v>
      </c>
      <c r="BWX12" s="1">
        <v>6.0000000000000001E-3</v>
      </c>
      <c r="BWY12" s="1">
        <f t="shared" si="786"/>
        <v>2E-3</v>
      </c>
      <c r="BWZ12" s="1">
        <f t="shared" si="787"/>
        <v>-0.40151515151515149</v>
      </c>
      <c r="BXA12" s="1">
        <f t="shared" si="362"/>
        <v>-6.0227272727272723E-4</v>
      </c>
      <c r="BXB12" s="1">
        <f t="shared" si="363"/>
        <v>-4.6039331835520398</v>
      </c>
      <c r="BXC12" s="1"/>
      <c r="BXD12" s="1"/>
      <c r="BXE12" s="1" t="s">
        <v>11</v>
      </c>
      <c r="BXF12" s="1" t="s">
        <v>192</v>
      </c>
      <c r="BXG12" s="1">
        <v>451</v>
      </c>
      <c r="BXH12" s="1">
        <v>11</v>
      </c>
      <c r="BXI12" s="1">
        <v>0</v>
      </c>
      <c r="BXJ12" s="1">
        <f t="shared" si="788"/>
        <v>3.0000000000000001E-3</v>
      </c>
      <c r="BXK12" s="1">
        <f t="shared" si="789"/>
        <v>0.59622641509433971</v>
      </c>
      <c r="BXL12" s="1">
        <f t="shared" si="364"/>
        <v>8.943396226415096E-4</v>
      </c>
      <c r="BXM12" s="1">
        <f t="shared" si="365"/>
        <v>6.8365703436213154</v>
      </c>
      <c r="BXN12" s="1"/>
      <c r="BXO12" s="1"/>
      <c r="BXP12" s="1" t="s">
        <v>11</v>
      </c>
      <c r="BXQ12" s="1" t="s">
        <v>193</v>
      </c>
      <c r="BXR12" s="1">
        <v>464</v>
      </c>
      <c r="BXS12" s="1">
        <v>11</v>
      </c>
      <c r="BXT12" s="1">
        <v>1.2999999999999999E-2</v>
      </c>
      <c r="BXU12" s="1">
        <f t="shared" si="790"/>
        <v>8.9999999999999993E-3</v>
      </c>
      <c r="BXV12" s="1">
        <f t="shared" si="791"/>
        <v>1.1360294117647058</v>
      </c>
      <c r="BXW12" s="1">
        <f t="shared" si="366"/>
        <v>1.7040441176470588E-3</v>
      </c>
      <c r="BXX12" s="1">
        <f t="shared" si="367"/>
        <v>13.026167223274182</v>
      </c>
      <c r="BXY12" s="1"/>
      <c r="BXZ12" s="1"/>
      <c r="BYA12" s="1" t="s">
        <v>11</v>
      </c>
      <c r="BYB12" s="1" t="s">
        <v>194</v>
      </c>
      <c r="BYC12" s="1">
        <v>465</v>
      </c>
      <c r="BYD12" s="1">
        <v>11</v>
      </c>
      <c r="BYE12" s="1">
        <v>5.0000000000000001E-3</v>
      </c>
      <c r="BYF12" s="1">
        <f t="shared" si="792"/>
        <v>0</v>
      </c>
      <c r="BYG12" s="1">
        <f t="shared" si="793"/>
        <v>-0.16479400749063672</v>
      </c>
      <c r="BYH12" s="1">
        <f t="shared" si="368"/>
        <v>-2.471910112359551E-4</v>
      </c>
      <c r="BYI12" s="1">
        <f t="shared" si="369"/>
        <v>-1.8895939460158473</v>
      </c>
      <c r="BYJ12" s="1"/>
      <c r="BYK12" s="1"/>
      <c r="BYL12" s="1" t="s">
        <v>11</v>
      </c>
      <c r="BYM12" s="1" t="s">
        <v>195</v>
      </c>
      <c r="BYN12" s="1">
        <v>479</v>
      </c>
      <c r="BYO12" s="1">
        <v>11</v>
      </c>
      <c r="BYP12" s="1">
        <v>8.0000000000000002E-3</v>
      </c>
      <c r="BYQ12" s="1">
        <f t="shared" si="794"/>
        <v>-2.9999999999999992E-3</v>
      </c>
      <c r="BYR12" s="1">
        <f t="shared" si="795"/>
        <v>6.2730627306273101E-2</v>
      </c>
      <c r="BYS12" s="1">
        <f t="shared" si="370"/>
        <v>9.409594095940966E-5</v>
      </c>
      <c r="BYT12" s="1">
        <f t="shared" si="371"/>
        <v>0.71929444154360411</v>
      </c>
      <c r="BYU12" s="1"/>
      <c r="BYV12" s="1"/>
      <c r="BYW12" s="1" t="s">
        <v>11</v>
      </c>
      <c r="BYX12" s="1" t="s">
        <v>196</v>
      </c>
      <c r="BYY12" s="1">
        <v>480</v>
      </c>
      <c r="BYZ12" s="1">
        <v>11</v>
      </c>
      <c r="BZA12" s="1">
        <v>1.0999999999999999E-2</v>
      </c>
      <c r="BZB12" s="1">
        <f t="shared" si="796"/>
        <v>-2E-3</v>
      </c>
      <c r="BZC12" s="1">
        <f t="shared" si="797"/>
        <v>0.32958801498127344</v>
      </c>
      <c r="BZD12" s="1">
        <f t="shared" si="372"/>
        <v>4.9438202247191021E-4</v>
      </c>
      <c r="BZE12" s="1">
        <f t="shared" si="373"/>
        <v>3.7791878920316946</v>
      </c>
      <c r="BZF12" s="1"/>
      <c r="BZG12" s="1"/>
      <c r="BZH12" s="1" t="s">
        <v>11</v>
      </c>
      <c r="BZI12" s="1" t="s">
        <v>197</v>
      </c>
      <c r="BZJ12" s="1">
        <v>494</v>
      </c>
      <c r="BZK12" s="1">
        <v>11</v>
      </c>
      <c r="BZL12" s="1">
        <v>3.5000000000000003E-2</v>
      </c>
      <c r="BZM12" s="1">
        <f t="shared" si="798"/>
        <v>2.0000000000000004E-2</v>
      </c>
      <c r="BZN12" s="1">
        <f t="shared" si="799"/>
        <v>1.470588235294118</v>
      </c>
      <c r="BZO12" s="1">
        <f t="shared" si="374"/>
        <v>2.2058823529411769E-3</v>
      </c>
      <c r="BZP12" s="1">
        <f t="shared" si="375"/>
        <v>16.86235239258794</v>
      </c>
      <c r="BZQ12" s="1"/>
      <c r="BZR12" s="1"/>
      <c r="BZS12" s="1" t="s">
        <v>11</v>
      </c>
      <c r="BZT12" s="1" t="s">
        <v>198</v>
      </c>
      <c r="BZU12" s="1">
        <v>495</v>
      </c>
      <c r="BZV12" s="1">
        <v>11</v>
      </c>
      <c r="BZW12" s="1">
        <v>1.7000000000000001E-2</v>
      </c>
      <c r="BZX12" s="1">
        <f t="shared" si="800"/>
        <v>3.0000000000000009E-3</v>
      </c>
      <c r="BZY12" s="1">
        <f t="shared" si="801"/>
        <v>0.50184501845018459</v>
      </c>
      <c r="BZZ12" s="1">
        <f t="shared" si="376"/>
        <v>7.5276752767527684E-4</v>
      </c>
      <c r="CAA12" s="1">
        <f t="shared" si="377"/>
        <v>5.7543555323488293</v>
      </c>
      <c r="CAB12" s="1"/>
      <c r="CAC12" s="1"/>
      <c r="CAD12" s="1" t="s">
        <v>11</v>
      </c>
      <c r="CAE12" s="1" t="s">
        <v>199</v>
      </c>
      <c r="CAF12" s="1">
        <v>501</v>
      </c>
      <c r="CAG12" s="1">
        <v>11</v>
      </c>
      <c r="CAH12" s="1">
        <v>1.0999999999999999E-2</v>
      </c>
      <c r="CAI12" s="1">
        <f t="shared" si="802"/>
        <v>-6.0000000000000019E-3</v>
      </c>
      <c r="CAJ12" s="1">
        <f t="shared" si="803"/>
        <v>0.2307692307692307</v>
      </c>
      <c r="CAK12" s="1">
        <f t="shared" si="378"/>
        <v>3.4615384615384608E-4</v>
      </c>
      <c r="CAL12" s="1">
        <f t="shared" si="379"/>
        <v>2.6460922216061067</v>
      </c>
      <c r="CAM12" s="1"/>
      <c r="CAN12" s="1"/>
      <c r="CAO12" s="1" t="s">
        <v>11</v>
      </c>
      <c r="CAP12" s="1" t="s">
        <v>200</v>
      </c>
      <c r="CAQ12" s="1">
        <v>508</v>
      </c>
      <c r="CAR12" s="1">
        <v>11</v>
      </c>
      <c r="CAS12" s="1">
        <v>1.4E-2</v>
      </c>
      <c r="CAT12" s="1">
        <f t="shared" si="804"/>
        <v>-2.4E-2</v>
      </c>
      <c r="CAU12" s="1">
        <f t="shared" si="805"/>
        <v>-0.4358974358974359</v>
      </c>
      <c r="CAV12" s="1">
        <f t="shared" si="380"/>
        <v>-6.5384615384615383E-4</v>
      </c>
      <c r="CAW12" s="1">
        <f t="shared" si="381"/>
        <v>-4.9981741963670911</v>
      </c>
      <c r="CAX12" s="1"/>
      <c r="CAY12" s="1"/>
      <c r="CAZ12" s="1" t="s">
        <v>11</v>
      </c>
      <c r="CBA12" s="1" t="s">
        <v>201</v>
      </c>
      <c r="CBB12" s="1">
        <v>509</v>
      </c>
      <c r="CBC12" s="1">
        <v>11</v>
      </c>
      <c r="CBD12" s="1">
        <v>1.7000000000000001E-2</v>
      </c>
      <c r="CBE12" s="1">
        <f t="shared" si="806"/>
        <v>4.0000000000000018E-3</v>
      </c>
      <c r="CBF12" s="1">
        <f t="shared" si="807"/>
        <v>2.2556390977443684E-2</v>
      </c>
      <c r="CBG12" s="1">
        <f t="shared" si="382"/>
        <v>3.3834586466165529E-5</v>
      </c>
      <c r="CBH12" s="1">
        <f t="shared" si="383"/>
        <v>0.25864059308931964</v>
      </c>
      <c r="CBI12" s="1"/>
      <c r="CBJ12" s="1"/>
      <c r="CBK12" s="1" t="s">
        <v>11</v>
      </c>
      <c r="CBL12" s="1" t="s">
        <v>202</v>
      </c>
      <c r="CBM12" s="1">
        <v>515</v>
      </c>
      <c r="CBN12" s="1">
        <v>11</v>
      </c>
      <c r="CBO12" s="1">
        <v>1.6E-2</v>
      </c>
      <c r="CBP12" s="1">
        <f t="shared" si="808"/>
        <v>1.0000000000000009E-3</v>
      </c>
      <c r="CBQ12" s="1">
        <f t="shared" si="809"/>
        <v>1.8726591760299657E-2</v>
      </c>
      <c r="CBR12" s="1">
        <f t="shared" si="384"/>
        <v>2.8089887640449487E-5</v>
      </c>
      <c r="CBS12" s="1">
        <f t="shared" si="385"/>
        <v>0.21472658477452844</v>
      </c>
      <c r="CBT12" s="1"/>
      <c r="CBU12" s="1"/>
      <c r="CBV12" s="1" t="s">
        <v>11</v>
      </c>
      <c r="CBW12" s="1" t="s">
        <v>203</v>
      </c>
      <c r="CBX12" s="1">
        <v>522</v>
      </c>
      <c r="CBY12" s="1">
        <v>11</v>
      </c>
      <c r="CBZ12" s="1">
        <v>1.4999999999999999E-2</v>
      </c>
      <c r="CCA12" s="1">
        <f t="shared" si="810"/>
        <v>9.9999999999999915E-4</v>
      </c>
      <c r="CCB12" s="1">
        <f t="shared" si="811"/>
        <v>2.9962546816479366E-2</v>
      </c>
      <c r="CCC12" s="1">
        <f t="shared" si="386"/>
        <v>4.494382022471905E-5</v>
      </c>
      <c r="CCD12" s="1">
        <f t="shared" si="387"/>
        <v>0.34356253563924449</v>
      </c>
      <c r="CCE12" s="1"/>
      <c r="CCF12" s="1"/>
      <c r="CCG12" s="1" t="s">
        <v>11</v>
      </c>
      <c r="CCH12" s="1" t="s">
        <v>204</v>
      </c>
      <c r="CCI12" s="1">
        <v>523</v>
      </c>
      <c r="CCJ12" s="1">
        <v>11</v>
      </c>
      <c r="CCK12" s="1">
        <v>2.3E-2</v>
      </c>
      <c r="CCL12" s="1">
        <f t="shared" si="812"/>
        <v>4.0000000000000001E-3</v>
      </c>
      <c r="CCM12" s="1">
        <f t="shared" si="813"/>
        <v>0.22813688212927757</v>
      </c>
      <c r="CCN12" s="1">
        <f t="shared" si="388"/>
        <v>3.4220532319391639E-4</v>
      </c>
      <c r="CCO12" s="1">
        <f t="shared" si="389"/>
        <v>2.61590866014292</v>
      </c>
      <c r="CCP12" s="1"/>
      <c r="CCQ12" s="1"/>
      <c r="CCR12" s="1" t="s">
        <v>11</v>
      </c>
      <c r="CCS12" s="1" t="s">
        <v>205</v>
      </c>
      <c r="CCT12" s="1">
        <v>536</v>
      </c>
      <c r="CCU12" s="1">
        <v>11</v>
      </c>
      <c r="CCV12" s="1">
        <v>2.9000000000000001E-2</v>
      </c>
      <c r="CCW12" s="1">
        <f t="shared" si="814"/>
        <v>9.0000000000000011E-3</v>
      </c>
      <c r="CCX12" s="1">
        <f t="shared" si="815"/>
        <v>0.30501930501930508</v>
      </c>
      <c r="CCY12" s="1">
        <f t="shared" si="390"/>
        <v>4.5752895752895761E-4</v>
      </c>
      <c r="CCZ12" s="1">
        <f t="shared" si="391"/>
        <v>3.4974732452888966</v>
      </c>
      <c r="CDA12" s="1"/>
      <c r="CDB12" s="1"/>
      <c r="CDC12" s="1" t="s">
        <v>11</v>
      </c>
      <c r="CDD12" s="1" t="s">
        <v>206</v>
      </c>
      <c r="CDE12" s="1">
        <v>542</v>
      </c>
      <c r="CDF12" s="1">
        <v>11</v>
      </c>
      <c r="CDG12" s="1">
        <v>2.7E-2</v>
      </c>
      <c r="CDH12" s="1">
        <f t="shared" si="816"/>
        <v>1.2E-2</v>
      </c>
      <c r="CDI12" s="1">
        <f t="shared" si="817"/>
        <v>8.7121212121212127E-2</v>
      </c>
      <c r="CDJ12" s="1">
        <f t="shared" si="392"/>
        <v>1.306818181818182E-4</v>
      </c>
      <c r="CDK12" s="1">
        <f t="shared" si="393"/>
        <v>0.99896663416695231</v>
      </c>
      <c r="CDL12" s="1"/>
      <c r="CDM12" s="1"/>
      <c r="CDN12" s="1" t="s">
        <v>11</v>
      </c>
      <c r="CDO12" s="1" t="s">
        <v>207</v>
      </c>
      <c r="CDP12" s="1">
        <v>549</v>
      </c>
      <c r="CDQ12" s="1">
        <v>11</v>
      </c>
      <c r="CDR12" s="1">
        <v>2.5000000000000001E-2</v>
      </c>
      <c r="CDS12" s="1">
        <f t="shared" si="818"/>
        <v>1.0000000000000002E-2</v>
      </c>
      <c r="CDT12" s="1">
        <f t="shared" si="819"/>
        <v>-6.8441064638783189E-2</v>
      </c>
      <c r="CDU12" s="1">
        <f t="shared" si="394"/>
        <v>-1.0266159695817479E-4</v>
      </c>
      <c r="CDV12" s="1">
        <f t="shared" si="395"/>
        <v>-0.78477259804287502</v>
      </c>
      <c r="CDW12" s="1"/>
      <c r="CDX12" s="1"/>
      <c r="CDY12" s="1" t="s">
        <v>11</v>
      </c>
      <c r="CDZ12" s="1" t="s">
        <v>208</v>
      </c>
      <c r="CEA12" s="1">
        <v>550</v>
      </c>
      <c r="CEB12" s="1">
        <v>11</v>
      </c>
      <c r="CEC12" s="1">
        <v>2.9000000000000001E-2</v>
      </c>
      <c r="CED12" s="1">
        <f t="shared" si="820"/>
        <v>1.2E-2</v>
      </c>
      <c r="CEE12" s="1">
        <f t="shared" si="821"/>
        <v>0.42399999999999999</v>
      </c>
      <c r="CEF12" s="1">
        <f t="shared" si="396"/>
        <v>6.3599999999999996E-4</v>
      </c>
      <c r="CEG12" s="1">
        <f t="shared" si="397"/>
        <v>4.8617534418309543</v>
      </c>
      <c r="CEH12" s="1"/>
      <c r="CEI12" s="1"/>
      <c r="CEJ12" s="1" t="s">
        <v>11</v>
      </c>
      <c r="CEK12" s="1" t="s">
        <v>209</v>
      </c>
      <c r="CEL12" s="1">
        <v>556</v>
      </c>
      <c r="CEM12" s="1">
        <v>11</v>
      </c>
      <c r="CEN12" s="1">
        <v>0.03</v>
      </c>
      <c r="CEO12" s="1">
        <f t="shared" si="822"/>
        <v>1.4999999999999999E-2</v>
      </c>
      <c r="CEP12" s="1">
        <f t="shared" si="823"/>
        <v>0.67588932806324109</v>
      </c>
      <c r="CEQ12" s="1">
        <f t="shared" si="398"/>
        <v>1.0138339920948616E-3</v>
      </c>
      <c r="CER12" s="1">
        <f t="shared" si="399"/>
        <v>7.7500171391704562</v>
      </c>
      <c r="CES12" s="1"/>
      <c r="CET12" s="1"/>
      <c r="CEU12" s="1" t="s">
        <v>11</v>
      </c>
      <c r="CEV12" s="1" t="s">
        <v>210</v>
      </c>
      <c r="CEW12" s="1">
        <v>563</v>
      </c>
      <c r="CEX12" s="1">
        <v>11</v>
      </c>
      <c r="CEY12" s="1">
        <v>1.9E-2</v>
      </c>
      <c r="CEZ12" s="1">
        <f t="shared" si="824"/>
        <v>4.9999999999999992E-3</v>
      </c>
      <c r="CFA12" s="1">
        <f t="shared" si="825"/>
        <v>0.20200400801603205</v>
      </c>
      <c r="CFB12" s="1">
        <f t="shared" si="400"/>
        <v>3.0300601202404808E-4</v>
      </c>
      <c r="CFC12" s="1">
        <f t="shared" si="401"/>
        <v>2.3162586821594142</v>
      </c>
      <c r="CFD12" s="1"/>
      <c r="CFE12" s="1"/>
      <c r="CFF12" s="1" t="s">
        <v>11</v>
      </c>
      <c r="CFG12" s="1" t="s">
        <v>211</v>
      </c>
      <c r="CFH12" s="1">
        <v>564</v>
      </c>
      <c r="CFI12" s="1">
        <v>11</v>
      </c>
      <c r="CFJ12" s="1">
        <v>2.8000000000000001E-2</v>
      </c>
      <c r="CFK12" s="1">
        <f t="shared" si="826"/>
        <v>-4.0000000000000001E-3</v>
      </c>
      <c r="CFL12" s="1">
        <f t="shared" si="827"/>
        <v>-0.39179104477611937</v>
      </c>
      <c r="CFM12" s="1">
        <f t="shared" si="402"/>
        <v>-5.8768656716417904E-4</v>
      </c>
      <c r="CFN12" s="1">
        <f t="shared" si="403"/>
        <v>-4.4924326896670843</v>
      </c>
      <c r="CFO12" s="1"/>
      <c r="CFP12" s="1"/>
      <c r="CFQ12" s="1" t="s">
        <v>11</v>
      </c>
      <c r="CFR12" s="1" t="s">
        <v>212</v>
      </c>
      <c r="CFS12" s="1">
        <v>571</v>
      </c>
      <c r="CFT12" s="1">
        <v>11</v>
      </c>
      <c r="CFU12" s="1">
        <v>2.5999999999999999E-2</v>
      </c>
      <c r="CFV12" s="1">
        <f t="shared" si="828"/>
        <v>-5.000000000000001E-3</v>
      </c>
      <c r="CFW12" s="1">
        <f t="shared" si="829"/>
        <v>-0.54887218045112784</v>
      </c>
      <c r="CFX12" s="1">
        <f t="shared" si="404"/>
        <v>-8.2330827067669181E-4</v>
      </c>
      <c r="CFY12" s="1">
        <f t="shared" si="405"/>
        <v>-6.2935877651734238</v>
      </c>
      <c r="CFZ12" s="1"/>
      <c r="CGA12" s="1"/>
      <c r="CGB12" s="1" t="s">
        <v>11</v>
      </c>
      <c r="CGC12" s="1" t="s">
        <v>213</v>
      </c>
      <c r="CGD12" s="1">
        <v>577</v>
      </c>
      <c r="CGE12" s="1">
        <v>11</v>
      </c>
      <c r="CGF12" s="1">
        <v>3.1E-2</v>
      </c>
      <c r="CGG12" s="1">
        <f t="shared" si="830"/>
        <v>0</v>
      </c>
      <c r="CGH12" s="1">
        <f t="shared" si="831"/>
        <v>-0.54887218045112784</v>
      </c>
      <c r="CGI12" s="1">
        <f t="shared" si="406"/>
        <v>-8.2330827067669181E-4</v>
      </c>
      <c r="CGJ12" s="1">
        <f t="shared" si="407"/>
        <v>-6.2935877651734238</v>
      </c>
      <c r="CGK12" s="1"/>
      <c r="CGL12" s="1"/>
      <c r="CGM12" s="1" t="s">
        <v>11</v>
      </c>
      <c r="CGN12" s="1" t="s">
        <v>214</v>
      </c>
      <c r="CGO12" s="1">
        <v>578</v>
      </c>
      <c r="CGP12" s="1">
        <v>11</v>
      </c>
      <c r="CGQ12" s="1">
        <v>1.9E-2</v>
      </c>
      <c r="CGR12" s="1">
        <f t="shared" si="832"/>
        <v>1.9999999999999983E-3</v>
      </c>
      <c r="CGS12" s="1">
        <f t="shared" si="833"/>
        <v>-0.77992277992278003</v>
      </c>
      <c r="CGT12" s="1">
        <f t="shared" si="408"/>
        <v>-1.16988416988417E-3</v>
      </c>
      <c r="CGU12" s="1">
        <f t="shared" si="409"/>
        <v>-8.9429062727640147</v>
      </c>
      <c r="CGV12" s="1"/>
      <c r="CGW12" s="1"/>
      <c r="CGX12" s="1" t="s">
        <v>11</v>
      </c>
      <c r="CGY12" s="1" t="s">
        <v>215</v>
      </c>
      <c r="CGZ12" s="1">
        <v>592</v>
      </c>
      <c r="CHA12" s="1">
        <v>11</v>
      </c>
      <c r="CHB12" s="1">
        <v>3.5999999999999997E-2</v>
      </c>
      <c r="CHC12" s="1">
        <f t="shared" si="834"/>
        <v>9.9999999999999985E-3</v>
      </c>
      <c r="CHD12" s="1">
        <f t="shared" si="835"/>
        <v>-0.68582375478927204</v>
      </c>
      <c r="CHE12" s="1">
        <f t="shared" si="410"/>
        <v>-1.0287356321839081E-3</v>
      </c>
      <c r="CHF12" s="1">
        <f t="shared" si="411"/>
        <v>-7.8639292460758776</v>
      </c>
      <c r="CHG12" s="1"/>
      <c r="CHH12" s="1"/>
      <c r="CHI12" s="1" t="s">
        <v>11</v>
      </c>
      <c r="CHJ12" s="1" t="s">
        <v>216</v>
      </c>
      <c r="CHK12" s="1">
        <v>593</v>
      </c>
      <c r="CHL12" s="1">
        <v>11</v>
      </c>
      <c r="CHM12" s="1">
        <v>2.1000000000000001E-2</v>
      </c>
      <c r="CHN12" s="1">
        <f t="shared" si="836"/>
        <v>-1.9999999999999983E-3</v>
      </c>
      <c r="CHO12" s="1">
        <f t="shared" si="837"/>
        <v>-0.38823529411764707</v>
      </c>
      <c r="CHP12" s="1">
        <f t="shared" si="412"/>
        <v>-5.8235294117647059E-4</v>
      </c>
      <c r="CHQ12" s="1">
        <f t="shared" si="413"/>
        <v>-4.4516610316432157</v>
      </c>
      <c r="CHR12" s="1"/>
      <c r="CHS12" s="1"/>
      <c r="CHT12" s="1" t="s">
        <v>11</v>
      </c>
      <c r="CHU12" s="1" t="s">
        <v>217</v>
      </c>
      <c r="CHV12" s="1">
        <v>607</v>
      </c>
      <c r="CHW12" s="1">
        <v>11</v>
      </c>
      <c r="CHX12" s="1">
        <v>2.9000000000000001E-2</v>
      </c>
      <c r="CHY12" s="1">
        <f t="shared" si="838"/>
        <v>8.0000000000000002E-3</v>
      </c>
      <c r="CHZ12" s="1">
        <f t="shared" si="839"/>
        <v>0.12403100775193801</v>
      </c>
      <c r="CIA12" s="1">
        <f t="shared" si="414"/>
        <v>1.8604651162790702E-4</v>
      </c>
      <c r="CIB12" s="1">
        <f t="shared" si="415"/>
        <v>1.4221891010182699</v>
      </c>
      <c r="CIC12" s="1"/>
      <c r="CID12" s="1"/>
      <c r="CIE12" s="1" t="s">
        <v>11</v>
      </c>
      <c r="CIF12" s="1" t="s">
        <v>218</v>
      </c>
      <c r="CIG12" s="1">
        <v>608</v>
      </c>
      <c r="CIH12" s="1">
        <v>11</v>
      </c>
      <c r="CII12" s="1">
        <v>2.8000000000000001E-2</v>
      </c>
      <c r="CIJ12" s="1">
        <f t="shared" si="840"/>
        <v>1.0000000000000009E-3</v>
      </c>
      <c r="CIK12" s="1">
        <f t="shared" si="841"/>
        <v>-0.73725490196078436</v>
      </c>
      <c r="CIL12" s="1">
        <f t="shared" si="416"/>
        <v>-1.1058823529411766E-3</v>
      </c>
      <c r="CIM12" s="1">
        <f t="shared" si="417"/>
        <v>-8.4536593328174217</v>
      </c>
      <c r="CIN12" s="1"/>
      <c r="CIO12" s="1"/>
      <c r="CIP12" s="1" t="s">
        <v>11</v>
      </c>
      <c r="CIQ12" s="1" t="s">
        <v>219</v>
      </c>
      <c r="CIR12" s="1">
        <v>621</v>
      </c>
      <c r="CIS12" s="1">
        <v>11</v>
      </c>
      <c r="CIT12" s="1">
        <v>1.7999999999999999E-2</v>
      </c>
      <c r="CIU12" s="1">
        <f t="shared" si="842"/>
        <v>-1.2E-2</v>
      </c>
      <c r="CIV12" s="1">
        <f t="shared" si="843"/>
        <v>-2.25</v>
      </c>
      <c r="CIW12" s="1">
        <f t="shared" si="418"/>
        <v>-3.375E-3</v>
      </c>
      <c r="CIX12" s="1">
        <f t="shared" si="419"/>
        <v>-25.799399160659547</v>
      </c>
      <c r="CIY12" s="1"/>
      <c r="CIZ12" s="1"/>
      <c r="CJA12" s="1" t="s">
        <v>11</v>
      </c>
      <c r="CJB12" s="1" t="s">
        <v>220</v>
      </c>
      <c r="CJC12" s="1">
        <v>622</v>
      </c>
      <c r="CJD12" s="1">
        <v>11</v>
      </c>
      <c r="CJE12" s="1">
        <v>0.01</v>
      </c>
      <c r="CJF12" s="1">
        <f t="shared" si="844"/>
        <v>1.0000000000000009E-3</v>
      </c>
      <c r="CJG12" s="1">
        <f t="shared" si="845"/>
        <v>-0.39929328621908128</v>
      </c>
      <c r="CJH12" s="1">
        <f t="shared" si="420"/>
        <v>-5.9893992932862192E-4</v>
      </c>
      <c r="CJI12" s="1">
        <f t="shared" si="421"/>
        <v>-4.578456388150026</v>
      </c>
      <c r="CJJ12" s="1"/>
      <c r="CJK12" s="1"/>
      <c r="CJL12" s="1" t="s">
        <v>11</v>
      </c>
      <c r="CJM12" s="1" t="s">
        <v>221</v>
      </c>
      <c r="CJN12" s="1">
        <v>635</v>
      </c>
      <c r="CJO12" s="1">
        <v>11</v>
      </c>
      <c r="CJP12" s="1">
        <v>8.9999999999999993E-3</v>
      </c>
      <c r="CJQ12" s="1">
        <f t="shared" si="846"/>
        <v>-3.0000000000000009E-3</v>
      </c>
      <c r="CJR12" s="1">
        <f t="shared" si="847"/>
        <v>-0.85106382978723405</v>
      </c>
      <c r="CJS12" s="1">
        <f t="shared" si="422"/>
        <v>-1.276595744680851E-3</v>
      </c>
      <c r="CJT12" s="1">
        <f t="shared" si="423"/>
        <v>-9.7586379803913168</v>
      </c>
      <c r="CJU12" s="1"/>
      <c r="CJV12" s="1"/>
      <c r="CJW12" s="1" t="s">
        <v>11</v>
      </c>
      <c r="CJX12" s="1" t="s">
        <v>222</v>
      </c>
      <c r="CJY12" s="1">
        <v>636</v>
      </c>
      <c r="CJZ12" s="1">
        <v>11</v>
      </c>
      <c r="CKA12" s="1">
        <v>0.03</v>
      </c>
      <c r="CKB12" s="1">
        <f t="shared" si="848"/>
        <v>9.9999999999999985E-3</v>
      </c>
      <c r="CKC12" s="1">
        <f t="shared" si="849"/>
        <v>-0.54416961130742059</v>
      </c>
      <c r="CKD12" s="1">
        <f t="shared" si="424"/>
        <v>-8.1625441696113086E-4</v>
      </c>
      <c r="CKE12" s="1">
        <f t="shared" si="425"/>
        <v>-6.2396662280982653</v>
      </c>
      <c r="CKF12" s="1"/>
      <c r="CKG12" s="1"/>
      <c r="CKH12" s="1" t="s">
        <v>11</v>
      </c>
      <c r="CKI12" s="1" t="s">
        <v>223</v>
      </c>
      <c r="CKJ12" s="1">
        <v>649</v>
      </c>
      <c r="CKK12" s="1">
        <v>11</v>
      </c>
      <c r="CKL12" s="1">
        <v>2.7E-2</v>
      </c>
      <c r="CKM12" s="1">
        <f t="shared" si="850"/>
        <v>2.9999999999999992E-3</v>
      </c>
      <c r="CKN12" s="1">
        <f t="shared" si="851"/>
        <v>-0.87279151943462896</v>
      </c>
      <c r="CKO12" s="1">
        <f t="shared" si="426"/>
        <v>-1.3091872791519434E-3</v>
      </c>
      <c r="CKP12" s="1">
        <f t="shared" si="427"/>
        <v>-10.007776352858905</v>
      </c>
      <c r="CKQ12" s="1"/>
      <c r="CKR12" s="1"/>
      <c r="CKS12" s="1" t="s">
        <v>11</v>
      </c>
      <c r="CKT12" s="1" t="s">
        <v>224</v>
      </c>
      <c r="CKU12" s="1">
        <v>650</v>
      </c>
      <c r="CKV12" s="1">
        <v>11</v>
      </c>
      <c r="CKW12" s="1">
        <v>1.4999999999999999E-2</v>
      </c>
      <c r="CKX12" s="1">
        <f t="shared" si="852"/>
        <v>-2.0000000000000018E-3</v>
      </c>
      <c r="CKY12" s="1">
        <f t="shared" si="853"/>
        <v>-0.67368421052631577</v>
      </c>
      <c r="CKZ12" s="1">
        <f t="shared" si="428"/>
        <v>-1.0105263157894737E-3</v>
      </c>
      <c r="CLA12" s="1">
        <f t="shared" si="429"/>
        <v>-7.7247323802676533</v>
      </c>
      <c r="CLB12" s="1"/>
      <c r="CLC12" s="1"/>
      <c r="CLD12" s="1" t="s">
        <v>11</v>
      </c>
      <c r="CLE12" s="1" t="s">
        <v>225</v>
      </c>
      <c r="CLF12" s="1">
        <v>663</v>
      </c>
      <c r="CLG12" s="1">
        <v>11</v>
      </c>
      <c r="CLH12" s="1">
        <v>2.5999999999999999E-2</v>
      </c>
      <c r="CLI12" s="1">
        <f t="shared" si="854"/>
        <v>4.0000000000000001E-3</v>
      </c>
      <c r="CLJ12" s="1">
        <f t="shared" si="855"/>
        <v>-0.44982698961937723</v>
      </c>
      <c r="CLK12" s="1">
        <f t="shared" si="430"/>
        <v>-6.7474048442906583E-4</v>
      </c>
      <c r="CLL12" s="1">
        <f t="shared" si="431"/>
        <v>-5.1578960259680757</v>
      </c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</row>
    <row r="13" spans="1:2392" x14ac:dyDescent="0.3">
      <c r="A13" s="1" t="s">
        <v>11</v>
      </c>
      <c r="B13" s="1" t="s">
        <v>12</v>
      </c>
      <c r="C13" s="1">
        <v>1</v>
      </c>
      <c r="D13" s="1">
        <v>12</v>
      </c>
      <c r="E13" s="1">
        <v>1.7000000000000001E-2</v>
      </c>
      <c r="F13" s="1">
        <f t="shared" si="432"/>
        <v>1.9000000000000003E-2</v>
      </c>
      <c r="G13" s="1">
        <f t="shared" si="433"/>
        <v>1.0135593220338985</v>
      </c>
      <c r="H13" s="1">
        <f t="shared" si="434"/>
        <v>1.5203389830508477E-3</v>
      </c>
      <c r="I13" s="1">
        <f t="shared" si="435"/>
        <v>11.62187623207112</v>
      </c>
      <c r="J13" s="1"/>
      <c r="K13" s="1"/>
      <c r="L13" s="1" t="s">
        <v>11</v>
      </c>
      <c r="M13" s="1" t="s">
        <v>13</v>
      </c>
      <c r="N13" s="1">
        <v>2</v>
      </c>
      <c r="O13" s="1">
        <v>12</v>
      </c>
      <c r="P13" s="1">
        <v>4.1000000000000002E-2</v>
      </c>
      <c r="Q13" s="1">
        <f t="shared" si="436"/>
        <v>4.3000000000000003E-2</v>
      </c>
      <c r="R13" s="1">
        <f t="shared" si="437"/>
        <v>1.8474576271186445</v>
      </c>
      <c r="S13" s="1">
        <f t="shared" si="0"/>
        <v>2.7711864406779669E-3</v>
      </c>
      <c r="T13" s="1">
        <f t="shared" si="1"/>
        <v>21.18368744641726</v>
      </c>
      <c r="U13" s="1"/>
      <c r="V13" s="1"/>
      <c r="W13" s="1" t="s">
        <v>11</v>
      </c>
      <c r="X13" s="1" t="s">
        <v>14</v>
      </c>
      <c r="Y13" s="1">
        <v>3</v>
      </c>
      <c r="Z13" s="1">
        <v>12</v>
      </c>
      <c r="AA13" s="1">
        <v>8.2000000000000003E-2</v>
      </c>
      <c r="AB13" s="1">
        <f t="shared" si="2"/>
        <v>8.1000000000000003E-2</v>
      </c>
      <c r="AC13" s="1">
        <f t="shared" si="438"/>
        <v>3.1288135593220341</v>
      </c>
      <c r="AD13" s="1">
        <f t="shared" si="3"/>
        <v>4.6932203389830514E-3</v>
      </c>
      <c r="AE13" s="1">
        <f t="shared" si="4"/>
        <v>35.876226629436935</v>
      </c>
      <c r="AF13" s="1"/>
      <c r="AG13" s="1"/>
      <c r="AH13" s="1" t="s">
        <v>11</v>
      </c>
      <c r="AI13" s="1" t="s">
        <v>15</v>
      </c>
      <c r="AJ13" s="1">
        <v>4</v>
      </c>
      <c r="AK13" s="1">
        <v>12</v>
      </c>
      <c r="AL13" s="1">
        <v>0.108</v>
      </c>
      <c r="AM13" s="1">
        <f t="shared" si="439"/>
        <v>0.1</v>
      </c>
      <c r="AN13" s="1">
        <f t="shared" si="440"/>
        <v>3.72108843537415</v>
      </c>
      <c r="AO13" s="1">
        <f t="shared" si="5"/>
        <v>5.5816326530612253E-3</v>
      </c>
      <c r="AP13" s="1">
        <f t="shared" si="6"/>
        <v>42.667487047258575</v>
      </c>
      <c r="AQ13" s="1"/>
      <c r="AR13" s="1"/>
      <c r="AS13" s="1" t="s">
        <v>11</v>
      </c>
      <c r="AT13" s="1" t="s">
        <v>16</v>
      </c>
      <c r="AU13" s="1">
        <v>8</v>
      </c>
      <c r="AV13" s="1">
        <v>12</v>
      </c>
      <c r="AW13" s="1">
        <v>0.11799999999999999</v>
      </c>
      <c r="AX13" s="1">
        <f t="shared" si="441"/>
        <v>0.10999999999999999</v>
      </c>
      <c r="AY13" s="1">
        <f t="shared" si="442"/>
        <v>4.085324232081911</v>
      </c>
      <c r="AZ13" s="1">
        <f t="shared" si="7"/>
        <v>6.1279863481228667E-3</v>
      </c>
      <c r="BA13" s="1">
        <f t="shared" si="8"/>
        <v>46.843960250753852</v>
      </c>
      <c r="BB13" s="1"/>
      <c r="BC13" s="1"/>
      <c r="BD13" s="1" t="s">
        <v>11</v>
      </c>
      <c r="BE13" s="1" t="s">
        <v>17</v>
      </c>
      <c r="BF13" s="1">
        <v>9</v>
      </c>
      <c r="BG13" s="1">
        <v>12</v>
      </c>
      <c r="BH13" s="1">
        <v>0.11899999999999999</v>
      </c>
      <c r="BI13" s="1">
        <f t="shared" si="443"/>
        <v>0.11399999999999999</v>
      </c>
      <c r="BJ13" s="1">
        <f t="shared" si="444"/>
        <v>4.2081911262798632</v>
      </c>
      <c r="BK13" s="1">
        <f t="shared" si="9"/>
        <v>6.312286689419795E-3</v>
      </c>
      <c r="BL13" s="1">
        <f t="shared" si="10"/>
        <v>48.252801160550959</v>
      </c>
      <c r="BM13" s="1"/>
      <c r="BN13" s="1"/>
      <c r="BO13" s="1" t="s">
        <v>11</v>
      </c>
      <c r="BP13" s="1" t="s">
        <v>18</v>
      </c>
      <c r="BQ13" s="1">
        <v>10</v>
      </c>
      <c r="BR13" s="1">
        <v>12</v>
      </c>
      <c r="BS13" s="1">
        <v>0.128</v>
      </c>
      <c r="BT13" s="1">
        <f t="shared" si="445"/>
        <v>0.11900000000000001</v>
      </c>
      <c r="BU13" s="1">
        <f t="shared" si="446"/>
        <v>4.3174061433447104</v>
      </c>
      <c r="BV13" s="1">
        <f t="shared" si="11"/>
        <v>6.4761092150170656E-3</v>
      </c>
      <c r="BW13" s="1">
        <f t="shared" si="12"/>
        <v>49.505104191481728</v>
      </c>
      <c r="BX13" s="1"/>
      <c r="BY13" s="1"/>
      <c r="BZ13" s="1" t="s">
        <v>11</v>
      </c>
      <c r="CA13" s="1" t="s">
        <v>19</v>
      </c>
      <c r="CB13" s="1">
        <v>11</v>
      </c>
      <c r="CC13" s="1">
        <v>12</v>
      </c>
      <c r="CD13" s="1">
        <v>0.124</v>
      </c>
      <c r="CE13" s="1">
        <f t="shared" si="447"/>
        <v>0.11899999999999999</v>
      </c>
      <c r="CF13" s="1">
        <f t="shared" si="448"/>
        <v>4.3436426116838485</v>
      </c>
      <c r="CG13" s="1">
        <f t="shared" si="13"/>
        <v>6.5154639175257732E-3</v>
      </c>
      <c r="CH13" s="1">
        <f t="shared" si="14"/>
        <v>49.805942022258371</v>
      </c>
      <c r="CI13" s="1"/>
      <c r="CJ13" s="1"/>
      <c r="CK13" s="1" t="s">
        <v>11</v>
      </c>
      <c r="CL13" s="1" t="s">
        <v>20</v>
      </c>
      <c r="CM13" s="1">
        <v>14</v>
      </c>
      <c r="CN13" s="1">
        <v>12</v>
      </c>
      <c r="CO13" s="1">
        <v>0.13900000000000001</v>
      </c>
      <c r="CP13" s="1">
        <f t="shared" si="449"/>
        <v>0.126</v>
      </c>
      <c r="CQ13" s="1">
        <f t="shared" si="450"/>
        <v>4.5051546391752577</v>
      </c>
      <c r="CR13" s="1">
        <f t="shared" si="15"/>
        <v>6.7577319587628871E-3</v>
      </c>
      <c r="CS13" s="1">
        <f t="shared" si="16"/>
        <v>51.657903474035386</v>
      </c>
      <c r="CT13" s="1"/>
      <c r="CU13" s="1"/>
      <c r="CV13" s="1" t="s">
        <v>11</v>
      </c>
      <c r="CW13" s="1" t="s">
        <v>21</v>
      </c>
      <c r="CX13" s="1">
        <v>15</v>
      </c>
      <c r="CY13" s="1">
        <v>12</v>
      </c>
      <c r="CZ13" s="1">
        <v>3.9E-2</v>
      </c>
      <c r="DA13" s="1">
        <f t="shared" si="451"/>
        <v>1.9E-2</v>
      </c>
      <c r="DB13" s="1">
        <f t="shared" si="452"/>
        <v>0.86206896551724144</v>
      </c>
      <c r="DC13" s="1">
        <f t="shared" si="17"/>
        <v>1.2931034482758623E-3</v>
      </c>
      <c r="DD13" s="1">
        <f t="shared" si="18"/>
        <v>9.8848272646205171</v>
      </c>
      <c r="DE13" s="1"/>
      <c r="DF13" s="1"/>
      <c r="DG13" s="1" t="s">
        <v>11</v>
      </c>
      <c r="DH13" s="1" t="s">
        <v>22</v>
      </c>
      <c r="DI13" s="1">
        <v>16</v>
      </c>
      <c r="DJ13" s="1">
        <v>12</v>
      </c>
      <c r="DK13" s="1">
        <v>5.8000000000000003E-2</v>
      </c>
      <c r="DL13" s="1">
        <f t="shared" si="453"/>
        <v>3.1000000000000003E-2</v>
      </c>
      <c r="DM13" s="1">
        <f t="shared" si="454"/>
        <v>1.1672354948805461</v>
      </c>
      <c r="DN13" s="1">
        <f t="shared" si="19"/>
        <v>1.7508532423208191E-3</v>
      </c>
      <c r="DO13" s="1">
        <f t="shared" si="20"/>
        <v>13.383988643072529</v>
      </c>
      <c r="DP13" s="1"/>
      <c r="DQ13" s="1"/>
      <c r="DR13" s="1" t="s">
        <v>11</v>
      </c>
      <c r="DS13" s="1" t="s">
        <v>23</v>
      </c>
      <c r="DT13" s="1">
        <v>17</v>
      </c>
      <c r="DU13" s="1">
        <v>12</v>
      </c>
      <c r="DV13" s="1">
        <v>6.5000000000000002E-2</v>
      </c>
      <c r="DW13" s="1">
        <f t="shared" si="455"/>
        <v>3.8000000000000006E-2</v>
      </c>
      <c r="DX13" s="1">
        <f t="shared" si="456"/>
        <v>1.3356164383561646</v>
      </c>
      <c r="DY13" s="1">
        <f t="shared" si="21"/>
        <v>2.0034246575342468E-3</v>
      </c>
      <c r="DZ13" s="1">
        <f t="shared" si="22"/>
        <v>15.3147118305285</v>
      </c>
      <c r="EA13" s="1"/>
      <c r="EB13" s="1"/>
      <c r="EC13" s="1" t="s">
        <v>11</v>
      </c>
      <c r="ED13" s="1" t="s">
        <v>24</v>
      </c>
      <c r="EE13" s="1">
        <v>18</v>
      </c>
      <c r="EF13" s="1">
        <v>12</v>
      </c>
      <c r="EG13" s="1">
        <v>6.8000000000000005E-2</v>
      </c>
      <c r="EH13" s="1">
        <f t="shared" si="457"/>
        <v>4.200000000000001E-2</v>
      </c>
      <c r="EI13" s="1">
        <f t="shared" si="458"/>
        <v>1.6054421768707485</v>
      </c>
      <c r="EJ13" s="1">
        <f t="shared" si="23"/>
        <v>2.408163265306123E-3</v>
      </c>
      <c r="EK13" s="1">
        <f t="shared" si="24"/>
        <v>18.40864157797628</v>
      </c>
      <c r="EL13" s="1"/>
      <c r="EM13" s="1"/>
      <c r="EN13" s="1" t="s">
        <v>11</v>
      </c>
      <c r="EO13" s="1" t="s">
        <v>25</v>
      </c>
      <c r="EP13" s="1">
        <v>21</v>
      </c>
      <c r="EQ13" s="1">
        <v>12</v>
      </c>
      <c r="ER13" s="1">
        <v>7.8E-2</v>
      </c>
      <c r="ES13" s="1">
        <f t="shared" si="459"/>
        <v>4.7E-2</v>
      </c>
      <c r="ET13" s="1">
        <f t="shared" si="460"/>
        <v>1.6986301369863013</v>
      </c>
      <c r="EU13" s="1">
        <f t="shared" si="25"/>
        <v>2.5479452054794518E-3</v>
      </c>
      <c r="EV13" s="1">
        <f t="shared" si="26"/>
        <v>19.477171969082395</v>
      </c>
      <c r="EW13" s="1"/>
      <c r="EX13" s="1"/>
      <c r="EY13" s="1" t="s">
        <v>11</v>
      </c>
      <c r="EZ13" s="1" t="s">
        <v>26</v>
      </c>
      <c r="FA13" s="1">
        <v>22</v>
      </c>
      <c r="FB13" s="1">
        <v>12</v>
      </c>
      <c r="FC13" s="1">
        <v>8.2000000000000003E-2</v>
      </c>
      <c r="FD13" s="1">
        <f t="shared" si="461"/>
        <v>5.1000000000000004E-2</v>
      </c>
      <c r="FE13" s="1">
        <f t="shared" si="462"/>
        <v>1.7679180887372017</v>
      </c>
      <c r="FF13" s="1">
        <f t="shared" si="27"/>
        <v>2.6518771331058024E-3</v>
      </c>
      <c r="FG13" s="1">
        <f t="shared" si="28"/>
        <v>20.271655313191729</v>
      </c>
      <c r="FH13" s="1"/>
      <c r="FI13" s="1"/>
      <c r="FJ13" s="1" t="s">
        <v>11</v>
      </c>
      <c r="FK13" s="1" t="s">
        <v>27</v>
      </c>
      <c r="FL13" s="1">
        <v>23</v>
      </c>
      <c r="FM13" s="1">
        <v>12</v>
      </c>
      <c r="FN13" s="1">
        <v>8.3000000000000004E-2</v>
      </c>
      <c r="FO13" s="1">
        <f t="shared" si="463"/>
        <v>5.3000000000000005E-2</v>
      </c>
      <c r="FP13" s="1">
        <f t="shared" si="464"/>
        <v>2.2074829931972793</v>
      </c>
      <c r="FQ13" s="1">
        <f t="shared" si="29"/>
        <v>3.3112244897959189E-3</v>
      </c>
      <c r="FR13" s="1">
        <f t="shared" si="30"/>
        <v>25.311882169717382</v>
      </c>
      <c r="FS13" s="1"/>
      <c r="FT13" s="1"/>
      <c r="FU13" s="1" t="s">
        <v>11</v>
      </c>
      <c r="FV13" s="1" t="s">
        <v>28</v>
      </c>
      <c r="FW13" s="1">
        <v>24</v>
      </c>
      <c r="FX13" s="1">
        <v>12</v>
      </c>
      <c r="FY13" s="1">
        <v>9.4E-2</v>
      </c>
      <c r="FZ13" s="1">
        <f t="shared" si="465"/>
        <v>6.3E-2</v>
      </c>
      <c r="GA13" s="1">
        <f t="shared" si="466"/>
        <v>2.1198630136986303</v>
      </c>
      <c r="GB13" s="1">
        <f t="shared" si="31"/>
        <v>3.1797945205479456E-3</v>
      </c>
      <c r="GC13" s="1">
        <f t="shared" si="32"/>
        <v>24.307196469479848</v>
      </c>
      <c r="GD13" s="1"/>
      <c r="GE13" s="1"/>
      <c r="GF13" s="1" t="s">
        <v>11</v>
      </c>
      <c r="GG13" s="1" t="s">
        <v>29</v>
      </c>
      <c r="GH13" s="1">
        <v>25</v>
      </c>
      <c r="GI13" s="1">
        <v>12</v>
      </c>
      <c r="GJ13" s="1">
        <v>9.5000000000000001E-2</v>
      </c>
      <c r="GK13" s="1">
        <f t="shared" si="467"/>
        <v>6.4000000000000001E-2</v>
      </c>
      <c r="GL13" s="1">
        <f t="shared" si="468"/>
        <v>2.3208191126279867</v>
      </c>
      <c r="GM13" s="1">
        <f t="shared" si="33"/>
        <v>3.4812286689419802E-3</v>
      </c>
      <c r="GN13" s="1">
        <f t="shared" si="34"/>
        <v>26.61143940727872</v>
      </c>
      <c r="GO13" s="1"/>
      <c r="GP13" s="1"/>
      <c r="GQ13" s="1" t="s">
        <v>11</v>
      </c>
      <c r="GR13" s="1" t="s">
        <v>30</v>
      </c>
      <c r="GS13" s="1">
        <v>28</v>
      </c>
      <c r="GT13" s="1">
        <v>12</v>
      </c>
      <c r="GU13" s="1">
        <v>0.108</v>
      </c>
      <c r="GV13" s="1">
        <f t="shared" si="469"/>
        <v>7.9000000000000001E-2</v>
      </c>
      <c r="GW13" s="1">
        <f t="shared" si="470"/>
        <v>2.6896551724137931</v>
      </c>
      <c r="GX13" s="1">
        <f t="shared" si="35"/>
        <v>4.0344827586206895E-3</v>
      </c>
      <c r="GY13" s="1">
        <f t="shared" si="36"/>
        <v>30.840661065616008</v>
      </c>
      <c r="GZ13" s="1"/>
      <c r="HA13" s="1"/>
      <c r="HB13" s="1" t="s">
        <v>11</v>
      </c>
      <c r="HC13" s="1" t="s">
        <v>31</v>
      </c>
      <c r="HD13" s="1">
        <v>29</v>
      </c>
      <c r="HE13" s="1">
        <v>12</v>
      </c>
      <c r="HF13" s="1">
        <v>4.3999999999999997E-2</v>
      </c>
      <c r="HG13" s="1">
        <f t="shared" si="471"/>
        <v>-8.0000000000000002E-3</v>
      </c>
      <c r="HH13" s="1">
        <f t="shared" si="472"/>
        <v>-3.3557046979865567E-3</v>
      </c>
      <c r="HI13" s="1">
        <f t="shared" si="37"/>
        <v>-5.0335570469798348E-6</v>
      </c>
      <c r="HJ13" s="1">
        <f t="shared" si="38"/>
        <v>-3.8477851097180292E-2</v>
      </c>
      <c r="HK13" s="1"/>
      <c r="HL13" s="1"/>
      <c r="HM13" s="1" t="s">
        <v>11</v>
      </c>
      <c r="HN13" s="1" t="s">
        <v>32</v>
      </c>
      <c r="HO13" s="1">
        <v>30</v>
      </c>
      <c r="HP13" s="1">
        <v>12</v>
      </c>
      <c r="HQ13" s="1">
        <v>4.5999999999999999E-2</v>
      </c>
      <c r="HR13" s="1">
        <f t="shared" si="473"/>
        <v>-5.9999999999999984E-3</v>
      </c>
      <c r="HS13" s="1">
        <f t="shared" si="474"/>
        <v>1.683501683501688E-2</v>
      </c>
      <c r="HT13" s="1">
        <f t="shared" si="39"/>
        <v>2.525252525252532E-5</v>
      </c>
      <c r="HU13" s="1">
        <f t="shared" si="40"/>
        <v>0.19303703075689949</v>
      </c>
      <c r="HV13" s="1"/>
      <c r="HW13" s="1"/>
      <c r="HX13" s="1" t="s">
        <v>11</v>
      </c>
      <c r="HY13" s="1" t="s">
        <v>33</v>
      </c>
      <c r="HZ13" s="1">
        <v>31</v>
      </c>
      <c r="IA13" s="1">
        <v>12</v>
      </c>
      <c r="IB13" s="1">
        <v>5.6000000000000001E-2</v>
      </c>
      <c r="IC13" s="1">
        <f t="shared" si="475"/>
        <v>1.0000000000000009E-3</v>
      </c>
      <c r="ID13" s="1">
        <f t="shared" si="476"/>
        <v>0.23648648648648651</v>
      </c>
      <c r="IE13" s="1">
        <f t="shared" si="41"/>
        <v>3.5472972972972979E-4</v>
      </c>
      <c r="IF13" s="1">
        <f t="shared" si="42"/>
        <v>2.7116485604296825</v>
      </c>
      <c r="IG13" s="1"/>
      <c r="IH13" s="1"/>
      <c r="II13" s="1" t="s">
        <v>11</v>
      </c>
      <c r="IJ13" s="1" t="s">
        <v>34</v>
      </c>
      <c r="IK13" s="1">
        <v>32</v>
      </c>
      <c r="IL13" s="1">
        <v>12</v>
      </c>
      <c r="IM13" s="1">
        <v>5.8999999999999997E-2</v>
      </c>
      <c r="IN13" s="1">
        <f t="shared" si="477"/>
        <v>3.9999999999999966E-3</v>
      </c>
      <c r="IO13" s="1">
        <f t="shared" si="478"/>
        <v>0.29292929292929276</v>
      </c>
      <c r="IP13" s="1">
        <f t="shared" si="43"/>
        <v>4.3939393939393916E-4</v>
      </c>
      <c r="IQ13" s="1">
        <f t="shared" si="44"/>
        <v>3.3588443351700401</v>
      </c>
      <c r="IR13" s="1"/>
      <c r="IS13" s="1"/>
      <c r="IT13" s="1" t="s">
        <v>11</v>
      </c>
      <c r="IU13" s="1" t="s">
        <v>35</v>
      </c>
      <c r="IV13" s="1">
        <v>35</v>
      </c>
      <c r="IW13" s="1">
        <v>12</v>
      </c>
      <c r="IX13" s="1">
        <v>7.4999999999999997E-2</v>
      </c>
      <c r="IY13" s="1">
        <f t="shared" si="479"/>
        <v>1.9999999999999997E-2</v>
      </c>
      <c r="IZ13" s="1">
        <f t="shared" si="480"/>
        <v>0.89932885906040261</v>
      </c>
      <c r="JA13" s="1">
        <f t="shared" si="45"/>
        <v>1.348993288590604E-3</v>
      </c>
      <c r="JB13" s="1">
        <f t="shared" si="46"/>
        <v>10.312064094044382</v>
      </c>
      <c r="JC13" s="1"/>
      <c r="JD13" s="1"/>
      <c r="JE13" s="1" t="s">
        <v>11</v>
      </c>
      <c r="JF13" s="3" t="s">
        <v>36</v>
      </c>
      <c r="JG13" s="3">
        <v>36</v>
      </c>
      <c r="JH13" s="1">
        <v>12</v>
      </c>
      <c r="JI13" s="1">
        <v>7.8E-2</v>
      </c>
      <c r="JJ13" s="1">
        <f t="shared" si="481"/>
        <v>2.0999999999999998E-2</v>
      </c>
      <c r="JK13" s="1">
        <f t="shared" si="482"/>
        <v>0.98662207357859533</v>
      </c>
      <c r="JL13" s="1">
        <f t="shared" si="47"/>
        <v>1.4799331103678931E-3</v>
      </c>
      <c r="JM13" s="1">
        <f t="shared" si="48"/>
        <v>11.313002976431909</v>
      </c>
      <c r="JN13" s="1"/>
      <c r="JO13" s="1"/>
      <c r="JP13" s="1" t="s">
        <v>11</v>
      </c>
      <c r="JQ13" s="1" t="s">
        <v>37</v>
      </c>
      <c r="JR13" s="1">
        <v>37</v>
      </c>
      <c r="JS13" s="1">
        <v>12</v>
      </c>
      <c r="JT13" s="1">
        <v>8.5000000000000006E-2</v>
      </c>
      <c r="JU13" s="1">
        <f t="shared" si="483"/>
        <v>2.7000000000000003E-2</v>
      </c>
      <c r="JV13" s="1">
        <f t="shared" si="484"/>
        <v>1.153846153846154</v>
      </c>
      <c r="JW13" s="1">
        <f t="shared" si="49"/>
        <v>1.730769230769231E-3</v>
      </c>
      <c r="JX13" s="1">
        <f t="shared" si="50"/>
        <v>13.230461108030539</v>
      </c>
      <c r="JY13" s="1"/>
      <c r="JZ13" s="1"/>
      <c r="KA13" s="1" t="s">
        <v>11</v>
      </c>
      <c r="KB13" s="1" t="s">
        <v>38</v>
      </c>
      <c r="KC13" s="1">
        <v>38</v>
      </c>
      <c r="KD13" s="1">
        <v>12</v>
      </c>
      <c r="KE13" s="1">
        <v>9.4E-2</v>
      </c>
      <c r="KF13" s="1">
        <f t="shared" si="485"/>
        <v>3.3000000000000002E-2</v>
      </c>
      <c r="KG13" s="1">
        <f t="shared" si="486"/>
        <v>1.2374581939799334</v>
      </c>
      <c r="KH13" s="1">
        <f t="shared" si="51"/>
        <v>1.8561872909699001E-3</v>
      </c>
      <c r="KI13" s="1">
        <f t="shared" si="52"/>
        <v>14.189190173829854</v>
      </c>
      <c r="KJ13" s="1"/>
      <c r="KK13" s="1"/>
      <c r="KL13" s="1" t="s">
        <v>11</v>
      </c>
      <c r="KM13" s="1" t="s">
        <v>39</v>
      </c>
      <c r="KN13" s="1">
        <v>39</v>
      </c>
      <c r="KO13" s="1">
        <v>12</v>
      </c>
      <c r="KP13" s="1">
        <v>9.8000000000000004E-2</v>
      </c>
      <c r="KQ13" s="1">
        <f t="shared" si="487"/>
        <v>3.5000000000000003E-2</v>
      </c>
      <c r="KR13" s="1">
        <f t="shared" si="488"/>
        <v>1.3422818791946309</v>
      </c>
      <c r="KS13" s="1">
        <f t="shared" si="53"/>
        <v>2.0134228187919465E-3</v>
      </c>
      <c r="KT13" s="1">
        <f t="shared" si="54"/>
        <v>15.391140438872215</v>
      </c>
      <c r="KU13" s="1"/>
      <c r="KV13" s="1"/>
      <c r="KW13" s="1" t="s">
        <v>11</v>
      </c>
      <c r="KX13" s="1" t="s">
        <v>40</v>
      </c>
      <c r="KY13" s="1">
        <v>42</v>
      </c>
      <c r="KZ13" s="1">
        <v>12</v>
      </c>
      <c r="LA13" s="1">
        <v>0.124</v>
      </c>
      <c r="LB13" s="1">
        <f t="shared" si="489"/>
        <v>5.8999999999999997E-2</v>
      </c>
      <c r="LC13" s="1">
        <f t="shared" si="490"/>
        <v>2.3120805369127519</v>
      </c>
      <c r="LD13" s="1">
        <f t="shared" si="55"/>
        <v>3.468120805369128E-3</v>
      </c>
      <c r="LE13" s="1">
        <f t="shared" si="56"/>
        <v>26.51123940595739</v>
      </c>
      <c r="LF13" s="1"/>
      <c r="LG13" s="1"/>
      <c r="LH13" s="1" t="s">
        <v>11</v>
      </c>
      <c r="LI13" s="1" t="s">
        <v>41</v>
      </c>
      <c r="LJ13" s="1">
        <v>43</v>
      </c>
      <c r="LK13" s="1">
        <v>12</v>
      </c>
      <c r="LL13" s="1">
        <v>4.4999999999999998E-2</v>
      </c>
      <c r="LM13" s="1">
        <f t="shared" si="491"/>
        <v>8.0000000000000002E-3</v>
      </c>
      <c r="LN13" s="1">
        <f t="shared" si="492"/>
        <v>-0.35472972972972966</v>
      </c>
      <c r="LO13" s="1">
        <f t="shared" si="57"/>
        <v>-5.3209459459459447E-4</v>
      </c>
      <c r="LP13" s="1">
        <f t="shared" si="58"/>
        <v>-4.0674728406445224</v>
      </c>
      <c r="LQ13" s="1"/>
      <c r="LR13" s="1"/>
      <c r="LS13" s="1" t="s">
        <v>11</v>
      </c>
      <c r="LT13" s="1" t="s">
        <v>42</v>
      </c>
      <c r="LU13" s="1">
        <v>44</v>
      </c>
      <c r="LV13" s="1">
        <v>12</v>
      </c>
      <c r="LW13" s="1">
        <v>5.5E-2</v>
      </c>
      <c r="LX13" s="1">
        <f t="shared" si="493"/>
        <v>1.2000000000000004E-2</v>
      </c>
      <c r="LY13" s="1">
        <f t="shared" si="494"/>
        <v>-1.1459074733096086</v>
      </c>
      <c r="LZ13" s="1">
        <f t="shared" si="59"/>
        <v>-1.718861209964413E-3</v>
      </c>
      <c r="MA13" s="1">
        <f t="shared" si="60"/>
        <v>-13.139433024487742</v>
      </c>
      <c r="MB13" s="1"/>
      <c r="MC13" s="1"/>
      <c r="MD13" s="1" t="s">
        <v>11</v>
      </c>
      <c r="ME13" s="1" t="s">
        <v>43</v>
      </c>
      <c r="MF13" s="1">
        <v>46</v>
      </c>
      <c r="MG13" s="1">
        <v>12</v>
      </c>
      <c r="MH13" s="1">
        <v>5.0999999999999997E-2</v>
      </c>
      <c r="MI13" s="1">
        <f t="shared" si="495"/>
        <v>-1.0000000000000009E-3</v>
      </c>
      <c r="MJ13" s="1">
        <f t="shared" si="496"/>
        <v>-0.77627118644067805</v>
      </c>
      <c r="MK13" s="1">
        <f t="shared" si="61"/>
        <v>-1.1644067796610172E-3</v>
      </c>
      <c r="ML13" s="1">
        <f t="shared" si="62"/>
        <v>-8.9010356426230324</v>
      </c>
      <c r="MM13" s="1"/>
      <c r="MN13" s="1"/>
      <c r="MO13" s="1" t="s">
        <v>11</v>
      </c>
      <c r="MP13" s="1" t="s">
        <v>44</v>
      </c>
      <c r="MQ13" s="1">
        <v>52</v>
      </c>
      <c r="MR13" s="1">
        <v>12</v>
      </c>
      <c r="MS13" s="1">
        <v>5.7000000000000002E-2</v>
      </c>
      <c r="MT13" s="1">
        <f t="shared" si="497"/>
        <v>-5.9999999999999984E-3</v>
      </c>
      <c r="MU13" s="1">
        <f t="shared" si="498"/>
        <v>-0.7407407407407407</v>
      </c>
      <c r="MV13" s="1">
        <f t="shared" si="63"/>
        <v>-1.1111111111111111E-3</v>
      </c>
      <c r="MW13" s="1">
        <f t="shared" si="64"/>
        <v>-8.4936293533035538</v>
      </c>
      <c r="MX13" s="1"/>
      <c r="MY13" s="1"/>
      <c r="MZ13" s="1" t="s">
        <v>11</v>
      </c>
      <c r="NA13" s="1" t="s">
        <v>45</v>
      </c>
      <c r="NB13" s="1">
        <v>53</v>
      </c>
      <c r="NC13" s="1">
        <v>12</v>
      </c>
      <c r="ND13" s="1">
        <v>6.2E-2</v>
      </c>
      <c r="NE13" s="1">
        <f t="shared" si="499"/>
        <v>-3.1E-2</v>
      </c>
      <c r="NF13" s="1">
        <f t="shared" si="500"/>
        <v>-1.7398648648648649</v>
      </c>
      <c r="NG13" s="1">
        <f t="shared" si="65"/>
        <v>-2.6097972972972975E-3</v>
      </c>
      <c r="NH13" s="1">
        <f t="shared" si="66"/>
        <v>-19.949985837446949</v>
      </c>
      <c r="NI13" s="1"/>
      <c r="NJ13" s="1"/>
      <c r="NK13" s="1" t="s">
        <v>11</v>
      </c>
      <c r="NL13" s="1" t="s">
        <v>46</v>
      </c>
      <c r="NM13" s="1">
        <v>56</v>
      </c>
      <c r="NN13" s="1">
        <v>12</v>
      </c>
      <c r="NO13" s="1">
        <v>7.2999999999999995E-2</v>
      </c>
      <c r="NP13" s="1">
        <f t="shared" si="501"/>
        <v>-1.9000000000000003E-2</v>
      </c>
      <c r="NQ13" s="1">
        <f t="shared" si="502"/>
        <v>-1.2847457627118646</v>
      </c>
      <c r="NR13" s="1">
        <f t="shared" si="67"/>
        <v>-1.9271186440677969E-3</v>
      </c>
      <c r="NS13" s="1">
        <f t="shared" si="68"/>
        <v>-14.731408334297507</v>
      </c>
      <c r="NT13" s="1"/>
      <c r="NU13" s="1"/>
      <c r="NV13" s="1" t="s">
        <v>11</v>
      </c>
      <c r="NW13" s="1" t="s">
        <v>47</v>
      </c>
      <c r="NX13" s="1">
        <v>57</v>
      </c>
      <c r="NY13" s="1">
        <v>12</v>
      </c>
      <c r="NZ13" s="1">
        <v>-2E-3</v>
      </c>
      <c r="OA13" s="1">
        <f t="shared" si="503"/>
        <v>0.01</v>
      </c>
      <c r="OB13" s="1">
        <f t="shared" si="504"/>
        <v>1.0514469453376205</v>
      </c>
      <c r="OC13" s="1">
        <f t="shared" si="69"/>
        <v>1.5771704180064308E-3</v>
      </c>
      <c r="OD13" s="1">
        <f t="shared" si="70"/>
        <v>12.056310861787312</v>
      </c>
      <c r="OE13" s="1"/>
      <c r="OF13" s="1"/>
      <c r="OG13" s="1" t="s">
        <v>11</v>
      </c>
      <c r="OH13" s="1" t="s">
        <v>48</v>
      </c>
      <c r="OI13" s="1">
        <v>58</v>
      </c>
      <c r="OJ13" s="1">
        <v>12</v>
      </c>
      <c r="OK13" s="1">
        <v>-2E-3</v>
      </c>
      <c r="OL13" s="1">
        <f t="shared" si="505"/>
        <v>0.01</v>
      </c>
      <c r="OM13" s="1">
        <f t="shared" si="506"/>
        <v>1.0483870967741935</v>
      </c>
      <c r="ON13" s="1">
        <f t="shared" si="71"/>
        <v>1.5725806451612903E-3</v>
      </c>
      <c r="OO13" s="1">
        <f t="shared" si="72"/>
        <v>12.02122541536108</v>
      </c>
      <c r="OP13" s="1"/>
      <c r="OQ13" s="1"/>
      <c r="OR13" s="1" t="s">
        <v>11</v>
      </c>
      <c r="OS13" s="1" t="s">
        <v>49</v>
      </c>
      <c r="OT13" s="1">
        <v>59</v>
      </c>
      <c r="OU13" s="1">
        <v>12</v>
      </c>
      <c r="OV13" s="1">
        <v>-1E-3</v>
      </c>
      <c r="OW13" s="1">
        <f t="shared" si="507"/>
        <v>1.0999999999999999E-2</v>
      </c>
      <c r="OX13" s="1">
        <f t="shared" si="508"/>
        <v>1.1516129032258062</v>
      </c>
      <c r="OY13" s="1">
        <f t="shared" si="73"/>
        <v>1.7274193548387094E-3</v>
      </c>
      <c r="OZ13" s="1">
        <f t="shared" si="74"/>
        <v>13.204853763950476</v>
      </c>
      <c r="PA13" s="1"/>
      <c r="PB13" s="1"/>
      <c r="PC13" s="1" t="s">
        <v>11</v>
      </c>
      <c r="PD13" s="1" t="s">
        <v>50</v>
      </c>
      <c r="PE13" s="1">
        <v>60</v>
      </c>
      <c r="PF13" s="1">
        <v>12</v>
      </c>
      <c r="PG13" s="1">
        <v>-4.0000000000000001E-3</v>
      </c>
      <c r="PH13" s="1">
        <f t="shared" si="509"/>
        <v>8.0000000000000002E-3</v>
      </c>
      <c r="PI13" s="1">
        <f t="shared" si="510"/>
        <v>1.1000000000000001</v>
      </c>
      <c r="PJ13" s="1">
        <f t="shared" si="75"/>
        <v>1.6500000000000002E-3</v>
      </c>
      <c r="PK13" s="1">
        <f t="shared" si="76"/>
        <v>12.613039589655779</v>
      </c>
      <c r="PL13" s="1"/>
      <c r="PM13" s="1"/>
      <c r="PN13" s="1" t="s">
        <v>11</v>
      </c>
      <c r="PO13" s="1" t="s">
        <v>51</v>
      </c>
      <c r="PP13" s="1">
        <v>63</v>
      </c>
      <c r="PQ13" s="1">
        <v>12</v>
      </c>
      <c r="PR13" s="1">
        <v>6.0000000000000001E-3</v>
      </c>
      <c r="PS13" s="1">
        <f t="shared" si="511"/>
        <v>0.02</v>
      </c>
      <c r="PT13" s="1">
        <f t="shared" si="512"/>
        <v>1.4983818770226538</v>
      </c>
      <c r="PU13" s="1">
        <f t="shared" si="77"/>
        <v>2.2475728155339808E-3</v>
      </c>
      <c r="PV13" s="1">
        <f t="shared" si="78"/>
        <v>17.181045395735882</v>
      </c>
      <c r="PW13" s="1"/>
      <c r="PX13" s="1"/>
      <c r="PY13" s="1" t="s">
        <v>11</v>
      </c>
      <c r="PZ13" s="1" t="s">
        <v>52</v>
      </c>
      <c r="QA13" s="1">
        <v>64</v>
      </c>
      <c r="QB13" s="1">
        <v>12</v>
      </c>
      <c r="QC13" s="1">
        <v>2E-3</v>
      </c>
      <c r="QD13" s="1">
        <f t="shared" si="513"/>
        <v>3.0000000000000001E-3</v>
      </c>
      <c r="QE13" s="1">
        <f t="shared" si="514"/>
        <v>0.9258064516129032</v>
      </c>
      <c r="QF13" s="1">
        <f t="shared" si="79"/>
        <v>1.3887096774193549E-3</v>
      </c>
      <c r="QG13" s="1">
        <f t="shared" si="80"/>
        <v>10.615666751411169</v>
      </c>
      <c r="QH13" s="1"/>
      <c r="QI13" s="1"/>
      <c r="QJ13" s="1" t="s">
        <v>11</v>
      </c>
      <c r="QK13" s="1" t="s">
        <v>53</v>
      </c>
      <c r="QL13" s="1">
        <v>65</v>
      </c>
      <c r="QM13" s="1">
        <v>12</v>
      </c>
      <c r="QN13" s="1">
        <v>5.0000000000000001E-3</v>
      </c>
      <c r="QO13" s="1">
        <f t="shared" si="515"/>
        <v>7.0000000000000001E-3</v>
      </c>
      <c r="QP13" s="1">
        <f t="shared" si="516"/>
        <v>1.0453074433656959</v>
      </c>
      <c r="QQ13" s="1">
        <f t="shared" si="81"/>
        <v>1.5679611650485439E-3</v>
      </c>
      <c r="QR13" s="1">
        <f t="shared" si="82"/>
        <v>11.985912878666717</v>
      </c>
      <c r="QS13" s="1"/>
      <c r="QT13" s="1"/>
      <c r="QU13" s="1" t="s">
        <v>11</v>
      </c>
      <c r="QV13" s="1" t="s">
        <v>54</v>
      </c>
      <c r="QW13" s="1">
        <v>66</v>
      </c>
      <c r="QX13" s="1">
        <v>12</v>
      </c>
      <c r="QY13" s="1">
        <v>1.4999999999999999E-2</v>
      </c>
      <c r="QZ13" s="1">
        <f t="shared" si="517"/>
        <v>1.3999999999999999E-2</v>
      </c>
      <c r="RA13" s="1">
        <f t="shared" si="518"/>
        <v>1.3493589743589745</v>
      </c>
      <c r="RB13" s="1">
        <f t="shared" si="83"/>
        <v>2.0240384615384617E-3</v>
      </c>
      <c r="RC13" s="1">
        <f t="shared" si="84"/>
        <v>15.472289240224601</v>
      </c>
      <c r="RD13" s="1"/>
      <c r="RE13" s="1"/>
      <c r="RF13" s="1" t="s">
        <v>11</v>
      </c>
      <c r="RG13" s="1" t="s">
        <v>55</v>
      </c>
      <c r="RH13" s="1">
        <v>67</v>
      </c>
      <c r="RI13" s="1">
        <v>12</v>
      </c>
      <c r="RJ13" s="1">
        <v>2.3E-2</v>
      </c>
      <c r="RK13" s="1">
        <f t="shared" si="519"/>
        <v>2.4E-2</v>
      </c>
      <c r="RL13" s="1">
        <f t="shared" si="520"/>
        <v>1.653846153846154</v>
      </c>
      <c r="RM13" s="1">
        <f t="shared" si="85"/>
        <v>2.4807692307692308E-3</v>
      </c>
      <c r="RN13" s="1">
        <f t="shared" si="86"/>
        <v>18.963660921510435</v>
      </c>
      <c r="RO13" s="1"/>
      <c r="RP13" s="1"/>
      <c r="RQ13" s="1" t="s">
        <v>11</v>
      </c>
      <c r="RR13" s="1" t="s">
        <v>56</v>
      </c>
      <c r="RS13" s="1">
        <v>70</v>
      </c>
      <c r="RT13" s="1">
        <v>12</v>
      </c>
      <c r="RU13" s="1">
        <v>2.3E-2</v>
      </c>
      <c r="RV13" s="1">
        <f t="shared" si="521"/>
        <v>1.7000000000000001E-2</v>
      </c>
      <c r="RW13" s="1">
        <f t="shared" si="522"/>
        <v>1.4006410256410258</v>
      </c>
      <c r="RX13" s="1">
        <f t="shared" si="87"/>
        <v>2.1009615384615385E-3</v>
      </c>
      <c r="RY13" s="1">
        <f t="shared" si="88"/>
        <v>16.060309733914846</v>
      </c>
      <c r="RZ13" s="1"/>
      <c r="SA13" s="1"/>
      <c r="SB13" s="2" t="s">
        <v>11</v>
      </c>
      <c r="SC13" s="1" t="s">
        <v>57</v>
      </c>
      <c r="SD13" s="1">
        <v>71</v>
      </c>
      <c r="SE13" s="2">
        <v>12</v>
      </c>
      <c r="SF13" s="1">
        <v>7.0000000000000001E-3</v>
      </c>
      <c r="SG13" s="1">
        <f t="shared" si="523"/>
        <v>3.0000000000000001E-3</v>
      </c>
      <c r="SH13" s="1">
        <f t="shared" si="524"/>
        <v>0.8561643835616437</v>
      </c>
      <c r="SI13" s="1">
        <f t="shared" si="89"/>
        <v>1.2842465753424657E-3</v>
      </c>
      <c r="SJ13" s="1">
        <f t="shared" si="90"/>
        <v>9.8171229682874976</v>
      </c>
      <c r="SK13" s="1"/>
      <c r="SL13" s="1"/>
      <c r="SM13" s="2" t="s">
        <v>11</v>
      </c>
      <c r="SN13" s="1" t="s">
        <v>58</v>
      </c>
      <c r="SO13" s="1">
        <v>72</v>
      </c>
      <c r="SP13" s="2">
        <v>12</v>
      </c>
      <c r="SQ13" s="1">
        <v>1.2999999999999999E-2</v>
      </c>
      <c r="SR13" s="1">
        <f t="shared" si="525"/>
        <v>6.9999999999999993E-3</v>
      </c>
      <c r="SS13" s="1">
        <f t="shared" si="526"/>
        <v>0.91752577319587625</v>
      </c>
      <c r="ST13" s="1">
        <f t="shared" si="91"/>
        <v>1.3762886597938145E-3</v>
      </c>
      <c r="SU13" s="1">
        <f t="shared" si="92"/>
        <v>10.520717183499197</v>
      </c>
      <c r="SV13" s="1"/>
      <c r="SW13" s="1"/>
      <c r="SX13" s="2" t="s">
        <v>11</v>
      </c>
      <c r="SY13" s="1" t="s">
        <v>59</v>
      </c>
      <c r="SZ13" s="1">
        <v>73</v>
      </c>
      <c r="TA13" s="2">
        <v>12</v>
      </c>
      <c r="TB13" s="1">
        <v>1.4E-2</v>
      </c>
      <c r="TC13" s="1">
        <f t="shared" si="527"/>
        <v>8.0000000000000002E-3</v>
      </c>
      <c r="TD13" s="1">
        <f t="shared" si="528"/>
        <v>0.8896551724137931</v>
      </c>
      <c r="TE13" s="1">
        <f t="shared" si="93"/>
        <v>1.3344827586206896E-3</v>
      </c>
      <c r="TF13" s="1">
        <f t="shared" si="94"/>
        <v>10.201141737088372</v>
      </c>
      <c r="TG13" s="1"/>
      <c r="TH13" s="1"/>
      <c r="TI13" s="2" t="s">
        <v>11</v>
      </c>
      <c r="TJ13" s="1" t="s">
        <v>60</v>
      </c>
      <c r="TK13" s="1">
        <v>74</v>
      </c>
      <c r="TL13" s="2">
        <v>12</v>
      </c>
      <c r="TM13" s="1">
        <v>1.6E-2</v>
      </c>
      <c r="TN13" s="1">
        <f t="shared" si="529"/>
        <v>0.01</v>
      </c>
      <c r="TO13" s="1">
        <f t="shared" si="530"/>
        <v>0.96219931271477654</v>
      </c>
      <c r="TP13" s="1">
        <f t="shared" si="95"/>
        <v>1.4432989690721649E-3</v>
      </c>
      <c r="TQ13" s="1">
        <f t="shared" si="96"/>
        <v>11.032961840373689</v>
      </c>
      <c r="TR13" s="1"/>
      <c r="TS13" s="1"/>
      <c r="TT13" s="2" t="s">
        <v>11</v>
      </c>
      <c r="TU13" s="1" t="s">
        <v>61</v>
      </c>
      <c r="TV13" s="1">
        <v>77</v>
      </c>
      <c r="TW13" s="2">
        <v>12</v>
      </c>
      <c r="TX13" s="1">
        <v>2.1000000000000001E-2</v>
      </c>
      <c r="TY13" s="1">
        <f t="shared" si="531"/>
        <v>1.2000000000000002E-2</v>
      </c>
      <c r="TZ13" s="1">
        <f t="shared" si="532"/>
        <v>1.0034364261168385</v>
      </c>
      <c r="UA13" s="1">
        <f t="shared" si="97"/>
        <v>1.5051546391752577E-3</v>
      </c>
      <c r="UB13" s="1">
        <f t="shared" si="98"/>
        <v>11.50580306210399</v>
      </c>
      <c r="UC13" s="1"/>
      <c r="UD13" s="1"/>
      <c r="UE13" s="2" t="s">
        <v>11</v>
      </c>
      <c r="UF13" s="1" t="s">
        <v>62</v>
      </c>
      <c r="UG13" s="1">
        <v>78</v>
      </c>
      <c r="UH13" s="2">
        <v>12</v>
      </c>
      <c r="UI13" s="1">
        <v>2.4E-2</v>
      </c>
      <c r="UJ13" s="1">
        <f t="shared" si="99"/>
        <v>1.6E-2</v>
      </c>
      <c r="UK13" s="1">
        <f t="shared" si="533"/>
        <v>0.7162629757785467</v>
      </c>
      <c r="UL13" s="1">
        <f t="shared" si="100"/>
        <v>1.0743944636678201E-3</v>
      </c>
      <c r="UM13" s="1">
        <f t="shared" si="101"/>
        <v>8.2129575182722423</v>
      </c>
      <c r="UN13" s="1"/>
      <c r="UO13" s="1"/>
      <c r="UP13" s="2" t="s">
        <v>11</v>
      </c>
      <c r="UQ13" s="1" t="s">
        <v>63</v>
      </c>
      <c r="UR13" s="1">
        <v>79</v>
      </c>
      <c r="US13" s="2">
        <v>12</v>
      </c>
      <c r="UT13" s="1">
        <v>2.8000000000000001E-2</v>
      </c>
      <c r="UU13" s="1">
        <f t="shared" si="534"/>
        <v>1.9000000000000003E-2</v>
      </c>
      <c r="UV13" s="1">
        <f t="shared" si="535"/>
        <v>1.227586206896552</v>
      </c>
      <c r="UW13" s="1">
        <f t="shared" si="102"/>
        <v>1.8413793103448279E-3</v>
      </c>
      <c r="UX13" s="1">
        <f t="shared" si="103"/>
        <v>14.075994024819618</v>
      </c>
      <c r="UY13" s="1"/>
      <c r="UZ13" s="1"/>
      <c r="VA13" s="2" t="s">
        <v>11</v>
      </c>
      <c r="VB13" s="1" t="s">
        <v>64</v>
      </c>
      <c r="VC13" s="1">
        <v>80</v>
      </c>
      <c r="VD13" s="2">
        <v>12</v>
      </c>
      <c r="VE13" s="1">
        <v>0.03</v>
      </c>
      <c r="VF13" s="1">
        <f t="shared" si="104"/>
        <v>1.9999999999999997E-2</v>
      </c>
      <c r="VG13" s="1">
        <f t="shared" si="536"/>
        <v>1.2344827586206895</v>
      </c>
      <c r="VH13" s="1">
        <f t="shared" si="105"/>
        <v>1.8517241379310341E-3</v>
      </c>
      <c r="VI13" s="1">
        <f t="shared" si="106"/>
        <v>14.155072642936576</v>
      </c>
      <c r="VJ13" s="1"/>
      <c r="VK13" s="1"/>
      <c r="VL13" s="2" t="s">
        <v>11</v>
      </c>
      <c r="VM13" s="1" t="s">
        <v>65</v>
      </c>
      <c r="VN13" s="1">
        <v>84</v>
      </c>
      <c r="VO13" s="2">
        <v>12</v>
      </c>
      <c r="VP13" s="1">
        <v>4.3999999999999997E-2</v>
      </c>
      <c r="VQ13" s="1">
        <f t="shared" si="537"/>
        <v>3.2000000000000001E-2</v>
      </c>
      <c r="VR13" s="1">
        <f t="shared" si="538"/>
        <v>1.6701030927835052</v>
      </c>
      <c r="VS13" s="1">
        <f t="shared" si="107"/>
        <v>2.5051546391752577E-3</v>
      </c>
      <c r="VT13" s="1">
        <f t="shared" si="108"/>
        <v>19.150069480077189</v>
      </c>
      <c r="VU13" s="1"/>
      <c r="VV13" s="1"/>
      <c r="VW13" s="2" t="s">
        <v>11</v>
      </c>
      <c r="VX13" s="1" t="s">
        <v>66</v>
      </c>
      <c r="VY13" s="1">
        <v>85</v>
      </c>
      <c r="VZ13" s="2">
        <v>12</v>
      </c>
      <c r="WA13" s="1">
        <v>7.0000000000000001E-3</v>
      </c>
      <c r="WB13" s="1">
        <f t="shared" si="539"/>
        <v>2E-3</v>
      </c>
      <c r="WC13" s="1">
        <f t="shared" si="540"/>
        <v>0.30313588850174217</v>
      </c>
      <c r="WD13" s="1">
        <f t="shared" si="109"/>
        <v>4.5470383275261327E-4</v>
      </c>
      <c r="WE13" s="1">
        <f t="shared" si="110"/>
        <v>3.4758772388345034</v>
      </c>
      <c r="WF13" s="1"/>
      <c r="WG13" s="1"/>
      <c r="WH13" s="2" t="s">
        <v>11</v>
      </c>
      <c r="WI13" s="1" t="s">
        <v>67</v>
      </c>
      <c r="WJ13" s="1">
        <v>86</v>
      </c>
      <c r="WK13" s="2">
        <v>12</v>
      </c>
      <c r="WL13" s="1">
        <v>1.2999999999999999E-2</v>
      </c>
      <c r="WM13" s="1">
        <f t="shared" si="541"/>
        <v>4.9999999999999992E-3</v>
      </c>
      <c r="WN13" s="1">
        <f t="shared" si="542"/>
        <v>0.32986111111111105</v>
      </c>
      <c r="WO13" s="1">
        <f t="shared" si="111"/>
        <v>4.947916666666666E-4</v>
      </c>
      <c r="WP13" s="1">
        <f t="shared" si="112"/>
        <v>3.7823193213929884</v>
      </c>
      <c r="WQ13" s="1"/>
      <c r="WR13" s="1"/>
      <c r="WS13" s="2" t="s">
        <v>11</v>
      </c>
      <c r="WT13" s="1" t="s">
        <v>68</v>
      </c>
      <c r="WU13" s="1">
        <v>87</v>
      </c>
      <c r="WV13" s="2">
        <v>12</v>
      </c>
      <c r="WW13" s="1">
        <v>1.2999999999999999E-2</v>
      </c>
      <c r="WX13" s="1">
        <f t="shared" si="543"/>
        <v>5.9999999999999993E-3</v>
      </c>
      <c r="WY13" s="1">
        <f t="shared" si="544"/>
        <v>0.34843205574912889</v>
      </c>
      <c r="WZ13" s="1">
        <f t="shared" si="113"/>
        <v>5.2264808362369338E-4</v>
      </c>
      <c r="XA13" s="1">
        <f t="shared" si="114"/>
        <v>3.9952611940626475</v>
      </c>
      <c r="XB13" s="1"/>
      <c r="XC13" s="1"/>
      <c r="XD13" s="2" t="s">
        <v>11</v>
      </c>
      <c r="XE13" s="1" t="s">
        <v>69</v>
      </c>
      <c r="XF13" s="1">
        <v>88</v>
      </c>
      <c r="XG13" s="2">
        <v>12</v>
      </c>
      <c r="XH13" s="1">
        <v>1.7999999999999999E-2</v>
      </c>
      <c r="XI13" s="1">
        <f t="shared" si="545"/>
        <v>8.9999999999999993E-3</v>
      </c>
      <c r="XJ13" s="1">
        <f t="shared" si="546"/>
        <v>0.43055555555555552</v>
      </c>
      <c r="XK13" s="1">
        <f t="shared" si="115"/>
        <v>6.4583333333333333E-4</v>
      </c>
      <c r="XL13" s="1">
        <f t="shared" si="116"/>
        <v>4.9369220616076905</v>
      </c>
      <c r="XM13" s="1"/>
      <c r="XN13" s="1"/>
      <c r="XO13" s="2" t="s">
        <v>11</v>
      </c>
      <c r="XP13" s="1" t="s">
        <v>70</v>
      </c>
      <c r="XQ13" s="1">
        <v>91</v>
      </c>
      <c r="XR13" s="2">
        <v>12</v>
      </c>
      <c r="XS13" s="1">
        <v>0.03</v>
      </c>
      <c r="XT13" s="1">
        <f t="shared" si="547"/>
        <v>1.9E-2</v>
      </c>
      <c r="XU13" s="1">
        <f t="shared" si="548"/>
        <v>0.77854671280276821</v>
      </c>
      <c r="XV13" s="1">
        <f t="shared" si="117"/>
        <v>1.1678200692041524E-3</v>
      </c>
      <c r="XW13" s="1">
        <f t="shared" si="118"/>
        <v>8.9271277372524391</v>
      </c>
      <c r="XX13" s="1"/>
      <c r="XY13" s="1"/>
      <c r="XZ13" s="2" t="s">
        <v>11</v>
      </c>
      <c r="YA13" s="1" t="s">
        <v>71</v>
      </c>
      <c r="YB13" s="1">
        <v>92</v>
      </c>
      <c r="YC13" s="2">
        <v>12</v>
      </c>
      <c r="YD13" s="1">
        <v>2.7E-2</v>
      </c>
      <c r="YE13" s="1">
        <f t="shared" si="549"/>
        <v>1.6E-2</v>
      </c>
      <c r="YF13" s="1">
        <f t="shared" si="550"/>
        <v>0.80412371134020622</v>
      </c>
      <c r="YG13" s="1">
        <f t="shared" si="119"/>
        <v>1.2061855670103094E-3</v>
      </c>
      <c r="YH13" s="1">
        <f t="shared" si="120"/>
        <v>9.2204038237408703</v>
      </c>
      <c r="YI13" s="1"/>
      <c r="YJ13" s="1"/>
      <c r="YK13" s="2" t="s">
        <v>11</v>
      </c>
      <c r="YL13" s="1" t="s">
        <v>72</v>
      </c>
      <c r="YM13" s="1">
        <v>93</v>
      </c>
      <c r="YN13" s="2">
        <v>12</v>
      </c>
      <c r="YO13" s="1">
        <v>3.1E-2</v>
      </c>
      <c r="YP13" s="1">
        <f t="shared" si="551"/>
        <v>0.02</v>
      </c>
      <c r="YQ13" s="1">
        <f t="shared" si="552"/>
        <v>0.9146757679180888</v>
      </c>
      <c r="YR13" s="1">
        <f t="shared" si="121"/>
        <v>1.3720136518771333E-3</v>
      </c>
      <c r="YS13" s="1">
        <f t="shared" si="122"/>
        <v>10.488037884045141</v>
      </c>
      <c r="YT13" s="1"/>
      <c r="YU13" s="1"/>
      <c r="YV13" s="2" t="s">
        <v>11</v>
      </c>
      <c r="YW13" s="1" t="s">
        <v>73</v>
      </c>
      <c r="YX13" s="1">
        <v>94</v>
      </c>
      <c r="YY13" s="2">
        <v>12</v>
      </c>
      <c r="YZ13" s="1">
        <v>0.03</v>
      </c>
      <c r="ZA13" s="1">
        <f t="shared" si="553"/>
        <v>1.7000000000000001E-2</v>
      </c>
      <c r="ZB13" s="1">
        <f t="shared" si="554"/>
        <v>0.77551020408163274</v>
      </c>
      <c r="ZC13" s="1">
        <f t="shared" si="123"/>
        <v>1.1632653061224491E-3</v>
      </c>
      <c r="ZD13" s="1">
        <f t="shared" si="124"/>
        <v>8.8923099147851516</v>
      </c>
      <c r="ZE13" s="1"/>
      <c r="ZF13" s="1"/>
      <c r="ZG13" s="2" t="s">
        <v>11</v>
      </c>
      <c r="ZH13" s="1" t="s">
        <v>74</v>
      </c>
      <c r="ZI13" s="1">
        <v>95</v>
      </c>
      <c r="ZJ13" s="2">
        <v>12</v>
      </c>
      <c r="ZK13" s="1">
        <v>3.2000000000000001E-2</v>
      </c>
      <c r="ZL13" s="1">
        <f t="shared" si="555"/>
        <v>1.9000000000000003E-2</v>
      </c>
      <c r="ZM13" s="1">
        <f t="shared" si="556"/>
        <v>0.86394557823129259</v>
      </c>
      <c r="ZN13" s="1">
        <f t="shared" si="125"/>
        <v>1.295918367346939E-3</v>
      </c>
      <c r="ZO13" s="1">
        <f t="shared" si="126"/>
        <v>9.9063452559448617</v>
      </c>
      <c r="ZP13" s="1"/>
      <c r="ZQ13" s="1"/>
      <c r="ZR13" s="2" t="s">
        <v>11</v>
      </c>
      <c r="ZS13" s="1" t="s">
        <v>75</v>
      </c>
      <c r="ZT13" s="1">
        <v>99</v>
      </c>
      <c r="ZU13" s="2">
        <v>12</v>
      </c>
      <c r="ZV13" s="1">
        <v>3.3000000000000002E-2</v>
      </c>
      <c r="ZW13" s="1">
        <f t="shared" si="557"/>
        <v>1.8000000000000002E-2</v>
      </c>
      <c r="ZX13" s="1">
        <f t="shared" si="558"/>
        <v>0.68493150684931514</v>
      </c>
      <c r="ZY13" s="1">
        <f t="shared" si="127"/>
        <v>1.0273972602739727E-3</v>
      </c>
      <c r="ZZ13" s="1">
        <f t="shared" si="128"/>
        <v>7.8536983746299995</v>
      </c>
      <c r="AAA13" s="1"/>
      <c r="AAB13" s="1"/>
      <c r="AAC13" s="2" t="s">
        <v>11</v>
      </c>
      <c r="AAD13" s="1" t="s">
        <v>76</v>
      </c>
      <c r="AAE13" s="1">
        <v>100</v>
      </c>
      <c r="AAF13" s="2">
        <v>12</v>
      </c>
      <c r="AAG13" s="1">
        <v>1.6E-2</v>
      </c>
      <c r="AAH13" s="1">
        <f t="shared" si="559"/>
        <v>1.4E-2</v>
      </c>
      <c r="AAI13" s="1">
        <f t="shared" si="560"/>
        <v>1.3827586206896552</v>
      </c>
      <c r="AAJ13" s="1">
        <f t="shared" si="129"/>
        <v>2.0741379310344828E-3</v>
      </c>
      <c r="AAK13" s="1">
        <f t="shared" si="130"/>
        <v>15.855262932451307</v>
      </c>
      <c r="AAL13" s="1"/>
      <c r="AAM13" s="1"/>
      <c r="AAN13" s="2" t="s">
        <v>11</v>
      </c>
      <c r="AAO13" s="1" t="s">
        <v>77</v>
      </c>
      <c r="AAP13" s="1">
        <v>101</v>
      </c>
      <c r="AAQ13" s="2">
        <v>12</v>
      </c>
      <c r="AAR13" s="1">
        <v>2.7E-2</v>
      </c>
      <c r="AAS13" s="1">
        <f t="shared" si="561"/>
        <v>0.02</v>
      </c>
      <c r="AAT13" s="1">
        <f t="shared" si="562"/>
        <v>1.3910034602076125</v>
      </c>
      <c r="AAU13" s="1">
        <f t="shared" si="131"/>
        <v>2.0865051903114188E-3</v>
      </c>
      <c r="AAV13" s="1">
        <f t="shared" si="132"/>
        <v>15.949801557224356</v>
      </c>
      <c r="AAW13" s="1"/>
      <c r="AAX13" s="1"/>
      <c r="AAY13" s="2" t="s">
        <v>11</v>
      </c>
      <c r="AAZ13" s="1" t="s">
        <v>78</v>
      </c>
      <c r="ABA13" s="1">
        <v>102</v>
      </c>
      <c r="ABB13" s="2">
        <v>12</v>
      </c>
      <c r="ABC13" s="1">
        <v>2.4E-2</v>
      </c>
      <c r="ABD13" s="1">
        <f t="shared" si="563"/>
        <v>1.7000000000000001E-2</v>
      </c>
      <c r="ABE13" s="1">
        <f t="shared" si="564"/>
        <v>1.3379310344827586</v>
      </c>
      <c r="ABF13" s="1">
        <f t="shared" si="133"/>
        <v>2.0068965517241379E-3</v>
      </c>
      <c r="ABG13" s="1">
        <f t="shared" si="134"/>
        <v>15.341251914691041</v>
      </c>
      <c r="ABH13" s="1"/>
      <c r="ABI13" s="1"/>
      <c r="ABJ13" s="2" t="s">
        <v>11</v>
      </c>
      <c r="ABK13" s="1" t="s">
        <v>79</v>
      </c>
      <c r="ABL13" s="1">
        <v>112</v>
      </c>
      <c r="ABM13" s="2">
        <v>12</v>
      </c>
      <c r="ABN13" s="1">
        <v>2.7E-2</v>
      </c>
      <c r="ABO13" s="1">
        <f t="shared" si="565"/>
        <v>9.9999999999999985E-3</v>
      </c>
      <c r="ABP13" s="1">
        <f t="shared" si="566"/>
        <v>1.1904761904761907</v>
      </c>
      <c r="ABQ13" s="1">
        <f t="shared" si="135"/>
        <v>1.7857142857142861E-3</v>
      </c>
      <c r="ABR13" s="1">
        <f t="shared" si="136"/>
        <v>13.650475746380716</v>
      </c>
      <c r="ABS13" s="1"/>
      <c r="ABT13" s="1"/>
      <c r="ABU13" s="2" t="s">
        <v>11</v>
      </c>
      <c r="ABV13" s="1" t="s">
        <v>80</v>
      </c>
      <c r="ABW13" s="1">
        <v>113</v>
      </c>
      <c r="ABX13" s="2">
        <v>12</v>
      </c>
      <c r="ABY13" s="1">
        <v>1.7999999999999999E-2</v>
      </c>
      <c r="ABZ13" s="1">
        <f t="shared" si="567"/>
        <v>4.9999999999999992E-3</v>
      </c>
      <c r="ACA13" s="1">
        <f t="shared" si="568"/>
        <v>-0.16071428571428573</v>
      </c>
      <c r="ACB13" s="1">
        <f t="shared" si="137"/>
        <v>-2.410714285714286E-4</v>
      </c>
      <c r="ACC13" s="1">
        <f t="shared" si="138"/>
        <v>-1.8428142257613964</v>
      </c>
      <c r="ACD13" s="1"/>
      <c r="ACE13" s="1"/>
      <c r="ACF13" s="2" t="s">
        <v>11</v>
      </c>
      <c r="ACG13" s="1" t="s">
        <v>81</v>
      </c>
      <c r="ACH13" s="1">
        <v>114</v>
      </c>
      <c r="ACI13" s="2">
        <v>12</v>
      </c>
      <c r="ACJ13" s="1">
        <v>2.4E-2</v>
      </c>
      <c r="ACK13" s="1">
        <f t="shared" si="569"/>
        <v>0.01</v>
      </c>
      <c r="ACL13" s="1">
        <f t="shared" si="570"/>
        <v>-6.093189964157706E-2</v>
      </c>
      <c r="ACM13" s="1">
        <f t="shared" si="139"/>
        <v>-9.1397849462365594E-5</v>
      </c>
      <c r="ACN13" s="1">
        <f t="shared" si="140"/>
        <v>-0.69866951132013111</v>
      </c>
      <c r="ACO13" s="1"/>
      <c r="ACP13" s="1"/>
      <c r="ACQ13" s="2" t="s">
        <v>11</v>
      </c>
      <c r="ACR13" s="1" t="s">
        <v>82</v>
      </c>
      <c r="ACS13" s="1">
        <v>115</v>
      </c>
      <c r="ACT13" s="2">
        <v>12</v>
      </c>
      <c r="ACU13" s="1">
        <v>2.5999999999999999E-2</v>
      </c>
      <c r="ACV13" s="1">
        <f t="shared" si="571"/>
        <v>1.1999999999999999E-2</v>
      </c>
      <c r="ACW13" s="1">
        <f t="shared" si="572"/>
        <v>6.0498220640569339E-2</v>
      </c>
      <c r="ACX13" s="1">
        <f t="shared" si="141"/>
        <v>9.0747330960854009E-5</v>
      </c>
      <c r="ACY13" s="1">
        <f t="shared" si="142"/>
        <v>0.69369677458475587</v>
      </c>
      <c r="ACZ13" s="1"/>
      <c r="ADA13" s="1"/>
      <c r="ADB13" s="2" t="s">
        <v>11</v>
      </c>
      <c r="ADC13" s="1" t="s">
        <v>83</v>
      </c>
      <c r="ADD13" s="1">
        <v>116</v>
      </c>
      <c r="ADE13" s="2">
        <v>12</v>
      </c>
      <c r="ADF13" s="1">
        <v>2.1600000000000001E-2</v>
      </c>
      <c r="ADG13" s="1">
        <f t="shared" si="573"/>
        <v>5.6000000000000008E-3</v>
      </c>
      <c r="ADH13" s="1">
        <f t="shared" si="574"/>
        <v>-0.16725978647686832</v>
      </c>
      <c r="ADI13" s="1">
        <f t="shared" si="143"/>
        <v>-2.5088967971530251E-4</v>
      </c>
      <c r="ADJ13" s="1">
        <f t="shared" si="144"/>
        <v>-1.9178675532637386</v>
      </c>
      <c r="ADK13" s="1"/>
      <c r="ADL13" s="1"/>
      <c r="ADM13" s="2" t="s">
        <v>11</v>
      </c>
      <c r="ADN13" s="1" t="s">
        <v>84</v>
      </c>
      <c r="ADO13" s="1">
        <v>119</v>
      </c>
      <c r="ADP13" s="2">
        <v>12</v>
      </c>
      <c r="ADQ13" s="1">
        <v>3.1E-2</v>
      </c>
      <c r="ADR13" s="1">
        <f t="shared" si="575"/>
        <v>1.3999999999999999E-2</v>
      </c>
      <c r="ADS13" s="1">
        <f t="shared" si="576"/>
        <v>-0.40287769784172672</v>
      </c>
      <c r="ADT13" s="1">
        <f t="shared" si="145"/>
        <v>-6.043165467625901E-4</v>
      </c>
      <c r="ADU13" s="1">
        <f t="shared" si="146"/>
        <v>-4.6195566842427978</v>
      </c>
      <c r="ADV13" s="1"/>
      <c r="ADW13" s="1"/>
      <c r="ADX13" s="2" t="s">
        <v>11</v>
      </c>
      <c r="ADY13" s="1" t="s">
        <v>85</v>
      </c>
      <c r="ADZ13" s="1">
        <v>120</v>
      </c>
      <c r="AEA13" s="2">
        <v>12</v>
      </c>
      <c r="AEB13" s="1">
        <v>2.5999999999999999E-2</v>
      </c>
      <c r="AEC13" s="1">
        <f t="shared" si="577"/>
        <v>8.9999999999999976E-3</v>
      </c>
      <c r="AED13" s="1">
        <f t="shared" si="578"/>
        <v>-0.61151079136690656</v>
      </c>
      <c r="AEE13" s="1">
        <f t="shared" si="147"/>
        <v>-9.1726618705035982E-4</v>
      </c>
      <c r="AEF13" s="1">
        <f t="shared" si="148"/>
        <v>-7.0118271100113887</v>
      </c>
      <c r="AEG13" s="1"/>
      <c r="AEH13" s="1"/>
      <c r="AEI13" s="2" t="s">
        <v>11</v>
      </c>
      <c r="AEJ13" s="1" t="s">
        <v>86</v>
      </c>
      <c r="AEK13" s="1">
        <v>121</v>
      </c>
      <c r="AEL13" s="2">
        <v>12</v>
      </c>
      <c r="AEM13" s="1">
        <v>3.5000000000000003E-2</v>
      </c>
      <c r="AEN13" s="1">
        <f t="shared" si="579"/>
        <v>1.7000000000000005E-2</v>
      </c>
      <c r="AEO13" s="1">
        <f t="shared" si="580"/>
        <v>-0.28417266187050338</v>
      </c>
      <c r="AEP13" s="1">
        <f t="shared" si="149"/>
        <v>-4.2625899280575508E-4</v>
      </c>
      <c r="AEQ13" s="1">
        <f t="shared" si="150"/>
        <v>-3.2584373040641128</v>
      </c>
      <c r="AER13" s="1"/>
      <c r="AES13" s="1"/>
      <c r="AET13" s="2" t="s">
        <v>11</v>
      </c>
      <c r="AEU13" s="1" t="s">
        <v>87</v>
      </c>
      <c r="AEV13" s="1">
        <v>122</v>
      </c>
      <c r="AEW13" s="2">
        <v>12</v>
      </c>
      <c r="AEX13" s="1">
        <v>3.3000000000000002E-2</v>
      </c>
      <c r="AEY13" s="1">
        <f t="shared" si="581"/>
        <v>1.6E-2</v>
      </c>
      <c r="AEZ13" s="1">
        <f t="shared" si="582"/>
        <v>-0.37050359712230219</v>
      </c>
      <c r="AFA13" s="1">
        <f t="shared" si="151"/>
        <v>-5.5575539568345324E-4</v>
      </c>
      <c r="AFB13" s="1">
        <f t="shared" si="152"/>
        <v>-4.2483423078304288</v>
      </c>
      <c r="AFC13" s="1"/>
      <c r="AFD13" s="1"/>
      <c r="AFE13" s="2" t="s">
        <v>11</v>
      </c>
      <c r="AFF13" s="1" t="s">
        <v>88</v>
      </c>
      <c r="AFG13" s="1">
        <v>123</v>
      </c>
      <c r="AFH13" s="2">
        <v>12</v>
      </c>
      <c r="AFI13" s="1">
        <v>3.2000000000000001E-2</v>
      </c>
      <c r="AFJ13" s="1">
        <f t="shared" si="583"/>
        <v>1.4999999999999999E-2</v>
      </c>
      <c r="AFK13" s="1">
        <f t="shared" si="584"/>
        <v>-0.41007194244604322</v>
      </c>
      <c r="AFL13" s="1">
        <f t="shared" si="153"/>
        <v>-6.1510791366906482E-4</v>
      </c>
      <c r="AFM13" s="1">
        <f t="shared" si="154"/>
        <v>-4.7020487678899903</v>
      </c>
      <c r="AFN13" s="1"/>
      <c r="AFO13" s="1"/>
      <c r="AFP13" s="2" t="s">
        <v>11</v>
      </c>
      <c r="AFQ13" s="1" t="s">
        <v>89</v>
      </c>
      <c r="AFR13" s="1">
        <v>126</v>
      </c>
      <c r="AFS13" s="2">
        <v>12</v>
      </c>
      <c r="AFT13" s="1">
        <v>3.6999999999999998E-2</v>
      </c>
      <c r="AFU13" s="1">
        <f t="shared" si="585"/>
        <v>1.9E-2</v>
      </c>
      <c r="AFV13" s="1">
        <f t="shared" si="586"/>
        <v>-8.5409252669039121E-2</v>
      </c>
      <c r="AFW13" s="1">
        <f t="shared" si="155"/>
        <v>-1.2811387900355867E-4</v>
      </c>
      <c r="AFX13" s="1">
        <f t="shared" si="156"/>
        <v>-0.97933662294318524</v>
      </c>
      <c r="AFY13" s="1"/>
      <c r="AFZ13" s="1"/>
      <c r="AGA13" s="2" t="s">
        <v>11</v>
      </c>
      <c r="AGB13" s="1" t="s">
        <v>90</v>
      </c>
      <c r="AGC13" s="1">
        <v>127</v>
      </c>
      <c r="AGD13" s="2">
        <v>12</v>
      </c>
      <c r="AGE13" s="1">
        <v>1.7000000000000001E-2</v>
      </c>
      <c r="AGF13" s="1">
        <f t="shared" si="587"/>
        <v>2.0000000000000018E-3</v>
      </c>
      <c r="AGG13" s="1">
        <f t="shared" si="588"/>
        <v>0.30639730639730645</v>
      </c>
      <c r="AGH13" s="1">
        <f t="shared" si="157"/>
        <v>4.5959595959595969E-4</v>
      </c>
      <c r="AGI13" s="1">
        <f t="shared" si="158"/>
        <v>3.513273959775562</v>
      </c>
      <c r="AGJ13" s="1"/>
      <c r="AGK13" s="1"/>
      <c r="AGL13" s="2" t="s">
        <v>11</v>
      </c>
      <c r="AGM13" s="1" t="s">
        <v>91</v>
      </c>
      <c r="AGN13" s="1">
        <v>128</v>
      </c>
      <c r="AGO13" s="2">
        <v>12</v>
      </c>
      <c r="AGP13" s="1">
        <v>0.02</v>
      </c>
      <c r="AGQ13" s="1">
        <f t="shared" si="589"/>
        <v>5.000000000000001E-3</v>
      </c>
      <c r="AGR13" s="1">
        <f t="shared" si="590"/>
        <v>0.44816053511705689</v>
      </c>
      <c r="AGS13" s="1">
        <f t="shared" si="159"/>
        <v>6.7224080267558534E-4</v>
      </c>
      <c r="AGT13" s="1">
        <f t="shared" si="160"/>
        <v>5.1387877926843251</v>
      </c>
      <c r="AGU13" s="1"/>
      <c r="AGV13" s="1"/>
      <c r="AGW13" s="2" t="s">
        <v>11</v>
      </c>
      <c r="AGX13" s="1" t="s">
        <v>92</v>
      </c>
      <c r="AGY13" s="1">
        <v>129</v>
      </c>
      <c r="AGZ13" s="2">
        <v>12</v>
      </c>
      <c r="AHA13" s="1">
        <v>2.1000000000000001E-2</v>
      </c>
      <c r="AHB13" s="1">
        <f t="shared" si="591"/>
        <v>7.000000000000001E-3</v>
      </c>
      <c r="AHC13" s="1">
        <f t="shared" si="592"/>
        <v>0.61129568106312293</v>
      </c>
      <c r="AHD13" s="1">
        <f t="shared" si="161"/>
        <v>9.1694352159468447E-4</v>
      </c>
      <c r="AHE13" s="1">
        <f t="shared" si="162"/>
        <v>7.009360569304329</v>
      </c>
      <c r="AHF13" s="1"/>
      <c r="AHG13" s="1"/>
      <c r="AHH13" s="2" t="s">
        <v>11</v>
      </c>
      <c r="AHI13" s="1" t="s">
        <v>93</v>
      </c>
      <c r="AHJ13" s="1">
        <v>130</v>
      </c>
      <c r="AHK13" s="2">
        <v>12</v>
      </c>
      <c r="AHL13" s="1">
        <v>1.9E-2</v>
      </c>
      <c r="AHM13" s="1">
        <f t="shared" si="593"/>
        <v>4.9999999999999992E-3</v>
      </c>
      <c r="AHN13" s="1">
        <f t="shared" si="594"/>
        <v>0.5317725752508361</v>
      </c>
      <c r="AHO13" s="1">
        <f t="shared" si="163"/>
        <v>7.976588628762542E-4</v>
      </c>
      <c r="AHP13" s="1">
        <f t="shared" si="164"/>
        <v>6.0975168584836386</v>
      </c>
      <c r="AHQ13" s="1"/>
      <c r="AHR13" s="1"/>
      <c r="AHS13" s="2" t="s">
        <v>11</v>
      </c>
      <c r="AHT13" s="1" t="s">
        <v>94</v>
      </c>
      <c r="AHU13" s="1">
        <v>133</v>
      </c>
      <c r="AHV13" s="2">
        <v>12</v>
      </c>
      <c r="AHW13" s="1">
        <v>2.3E-2</v>
      </c>
      <c r="AHX13" s="1">
        <f t="shared" si="595"/>
        <v>6.9999999999999993E-3</v>
      </c>
      <c r="AHY13" s="1">
        <f t="shared" si="596"/>
        <v>0.62790697674418605</v>
      </c>
      <c r="AHZ13" s="1">
        <f t="shared" si="165"/>
        <v>9.4186046511627913E-4</v>
      </c>
      <c r="AIA13" s="1">
        <f t="shared" si="166"/>
        <v>7.1998323239049906</v>
      </c>
      <c r="AIB13" s="1"/>
      <c r="AIC13" s="1"/>
      <c r="AID13" s="2" t="s">
        <v>11</v>
      </c>
      <c r="AIE13" s="1" t="s">
        <v>95</v>
      </c>
      <c r="AIF13" s="1">
        <v>134</v>
      </c>
      <c r="AIG13" s="2">
        <v>12</v>
      </c>
      <c r="AIH13" s="1">
        <v>2.5000000000000001E-2</v>
      </c>
      <c r="AII13" s="1">
        <f t="shared" si="597"/>
        <v>8.0000000000000002E-3</v>
      </c>
      <c r="AIJ13" s="1">
        <f t="shared" si="598"/>
        <v>0.64784053156146182</v>
      </c>
      <c r="AIK13" s="1">
        <f t="shared" si="167"/>
        <v>9.7176079734219271E-4</v>
      </c>
      <c r="AIL13" s="1">
        <f t="shared" si="168"/>
        <v>7.4283984294257834</v>
      </c>
      <c r="AIM13" s="1"/>
      <c r="AIN13" s="1"/>
      <c r="AIO13" s="2" t="s">
        <v>11</v>
      </c>
      <c r="AIP13" s="1" t="s">
        <v>96</v>
      </c>
      <c r="AIQ13" s="1">
        <v>135</v>
      </c>
      <c r="AIR13" s="2">
        <v>12</v>
      </c>
      <c r="AIS13" s="1">
        <v>2.4E-2</v>
      </c>
      <c r="AIT13" s="1">
        <f t="shared" si="599"/>
        <v>0.01</v>
      </c>
      <c r="AIU13" s="1">
        <f t="shared" si="600"/>
        <v>0.76490066225165565</v>
      </c>
      <c r="AIV13" s="1">
        <f t="shared" si="169"/>
        <v>1.1473509933774835E-3</v>
      </c>
      <c r="AIW13" s="1">
        <f t="shared" si="170"/>
        <v>8.7706566683036868</v>
      </c>
      <c r="AIX13" s="1"/>
      <c r="AIY13" s="1"/>
      <c r="AIZ13" s="2" t="s">
        <v>11</v>
      </c>
      <c r="AJA13" s="1" t="s">
        <v>97</v>
      </c>
      <c r="AJB13" s="1">
        <v>136</v>
      </c>
      <c r="AJC13" s="2">
        <v>12</v>
      </c>
      <c r="AJD13" s="1">
        <v>2.5999999999999999E-2</v>
      </c>
      <c r="AJE13" s="1">
        <f t="shared" si="601"/>
        <v>9.9999999999999985E-3</v>
      </c>
      <c r="AJF13" s="1">
        <f t="shared" si="602"/>
        <v>0.75496688741721851</v>
      </c>
      <c r="AJG13" s="1">
        <f t="shared" si="171"/>
        <v>1.1324503311258278E-3</v>
      </c>
      <c r="AJH13" s="1">
        <f t="shared" si="172"/>
        <v>8.656752036247795</v>
      </c>
      <c r="AJI13" s="1"/>
      <c r="AJJ13" s="1"/>
      <c r="AJK13" s="2" t="s">
        <v>11</v>
      </c>
      <c r="AJL13" s="1" t="s">
        <v>98</v>
      </c>
      <c r="AJM13" s="1">
        <v>140</v>
      </c>
      <c r="AJN13" s="2">
        <v>12</v>
      </c>
      <c r="AJO13" s="1">
        <v>2.8000000000000001E-2</v>
      </c>
      <c r="AJP13" s="1">
        <f t="shared" si="603"/>
        <v>1.2E-2</v>
      </c>
      <c r="AJQ13" s="1">
        <f t="shared" si="604"/>
        <v>0.91503267973856217</v>
      </c>
      <c r="AJR13" s="1">
        <f t="shared" si="173"/>
        <v>1.3725490196078434E-3</v>
      </c>
      <c r="AJS13" s="1">
        <f t="shared" si="174"/>
        <v>10.492130377610275</v>
      </c>
      <c r="AJT13" s="1"/>
      <c r="AJU13" s="1"/>
      <c r="AJV13" s="2" t="s">
        <v>11</v>
      </c>
      <c r="AJW13" s="1" t="s">
        <v>99</v>
      </c>
      <c r="AJX13" s="1">
        <v>141</v>
      </c>
      <c r="AJY13" s="2">
        <v>12</v>
      </c>
      <c r="AJZ13" s="1">
        <v>2.1000000000000001E-2</v>
      </c>
      <c r="AKA13" s="1">
        <f t="shared" si="605"/>
        <v>1.0000000000000009E-3</v>
      </c>
      <c r="AKB13" s="1">
        <f t="shared" si="606"/>
        <v>0.17627118644067799</v>
      </c>
      <c r="AKC13" s="1">
        <f t="shared" si="175"/>
        <v>2.6440677966101697E-4</v>
      </c>
      <c r="AKD13" s="1">
        <f t="shared" si="176"/>
        <v>2.021195866447151</v>
      </c>
      <c r="AKE13" s="1"/>
      <c r="AKF13" s="1"/>
      <c r="AKG13" s="2" t="s">
        <v>11</v>
      </c>
      <c r="AKH13" s="1" t="s">
        <v>100</v>
      </c>
      <c r="AKI13" s="1">
        <v>143</v>
      </c>
      <c r="AKJ13" s="2">
        <v>12</v>
      </c>
      <c r="AKK13" s="1">
        <v>1.9E-2</v>
      </c>
      <c r="AKL13" s="1">
        <f t="shared" si="607"/>
        <v>-2.9999999999999992E-3</v>
      </c>
      <c r="AKM13" s="1">
        <f t="shared" si="608"/>
        <v>3.0508474576271209E-2</v>
      </c>
      <c r="AKN13" s="1">
        <f t="shared" si="177"/>
        <v>4.5762711864406811E-5</v>
      </c>
      <c r="AKO13" s="1">
        <f t="shared" si="178"/>
        <v>0.34982236150046864</v>
      </c>
      <c r="AKP13" s="1"/>
      <c r="AKQ13" s="1"/>
      <c r="AKR13" s="2" t="s">
        <v>11</v>
      </c>
      <c r="AKS13" s="1" t="s">
        <v>101</v>
      </c>
      <c r="AKT13" s="1">
        <v>144</v>
      </c>
      <c r="AKU13" s="2">
        <v>12</v>
      </c>
      <c r="AKV13" s="1">
        <v>2.3E-2</v>
      </c>
      <c r="AKW13" s="1">
        <f t="shared" si="609"/>
        <v>0</v>
      </c>
      <c r="AKX13" s="1">
        <f t="shared" si="610"/>
        <v>0.10169491525423729</v>
      </c>
      <c r="AKY13" s="1">
        <f t="shared" si="179"/>
        <v>1.5254237288135595E-4</v>
      </c>
      <c r="AKZ13" s="1">
        <f t="shared" si="180"/>
        <v>1.1660745383348949</v>
      </c>
      <c r="ALA13" s="1"/>
      <c r="ALB13" s="1"/>
      <c r="ALC13" s="2" t="s">
        <v>11</v>
      </c>
      <c r="ALD13" s="1" t="s">
        <v>102</v>
      </c>
      <c r="ALE13" s="1">
        <v>147</v>
      </c>
      <c r="ALF13" s="2">
        <v>12</v>
      </c>
      <c r="ALG13" s="1">
        <v>2.5000000000000001E-2</v>
      </c>
      <c r="ALH13" s="1">
        <f t="shared" si="611"/>
        <v>-9.9999999999999742E-4</v>
      </c>
      <c r="ALI13" s="1">
        <f t="shared" si="612"/>
        <v>7.1186440677966187E-2</v>
      </c>
      <c r="ALJ13" s="1">
        <f t="shared" si="181"/>
        <v>1.0677966101694928E-4</v>
      </c>
      <c r="ALK13" s="1">
        <f t="shared" si="182"/>
        <v>0.8162521768344273</v>
      </c>
      <c r="ALL13" s="1"/>
      <c r="ALM13" s="1"/>
      <c r="ALN13" s="2" t="s">
        <v>11</v>
      </c>
      <c r="ALO13" s="1" t="s">
        <v>103</v>
      </c>
      <c r="ALP13" s="1">
        <v>148</v>
      </c>
      <c r="ALQ13" s="2">
        <v>12</v>
      </c>
      <c r="ALR13" s="1">
        <v>2.4E-2</v>
      </c>
      <c r="ALS13" s="1">
        <f t="shared" si="613"/>
        <v>-1.0000000000000009E-3</v>
      </c>
      <c r="ALT13" s="1">
        <f t="shared" si="614"/>
        <v>-2.7210884353741527E-2</v>
      </c>
      <c r="ALU13" s="1">
        <f t="shared" si="183"/>
        <v>-4.0816326530612292E-5</v>
      </c>
      <c r="ALV13" s="1">
        <f t="shared" si="184"/>
        <v>-0.31201087420298806</v>
      </c>
      <c r="ALW13" s="1"/>
      <c r="ALX13" s="1"/>
      <c r="ALY13" s="2" t="s">
        <v>11</v>
      </c>
      <c r="ALZ13" s="1" t="s">
        <v>104</v>
      </c>
      <c r="AMA13" s="1">
        <v>149</v>
      </c>
      <c r="AMB13" s="2">
        <v>12</v>
      </c>
      <c r="AMC13" s="1">
        <v>2.3E-2</v>
      </c>
      <c r="AMD13" s="1">
        <f t="shared" si="615"/>
        <v>2.9999999999999992E-3</v>
      </c>
      <c r="AME13" s="1">
        <f t="shared" si="616"/>
        <v>0.18150684931506847</v>
      </c>
      <c r="AMF13" s="1">
        <f t="shared" si="185"/>
        <v>2.7226027397260271E-4</v>
      </c>
      <c r="AMG13" s="1">
        <f t="shared" si="186"/>
        <v>2.0812300692769496</v>
      </c>
      <c r="AMH13" s="1"/>
      <c r="AMI13" s="1"/>
      <c r="AMJ13" s="2" t="s">
        <v>11</v>
      </c>
      <c r="AMK13" s="1" t="s">
        <v>105</v>
      </c>
      <c r="AML13" s="1">
        <v>150</v>
      </c>
      <c r="AMM13" s="2">
        <v>12</v>
      </c>
      <c r="AMN13" s="1">
        <v>0.02</v>
      </c>
      <c r="AMO13" s="1">
        <f t="shared" si="617"/>
        <v>1.0000000000000009E-3</v>
      </c>
      <c r="AMP13" s="1">
        <f t="shared" si="618"/>
        <v>6.8493150684931798E-3</v>
      </c>
      <c r="AMQ13" s="1">
        <f t="shared" si="187"/>
        <v>1.027397260273977E-5</v>
      </c>
      <c r="AMR13" s="1">
        <f t="shared" si="188"/>
        <v>7.8536983746300332E-2</v>
      </c>
      <c r="AMS13" s="1"/>
      <c r="AMT13" s="1"/>
      <c r="AMU13" s="2" t="s">
        <v>11</v>
      </c>
      <c r="AMV13" s="1" t="s">
        <v>106</v>
      </c>
      <c r="AMW13" s="1">
        <v>151</v>
      </c>
      <c r="AMX13" s="2">
        <v>12</v>
      </c>
      <c r="AMY13" s="1">
        <v>2.1999999999999999E-2</v>
      </c>
      <c r="AMZ13" s="1">
        <f t="shared" si="619"/>
        <v>1.9999999999999983E-3</v>
      </c>
      <c r="ANA13" s="1">
        <f t="shared" si="620"/>
        <v>-6.8493150684932128E-3</v>
      </c>
      <c r="ANB13" s="1">
        <f t="shared" si="189"/>
        <v>-1.0273972602739819E-5</v>
      </c>
      <c r="ANC13" s="1">
        <f t="shared" si="190"/>
        <v>-7.8536983746300706E-2</v>
      </c>
      <c r="AND13" s="1"/>
      <c r="ANE13" s="1"/>
      <c r="ANF13" s="2" t="s">
        <v>11</v>
      </c>
      <c r="ANG13" s="1" t="s">
        <v>107</v>
      </c>
      <c r="ANH13" s="1">
        <v>154</v>
      </c>
      <c r="ANI13" s="2">
        <v>12</v>
      </c>
      <c r="ANJ13" s="1">
        <v>2.1999999999999999E-2</v>
      </c>
      <c r="ANK13" s="1">
        <f t="shared" si="621"/>
        <v>2.9999999999999992E-3</v>
      </c>
      <c r="ANL13" s="1">
        <f t="shared" si="622"/>
        <v>3.4482758620689447E-3</v>
      </c>
      <c r="ANM13" s="1">
        <f t="shared" si="191"/>
        <v>5.172413793103417E-6</v>
      </c>
      <c r="ANN13" s="1">
        <f t="shared" si="192"/>
        <v>3.9539309058481825E-2</v>
      </c>
      <c r="ANO13" s="1"/>
      <c r="ANP13" s="1"/>
      <c r="ANQ13" s="2" t="s">
        <v>11</v>
      </c>
      <c r="ANR13" s="1" t="s">
        <v>108</v>
      </c>
      <c r="ANS13" s="1">
        <v>155</v>
      </c>
      <c r="ANT13" s="2">
        <v>12</v>
      </c>
      <c r="ANU13" s="1">
        <v>4.3999999999999997E-2</v>
      </c>
      <c r="ANV13" s="1">
        <f t="shared" si="193"/>
        <v>2.3999999999999997E-2</v>
      </c>
      <c r="ANW13" s="1">
        <f t="shared" si="623"/>
        <v>0.56996587030716706</v>
      </c>
      <c r="ANX13" s="1">
        <f t="shared" si="194"/>
        <v>8.5494880546075063E-4</v>
      </c>
      <c r="ANY13" s="1">
        <f t="shared" si="195"/>
        <v>6.5354564426699175</v>
      </c>
      <c r="ANZ13" s="1"/>
      <c r="AOA13" s="1"/>
      <c r="AOB13" s="2" t="s">
        <v>11</v>
      </c>
      <c r="AOC13" s="1" t="s">
        <v>109</v>
      </c>
      <c r="AOD13" s="1">
        <v>156</v>
      </c>
      <c r="AOE13" s="2">
        <v>12</v>
      </c>
      <c r="AOF13" s="1">
        <v>4.3999999999999997E-2</v>
      </c>
      <c r="AOG13" s="1">
        <f t="shared" si="624"/>
        <v>2.2999999999999996E-2</v>
      </c>
      <c r="AOH13" s="1">
        <f t="shared" si="625"/>
        <v>0.57627118644067776</v>
      </c>
      <c r="AOI13" s="1">
        <f t="shared" si="196"/>
        <v>8.644067796610167E-4</v>
      </c>
      <c r="AOJ13" s="1">
        <f t="shared" si="197"/>
        <v>6.6077557172310684</v>
      </c>
      <c r="AOK13" s="1"/>
      <c r="AOL13" s="1"/>
      <c r="AOM13" s="2" t="s">
        <v>11</v>
      </c>
      <c r="AON13" s="1" t="s">
        <v>110</v>
      </c>
      <c r="AOO13" s="1">
        <v>157</v>
      </c>
      <c r="AOP13" s="2">
        <v>12</v>
      </c>
      <c r="AOQ13" s="1">
        <v>4.9000000000000002E-2</v>
      </c>
      <c r="AOR13" s="1">
        <f t="shared" si="626"/>
        <v>3.5000000000000003E-2</v>
      </c>
      <c r="AOS13" s="1">
        <f t="shared" si="627"/>
        <v>1.1467576791808876</v>
      </c>
      <c r="AOT13" s="1">
        <f t="shared" si="198"/>
        <v>1.7201365187713314E-3</v>
      </c>
      <c r="AOU13" s="1">
        <f t="shared" si="199"/>
        <v>13.149181824773013</v>
      </c>
      <c r="AOV13" s="1"/>
      <c r="AOW13" s="1"/>
      <c r="AOX13" s="2" t="s">
        <v>11</v>
      </c>
      <c r="AOY13" s="1" t="s">
        <v>111</v>
      </c>
      <c r="AOZ13" s="1">
        <v>158</v>
      </c>
      <c r="APA13" s="2">
        <v>12</v>
      </c>
      <c r="APB13" s="1">
        <v>4.8000000000000001E-2</v>
      </c>
      <c r="APC13" s="1">
        <f t="shared" si="628"/>
        <v>2.8000000000000001E-2</v>
      </c>
      <c r="APD13" s="1">
        <f t="shared" si="629"/>
        <v>0.65068493150684936</v>
      </c>
      <c r="APE13" s="1">
        <f t="shared" si="200"/>
        <v>9.7602739726027402E-4</v>
      </c>
      <c r="APF13" s="1">
        <f t="shared" si="201"/>
        <v>7.4610134558984997</v>
      </c>
      <c r="APG13" s="1"/>
      <c r="APH13" s="1"/>
      <c r="API13" s="2" t="s">
        <v>11</v>
      </c>
      <c r="APJ13" s="1" t="s">
        <v>112</v>
      </c>
      <c r="APK13" s="1">
        <v>161</v>
      </c>
      <c r="APL13" s="2">
        <v>12</v>
      </c>
      <c r="APM13" s="1">
        <v>4.5999999999999999E-2</v>
      </c>
      <c r="APN13" s="1">
        <f t="shared" si="630"/>
        <v>0.03</v>
      </c>
      <c r="APO13" s="1">
        <f t="shared" si="631"/>
        <v>0.87713310580204784</v>
      </c>
      <c r="APP13" s="1">
        <f t="shared" si="202"/>
        <v>1.3156996587030717E-3</v>
      </c>
      <c r="APQ13" s="1">
        <f t="shared" si="203"/>
        <v>10.05755871716269</v>
      </c>
      <c r="APR13" s="1"/>
      <c r="APS13" s="1"/>
      <c r="APT13" s="2" t="s">
        <v>11</v>
      </c>
      <c r="APU13" s="1" t="s">
        <v>113</v>
      </c>
      <c r="APV13" s="1">
        <v>162</v>
      </c>
      <c r="APW13" s="2">
        <v>12</v>
      </c>
      <c r="APX13" s="1">
        <v>0.04</v>
      </c>
      <c r="APY13" s="1">
        <f t="shared" si="632"/>
        <v>3.5000000000000003E-2</v>
      </c>
      <c r="APZ13" s="1">
        <f t="shared" si="633"/>
        <v>1.5257731958762888</v>
      </c>
      <c r="AQA13" s="1">
        <f t="shared" si="204"/>
        <v>2.2886597938144332E-3</v>
      </c>
      <c r="AQB13" s="1">
        <f t="shared" si="205"/>
        <v>17.495125204021136</v>
      </c>
      <c r="AQC13" s="1"/>
      <c r="AQD13" s="1"/>
      <c r="AQE13" s="2" t="s">
        <v>11</v>
      </c>
      <c r="AQF13" s="1" t="s">
        <v>114</v>
      </c>
      <c r="AQG13" s="1">
        <v>163</v>
      </c>
      <c r="AQH13" s="2">
        <v>12</v>
      </c>
      <c r="AQI13" s="1">
        <v>4.1000000000000002E-2</v>
      </c>
      <c r="AQJ13" s="1">
        <f t="shared" si="634"/>
        <v>2.5000000000000001E-2</v>
      </c>
      <c r="AQK13" s="1">
        <f t="shared" si="635"/>
        <v>0.57534246575342474</v>
      </c>
      <c r="AQL13" s="1">
        <f t="shared" si="206"/>
        <v>8.6301369863013707E-4</v>
      </c>
      <c r="AQM13" s="1">
        <f t="shared" si="207"/>
        <v>6.5971066346892</v>
      </c>
      <c r="AQN13" s="1"/>
      <c r="AQO13" s="1"/>
      <c r="AQP13" s="2" t="s">
        <v>11</v>
      </c>
      <c r="AQQ13" s="1" t="s">
        <v>115</v>
      </c>
      <c r="AQR13" s="1">
        <v>169</v>
      </c>
      <c r="AQS13" s="2">
        <v>12</v>
      </c>
      <c r="AQT13" s="1">
        <v>0.02</v>
      </c>
      <c r="AQU13" s="1">
        <f t="shared" si="636"/>
        <v>2.8000000000000001E-2</v>
      </c>
      <c r="AQV13" s="1">
        <f t="shared" si="637"/>
        <v>1.5085324232081911</v>
      </c>
      <c r="AQW13" s="1">
        <f t="shared" si="208"/>
        <v>2.2627986348122868E-3</v>
      </c>
      <c r="AQX13" s="1">
        <f t="shared" si="209"/>
        <v>17.297435614731164</v>
      </c>
      <c r="AQY13" s="1"/>
      <c r="AQZ13" s="1"/>
      <c r="ARA13" s="2" t="s">
        <v>11</v>
      </c>
      <c r="ARB13" s="1" t="s">
        <v>116</v>
      </c>
      <c r="ARC13" s="1">
        <v>170</v>
      </c>
      <c r="ARD13" s="2">
        <v>12</v>
      </c>
      <c r="ARE13" s="1">
        <v>3.2000000000000001E-2</v>
      </c>
      <c r="ARF13" s="1">
        <f t="shared" si="638"/>
        <v>2.6000000000000002E-2</v>
      </c>
      <c r="ARG13" s="1">
        <f t="shared" si="639"/>
        <v>0.61564625850340138</v>
      </c>
      <c r="ARH13" s="1">
        <f t="shared" si="210"/>
        <v>9.2346938775510212E-4</v>
      </c>
      <c r="ARI13" s="1">
        <f t="shared" si="211"/>
        <v>7.0592460288425976</v>
      </c>
      <c r="ARJ13" s="1"/>
      <c r="ARK13" s="1"/>
      <c r="ARL13" s="2" t="s">
        <v>11</v>
      </c>
      <c r="ARM13" s="1" t="s">
        <v>117</v>
      </c>
      <c r="ARN13" s="1">
        <v>171</v>
      </c>
      <c r="ARO13" s="2">
        <v>12</v>
      </c>
      <c r="ARP13" s="1">
        <v>1.7999999999999999E-2</v>
      </c>
      <c r="ARQ13" s="1">
        <f t="shared" si="640"/>
        <v>1.1999999999999999E-2</v>
      </c>
      <c r="ARR13" s="1">
        <f t="shared" si="641"/>
        <v>0.22260273972602734</v>
      </c>
      <c r="ARS13" s="1">
        <f t="shared" si="212"/>
        <v>3.3390410958904101E-4</v>
      </c>
      <c r="ART13" s="1">
        <f t="shared" si="213"/>
        <v>2.5524519717547491</v>
      </c>
      <c r="ARU13" s="1"/>
      <c r="ARV13" s="1"/>
      <c r="ARW13" s="2" t="s">
        <v>11</v>
      </c>
      <c r="ARX13" s="1" t="s">
        <v>118</v>
      </c>
      <c r="ARY13" s="1">
        <v>172</v>
      </c>
      <c r="ARZ13" s="2">
        <v>12</v>
      </c>
      <c r="ASA13" s="1">
        <v>3.4000000000000002E-2</v>
      </c>
      <c r="ASB13" s="1">
        <f t="shared" si="642"/>
        <v>1.4000000000000002E-2</v>
      </c>
      <c r="ASC13" s="1">
        <f t="shared" si="643"/>
        <v>-0.27796610169491526</v>
      </c>
      <c r="ASD13" s="1">
        <f t="shared" si="214"/>
        <v>-4.1694915254237289E-4</v>
      </c>
      <c r="ASE13" s="1">
        <f t="shared" si="215"/>
        <v>-3.1872704047820459</v>
      </c>
      <c r="ASF13" s="1"/>
      <c r="ASG13" s="1"/>
      <c r="ASH13" s="2" t="s">
        <v>11</v>
      </c>
      <c r="ASI13" s="1" t="s">
        <v>119</v>
      </c>
      <c r="ASJ13" s="1">
        <v>173</v>
      </c>
      <c r="ASK13" s="2">
        <v>12</v>
      </c>
      <c r="ASL13" s="1">
        <v>2.5999999999999999E-2</v>
      </c>
      <c r="ASM13" s="1">
        <f t="shared" si="644"/>
        <v>2.3E-2</v>
      </c>
      <c r="ASN13" s="1">
        <f t="shared" si="645"/>
        <v>0.5547945205479452</v>
      </c>
      <c r="ASO13" s="1">
        <f t="shared" si="216"/>
        <v>8.3219178082191779E-4</v>
      </c>
      <c r="ASP13" s="1">
        <f t="shared" si="217"/>
        <v>6.3614956834502987</v>
      </c>
      <c r="ASQ13" s="1"/>
      <c r="ASR13" s="1"/>
      <c r="ASS13" s="2" t="s">
        <v>11</v>
      </c>
      <c r="AST13" s="1" t="s">
        <v>120</v>
      </c>
      <c r="ASU13" s="1">
        <v>176</v>
      </c>
      <c r="ASV13" s="2">
        <v>12</v>
      </c>
      <c r="ASW13" s="1">
        <v>3.4000000000000002E-2</v>
      </c>
      <c r="ASX13" s="1">
        <f t="shared" si="646"/>
        <v>2.7000000000000003E-2</v>
      </c>
      <c r="ASY13" s="1">
        <f t="shared" si="647"/>
        <v>0.48797250859106539</v>
      </c>
      <c r="ASZ13" s="1">
        <f t="shared" si="218"/>
        <v>7.3195876288659808E-4</v>
      </c>
      <c r="ATA13" s="1">
        <f t="shared" si="219"/>
        <v>5.5952877904752292</v>
      </c>
      <c r="ATB13" s="1"/>
      <c r="ATC13" s="1"/>
      <c r="ATD13" s="2" t="s">
        <v>11</v>
      </c>
      <c r="ATE13" s="1" t="s">
        <v>121</v>
      </c>
      <c r="ATF13" s="1">
        <v>180</v>
      </c>
      <c r="ATG13" s="2">
        <v>12</v>
      </c>
      <c r="ATH13" s="1">
        <v>4.7E-2</v>
      </c>
      <c r="ATI13" s="1">
        <f t="shared" si="648"/>
        <v>2.5999999999999999E-2</v>
      </c>
      <c r="ATJ13" s="1">
        <f t="shared" si="649"/>
        <v>-0.12110726643598616</v>
      </c>
      <c r="ATK13" s="1">
        <f t="shared" si="220"/>
        <v>-1.8166089965397924E-4</v>
      </c>
      <c r="ATL13" s="1">
        <f t="shared" si="221"/>
        <v>-1.3886643146837125</v>
      </c>
      <c r="ATM13" s="1"/>
      <c r="ATN13" s="1"/>
      <c r="ATO13" s="2" t="s">
        <v>11</v>
      </c>
      <c r="ATP13" s="1" t="s">
        <v>122</v>
      </c>
      <c r="ATQ13" s="1">
        <v>183</v>
      </c>
      <c r="ATR13" s="2">
        <v>12</v>
      </c>
      <c r="ATS13" s="1">
        <v>4.8000000000000001E-2</v>
      </c>
      <c r="ATT13" s="1">
        <f t="shared" si="650"/>
        <v>4.7E-2</v>
      </c>
      <c r="ATU13" s="1">
        <f t="shared" si="651"/>
        <v>1.3287671232876712</v>
      </c>
      <c r="ATV13" s="1">
        <f t="shared" si="222"/>
        <v>1.9931506849315069E-3</v>
      </c>
      <c r="ATW13" s="1">
        <f t="shared" si="223"/>
        <v>15.236174846782198</v>
      </c>
      <c r="ATX13" s="1"/>
      <c r="ATY13" s="1"/>
      <c r="ATZ13" s="2" t="s">
        <v>11</v>
      </c>
      <c r="AUA13" s="1" t="s">
        <v>123</v>
      </c>
      <c r="AUB13" s="1">
        <v>184</v>
      </c>
      <c r="AUC13" s="2">
        <v>12</v>
      </c>
      <c r="AUD13" s="1">
        <v>8.9999999999999993E-3</v>
      </c>
      <c r="AUE13" s="1">
        <f t="shared" si="224"/>
        <v>-7.000000000000001E-3</v>
      </c>
      <c r="AUF13" s="1">
        <f t="shared" si="652"/>
        <v>-0.56678700361010825</v>
      </c>
      <c r="AUG13" s="1">
        <f t="shared" si="225"/>
        <v>-8.5018050541516238E-4</v>
      </c>
      <c r="AUH13" s="1">
        <f t="shared" si="226"/>
        <v>-6.4990062867606069</v>
      </c>
      <c r="AUI13" s="1"/>
      <c r="AUJ13" s="1"/>
      <c r="AUK13" s="2" t="s">
        <v>11</v>
      </c>
      <c r="AUL13" s="1" t="s">
        <v>124</v>
      </c>
      <c r="AUM13" s="1">
        <v>185</v>
      </c>
      <c r="AUN13" s="2">
        <v>12</v>
      </c>
      <c r="AUO13" s="1">
        <v>1.4E-2</v>
      </c>
      <c r="AUP13" s="1">
        <f t="shared" si="653"/>
        <v>9.0000000000000011E-3</v>
      </c>
      <c r="AUQ13" s="1">
        <f t="shared" si="654"/>
        <v>0.15523465703971123</v>
      </c>
      <c r="AUR13" s="1">
        <f t="shared" si="227"/>
        <v>2.3285198555956686E-4</v>
      </c>
      <c r="AUS13" s="1">
        <f t="shared" si="228"/>
        <v>1.7799826135713772</v>
      </c>
      <c r="AUT13" s="1"/>
      <c r="AUU13" s="1"/>
      <c r="AUV13" s="2" t="s">
        <v>11</v>
      </c>
      <c r="AUW13" s="1" t="s">
        <v>125</v>
      </c>
      <c r="AUX13" s="1">
        <v>186</v>
      </c>
      <c r="AUY13" s="2">
        <v>12</v>
      </c>
      <c r="AUZ13" s="1">
        <v>1.4999999999999999E-2</v>
      </c>
      <c r="AVA13" s="1">
        <f t="shared" si="655"/>
        <v>4.9999999999999992E-3</v>
      </c>
      <c r="AVB13" s="1">
        <f t="shared" si="656"/>
        <v>4.3321299638989147E-2</v>
      </c>
      <c r="AVC13" s="1">
        <f t="shared" si="229"/>
        <v>6.4981949458483724E-5</v>
      </c>
      <c r="AVD13" s="1">
        <f t="shared" si="230"/>
        <v>0.49673933401991882</v>
      </c>
      <c r="AVE13" s="1"/>
      <c r="AVF13" s="1"/>
      <c r="AVG13" s="2" t="s">
        <v>11</v>
      </c>
      <c r="AVH13" s="1" t="s">
        <v>126</v>
      </c>
      <c r="AVI13" s="1">
        <v>187</v>
      </c>
      <c r="AVJ13" s="2">
        <v>12</v>
      </c>
      <c r="AVK13" s="1">
        <v>1.2E-2</v>
      </c>
      <c r="AVL13" s="1">
        <f t="shared" si="657"/>
        <v>2E-3</v>
      </c>
      <c r="AVM13" s="1">
        <f t="shared" si="658"/>
        <v>5.7553956834532377E-2</v>
      </c>
      <c r="AVN13" s="1">
        <f t="shared" si="231"/>
        <v>8.6330935251798568E-5</v>
      </c>
      <c r="AVO13" s="1">
        <f t="shared" si="232"/>
        <v>0.65993666917754246</v>
      </c>
      <c r="AVP13" s="1"/>
      <c r="AVQ13" s="1"/>
      <c r="AVR13" s="2" t="s">
        <v>11</v>
      </c>
      <c r="AVS13" s="1" t="s">
        <v>127</v>
      </c>
      <c r="AVT13" s="1">
        <v>190</v>
      </c>
      <c r="AVU13" s="2">
        <v>12</v>
      </c>
      <c r="AVV13" s="1">
        <v>1.4E-2</v>
      </c>
      <c r="AVW13" s="1">
        <f t="shared" si="659"/>
        <v>3.0000000000000009E-3</v>
      </c>
      <c r="AVX13" s="1">
        <f t="shared" si="660"/>
        <v>0.14336917562724016</v>
      </c>
      <c r="AVY13" s="1">
        <f t="shared" si="233"/>
        <v>2.1505376344086024E-4</v>
      </c>
      <c r="AVZ13" s="1">
        <f t="shared" si="234"/>
        <v>1.6439282619297204</v>
      </c>
      <c r="AWA13" s="1"/>
      <c r="AWB13" s="1"/>
      <c r="AWC13" s="2" t="s">
        <v>11</v>
      </c>
      <c r="AWD13" s="1" t="s">
        <v>128</v>
      </c>
      <c r="AWE13" s="1">
        <v>191</v>
      </c>
      <c r="AWF13" s="2">
        <v>12</v>
      </c>
      <c r="AWG13" s="1">
        <v>1.7000000000000001E-2</v>
      </c>
      <c r="AWH13" s="1">
        <f t="shared" si="661"/>
        <v>4.0000000000000018E-3</v>
      </c>
      <c r="AWI13" s="1">
        <f t="shared" si="662"/>
        <v>8.9605734767025144E-2</v>
      </c>
      <c r="AWJ13" s="1">
        <f t="shared" si="235"/>
        <v>1.3440860215053772E-4</v>
      </c>
      <c r="AWK13" s="1">
        <f t="shared" si="236"/>
        <v>1.0274551637060758</v>
      </c>
      <c r="AWL13" s="1"/>
      <c r="AWM13" s="1"/>
      <c r="AWN13" s="2" t="s">
        <v>11</v>
      </c>
      <c r="AWO13" s="1" t="s">
        <v>129</v>
      </c>
      <c r="AWP13" s="1">
        <v>192</v>
      </c>
      <c r="AWQ13" s="2">
        <v>12</v>
      </c>
      <c r="AWR13" s="1">
        <v>1.4E-2</v>
      </c>
      <c r="AWS13" s="1">
        <f t="shared" si="663"/>
        <v>-2E-3</v>
      </c>
      <c r="AWT13" s="1">
        <f t="shared" si="664"/>
        <v>-0.1357142857142857</v>
      </c>
      <c r="AWU13" s="1">
        <f t="shared" si="237"/>
        <v>-2.0357142857142856E-4</v>
      </c>
      <c r="AWV13" s="1">
        <f t="shared" si="238"/>
        <v>-1.5561542350874011</v>
      </c>
      <c r="AWW13" s="1"/>
      <c r="AWX13" s="1"/>
      <c r="AWY13" s="2" t="s">
        <v>11</v>
      </c>
      <c r="AWZ13" s="1" t="s">
        <v>130</v>
      </c>
      <c r="AXA13" s="1">
        <v>193</v>
      </c>
      <c r="AXB13" s="2">
        <v>12</v>
      </c>
      <c r="AXC13" s="1">
        <v>1.7000000000000001E-2</v>
      </c>
      <c r="AXD13" s="1">
        <f t="shared" si="665"/>
        <v>3.0000000000000009E-3</v>
      </c>
      <c r="AXE13" s="1">
        <f t="shared" si="666"/>
        <v>7.168458781362041E-3</v>
      </c>
      <c r="AXF13" s="1">
        <f t="shared" si="239"/>
        <v>1.0752688172043061E-5</v>
      </c>
      <c r="AXG13" s="1">
        <f t="shared" si="240"/>
        <v>8.2196413096486398E-2</v>
      </c>
      <c r="AXH13" s="1"/>
      <c r="AXI13" s="1"/>
      <c r="AXJ13" s="2" t="s">
        <v>11</v>
      </c>
      <c r="AXK13" s="1" t="s">
        <v>131</v>
      </c>
      <c r="AXL13" s="1">
        <v>197</v>
      </c>
      <c r="AXM13" s="2">
        <v>12</v>
      </c>
      <c r="AXN13" s="1">
        <v>2.1000000000000001E-2</v>
      </c>
      <c r="AXO13" s="1">
        <f t="shared" si="667"/>
        <v>2.0000000000000018E-3</v>
      </c>
      <c r="AXP13" s="1">
        <f t="shared" si="668"/>
        <v>-8.2733812949640231E-2</v>
      </c>
      <c r="AXQ13" s="1">
        <f t="shared" si="241"/>
        <v>-1.2410071942446036E-4</v>
      </c>
      <c r="AXR13" s="1">
        <f t="shared" si="242"/>
        <v>-0.94865896194271659</v>
      </c>
      <c r="AXS13" s="1"/>
      <c r="AXT13" s="1"/>
      <c r="AXU13" s="2" t="s">
        <v>11</v>
      </c>
      <c r="AXV13" s="1" t="s">
        <v>132</v>
      </c>
      <c r="AXW13" s="1">
        <v>198</v>
      </c>
      <c r="AXX13" s="2">
        <v>12</v>
      </c>
      <c r="AXY13" s="1">
        <v>0.02</v>
      </c>
      <c r="AXZ13" s="1">
        <f t="shared" si="669"/>
        <v>2.9999999999999992E-3</v>
      </c>
      <c r="AYA13" s="1">
        <f t="shared" si="670"/>
        <v>-7.9136690647482036E-2</v>
      </c>
      <c r="AYB13" s="1">
        <f t="shared" si="243"/>
        <v>-1.1870503597122305E-4</v>
      </c>
      <c r="AYC13" s="1">
        <f t="shared" si="244"/>
        <v>-0.907412920119121</v>
      </c>
      <c r="AYD13" s="1"/>
      <c r="AYE13" s="1"/>
      <c r="AYF13" s="2" t="s">
        <v>11</v>
      </c>
      <c r="AYG13" s="1" t="s">
        <v>133</v>
      </c>
      <c r="AYH13" s="1">
        <v>201</v>
      </c>
      <c r="AYI13" s="2">
        <v>12</v>
      </c>
      <c r="AYJ13" s="1">
        <v>2.5000000000000001E-2</v>
      </c>
      <c r="AYK13" s="1">
        <f t="shared" si="671"/>
        <v>2.0000000000000018E-3</v>
      </c>
      <c r="AYL13" s="1">
        <f t="shared" si="672"/>
        <v>-0.16071428571428564</v>
      </c>
      <c r="AYM13" s="1">
        <f t="shared" si="245"/>
        <v>-2.4107142857142846E-4</v>
      </c>
      <c r="AYN13" s="1">
        <f t="shared" si="246"/>
        <v>-1.8428142257613953</v>
      </c>
      <c r="AYO13" s="1"/>
      <c r="AYP13" s="1"/>
      <c r="AYQ13" s="2" t="s">
        <v>11</v>
      </c>
      <c r="AYR13" s="1" t="s">
        <v>134</v>
      </c>
      <c r="AYS13" s="1">
        <v>204</v>
      </c>
      <c r="AYT13" s="2">
        <v>12</v>
      </c>
      <c r="AYU13" s="1">
        <v>2.4E-2</v>
      </c>
      <c r="AYV13" s="1">
        <f t="shared" si="673"/>
        <v>1.0000000000000009E-3</v>
      </c>
      <c r="AYW13" s="1">
        <f t="shared" si="674"/>
        <v>-0.51071428571428568</v>
      </c>
      <c r="AYX13" s="1">
        <f t="shared" si="247"/>
        <v>-7.6607142857142857E-4</v>
      </c>
      <c r="AYY13" s="1">
        <f t="shared" si="248"/>
        <v>-5.8560540951973259</v>
      </c>
      <c r="AYZ13" s="1"/>
      <c r="AZA13" s="1"/>
      <c r="AZB13" s="2" t="s">
        <v>11</v>
      </c>
      <c r="AZC13" s="1" t="s">
        <v>135</v>
      </c>
      <c r="AZD13" s="1">
        <v>205</v>
      </c>
      <c r="AZE13" s="2">
        <v>12</v>
      </c>
      <c r="AZF13" s="1">
        <v>2.4E-2</v>
      </c>
      <c r="AZG13" s="1">
        <f t="shared" si="675"/>
        <v>2.0000000000000018E-3</v>
      </c>
      <c r="AZH13" s="1">
        <f t="shared" si="676"/>
        <v>-0.13571428571428562</v>
      </c>
      <c r="AZI13" s="1">
        <f t="shared" si="249"/>
        <v>-2.0357142857142845E-4</v>
      </c>
      <c r="AZJ13" s="1">
        <f t="shared" si="250"/>
        <v>-1.5561542350874003</v>
      </c>
      <c r="AZK13" s="1"/>
      <c r="AZL13" s="1"/>
      <c r="AZM13" s="2" t="s">
        <v>11</v>
      </c>
      <c r="AZN13" s="1" t="s">
        <v>136</v>
      </c>
      <c r="AZO13" s="1">
        <v>208</v>
      </c>
      <c r="AZP13" s="2">
        <v>12</v>
      </c>
      <c r="AZQ13" s="1">
        <v>2.5999999999999999E-2</v>
      </c>
      <c r="AZR13" s="1">
        <f t="shared" si="677"/>
        <v>4.9999999999999975E-3</v>
      </c>
      <c r="AZS13" s="1">
        <f t="shared" si="678"/>
        <v>-2.8571428571428647E-2</v>
      </c>
      <c r="AZT13" s="1">
        <f t="shared" si="251"/>
        <v>-4.2857142857142971E-5</v>
      </c>
      <c r="AZU13" s="1">
        <f t="shared" si="252"/>
        <v>-0.32761141791313797</v>
      </c>
      <c r="AZV13" s="1"/>
      <c r="AZW13" s="1"/>
      <c r="AZX13" s="2" t="s">
        <v>11</v>
      </c>
      <c r="AZY13" s="1" t="s">
        <v>137</v>
      </c>
      <c r="AZZ13" s="1">
        <v>211</v>
      </c>
      <c r="BAA13" s="2">
        <v>12</v>
      </c>
      <c r="BAB13" s="1">
        <v>3.1E-2</v>
      </c>
      <c r="BAC13" s="1">
        <f t="shared" si="679"/>
        <v>6.9999999999999993E-3</v>
      </c>
      <c r="BAD13" s="1">
        <f t="shared" si="680"/>
        <v>-7.0921985815603026E-3</v>
      </c>
      <c r="BAE13" s="1">
        <f t="shared" si="253"/>
        <v>-1.0638297872340455E-5</v>
      </c>
      <c r="BAF13" s="1">
        <f t="shared" si="254"/>
        <v>-8.1321983169927878E-2</v>
      </c>
      <c r="BAG13" s="1"/>
      <c r="BAH13" s="1"/>
      <c r="BAI13" s="2" t="s">
        <v>11</v>
      </c>
      <c r="BAJ13" s="1" t="s">
        <v>138</v>
      </c>
      <c r="BAK13" s="1">
        <v>212</v>
      </c>
      <c r="BAL13" s="2">
        <v>12</v>
      </c>
      <c r="BAM13" s="1">
        <v>6.0000000000000001E-3</v>
      </c>
      <c r="BAN13" s="1">
        <f t="shared" si="681"/>
        <v>-4.0000000000000001E-3</v>
      </c>
      <c r="BAO13" s="1">
        <f t="shared" si="682"/>
        <v>0.85910652920962205</v>
      </c>
      <c r="BAP13" s="1">
        <f t="shared" si="255"/>
        <v>1.2886597938144332E-3</v>
      </c>
      <c r="BAQ13" s="1">
        <f t="shared" si="256"/>
        <v>9.8508587860479384</v>
      </c>
      <c r="BAR13" s="1"/>
      <c r="BAS13" s="1"/>
      <c r="BAT13" s="2" t="s">
        <v>11</v>
      </c>
      <c r="BAU13" s="1" t="s">
        <v>139</v>
      </c>
      <c r="BAV13" s="1">
        <v>213</v>
      </c>
      <c r="BAW13" s="2">
        <v>12</v>
      </c>
      <c r="BAX13" s="1">
        <v>0</v>
      </c>
      <c r="BAY13" s="1">
        <f t="shared" si="683"/>
        <v>-1E-3</v>
      </c>
      <c r="BAZ13" s="1">
        <f t="shared" si="684"/>
        <v>1.0972222222222221</v>
      </c>
      <c r="BBA13" s="1">
        <f t="shared" si="257"/>
        <v>1.6458333333333331E-3</v>
      </c>
      <c r="BBB13" s="1">
        <f t="shared" si="258"/>
        <v>12.581188479580888</v>
      </c>
      <c r="BBC13" s="1"/>
      <c r="BBD13" s="1"/>
      <c r="BBE13" s="2" t="s">
        <v>11</v>
      </c>
      <c r="BBF13" s="1" t="s">
        <v>140</v>
      </c>
      <c r="BBG13" s="1">
        <v>214</v>
      </c>
      <c r="BBH13" s="2">
        <v>12</v>
      </c>
      <c r="BBI13" s="1">
        <v>2E-3</v>
      </c>
      <c r="BBJ13" s="1">
        <f t="shared" si="685"/>
        <v>-3.0000000000000001E-3</v>
      </c>
      <c r="BBK13" s="1">
        <f t="shared" si="686"/>
        <v>0.70383275261324041</v>
      </c>
      <c r="BBL13" s="1">
        <f t="shared" si="259"/>
        <v>1.0557491289198606E-3</v>
      </c>
      <c r="BBM13" s="1">
        <f t="shared" si="260"/>
        <v>8.0704276120065472</v>
      </c>
      <c r="BBN13" s="1"/>
      <c r="BBO13" s="1"/>
      <c r="BBP13" s="2" t="s">
        <v>11</v>
      </c>
      <c r="BBQ13" s="1" t="s">
        <v>141</v>
      </c>
      <c r="BBR13" s="1">
        <v>215</v>
      </c>
      <c r="BBS13" s="2">
        <v>12</v>
      </c>
      <c r="BBT13" s="1">
        <v>0.01</v>
      </c>
      <c r="BBU13" s="1">
        <f t="shared" si="687"/>
        <v>2E-3</v>
      </c>
      <c r="BBV13" s="1">
        <f t="shared" si="688"/>
        <v>0.77972027972027969</v>
      </c>
      <c r="BBW13" s="1">
        <f t="shared" si="261"/>
        <v>1.1695804195804196E-3</v>
      </c>
      <c r="BBX13" s="1">
        <f t="shared" si="262"/>
        <v>8.9405843245176051</v>
      </c>
      <c r="BBY13" s="1"/>
      <c r="BBZ13" s="1"/>
      <c r="BCA13" s="2" t="s">
        <v>11</v>
      </c>
      <c r="BCB13" s="1" t="s">
        <v>142</v>
      </c>
      <c r="BCC13" s="1">
        <v>225</v>
      </c>
      <c r="BCD13" s="2">
        <v>12</v>
      </c>
      <c r="BCE13" s="1">
        <v>1E-3</v>
      </c>
      <c r="BCF13" s="1">
        <f t="shared" si="689"/>
        <v>-6.0000000000000001E-3</v>
      </c>
      <c r="BCG13" s="1">
        <f t="shared" si="690"/>
        <v>0.47038327526132406</v>
      </c>
      <c r="BCH13" s="1">
        <f t="shared" si="263"/>
        <v>7.0557491289198612E-4</v>
      </c>
      <c r="BCI13" s="1">
        <f t="shared" si="264"/>
        <v>5.3936026119845746</v>
      </c>
      <c r="BCJ13" s="1"/>
      <c r="BCK13" s="1"/>
      <c r="BCL13" s="2" t="s">
        <v>11</v>
      </c>
      <c r="BCM13" s="1" t="s">
        <v>143</v>
      </c>
      <c r="BCN13" s="1">
        <v>226</v>
      </c>
      <c r="BCO13" s="2">
        <v>12</v>
      </c>
      <c r="BCP13" s="1">
        <v>2.5999999999999999E-2</v>
      </c>
      <c r="BCQ13" s="1">
        <f t="shared" si="691"/>
        <v>8.0000000000000002E-3</v>
      </c>
      <c r="BCR13" s="1">
        <f t="shared" si="692"/>
        <v>0.75675675675675669</v>
      </c>
      <c r="BCS13" s="1">
        <f t="shared" si="265"/>
        <v>1.1351351351351351E-3</v>
      </c>
      <c r="BCT13" s="1">
        <f t="shared" si="266"/>
        <v>8.6772753933749822</v>
      </c>
      <c r="BCU13" s="1"/>
      <c r="BCV13" s="1"/>
      <c r="BCW13" s="2" t="s">
        <v>11</v>
      </c>
      <c r="BCX13" s="1" t="s">
        <v>144</v>
      </c>
      <c r="BCY13" s="1">
        <v>232</v>
      </c>
      <c r="BCZ13" s="2">
        <v>12</v>
      </c>
      <c r="BDA13" s="1">
        <v>3.6999999999999998E-2</v>
      </c>
      <c r="BDB13" s="1">
        <f t="shared" si="693"/>
        <v>1.2999999999999998E-2</v>
      </c>
      <c r="BDC13" s="1">
        <f t="shared" si="694"/>
        <v>0.9932432432432432</v>
      </c>
      <c r="BDD13" s="1">
        <f t="shared" si="267"/>
        <v>1.4898648648648649E-3</v>
      </c>
      <c r="BDE13" s="1">
        <f t="shared" si="268"/>
        <v>11.388923953804664</v>
      </c>
      <c r="BDF13" s="1"/>
      <c r="BDG13" s="1"/>
      <c r="BDH13" s="2" t="s">
        <v>11</v>
      </c>
      <c r="BDI13" s="1" t="s">
        <v>145</v>
      </c>
      <c r="BDJ13" s="1">
        <v>233</v>
      </c>
      <c r="BDK13" s="2">
        <v>12</v>
      </c>
      <c r="BDL13" s="1">
        <v>3.5000000000000003E-2</v>
      </c>
      <c r="BDM13" s="1">
        <f t="shared" si="695"/>
        <v>-2.9999999999999957E-3</v>
      </c>
      <c r="BDN13" s="1">
        <f t="shared" si="696"/>
        <v>0.49662162162162177</v>
      </c>
      <c r="BDO13" s="1">
        <f t="shared" si="269"/>
        <v>7.4493243243243265E-4</v>
      </c>
      <c r="BDP13" s="1">
        <f t="shared" si="270"/>
        <v>5.6944619769023337</v>
      </c>
      <c r="BDQ13" s="1"/>
      <c r="BDR13" s="1"/>
      <c r="BDS13" s="2" t="s">
        <v>11</v>
      </c>
      <c r="BDT13" s="1" t="s">
        <v>146</v>
      </c>
      <c r="BDU13" s="1">
        <v>234</v>
      </c>
      <c r="BDV13" s="2">
        <v>12</v>
      </c>
      <c r="BDW13" s="1">
        <v>3.6999999999999998E-2</v>
      </c>
      <c r="BDX13" s="1">
        <f t="shared" si="697"/>
        <v>1.9999999999999948E-3</v>
      </c>
      <c r="BDY13" s="1">
        <f t="shared" si="698"/>
        <v>0.6406779661016947</v>
      </c>
      <c r="BDZ13" s="1">
        <f t="shared" si="271"/>
        <v>9.6101694915254202E-4</v>
      </c>
      <c r="BEA13" s="1">
        <f t="shared" si="272"/>
        <v>7.3462695915098344</v>
      </c>
      <c r="BEB13" s="1"/>
      <c r="BEC13" s="1"/>
      <c r="BED13" s="2" t="s">
        <v>11</v>
      </c>
      <c r="BEE13" s="1" t="s">
        <v>147</v>
      </c>
      <c r="BEF13" s="1">
        <v>236</v>
      </c>
      <c r="BEG13" s="2">
        <v>12</v>
      </c>
      <c r="BEH13" s="1">
        <v>4.2999999999999997E-2</v>
      </c>
      <c r="BEI13" s="1">
        <f t="shared" si="699"/>
        <v>-1.5000000000000006E-2</v>
      </c>
      <c r="BEJ13" s="1">
        <f t="shared" si="700"/>
        <v>7.1186440677965909E-2</v>
      </c>
      <c r="BEK13" s="1">
        <f t="shared" si="273"/>
        <v>1.0677966101694886E-4</v>
      </c>
      <c r="BEL13" s="1">
        <f t="shared" si="274"/>
        <v>0.81625217683442408</v>
      </c>
      <c r="BEM13" s="1"/>
      <c r="BEN13" s="1"/>
      <c r="BEO13" s="2" t="s">
        <v>11</v>
      </c>
      <c r="BEP13" s="4" t="s">
        <v>148</v>
      </c>
      <c r="BEQ13" s="4">
        <v>239</v>
      </c>
      <c r="BER13" s="2">
        <v>12</v>
      </c>
      <c r="BES13" s="1">
        <v>4.2000000000000003E-2</v>
      </c>
      <c r="BET13" s="1">
        <f t="shared" si="701"/>
        <v>-2.5000000000000001E-2</v>
      </c>
      <c r="BEU13" s="1">
        <f t="shared" si="702"/>
        <v>-0.20805369127516782</v>
      </c>
      <c r="BEV13" s="1">
        <f t="shared" si="275"/>
        <v>-3.1208053691275173E-4</v>
      </c>
      <c r="BEW13" s="1">
        <f t="shared" si="276"/>
        <v>-2.3856267680251935</v>
      </c>
      <c r="BEX13" s="1"/>
      <c r="BEY13" s="1"/>
      <c r="BEZ13" s="2" t="s">
        <v>11</v>
      </c>
      <c r="BFA13" s="4" t="s">
        <v>149</v>
      </c>
      <c r="BFB13" s="4">
        <v>240</v>
      </c>
      <c r="BFC13" s="2">
        <v>12</v>
      </c>
      <c r="BFD13" s="1">
        <v>-1.7999999999999999E-2</v>
      </c>
      <c r="BFE13" s="1">
        <f t="shared" si="703"/>
        <v>5.000000000000001E-3</v>
      </c>
      <c r="BFF13" s="1">
        <f t="shared" si="704"/>
        <v>2.4041811846689898</v>
      </c>
      <c r="BFG13" s="1">
        <f t="shared" si="277"/>
        <v>3.6062717770034849E-3</v>
      </c>
      <c r="BFH13" s="1">
        <f t="shared" si="278"/>
        <v>27.567302239032273</v>
      </c>
      <c r="BFI13" s="1"/>
      <c r="BFJ13" s="1"/>
      <c r="BFK13" s="2" t="s">
        <v>11</v>
      </c>
      <c r="BFL13" s="4" t="s">
        <v>150</v>
      </c>
      <c r="BFM13" s="4">
        <v>241</v>
      </c>
      <c r="BFN13" s="2">
        <v>12</v>
      </c>
      <c r="BFO13" s="1">
        <v>-8.9999999999999993E-3</v>
      </c>
      <c r="BFP13" s="1">
        <f t="shared" si="705"/>
        <v>8.0000000000000019E-3</v>
      </c>
      <c r="BFQ13" s="1">
        <f t="shared" si="706"/>
        <v>2.5292096219931275</v>
      </c>
      <c r="BFR13" s="1">
        <f t="shared" si="279"/>
        <v>3.7938144329896914E-3</v>
      </c>
      <c r="BFS13" s="1">
        <f t="shared" si="280"/>
        <v>29.000928266125129</v>
      </c>
      <c r="BFT13" s="1"/>
      <c r="BFU13" s="1"/>
      <c r="BFV13" s="2" t="s">
        <v>11</v>
      </c>
      <c r="BFW13" s="4" t="s">
        <v>151</v>
      </c>
      <c r="BFX13" s="4">
        <v>243</v>
      </c>
      <c r="BFY13" s="2">
        <v>12</v>
      </c>
      <c r="BFZ13" s="1">
        <v>1.7000000000000001E-2</v>
      </c>
      <c r="BGA13" s="1">
        <f t="shared" si="707"/>
        <v>1.1000000000000001E-2</v>
      </c>
      <c r="BGB13" s="1">
        <f t="shared" si="708"/>
        <v>1.6435986159169551</v>
      </c>
      <c r="BGC13" s="1">
        <f t="shared" si="281"/>
        <v>2.4653979238754326E-3</v>
      </c>
      <c r="BGD13" s="1">
        <f t="shared" si="282"/>
        <v>18.846158556421813</v>
      </c>
      <c r="BGE13" s="1"/>
      <c r="BGF13" s="1"/>
      <c r="BGG13" s="2" t="s">
        <v>11</v>
      </c>
      <c r="BGH13" s="4" t="s">
        <v>152</v>
      </c>
      <c r="BGI13" s="4">
        <v>246</v>
      </c>
      <c r="BGJ13" s="2">
        <v>12</v>
      </c>
      <c r="BGK13" s="1">
        <v>2.1000000000000001E-2</v>
      </c>
      <c r="BGL13" s="1">
        <f t="shared" si="709"/>
        <v>1.0000000000000002E-2</v>
      </c>
      <c r="BGM13" s="1">
        <f t="shared" si="710"/>
        <v>1.467128027681661</v>
      </c>
      <c r="BGN13" s="1">
        <f t="shared" si="283"/>
        <v>2.2006920415224914E-3</v>
      </c>
      <c r="BGO13" s="1">
        <f t="shared" si="284"/>
        <v>16.822676269311263</v>
      </c>
      <c r="BGP13" s="1"/>
      <c r="BGQ13" s="1"/>
      <c r="BGR13" s="2" t="s">
        <v>11</v>
      </c>
      <c r="BGS13" s="4" t="s">
        <v>153</v>
      </c>
      <c r="BGT13" s="4">
        <v>249</v>
      </c>
      <c r="BGU13" s="2">
        <v>12</v>
      </c>
      <c r="BGV13" s="1">
        <v>2.1000000000000001E-2</v>
      </c>
      <c r="BGW13" s="1">
        <f t="shared" si="711"/>
        <v>1.2000000000000002E-2</v>
      </c>
      <c r="BGX13" s="1">
        <f t="shared" si="712"/>
        <v>1.6563573883161513</v>
      </c>
      <c r="BGY13" s="1">
        <f t="shared" si="285"/>
        <v>2.484536082474227E-3</v>
      </c>
      <c r="BGZ13" s="1">
        <f t="shared" si="286"/>
        <v>18.992455739500425</v>
      </c>
      <c r="BHA13" s="1"/>
      <c r="BHB13" s="1"/>
      <c r="BHC13" s="2" t="s">
        <v>11</v>
      </c>
      <c r="BHD13" s="4" t="s">
        <v>154</v>
      </c>
      <c r="BHE13" s="4">
        <v>253</v>
      </c>
      <c r="BHF13" s="2">
        <v>12</v>
      </c>
      <c r="BHG13" s="1">
        <v>1.6E-2</v>
      </c>
      <c r="BHH13" s="1">
        <f t="shared" si="713"/>
        <v>8.0000000000000002E-3</v>
      </c>
      <c r="BHI13" s="1">
        <f t="shared" si="714"/>
        <v>1.4775086505190314</v>
      </c>
      <c r="BHJ13" s="1">
        <f t="shared" si="287"/>
        <v>2.216262975778547E-3</v>
      </c>
      <c r="BHK13" s="1">
        <f t="shared" si="288"/>
        <v>16.941704639141296</v>
      </c>
      <c r="BHL13" s="1"/>
      <c r="BHM13" s="1"/>
      <c r="BHN13" s="2" t="s">
        <v>11</v>
      </c>
      <c r="BHO13" s="4" t="s">
        <v>155</v>
      </c>
      <c r="BHP13" s="4">
        <v>254</v>
      </c>
      <c r="BHQ13" s="2">
        <v>12</v>
      </c>
      <c r="BHR13" s="1">
        <v>1.6E-2</v>
      </c>
      <c r="BHS13" s="1">
        <f t="shared" si="715"/>
        <v>-5.9999999999999984E-3</v>
      </c>
      <c r="BHT13" s="1">
        <f t="shared" si="716"/>
        <v>-0.29209621993127144</v>
      </c>
      <c r="BHU13" s="1">
        <f t="shared" si="289"/>
        <v>-4.3814432989690717E-4</v>
      </c>
      <c r="BHV13" s="1">
        <f t="shared" si="290"/>
        <v>-3.3492919872562981</v>
      </c>
      <c r="BHW13" s="1"/>
      <c r="BHX13" s="1"/>
      <c r="BHY13" s="2" t="s">
        <v>11</v>
      </c>
      <c r="BHZ13" s="4" t="s">
        <v>156</v>
      </c>
      <c r="BIA13" s="4">
        <v>260</v>
      </c>
      <c r="BIB13" s="2">
        <v>12</v>
      </c>
      <c r="BIC13" s="1">
        <v>2.1999999999999999E-2</v>
      </c>
      <c r="BID13" s="1">
        <f t="shared" si="717"/>
        <v>-9.0000000000000011E-3</v>
      </c>
      <c r="BIE13" s="1">
        <f t="shared" si="718"/>
        <v>-0.51689189189189189</v>
      </c>
      <c r="BIF13" s="1">
        <f t="shared" si="291"/>
        <v>-7.7533783783783781E-4</v>
      </c>
      <c r="BIG13" s="1">
        <f t="shared" si="292"/>
        <v>-5.9268889963677331</v>
      </c>
      <c r="BIH13" s="1"/>
      <c r="BII13" s="1"/>
      <c r="BIJ13" s="2" t="s">
        <v>11</v>
      </c>
      <c r="BIK13" s="4" t="s">
        <v>157</v>
      </c>
      <c r="BIL13" s="4">
        <v>267</v>
      </c>
      <c r="BIM13" s="2">
        <v>12</v>
      </c>
      <c r="BIN13" s="1">
        <v>1.7999999999999999E-2</v>
      </c>
      <c r="BIO13" s="1">
        <f t="shared" si="719"/>
        <v>-1.3000000000000001E-2</v>
      </c>
      <c r="BIP13" s="1">
        <f t="shared" si="720"/>
        <v>0.19666666666666663</v>
      </c>
      <c r="BIQ13" s="1">
        <f t="shared" si="293"/>
        <v>2.9499999999999996E-4</v>
      </c>
      <c r="BIR13" s="1">
        <f t="shared" si="294"/>
        <v>2.2550585933020932</v>
      </c>
      <c r="BIS13" s="1"/>
      <c r="BIT13" s="1"/>
      <c r="BIU13" s="2" t="s">
        <v>11</v>
      </c>
      <c r="BIV13" s="4" t="s">
        <v>158</v>
      </c>
      <c r="BIW13" s="4">
        <v>268</v>
      </c>
      <c r="BIX13" s="2">
        <v>12</v>
      </c>
      <c r="BIY13" s="1">
        <v>2.8000000000000001E-2</v>
      </c>
      <c r="BIZ13" s="1">
        <f t="shared" si="721"/>
        <v>-1.0000000000000009E-3</v>
      </c>
      <c r="BJA13" s="1">
        <f t="shared" si="722"/>
        <v>-3.7288135593220376E-2</v>
      </c>
      <c r="BJB13" s="1">
        <f t="shared" si="295"/>
        <v>-5.5932203389830564E-5</v>
      </c>
      <c r="BJC13" s="1">
        <f t="shared" si="296"/>
        <v>-0.42756066405612853</v>
      </c>
      <c r="BJD13" s="1"/>
      <c r="BJE13" s="1"/>
      <c r="BJF13" s="2" t="s">
        <v>11</v>
      </c>
      <c r="BJG13" s="4" t="s">
        <v>159</v>
      </c>
      <c r="BJH13" s="4">
        <v>274</v>
      </c>
      <c r="BJI13" s="2">
        <v>12</v>
      </c>
      <c r="BJJ13" s="1">
        <v>1.0999999999999999E-2</v>
      </c>
      <c r="BJK13" s="1">
        <f t="shared" si="723"/>
        <v>0</v>
      </c>
      <c r="BJL13" s="1">
        <f t="shared" si="724"/>
        <v>0.68918918918918926</v>
      </c>
      <c r="BJM13" s="1">
        <f t="shared" si="297"/>
        <v>1.0337837837837839E-3</v>
      </c>
      <c r="BJN13" s="1">
        <f t="shared" si="298"/>
        <v>7.9025186618236454</v>
      </c>
      <c r="BJO13" s="1"/>
      <c r="BJP13" s="1"/>
      <c r="BJQ13" s="2" t="s">
        <v>11</v>
      </c>
      <c r="BJR13" s="4" t="s">
        <v>160</v>
      </c>
      <c r="BJS13" s="4">
        <v>281</v>
      </c>
      <c r="BJT13" s="2">
        <v>12</v>
      </c>
      <c r="BJU13" s="1">
        <v>2.9000000000000001E-2</v>
      </c>
      <c r="BJV13" s="1">
        <f t="shared" si="725"/>
        <v>-8.9999999999999976E-3</v>
      </c>
      <c r="BJW13" s="1">
        <f t="shared" si="726"/>
        <v>-7.3333333333333264E-2</v>
      </c>
      <c r="BJX13" s="1">
        <f t="shared" si="299"/>
        <v>-1.099999999999999E-4</v>
      </c>
      <c r="BJY13" s="1">
        <f t="shared" si="300"/>
        <v>-0.84086930597705112</v>
      </c>
      <c r="BJZ13" s="1"/>
      <c r="BKA13" s="1"/>
      <c r="BKB13" s="2" t="s">
        <v>11</v>
      </c>
      <c r="BKC13" s="4" t="s">
        <v>161</v>
      </c>
      <c r="BKD13" s="4">
        <v>282</v>
      </c>
      <c r="BKE13" s="2">
        <v>12</v>
      </c>
      <c r="BKF13" s="1">
        <v>1.2999999999999999E-2</v>
      </c>
      <c r="BKG13" s="1">
        <f t="shared" si="727"/>
        <v>-8.0000000000000019E-3</v>
      </c>
      <c r="BKH13" s="1">
        <f t="shared" si="728"/>
        <v>-0.34057971014492761</v>
      </c>
      <c r="BKI13" s="1">
        <f t="shared" si="301"/>
        <v>-5.108695652173914E-4</v>
      </c>
      <c r="BKJ13" s="1">
        <f t="shared" si="302"/>
        <v>-3.905223061355874</v>
      </c>
      <c r="BKK13" s="1"/>
      <c r="BKL13" s="1"/>
      <c r="BKM13" s="2" t="s">
        <v>11</v>
      </c>
      <c r="BKN13" s="4" t="s">
        <v>162</v>
      </c>
      <c r="BKO13" s="4">
        <v>289</v>
      </c>
      <c r="BKP13" s="2">
        <v>12</v>
      </c>
      <c r="BKQ13" s="1">
        <v>1.7000000000000001E-2</v>
      </c>
      <c r="BKR13" s="1">
        <f t="shared" si="729"/>
        <v>1.0000000000000009E-3</v>
      </c>
      <c r="BKS13" s="1">
        <f t="shared" si="730"/>
        <v>0.10791366906474824</v>
      </c>
      <c r="BKT13" s="1">
        <f t="shared" si="303"/>
        <v>1.6187050359712236E-4</v>
      </c>
      <c r="BKU13" s="1">
        <f t="shared" si="304"/>
        <v>1.2373812547078924</v>
      </c>
      <c r="BKV13" s="1"/>
      <c r="BKW13" s="1"/>
      <c r="BKX13" s="2" t="s">
        <v>11</v>
      </c>
      <c r="BKY13" s="4" t="s">
        <v>163</v>
      </c>
      <c r="BKZ13" s="4">
        <v>296</v>
      </c>
      <c r="BLA13" s="2">
        <v>12</v>
      </c>
      <c r="BLB13" s="1">
        <v>2.1999999999999999E-2</v>
      </c>
      <c r="BLC13" s="1">
        <f t="shared" si="731"/>
        <v>1.9999999999999983E-3</v>
      </c>
      <c r="BLD13" s="1">
        <f t="shared" si="732"/>
        <v>-0.1304347826086957</v>
      </c>
      <c r="BLE13" s="1">
        <f t="shared" si="305"/>
        <v>-1.9565217391304357E-4</v>
      </c>
      <c r="BLF13" s="1">
        <f t="shared" si="306"/>
        <v>-1.495617342646931</v>
      </c>
      <c r="BLG13" s="1"/>
      <c r="BLH13" s="1"/>
      <c r="BLI13" s="2" t="s">
        <v>11</v>
      </c>
      <c r="BLJ13" s="4" t="s">
        <v>164</v>
      </c>
      <c r="BLK13" s="4">
        <v>303</v>
      </c>
      <c r="BLL13" s="2">
        <v>12</v>
      </c>
      <c r="BLM13" s="1">
        <v>1.6E-2</v>
      </c>
      <c r="BLN13" s="1">
        <f t="shared" si="733"/>
        <v>5.000000000000001E-3</v>
      </c>
      <c r="BLO13" s="1">
        <f t="shared" si="734"/>
        <v>0.3966101694915255</v>
      </c>
      <c r="BLP13" s="1">
        <f t="shared" si="307"/>
        <v>5.9491525423728824E-4</v>
      </c>
      <c r="BLQ13" s="1">
        <f t="shared" si="308"/>
        <v>4.5476906995060906</v>
      </c>
      <c r="BLR13" s="1"/>
      <c r="BLS13" s="1"/>
      <c r="BLT13" s="2" t="s">
        <v>11</v>
      </c>
      <c r="BLU13" s="4" t="s">
        <v>165</v>
      </c>
      <c r="BLV13" s="4">
        <v>310</v>
      </c>
      <c r="BLW13" s="2">
        <v>12</v>
      </c>
      <c r="BLX13" s="1">
        <v>1.7999999999999999E-2</v>
      </c>
      <c r="BLY13" s="1">
        <f t="shared" si="735"/>
        <v>5.9999999999999984E-3</v>
      </c>
      <c r="BLZ13" s="1">
        <f t="shared" si="736"/>
        <v>0.58703071672354945</v>
      </c>
      <c r="BMA13" s="1">
        <f t="shared" si="309"/>
        <v>8.805460750853242E-4</v>
      </c>
      <c r="BMB13" s="1">
        <f t="shared" si="310"/>
        <v>6.7311287912528508</v>
      </c>
      <c r="BMC13" s="1"/>
      <c r="BMD13" s="1"/>
      <c r="BME13" s="2" t="s">
        <v>11</v>
      </c>
      <c r="BMF13" s="4" t="s">
        <v>166</v>
      </c>
      <c r="BMG13" s="4">
        <v>311</v>
      </c>
      <c r="BMH13" s="2">
        <v>12</v>
      </c>
      <c r="BMI13" s="1">
        <v>1.2E-2</v>
      </c>
      <c r="BMJ13" s="1">
        <f t="shared" si="737"/>
        <v>2E-3</v>
      </c>
      <c r="BMK13" s="1">
        <f t="shared" si="738"/>
        <v>-0.18439716312056736</v>
      </c>
      <c r="BML13" s="1">
        <f t="shared" si="311"/>
        <v>-2.7659574468085103E-4</v>
      </c>
      <c r="BMM13" s="1">
        <f t="shared" si="312"/>
        <v>-2.1143715624181185</v>
      </c>
      <c r="BMN13" s="1"/>
      <c r="BMO13" s="1"/>
      <c r="BMP13" s="2" t="s">
        <v>11</v>
      </c>
      <c r="BMQ13" s="4" t="s">
        <v>167</v>
      </c>
      <c r="BMR13" s="4">
        <v>317</v>
      </c>
      <c r="BMS13" s="2">
        <v>12</v>
      </c>
      <c r="BMT13" s="1">
        <v>1.2999999999999999E-2</v>
      </c>
      <c r="BMU13" s="4">
        <f t="shared" si="313"/>
        <v>2.9999999999999992E-3</v>
      </c>
      <c r="BMV13" s="1">
        <f t="shared" si="739"/>
        <v>4.9645390070921953E-2</v>
      </c>
      <c r="BMW13" s="1">
        <f t="shared" si="314"/>
        <v>7.4468085106382925E-5</v>
      </c>
      <c r="BMX13" s="1">
        <f t="shared" si="315"/>
        <v>0.56925388218949313</v>
      </c>
      <c r="BMY13" s="1"/>
      <c r="BMZ13" s="1"/>
      <c r="BNA13" s="2" t="s">
        <v>11</v>
      </c>
      <c r="BNB13" s="4" t="s">
        <v>168</v>
      </c>
      <c r="BNC13" s="4">
        <v>324</v>
      </c>
      <c r="BND13" s="2">
        <v>12</v>
      </c>
      <c r="BNE13" s="1">
        <v>0.02</v>
      </c>
      <c r="BNF13" s="1">
        <f t="shared" si="740"/>
        <v>7.000000000000001E-3</v>
      </c>
      <c r="BNG13" s="1">
        <f t="shared" si="741"/>
        <v>0.15714285714285717</v>
      </c>
      <c r="BNH13" s="1">
        <f t="shared" si="316"/>
        <v>2.3571428571428577E-4</v>
      </c>
      <c r="BNI13" s="1">
        <f t="shared" si="317"/>
        <v>1.8018627985222544</v>
      </c>
      <c r="BNJ13" s="1"/>
      <c r="BNK13" s="1"/>
      <c r="BNL13" s="2" t="s">
        <v>11</v>
      </c>
      <c r="BNM13" s="4" t="s">
        <v>169</v>
      </c>
      <c r="BNN13" s="4">
        <v>325</v>
      </c>
      <c r="BNO13" s="2">
        <v>12</v>
      </c>
      <c r="BNP13" s="1">
        <v>1.7000000000000001E-2</v>
      </c>
      <c r="BNQ13" s="1">
        <f t="shared" si="742"/>
        <v>-1.9999999999999983E-3</v>
      </c>
      <c r="BNR13" s="1">
        <f t="shared" si="743"/>
        <v>2.4475524475524538E-2</v>
      </c>
      <c r="BNS13" s="1">
        <f t="shared" si="318"/>
        <v>3.6713286713286805E-5</v>
      </c>
      <c r="BNT13" s="1">
        <f t="shared" si="319"/>
        <v>0.28064614471579996</v>
      </c>
      <c r="BNU13" s="1"/>
      <c r="BNV13" s="1"/>
      <c r="BNW13" s="2" t="s">
        <v>11</v>
      </c>
      <c r="BNX13" s="4" t="s">
        <v>170</v>
      </c>
      <c r="BNY13" s="4">
        <v>338</v>
      </c>
      <c r="BNZ13" s="2">
        <v>12</v>
      </c>
      <c r="BOA13" s="1">
        <v>1.2999999999999999E-2</v>
      </c>
      <c r="BOB13" s="1">
        <f t="shared" si="744"/>
        <v>2.9999999999999992E-3</v>
      </c>
      <c r="BOC13" s="1">
        <f t="shared" si="745"/>
        <v>0.24038461538461536</v>
      </c>
      <c r="BOD13" s="1">
        <f t="shared" si="320"/>
        <v>3.6057692307692304E-4</v>
      </c>
      <c r="BOE13" s="1">
        <f t="shared" si="321"/>
        <v>2.7563460641730284</v>
      </c>
      <c r="BOF13" s="1"/>
      <c r="BOG13" s="1"/>
      <c r="BOH13" s="2" t="s">
        <v>11</v>
      </c>
      <c r="BOI13" s="4" t="s">
        <v>171</v>
      </c>
      <c r="BOJ13" s="4">
        <v>339</v>
      </c>
      <c r="BOK13" s="2">
        <v>12</v>
      </c>
      <c r="BOL13" s="1">
        <v>8.0000000000000002E-3</v>
      </c>
      <c r="BOM13" s="1">
        <f t="shared" si="746"/>
        <v>3.0000000000000001E-3</v>
      </c>
      <c r="BON13" s="1">
        <f t="shared" si="747"/>
        <v>0.2214983713355049</v>
      </c>
      <c r="BOO13" s="1">
        <f t="shared" si="322"/>
        <v>3.3224755700325735E-4</v>
      </c>
      <c r="BOP13" s="1">
        <f t="shared" si="323"/>
        <v>2.5397888424536363</v>
      </c>
      <c r="BOQ13" s="1"/>
      <c r="BOR13" s="1"/>
      <c r="BOS13" s="2" t="s">
        <v>11</v>
      </c>
      <c r="BOT13" s="4" t="s">
        <v>172</v>
      </c>
      <c r="BOU13" s="4">
        <v>345</v>
      </c>
      <c r="BOV13" s="2">
        <v>12</v>
      </c>
      <c r="BOW13" s="1">
        <v>8.9999999999999993E-3</v>
      </c>
      <c r="BOX13" s="1">
        <f t="shared" si="748"/>
        <v>1.9999999999999992E-3</v>
      </c>
      <c r="BOY13" s="1">
        <f t="shared" si="749"/>
        <v>0.26688102893890669</v>
      </c>
      <c r="BOZ13" s="1">
        <f t="shared" si="324"/>
        <v>4.0032154340836006E-4</v>
      </c>
      <c r="BPA13" s="1">
        <f t="shared" si="325"/>
        <v>3.060164530667727</v>
      </c>
      <c r="BPB13" s="1"/>
      <c r="BPC13" s="1"/>
      <c r="BPD13" s="2" t="s">
        <v>11</v>
      </c>
      <c r="BPE13" s="4" t="s">
        <v>173</v>
      </c>
      <c r="BPF13" s="4">
        <v>352</v>
      </c>
      <c r="BPG13" s="2">
        <v>12</v>
      </c>
      <c r="BPH13" s="1">
        <v>4.0000000000000001E-3</v>
      </c>
      <c r="BPI13" s="1">
        <f t="shared" si="750"/>
        <v>-4.9999999999999992E-3</v>
      </c>
      <c r="BPJ13" s="1">
        <f t="shared" si="751"/>
        <v>-5.7692307692307668E-2</v>
      </c>
      <c r="BPK13" s="1">
        <f t="shared" si="326"/>
        <v>-8.6538461538461506E-5</v>
      </c>
      <c r="BPL13" s="1">
        <f t="shared" si="327"/>
        <v>-0.66152305540152656</v>
      </c>
      <c r="BPM13" s="1"/>
      <c r="BPN13" s="1"/>
      <c r="BPO13" s="2" t="s">
        <v>11</v>
      </c>
      <c r="BPP13" s="4" t="s">
        <v>174</v>
      </c>
      <c r="BPQ13" s="4">
        <v>353</v>
      </c>
      <c r="BPR13" s="2">
        <v>12</v>
      </c>
      <c r="BPS13" s="1">
        <v>8.0000000000000002E-3</v>
      </c>
      <c r="BPT13" s="1">
        <f t="shared" si="752"/>
        <v>-9.9999999999999915E-4</v>
      </c>
      <c r="BPU13" s="1">
        <f t="shared" si="753"/>
        <v>-4.9999999999999975E-2</v>
      </c>
      <c r="BPV13" s="1">
        <f t="shared" si="328"/>
        <v>-7.4999999999999966E-5</v>
      </c>
      <c r="BPW13" s="1">
        <f t="shared" si="329"/>
        <v>-0.57331998134798967</v>
      </c>
      <c r="BPX13" s="1"/>
      <c r="BPY13" s="1"/>
      <c r="BPZ13" s="2" t="s">
        <v>11</v>
      </c>
      <c r="BQA13" s="4" t="s">
        <v>175</v>
      </c>
      <c r="BQB13" s="4">
        <v>358</v>
      </c>
      <c r="BQC13" s="2">
        <v>12</v>
      </c>
      <c r="BQD13" s="1">
        <v>8.9999999999999993E-3</v>
      </c>
      <c r="BQE13" s="1">
        <f t="shared" si="754"/>
        <v>-1.0000000000000009E-3</v>
      </c>
      <c r="BQF13" s="1">
        <f t="shared" si="755"/>
        <v>-5.7432432432432463E-2</v>
      </c>
      <c r="BQG13" s="1">
        <f t="shared" si="330"/>
        <v>-8.6148648648648698E-5</v>
      </c>
      <c r="BQH13" s="1">
        <f t="shared" si="331"/>
        <v>-0.65854322181863745</v>
      </c>
      <c r="BQI13" s="1"/>
      <c r="BQJ13" s="1"/>
      <c r="BQK13" s="2" t="s">
        <v>11</v>
      </c>
      <c r="BQL13" s="4" t="s">
        <v>176</v>
      </c>
      <c r="BQM13" s="4">
        <v>366</v>
      </c>
      <c r="BQN13" s="2">
        <v>12</v>
      </c>
      <c r="BQO13" s="1">
        <v>1.0999999999999999E-2</v>
      </c>
      <c r="BQP13" s="1">
        <f t="shared" si="756"/>
        <v>0</v>
      </c>
      <c r="BQQ13" s="1">
        <f t="shared" si="757"/>
        <v>0.19063545150501673</v>
      </c>
      <c r="BQR13" s="1">
        <f t="shared" si="332"/>
        <v>2.859531772575251E-4</v>
      </c>
      <c r="BQS13" s="1">
        <f t="shared" si="333"/>
        <v>2.1859022700224364</v>
      </c>
      <c r="BQT13" s="1"/>
      <c r="BQU13" s="1"/>
      <c r="BQV13" s="2" t="s">
        <v>11</v>
      </c>
      <c r="BQW13" s="4" t="s">
        <v>177</v>
      </c>
      <c r="BQX13" s="4">
        <v>367</v>
      </c>
      <c r="BQY13" s="2">
        <v>12</v>
      </c>
      <c r="BQZ13" s="1">
        <v>2.5000000000000001E-2</v>
      </c>
      <c r="BRA13" s="1">
        <f t="shared" si="758"/>
        <v>4.0000000000000001E-3</v>
      </c>
      <c r="BRB13" s="1">
        <f t="shared" si="759"/>
        <v>-0.61616161616161613</v>
      </c>
      <c r="BRC13" s="1">
        <f t="shared" si="334"/>
        <v>-9.2424242424242421E-4</v>
      </c>
      <c r="BRD13" s="1">
        <f t="shared" si="335"/>
        <v>-7.0651553257025022</v>
      </c>
      <c r="BRE13" s="1"/>
      <c r="BRF13" s="1"/>
      <c r="BRG13" s="2" t="s">
        <v>11</v>
      </c>
      <c r="BRH13" s="4" t="s">
        <v>178</v>
      </c>
      <c r="BRI13" s="4">
        <v>373</v>
      </c>
      <c r="BRJ13" s="2">
        <v>12</v>
      </c>
      <c r="BRK13" s="1">
        <v>0.02</v>
      </c>
      <c r="BRL13" s="1">
        <f t="shared" si="760"/>
        <v>-1.9999999999999983E-3</v>
      </c>
      <c r="BRM13" s="1">
        <f t="shared" si="761"/>
        <v>-0.52203389830508473</v>
      </c>
      <c r="BRN13" s="1">
        <f t="shared" si="336"/>
        <v>-7.8305084745762716E-4</v>
      </c>
      <c r="BRO13" s="1">
        <f t="shared" si="337"/>
        <v>-5.9858492967857932</v>
      </c>
      <c r="BRP13" s="1"/>
      <c r="BRQ13" s="1"/>
      <c r="BRR13" s="2" t="s">
        <v>11</v>
      </c>
      <c r="BRS13" s="1" t="s">
        <v>179</v>
      </c>
      <c r="BRT13" s="1">
        <v>380</v>
      </c>
      <c r="BRU13" s="2">
        <v>12</v>
      </c>
      <c r="BRV13" s="1">
        <v>2.4E-2</v>
      </c>
      <c r="BRW13" s="1">
        <f t="shared" si="762"/>
        <v>-5.9999999999999984E-3</v>
      </c>
      <c r="BRX13" s="1">
        <f t="shared" si="763"/>
        <v>-0.63758389261744952</v>
      </c>
      <c r="BRY13" s="1">
        <f t="shared" si="338"/>
        <v>-9.5637583892617427E-4</v>
      </c>
      <c r="BRZ13" s="1">
        <f t="shared" si="339"/>
        <v>-7.3107917084642997</v>
      </c>
      <c r="BSA13" s="1"/>
      <c r="BSB13" s="1"/>
      <c r="BSC13" s="2" t="s">
        <v>11</v>
      </c>
      <c r="BSD13" s="1" t="s">
        <v>180</v>
      </c>
      <c r="BSE13" s="1">
        <v>394</v>
      </c>
      <c r="BSF13" s="2">
        <v>12</v>
      </c>
      <c r="BSG13" s="1">
        <v>2.4E-2</v>
      </c>
      <c r="BSH13" s="1">
        <f t="shared" si="764"/>
        <v>1.2E-2</v>
      </c>
      <c r="BSI13" s="1">
        <f t="shared" si="765"/>
        <v>-1.7730496453900724E-2</v>
      </c>
      <c r="BSJ13" s="1">
        <f t="shared" si="340"/>
        <v>-2.6595744680851087E-5</v>
      </c>
      <c r="BSK13" s="1">
        <f t="shared" si="341"/>
        <v>-0.20330495792481931</v>
      </c>
      <c r="BSL13" s="1"/>
      <c r="BSM13" s="1"/>
      <c r="BSN13" s="1" t="s">
        <v>11</v>
      </c>
      <c r="BSO13" s="1" t="s">
        <v>181</v>
      </c>
      <c r="BSP13" s="1">
        <v>395</v>
      </c>
      <c r="BSQ13" s="2">
        <v>12</v>
      </c>
      <c r="BSR13" s="1">
        <v>1.2999999999999999E-2</v>
      </c>
      <c r="BSS13" s="1">
        <f t="shared" si="766"/>
        <v>2.9999999999999992E-3</v>
      </c>
      <c r="BST13" s="1">
        <f t="shared" si="767"/>
        <v>0.12802768166089964</v>
      </c>
      <c r="BSU13" s="1">
        <f t="shared" si="342"/>
        <v>1.9204152249134948E-4</v>
      </c>
      <c r="BSV13" s="1">
        <f t="shared" si="343"/>
        <v>1.4680165612370675</v>
      </c>
      <c r="BSW13" s="1"/>
      <c r="BSX13" s="1"/>
      <c r="BSY13" s="1" t="s">
        <v>11</v>
      </c>
      <c r="BSZ13" s="1" t="s">
        <v>182</v>
      </c>
      <c r="BTA13" s="1">
        <v>401</v>
      </c>
      <c r="BTB13" s="1">
        <v>12</v>
      </c>
      <c r="BTC13" s="1">
        <v>1.7999999999999999E-2</v>
      </c>
      <c r="BTD13" s="1">
        <f t="shared" si="768"/>
        <v>5.9999999999999984E-3</v>
      </c>
      <c r="BTE13" s="1">
        <f t="shared" si="769"/>
        <v>0.33216783216783208</v>
      </c>
      <c r="BTF13" s="1">
        <f t="shared" si="344"/>
        <v>4.9825174825174812E-4</v>
      </c>
      <c r="BTG13" s="1">
        <f t="shared" si="345"/>
        <v>3.8087691068572744</v>
      </c>
      <c r="BTH13" s="1"/>
      <c r="BTI13" s="1"/>
      <c r="BTJ13" s="1" t="s">
        <v>11</v>
      </c>
      <c r="BTK13" s="1" t="s">
        <v>183</v>
      </c>
      <c r="BTL13" s="1">
        <v>408</v>
      </c>
      <c r="BTM13" s="1">
        <v>12</v>
      </c>
      <c r="BTN13" s="1">
        <v>1.4E-2</v>
      </c>
      <c r="BTO13" s="1">
        <f t="shared" si="770"/>
        <v>2E-3</v>
      </c>
      <c r="BTP13" s="5">
        <f t="shared" si="771"/>
        <v>0.33101045296167247</v>
      </c>
      <c r="BTQ13" s="1">
        <f t="shared" si="346"/>
        <v>4.9651567944250876E-4</v>
      </c>
      <c r="BTR13" s="1">
        <f t="shared" si="347"/>
        <v>3.7954981343595158</v>
      </c>
      <c r="BTS13" s="1"/>
      <c r="BTT13" s="1"/>
      <c r="BTU13" s="1" t="s">
        <v>11</v>
      </c>
      <c r="BTV13" s="1" t="s">
        <v>184</v>
      </c>
      <c r="BTW13" s="1">
        <v>409</v>
      </c>
      <c r="BTX13" s="1">
        <v>12</v>
      </c>
      <c r="BTY13" s="1">
        <v>2.8000000000000001E-2</v>
      </c>
      <c r="BTZ13" s="1">
        <f t="shared" si="772"/>
        <v>1.8000000000000002E-2</v>
      </c>
      <c r="BUA13" s="1">
        <f t="shared" si="773"/>
        <v>0.7231833910034603</v>
      </c>
      <c r="BUB13" s="1">
        <f t="shared" si="348"/>
        <v>1.0847750865051904E-3</v>
      </c>
      <c r="BUC13" s="1">
        <f t="shared" si="349"/>
        <v>8.2923097648255997</v>
      </c>
      <c r="BUD13" s="1"/>
      <c r="BUE13" s="1"/>
      <c r="BUF13" s="1" t="s">
        <v>11</v>
      </c>
      <c r="BUG13" s="1" t="s">
        <v>185</v>
      </c>
      <c r="BUH13" s="1">
        <v>415</v>
      </c>
      <c r="BUI13" s="1">
        <v>12</v>
      </c>
      <c r="BUJ13" s="1">
        <v>2.5999999999999999E-2</v>
      </c>
      <c r="BUK13" s="1">
        <f t="shared" si="774"/>
        <v>1.2999999999999999E-2</v>
      </c>
      <c r="BUL13" s="1">
        <f t="shared" si="775"/>
        <v>0.6097560975609756</v>
      </c>
      <c r="BUM13" s="1">
        <f t="shared" si="350"/>
        <v>9.1463414634146336E-4</v>
      </c>
      <c r="BUN13" s="1">
        <f t="shared" si="351"/>
        <v>6.9917070896096325</v>
      </c>
      <c r="BUO13" s="1"/>
      <c r="BUP13" s="1"/>
      <c r="BUQ13" s="1" t="s">
        <v>11</v>
      </c>
      <c r="BUR13" s="1" t="s">
        <v>186</v>
      </c>
      <c r="BUS13" s="1">
        <v>422</v>
      </c>
      <c r="BUT13" s="1">
        <v>12</v>
      </c>
      <c r="BUU13" s="1">
        <v>2.4E-2</v>
      </c>
      <c r="BUV13" s="1">
        <f t="shared" si="776"/>
        <v>9.0000000000000011E-3</v>
      </c>
      <c r="BUW13" s="1">
        <f t="shared" si="777"/>
        <v>0.43508771929824563</v>
      </c>
      <c r="BUX13" s="1">
        <f t="shared" si="352"/>
        <v>6.5263157894736843E-4</v>
      </c>
      <c r="BUY13" s="1">
        <f t="shared" si="353"/>
        <v>4.9888896622561933</v>
      </c>
      <c r="BUZ13" s="1"/>
      <c r="BVA13" s="1"/>
      <c r="BVB13" s="1" t="s">
        <v>11</v>
      </c>
      <c r="BVC13" s="1" t="s">
        <v>187</v>
      </c>
      <c r="BVD13" s="1">
        <v>423</v>
      </c>
      <c r="BVE13" s="1">
        <v>12</v>
      </c>
      <c r="BVF13" s="1">
        <v>1.9E-2</v>
      </c>
      <c r="BVG13" s="1">
        <f t="shared" si="778"/>
        <v>8.9999999999999993E-3</v>
      </c>
      <c r="BVH13" s="1">
        <f t="shared" si="779"/>
        <v>-0.63139931740614341</v>
      </c>
      <c r="BVI13" s="1">
        <f t="shared" si="354"/>
        <v>-9.4709897610921511E-4</v>
      </c>
      <c r="BVJ13" s="1">
        <f t="shared" si="355"/>
        <v>-7.2398768975684744</v>
      </c>
      <c r="BVK13" s="1"/>
      <c r="BVL13" s="1"/>
      <c r="BVM13" s="1" t="s">
        <v>11</v>
      </c>
      <c r="BVN13" s="1" t="s">
        <v>188</v>
      </c>
      <c r="BVO13" s="1">
        <v>436</v>
      </c>
      <c r="BVP13" s="1">
        <v>12</v>
      </c>
      <c r="BVQ13" s="1">
        <v>1.6E-2</v>
      </c>
      <c r="BVR13" s="1">
        <f t="shared" si="780"/>
        <v>4.0000000000000001E-3</v>
      </c>
      <c r="BVS13" s="1">
        <f t="shared" si="781"/>
        <v>-0.51194539249146753</v>
      </c>
      <c r="BVT13" s="1">
        <f t="shared" si="356"/>
        <v>-7.6791808873720132E-4</v>
      </c>
      <c r="BVU13" s="1">
        <f t="shared" si="357"/>
        <v>-5.8701704574879514</v>
      </c>
      <c r="BVV13" s="1"/>
      <c r="BVW13" s="1"/>
      <c r="BVX13" s="1" t="s">
        <v>11</v>
      </c>
      <c r="BVY13" s="1" t="s">
        <v>189</v>
      </c>
      <c r="BVZ13" s="1">
        <v>437</v>
      </c>
      <c r="BWA13" s="1">
        <v>12</v>
      </c>
      <c r="BWB13" s="1">
        <v>1.7999999999999999E-2</v>
      </c>
      <c r="BWC13" s="1">
        <f t="shared" si="782"/>
        <v>1.2999999999999998E-2</v>
      </c>
      <c r="BWD13" s="1">
        <f t="shared" si="783"/>
        <v>-0.30038022813688214</v>
      </c>
      <c r="BWE13" s="1">
        <f t="shared" si="358"/>
        <v>-4.5057034220532323E-4</v>
      </c>
      <c r="BWF13" s="1">
        <f t="shared" si="359"/>
        <v>-3.4442797358548445</v>
      </c>
      <c r="BWG13" s="1"/>
      <c r="BWH13" s="1"/>
      <c r="BWI13" s="1" t="s">
        <v>11</v>
      </c>
      <c r="BWJ13" s="1" t="s">
        <v>190</v>
      </c>
      <c r="BWK13" s="1">
        <v>443</v>
      </c>
      <c r="BWL13" s="1">
        <v>12</v>
      </c>
      <c r="BWM13" s="1">
        <v>2.8000000000000001E-2</v>
      </c>
      <c r="BWN13" s="1">
        <f t="shared" si="784"/>
        <v>1.8000000000000002E-2</v>
      </c>
      <c r="BWO13" s="1">
        <f t="shared" si="785"/>
        <v>-0.13636363636363633</v>
      </c>
      <c r="BWP13" s="1">
        <f t="shared" si="360"/>
        <v>-2.0454545454545449E-4</v>
      </c>
      <c r="BWQ13" s="1">
        <f t="shared" si="361"/>
        <v>-1.5635999491308812</v>
      </c>
      <c r="BWR13" s="1"/>
      <c r="BWS13" s="1"/>
      <c r="BWT13" s="1" t="s">
        <v>11</v>
      </c>
      <c r="BWU13" s="1" t="s">
        <v>191</v>
      </c>
      <c r="BWV13" s="1">
        <v>450</v>
      </c>
      <c r="BWW13" s="1">
        <v>12</v>
      </c>
      <c r="BWX13" s="1">
        <v>1.6E-2</v>
      </c>
      <c r="BWY13" s="1">
        <f t="shared" si="786"/>
        <v>1.2E-2</v>
      </c>
      <c r="BWZ13" s="1">
        <f t="shared" si="787"/>
        <v>-2.2727272727272721E-2</v>
      </c>
      <c r="BXA13" s="1">
        <f t="shared" si="362"/>
        <v>-3.4090909090909085E-5</v>
      </c>
      <c r="BXB13" s="1">
        <f t="shared" si="363"/>
        <v>-0.26059999152181357</v>
      </c>
      <c r="BXC13" s="1"/>
      <c r="BXD13" s="1"/>
      <c r="BXE13" s="1" t="s">
        <v>11</v>
      </c>
      <c r="BXF13" s="1" t="s">
        <v>192</v>
      </c>
      <c r="BXG13" s="1">
        <v>451</v>
      </c>
      <c r="BXH13" s="1">
        <v>12</v>
      </c>
      <c r="BXI13" s="1">
        <v>5.0000000000000001E-3</v>
      </c>
      <c r="BXJ13" s="1">
        <f t="shared" si="788"/>
        <v>8.0000000000000002E-3</v>
      </c>
      <c r="BXK13" s="1">
        <f t="shared" si="789"/>
        <v>0.78490566037735843</v>
      </c>
      <c r="BXL13" s="1">
        <f t="shared" si="364"/>
        <v>1.1773584905660378E-3</v>
      </c>
      <c r="BXM13" s="1">
        <f t="shared" si="365"/>
        <v>9.0000419713495781</v>
      </c>
      <c r="BXN13" s="1"/>
      <c r="BXO13" s="1"/>
      <c r="BXP13" s="1" t="s">
        <v>11</v>
      </c>
      <c r="BXQ13" s="1" t="s">
        <v>193</v>
      </c>
      <c r="BXR13" s="1">
        <v>464</v>
      </c>
      <c r="BXS13" s="1">
        <v>12</v>
      </c>
      <c r="BXT13" s="1">
        <v>1.2E-2</v>
      </c>
      <c r="BXU13" s="1">
        <f t="shared" si="790"/>
        <v>8.0000000000000002E-3</v>
      </c>
      <c r="BXV13" s="1">
        <f t="shared" si="791"/>
        <v>1.099264705882353</v>
      </c>
      <c r="BXW13" s="1">
        <f t="shared" si="366"/>
        <v>1.6488970588235297E-3</v>
      </c>
      <c r="BXX13" s="1">
        <f t="shared" si="367"/>
        <v>12.604608413459486</v>
      </c>
      <c r="BXY13" s="1"/>
      <c r="BXZ13" s="1"/>
      <c r="BYA13" s="1" t="s">
        <v>11</v>
      </c>
      <c r="BYB13" s="1" t="s">
        <v>194</v>
      </c>
      <c r="BYC13" s="1">
        <v>465</v>
      </c>
      <c r="BYD13" s="1">
        <v>12</v>
      </c>
      <c r="BYE13" s="1">
        <v>2.4E-2</v>
      </c>
      <c r="BYF13" s="1">
        <f t="shared" si="792"/>
        <v>1.9E-2</v>
      </c>
      <c r="BYG13" s="1">
        <f t="shared" si="793"/>
        <v>0.54681647940074896</v>
      </c>
      <c r="BYH13" s="1">
        <f t="shared" si="368"/>
        <v>8.2022471910112341E-4</v>
      </c>
      <c r="BYI13" s="1">
        <f t="shared" si="369"/>
        <v>6.2700162754162179</v>
      </c>
      <c r="BYJ13" s="1"/>
      <c r="BYK13" s="1"/>
      <c r="BYL13" s="1" t="s">
        <v>11</v>
      </c>
      <c r="BYM13" s="1" t="s">
        <v>195</v>
      </c>
      <c r="BYN13" s="1">
        <v>479</v>
      </c>
      <c r="BYO13" s="1">
        <v>12</v>
      </c>
      <c r="BYP13" s="1">
        <v>2.3E-2</v>
      </c>
      <c r="BYQ13" s="1">
        <f t="shared" si="794"/>
        <v>1.2E-2</v>
      </c>
      <c r="BYR13" s="1">
        <f t="shared" si="795"/>
        <v>0.6162361623616236</v>
      </c>
      <c r="BYS13" s="1">
        <f t="shared" si="370"/>
        <v>9.2435424354243541E-4</v>
      </c>
      <c r="BYT13" s="1">
        <f t="shared" si="371"/>
        <v>7.0660101022224584</v>
      </c>
      <c r="BYU13" s="1"/>
      <c r="BYV13" s="1"/>
      <c r="BYW13" s="1" t="s">
        <v>11</v>
      </c>
      <c r="BYX13" s="1" t="s">
        <v>196</v>
      </c>
      <c r="BYY13" s="1">
        <v>480</v>
      </c>
      <c r="BYZ13" s="1">
        <v>12</v>
      </c>
      <c r="BZA13" s="1">
        <v>0.02</v>
      </c>
      <c r="BZB13" s="1">
        <f t="shared" si="796"/>
        <v>7.000000000000001E-3</v>
      </c>
      <c r="BZC13" s="1">
        <f t="shared" si="797"/>
        <v>0.66666666666666674</v>
      </c>
      <c r="BZD13" s="1">
        <f t="shared" si="372"/>
        <v>1.0000000000000002E-3</v>
      </c>
      <c r="BZE13" s="1">
        <f t="shared" si="373"/>
        <v>7.6442664179732009</v>
      </c>
      <c r="BZF13" s="1"/>
      <c r="BZG13" s="1"/>
      <c r="BZH13" s="1" t="s">
        <v>11</v>
      </c>
      <c r="BZI13" s="1" t="s">
        <v>197</v>
      </c>
      <c r="BZJ13" s="1">
        <v>494</v>
      </c>
      <c r="BZK13" s="1">
        <v>12</v>
      </c>
      <c r="BZL13" s="1">
        <v>3.6999999999999998E-2</v>
      </c>
      <c r="BZM13" s="1">
        <f t="shared" si="798"/>
        <v>2.1999999999999999E-2</v>
      </c>
      <c r="BZN13" s="1">
        <f t="shared" si="799"/>
        <v>1.5441176470588234</v>
      </c>
      <c r="BZO13" s="1">
        <f t="shared" si="374"/>
        <v>2.3161764705882351E-3</v>
      </c>
      <c r="BZP13" s="1">
        <f t="shared" si="375"/>
        <v>17.705470012217333</v>
      </c>
      <c r="BZQ13" s="1"/>
      <c r="BZR13" s="1"/>
      <c r="BZS13" s="1" t="s">
        <v>11</v>
      </c>
      <c r="BZT13" s="1" t="s">
        <v>198</v>
      </c>
      <c r="BZU13" s="1">
        <v>495</v>
      </c>
      <c r="BZV13" s="1">
        <v>12</v>
      </c>
      <c r="BZW13" s="1">
        <v>0.02</v>
      </c>
      <c r="BZX13" s="1">
        <f t="shared" si="800"/>
        <v>6.0000000000000001E-3</v>
      </c>
      <c r="BZY13" s="1">
        <f t="shared" si="801"/>
        <v>0.61254612546125464</v>
      </c>
      <c r="BZZ13" s="1">
        <f t="shared" si="376"/>
        <v>9.1881918819188197E-4</v>
      </c>
      <c r="CAA13" s="1">
        <f t="shared" si="377"/>
        <v>7.0236986644846002</v>
      </c>
      <c r="CAB13" s="1"/>
      <c r="CAC13" s="1"/>
      <c r="CAD13" s="1" t="s">
        <v>11</v>
      </c>
      <c r="CAE13" s="1" t="s">
        <v>199</v>
      </c>
      <c r="CAF13" s="1">
        <v>501</v>
      </c>
      <c r="CAG13" s="1">
        <v>12</v>
      </c>
      <c r="CAH13" s="1">
        <v>1.7000000000000001E-2</v>
      </c>
      <c r="CAI13" s="1">
        <f t="shared" si="802"/>
        <v>0</v>
      </c>
      <c r="CAJ13" s="1">
        <f t="shared" si="803"/>
        <v>0.45054945054945056</v>
      </c>
      <c r="CAK13" s="1">
        <f t="shared" si="378"/>
        <v>6.7582417582417586E-4</v>
      </c>
      <c r="CAL13" s="1">
        <f t="shared" si="379"/>
        <v>5.1661800517071619</v>
      </c>
      <c r="CAM13" s="1"/>
      <c r="CAN13" s="1"/>
      <c r="CAO13" s="1" t="s">
        <v>11</v>
      </c>
      <c r="CAP13" s="1" t="s">
        <v>200</v>
      </c>
      <c r="CAQ13" s="1">
        <v>508</v>
      </c>
      <c r="CAR13" s="1">
        <v>12</v>
      </c>
      <c r="CAS13" s="1">
        <v>2.4E-2</v>
      </c>
      <c r="CAT13" s="1">
        <f t="shared" si="804"/>
        <v>-1.3999999999999999E-2</v>
      </c>
      <c r="CAU13" s="1">
        <f t="shared" si="805"/>
        <v>-6.9597069597069558E-2</v>
      </c>
      <c r="CAV13" s="1">
        <f t="shared" si="380"/>
        <v>-1.0439560439560434E-4</v>
      </c>
      <c r="CAW13" s="1">
        <f t="shared" si="381"/>
        <v>-0.79802781286533353</v>
      </c>
      <c r="CAX13" s="1"/>
      <c r="CAY13" s="1"/>
      <c r="CAZ13" s="1" t="s">
        <v>11</v>
      </c>
      <c r="CBA13" s="1" t="s">
        <v>201</v>
      </c>
      <c r="CBB13" s="1">
        <v>509</v>
      </c>
      <c r="CBC13" s="1">
        <v>12</v>
      </c>
      <c r="CBD13" s="1">
        <v>1.6E-2</v>
      </c>
      <c r="CBE13" s="1">
        <f t="shared" si="806"/>
        <v>3.0000000000000009E-3</v>
      </c>
      <c r="CBF13" s="1">
        <f t="shared" si="807"/>
        <v>-1.5037593984962365E-2</v>
      </c>
      <c r="CBG13" s="1">
        <f t="shared" si="382"/>
        <v>-2.2556390977443548E-5</v>
      </c>
      <c r="CBH13" s="1">
        <f t="shared" si="383"/>
        <v>-0.17242706205954539</v>
      </c>
      <c r="CBI13" s="1"/>
      <c r="CBJ13" s="1"/>
      <c r="CBK13" s="1" t="s">
        <v>11</v>
      </c>
      <c r="CBL13" s="1" t="s">
        <v>202</v>
      </c>
      <c r="CBM13" s="1">
        <v>515</v>
      </c>
      <c r="CBN13" s="1">
        <v>12</v>
      </c>
      <c r="CBO13" s="1">
        <v>1.9E-2</v>
      </c>
      <c r="CBP13" s="1">
        <f t="shared" si="808"/>
        <v>4.0000000000000001E-3</v>
      </c>
      <c r="CBQ13" s="1">
        <f t="shared" si="809"/>
        <v>0.13108614232209737</v>
      </c>
      <c r="CBR13" s="1">
        <f t="shared" si="384"/>
        <v>1.9662921348314604E-4</v>
      </c>
      <c r="CBS13" s="1">
        <f t="shared" si="385"/>
        <v>1.5030860934216963</v>
      </c>
      <c r="CBT13" s="1"/>
      <c r="CBU13" s="1"/>
      <c r="CBV13" s="1" t="s">
        <v>11</v>
      </c>
      <c r="CBW13" s="1" t="s">
        <v>203</v>
      </c>
      <c r="CBX13" s="1">
        <v>522</v>
      </c>
      <c r="CBY13" s="1">
        <v>12</v>
      </c>
      <c r="CBZ13" s="1">
        <v>1.4999999999999999E-2</v>
      </c>
      <c r="CCA13" s="1">
        <f t="shared" si="810"/>
        <v>9.9999999999999915E-4</v>
      </c>
      <c r="CCB13" s="1">
        <f t="shared" si="811"/>
        <v>2.9962546816479366E-2</v>
      </c>
      <c r="CCC13" s="1">
        <f t="shared" si="386"/>
        <v>4.494382022471905E-5</v>
      </c>
      <c r="CCD13" s="1">
        <f t="shared" si="387"/>
        <v>0.34356253563924449</v>
      </c>
      <c r="CCE13" s="1"/>
      <c r="CCF13" s="1"/>
      <c r="CCG13" s="1" t="s">
        <v>11</v>
      </c>
      <c r="CCH13" s="1" t="s">
        <v>204</v>
      </c>
      <c r="CCI13" s="1">
        <v>523</v>
      </c>
      <c r="CCJ13" s="1">
        <v>12</v>
      </c>
      <c r="CCK13" s="1">
        <v>2.5000000000000001E-2</v>
      </c>
      <c r="CCL13" s="1">
        <f t="shared" si="812"/>
        <v>6.0000000000000019E-3</v>
      </c>
      <c r="CCM13" s="1">
        <f t="shared" si="813"/>
        <v>0.30418250950570347</v>
      </c>
      <c r="CCN13" s="1">
        <f t="shared" si="388"/>
        <v>4.5627376425855519E-4</v>
      </c>
      <c r="CCO13" s="1">
        <f t="shared" si="389"/>
        <v>3.4878782135238935</v>
      </c>
      <c r="CCP13" s="1"/>
      <c r="CCQ13" s="1"/>
      <c r="CCR13" s="1" t="s">
        <v>11</v>
      </c>
      <c r="CCS13" s="1" t="s">
        <v>205</v>
      </c>
      <c r="CCT13" s="1">
        <v>536</v>
      </c>
      <c r="CCU13" s="1">
        <v>12</v>
      </c>
      <c r="CCV13" s="1">
        <v>2.8000000000000001E-2</v>
      </c>
      <c r="CCW13" s="1">
        <f t="shared" si="814"/>
        <v>8.0000000000000002E-3</v>
      </c>
      <c r="CCX13" s="1">
        <f t="shared" si="815"/>
        <v>0.26640926640926643</v>
      </c>
      <c r="CCY13" s="1">
        <f t="shared" si="390"/>
        <v>3.9961389961389965E-4</v>
      </c>
      <c r="CCZ13" s="1">
        <f t="shared" si="391"/>
        <v>3.0547551129738459</v>
      </c>
      <c r="CDA13" s="1"/>
      <c r="CDB13" s="1"/>
      <c r="CDC13" s="1" t="s">
        <v>11</v>
      </c>
      <c r="CDD13" s="1" t="s">
        <v>206</v>
      </c>
      <c r="CDE13" s="1">
        <v>542</v>
      </c>
      <c r="CDF13" s="1">
        <v>12</v>
      </c>
      <c r="CDG13" s="1">
        <v>2.5000000000000001E-2</v>
      </c>
      <c r="CDH13" s="1">
        <f t="shared" si="816"/>
        <v>1.0000000000000002E-2</v>
      </c>
      <c r="CDI13" s="1">
        <f t="shared" si="817"/>
        <v>1.1363636363636426E-2</v>
      </c>
      <c r="CDJ13" s="1">
        <f t="shared" si="392"/>
        <v>1.7045454545454641E-5</v>
      </c>
      <c r="CDK13" s="1">
        <f t="shared" si="393"/>
        <v>0.13029999576090753</v>
      </c>
      <c r="CDL13" s="1"/>
      <c r="CDM13" s="1"/>
      <c r="CDN13" s="1" t="s">
        <v>11</v>
      </c>
      <c r="CDO13" s="1" t="s">
        <v>207</v>
      </c>
      <c r="CDP13" s="1">
        <v>549</v>
      </c>
      <c r="CDQ13" s="1">
        <v>12</v>
      </c>
      <c r="CDR13" s="1">
        <v>2.3E-2</v>
      </c>
      <c r="CDS13" s="1">
        <f t="shared" si="818"/>
        <v>8.0000000000000002E-3</v>
      </c>
      <c r="CDT13" s="1">
        <f t="shared" si="819"/>
        <v>-0.14448669201520911</v>
      </c>
      <c r="CDU13" s="1">
        <f t="shared" si="394"/>
        <v>-2.1673003802281368E-4</v>
      </c>
      <c r="CDV13" s="1">
        <f t="shared" si="395"/>
        <v>-1.6567421514238492</v>
      </c>
      <c r="CDW13" s="1"/>
      <c r="CDX13" s="1"/>
      <c r="CDY13" s="1" t="s">
        <v>11</v>
      </c>
      <c r="CDZ13" s="1" t="s">
        <v>208</v>
      </c>
      <c r="CEA13" s="1">
        <v>550</v>
      </c>
      <c r="CEB13" s="1">
        <v>12</v>
      </c>
      <c r="CEC13" s="1">
        <v>2.7E-2</v>
      </c>
      <c r="CED13" s="1">
        <f t="shared" si="820"/>
        <v>9.9999999999999985E-3</v>
      </c>
      <c r="CEE13" s="1">
        <f t="shared" si="821"/>
        <v>0.34399999999999992</v>
      </c>
      <c r="CEF13" s="1">
        <f t="shared" si="396"/>
        <v>5.1599999999999986E-4</v>
      </c>
      <c r="CEG13" s="1">
        <f t="shared" si="397"/>
        <v>3.9444414716741694</v>
      </c>
      <c r="CEH13" s="1"/>
      <c r="CEI13" s="1"/>
      <c r="CEJ13" s="1" t="s">
        <v>11</v>
      </c>
      <c r="CEK13" s="1" t="s">
        <v>209</v>
      </c>
      <c r="CEL13" s="1">
        <v>556</v>
      </c>
      <c r="CEM13" s="1">
        <v>12</v>
      </c>
      <c r="CEN13" s="1">
        <v>0.03</v>
      </c>
      <c r="CEO13" s="1">
        <f t="shared" si="822"/>
        <v>1.4999999999999999E-2</v>
      </c>
      <c r="CEP13" s="1">
        <f t="shared" si="823"/>
        <v>0.67588932806324109</v>
      </c>
      <c r="CEQ13" s="1">
        <f t="shared" si="398"/>
        <v>1.0138339920948616E-3</v>
      </c>
      <c r="CER13" s="1">
        <f t="shared" si="399"/>
        <v>7.7500171391704562</v>
      </c>
      <c r="CES13" s="1"/>
      <c r="CET13" s="1"/>
      <c r="CEU13" s="1" t="s">
        <v>11</v>
      </c>
      <c r="CEV13" s="1" t="s">
        <v>210</v>
      </c>
      <c r="CEW13" s="1">
        <v>563</v>
      </c>
      <c r="CEX13" s="1">
        <v>12</v>
      </c>
      <c r="CEY13" s="1">
        <v>1.4E-2</v>
      </c>
      <c r="CEZ13" s="1">
        <f t="shared" si="824"/>
        <v>0</v>
      </c>
      <c r="CFA13" s="1">
        <f t="shared" si="825"/>
        <v>1.6032064128256515E-3</v>
      </c>
      <c r="CFB13" s="1">
        <f t="shared" si="400"/>
        <v>2.4048096192384771E-6</v>
      </c>
      <c r="CFC13" s="1">
        <f t="shared" si="401"/>
        <v>1.8383005413963607E-2</v>
      </c>
      <c r="CFD13" s="1"/>
      <c r="CFE13" s="1"/>
      <c r="CFF13" s="1" t="s">
        <v>11</v>
      </c>
      <c r="CFG13" s="1" t="s">
        <v>211</v>
      </c>
      <c r="CFH13" s="1">
        <v>564</v>
      </c>
      <c r="CFI13" s="1">
        <v>12</v>
      </c>
      <c r="CFJ13" s="1">
        <v>2.7E-2</v>
      </c>
      <c r="CFK13" s="1">
        <f t="shared" si="826"/>
        <v>-5.000000000000001E-3</v>
      </c>
      <c r="CFL13" s="1">
        <f t="shared" si="827"/>
        <v>-0.42910447761194026</v>
      </c>
      <c r="CFM13" s="1">
        <f t="shared" si="402"/>
        <v>-6.4365671641791039E-4</v>
      </c>
      <c r="CFN13" s="1">
        <f t="shared" si="403"/>
        <v>-4.9202834220163307</v>
      </c>
      <c r="CFO13" s="1"/>
      <c r="CFP13" s="1"/>
      <c r="CFQ13" s="1" t="s">
        <v>11</v>
      </c>
      <c r="CFR13" s="1" t="s">
        <v>212</v>
      </c>
      <c r="CFS13" s="1">
        <v>571</v>
      </c>
      <c r="CFT13" s="1">
        <v>12</v>
      </c>
      <c r="CFU13" s="1">
        <v>2.5000000000000001E-2</v>
      </c>
      <c r="CFV13" s="1">
        <f t="shared" si="828"/>
        <v>-5.9999999999999984E-3</v>
      </c>
      <c r="CFW13" s="1">
        <f t="shared" si="829"/>
        <v>-0.5864661654135338</v>
      </c>
      <c r="CFX13" s="1">
        <f t="shared" si="404"/>
        <v>-8.7969924812030074E-4</v>
      </c>
      <c r="CFY13" s="1">
        <f t="shared" si="405"/>
        <v>-6.7246554203222875</v>
      </c>
      <c r="CFZ13" s="1"/>
      <c r="CGA13" s="1"/>
      <c r="CGB13" s="1" t="s">
        <v>11</v>
      </c>
      <c r="CGC13" s="1" t="s">
        <v>213</v>
      </c>
      <c r="CGD13" s="1">
        <v>577</v>
      </c>
      <c r="CGE13" s="1">
        <v>12</v>
      </c>
      <c r="CGF13" s="1">
        <v>2.1000000000000001E-2</v>
      </c>
      <c r="CGG13" s="1">
        <f t="shared" si="830"/>
        <v>-9.9999999999999985E-3</v>
      </c>
      <c r="CGH13" s="1">
        <f t="shared" si="831"/>
        <v>-0.92481203007518786</v>
      </c>
      <c r="CGI13" s="1">
        <f t="shared" si="406"/>
        <v>-1.3872180451127817E-3</v>
      </c>
      <c r="CGJ13" s="1">
        <f t="shared" si="407"/>
        <v>-10.604264316662068</v>
      </c>
      <c r="CGK13" s="1"/>
      <c r="CGL13" s="1"/>
      <c r="CGM13" s="1" t="s">
        <v>11</v>
      </c>
      <c r="CGN13" s="1" t="s">
        <v>214</v>
      </c>
      <c r="CGO13" s="1">
        <v>578</v>
      </c>
      <c r="CGP13" s="1">
        <v>12</v>
      </c>
      <c r="CGQ13" s="1">
        <v>5.0000000000000001E-3</v>
      </c>
      <c r="CGR13" s="1">
        <f t="shared" si="832"/>
        <v>-1.2E-2</v>
      </c>
      <c r="CGS13" s="1">
        <f t="shared" si="833"/>
        <v>-1.3204633204633205</v>
      </c>
      <c r="CGT13" s="1">
        <f t="shared" si="408"/>
        <v>-1.9806949806949808E-3</v>
      </c>
      <c r="CGU13" s="1">
        <f t="shared" si="409"/>
        <v>-15.140960125174715</v>
      </c>
      <c r="CGV13" s="1"/>
      <c r="CGW13" s="1"/>
      <c r="CGX13" s="1" t="s">
        <v>11</v>
      </c>
      <c r="CGY13" s="1" t="s">
        <v>215</v>
      </c>
      <c r="CGZ13" s="1">
        <v>592</v>
      </c>
      <c r="CHA13" s="1">
        <v>12</v>
      </c>
      <c r="CHB13" s="1">
        <v>2.1000000000000001E-2</v>
      </c>
      <c r="CHC13" s="1">
        <f t="shared" si="834"/>
        <v>-4.9999999999999975E-3</v>
      </c>
      <c r="CHD13" s="1">
        <f t="shared" si="835"/>
        <v>-1.2605363984674329</v>
      </c>
      <c r="CHE13" s="1">
        <f t="shared" si="410"/>
        <v>-1.8908045977011495E-3</v>
      </c>
      <c r="CHF13" s="1">
        <f t="shared" si="411"/>
        <v>-14.453814089156221</v>
      </c>
      <c r="CHG13" s="1"/>
      <c r="CHH13" s="1"/>
      <c r="CHI13" s="1" t="s">
        <v>11</v>
      </c>
      <c r="CHJ13" s="1" t="s">
        <v>216</v>
      </c>
      <c r="CHK13" s="1">
        <v>593</v>
      </c>
      <c r="CHL13" s="1">
        <v>12</v>
      </c>
      <c r="CHM13" s="1">
        <v>1.9E-2</v>
      </c>
      <c r="CHN13" s="1">
        <f t="shared" si="836"/>
        <v>-4.0000000000000001E-3</v>
      </c>
      <c r="CHO13" s="1">
        <f t="shared" si="837"/>
        <v>-0.46666666666666673</v>
      </c>
      <c r="CHP13" s="1">
        <f t="shared" si="412"/>
        <v>-7.000000000000001E-4</v>
      </c>
      <c r="CHQ13" s="1">
        <f t="shared" si="413"/>
        <v>-5.3509864925812396</v>
      </c>
      <c r="CHR13" s="1"/>
      <c r="CHS13" s="1"/>
      <c r="CHT13" s="1" t="s">
        <v>11</v>
      </c>
      <c r="CHU13" s="1" t="s">
        <v>217</v>
      </c>
      <c r="CHV13" s="1">
        <v>607</v>
      </c>
      <c r="CHW13" s="1">
        <v>12</v>
      </c>
      <c r="CHX13" s="1">
        <v>2.7E-2</v>
      </c>
      <c r="CHY13" s="1">
        <f t="shared" si="838"/>
        <v>5.9999999999999984E-3</v>
      </c>
      <c r="CHZ13" s="1">
        <f t="shared" si="839"/>
        <v>4.6511627906976695E-2</v>
      </c>
      <c r="CIA13" s="1">
        <f t="shared" si="414"/>
        <v>6.9767441860465044E-5</v>
      </c>
      <c r="CIB13" s="1">
        <f t="shared" si="415"/>
        <v>0.53332091288185057</v>
      </c>
      <c r="CIC13" s="1"/>
      <c r="CID13" s="1"/>
      <c r="CIE13" s="1" t="s">
        <v>11</v>
      </c>
      <c r="CIF13" s="1" t="s">
        <v>218</v>
      </c>
      <c r="CIG13" s="1">
        <v>608</v>
      </c>
      <c r="CIH13" s="1">
        <v>12</v>
      </c>
      <c r="CII13" s="1">
        <v>3.4000000000000002E-2</v>
      </c>
      <c r="CIJ13" s="1">
        <f t="shared" si="840"/>
        <v>7.0000000000000027E-3</v>
      </c>
      <c r="CIK13" s="1">
        <f t="shared" si="841"/>
        <v>-0.50196078431372548</v>
      </c>
      <c r="CIL13" s="1">
        <f t="shared" si="416"/>
        <v>-7.5294117647058828E-4</v>
      </c>
      <c r="CIM13" s="1">
        <f t="shared" si="417"/>
        <v>-5.75568295000335</v>
      </c>
      <c r="CIN13" s="1"/>
      <c r="CIO13" s="1"/>
      <c r="CIP13" s="1" t="s">
        <v>11</v>
      </c>
      <c r="CIQ13" s="1" t="s">
        <v>219</v>
      </c>
      <c r="CIR13" s="1">
        <v>621</v>
      </c>
      <c r="CIS13" s="1">
        <v>12</v>
      </c>
      <c r="CIT13" s="1">
        <v>1.4999999999999999E-2</v>
      </c>
      <c r="CIU13" s="1">
        <f t="shared" si="842"/>
        <v>-1.4999999999999999E-2</v>
      </c>
      <c r="CIV13" s="1">
        <f t="shared" si="843"/>
        <v>-2.3690476190476191</v>
      </c>
      <c r="CIW13" s="1">
        <f t="shared" si="418"/>
        <v>-3.5535714285714285E-3</v>
      </c>
      <c r="CIX13" s="1">
        <f t="shared" si="419"/>
        <v>-27.164446735297616</v>
      </c>
      <c r="CIY13" s="1"/>
      <c r="CIZ13" s="1"/>
      <c r="CJA13" s="1" t="s">
        <v>11</v>
      </c>
      <c r="CJB13" s="1" t="s">
        <v>220</v>
      </c>
      <c r="CJC13" s="1">
        <v>622</v>
      </c>
      <c r="CJD13" s="1">
        <v>12</v>
      </c>
      <c r="CJE13" s="1">
        <v>0</v>
      </c>
      <c r="CJF13" s="1">
        <f t="shared" si="844"/>
        <v>-8.9999999999999993E-3</v>
      </c>
      <c r="CJG13" s="1">
        <f t="shared" si="845"/>
        <v>-0.75265017667844525</v>
      </c>
      <c r="CJH13" s="1">
        <f t="shared" si="420"/>
        <v>-1.1289752650176679E-3</v>
      </c>
      <c r="CJI13" s="1">
        <f t="shared" si="421"/>
        <v>-8.6301877050969509</v>
      </c>
      <c r="CJJ13" s="1"/>
      <c r="CJK13" s="1"/>
      <c r="CJL13" s="1" t="s">
        <v>11</v>
      </c>
      <c r="CJM13" s="1" t="s">
        <v>221</v>
      </c>
      <c r="CJN13" s="1">
        <v>635</v>
      </c>
      <c r="CJO13" s="1">
        <v>12</v>
      </c>
      <c r="CJP13" s="1">
        <v>5.0000000000000001E-3</v>
      </c>
      <c r="CJQ13" s="1">
        <f t="shared" si="846"/>
        <v>-7.0000000000000001E-3</v>
      </c>
      <c r="CJR13" s="1">
        <f t="shared" si="847"/>
        <v>-0.99290780141843971</v>
      </c>
      <c r="CJS13" s="1">
        <f t="shared" si="422"/>
        <v>-1.4893617021276596E-3</v>
      </c>
      <c r="CJT13" s="1">
        <f t="shared" si="423"/>
        <v>-11.385077643789872</v>
      </c>
      <c r="CJU13" s="1"/>
      <c r="CJV13" s="1"/>
      <c r="CJW13" s="1" t="s">
        <v>11</v>
      </c>
      <c r="CJX13" s="1" t="s">
        <v>222</v>
      </c>
      <c r="CJY13" s="1">
        <v>636</v>
      </c>
      <c r="CJZ13" s="1">
        <v>12</v>
      </c>
      <c r="CKA13" s="1">
        <v>2.3E-2</v>
      </c>
      <c r="CKB13" s="1">
        <f t="shared" si="848"/>
        <v>2.9999999999999992E-3</v>
      </c>
      <c r="CKC13" s="1">
        <f t="shared" si="849"/>
        <v>-0.79151943462897534</v>
      </c>
      <c r="CKD13" s="1">
        <f t="shared" si="424"/>
        <v>-1.1872791519434631E-3</v>
      </c>
      <c r="CKE13" s="1">
        <f t="shared" si="425"/>
        <v>-9.0758781499611132</v>
      </c>
      <c r="CKF13" s="1"/>
      <c r="CKG13" s="1"/>
      <c r="CKH13" s="1" t="s">
        <v>11</v>
      </c>
      <c r="CKI13" s="1" t="s">
        <v>223</v>
      </c>
      <c r="CKJ13" s="1">
        <v>649</v>
      </c>
      <c r="CKK13" s="1">
        <v>12</v>
      </c>
      <c r="CKL13" s="1">
        <v>1.4E-2</v>
      </c>
      <c r="CKM13" s="1">
        <f t="shared" si="850"/>
        <v>-0.01</v>
      </c>
      <c r="CKN13" s="1">
        <f t="shared" si="851"/>
        <v>-1.332155477031802</v>
      </c>
      <c r="CKO13" s="1">
        <f t="shared" si="426"/>
        <v>-1.9982332155477033E-3</v>
      </c>
      <c r="CKP13" s="1">
        <f t="shared" si="427"/>
        <v>-15.275027064889908</v>
      </c>
      <c r="CKQ13" s="1"/>
      <c r="CKR13" s="1"/>
      <c r="CKS13" s="1" t="s">
        <v>11</v>
      </c>
      <c r="CKT13" s="1" t="s">
        <v>224</v>
      </c>
      <c r="CKU13" s="1">
        <v>650</v>
      </c>
      <c r="CKV13" s="1">
        <v>12</v>
      </c>
      <c r="CKW13" s="1">
        <v>8.9999999999999993E-3</v>
      </c>
      <c r="CKX13" s="1">
        <f t="shared" si="852"/>
        <v>-8.0000000000000019E-3</v>
      </c>
      <c r="CKY13" s="1">
        <f t="shared" si="853"/>
        <v>-0.88421052631578945</v>
      </c>
      <c r="CKZ13" s="1">
        <f t="shared" si="428"/>
        <v>-1.3263157894736841E-3</v>
      </c>
      <c r="CLA13" s="1">
        <f t="shared" si="429"/>
        <v>-10.138711249101295</v>
      </c>
      <c r="CLB13" s="1"/>
      <c r="CLC13" s="1"/>
      <c r="CLD13" s="1" t="s">
        <v>11</v>
      </c>
      <c r="CLE13" s="1" t="s">
        <v>225</v>
      </c>
      <c r="CLF13" s="1">
        <v>663</v>
      </c>
      <c r="CLG13" s="1">
        <v>12</v>
      </c>
      <c r="CLH13" s="1">
        <v>2.3E-2</v>
      </c>
      <c r="CLI13" s="1">
        <f t="shared" si="854"/>
        <v>1.0000000000000009E-3</v>
      </c>
      <c r="CLJ13" s="1">
        <f t="shared" si="855"/>
        <v>-0.55363321799307963</v>
      </c>
      <c r="CLK13" s="1">
        <f t="shared" si="430"/>
        <v>-8.304498269896195E-4</v>
      </c>
      <c r="CLL13" s="1">
        <f t="shared" si="431"/>
        <v>-6.3481797242684017</v>
      </c>
      <c r="CLM13" s="1"/>
      <c r="CLN13" s="1"/>
      <c r="CLO13" s="1"/>
      <c r="CLP13" s="1"/>
      <c r="CLQ13" s="1"/>
      <c r="CLR13" s="1"/>
      <c r="CLS13" s="1"/>
      <c r="CLT13" s="1"/>
      <c r="CLU13" s="1"/>
      <c r="CLV13" s="1"/>
      <c r="CLW13" s="1"/>
      <c r="CLX13" s="1"/>
      <c r="CLY13" s="1"/>
      <c r="CLZ13" s="1"/>
      <c r="CMA13" s="1"/>
      <c r="CMB13" s="1"/>
      <c r="CMC13" s="1"/>
      <c r="CMD13" s="1"/>
      <c r="CME13" s="1"/>
      <c r="CMF13" s="1"/>
      <c r="CMG13" s="1"/>
      <c r="CMH13" s="1"/>
      <c r="CMI13" s="1"/>
      <c r="CMJ13" s="1"/>
      <c r="CMK13" s="1"/>
      <c r="CML13" s="1"/>
      <c r="CMM13" s="1"/>
      <c r="CMN13" s="1"/>
      <c r="CMO13" s="1"/>
      <c r="CMP13" s="1"/>
      <c r="CMQ13" s="1"/>
      <c r="CMR13" s="1"/>
      <c r="CMS13" s="1"/>
      <c r="CMT13" s="1"/>
      <c r="CMU13" s="1"/>
      <c r="CMV13" s="1"/>
      <c r="CMW13" s="1"/>
      <c r="CMX13" s="1"/>
      <c r="CMY13" s="1"/>
      <c r="CMZ13" s="1"/>
    </row>
    <row r="14" spans="1:2392" x14ac:dyDescent="0.3">
      <c r="A14" s="1" t="s">
        <v>11</v>
      </c>
      <c r="B14" s="1" t="s">
        <v>12</v>
      </c>
      <c r="C14" s="1">
        <v>1</v>
      </c>
      <c r="D14" s="1">
        <v>13</v>
      </c>
      <c r="E14" s="1">
        <v>1.7000000000000001E-2</v>
      </c>
      <c r="F14" s="1">
        <f t="shared" si="432"/>
        <v>1.9000000000000003E-2</v>
      </c>
      <c r="G14" s="1">
        <f t="shared" si="433"/>
        <v>1.0135593220338985</v>
      </c>
      <c r="H14" s="1">
        <f t="shared" si="434"/>
        <v>1.5203389830508477E-3</v>
      </c>
      <c r="I14" s="1">
        <f t="shared" si="435"/>
        <v>11.62187623207112</v>
      </c>
      <c r="J14" s="1"/>
      <c r="K14" s="1"/>
      <c r="L14" s="1" t="s">
        <v>11</v>
      </c>
      <c r="M14" s="1" t="s">
        <v>13</v>
      </c>
      <c r="N14" s="1">
        <v>2</v>
      </c>
      <c r="O14" s="1">
        <v>13</v>
      </c>
      <c r="P14" s="1">
        <v>3.3000000000000002E-2</v>
      </c>
      <c r="Q14" s="1">
        <f t="shared" si="436"/>
        <v>3.5000000000000003E-2</v>
      </c>
      <c r="R14" s="1">
        <f t="shared" si="437"/>
        <v>1.576271186440678</v>
      </c>
      <c r="S14" s="1">
        <f t="shared" si="0"/>
        <v>2.3644067796610171E-3</v>
      </c>
      <c r="T14" s="1">
        <f t="shared" si="1"/>
        <v>18.074155344190871</v>
      </c>
      <c r="U14" s="1"/>
      <c r="V14" s="1"/>
      <c r="W14" s="1" t="s">
        <v>11</v>
      </c>
      <c r="X14" s="1" t="s">
        <v>14</v>
      </c>
      <c r="Y14" s="1">
        <v>3</v>
      </c>
      <c r="Z14" s="1">
        <v>13</v>
      </c>
      <c r="AA14" s="1">
        <v>7.5999999999999998E-2</v>
      </c>
      <c r="AB14" s="1">
        <f t="shared" si="2"/>
        <v>7.4999999999999997E-2</v>
      </c>
      <c r="AC14" s="1">
        <f t="shared" si="438"/>
        <v>2.9254237288135596</v>
      </c>
      <c r="AD14" s="1">
        <f t="shared" si="3"/>
        <v>4.3881355932203396E-3</v>
      </c>
      <c r="AE14" s="1">
        <f t="shared" si="4"/>
        <v>33.544077552767142</v>
      </c>
      <c r="AF14" s="1"/>
      <c r="AG14" s="1"/>
      <c r="AH14" s="1" t="s">
        <v>11</v>
      </c>
      <c r="AI14" s="1" t="s">
        <v>15</v>
      </c>
      <c r="AJ14" s="1">
        <v>4</v>
      </c>
      <c r="AK14" s="1">
        <v>13</v>
      </c>
      <c r="AL14" s="1">
        <v>0.107</v>
      </c>
      <c r="AM14" s="1">
        <f t="shared" si="439"/>
        <v>9.9000000000000005E-2</v>
      </c>
      <c r="AN14" s="1">
        <f t="shared" si="440"/>
        <v>3.6870748299319733</v>
      </c>
      <c r="AO14" s="1">
        <f t="shared" si="5"/>
        <v>5.5306122448979603E-3</v>
      </c>
      <c r="AP14" s="1">
        <f t="shared" si="6"/>
        <v>42.277473454504843</v>
      </c>
      <c r="AQ14" s="1"/>
      <c r="AR14" s="1"/>
      <c r="AS14" s="1" t="s">
        <v>11</v>
      </c>
      <c r="AT14" s="1" t="s">
        <v>16</v>
      </c>
      <c r="AU14" s="1">
        <v>8</v>
      </c>
      <c r="AV14" s="1">
        <v>13</v>
      </c>
      <c r="AW14" s="1">
        <v>0.152</v>
      </c>
      <c r="AX14" s="1">
        <f t="shared" si="441"/>
        <v>0.14399999999999999</v>
      </c>
      <c r="AY14" s="1">
        <f t="shared" si="442"/>
        <v>5.2457337883959045</v>
      </c>
      <c r="AZ14" s="1">
        <f t="shared" si="7"/>
        <v>7.8686006825938563E-3</v>
      </c>
      <c r="BA14" s="1">
        <f t="shared" si="8"/>
        <v>60.149679954393207</v>
      </c>
      <c r="BB14" s="1"/>
      <c r="BC14" s="1"/>
      <c r="BD14" s="1" t="s">
        <v>11</v>
      </c>
      <c r="BE14" s="1" t="s">
        <v>17</v>
      </c>
      <c r="BF14" s="1">
        <v>9</v>
      </c>
      <c r="BG14" s="1">
        <v>13</v>
      </c>
      <c r="BH14" s="1">
        <v>0.154</v>
      </c>
      <c r="BI14" s="1">
        <f t="shared" si="443"/>
        <v>0.14899999999999999</v>
      </c>
      <c r="BJ14" s="1">
        <f t="shared" si="444"/>
        <v>5.4027303754266214</v>
      </c>
      <c r="BK14" s="1">
        <f t="shared" si="9"/>
        <v>8.1040955631399327E-3</v>
      </c>
      <c r="BL14" s="1">
        <f t="shared" si="10"/>
        <v>61.949865561356191</v>
      </c>
      <c r="BM14" s="1"/>
      <c r="BN14" s="1"/>
      <c r="BO14" s="1" t="s">
        <v>11</v>
      </c>
      <c r="BP14" s="1" t="s">
        <v>18</v>
      </c>
      <c r="BQ14" s="1">
        <v>10</v>
      </c>
      <c r="BR14" s="1">
        <v>13</v>
      </c>
      <c r="BS14" s="1">
        <v>0.153</v>
      </c>
      <c r="BT14" s="1">
        <f t="shared" si="445"/>
        <v>0.14399999999999999</v>
      </c>
      <c r="BU14" s="1">
        <f t="shared" si="446"/>
        <v>5.1706484641638228</v>
      </c>
      <c r="BV14" s="1">
        <f t="shared" si="11"/>
        <v>7.7559726962457345E-3</v>
      </c>
      <c r="BW14" s="1">
        <f t="shared" si="12"/>
        <v>59.288721620628316</v>
      </c>
      <c r="BX14" s="1"/>
      <c r="BY14" s="1"/>
      <c r="BZ14" s="1" t="s">
        <v>11</v>
      </c>
      <c r="CA14" s="1" t="s">
        <v>19</v>
      </c>
      <c r="CB14" s="1">
        <v>11</v>
      </c>
      <c r="CC14" s="1">
        <v>13</v>
      </c>
      <c r="CD14" s="1">
        <v>0.14599999999999999</v>
      </c>
      <c r="CE14" s="1">
        <f t="shared" si="447"/>
        <v>0.14099999999999999</v>
      </c>
      <c r="CF14" s="1">
        <f t="shared" si="448"/>
        <v>5.0996563573883149</v>
      </c>
      <c r="CG14" s="1">
        <f t="shared" si="13"/>
        <v>7.6494845360824725E-3</v>
      </c>
      <c r="CH14" s="1">
        <f t="shared" si="14"/>
        <v>58.474697753980543</v>
      </c>
      <c r="CI14" s="1"/>
      <c r="CJ14" s="1"/>
      <c r="CK14" s="1" t="s">
        <v>11</v>
      </c>
      <c r="CL14" s="1" t="s">
        <v>20</v>
      </c>
      <c r="CM14" s="1">
        <v>14</v>
      </c>
      <c r="CN14" s="1">
        <v>13</v>
      </c>
      <c r="CO14" s="1">
        <v>0.14799999999999999</v>
      </c>
      <c r="CP14" s="1">
        <f t="shared" si="449"/>
        <v>0.13499999999999998</v>
      </c>
      <c r="CQ14" s="1">
        <f t="shared" si="450"/>
        <v>4.8144329896907205</v>
      </c>
      <c r="CR14" s="1">
        <f t="shared" si="15"/>
        <v>7.2216494845360807E-3</v>
      </c>
      <c r="CS14" s="1">
        <f t="shared" si="16"/>
        <v>55.204212637012624</v>
      </c>
      <c r="CT14" s="1"/>
      <c r="CU14" s="1"/>
      <c r="CV14" s="1" t="s">
        <v>11</v>
      </c>
      <c r="CW14" s="1" t="s">
        <v>21</v>
      </c>
      <c r="CX14" s="1">
        <v>15</v>
      </c>
      <c r="CY14" s="1">
        <v>13</v>
      </c>
      <c r="CZ14" s="1">
        <v>3.4000000000000002E-2</v>
      </c>
      <c r="DA14" s="1">
        <f t="shared" si="451"/>
        <v>1.4000000000000002E-2</v>
      </c>
      <c r="DB14" s="1">
        <f t="shared" si="452"/>
        <v>0.68965517241379315</v>
      </c>
      <c r="DC14" s="1">
        <f t="shared" si="17"/>
        <v>1.0344827586206897E-3</v>
      </c>
      <c r="DD14" s="1">
        <f t="shared" si="18"/>
        <v>7.9078618116964128</v>
      </c>
      <c r="DE14" s="1"/>
      <c r="DF14" s="1"/>
      <c r="DG14" s="1" t="s">
        <v>11</v>
      </c>
      <c r="DH14" s="1" t="s">
        <v>22</v>
      </c>
      <c r="DI14" s="1">
        <v>16</v>
      </c>
      <c r="DJ14" s="1">
        <v>13</v>
      </c>
      <c r="DK14" s="1">
        <v>4.7E-2</v>
      </c>
      <c r="DL14" s="1">
        <f t="shared" si="453"/>
        <v>0.02</v>
      </c>
      <c r="DM14" s="1">
        <f t="shared" si="454"/>
        <v>0.79180887372013664</v>
      </c>
      <c r="DN14" s="1">
        <f t="shared" si="19"/>
        <v>1.187713310580205E-3</v>
      </c>
      <c r="DO14" s="1">
        <f t="shared" si="20"/>
        <v>9.079196974248033</v>
      </c>
      <c r="DP14" s="1"/>
      <c r="DQ14" s="1"/>
      <c r="DR14" s="1" t="s">
        <v>11</v>
      </c>
      <c r="DS14" s="1" t="s">
        <v>23</v>
      </c>
      <c r="DT14" s="1">
        <v>17</v>
      </c>
      <c r="DU14" s="1">
        <v>13</v>
      </c>
      <c r="DV14" s="1">
        <v>5.3999999999999999E-2</v>
      </c>
      <c r="DW14" s="1">
        <f t="shared" si="455"/>
        <v>2.7E-2</v>
      </c>
      <c r="DX14" s="1">
        <f t="shared" si="456"/>
        <v>0.95890410958904115</v>
      </c>
      <c r="DY14" s="1">
        <f t="shared" si="21"/>
        <v>1.4383561643835617E-3</v>
      </c>
      <c r="DZ14" s="1">
        <f t="shared" si="22"/>
        <v>10.995177724481998</v>
      </c>
      <c r="EA14" s="1"/>
      <c r="EB14" s="1"/>
      <c r="EC14" s="1" t="s">
        <v>11</v>
      </c>
      <c r="ED14" s="1" t="s">
        <v>24</v>
      </c>
      <c r="EE14" s="1">
        <v>18</v>
      </c>
      <c r="EF14" s="1">
        <v>13</v>
      </c>
      <c r="EG14" s="1">
        <v>5.1999999999999998E-2</v>
      </c>
      <c r="EH14" s="1">
        <f t="shared" si="457"/>
        <v>2.5999999999999999E-2</v>
      </c>
      <c r="EI14" s="1">
        <f t="shared" si="458"/>
        <v>1.0612244897959184</v>
      </c>
      <c r="EJ14" s="1">
        <f t="shared" si="23"/>
        <v>1.5918367346938777E-3</v>
      </c>
      <c r="EK14" s="1">
        <f t="shared" si="24"/>
        <v>12.168424093916522</v>
      </c>
      <c r="EL14" s="1"/>
      <c r="EM14" s="1"/>
      <c r="EN14" s="1" t="s">
        <v>11</v>
      </c>
      <c r="EO14" s="1" t="s">
        <v>25</v>
      </c>
      <c r="EP14" s="1">
        <v>21</v>
      </c>
      <c r="EQ14" s="1">
        <v>13</v>
      </c>
      <c r="ER14" s="1">
        <v>6.4000000000000001E-2</v>
      </c>
      <c r="ES14" s="1">
        <f t="shared" si="459"/>
        <v>3.3000000000000002E-2</v>
      </c>
      <c r="ET14" s="1">
        <f t="shared" si="460"/>
        <v>1.2191780821917808</v>
      </c>
      <c r="EU14" s="1">
        <f t="shared" si="25"/>
        <v>1.8287671232876713E-3</v>
      </c>
      <c r="EV14" s="1">
        <f t="shared" si="26"/>
        <v>13.9795831068414</v>
      </c>
      <c r="EW14" s="1"/>
      <c r="EX14" s="1"/>
      <c r="EY14" s="1" t="s">
        <v>11</v>
      </c>
      <c r="EZ14" s="1" t="s">
        <v>26</v>
      </c>
      <c r="FA14" s="1">
        <v>22</v>
      </c>
      <c r="FB14" s="1">
        <v>13</v>
      </c>
      <c r="FC14" s="1">
        <v>6.6000000000000003E-2</v>
      </c>
      <c r="FD14" s="1">
        <f t="shared" si="461"/>
        <v>3.5000000000000003E-2</v>
      </c>
      <c r="FE14" s="1">
        <f t="shared" si="462"/>
        <v>1.2218430034129695</v>
      </c>
      <c r="FF14" s="1">
        <f t="shared" si="27"/>
        <v>1.8327645051194543E-3</v>
      </c>
      <c r="FG14" s="1">
        <f t="shared" si="28"/>
        <v>14.010140158537913</v>
      </c>
      <c r="FH14" s="1"/>
      <c r="FI14" s="1"/>
      <c r="FJ14" s="1" t="s">
        <v>11</v>
      </c>
      <c r="FK14" s="1" t="s">
        <v>27</v>
      </c>
      <c r="FL14" s="1">
        <v>23</v>
      </c>
      <c r="FM14" s="1">
        <v>13</v>
      </c>
      <c r="FN14" s="1">
        <v>7.0000000000000007E-2</v>
      </c>
      <c r="FO14" s="1">
        <f t="shared" si="463"/>
        <v>4.0000000000000008E-2</v>
      </c>
      <c r="FP14" s="1">
        <f t="shared" si="464"/>
        <v>1.7653061224489799</v>
      </c>
      <c r="FQ14" s="1">
        <f t="shared" si="29"/>
        <v>2.6479591836734697E-3</v>
      </c>
      <c r="FR14" s="1">
        <f t="shared" si="30"/>
        <v>20.24170546391883</v>
      </c>
      <c r="FS14" s="1"/>
      <c r="FT14" s="1"/>
      <c r="FU14" s="1" t="s">
        <v>11</v>
      </c>
      <c r="FV14" s="1" t="s">
        <v>28</v>
      </c>
      <c r="FW14" s="1">
        <v>24</v>
      </c>
      <c r="FX14" s="1">
        <v>13</v>
      </c>
      <c r="FY14" s="1">
        <v>7.3999999999999996E-2</v>
      </c>
      <c r="FZ14" s="1">
        <f t="shared" si="465"/>
        <v>4.2999999999999997E-2</v>
      </c>
      <c r="GA14" s="1">
        <f t="shared" si="466"/>
        <v>1.4349315068493151</v>
      </c>
      <c r="GB14" s="1">
        <f t="shared" si="31"/>
        <v>2.1523972602739729E-3</v>
      </c>
      <c r="GC14" s="1">
        <f t="shared" si="32"/>
        <v>16.453498094849849</v>
      </c>
      <c r="GD14" s="1"/>
      <c r="GE14" s="1"/>
      <c r="GF14" s="1" t="s">
        <v>11</v>
      </c>
      <c r="GG14" s="1" t="s">
        <v>29</v>
      </c>
      <c r="GH14" s="1">
        <v>25</v>
      </c>
      <c r="GI14" s="1">
        <v>13</v>
      </c>
      <c r="GJ14" s="1">
        <v>7.4999999999999997E-2</v>
      </c>
      <c r="GK14" s="1">
        <f t="shared" si="467"/>
        <v>4.3999999999999997E-2</v>
      </c>
      <c r="GL14" s="1">
        <f t="shared" si="468"/>
        <v>1.6382252559726962</v>
      </c>
      <c r="GM14" s="1">
        <f t="shared" si="33"/>
        <v>2.4573378839590444E-3</v>
      </c>
      <c r="GN14" s="1">
        <f t="shared" si="34"/>
        <v>18.784545463961443</v>
      </c>
      <c r="GO14" s="1"/>
      <c r="GP14" s="1"/>
      <c r="GQ14" s="1" t="s">
        <v>11</v>
      </c>
      <c r="GR14" s="1" t="s">
        <v>30</v>
      </c>
      <c r="GS14" s="1">
        <v>28</v>
      </c>
      <c r="GT14" s="1">
        <v>13</v>
      </c>
      <c r="GU14" s="1">
        <v>8.4000000000000005E-2</v>
      </c>
      <c r="GV14" s="1">
        <f t="shared" si="469"/>
        <v>5.5000000000000007E-2</v>
      </c>
      <c r="GW14" s="1">
        <f t="shared" si="470"/>
        <v>1.8620689655172415</v>
      </c>
      <c r="GX14" s="1">
        <f t="shared" si="35"/>
        <v>2.7931034482758625E-3</v>
      </c>
      <c r="GY14" s="1">
        <f t="shared" si="36"/>
        <v>21.351226891580318</v>
      </c>
      <c r="GZ14" s="1"/>
      <c r="HA14" s="1"/>
      <c r="HB14" s="1" t="s">
        <v>11</v>
      </c>
      <c r="HC14" s="1" t="s">
        <v>31</v>
      </c>
      <c r="HD14" s="1">
        <v>29</v>
      </c>
      <c r="HE14" s="1">
        <v>13</v>
      </c>
      <c r="HF14" s="1">
        <v>0.04</v>
      </c>
      <c r="HG14" s="1">
        <f t="shared" si="471"/>
        <v>-1.1999999999999997E-2</v>
      </c>
      <c r="HH14" s="1">
        <f t="shared" si="472"/>
        <v>-0.13758389261744952</v>
      </c>
      <c r="HI14" s="1">
        <f t="shared" si="37"/>
        <v>-2.0637583892617429E-4</v>
      </c>
      <c r="HJ14" s="1">
        <f t="shared" si="38"/>
        <v>-1.5775918949844001</v>
      </c>
      <c r="HK14" s="1"/>
      <c r="HL14" s="1"/>
      <c r="HM14" s="1" t="s">
        <v>11</v>
      </c>
      <c r="HN14" s="1" t="s">
        <v>32</v>
      </c>
      <c r="HO14" s="1">
        <v>30</v>
      </c>
      <c r="HP14" s="1">
        <v>13</v>
      </c>
      <c r="HQ14" s="1">
        <v>0.04</v>
      </c>
      <c r="HR14" s="1">
        <f t="shared" si="473"/>
        <v>-1.1999999999999997E-2</v>
      </c>
      <c r="HS14" s="1">
        <f t="shared" si="474"/>
        <v>-0.18518518518518509</v>
      </c>
      <c r="HT14" s="1">
        <f t="shared" si="39"/>
        <v>-2.7777777777777767E-4</v>
      </c>
      <c r="HU14" s="1">
        <f t="shared" si="40"/>
        <v>-2.1234073383258876</v>
      </c>
      <c r="HV14" s="1"/>
      <c r="HW14" s="1"/>
      <c r="HX14" s="1" t="s">
        <v>11</v>
      </c>
      <c r="HY14" s="1" t="s">
        <v>33</v>
      </c>
      <c r="HZ14" s="1">
        <v>31</v>
      </c>
      <c r="IA14" s="1">
        <v>13</v>
      </c>
      <c r="IB14" s="1">
        <v>4.3999999999999997E-2</v>
      </c>
      <c r="IC14" s="1">
        <f t="shared" si="475"/>
        <v>-1.1000000000000003E-2</v>
      </c>
      <c r="ID14" s="1">
        <f t="shared" si="476"/>
        <v>-0.168918918918919</v>
      </c>
      <c r="IE14" s="1">
        <f t="shared" si="41"/>
        <v>-2.533783783783785E-4</v>
      </c>
      <c r="IF14" s="1">
        <f t="shared" si="42"/>
        <v>-1.9368918288783452</v>
      </c>
      <c r="IG14" s="1"/>
      <c r="IH14" s="1"/>
      <c r="II14" s="1" t="s">
        <v>11</v>
      </c>
      <c r="IJ14" s="1" t="s">
        <v>34</v>
      </c>
      <c r="IK14" s="1">
        <v>32</v>
      </c>
      <c r="IL14" s="1">
        <v>13</v>
      </c>
      <c r="IM14" s="1">
        <v>4.7E-2</v>
      </c>
      <c r="IN14" s="1">
        <f t="shared" si="477"/>
        <v>-8.0000000000000002E-3</v>
      </c>
      <c r="IO14" s="1">
        <f t="shared" si="478"/>
        <v>-0.1111111111111111</v>
      </c>
      <c r="IP14" s="1">
        <f t="shared" si="43"/>
        <v>-1.6666666666666666E-4</v>
      </c>
      <c r="IQ14" s="1">
        <f t="shared" si="44"/>
        <v>-1.2740444029955331</v>
      </c>
      <c r="IR14" s="1"/>
      <c r="IS14" s="1"/>
      <c r="IT14" s="1" t="s">
        <v>11</v>
      </c>
      <c r="IU14" s="1" t="s">
        <v>35</v>
      </c>
      <c r="IV14" s="1">
        <v>35</v>
      </c>
      <c r="IW14" s="1">
        <v>13</v>
      </c>
      <c r="IX14" s="1">
        <v>5.6000000000000001E-2</v>
      </c>
      <c r="IY14" s="1">
        <f t="shared" si="479"/>
        <v>1.0000000000000009E-3</v>
      </c>
      <c r="IZ14" s="1">
        <f t="shared" si="480"/>
        <v>0.26174496644295303</v>
      </c>
      <c r="JA14" s="1">
        <f t="shared" si="45"/>
        <v>3.9261744966442955E-4</v>
      </c>
      <c r="JB14" s="1">
        <f t="shared" si="46"/>
        <v>3.0012723855800818</v>
      </c>
      <c r="JC14" s="1"/>
      <c r="JD14" s="1"/>
      <c r="JE14" s="1" t="s">
        <v>11</v>
      </c>
      <c r="JF14" s="3" t="s">
        <v>36</v>
      </c>
      <c r="JG14" s="3">
        <v>36</v>
      </c>
      <c r="JH14" s="1">
        <v>13</v>
      </c>
      <c r="JI14" s="1">
        <v>6.2E-2</v>
      </c>
      <c r="JJ14" s="1">
        <f t="shared" si="481"/>
        <v>4.9999999999999975E-3</v>
      </c>
      <c r="JK14" s="1">
        <f t="shared" si="482"/>
        <v>0.45150501672240795</v>
      </c>
      <c r="JL14" s="1">
        <f t="shared" si="47"/>
        <v>6.7725752508361191E-4</v>
      </c>
      <c r="JM14" s="1">
        <f t="shared" si="48"/>
        <v>5.1771369553162963</v>
      </c>
      <c r="JN14" s="1"/>
      <c r="JO14" s="1"/>
      <c r="JP14" s="1" t="s">
        <v>11</v>
      </c>
      <c r="JQ14" s="1" t="s">
        <v>37</v>
      </c>
      <c r="JR14" s="1">
        <v>37</v>
      </c>
      <c r="JS14" s="1">
        <v>13</v>
      </c>
      <c r="JT14" s="1">
        <v>6.5000000000000002E-2</v>
      </c>
      <c r="JU14" s="1">
        <f t="shared" si="483"/>
        <v>6.9999999999999993E-3</v>
      </c>
      <c r="JV14" s="1">
        <f t="shared" si="484"/>
        <v>0.48494983277591969</v>
      </c>
      <c r="JW14" s="1">
        <f t="shared" si="49"/>
        <v>7.2742474916387954E-4</v>
      </c>
      <c r="JX14" s="1">
        <f t="shared" si="50"/>
        <v>5.5606285816360224</v>
      </c>
      <c r="JY14" s="1"/>
      <c r="JZ14" s="1"/>
      <c r="KA14" s="1" t="s">
        <v>11</v>
      </c>
      <c r="KB14" s="1" t="s">
        <v>38</v>
      </c>
      <c r="KC14" s="1">
        <v>38</v>
      </c>
      <c r="KD14" s="1">
        <v>13</v>
      </c>
      <c r="KE14" s="1">
        <v>8.1000000000000003E-2</v>
      </c>
      <c r="KF14" s="1">
        <f t="shared" si="485"/>
        <v>2.0000000000000004E-2</v>
      </c>
      <c r="KG14" s="1">
        <f t="shared" si="486"/>
        <v>0.80267558528428107</v>
      </c>
      <c r="KH14" s="1">
        <f t="shared" si="51"/>
        <v>1.2040133779264216E-3</v>
      </c>
      <c r="KI14" s="1">
        <f t="shared" si="52"/>
        <v>9.2037990316734177</v>
      </c>
      <c r="KJ14" s="1"/>
      <c r="KK14" s="1"/>
      <c r="KL14" s="1" t="s">
        <v>11</v>
      </c>
      <c r="KM14" s="1" t="s">
        <v>39</v>
      </c>
      <c r="KN14" s="1">
        <v>39</v>
      </c>
      <c r="KO14" s="1">
        <v>13</v>
      </c>
      <c r="KP14" s="1">
        <v>8.3000000000000004E-2</v>
      </c>
      <c r="KQ14" s="1">
        <f t="shared" si="487"/>
        <v>2.0000000000000004E-2</v>
      </c>
      <c r="KR14" s="1">
        <f t="shared" si="488"/>
        <v>0.83892617449664442</v>
      </c>
      <c r="KS14" s="1">
        <f t="shared" si="53"/>
        <v>1.2583892617449666E-3</v>
      </c>
      <c r="KT14" s="1">
        <f t="shared" si="54"/>
        <v>9.6194627742951333</v>
      </c>
      <c r="KU14" s="1"/>
      <c r="KV14" s="1"/>
      <c r="KW14" s="1" t="s">
        <v>11</v>
      </c>
      <c r="KX14" s="1" t="s">
        <v>40</v>
      </c>
      <c r="KY14" s="1">
        <v>42</v>
      </c>
      <c r="KZ14" s="1">
        <v>13</v>
      </c>
      <c r="LA14" s="1">
        <v>9.8000000000000004E-2</v>
      </c>
      <c r="LB14" s="1">
        <f t="shared" si="489"/>
        <v>3.3000000000000002E-2</v>
      </c>
      <c r="LC14" s="1">
        <f t="shared" si="490"/>
        <v>1.4395973154362416</v>
      </c>
      <c r="LD14" s="1">
        <f t="shared" si="55"/>
        <v>2.1593959731543624E-3</v>
      </c>
      <c r="LE14" s="1">
        <f t="shared" si="56"/>
        <v>16.506998120690447</v>
      </c>
      <c r="LF14" s="1"/>
      <c r="LG14" s="1"/>
      <c r="LH14" s="1" t="s">
        <v>11</v>
      </c>
      <c r="LI14" s="1" t="s">
        <v>41</v>
      </c>
      <c r="LJ14" s="1">
        <v>43</v>
      </c>
      <c r="LK14" s="1">
        <v>13</v>
      </c>
      <c r="LL14" s="1">
        <v>3.5000000000000003E-2</v>
      </c>
      <c r="LM14" s="1">
        <f t="shared" si="491"/>
        <v>-1.9999999999999948E-3</v>
      </c>
      <c r="LN14" s="1">
        <f t="shared" si="492"/>
        <v>-0.69256756756756732</v>
      </c>
      <c r="LO14" s="1">
        <f t="shared" si="57"/>
        <v>-1.0388513513513509E-3</v>
      </c>
      <c r="LP14" s="1">
        <f t="shared" si="58"/>
        <v>-7.9412564984012084</v>
      </c>
      <c r="LQ14" s="1"/>
      <c r="LR14" s="1"/>
      <c r="LS14" s="1" t="s">
        <v>11</v>
      </c>
      <c r="LT14" s="1" t="s">
        <v>42</v>
      </c>
      <c r="LU14" s="1">
        <v>44</v>
      </c>
      <c r="LV14" s="1">
        <v>13</v>
      </c>
      <c r="LW14" s="1">
        <v>4.2000000000000003E-2</v>
      </c>
      <c r="LX14" s="1">
        <f t="shared" si="493"/>
        <v>-9.9999999999999395E-4</v>
      </c>
      <c r="LY14" s="1">
        <f t="shared" si="494"/>
        <v>-1.6085409252669038</v>
      </c>
      <c r="LZ14" s="1">
        <f t="shared" si="59"/>
        <v>-2.4128113879003559E-3</v>
      </c>
      <c r="MA14" s="1">
        <f t="shared" si="60"/>
        <v>-18.444173065429997</v>
      </c>
      <c r="MB14" s="1"/>
      <c r="MC14" s="1"/>
      <c r="MD14" s="1" t="s">
        <v>11</v>
      </c>
      <c r="ME14" s="1" t="s">
        <v>43</v>
      </c>
      <c r="MF14" s="1">
        <v>46</v>
      </c>
      <c r="MG14" s="1">
        <v>13</v>
      </c>
      <c r="MH14" s="1">
        <v>4.3999999999999997E-2</v>
      </c>
      <c r="MI14" s="1">
        <f t="shared" si="495"/>
        <v>-8.0000000000000002E-3</v>
      </c>
      <c r="MJ14" s="1">
        <f t="shared" si="496"/>
        <v>-1.0135593220338983</v>
      </c>
      <c r="MK14" s="1">
        <f t="shared" si="61"/>
        <v>-1.5203389830508475E-3</v>
      </c>
      <c r="ML14" s="1">
        <f t="shared" si="62"/>
        <v>-11.621876232071118</v>
      </c>
      <c r="MM14" s="1"/>
      <c r="MN14" s="1"/>
      <c r="MO14" s="1" t="s">
        <v>11</v>
      </c>
      <c r="MP14" s="1" t="s">
        <v>44</v>
      </c>
      <c r="MQ14" s="1">
        <v>52</v>
      </c>
      <c r="MR14" s="1">
        <v>13</v>
      </c>
      <c r="MS14" s="1">
        <v>5.0999999999999997E-2</v>
      </c>
      <c r="MT14" s="1">
        <f t="shared" si="497"/>
        <v>-1.2000000000000004E-2</v>
      </c>
      <c r="MU14" s="1">
        <f t="shared" si="498"/>
        <v>-0.94276094276094291</v>
      </c>
      <c r="MV14" s="1">
        <f t="shared" si="63"/>
        <v>-1.4141414141414144E-3</v>
      </c>
      <c r="MW14" s="1">
        <f t="shared" si="64"/>
        <v>-10.810073722386344</v>
      </c>
      <c r="MX14" s="1"/>
      <c r="MY14" s="1"/>
      <c r="MZ14" s="1" t="s">
        <v>11</v>
      </c>
      <c r="NA14" s="1" t="s">
        <v>45</v>
      </c>
      <c r="NB14" s="1">
        <v>53</v>
      </c>
      <c r="NC14" s="1">
        <v>13</v>
      </c>
      <c r="ND14" s="1">
        <v>5.5E-2</v>
      </c>
      <c r="NE14" s="1">
        <f t="shared" si="499"/>
        <v>-3.7999999999999999E-2</v>
      </c>
      <c r="NF14" s="1">
        <f t="shared" si="500"/>
        <v>-1.9763513513513511</v>
      </c>
      <c r="NG14" s="1">
        <f t="shared" si="65"/>
        <v>-2.9645270270270267E-3</v>
      </c>
      <c r="NH14" s="1">
        <f t="shared" si="66"/>
        <v>-22.661634397876625</v>
      </c>
      <c r="NI14" s="1"/>
      <c r="NJ14" s="1"/>
      <c r="NK14" s="1" t="s">
        <v>11</v>
      </c>
      <c r="NL14" s="1" t="s">
        <v>46</v>
      </c>
      <c r="NM14" s="1">
        <v>56</v>
      </c>
      <c r="NN14" s="1">
        <v>13</v>
      </c>
      <c r="NO14" s="1">
        <v>6.2E-2</v>
      </c>
      <c r="NP14" s="1">
        <f t="shared" si="501"/>
        <v>-0.03</v>
      </c>
      <c r="NQ14" s="1">
        <f t="shared" si="502"/>
        <v>-1.6576271186440679</v>
      </c>
      <c r="NR14" s="1">
        <f t="shared" si="67"/>
        <v>-2.486440677966102E-3</v>
      </c>
      <c r="NS14" s="1">
        <f t="shared" si="68"/>
        <v>-19.007014974858787</v>
      </c>
      <c r="NT14" s="1"/>
      <c r="NU14" s="1"/>
      <c r="NV14" s="1" t="s">
        <v>11</v>
      </c>
      <c r="NW14" s="1" t="s">
        <v>47</v>
      </c>
      <c r="NX14" s="1">
        <v>57</v>
      </c>
      <c r="NY14" s="1">
        <v>13</v>
      </c>
      <c r="NZ14" s="1">
        <v>-7.0000000000000001E-3</v>
      </c>
      <c r="OA14" s="1">
        <f t="shared" si="503"/>
        <v>5.0000000000000001E-3</v>
      </c>
      <c r="OB14" s="1">
        <f t="shared" si="504"/>
        <v>0.89067524115755636</v>
      </c>
      <c r="OC14" s="1">
        <f t="shared" si="69"/>
        <v>1.3360128617363346E-3</v>
      </c>
      <c r="OD14" s="1">
        <f t="shared" si="70"/>
        <v>10.212838252951332</v>
      </c>
      <c r="OE14" s="1"/>
      <c r="OF14" s="1"/>
      <c r="OG14" s="1" t="s">
        <v>11</v>
      </c>
      <c r="OH14" s="1" t="s">
        <v>48</v>
      </c>
      <c r="OI14" s="1">
        <v>58</v>
      </c>
      <c r="OJ14" s="1">
        <v>13</v>
      </c>
      <c r="OK14" s="1">
        <v>-7.0000000000000001E-3</v>
      </c>
      <c r="OL14" s="1">
        <f t="shared" si="505"/>
        <v>5.0000000000000001E-3</v>
      </c>
      <c r="OM14" s="1">
        <f t="shared" si="506"/>
        <v>0.88709677419354838</v>
      </c>
      <c r="ON14" s="1">
        <f t="shared" si="71"/>
        <v>1.3306451612903226E-3</v>
      </c>
      <c r="OO14" s="1">
        <f t="shared" si="72"/>
        <v>10.171806120690144</v>
      </c>
      <c r="OP14" s="1"/>
      <c r="OQ14" s="1"/>
      <c r="OR14" s="1" t="s">
        <v>11</v>
      </c>
      <c r="OS14" s="1" t="s">
        <v>49</v>
      </c>
      <c r="OT14" s="1">
        <v>59</v>
      </c>
      <c r="OU14" s="1">
        <v>13</v>
      </c>
      <c r="OV14" s="1">
        <v>-7.0000000000000001E-3</v>
      </c>
      <c r="OW14" s="1">
        <f t="shared" si="507"/>
        <v>5.0000000000000001E-3</v>
      </c>
      <c r="OX14" s="1">
        <f t="shared" si="508"/>
        <v>0.95806451612903232</v>
      </c>
      <c r="OY14" s="1">
        <f t="shared" si="73"/>
        <v>1.4370967741935486E-3</v>
      </c>
      <c r="OZ14" s="1">
        <f t="shared" si="74"/>
        <v>10.985550610345356</v>
      </c>
      <c r="PA14" s="1"/>
      <c r="PB14" s="1"/>
      <c r="PC14" s="1" t="s">
        <v>11</v>
      </c>
      <c r="PD14" s="1" t="s">
        <v>50</v>
      </c>
      <c r="PE14" s="1">
        <v>60</v>
      </c>
      <c r="PF14" s="1">
        <v>13</v>
      </c>
      <c r="PG14" s="1">
        <v>-1.0999999999999999E-2</v>
      </c>
      <c r="PH14" s="1">
        <f t="shared" si="509"/>
        <v>1.0000000000000009E-3</v>
      </c>
      <c r="PI14" s="1">
        <f t="shared" si="510"/>
        <v>0.87419354838709684</v>
      </c>
      <c r="PJ14" s="1">
        <f t="shared" si="75"/>
        <v>1.3112903225806453E-3</v>
      </c>
      <c r="PK14" s="1">
        <f t="shared" si="76"/>
        <v>10.02385257711647</v>
      </c>
      <c r="PL14" s="1"/>
      <c r="PM14" s="1"/>
      <c r="PN14" s="1" t="s">
        <v>11</v>
      </c>
      <c r="PO14" s="1" t="s">
        <v>51</v>
      </c>
      <c r="PP14" s="1">
        <v>63</v>
      </c>
      <c r="PQ14" s="1">
        <v>13</v>
      </c>
      <c r="PR14" s="1">
        <v>-7.0000000000000001E-3</v>
      </c>
      <c r="PS14" s="1">
        <f t="shared" si="511"/>
        <v>7.0000000000000001E-3</v>
      </c>
      <c r="PT14" s="1">
        <f t="shared" si="512"/>
        <v>1.0776699029126215</v>
      </c>
      <c r="PU14" s="1">
        <f t="shared" si="77"/>
        <v>1.6165048543689323E-3</v>
      </c>
      <c r="PV14" s="1">
        <f t="shared" si="78"/>
        <v>12.356993772743087</v>
      </c>
      <c r="PW14" s="1"/>
      <c r="PX14" s="1"/>
      <c r="PY14" s="1" t="s">
        <v>11</v>
      </c>
      <c r="PZ14" s="1" t="s">
        <v>52</v>
      </c>
      <c r="QA14" s="1">
        <v>64</v>
      </c>
      <c r="QB14" s="1">
        <v>13</v>
      </c>
      <c r="QC14" s="1">
        <v>-4.0000000000000001E-3</v>
      </c>
      <c r="QD14" s="1">
        <f t="shared" si="513"/>
        <v>-3.0000000000000001E-3</v>
      </c>
      <c r="QE14" s="1">
        <f t="shared" si="514"/>
        <v>0.73225806451612907</v>
      </c>
      <c r="QF14" s="1">
        <f t="shared" si="79"/>
        <v>1.0983870967741936E-3</v>
      </c>
      <c r="QG14" s="1">
        <f t="shared" si="80"/>
        <v>8.3963635978060474</v>
      </c>
      <c r="QH14" s="1"/>
      <c r="QI14" s="1"/>
      <c r="QJ14" s="1" t="s">
        <v>11</v>
      </c>
      <c r="QK14" s="1" t="s">
        <v>53</v>
      </c>
      <c r="QL14" s="1">
        <v>65</v>
      </c>
      <c r="QM14" s="1">
        <v>13</v>
      </c>
      <c r="QN14" s="1">
        <v>-2E-3</v>
      </c>
      <c r="QO14" s="1">
        <f t="shared" si="515"/>
        <v>0</v>
      </c>
      <c r="QP14" s="1">
        <f t="shared" si="516"/>
        <v>0.81877022653721676</v>
      </c>
      <c r="QQ14" s="1">
        <f t="shared" si="81"/>
        <v>1.2281553398058251E-3</v>
      </c>
      <c r="QR14" s="1">
        <f t="shared" si="82"/>
        <v>9.3883466201321308</v>
      </c>
      <c r="QS14" s="1"/>
      <c r="QT14" s="1"/>
      <c r="QU14" s="1" t="s">
        <v>11</v>
      </c>
      <c r="QV14" s="1" t="s">
        <v>54</v>
      </c>
      <c r="QW14" s="1">
        <v>66</v>
      </c>
      <c r="QX14" s="1">
        <v>13</v>
      </c>
      <c r="QY14" s="1">
        <v>1E-3</v>
      </c>
      <c r="QZ14" s="1">
        <f t="shared" si="517"/>
        <v>0</v>
      </c>
      <c r="RA14" s="1">
        <f t="shared" si="518"/>
        <v>0.90064102564102566</v>
      </c>
      <c r="RB14" s="1">
        <f t="shared" si="83"/>
        <v>1.3509615384615385E-3</v>
      </c>
      <c r="RC14" s="1">
        <f t="shared" si="84"/>
        <v>10.327109920434946</v>
      </c>
      <c r="RD14" s="1"/>
      <c r="RE14" s="1"/>
      <c r="RF14" s="1" t="s">
        <v>11</v>
      </c>
      <c r="RG14" s="1" t="s">
        <v>55</v>
      </c>
      <c r="RH14" s="1">
        <v>67</v>
      </c>
      <c r="RI14" s="1">
        <v>13</v>
      </c>
      <c r="RJ14" s="1">
        <v>5.0000000000000001E-3</v>
      </c>
      <c r="RK14" s="1">
        <f t="shared" si="519"/>
        <v>6.0000000000000001E-3</v>
      </c>
      <c r="RL14" s="1">
        <f t="shared" si="520"/>
        <v>1.0769230769230769</v>
      </c>
      <c r="RM14" s="1">
        <f t="shared" si="85"/>
        <v>1.6153846153846153E-3</v>
      </c>
      <c r="RN14" s="1">
        <f t="shared" si="86"/>
        <v>12.348430367495167</v>
      </c>
      <c r="RO14" s="1"/>
      <c r="RP14" s="1"/>
      <c r="RQ14" s="1" t="s">
        <v>11</v>
      </c>
      <c r="RR14" s="1" t="s">
        <v>56</v>
      </c>
      <c r="RS14" s="1">
        <v>70</v>
      </c>
      <c r="RT14" s="1">
        <v>13</v>
      </c>
      <c r="RU14" s="1">
        <v>5.0000000000000001E-3</v>
      </c>
      <c r="RV14" s="1">
        <f t="shared" si="521"/>
        <v>-1E-3</v>
      </c>
      <c r="RW14" s="1">
        <f t="shared" si="522"/>
        <v>0.82371794871794879</v>
      </c>
      <c r="RX14" s="1">
        <f t="shared" si="87"/>
        <v>1.2355769230769232E-3</v>
      </c>
      <c r="RY14" s="1">
        <f t="shared" si="88"/>
        <v>9.4450791798995795</v>
      </c>
      <c r="RZ14" s="1"/>
      <c r="SA14" s="1"/>
      <c r="SB14" s="2" t="s">
        <v>11</v>
      </c>
      <c r="SC14" s="1" t="s">
        <v>57</v>
      </c>
      <c r="SD14" s="1">
        <v>71</v>
      </c>
      <c r="SE14" s="2">
        <v>13</v>
      </c>
      <c r="SF14" s="1">
        <v>8.9999999999999993E-3</v>
      </c>
      <c r="SG14" s="1">
        <f t="shared" si="523"/>
        <v>4.9999999999999992E-3</v>
      </c>
      <c r="SH14" s="1">
        <f t="shared" si="524"/>
        <v>0.92465753424657515</v>
      </c>
      <c r="SI14" s="1">
        <f t="shared" si="89"/>
        <v>1.3869863013698627E-3</v>
      </c>
      <c r="SJ14" s="1">
        <f t="shared" si="90"/>
        <v>10.602492805750495</v>
      </c>
      <c r="SK14" s="1"/>
      <c r="SL14" s="1"/>
      <c r="SM14" s="2" t="s">
        <v>11</v>
      </c>
      <c r="SN14" s="1" t="s">
        <v>58</v>
      </c>
      <c r="SO14" s="1">
        <v>72</v>
      </c>
      <c r="SP14" s="2">
        <v>13</v>
      </c>
      <c r="SQ14" s="1">
        <v>0.01</v>
      </c>
      <c r="SR14" s="1">
        <f t="shared" si="525"/>
        <v>4.0000000000000001E-3</v>
      </c>
      <c r="SS14" s="1">
        <f t="shared" si="526"/>
        <v>0.81443298969072153</v>
      </c>
      <c r="ST14" s="1">
        <f t="shared" si="91"/>
        <v>1.2216494845360823E-3</v>
      </c>
      <c r="SU14" s="1">
        <f t="shared" si="92"/>
        <v>9.3386141291734432</v>
      </c>
      <c r="SV14" s="1"/>
      <c r="SW14" s="1"/>
      <c r="SX14" s="2" t="s">
        <v>11</v>
      </c>
      <c r="SY14" s="1" t="s">
        <v>59</v>
      </c>
      <c r="SZ14" s="1">
        <v>73</v>
      </c>
      <c r="TA14" s="2">
        <v>13</v>
      </c>
      <c r="TB14" s="1">
        <v>1.4999999999999999E-2</v>
      </c>
      <c r="TC14" s="1">
        <f t="shared" si="527"/>
        <v>8.9999999999999993E-3</v>
      </c>
      <c r="TD14" s="1">
        <f t="shared" si="528"/>
        <v>0.92413793103448261</v>
      </c>
      <c r="TE14" s="1">
        <f t="shared" si="93"/>
        <v>1.386206896551724E-3</v>
      </c>
      <c r="TF14" s="1">
        <f t="shared" si="94"/>
        <v>10.596534827673192</v>
      </c>
      <c r="TG14" s="1"/>
      <c r="TH14" s="1"/>
      <c r="TI14" s="2" t="s">
        <v>11</v>
      </c>
      <c r="TJ14" s="1" t="s">
        <v>60</v>
      </c>
      <c r="TK14" s="1">
        <v>74</v>
      </c>
      <c r="TL14" s="2">
        <v>13</v>
      </c>
      <c r="TM14" s="1">
        <v>1.4999999999999999E-2</v>
      </c>
      <c r="TN14" s="1">
        <f t="shared" si="529"/>
        <v>8.9999999999999993E-3</v>
      </c>
      <c r="TO14" s="1">
        <f t="shared" si="530"/>
        <v>0.92783505154639156</v>
      </c>
      <c r="TP14" s="1">
        <f t="shared" si="95"/>
        <v>1.3917525773195873E-3</v>
      </c>
      <c r="TQ14" s="1">
        <f t="shared" si="96"/>
        <v>10.638927488931769</v>
      </c>
      <c r="TR14" s="1"/>
      <c r="TS14" s="1"/>
      <c r="TT14" s="2" t="s">
        <v>11</v>
      </c>
      <c r="TU14" s="1" t="s">
        <v>61</v>
      </c>
      <c r="TV14" s="1">
        <v>77</v>
      </c>
      <c r="TW14" s="2">
        <v>13</v>
      </c>
      <c r="TX14" s="1">
        <v>1.7000000000000001E-2</v>
      </c>
      <c r="TY14" s="1">
        <f t="shared" si="531"/>
        <v>8.0000000000000019E-3</v>
      </c>
      <c r="TZ14" s="1">
        <f t="shared" si="532"/>
        <v>0.865979381443299</v>
      </c>
      <c r="UA14" s="1">
        <f t="shared" si="97"/>
        <v>1.2989690721649486E-3</v>
      </c>
      <c r="UB14" s="1">
        <f t="shared" si="98"/>
        <v>9.9296656563363204</v>
      </c>
      <c r="UC14" s="1"/>
      <c r="UD14" s="1"/>
      <c r="UE14" s="2" t="s">
        <v>11</v>
      </c>
      <c r="UF14" s="1" t="s">
        <v>62</v>
      </c>
      <c r="UG14" s="1">
        <v>78</v>
      </c>
      <c r="UH14" s="2">
        <v>13</v>
      </c>
      <c r="UI14" s="1">
        <v>1.4999999999999999E-2</v>
      </c>
      <c r="UJ14" s="1">
        <f t="shared" si="99"/>
        <v>6.9999999999999993E-3</v>
      </c>
      <c r="UK14" s="1">
        <f t="shared" si="533"/>
        <v>0.40484429065743943</v>
      </c>
      <c r="UL14" s="1">
        <f t="shared" si="100"/>
        <v>6.0726643598615915E-4</v>
      </c>
      <c r="UM14" s="1">
        <f t="shared" si="101"/>
        <v>4.6421064233712679</v>
      </c>
      <c r="UN14" s="1"/>
      <c r="UO14" s="1"/>
      <c r="UP14" s="2" t="s">
        <v>11</v>
      </c>
      <c r="UQ14" s="1" t="s">
        <v>63</v>
      </c>
      <c r="UR14" s="1">
        <v>79</v>
      </c>
      <c r="US14" s="2">
        <v>13</v>
      </c>
      <c r="UT14" s="1">
        <v>0.02</v>
      </c>
      <c r="UU14" s="1">
        <f t="shared" si="534"/>
        <v>1.1000000000000001E-2</v>
      </c>
      <c r="UV14" s="1">
        <f t="shared" si="535"/>
        <v>0.95172413793103439</v>
      </c>
      <c r="UW14" s="1">
        <f t="shared" si="102"/>
        <v>1.4275862068965515E-3</v>
      </c>
      <c r="UX14" s="1">
        <f t="shared" si="103"/>
        <v>10.912849300141048</v>
      </c>
      <c r="UY14" s="1"/>
      <c r="UZ14" s="1"/>
      <c r="VA14" s="2" t="s">
        <v>11</v>
      </c>
      <c r="VB14" s="1" t="s">
        <v>64</v>
      </c>
      <c r="VC14" s="1">
        <v>80</v>
      </c>
      <c r="VD14" s="2">
        <v>13</v>
      </c>
      <c r="VE14" s="1">
        <v>2.1999999999999999E-2</v>
      </c>
      <c r="VF14" s="1">
        <f t="shared" si="104"/>
        <v>1.1999999999999999E-2</v>
      </c>
      <c r="VG14" s="1">
        <f t="shared" si="536"/>
        <v>0.95862068965517233</v>
      </c>
      <c r="VH14" s="1">
        <f t="shared" si="105"/>
        <v>1.4379310344827586E-3</v>
      </c>
      <c r="VI14" s="1">
        <f t="shared" si="106"/>
        <v>10.991927918258014</v>
      </c>
      <c r="VJ14" s="1"/>
      <c r="VK14" s="1"/>
      <c r="VL14" s="2" t="s">
        <v>11</v>
      </c>
      <c r="VM14" s="1" t="s">
        <v>65</v>
      </c>
      <c r="VN14" s="1">
        <v>84</v>
      </c>
      <c r="VO14" s="2">
        <v>13</v>
      </c>
      <c r="VP14" s="1">
        <v>2.3E-2</v>
      </c>
      <c r="VQ14" s="1">
        <f t="shared" si="537"/>
        <v>1.0999999999999999E-2</v>
      </c>
      <c r="VR14" s="1">
        <f t="shared" si="538"/>
        <v>0.94845360824742264</v>
      </c>
      <c r="VS14" s="1">
        <f t="shared" si="107"/>
        <v>1.4226804123711339E-3</v>
      </c>
      <c r="VT14" s="1">
        <f t="shared" si="108"/>
        <v>10.875348099796922</v>
      </c>
      <c r="VU14" s="1"/>
      <c r="VV14" s="1"/>
      <c r="VW14" s="2" t="s">
        <v>11</v>
      </c>
      <c r="VX14" s="1" t="s">
        <v>66</v>
      </c>
      <c r="VY14" s="1">
        <v>85</v>
      </c>
      <c r="VZ14" s="2">
        <v>13</v>
      </c>
      <c r="WA14" s="1">
        <v>7.0000000000000001E-3</v>
      </c>
      <c r="WB14" s="1">
        <f t="shared" si="539"/>
        <v>2E-3</v>
      </c>
      <c r="WC14" s="1">
        <f t="shared" si="540"/>
        <v>0.30313588850174217</v>
      </c>
      <c r="WD14" s="1">
        <f t="shared" si="109"/>
        <v>4.5470383275261327E-4</v>
      </c>
      <c r="WE14" s="1">
        <f t="shared" si="110"/>
        <v>3.4758772388345034</v>
      </c>
      <c r="WF14" s="1"/>
      <c r="WG14" s="1"/>
      <c r="WH14" s="2" t="s">
        <v>11</v>
      </c>
      <c r="WI14" s="1" t="s">
        <v>67</v>
      </c>
      <c r="WJ14" s="1">
        <v>86</v>
      </c>
      <c r="WK14" s="2">
        <v>13</v>
      </c>
      <c r="WL14" s="1">
        <v>1.2999999999999999E-2</v>
      </c>
      <c r="WM14" s="1">
        <f t="shared" si="541"/>
        <v>4.9999999999999992E-3</v>
      </c>
      <c r="WN14" s="1">
        <f t="shared" si="542"/>
        <v>0.32986111111111105</v>
      </c>
      <c r="WO14" s="1">
        <f t="shared" si="111"/>
        <v>4.947916666666666E-4</v>
      </c>
      <c r="WP14" s="1">
        <f t="shared" si="112"/>
        <v>3.7823193213929884</v>
      </c>
      <c r="WQ14" s="1"/>
      <c r="WR14" s="1"/>
      <c r="WS14" s="2" t="s">
        <v>11</v>
      </c>
      <c r="WT14" s="1" t="s">
        <v>68</v>
      </c>
      <c r="WU14" s="1">
        <v>87</v>
      </c>
      <c r="WV14" s="2">
        <v>13</v>
      </c>
      <c r="WW14" s="1">
        <v>1.2E-2</v>
      </c>
      <c r="WX14" s="1">
        <f t="shared" si="543"/>
        <v>5.0000000000000001E-3</v>
      </c>
      <c r="WY14" s="1">
        <f t="shared" si="544"/>
        <v>0.31358885017421606</v>
      </c>
      <c r="WZ14" s="1">
        <f t="shared" si="113"/>
        <v>4.703832752613241E-4</v>
      </c>
      <c r="XA14" s="1">
        <f t="shared" si="114"/>
        <v>3.5957350746563832</v>
      </c>
      <c r="XB14" s="1"/>
      <c r="XC14" s="1"/>
      <c r="XD14" s="2" t="s">
        <v>11</v>
      </c>
      <c r="XE14" s="1" t="s">
        <v>69</v>
      </c>
      <c r="XF14" s="1">
        <v>88</v>
      </c>
      <c r="XG14" s="2">
        <v>13</v>
      </c>
      <c r="XH14" s="1">
        <v>1.4E-2</v>
      </c>
      <c r="XI14" s="1">
        <f t="shared" si="545"/>
        <v>5.000000000000001E-3</v>
      </c>
      <c r="XJ14" s="1">
        <f t="shared" si="546"/>
        <v>0.29166666666666674</v>
      </c>
      <c r="XK14" s="1">
        <f t="shared" si="115"/>
        <v>4.3750000000000012E-4</v>
      </c>
      <c r="XL14" s="1">
        <f t="shared" si="116"/>
        <v>3.3443665578632755</v>
      </c>
      <c r="XM14" s="1"/>
      <c r="XN14" s="1"/>
      <c r="XO14" s="2" t="s">
        <v>11</v>
      </c>
      <c r="XP14" s="1" t="s">
        <v>70</v>
      </c>
      <c r="XQ14" s="1">
        <v>91</v>
      </c>
      <c r="XR14" s="2">
        <v>13</v>
      </c>
      <c r="XS14" s="1">
        <v>2.7E-2</v>
      </c>
      <c r="XT14" s="1">
        <f t="shared" si="547"/>
        <v>1.6E-2</v>
      </c>
      <c r="XU14" s="1">
        <f t="shared" si="548"/>
        <v>0.67474048442906576</v>
      </c>
      <c r="XV14" s="1">
        <f t="shared" si="117"/>
        <v>1.0121107266435987E-3</v>
      </c>
      <c r="XW14" s="1">
        <f t="shared" si="118"/>
        <v>7.736844038952114</v>
      </c>
      <c r="XX14" s="1"/>
      <c r="XY14" s="1"/>
      <c r="XZ14" s="2" t="s">
        <v>11</v>
      </c>
      <c r="YA14" s="1" t="s">
        <v>71</v>
      </c>
      <c r="YB14" s="1">
        <v>92</v>
      </c>
      <c r="YC14" s="2">
        <v>13</v>
      </c>
      <c r="YD14" s="1">
        <v>2.5000000000000001E-2</v>
      </c>
      <c r="YE14" s="1">
        <f t="shared" si="549"/>
        <v>1.4000000000000002E-2</v>
      </c>
      <c r="YF14" s="1">
        <f t="shared" si="550"/>
        <v>0.73539518900343648</v>
      </c>
      <c r="YG14" s="1">
        <f t="shared" si="119"/>
        <v>1.1030927835051548E-3</v>
      </c>
      <c r="YH14" s="1">
        <f t="shared" si="120"/>
        <v>8.4323351208570347</v>
      </c>
      <c r="YI14" s="1"/>
      <c r="YJ14" s="1"/>
      <c r="YK14" s="2" t="s">
        <v>11</v>
      </c>
      <c r="YL14" s="1" t="s">
        <v>72</v>
      </c>
      <c r="YM14" s="1">
        <v>93</v>
      </c>
      <c r="YN14" s="2">
        <v>13</v>
      </c>
      <c r="YO14" s="1">
        <v>2.3E-2</v>
      </c>
      <c r="YP14" s="1">
        <f t="shared" si="551"/>
        <v>1.2E-2</v>
      </c>
      <c r="YQ14" s="1">
        <f t="shared" si="552"/>
        <v>0.64163822525597269</v>
      </c>
      <c r="YR14" s="1">
        <f t="shared" si="121"/>
        <v>9.624573378839591E-4</v>
      </c>
      <c r="YS14" s="1">
        <f t="shared" si="122"/>
        <v>7.3572803067182324</v>
      </c>
      <c r="YT14" s="1"/>
      <c r="YU14" s="1"/>
      <c r="YV14" s="2" t="s">
        <v>11</v>
      </c>
      <c r="YW14" s="1" t="s">
        <v>73</v>
      </c>
      <c r="YX14" s="1">
        <v>94</v>
      </c>
      <c r="YY14" s="2">
        <v>13</v>
      </c>
      <c r="YZ14" s="1">
        <v>2.9000000000000001E-2</v>
      </c>
      <c r="ZA14" s="1">
        <f t="shared" si="553"/>
        <v>1.6E-2</v>
      </c>
      <c r="ZB14" s="1">
        <f t="shared" si="554"/>
        <v>0.74149659863945583</v>
      </c>
      <c r="ZC14" s="1">
        <f t="shared" si="123"/>
        <v>1.1122448979591839E-3</v>
      </c>
      <c r="ZD14" s="1">
        <f t="shared" si="124"/>
        <v>8.5022963220314161</v>
      </c>
      <c r="ZE14" s="1"/>
      <c r="ZF14" s="1"/>
      <c r="ZG14" s="2" t="s">
        <v>11</v>
      </c>
      <c r="ZH14" s="1" t="s">
        <v>74</v>
      </c>
      <c r="ZI14" s="1">
        <v>95</v>
      </c>
      <c r="ZJ14" s="2">
        <v>13</v>
      </c>
      <c r="ZK14" s="1">
        <v>3.1E-2</v>
      </c>
      <c r="ZL14" s="1">
        <f t="shared" si="555"/>
        <v>1.8000000000000002E-2</v>
      </c>
      <c r="ZM14" s="1">
        <f t="shared" si="556"/>
        <v>0.82993197278911568</v>
      </c>
      <c r="ZN14" s="1">
        <f t="shared" si="125"/>
        <v>1.2448979591836735E-3</v>
      </c>
      <c r="ZO14" s="1">
        <f t="shared" si="126"/>
        <v>9.5163316631911261</v>
      </c>
      <c r="ZP14" s="1"/>
      <c r="ZQ14" s="1"/>
      <c r="ZR14" s="2" t="s">
        <v>11</v>
      </c>
      <c r="ZS14" s="1" t="s">
        <v>75</v>
      </c>
      <c r="ZT14" s="1">
        <v>99</v>
      </c>
      <c r="ZU14" s="2">
        <v>13</v>
      </c>
      <c r="ZV14" s="1">
        <v>3.5000000000000003E-2</v>
      </c>
      <c r="ZW14" s="1">
        <f t="shared" si="557"/>
        <v>2.0000000000000004E-2</v>
      </c>
      <c r="ZX14" s="1">
        <f t="shared" si="558"/>
        <v>0.75342465753424681</v>
      </c>
      <c r="ZY14" s="1">
        <f t="shared" si="127"/>
        <v>1.1301369863013703E-3</v>
      </c>
      <c r="ZZ14" s="1">
        <f t="shared" si="128"/>
        <v>8.6390682120930027</v>
      </c>
      <c r="AAA14" s="1"/>
      <c r="AAB14" s="1"/>
      <c r="AAC14" s="2" t="s">
        <v>11</v>
      </c>
      <c r="AAD14" s="1" t="s">
        <v>76</v>
      </c>
      <c r="AAE14" s="1">
        <v>100</v>
      </c>
      <c r="AAF14" s="2">
        <v>13</v>
      </c>
      <c r="AAG14" s="1">
        <v>7.0000000000000001E-3</v>
      </c>
      <c r="AAH14" s="1">
        <f t="shared" si="559"/>
        <v>5.0000000000000001E-3</v>
      </c>
      <c r="AAI14" s="1">
        <f t="shared" si="560"/>
        <v>1.0724137931034483</v>
      </c>
      <c r="AAJ14" s="1">
        <f t="shared" si="129"/>
        <v>1.6086206896551724E-3</v>
      </c>
      <c r="AAK14" s="1">
        <f t="shared" si="130"/>
        <v>12.296725117187922</v>
      </c>
      <c r="AAL14" s="1"/>
      <c r="AAM14" s="1"/>
      <c r="AAN14" s="2" t="s">
        <v>11</v>
      </c>
      <c r="AAO14" s="1" t="s">
        <v>77</v>
      </c>
      <c r="AAP14" s="1">
        <v>101</v>
      </c>
      <c r="AAQ14" s="2">
        <v>13</v>
      </c>
      <c r="AAR14" s="1">
        <v>1.2E-2</v>
      </c>
      <c r="AAS14" s="1">
        <f t="shared" si="561"/>
        <v>5.0000000000000001E-3</v>
      </c>
      <c r="AAT14" s="1">
        <f t="shared" si="562"/>
        <v>0.87197231833910038</v>
      </c>
      <c r="AAU14" s="1">
        <f t="shared" si="131"/>
        <v>1.3079584775086506E-3</v>
      </c>
      <c r="AAV14" s="1">
        <f t="shared" si="132"/>
        <v>9.9983830657227308</v>
      </c>
      <c r="AAW14" s="1"/>
      <c r="AAX14" s="1"/>
      <c r="AAY14" s="2" t="s">
        <v>11</v>
      </c>
      <c r="AAZ14" s="1" t="s">
        <v>78</v>
      </c>
      <c r="ABA14" s="1">
        <v>102</v>
      </c>
      <c r="ABB14" s="2">
        <v>13</v>
      </c>
      <c r="ABC14" s="1">
        <v>1.0999999999999999E-2</v>
      </c>
      <c r="ABD14" s="1">
        <f t="shared" si="563"/>
        <v>3.9999999999999992E-3</v>
      </c>
      <c r="ABE14" s="1">
        <f t="shared" si="564"/>
        <v>0.8896551724137931</v>
      </c>
      <c r="ABF14" s="1">
        <f t="shared" si="133"/>
        <v>1.3344827586206896E-3</v>
      </c>
      <c r="ABG14" s="1">
        <f t="shared" si="134"/>
        <v>10.201141737088372</v>
      </c>
      <c r="ABH14" s="1"/>
      <c r="ABI14" s="1"/>
      <c r="ABJ14" s="2" t="s">
        <v>11</v>
      </c>
      <c r="ABK14" s="1" t="s">
        <v>79</v>
      </c>
      <c r="ABL14" s="1">
        <v>112</v>
      </c>
      <c r="ABM14" s="2">
        <v>13</v>
      </c>
      <c r="ABN14" s="1">
        <v>1.2E-2</v>
      </c>
      <c r="ABO14" s="1">
        <f t="shared" si="565"/>
        <v>-5.000000000000001E-3</v>
      </c>
      <c r="ABP14" s="1">
        <f t="shared" si="566"/>
        <v>0.6802721088435375</v>
      </c>
      <c r="ABQ14" s="1">
        <f t="shared" si="135"/>
        <v>1.0204081632653062E-3</v>
      </c>
      <c r="ABR14" s="1">
        <f t="shared" si="136"/>
        <v>7.8002718550746932</v>
      </c>
      <c r="ABS14" s="1"/>
      <c r="ABT14" s="1"/>
      <c r="ABU14" s="2" t="s">
        <v>11</v>
      </c>
      <c r="ABV14" s="1" t="s">
        <v>80</v>
      </c>
      <c r="ABW14" s="1">
        <v>113</v>
      </c>
      <c r="ABX14" s="2">
        <v>13</v>
      </c>
      <c r="ABY14" s="1">
        <v>0.02</v>
      </c>
      <c r="ABZ14" s="1">
        <f t="shared" si="567"/>
        <v>7.000000000000001E-3</v>
      </c>
      <c r="ACA14" s="1">
        <f t="shared" si="568"/>
        <v>-8.9285714285714246E-2</v>
      </c>
      <c r="ACB14" s="1">
        <f t="shared" si="137"/>
        <v>-1.3392857142857138E-4</v>
      </c>
      <c r="ACC14" s="1">
        <f t="shared" si="138"/>
        <v>-1.023785680978553</v>
      </c>
      <c r="ACD14" s="1"/>
      <c r="ACE14" s="1"/>
      <c r="ACF14" s="2" t="s">
        <v>11</v>
      </c>
      <c r="ACG14" s="1" t="s">
        <v>81</v>
      </c>
      <c r="ACH14" s="1">
        <v>114</v>
      </c>
      <c r="ACI14" s="2">
        <v>13</v>
      </c>
      <c r="ACJ14" s="1">
        <v>2.1000000000000001E-2</v>
      </c>
      <c r="ACK14" s="1">
        <f t="shared" si="569"/>
        <v>7.000000000000001E-3</v>
      </c>
      <c r="ACL14" s="1">
        <f t="shared" si="570"/>
        <v>-0.16845878136200715</v>
      </c>
      <c r="ACM14" s="1">
        <f t="shared" si="139"/>
        <v>-2.5268817204301074E-4</v>
      </c>
      <c r="ACN14" s="1">
        <f t="shared" si="140"/>
        <v>-1.9316157077674212</v>
      </c>
      <c r="ACO14" s="1"/>
      <c r="ACP14" s="1"/>
      <c r="ACQ14" s="2" t="s">
        <v>11</v>
      </c>
      <c r="ACR14" s="1" t="s">
        <v>82</v>
      </c>
      <c r="ACS14" s="1">
        <v>115</v>
      </c>
      <c r="ACT14" s="2">
        <v>13</v>
      </c>
      <c r="ACU14" s="1">
        <v>2.1999999999999999E-2</v>
      </c>
      <c r="ACV14" s="1">
        <f t="shared" si="571"/>
        <v>7.9999999999999984E-3</v>
      </c>
      <c r="ACW14" s="1">
        <f t="shared" si="572"/>
        <v>-8.1850533807829237E-2</v>
      </c>
      <c r="ACX14" s="1">
        <f t="shared" si="141"/>
        <v>-1.2277580071174386E-4</v>
      </c>
      <c r="ACY14" s="1">
        <f t="shared" si="142"/>
        <v>-0.93853093032055357</v>
      </c>
      <c r="ACZ14" s="1"/>
      <c r="ADA14" s="1"/>
      <c r="ADB14" s="2" t="s">
        <v>11</v>
      </c>
      <c r="ADC14" s="1" t="s">
        <v>83</v>
      </c>
      <c r="ADD14" s="1">
        <v>116</v>
      </c>
      <c r="ADE14" s="2">
        <v>13</v>
      </c>
      <c r="ADF14" s="1">
        <v>2.1000000000000001E-2</v>
      </c>
      <c r="ADG14" s="1">
        <f t="shared" si="573"/>
        <v>5.000000000000001E-3</v>
      </c>
      <c r="ADH14" s="1">
        <f t="shared" si="574"/>
        <v>-0.18861209964412809</v>
      </c>
      <c r="ADI14" s="1">
        <f t="shared" si="143"/>
        <v>-2.8291814946619214E-4</v>
      </c>
      <c r="ADJ14" s="1">
        <f t="shared" si="144"/>
        <v>-2.1627017089995348</v>
      </c>
      <c r="ADK14" s="1"/>
      <c r="ADL14" s="1"/>
      <c r="ADM14" s="2" t="s">
        <v>11</v>
      </c>
      <c r="ADN14" s="1" t="s">
        <v>84</v>
      </c>
      <c r="ADO14" s="1">
        <v>119</v>
      </c>
      <c r="ADP14" s="2">
        <v>13</v>
      </c>
      <c r="ADQ14" s="1">
        <v>2.4E-2</v>
      </c>
      <c r="ADR14" s="1">
        <f t="shared" si="575"/>
        <v>6.9999999999999993E-3</v>
      </c>
      <c r="ADS14" s="1">
        <f t="shared" si="576"/>
        <v>-0.65467625899280579</v>
      </c>
      <c r="ADT14" s="1">
        <f t="shared" si="145"/>
        <v>-9.8201438848920871E-4</v>
      </c>
      <c r="ADU14" s="1">
        <f t="shared" si="146"/>
        <v>-7.5067796118945447</v>
      </c>
      <c r="ADV14" s="1"/>
      <c r="ADW14" s="1"/>
      <c r="ADX14" s="2" t="s">
        <v>11</v>
      </c>
      <c r="ADY14" s="1" t="s">
        <v>85</v>
      </c>
      <c r="ADZ14" s="1">
        <v>120</v>
      </c>
      <c r="AEA14" s="2">
        <v>13</v>
      </c>
      <c r="AEB14" s="1">
        <v>2.7E-2</v>
      </c>
      <c r="AEC14" s="1">
        <f t="shared" si="577"/>
        <v>9.9999999999999985E-3</v>
      </c>
      <c r="AED14" s="1">
        <f t="shared" si="578"/>
        <v>-0.57553956834532383</v>
      </c>
      <c r="AEE14" s="1">
        <f t="shared" si="147"/>
        <v>-8.6330935251798576E-4</v>
      </c>
      <c r="AEF14" s="1">
        <f t="shared" si="148"/>
        <v>-6.5993666917754243</v>
      </c>
      <c r="AEG14" s="1"/>
      <c r="AEH14" s="1"/>
      <c r="AEI14" s="2" t="s">
        <v>11</v>
      </c>
      <c r="AEJ14" s="1" t="s">
        <v>86</v>
      </c>
      <c r="AEK14" s="1">
        <v>121</v>
      </c>
      <c r="AEL14" s="2">
        <v>13</v>
      </c>
      <c r="AEM14" s="1">
        <v>3.1E-2</v>
      </c>
      <c r="AEN14" s="1">
        <f t="shared" si="579"/>
        <v>1.3000000000000001E-2</v>
      </c>
      <c r="AEO14" s="1">
        <f t="shared" si="580"/>
        <v>-0.42805755395683448</v>
      </c>
      <c r="AEP14" s="1">
        <f t="shared" si="149"/>
        <v>-6.4208633093525169E-4</v>
      </c>
      <c r="AEQ14" s="1">
        <f t="shared" si="150"/>
        <v>-4.9082789770079707</v>
      </c>
      <c r="AER14" s="1"/>
      <c r="AES14" s="1"/>
      <c r="AET14" s="2" t="s">
        <v>11</v>
      </c>
      <c r="AEU14" s="1" t="s">
        <v>87</v>
      </c>
      <c r="AEV14" s="1">
        <v>122</v>
      </c>
      <c r="AEW14" s="2">
        <v>13</v>
      </c>
      <c r="AEX14" s="1">
        <v>3.2000000000000001E-2</v>
      </c>
      <c r="AEY14" s="1">
        <f t="shared" si="581"/>
        <v>1.4999999999999999E-2</v>
      </c>
      <c r="AEZ14" s="1">
        <f t="shared" si="582"/>
        <v>-0.40647482014388497</v>
      </c>
      <c r="AFA14" s="1">
        <f t="shared" si="151"/>
        <v>-6.0971223021582751E-4</v>
      </c>
      <c r="AFB14" s="1">
        <f t="shared" si="152"/>
        <v>-4.660802726066394</v>
      </c>
      <c r="AFC14" s="1"/>
      <c r="AFD14" s="1"/>
      <c r="AFE14" s="2" t="s">
        <v>11</v>
      </c>
      <c r="AFF14" s="1" t="s">
        <v>88</v>
      </c>
      <c r="AFG14" s="1">
        <v>123</v>
      </c>
      <c r="AFH14" s="2">
        <v>13</v>
      </c>
      <c r="AFI14" s="1">
        <v>3.4000000000000002E-2</v>
      </c>
      <c r="AFJ14" s="1">
        <f t="shared" si="583"/>
        <v>1.7000000000000001E-2</v>
      </c>
      <c r="AFK14" s="1">
        <f t="shared" si="584"/>
        <v>-0.33812949640287765</v>
      </c>
      <c r="AFL14" s="1">
        <f t="shared" si="153"/>
        <v>-5.0719424460431649E-4</v>
      </c>
      <c r="AFM14" s="1">
        <f t="shared" si="154"/>
        <v>-3.8771279314180611</v>
      </c>
      <c r="AFN14" s="1"/>
      <c r="AFO14" s="1"/>
      <c r="AFP14" s="2" t="s">
        <v>11</v>
      </c>
      <c r="AFQ14" s="1" t="s">
        <v>89</v>
      </c>
      <c r="AFR14" s="1">
        <v>126</v>
      </c>
      <c r="AFS14" s="2">
        <v>13</v>
      </c>
      <c r="AFT14" s="1">
        <v>4.2000000000000003E-2</v>
      </c>
      <c r="AFU14" s="1">
        <f t="shared" si="585"/>
        <v>2.4000000000000004E-2</v>
      </c>
      <c r="AFV14" s="1">
        <f t="shared" si="586"/>
        <v>9.2526690391459263E-2</v>
      </c>
      <c r="AFW14" s="1">
        <f t="shared" si="155"/>
        <v>1.3879003558718889E-4</v>
      </c>
      <c r="AFX14" s="1">
        <f t="shared" si="156"/>
        <v>1.0609480081884533</v>
      </c>
      <c r="AFY14" s="1"/>
      <c r="AFZ14" s="1"/>
      <c r="AGA14" s="2" t="s">
        <v>11</v>
      </c>
      <c r="AGB14" s="1" t="s">
        <v>90</v>
      </c>
      <c r="AGC14" s="1">
        <v>127</v>
      </c>
      <c r="AGD14" s="2">
        <v>13</v>
      </c>
      <c r="AGE14" s="1">
        <v>2.5000000000000001E-2</v>
      </c>
      <c r="AGF14" s="1">
        <f t="shared" si="587"/>
        <v>1.0000000000000002E-2</v>
      </c>
      <c r="AGG14" s="1">
        <f t="shared" si="588"/>
        <v>0.57575757575757591</v>
      </c>
      <c r="AGH14" s="1">
        <f t="shared" si="157"/>
        <v>8.6363636363636384E-4</v>
      </c>
      <c r="AGI14" s="1">
        <f t="shared" si="158"/>
        <v>6.6018664518859458</v>
      </c>
      <c r="AGJ14" s="1"/>
      <c r="AGK14" s="1"/>
      <c r="AGL14" s="2" t="s">
        <v>11</v>
      </c>
      <c r="AGM14" s="1" t="s">
        <v>91</v>
      </c>
      <c r="AGN14" s="1">
        <v>128</v>
      </c>
      <c r="AGO14" s="2">
        <v>13</v>
      </c>
      <c r="AGP14" s="1">
        <v>2.3E-2</v>
      </c>
      <c r="AGQ14" s="1">
        <f t="shared" si="589"/>
        <v>8.0000000000000002E-3</v>
      </c>
      <c r="AGR14" s="1">
        <f t="shared" si="590"/>
        <v>0.54849498327759194</v>
      </c>
      <c r="AGS14" s="1">
        <f t="shared" si="159"/>
        <v>8.227424749163879E-4</v>
      </c>
      <c r="AGT14" s="1">
        <f t="shared" si="160"/>
        <v>6.2892626716435007</v>
      </c>
      <c r="AGU14" s="1"/>
      <c r="AGV14" s="1"/>
      <c r="AGW14" s="2" t="s">
        <v>11</v>
      </c>
      <c r="AGX14" s="1" t="s">
        <v>92</v>
      </c>
      <c r="AGY14" s="1">
        <v>129</v>
      </c>
      <c r="AGZ14" s="2">
        <v>13</v>
      </c>
      <c r="AHA14" s="1">
        <v>2.1000000000000001E-2</v>
      </c>
      <c r="AHB14" s="1">
        <f t="shared" si="591"/>
        <v>7.000000000000001E-3</v>
      </c>
      <c r="AHC14" s="1">
        <f t="shared" si="592"/>
        <v>0.61129568106312293</v>
      </c>
      <c r="AHD14" s="1">
        <f t="shared" si="161"/>
        <v>9.1694352159468447E-4</v>
      </c>
      <c r="AHE14" s="1">
        <f t="shared" si="162"/>
        <v>7.009360569304329</v>
      </c>
      <c r="AHF14" s="1"/>
      <c r="AHG14" s="1"/>
      <c r="AHH14" s="2" t="s">
        <v>11</v>
      </c>
      <c r="AHI14" s="1" t="s">
        <v>93</v>
      </c>
      <c r="AHJ14" s="1">
        <v>130</v>
      </c>
      <c r="AHK14" s="2">
        <v>13</v>
      </c>
      <c r="AHL14" s="1">
        <v>2.1000000000000001E-2</v>
      </c>
      <c r="AHM14" s="1">
        <f t="shared" si="593"/>
        <v>7.000000000000001E-3</v>
      </c>
      <c r="AHN14" s="1">
        <f t="shared" si="594"/>
        <v>0.59866220735785947</v>
      </c>
      <c r="AHO14" s="1">
        <f t="shared" si="163"/>
        <v>8.9799331103678924E-4</v>
      </c>
      <c r="AHP14" s="1">
        <f t="shared" si="164"/>
        <v>6.8645001111230899</v>
      </c>
      <c r="AHQ14" s="1"/>
      <c r="AHR14" s="1"/>
      <c r="AHS14" s="2" t="s">
        <v>11</v>
      </c>
      <c r="AHT14" s="1" t="s">
        <v>94</v>
      </c>
      <c r="AHU14" s="1">
        <v>133</v>
      </c>
      <c r="AHV14" s="2">
        <v>13</v>
      </c>
      <c r="AHW14" s="1">
        <v>2.5999999999999999E-2</v>
      </c>
      <c r="AHX14" s="1">
        <f t="shared" si="595"/>
        <v>9.9999999999999985E-3</v>
      </c>
      <c r="AHY14" s="1">
        <f t="shared" si="596"/>
        <v>0.72757475083056478</v>
      </c>
      <c r="AHZ14" s="1">
        <f t="shared" si="165"/>
        <v>1.0913621262458471E-3</v>
      </c>
      <c r="AIA14" s="1">
        <f t="shared" si="166"/>
        <v>8.3426628515089565</v>
      </c>
      <c r="AIB14" s="1"/>
      <c r="AIC14" s="1"/>
      <c r="AID14" s="2" t="s">
        <v>11</v>
      </c>
      <c r="AIE14" s="1" t="s">
        <v>95</v>
      </c>
      <c r="AIF14" s="1">
        <v>134</v>
      </c>
      <c r="AIG14" s="2">
        <v>13</v>
      </c>
      <c r="AIH14" s="1">
        <v>2.5000000000000001E-2</v>
      </c>
      <c r="AII14" s="1">
        <f t="shared" si="597"/>
        <v>8.0000000000000002E-3</v>
      </c>
      <c r="AIJ14" s="1">
        <f t="shared" si="598"/>
        <v>0.64784053156146182</v>
      </c>
      <c r="AIK14" s="1">
        <f t="shared" si="167"/>
        <v>9.7176079734219271E-4</v>
      </c>
      <c r="AIL14" s="1">
        <f t="shared" si="168"/>
        <v>7.4283984294257834</v>
      </c>
      <c r="AIM14" s="1"/>
      <c r="AIN14" s="1"/>
      <c r="AIO14" s="2" t="s">
        <v>11</v>
      </c>
      <c r="AIP14" s="1" t="s">
        <v>96</v>
      </c>
      <c r="AIQ14" s="1">
        <v>135</v>
      </c>
      <c r="AIR14" s="2">
        <v>13</v>
      </c>
      <c r="AIS14" s="1">
        <v>2.3E-2</v>
      </c>
      <c r="AIT14" s="1">
        <f t="shared" si="599"/>
        <v>8.9999999999999993E-3</v>
      </c>
      <c r="AIU14" s="1">
        <f t="shared" si="600"/>
        <v>0.73178807947019875</v>
      </c>
      <c r="AIV14" s="1">
        <f t="shared" si="169"/>
        <v>1.0976821192052982E-3</v>
      </c>
      <c r="AIW14" s="1">
        <f t="shared" si="170"/>
        <v>8.3909745614507152</v>
      </c>
      <c r="AIX14" s="1"/>
      <c r="AIY14" s="1"/>
      <c r="AIZ14" s="2" t="s">
        <v>11</v>
      </c>
      <c r="AJA14" s="1" t="s">
        <v>97</v>
      </c>
      <c r="AJB14" s="1">
        <v>136</v>
      </c>
      <c r="AJC14" s="2">
        <v>13</v>
      </c>
      <c r="AJD14" s="1">
        <v>2.5000000000000001E-2</v>
      </c>
      <c r="AJE14" s="1">
        <f t="shared" si="601"/>
        <v>9.0000000000000011E-3</v>
      </c>
      <c r="AJF14" s="1">
        <f t="shared" si="602"/>
        <v>0.72185430463576161</v>
      </c>
      <c r="AJG14" s="1">
        <f t="shared" si="171"/>
        <v>1.0827814569536424E-3</v>
      </c>
      <c r="AJH14" s="1">
        <f t="shared" si="172"/>
        <v>8.2770699293948216</v>
      </c>
      <c r="AJI14" s="1"/>
      <c r="AJJ14" s="1"/>
      <c r="AJK14" s="2" t="s">
        <v>11</v>
      </c>
      <c r="AJL14" s="1" t="s">
        <v>98</v>
      </c>
      <c r="AJM14" s="1">
        <v>140</v>
      </c>
      <c r="AJN14" s="2">
        <v>13</v>
      </c>
      <c r="AJO14" s="1">
        <v>2.5999999999999999E-2</v>
      </c>
      <c r="AJP14" s="1">
        <f t="shared" si="603"/>
        <v>9.9999999999999985E-3</v>
      </c>
      <c r="AJQ14" s="1">
        <f t="shared" si="604"/>
        <v>0.84967320261437906</v>
      </c>
      <c r="AJR14" s="1">
        <f t="shared" si="173"/>
        <v>1.2745098039215687E-3</v>
      </c>
      <c r="AJS14" s="1">
        <f t="shared" si="174"/>
        <v>9.7426924934952535</v>
      </c>
      <c r="AJT14" s="1"/>
      <c r="AJU14" s="1"/>
      <c r="AJV14" s="2" t="s">
        <v>11</v>
      </c>
      <c r="AJW14" s="1" t="s">
        <v>99</v>
      </c>
      <c r="AJX14" s="1">
        <v>141</v>
      </c>
      <c r="AJY14" s="2">
        <v>13</v>
      </c>
      <c r="AJZ14" s="1">
        <v>2.1000000000000001E-2</v>
      </c>
      <c r="AKA14" s="1">
        <f t="shared" si="605"/>
        <v>1.0000000000000009E-3</v>
      </c>
      <c r="AKB14" s="1">
        <f t="shared" si="606"/>
        <v>0.17627118644067799</v>
      </c>
      <c r="AKC14" s="1">
        <f t="shared" si="175"/>
        <v>2.6440677966101697E-4</v>
      </c>
      <c r="AKD14" s="1">
        <f t="shared" si="176"/>
        <v>2.021195866447151</v>
      </c>
      <c r="AKE14" s="1"/>
      <c r="AKF14" s="1"/>
      <c r="AKG14" s="2" t="s">
        <v>11</v>
      </c>
      <c r="AKH14" s="1" t="s">
        <v>100</v>
      </c>
      <c r="AKI14" s="1">
        <v>143</v>
      </c>
      <c r="AKJ14" s="2">
        <v>13</v>
      </c>
      <c r="AKK14" s="1">
        <v>2.5999999999999999E-2</v>
      </c>
      <c r="AKL14" s="1">
        <f t="shared" si="607"/>
        <v>4.0000000000000001E-3</v>
      </c>
      <c r="AKM14" s="1">
        <f t="shared" si="608"/>
        <v>0.26779661016949158</v>
      </c>
      <c r="AKN14" s="1">
        <f t="shared" si="177"/>
        <v>4.0169491525423738E-4</v>
      </c>
      <c r="AKO14" s="1">
        <f t="shared" si="178"/>
        <v>3.0706629509485568</v>
      </c>
      <c r="AKP14" s="1"/>
      <c r="AKQ14" s="1"/>
      <c r="AKR14" s="2" t="s">
        <v>11</v>
      </c>
      <c r="AKS14" s="1" t="s">
        <v>101</v>
      </c>
      <c r="AKT14" s="1">
        <v>144</v>
      </c>
      <c r="AKU14" s="2">
        <v>13</v>
      </c>
      <c r="AKV14" s="1">
        <v>2.7E-2</v>
      </c>
      <c r="AKW14" s="1">
        <f t="shared" si="609"/>
        <v>4.0000000000000001E-3</v>
      </c>
      <c r="AKX14" s="1">
        <f t="shared" si="610"/>
        <v>0.23728813559322035</v>
      </c>
      <c r="AKY14" s="1">
        <f t="shared" si="179"/>
        <v>3.5593220338983052E-4</v>
      </c>
      <c r="AKZ14" s="1">
        <f t="shared" si="180"/>
        <v>2.720840589448088</v>
      </c>
      <c r="ALA14" s="1"/>
      <c r="ALB14" s="1"/>
      <c r="ALC14" s="2" t="s">
        <v>11</v>
      </c>
      <c r="ALD14" s="1" t="s">
        <v>102</v>
      </c>
      <c r="ALE14" s="1">
        <v>147</v>
      </c>
      <c r="ALF14" s="2">
        <v>13</v>
      </c>
      <c r="ALG14" s="1">
        <v>2.8000000000000001E-2</v>
      </c>
      <c r="ALH14" s="1">
        <f t="shared" si="611"/>
        <v>2.0000000000000018E-3</v>
      </c>
      <c r="ALI14" s="1">
        <f t="shared" si="612"/>
        <v>0.17288135593220347</v>
      </c>
      <c r="ALJ14" s="1">
        <f t="shared" si="181"/>
        <v>2.5932203389830521E-4</v>
      </c>
      <c r="ALK14" s="1">
        <f t="shared" si="182"/>
        <v>1.982326715169322</v>
      </c>
      <c r="ALL14" s="1"/>
      <c r="ALM14" s="1"/>
      <c r="ALN14" s="2" t="s">
        <v>11</v>
      </c>
      <c r="ALO14" s="1" t="s">
        <v>103</v>
      </c>
      <c r="ALP14" s="1">
        <v>148</v>
      </c>
      <c r="ALQ14" s="2">
        <v>13</v>
      </c>
      <c r="ALR14" s="1">
        <v>2.3E-2</v>
      </c>
      <c r="ALS14" s="1">
        <f t="shared" si="613"/>
        <v>-2.0000000000000018E-3</v>
      </c>
      <c r="ALT14" s="1">
        <f t="shared" si="614"/>
        <v>-6.1224489795918428E-2</v>
      </c>
      <c r="ALU14" s="1">
        <f t="shared" si="183"/>
        <v>-9.1836734693877641E-5</v>
      </c>
      <c r="ALV14" s="1">
        <f t="shared" si="184"/>
        <v>-0.70202446695672305</v>
      </c>
      <c r="ALW14" s="1"/>
      <c r="ALX14" s="1"/>
      <c r="ALY14" s="2" t="s">
        <v>11</v>
      </c>
      <c r="ALZ14" s="1" t="s">
        <v>104</v>
      </c>
      <c r="AMA14" s="1">
        <v>149</v>
      </c>
      <c r="AMB14" s="2">
        <v>13</v>
      </c>
      <c r="AMC14" s="1">
        <v>2.3E-2</v>
      </c>
      <c r="AMD14" s="1">
        <f t="shared" si="615"/>
        <v>2.9999999999999992E-3</v>
      </c>
      <c r="AME14" s="1">
        <f t="shared" si="616"/>
        <v>0.18150684931506847</v>
      </c>
      <c r="AMF14" s="1">
        <f t="shared" si="185"/>
        <v>2.7226027397260271E-4</v>
      </c>
      <c r="AMG14" s="1">
        <f t="shared" si="186"/>
        <v>2.0812300692769496</v>
      </c>
      <c r="AMH14" s="1"/>
      <c r="AMI14" s="1"/>
      <c r="AMJ14" s="2" t="s">
        <v>11</v>
      </c>
      <c r="AMK14" s="1" t="s">
        <v>105</v>
      </c>
      <c r="AML14" s="1">
        <v>150</v>
      </c>
      <c r="AMM14" s="2">
        <v>13</v>
      </c>
      <c r="AMN14" s="1">
        <v>2.5000000000000001E-2</v>
      </c>
      <c r="AMO14" s="1">
        <f t="shared" si="617"/>
        <v>6.0000000000000019E-3</v>
      </c>
      <c r="AMP14" s="1">
        <f t="shared" si="618"/>
        <v>0.17808219178082196</v>
      </c>
      <c r="AMQ14" s="1">
        <f t="shared" si="187"/>
        <v>2.6712328767123294E-4</v>
      </c>
      <c r="AMR14" s="1">
        <f t="shared" si="188"/>
        <v>2.0419615774038</v>
      </c>
      <c r="AMS14" s="1"/>
      <c r="AMT14" s="1"/>
      <c r="AMU14" s="2" t="s">
        <v>11</v>
      </c>
      <c r="AMV14" s="1" t="s">
        <v>106</v>
      </c>
      <c r="AMW14" s="1">
        <v>151</v>
      </c>
      <c r="AMX14" s="2">
        <v>13</v>
      </c>
      <c r="AMY14" s="1">
        <v>2.1999999999999999E-2</v>
      </c>
      <c r="AMZ14" s="1">
        <f t="shared" si="619"/>
        <v>1.9999999999999983E-3</v>
      </c>
      <c r="ANA14" s="1">
        <f t="shared" si="620"/>
        <v>-6.8493150684932128E-3</v>
      </c>
      <c r="ANB14" s="1">
        <f t="shared" si="189"/>
        <v>-1.0273972602739819E-5</v>
      </c>
      <c r="ANC14" s="1">
        <f t="shared" si="190"/>
        <v>-7.8536983746300706E-2</v>
      </c>
      <c r="AND14" s="1"/>
      <c r="ANE14" s="1"/>
      <c r="ANF14" s="2" t="s">
        <v>11</v>
      </c>
      <c r="ANG14" s="1" t="s">
        <v>107</v>
      </c>
      <c r="ANH14" s="1">
        <v>154</v>
      </c>
      <c r="ANI14" s="2">
        <v>13</v>
      </c>
      <c r="ANJ14" s="1">
        <v>2.1000000000000001E-2</v>
      </c>
      <c r="ANK14" s="1">
        <f t="shared" si="621"/>
        <v>2.0000000000000018E-3</v>
      </c>
      <c r="ANL14" s="1">
        <f t="shared" si="622"/>
        <v>-3.103448275862062E-2</v>
      </c>
      <c r="ANM14" s="1">
        <f t="shared" si="191"/>
        <v>-4.6551724137930929E-5</v>
      </c>
      <c r="ANN14" s="1">
        <f t="shared" si="192"/>
        <v>-0.35585378152633779</v>
      </c>
      <c r="ANO14" s="1"/>
      <c r="ANP14" s="1"/>
      <c r="ANQ14" s="2" t="s">
        <v>11</v>
      </c>
      <c r="ANR14" s="1" t="s">
        <v>108</v>
      </c>
      <c r="ANS14" s="1">
        <v>155</v>
      </c>
      <c r="ANT14" s="2">
        <v>13</v>
      </c>
      <c r="ANU14" s="1">
        <v>2.3E-2</v>
      </c>
      <c r="ANV14" s="1">
        <f t="shared" si="193"/>
        <v>2.9999999999999992E-3</v>
      </c>
      <c r="ANW14" s="1">
        <f t="shared" si="623"/>
        <v>-0.14675767918088739</v>
      </c>
      <c r="ANX14" s="1">
        <f t="shared" si="194"/>
        <v>-2.201365187713311E-4</v>
      </c>
      <c r="ANY14" s="1">
        <f t="shared" si="195"/>
        <v>-1.6827821978132131</v>
      </c>
      <c r="ANZ14" s="1"/>
      <c r="AOA14" s="1"/>
      <c r="AOB14" s="2" t="s">
        <v>11</v>
      </c>
      <c r="AOC14" s="1" t="s">
        <v>109</v>
      </c>
      <c r="AOD14" s="1">
        <v>156</v>
      </c>
      <c r="AOE14" s="2">
        <v>13</v>
      </c>
      <c r="AOF14" s="1">
        <v>2.7E-2</v>
      </c>
      <c r="AOG14" s="1">
        <f t="shared" si="624"/>
        <v>5.9999999999999984E-3</v>
      </c>
      <c r="AOH14" s="1">
        <f t="shared" si="625"/>
        <v>-5.8804185626332447E-17</v>
      </c>
      <c r="AOI14" s="1">
        <f t="shared" si="196"/>
        <v>-8.8206278439498672E-20</v>
      </c>
      <c r="AOJ14" s="1">
        <f t="shared" si="197"/>
        <v>-6.7427229212945309E-16</v>
      </c>
      <c r="AOK14" s="1"/>
      <c r="AOL14" s="1"/>
      <c r="AOM14" s="2" t="s">
        <v>11</v>
      </c>
      <c r="AON14" s="1" t="s">
        <v>110</v>
      </c>
      <c r="AOO14" s="1">
        <v>157</v>
      </c>
      <c r="AOP14" s="2">
        <v>13</v>
      </c>
      <c r="AOQ14" s="1">
        <v>1.7000000000000001E-2</v>
      </c>
      <c r="AOR14" s="1">
        <f t="shared" si="626"/>
        <v>3.0000000000000009E-3</v>
      </c>
      <c r="AOS14" s="1">
        <f t="shared" si="627"/>
        <v>5.4607508532423243E-2</v>
      </c>
      <c r="AOT14" s="1">
        <f t="shared" si="198"/>
        <v>8.1911262798634873E-5</v>
      </c>
      <c r="AOU14" s="1">
        <f t="shared" si="199"/>
        <v>0.62615151546538195</v>
      </c>
      <c r="AOV14" s="1"/>
      <c r="AOW14" s="1"/>
      <c r="AOX14" s="2" t="s">
        <v>11</v>
      </c>
      <c r="AOY14" s="1" t="s">
        <v>111</v>
      </c>
      <c r="AOZ14" s="1">
        <v>158</v>
      </c>
      <c r="APA14" s="2">
        <v>13</v>
      </c>
      <c r="APB14" s="1">
        <v>0.03</v>
      </c>
      <c r="APC14" s="1">
        <f t="shared" si="628"/>
        <v>9.9999999999999985E-3</v>
      </c>
      <c r="APD14" s="1">
        <f t="shared" si="629"/>
        <v>3.4246575342465724E-2</v>
      </c>
      <c r="APE14" s="1">
        <f t="shared" si="200"/>
        <v>5.1369863013698586E-5</v>
      </c>
      <c r="APF14" s="1">
        <f t="shared" si="201"/>
        <v>0.39268491873149963</v>
      </c>
      <c r="APG14" s="1"/>
      <c r="APH14" s="1"/>
      <c r="API14" s="2" t="s">
        <v>11</v>
      </c>
      <c r="APJ14" s="1" t="s">
        <v>112</v>
      </c>
      <c r="APK14" s="1">
        <v>161</v>
      </c>
      <c r="APL14" s="2">
        <v>13</v>
      </c>
      <c r="APM14" s="1">
        <v>0.03</v>
      </c>
      <c r="APN14" s="1">
        <f t="shared" si="630"/>
        <v>1.3999999999999999E-2</v>
      </c>
      <c r="APO14" s="1">
        <f t="shared" si="631"/>
        <v>0.33105802047781563</v>
      </c>
      <c r="APP14" s="1">
        <f t="shared" si="202"/>
        <v>4.9658703071672348E-4</v>
      </c>
      <c r="APQ14" s="1">
        <f t="shared" si="203"/>
        <v>3.7960435625088746</v>
      </c>
      <c r="APR14" s="1"/>
      <c r="APS14" s="1"/>
      <c r="APT14" s="2" t="s">
        <v>11</v>
      </c>
      <c r="APU14" s="1" t="s">
        <v>113</v>
      </c>
      <c r="APV14" s="1">
        <v>162</v>
      </c>
      <c r="APW14" s="2">
        <v>13</v>
      </c>
      <c r="APX14" s="1">
        <v>1.4999999999999999E-2</v>
      </c>
      <c r="APY14" s="1">
        <f t="shared" si="632"/>
        <v>9.9999999999999985E-3</v>
      </c>
      <c r="APZ14" s="1">
        <f t="shared" si="633"/>
        <v>0.66666666666666663</v>
      </c>
      <c r="AQA14" s="1">
        <f t="shared" si="204"/>
        <v>1E-3</v>
      </c>
      <c r="AQB14" s="1">
        <f t="shared" si="205"/>
        <v>7.6442664179731992</v>
      </c>
      <c r="AQC14" s="1"/>
      <c r="AQD14" s="1"/>
      <c r="AQE14" s="2" t="s">
        <v>11</v>
      </c>
      <c r="AQF14" s="1" t="s">
        <v>114</v>
      </c>
      <c r="AQG14" s="1">
        <v>163</v>
      </c>
      <c r="AQH14" s="2">
        <v>13</v>
      </c>
      <c r="AQI14" s="1">
        <v>2.4E-2</v>
      </c>
      <c r="AQJ14" s="1">
        <f t="shared" si="634"/>
        <v>8.0000000000000002E-3</v>
      </c>
      <c r="AQK14" s="1">
        <f t="shared" si="635"/>
        <v>-6.8493150684931685E-3</v>
      </c>
      <c r="AQL14" s="1">
        <f t="shared" si="206"/>
        <v>-1.0273972602739753E-5</v>
      </c>
      <c r="AQM14" s="1">
        <f t="shared" si="207"/>
        <v>-7.8536983746300193E-2</v>
      </c>
      <c r="AQN14" s="1"/>
      <c r="AQO14" s="1"/>
      <c r="AQP14" s="2" t="s">
        <v>11</v>
      </c>
      <c r="AQQ14" s="1" t="s">
        <v>115</v>
      </c>
      <c r="AQR14" s="1">
        <v>169</v>
      </c>
      <c r="AQS14" s="2">
        <v>13</v>
      </c>
      <c r="AQT14" s="1">
        <v>0</v>
      </c>
      <c r="AQU14" s="1">
        <f t="shared" si="636"/>
        <v>8.0000000000000002E-3</v>
      </c>
      <c r="AQV14" s="1">
        <f t="shared" si="637"/>
        <v>0.82593856655290099</v>
      </c>
      <c r="AQW14" s="1">
        <f t="shared" si="208"/>
        <v>1.2389078498293515E-3</v>
      </c>
      <c r="AQX14" s="1">
        <f t="shared" si="209"/>
        <v>9.4705416714138941</v>
      </c>
      <c r="AQY14" s="1"/>
      <c r="AQZ14" s="1"/>
      <c r="ARA14" s="2" t="s">
        <v>11</v>
      </c>
      <c r="ARB14" s="1" t="s">
        <v>116</v>
      </c>
      <c r="ARC14" s="1">
        <v>170</v>
      </c>
      <c r="ARD14" s="2">
        <v>13</v>
      </c>
      <c r="ARE14" s="1">
        <v>4.0000000000000001E-3</v>
      </c>
      <c r="ARF14" s="1">
        <f t="shared" si="638"/>
        <v>-2E-3</v>
      </c>
      <c r="ARG14" s="1">
        <f t="shared" si="639"/>
        <v>-0.33673469387755106</v>
      </c>
      <c r="ARH14" s="1">
        <f t="shared" si="210"/>
        <v>-5.0510204081632656E-4</v>
      </c>
      <c r="ARI14" s="1">
        <f t="shared" si="211"/>
        <v>-3.8611345682619733</v>
      </c>
      <c r="ARJ14" s="1"/>
      <c r="ARK14" s="1"/>
      <c r="ARL14" s="2" t="s">
        <v>11</v>
      </c>
      <c r="ARM14" s="1" t="s">
        <v>117</v>
      </c>
      <c r="ARN14" s="1">
        <v>171</v>
      </c>
      <c r="ARO14" s="2">
        <v>13</v>
      </c>
      <c r="ARP14" s="1">
        <v>1.2999999999999999E-2</v>
      </c>
      <c r="ARQ14" s="1">
        <f t="shared" si="640"/>
        <v>6.9999999999999993E-3</v>
      </c>
      <c r="ARR14" s="1">
        <f t="shared" si="641"/>
        <v>5.1369863013698613E-2</v>
      </c>
      <c r="ARS14" s="1">
        <f t="shared" si="212"/>
        <v>7.7054794520547916E-5</v>
      </c>
      <c r="ART14" s="1">
        <f t="shared" si="213"/>
        <v>0.5890273780972497</v>
      </c>
      <c r="ARU14" s="1"/>
      <c r="ARV14" s="1"/>
      <c r="ARW14" s="2" t="s">
        <v>11</v>
      </c>
      <c r="ARX14" s="1" t="s">
        <v>118</v>
      </c>
      <c r="ARY14" s="1">
        <v>172</v>
      </c>
      <c r="ARZ14" s="2">
        <v>13</v>
      </c>
      <c r="ASA14" s="1">
        <v>2.7E-2</v>
      </c>
      <c r="ASB14" s="1">
        <f t="shared" si="642"/>
        <v>6.9999999999999993E-3</v>
      </c>
      <c r="ASC14" s="1">
        <f t="shared" si="643"/>
        <v>-0.51525423728813569</v>
      </c>
      <c r="ASD14" s="1">
        <f t="shared" si="214"/>
        <v>-7.7288135593220353E-4</v>
      </c>
      <c r="ASE14" s="1">
        <f t="shared" si="215"/>
        <v>-5.9081109942301344</v>
      </c>
      <c r="ASF14" s="1"/>
      <c r="ASG14" s="1"/>
      <c r="ASH14" s="2" t="s">
        <v>11</v>
      </c>
      <c r="ASI14" s="1" t="s">
        <v>119</v>
      </c>
      <c r="ASJ14" s="1">
        <v>173</v>
      </c>
      <c r="ASK14" s="2">
        <v>13</v>
      </c>
      <c r="ASL14" s="1">
        <v>8.9999999999999993E-3</v>
      </c>
      <c r="ASM14" s="1">
        <f t="shared" si="644"/>
        <v>5.9999999999999993E-3</v>
      </c>
      <c r="ASN14" s="1">
        <f t="shared" si="645"/>
        <v>-2.7397260273972615E-2</v>
      </c>
      <c r="ASO14" s="1">
        <f t="shared" si="216"/>
        <v>-4.1095890410958926E-5</v>
      </c>
      <c r="ASP14" s="1">
        <f t="shared" si="217"/>
        <v>-0.31414793498520011</v>
      </c>
      <c r="ASQ14" s="1"/>
      <c r="ASR14" s="1"/>
      <c r="ASS14" s="2" t="s">
        <v>11</v>
      </c>
      <c r="AST14" s="1" t="s">
        <v>120</v>
      </c>
      <c r="ASU14" s="1">
        <v>176</v>
      </c>
      <c r="ASV14" s="2">
        <v>13</v>
      </c>
      <c r="ASW14" s="1">
        <v>8.0000000000000002E-3</v>
      </c>
      <c r="ASX14" s="1">
        <f t="shared" si="646"/>
        <v>1E-3</v>
      </c>
      <c r="ASY14" s="1">
        <f t="shared" si="647"/>
        <v>-0.40549828178694164</v>
      </c>
      <c r="ASZ14" s="1">
        <f t="shared" si="218"/>
        <v>-6.082474226804125E-4</v>
      </c>
      <c r="ATA14" s="1">
        <f t="shared" si="219"/>
        <v>-4.649605347014627</v>
      </c>
      <c r="ATB14" s="1"/>
      <c r="ATC14" s="1"/>
      <c r="ATD14" s="2" t="s">
        <v>11</v>
      </c>
      <c r="ATE14" s="1" t="s">
        <v>121</v>
      </c>
      <c r="ATF14" s="1">
        <v>180</v>
      </c>
      <c r="ATG14" s="2">
        <v>13</v>
      </c>
      <c r="ATH14" s="1">
        <v>2.7E-2</v>
      </c>
      <c r="ATI14" s="1">
        <f t="shared" si="648"/>
        <v>5.9999999999999984E-3</v>
      </c>
      <c r="ATJ14" s="1">
        <f t="shared" si="649"/>
        <v>-0.81314878892733566</v>
      </c>
      <c r="ATK14" s="1">
        <f t="shared" si="220"/>
        <v>-1.2197231833910036E-3</v>
      </c>
      <c r="ATL14" s="1">
        <f t="shared" si="221"/>
        <v>-9.3238889700192136</v>
      </c>
      <c r="ATM14" s="1"/>
      <c r="ATN14" s="1"/>
      <c r="ATO14" s="2" t="s">
        <v>11</v>
      </c>
      <c r="ATP14" s="1" t="s">
        <v>122</v>
      </c>
      <c r="ATQ14" s="1">
        <v>183</v>
      </c>
      <c r="ATR14" s="2">
        <v>13</v>
      </c>
      <c r="ATS14" s="1">
        <v>2E-3</v>
      </c>
      <c r="ATT14" s="1">
        <f t="shared" si="650"/>
        <v>1E-3</v>
      </c>
      <c r="ATU14" s="1">
        <f t="shared" si="651"/>
        <v>-0.24657534246575344</v>
      </c>
      <c r="ATV14" s="1">
        <f t="shared" si="222"/>
        <v>-3.6986301369863018E-4</v>
      </c>
      <c r="ATW14" s="1">
        <f t="shared" si="223"/>
        <v>-2.8273314148668001</v>
      </c>
      <c r="ATX14" s="1"/>
      <c r="ATY14" s="1"/>
      <c r="ATZ14" s="2" t="s">
        <v>11</v>
      </c>
      <c r="AUA14" s="1" t="s">
        <v>123</v>
      </c>
      <c r="AUB14" s="1">
        <v>184</v>
      </c>
      <c r="AUC14" s="2">
        <v>13</v>
      </c>
      <c r="AUD14" s="1">
        <v>1.4E-2</v>
      </c>
      <c r="AUE14" s="1">
        <f t="shared" si="224"/>
        <v>-2E-3</v>
      </c>
      <c r="AUF14" s="1">
        <f t="shared" si="652"/>
        <v>-0.38628158844765342</v>
      </c>
      <c r="AUG14" s="1">
        <f t="shared" si="225"/>
        <v>-5.7942238267148013E-4</v>
      </c>
      <c r="AUH14" s="1">
        <f t="shared" si="226"/>
        <v>-4.4292590616776115</v>
      </c>
      <c r="AUI14" s="1"/>
      <c r="AUJ14" s="1"/>
      <c r="AUK14" s="2" t="s">
        <v>11</v>
      </c>
      <c r="AUL14" s="1" t="s">
        <v>124</v>
      </c>
      <c r="AUM14" s="1">
        <v>185</v>
      </c>
      <c r="AUN14" s="2">
        <v>13</v>
      </c>
      <c r="AUO14" s="1">
        <v>1.7000000000000001E-2</v>
      </c>
      <c r="AUP14" s="1">
        <f t="shared" si="653"/>
        <v>1.2E-2</v>
      </c>
      <c r="AUQ14" s="1">
        <f t="shared" si="654"/>
        <v>0.26353790613718414</v>
      </c>
      <c r="AUR14" s="1">
        <f t="shared" si="227"/>
        <v>3.9530685920577624E-4</v>
      </c>
      <c r="AUS14" s="1">
        <f t="shared" si="228"/>
        <v>3.021830948621175</v>
      </c>
      <c r="AUT14" s="1"/>
      <c r="AUU14" s="1"/>
      <c r="AUV14" s="2" t="s">
        <v>11</v>
      </c>
      <c r="AUW14" s="1" t="s">
        <v>125</v>
      </c>
      <c r="AUX14" s="1">
        <v>186</v>
      </c>
      <c r="AUY14" s="2">
        <v>13</v>
      </c>
      <c r="AUZ14" s="1">
        <v>1.6E-2</v>
      </c>
      <c r="AVA14" s="1">
        <f t="shared" si="655"/>
        <v>6.0000000000000001E-3</v>
      </c>
      <c r="AVB14" s="1">
        <f t="shared" si="656"/>
        <v>7.9422382671480149E-2</v>
      </c>
      <c r="AVC14" s="1">
        <f t="shared" si="229"/>
        <v>1.1913357400722023E-4</v>
      </c>
      <c r="AVD14" s="1">
        <f t="shared" si="230"/>
        <v>0.91068877903651835</v>
      </c>
      <c r="AVE14" s="1"/>
      <c r="AVF14" s="1"/>
      <c r="AVG14" s="2" t="s">
        <v>11</v>
      </c>
      <c r="AVH14" s="1" t="s">
        <v>126</v>
      </c>
      <c r="AVI14" s="1">
        <v>187</v>
      </c>
      <c r="AVJ14" s="2">
        <v>13</v>
      </c>
      <c r="AVK14" s="1">
        <v>1.9E-2</v>
      </c>
      <c r="AVL14" s="1">
        <f t="shared" si="657"/>
        <v>8.9999999999999993E-3</v>
      </c>
      <c r="AVM14" s="1">
        <f t="shared" si="658"/>
        <v>0.30935251798561153</v>
      </c>
      <c r="AVN14" s="1">
        <f t="shared" si="231"/>
        <v>4.6402877697841732E-4</v>
      </c>
      <c r="AVO14" s="1">
        <f t="shared" si="232"/>
        <v>3.5471595968292906</v>
      </c>
      <c r="AVP14" s="1"/>
      <c r="AVQ14" s="1"/>
      <c r="AVR14" s="2" t="s">
        <v>11</v>
      </c>
      <c r="AVS14" s="1" t="s">
        <v>127</v>
      </c>
      <c r="AVT14" s="1">
        <v>190</v>
      </c>
      <c r="AVU14" s="2">
        <v>13</v>
      </c>
      <c r="AVV14" s="1">
        <v>1.7999999999999999E-2</v>
      </c>
      <c r="AVW14" s="1">
        <f t="shared" si="659"/>
        <v>6.9999999999999993E-3</v>
      </c>
      <c r="AVX14" s="1">
        <f t="shared" si="660"/>
        <v>0.28673835125448027</v>
      </c>
      <c r="AVY14" s="1">
        <f t="shared" si="233"/>
        <v>4.3010752688172043E-4</v>
      </c>
      <c r="AVZ14" s="1">
        <f t="shared" si="234"/>
        <v>3.2878565238594404</v>
      </c>
      <c r="AWA14" s="1"/>
      <c r="AWB14" s="1"/>
      <c r="AWC14" s="2" t="s">
        <v>11</v>
      </c>
      <c r="AWD14" s="1" t="s">
        <v>128</v>
      </c>
      <c r="AWE14" s="1">
        <v>191</v>
      </c>
      <c r="AWF14" s="2">
        <v>13</v>
      </c>
      <c r="AWG14" s="1">
        <v>1.6E-2</v>
      </c>
      <c r="AWH14" s="1">
        <f t="shared" si="661"/>
        <v>3.0000000000000009E-3</v>
      </c>
      <c r="AWI14" s="1">
        <f t="shared" si="662"/>
        <v>5.3763440860215082E-2</v>
      </c>
      <c r="AWJ14" s="1">
        <f t="shared" si="235"/>
        <v>8.0645161290322621E-5</v>
      </c>
      <c r="AWK14" s="1">
        <f t="shared" si="236"/>
        <v>0.61647309822364538</v>
      </c>
      <c r="AWL14" s="1"/>
      <c r="AWM14" s="1"/>
      <c r="AWN14" s="2" t="s">
        <v>11</v>
      </c>
      <c r="AWO14" s="1" t="s">
        <v>129</v>
      </c>
      <c r="AWP14" s="1">
        <v>192</v>
      </c>
      <c r="AWQ14" s="2">
        <v>13</v>
      </c>
      <c r="AWR14" s="1">
        <v>0.02</v>
      </c>
      <c r="AWS14" s="1">
        <f t="shared" si="663"/>
        <v>4.0000000000000001E-3</v>
      </c>
      <c r="AWT14" s="1">
        <f t="shared" si="664"/>
        <v>7.857142857142857E-2</v>
      </c>
      <c r="AWU14" s="1">
        <f t="shared" si="237"/>
        <v>1.1785714285714286E-4</v>
      </c>
      <c r="AWV14" s="1">
        <f t="shared" si="238"/>
        <v>0.90093139926112698</v>
      </c>
      <c r="AWW14" s="1"/>
      <c r="AWX14" s="1"/>
      <c r="AWY14" s="2" t="s">
        <v>11</v>
      </c>
      <c r="AWZ14" s="1" t="s">
        <v>130</v>
      </c>
      <c r="AXA14" s="1">
        <v>193</v>
      </c>
      <c r="AXB14" s="2">
        <v>13</v>
      </c>
      <c r="AXC14" s="1">
        <v>2.4E-2</v>
      </c>
      <c r="AXD14" s="1">
        <f t="shared" si="665"/>
        <v>0.01</v>
      </c>
      <c r="AXE14" s="1">
        <f t="shared" si="666"/>
        <v>0.25806451612903225</v>
      </c>
      <c r="AXF14" s="1">
        <f t="shared" si="239"/>
        <v>3.8709677419354838E-4</v>
      </c>
      <c r="AXG14" s="1">
        <f t="shared" si="240"/>
        <v>2.9590708714734961</v>
      </c>
      <c r="AXH14" s="1"/>
      <c r="AXI14" s="1"/>
      <c r="AXJ14" s="2" t="s">
        <v>11</v>
      </c>
      <c r="AXK14" s="1" t="s">
        <v>131</v>
      </c>
      <c r="AXL14" s="1">
        <v>197</v>
      </c>
      <c r="AXM14" s="2">
        <v>13</v>
      </c>
      <c r="AXN14" s="1">
        <v>2.5000000000000001E-2</v>
      </c>
      <c r="AXO14" s="1">
        <f t="shared" si="667"/>
        <v>6.0000000000000019E-3</v>
      </c>
      <c r="AXP14" s="1">
        <f t="shared" si="668"/>
        <v>6.1151079136690718E-2</v>
      </c>
      <c r="AXQ14" s="1">
        <f t="shared" si="241"/>
        <v>9.1726618705036079E-5</v>
      </c>
      <c r="AXR14" s="1">
        <f t="shared" si="242"/>
        <v>0.7011827110011396</v>
      </c>
      <c r="AXS14" s="1"/>
      <c r="AXT14" s="1"/>
      <c r="AXU14" s="2" t="s">
        <v>11</v>
      </c>
      <c r="AXV14" s="1" t="s">
        <v>132</v>
      </c>
      <c r="AXW14" s="1">
        <v>198</v>
      </c>
      <c r="AXX14" s="2">
        <v>13</v>
      </c>
      <c r="AXY14" s="1">
        <v>1.9E-2</v>
      </c>
      <c r="AXZ14" s="1">
        <f t="shared" si="669"/>
        <v>1.9999999999999983E-3</v>
      </c>
      <c r="AYA14" s="1">
        <f t="shared" si="670"/>
        <v>-0.11510791366906481</v>
      </c>
      <c r="AYB14" s="1">
        <f t="shared" si="243"/>
        <v>-1.7266187050359722E-4</v>
      </c>
      <c r="AYC14" s="1">
        <f t="shared" si="244"/>
        <v>-1.3198733383550854</v>
      </c>
      <c r="AYD14" s="1"/>
      <c r="AYE14" s="1"/>
      <c r="AYF14" s="2" t="s">
        <v>11</v>
      </c>
      <c r="AYG14" s="1" t="s">
        <v>133</v>
      </c>
      <c r="AYH14" s="1">
        <v>201</v>
      </c>
      <c r="AYI14" s="2">
        <v>13</v>
      </c>
      <c r="AYJ14" s="1">
        <v>2.9000000000000001E-2</v>
      </c>
      <c r="AYK14" s="1">
        <f t="shared" si="671"/>
        <v>6.0000000000000019E-3</v>
      </c>
      <c r="AYL14" s="1">
        <f t="shared" si="672"/>
        <v>-1.785714285714278E-2</v>
      </c>
      <c r="AYM14" s="1">
        <f t="shared" si="245"/>
        <v>-2.6785714285714169E-5</v>
      </c>
      <c r="AYN14" s="1">
        <f t="shared" si="246"/>
        <v>-0.20475713619570979</v>
      </c>
      <c r="AYO14" s="1"/>
      <c r="AYP14" s="1"/>
      <c r="AYQ14" s="2" t="s">
        <v>11</v>
      </c>
      <c r="AYR14" s="1" t="s">
        <v>134</v>
      </c>
      <c r="AYS14" s="1">
        <v>204</v>
      </c>
      <c r="AYT14" s="2">
        <v>13</v>
      </c>
      <c r="AYU14" s="1">
        <v>0.03</v>
      </c>
      <c r="AYV14" s="1">
        <f t="shared" si="673"/>
        <v>6.9999999999999993E-3</v>
      </c>
      <c r="AYW14" s="1">
        <f t="shared" si="674"/>
        <v>-0.29642857142857143</v>
      </c>
      <c r="AYX14" s="1">
        <f t="shared" si="247"/>
        <v>-4.4464285714285716E-4</v>
      </c>
      <c r="AYY14" s="1">
        <f t="shared" si="248"/>
        <v>-3.3989684608487973</v>
      </c>
      <c r="AYZ14" s="1"/>
      <c r="AZA14" s="1"/>
      <c r="AZB14" s="2" t="s">
        <v>11</v>
      </c>
      <c r="AZC14" s="1" t="s">
        <v>135</v>
      </c>
      <c r="AZD14" s="1">
        <v>205</v>
      </c>
      <c r="AZE14" s="2">
        <v>13</v>
      </c>
      <c r="AZF14" s="1">
        <v>2.5000000000000001E-2</v>
      </c>
      <c r="AZG14" s="1">
        <f t="shared" si="675"/>
        <v>3.0000000000000027E-3</v>
      </c>
      <c r="AZH14" s="1">
        <f t="shared" si="676"/>
        <v>-9.9999999999999895E-2</v>
      </c>
      <c r="AZI14" s="1">
        <f t="shared" si="249"/>
        <v>-1.4999999999999985E-4</v>
      </c>
      <c r="AZJ14" s="1">
        <f t="shared" si="250"/>
        <v>-1.1466399626959787</v>
      </c>
      <c r="AZK14" s="1"/>
      <c r="AZL14" s="1"/>
      <c r="AZM14" s="2" t="s">
        <v>11</v>
      </c>
      <c r="AZN14" s="1" t="s">
        <v>136</v>
      </c>
      <c r="AZO14" s="1">
        <v>208</v>
      </c>
      <c r="AZP14" s="2">
        <v>13</v>
      </c>
      <c r="AZQ14" s="1">
        <v>2.5999999999999999E-2</v>
      </c>
      <c r="AZR14" s="1">
        <f t="shared" si="677"/>
        <v>4.9999999999999975E-3</v>
      </c>
      <c r="AZS14" s="1">
        <f t="shared" si="678"/>
        <v>-2.8571428571428647E-2</v>
      </c>
      <c r="AZT14" s="1">
        <f t="shared" si="251"/>
        <v>-4.2857142857142971E-5</v>
      </c>
      <c r="AZU14" s="1">
        <f t="shared" si="252"/>
        <v>-0.32761141791313797</v>
      </c>
      <c r="AZV14" s="1"/>
      <c r="AZW14" s="1"/>
      <c r="AZX14" s="2" t="s">
        <v>11</v>
      </c>
      <c r="AZY14" s="1" t="s">
        <v>137</v>
      </c>
      <c r="AZZ14" s="1">
        <v>211</v>
      </c>
      <c r="BAA14" s="2">
        <v>13</v>
      </c>
      <c r="BAB14" s="1">
        <v>0.03</v>
      </c>
      <c r="BAC14" s="1">
        <f t="shared" si="679"/>
        <v>5.9999999999999984E-3</v>
      </c>
      <c r="BAD14" s="1">
        <f t="shared" si="680"/>
        <v>-4.2553191489361757E-2</v>
      </c>
      <c r="BAE14" s="1">
        <f t="shared" si="253"/>
        <v>-6.3829787234042631E-5</v>
      </c>
      <c r="BAF14" s="1">
        <f t="shared" si="254"/>
        <v>-0.48793189901956646</v>
      </c>
      <c r="BAG14" s="1"/>
      <c r="BAH14" s="1"/>
      <c r="BAI14" s="2" t="s">
        <v>11</v>
      </c>
      <c r="BAJ14" s="1" t="s">
        <v>138</v>
      </c>
      <c r="BAK14" s="1">
        <v>212</v>
      </c>
      <c r="BAL14" s="2">
        <v>13</v>
      </c>
      <c r="BAM14" s="1">
        <v>7.0000000000000001E-3</v>
      </c>
      <c r="BAN14" s="1">
        <f t="shared" si="681"/>
        <v>-3.0000000000000001E-3</v>
      </c>
      <c r="BAO14" s="1">
        <f t="shared" si="682"/>
        <v>0.89347079037800692</v>
      </c>
      <c r="BAP14" s="1">
        <f t="shared" si="255"/>
        <v>1.3402061855670104E-3</v>
      </c>
      <c r="BAQ14" s="1">
        <f t="shared" si="256"/>
        <v>10.244893137489855</v>
      </c>
      <c r="BAR14" s="1"/>
      <c r="BAS14" s="1"/>
      <c r="BAT14" s="2" t="s">
        <v>11</v>
      </c>
      <c r="BAU14" s="1" t="s">
        <v>139</v>
      </c>
      <c r="BAV14" s="1">
        <v>213</v>
      </c>
      <c r="BAW14" s="2">
        <v>13</v>
      </c>
      <c r="BAX14" s="1">
        <v>0</v>
      </c>
      <c r="BAY14" s="1">
        <f t="shared" si="683"/>
        <v>-1E-3</v>
      </c>
      <c r="BAZ14" s="1">
        <f t="shared" si="684"/>
        <v>1.0972222222222221</v>
      </c>
      <c r="BBA14" s="1">
        <f t="shared" si="257"/>
        <v>1.6458333333333331E-3</v>
      </c>
      <c r="BBB14" s="1">
        <f t="shared" si="258"/>
        <v>12.581188479580888</v>
      </c>
      <c r="BBC14" s="1"/>
      <c r="BBD14" s="1"/>
      <c r="BBE14" s="2" t="s">
        <v>11</v>
      </c>
      <c r="BBF14" s="1" t="s">
        <v>140</v>
      </c>
      <c r="BBG14" s="1">
        <v>214</v>
      </c>
      <c r="BBH14" s="2">
        <v>13</v>
      </c>
      <c r="BBI14" s="1">
        <v>-1E-3</v>
      </c>
      <c r="BBJ14" s="1">
        <f t="shared" si="685"/>
        <v>-6.0000000000000001E-3</v>
      </c>
      <c r="BBK14" s="1">
        <f t="shared" si="686"/>
        <v>0.5993031358885017</v>
      </c>
      <c r="BBL14" s="1">
        <f t="shared" si="259"/>
        <v>8.9895470383275259E-4</v>
      </c>
      <c r="BBM14" s="1">
        <f t="shared" si="260"/>
        <v>6.8718492537877536</v>
      </c>
      <c r="BBN14" s="1"/>
      <c r="BBO14" s="1"/>
      <c r="BBP14" s="2" t="s">
        <v>11</v>
      </c>
      <c r="BBQ14" s="1" t="s">
        <v>141</v>
      </c>
      <c r="BBR14" s="1">
        <v>215</v>
      </c>
      <c r="BBS14" s="2">
        <v>13</v>
      </c>
      <c r="BBT14" s="1">
        <v>8.9999999999999993E-3</v>
      </c>
      <c r="BBU14" s="1">
        <f t="shared" si="687"/>
        <v>9.9999999999999915E-4</v>
      </c>
      <c r="BBV14" s="1">
        <f t="shared" si="688"/>
        <v>0.74475524475524468</v>
      </c>
      <c r="BBW14" s="1">
        <f t="shared" si="261"/>
        <v>1.1171328671328671E-3</v>
      </c>
      <c r="BBX14" s="1">
        <f t="shared" si="262"/>
        <v>8.5396612606378923</v>
      </c>
      <c r="BBY14" s="1"/>
      <c r="BBZ14" s="1"/>
      <c r="BCA14" s="2" t="s">
        <v>11</v>
      </c>
      <c r="BCB14" s="1" t="s">
        <v>142</v>
      </c>
      <c r="BCC14" s="1">
        <v>225</v>
      </c>
      <c r="BCD14" s="2">
        <v>13</v>
      </c>
      <c r="BCE14" s="1">
        <v>1.2E-2</v>
      </c>
      <c r="BCF14" s="1">
        <f t="shared" si="689"/>
        <v>5.0000000000000001E-3</v>
      </c>
      <c r="BCG14" s="1">
        <f t="shared" si="690"/>
        <v>0.85365853658536595</v>
      </c>
      <c r="BCH14" s="1">
        <f t="shared" si="263"/>
        <v>1.2804878048780491E-3</v>
      </c>
      <c r="BCI14" s="1">
        <f t="shared" si="264"/>
        <v>9.7883899254534885</v>
      </c>
      <c r="BCJ14" s="1"/>
      <c r="BCK14" s="1"/>
      <c r="BCL14" s="2" t="s">
        <v>11</v>
      </c>
      <c r="BCM14" s="1" t="s">
        <v>143</v>
      </c>
      <c r="BCN14" s="1">
        <v>226</v>
      </c>
      <c r="BCO14" s="2">
        <v>13</v>
      </c>
      <c r="BCP14" s="1">
        <v>2.7E-2</v>
      </c>
      <c r="BCQ14" s="1">
        <f t="shared" si="691"/>
        <v>9.0000000000000011E-3</v>
      </c>
      <c r="BCR14" s="1">
        <f t="shared" si="692"/>
        <v>0.79054054054054057</v>
      </c>
      <c r="BCS14" s="1">
        <f t="shared" si="265"/>
        <v>1.1858108108108109E-3</v>
      </c>
      <c r="BCT14" s="1">
        <f t="shared" si="266"/>
        <v>9.0646537591506515</v>
      </c>
      <c r="BCU14" s="1"/>
      <c r="BCV14" s="1"/>
      <c r="BCW14" s="2" t="s">
        <v>11</v>
      </c>
      <c r="BCX14" s="1" t="s">
        <v>144</v>
      </c>
      <c r="BCY14" s="1">
        <v>232</v>
      </c>
      <c r="BCZ14" s="2">
        <v>13</v>
      </c>
      <c r="BDA14" s="1">
        <v>2.8000000000000001E-2</v>
      </c>
      <c r="BDB14" s="1">
        <f t="shared" si="693"/>
        <v>4.0000000000000001E-3</v>
      </c>
      <c r="BDC14" s="1">
        <f t="shared" si="694"/>
        <v>0.68918918918918926</v>
      </c>
      <c r="BDD14" s="1">
        <f t="shared" si="267"/>
        <v>1.0337837837837839E-3</v>
      </c>
      <c r="BDE14" s="1">
        <f t="shared" si="268"/>
        <v>7.9025186618236454</v>
      </c>
      <c r="BDF14" s="1"/>
      <c r="BDG14" s="1"/>
      <c r="BDH14" s="2" t="s">
        <v>11</v>
      </c>
      <c r="BDI14" s="1" t="s">
        <v>145</v>
      </c>
      <c r="BDJ14" s="1">
        <v>233</v>
      </c>
      <c r="BDK14" s="2">
        <v>13</v>
      </c>
      <c r="BDL14" s="1">
        <v>3.1E-2</v>
      </c>
      <c r="BDM14" s="1">
        <f t="shared" si="695"/>
        <v>-6.9999999999999993E-3</v>
      </c>
      <c r="BDN14" s="1">
        <f t="shared" si="696"/>
        <v>0.36148648648648651</v>
      </c>
      <c r="BDO14" s="1">
        <f t="shared" si="269"/>
        <v>5.4222972972972974E-4</v>
      </c>
      <c r="BDP14" s="1">
        <f t="shared" si="270"/>
        <v>4.1449485137996573</v>
      </c>
      <c r="BDQ14" s="1"/>
      <c r="BDR14" s="1"/>
      <c r="BDS14" s="2" t="s">
        <v>11</v>
      </c>
      <c r="BDT14" s="1" t="s">
        <v>146</v>
      </c>
      <c r="BDU14" s="1">
        <v>234</v>
      </c>
      <c r="BDV14" s="2">
        <v>13</v>
      </c>
      <c r="BDW14" s="1">
        <v>0.03</v>
      </c>
      <c r="BDX14" s="1">
        <f t="shared" si="697"/>
        <v>-5.0000000000000044E-3</v>
      </c>
      <c r="BDY14" s="1">
        <f t="shared" si="698"/>
        <v>0.40338983050847438</v>
      </c>
      <c r="BDZ14" s="1">
        <f t="shared" si="271"/>
        <v>6.0508474576271155E-4</v>
      </c>
      <c r="BEA14" s="1">
        <f t="shared" si="272"/>
        <v>4.6254290020617468</v>
      </c>
      <c r="BEB14" s="1"/>
      <c r="BEC14" s="1"/>
      <c r="BED14" s="2" t="s">
        <v>11</v>
      </c>
      <c r="BEE14" s="1" t="s">
        <v>147</v>
      </c>
      <c r="BEF14" s="1">
        <v>236</v>
      </c>
      <c r="BEG14" s="2">
        <v>13</v>
      </c>
      <c r="BEH14" s="1">
        <v>3.3000000000000002E-2</v>
      </c>
      <c r="BEI14" s="1">
        <f t="shared" si="699"/>
        <v>-2.5000000000000001E-2</v>
      </c>
      <c r="BEJ14" s="1">
        <f t="shared" si="700"/>
        <v>-0.26779661016949158</v>
      </c>
      <c r="BEK14" s="1">
        <f t="shared" si="273"/>
        <v>-4.0169491525423738E-4</v>
      </c>
      <c r="BEL14" s="1">
        <f t="shared" si="274"/>
        <v>-3.0706629509485568</v>
      </c>
      <c r="BEM14" s="1"/>
      <c r="BEN14" s="1"/>
      <c r="BEO14" s="2" t="s">
        <v>11</v>
      </c>
      <c r="BEP14" s="4" t="s">
        <v>148</v>
      </c>
      <c r="BEQ14" s="4">
        <v>239</v>
      </c>
      <c r="BER14" s="2">
        <v>13</v>
      </c>
      <c r="BES14" s="1">
        <v>0.03</v>
      </c>
      <c r="BET14" s="1">
        <f t="shared" si="701"/>
        <v>-3.7000000000000005E-2</v>
      </c>
      <c r="BEU14" s="1">
        <f t="shared" si="702"/>
        <v>-0.61073825503355716</v>
      </c>
      <c r="BEV14" s="1">
        <f t="shared" si="275"/>
        <v>-9.161073825503358E-4</v>
      </c>
      <c r="BEW14" s="1">
        <f t="shared" si="276"/>
        <v>-7.0029688996868584</v>
      </c>
      <c r="BEX14" s="1"/>
      <c r="BEY14" s="1"/>
      <c r="BEZ14" s="2" t="s">
        <v>11</v>
      </c>
      <c r="BFA14" s="4" t="s">
        <v>149</v>
      </c>
      <c r="BFB14" s="4">
        <v>240</v>
      </c>
      <c r="BFC14" s="2">
        <v>13</v>
      </c>
      <c r="BFD14" s="1">
        <v>-2.3E-2</v>
      </c>
      <c r="BFE14" s="1">
        <f t="shared" si="703"/>
        <v>0</v>
      </c>
      <c r="BFF14" s="1">
        <f t="shared" si="704"/>
        <v>2.229965156794425</v>
      </c>
      <c r="BFG14" s="1">
        <f t="shared" si="277"/>
        <v>3.3449477351916376E-3</v>
      </c>
      <c r="BFH14" s="1">
        <f t="shared" si="278"/>
        <v>25.569671642000944</v>
      </c>
      <c r="BFI14" s="1"/>
      <c r="BFJ14" s="1"/>
      <c r="BFK14" s="2" t="s">
        <v>11</v>
      </c>
      <c r="BFL14" s="4" t="s">
        <v>150</v>
      </c>
      <c r="BFM14" s="4">
        <v>241</v>
      </c>
      <c r="BFN14" s="2">
        <v>13</v>
      </c>
      <c r="BFO14" s="1">
        <v>-1.4999999999999999E-2</v>
      </c>
      <c r="BFP14" s="1">
        <f t="shared" si="705"/>
        <v>2.0000000000000018E-3</v>
      </c>
      <c r="BFQ14" s="1">
        <f t="shared" si="706"/>
        <v>2.3230240549828181</v>
      </c>
      <c r="BFR14" s="1">
        <f t="shared" si="279"/>
        <v>3.484536082474227E-3</v>
      </c>
      <c r="BFS14" s="1">
        <f t="shared" si="280"/>
        <v>26.636722157473624</v>
      </c>
      <c r="BFT14" s="1"/>
      <c r="BFU14" s="1"/>
      <c r="BFV14" s="2" t="s">
        <v>11</v>
      </c>
      <c r="BFW14" s="4" t="s">
        <v>151</v>
      </c>
      <c r="BFX14" s="4">
        <v>243</v>
      </c>
      <c r="BFY14" s="2">
        <v>13</v>
      </c>
      <c r="BFZ14" s="1">
        <v>1.2E-2</v>
      </c>
      <c r="BGA14" s="1">
        <f t="shared" si="707"/>
        <v>6.0000000000000001E-3</v>
      </c>
      <c r="BGB14" s="1">
        <f t="shared" si="708"/>
        <v>1.4705882352941175</v>
      </c>
      <c r="BGC14" s="1">
        <f t="shared" si="281"/>
        <v>2.2058823529411764E-3</v>
      </c>
      <c r="BGD14" s="1">
        <f t="shared" si="282"/>
        <v>16.862352392587937</v>
      </c>
      <c r="BGE14" s="1"/>
      <c r="BGF14" s="1"/>
      <c r="BGG14" s="2" t="s">
        <v>11</v>
      </c>
      <c r="BGH14" s="4" t="s">
        <v>152</v>
      </c>
      <c r="BGI14" s="4">
        <v>246</v>
      </c>
      <c r="BGJ14" s="2">
        <v>13</v>
      </c>
      <c r="BGK14" s="1">
        <v>1.6E-2</v>
      </c>
      <c r="BGL14" s="1">
        <f t="shared" si="709"/>
        <v>5.000000000000001E-3</v>
      </c>
      <c r="BGM14" s="1">
        <f t="shared" si="710"/>
        <v>1.2941176470588236</v>
      </c>
      <c r="BGN14" s="1">
        <f t="shared" si="283"/>
        <v>1.9411764705882354E-3</v>
      </c>
      <c r="BGO14" s="1">
        <f t="shared" si="284"/>
        <v>14.838870105477387</v>
      </c>
      <c r="BGP14" s="1"/>
      <c r="BGQ14" s="1"/>
      <c r="BGR14" s="2" t="s">
        <v>11</v>
      </c>
      <c r="BGS14" s="4" t="s">
        <v>153</v>
      </c>
      <c r="BGT14" s="4">
        <v>249</v>
      </c>
      <c r="BGU14" s="2">
        <v>13</v>
      </c>
      <c r="BGV14" s="1">
        <v>1.2E-2</v>
      </c>
      <c r="BGW14" s="1">
        <f t="shared" si="711"/>
        <v>3.0000000000000009E-3</v>
      </c>
      <c r="BGX14" s="1">
        <f t="shared" si="712"/>
        <v>1.3470790378006874</v>
      </c>
      <c r="BGY14" s="1">
        <f t="shared" si="285"/>
        <v>2.0206185567010313E-3</v>
      </c>
      <c r="BGZ14" s="1">
        <f t="shared" si="286"/>
        <v>15.446146576523168</v>
      </c>
      <c r="BHA14" s="1"/>
      <c r="BHB14" s="1"/>
      <c r="BHC14" s="2" t="s">
        <v>11</v>
      </c>
      <c r="BHD14" s="4" t="s">
        <v>154</v>
      </c>
      <c r="BHE14" s="4">
        <v>253</v>
      </c>
      <c r="BHF14" s="2">
        <v>13</v>
      </c>
      <c r="BHG14" s="1">
        <v>1.2E-2</v>
      </c>
      <c r="BHH14" s="1">
        <f t="shared" si="713"/>
        <v>4.0000000000000001E-3</v>
      </c>
      <c r="BHI14" s="1">
        <f t="shared" si="714"/>
        <v>1.3391003460207613</v>
      </c>
      <c r="BHJ14" s="1">
        <f t="shared" si="287"/>
        <v>2.0086505190311421E-3</v>
      </c>
      <c r="BHK14" s="1">
        <f t="shared" si="288"/>
        <v>15.354659708074196</v>
      </c>
      <c r="BHL14" s="1"/>
      <c r="BHM14" s="1"/>
      <c r="BHN14" s="2" t="s">
        <v>11</v>
      </c>
      <c r="BHO14" s="4" t="s">
        <v>155</v>
      </c>
      <c r="BHP14" s="4">
        <v>254</v>
      </c>
      <c r="BHQ14" s="2">
        <v>13</v>
      </c>
      <c r="BHR14" s="1">
        <v>1.4999999999999999E-2</v>
      </c>
      <c r="BHS14" s="1">
        <f t="shared" si="715"/>
        <v>-6.9999999999999993E-3</v>
      </c>
      <c r="BHT14" s="1">
        <f t="shared" si="716"/>
        <v>-0.32646048109965636</v>
      </c>
      <c r="BHU14" s="1">
        <f t="shared" si="289"/>
        <v>-4.8969072164948451E-4</v>
      </c>
      <c r="BHV14" s="1">
        <f t="shared" si="290"/>
        <v>-3.7433263386982158</v>
      </c>
      <c r="BHW14" s="1"/>
      <c r="BHX14" s="1"/>
      <c r="BHY14" s="2" t="s">
        <v>11</v>
      </c>
      <c r="BHZ14" s="4" t="s">
        <v>156</v>
      </c>
      <c r="BIA14" s="4">
        <v>260</v>
      </c>
      <c r="BIB14" s="2">
        <v>13</v>
      </c>
      <c r="BIC14" s="1">
        <v>1.7000000000000001E-2</v>
      </c>
      <c r="BID14" s="1">
        <f t="shared" si="717"/>
        <v>-1.3999999999999999E-2</v>
      </c>
      <c r="BIE14" s="1">
        <f t="shared" si="718"/>
        <v>-0.68581081081081074</v>
      </c>
      <c r="BIF14" s="1">
        <f t="shared" si="291"/>
        <v>-1.0287162162162162E-3</v>
      </c>
      <c r="BIG14" s="1">
        <f t="shared" si="292"/>
        <v>-7.8637808252460779</v>
      </c>
      <c r="BIH14" s="1"/>
      <c r="BII14" s="1"/>
      <c r="BIJ14" s="2" t="s">
        <v>11</v>
      </c>
      <c r="BIK14" s="4" t="s">
        <v>157</v>
      </c>
      <c r="BIL14" s="4">
        <v>267</v>
      </c>
      <c r="BIM14" s="2">
        <v>13</v>
      </c>
      <c r="BIN14" s="1">
        <v>1.2E-2</v>
      </c>
      <c r="BIO14" s="1">
        <f t="shared" si="719"/>
        <v>-1.9E-2</v>
      </c>
      <c r="BIP14" s="1">
        <f t="shared" si="720"/>
        <v>-3.3333333333333132E-3</v>
      </c>
      <c r="BIQ14" s="1">
        <f t="shared" si="293"/>
        <v>-4.9999999999999699E-6</v>
      </c>
      <c r="BIR14" s="1">
        <f t="shared" si="294"/>
        <v>-3.8221332089865764E-2</v>
      </c>
      <c r="BIS14" s="1"/>
      <c r="BIT14" s="1"/>
      <c r="BIU14" s="2" t="s">
        <v>11</v>
      </c>
      <c r="BIV14" s="4" t="s">
        <v>158</v>
      </c>
      <c r="BIW14" s="4">
        <v>268</v>
      </c>
      <c r="BIX14" s="2">
        <v>13</v>
      </c>
      <c r="BIY14" s="1">
        <v>3.1E-2</v>
      </c>
      <c r="BIZ14" s="1">
        <f t="shared" si="721"/>
        <v>1.9999999999999983E-3</v>
      </c>
      <c r="BJA14" s="1">
        <f t="shared" si="722"/>
        <v>6.4406779661016891E-2</v>
      </c>
      <c r="BJB14" s="1">
        <f t="shared" si="295"/>
        <v>9.6610169491525332E-5</v>
      </c>
      <c r="BJC14" s="1">
        <f t="shared" si="296"/>
        <v>0.73851387427876602</v>
      </c>
      <c r="BJD14" s="1"/>
      <c r="BJE14" s="1"/>
      <c r="BJF14" s="2" t="s">
        <v>11</v>
      </c>
      <c r="BJG14" s="4" t="s">
        <v>159</v>
      </c>
      <c r="BJH14" s="4">
        <v>274</v>
      </c>
      <c r="BJI14" s="2">
        <v>13</v>
      </c>
      <c r="BJJ14" s="1">
        <v>1.2999999999999999E-2</v>
      </c>
      <c r="BJK14" s="1">
        <f t="shared" si="723"/>
        <v>2E-3</v>
      </c>
      <c r="BJL14" s="1">
        <f t="shared" si="724"/>
        <v>0.7567567567567568</v>
      </c>
      <c r="BJM14" s="1">
        <f t="shared" si="297"/>
        <v>1.1351351351351353E-3</v>
      </c>
      <c r="BJN14" s="1">
        <f t="shared" si="298"/>
        <v>8.677275393374984</v>
      </c>
      <c r="BJO14" s="1"/>
      <c r="BJP14" s="1"/>
      <c r="BJQ14" s="2" t="s">
        <v>11</v>
      </c>
      <c r="BJR14" s="4" t="s">
        <v>160</v>
      </c>
      <c r="BJS14" s="4">
        <v>281</v>
      </c>
      <c r="BJT14" s="2">
        <v>13</v>
      </c>
      <c r="BJU14" s="1">
        <v>2.9000000000000001E-2</v>
      </c>
      <c r="BJV14" s="1">
        <f t="shared" si="725"/>
        <v>-8.9999999999999976E-3</v>
      </c>
      <c r="BJW14" s="1">
        <f t="shared" si="726"/>
        <v>-7.3333333333333264E-2</v>
      </c>
      <c r="BJX14" s="1">
        <f t="shared" si="299"/>
        <v>-1.099999999999999E-4</v>
      </c>
      <c r="BJY14" s="1">
        <f t="shared" si="300"/>
        <v>-0.84086930597705112</v>
      </c>
      <c r="BJZ14" s="1"/>
      <c r="BKA14" s="1"/>
      <c r="BKB14" s="2" t="s">
        <v>11</v>
      </c>
      <c r="BKC14" s="4" t="s">
        <v>161</v>
      </c>
      <c r="BKD14" s="4">
        <v>282</v>
      </c>
      <c r="BKE14" s="2">
        <v>13</v>
      </c>
      <c r="BKF14" s="1">
        <v>2.9000000000000001E-2</v>
      </c>
      <c r="BKG14" s="1">
        <f t="shared" si="727"/>
        <v>8.0000000000000002E-3</v>
      </c>
      <c r="BKH14" s="1">
        <f t="shared" si="728"/>
        <v>0.2391304347826087</v>
      </c>
      <c r="BKI14" s="1">
        <f t="shared" si="301"/>
        <v>3.5869565217391304E-4</v>
      </c>
      <c r="BKJ14" s="1">
        <f t="shared" si="302"/>
        <v>2.7419651281860387</v>
      </c>
      <c r="BKK14" s="1"/>
      <c r="BKL14" s="1"/>
      <c r="BKM14" s="2" t="s">
        <v>11</v>
      </c>
      <c r="BKN14" s="4" t="s">
        <v>162</v>
      </c>
      <c r="BKO14" s="4">
        <v>289</v>
      </c>
      <c r="BKP14" s="2">
        <v>13</v>
      </c>
      <c r="BKQ14" s="1">
        <v>2.9000000000000001E-2</v>
      </c>
      <c r="BKR14" s="1">
        <f t="shared" si="729"/>
        <v>1.3000000000000001E-2</v>
      </c>
      <c r="BKS14" s="1">
        <f t="shared" si="730"/>
        <v>0.53956834532374109</v>
      </c>
      <c r="BKT14" s="1">
        <f t="shared" si="303"/>
        <v>8.093525179856117E-4</v>
      </c>
      <c r="BKU14" s="1">
        <f t="shared" si="304"/>
        <v>6.1869062735394609</v>
      </c>
      <c r="BKV14" s="1"/>
      <c r="BKW14" s="1"/>
      <c r="BKX14" s="2" t="s">
        <v>11</v>
      </c>
      <c r="BKY14" s="4" t="s">
        <v>163</v>
      </c>
      <c r="BKZ14" s="4">
        <v>296</v>
      </c>
      <c r="BLA14" s="2">
        <v>13</v>
      </c>
      <c r="BLB14" s="1">
        <v>3.5000000000000003E-2</v>
      </c>
      <c r="BLC14" s="1">
        <f t="shared" si="731"/>
        <v>1.5000000000000003E-2</v>
      </c>
      <c r="BLD14" s="1">
        <f t="shared" si="732"/>
        <v>0.34057971014492761</v>
      </c>
      <c r="BLE14" s="1">
        <f t="shared" si="305"/>
        <v>5.108695652173914E-4</v>
      </c>
      <c r="BLF14" s="1">
        <f t="shared" si="306"/>
        <v>3.905223061355874</v>
      </c>
      <c r="BLG14" s="1"/>
      <c r="BLH14" s="1"/>
      <c r="BLI14" s="2" t="s">
        <v>11</v>
      </c>
      <c r="BLJ14" s="4" t="s">
        <v>164</v>
      </c>
      <c r="BLK14" s="4">
        <v>303</v>
      </c>
      <c r="BLL14" s="2">
        <v>13</v>
      </c>
      <c r="BLM14" s="1">
        <v>2.3E-2</v>
      </c>
      <c r="BLN14" s="1">
        <f t="shared" si="733"/>
        <v>1.2E-2</v>
      </c>
      <c r="BLO14" s="1">
        <f t="shared" si="734"/>
        <v>0.63389830508474587</v>
      </c>
      <c r="BLP14" s="1">
        <f t="shared" si="307"/>
        <v>9.5084745762711882E-4</v>
      </c>
      <c r="BLQ14" s="1">
        <f t="shared" si="308"/>
        <v>7.2685312889541782</v>
      </c>
      <c r="BLR14" s="1"/>
      <c r="BLS14" s="1"/>
      <c r="BLT14" s="2" t="s">
        <v>11</v>
      </c>
      <c r="BLU14" s="4" t="s">
        <v>165</v>
      </c>
      <c r="BLV14" s="4">
        <v>310</v>
      </c>
      <c r="BLW14" s="2">
        <v>13</v>
      </c>
      <c r="BLX14" s="1">
        <v>2.3E-2</v>
      </c>
      <c r="BLY14" s="1">
        <f t="shared" si="735"/>
        <v>1.0999999999999999E-2</v>
      </c>
      <c r="BLZ14" s="1">
        <f t="shared" si="736"/>
        <v>0.75767918088737196</v>
      </c>
      <c r="BMA14" s="1">
        <f t="shared" si="309"/>
        <v>1.136518771331058E-3</v>
      </c>
      <c r="BMB14" s="1">
        <f t="shared" si="310"/>
        <v>8.6878522770821682</v>
      </c>
      <c r="BMC14" s="1"/>
      <c r="BMD14" s="1"/>
      <c r="BME14" s="2" t="s">
        <v>11</v>
      </c>
      <c r="BMF14" s="4" t="s">
        <v>166</v>
      </c>
      <c r="BMG14" s="4">
        <v>311</v>
      </c>
      <c r="BMH14" s="2">
        <v>13</v>
      </c>
      <c r="BMI14" s="1">
        <v>1.6E-2</v>
      </c>
      <c r="BMJ14" s="1">
        <f t="shared" si="737"/>
        <v>6.0000000000000001E-3</v>
      </c>
      <c r="BMK14" s="1">
        <f t="shared" si="738"/>
        <v>-4.2553191489361694E-2</v>
      </c>
      <c r="BML14" s="1">
        <f t="shared" si="311"/>
        <v>-6.3829787234042536E-5</v>
      </c>
      <c r="BMM14" s="1">
        <f t="shared" si="312"/>
        <v>-0.48793189901956574</v>
      </c>
      <c r="BMN14" s="1"/>
      <c r="BMO14" s="1"/>
      <c r="BMP14" s="2" t="s">
        <v>11</v>
      </c>
      <c r="BMQ14" s="4" t="s">
        <v>167</v>
      </c>
      <c r="BMR14" s="4">
        <v>317</v>
      </c>
      <c r="BMS14" s="2">
        <v>13</v>
      </c>
      <c r="BMT14" s="1">
        <v>0.02</v>
      </c>
      <c r="BMU14" s="4">
        <f t="shared" si="313"/>
        <v>0.01</v>
      </c>
      <c r="BMV14" s="1">
        <f t="shared" si="739"/>
        <v>0.2978723404255319</v>
      </c>
      <c r="BMW14" s="1">
        <f t="shared" si="314"/>
        <v>4.4680851063829785E-4</v>
      </c>
      <c r="BMX14" s="1">
        <f t="shared" si="315"/>
        <v>3.4155232931369612</v>
      </c>
      <c r="BMY14" s="1"/>
      <c r="BMZ14" s="1"/>
      <c r="BNA14" s="2" t="s">
        <v>11</v>
      </c>
      <c r="BNB14" s="4" t="s">
        <v>168</v>
      </c>
      <c r="BNC14" s="4">
        <v>324</v>
      </c>
      <c r="BND14" s="2">
        <v>13</v>
      </c>
      <c r="BNE14" s="1">
        <v>0.02</v>
      </c>
      <c r="BNF14" s="1">
        <f t="shared" si="740"/>
        <v>7.000000000000001E-3</v>
      </c>
      <c r="BNG14" s="1">
        <f t="shared" si="741"/>
        <v>0.15714285714285717</v>
      </c>
      <c r="BNH14" s="1">
        <f t="shared" si="316"/>
        <v>2.3571428571428577E-4</v>
      </c>
      <c r="BNI14" s="1">
        <f t="shared" si="317"/>
        <v>1.8018627985222544</v>
      </c>
      <c r="BNJ14" s="1"/>
      <c r="BNK14" s="1"/>
      <c r="BNL14" s="2" t="s">
        <v>11</v>
      </c>
      <c r="BNM14" s="4" t="s">
        <v>169</v>
      </c>
      <c r="BNN14" s="4">
        <v>325</v>
      </c>
      <c r="BNO14" s="2">
        <v>13</v>
      </c>
      <c r="BNP14" s="1">
        <v>1.7999999999999999E-2</v>
      </c>
      <c r="BNQ14" s="1">
        <f t="shared" si="742"/>
        <v>-1.0000000000000009E-3</v>
      </c>
      <c r="BNR14" s="1">
        <f t="shared" si="743"/>
        <v>5.9440559440559412E-2</v>
      </c>
      <c r="BNS14" s="1">
        <f t="shared" si="318"/>
        <v>8.9160839160839117E-5</v>
      </c>
      <c r="BNT14" s="1">
        <f t="shared" si="319"/>
        <v>0.68156920859551218</v>
      </c>
      <c r="BNU14" s="1"/>
      <c r="BNV14" s="1"/>
      <c r="BNW14" s="2" t="s">
        <v>11</v>
      </c>
      <c r="BNX14" s="4" t="s">
        <v>170</v>
      </c>
      <c r="BNY14" s="4">
        <v>338</v>
      </c>
      <c r="BNZ14" s="2">
        <v>13</v>
      </c>
      <c r="BOA14" s="1">
        <v>8.9999999999999993E-3</v>
      </c>
      <c r="BOB14" s="1">
        <f t="shared" si="744"/>
        <v>-1.0000000000000009E-3</v>
      </c>
      <c r="BOC14" s="1">
        <f t="shared" si="745"/>
        <v>0.11217948717948714</v>
      </c>
      <c r="BOD14" s="1">
        <f t="shared" si="320"/>
        <v>1.6826923076923071E-4</v>
      </c>
      <c r="BOE14" s="1">
        <f t="shared" si="321"/>
        <v>1.2862948299474128</v>
      </c>
      <c r="BOF14" s="1"/>
      <c r="BOG14" s="1"/>
      <c r="BOH14" s="2" t="s">
        <v>11</v>
      </c>
      <c r="BOI14" s="4" t="s">
        <v>171</v>
      </c>
      <c r="BOJ14" s="4">
        <v>339</v>
      </c>
      <c r="BOK14" s="2">
        <v>13</v>
      </c>
      <c r="BOL14" s="1">
        <v>5.0000000000000001E-3</v>
      </c>
      <c r="BOM14" s="1">
        <f t="shared" si="746"/>
        <v>0</v>
      </c>
      <c r="BON14" s="1">
        <f t="shared" si="747"/>
        <v>0.12377850162866449</v>
      </c>
      <c r="BOO14" s="1">
        <f t="shared" si="322"/>
        <v>1.8566775244299675E-4</v>
      </c>
      <c r="BOP14" s="1">
        <f t="shared" si="323"/>
        <v>1.4192937649005615</v>
      </c>
      <c r="BOQ14" s="1"/>
      <c r="BOR14" s="1"/>
      <c r="BOS14" s="2" t="s">
        <v>11</v>
      </c>
      <c r="BOT14" s="4" t="s">
        <v>172</v>
      </c>
      <c r="BOU14" s="4">
        <v>345</v>
      </c>
      <c r="BOV14" s="2">
        <v>13</v>
      </c>
      <c r="BOW14" s="1">
        <v>1.2E-2</v>
      </c>
      <c r="BOX14" s="1">
        <f t="shared" si="748"/>
        <v>5.0000000000000001E-3</v>
      </c>
      <c r="BOY14" s="1">
        <f t="shared" si="749"/>
        <v>0.36334405144694537</v>
      </c>
      <c r="BOZ14" s="1">
        <f t="shared" si="324"/>
        <v>5.4501607717041811E-4</v>
      </c>
      <c r="BPA14" s="1">
        <f t="shared" si="325"/>
        <v>4.1662480959693164</v>
      </c>
      <c r="BPB14" s="1"/>
      <c r="BPC14" s="1"/>
      <c r="BPD14" s="2" t="s">
        <v>11</v>
      </c>
      <c r="BPE14" s="4" t="s">
        <v>173</v>
      </c>
      <c r="BPF14" s="4">
        <v>352</v>
      </c>
      <c r="BPG14" s="2">
        <v>13</v>
      </c>
      <c r="BPH14" s="1">
        <v>5.0000000000000001E-3</v>
      </c>
      <c r="BPI14" s="1">
        <f t="shared" si="750"/>
        <v>-3.9999999999999992E-3</v>
      </c>
      <c r="BPJ14" s="1">
        <f t="shared" si="751"/>
        <v>-2.5641025641025612E-2</v>
      </c>
      <c r="BPK14" s="1">
        <f t="shared" si="326"/>
        <v>-3.8461538461538422E-5</v>
      </c>
      <c r="BPL14" s="1">
        <f t="shared" si="327"/>
        <v>-0.29401024684512272</v>
      </c>
      <c r="BPM14" s="1"/>
      <c r="BPN14" s="1"/>
      <c r="BPO14" s="2" t="s">
        <v>11</v>
      </c>
      <c r="BPP14" s="4" t="s">
        <v>174</v>
      </c>
      <c r="BPQ14" s="4">
        <v>353</v>
      </c>
      <c r="BPR14" s="2">
        <v>13</v>
      </c>
      <c r="BPS14" s="1">
        <v>1.2E-2</v>
      </c>
      <c r="BPT14" s="1">
        <f t="shared" si="752"/>
        <v>3.0000000000000009E-3</v>
      </c>
      <c r="BPU14" s="1">
        <f t="shared" si="753"/>
        <v>8.333333333333337E-2</v>
      </c>
      <c r="BPV14" s="1">
        <f t="shared" si="328"/>
        <v>1.2500000000000006E-4</v>
      </c>
      <c r="BPW14" s="1">
        <f t="shared" si="329"/>
        <v>0.95553330224665034</v>
      </c>
      <c r="BPX14" s="1"/>
      <c r="BPY14" s="1"/>
      <c r="BPZ14" s="2" t="s">
        <v>11</v>
      </c>
      <c r="BQA14" s="4" t="s">
        <v>175</v>
      </c>
      <c r="BQB14" s="4">
        <v>358</v>
      </c>
      <c r="BQC14" s="2">
        <v>13</v>
      </c>
      <c r="BQD14" s="1">
        <v>1.2999999999999999E-2</v>
      </c>
      <c r="BQE14" s="1">
        <f t="shared" si="754"/>
        <v>2.9999999999999992E-3</v>
      </c>
      <c r="BQF14" s="1">
        <f t="shared" si="755"/>
        <v>7.7702702702702672E-2</v>
      </c>
      <c r="BQG14" s="1">
        <f t="shared" si="330"/>
        <v>1.1655405405405401E-4</v>
      </c>
      <c r="BQH14" s="1">
        <f t="shared" si="331"/>
        <v>0.89097024128403801</v>
      </c>
      <c r="BQI14" s="1"/>
      <c r="BQJ14" s="1"/>
      <c r="BQK14" s="2" t="s">
        <v>11</v>
      </c>
      <c r="BQL14" s="4" t="s">
        <v>176</v>
      </c>
      <c r="BQM14" s="4">
        <v>366</v>
      </c>
      <c r="BQN14" s="2">
        <v>13</v>
      </c>
      <c r="BQO14" s="1">
        <v>0.01</v>
      </c>
      <c r="BQP14" s="1">
        <f t="shared" si="756"/>
        <v>-9.9999999999999915E-4</v>
      </c>
      <c r="BQQ14" s="1">
        <f t="shared" si="757"/>
        <v>0.15719063545150505</v>
      </c>
      <c r="BQR14" s="1">
        <f t="shared" si="332"/>
        <v>2.3578595317725758E-4</v>
      </c>
      <c r="BQS14" s="1">
        <f t="shared" si="333"/>
        <v>1.8024106437027112</v>
      </c>
      <c r="BQT14" s="1"/>
      <c r="BQU14" s="1"/>
      <c r="BQV14" s="2" t="s">
        <v>11</v>
      </c>
      <c r="BQW14" s="4" t="s">
        <v>177</v>
      </c>
      <c r="BQX14" s="4">
        <v>367</v>
      </c>
      <c r="BQY14" s="2">
        <v>13</v>
      </c>
      <c r="BQZ14" s="1">
        <v>2.5000000000000001E-2</v>
      </c>
      <c r="BRA14" s="1">
        <f t="shared" si="758"/>
        <v>4.0000000000000001E-3</v>
      </c>
      <c r="BRB14" s="1">
        <f t="shared" si="759"/>
        <v>-0.61616161616161613</v>
      </c>
      <c r="BRC14" s="1">
        <f t="shared" si="334"/>
        <v>-9.2424242424242421E-4</v>
      </c>
      <c r="BRD14" s="1">
        <f t="shared" si="335"/>
        <v>-7.0651553257025022</v>
      </c>
      <c r="BRE14" s="1"/>
      <c r="BRF14" s="1"/>
      <c r="BRG14" s="2" t="s">
        <v>11</v>
      </c>
      <c r="BRH14" s="4" t="s">
        <v>178</v>
      </c>
      <c r="BRI14" s="4">
        <v>373</v>
      </c>
      <c r="BRJ14" s="2">
        <v>13</v>
      </c>
      <c r="BRK14" s="1">
        <v>2.7E-2</v>
      </c>
      <c r="BRL14" s="1">
        <f t="shared" si="760"/>
        <v>5.000000000000001E-3</v>
      </c>
      <c r="BRM14" s="1">
        <f t="shared" si="761"/>
        <v>-0.28474576271186441</v>
      </c>
      <c r="BRN14" s="1">
        <f t="shared" si="336"/>
        <v>-4.2711864406779664E-4</v>
      </c>
      <c r="BRO14" s="1">
        <f t="shared" si="337"/>
        <v>-3.2650087073377057</v>
      </c>
      <c r="BRP14" s="1"/>
      <c r="BRQ14" s="1"/>
      <c r="BRR14" s="2" t="s">
        <v>11</v>
      </c>
      <c r="BRS14" s="1" t="s">
        <v>179</v>
      </c>
      <c r="BRT14" s="1">
        <v>380</v>
      </c>
      <c r="BRU14" s="2">
        <v>13</v>
      </c>
      <c r="BRV14" s="1">
        <v>2.5000000000000001E-2</v>
      </c>
      <c r="BRW14" s="1">
        <f t="shared" si="762"/>
        <v>-4.9999999999999975E-3</v>
      </c>
      <c r="BRX14" s="1">
        <f t="shared" si="763"/>
        <v>-0.60402684563758369</v>
      </c>
      <c r="BRY14" s="1">
        <f t="shared" si="338"/>
        <v>-9.060402684563755E-4</v>
      </c>
      <c r="BRZ14" s="1">
        <f t="shared" si="339"/>
        <v>-6.9260131974924928</v>
      </c>
      <c r="BSA14" s="1"/>
      <c r="BSB14" s="1"/>
      <c r="BSC14" s="2" t="s">
        <v>11</v>
      </c>
      <c r="BSD14" s="1" t="s">
        <v>180</v>
      </c>
      <c r="BSE14" s="1">
        <v>394</v>
      </c>
      <c r="BSF14" s="2">
        <v>13</v>
      </c>
      <c r="BSG14" s="1">
        <v>3.1E-2</v>
      </c>
      <c r="BSH14" s="1">
        <f t="shared" si="764"/>
        <v>1.9E-2</v>
      </c>
      <c r="BSI14" s="1">
        <f t="shared" si="765"/>
        <v>0.23049645390070919</v>
      </c>
      <c r="BSJ14" s="1">
        <f t="shared" si="340"/>
        <v>3.4574468085106378E-4</v>
      </c>
      <c r="BSK14" s="1">
        <f t="shared" si="341"/>
        <v>2.6429644530226484</v>
      </c>
      <c r="BSL14" s="1"/>
      <c r="BSM14" s="1"/>
      <c r="BSN14" s="1" t="s">
        <v>11</v>
      </c>
      <c r="BSO14" s="1" t="s">
        <v>181</v>
      </c>
      <c r="BSP14" s="1">
        <v>395</v>
      </c>
      <c r="BSQ14" s="2">
        <v>13</v>
      </c>
      <c r="BSR14" s="1">
        <v>8.0000000000000002E-3</v>
      </c>
      <c r="BSS14" s="1">
        <f t="shared" si="766"/>
        <v>-2E-3</v>
      </c>
      <c r="BST14" s="1">
        <f t="shared" si="767"/>
        <v>-4.4982698961937718E-2</v>
      </c>
      <c r="BSU14" s="1">
        <f t="shared" si="342"/>
        <v>-6.7474048442906585E-5</v>
      </c>
      <c r="BSV14" s="1">
        <f t="shared" si="343"/>
        <v>-0.51578960259680762</v>
      </c>
      <c r="BSW14" s="1"/>
      <c r="BSX14" s="1"/>
      <c r="BSY14" s="1" t="s">
        <v>11</v>
      </c>
      <c r="BSZ14" s="1" t="s">
        <v>182</v>
      </c>
      <c r="BTA14" s="1">
        <v>401</v>
      </c>
      <c r="BTB14" s="1">
        <v>13</v>
      </c>
      <c r="BTC14" s="1">
        <v>8.9999999999999993E-3</v>
      </c>
      <c r="BTD14" s="1">
        <f t="shared" si="768"/>
        <v>-3.0000000000000009E-3</v>
      </c>
      <c r="BTE14" s="1">
        <f t="shared" si="769"/>
        <v>1.7482517482517453E-2</v>
      </c>
      <c r="BTF14" s="1">
        <f t="shared" si="344"/>
        <v>2.622377622377618E-5</v>
      </c>
      <c r="BTG14" s="1">
        <f t="shared" si="345"/>
        <v>0.20046153193985627</v>
      </c>
      <c r="BTH14" s="1"/>
      <c r="BTI14" s="1"/>
      <c r="BTJ14" s="1" t="s">
        <v>11</v>
      </c>
      <c r="BTK14" s="1" t="s">
        <v>183</v>
      </c>
      <c r="BTL14" s="1">
        <v>408</v>
      </c>
      <c r="BTM14" s="1">
        <v>13</v>
      </c>
      <c r="BTN14" s="1">
        <v>8.0000000000000002E-3</v>
      </c>
      <c r="BTO14" s="1">
        <f t="shared" si="770"/>
        <v>-4.0000000000000001E-3</v>
      </c>
      <c r="BTP14" s="5">
        <f t="shared" si="771"/>
        <v>0.12195121951219511</v>
      </c>
      <c r="BTQ14" s="1">
        <f t="shared" si="346"/>
        <v>1.8292682926829266E-4</v>
      </c>
      <c r="BTR14" s="1">
        <f t="shared" si="347"/>
        <v>1.3983414179219265</v>
      </c>
      <c r="BTS14" s="1"/>
      <c r="BTT14" s="1"/>
      <c r="BTU14" s="1" t="s">
        <v>11</v>
      </c>
      <c r="BTV14" s="1" t="s">
        <v>184</v>
      </c>
      <c r="BTW14" s="1">
        <v>409</v>
      </c>
      <c r="BTX14" s="1">
        <v>13</v>
      </c>
      <c r="BTY14" s="1">
        <v>1.7999999999999999E-2</v>
      </c>
      <c r="BTZ14" s="1">
        <f t="shared" si="772"/>
        <v>7.9999999999999984E-3</v>
      </c>
      <c r="BUA14" s="1">
        <f t="shared" si="773"/>
        <v>0.37716262975778542</v>
      </c>
      <c r="BUB14" s="1">
        <f t="shared" si="348"/>
        <v>5.6574394463667819E-4</v>
      </c>
      <c r="BUC14" s="1">
        <f t="shared" si="349"/>
        <v>4.3246974371578482</v>
      </c>
      <c r="BUD14" s="1"/>
      <c r="BUE14" s="1"/>
      <c r="BUF14" s="1" t="s">
        <v>11</v>
      </c>
      <c r="BUG14" s="1" t="s">
        <v>185</v>
      </c>
      <c r="BUH14" s="1">
        <v>415</v>
      </c>
      <c r="BUI14" s="1">
        <v>13</v>
      </c>
      <c r="BUJ14" s="1">
        <v>1.2999999999999999E-2</v>
      </c>
      <c r="BUK14" s="1">
        <f t="shared" si="774"/>
        <v>0</v>
      </c>
      <c r="BUL14" s="1">
        <f t="shared" si="775"/>
        <v>0.156794425087108</v>
      </c>
      <c r="BUM14" s="1">
        <f t="shared" si="350"/>
        <v>2.3519163763066202E-4</v>
      </c>
      <c r="BUN14" s="1">
        <f t="shared" si="351"/>
        <v>1.7978675373281914</v>
      </c>
      <c r="BUO14" s="1"/>
      <c r="BUP14" s="1"/>
      <c r="BUQ14" s="1" t="s">
        <v>11</v>
      </c>
      <c r="BUR14" s="1" t="s">
        <v>186</v>
      </c>
      <c r="BUS14" s="1">
        <v>422</v>
      </c>
      <c r="BUT14" s="1">
        <v>13</v>
      </c>
      <c r="BUU14" s="1">
        <v>1.4999999999999999E-2</v>
      </c>
      <c r="BUV14" s="1">
        <f t="shared" si="776"/>
        <v>0</v>
      </c>
      <c r="BUW14" s="1">
        <f t="shared" si="777"/>
        <v>0.11929824561403507</v>
      </c>
      <c r="BUX14" s="1">
        <f t="shared" si="352"/>
        <v>1.7894736842105261E-4</v>
      </c>
      <c r="BUY14" s="1">
        <f t="shared" si="353"/>
        <v>1.3679213590057302</v>
      </c>
      <c r="BUZ14" s="1"/>
      <c r="BVA14" s="1"/>
      <c r="BVB14" s="1" t="s">
        <v>11</v>
      </c>
      <c r="BVC14" s="1" t="s">
        <v>187</v>
      </c>
      <c r="BVD14" s="1">
        <v>423</v>
      </c>
      <c r="BVE14" s="1">
        <v>13</v>
      </c>
      <c r="BVF14" s="1">
        <v>1.6E-2</v>
      </c>
      <c r="BVG14" s="1">
        <f t="shared" si="778"/>
        <v>6.0000000000000001E-3</v>
      </c>
      <c r="BVH14" s="1">
        <f t="shared" si="779"/>
        <v>-0.73378839590443679</v>
      </c>
      <c r="BVI14" s="1">
        <f t="shared" si="354"/>
        <v>-1.1006825938566552E-3</v>
      </c>
      <c r="BVJ14" s="1">
        <f t="shared" si="355"/>
        <v>-8.4139109890660624</v>
      </c>
      <c r="BVK14" s="1"/>
      <c r="BVL14" s="1"/>
      <c r="BVM14" s="1" t="s">
        <v>11</v>
      </c>
      <c r="BVN14" s="1" t="s">
        <v>188</v>
      </c>
      <c r="BVO14" s="1">
        <v>436</v>
      </c>
      <c r="BVP14" s="1">
        <v>13</v>
      </c>
      <c r="BVQ14" s="1">
        <v>1.0999999999999999E-2</v>
      </c>
      <c r="BVR14" s="1">
        <f t="shared" si="780"/>
        <v>-1.0000000000000009E-3</v>
      </c>
      <c r="BVS14" s="1">
        <f t="shared" si="781"/>
        <v>-0.68259385665529015</v>
      </c>
      <c r="BVT14" s="1">
        <f t="shared" si="356"/>
        <v>-1.0238907849829352E-3</v>
      </c>
      <c r="BVU14" s="1">
        <f t="shared" si="357"/>
        <v>-7.8268939433172688</v>
      </c>
      <c r="BVV14" s="1"/>
      <c r="BVW14" s="1"/>
      <c r="BVX14" s="1" t="s">
        <v>11</v>
      </c>
      <c r="BVY14" s="1" t="s">
        <v>189</v>
      </c>
      <c r="BVZ14" s="1">
        <v>437</v>
      </c>
      <c r="BWA14" s="1">
        <v>13</v>
      </c>
      <c r="BWB14" s="1">
        <v>-1E-3</v>
      </c>
      <c r="BWC14" s="1">
        <f t="shared" si="782"/>
        <v>-6.0000000000000001E-3</v>
      </c>
      <c r="BWD14" s="1">
        <f t="shared" si="783"/>
        <v>-1.0228136882129277</v>
      </c>
      <c r="BWE14" s="1">
        <f t="shared" si="358"/>
        <v>-1.5342205323193917E-3</v>
      </c>
      <c r="BWF14" s="1">
        <f t="shared" si="359"/>
        <v>-11.72799049297409</v>
      </c>
      <c r="BWG14" s="1"/>
      <c r="BWH14" s="1"/>
      <c r="BWI14" s="1" t="s">
        <v>11</v>
      </c>
      <c r="BWJ14" s="1" t="s">
        <v>190</v>
      </c>
      <c r="BWK14" s="1">
        <v>443</v>
      </c>
      <c r="BWL14" s="1">
        <v>13</v>
      </c>
      <c r="BWM14" s="1">
        <v>8.0000000000000002E-3</v>
      </c>
      <c r="BWN14" s="1">
        <f t="shared" si="784"/>
        <v>-2E-3</v>
      </c>
      <c r="BWO14" s="1">
        <f t="shared" si="785"/>
        <v>-0.89393939393939403</v>
      </c>
      <c r="BWP14" s="1">
        <f t="shared" si="360"/>
        <v>-1.3409090909090912E-3</v>
      </c>
      <c r="BWQ14" s="1">
        <f t="shared" si="361"/>
        <v>-10.250266333191338</v>
      </c>
      <c r="BWR14" s="1"/>
      <c r="BWS14" s="1"/>
      <c r="BWT14" s="1" t="s">
        <v>11</v>
      </c>
      <c r="BWU14" s="1" t="s">
        <v>191</v>
      </c>
      <c r="BWV14" s="1">
        <v>450</v>
      </c>
      <c r="BWW14" s="1">
        <v>13</v>
      </c>
      <c r="BWX14" s="1">
        <v>4.0000000000000001E-3</v>
      </c>
      <c r="BWY14" s="1">
        <f t="shared" si="786"/>
        <v>0</v>
      </c>
      <c r="BWZ14" s="1">
        <f t="shared" si="787"/>
        <v>-0.47727272727272729</v>
      </c>
      <c r="BXA14" s="1">
        <f t="shared" si="362"/>
        <v>-7.1590909090909094E-4</v>
      </c>
      <c r="BXB14" s="1">
        <f t="shared" si="363"/>
        <v>-5.4725998219580863</v>
      </c>
      <c r="BXC14" s="1"/>
      <c r="BXD14" s="1"/>
      <c r="BXE14" s="1" t="s">
        <v>11</v>
      </c>
      <c r="BXF14" s="1" t="s">
        <v>192</v>
      </c>
      <c r="BXG14" s="1">
        <v>451</v>
      </c>
      <c r="BXH14" s="1">
        <v>13</v>
      </c>
      <c r="BXI14" s="1">
        <v>-1E-3</v>
      </c>
      <c r="BXJ14" s="1">
        <f t="shared" si="788"/>
        <v>2E-3</v>
      </c>
      <c r="BXK14" s="1">
        <f t="shared" si="789"/>
        <v>0.55849056603773584</v>
      </c>
      <c r="BXL14" s="1">
        <f t="shared" si="364"/>
        <v>8.3773584905660382E-4</v>
      </c>
      <c r="BXM14" s="1">
        <f t="shared" si="365"/>
        <v>6.4038760180756613</v>
      </c>
      <c r="BXN14" s="1"/>
      <c r="BXO14" s="1"/>
      <c r="BXP14" s="1" t="s">
        <v>11</v>
      </c>
      <c r="BXQ14" s="1" t="s">
        <v>193</v>
      </c>
      <c r="BXR14" s="1">
        <v>464</v>
      </c>
      <c r="BXS14" s="1">
        <v>13</v>
      </c>
      <c r="BXT14" s="1">
        <v>6.0000000000000001E-3</v>
      </c>
      <c r="BXU14" s="1">
        <f t="shared" si="790"/>
        <v>2E-3</v>
      </c>
      <c r="BXV14" s="1">
        <f t="shared" si="791"/>
        <v>0.87867647058823528</v>
      </c>
      <c r="BXW14" s="1">
        <f t="shared" si="366"/>
        <v>1.318014705882353E-3</v>
      </c>
      <c r="BXX14" s="1">
        <f t="shared" si="367"/>
        <v>10.075255554571294</v>
      </c>
      <c r="BXY14" s="1"/>
      <c r="BXZ14" s="1"/>
      <c r="BYA14" s="1" t="s">
        <v>11</v>
      </c>
      <c r="BYB14" s="1" t="s">
        <v>194</v>
      </c>
      <c r="BYC14" s="1">
        <v>465</v>
      </c>
      <c r="BYD14" s="1">
        <v>13</v>
      </c>
      <c r="BYE14" s="1">
        <v>1.4E-2</v>
      </c>
      <c r="BYF14" s="1">
        <f t="shared" si="792"/>
        <v>9.0000000000000011E-3</v>
      </c>
      <c r="BYG14" s="1">
        <f t="shared" si="793"/>
        <v>0.17228464419475659</v>
      </c>
      <c r="BYH14" s="1">
        <f t="shared" si="368"/>
        <v>2.5842696629213487E-4</v>
      </c>
      <c r="BYI14" s="1">
        <f t="shared" si="369"/>
        <v>1.9754845799256584</v>
      </c>
      <c r="BYJ14" s="1"/>
      <c r="BYK14" s="1"/>
      <c r="BYL14" s="1" t="s">
        <v>11</v>
      </c>
      <c r="BYM14" s="1" t="s">
        <v>195</v>
      </c>
      <c r="BYN14" s="1">
        <v>479</v>
      </c>
      <c r="BYO14" s="1">
        <v>13</v>
      </c>
      <c r="BYP14" s="1">
        <v>1.0999999999999999E-2</v>
      </c>
      <c r="BYQ14" s="1">
        <f t="shared" si="794"/>
        <v>0</v>
      </c>
      <c r="BYR14" s="1">
        <f t="shared" si="795"/>
        <v>0.17343173431734318</v>
      </c>
      <c r="BYS14" s="1">
        <f t="shared" si="370"/>
        <v>2.6014760147601479E-4</v>
      </c>
      <c r="BYT14" s="1">
        <f t="shared" si="371"/>
        <v>1.9886375736793749</v>
      </c>
      <c r="BYU14" s="1"/>
      <c r="BYV14" s="1"/>
      <c r="BYW14" s="1" t="s">
        <v>11</v>
      </c>
      <c r="BYX14" s="1" t="s">
        <v>196</v>
      </c>
      <c r="BYY14" s="1">
        <v>480</v>
      </c>
      <c r="BYZ14" s="1">
        <v>13</v>
      </c>
      <c r="BZA14" s="1">
        <v>0.01</v>
      </c>
      <c r="BZB14" s="1">
        <f t="shared" si="796"/>
        <v>-2.9999999999999992E-3</v>
      </c>
      <c r="BZC14" s="1">
        <f t="shared" si="797"/>
        <v>0.2921348314606742</v>
      </c>
      <c r="BZD14" s="1">
        <f t="shared" si="372"/>
        <v>4.3820224719101132E-4</v>
      </c>
      <c r="BZE14" s="1">
        <f t="shared" si="373"/>
        <v>3.3497347224826384</v>
      </c>
      <c r="BZF14" s="1"/>
      <c r="BZG14" s="1"/>
      <c r="BZH14" s="1" t="s">
        <v>11</v>
      </c>
      <c r="BZI14" s="1" t="s">
        <v>197</v>
      </c>
      <c r="BZJ14" s="1">
        <v>494</v>
      </c>
      <c r="BZK14" s="1">
        <v>13</v>
      </c>
      <c r="BZL14" s="1">
        <v>8.0000000000000002E-3</v>
      </c>
      <c r="BZM14" s="1">
        <f t="shared" si="798"/>
        <v>-6.9999999999999993E-3</v>
      </c>
      <c r="BZN14" s="1">
        <f t="shared" si="799"/>
        <v>0.47794117647058831</v>
      </c>
      <c r="BZO14" s="1">
        <f t="shared" si="374"/>
        <v>7.1691176470588247E-4</v>
      </c>
      <c r="BZP14" s="1">
        <f t="shared" si="375"/>
        <v>5.4802645275910811</v>
      </c>
      <c r="BZQ14" s="1"/>
      <c r="BZR14" s="1"/>
      <c r="BZS14" s="1" t="s">
        <v>11</v>
      </c>
      <c r="BZT14" s="1" t="s">
        <v>198</v>
      </c>
      <c r="BZU14" s="1">
        <v>495</v>
      </c>
      <c r="BZV14" s="1">
        <v>13</v>
      </c>
      <c r="BZW14" s="1">
        <v>0.01</v>
      </c>
      <c r="BZX14" s="1">
        <f t="shared" si="800"/>
        <v>-4.0000000000000001E-3</v>
      </c>
      <c r="BZY14" s="1">
        <f t="shared" si="801"/>
        <v>0.24354243542435425</v>
      </c>
      <c r="BZZ14" s="1">
        <f t="shared" si="376"/>
        <v>3.6531365313653138E-4</v>
      </c>
      <c r="CAA14" s="1">
        <f t="shared" si="377"/>
        <v>2.7925548906986966</v>
      </c>
      <c r="CAB14" s="1"/>
      <c r="CAC14" s="1"/>
      <c r="CAD14" s="1" t="s">
        <v>11</v>
      </c>
      <c r="CAE14" s="1" t="s">
        <v>199</v>
      </c>
      <c r="CAF14" s="1">
        <v>501</v>
      </c>
      <c r="CAG14" s="1">
        <v>13</v>
      </c>
      <c r="CAH14" s="1">
        <v>0.01</v>
      </c>
      <c r="CAI14" s="1">
        <f t="shared" si="802"/>
        <v>-7.000000000000001E-3</v>
      </c>
      <c r="CAJ14" s="1">
        <f t="shared" si="803"/>
        <v>0.19413919413919409</v>
      </c>
      <c r="CAK14" s="1">
        <f t="shared" si="378"/>
        <v>2.9120879120879113E-4</v>
      </c>
      <c r="CAL14" s="1">
        <f t="shared" si="379"/>
        <v>2.2260775832559312</v>
      </c>
      <c r="CAM14" s="1"/>
      <c r="CAN14" s="1"/>
      <c r="CAO14" s="1" t="s">
        <v>11</v>
      </c>
      <c r="CAP14" s="1" t="s">
        <v>200</v>
      </c>
      <c r="CAQ14" s="1">
        <v>508</v>
      </c>
      <c r="CAR14" s="1">
        <v>13</v>
      </c>
      <c r="CAS14" s="1">
        <v>1.2999999999999999E-2</v>
      </c>
      <c r="CAT14" s="1">
        <f t="shared" si="804"/>
        <v>-2.5000000000000001E-2</v>
      </c>
      <c r="CAU14" s="1">
        <f t="shared" si="805"/>
        <v>-0.47252747252747257</v>
      </c>
      <c r="CAV14" s="1">
        <f t="shared" si="380"/>
        <v>-7.0879120879120889E-4</v>
      </c>
      <c r="CAW14" s="1">
        <f t="shared" si="381"/>
        <v>-5.4181888347172684</v>
      </c>
      <c r="CAX14" s="1"/>
      <c r="CAY14" s="1"/>
      <c r="CAZ14" s="1" t="s">
        <v>11</v>
      </c>
      <c r="CBA14" s="1" t="s">
        <v>201</v>
      </c>
      <c r="CBB14" s="1">
        <v>509</v>
      </c>
      <c r="CBC14" s="1">
        <v>13</v>
      </c>
      <c r="CBD14" s="1">
        <v>2.1000000000000001E-2</v>
      </c>
      <c r="CBE14" s="1">
        <f t="shared" si="806"/>
        <v>8.0000000000000019E-3</v>
      </c>
      <c r="CBF14" s="1">
        <f t="shared" si="807"/>
        <v>0.17293233082706774</v>
      </c>
      <c r="CBG14" s="1">
        <f t="shared" si="382"/>
        <v>2.593984962406016E-4</v>
      </c>
      <c r="CBH14" s="1">
        <f t="shared" si="383"/>
        <v>1.982911213684778</v>
      </c>
      <c r="CBI14" s="1"/>
      <c r="CBJ14" s="1"/>
      <c r="CBK14" s="1" t="s">
        <v>11</v>
      </c>
      <c r="CBL14" s="1" t="s">
        <v>202</v>
      </c>
      <c r="CBM14" s="1">
        <v>515</v>
      </c>
      <c r="CBN14" s="1">
        <v>13</v>
      </c>
      <c r="CBO14" s="1">
        <v>2.1000000000000001E-2</v>
      </c>
      <c r="CBP14" s="1">
        <f t="shared" si="808"/>
        <v>6.0000000000000019E-3</v>
      </c>
      <c r="CBQ14" s="1">
        <f t="shared" si="809"/>
        <v>0.20599250936329591</v>
      </c>
      <c r="CBR14" s="1">
        <f t="shared" si="384"/>
        <v>3.0898876404494385E-4</v>
      </c>
      <c r="CBS14" s="1">
        <f t="shared" si="385"/>
        <v>2.3619924325198087</v>
      </c>
      <c r="CBT14" s="1"/>
      <c r="CBU14" s="1"/>
      <c r="CBV14" s="1" t="s">
        <v>11</v>
      </c>
      <c r="CBW14" s="1" t="s">
        <v>203</v>
      </c>
      <c r="CBX14" s="1">
        <v>522</v>
      </c>
      <c r="CBY14" s="1">
        <v>13</v>
      </c>
      <c r="CBZ14" s="1">
        <v>2.1999999999999999E-2</v>
      </c>
      <c r="CCA14" s="1">
        <f t="shared" si="810"/>
        <v>7.9999999999999984E-3</v>
      </c>
      <c r="CCB14" s="1">
        <f t="shared" si="811"/>
        <v>0.29213483146067409</v>
      </c>
      <c r="CCC14" s="1">
        <f t="shared" si="386"/>
        <v>4.3820224719101115E-4</v>
      </c>
      <c r="CCD14" s="1">
        <f t="shared" si="387"/>
        <v>3.349734722482637</v>
      </c>
      <c r="CCE14" s="1"/>
      <c r="CCF14" s="1"/>
      <c r="CCG14" s="1" t="s">
        <v>11</v>
      </c>
      <c r="CCH14" s="1" t="s">
        <v>204</v>
      </c>
      <c r="CCI14" s="1">
        <v>523</v>
      </c>
      <c r="CCJ14" s="1">
        <v>13</v>
      </c>
      <c r="CCK14" s="1">
        <v>0.03</v>
      </c>
      <c r="CCL14" s="1">
        <f t="shared" si="812"/>
        <v>1.0999999999999999E-2</v>
      </c>
      <c r="CCM14" s="1">
        <f t="shared" si="813"/>
        <v>0.49429657794676801</v>
      </c>
      <c r="CCN14" s="1">
        <f t="shared" si="388"/>
        <v>7.4144486692015205E-4</v>
      </c>
      <c r="CCO14" s="1">
        <f t="shared" si="389"/>
        <v>5.6678020969763256</v>
      </c>
      <c r="CCP14" s="1"/>
      <c r="CCQ14" s="1"/>
      <c r="CCR14" s="1" t="s">
        <v>11</v>
      </c>
      <c r="CCS14" s="1" t="s">
        <v>205</v>
      </c>
      <c r="CCT14" s="1">
        <v>536</v>
      </c>
      <c r="CCU14" s="1">
        <v>13</v>
      </c>
      <c r="CCV14" s="1">
        <v>0.03</v>
      </c>
      <c r="CCW14" s="1">
        <f t="shared" si="814"/>
        <v>9.9999999999999985E-3</v>
      </c>
      <c r="CCX14" s="1">
        <f t="shared" si="815"/>
        <v>0.34362934362934355</v>
      </c>
      <c r="CCY14" s="1">
        <f t="shared" si="390"/>
        <v>5.1544401544401531E-4</v>
      </c>
      <c r="CCZ14" s="1">
        <f t="shared" si="391"/>
        <v>3.940191377603945</v>
      </c>
      <c r="CDA14" s="1"/>
      <c r="CDB14" s="1"/>
      <c r="CDC14" s="1" t="s">
        <v>11</v>
      </c>
      <c r="CDD14" s="1" t="s">
        <v>206</v>
      </c>
      <c r="CDE14" s="1">
        <v>542</v>
      </c>
      <c r="CDF14" s="1">
        <v>13</v>
      </c>
      <c r="CDG14" s="1">
        <v>2.8000000000000001E-2</v>
      </c>
      <c r="CDH14" s="1">
        <f t="shared" si="816"/>
        <v>1.3000000000000001E-2</v>
      </c>
      <c r="CDI14" s="1">
        <f t="shared" si="817"/>
        <v>0.12500000000000003</v>
      </c>
      <c r="CDJ14" s="1">
        <f t="shared" si="392"/>
        <v>1.8750000000000006E-4</v>
      </c>
      <c r="CDK14" s="1">
        <f t="shared" si="393"/>
        <v>1.4332999533699753</v>
      </c>
      <c r="CDL14" s="1"/>
      <c r="CDM14" s="1"/>
      <c r="CDN14" s="1" t="s">
        <v>11</v>
      </c>
      <c r="CDO14" s="1" t="s">
        <v>207</v>
      </c>
      <c r="CDP14" s="1">
        <v>549</v>
      </c>
      <c r="CDQ14" s="1">
        <v>13</v>
      </c>
      <c r="CDR14" s="1">
        <v>2.1999999999999999E-2</v>
      </c>
      <c r="CDS14" s="1">
        <f t="shared" si="818"/>
        <v>6.9999999999999993E-3</v>
      </c>
      <c r="CDT14" s="1">
        <f t="shared" si="819"/>
        <v>-0.18250950570342206</v>
      </c>
      <c r="CDU14" s="1">
        <f t="shared" si="394"/>
        <v>-2.737642585551331E-4</v>
      </c>
      <c r="CDV14" s="1">
        <f t="shared" si="395"/>
        <v>-2.0927269281143359</v>
      </c>
      <c r="CDW14" s="1"/>
      <c r="CDX14" s="1"/>
      <c r="CDY14" s="1" t="s">
        <v>11</v>
      </c>
      <c r="CDZ14" s="1" t="s">
        <v>208</v>
      </c>
      <c r="CEA14" s="1">
        <v>550</v>
      </c>
      <c r="CEB14" s="1">
        <v>13</v>
      </c>
      <c r="CEC14" s="1">
        <v>2.8000000000000001E-2</v>
      </c>
      <c r="CED14" s="1">
        <f t="shared" si="820"/>
        <v>1.0999999999999999E-2</v>
      </c>
      <c r="CEE14" s="1">
        <f t="shared" si="821"/>
        <v>0.38399999999999995</v>
      </c>
      <c r="CEF14" s="1">
        <f t="shared" si="396"/>
        <v>5.7599999999999991E-4</v>
      </c>
      <c r="CEG14" s="1">
        <f t="shared" si="397"/>
        <v>4.4030974567525618</v>
      </c>
      <c r="CEH14" s="1"/>
      <c r="CEI14" s="1"/>
      <c r="CEJ14" s="1" t="s">
        <v>11</v>
      </c>
      <c r="CEK14" s="1" t="s">
        <v>209</v>
      </c>
      <c r="CEL14" s="1">
        <v>556</v>
      </c>
      <c r="CEM14" s="1">
        <v>13</v>
      </c>
      <c r="CEN14" s="1">
        <v>2.5999999999999999E-2</v>
      </c>
      <c r="CEO14" s="1">
        <f t="shared" si="822"/>
        <v>1.0999999999999999E-2</v>
      </c>
      <c r="CEP14" s="1">
        <f t="shared" si="823"/>
        <v>0.51778656126482214</v>
      </c>
      <c r="CEQ14" s="1">
        <f t="shared" si="398"/>
        <v>7.766798418972332E-4</v>
      </c>
      <c r="CER14" s="1">
        <f t="shared" si="399"/>
        <v>5.9371476329317536</v>
      </c>
      <c r="CES14" s="1"/>
      <c r="CET14" s="1"/>
      <c r="CEU14" s="1" t="s">
        <v>11</v>
      </c>
      <c r="CEV14" s="1" t="s">
        <v>210</v>
      </c>
      <c r="CEW14" s="1">
        <v>563</v>
      </c>
      <c r="CEX14" s="1">
        <v>13</v>
      </c>
      <c r="CEY14" s="1">
        <v>1.7999999999999999E-2</v>
      </c>
      <c r="CEZ14" s="1">
        <f t="shared" si="824"/>
        <v>3.9999999999999983E-3</v>
      </c>
      <c r="CFA14" s="1">
        <f t="shared" si="825"/>
        <v>0.16192384769539073</v>
      </c>
      <c r="CFB14" s="1">
        <f t="shared" si="400"/>
        <v>2.428857715430861E-4</v>
      </c>
      <c r="CFC14" s="1">
        <f t="shared" si="401"/>
        <v>1.8566835468103235</v>
      </c>
      <c r="CFD14" s="1"/>
      <c r="CFE14" s="1"/>
      <c r="CFF14" s="1" t="s">
        <v>11</v>
      </c>
      <c r="CFG14" s="1" t="s">
        <v>211</v>
      </c>
      <c r="CFH14" s="1">
        <v>564</v>
      </c>
      <c r="CFI14" s="1">
        <v>13</v>
      </c>
      <c r="CFJ14" s="1">
        <v>3.1E-2</v>
      </c>
      <c r="CFK14" s="1">
        <f t="shared" si="826"/>
        <v>-1.0000000000000009E-3</v>
      </c>
      <c r="CFL14" s="1">
        <f t="shared" si="827"/>
        <v>-0.27985074626865675</v>
      </c>
      <c r="CFM14" s="1">
        <f t="shared" si="402"/>
        <v>-4.1977611940298513E-4</v>
      </c>
      <c r="CFN14" s="1">
        <f t="shared" si="403"/>
        <v>-3.2088804926193468</v>
      </c>
      <c r="CFO14" s="1"/>
      <c r="CFP14" s="1"/>
      <c r="CFQ14" s="1" t="s">
        <v>11</v>
      </c>
      <c r="CFR14" s="1" t="s">
        <v>212</v>
      </c>
      <c r="CFS14" s="1">
        <v>571</v>
      </c>
      <c r="CFT14" s="1">
        <v>13</v>
      </c>
      <c r="CFU14" s="1">
        <v>0.03</v>
      </c>
      <c r="CFV14" s="1">
        <f t="shared" si="828"/>
        <v>-1.0000000000000009E-3</v>
      </c>
      <c r="CFW14" s="1">
        <f t="shared" si="829"/>
        <v>-0.39849624060150379</v>
      </c>
      <c r="CFX14" s="1">
        <f t="shared" si="404"/>
        <v>-5.9774436090225566E-4</v>
      </c>
      <c r="CFY14" s="1">
        <f t="shared" si="405"/>
        <v>-4.5693171445779646</v>
      </c>
      <c r="CFZ14" s="1"/>
      <c r="CGA14" s="1"/>
      <c r="CGB14" s="1" t="s">
        <v>11</v>
      </c>
      <c r="CGC14" s="1" t="s">
        <v>213</v>
      </c>
      <c r="CGD14" s="1">
        <v>577</v>
      </c>
      <c r="CGE14" s="1">
        <v>13</v>
      </c>
      <c r="CGF14" s="1">
        <v>2.5999999999999999E-2</v>
      </c>
      <c r="CGG14" s="1">
        <f t="shared" si="830"/>
        <v>-5.000000000000001E-3</v>
      </c>
      <c r="CGH14" s="1">
        <f t="shared" si="831"/>
        <v>-0.73684210526315785</v>
      </c>
      <c r="CGI14" s="1">
        <f t="shared" si="406"/>
        <v>-1.1052631578947368E-3</v>
      </c>
      <c r="CGJ14" s="1">
        <f t="shared" si="407"/>
        <v>-8.4489260409177458</v>
      </c>
      <c r="CGK14" s="1"/>
      <c r="CGL14" s="1"/>
      <c r="CGM14" s="1" t="s">
        <v>11</v>
      </c>
      <c r="CGN14" s="1" t="s">
        <v>214</v>
      </c>
      <c r="CGO14" s="1">
        <v>578</v>
      </c>
      <c r="CGP14" s="1">
        <v>13</v>
      </c>
      <c r="CGQ14" s="1">
        <v>1.6E-2</v>
      </c>
      <c r="CGR14" s="1">
        <f t="shared" si="832"/>
        <v>-1.0000000000000009E-3</v>
      </c>
      <c r="CGS14" s="1">
        <f t="shared" si="833"/>
        <v>-0.89575289575289585</v>
      </c>
      <c r="CGT14" s="1">
        <f t="shared" si="408"/>
        <v>-1.3436293436293438E-3</v>
      </c>
      <c r="CGU14" s="1">
        <f t="shared" si="409"/>
        <v>-10.271060669709165</v>
      </c>
      <c r="CGV14" s="1"/>
      <c r="CGW14" s="1"/>
      <c r="CGX14" s="1" t="s">
        <v>11</v>
      </c>
      <c r="CGY14" s="1" t="s">
        <v>215</v>
      </c>
      <c r="CGZ14" s="1">
        <v>592</v>
      </c>
      <c r="CHA14" s="1">
        <v>13</v>
      </c>
      <c r="CHB14" s="1">
        <v>3.1E-2</v>
      </c>
      <c r="CHC14" s="1">
        <f t="shared" si="834"/>
        <v>5.000000000000001E-3</v>
      </c>
      <c r="CHD14" s="1">
        <f t="shared" si="835"/>
        <v>-0.87739463601532564</v>
      </c>
      <c r="CHE14" s="1">
        <f t="shared" si="410"/>
        <v>-1.3160919540229886E-3</v>
      </c>
      <c r="CHF14" s="1">
        <f t="shared" si="411"/>
        <v>-10.060557527102659</v>
      </c>
      <c r="CHG14" s="1"/>
      <c r="CHH14" s="1"/>
      <c r="CHI14" s="1" t="s">
        <v>11</v>
      </c>
      <c r="CHJ14" s="1" t="s">
        <v>216</v>
      </c>
      <c r="CHK14" s="1">
        <v>593</v>
      </c>
      <c r="CHL14" s="1">
        <v>13</v>
      </c>
      <c r="CHM14" s="1">
        <v>2.4E-2</v>
      </c>
      <c r="CHN14" s="1">
        <f t="shared" si="836"/>
        <v>1.0000000000000009E-3</v>
      </c>
      <c r="CHO14" s="1">
        <f t="shared" si="837"/>
        <v>-0.27058823529411768</v>
      </c>
      <c r="CHP14" s="1">
        <f t="shared" si="412"/>
        <v>-4.0588235294117654E-4</v>
      </c>
      <c r="CHQ14" s="1">
        <f t="shared" si="413"/>
        <v>-3.1026728402361812</v>
      </c>
      <c r="CHR14" s="1"/>
      <c r="CHS14" s="1"/>
      <c r="CHT14" s="1" t="s">
        <v>11</v>
      </c>
      <c r="CHU14" s="1" t="s">
        <v>217</v>
      </c>
      <c r="CHV14" s="1">
        <v>607</v>
      </c>
      <c r="CHW14" s="1">
        <v>13</v>
      </c>
      <c r="CHX14" s="1">
        <v>2.7E-2</v>
      </c>
      <c r="CHY14" s="1">
        <f t="shared" si="838"/>
        <v>5.9999999999999984E-3</v>
      </c>
      <c r="CHZ14" s="1">
        <f t="shared" si="839"/>
        <v>4.6511627906976695E-2</v>
      </c>
      <c r="CIA14" s="1">
        <f t="shared" si="414"/>
        <v>6.9767441860465044E-5</v>
      </c>
      <c r="CIB14" s="1">
        <f t="shared" si="415"/>
        <v>0.53332091288185057</v>
      </c>
      <c r="CIC14" s="1"/>
      <c r="CID14" s="1"/>
      <c r="CIE14" s="1" t="s">
        <v>11</v>
      </c>
      <c r="CIF14" s="1" t="s">
        <v>218</v>
      </c>
      <c r="CIG14" s="1">
        <v>608</v>
      </c>
      <c r="CIH14" s="1">
        <v>13</v>
      </c>
      <c r="CII14" s="1">
        <v>2.9000000000000001E-2</v>
      </c>
      <c r="CIJ14" s="1">
        <f t="shared" si="840"/>
        <v>2.0000000000000018E-3</v>
      </c>
      <c r="CIK14" s="1">
        <f t="shared" si="841"/>
        <v>-0.69803921568627458</v>
      </c>
      <c r="CIL14" s="1">
        <f t="shared" si="416"/>
        <v>-1.047058823529412E-3</v>
      </c>
      <c r="CIM14" s="1">
        <f t="shared" si="417"/>
        <v>-8.0039966023484101</v>
      </c>
      <c r="CIN14" s="1"/>
      <c r="CIO14" s="1"/>
      <c r="CIP14" s="1" t="s">
        <v>11</v>
      </c>
      <c r="CIQ14" s="1" t="s">
        <v>219</v>
      </c>
      <c r="CIR14" s="1">
        <v>621</v>
      </c>
      <c r="CIS14" s="1">
        <v>13</v>
      </c>
      <c r="CIT14" s="1">
        <v>0.02</v>
      </c>
      <c r="CIU14" s="1">
        <f t="shared" si="842"/>
        <v>-9.9999999999999985E-3</v>
      </c>
      <c r="CIV14" s="1">
        <f t="shared" si="843"/>
        <v>-2.1706349206349205</v>
      </c>
      <c r="CIW14" s="1">
        <f t="shared" si="418"/>
        <v>-3.2559523809523806E-3</v>
      </c>
      <c r="CIX14" s="1">
        <f t="shared" si="419"/>
        <v>-24.889367444234164</v>
      </c>
      <c r="CIY14" s="1"/>
      <c r="CIZ14" s="1"/>
      <c r="CJA14" s="1" t="s">
        <v>11</v>
      </c>
      <c r="CJB14" s="1" t="s">
        <v>220</v>
      </c>
      <c r="CJC14" s="1">
        <v>622</v>
      </c>
      <c r="CJD14" s="1">
        <v>13</v>
      </c>
      <c r="CJE14" s="1">
        <v>5.0000000000000001E-3</v>
      </c>
      <c r="CJF14" s="1">
        <f t="shared" si="844"/>
        <v>-3.9999999999999992E-3</v>
      </c>
      <c r="CJG14" s="1">
        <f t="shared" si="845"/>
        <v>-0.57597173144876324</v>
      </c>
      <c r="CJH14" s="1">
        <f t="shared" si="420"/>
        <v>-8.6395759717314486E-4</v>
      </c>
      <c r="CJI14" s="1">
        <f t="shared" si="421"/>
        <v>-6.604322046623488</v>
      </c>
      <c r="CJJ14" s="1"/>
      <c r="CJK14" s="1"/>
      <c r="CJL14" s="1" t="s">
        <v>11</v>
      </c>
      <c r="CJM14" s="1" t="s">
        <v>221</v>
      </c>
      <c r="CJN14" s="1">
        <v>635</v>
      </c>
      <c r="CJO14" s="1">
        <v>13</v>
      </c>
      <c r="CJP14" s="1">
        <v>1.2999999999999999E-2</v>
      </c>
      <c r="CJQ14" s="1">
        <f t="shared" si="846"/>
        <v>9.9999999999999915E-4</v>
      </c>
      <c r="CJR14" s="1">
        <f t="shared" si="847"/>
        <v>-0.7092198581560285</v>
      </c>
      <c r="CJS14" s="1">
        <f t="shared" si="422"/>
        <v>-1.0638297872340428E-3</v>
      </c>
      <c r="CJT14" s="1">
        <f t="shared" si="423"/>
        <v>-8.132198316992767</v>
      </c>
      <c r="CJU14" s="1"/>
      <c r="CJV14" s="1"/>
      <c r="CJW14" s="1" t="s">
        <v>11</v>
      </c>
      <c r="CJX14" s="1" t="s">
        <v>222</v>
      </c>
      <c r="CJY14" s="1">
        <v>636</v>
      </c>
      <c r="CJZ14" s="1">
        <v>13</v>
      </c>
      <c r="CKA14" s="1">
        <v>2.5999999999999999E-2</v>
      </c>
      <c r="CKB14" s="1">
        <f t="shared" si="848"/>
        <v>5.9999999999999984E-3</v>
      </c>
      <c r="CKC14" s="1">
        <f t="shared" si="849"/>
        <v>-0.68551236749116617</v>
      </c>
      <c r="CKD14" s="1">
        <f t="shared" si="424"/>
        <v>-1.0282685512367493E-3</v>
      </c>
      <c r="CKE14" s="1">
        <f t="shared" si="425"/>
        <v>-7.8603587548770362</v>
      </c>
      <c r="CKF14" s="1"/>
      <c r="CKG14" s="1"/>
      <c r="CKH14" s="1" t="s">
        <v>11</v>
      </c>
      <c r="CKI14" s="1" t="s">
        <v>223</v>
      </c>
      <c r="CKJ14" s="1">
        <v>649</v>
      </c>
      <c r="CKK14" s="1">
        <v>13</v>
      </c>
      <c r="CKL14" s="1">
        <v>1.7000000000000001E-2</v>
      </c>
      <c r="CKM14" s="1">
        <f t="shared" si="850"/>
        <v>-6.9999999999999993E-3</v>
      </c>
      <c r="CKN14" s="1">
        <f t="shared" si="851"/>
        <v>-1.2261484098939928</v>
      </c>
      <c r="CKO14" s="1">
        <f t="shared" si="426"/>
        <v>-1.8392226148409893E-3</v>
      </c>
      <c r="CKP14" s="1">
        <f t="shared" si="427"/>
        <v>-14.05950766980583</v>
      </c>
      <c r="CKQ14" s="1"/>
      <c r="CKR14" s="1"/>
      <c r="CKS14" s="1" t="s">
        <v>11</v>
      </c>
      <c r="CKT14" s="1" t="s">
        <v>224</v>
      </c>
      <c r="CKU14" s="1">
        <v>650</v>
      </c>
      <c r="CKV14" s="1">
        <v>13</v>
      </c>
      <c r="CKW14" s="1">
        <v>2.1999999999999999E-2</v>
      </c>
      <c r="CKX14" s="1">
        <f t="shared" si="852"/>
        <v>4.9999999999999975E-3</v>
      </c>
      <c r="CKY14" s="1">
        <f t="shared" si="853"/>
        <v>-0.42807017543859655</v>
      </c>
      <c r="CKZ14" s="1">
        <f t="shared" si="428"/>
        <v>-6.421052631578948E-4</v>
      </c>
      <c r="CLA14" s="1">
        <f t="shared" si="429"/>
        <v>-4.9084236999617383</v>
      </c>
      <c r="CLB14" s="1"/>
      <c r="CLC14" s="1"/>
      <c r="CLD14" s="1" t="s">
        <v>11</v>
      </c>
      <c r="CLE14" s="1" t="s">
        <v>225</v>
      </c>
      <c r="CLF14" s="1">
        <v>663</v>
      </c>
      <c r="CLG14" s="1">
        <v>13</v>
      </c>
      <c r="CLH14" s="1">
        <v>2.7E-2</v>
      </c>
      <c r="CLI14" s="1">
        <f t="shared" si="854"/>
        <v>5.000000000000001E-3</v>
      </c>
      <c r="CLJ14" s="1">
        <f t="shared" si="855"/>
        <v>-0.41522491349480972</v>
      </c>
      <c r="CLK14" s="1">
        <f t="shared" si="430"/>
        <v>-6.228373702422146E-4</v>
      </c>
      <c r="CLL14" s="1">
        <f t="shared" si="431"/>
        <v>-4.7611347932013013</v>
      </c>
      <c r="CLM14" s="1"/>
      <c r="CLN14" s="1"/>
      <c r="CLO14" s="1"/>
      <c r="CLP14" s="1"/>
      <c r="CLQ14" s="1"/>
      <c r="CLR14" s="1"/>
      <c r="CLS14" s="1"/>
      <c r="CLT14" s="1"/>
      <c r="CLU14" s="1"/>
      <c r="CLV14" s="1"/>
      <c r="CLW14" s="1"/>
      <c r="CLX14" s="1"/>
      <c r="CLY14" s="1"/>
      <c r="CLZ14" s="1"/>
      <c r="CMA14" s="1"/>
      <c r="CMB14" s="1"/>
      <c r="CMC14" s="1"/>
      <c r="CMD14" s="1"/>
      <c r="CME14" s="1"/>
      <c r="CMF14" s="1"/>
      <c r="CMG14" s="1"/>
      <c r="CMH14" s="1"/>
      <c r="CMI14" s="1"/>
      <c r="CMJ14" s="1"/>
      <c r="CMK14" s="1"/>
      <c r="CML14" s="1"/>
      <c r="CMM14" s="1"/>
      <c r="CMN14" s="1"/>
      <c r="CMO14" s="1"/>
      <c r="CMP14" s="1"/>
      <c r="CMQ14" s="1"/>
      <c r="CMR14" s="1"/>
      <c r="CMS14" s="1"/>
      <c r="CMT14" s="1"/>
      <c r="CMU14" s="1"/>
      <c r="CMV14" s="1"/>
      <c r="CMW14" s="1"/>
      <c r="CMX14" s="1"/>
      <c r="CMY14" s="1"/>
      <c r="CMZ14" s="1"/>
    </row>
    <row r="15" spans="1:2392" x14ac:dyDescent="0.3">
      <c r="A15" s="1" t="s">
        <v>11</v>
      </c>
      <c r="B15" s="1" t="s">
        <v>12</v>
      </c>
      <c r="C15" s="1">
        <v>1</v>
      </c>
      <c r="D15" s="1">
        <v>14</v>
      </c>
      <c r="E15" s="1">
        <v>1.4E-2</v>
      </c>
      <c r="F15" s="1">
        <f t="shared" si="432"/>
        <v>1.6E-2</v>
      </c>
      <c r="G15" s="1">
        <f t="shared" si="433"/>
        <v>0.91186440677966107</v>
      </c>
      <c r="H15" s="1">
        <f t="shared" si="434"/>
        <v>1.3677966101694917E-3</v>
      </c>
      <c r="I15" s="1">
        <f t="shared" si="435"/>
        <v>10.455801693736223</v>
      </c>
      <c r="J15" s="1"/>
      <c r="K15" s="1"/>
      <c r="L15" s="1" t="s">
        <v>11</v>
      </c>
      <c r="M15" s="1" t="s">
        <v>13</v>
      </c>
      <c r="N15" s="1">
        <v>2</v>
      </c>
      <c r="O15" s="1">
        <v>14</v>
      </c>
      <c r="P15" s="1">
        <v>4.4999999999999998E-2</v>
      </c>
      <c r="Q15" s="1">
        <f t="shared" si="436"/>
        <v>4.7E-2</v>
      </c>
      <c r="R15" s="1">
        <f t="shared" si="437"/>
        <v>1.9830508474576272</v>
      </c>
      <c r="S15" s="1">
        <f t="shared" si="0"/>
        <v>2.974576271186441E-3</v>
      </c>
      <c r="T15" s="1">
        <f t="shared" si="1"/>
        <v>22.73845349753045</v>
      </c>
      <c r="U15" s="1"/>
      <c r="V15" s="1"/>
      <c r="W15" s="1" t="s">
        <v>11</v>
      </c>
      <c r="X15" s="1" t="s">
        <v>14</v>
      </c>
      <c r="Y15" s="1">
        <v>3</v>
      </c>
      <c r="Z15" s="1">
        <v>14</v>
      </c>
      <c r="AA15" s="1">
        <v>0.114</v>
      </c>
      <c r="AB15" s="1">
        <f t="shared" si="2"/>
        <v>0.113</v>
      </c>
      <c r="AC15" s="1">
        <f t="shared" si="438"/>
        <v>4.2135593220338992</v>
      </c>
      <c r="AD15" s="1">
        <f t="shared" si="3"/>
        <v>6.3203389830508491E-3</v>
      </c>
      <c r="AE15" s="1">
        <f t="shared" si="4"/>
        <v>48.314355038342484</v>
      </c>
      <c r="AF15" s="1"/>
      <c r="AG15" s="1"/>
      <c r="AH15" s="1" t="s">
        <v>11</v>
      </c>
      <c r="AI15" s="1" t="s">
        <v>15</v>
      </c>
      <c r="AJ15" s="1">
        <v>4</v>
      </c>
      <c r="AK15" s="1">
        <v>14</v>
      </c>
      <c r="AL15" s="1">
        <v>0.13600000000000001</v>
      </c>
      <c r="AM15" s="1">
        <f t="shared" si="439"/>
        <v>0.128</v>
      </c>
      <c r="AN15" s="1">
        <f t="shared" si="440"/>
        <v>4.6734693877551017</v>
      </c>
      <c r="AO15" s="1">
        <f t="shared" si="5"/>
        <v>7.0102040816326528E-3</v>
      </c>
      <c r="AP15" s="1">
        <f t="shared" si="6"/>
        <v>53.587867644363136</v>
      </c>
      <c r="AQ15" s="1"/>
      <c r="AR15" s="1"/>
      <c r="AS15" s="1" t="s">
        <v>11</v>
      </c>
      <c r="AT15" s="1" t="s">
        <v>16</v>
      </c>
      <c r="AU15" s="1">
        <v>8</v>
      </c>
      <c r="AV15" s="1">
        <v>14</v>
      </c>
      <c r="AW15" s="1">
        <v>0.17699999999999999</v>
      </c>
      <c r="AX15" s="1">
        <f t="shared" si="441"/>
        <v>0.16899999999999998</v>
      </c>
      <c r="AY15" s="1">
        <f t="shared" si="442"/>
        <v>6.0989761092150161</v>
      </c>
      <c r="AZ15" s="1">
        <f t="shared" si="7"/>
        <v>9.1484641638225235E-3</v>
      </c>
      <c r="BA15" s="1">
        <f t="shared" si="8"/>
        <v>69.933297383539781</v>
      </c>
      <c r="BB15" s="1"/>
      <c r="BC15" s="1"/>
      <c r="BD15" s="1" t="s">
        <v>11</v>
      </c>
      <c r="BE15" s="1" t="s">
        <v>17</v>
      </c>
      <c r="BF15" s="1">
        <v>9</v>
      </c>
      <c r="BG15" s="1">
        <v>14</v>
      </c>
      <c r="BH15" s="1">
        <v>0.17100000000000001</v>
      </c>
      <c r="BI15" s="1">
        <f t="shared" si="443"/>
        <v>0.16600000000000001</v>
      </c>
      <c r="BJ15" s="1">
        <f t="shared" si="444"/>
        <v>5.9829351535836182</v>
      </c>
      <c r="BK15" s="1">
        <f t="shared" si="9"/>
        <v>8.9744027303754279E-3</v>
      </c>
      <c r="BL15" s="1">
        <f t="shared" si="10"/>
        <v>68.602725413175875</v>
      </c>
      <c r="BM15" s="1"/>
      <c r="BN15" s="1"/>
      <c r="BO15" s="1" t="s">
        <v>11</v>
      </c>
      <c r="BP15" s="1" t="s">
        <v>18</v>
      </c>
      <c r="BQ15" s="1">
        <v>10</v>
      </c>
      <c r="BR15" s="1">
        <v>14</v>
      </c>
      <c r="BS15" s="1">
        <v>0.17299999999999999</v>
      </c>
      <c r="BT15" s="1">
        <f t="shared" si="445"/>
        <v>0.16399999999999998</v>
      </c>
      <c r="BU15" s="1">
        <f t="shared" si="446"/>
        <v>5.8532423208191124</v>
      </c>
      <c r="BV15" s="1">
        <f t="shared" si="11"/>
        <v>8.7798634812286686E-3</v>
      </c>
      <c r="BW15" s="1">
        <f t="shared" si="12"/>
        <v>67.115615563945582</v>
      </c>
      <c r="BX15" s="1"/>
      <c r="BY15" s="1"/>
      <c r="BZ15" s="1" t="s">
        <v>11</v>
      </c>
      <c r="CA15" s="1" t="s">
        <v>19</v>
      </c>
      <c r="CB15" s="1">
        <v>11</v>
      </c>
      <c r="CC15" s="1">
        <v>14</v>
      </c>
      <c r="CD15" s="1">
        <v>0.17</v>
      </c>
      <c r="CE15" s="1">
        <f t="shared" si="447"/>
        <v>0.16500000000000001</v>
      </c>
      <c r="CF15" s="1">
        <f t="shared" si="448"/>
        <v>5.9243986254295526</v>
      </c>
      <c r="CG15" s="1">
        <f t="shared" si="13"/>
        <v>8.8865979381443291E-3</v>
      </c>
      <c r="CH15" s="1">
        <f t="shared" si="14"/>
        <v>67.93152218858657</v>
      </c>
      <c r="CI15" s="1"/>
      <c r="CJ15" s="1"/>
      <c r="CK15" s="1" t="s">
        <v>11</v>
      </c>
      <c r="CL15" s="1" t="s">
        <v>20</v>
      </c>
      <c r="CM15" s="1">
        <v>14</v>
      </c>
      <c r="CN15" s="1">
        <v>14</v>
      </c>
      <c r="CO15" s="1">
        <v>0.184</v>
      </c>
      <c r="CP15" s="1">
        <f t="shared" si="449"/>
        <v>0.17099999999999999</v>
      </c>
      <c r="CQ15" s="1">
        <f t="shared" si="450"/>
        <v>6.0515463917525762</v>
      </c>
      <c r="CR15" s="1">
        <f t="shared" si="15"/>
        <v>9.0773195876288643E-3</v>
      </c>
      <c r="CS15" s="1">
        <f t="shared" si="16"/>
        <v>69.389449288921654</v>
      </c>
      <c r="CT15" s="1"/>
      <c r="CU15" s="1"/>
      <c r="CV15" s="1" t="s">
        <v>11</v>
      </c>
      <c r="CW15" s="1" t="s">
        <v>21</v>
      </c>
      <c r="CX15" s="1">
        <v>15</v>
      </c>
      <c r="CY15" s="1">
        <v>14</v>
      </c>
      <c r="CZ15" s="1">
        <v>3.4000000000000002E-2</v>
      </c>
      <c r="DA15" s="1">
        <f t="shared" si="451"/>
        <v>1.4000000000000002E-2</v>
      </c>
      <c r="DB15" s="1">
        <f t="shared" si="452"/>
        <v>0.68965517241379315</v>
      </c>
      <c r="DC15" s="1">
        <f t="shared" si="17"/>
        <v>1.0344827586206897E-3</v>
      </c>
      <c r="DD15" s="1">
        <f t="shared" si="18"/>
        <v>7.9078618116964128</v>
      </c>
      <c r="DE15" s="1"/>
      <c r="DF15" s="1"/>
      <c r="DG15" s="1" t="s">
        <v>11</v>
      </c>
      <c r="DH15" s="1" t="s">
        <v>22</v>
      </c>
      <c r="DI15" s="1">
        <v>16</v>
      </c>
      <c r="DJ15" s="1">
        <v>14</v>
      </c>
      <c r="DK15" s="1">
        <v>4.8000000000000001E-2</v>
      </c>
      <c r="DL15" s="1">
        <f t="shared" si="453"/>
        <v>2.1000000000000001E-2</v>
      </c>
      <c r="DM15" s="1">
        <f t="shared" si="454"/>
        <v>0.8259385665529011</v>
      </c>
      <c r="DN15" s="1">
        <f t="shared" si="19"/>
        <v>1.2389078498293517E-3</v>
      </c>
      <c r="DO15" s="1">
        <f t="shared" si="20"/>
        <v>9.4705416714138959</v>
      </c>
      <c r="DP15" s="1"/>
      <c r="DQ15" s="1"/>
      <c r="DR15" s="1" t="s">
        <v>11</v>
      </c>
      <c r="DS15" s="1" t="s">
        <v>23</v>
      </c>
      <c r="DT15" s="1">
        <v>17</v>
      </c>
      <c r="DU15" s="1">
        <v>14</v>
      </c>
      <c r="DV15" s="1">
        <v>5.3999999999999999E-2</v>
      </c>
      <c r="DW15" s="1">
        <f t="shared" si="455"/>
        <v>2.7E-2</v>
      </c>
      <c r="DX15" s="1">
        <f t="shared" si="456"/>
        <v>0.95890410958904115</v>
      </c>
      <c r="DY15" s="1">
        <f t="shared" si="21"/>
        <v>1.4383561643835617E-3</v>
      </c>
      <c r="DZ15" s="1">
        <f t="shared" si="22"/>
        <v>10.995177724481998</v>
      </c>
      <c r="EA15" s="1"/>
      <c r="EB15" s="1"/>
      <c r="EC15" s="1" t="s">
        <v>11</v>
      </c>
      <c r="ED15" s="1" t="s">
        <v>24</v>
      </c>
      <c r="EE15" s="1">
        <v>18</v>
      </c>
      <c r="EF15" s="1">
        <v>14</v>
      </c>
      <c r="EG15" s="1">
        <v>5.2999999999999999E-2</v>
      </c>
      <c r="EH15" s="1">
        <f t="shared" si="457"/>
        <v>2.7E-2</v>
      </c>
      <c r="EI15" s="1">
        <f t="shared" si="458"/>
        <v>1.0952380952380953</v>
      </c>
      <c r="EJ15" s="1">
        <f t="shared" si="23"/>
        <v>1.642857142857143E-3</v>
      </c>
      <c r="EK15" s="1">
        <f t="shared" si="24"/>
        <v>12.558437686670256</v>
      </c>
      <c r="EL15" s="1"/>
      <c r="EM15" s="1"/>
      <c r="EN15" s="1" t="s">
        <v>11</v>
      </c>
      <c r="EO15" s="1" t="s">
        <v>25</v>
      </c>
      <c r="EP15" s="1">
        <v>21</v>
      </c>
      <c r="EQ15" s="1">
        <v>14</v>
      </c>
      <c r="ER15" s="1">
        <v>5.7000000000000002E-2</v>
      </c>
      <c r="ES15" s="1">
        <f t="shared" si="459"/>
        <v>2.6000000000000002E-2</v>
      </c>
      <c r="ET15" s="1">
        <f t="shared" si="460"/>
        <v>0.97945205479452058</v>
      </c>
      <c r="EU15" s="1">
        <f t="shared" si="25"/>
        <v>1.469178082191781E-3</v>
      </c>
      <c r="EV15" s="1">
        <f t="shared" si="26"/>
        <v>11.2307886757209</v>
      </c>
      <c r="EW15" s="1"/>
      <c r="EX15" s="1"/>
      <c r="EY15" s="1" t="s">
        <v>11</v>
      </c>
      <c r="EZ15" s="1" t="s">
        <v>26</v>
      </c>
      <c r="FA15" s="1">
        <v>22</v>
      </c>
      <c r="FB15" s="1">
        <v>14</v>
      </c>
      <c r="FC15" s="1">
        <v>6.0999999999999999E-2</v>
      </c>
      <c r="FD15" s="1">
        <f t="shared" si="461"/>
        <v>0.03</v>
      </c>
      <c r="FE15" s="1">
        <f t="shared" si="462"/>
        <v>1.0511945392491466</v>
      </c>
      <c r="FF15" s="1">
        <f t="shared" si="27"/>
        <v>1.5767918088737201E-3</v>
      </c>
      <c r="FG15" s="1">
        <f t="shared" si="28"/>
        <v>12.053416672708593</v>
      </c>
      <c r="FH15" s="1"/>
      <c r="FI15" s="1"/>
      <c r="FJ15" s="1" t="s">
        <v>11</v>
      </c>
      <c r="FK15" s="1" t="s">
        <v>27</v>
      </c>
      <c r="FL15" s="1">
        <v>23</v>
      </c>
      <c r="FM15" s="1">
        <v>14</v>
      </c>
      <c r="FN15" s="1">
        <v>6.4000000000000001E-2</v>
      </c>
      <c r="FO15" s="1">
        <f t="shared" si="463"/>
        <v>3.4000000000000002E-2</v>
      </c>
      <c r="FP15" s="1">
        <f t="shared" si="464"/>
        <v>1.5612244897959184</v>
      </c>
      <c r="FQ15" s="1">
        <f t="shared" si="29"/>
        <v>2.3418367346938777E-3</v>
      </c>
      <c r="FR15" s="1">
        <f t="shared" si="30"/>
        <v>17.90162390739642</v>
      </c>
      <c r="FS15" s="1"/>
      <c r="FT15" s="1"/>
      <c r="FU15" s="1" t="s">
        <v>11</v>
      </c>
      <c r="FV15" s="1" t="s">
        <v>28</v>
      </c>
      <c r="FW15" s="1">
        <v>24</v>
      </c>
      <c r="FX15" s="1">
        <v>14</v>
      </c>
      <c r="FY15" s="1">
        <v>7.1999999999999995E-2</v>
      </c>
      <c r="FZ15" s="1">
        <f t="shared" si="465"/>
        <v>4.0999999999999995E-2</v>
      </c>
      <c r="GA15" s="1">
        <f t="shared" si="466"/>
        <v>1.3664383561643836</v>
      </c>
      <c r="GB15" s="1">
        <f t="shared" si="31"/>
        <v>2.0496575342465752E-3</v>
      </c>
      <c r="GC15" s="1">
        <f t="shared" si="32"/>
        <v>15.668128257386847</v>
      </c>
      <c r="GD15" s="1"/>
      <c r="GE15" s="1"/>
      <c r="GF15" s="1" t="s">
        <v>11</v>
      </c>
      <c r="GG15" s="1" t="s">
        <v>29</v>
      </c>
      <c r="GH15" s="1">
        <v>25</v>
      </c>
      <c r="GI15" s="1">
        <v>14</v>
      </c>
      <c r="GJ15" s="1">
        <v>7.3999999999999996E-2</v>
      </c>
      <c r="GK15" s="1">
        <f t="shared" si="467"/>
        <v>4.2999999999999997E-2</v>
      </c>
      <c r="GL15" s="1">
        <f t="shared" si="468"/>
        <v>1.6040955631399318</v>
      </c>
      <c r="GM15" s="1">
        <f t="shared" si="33"/>
        <v>2.4061433447098977E-3</v>
      </c>
      <c r="GN15" s="1">
        <f t="shared" si="34"/>
        <v>18.39320076679558</v>
      </c>
      <c r="GO15" s="1"/>
      <c r="GP15" s="1"/>
      <c r="GQ15" s="1" t="s">
        <v>11</v>
      </c>
      <c r="GR15" s="1" t="s">
        <v>30</v>
      </c>
      <c r="GS15" s="1">
        <v>28</v>
      </c>
      <c r="GT15" s="1">
        <v>14</v>
      </c>
      <c r="GU15" s="1">
        <v>8.2000000000000003E-2</v>
      </c>
      <c r="GV15" s="1">
        <f t="shared" si="469"/>
        <v>5.3000000000000005E-2</v>
      </c>
      <c r="GW15" s="1">
        <f t="shared" si="470"/>
        <v>1.7931034482758621</v>
      </c>
      <c r="GX15" s="1">
        <f t="shared" si="35"/>
        <v>2.6896551724137933E-3</v>
      </c>
      <c r="GY15" s="1">
        <f t="shared" si="36"/>
        <v>20.560440710410674</v>
      </c>
      <c r="GZ15" s="1"/>
      <c r="HA15" s="1"/>
      <c r="HB15" s="1" t="s">
        <v>11</v>
      </c>
      <c r="HC15" s="1" t="s">
        <v>31</v>
      </c>
      <c r="HD15" s="1">
        <v>29</v>
      </c>
      <c r="HE15" s="1">
        <v>14</v>
      </c>
      <c r="HF15" s="1">
        <v>3.9E-2</v>
      </c>
      <c r="HG15" s="1">
        <f t="shared" si="471"/>
        <v>-1.2999999999999998E-2</v>
      </c>
      <c r="HH15" s="1">
        <f t="shared" si="472"/>
        <v>-0.17114093959731533</v>
      </c>
      <c r="HI15" s="1">
        <f t="shared" si="37"/>
        <v>-2.5671140939597298E-4</v>
      </c>
      <c r="HJ15" s="1">
        <f t="shared" si="38"/>
        <v>-1.9623704059562057</v>
      </c>
      <c r="HK15" s="1"/>
      <c r="HL15" s="1"/>
      <c r="HM15" s="1" t="s">
        <v>11</v>
      </c>
      <c r="HN15" s="1" t="s">
        <v>32</v>
      </c>
      <c r="HO15" s="1">
        <v>30</v>
      </c>
      <c r="HP15" s="1">
        <v>14</v>
      </c>
      <c r="HQ15" s="1">
        <v>4.2000000000000003E-2</v>
      </c>
      <c r="HR15" s="1">
        <f t="shared" si="473"/>
        <v>-9.999999999999995E-3</v>
      </c>
      <c r="HS15" s="1">
        <f t="shared" si="474"/>
        <v>-0.11784511784511768</v>
      </c>
      <c r="HT15" s="1">
        <f t="shared" si="39"/>
        <v>-1.7676767676767652E-4</v>
      </c>
      <c r="HU15" s="1">
        <f t="shared" si="40"/>
        <v>-1.351259215298291</v>
      </c>
      <c r="HV15" s="1"/>
      <c r="HW15" s="1"/>
      <c r="HX15" s="1" t="s">
        <v>11</v>
      </c>
      <c r="HY15" s="1" t="s">
        <v>33</v>
      </c>
      <c r="HZ15" s="1">
        <v>31</v>
      </c>
      <c r="IA15" s="1">
        <v>14</v>
      </c>
      <c r="IB15" s="1">
        <v>4.5999999999999999E-2</v>
      </c>
      <c r="IC15" s="1">
        <f t="shared" si="475"/>
        <v>-9.0000000000000011E-3</v>
      </c>
      <c r="ID15" s="1">
        <f t="shared" si="476"/>
        <v>-0.10135135135135138</v>
      </c>
      <c r="IE15" s="1">
        <f t="shared" si="41"/>
        <v>-1.5202702702702707E-4</v>
      </c>
      <c r="IF15" s="1">
        <f t="shared" si="42"/>
        <v>-1.162135097327007</v>
      </c>
      <c r="IG15" s="1"/>
      <c r="IH15" s="1"/>
      <c r="II15" s="1" t="s">
        <v>11</v>
      </c>
      <c r="IJ15" s="1" t="s">
        <v>34</v>
      </c>
      <c r="IK15" s="1">
        <v>32</v>
      </c>
      <c r="IL15" s="1">
        <v>14</v>
      </c>
      <c r="IM15" s="1">
        <v>4.8000000000000001E-2</v>
      </c>
      <c r="IN15" s="1">
        <f t="shared" si="477"/>
        <v>-6.9999999999999993E-3</v>
      </c>
      <c r="IO15" s="1">
        <f t="shared" si="478"/>
        <v>-7.7441077441077408E-2</v>
      </c>
      <c r="IP15" s="1">
        <f t="shared" si="43"/>
        <v>-1.1616161616161612E-4</v>
      </c>
      <c r="IQ15" s="1">
        <f t="shared" si="44"/>
        <v>-0.88797034148173493</v>
      </c>
      <c r="IR15" s="1"/>
      <c r="IS15" s="1"/>
      <c r="IT15" s="1" t="s">
        <v>11</v>
      </c>
      <c r="IU15" s="1" t="s">
        <v>35</v>
      </c>
      <c r="IV15" s="1">
        <v>35</v>
      </c>
      <c r="IW15" s="1">
        <v>14</v>
      </c>
      <c r="IX15" s="1">
        <v>7.9000000000000001E-2</v>
      </c>
      <c r="IY15" s="1">
        <f t="shared" si="479"/>
        <v>2.4E-2</v>
      </c>
      <c r="IZ15" s="1">
        <f t="shared" si="480"/>
        <v>1.0335570469798658</v>
      </c>
      <c r="JA15" s="1">
        <f t="shared" si="45"/>
        <v>1.5503355704697987E-3</v>
      </c>
      <c r="JB15" s="1">
        <f t="shared" si="46"/>
        <v>11.851178137931605</v>
      </c>
      <c r="JC15" s="1"/>
      <c r="JD15" s="1"/>
      <c r="JE15" s="1" t="s">
        <v>11</v>
      </c>
      <c r="JF15" s="3" t="s">
        <v>36</v>
      </c>
      <c r="JG15" s="3">
        <v>36</v>
      </c>
      <c r="JH15" s="1">
        <v>14</v>
      </c>
      <c r="JI15" s="1">
        <v>6.8000000000000005E-2</v>
      </c>
      <c r="JJ15" s="1">
        <f t="shared" si="481"/>
        <v>1.1000000000000003E-2</v>
      </c>
      <c r="JK15" s="1">
        <f t="shared" si="482"/>
        <v>0.65217391304347838</v>
      </c>
      <c r="JL15" s="1">
        <f t="shared" si="47"/>
        <v>9.7826086956521769E-4</v>
      </c>
      <c r="JM15" s="1">
        <f t="shared" si="48"/>
        <v>7.4780867132346538</v>
      </c>
      <c r="JN15" s="1"/>
      <c r="JO15" s="1"/>
      <c r="JP15" s="1" t="s">
        <v>11</v>
      </c>
      <c r="JQ15" s="1" t="s">
        <v>37</v>
      </c>
      <c r="JR15" s="1">
        <v>37</v>
      </c>
      <c r="JS15" s="1">
        <v>14</v>
      </c>
      <c r="JT15" s="1">
        <v>6.7000000000000004E-2</v>
      </c>
      <c r="JU15" s="1">
        <f t="shared" si="483"/>
        <v>9.0000000000000011E-3</v>
      </c>
      <c r="JV15" s="1">
        <f t="shared" si="484"/>
        <v>0.55183946488294322</v>
      </c>
      <c r="JW15" s="1">
        <f t="shared" si="49"/>
        <v>8.277591973244148E-4</v>
      </c>
      <c r="JX15" s="1">
        <f t="shared" si="50"/>
        <v>6.3276118342754746</v>
      </c>
      <c r="JY15" s="1"/>
      <c r="JZ15" s="1"/>
      <c r="KA15" s="1" t="s">
        <v>11</v>
      </c>
      <c r="KB15" s="1" t="s">
        <v>38</v>
      </c>
      <c r="KC15" s="1">
        <v>38</v>
      </c>
      <c r="KD15" s="1">
        <v>14</v>
      </c>
      <c r="KE15" s="1">
        <v>9.0999999999999998E-2</v>
      </c>
      <c r="KF15" s="1">
        <f t="shared" si="485"/>
        <v>0.03</v>
      </c>
      <c r="KG15" s="1">
        <f t="shared" si="486"/>
        <v>1.1371237458193981</v>
      </c>
      <c r="KH15" s="1">
        <f t="shared" si="51"/>
        <v>1.7056856187290972E-3</v>
      </c>
      <c r="KI15" s="1">
        <f t="shared" si="52"/>
        <v>13.038715294870675</v>
      </c>
      <c r="KJ15" s="1"/>
      <c r="KK15" s="1"/>
      <c r="KL15" s="1" t="s">
        <v>11</v>
      </c>
      <c r="KM15" s="1" t="s">
        <v>39</v>
      </c>
      <c r="KN15" s="1">
        <v>39</v>
      </c>
      <c r="KO15" s="1">
        <v>14</v>
      </c>
      <c r="KP15" s="1">
        <v>8.7999999999999995E-2</v>
      </c>
      <c r="KQ15" s="1">
        <f t="shared" si="487"/>
        <v>2.4999999999999994E-2</v>
      </c>
      <c r="KR15" s="1">
        <f t="shared" si="488"/>
        <v>1.006711409395973</v>
      </c>
      <c r="KS15" s="1">
        <f t="shared" si="53"/>
        <v>1.5100671140939597E-3</v>
      </c>
      <c r="KT15" s="1">
        <f t="shared" si="54"/>
        <v>11.543355329154158</v>
      </c>
      <c r="KU15" s="1"/>
      <c r="KV15" s="1"/>
      <c r="KW15" s="1" t="s">
        <v>11</v>
      </c>
      <c r="KX15" s="1" t="s">
        <v>40</v>
      </c>
      <c r="KY15" s="1">
        <v>42</v>
      </c>
      <c r="KZ15" s="1">
        <v>14</v>
      </c>
      <c r="LA15" s="1">
        <v>0.106</v>
      </c>
      <c r="LB15" s="1">
        <f t="shared" si="489"/>
        <v>4.0999999999999995E-2</v>
      </c>
      <c r="LC15" s="1">
        <f t="shared" si="490"/>
        <v>1.7080536912751676</v>
      </c>
      <c r="LD15" s="1">
        <f t="shared" si="55"/>
        <v>2.5620805369127512E-3</v>
      </c>
      <c r="LE15" s="1">
        <f t="shared" si="56"/>
        <v>19.585226208464888</v>
      </c>
      <c r="LF15" s="1"/>
      <c r="LG15" s="1"/>
      <c r="LH15" s="1" t="s">
        <v>11</v>
      </c>
      <c r="LI15" s="1" t="s">
        <v>41</v>
      </c>
      <c r="LJ15" s="1">
        <v>43</v>
      </c>
      <c r="LK15" s="1">
        <v>14</v>
      </c>
      <c r="LL15" s="1">
        <v>3.2000000000000001E-2</v>
      </c>
      <c r="LM15" s="1">
        <f t="shared" si="491"/>
        <v>-4.9999999999999975E-3</v>
      </c>
      <c r="LN15" s="1">
        <f t="shared" si="492"/>
        <v>-0.79391891891891875</v>
      </c>
      <c r="LO15" s="1">
        <f t="shared" si="57"/>
        <v>-1.1908783783783781E-3</v>
      </c>
      <c r="LP15" s="1">
        <f t="shared" si="58"/>
        <v>-9.1033915957282172</v>
      </c>
      <c r="LQ15" s="1"/>
      <c r="LR15" s="1"/>
      <c r="LS15" s="1" t="s">
        <v>11</v>
      </c>
      <c r="LT15" s="1" t="s">
        <v>42</v>
      </c>
      <c r="LU15" s="1">
        <v>44</v>
      </c>
      <c r="LV15" s="1">
        <v>14</v>
      </c>
      <c r="LW15" s="1">
        <v>4.1000000000000002E-2</v>
      </c>
      <c r="LX15" s="1">
        <f t="shared" si="493"/>
        <v>-1.9999999999999948E-3</v>
      </c>
      <c r="LY15" s="1">
        <f t="shared" si="494"/>
        <v>-1.6441281138790036</v>
      </c>
      <c r="LZ15" s="1">
        <f t="shared" si="59"/>
        <v>-2.4661921708185055E-3</v>
      </c>
      <c r="MA15" s="1">
        <f t="shared" si="60"/>
        <v>-18.852229991656323</v>
      </c>
      <c r="MB15" s="1"/>
      <c r="MC15" s="1"/>
      <c r="MD15" s="1" t="s">
        <v>11</v>
      </c>
      <c r="ME15" s="1" t="s">
        <v>43</v>
      </c>
      <c r="MF15" s="1">
        <v>46</v>
      </c>
      <c r="MG15" s="1">
        <v>14</v>
      </c>
      <c r="MH15" s="1">
        <v>4.9000000000000002E-2</v>
      </c>
      <c r="MI15" s="1">
        <f t="shared" si="495"/>
        <v>-2.9999999999999957E-3</v>
      </c>
      <c r="MJ15" s="1">
        <f t="shared" si="496"/>
        <v>-0.8440677966101694</v>
      </c>
      <c r="MK15" s="1">
        <f t="shared" si="61"/>
        <v>-1.2661016949152542E-3</v>
      </c>
      <c r="ML15" s="1">
        <f t="shared" si="62"/>
        <v>-9.678418668179626</v>
      </c>
      <c r="MM15" s="1"/>
      <c r="MN15" s="1"/>
      <c r="MO15" s="1" t="s">
        <v>11</v>
      </c>
      <c r="MP15" s="1" t="s">
        <v>44</v>
      </c>
      <c r="MQ15" s="1">
        <v>52</v>
      </c>
      <c r="MR15" s="1">
        <v>14</v>
      </c>
      <c r="MS15" s="1">
        <v>4.9000000000000002E-2</v>
      </c>
      <c r="MT15" s="1">
        <f t="shared" si="497"/>
        <v>-1.3999999999999999E-2</v>
      </c>
      <c r="MU15" s="1">
        <f t="shared" si="498"/>
        <v>-1.0101010101010099</v>
      </c>
      <c r="MV15" s="1">
        <f t="shared" si="63"/>
        <v>-1.5151515151515149E-3</v>
      </c>
      <c r="MW15" s="1">
        <f t="shared" si="64"/>
        <v>-11.582221845413937</v>
      </c>
      <c r="MX15" s="1"/>
      <c r="MY15" s="1"/>
      <c r="MZ15" s="1" t="s">
        <v>11</v>
      </c>
      <c r="NA15" s="1" t="s">
        <v>45</v>
      </c>
      <c r="NB15" s="1">
        <v>53</v>
      </c>
      <c r="NC15" s="1">
        <v>14</v>
      </c>
      <c r="ND15" s="1">
        <v>5.0999999999999997E-2</v>
      </c>
      <c r="NE15" s="1">
        <f t="shared" si="499"/>
        <v>-4.2000000000000003E-2</v>
      </c>
      <c r="NF15" s="1">
        <f t="shared" si="500"/>
        <v>-2.1114864864864864</v>
      </c>
      <c r="NG15" s="1">
        <f t="shared" si="65"/>
        <v>-3.1672297297297295E-3</v>
      </c>
      <c r="NH15" s="1">
        <f t="shared" si="66"/>
        <v>-24.211147860979302</v>
      </c>
      <c r="NI15" s="1"/>
      <c r="NJ15" s="1"/>
      <c r="NK15" s="1" t="s">
        <v>11</v>
      </c>
      <c r="NL15" s="1" t="s">
        <v>46</v>
      </c>
      <c r="NM15" s="1">
        <v>56</v>
      </c>
      <c r="NN15" s="1">
        <v>14</v>
      </c>
      <c r="NO15" s="1">
        <v>6.9000000000000006E-2</v>
      </c>
      <c r="NP15" s="1">
        <f t="shared" si="501"/>
        <v>-2.2999999999999993E-2</v>
      </c>
      <c r="NQ15" s="1">
        <f t="shared" si="502"/>
        <v>-1.4203389830508473</v>
      </c>
      <c r="NR15" s="1">
        <f t="shared" si="67"/>
        <v>-2.1305084745762708E-3</v>
      </c>
      <c r="NS15" s="1">
        <f t="shared" si="68"/>
        <v>-16.286174385410693</v>
      </c>
      <c r="NT15" s="1"/>
      <c r="NU15" s="1"/>
      <c r="NV15" s="1" t="s">
        <v>11</v>
      </c>
      <c r="NW15" s="1" t="s">
        <v>47</v>
      </c>
      <c r="NX15" s="1">
        <v>57</v>
      </c>
      <c r="NY15" s="1">
        <v>14</v>
      </c>
      <c r="NZ15" s="1">
        <v>-8.0000000000000002E-3</v>
      </c>
      <c r="OA15" s="1">
        <f t="shared" si="503"/>
        <v>4.0000000000000001E-3</v>
      </c>
      <c r="OB15" s="1">
        <f t="shared" si="504"/>
        <v>0.85852090032154349</v>
      </c>
      <c r="OC15" s="1">
        <f t="shared" si="69"/>
        <v>1.2877813504823153E-3</v>
      </c>
      <c r="OD15" s="1">
        <f t="shared" si="70"/>
        <v>9.8441437311841362</v>
      </c>
      <c r="OE15" s="1"/>
      <c r="OF15" s="1"/>
      <c r="OG15" s="1" t="s">
        <v>11</v>
      </c>
      <c r="OH15" s="1" t="s">
        <v>48</v>
      </c>
      <c r="OI15" s="1">
        <v>58</v>
      </c>
      <c r="OJ15" s="1">
        <v>14</v>
      </c>
      <c r="OK15" s="1">
        <v>-8.0000000000000002E-3</v>
      </c>
      <c r="OL15" s="1">
        <f t="shared" si="505"/>
        <v>4.0000000000000001E-3</v>
      </c>
      <c r="OM15" s="1">
        <f t="shared" si="506"/>
        <v>0.85483870967741937</v>
      </c>
      <c r="ON15" s="1">
        <f t="shared" si="71"/>
        <v>1.2822580645161291E-3</v>
      </c>
      <c r="OO15" s="1">
        <f t="shared" si="72"/>
        <v>9.8019222617559567</v>
      </c>
      <c r="OP15" s="1"/>
      <c r="OQ15" s="1"/>
      <c r="OR15" s="1" t="s">
        <v>11</v>
      </c>
      <c r="OS15" s="1" t="s">
        <v>49</v>
      </c>
      <c r="OT15" s="1">
        <v>59</v>
      </c>
      <c r="OU15" s="1">
        <v>14</v>
      </c>
      <c r="OV15" s="1">
        <v>-8.0000000000000002E-3</v>
      </c>
      <c r="OW15" s="1">
        <f t="shared" si="507"/>
        <v>4.0000000000000001E-3</v>
      </c>
      <c r="OX15" s="1">
        <f t="shared" si="508"/>
        <v>0.9258064516129032</v>
      </c>
      <c r="OY15" s="1">
        <f t="shared" si="73"/>
        <v>1.3887096774193549E-3</v>
      </c>
      <c r="OZ15" s="1">
        <f t="shared" si="74"/>
        <v>10.615666751411169</v>
      </c>
      <c r="PA15" s="1"/>
      <c r="PB15" s="1"/>
      <c r="PC15" s="1" t="s">
        <v>11</v>
      </c>
      <c r="PD15" s="1" t="s">
        <v>50</v>
      </c>
      <c r="PE15" s="1">
        <v>60</v>
      </c>
      <c r="PF15" s="1">
        <v>14</v>
      </c>
      <c r="PG15" s="1">
        <v>-7.0000000000000001E-3</v>
      </c>
      <c r="PH15" s="1">
        <f t="shared" si="509"/>
        <v>5.0000000000000001E-3</v>
      </c>
      <c r="PI15" s="1">
        <f t="shared" si="510"/>
        <v>1.0032258064516131</v>
      </c>
      <c r="PJ15" s="1">
        <f t="shared" si="75"/>
        <v>1.5048387096774196E-3</v>
      </c>
      <c r="PK15" s="1">
        <f t="shared" si="76"/>
        <v>11.503388012853218</v>
      </c>
      <c r="PL15" s="1"/>
      <c r="PM15" s="1"/>
      <c r="PN15" s="1" t="s">
        <v>11</v>
      </c>
      <c r="PO15" s="1" t="s">
        <v>51</v>
      </c>
      <c r="PP15" s="1">
        <v>63</v>
      </c>
      <c r="PQ15" s="1">
        <v>14</v>
      </c>
      <c r="PR15" s="1">
        <v>-7.0000000000000001E-3</v>
      </c>
      <c r="PS15" s="1">
        <f t="shared" si="511"/>
        <v>7.0000000000000001E-3</v>
      </c>
      <c r="PT15" s="1">
        <f t="shared" si="512"/>
        <v>1.0776699029126215</v>
      </c>
      <c r="PU15" s="1">
        <f t="shared" si="77"/>
        <v>1.6165048543689323E-3</v>
      </c>
      <c r="PV15" s="1">
        <f t="shared" si="78"/>
        <v>12.356993772743087</v>
      </c>
      <c r="PW15" s="1"/>
      <c r="PX15" s="1"/>
      <c r="PY15" s="1" t="s">
        <v>11</v>
      </c>
      <c r="PZ15" s="1" t="s">
        <v>52</v>
      </c>
      <c r="QA15" s="1">
        <v>64</v>
      </c>
      <c r="QB15" s="1">
        <v>14</v>
      </c>
      <c r="QC15" s="1">
        <v>-1E-3</v>
      </c>
      <c r="QD15" s="1">
        <f t="shared" si="513"/>
        <v>0</v>
      </c>
      <c r="QE15" s="1">
        <f t="shared" si="514"/>
        <v>0.82903225806451619</v>
      </c>
      <c r="QF15" s="1">
        <f t="shared" si="79"/>
        <v>1.2435483870967743E-3</v>
      </c>
      <c r="QG15" s="1">
        <f t="shared" si="80"/>
        <v>9.5060151746086081</v>
      </c>
      <c r="QH15" s="1"/>
      <c r="QI15" s="1"/>
      <c r="QJ15" s="1" t="s">
        <v>11</v>
      </c>
      <c r="QK15" s="1" t="s">
        <v>53</v>
      </c>
      <c r="QL15" s="1">
        <v>65</v>
      </c>
      <c r="QM15" s="1">
        <v>14</v>
      </c>
      <c r="QN15" s="1">
        <v>4.0000000000000001E-3</v>
      </c>
      <c r="QO15" s="1">
        <f t="shared" si="515"/>
        <v>6.0000000000000001E-3</v>
      </c>
      <c r="QP15" s="1">
        <f t="shared" si="516"/>
        <v>1.0129449838187703</v>
      </c>
      <c r="QQ15" s="1">
        <f t="shared" si="81"/>
        <v>1.5194174757281556E-3</v>
      </c>
      <c r="QR15" s="1">
        <f t="shared" si="82"/>
        <v>11.614831984590348</v>
      </c>
      <c r="QS15" s="1"/>
      <c r="QT15" s="1"/>
      <c r="QU15" s="1" t="s">
        <v>11</v>
      </c>
      <c r="QV15" s="1" t="s">
        <v>54</v>
      </c>
      <c r="QW15" s="1">
        <v>66</v>
      </c>
      <c r="QX15" s="1">
        <v>14</v>
      </c>
      <c r="QY15" s="1">
        <v>5.0000000000000001E-3</v>
      </c>
      <c r="QZ15" s="1">
        <f t="shared" si="517"/>
        <v>4.0000000000000001E-3</v>
      </c>
      <c r="RA15" s="1">
        <f t="shared" si="518"/>
        <v>1.028846153846154</v>
      </c>
      <c r="RB15" s="1">
        <f t="shared" si="83"/>
        <v>1.5432692307692309E-3</v>
      </c>
      <c r="RC15" s="1">
        <f t="shared" si="84"/>
        <v>11.797161154660563</v>
      </c>
      <c r="RD15" s="1"/>
      <c r="RE15" s="1"/>
      <c r="RF15" s="1" t="s">
        <v>11</v>
      </c>
      <c r="RG15" s="1" t="s">
        <v>55</v>
      </c>
      <c r="RH15" s="1">
        <v>67</v>
      </c>
      <c r="RI15" s="1">
        <v>14</v>
      </c>
      <c r="RJ15" s="1">
        <v>4.0000000000000001E-3</v>
      </c>
      <c r="RK15" s="1">
        <f t="shared" si="519"/>
        <v>5.0000000000000001E-3</v>
      </c>
      <c r="RL15" s="1">
        <f t="shared" si="520"/>
        <v>1.0448717948717949</v>
      </c>
      <c r="RM15" s="1">
        <f t="shared" si="85"/>
        <v>1.5673076923076925E-3</v>
      </c>
      <c r="RN15" s="1">
        <f t="shared" si="86"/>
        <v>11.980917558938765</v>
      </c>
      <c r="RO15" s="1"/>
      <c r="RP15" s="1"/>
      <c r="RQ15" s="1" t="s">
        <v>11</v>
      </c>
      <c r="RR15" s="1" t="s">
        <v>56</v>
      </c>
      <c r="RS15" s="1">
        <v>70</v>
      </c>
      <c r="RT15" s="1">
        <v>14</v>
      </c>
      <c r="RU15" s="1">
        <v>7.0000000000000001E-3</v>
      </c>
      <c r="RV15" s="1">
        <f t="shared" si="521"/>
        <v>1E-3</v>
      </c>
      <c r="RW15" s="1">
        <f t="shared" si="522"/>
        <v>0.88782051282051289</v>
      </c>
      <c r="RX15" s="1">
        <f t="shared" si="87"/>
        <v>1.3317307692307693E-3</v>
      </c>
      <c r="RY15" s="1">
        <f t="shared" si="88"/>
        <v>10.180104797012385</v>
      </c>
      <c r="RZ15" s="1"/>
      <c r="SA15" s="1"/>
      <c r="SB15" s="2" t="s">
        <v>11</v>
      </c>
      <c r="SC15" s="1" t="s">
        <v>57</v>
      </c>
      <c r="SD15" s="1">
        <v>71</v>
      </c>
      <c r="SE15" s="2">
        <v>14</v>
      </c>
      <c r="SF15" s="1">
        <v>6.0000000000000001E-3</v>
      </c>
      <c r="SG15" s="1">
        <f t="shared" si="523"/>
        <v>2E-3</v>
      </c>
      <c r="SH15" s="1">
        <f t="shared" si="524"/>
        <v>0.82191780821917804</v>
      </c>
      <c r="SI15" s="1">
        <f t="shared" si="89"/>
        <v>1.2328767123287671E-3</v>
      </c>
      <c r="SJ15" s="1">
        <f t="shared" si="90"/>
        <v>9.4244380495559987</v>
      </c>
      <c r="SK15" s="1"/>
      <c r="SL15" s="1"/>
      <c r="SM15" s="2" t="s">
        <v>11</v>
      </c>
      <c r="SN15" s="1" t="s">
        <v>58</v>
      </c>
      <c r="SO15" s="1">
        <v>72</v>
      </c>
      <c r="SP15" s="2">
        <v>14</v>
      </c>
      <c r="SQ15" s="1">
        <v>8.0000000000000002E-3</v>
      </c>
      <c r="SR15" s="1">
        <f t="shared" si="525"/>
        <v>2E-3</v>
      </c>
      <c r="SS15" s="1">
        <f t="shared" si="526"/>
        <v>0.74570446735395179</v>
      </c>
      <c r="ST15" s="1">
        <f t="shared" si="91"/>
        <v>1.1185567010309277E-3</v>
      </c>
      <c r="SU15" s="1">
        <f t="shared" si="92"/>
        <v>8.5505454262896077</v>
      </c>
      <c r="SV15" s="1"/>
      <c r="SW15" s="1"/>
      <c r="SX15" s="2" t="s">
        <v>11</v>
      </c>
      <c r="SY15" s="1" t="s">
        <v>59</v>
      </c>
      <c r="SZ15" s="1">
        <v>73</v>
      </c>
      <c r="TA15" s="2">
        <v>14</v>
      </c>
      <c r="TB15" s="1">
        <v>0.01</v>
      </c>
      <c r="TC15" s="1">
        <f t="shared" si="527"/>
        <v>4.0000000000000001E-3</v>
      </c>
      <c r="TD15" s="1">
        <f t="shared" si="528"/>
        <v>0.75172413793103443</v>
      </c>
      <c r="TE15" s="1">
        <f t="shared" si="93"/>
        <v>1.1275862068965516E-3</v>
      </c>
      <c r="TF15" s="1">
        <f t="shared" si="94"/>
        <v>8.6195693747490889</v>
      </c>
      <c r="TG15" s="1"/>
      <c r="TH15" s="1"/>
      <c r="TI15" s="2" t="s">
        <v>11</v>
      </c>
      <c r="TJ15" s="1" t="s">
        <v>60</v>
      </c>
      <c r="TK15" s="1">
        <v>74</v>
      </c>
      <c r="TL15" s="2">
        <v>14</v>
      </c>
      <c r="TM15" s="1">
        <v>1.2999999999999999E-2</v>
      </c>
      <c r="TN15" s="1">
        <f t="shared" si="529"/>
        <v>6.9999999999999993E-3</v>
      </c>
      <c r="TO15" s="1">
        <f t="shared" si="530"/>
        <v>0.85910652920962194</v>
      </c>
      <c r="TP15" s="1">
        <f t="shared" si="95"/>
        <v>1.288659793814433E-3</v>
      </c>
      <c r="TQ15" s="1">
        <f t="shared" si="96"/>
        <v>9.8508587860479366</v>
      </c>
      <c r="TR15" s="1"/>
      <c r="TS15" s="1"/>
      <c r="TT15" s="2" t="s">
        <v>11</v>
      </c>
      <c r="TU15" s="1" t="s">
        <v>61</v>
      </c>
      <c r="TV15" s="1">
        <v>77</v>
      </c>
      <c r="TW15" s="2">
        <v>14</v>
      </c>
      <c r="TX15" s="1">
        <v>1.6E-2</v>
      </c>
      <c r="TY15" s="1">
        <f t="shared" si="531"/>
        <v>7.000000000000001E-3</v>
      </c>
      <c r="TZ15" s="1">
        <f t="shared" si="532"/>
        <v>0.83161512027491402</v>
      </c>
      <c r="UA15" s="1">
        <f t="shared" si="97"/>
        <v>1.247422680412371E-3</v>
      </c>
      <c r="UB15" s="1">
        <f t="shared" si="98"/>
        <v>9.5356313048944017</v>
      </c>
      <c r="UC15" s="1"/>
      <c r="UD15" s="1"/>
      <c r="UE15" s="2" t="s">
        <v>11</v>
      </c>
      <c r="UF15" s="1" t="s">
        <v>62</v>
      </c>
      <c r="UG15" s="1">
        <v>78</v>
      </c>
      <c r="UH15" s="2">
        <v>14</v>
      </c>
      <c r="UI15" s="1">
        <v>1.4999999999999999E-2</v>
      </c>
      <c r="UJ15" s="1">
        <f t="shared" si="99"/>
        <v>6.9999999999999993E-3</v>
      </c>
      <c r="UK15" s="1">
        <f t="shared" si="533"/>
        <v>0.40484429065743943</v>
      </c>
      <c r="UL15" s="1">
        <f t="shared" si="100"/>
        <v>6.0726643598615915E-4</v>
      </c>
      <c r="UM15" s="1">
        <f t="shared" si="101"/>
        <v>4.6421064233712679</v>
      </c>
      <c r="UN15" s="1"/>
      <c r="UO15" s="1"/>
      <c r="UP15" s="2" t="s">
        <v>11</v>
      </c>
      <c r="UQ15" s="1" t="s">
        <v>63</v>
      </c>
      <c r="UR15" s="1">
        <v>79</v>
      </c>
      <c r="US15" s="2">
        <v>14</v>
      </c>
      <c r="UT15" s="1">
        <v>0.02</v>
      </c>
      <c r="UU15" s="1">
        <f t="shared" si="534"/>
        <v>1.1000000000000001E-2</v>
      </c>
      <c r="UV15" s="1">
        <f t="shared" si="535"/>
        <v>0.95172413793103439</v>
      </c>
      <c r="UW15" s="1">
        <f t="shared" si="102"/>
        <v>1.4275862068965515E-3</v>
      </c>
      <c r="UX15" s="1">
        <f t="shared" si="103"/>
        <v>10.912849300141048</v>
      </c>
      <c r="UY15" s="1"/>
      <c r="UZ15" s="1"/>
      <c r="VA15" s="2" t="s">
        <v>11</v>
      </c>
      <c r="VB15" s="1" t="s">
        <v>64</v>
      </c>
      <c r="VC15" s="1">
        <v>80</v>
      </c>
      <c r="VD15" s="2">
        <v>14</v>
      </c>
      <c r="VE15" s="1">
        <v>0.02</v>
      </c>
      <c r="VF15" s="1">
        <f t="shared" si="104"/>
        <v>0.01</v>
      </c>
      <c r="VG15" s="1">
        <f t="shared" si="536"/>
        <v>0.88965517241379322</v>
      </c>
      <c r="VH15" s="1">
        <f t="shared" si="105"/>
        <v>1.3344827586206898E-3</v>
      </c>
      <c r="VI15" s="1">
        <f t="shared" si="106"/>
        <v>10.201141737088374</v>
      </c>
      <c r="VJ15" s="1"/>
      <c r="VK15" s="1"/>
      <c r="VL15" s="2" t="s">
        <v>11</v>
      </c>
      <c r="VM15" s="1" t="s">
        <v>65</v>
      </c>
      <c r="VN15" s="1">
        <v>84</v>
      </c>
      <c r="VO15" s="2">
        <v>14</v>
      </c>
      <c r="VP15" s="1">
        <v>2.4E-2</v>
      </c>
      <c r="VQ15" s="1">
        <f t="shared" si="537"/>
        <v>1.2E-2</v>
      </c>
      <c r="VR15" s="1">
        <f t="shared" si="538"/>
        <v>0.98281786941580751</v>
      </c>
      <c r="VS15" s="1">
        <f t="shared" si="107"/>
        <v>1.4742268041237113E-3</v>
      </c>
      <c r="VT15" s="1">
        <f t="shared" si="108"/>
        <v>11.26938245123884</v>
      </c>
      <c r="VU15" s="1"/>
      <c r="VV15" s="1"/>
      <c r="VW15" s="2" t="s">
        <v>11</v>
      </c>
      <c r="VX15" s="1" t="s">
        <v>66</v>
      </c>
      <c r="VY15" s="1">
        <v>85</v>
      </c>
      <c r="VZ15" s="2">
        <v>14</v>
      </c>
      <c r="WA15" s="1">
        <v>1.0999999999999999E-2</v>
      </c>
      <c r="WB15" s="1">
        <f t="shared" si="539"/>
        <v>5.9999999999999993E-3</v>
      </c>
      <c r="WC15" s="1">
        <f t="shared" si="540"/>
        <v>0.4425087108013937</v>
      </c>
      <c r="WD15" s="1">
        <f t="shared" si="109"/>
        <v>6.6376306620209052E-4</v>
      </c>
      <c r="WE15" s="1">
        <f t="shared" si="110"/>
        <v>5.0739817164595618</v>
      </c>
      <c r="WF15" s="1"/>
      <c r="WG15" s="1"/>
      <c r="WH15" s="2" t="s">
        <v>11</v>
      </c>
      <c r="WI15" s="1" t="s">
        <v>67</v>
      </c>
      <c r="WJ15" s="1">
        <v>86</v>
      </c>
      <c r="WK15" s="2">
        <v>14</v>
      </c>
      <c r="WL15" s="1">
        <v>1.4E-2</v>
      </c>
      <c r="WM15" s="1">
        <f t="shared" si="541"/>
        <v>6.0000000000000001E-3</v>
      </c>
      <c r="WN15" s="1">
        <f t="shared" si="542"/>
        <v>0.36458333333333331</v>
      </c>
      <c r="WO15" s="1">
        <f t="shared" si="111"/>
        <v>5.4687499999999994E-4</v>
      </c>
      <c r="WP15" s="1">
        <f t="shared" si="112"/>
        <v>4.1804581973290924</v>
      </c>
      <c r="WQ15" s="1"/>
      <c r="WR15" s="1"/>
      <c r="WS15" s="2" t="s">
        <v>11</v>
      </c>
      <c r="WT15" s="1" t="s">
        <v>68</v>
      </c>
      <c r="WU15" s="1">
        <v>87</v>
      </c>
      <c r="WV15" s="2">
        <v>14</v>
      </c>
      <c r="WW15" s="1">
        <v>1.6E-2</v>
      </c>
      <c r="WX15" s="1">
        <f t="shared" si="543"/>
        <v>9.0000000000000011E-3</v>
      </c>
      <c r="WY15" s="1">
        <f t="shared" si="544"/>
        <v>0.45296167247386765</v>
      </c>
      <c r="WZ15" s="1">
        <f t="shared" si="113"/>
        <v>6.794425087108015E-4</v>
      </c>
      <c r="XA15" s="1">
        <f t="shared" si="114"/>
        <v>5.1938395522814425</v>
      </c>
      <c r="XB15" s="1"/>
      <c r="XC15" s="1"/>
      <c r="XD15" s="2" t="s">
        <v>11</v>
      </c>
      <c r="XE15" s="1" t="s">
        <v>69</v>
      </c>
      <c r="XF15" s="1">
        <v>88</v>
      </c>
      <c r="XG15" s="2">
        <v>14</v>
      </c>
      <c r="XH15" s="1">
        <v>1.7999999999999999E-2</v>
      </c>
      <c r="XI15" s="1">
        <f t="shared" si="545"/>
        <v>8.9999999999999993E-3</v>
      </c>
      <c r="XJ15" s="1">
        <f t="shared" si="546"/>
        <v>0.43055555555555552</v>
      </c>
      <c r="XK15" s="1">
        <f t="shared" si="115"/>
        <v>6.4583333333333333E-4</v>
      </c>
      <c r="XL15" s="1">
        <f t="shared" si="116"/>
        <v>4.9369220616076905</v>
      </c>
      <c r="XM15" s="1"/>
      <c r="XN15" s="1"/>
      <c r="XO15" s="2" t="s">
        <v>11</v>
      </c>
      <c r="XP15" s="1" t="s">
        <v>70</v>
      </c>
      <c r="XQ15" s="1">
        <v>91</v>
      </c>
      <c r="XR15" s="2">
        <v>14</v>
      </c>
      <c r="XS15" s="1">
        <v>2.1999999999999999E-2</v>
      </c>
      <c r="XT15" s="1">
        <f t="shared" si="547"/>
        <v>1.0999999999999999E-2</v>
      </c>
      <c r="XU15" s="1">
        <f t="shared" si="548"/>
        <v>0.5017301038062284</v>
      </c>
      <c r="XV15" s="1">
        <f t="shared" si="117"/>
        <v>7.5259515570934266E-4</v>
      </c>
      <c r="XW15" s="1">
        <f t="shared" si="118"/>
        <v>5.7530378751182392</v>
      </c>
      <c r="XX15" s="1"/>
      <c r="XY15" s="1"/>
      <c r="XZ15" s="2" t="s">
        <v>11</v>
      </c>
      <c r="YA15" s="1" t="s">
        <v>71</v>
      </c>
      <c r="YB15" s="1">
        <v>92</v>
      </c>
      <c r="YC15" s="2">
        <v>14</v>
      </c>
      <c r="YD15" s="1">
        <v>2.3E-2</v>
      </c>
      <c r="YE15" s="1">
        <f t="shared" si="549"/>
        <v>1.2E-2</v>
      </c>
      <c r="YF15" s="1">
        <f t="shared" si="550"/>
        <v>0.66666666666666663</v>
      </c>
      <c r="YG15" s="1">
        <f t="shared" si="119"/>
        <v>1E-3</v>
      </c>
      <c r="YH15" s="1">
        <f t="shared" si="120"/>
        <v>7.6442664179731992</v>
      </c>
      <c r="YI15" s="1"/>
      <c r="YJ15" s="1"/>
      <c r="YK15" s="2" t="s">
        <v>11</v>
      </c>
      <c r="YL15" s="1" t="s">
        <v>72</v>
      </c>
      <c r="YM15" s="1">
        <v>93</v>
      </c>
      <c r="YN15" s="2">
        <v>14</v>
      </c>
      <c r="YO15" s="1">
        <v>2.4E-2</v>
      </c>
      <c r="YP15" s="1">
        <f t="shared" si="551"/>
        <v>1.3000000000000001E-2</v>
      </c>
      <c r="YQ15" s="1">
        <f t="shared" si="552"/>
        <v>0.67576791808873726</v>
      </c>
      <c r="YR15" s="1">
        <f t="shared" si="121"/>
        <v>1.0136518771331059E-3</v>
      </c>
      <c r="YS15" s="1">
        <f t="shared" si="122"/>
        <v>7.7486250038840963</v>
      </c>
      <c r="YT15" s="1"/>
      <c r="YU15" s="1"/>
      <c r="YV15" s="2" t="s">
        <v>11</v>
      </c>
      <c r="YW15" s="1" t="s">
        <v>73</v>
      </c>
      <c r="YX15" s="1">
        <v>94</v>
      </c>
      <c r="YY15" s="2">
        <v>14</v>
      </c>
      <c r="YZ15" s="1">
        <v>2.5999999999999999E-2</v>
      </c>
      <c r="ZA15" s="1">
        <f t="shared" si="553"/>
        <v>1.2999999999999999E-2</v>
      </c>
      <c r="ZB15" s="1">
        <f t="shared" si="554"/>
        <v>0.6394557823129251</v>
      </c>
      <c r="ZC15" s="1">
        <f t="shared" si="123"/>
        <v>9.5918367346938763E-4</v>
      </c>
      <c r="ZD15" s="1">
        <f t="shared" si="124"/>
        <v>7.3322555437702102</v>
      </c>
      <c r="ZE15" s="1"/>
      <c r="ZF15" s="1"/>
      <c r="ZG15" s="2" t="s">
        <v>11</v>
      </c>
      <c r="ZH15" s="1" t="s">
        <v>74</v>
      </c>
      <c r="ZI15" s="1">
        <v>95</v>
      </c>
      <c r="ZJ15" s="2">
        <v>14</v>
      </c>
      <c r="ZK15" s="1">
        <v>3.4000000000000002E-2</v>
      </c>
      <c r="ZL15" s="1">
        <f t="shared" si="555"/>
        <v>2.1000000000000005E-2</v>
      </c>
      <c r="ZM15" s="1">
        <f t="shared" si="556"/>
        <v>0.93197278911564641</v>
      </c>
      <c r="ZN15" s="1">
        <f t="shared" si="125"/>
        <v>1.3979591836734697E-3</v>
      </c>
      <c r="ZO15" s="1">
        <f t="shared" si="126"/>
        <v>10.686372441452331</v>
      </c>
      <c r="ZP15" s="1"/>
      <c r="ZQ15" s="1"/>
      <c r="ZR15" s="2" t="s">
        <v>11</v>
      </c>
      <c r="ZS15" s="1" t="s">
        <v>75</v>
      </c>
      <c r="ZT15" s="1">
        <v>99</v>
      </c>
      <c r="ZU15" s="2">
        <v>14</v>
      </c>
      <c r="ZV15" s="1">
        <v>3.1E-2</v>
      </c>
      <c r="ZW15" s="1">
        <f t="shared" si="557"/>
        <v>1.6E-2</v>
      </c>
      <c r="ZX15" s="1">
        <f t="shared" si="558"/>
        <v>0.61643835616438358</v>
      </c>
      <c r="ZY15" s="1">
        <f t="shared" si="127"/>
        <v>9.2465753424657543E-4</v>
      </c>
      <c r="ZZ15" s="1">
        <f t="shared" si="128"/>
        <v>7.0683285371669999</v>
      </c>
      <c r="AAA15" s="1"/>
      <c r="AAB15" s="1"/>
      <c r="AAC15" s="2" t="s">
        <v>11</v>
      </c>
      <c r="AAD15" s="1" t="s">
        <v>76</v>
      </c>
      <c r="AAE15" s="1">
        <v>100</v>
      </c>
      <c r="AAF15" s="2">
        <v>14</v>
      </c>
      <c r="AAG15" s="1">
        <v>0.01</v>
      </c>
      <c r="AAH15" s="1">
        <f t="shared" si="559"/>
        <v>8.0000000000000002E-3</v>
      </c>
      <c r="AAI15" s="1">
        <f t="shared" si="560"/>
        <v>1.1758620689655173</v>
      </c>
      <c r="AAJ15" s="1">
        <f t="shared" si="129"/>
        <v>1.763793103448276E-3</v>
      </c>
      <c r="AAK15" s="1">
        <f t="shared" si="130"/>
        <v>13.482904388942385</v>
      </c>
      <c r="AAL15" s="1"/>
      <c r="AAM15" s="1"/>
      <c r="AAN15" s="2" t="s">
        <v>11</v>
      </c>
      <c r="AAO15" s="1" t="s">
        <v>77</v>
      </c>
      <c r="AAP15" s="1">
        <v>101</v>
      </c>
      <c r="AAQ15" s="2">
        <v>14</v>
      </c>
      <c r="AAR15" s="1">
        <v>1.4E-2</v>
      </c>
      <c r="AAS15" s="1">
        <f t="shared" si="561"/>
        <v>7.0000000000000001E-3</v>
      </c>
      <c r="AAT15" s="1">
        <f t="shared" si="562"/>
        <v>0.94117647058823528</v>
      </c>
      <c r="AAU15" s="1">
        <f t="shared" si="131"/>
        <v>1.411764705882353E-3</v>
      </c>
      <c r="AAV15" s="1">
        <f t="shared" si="132"/>
        <v>10.791905531256281</v>
      </c>
      <c r="AAW15" s="1"/>
      <c r="AAX15" s="1"/>
      <c r="AAY15" s="2" t="s">
        <v>11</v>
      </c>
      <c r="AAZ15" s="1" t="s">
        <v>78</v>
      </c>
      <c r="ABA15" s="1">
        <v>102</v>
      </c>
      <c r="ABB15" s="2">
        <v>14</v>
      </c>
      <c r="ABC15" s="1">
        <v>1.0999999999999999E-2</v>
      </c>
      <c r="ABD15" s="1">
        <f t="shared" si="563"/>
        <v>3.9999999999999992E-3</v>
      </c>
      <c r="ABE15" s="1">
        <f t="shared" si="564"/>
        <v>0.8896551724137931</v>
      </c>
      <c r="ABF15" s="1">
        <f t="shared" si="133"/>
        <v>1.3344827586206896E-3</v>
      </c>
      <c r="ABG15" s="1">
        <f t="shared" si="134"/>
        <v>10.201141737088372</v>
      </c>
      <c r="ABH15" s="1"/>
      <c r="ABI15" s="1"/>
      <c r="ABJ15" s="2" t="s">
        <v>11</v>
      </c>
      <c r="ABK15" s="1" t="s">
        <v>79</v>
      </c>
      <c r="ABL15" s="1">
        <v>112</v>
      </c>
      <c r="ABM15" s="2">
        <v>14</v>
      </c>
      <c r="ABN15" s="1">
        <v>1.7999999999999999E-2</v>
      </c>
      <c r="ABO15" s="1">
        <f t="shared" si="565"/>
        <v>9.9999999999999742E-4</v>
      </c>
      <c r="ABP15" s="1">
        <f t="shared" si="566"/>
        <v>0.88435374149659862</v>
      </c>
      <c r="ABQ15" s="1">
        <f t="shared" si="135"/>
        <v>1.326530612244898E-3</v>
      </c>
      <c r="ABR15" s="1">
        <f t="shared" si="136"/>
        <v>10.140353411597101</v>
      </c>
      <c r="ABS15" s="1"/>
      <c r="ABT15" s="1"/>
      <c r="ABU15" s="2" t="s">
        <v>11</v>
      </c>
      <c r="ABV15" s="1" t="s">
        <v>80</v>
      </c>
      <c r="ABW15" s="1">
        <v>113</v>
      </c>
      <c r="ABX15" s="2">
        <v>14</v>
      </c>
      <c r="ABY15" s="1">
        <v>1.6E-2</v>
      </c>
      <c r="ABZ15" s="1">
        <f t="shared" si="567"/>
        <v>3.0000000000000009E-3</v>
      </c>
      <c r="ACA15" s="1">
        <f t="shared" si="568"/>
        <v>-0.2321428571428571</v>
      </c>
      <c r="ACB15" s="1">
        <f t="shared" si="137"/>
        <v>-3.4821428571428563E-4</v>
      </c>
      <c r="ACC15" s="1">
        <f t="shared" si="138"/>
        <v>-2.6618427705442382</v>
      </c>
      <c r="ACD15" s="1"/>
      <c r="ACE15" s="1"/>
      <c r="ACF15" s="2" t="s">
        <v>11</v>
      </c>
      <c r="ACG15" s="1" t="s">
        <v>81</v>
      </c>
      <c r="ACH15" s="1">
        <v>114</v>
      </c>
      <c r="ACI15" s="2">
        <v>14</v>
      </c>
      <c r="ACJ15" s="1">
        <v>0.02</v>
      </c>
      <c r="ACK15" s="1">
        <f t="shared" si="569"/>
        <v>6.0000000000000001E-3</v>
      </c>
      <c r="ACL15" s="1">
        <f t="shared" si="570"/>
        <v>-0.20430107526881719</v>
      </c>
      <c r="ACM15" s="1">
        <f t="shared" si="139"/>
        <v>-3.064516129032258E-4</v>
      </c>
      <c r="ACN15" s="1">
        <f t="shared" si="140"/>
        <v>-2.3425977732498513</v>
      </c>
      <c r="ACO15" s="1"/>
      <c r="ACP15" s="1"/>
      <c r="ACQ15" s="2" t="s">
        <v>11</v>
      </c>
      <c r="ACR15" s="1" t="s">
        <v>82</v>
      </c>
      <c r="ACS15" s="1">
        <v>115</v>
      </c>
      <c r="ACT15" s="2">
        <v>14</v>
      </c>
      <c r="ACU15" s="1">
        <v>0.02</v>
      </c>
      <c r="ACV15" s="1">
        <f t="shared" si="571"/>
        <v>6.0000000000000001E-3</v>
      </c>
      <c r="ACW15" s="1">
        <f t="shared" si="572"/>
        <v>-0.15302491103202848</v>
      </c>
      <c r="ACX15" s="1">
        <f t="shared" si="141"/>
        <v>-2.2953736654804271E-4</v>
      </c>
      <c r="ACY15" s="1">
        <f t="shared" si="142"/>
        <v>-1.7546447827732077</v>
      </c>
      <c r="ACZ15" s="1"/>
      <c r="ADA15" s="1"/>
      <c r="ADB15" s="2" t="s">
        <v>11</v>
      </c>
      <c r="ADC15" s="1" t="s">
        <v>83</v>
      </c>
      <c r="ADD15" s="1">
        <v>116</v>
      </c>
      <c r="ADE15" s="2">
        <v>14</v>
      </c>
      <c r="ADF15" s="1">
        <v>2.1000000000000001E-2</v>
      </c>
      <c r="ADG15" s="1">
        <f t="shared" si="573"/>
        <v>5.000000000000001E-3</v>
      </c>
      <c r="ADH15" s="1">
        <f t="shared" si="574"/>
        <v>-0.18861209964412809</v>
      </c>
      <c r="ADI15" s="1">
        <f t="shared" si="143"/>
        <v>-2.8291814946619214E-4</v>
      </c>
      <c r="ADJ15" s="1">
        <f t="shared" si="144"/>
        <v>-2.1627017089995348</v>
      </c>
      <c r="ADK15" s="1"/>
      <c r="ADL15" s="1"/>
      <c r="ADM15" s="2" t="s">
        <v>11</v>
      </c>
      <c r="ADN15" s="1" t="s">
        <v>84</v>
      </c>
      <c r="ADO15" s="1">
        <v>119</v>
      </c>
      <c r="ADP15" s="2">
        <v>14</v>
      </c>
      <c r="ADQ15" s="1">
        <v>2.4E-2</v>
      </c>
      <c r="ADR15" s="1">
        <f t="shared" si="575"/>
        <v>6.9999999999999993E-3</v>
      </c>
      <c r="ADS15" s="1">
        <f t="shared" si="576"/>
        <v>-0.65467625899280579</v>
      </c>
      <c r="ADT15" s="1">
        <f t="shared" si="145"/>
        <v>-9.8201438848920871E-4</v>
      </c>
      <c r="ADU15" s="1">
        <f t="shared" si="146"/>
        <v>-7.5067796118945447</v>
      </c>
      <c r="ADV15" s="1"/>
      <c r="ADW15" s="1"/>
      <c r="ADX15" s="2" t="s">
        <v>11</v>
      </c>
      <c r="ADY15" s="1" t="s">
        <v>85</v>
      </c>
      <c r="ADZ15" s="1">
        <v>120</v>
      </c>
      <c r="AEA15" s="2">
        <v>14</v>
      </c>
      <c r="AEB15" s="1">
        <v>2.1999999999999999E-2</v>
      </c>
      <c r="AEC15" s="1">
        <f t="shared" si="577"/>
        <v>4.9999999999999975E-3</v>
      </c>
      <c r="AED15" s="1">
        <f t="shared" si="578"/>
        <v>-0.75539568345323749</v>
      </c>
      <c r="AEE15" s="1">
        <f t="shared" si="147"/>
        <v>-1.1330935251798561E-3</v>
      </c>
      <c r="AEF15" s="1">
        <f t="shared" si="148"/>
        <v>-8.6616687829552443</v>
      </c>
      <c r="AEG15" s="1"/>
      <c r="AEH15" s="1"/>
      <c r="AEI15" s="2" t="s">
        <v>11</v>
      </c>
      <c r="AEJ15" s="1" t="s">
        <v>86</v>
      </c>
      <c r="AEK15" s="1">
        <v>121</v>
      </c>
      <c r="AEL15" s="2">
        <v>14</v>
      </c>
      <c r="AEM15" s="1">
        <v>2.1999999999999999E-2</v>
      </c>
      <c r="AEN15" s="1">
        <f t="shared" si="579"/>
        <v>4.0000000000000001E-3</v>
      </c>
      <c r="AEO15" s="1">
        <f t="shared" si="580"/>
        <v>-0.75179856115107913</v>
      </c>
      <c r="AEP15" s="1">
        <f t="shared" si="149"/>
        <v>-1.1276978417266187E-3</v>
      </c>
      <c r="AEQ15" s="1">
        <f t="shared" si="150"/>
        <v>-8.6204227411316481</v>
      </c>
      <c r="AER15" s="1"/>
      <c r="AES15" s="1"/>
      <c r="AET15" s="2" t="s">
        <v>11</v>
      </c>
      <c r="AEU15" s="1" t="s">
        <v>87</v>
      </c>
      <c r="AEV15" s="1">
        <v>122</v>
      </c>
      <c r="AEW15" s="2">
        <v>14</v>
      </c>
      <c r="AEX15" s="1">
        <v>2.1000000000000001E-2</v>
      </c>
      <c r="AEY15" s="1">
        <f t="shared" si="581"/>
        <v>4.0000000000000001E-3</v>
      </c>
      <c r="AEZ15" s="1">
        <f t="shared" si="582"/>
        <v>-0.80215827338129497</v>
      </c>
      <c r="AFA15" s="1">
        <f t="shared" si="151"/>
        <v>-1.2032374100719426E-3</v>
      </c>
      <c r="AFB15" s="1">
        <f t="shared" si="152"/>
        <v>-9.1978673266619975</v>
      </c>
      <c r="AFC15" s="1"/>
      <c r="AFD15" s="1"/>
      <c r="AFE15" s="2" t="s">
        <v>11</v>
      </c>
      <c r="AFF15" s="1" t="s">
        <v>88</v>
      </c>
      <c r="AFG15" s="1">
        <v>123</v>
      </c>
      <c r="AFH15" s="2">
        <v>14</v>
      </c>
      <c r="AFI15" s="1">
        <v>2.3E-2</v>
      </c>
      <c r="AFJ15" s="1">
        <f t="shared" si="583"/>
        <v>5.9999999999999984E-3</v>
      </c>
      <c r="AFK15" s="1">
        <f t="shared" si="584"/>
        <v>-0.73381294964028787</v>
      </c>
      <c r="AFL15" s="1">
        <f t="shared" si="153"/>
        <v>-1.1007194244604319E-3</v>
      </c>
      <c r="AFM15" s="1">
        <f t="shared" si="154"/>
        <v>-8.4141925320136668</v>
      </c>
      <c r="AFN15" s="1"/>
      <c r="AFO15" s="1"/>
      <c r="AFP15" s="2" t="s">
        <v>11</v>
      </c>
      <c r="AFQ15" s="1" t="s">
        <v>89</v>
      </c>
      <c r="AFR15" s="1">
        <v>126</v>
      </c>
      <c r="AFS15" s="2">
        <v>14</v>
      </c>
      <c r="AFT15" s="1">
        <v>2.1999999999999999E-2</v>
      </c>
      <c r="AFU15" s="1">
        <f t="shared" si="585"/>
        <v>4.0000000000000001E-3</v>
      </c>
      <c r="AFV15" s="1">
        <f t="shared" si="586"/>
        <v>-0.61921708185053381</v>
      </c>
      <c r="AFW15" s="1">
        <f t="shared" si="155"/>
        <v>-9.2882562277580075E-4</v>
      </c>
      <c r="AFX15" s="1">
        <f t="shared" si="156"/>
        <v>-7.1001905163380963</v>
      </c>
      <c r="AFY15" s="1"/>
      <c r="AFZ15" s="1"/>
      <c r="AGA15" s="2" t="s">
        <v>11</v>
      </c>
      <c r="AGB15" s="1" t="s">
        <v>90</v>
      </c>
      <c r="AGC15" s="1">
        <v>127</v>
      </c>
      <c r="AGD15" s="2">
        <v>14</v>
      </c>
      <c r="AGE15" s="1">
        <v>1.7000000000000001E-2</v>
      </c>
      <c r="AGF15" s="1">
        <f t="shared" si="587"/>
        <v>2.0000000000000018E-3</v>
      </c>
      <c r="AGG15" s="1">
        <f t="shared" si="588"/>
        <v>0.30639730639730645</v>
      </c>
      <c r="AGH15" s="1">
        <f t="shared" si="157"/>
        <v>4.5959595959595969E-4</v>
      </c>
      <c r="AGI15" s="1">
        <f t="shared" si="158"/>
        <v>3.513273959775562</v>
      </c>
      <c r="AGJ15" s="1"/>
      <c r="AGK15" s="1"/>
      <c r="AGL15" s="2" t="s">
        <v>11</v>
      </c>
      <c r="AGM15" s="1" t="s">
        <v>91</v>
      </c>
      <c r="AGN15" s="1">
        <v>128</v>
      </c>
      <c r="AGO15" s="2">
        <v>14</v>
      </c>
      <c r="AGP15" s="1">
        <v>0.02</v>
      </c>
      <c r="AGQ15" s="1">
        <f t="shared" si="589"/>
        <v>5.000000000000001E-3</v>
      </c>
      <c r="AGR15" s="1">
        <f t="shared" si="590"/>
        <v>0.44816053511705689</v>
      </c>
      <c r="AGS15" s="1">
        <f t="shared" si="159"/>
        <v>6.7224080267558534E-4</v>
      </c>
      <c r="AGT15" s="1">
        <f t="shared" si="160"/>
        <v>5.1387877926843251</v>
      </c>
      <c r="AGU15" s="1"/>
      <c r="AGV15" s="1"/>
      <c r="AGW15" s="2" t="s">
        <v>11</v>
      </c>
      <c r="AGX15" s="1" t="s">
        <v>92</v>
      </c>
      <c r="AGY15" s="1">
        <v>129</v>
      </c>
      <c r="AGZ15" s="2">
        <v>14</v>
      </c>
      <c r="AHA15" s="1">
        <v>1.7999999999999999E-2</v>
      </c>
      <c r="AHB15" s="1">
        <f t="shared" si="591"/>
        <v>3.9999999999999983E-3</v>
      </c>
      <c r="AHC15" s="1">
        <f t="shared" si="592"/>
        <v>0.51162790697674421</v>
      </c>
      <c r="AHD15" s="1">
        <f t="shared" si="161"/>
        <v>7.6744186046511637E-4</v>
      </c>
      <c r="AHE15" s="1">
        <f t="shared" si="162"/>
        <v>5.8665300417003623</v>
      </c>
      <c r="AHF15" s="1"/>
      <c r="AHG15" s="1"/>
      <c r="AHH15" s="2" t="s">
        <v>11</v>
      </c>
      <c r="AHI15" s="1" t="s">
        <v>93</v>
      </c>
      <c r="AHJ15" s="1">
        <v>130</v>
      </c>
      <c r="AHK15" s="2">
        <v>14</v>
      </c>
      <c r="AHL15" s="1">
        <v>1.6E-2</v>
      </c>
      <c r="AHM15" s="1">
        <f t="shared" si="593"/>
        <v>2E-3</v>
      </c>
      <c r="AHN15" s="1">
        <f t="shared" si="594"/>
        <v>0.43143812709030099</v>
      </c>
      <c r="AHO15" s="1">
        <f t="shared" si="163"/>
        <v>6.4715719063545153E-4</v>
      </c>
      <c r="AHP15" s="1">
        <f t="shared" si="164"/>
        <v>4.947041979524462</v>
      </c>
      <c r="AHQ15" s="1"/>
      <c r="AHR15" s="1"/>
      <c r="AHS15" s="2" t="s">
        <v>11</v>
      </c>
      <c r="AHT15" s="1" t="s">
        <v>94</v>
      </c>
      <c r="AHU15" s="1">
        <v>133</v>
      </c>
      <c r="AHV15" s="2">
        <v>14</v>
      </c>
      <c r="AHW15" s="1">
        <v>0.02</v>
      </c>
      <c r="AHX15" s="1">
        <f t="shared" si="595"/>
        <v>4.0000000000000001E-3</v>
      </c>
      <c r="AHY15" s="1">
        <f t="shared" si="596"/>
        <v>0.52823920265780733</v>
      </c>
      <c r="AHZ15" s="1">
        <f t="shared" si="165"/>
        <v>7.9235880398671103E-4</v>
      </c>
      <c r="AIA15" s="1">
        <f t="shared" si="166"/>
        <v>6.0570017963010239</v>
      </c>
      <c r="AIB15" s="1"/>
      <c r="AIC15" s="1"/>
      <c r="AID15" s="2" t="s">
        <v>11</v>
      </c>
      <c r="AIE15" s="1" t="s">
        <v>95</v>
      </c>
      <c r="AIF15" s="1">
        <v>134</v>
      </c>
      <c r="AIG15" s="2">
        <v>14</v>
      </c>
      <c r="AIH15" s="1">
        <v>2.4E-2</v>
      </c>
      <c r="AII15" s="1">
        <f t="shared" si="597"/>
        <v>6.9999999999999993E-3</v>
      </c>
      <c r="AIJ15" s="1">
        <f t="shared" si="598"/>
        <v>0.61461794019933558</v>
      </c>
      <c r="AIK15" s="1">
        <f t="shared" si="167"/>
        <v>9.2192691029900338E-4</v>
      </c>
      <c r="AIL15" s="1">
        <f t="shared" si="168"/>
        <v>7.0474549202244612</v>
      </c>
      <c r="AIM15" s="1"/>
      <c r="AIN15" s="1"/>
      <c r="AIO15" s="2" t="s">
        <v>11</v>
      </c>
      <c r="AIP15" s="1" t="s">
        <v>96</v>
      </c>
      <c r="AIQ15" s="1">
        <v>135</v>
      </c>
      <c r="AIR15" s="2">
        <v>14</v>
      </c>
      <c r="AIS15" s="1">
        <v>1.9E-2</v>
      </c>
      <c r="AIT15" s="1">
        <f t="shared" si="599"/>
        <v>4.9999999999999992E-3</v>
      </c>
      <c r="AIU15" s="1">
        <f t="shared" si="600"/>
        <v>0.59933774834437081</v>
      </c>
      <c r="AIV15" s="1">
        <f t="shared" si="169"/>
        <v>8.9900662251655625E-4</v>
      </c>
      <c r="AIW15" s="1">
        <f t="shared" si="170"/>
        <v>6.8722461340388197</v>
      </c>
      <c r="AIX15" s="1"/>
      <c r="AIY15" s="1"/>
      <c r="AIZ15" s="2" t="s">
        <v>11</v>
      </c>
      <c r="AJA15" s="1" t="s">
        <v>97</v>
      </c>
      <c r="AJB15" s="1">
        <v>136</v>
      </c>
      <c r="AJC15" s="2">
        <v>14</v>
      </c>
      <c r="AJD15" s="1">
        <v>2.4E-2</v>
      </c>
      <c r="AJE15" s="1">
        <f t="shared" si="601"/>
        <v>8.0000000000000002E-3</v>
      </c>
      <c r="AJF15" s="1">
        <f t="shared" si="602"/>
        <v>0.6887417218543046</v>
      </c>
      <c r="AJG15" s="1">
        <f t="shared" si="171"/>
        <v>1.0331125827814569E-3</v>
      </c>
      <c r="AJH15" s="1">
        <f t="shared" si="172"/>
        <v>7.8973878225418472</v>
      </c>
      <c r="AJI15" s="1"/>
      <c r="AJJ15" s="1"/>
      <c r="AJK15" s="2" t="s">
        <v>11</v>
      </c>
      <c r="AJL15" s="1" t="s">
        <v>98</v>
      </c>
      <c r="AJM15" s="1">
        <v>140</v>
      </c>
      <c r="AJN15" s="2">
        <v>14</v>
      </c>
      <c r="AJO15" s="1">
        <v>2.1999999999999999E-2</v>
      </c>
      <c r="AJP15" s="1">
        <f t="shared" si="603"/>
        <v>5.9999999999999984E-3</v>
      </c>
      <c r="AJQ15" s="1">
        <f t="shared" si="604"/>
        <v>0.71895424836601307</v>
      </c>
      <c r="AJR15" s="1">
        <f t="shared" si="173"/>
        <v>1.0784313725490195E-3</v>
      </c>
      <c r="AJS15" s="1">
        <f t="shared" si="174"/>
        <v>8.2438167252652139</v>
      </c>
      <c r="AJT15" s="1"/>
      <c r="AJU15" s="1"/>
      <c r="AJV15" s="2" t="s">
        <v>11</v>
      </c>
      <c r="AJW15" s="1" t="s">
        <v>99</v>
      </c>
      <c r="AJX15" s="1">
        <v>141</v>
      </c>
      <c r="AJY15" s="2">
        <v>14</v>
      </c>
      <c r="AJZ15" s="1">
        <v>0.02</v>
      </c>
      <c r="AKA15" s="1">
        <f t="shared" si="605"/>
        <v>0</v>
      </c>
      <c r="AKB15" s="1">
        <f t="shared" si="606"/>
        <v>0.14237288135593221</v>
      </c>
      <c r="AKC15" s="1">
        <f t="shared" si="175"/>
        <v>2.1355932203389832E-4</v>
      </c>
      <c r="AKD15" s="1">
        <f t="shared" si="176"/>
        <v>1.6325043536688528</v>
      </c>
      <c r="AKE15" s="1"/>
      <c r="AKF15" s="1"/>
      <c r="AKG15" s="2" t="s">
        <v>11</v>
      </c>
      <c r="AKH15" s="1" t="s">
        <v>100</v>
      </c>
      <c r="AKI15" s="1">
        <v>143</v>
      </c>
      <c r="AKJ15" s="2">
        <v>14</v>
      </c>
      <c r="AKK15" s="1">
        <v>2.3E-2</v>
      </c>
      <c r="AKL15" s="1">
        <f t="shared" si="607"/>
        <v>1.0000000000000009E-3</v>
      </c>
      <c r="AKM15" s="1">
        <f t="shared" si="608"/>
        <v>0.16610169491525428</v>
      </c>
      <c r="AKN15" s="1">
        <f t="shared" si="177"/>
        <v>2.491525423728814E-4</v>
      </c>
      <c r="AKO15" s="1">
        <f t="shared" si="178"/>
        <v>1.9045884126136619</v>
      </c>
      <c r="AKP15" s="1"/>
      <c r="AKQ15" s="1"/>
      <c r="AKR15" s="2" t="s">
        <v>11</v>
      </c>
      <c r="AKS15" s="1" t="s">
        <v>101</v>
      </c>
      <c r="AKT15" s="1">
        <v>144</v>
      </c>
      <c r="AKU15" s="2">
        <v>14</v>
      </c>
      <c r="AKV15" s="1">
        <v>2.5000000000000001E-2</v>
      </c>
      <c r="AKW15" s="1">
        <f t="shared" si="609"/>
        <v>2.0000000000000018E-3</v>
      </c>
      <c r="AKX15" s="1">
        <f t="shared" si="610"/>
        <v>0.16949152542372889</v>
      </c>
      <c r="AKY15" s="1">
        <f t="shared" si="179"/>
        <v>2.5423728813559333E-4</v>
      </c>
      <c r="AKZ15" s="1">
        <f t="shared" si="180"/>
        <v>1.9434575638914922</v>
      </c>
      <c r="ALA15" s="1"/>
      <c r="ALB15" s="1"/>
      <c r="ALC15" s="2" t="s">
        <v>11</v>
      </c>
      <c r="ALD15" s="1" t="s">
        <v>102</v>
      </c>
      <c r="ALE15" s="1">
        <v>147</v>
      </c>
      <c r="ALF15" s="2">
        <v>14</v>
      </c>
      <c r="ALG15" s="1">
        <v>2.5000000000000001E-2</v>
      </c>
      <c r="ALH15" s="1">
        <f t="shared" si="611"/>
        <v>-9.9999999999999742E-4</v>
      </c>
      <c r="ALI15" s="1">
        <f t="shared" si="612"/>
        <v>7.1186440677966187E-2</v>
      </c>
      <c r="ALJ15" s="1">
        <f t="shared" si="181"/>
        <v>1.0677966101694928E-4</v>
      </c>
      <c r="ALK15" s="1">
        <f t="shared" si="182"/>
        <v>0.8162521768344273</v>
      </c>
      <c r="ALL15" s="1"/>
      <c r="ALM15" s="1"/>
      <c r="ALN15" s="2" t="s">
        <v>11</v>
      </c>
      <c r="ALO15" s="1" t="s">
        <v>103</v>
      </c>
      <c r="ALP15" s="1">
        <v>148</v>
      </c>
      <c r="ALQ15" s="2">
        <v>14</v>
      </c>
      <c r="ALR15" s="1">
        <v>2.5999999999999999E-2</v>
      </c>
      <c r="ALS15" s="1">
        <f t="shared" si="613"/>
        <v>9.9999999999999742E-4</v>
      </c>
      <c r="ALT15" s="1">
        <f t="shared" si="614"/>
        <v>4.0816326530612158E-2</v>
      </c>
      <c r="ALU15" s="1">
        <f t="shared" si="183"/>
        <v>6.1224489795918242E-5</v>
      </c>
      <c r="ALV15" s="1">
        <f t="shared" si="184"/>
        <v>0.46801631130448063</v>
      </c>
      <c r="ALW15" s="1"/>
      <c r="ALX15" s="1"/>
      <c r="ALY15" s="2" t="s">
        <v>11</v>
      </c>
      <c r="ALZ15" s="1" t="s">
        <v>104</v>
      </c>
      <c r="AMA15" s="1">
        <v>149</v>
      </c>
      <c r="AMB15" s="2">
        <v>14</v>
      </c>
      <c r="AMC15" s="1">
        <v>2.1999999999999999E-2</v>
      </c>
      <c r="AMD15" s="1">
        <f t="shared" si="615"/>
        <v>1.9999999999999983E-3</v>
      </c>
      <c r="AME15" s="1">
        <f t="shared" si="616"/>
        <v>0.14726027397260269</v>
      </c>
      <c r="AMF15" s="1">
        <f t="shared" si="185"/>
        <v>2.2089041095890404E-4</v>
      </c>
      <c r="AMG15" s="1">
        <f t="shared" si="186"/>
        <v>1.6885451505454492</v>
      </c>
      <c r="AMH15" s="1"/>
      <c r="AMI15" s="1"/>
      <c r="AMJ15" s="2" t="s">
        <v>11</v>
      </c>
      <c r="AMK15" s="1" t="s">
        <v>105</v>
      </c>
      <c r="AML15" s="1">
        <v>150</v>
      </c>
      <c r="AMM15" s="2">
        <v>14</v>
      </c>
      <c r="AMN15" s="1">
        <v>2.1000000000000001E-2</v>
      </c>
      <c r="AMO15" s="1">
        <f t="shared" si="617"/>
        <v>2.0000000000000018E-3</v>
      </c>
      <c r="AMP15" s="1">
        <f t="shared" si="618"/>
        <v>4.1095890410958964E-2</v>
      </c>
      <c r="AMQ15" s="1">
        <f t="shared" si="187"/>
        <v>6.1643835616438449E-5</v>
      </c>
      <c r="AMR15" s="1">
        <f t="shared" si="188"/>
        <v>0.47122190247780066</v>
      </c>
      <c r="AMS15" s="1"/>
      <c r="AMT15" s="1"/>
      <c r="AMU15" s="2" t="s">
        <v>11</v>
      </c>
      <c r="AMV15" s="1" t="s">
        <v>106</v>
      </c>
      <c r="AMW15" s="1">
        <v>151</v>
      </c>
      <c r="AMX15" s="2">
        <v>14</v>
      </c>
      <c r="AMY15" s="1">
        <v>2.1999999999999999E-2</v>
      </c>
      <c r="AMZ15" s="1">
        <f t="shared" si="619"/>
        <v>1.9999999999999983E-3</v>
      </c>
      <c r="ANA15" s="1">
        <f t="shared" si="620"/>
        <v>-6.8493150684932128E-3</v>
      </c>
      <c r="ANB15" s="1">
        <f t="shared" si="189"/>
        <v>-1.0273972602739819E-5</v>
      </c>
      <c r="ANC15" s="1">
        <f t="shared" si="190"/>
        <v>-7.8536983746300706E-2</v>
      </c>
      <c r="AND15" s="1"/>
      <c r="ANE15" s="1"/>
      <c r="ANF15" s="2" t="s">
        <v>11</v>
      </c>
      <c r="ANG15" s="1" t="s">
        <v>107</v>
      </c>
      <c r="ANH15" s="1">
        <v>154</v>
      </c>
      <c r="ANI15" s="2">
        <v>14</v>
      </c>
      <c r="ANJ15" s="1">
        <v>2.3E-2</v>
      </c>
      <c r="ANK15" s="1">
        <f t="shared" si="621"/>
        <v>4.0000000000000001E-3</v>
      </c>
      <c r="ANL15" s="1">
        <f t="shared" si="622"/>
        <v>3.7931034482758627E-2</v>
      </c>
      <c r="ANM15" s="1">
        <f t="shared" si="191"/>
        <v>5.6896551724137939E-5</v>
      </c>
      <c r="ANN15" s="1">
        <f t="shared" si="192"/>
        <v>0.43493239964330277</v>
      </c>
      <c r="ANO15" s="1"/>
      <c r="ANP15" s="1"/>
      <c r="ANQ15" s="2" t="s">
        <v>11</v>
      </c>
      <c r="ANR15" s="1" t="s">
        <v>108</v>
      </c>
      <c r="ANS15" s="1">
        <v>155</v>
      </c>
      <c r="ANT15" s="2">
        <v>14</v>
      </c>
      <c r="ANU15" s="1">
        <v>1.7000000000000001E-2</v>
      </c>
      <c r="ANV15" s="1">
        <f t="shared" si="193"/>
        <v>-2.9999999999999992E-3</v>
      </c>
      <c r="ANW15" s="1">
        <f t="shared" si="623"/>
        <v>-0.35153583617747441</v>
      </c>
      <c r="ANX15" s="1">
        <f t="shared" si="194"/>
        <v>-5.2730375426621168E-4</v>
      </c>
      <c r="ANY15" s="1">
        <f t="shared" si="195"/>
        <v>-4.0308503808083938</v>
      </c>
      <c r="ANZ15" s="1"/>
      <c r="AOA15" s="1"/>
      <c r="AOB15" s="2" t="s">
        <v>11</v>
      </c>
      <c r="AOC15" s="1" t="s">
        <v>109</v>
      </c>
      <c r="AOD15" s="1">
        <v>156</v>
      </c>
      <c r="AOE15" s="2">
        <v>14</v>
      </c>
      <c r="AOF15" s="1">
        <v>2.4E-2</v>
      </c>
      <c r="AOG15" s="1">
        <f t="shared" si="624"/>
        <v>2.9999999999999992E-3</v>
      </c>
      <c r="AOH15" s="1">
        <f t="shared" si="625"/>
        <v>-0.10169491525423732</v>
      </c>
      <c r="AOI15" s="1">
        <f t="shared" si="196"/>
        <v>-1.5254237288135598E-4</v>
      </c>
      <c r="AOJ15" s="1">
        <f t="shared" si="197"/>
        <v>-1.1660745383348952</v>
      </c>
      <c r="AOK15" s="1"/>
      <c r="AOL15" s="1"/>
      <c r="AOM15" s="2" t="s">
        <v>11</v>
      </c>
      <c r="AON15" s="1" t="s">
        <v>110</v>
      </c>
      <c r="AOO15" s="1">
        <v>157</v>
      </c>
      <c r="AOP15" s="2">
        <v>14</v>
      </c>
      <c r="AOQ15" s="1">
        <v>1.7000000000000001E-2</v>
      </c>
      <c r="AOR15" s="1">
        <f t="shared" si="626"/>
        <v>3.0000000000000009E-3</v>
      </c>
      <c r="AOS15" s="1">
        <f t="shared" si="627"/>
        <v>5.4607508532423243E-2</v>
      </c>
      <c r="AOT15" s="1">
        <f t="shared" si="198"/>
        <v>8.1911262798634873E-5</v>
      </c>
      <c r="AOU15" s="1">
        <f t="shared" si="199"/>
        <v>0.62615151546538195</v>
      </c>
      <c r="AOV15" s="1"/>
      <c r="AOW15" s="1"/>
      <c r="AOX15" s="2" t="s">
        <v>11</v>
      </c>
      <c r="AOY15" s="1" t="s">
        <v>111</v>
      </c>
      <c r="AOZ15" s="1">
        <v>158</v>
      </c>
      <c r="APA15" s="2">
        <v>14</v>
      </c>
      <c r="APB15" s="1">
        <v>2.4E-2</v>
      </c>
      <c r="APC15" s="1">
        <f t="shared" si="628"/>
        <v>4.0000000000000001E-3</v>
      </c>
      <c r="APD15" s="1">
        <f t="shared" si="629"/>
        <v>-0.17123287671232873</v>
      </c>
      <c r="APE15" s="1">
        <f t="shared" si="200"/>
        <v>-2.5684931506849313E-4</v>
      </c>
      <c r="APF15" s="1">
        <f t="shared" si="201"/>
        <v>-1.9634245936574994</v>
      </c>
      <c r="APG15" s="1"/>
      <c r="APH15" s="1"/>
      <c r="API15" s="2" t="s">
        <v>11</v>
      </c>
      <c r="APJ15" s="1" t="s">
        <v>112</v>
      </c>
      <c r="APK15" s="1">
        <v>161</v>
      </c>
      <c r="APL15" s="2">
        <v>14</v>
      </c>
      <c r="APM15" s="1">
        <v>2.3E-2</v>
      </c>
      <c r="APN15" s="1">
        <f t="shared" si="630"/>
        <v>6.9999999999999993E-3</v>
      </c>
      <c r="APO15" s="1">
        <f t="shared" si="631"/>
        <v>9.2150170648464147E-2</v>
      </c>
      <c r="APP15" s="1">
        <f t="shared" si="202"/>
        <v>1.3822525597269623E-4</v>
      </c>
      <c r="APQ15" s="1">
        <f t="shared" si="203"/>
        <v>1.0566306823478311</v>
      </c>
      <c r="APR15" s="1"/>
      <c r="APS15" s="1"/>
      <c r="APT15" s="2" t="s">
        <v>11</v>
      </c>
      <c r="APU15" s="1" t="s">
        <v>113</v>
      </c>
      <c r="APV15" s="1">
        <v>162</v>
      </c>
      <c r="APW15" s="2">
        <v>14</v>
      </c>
      <c r="APX15" s="1">
        <v>1.0999999999999999E-2</v>
      </c>
      <c r="APY15" s="1">
        <f t="shared" si="632"/>
        <v>5.9999999999999993E-3</v>
      </c>
      <c r="APZ15" s="1">
        <f t="shared" si="633"/>
        <v>0.52920962199312716</v>
      </c>
      <c r="AQA15" s="1">
        <f t="shared" si="204"/>
        <v>7.9381443298969076E-4</v>
      </c>
      <c r="AQB15" s="1">
        <f t="shared" si="205"/>
        <v>6.0681290122055289</v>
      </c>
      <c r="AQC15" s="1"/>
      <c r="AQD15" s="1"/>
      <c r="AQE15" s="2" t="s">
        <v>11</v>
      </c>
      <c r="AQF15" s="1" t="s">
        <v>114</v>
      </c>
      <c r="AQG15" s="1">
        <v>163</v>
      </c>
      <c r="AQH15" s="2">
        <v>14</v>
      </c>
      <c r="AQI15" s="1">
        <v>1.9E-2</v>
      </c>
      <c r="AQJ15" s="1">
        <f t="shared" si="634"/>
        <v>2.9999999999999992E-3</v>
      </c>
      <c r="AQK15" s="1">
        <f t="shared" si="635"/>
        <v>-0.17808219178082196</v>
      </c>
      <c r="AQL15" s="1">
        <f t="shared" si="206"/>
        <v>-2.6712328767123294E-4</v>
      </c>
      <c r="AQM15" s="1">
        <f t="shared" si="207"/>
        <v>-2.0419615774038</v>
      </c>
      <c r="AQN15" s="1"/>
      <c r="AQO15" s="1"/>
      <c r="AQP15" s="2" t="s">
        <v>11</v>
      </c>
      <c r="AQQ15" s="1" t="s">
        <v>115</v>
      </c>
      <c r="AQR15" s="1">
        <v>169</v>
      </c>
      <c r="AQS15" s="2">
        <v>14</v>
      </c>
      <c r="AQT15" s="1">
        <v>-3.0000000000000001E-3</v>
      </c>
      <c r="AQU15" s="1">
        <f t="shared" si="636"/>
        <v>5.0000000000000001E-3</v>
      </c>
      <c r="AQV15" s="1">
        <f t="shared" si="637"/>
        <v>0.7235494880546075</v>
      </c>
      <c r="AQW15" s="1">
        <f t="shared" si="208"/>
        <v>1.0853242320819113E-3</v>
      </c>
      <c r="AQX15" s="1">
        <f t="shared" si="209"/>
        <v>8.2965075799163053</v>
      </c>
      <c r="AQY15" s="1"/>
      <c r="AQZ15" s="1"/>
      <c r="ARA15" s="2" t="s">
        <v>11</v>
      </c>
      <c r="ARB15" s="1" t="s">
        <v>116</v>
      </c>
      <c r="ARC15" s="1">
        <v>170</v>
      </c>
      <c r="ARD15" s="2">
        <v>14</v>
      </c>
      <c r="ARE15" s="1">
        <v>7.0000000000000001E-3</v>
      </c>
      <c r="ARF15" s="1">
        <f t="shared" si="638"/>
        <v>1E-3</v>
      </c>
      <c r="ARG15" s="1">
        <f t="shared" si="639"/>
        <v>-0.23469387755102045</v>
      </c>
      <c r="ARH15" s="1">
        <f t="shared" si="210"/>
        <v>-3.520408163265307E-4</v>
      </c>
      <c r="ARI15" s="1">
        <f t="shared" si="211"/>
        <v>-2.6910937900007696</v>
      </c>
      <c r="ARJ15" s="1"/>
      <c r="ARK15" s="1"/>
      <c r="ARL15" s="2" t="s">
        <v>11</v>
      </c>
      <c r="ARM15" s="1" t="s">
        <v>117</v>
      </c>
      <c r="ARN15" s="1">
        <v>171</v>
      </c>
      <c r="ARO15" s="2">
        <v>14</v>
      </c>
      <c r="ARP15" s="1">
        <v>1.4999999999999999E-2</v>
      </c>
      <c r="ARQ15" s="1">
        <f t="shared" si="640"/>
        <v>8.9999999999999993E-3</v>
      </c>
      <c r="ARR15" s="1">
        <f t="shared" si="641"/>
        <v>0.11986301369863013</v>
      </c>
      <c r="ARS15" s="1">
        <f t="shared" si="212"/>
        <v>1.7979452054794521E-4</v>
      </c>
      <c r="ART15" s="1">
        <f t="shared" si="213"/>
        <v>1.3743972155602497</v>
      </c>
      <c r="ARU15" s="1"/>
      <c r="ARV15" s="1"/>
      <c r="ARW15" s="2" t="s">
        <v>11</v>
      </c>
      <c r="ARX15" s="1" t="s">
        <v>118</v>
      </c>
      <c r="ARY15" s="1">
        <v>172</v>
      </c>
      <c r="ARZ15" s="2">
        <v>14</v>
      </c>
      <c r="ASA15" s="1">
        <v>2.5999999999999999E-2</v>
      </c>
      <c r="ASB15" s="1">
        <f t="shared" si="642"/>
        <v>5.9999999999999984E-3</v>
      </c>
      <c r="ASC15" s="1">
        <f t="shared" si="643"/>
        <v>-0.54915254237288147</v>
      </c>
      <c r="ASD15" s="1">
        <f t="shared" si="214"/>
        <v>-8.2372881355932226E-4</v>
      </c>
      <c r="ASE15" s="1">
        <f t="shared" si="215"/>
        <v>-6.296802507008433</v>
      </c>
      <c r="ASF15" s="1"/>
      <c r="ASG15" s="1"/>
      <c r="ASH15" s="2" t="s">
        <v>11</v>
      </c>
      <c r="ASI15" s="1" t="s">
        <v>119</v>
      </c>
      <c r="ASJ15" s="1">
        <v>173</v>
      </c>
      <c r="ASK15" s="2">
        <v>14</v>
      </c>
      <c r="ASL15" s="1">
        <v>0.01</v>
      </c>
      <c r="ASM15" s="1">
        <f t="shared" si="644"/>
        <v>7.0000000000000001E-3</v>
      </c>
      <c r="ASN15" s="1">
        <f t="shared" si="645"/>
        <v>6.8493150684931685E-3</v>
      </c>
      <c r="ASO15" s="1">
        <f t="shared" si="216"/>
        <v>1.0273972602739753E-5</v>
      </c>
      <c r="ASP15" s="1">
        <f t="shared" si="217"/>
        <v>7.8536983746300193E-2</v>
      </c>
      <c r="ASQ15" s="1"/>
      <c r="ASR15" s="1"/>
      <c r="ASS15" s="2" t="s">
        <v>11</v>
      </c>
      <c r="AST15" s="1" t="s">
        <v>120</v>
      </c>
      <c r="ASU15" s="1">
        <v>176</v>
      </c>
      <c r="ASV15" s="2">
        <v>14</v>
      </c>
      <c r="ASW15" s="1">
        <v>8.9999999999999993E-3</v>
      </c>
      <c r="ASX15" s="1">
        <f t="shared" si="646"/>
        <v>1.9999999999999992E-3</v>
      </c>
      <c r="ASY15" s="1">
        <f t="shared" si="647"/>
        <v>-0.37113402061855671</v>
      </c>
      <c r="ASZ15" s="1">
        <f t="shared" si="218"/>
        <v>-5.567010309278351E-4</v>
      </c>
      <c r="ATA15" s="1">
        <f t="shared" si="219"/>
        <v>-4.2555709955727092</v>
      </c>
      <c r="ATB15" s="1"/>
      <c r="ATC15" s="1"/>
      <c r="ATD15" s="2" t="s">
        <v>11</v>
      </c>
      <c r="ATE15" s="1" t="s">
        <v>121</v>
      </c>
      <c r="ATF15" s="1">
        <v>180</v>
      </c>
      <c r="ATG15" s="2">
        <v>14</v>
      </c>
      <c r="ATH15" s="1">
        <v>2.5000000000000001E-2</v>
      </c>
      <c r="ATI15" s="1">
        <f t="shared" si="648"/>
        <v>4.0000000000000001E-3</v>
      </c>
      <c r="ATJ15" s="1">
        <f t="shared" si="649"/>
        <v>-0.88235294117647056</v>
      </c>
      <c r="ATK15" s="1">
        <f t="shared" si="220"/>
        <v>-1.3235294117647058E-3</v>
      </c>
      <c r="ATL15" s="1">
        <f t="shared" si="221"/>
        <v>-10.117411435552762</v>
      </c>
      <c r="ATM15" s="1"/>
      <c r="ATN15" s="1"/>
      <c r="ATO15" s="2" t="s">
        <v>11</v>
      </c>
      <c r="ATP15" s="1" t="s">
        <v>122</v>
      </c>
      <c r="ATQ15" s="1">
        <v>183</v>
      </c>
      <c r="ATR15" s="2">
        <v>14</v>
      </c>
      <c r="ATS15" s="1">
        <v>6.0000000000000001E-3</v>
      </c>
      <c r="ATT15" s="1">
        <f t="shared" si="650"/>
        <v>5.0000000000000001E-3</v>
      </c>
      <c r="ATU15" s="1">
        <f t="shared" si="651"/>
        <v>-0.10958904109589043</v>
      </c>
      <c r="ATV15" s="1">
        <f t="shared" si="222"/>
        <v>-1.6438356164383565E-4</v>
      </c>
      <c r="ATW15" s="1">
        <f t="shared" si="223"/>
        <v>-1.2565917399408</v>
      </c>
      <c r="ATX15" s="1"/>
      <c r="ATY15" s="1"/>
      <c r="ATZ15" s="2" t="s">
        <v>11</v>
      </c>
      <c r="AUA15" s="1" t="s">
        <v>123</v>
      </c>
      <c r="AUB15" s="1">
        <v>184</v>
      </c>
      <c r="AUC15" s="2">
        <v>14</v>
      </c>
      <c r="AUD15" s="1">
        <v>0.01</v>
      </c>
      <c r="AUE15" s="1">
        <f t="shared" si="224"/>
        <v>-6.0000000000000001E-3</v>
      </c>
      <c r="AUF15" s="1">
        <f t="shared" si="652"/>
        <v>-0.53068592057761732</v>
      </c>
      <c r="AUG15" s="1">
        <f t="shared" si="225"/>
        <v>-7.9602888086642597E-4</v>
      </c>
      <c r="AUH15" s="1">
        <f t="shared" si="226"/>
        <v>-6.0850568417440085</v>
      </c>
      <c r="AUI15" s="1"/>
      <c r="AUJ15" s="1"/>
      <c r="AUK15" s="2" t="s">
        <v>11</v>
      </c>
      <c r="AUL15" s="1" t="s">
        <v>124</v>
      </c>
      <c r="AUM15" s="1">
        <v>185</v>
      </c>
      <c r="AUN15" s="2">
        <v>14</v>
      </c>
      <c r="AUO15" s="1">
        <v>8.9999999999999993E-3</v>
      </c>
      <c r="AUP15" s="1">
        <f t="shared" si="653"/>
        <v>3.9999999999999992E-3</v>
      </c>
      <c r="AUQ15" s="1">
        <f t="shared" si="654"/>
        <v>-2.5270758122743719E-2</v>
      </c>
      <c r="AUR15" s="1">
        <f t="shared" si="227"/>
        <v>-3.7906137184115582E-5</v>
      </c>
      <c r="AUS15" s="1">
        <f t="shared" si="228"/>
        <v>-0.28976461151161992</v>
      </c>
      <c r="AUT15" s="1"/>
      <c r="AUU15" s="1"/>
      <c r="AUV15" s="2" t="s">
        <v>11</v>
      </c>
      <c r="AUW15" s="1" t="s">
        <v>125</v>
      </c>
      <c r="AUX15" s="1">
        <v>186</v>
      </c>
      <c r="AUY15" s="2">
        <v>14</v>
      </c>
      <c r="AUZ15" s="1">
        <v>1.2E-2</v>
      </c>
      <c r="AVA15" s="1">
        <f t="shared" si="655"/>
        <v>2E-3</v>
      </c>
      <c r="AVB15" s="1">
        <f t="shared" si="656"/>
        <v>-6.4981949458483762E-2</v>
      </c>
      <c r="AVC15" s="1">
        <f t="shared" si="229"/>
        <v>-9.7472924187725648E-5</v>
      </c>
      <c r="AVD15" s="1">
        <f t="shared" si="230"/>
        <v>-0.74510900102987876</v>
      </c>
      <c r="AVE15" s="1"/>
      <c r="AVF15" s="1"/>
      <c r="AVG15" s="2" t="s">
        <v>11</v>
      </c>
      <c r="AVH15" s="1" t="s">
        <v>126</v>
      </c>
      <c r="AVI15" s="1">
        <v>187</v>
      </c>
      <c r="AVJ15" s="2">
        <v>14</v>
      </c>
      <c r="AVK15" s="1">
        <v>1.2E-2</v>
      </c>
      <c r="AVL15" s="1">
        <f t="shared" si="657"/>
        <v>2E-3</v>
      </c>
      <c r="AVM15" s="1">
        <f t="shared" si="658"/>
        <v>5.7553956834532377E-2</v>
      </c>
      <c r="AVN15" s="1">
        <f t="shared" si="231"/>
        <v>8.6330935251798568E-5</v>
      </c>
      <c r="AVO15" s="1">
        <f t="shared" si="232"/>
        <v>0.65993666917754246</v>
      </c>
      <c r="AVP15" s="1"/>
      <c r="AVQ15" s="1"/>
      <c r="AVR15" s="2" t="s">
        <v>11</v>
      </c>
      <c r="AVS15" s="1" t="s">
        <v>127</v>
      </c>
      <c r="AVT15" s="1">
        <v>190</v>
      </c>
      <c r="AVU15" s="2">
        <v>14</v>
      </c>
      <c r="AVV15" s="1">
        <v>1.2E-2</v>
      </c>
      <c r="AVW15" s="1">
        <f t="shared" si="659"/>
        <v>1.0000000000000009E-3</v>
      </c>
      <c r="AVX15" s="1">
        <f t="shared" si="660"/>
        <v>7.1684587813620096E-2</v>
      </c>
      <c r="AVY15" s="1">
        <f t="shared" si="233"/>
        <v>1.0752688172043015E-4</v>
      </c>
      <c r="AVZ15" s="1">
        <f t="shared" si="234"/>
        <v>0.82196413096486043</v>
      </c>
      <c r="AWA15" s="1"/>
      <c r="AWB15" s="1"/>
      <c r="AWC15" s="2" t="s">
        <v>11</v>
      </c>
      <c r="AWD15" s="1" t="s">
        <v>128</v>
      </c>
      <c r="AWE15" s="1">
        <v>191</v>
      </c>
      <c r="AWF15" s="2">
        <v>14</v>
      </c>
      <c r="AWG15" s="1">
        <v>1.2999999999999999E-2</v>
      </c>
      <c r="AWH15" s="1">
        <f t="shared" si="661"/>
        <v>0</v>
      </c>
      <c r="AWI15" s="1">
        <f t="shared" si="662"/>
        <v>-5.3763440860215055E-2</v>
      </c>
      <c r="AWJ15" s="1">
        <f t="shared" si="235"/>
        <v>-8.0645161290322581E-5</v>
      </c>
      <c r="AWK15" s="1">
        <f t="shared" si="236"/>
        <v>-0.61647309822364504</v>
      </c>
      <c r="AWL15" s="1"/>
      <c r="AWM15" s="1"/>
      <c r="AWN15" s="2" t="s">
        <v>11</v>
      </c>
      <c r="AWO15" s="1" t="s">
        <v>129</v>
      </c>
      <c r="AWP15" s="1">
        <v>192</v>
      </c>
      <c r="AWQ15" s="2">
        <v>14</v>
      </c>
      <c r="AWR15" s="1">
        <v>1.4E-2</v>
      </c>
      <c r="AWS15" s="1">
        <f t="shared" si="663"/>
        <v>-2E-3</v>
      </c>
      <c r="AWT15" s="1">
        <f t="shared" si="664"/>
        <v>-0.1357142857142857</v>
      </c>
      <c r="AWU15" s="1">
        <f t="shared" si="237"/>
        <v>-2.0357142857142856E-4</v>
      </c>
      <c r="AWV15" s="1">
        <f t="shared" si="238"/>
        <v>-1.5561542350874011</v>
      </c>
      <c r="AWW15" s="1"/>
      <c r="AWX15" s="1"/>
      <c r="AWY15" s="2" t="s">
        <v>11</v>
      </c>
      <c r="AWZ15" s="1" t="s">
        <v>130</v>
      </c>
      <c r="AXA15" s="1">
        <v>193</v>
      </c>
      <c r="AXB15" s="2">
        <v>14</v>
      </c>
      <c r="AXC15" s="1">
        <v>1.4E-2</v>
      </c>
      <c r="AXD15" s="1">
        <f t="shared" si="665"/>
        <v>0</v>
      </c>
      <c r="AXE15" s="1">
        <f t="shared" si="666"/>
        <v>-0.10035842293906809</v>
      </c>
      <c r="AXF15" s="1">
        <f t="shared" si="239"/>
        <v>-1.5053763440860213E-4</v>
      </c>
      <c r="AXG15" s="1">
        <f t="shared" si="240"/>
        <v>-1.150749783350804</v>
      </c>
      <c r="AXH15" s="1"/>
      <c r="AXI15" s="1"/>
      <c r="AXJ15" s="2" t="s">
        <v>11</v>
      </c>
      <c r="AXK15" s="1" t="s">
        <v>131</v>
      </c>
      <c r="AXL15" s="1">
        <v>197</v>
      </c>
      <c r="AXM15" s="2">
        <v>14</v>
      </c>
      <c r="AXN15" s="1">
        <v>1.6E-2</v>
      </c>
      <c r="AXO15" s="1">
        <f t="shared" si="667"/>
        <v>-2.9999999999999992E-3</v>
      </c>
      <c r="AXP15" s="1">
        <f t="shared" si="668"/>
        <v>-0.26258992805755393</v>
      </c>
      <c r="AXQ15" s="1">
        <f t="shared" si="241"/>
        <v>-3.9388489208633091E-4</v>
      </c>
      <c r="AXR15" s="1">
        <f t="shared" si="242"/>
        <v>-3.0109610531225366</v>
      </c>
      <c r="AXS15" s="1"/>
      <c r="AXT15" s="1"/>
      <c r="AXU15" s="2" t="s">
        <v>11</v>
      </c>
      <c r="AXV15" s="1" t="s">
        <v>132</v>
      </c>
      <c r="AXW15" s="1">
        <v>198</v>
      </c>
      <c r="AXX15" s="2">
        <v>14</v>
      </c>
      <c r="AXY15" s="1">
        <v>1.2E-2</v>
      </c>
      <c r="AXZ15" s="1">
        <f t="shared" si="669"/>
        <v>-5.000000000000001E-3</v>
      </c>
      <c r="AYA15" s="1">
        <f t="shared" si="670"/>
        <v>-0.36690647482014394</v>
      </c>
      <c r="AYB15" s="1">
        <f t="shared" si="243"/>
        <v>-5.5035971223021593E-4</v>
      </c>
      <c r="AYC15" s="1">
        <f t="shared" si="244"/>
        <v>-4.2070962660068334</v>
      </c>
      <c r="AYD15" s="1"/>
      <c r="AYE15" s="1"/>
      <c r="AYF15" s="2" t="s">
        <v>11</v>
      </c>
      <c r="AYG15" s="1" t="s">
        <v>133</v>
      </c>
      <c r="AYH15" s="1">
        <v>201</v>
      </c>
      <c r="AYI15" s="2">
        <v>14</v>
      </c>
      <c r="AYJ15" s="1">
        <v>2.1000000000000001E-2</v>
      </c>
      <c r="AYK15" s="1">
        <f t="shared" si="671"/>
        <v>-1.9999999999999983E-3</v>
      </c>
      <c r="AYL15" s="1">
        <f t="shared" si="672"/>
        <v>-0.30357142857142844</v>
      </c>
      <c r="AYM15" s="1">
        <f t="shared" si="245"/>
        <v>-4.5535714285714266E-4</v>
      </c>
      <c r="AYN15" s="1">
        <f t="shared" si="246"/>
        <v>-3.4808713153270801</v>
      </c>
      <c r="AYO15" s="1"/>
      <c r="AYP15" s="1"/>
      <c r="AYQ15" s="2" t="s">
        <v>11</v>
      </c>
      <c r="AYR15" s="1" t="s">
        <v>134</v>
      </c>
      <c r="AYS15" s="1">
        <v>204</v>
      </c>
      <c r="AYT15" s="2">
        <v>14</v>
      </c>
      <c r="AYU15" s="1">
        <v>2.3E-2</v>
      </c>
      <c r="AYV15" s="1">
        <f t="shared" si="673"/>
        <v>0</v>
      </c>
      <c r="AYW15" s="1">
        <f t="shared" si="674"/>
        <v>-0.54642857142857137</v>
      </c>
      <c r="AYX15" s="1">
        <f t="shared" si="247"/>
        <v>-8.1964285714285711E-4</v>
      </c>
      <c r="AYY15" s="1">
        <f t="shared" si="248"/>
        <v>-6.265568367588747</v>
      </c>
      <c r="AYZ15" s="1"/>
      <c r="AZA15" s="1"/>
      <c r="AZB15" s="2" t="s">
        <v>11</v>
      </c>
      <c r="AZC15" s="1" t="s">
        <v>135</v>
      </c>
      <c r="AZD15" s="1">
        <v>205</v>
      </c>
      <c r="AZE15" s="2">
        <v>14</v>
      </c>
      <c r="AZF15" s="1">
        <v>2.3E-2</v>
      </c>
      <c r="AZG15" s="1">
        <f t="shared" si="675"/>
        <v>1.0000000000000009E-3</v>
      </c>
      <c r="AZH15" s="1">
        <f t="shared" si="676"/>
        <v>-0.17142857142857137</v>
      </c>
      <c r="AZI15" s="1">
        <f t="shared" si="249"/>
        <v>-2.5714285714285704E-4</v>
      </c>
      <c r="AZJ15" s="1">
        <f t="shared" si="250"/>
        <v>-1.9656685074788218</v>
      </c>
      <c r="AZK15" s="1"/>
      <c r="AZL15" s="1"/>
      <c r="AZM15" s="2" t="s">
        <v>11</v>
      </c>
      <c r="AZN15" s="1" t="s">
        <v>136</v>
      </c>
      <c r="AZO15" s="1">
        <v>208</v>
      </c>
      <c r="AZP15" s="2">
        <v>14</v>
      </c>
      <c r="AZQ15" s="1">
        <v>2.5000000000000001E-2</v>
      </c>
      <c r="AZR15" s="1">
        <f t="shared" si="677"/>
        <v>4.0000000000000001E-3</v>
      </c>
      <c r="AZS15" s="1">
        <f t="shared" si="678"/>
        <v>-6.4285714285714265E-2</v>
      </c>
      <c r="AZT15" s="1">
        <f t="shared" si="251"/>
        <v>-9.6428571428571405E-5</v>
      </c>
      <c r="AZU15" s="1">
        <f t="shared" si="252"/>
        <v>-0.73712569030455832</v>
      </c>
      <c r="AZV15" s="1"/>
      <c r="AZW15" s="1"/>
      <c r="AZX15" s="2" t="s">
        <v>11</v>
      </c>
      <c r="AZY15" s="1" t="s">
        <v>137</v>
      </c>
      <c r="AZZ15" s="1">
        <v>211</v>
      </c>
      <c r="BAA15" s="2">
        <v>14</v>
      </c>
      <c r="BAB15" s="1">
        <v>2.1000000000000001E-2</v>
      </c>
      <c r="BAC15" s="1">
        <f t="shared" si="679"/>
        <v>-2.9999999999999992E-3</v>
      </c>
      <c r="BAD15" s="1">
        <f t="shared" si="680"/>
        <v>-0.36170212765957444</v>
      </c>
      <c r="BAE15" s="1">
        <f t="shared" si="253"/>
        <v>-5.4255319148936167E-4</v>
      </c>
      <c r="BAF15" s="1">
        <f t="shared" si="254"/>
        <v>-4.1474211416663103</v>
      </c>
      <c r="BAG15" s="1"/>
      <c r="BAH15" s="1"/>
      <c r="BAI15" s="2" t="s">
        <v>11</v>
      </c>
      <c r="BAJ15" s="1" t="s">
        <v>138</v>
      </c>
      <c r="BAK15" s="1">
        <v>212</v>
      </c>
      <c r="BAL15" s="2">
        <v>14</v>
      </c>
      <c r="BAM15" s="1">
        <v>4.0000000000000001E-3</v>
      </c>
      <c r="BAN15" s="1">
        <f t="shared" si="681"/>
        <v>-6.0000000000000001E-3</v>
      </c>
      <c r="BAO15" s="1">
        <f t="shared" si="682"/>
        <v>0.7903780068728522</v>
      </c>
      <c r="BAP15" s="1">
        <f t="shared" si="255"/>
        <v>1.1855670103092784E-3</v>
      </c>
      <c r="BAQ15" s="1">
        <f t="shared" si="256"/>
        <v>9.0627900831641028</v>
      </c>
      <c r="BAR15" s="1"/>
      <c r="BAS15" s="1"/>
      <c r="BAT15" s="2" t="s">
        <v>11</v>
      </c>
      <c r="BAU15" s="1" t="s">
        <v>139</v>
      </c>
      <c r="BAV15" s="1">
        <v>213</v>
      </c>
      <c r="BAW15" s="2">
        <v>14</v>
      </c>
      <c r="BAX15" s="1">
        <v>-8.9999999999999993E-3</v>
      </c>
      <c r="BAY15" s="1">
        <f t="shared" si="683"/>
        <v>-9.9999999999999985E-3</v>
      </c>
      <c r="BAZ15" s="1">
        <f t="shared" si="684"/>
        <v>0.78472222222222221</v>
      </c>
      <c r="BBA15" s="1">
        <f t="shared" si="257"/>
        <v>1.1770833333333334E-3</v>
      </c>
      <c r="BBB15" s="1">
        <f t="shared" si="258"/>
        <v>8.9979385961559526</v>
      </c>
      <c r="BBC15" s="1"/>
      <c r="BBD15" s="1"/>
      <c r="BBE15" s="2" t="s">
        <v>11</v>
      </c>
      <c r="BBF15" s="1" t="s">
        <v>140</v>
      </c>
      <c r="BBG15" s="1">
        <v>214</v>
      </c>
      <c r="BBH15" s="2">
        <v>14</v>
      </c>
      <c r="BBI15" s="1">
        <v>4.0000000000000001E-3</v>
      </c>
      <c r="BBJ15" s="1">
        <f t="shared" si="685"/>
        <v>-1E-3</v>
      </c>
      <c r="BBK15" s="1">
        <f t="shared" si="686"/>
        <v>0.77351916376306618</v>
      </c>
      <c r="BBL15" s="1">
        <f t="shared" si="259"/>
        <v>1.1602787456445993E-3</v>
      </c>
      <c r="BBM15" s="1">
        <f t="shared" si="260"/>
        <v>8.8694798508190775</v>
      </c>
      <c r="BBN15" s="1"/>
      <c r="BBO15" s="1"/>
      <c r="BBP15" s="2" t="s">
        <v>11</v>
      </c>
      <c r="BBQ15" s="1" t="s">
        <v>141</v>
      </c>
      <c r="BBR15" s="1">
        <v>215</v>
      </c>
      <c r="BBS15" s="2">
        <v>14</v>
      </c>
      <c r="BBT15" s="1">
        <v>5.0000000000000001E-3</v>
      </c>
      <c r="BBU15" s="1">
        <f t="shared" si="687"/>
        <v>-3.0000000000000001E-3</v>
      </c>
      <c r="BBV15" s="1">
        <f t="shared" si="688"/>
        <v>0.6048951048951049</v>
      </c>
      <c r="BBW15" s="1">
        <f t="shared" si="261"/>
        <v>9.0734265734265741E-4</v>
      </c>
      <c r="BBX15" s="1">
        <f t="shared" si="262"/>
        <v>6.9359690051190395</v>
      </c>
      <c r="BBY15" s="1"/>
      <c r="BBZ15" s="1"/>
      <c r="BCA15" s="2" t="s">
        <v>11</v>
      </c>
      <c r="BCB15" s="1" t="s">
        <v>142</v>
      </c>
      <c r="BCC15" s="1">
        <v>225</v>
      </c>
      <c r="BCD15" s="2">
        <v>14</v>
      </c>
      <c r="BCE15" s="1">
        <v>6.0000000000000001E-3</v>
      </c>
      <c r="BCF15" s="1">
        <f t="shared" si="689"/>
        <v>-1E-3</v>
      </c>
      <c r="BCG15" s="1">
        <f t="shared" si="690"/>
        <v>0.64459930313588842</v>
      </c>
      <c r="BCH15" s="1">
        <f t="shared" si="263"/>
        <v>9.668989547038327E-4</v>
      </c>
      <c r="BCI15" s="1">
        <f t="shared" si="264"/>
        <v>7.3912332090158976</v>
      </c>
      <c r="BCJ15" s="1"/>
      <c r="BCK15" s="1"/>
      <c r="BCL15" s="2" t="s">
        <v>11</v>
      </c>
      <c r="BCM15" s="1" t="s">
        <v>143</v>
      </c>
      <c r="BCN15" s="1">
        <v>226</v>
      </c>
      <c r="BCO15" s="2">
        <v>14</v>
      </c>
      <c r="BCP15" s="1">
        <v>2.1000000000000001E-2</v>
      </c>
      <c r="BCQ15" s="1">
        <f t="shared" si="691"/>
        <v>3.0000000000000027E-3</v>
      </c>
      <c r="BCR15" s="1">
        <f t="shared" si="692"/>
        <v>0.58783783783783794</v>
      </c>
      <c r="BCS15" s="1">
        <f t="shared" si="265"/>
        <v>8.817567567567569E-4</v>
      </c>
      <c r="BCT15" s="1">
        <f t="shared" si="266"/>
        <v>6.7403835644966392</v>
      </c>
      <c r="BCU15" s="1"/>
      <c r="BCV15" s="1"/>
      <c r="BCW15" s="2" t="s">
        <v>11</v>
      </c>
      <c r="BCX15" s="1" t="s">
        <v>144</v>
      </c>
      <c r="BCY15" s="1">
        <v>232</v>
      </c>
      <c r="BCZ15" s="2">
        <v>14</v>
      </c>
      <c r="BDA15" s="1">
        <v>2.9000000000000001E-2</v>
      </c>
      <c r="BDB15" s="1">
        <f t="shared" si="693"/>
        <v>5.000000000000001E-3</v>
      </c>
      <c r="BDC15" s="1">
        <f t="shared" si="694"/>
        <v>0.72297297297297303</v>
      </c>
      <c r="BDD15" s="1">
        <f t="shared" si="267"/>
        <v>1.0844594594594595E-3</v>
      </c>
      <c r="BDE15" s="1">
        <f t="shared" si="268"/>
        <v>8.2898970275993147</v>
      </c>
      <c r="BDF15" s="1"/>
      <c r="BDG15" s="1"/>
      <c r="BDH15" s="2" t="s">
        <v>11</v>
      </c>
      <c r="BDI15" s="1" t="s">
        <v>145</v>
      </c>
      <c r="BDJ15" s="1">
        <v>233</v>
      </c>
      <c r="BDK15" s="2">
        <v>14</v>
      </c>
      <c r="BDL15" s="1">
        <v>2.5000000000000001E-2</v>
      </c>
      <c r="BDM15" s="1">
        <f t="shared" si="695"/>
        <v>-1.2999999999999998E-2</v>
      </c>
      <c r="BDN15" s="1">
        <f t="shared" si="696"/>
        <v>0.15878378378378388</v>
      </c>
      <c r="BDO15" s="1">
        <f t="shared" si="269"/>
        <v>2.3817567567567584E-4</v>
      </c>
      <c r="BDP15" s="1">
        <f t="shared" si="270"/>
        <v>1.8206783191456448</v>
      </c>
      <c r="BDQ15" s="1"/>
      <c r="BDR15" s="1"/>
      <c r="BDS15" s="2" t="s">
        <v>11</v>
      </c>
      <c r="BDT15" s="1" t="s">
        <v>146</v>
      </c>
      <c r="BDU15" s="1">
        <v>234</v>
      </c>
      <c r="BDV15" s="2">
        <v>14</v>
      </c>
      <c r="BDW15" s="1">
        <v>2.5999999999999999E-2</v>
      </c>
      <c r="BDX15" s="1">
        <f t="shared" si="697"/>
        <v>-9.0000000000000045E-3</v>
      </c>
      <c r="BDY15" s="1">
        <f t="shared" si="698"/>
        <v>0.26779661016949136</v>
      </c>
      <c r="BDZ15" s="1">
        <f t="shared" si="271"/>
        <v>4.0169491525423706E-4</v>
      </c>
      <c r="BEA15" s="1">
        <f t="shared" si="272"/>
        <v>3.0706629509485546</v>
      </c>
      <c r="BEB15" s="1"/>
      <c r="BEC15" s="1"/>
      <c r="BED15" s="2" t="s">
        <v>11</v>
      </c>
      <c r="BEE15" s="1" t="s">
        <v>147</v>
      </c>
      <c r="BEF15" s="1">
        <v>236</v>
      </c>
      <c r="BEG15" s="2">
        <v>14</v>
      </c>
      <c r="BEH15" s="1">
        <v>2.5999999999999999E-2</v>
      </c>
      <c r="BEI15" s="1">
        <f t="shared" si="699"/>
        <v>-3.2000000000000001E-2</v>
      </c>
      <c r="BEJ15" s="1">
        <f t="shared" si="700"/>
        <v>-0.5050847457627119</v>
      </c>
      <c r="BEK15" s="1">
        <f t="shared" si="273"/>
        <v>-7.5762711864406785E-4</v>
      </c>
      <c r="BEL15" s="1">
        <f t="shared" si="274"/>
        <v>-5.7915035403966444</v>
      </c>
      <c r="BEM15" s="1"/>
      <c r="BEN15" s="1"/>
      <c r="BEO15" s="2" t="s">
        <v>11</v>
      </c>
      <c r="BEP15" s="4" t="s">
        <v>148</v>
      </c>
      <c r="BEQ15" s="4">
        <v>239</v>
      </c>
      <c r="BER15" s="2">
        <v>14</v>
      </c>
      <c r="BES15" s="1">
        <v>2.7E-2</v>
      </c>
      <c r="BET15" s="1">
        <f t="shared" si="701"/>
        <v>-4.0000000000000008E-2</v>
      </c>
      <c r="BEU15" s="1">
        <f t="shared" si="702"/>
        <v>-0.71140939597315456</v>
      </c>
      <c r="BEV15" s="1">
        <f t="shared" si="275"/>
        <v>-1.0671140939597318E-3</v>
      </c>
      <c r="BEW15" s="1">
        <f t="shared" si="276"/>
        <v>-8.1573044326022739</v>
      </c>
      <c r="BEX15" s="1"/>
      <c r="BEY15" s="1"/>
      <c r="BEZ15" s="2" t="s">
        <v>11</v>
      </c>
      <c r="BFA15" s="4" t="s">
        <v>149</v>
      </c>
      <c r="BFB15" s="4">
        <v>240</v>
      </c>
      <c r="BFC15" s="2">
        <v>14</v>
      </c>
      <c r="BFD15" s="1">
        <v>-2.8000000000000001E-2</v>
      </c>
      <c r="BFE15" s="1">
        <f t="shared" si="703"/>
        <v>-5.000000000000001E-3</v>
      </c>
      <c r="BFF15" s="1">
        <f t="shared" si="704"/>
        <v>2.0557491289198606</v>
      </c>
      <c r="BFG15" s="1">
        <f t="shared" si="277"/>
        <v>3.0836236933797908E-3</v>
      </c>
      <c r="BFH15" s="1">
        <f t="shared" si="278"/>
        <v>23.57204104496962</v>
      </c>
      <c r="BFI15" s="1"/>
      <c r="BFJ15" s="1"/>
      <c r="BFK15" s="2" t="s">
        <v>11</v>
      </c>
      <c r="BFL15" s="4" t="s">
        <v>150</v>
      </c>
      <c r="BFM15" s="4">
        <v>241</v>
      </c>
      <c r="BFN15" s="2">
        <v>14</v>
      </c>
      <c r="BFO15" s="1">
        <v>-1.6E-2</v>
      </c>
      <c r="BFP15" s="1">
        <f t="shared" si="705"/>
        <v>1.0000000000000009E-3</v>
      </c>
      <c r="BFQ15" s="1">
        <f t="shared" si="706"/>
        <v>2.2886597938144333</v>
      </c>
      <c r="BFR15" s="1">
        <f t="shared" si="279"/>
        <v>3.43298969072165E-3</v>
      </c>
      <c r="BFS15" s="1">
        <f t="shared" si="280"/>
        <v>26.242687806031707</v>
      </c>
      <c r="BFT15" s="1"/>
      <c r="BFU15" s="1"/>
      <c r="BFV15" s="2" t="s">
        <v>11</v>
      </c>
      <c r="BFW15" s="4" t="s">
        <v>151</v>
      </c>
      <c r="BFX15" s="4">
        <v>243</v>
      </c>
      <c r="BFY15" s="2">
        <v>14</v>
      </c>
      <c r="BFZ15" s="1">
        <v>1.2999999999999999E-2</v>
      </c>
      <c r="BGA15" s="1">
        <f t="shared" si="707"/>
        <v>6.9999999999999993E-3</v>
      </c>
      <c r="BGB15" s="1">
        <f t="shared" si="708"/>
        <v>1.5051903114186851</v>
      </c>
      <c r="BGC15" s="1">
        <f t="shared" si="281"/>
        <v>2.2577854671280277E-3</v>
      </c>
      <c r="BGD15" s="1">
        <f t="shared" si="282"/>
        <v>17.259113625354715</v>
      </c>
      <c r="BGE15" s="1"/>
      <c r="BGF15" s="1"/>
      <c r="BGG15" s="2" t="s">
        <v>11</v>
      </c>
      <c r="BGH15" s="4" t="s">
        <v>152</v>
      </c>
      <c r="BGI15" s="4">
        <v>246</v>
      </c>
      <c r="BGJ15" s="2">
        <v>14</v>
      </c>
      <c r="BGK15" s="1">
        <v>1.4E-2</v>
      </c>
      <c r="BGL15" s="1">
        <f t="shared" si="709"/>
        <v>3.0000000000000009E-3</v>
      </c>
      <c r="BGM15" s="1">
        <f t="shared" si="710"/>
        <v>1.2249134948096887</v>
      </c>
      <c r="BGN15" s="1">
        <f t="shared" si="283"/>
        <v>1.837370242214533E-3</v>
      </c>
      <c r="BGO15" s="1">
        <f t="shared" si="284"/>
        <v>14.045347639943836</v>
      </c>
      <c r="BGP15" s="1"/>
      <c r="BGQ15" s="1"/>
      <c r="BGR15" s="2" t="s">
        <v>11</v>
      </c>
      <c r="BGS15" s="4" t="s">
        <v>153</v>
      </c>
      <c r="BGT15" s="4">
        <v>249</v>
      </c>
      <c r="BGU15" s="2">
        <v>14</v>
      </c>
      <c r="BGV15" s="1">
        <v>1.2999999999999999E-2</v>
      </c>
      <c r="BGW15" s="1">
        <f t="shared" si="711"/>
        <v>4.0000000000000001E-3</v>
      </c>
      <c r="BGX15" s="1">
        <f t="shared" si="712"/>
        <v>1.3814432989690721</v>
      </c>
      <c r="BGY15" s="1">
        <f t="shared" si="285"/>
        <v>2.0721649484536082E-3</v>
      </c>
      <c r="BGZ15" s="1">
        <f t="shared" si="286"/>
        <v>15.840180927965083</v>
      </c>
      <c r="BHA15" s="1"/>
      <c r="BHB15" s="1"/>
      <c r="BHC15" s="2" t="s">
        <v>11</v>
      </c>
      <c r="BHD15" s="4" t="s">
        <v>154</v>
      </c>
      <c r="BHE15" s="4">
        <v>253</v>
      </c>
      <c r="BHF15" s="2">
        <v>14</v>
      </c>
      <c r="BHG15" s="1">
        <v>8.0000000000000002E-3</v>
      </c>
      <c r="BHH15" s="1">
        <f t="shared" si="713"/>
        <v>0</v>
      </c>
      <c r="BHI15" s="1">
        <f t="shared" si="714"/>
        <v>1.2006920415224915</v>
      </c>
      <c r="BHJ15" s="1">
        <f t="shared" si="287"/>
        <v>1.8010380622837374E-3</v>
      </c>
      <c r="BHK15" s="1">
        <f t="shared" si="288"/>
        <v>13.767614777007097</v>
      </c>
      <c r="BHL15" s="1"/>
      <c r="BHM15" s="1"/>
      <c r="BHN15" s="2" t="s">
        <v>11</v>
      </c>
      <c r="BHO15" s="4" t="s">
        <v>155</v>
      </c>
      <c r="BHP15" s="4">
        <v>254</v>
      </c>
      <c r="BHQ15" s="2">
        <v>14</v>
      </c>
      <c r="BHR15" s="1">
        <v>1.2999999999999999E-2</v>
      </c>
      <c r="BHS15" s="1">
        <f t="shared" si="715"/>
        <v>-8.9999999999999993E-3</v>
      </c>
      <c r="BHT15" s="1">
        <f t="shared" si="716"/>
        <v>-0.3951890034364261</v>
      </c>
      <c r="BHU15" s="1">
        <f t="shared" si="289"/>
        <v>-5.9278350515463919E-4</v>
      </c>
      <c r="BHV15" s="1">
        <f t="shared" si="290"/>
        <v>-4.5313950415820514</v>
      </c>
      <c r="BHW15" s="1"/>
      <c r="BHX15" s="1"/>
      <c r="BHY15" s="2" t="s">
        <v>11</v>
      </c>
      <c r="BHZ15" s="4" t="s">
        <v>156</v>
      </c>
      <c r="BIA15" s="4">
        <v>260</v>
      </c>
      <c r="BIB15" s="2">
        <v>14</v>
      </c>
      <c r="BIC15" s="1">
        <v>1.7000000000000001E-2</v>
      </c>
      <c r="BID15" s="1">
        <f t="shared" si="717"/>
        <v>-1.3999999999999999E-2</v>
      </c>
      <c r="BIE15" s="1">
        <f t="shared" si="718"/>
        <v>-0.68581081081081074</v>
      </c>
      <c r="BIF15" s="1">
        <f t="shared" si="291"/>
        <v>-1.0287162162162162E-3</v>
      </c>
      <c r="BIG15" s="1">
        <f t="shared" si="292"/>
        <v>-7.8637808252460779</v>
      </c>
      <c r="BIH15" s="1"/>
      <c r="BII15" s="1"/>
      <c r="BIJ15" s="2" t="s">
        <v>11</v>
      </c>
      <c r="BIK15" s="4" t="s">
        <v>157</v>
      </c>
      <c r="BIL15" s="4">
        <v>267</v>
      </c>
      <c r="BIM15" s="2">
        <v>14</v>
      </c>
      <c r="BIN15" s="1">
        <v>1.0999999999999999E-2</v>
      </c>
      <c r="BIO15" s="1">
        <f t="shared" si="719"/>
        <v>-0.02</v>
      </c>
      <c r="BIP15" s="1">
        <f t="shared" si="720"/>
        <v>-3.6666666666666681E-2</v>
      </c>
      <c r="BIQ15" s="1">
        <f t="shared" si="293"/>
        <v>-5.5000000000000022E-5</v>
      </c>
      <c r="BIR15" s="1">
        <f t="shared" si="294"/>
        <v>-0.42043465298852611</v>
      </c>
      <c r="BIS15" s="1"/>
      <c r="BIT15" s="1"/>
      <c r="BIU15" s="2" t="s">
        <v>11</v>
      </c>
      <c r="BIV15" s="4" t="s">
        <v>158</v>
      </c>
      <c r="BIW15" s="4">
        <v>268</v>
      </c>
      <c r="BIX15" s="2">
        <v>14</v>
      </c>
      <c r="BIY15" s="1">
        <v>0.03</v>
      </c>
      <c r="BIZ15" s="1">
        <f t="shared" si="721"/>
        <v>9.9999999999999742E-4</v>
      </c>
      <c r="BJA15" s="1">
        <f t="shared" si="722"/>
        <v>3.0508474576271098E-2</v>
      </c>
      <c r="BJB15" s="1">
        <f t="shared" si="295"/>
        <v>4.5762711864406648E-5</v>
      </c>
      <c r="BJC15" s="1">
        <f t="shared" si="296"/>
        <v>0.34982236150046742</v>
      </c>
      <c r="BJD15" s="1"/>
      <c r="BJE15" s="1"/>
      <c r="BJF15" s="2" t="s">
        <v>11</v>
      </c>
      <c r="BJG15" s="4" t="s">
        <v>159</v>
      </c>
      <c r="BJH15" s="4">
        <v>274</v>
      </c>
      <c r="BJI15" s="2">
        <v>14</v>
      </c>
      <c r="BJJ15" s="1">
        <v>1.2999999999999999E-2</v>
      </c>
      <c r="BJK15" s="1">
        <f t="shared" si="723"/>
        <v>2E-3</v>
      </c>
      <c r="BJL15" s="1">
        <f t="shared" si="724"/>
        <v>0.7567567567567568</v>
      </c>
      <c r="BJM15" s="1">
        <f t="shared" si="297"/>
        <v>1.1351351351351353E-3</v>
      </c>
      <c r="BJN15" s="1">
        <f t="shared" si="298"/>
        <v>8.677275393374984</v>
      </c>
      <c r="BJO15" s="1"/>
      <c r="BJP15" s="1"/>
      <c r="BJQ15" s="2" t="s">
        <v>11</v>
      </c>
      <c r="BJR15" s="4" t="s">
        <v>160</v>
      </c>
      <c r="BJS15" s="4">
        <v>281</v>
      </c>
      <c r="BJT15" s="2">
        <v>14</v>
      </c>
      <c r="BJU15" s="1">
        <v>2.5999999999999999E-2</v>
      </c>
      <c r="BJV15" s="1">
        <f t="shared" si="725"/>
        <v>-1.2E-2</v>
      </c>
      <c r="BJW15" s="1">
        <f t="shared" si="726"/>
        <v>-0.17333333333333337</v>
      </c>
      <c r="BJX15" s="1">
        <f t="shared" si="299"/>
        <v>-2.6000000000000003E-4</v>
      </c>
      <c r="BJY15" s="1">
        <f t="shared" si="300"/>
        <v>-1.987509268673032</v>
      </c>
      <c r="BJZ15" s="1"/>
      <c r="BKA15" s="1"/>
      <c r="BKB15" s="2" t="s">
        <v>11</v>
      </c>
      <c r="BKC15" s="4" t="s">
        <v>161</v>
      </c>
      <c r="BKD15" s="4">
        <v>282</v>
      </c>
      <c r="BKE15" s="2">
        <v>14</v>
      </c>
      <c r="BKF15" s="1">
        <v>2.8000000000000001E-2</v>
      </c>
      <c r="BKG15" s="1">
        <f t="shared" si="727"/>
        <v>6.9999999999999993E-3</v>
      </c>
      <c r="BKH15" s="1">
        <f t="shared" si="728"/>
        <v>0.20289855072463764</v>
      </c>
      <c r="BKI15" s="1">
        <f t="shared" si="301"/>
        <v>3.0434782608695644E-4</v>
      </c>
      <c r="BKJ15" s="1">
        <f t="shared" si="302"/>
        <v>2.3265158663396686</v>
      </c>
      <c r="BKK15" s="1"/>
      <c r="BKL15" s="1"/>
      <c r="BKM15" s="2" t="s">
        <v>11</v>
      </c>
      <c r="BKN15" s="4" t="s">
        <v>162</v>
      </c>
      <c r="BKO15" s="4">
        <v>289</v>
      </c>
      <c r="BKP15" s="2">
        <v>14</v>
      </c>
      <c r="BKQ15" s="1">
        <v>2.5999999999999999E-2</v>
      </c>
      <c r="BKR15" s="1">
        <f t="shared" si="729"/>
        <v>9.9999999999999985E-3</v>
      </c>
      <c r="BKS15" s="1">
        <f t="shared" si="730"/>
        <v>0.43165467625899279</v>
      </c>
      <c r="BKT15" s="1">
        <f t="shared" si="303"/>
        <v>6.4748201438848921E-4</v>
      </c>
      <c r="BKU15" s="1">
        <f t="shared" si="304"/>
        <v>4.9495250188315678</v>
      </c>
      <c r="BKV15" s="1"/>
      <c r="BKW15" s="1"/>
      <c r="BKX15" s="2" t="s">
        <v>11</v>
      </c>
      <c r="BKY15" s="4" t="s">
        <v>163</v>
      </c>
      <c r="BKZ15" s="4">
        <v>296</v>
      </c>
      <c r="BLA15" s="2">
        <v>14</v>
      </c>
      <c r="BLB15" s="1">
        <v>0.03</v>
      </c>
      <c r="BLC15" s="1">
        <f t="shared" si="731"/>
        <v>9.9999999999999985E-3</v>
      </c>
      <c r="BLD15" s="1">
        <f t="shared" si="732"/>
        <v>0.15942028985507242</v>
      </c>
      <c r="BLE15" s="1">
        <f t="shared" si="305"/>
        <v>2.3913043478260865E-4</v>
      </c>
      <c r="BLF15" s="1">
        <f t="shared" si="306"/>
        <v>1.8279767521240256</v>
      </c>
      <c r="BLG15" s="1"/>
      <c r="BLH15" s="1"/>
      <c r="BLI15" s="2" t="s">
        <v>11</v>
      </c>
      <c r="BLJ15" s="4" t="s">
        <v>164</v>
      </c>
      <c r="BLK15" s="4">
        <v>303</v>
      </c>
      <c r="BLL15" s="2">
        <v>14</v>
      </c>
      <c r="BLM15" s="1">
        <v>0.02</v>
      </c>
      <c r="BLN15" s="1">
        <f t="shared" si="733"/>
        <v>9.0000000000000011E-3</v>
      </c>
      <c r="BLO15" s="1">
        <f t="shared" si="734"/>
        <v>0.53220338983050852</v>
      </c>
      <c r="BLP15" s="1">
        <f t="shared" si="307"/>
        <v>7.9830508474576284E-4</v>
      </c>
      <c r="BLQ15" s="1">
        <f t="shared" si="308"/>
        <v>6.1024567506192833</v>
      </c>
      <c r="BLR15" s="1"/>
      <c r="BLS15" s="1"/>
      <c r="BLT15" s="2" t="s">
        <v>11</v>
      </c>
      <c r="BLU15" s="4" t="s">
        <v>165</v>
      </c>
      <c r="BLV15" s="4">
        <v>310</v>
      </c>
      <c r="BLW15" s="2">
        <v>14</v>
      </c>
      <c r="BLX15" s="1">
        <v>2.1000000000000001E-2</v>
      </c>
      <c r="BLY15" s="1">
        <f t="shared" si="735"/>
        <v>9.0000000000000011E-3</v>
      </c>
      <c r="BLZ15" s="1">
        <f t="shared" si="736"/>
        <v>0.68941979522184316</v>
      </c>
      <c r="BMA15" s="1">
        <f t="shared" si="309"/>
        <v>1.0341296928327649E-3</v>
      </c>
      <c r="BMB15" s="1">
        <f t="shared" si="310"/>
        <v>7.9051628827504441</v>
      </c>
      <c r="BMC15" s="1"/>
      <c r="BMD15" s="1"/>
      <c r="BME15" s="2" t="s">
        <v>11</v>
      </c>
      <c r="BMF15" s="4" t="s">
        <v>166</v>
      </c>
      <c r="BMG15" s="4">
        <v>311</v>
      </c>
      <c r="BMH15" s="2">
        <v>14</v>
      </c>
      <c r="BMI15" s="1">
        <v>1.4E-2</v>
      </c>
      <c r="BMJ15" s="1">
        <f t="shared" si="737"/>
        <v>4.0000000000000001E-3</v>
      </c>
      <c r="BMK15" s="1">
        <f t="shared" si="738"/>
        <v>-0.11347517730496454</v>
      </c>
      <c r="BML15" s="1">
        <f t="shared" si="311"/>
        <v>-1.7021276595744682E-4</v>
      </c>
      <c r="BMM15" s="1">
        <f t="shared" si="312"/>
        <v>-1.3011517307188425</v>
      </c>
      <c r="BMN15" s="1"/>
      <c r="BMO15" s="1"/>
      <c r="BMP15" s="2" t="s">
        <v>11</v>
      </c>
      <c r="BMQ15" s="4" t="s">
        <v>167</v>
      </c>
      <c r="BMR15" s="4">
        <v>317</v>
      </c>
      <c r="BMS15" s="2">
        <v>14</v>
      </c>
      <c r="BMT15" s="1">
        <v>1.7999999999999999E-2</v>
      </c>
      <c r="BMU15" s="4">
        <f t="shared" si="313"/>
        <v>7.9999999999999984E-3</v>
      </c>
      <c r="BMV15" s="1">
        <f t="shared" si="739"/>
        <v>0.22695035460992904</v>
      </c>
      <c r="BMW15" s="1">
        <f t="shared" si="314"/>
        <v>3.4042553191489358E-4</v>
      </c>
      <c r="BMX15" s="1">
        <f t="shared" si="315"/>
        <v>2.6023034614376845</v>
      </c>
      <c r="BMY15" s="1"/>
      <c r="BMZ15" s="1"/>
      <c r="BNA15" s="2" t="s">
        <v>11</v>
      </c>
      <c r="BNB15" s="4" t="s">
        <v>168</v>
      </c>
      <c r="BNC15" s="4">
        <v>324</v>
      </c>
      <c r="BND15" s="2">
        <v>14</v>
      </c>
      <c r="BNE15" s="1">
        <v>1.7999999999999999E-2</v>
      </c>
      <c r="BNF15" s="1">
        <f t="shared" si="740"/>
        <v>4.9999999999999992E-3</v>
      </c>
      <c r="BNG15" s="1">
        <f t="shared" si="741"/>
        <v>8.5714285714285687E-2</v>
      </c>
      <c r="BNH15" s="1">
        <f t="shared" si="316"/>
        <v>1.2857142857142852E-4</v>
      </c>
      <c r="BNI15" s="1">
        <f t="shared" si="317"/>
        <v>0.98283425373941091</v>
      </c>
      <c r="BNJ15" s="1"/>
      <c r="BNK15" s="1"/>
      <c r="BNL15" s="2" t="s">
        <v>11</v>
      </c>
      <c r="BNM15" s="4" t="s">
        <v>169</v>
      </c>
      <c r="BNN15" s="4">
        <v>325</v>
      </c>
      <c r="BNO15" s="2">
        <v>14</v>
      </c>
      <c r="BNP15" s="1">
        <v>1.6E-2</v>
      </c>
      <c r="BNQ15" s="1">
        <f t="shared" si="742"/>
        <v>-2.9999999999999992E-3</v>
      </c>
      <c r="BNR15" s="1">
        <f t="shared" si="743"/>
        <v>-1.0489510489510457E-2</v>
      </c>
      <c r="BNS15" s="1">
        <f t="shared" si="318"/>
        <v>-1.5734265734265686E-5</v>
      </c>
      <c r="BNT15" s="1">
        <f t="shared" si="319"/>
        <v>-0.1202769191639136</v>
      </c>
      <c r="BNU15" s="1"/>
      <c r="BNV15" s="1"/>
      <c r="BNW15" s="2" t="s">
        <v>11</v>
      </c>
      <c r="BNX15" s="4" t="s">
        <v>170</v>
      </c>
      <c r="BNY15" s="4">
        <v>338</v>
      </c>
      <c r="BNZ15" s="2">
        <v>14</v>
      </c>
      <c r="BOA15" s="1">
        <v>1.6E-2</v>
      </c>
      <c r="BOB15" s="1">
        <f t="shared" si="744"/>
        <v>6.0000000000000001E-3</v>
      </c>
      <c r="BOC15" s="1">
        <f t="shared" si="745"/>
        <v>0.33653846153846151</v>
      </c>
      <c r="BOD15" s="1">
        <f t="shared" si="320"/>
        <v>5.0480769230769231E-4</v>
      </c>
      <c r="BOE15" s="1">
        <f t="shared" si="321"/>
        <v>3.8588844898422399</v>
      </c>
      <c r="BOF15" s="1"/>
      <c r="BOG15" s="1"/>
      <c r="BOH15" s="2" t="s">
        <v>11</v>
      </c>
      <c r="BOI15" s="4" t="s">
        <v>171</v>
      </c>
      <c r="BOJ15" s="4">
        <v>339</v>
      </c>
      <c r="BOK15" s="2">
        <v>14</v>
      </c>
      <c r="BOL15" s="1">
        <v>7.0000000000000001E-3</v>
      </c>
      <c r="BOM15" s="1">
        <f t="shared" si="746"/>
        <v>2E-3</v>
      </c>
      <c r="BON15" s="1">
        <f t="shared" si="747"/>
        <v>0.18892508143322473</v>
      </c>
      <c r="BOO15" s="1">
        <f t="shared" si="322"/>
        <v>2.8338762214983709E-4</v>
      </c>
      <c r="BOP15" s="1">
        <f t="shared" si="323"/>
        <v>2.1662904832692775</v>
      </c>
      <c r="BOQ15" s="1"/>
      <c r="BOR15" s="1"/>
      <c r="BOS15" s="2" t="s">
        <v>11</v>
      </c>
      <c r="BOT15" s="4" t="s">
        <v>172</v>
      </c>
      <c r="BOU15" s="4">
        <v>345</v>
      </c>
      <c r="BOV15" s="2">
        <v>14</v>
      </c>
      <c r="BOW15" s="1">
        <v>1.4E-2</v>
      </c>
      <c r="BOX15" s="1">
        <f t="shared" si="748"/>
        <v>7.0000000000000001E-3</v>
      </c>
      <c r="BOY15" s="1">
        <f t="shared" si="749"/>
        <v>0.42765273311897106</v>
      </c>
      <c r="BOZ15" s="1">
        <f t="shared" si="324"/>
        <v>6.414790996784566E-4</v>
      </c>
      <c r="BPA15" s="1">
        <f t="shared" si="325"/>
        <v>4.9036371395037079</v>
      </c>
      <c r="BPB15" s="1"/>
      <c r="BPC15" s="1"/>
      <c r="BPD15" s="2" t="s">
        <v>11</v>
      </c>
      <c r="BPE15" s="4" t="s">
        <v>173</v>
      </c>
      <c r="BPF15" s="4">
        <v>352</v>
      </c>
      <c r="BPG15" s="2">
        <v>14</v>
      </c>
      <c r="BPH15" s="1">
        <v>1.2E-2</v>
      </c>
      <c r="BPI15" s="1">
        <f t="shared" si="750"/>
        <v>3.0000000000000009E-3</v>
      </c>
      <c r="BPJ15" s="1">
        <f t="shared" si="751"/>
        <v>0.19871794871794876</v>
      </c>
      <c r="BPK15" s="1">
        <f t="shared" si="326"/>
        <v>2.9807692307692315E-4</v>
      </c>
      <c r="BPL15" s="1">
        <f t="shared" si="327"/>
        <v>2.2785794130497039</v>
      </c>
      <c r="BPM15" s="1"/>
      <c r="BPN15" s="1"/>
      <c r="BPO15" s="2" t="s">
        <v>11</v>
      </c>
      <c r="BPP15" s="4" t="s">
        <v>174</v>
      </c>
      <c r="BPQ15" s="4">
        <v>353</v>
      </c>
      <c r="BPR15" s="2">
        <v>14</v>
      </c>
      <c r="BPS15" s="1">
        <v>8.9999999999999993E-3</v>
      </c>
      <c r="BPT15" s="1">
        <f t="shared" si="752"/>
        <v>0</v>
      </c>
      <c r="BPU15" s="1">
        <f t="shared" si="753"/>
        <v>-1.6666666666666666E-2</v>
      </c>
      <c r="BPV15" s="1">
        <f t="shared" si="328"/>
        <v>-2.5000000000000001E-5</v>
      </c>
      <c r="BPW15" s="1">
        <f t="shared" si="329"/>
        <v>-0.19110666044932997</v>
      </c>
      <c r="BPX15" s="1"/>
      <c r="BPY15" s="1"/>
      <c r="BPZ15" s="2" t="s">
        <v>11</v>
      </c>
      <c r="BQA15" s="4" t="s">
        <v>175</v>
      </c>
      <c r="BQB15" s="4">
        <v>358</v>
      </c>
      <c r="BQC15" s="2">
        <v>14</v>
      </c>
      <c r="BQD15" s="1">
        <v>1.0999999999999999E-2</v>
      </c>
      <c r="BQE15" s="1">
        <f t="shared" si="754"/>
        <v>9.9999999999999915E-4</v>
      </c>
      <c r="BQF15" s="1">
        <f t="shared" si="755"/>
        <v>1.0135135135135106E-2</v>
      </c>
      <c r="BQG15" s="1">
        <f t="shared" si="330"/>
        <v>1.520270270270266E-5</v>
      </c>
      <c r="BQH15" s="1">
        <f t="shared" si="331"/>
        <v>0.11621350973270032</v>
      </c>
      <c r="BQI15" s="1"/>
      <c r="BQJ15" s="1"/>
      <c r="BQK15" s="2" t="s">
        <v>11</v>
      </c>
      <c r="BQL15" s="4" t="s">
        <v>176</v>
      </c>
      <c r="BQM15" s="4">
        <v>366</v>
      </c>
      <c r="BQN15" s="2">
        <v>14</v>
      </c>
      <c r="BQO15" s="1">
        <v>0.01</v>
      </c>
      <c r="BQP15" s="1">
        <f t="shared" si="756"/>
        <v>-9.9999999999999915E-4</v>
      </c>
      <c r="BQQ15" s="1">
        <f t="shared" si="757"/>
        <v>0.15719063545150505</v>
      </c>
      <c r="BQR15" s="1">
        <f t="shared" si="332"/>
        <v>2.3578595317725758E-4</v>
      </c>
      <c r="BQS15" s="1">
        <f t="shared" si="333"/>
        <v>1.8024106437027112</v>
      </c>
      <c r="BQT15" s="1"/>
      <c r="BQU15" s="1"/>
      <c r="BQV15" s="2" t="s">
        <v>11</v>
      </c>
      <c r="BQW15" s="4" t="s">
        <v>177</v>
      </c>
      <c r="BQX15" s="4">
        <v>367</v>
      </c>
      <c r="BQY15" s="2">
        <v>14</v>
      </c>
      <c r="BQZ15" s="1">
        <v>1.9E-2</v>
      </c>
      <c r="BRA15" s="1">
        <f t="shared" si="758"/>
        <v>-2.0000000000000018E-3</v>
      </c>
      <c r="BRB15" s="1">
        <f t="shared" si="759"/>
        <v>-0.81818181818181823</v>
      </c>
      <c r="BRC15" s="1">
        <f t="shared" si="334"/>
        <v>-1.2272727272727275E-3</v>
      </c>
      <c r="BRD15" s="1">
        <f t="shared" si="335"/>
        <v>-9.3815996947852902</v>
      </c>
      <c r="BRE15" s="1"/>
      <c r="BRF15" s="1"/>
      <c r="BRG15" s="2" t="s">
        <v>11</v>
      </c>
      <c r="BRH15" s="4" t="s">
        <v>178</v>
      </c>
      <c r="BRI15" s="4">
        <v>373</v>
      </c>
      <c r="BRJ15" s="2">
        <v>14</v>
      </c>
      <c r="BRK15" s="1">
        <v>1.9E-2</v>
      </c>
      <c r="BRL15" s="1">
        <f t="shared" si="760"/>
        <v>-2.9999999999999992E-3</v>
      </c>
      <c r="BRM15" s="1">
        <f t="shared" si="761"/>
        <v>-0.55593220338983051</v>
      </c>
      <c r="BRN15" s="1">
        <f t="shared" si="336"/>
        <v>-8.3389830508474579E-4</v>
      </c>
      <c r="BRO15" s="1">
        <f t="shared" si="337"/>
        <v>-6.3745408095640919</v>
      </c>
      <c r="BRP15" s="1"/>
      <c r="BRQ15" s="1"/>
      <c r="BRR15" s="2" t="s">
        <v>11</v>
      </c>
      <c r="BRS15" s="1" t="s">
        <v>179</v>
      </c>
      <c r="BRT15" s="1">
        <v>380</v>
      </c>
      <c r="BRU15" s="2">
        <v>14</v>
      </c>
      <c r="BRV15" s="1">
        <v>2.5000000000000001E-2</v>
      </c>
      <c r="BRW15" s="1">
        <f t="shared" si="762"/>
        <v>-4.9999999999999975E-3</v>
      </c>
      <c r="BRX15" s="1">
        <f t="shared" si="763"/>
        <v>-0.60402684563758369</v>
      </c>
      <c r="BRY15" s="1">
        <f t="shared" si="338"/>
        <v>-9.060402684563755E-4</v>
      </c>
      <c r="BRZ15" s="1">
        <f t="shared" si="339"/>
        <v>-6.9260131974924928</v>
      </c>
      <c r="BSA15" s="1"/>
      <c r="BSB15" s="1"/>
      <c r="BSC15" s="2" t="s">
        <v>11</v>
      </c>
      <c r="BSD15" s="1" t="s">
        <v>180</v>
      </c>
      <c r="BSE15" s="1">
        <v>394</v>
      </c>
      <c r="BSF15" s="2">
        <v>14</v>
      </c>
      <c r="BSG15" s="1">
        <v>1.7999999999999999E-2</v>
      </c>
      <c r="BSH15" s="1">
        <f t="shared" si="764"/>
        <v>5.9999999999999984E-3</v>
      </c>
      <c r="BSI15" s="1">
        <f t="shared" si="765"/>
        <v>-0.2304964539007093</v>
      </c>
      <c r="BSJ15" s="1">
        <f t="shared" si="340"/>
        <v>-3.4574468085106394E-4</v>
      </c>
      <c r="BSK15" s="1">
        <f t="shared" si="341"/>
        <v>-2.6429644530226493</v>
      </c>
      <c r="BSL15" s="1"/>
      <c r="BSM15" s="1"/>
      <c r="BSN15" s="1" t="s">
        <v>11</v>
      </c>
      <c r="BSO15" s="1" t="s">
        <v>181</v>
      </c>
      <c r="BSP15" s="1">
        <v>395</v>
      </c>
      <c r="BSQ15" s="2">
        <v>14</v>
      </c>
      <c r="BSR15" s="1">
        <v>8.9999999999999993E-3</v>
      </c>
      <c r="BSS15" s="1">
        <f t="shared" si="766"/>
        <v>-1.0000000000000009E-3</v>
      </c>
      <c r="BST15" s="1">
        <f t="shared" si="767"/>
        <v>-1.0380622837370273E-2</v>
      </c>
      <c r="BSU15" s="1">
        <f t="shared" si="342"/>
        <v>-1.557093425605541E-5</v>
      </c>
      <c r="BSV15" s="1">
        <f t="shared" si="343"/>
        <v>-0.11902836983003287</v>
      </c>
      <c r="BSW15" s="1"/>
      <c r="BSX15" s="1"/>
      <c r="BSY15" s="1" t="s">
        <v>11</v>
      </c>
      <c r="BSZ15" s="1" t="s">
        <v>182</v>
      </c>
      <c r="BTA15" s="1">
        <v>401</v>
      </c>
      <c r="BTB15" s="1">
        <v>14</v>
      </c>
      <c r="BTC15" s="1">
        <v>6.0000000000000001E-3</v>
      </c>
      <c r="BTD15" s="1">
        <f t="shared" si="768"/>
        <v>-6.0000000000000001E-3</v>
      </c>
      <c r="BTE15" s="1">
        <f t="shared" si="769"/>
        <v>-8.7412587412587409E-2</v>
      </c>
      <c r="BTF15" s="1">
        <f t="shared" si="344"/>
        <v>-1.3111888111888112E-4</v>
      </c>
      <c r="BTG15" s="1">
        <f t="shared" si="345"/>
        <v>-1.002307659699283</v>
      </c>
      <c r="BTH15" s="1"/>
      <c r="BTI15" s="1"/>
      <c r="BTJ15" s="1" t="s">
        <v>11</v>
      </c>
      <c r="BTK15" s="1" t="s">
        <v>183</v>
      </c>
      <c r="BTL15" s="1">
        <v>408</v>
      </c>
      <c r="BTM15" s="1">
        <v>14</v>
      </c>
      <c r="BTN15" s="1">
        <v>8.0000000000000002E-3</v>
      </c>
      <c r="BTO15" s="1">
        <f t="shared" si="770"/>
        <v>-4.0000000000000001E-3</v>
      </c>
      <c r="BTP15" s="5">
        <f t="shared" si="771"/>
        <v>0.12195121951219511</v>
      </c>
      <c r="BTQ15" s="1">
        <f t="shared" si="346"/>
        <v>1.8292682926829266E-4</v>
      </c>
      <c r="BTR15" s="1">
        <f t="shared" si="347"/>
        <v>1.3983414179219265</v>
      </c>
      <c r="BTS15" s="1"/>
      <c r="BTT15" s="1"/>
      <c r="BTU15" s="1" t="s">
        <v>11</v>
      </c>
      <c r="BTV15" s="1" t="s">
        <v>184</v>
      </c>
      <c r="BTW15" s="1">
        <v>409</v>
      </c>
      <c r="BTX15" s="1">
        <v>14</v>
      </c>
      <c r="BTY15" s="1">
        <v>1.0999999999999999E-2</v>
      </c>
      <c r="BTZ15" s="1">
        <f t="shared" si="772"/>
        <v>9.9999999999999915E-4</v>
      </c>
      <c r="BUA15" s="1">
        <f t="shared" si="773"/>
        <v>0.13494809688581311</v>
      </c>
      <c r="BUB15" s="1">
        <f t="shared" si="348"/>
        <v>2.0242214532871966E-4</v>
      </c>
      <c r="BUC15" s="1">
        <f t="shared" si="349"/>
        <v>1.5473688077904222</v>
      </c>
      <c r="BUD15" s="1"/>
      <c r="BUE15" s="1"/>
      <c r="BUF15" s="1" t="s">
        <v>11</v>
      </c>
      <c r="BUG15" s="1" t="s">
        <v>185</v>
      </c>
      <c r="BUH15" s="1">
        <v>415</v>
      </c>
      <c r="BUI15" s="1">
        <v>14</v>
      </c>
      <c r="BUJ15" s="1">
        <v>1.4999999999999999E-2</v>
      </c>
      <c r="BUK15" s="1">
        <f t="shared" si="774"/>
        <v>2E-3</v>
      </c>
      <c r="BUL15" s="1">
        <f t="shared" si="775"/>
        <v>0.2264808362369338</v>
      </c>
      <c r="BUM15" s="1">
        <f t="shared" si="350"/>
        <v>3.397212543554007E-4</v>
      </c>
      <c r="BUN15" s="1">
        <f t="shared" si="351"/>
        <v>2.5969197761407208</v>
      </c>
      <c r="BUO15" s="1"/>
      <c r="BUP15" s="1"/>
      <c r="BUQ15" s="1" t="s">
        <v>11</v>
      </c>
      <c r="BUR15" s="1" t="s">
        <v>186</v>
      </c>
      <c r="BUS15" s="1">
        <v>422</v>
      </c>
      <c r="BUT15" s="1">
        <v>14</v>
      </c>
      <c r="BUU15" s="1">
        <v>1.7000000000000001E-2</v>
      </c>
      <c r="BUV15" s="1">
        <f t="shared" si="776"/>
        <v>2.0000000000000018E-3</v>
      </c>
      <c r="BUW15" s="1">
        <f t="shared" si="777"/>
        <v>0.18947368421052638</v>
      </c>
      <c r="BUX15" s="1">
        <f t="shared" si="352"/>
        <v>2.8421052631578958E-4</v>
      </c>
      <c r="BUY15" s="1">
        <f t="shared" si="353"/>
        <v>2.1725809819502784</v>
      </c>
      <c r="BUZ15" s="1"/>
      <c r="BVA15" s="1"/>
      <c r="BVB15" s="1" t="s">
        <v>11</v>
      </c>
      <c r="BVC15" s="1" t="s">
        <v>187</v>
      </c>
      <c r="BVD15" s="1">
        <v>423</v>
      </c>
      <c r="BVE15" s="1">
        <v>14</v>
      </c>
      <c r="BVF15" s="1">
        <v>1.2E-2</v>
      </c>
      <c r="BVG15" s="1">
        <f t="shared" si="778"/>
        <v>2E-3</v>
      </c>
      <c r="BVH15" s="1">
        <f t="shared" si="779"/>
        <v>-0.87030716723549495</v>
      </c>
      <c r="BVI15" s="1">
        <f t="shared" si="354"/>
        <v>-1.3054607508532425E-3</v>
      </c>
      <c r="BVJ15" s="1">
        <f t="shared" si="355"/>
        <v>-9.9792897777295178</v>
      </c>
      <c r="BVK15" s="1"/>
      <c r="BVL15" s="1"/>
      <c r="BVM15" s="1" t="s">
        <v>11</v>
      </c>
      <c r="BVN15" s="1" t="s">
        <v>188</v>
      </c>
      <c r="BVO15" s="1">
        <v>436</v>
      </c>
      <c r="BVP15" s="1">
        <v>14</v>
      </c>
      <c r="BVQ15" s="1">
        <v>1.2E-2</v>
      </c>
      <c r="BVR15" s="1">
        <f t="shared" si="780"/>
        <v>0</v>
      </c>
      <c r="BVS15" s="1">
        <f t="shared" si="781"/>
        <v>-0.64846416382252559</v>
      </c>
      <c r="BVT15" s="1">
        <f t="shared" si="356"/>
        <v>-9.7269624573378835E-4</v>
      </c>
      <c r="BVU15" s="1">
        <f t="shared" si="357"/>
        <v>-7.435549246151405</v>
      </c>
      <c r="BVV15" s="1"/>
      <c r="BVW15" s="1"/>
      <c r="BVX15" s="1" t="s">
        <v>11</v>
      </c>
      <c r="BVY15" s="1" t="s">
        <v>189</v>
      </c>
      <c r="BVZ15" s="1">
        <v>437</v>
      </c>
      <c r="BWA15" s="1">
        <v>14</v>
      </c>
      <c r="BWB15" s="1">
        <v>-4.0000000000000001E-3</v>
      </c>
      <c r="BWC15" s="1">
        <f t="shared" si="782"/>
        <v>-9.0000000000000011E-3</v>
      </c>
      <c r="BWD15" s="1">
        <f t="shared" si="783"/>
        <v>-1.1368821292775666</v>
      </c>
      <c r="BWE15" s="1">
        <f t="shared" si="358"/>
        <v>-1.7053231939163499E-3</v>
      </c>
      <c r="BWF15" s="1">
        <f t="shared" si="359"/>
        <v>-13.035944823045551</v>
      </c>
      <c r="BWG15" s="1"/>
      <c r="BWH15" s="1"/>
      <c r="BWI15" s="1" t="s">
        <v>11</v>
      </c>
      <c r="BWJ15" s="1" t="s">
        <v>190</v>
      </c>
      <c r="BWK15" s="1">
        <v>443</v>
      </c>
      <c r="BWL15" s="1">
        <v>14</v>
      </c>
      <c r="BWM15" s="1">
        <v>5.0000000000000001E-3</v>
      </c>
      <c r="BWN15" s="1">
        <f t="shared" si="784"/>
        <v>-5.0000000000000001E-3</v>
      </c>
      <c r="BWO15" s="1">
        <f t="shared" si="785"/>
        <v>-1.0075757575757576</v>
      </c>
      <c r="BWP15" s="1">
        <f t="shared" si="360"/>
        <v>-1.5113636363636364E-3</v>
      </c>
      <c r="BWQ15" s="1">
        <f t="shared" si="361"/>
        <v>-11.553266290800403</v>
      </c>
      <c r="BWR15" s="1"/>
      <c r="BWS15" s="1"/>
      <c r="BWT15" s="1" t="s">
        <v>11</v>
      </c>
      <c r="BWU15" s="1" t="s">
        <v>191</v>
      </c>
      <c r="BWV15" s="1">
        <v>450</v>
      </c>
      <c r="BWW15" s="1">
        <v>14</v>
      </c>
      <c r="BWX15" s="1">
        <v>-1E-3</v>
      </c>
      <c r="BWY15" s="1">
        <f t="shared" si="786"/>
        <v>-5.0000000000000001E-3</v>
      </c>
      <c r="BWZ15" s="1">
        <f t="shared" si="787"/>
        <v>-0.66666666666666674</v>
      </c>
      <c r="BXA15" s="1">
        <f t="shared" si="362"/>
        <v>-1.0000000000000002E-3</v>
      </c>
      <c r="BXB15" s="1">
        <f t="shared" si="363"/>
        <v>-7.6442664179732009</v>
      </c>
      <c r="BXC15" s="1"/>
      <c r="BXD15" s="1"/>
      <c r="BXE15" s="1" t="s">
        <v>11</v>
      </c>
      <c r="BXF15" s="1" t="s">
        <v>192</v>
      </c>
      <c r="BXG15" s="1">
        <v>451</v>
      </c>
      <c r="BXH15" s="1">
        <v>14</v>
      </c>
      <c r="BXI15" s="1">
        <v>-3.0000000000000001E-3</v>
      </c>
      <c r="BXJ15" s="1">
        <f t="shared" si="788"/>
        <v>0</v>
      </c>
      <c r="BXK15" s="1">
        <f t="shared" si="789"/>
        <v>0.48301886792452836</v>
      </c>
      <c r="BXL15" s="1">
        <f t="shared" si="364"/>
        <v>7.2452830188679258E-4</v>
      </c>
      <c r="BXM15" s="1">
        <f t="shared" si="365"/>
        <v>5.5384873669843566</v>
      </c>
      <c r="BXN15" s="1"/>
      <c r="BXO15" s="1"/>
      <c r="BXP15" s="1" t="s">
        <v>11</v>
      </c>
      <c r="BXQ15" s="1" t="s">
        <v>193</v>
      </c>
      <c r="BXR15" s="1">
        <v>464</v>
      </c>
      <c r="BXS15" s="1">
        <v>14</v>
      </c>
      <c r="BXT15" s="1">
        <v>5.0000000000000001E-3</v>
      </c>
      <c r="BXU15" s="1">
        <f t="shared" si="790"/>
        <v>1E-3</v>
      </c>
      <c r="BXV15" s="1">
        <f t="shared" si="791"/>
        <v>0.84191176470588236</v>
      </c>
      <c r="BXW15" s="1">
        <f t="shared" si="366"/>
        <v>1.2628676470588236E-3</v>
      </c>
      <c r="BXX15" s="1">
        <f t="shared" si="367"/>
        <v>9.653696744756596</v>
      </c>
      <c r="BXY15" s="1"/>
      <c r="BXZ15" s="1"/>
      <c r="BYA15" s="1" t="s">
        <v>11</v>
      </c>
      <c r="BYB15" s="1" t="s">
        <v>194</v>
      </c>
      <c r="BYC15" s="1">
        <v>465</v>
      </c>
      <c r="BYD15" s="1">
        <v>14</v>
      </c>
      <c r="BYE15" s="1">
        <v>1.2E-2</v>
      </c>
      <c r="BYF15" s="1">
        <f t="shared" si="792"/>
        <v>7.0000000000000001E-3</v>
      </c>
      <c r="BYG15" s="1">
        <f t="shared" si="793"/>
        <v>9.737827715355804E-2</v>
      </c>
      <c r="BYH15" s="1">
        <f t="shared" si="368"/>
        <v>1.4606741573033706E-4</v>
      </c>
      <c r="BYI15" s="1">
        <f t="shared" si="369"/>
        <v>1.1165782408275458</v>
      </c>
      <c r="BYJ15" s="1"/>
      <c r="BYK15" s="1"/>
      <c r="BYL15" s="1" t="s">
        <v>11</v>
      </c>
      <c r="BYM15" s="1" t="s">
        <v>195</v>
      </c>
      <c r="BYN15" s="1">
        <v>479</v>
      </c>
      <c r="BYO15" s="1">
        <v>14</v>
      </c>
      <c r="BYP15" s="1">
        <v>1.2E-2</v>
      </c>
      <c r="BYQ15" s="1">
        <f t="shared" si="794"/>
        <v>1.0000000000000009E-3</v>
      </c>
      <c r="BYR15" s="1">
        <f t="shared" si="795"/>
        <v>0.21033210332103325</v>
      </c>
      <c r="BYS15" s="1">
        <f t="shared" si="370"/>
        <v>3.1549815498154989E-4</v>
      </c>
      <c r="BYT15" s="1">
        <f t="shared" si="371"/>
        <v>2.4117519510579655</v>
      </c>
      <c r="BYU15" s="1"/>
      <c r="BYV15" s="1"/>
      <c r="BYW15" s="1" t="s">
        <v>11</v>
      </c>
      <c r="BYX15" s="1" t="s">
        <v>196</v>
      </c>
      <c r="BYY15" s="1">
        <v>480</v>
      </c>
      <c r="BYZ15" s="1">
        <v>14</v>
      </c>
      <c r="BZA15" s="1">
        <v>7.0000000000000001E-3</v>
      </c>
      <c r="BZB15" s="1">
        <f t="shared" si="796"/>
        <v>-5.9999999999999993E-3</v>
      </c>
      <c r="BZC15" s="1">
        <f t="shared" si="797"/>
        <v>0.17977528089887646</v>
      </c>
      <c r="BZD15" s="1">
        <f t="shared" si="372"/>
        <v>2.6966292134831469E-4</v>
      </c>
      <c r="BZE15" s="1">
        <f t="shared" si="373"/>
        <v>2.0613752138354702</v>
      </c>
      <c r="BZF15" s="1"/>
      <c r="BZG15" s="1"/>
      <c r="BZH15" s="1" t="s">
        <v>11</v>
      </c>
      <c r="BZI15" s="1" t="s">
        <v>197</v>
      </c>
      <c r="BZJ15" s="1">
        <v>494</v>
      </c>
      <c r="BZK15" s="1">
        <v>14</v>
      </c>
      <c r="BZL15" s="1">
        <v>1.6E-2</v>
      </c>
      <c r="BZM15" s="1">
        <f t="shared" si="798"/>
        <v>1.0000000000000009E-3</v>
      </c>
      <c r="BZN15" s="1">
        <f t="shared" si="799"/>
        <v>0.77205882352941191</v>
      </c>
      <c r="BZO15" s="1">
        <f t="shared" si="374"/>
        <v>1.1580882352941178E-3</v>
      </c>
      <c r="BZP15" s="1">
        <f t="shared" si="375"/>
        <v>8.8527350061086683</v>
      </c>
      <c r="BZQ15" s="1"/>
      <c r="BZR15" s="1"/>
      <c r="BZS15" s="1" t="s">
        <v>11</v>
      </c>
      <c r="BZT15" s="1" t="s">
        <v>198</v>
      </c>
      <c r="BZU15" s="1">
        <v>495</v>
      </c>
      <c r="BZV15" s="1">
        <v>14</v>
      </c>
      <c r="BZW15" s="1">
        <v>1.7999999999999999E-2</v>
      </c>
      <c r="BZX15" s="1">
        <f t="shared" si="800"/>
        <v>3.9999999999999983E-3</v>
      </c>
      <c r="BZY15" s="1">
        <f t="shared" si="801"/>
        <v>0.53874538745387446</v>
      </c>
      <c r="BZZ15" s="1">
        <f t="shared" si="376"/>
        <v>8.0811808118081167E-4</v>
      </c>
      <c r="CAA15" s="1">
        <f t="shared" si="377"/>
        <v>6.1774699097274182</v>
      </c>
      <c r="CAB15" s="1"/>
      <c r="CAC15" s="1"/>
      <c r="CAD15" s="1" t="s">
        <v>11</v>
      </c>
      <c r="CAE15" s="1" t="s">
        <v>199</v>
      </c>
      <c r="CAF15" s="1">
        <v>501</v>
      </c>
      <c r="CAG15" s="1">
        <v>14</v>
      </c>
      <c r="CAH15" s="1">
        <v>1.7000000000000001E-2</v>
      </c>
      <c r="CAI15" s="1">
        <f t="shared" si="802"/>
        <v>0</v>
      </c>
      <c r="CAJ15" s="1">
        <f t="shared" si="803"/>
        <v>0.45054945054945056</v>
      </c>
      <c r="CAK15" s="1">
        <f t="shared" si="378"/>
        <v>6.7582417582417586E-4</v>
      </c>
      <c r="CAL15" s="1">
        <f t="shared" si="379"/>
        <v>5.1661800517071619</v>
      </c>
      <c r="CAM15" s="1"/>
      <c r="CAN15" s="1"/>
      <c r="CAO15" s="1" t="s">
        <v>11</v>
      </c>
      <c r="CAP15" s="1" t="s">
        <v>200</v>
      </c>
      <c r="CAQ15" s="1">
        <v>508</v>
      </c>
      <c r="CAR15" s="1">
        <v>14</v>
      </c>
      <c r="CAS15" s="1">
        <v>1.6E-2</v>
      </c>
      <c r="CAT15" s="1">
        <f t="shared" si="804"/>
        <v>-2.1999999999999999E-2</v>
      </c>
      <c r="CAU15" s="1">
        <f t="shared" si="805"/>
        <v>-0.36263736263736257</v>
      </c>
      <c r="CAV15" s="1">
        <f t="shared" si="380"/>
        <v>-5.4395604395604384E-4</v>
      </c>
      <c r="CAW15" s="1">
        <f t="shared" si="381"/>
        <v>-4.1581449196667393</v>
      </c>
      <c r="CAX15" s="1"/>
      <c r="CAY15" s="1"/>
      <c r="CAZ15" s="1" t="s">
        <v>11</v>
      </c>
      <c r="CBA15" s="1" t="s">
        <v>201</v>
      </c>
      <c r="CBB15" s="1">
        <v>509</v>
      </c>
      <c r="CBC15" s="1">
        <v>14</v>
      </c>
      <c r="CBD15" s="1">
        <v>1.2999999999999999E-2</v>
      </c>
      <c r="CBE15" s="1">
        <f t="shared" si="806"/>
        <v>0</v>
      </c>
      <c r="CBF15" s="1">
        <f t="shared" si="807"/>
        <v>-0.12781954887218044</v>
      </c>
      <c r="CBG15" s="1">
        <f t="shared" si="382"/>
        <v>-1.9172932330827067E-4</v>
      </c>
      <c r="CBH15" s="1">
        <f t="shared" si="383"/>
        <v>-1.4656300275061396</v>
      </c>
      <c r="CBI15" s="1"/>
      <c r="CBJ15" s="1"/>
      <c r="CBK15" s="1" t="s">
        <v>11</v>
      </c>
      <c r="CBL15" s="1" t="s">
        <v>202</v>
      </c>
      <c r="CBM15" s="1">
        <v>515</v>
      </c>
      <c r="CBN15" s="1">
        <v>14</v>
      </c>
      <c r="CBO15" s="1">
        <v>1.4E-2</v>
      </c>
      <c r="CBP15" s="1">
        <f t="shared" si="808"/>
        <v>-9.9999999999999915E-4</v>
      </c>
      <c r="CBQ15" s="1">
        <f t="shared" si="809"/>
        <v>-5.617977528089884E-2</v>
      </c>
      <c r="CBR15" s="1">
        <f t="shared" si="384"/>
        <v>-8.4269662921348257E-5</v>
      </c>
      <c r="CBS15" s="1">
        <f t="shared" si="385"/>
        <v>-0.64417975432358376</v>
      </c>
      <c r="CBT15" s="1"/>
      <c r="CBU15" s="1"/>
      <c r="CBV15" s="1" t="s">
        <v>11</v>
      </c>
      <c r="CBW15" s="1" t="s">
        <v>203</v>
      </c>
      <c r="CBX15" s="1">
        <v>522</v>
      </c>
      <c r="CBY15" s="1">
        <v>14</v>
      </c>
      <c r="CBZ15" s="1">
        <v>1.4E-2</v>
      </c>
      <c r="CCA15" s="1">
        <f t="shared" si="810"/>
        <v>0</v>
      </c>
      <c r="CCB15" s="1">
        <f t="shared" si="811"/>
        <v>-7.4906367041198503E-3</v>
      </c>
      <c r="CCC15" s="1">
        <f t="shared" si="386"/>
        <v>-1.1235955056179776E-5</v>
      </c>
      <c r="CCD15" s="1">
        <f t="shared" si="387"/>
        <v>-8.5890633909811234E-2</v>
      </c>
      <c r="CCE15" s="1"/>
      <c r="CCF15" s="1"/>
      <c r="CCG15" s="1" t="s">
        <v>11</v>
      </c>
      <c r="CCH15" s="1" t="s">
        <v>204</v>
      </c>
      <c r="CCI15" s="1">
        <v>523</v>
      </c>
      <c r="CCJ15" s="1">
        <v>14</v>
      </c>
      <c r="CCK15" s="1">
        <v>2.5000000000000001E-2</v>
      </c>
      <c r="CCL15" s="1">
        <f t="shared" si="812"/>
        <v>6.0000000000000019E-3</v>
      </c>
      <c r="CCM15" s="1">
        <f t="shared" si="813"/>
        <v>0.30418250950570347</v>
      </c>
      <c r="CCN15" s="1">
        <f t="shared" si="388"/>
        <v>4.5627376425855519E-4</v>
      </c>
      <c r="CCO15" s="1">
        <f t="shared" si="389"/>
        <v>3.4878782135238935</v>
      </c>
      <c r="CCP15" s="1"/>
      <c r="CCQ15" s="1"/>
      <c r="CCR15" s="1" t="s">
        <v>11</v>
      </c>
      <c r="CCS15" s="1" t="s">
        <v>205</v>
      </c>
      <c r="CCT15" s="1">
        <v>536</v>
      </c>
      <c r="CCU15" s="1">
        <v>14</v>
      </c>
      <c r="CCV15" s="1">
        <v>2.7E-2</v>
      </c>
      <c r="CCW15" s="1">
        <f t="shared" si="814"/>
        <v>6.9999999999999993E-3</v>
      </c>
      <c r="CCX15" s="1">
        <f t="shared" si="815"/>
        <v>0.22779922779922776</v>
      </c>
      <c r="CCY15" s="1">
        <f t="shared" si="390"/>
        <v>3.4169884169884163E-4</v>
      </c>
      <c r="CCZ15" s="1">
        <f t="shared" si="391"/>
        <v>2.6120369806587953</v>
      </c>
      <c r="CDA15" s="1"/>
      <c r="CDB15" s="1"/>
      <c r="CDC15" s="1" t="s">
        <v>11</v>
      </c>
      <c r="CDD15" s="1" t="s">
        <v>206</v>
      </c>
      <c r="CDE15" s="1">
        <v>542</v>
      </c>
      <c r="CDF15" s="1">
        <v>14</v>
      </c>
      <c r="CDG15" s="1">
        <v>1.9E-2</v>
      </c>
      <c r="CDH15" s="1">
        <f t="shared" si="816"/>
        <v>4.0000000000000001E-3</v>
      </c>
      <c r="CDI15" s="1">
        <f t="shared" si="817"/>
        <v>-0.21590909090909091</v>
      </c>
      <c r="CDJ15" s="1">
        <f t="shared" si="392"/>
        <v>-3.238636363636364E-4</v>
      </c>
      <c r="CDK15" s="1">
        <f t="shared" si="393"/>
        <v>-2.4756999194572296</v>
      </c>
      <c r="CDL15" s="1"/>
      <c r="CDM15" s="1"/>
      <c r="CDN15" s="1" t="s">
        <v>11</v>
      </c>
      <c r="CDO15" s="1" t="s">
        <v>207</v>
      </c>
      <c r="CDP15" s="1">
        <v>549</v>
      </c>
      <c r="CDQ15" s="1">
        <v>14</v>
      </c>
      <c r="CDR15" s="1">
        <v>0.02</v>
      </c>
      <c r="CDS15" s="1">
        <f t="shared" si="818"/>
        <v>5.000000000000001E-3</v>
      </c>
      <c r="CDT15" s="1">
        <f t="shared" si="819"/>
        <v>-0.25855513307984784</v>
      </c>
      <c r="CDU15" s="1">
        <f t="shared" si="394"/>
        <v>-3.8783269961977179E-4</v>
      </c>
      <c r="CDV15" s="1">
        <f t="shared" si="395"/>
        <v>-2.9646964814953085</v>
      </c>
      <c r="CDW15" s="1"/>
      <c r="CDX15" s="1"/>
      <c r="CDY15" s="1" t="s">
        <v>11</v>
      </c>
      <c r="CDZ15" s="1" t="s">
        <v>208</v>
      </c>
      <c r="CEA15" s="1">
        <v>550</v>
      </c>
      <c r="CEB15" s="1">
        <v>14</v>
      </c>
      <c r="CEC15" s="1">
        <v>2.4E-2</v>
      </c>
      <c r="CED15" s="1">
        <f t="shared" si="820"/>
        <v>6.9999999999999993E-3</v>
      </c>
      <c r="CEE15" s="1">
        <f t="shared" si="821"/>
        <v>0.22399999999999995</v>
      </c>
      <c r="CEF15" s="1">
        <f t="shared" si="396"/>
        <v>3.3599999999999993E-4</v>
      </c>
      <c r="CEG15" s="1">
        <f t="shared" si="397"/>
        <v>2.5684735164389942</v>
      </c>
      <c r="CEH15" s="1"/>
      <c r="CEI15" s="1"/>
      <c r="CEJ15" s="1" t="s">
        <v>11</v>
      </c>
      <c r="CEK15" s="1" t="s">
        <v>209</v>
      </c>
      <c r="CEL15" s="1">
        <v>556</v>
      </c>
      <c r="CEM15" s="1">
        <v>14</v>
      </c>
      <c r="CEN15" s="1">
        <v>0.02</v>
      </c>
      <c r="CEO15" s="1">
        <f t="shared" si="822"/>
        <v>5.000000000000001E-3</v>
      </c>
      <c r="CEP15" s="1">
        <f t="shared" si="823"/>
        <v>0.28063241106719372</v>
      </c>
      <c r="CEQ15" s="1">
        <f t="shared" si="398"/>
        <v>4.2094861660079059E-4</v>
      </c>
      <c r="CER15" s="1">
        <f t="shared" si="399"/>
        <v>3.2178433735736989</v>
      </c>
      <c r="CES15" s="1"/>
      <c r="CET15" s="1"/>
      <c r="CEU15" s="1" t="s">
        <v>11</v>
      </c>
      <c r="CEV15" s="1" t="s">
        <v>210</v>
      </c>
      <c r="CEW15" s="1">
        <v>563</v>
      </c>
      <c r="CEX15" s="1">
        <v>14</v>
      </c>
      <c r="CEY15" s="1">
        <v>1.4999999999999999E-2</v>
      </c>
      <c r="CEZ15" s="1">
        <f t="shared" si="824"/>
        <v>9.9999999999999915E-4</v>
      </c>
      <c r="CFA15" s="1">
        <f t="shared" si="825"/>
        <v>4.1683366733466905E-2</v>
      </c>
      <c r="CFB15" s="1">
        <f t="shared" si="400"/>
        <v>6.2525050100200357E-5</v>
      </c>
      <c r="CFC15" s="1">
        <f t="shared" si="401"/>
        <v>0.47795814076305337</v>
      </c>
      <c r="CFD15" s="1"/>
      <c r="CFE15" s="1"/>
      <c r="CFF15" s="1" t="s">
        <v>11</v>
      </c>
      <c r="CFG15" s="1" t="s">
        <v>211</v>
      </c>
      <c r="CFH15" s="1">
        <v>564</v>
      </c>
      <c r="CFI15" s="1">
        <v>14</v>
      </c>
      <c r="CFJ15" s="1">
        <v>2.1999999999999999E-2</v>
      </c>
      <c r="CFK15" s="1">
        <f t="shared" si="826"/>
        <v>-1.0000000000000002E-2</v>
      </c>
      <c r="CFL15" s="1">
        <f t="shared" si="827"/>
        <v>-0.61567164179104483</v>
      </c>
      <c r="CFM15" s="1">
        <f t="shared" si="402"/>
        <v>-9.2350746268656729E-4</v>
      </c>
      <c r="CFN15" s="1">
        <f t="shared" si="403"/>
        <v>-7.0595370837625637</v>
      </c>
      <c r="CFO15" s="1"/>
      <c r="CFP15" s="1"/>
      <c r="CFQ15" s="1" t="s">
        <v>11</v>
      </c>
      <c r="CFR15" s="1" t="s">
        <v>212</v>
      </c>
      <c r="CFS15" s="1">
        <v>571</v>
      </c>
      <c r="CFT15" s="1">
        <v>14</v>
      </c>
      <c r="CFU15" s="1">
        <v>1.9E-2</v>
      </c>
      <c r="CFV15" s="1">
        <f t="shared" si="828"/>
        <v>-1.2E-2</v>
      </c>
      <c r="CFW15" s="1">
        <f t="shared" si="829"/>
        <v>-0.81203007518796999</v>
      </c>
      <c r="CFX15" s="1">
        <f t="shared" si="404"/>
        <v>-1.2180451127819551E-3</v>
      </c>
      <c r="CFY15" s="1">
        <f t="shared" si="405"/>
        <v>-9.3110613512154767</v>
      </c>
      <c r="CFZ15" s="1"/>
      <c r="CGA15" s="1"/>
      <c r="CGB15" s="1" t="s">
        <v>11</v>
      </c>
      <c r="CGC15" s="1" t="s">
        <v>213</v>
      </c>
      <c r="CGD15" s="1">
        <v>577</v>
      </c>
      <c r="CGE15" s="1">
        <v>14</v>
      </c>
      <c r="CGF15" s="1">
        <v>1.7999999999999999E-2</v>
      </c>
      <c r="CGG15" s="1">
        <f t="shared" si="830"/>
        <v>-1.3000000000000001E-2</v>
      </c>
      <c r="CGH15" s="1">
        <f t="shared" si="831"/>
        <v>-1.0375939849624061</v>
      </c>
      <c r="CGI15" s="1">
        <f t="shared" si="406"/>
        <v>-1.5563909774436091E-3</v>
      </c>
      <c r="CGJ15" s="1">
        <f t="shared" si="407"/>
        <v>-11.897467282108664</v>
      </c>
      <c r="CGK15" s="1"/>
      <c r="CGL15" s="1"/>
      <c r="CGM15" s="1" t="s">
        <v>11</v>
      </c>
      <c r="CGN15" s="1" t="s">
        <v>214</v>
      </c>
      <c r="CGO15" s="1">
        <v>578</v>
      </c>
      <c r="CGP15" s="1">
        <v>14</v>
      </c>
      <c r="CGQ15" s="1">
        <v>1.2E-2</v>
      </c>
      <c r="CGR15" s="1">
        <f t="shared" si="832"/>
        <v>-5.000000000000001E-3</v>
      </c>
      <c r="CGS15" s="1">
        <f t="shared" si="833"/>
        <v>-1.0501930501930503</v>
      </c>
      <c r="CGT15" s="1">
        <f t="shared" si="408"/>
        <v>-1.5752895752895754E-3</v>
      </c>
      <c r="CGU15" s="1">
        <f t="shared" si="409"/>
        <v>-12.041933198969364</v>
      </c>
      <c r="CGV15" s="1"/>
      <c r="CGW15" s="1"/>
      <c r="CGX15" s="1" t="s">
        <v>11</v>
      </c>
      <c r="CGY15" s="1" t="s">
        <v>215</v>
      </c>
      <c r="CGZ15" s="1">
        <v>592</v>
      </c>
      <c r="CHA15" s="1">
        <v>14</v>
      </c>
      <c r="CHB15" s="1">
        <v>1.9E-2</v>
      </c>
      <c r="CHC15" s="1">
        <f t="shared" si="834"/>
        <v>-6.9999999999999993E-3</v>
      </c>
      <c r="CHD15" s="1">
        <f t="shared" si="835"/>
        <v>-1.3371647509578544</v>
      </c>
      <c r="CHE15" s="1">
        <f t="shared" si="410"/>
        <v>-2.0057471264367816E-3</v>
      </c>
      <c r="CHF15" s="1">
        <f t="shared" si="411"/>
        <v>-15.332465401566933</v>
      </c>
      <c r="CHG15" s="1"/>
      <c r="CHH15" s="1"/>
      <c r="CHI15" s="1" t="s">
        <v>11</v>
      </c>
      <c r="CHJ15" s="1" t="s">
        <v>216</v>
      </c>
      <c r="CHK15" s="1">
        <v>593</v>
      </c>
      <c r="CHL15" s="1">
        <v>14</v>
      </c>
      <c r="CHM15" s="1">
        <v>2.4E-2</v>
      </c>
      <c r="CHN15" s="1">
        <f t="shared" si="836"/>
        <v>1.0000000000000009E-3</v>
      </c>
      <c r="CHO15" s="1">
        <f t="shared" si="837"/>
        <v>-0.27058823529411768</v>
      </c>
      <c r="CHP15" s="1">
        <f t="shared" si="412"/>
        <v>-4.0588235294117654E-4</v>
      </c>
      <c r="CHQ15" s="1">
        <f t="shared" si="413"/>
        <v>-3.1026728402361812</v>
      </c>
      <c r="CHR15" s="1"/>
      <c r="CHS15" s="1"/>
      <c r="CHT15" s="1" t="s">
        <v>11</v>
      </c>
      <c r="CHU15" s="1" t="s">
        <v>217</v>
      </c>
      <c r="CHV15" s="1">
        <v>607</v>
      </c>
      <c r="CHW15" s="1">
        <v>14</v>
      </c>
      <c r="CHX15" s="1">
        <v>2.9000000000000001E-2</v>
      </c>
      <c r="CHY15" s="1">
        <f t="shared" si="838"/>
        <v>8.0000000000000002E-3</v>
      </c>
      <c r="CHZ15" s="1">
        <f t="shared" si="839"/>
        <v>0.12403100775193801</v>
      </c>
      <c r="CIA15" s="1">
        <f t="shared" si="414"/>
        <v>1.8604651162790702E-4</v>
      </c>
      <c r="CIB15" s="1">
        <f t="shared" si="415"/>
        <v>1.4221891010182699</v>
      </c>
      <c r="CIC15" s="1"/>
      <c r="CID15" s="1"/>
      <c r="CIE15" s="1" t="s">
        <v>11</v>
      </c>
      <c r="CIF15" s="1" t="s">
        <v>218</v>
      </c>
      <c r="CIG15" s="1">
        <v>608</v>
      </c>
      <c r="CIH15" s="1">
        <v>14</v>
      </c>
      <c r="CII15" s="1">
        <v>2.8000000000000001E-2</v>
      </c>
      <c r="CIJ15" s="1">
        <f t="shared" si="840"/>
        <v>1.0000000000000009E-3</v>
      </c>
      <c r="CIK15" s="1">
        <f t="shared" si="841"/>
        <v>-0.73725490196078436</v>
      </c>
      <c r="CIL15" s="1">
        <f t="shared" si="416"/>
        <v>-1.1058823529411766E-3</v>
      </c>
      <c r="CIM15" s="1">
        <f t="shared" si="417"/>
        <v>-8.4536593328174217</v>
      </c>
      <c r="CIN15" s="1"/>
      <c r="CIO15" s="1"/>
      <c r="CIP15" s="1" t="s">
        <v>11</v>
      </c>
      <c r="CIQ15" s="1" t="s">
        <v>219</v>
      </c>
      <c r="CIR15" s="1">
        <v>621</v>
      </c>
      <c r="CIS15" s="1">
        <v>14</v>
      </c>
      <c r="CIT15" s="1">
        <v>2.7E-2</v>
      </c>
      <c r="CIU15" s="1">
        <f t="shared" si="842"/>
        <v>-2.9999999999999992E-3</v>
      </c>
      <c r="CIV15" s="1">
        <f t="shared" si="843"/>
        <v>-1.8928571428571426</v>
      </c>
      <c r="CIW15" s="1">
        <f t="shared" si="418"/>
        <v>-2.8392857142857139E-3</v>
      </c>
      <c r="CIX15" s="1">
        <f t="shared" si="419"/>
        <v>-21.704256436745329</v>
      </c>
      <c r="CIY15" s="1"/>
      <c r="CIZ15" s="1"/>
      <c r="CJA15" s="1" t="s">
        <v>11</v>
      </c>
      <c r="CJB15" s="1" t="s">
        <v>220</v>
      </c>
      <c r="CJC15" s="1">
        <v>622</v>
      </c>
      <c r="CJD15" s="1">
        <v>14</v>
      </c>
      <c r="CJE15" s="1">
        <v>2.4E-2</v>
      </c>
      <c r="CJF15" s="1">
        <f t="shared" si="844"/>
        <v>1.5000000000000001E-2</v>
      </c>
      <c r="CJG15" s="1">
        <f t="shared" si="845"/>
        <v>9.5406360424028308E-2</v>
      </c>
      <c r="CJH15" s="1">
        <f t="shared" si="420"/>
        <v>1.4310954063604246E-4</v>
      </c>
      <c r="CJI15" s="1">
        <f t="shared" si="421"/>
        <v>1.0939674555756702</v>
      </c>
      <c r="CJJ15" s="1"/>
      <c r="CJK15" s="1"/>
      <c r="CJL15" s="1" t="s">
        <v>11</v>
      </c>
      <c r="CJM15" s="1" t="s">
        <v>221</v>
      </c>
      <c r="CJN15" s="1">
        <v>635</v>
      </c>
      <c r="CJO15" s="1">
        <v>14</v>
      </c>
      <c r="CJP15" s="1">
        <v>2.5999999999999999E-2</v>
      </c>
      <c r="CJQ15" s="1">
        <f t="shared" si="846"/>
        <v>1.3999999999999999E-2</v>
      </c>
      <c r="CJR15" s="1">
        <f t="shared" si="847"/>
        <v>-0.24822695035461004</v>
      </c>
      <c r="CJS15" s="1">
        <f t="shared" si="422"/>
        <v>-3.7234042553191507E-4</v>
      </c>
      <c r="CJT15" s="1">
        <f t="shared" si="423"/>
        <v>-2.8462694109474689</v>
      </c>
      <c r="CJU15" s="1"/>
      <c r="CJV15" s="1"/>
      <c r="CJW15" s="1" t="s">
        <v>11</v>
      </c>
      <c r="CJX15" s="1" t="s">
        <v>222</v>
      </c>
      <c r="CJY15" s="1">
        <v>636</v>
      </c>
      <c r="CJZ15" s="1">
        <v>14</v>
      </c>
      <c r="CKA15" s="1">
        <v>2.5000000000000001E-2</v>
      </c>
      <c r="CKB15" s="1">
        <f t="shared" si="848"/>
        <v>5.000000000000001E-3</v>
      </c>
      <c r="CKC15" s="1">
        <f t="shared" si="849"/>
        <v>-0.72084805653710249</v>
      </c>
      <c r="CKD15" s="1">
        <f t="shared" si="424"/>
        <v>-1.0812720848056537E-3</v>
      </c>
      <c r="CKE15" s="1">
        <f t="shared" si="425"/>
        <v>-8.2655318865717273</v>
      </c>
      <c r="CKF15" s="1"/>
      <c r="CKG15" s="1"/>
      <c r="CKH15" s="1" t="s">
        <v>11</v>
      </c>
      <c r="CKI15" s="1" t="s">
        <v>223</v>
      </c>
      <c r="CKJ15" s="1">
        <v>649</v>
      </c>
      <c r="CKK15" s="1">
        <v>14</v>
      </c>
      <c r="CKL15" s="1">
        <v>2.1999999999999999E-2</v>
      </c>
      <c r="CKM15" s="1">
        <f t="shared" si="850"/>
        <v>-2.0000000000000018E-3</v>
      </c>
      <c r="CKN15" s="1">
        <f t="shared" si="851"/>
        <v>-1.0494699646643111</v>
      </c>
      <c r="CKO15" s="1">
        <f t="shared" si="426"/>
        <v>-1.5742049469964668E-3</v>
      </c>
      <c r="CKP15" s="1">
        <f t="shared" si="427"/>
        <v>-12.03364201133237</v>
      </c>
      <c r="CKQ15" s="1"/>
      <c r="CKR15" s="1"/>
      <c r="CKS15" s="1" t="s">
        <v>11</v>
      </c>
      <c r="CKT15" s="1" t="s">
        <v>224</v>
      </c>
      <c r="CKU15" s="1">
        <v>650</v>
      </c>
      <c r="CKV15" s="1">
        <v>14</v>
      </c>
      <c r="CKW15" s="1">
        <v>2.1000000000000001E-2</v>
      </c>
      <c r="CKX15" s="1">
        <f t="shared" si="852"/>
        <v>4.0000000000000001E-3</v>
      </c>
      <c r="CKY15" s="1">
        <f t="shared" si="853"/>
        <v>-0.4631578947368421</v>
      </c>
      <c r="CKZ15" s="1">
        <f t="shared" si="428"/>
        <v>-6.9473684210526318E-4</v>
      </c>
      <c r="CLA15" s="1">
        <f t="shared" si="429"/>
        <v>-5.3107535114340116</v>
      </c>
      <c r="CLB15" s="1"/>
      <c r="CLC15" s="1"/>
      <c r="CLD15" s="1" t="s">
        <v>11</v>
      </c>
      <c r="CLE15" s="1" t="s">
        <v>225</v>
      </c>
      <c r="CLF15" s="1">
        <v>663</v>
      </c>
      <c r="CLG15" s="1">
        <v>14</v>
      </c>
      <c r="CLH15" s="1">
        <v>2.3E-2</v>
      </c>
      <c r="CLI15" s="1">
        <f t="shared" si="854"/>
        <v>1.0000000000000009E-3</v>
      </c>
      <c r="CLJ15" s="1">
        <f t="shared" si="855"/>
        <v>-0.55363321799307963</v>
      </c>
      <c r="CLK15" s="1">
        <f t="shared" si="430"/>
        <v>-8.304498269896195E-4</v>
      </c>
      <c r="CLL15" s="1">
        <f t="shared" si="431"/>
        <v>-6.3481797242684017</v>
      </c>
      <c r="CLM15" s="1"/>
      <c r="CLN15" s="1"/>
      <c r="CLO15" s="1"/>
      <c r="CLP15" s="1"/>
      <c r="CLQ15" s="1"/>
      <c r="CLR15" s="1"/>
      <c r="CLS15" s="1"/>
      <c r="CLT15" s="1"/>
      <c r="CLU15" s="1"/>
      <c r="CLV15" s="1"/>
      <c r="CLW15" s="1"/>
      <c r="CLX15" s="1"/>
      <c r="CLY15" s="1"/>
      <c r="CLZ15" s="1"/>
      <c r="CMA15" s="1"/>
      <c r="CMB15" s="1"/>
      <c r="CMC15" s="1"/>
      <c r="CMD15" s="1"/>
      <c r="CME15" s="1"/>
      <c r="CMF15" s="1"/>
      <c r="CMG15" s="1"/>
      <c r="CMH15" s="1"/>
      <c r="CMI15" s="1"/>
      <c r="CMJ15" s="1"/>
      <c r="CMK15" s="1"/>
      <c r="CML15" s="1"/>
      <c r="CMM15" s="1"/>
      <c r="CMN15" s="1"/>
      <c r="CMO15" s="1"/>
      <c r="CMP15" s="1"/>
      <c r="CMQ15" s="1"/>
      <c r="CMR15" s="1"/>
      <c r="CMS15" s="1"/>
      <c r="CMT15" s="1"/>
      <c r="CMU15" s="1"/>
      <c r="CMV15" s="1"/>
      <c r="CMW15" s="1"/>
      <c r="CMX15" s="1"/>
      <c r="CMY15" s="1"/>
      <c r="CMZ15" s="1"/>
    </row>
    <row r="16" spans="1:2392" x14ac:dyDescent="0.3">
      <c r="A16" s="1" t="s">
        <v>11</v>
      </c>
      <c r="B16" s="1" t="s">
        <v>12</v>
      </c>
      <c r="C16" s="1">
        <v>1</v>
      </c>
      <c r="D16" s="1">
        <v>15</v>
      </c>
      <c r="E16" s="1">
        <v>2.4E-2</v>
      </c>
      <c r="F16" s="1">
        <f t="shared" si="432"/>
        <v>2.6000000000000002E-2</v>
      </c>
      <c r="G16" s="1">
        <f t="shared" si="433"/>
        <v>1.2508474576271187</v>
      </c>
      <c r="H16" s="1">
        <f t="shared" si="434"/>
        <v>1.8762711864406781E-3</v>
      </c>
      <c r="I16" s="1">
        <f t="shared" si="435"/>
        <v>14.342716821519206</v>
      </c>
      <c r="J16" s="1">
        <f>AVERAGE(I2:I16)</f>
        <v>11.077708114181501</v>
      </c>
      <c r="K16" s="1"/>
      <c r="L16" s="1" t="s">
        <v>11</v>
      </c>
      <c r="M16" s="1" t="s">
        <v>13</v>
      </c>
      <c r="N16" s="1">
        <v>2</v>
      </c>
      <c r="O16" s="1">
        <v>15</v>
      </c>
      <c r="P16" s="1">
        <v>6.6000000000000003E-2</v>
      </c>
      <c r="Q16" s="1">
        <f t="shared" si="436"/>
        <v>6.8000000000000005E-2</v>
      </c>
      <c r="R16" s="1">
        <f t="shared" si="437"/>
        <v>2.6949152542372885</v>
      </c>
      <c r="S16" s="1">
        <f t="shared" si="0"/>
        <v>4.0423728813559325E-3</v>
      </c>
      <c r="T16" s="1">
        <f t="shared" si="1"/>
        <v>30.900975265874713</v>
      </c>
      <c r="U16" s="1">
        <f>AVERAGE(T2:T7,T9:T16)</f>
        <v>21.877779433521361</v>
      </c>
      <c r="V16" s="1"/>
      <c r="W16" s="1" t="s">
        <v>11</v>
      </c>
      <c r="X16" s="1" t="s">
        <v>14</v>
      </c>
      <c r="Y16" s="1">
        <v>3</v>
      </c>
      <c r="Z16" s="1">
        <v>15</v>
      </c>
      <c r="AA16" s="1">
        <v>0.106</v>
      </c>
      <c r="AB16" s="1">
        <f t="shared" si="2"/>
        <v>0.105</v>
      </c>
      <c r="AC16" s="1">
        <f t="shared" si="438"/>
        <v>3.9423728813559324</v>
      </c>
      <c r="AD16" s="1">
        <f t="shared" si="3"/>
        <v>5.9135593220338992E-3</v>
      </c>
      <c r="AE16" s="1">
        <f t="shared" si="4"/>
        <v>45.204822936116095</v>
      </c>
      <c r="AF16" s="1">
        <f>AVERAGE(AE2:AE7,AE9:AE16)</f>
        <v>39.874196475156573</v>
      </c>
      <c r="AG16" s="1"/>
      <c r="AH16" s="1" t="s">
        <v>11</v>
      </c>
      <c r="AI16" s="1" t="s">
        <v>15</v>
      </c>
      <c r="AJ16" s="1">
        <v>4</v>
      </c>
      <c r="AK16" s="1">
        <v>15</v>
      </c>
      <c r="AL16" s="1">
        <v>0.13</v>
      </c>
      <c r="AM16" s="1">
        <f t="shared" si="439"/>
        <v>0.122</v>
      </c>
      <c r="AN16" s="1">
        <f t="shared" si="440"/>
        <v>4.4693877551020407</v>
      </c>
      <c r="AO16" s="1">
        <f t="shared" si="5"/>
        <v>6.7040816326530608E-3</v>
      </c>
      <c r="AP16" s="1">
        <f t="shared" si="6"/>
        <v>51.24778608784073</v>
      </c>
      <c r="AQ16" s="1">
        <f>AVERAGE(AP2:AP7,AP9:AP16)</f>
        <v>48.044103004506475</v>
      </c>
      <c r="AR16" s="1"/>
      <c r="AS16" s="1" t="s">
        <v>11</v>
      </c>
      <c r="AT16" s="1" t="s">
        <v>16</v>
      </c>
      <c r="AU16" s="1">
        <v>8</v>
      </c>
      <c r="AV16" s="1">
        <v>15</v>
      </c>
      <c r="AW16" s="1">
        <v>0.152</v>
      </c>
      <c r="AX16" s="1">
        <f t="shared" si="441"/>
        <v>0.14399999999999999</v>
      </c>
      <c r="AY16" s="1">
        <f t="shared" si="442"/>
        <v>5.2457337883959045</v>
      </c>
      <c r="AZ16" s="1">
        <f t="shared" si="7"/>
        <v>7.8686006825938563E-3</v>
      </c>
      <c r="BA16" s="1">
        <f t="shared" si="8"/>
        <v>60.149679954393207</v>
      </c>
      <c r="BB16" s="1">
        <f>AVERAGE(BA2:BA7,BA9:BA16)</f>
        <v>59.534709715989706</v>
      </c>
      <c r="BC16" s="1"/>
      <c r="BD16" s="1" t="s">
        <v>11</v>
      </c>
      <c r="BE16" s="1" t="s">
        <v>17</v>
      </c>
      <c r="BF16" s="1">
        <v>9</v>
      </c>
      <c r="BG16" s="1">
        <v>15</v>
      </c>
      <c r="BH16" s="1">
        <v>0.15</v>
      </c>
      <c r="BI16" s="1">
        <f t="shared" si="443"/>
        <v>0.14499999999999999</v>
      </c>
      <c r="BJ16" s="1">
        <f t="shared" si="444"/>
        <v>5.2662116040955631</v>
      </c>
      <c r="BK16" s="1">
        <f t="shared" si="9"/>
        <v>7.8993174061433441E-3</v>
      </c>
      <c r="BL16" s="1">
        <f t="shared" si="10"/>
        <v>60.384486772692725</v>
      </c>
      <c r="BM16" s="1">
        <f>AVERAGE(BL2:BL16)</f>
        <v>65.028443845727637</v>
      </c>
      <c r="BN16" s="1"/>
      <c r="BO16" s="1" t="s">
        <v>11</v>
      </c>
      <c r="BP16" s="1" t="s">
        <v>18</v>
      </c>
      <c r="BQ16" s="1">
        <v>10</v>
      </c>
      <c r="BR16" s="1">
        <v>15</v>
      </c>
      <c r="BS16" s="1">
        <v>0.161</v>
      </c>
      <c r="BT16" s="1">
        <f t="shared" si="445"/>
        <v>0.152</v>
      </c>
      <c r="BU16" s="1">
        <f t="shared" si="446"/>
        <v>5.4436860068259385</v>
      </c>
      <c r="BV16" s="1">
        <f t="shared" si="11"/>
        <v>8.1655290102389082E-3</v>
      </c>
      <c r="BW16" s="1">
        <f t="shared" si="12"/>
        <v>62.419479197955219</v>
      </c>
      <c r="BX16" s="1">
        <f>AVERAGE(BW2:BW7,BW9:BW16)</f>
        <v>62.978543051049307</v>
      </c>
      <c r="BY16" s="1"/>
      <c r="BZ16" s="1" t="s">
        <v>11</v>
      </c>
      <c r="CA16" s="1" t="s">
        <v>19</v>
      </c>
      <c r="CB16" s="1">
        <v>11</v>
      </c>
      <c r="CC16" s="1">
        <v>15</v>
      </c>
      <c r="CD16" s="1">
        <v>0.16</v>
      </c>
      <c r="CE16" s="1">
        <f t="shared" si="447"/>
        <v>0.155</v>
      </c>
      <c r="CF16" s="1">
        <f t="shared" si="448"/>
        <v>5.5807560137457042</v>
      </c>
      <c r="CG16" s="1">
        <f t="shared" si="13"/>
        <v>8.371134020618556E-3</v>
      </c>
      <c r="CH16" s="1">
        <f t="shared" si="14"/>
        <v>63.991178674167394</v>
      </c>
      <c r="CI16" s="1">
        <f>AVERAGE(CH2:CH7,CH9:CH16)</f>
        <v>64.638520822964821</v>
      </c>
      <c r="CJ16" s="1"/>
      <c r="CK16" s="1" t="s">
        <v>11</v>
      </c>
      <c r="CL16" s="1" t="s">
        <v>20</v>
      </c>
      <c r="CM16" s="1">
        <v>14</v>
      </c>
      <c r="CN16" s="1">
        <v>15</v>
      </c>
      <c r="CO16" s="1">
        <v>0.17299999999999999</v>
      </c>
      <c r="CP16" s="1">
        <f t="shared" si="449"/>
        <v>0.15999999999999998</v>
      </c>
      <c r="CQ16" s="1">
        <f t="shared" si="450"/>
        <v>5.6735395189003421</v>
      </c>
      <c r="CR16" s="1">
        <f t="shared" si="15"/>
        <v>8.5103092783505134E-3</v>
      </c>
      <c r="CS16" s="1">
        <f t="shared" si="16"/>
        <v>65.055071423060554</v>
      </c>
      <c r="CT16" s="1">
        <f>AVERAGE(CS2:CS16)</f>
        <v>67.209125877609708</v>
      </c>
      <c r="CU16" s="1"/>
      <c r="CV16" s="1" t="s">
        <v>11</v>
      </c>
      <c r="CW16" s="1" t="s">
        <v>21</v>
      </c>
      <c r="CX16" s="1">
        <v>15</v>
      </c>
      <c r="CY16" s="1">
        <v>15</v>
      </c>
      <c r="CZ16" s="1">
        <v>2.9000000000000001E-2</v>
      </c>
      <c r="DA16" s="1">
        <f t="shared" si="451"/>
        <v>9.0000000000000011E-3</v>
      </c>
      <c r="DB16" s="1">
        <f t="shared" si="452"/>
        <v>0.51724137931034486</v>
      </c>
      <c r="DC16" s="1">
        <f t="shared" si="17"/>
        <v>7.7586206896551732E-4</v>
      </c>
      <c r="DD16" s="1">
        <f t="shared" si="18"/>
        <v>5.9308963587723103</v>
      </c>
      <c r="DE16" s="1">
        <f>AVERAGE(DD2:DD16)</f>
        <v>10.042984500854446</v>
      </c>
      <c r="DF16" s="1"/>
      <c r="DG16" s="1" t="s">
        <v>11</v>
      </c>
      <c r="DH16" s="1" t="s">
        <v>22</v>
      </c>
      <c r="DI16" s="1">
        <v>16</v>
      </c>
      <c r="DJ16" s="1">
        <v>15</v>
      </c>
      <c r="DK16" s="1">
        <v>4.5999999999999999E-2</v>
      </c>
      <c r="DL16" s="1">
        <f t="shared" si="453"/>
        <v>1.9E-2</v>
      </c>
      <c r="DM16" s="1">
        <f t="shared" si="454"/>
        <v>0.75767918088737207</v>
      </c>
      <c r="DN16" s="1">
        <f t="shared" si="19"/>
        <v>1.136518771331058E-3</v>
      </c>
      <c r="DO16" s="1">
        <f t="shared" si="20"/>
        <v>8.6878522770821682</v>
      </c>
      <c r="DP16" s="1">
        <f>AVERAGE(DO2:DO16)</f>
        <v>11.531623743154109</v>
      </c>
      <c r="DQ16" s="1"/>
      <c r="DR16" s="1" t="s">
        <v>11</v>
      </c>
      <c r="DS16" s="1" t="s">
        <v>23</v>
      </c>
      <c r="DT16" s="1">
        <v>17</v>
      </c>
      <c r="DU16" s="1">
        <v>15</v>
      </c>
      <c r="DV16" s="1">
        <v>5.1999999999999998E-2</v>
      </c>
      <c r="DW16" s="1">
        <f t="shared" si="455"/>
        <v>2.4999999999999998E-2</v>
      </c>
      <c r="DX16" s="1">
        <f t="shared" si="456"/>
        <v>0.8904109589041096</v>
      </c>
      <c r="DY16" s="1">
        <f t="shared" si="21"/>
        <v>1.3356164383561645E-3</v>
      </c>
      <c r="DZ16" s="1">
        <f t="shared" si="22"/>
        <v>10.209807887019</v>
      </c>
      <c r="EA16" s="1">
        <f>AVERAGE(DZ2:DZ16)</f>
        <v>13.351287236871</v>
      </c>
      <c r="EB16" s="1"/>
      <c r="EC16" s="1" t="s">
        <v>11</v>
      </c>
      <c r="ED16" s="1" t="s">
        <v>24</v>
      </c>
      <c r="EE16" s="1">
        <v>18</v>
      </c>
      <c r="EF16" s="1">
        <v>15</v>
      </c>
      <c r="EG16" s="1">
        <v>5.5E-2</v>
      </c>
      <c r="EH16" s="1">
        <f t="shared" si="457"/>
        <v>2.9000000000000001E-2</v>
      </c>
      <c r="EI16" s="1">
        <f t="shared" si="458"/>
        <v>1.1632653061224492</v>
      </c>
      <c r="EJ16" s="1">
        <f t="shared" si="23"/>
        <v>1.7448979591836737E-3</v>
      </c>
      <c r="EK16" s="1">
        <f t="shared" si="24"/>
        <v>13.338464872177726</v>
      </c>
      <c r="EL16" s="1">
        <f>AVERAGE(EK2:EK16)</f>
        <v>15.626544616332971</v>
      </c>
      <c r="EM16" s="1"/>
      <c r="EN16" s="1" t="s">
        <v>11</v>
      </c>
      <c r="EO16" s="1" t="s">
        <v>25</v>
      </c>
      <c r="EP16" s="1">
        <v>21</v>
      </c>
      <c r="EQ16" s="1">
        <v>15</v>
      </c>
      <c r="ER16" s="1">
        <v>6.4000000000000001E-2</v>
      </c>
      <c r="ES16" s="1">
        <f t="shared" si="459"/>
        <v>3.3000000000000002E-2</v>
      </c>
      <c r="ET16" s="1">
        <f t="shared" si="460"/>
        <v>1.2191780821917808</v>
      </c>
      <c r="EU16" s="1">
        <f t="shared" si="25"/>
        <v>1.8287671232876713E-3</v>
      </c>
      <c r="EV16" s="1">
        <f t="shared" si="26"/>
        <v>13.9795831068414</v>
      </c>
      <c r="EW16" s="1">
        <f>AVERAGE(EV2:EV16)</f>
        <v>17.147241451275498</v>
      </c>
      <c r="EX16" s="1"/>
      <c r="EY16" s="1" t="s">
        <v>11</v>
      </c>
      <c r="EZ16" s="1" t="s">
        <v>26</v>
      </c>
      <c r="FA16" s="1">
        <v>22</v>
      </c>
      <c r="FB16" s="1">
        <v>15</v>
      </c>
      <c r="FC16" s="1">
        <v>6.9000000000000006E-2</v>
      </c>
      <c r="FD16" s="1">
        <f t="shared" si="461"/>
        <v>3.8000000000000006E-2</v>
      </c>
      <c r="FE16" s="1">
        <f t="shared" si="462"/>
        <v>1.3242320819112632</v>
      </c>
      <c r="FF16" s="1">
        <f t="shared" si="27"/>
        <v>1.9863481228668948E-3</v>
      </c>
      <c r="FG16" s="1">
        <f t="shared" si="28"/>
        <v>15.184174250035506</v>
      </c>
      <c r="FH16" s="1">
        <f>AVERAGE(FG2:FG16)</f>
        <v>17.923587130196548</v>
      </c>
      <c r="FI16" s="1"/>
      <c r="FJ16" s="1" t="s">
        <v>11</v>
      </c>
      <c r="FK16" s="1" t="s">
        <v>27</v>
      </c>
      <c r="FL16" s="1">
        <v>23</v>
      </c>
      <c r="FM16" s="1">
        <v>15</v>
      </c>
      <c r="FN16" s="1">
        <v>7.0999999999999994E-2</v>
      </c>
      <c r="FO16" s="1">
        <f t="shared" si="463"/>
        <v>4.0999999999999995E-2</v>
      </c>
      <c r="FP16" s="1">
        <f t="shared" si="464"/>
        <v>1.7993197278911564</v>
      </c>
      <c r="FQ16" s="1">
        <f t="shared" si="29"/>
        <v>2.6989795918367348E-3</v>
      </c>
      <c r="FR16" s="1">
        <f t="shared" si="30"/>
        <v>20.631719056672562</v>
      </c>
      <c r="FS16" s="1">
        <f>AVERAGE(FR2:FR16)</f>
        <v>24.60985770276066</v>
      </c>
      <c r="FT16" s="1"/>
      <c r="FU16" s="1" t="s">
        <v>11</v>
      </c>
      <c r="FV16" s="1" t="s">
        <v>28</v>
      </c>
      <c r="FW16" s="1">
        <v>24</v>
      </c>
      <c r="FX16" s="1">
        <v>15</v>
      </c>
      <c r="FY16" s="1">
        <v>7.6999999999999999E-2</v>
      </c>
      <c r="FZ16" s="1">
        <f t="shared" si="465"/>
        <v>4.5999999999999999E-2</v>
      </c>
      <c r="GA16" s="1">
        <f t="shared" si="466"/>
        <v>1.5376712328767124</v>
      </c>
      <c r="GB16" s="1">
        <f t="shared" si="31"/>
        <v>2.3065068493150686E-3</v>
      </c>
      <c r="GC16" s="1">
        <f t="shared" si="32"/>
        <v>17.631552851044347</v>
      </c>
      <c r="GD16" s="1">
        <f>AVERAGE(GC2:GC16)</f>
        <v>21.584581032941447</v>
      </c>
      <c r="GE16" s="1"/>
      <c r="GF16" s="1" t="s">
        <v>11</v>
      </c>
      <c r="GG16" s="1" t="s">
        <v>29</v>
      </c>
      <c r="GH16" s="1">
        <v>25</v>
      </c>
      <c r="GI16" s="1">
        <v>15</v>
      </c>
      <c r="GJ16" s="1">
        <v>7.6999999999999999E-2</v>
      </c>
      <c r="GK16" s="1">
        <f t="shared" si="467"/>
        <v>4.5999999999999999E-2</v>
      </c>
      <c r="GL16" s="1">
        <f t="shared" si="468"/>
        <v>1.7064846416382253</v>
      </c>
      <c r="GM16" s="1">
        <f t="shared" si="33"/>
        <v>2.5597269624573382E-3</v>
      </c>
      <c r="GN16" s="1">
        <f t="shared" si="34"/>
        <v>19.567234858293173</v>
      </c>
      <c r="GO16" s="1">
        <f>AVERAGE(GN2:GN16)</f>
        <v>24.393819456672155</v>
      </c>
      <c r="GP16" s="1"/>
      <c r="GQ16" s="1" t="s">
        <v>11</v>
      </c>
      <c r="GR16" s="1" t="s">
        <v>30</v>
      </c>
      <c r="GS16" s="1">
        <v>28</v>
      </c>
      <c r="GT16" s="1">
        <v>15</v>
      </c>
      <c r="GU16" s="1">
        <v>8.7999999999999995E-2</v>
      </c>
      <c r="GV16" s="1">
        <f t="shared" si="469"/>
        <v>5.8999999999999997E-2</v>
      </c>
      <c r="GW16" s="1">
        <f t="shared" si="470"/>
        <v>1.9999999999999998</v>
      </c>
      <c r="GX16" s="1">
        <f t="shared" si="35"/>
        <v>2.9999999999999996E-3</v>
      </c>
      <c r="GY16" s="1">
        <f t="shared" si="36"/>
        <v>22.932799253919594</v>
      </c>
      <c r="GZ16" s="1">
        <f>AVERAGE(GY2:GY16)</f>
        <v>28.283785746500833</v>
      </c>
      <c r="HA16" s="1"/>
      <c r="HB16" s="1" t="s">
        <v>11</v>
      </c>
      <c r="HC16" s="1" t="s">
        <v>31</v>
      </c>
      <c r="HD16" s="1">
        <v>29</v>
      </c>
      <c r="HE16" s="1">
        <v>15</v>
      </c>
      <c r="HF16" s="1">
        <v>4.2999999999999997E-2</v>
      </c>
      <c r="HG16" s="1">
        <f t="shared" si="471"/>
        <v>-9.0000000000000011E-3</v>
      </c>
      <c r="HH16" s="1">
        <f t="shared" si="472"/>
        <v>-3.6912751677852358E-2</v>
      </c>
      <c r="HI16" s="1">
        <f t="shared" si="37"/>
        <v>-5.536912751677854E-5</v>
      </c>
      <c r="HJ16" s="1">
        <f t="shared" si="38"/>
        <v>-0.42325636206898598</v>
      </c>
      <c r="HK16" s="1">
        <f>AVERAGE(HJ2:HJ16)</f>
        <v>-0.55151586572625333</v>
      </c>
      <c r="HL16" s="1"/>
      <c r="HM16" s="1" t="s">
        <v>11</v>
      </c>
      <c r="HN16" s="1" t="s">
        <v>32</v>
      </c>
      <c r="HO16" s="1">
        <v>30</v>
      </c>
      <c r="HP16" s="1">
        <v>15</v>
      </c>
      <c r="HQ16" s="1">
        <v>4.2000000000000003E-2</v>
      </c>
      <c r="HR16" s="1">
        <f t="shared" si="473"/>
        <v>-9.999999999999995E-3</v>
      </c>
      <c r="HS16" s="1">
        <f t="shared" si="474"/>
        <v>-0.11784511784511768</v>
      </c>
      <c r="HT16" s="1">
        <f t="shared" si="39"/>
        <v>-1.7676767676767652E-4</v>
      </c>
      <c r="HU16" s="1">
        <f t="shared" si="40"/>
        <v>-1.351259215298291</v>
      </c>
      <c r="HV16" s="1">
        <f>AVERAGE(HU2:HU16)</f>
        <v>0.86223207071414953</v>
      </c>
      <c r="HW16" s="1"/>
      <c r="HX16" s="1" t="s">
        <v>11</v>
      </c>
      <c r="HY16" s="1" t="s">
        <v>33</v>
      </c>
      <c r="HZ16" s="1">
        <v>31</v>
      </c>
      <c r="IA16" s="1">
        <v>15</v>
      </c>
      <c r="IB16" s="1">
        <v>4.8000000000000001E-2</v>
      </c>
      <c r="IC16" s="1">
        <f t="shared" si="475"/>
        <v>-6.9999999999999993E-3</v>
      </c>
      <c r="ID16" s="1">
        <f t="shared" si="476"/>
        <v>-3.3783783783783751E-2</v>
      </c>
      <c r="IE16" s="1">
        <f t="shared" si="41"/>
        <v>-5.0675675675675626E-5</v>
      </c>
      <c r="IF16" s="1">
        <f t="shared" si="42"/>
        <v>-0.38737836577566848</v>
      </c>
      <c r="IG16" s="1">
        <f>AVERAGE(IF2:IF16)</f>
        <v>1.4203873411774524</v>
      </c>
      <c r="IH16" s="1"/>
      <c r="II16" s="1" t="s">
        <v>11</v>
      </c>
      <c r="IJ16" s="1" t="s">
        <v>34</v>
      </c>
      <c r="IK16" s="1">
        <v>32</v>
      </c>
      <c r="IL16" s="1">
        <v>15</v>
      </c>
      <c r="IM16" s="1">
        <v>5.0999999999999997E-2</v>
      </c>
      <c r="IN16" s="1">
        <f t="shared" si="477"/>
        <v>-4.0000000000000036E-3</v>
      </c>
      <c r="IO16" s="1">
        <f t="shared" si="478"/>
        <v>2.3569023569023455E-2</v>
      </c>
      <c r="IP16" s="1">
        <f t="shared" si="43"/>
        <v>3.5353535353535183E-5</v>
      </c>
      <c r="IQ16" s="1">
        <f t="shared" si="44"/>
        <v>0.27025184305965722</v>
      </c>
      <c r="IR16" s="1">
        <f>AVERAGE(IQ2:IQ16)</f>
        <v>3.152938169029349</v>
      </c>
      <c r="IS16" s="1"/>
      <c r="IT16" s="1" t="s">
        <v>11</v>
      </c>
      <c r="IU16" s="1" t="s">
        <v>35</v>
      </c>
      <c r="IV16" s="1">
        <v>35</v>
      </c>
      <c r="IW16" s="1">
        <v>15</v>
      </c>
      <c r="IX16" s="1">
        <v>5.8999999999999997E-2</v>
      </c>
      <c r="IY16" s="1">
        <f t="shared" si="479"/>
        <v>3.9999999999999966E-3</v>
      </c>
      <c r="IZ16" s="1">
        <f t="shared" si="480"/>
        <v>0.36241610738255026</v>
      </c>
      <c r="JA16" s="1">
        <f t="shared" si="45"/>
        <v>5.4362416107382543E-4</v>
      </c>
      <c r="JB16" s="1">
        <f t="shared" si="46"/>
        <v>4.1556079184954973</v>
      </c>
      <c r="JC16" s="1">
        <f>AVERAGE(JB2:JB16)</f>
        <v>9.1320766603975141</v>
      </c>
      <c r="JD16" s="1"/>
      <c r="JE16" s="1" t="s">
        <v>11</v>
      </c>
      <c r="JF16" s="3" t="s">
        <v>36</v>
      </c>
      <c r="JG16" s="3">
        <v>36</v>
      </c>
      <c r="JH16" s="1">
        <v>15</v>
      </c>
      <c r="JI16" s="1">
        <v>6.4000000000000001E-2</v>
      </c>
      <c r="JJ16" s="1">
        <f t="shared" si="481"/>
        <v>6.9999999999999993E-3</v>
      </c>
      <c r="JK16" s="1">
        <f t="shared" si="482"/>
        <v>0.51839464882943143</v>
      </c>
      <c r="JL16" s="1">
        <f t="shared" si="47"/>
        <v>7.7759197324414717E-4</v>
      </c>
      <c r="JM16" s="1">
        <f t="shared" si="48"/>
        <v>5.9441202079557485</v>
      </c>
      <c r="JN16" s="1">
        <f>AVERAGE(JM2:JM16)</f>
        <v>11.313002976431907</v>
      </c>
      <c r="JO16" s="1"/>
      <c r="JP16" s="1" t="s">
        <v>11</v>
      </c>
      <c r="JQ16" s="1" t="s">
        <v>37</v>
      </c>
      <c r="JR16" s="1">
        <v>37</v>
      </c>
      <c r="JS16" s="1">
        <v>15</v>
      </c>
      <c r="JT16" s="1">
        <v>6.6000000000000003E-2</v>
      </c>
      <c r="JU16" s="1">
        <f t="shared" si="483"/>
        <v>8.0000000000000002E-3</v>
      </c>
      <c r="JV16" s="1">
        <f t="shared" si="484"/>
        <v>0.51839464882943143</v>
      </c>
      <c r="JW16" s="1">
        <f t="shared" si="49"/>
        <v>7.7759197324414717E-4</v>
      </c>
      <c r="JX16" s="1">
        <f t="shared" si="50"/>
        <v>5.9441202079557485</v>
      </c>
      <c r="JY16" s="1">
        <f>AVERAGE(JX2:JX16)</f>
        <v>11.236304651167961</v>
      </c>
      <c r="JZ16" s="1"/>
      <c r="KA16" s="1" t="s">
        <v>11</v>
      </c>
      <c r="KB16" s="1" t="s">
        <v>38</v>
      </c>
      <c r="KC16" s="1">
        <v>38</v>
      </c>
      <c r="KD16" s="1">
        <v>15</v>
      </c>
      <c r="KE16" s="1">
        <v>7.5999999999999998E-2</v>
      </c>
      <c r="KF16" s="1">
        <f t="shared" si="485"/>
        <v>1.4999999999999999E-2</v>
      </c>
      <c r="KG16" s="1">
        <f t="shared" si="486"/>
        <v>0.63545150501672243</v>
      </c>
      <c r="KH16" s="1">
        <f t="shared" si="51"/>
        <v>9.5317725752508365E-4</v>
      </c>
      <c r="KI16" s="1">
        <f t="shared" si="52"/>
        <v>7.286340900074789</v>
      </c>
      <c r="KJ16" s="1">
        <f>AVERAGE(KI2:KI16)</f>
        <v>13.856830764352756</v>
      </c>
      <c r="KK16" s="1"/>
      <c r="KL16" s="1" t="s">
        <v>11</v>
      </c>
      <c r="KM16" s="1" t="s">
        <v>39</v>
      </c>
      <c r="KN16" s="1">
        <v>39</v>
      </c>
      <c r="KO16" s="1">
        <v>15</v>
      </c>
      <c r="KP16" s="1">
        <v>7.6999999999999999E-2</v>
      </c>
      <c r="KQ16" s="1">
        <f t="shared" si="487"/>
        <v>1.3999999999999999E-2</v>
      </c>
      <c r="KR16" s="1">
        <f t="shared" si="488"/>
        <v>0.63758389261744963</v>
      </c>
      <c r="KS16" s="1">
        <f t="shared" si="53"/>
        <v>9.5637583892617449E-4</v>
      </c>
      <c r="KT16" s="1">
        <f t="shared" si="54"/>
        <v>7.3107917084643006</v>
      </c>
      <c r="KU16" s="1">
        <f>AVERAGE(KT2:KT16)</f>
        <v>14.775494821317325</v>
      </c>
      <c r="KV16" s="1"/>
      <c r="KW16" s="1" t="s">
        <v>11</v>
      </c>
      <c r="KX16" s="1" t="s">
        <v>40</v>
      </c>
      <c r="KY16" s="1">
        <v>42</v>
      </c>
      <c r="KZ16" s="1">
        <v>15</v>
      </c>
      <c r="LA16" s="1">
        <v>7.8E-2</v>
      </c>
      <c r="LB16" s="1">
        <f t="shared" si="489"/>
        <v>1.2999999999999998E-2</v>
      </c>
      <c r="LC16" s="1">
        <f t="shared" si="490"/>
        <v>0.76845637583892601</v>
      </c>
      <c r="LD16" s="1">
        <f t="shared" si="55"/>
        <v>1.1526845637583891E-3</v>
      </c>
      <c r="LE16" s="1">
        <f t="shared" si="56"/>
        <v>8.8114279012543406</v>
      </c>
      <c r="LF16" s="1">
        <f>AVERAGE(LE2:LE16)</f>
        <v>22.586498594044976</v>
      </c>
      <c r="LG16" s="1"/>
      <c r="LH16" s="1" t="s">
        <v>11</v>
      </c>
      <c r="LI16" s="1" t="s">
        <v>41</v>
      </c>
      <c r="LJ16" s="1">
        <v>43</v>
      </c>
      <c r="LK16" s="1">
        <v>15</v>
      </c>
      <c r="LL16" s="1">
        <v>3.7999999999999999E-2</v>
      </c>
      <c r="LM16" s="1">
        <f t="shared" si="491"/>
        <v>1.0000000000000009E-3</v>
      </c>
      <c r="LN16" s="1">
        <f t="shared" si="492"/>
        <v>-0.59121621621621612</v>
      </c>
      <c r="LO16" s="1">
        <f t="shared" si="57"/>
        <v>-8.8682432432432416E-4</v>
      </c>
      <c r="LP16" s="1">
        <f t="shared" si="58"/>
        <v>-6.779121401074204</v>
      </c>
      <c r="LQ16" s="1">
        <f>AVERAGE(LP2:LP16)</f>
        <v>-6.3400925865284457</v>
      </c>
      <c r="LR16" s="1"/>
      <c r="LS16" s="1" t="s">
        <v>11</v>
      </c>
      <c r="LT16" s="1" t="s">
        <v>42</v>
      </c>
      <c r="LU16" s="1">
        <v>44</v>
      </c>
      <c r="LV16" s="1">
        <v>15</v>
      </c>
      <c r="LW16" s="1">
        <v>4.8000000000000001E-2</v>
      </c>
      <c r="LX16" s="1">
        <f t="shared" si="493"/>
        <v>5.0000000000000044E-3</v>
      </c>
      <c r="LY16" s="1">
        <f t="shared" si="494"/>
        <v>-1.395017793594306</v>
      </c>
      <c r="LZ16" s="1">
        <f t="shared" si="59"/>
        <v>-2.0925266903914592E-3</v>
      </c>
      <c r="MA16" s="1">
        <f t="shared" si="60"/>
        <v>-15.995831508072033</v>
      </c>
      <c r="MB16" s="1">
        <f>AVERAGE(MA2:MA16)</f>
        <v>-15.043698680210602</v>
      </c>
      <c r="MC16" s="1"/>
      <c r="MD16" s="1" t="s">
        <v>11</v>
      </c>
      <c r="ME16" s="1" t="s">
        <v>43</v>
      </c>
      <c r="MF16" s="1">
        <v>46</v>
      </c>
      <c r="MG16" s="1">
        <v>15</v>
      </c>
      <c r="MH16" s="1">
        <v>5.1999999999999998E-2</v>
      </c>
      <c r="MI16" s="1">
        <f t="shared" si="495"/>
        <v>0</v>
      </c>
      <c r="MJ16" s="1">
        <f t="shared" si="496"/>
        <v>-0.74237288135593227</v>
      </c>
      <c r="MK16" s="1">
        <f t="shared" si="61"/>
        <v>-1.1135593220338983E-3</v>
      </c>
      <c r="ML16" s="1">
        <f t="shared" si="62"/>
        <v>-8.5123441298447311</v>
      </c>
      <c r="MM16" s="1">
        <f>AVERAGE(ML2:ML16)</f>
        <v>-7.346269591509837</v>
      </c>
      <c r="MN16" s="1"/>
      <c r="MO16" s="1" t="s">
        <v>11</v>
      </c>
      <c r="MP16" s="1" t="s">
        <v>44</v>
      </c>
      <c r="MQ16" s="1">
        <v>52</v>
      </c>
      <c r="MR16" s="1">
        <v>15</v>
      </c>
      <c r="MS16" s="1">
        <v>5.6000000000000001E-2</v>
      </c>
      <c r="MT16" s="1">
        <f t="shared" si="497"/>
        <v>-6.9999999999999993E-3</v>
      </c>
      <c r="MU16" s="1">
        <f t="shared" si="498"/>
        <v>-0.77441077441077433</v>
      </c>
      <c r="MV16" s="1">
        <f t="shared" si="63"/>
        <v>-1.1616161616161615E-3</v>
      </c>
      <c r="MW16" s="1">
        <f t="shared" si="64"/>
        <v>-8.8797034148173513</v>
      </c>
      <c r="MX16" s="1">
        <f>AVERAGE(MW2:MW16)</f>
        <v>-7.9788639379518242</v>
      </c>
      <c r="MY16" s="1"/>
      <c r="MZ16" s="1" t="s">
        <v>11</v>
      </c>
      <c r="NA16" s="1" t="s">
        <v>45</v>
      </c>
      <c r="NB16" s="1">
        <v>53</v>
      </c>
      <c r="NC16" s="1">
        <v>15</v>
      </c>
      <c r="ND16" s="1">
        <v>6.0999999999999999E-2</v>
      </c>
      <c r="NE16" s="1">
        <f t="shared" si="499"/>
        <v>-3.2000000000000001E-2</v>
      </c>
      <c r="NF16" s="1">
        <f t="shared" si="500"/>
        <v>-1.7736486486486487</v>
      </c>
      <c r="NG16" s="1">
        <f t="shared" si="65"/>
        <v>-2.6604729729729731E-3</v>
      </c>
      <c r="NH16" s="1">
        <f t="shared" si="66"/>
        <v>-20.337364203222617</v>
      </c>
      <c r="NI16" s="1">
        <f>AVERAGE(NH2:NH16)</f>
        <v>-19.614257920441364</v>
      </c>
      <c r="NJ16" s="1"/>
      <c r="NK16" s="1" t="s">
        <v>11</v>
      </c>
      <c r="NL16" s="1" t="s">
        <v>46</v>
      </c>
      <c r="NM16" s="1">
        <v>56</v>
      </c>
      <c r="NN16" s="1">
        <v>15</v>
      </c>
      <c r="NO16" s="1">
        <v>6.5000000000000002E-2</v>
      </c>
      <c r="NP16" s="1">
        <f t="shared" si="501"/>
        <v>-2.6999999999999996E-2</v>
      </c>
      <c r="NQ16" s="1">
        <f t="shared" si="502"/>
        <v>-1.5559322033898304</v>
      </c>
      <c r="NR16" s="1">
        <f t="shared" si="67"/>
        <v>-2.3338983050847457E-3</v>
      </c>
      <c r="NS16" s="1">
        <f t="shared" si="68"/>
        <v>-17.840940436523891</v>
      </c>
      <c r="NT16" s="1">
        <f>AVERAGE(NS2:NS16)</f>
        <v>-16.312087152929248</v>
      </c>
      <c r="NU16" s="1"/>
      <c r="NV16" s="1" t="s">
        <v>11</v>
      </c>
      <c r="NW16" s="1" t="s">
        <v>47</v>
      </c>
      <c r="NX16" s="1">
        <v>57</v>
      </c>
      <c r="NY16" s="1">
        <v>15</v>
      </c>
      <c r="NZ16" s="1">
        <v>-8.0000000000000002E-3</v>
      </c>
      <c r="OA16" s="1">
        <f t="shared" si="503"/>
        <v>4.0000000000000001E-3</v>
      </c>
      <c r="OB16" s="1">
        <f t="shared" si="504"/>
        <v>0.85852090032154349</v>
      </c>
      <c r="OC16" s="1">
        <f t="shared" si="69"/>
        <v>1.2877813504823153E-3</v>
      </c>
      <c r="OD16" s="1">
        <f t="shared" si="70"/>
        <v>9.8441437311841362</v>
      </c>
      <c r="OE16" s="1">
        <f>AVERAGE(OD2:OD16)</f>
        <v>11.048545835623646</v>
      </c>
      <c r="OF16" s="1"/>
      <c r="OG16" s="1" t="s">
        <v>11</v>
      </c>
      <c r="OH16" s="1" t="s">
        <v>48</v>
      </c>
      <c r="OI16" s="1">
        <v>58</v>
      </c>
      <c r="OJ16" s="1">
        <v>15</v>
      </c>
      <c r="OK16" s="1">
        <v>-7.0000000000000001E-3</v>
      </c>
      <c r="OL16" s="1">
        <f t="shared" si="505"/>
        <v>5.0000000000000001E-3</v>
      </c>
      <c r="OM16" s="1">
        <f t="shared" si="506"/>
        <v>0.88709677419354838</v>
      </c>
      <c r="ON16" s="1">
        <f t="shared" si="71"/>
        <v>1.3306451612903226E-3</v>
      </c>
      <c r="OO16" s="1">
        <f t="shared" si="72"/>
        <v>10.171806120690144</v>
      </c>
      <c r="OP16" s="1">
        <f>AVERAGE(OO2:OO16)</f>
        <v>10.83759706677168</v>
      </c>
      <c r="OQ16" s="1"/>
      <c r="OR16" s="1" t="s">
        <v>11</v>
      </c>
      <c r="OS16" s="1" t="s">
        <v>49</v>
      </c>
      <c r="OT16" s="1">
        <v>59</v>
      </c>
      <c r="OU16" s="1">
        <v>15</v>
      </c>
      <c r="OV16" s="1">
        <v>-6.0000000000000001E-3</v>
      </c>
      <c r="OW16" s="1">
        <f t="shared" si="507"/>
        <v>6.0000000000000001E-3</v>
      </c>
      <c r="OX16" s="1">
        <f t="shared" si="508"/>
        <v>0.99032258064516121</v>
      </c>
      <c r="OY16" s="1">
        <f t="shared" si="73"/>
        <v>1.4854838709677418E-3</v>
      </c>
      <c r="OZ16" s="1">
        <f t="shared" si="74"/>
        <v>11.355434469279542</v>
      </c>
      <c r="PA16" s="1">
        <f>AVERAGE(OZ2:OZ16)</f>
        <v>12.021225415361078</v>
      </c>
      <c r="PB16" s="1"/>
      <c r="PC16" s="1" t="s">
        <v>11</v>
      </c>
      <c r="PD16" s="1" t="s">
        <v>50</v>
      </c>
      <c r="PE16" s="1">
        <v>60</v>
      </c>
      <c r="PF16" s="1">
        <v>15</v>
      </c>
      <c r="PG16" s="1">
        <v>-0.01</v>
      </c>
      <c r="PH16" s="1">
        <f t="shared" si="509"/>
        <v>2E-3</v>
      </c>
      <c r="PI16" s="1">
        <f t="shared" si="510"/>
        <v>0.90645161290322585</v>
      </c>
      <c r="PJ16" s="1">
        <f t="shared" si="75"/>
        <v>1.3596774193548387E-3</v>
      </c>
      <c r="PK16" s="1">
        <f t="shared" si="76"/>
        <v>10.393736436050656</v>
      </c>
      <c r="PL16" s="1">
        <f>AVERAGE(PK2:PK16)</f>
        <v>12.514403893939996</v>
      </c>
      <c r="PM16" s="1"/>
      <c r="PN16" s="1" t="s">
        <v>11</v>
      </c>
      <c r="PO16" s="1" t="s">
        <v>51</v>
      </c>
      <c r="PP16" s="1">
        <v>63</v>
      </c>
      <c r="PQ16" s="1">
        <v>15</v>
      </c>
      <c r="PR16" s="1">
        <v>-4.0000000000000001E-3</v>
      </c>
      <c r="PS16" s="1">
        <f t="shared" si="511"/>
        <v>0.01</v>
      </c>
      <c r="PT16" s="1">
        <f t="shared" si="512"/>
        <v>1.174757281553398</v>
      </c>
      <c r="PU16" s="1">
        <f t="shared" si="77"/>
        <v>1.762135922330097E-3</v>
      </c>
      <c r="PV16" s="1">
        <f t="shared" si="78"/>
        <v>13.47023645497219</v>
      </c>
      <c r="PW16" s="1">
        <f>AVERAGE(PV2:PV16)</f>
        <v>14.806127673647122</v>
      </c>
      <c r="PX16" s="1"/>
      <c r="PY16" s="1" t="s">
        <v>11</v>
      </c>
      <c r="PZ16" s="1" t="s">
        <v>52</v>
      </c>
      <c r="QA16" s="1">
        <v>64</v>
      </c>
      <c r="QB16" s="1">
        <v>15</v>
      </c>
      <c r="QC16" s="1">
        <v>-5.0000000000000001E-3</v>
      </c>
      <c r="QD16" s="1">
        <f t="shared" si="513"/>
        <v>-4.0000000000000001E-3</v>
      </c>
      <c r="QE16" s="1">
        <f t="shared" si="514"/>
        <v>0.70000000000000007</v>
      </c>
      <c r="QF16" s="1">
        <f t="shared" si="79"/>
        <v>1.0500000000000002E-3</v>
      </c>
      <c r="QG16" s="1">
        <f t="shared" si="80"/>
        <v>8.0264797388718598</v>
      </c>
      <c r="QH16" s="1">
        <f>AVERAGE(QG2:QG16)</f>
        <v>10.615666751411171</v>
      </c>
      <c r="QI16" s="1"/>
      <c r="QJ16" s="1" t="s">
        <v>11</v>
      </c>
      <c r="QK16" s="1" t="s">
        <v>53</v>
      </c>
      <c r="QL16" s="1">
        <v>65</v>
      </c>
      <c r="QM16" s="1">
        <v>15</v>
      </c>
      <c r="QN16" s="1">
        <v>-1E-3</v>
      </c>
      <c r="QO16" s="1">
        <f t="shared" si="515"/>
        <v>1E-3</v>
      </c>
      <c r="QP16" s="1">
        <f t="shared" si="516"/>
        <v>0.85113268608414239</v>
      </c>
      <c r="QQ16" s="1">
        <f t="shared" si="81"/>
        <v>1.2766990291262137E-3</v>
      </c>
      <c r="QR16" s="1">
        <f t="shared" si="82"/>
        <v>9.7594275142085021</v>
      </c>
      <c r="QS16" s="1">
        <f>AVERAGE(QR2:QR16)</f>
        <v>11.590093258318587</v>
      </c>
      <c r="QT16" s="1"/>
      <c r="QU16" s="1" t="s">
        <v>11</v>
      </c>
      <c r="QV16" s="1" t="s">
        <v>54</v>
      </c>
      <c r="QW16" s="1">
        <v>66</v>
      </c>
      <c r="QX16" s="1">
        <v>15</v>
      </c>
      <c r="QY16" s="1">
        <v>0</v>
      </c>
      <c r="QZ16" s="1">
        <f t="shared" si="517"/>
        <v>-1E-3</v>
      </c>
      <c r="RA16" s="1">
        <f t="shared" si="518"/>
        <v>0.86858974358974361</v>
      </c>
      <c r="RB16" s="1">
        <f t="shared" si="83"/>
        <v>1.3028846153846155E-3</v>
      </c>
      <c r="RC16" s="1">
        <f t="shared" si="84"/>
        <v>9.9595971118785442</v>
      </c>
      <c r="RD16" s="1">
        <f>AVERAGE(RC2:RC16)</f>
        <v>12.360680794447045</v>
      </c>
      <c r="RE16" s="1"/>
      <c r="RF16" s="1" t="s">
        <v>11</v>
      </c>
      <c r="RG16" s="1" t="s">
        <v>55</v>
      </c>
      <c r="RH16" s="1">
        <v>67</v>
      </c>
      <c r="RI16" s="1">
        <v>15</v>
      </c>
      <c r="RJ16" s="1">
        <v>-2E-3</v>
      </c>
      <c r="RK16" s="1">
        <f t="shared" si="519"/>
        <v>-1E-3</v>
      </c>
      <c r="RL16" s="1">
        <f t="shared" si="520"/>
        <v>0.85256410256410253</v>
      </c>
      <c r="RM16" s="1">
        <f t="shared" si="85"/>
        <v>1.2788461538461538E-3</v>
      </c>
      <c r="RN16" s="1">
        <f t="shared" si="86"/>
        <v>9.7758407076003415</v>
      </c>
      <c r="RO16" s="1">
        <f>AVERAGE(RN2:RN16)</f>
        <v>13.965486725143343</v>
      </c>
      <c r="RP16" s="1"/>
      <c r="RQ16" s="1" t="s">
        <v>11</v>
      </c>
      <c r="RR16" s="1" t="s">
        <v>56</v>
      </c>
      <c r="RS16" s="1">
        <v>70</v>
      </c>
      <c r="RT16" s="1">
        <v>15</v>
      </c>
      <c r="RU16" s="1">
        <v>7.0000000000000001E-3</v>
      </c>
      <c r="RV16" s="1">
        <f t="shared" si="521"/>
        <v>1E-3</v>
      </c>
      <c r="RW16" s="1">
        <f t="shared" si="522"/>
        <v>0.88782051282051289</v>
      </c>
      <c r="RX16" s="1">
        <f t="shared" si="87"/>
        <v>1.3317307692307693E-3</v>
      </c>
      <c r="RY16" s="1">
        <f t="shared" si="88"/>
        <v>10.180104797012385</v>
      </c>
      <c r="RZ16" s="1">
        <f>AVERAGE(RY2:RY16)</f>
        <v>12.80169616471473</v>
      </c>
      <c r="SA16" s="1"/>
      <c r="SB16" s="2" t="s">
        <v>11</v>
      </c>
      <c r="SC16" s="1" t="s">
        <v>57</v>
      </c>
      <c r="SD16" s="1">
        <v>71</v>
      </c>
      <c r="SE16" s="2">
        <v>15</v>
      </c>
      <c r="SF16" s="1">
        <v>8.9999999999999993E-3</v>
      </c>
      <c r="SG16" s="1">
        <f t="shared" si="523"/>
        <v>4.9999999999999992E-3</v>
      </c>
      <c r="SH16" s="1">
        <f t="shared" si="524"/>
        <v>0.92465753424657515</v>
      </c>
      <c r="SI16" s="1">
        <f t="shared" si="89"/>
        <v>1.3869863013698627E-3</v>
      </c>
      <c r="SJ16" s="1">
        <f t="shared" si="90"/>
        <v>10.602492805750495</v>
      </c>
      <c r="SK16" s="1">
        <f>AVERAGE(SJ2:SJ16)</f>
        <v>10.916640740735698</v>
      </c>
      <c r="SL16" s="1"/>
      <c r="SM16" s="2" t="s">
        <v>11</v>
      </c>
      <c r="SN16" s="1" t="s">
        <v>58</v>
      </c>
      <c r="SO16" s="1">
        <v>72</v>
      </c>
      <c r="SP16" s="2">
        <v>15</v>
      </c>
      <c r="SQ16" s="1">
        <v>1.2E-2</v>
      </c>
      <c r="SR16" s="1">
        <f t="shared" si="525"/>
        <v>6.0000000000000001E-3</v>
      </c>
      <c r="SS16" s="1">
        <f t="shared" si="526"/>
        <v>0.88316151202749138</v>
      </c>
      <c r="ST16" s="1">
        <f t="shared" si="91"/>
        <v>1.3247422680412371E-3</v>
      </c>
      <c r="SU16" s="1">
        <f t="shared" si="92"/>
        <v>10.126682832057279</v>
      </c>
      <c r="SV16" s="1">
        <f>AVERAGE(SU2:SU16)</f>
        <v>10.336834486159635</v>
      </c>
      <c r="SW16" s="1"/>
      <c r="SX16" s="2" t="s">
        <v>11</v>
      </c>
      <c r="SY16" s="1" t="s">
        <v>59</v>
      </c>
      <c r="SZ16" s="1">
        <v>73</v>
      </c>
      <c r="TA16" s="2">
        <v>15</v>
      </c>
      <c r="TB16" s="1">
        <v>1.2999999999999999E-2</v>
      </c>
      <c r="TC16" s="1">
        <f t="shared" si="527"/>
        <v>6.9999999999999993E-3</v>
      </c>
      <c r="TD16" s="1">
        <f t="shared" si="528"/>
        <v>0.85517241379310338</v>
      </c>
      <c r="TE16" s="1">
        <f t="shared" si="93"/>
        <v>1.282758620689655E-3</v>
      </c>
      <c r="TF16" s="1">
        <f t="shared" si="94"/>
        <v>9.8057486465035506</v>
      </c>
      <c r="TG16" s="1">
        <f>AVERAGE(TF2:TF16)</f>
        <v>10.491096670183905</v>
      </c>
      <c r="TH16" s="1"/>
      <c r="TI16" s="2" t="s">
        <v>11</v>
      </c>
      <c r="TJ16" s="1" t="s">
        <v>60</v>
      </c>
      <c r="TK16" s="1">
        <v>74</v>
      </c>
      <c r="TL16" s="2">
        <v>15</v>
      </c>
      <c r="TM16" s="1">
        <v>1.4E-2</v>
      </c>
      <c r="TN16" s="1">
        <f t="shared" si="529"/>
        <v>8.0000000000000002E-3</v>
      </c>
      <c r="TO16" s="1">
        <f t="shared" si="530"/>
        <v>0.89347079037800681</v>
      </c>
      <c r="TP16" s="1">
        <f t="shared" si="95"/>
        <v>1.3402061855670101E-3</v>
      </c>
      <c r="TQ16" s="1">
        <f t="shared" si="96"/>
        <v>10.244893137489854</v>
      </c>
      <c r="TR16" s="1">
        <f>AVERAGE(TQ2:TQ16)</f>
        <v>11.348189321527222</v>
      </c>
      <c r="TS16" s="1"/>
      <c r="TT16" s="2" t="s">
        <v>11</v>
      </c>
      <c r="TU16" s="1" t="s">
        <v>61</v>
      </c>
      <c r="TV16" s="1">
        <v>77</v>
      </c>
      <c r="TW16" s="2">
        <v>15</v>
      </c>
      <c r="TX16" s="1">
        <v>1.4999999999999999E-2</v>
      </c>
      <c r="TY16" s="1">
        <f t="shared" si="531"/>
        <v>6.0000000000000001E-3</v>
      </c>
      <c r="TZ16" s="1">
        <f t="shared" si="532"/>
        <v>0.79725085910652915</v>
      </c>
      <c r="UA16" s="1">
        <f t="shared" si="97"/>
        <v>1.1958762886597938E-3</v>
      </c>
      <c r="UB16" s="1">
        <f t="shared" si="98"/>
        <v>9.1415969534524848</v>
      </c>
      <c r="UC16" s="1">
        <f>AVERAGE(UB2:UB16)</f>
        <v>11.321920364764427</v>
      </c>
      <c r="UD16" s="1"/>
      <c r="UE16" s="2" t="s">
        <v>11</v>
      </c>
      <c r="UF16" s="1" t="s">
        <v>62</v>
      </c>
      <c r="UG16" s="1">
        <v>78</v>
      </c>
      <c r="UH16" s="2">
        <v>15</v>
      </c>
      <c r="UI16" s="1">
        <v>1.4E-2</v>
      </c>
      <c r="UJ16" s="1">
        <f t="shared" si="99"/>
        <v>6.0000000000000001E-3</v>
      </c>
      <c r="UK16" s="1">
        <f t="shared" si="533"/>
        <v>0.37024221453287204</v>
      </c>
      <c r="UL16" s="1">
        <f t="shared" si="100"/>
        <v>5.5536332179930803E-4</v>
      </c>
      <c r="UM16" s="1">
        <f t="shared" si="101"/>
        <v>4.2453451906044934</v>
      </c>
      <c r="UN16" s="1">
        <f>AVERAGE(UM2:UM16)</f>
        <v>7.1549275642275116</v>
      </c>
      <c r="UO16" s="1"/>
      <c r="UP16" s="2" t="s">
        <v>11</v>
      </c>
      <c r="UQ16" s="1" t="s">
        <v>63</v>
      </c>
      <c r="UR16" s="1">
        <v>79</v>
      </c>
      <c r="US16" s="2">
        <v>15</v>
      </c>
      <c r="UT16" s="1">
        <v>1.7000000000000001E-2</v>
      </c>
      <c r="UU16" s="1">
        <f t="shared" si="534"/>
        <v>8.0000000000000019E-3</v>
      </c>
      <c r="UV16" s="1">
        <f t="shared" si="535"/>
        <v>0.84827586206896566</v>
      </c>
      <c r="UW16" s="1">
        <f t="shared" si="102"/>
        <v>1.2724137931034486E-3</v>
      </c>
      <c r="UX16" s="1">
        <f t="shared" si="103"/>
        <v>9.7266700283865895</v>
      </c>
      <c r="UY16" s="1">
        <f>AVERAGE(UX2:UX16)</f>
        <v>12.230826268757115</v>
      </c>
      <c r="UZ16" s="1"/>
      <c r="VA16" s="2" t="s">
        <v>11</v>
      </c>
      <c r="VB16" s="1" t="s">
        <v>64</v>
      </c>
      <c r="VC16" s="1">
        <v>80</v>
      </c>
      <c r="VD16" s="2">
        <v>15</v>
      </c>
      <c r="VE16" s="1">
        <v>1.7999999999999999E-2</v>
      </c>
      <c r="VF16" s="1">
        <f t="shared" si="104"/>
        <v>7.9999999999999984E-3</v>
      </c>
      <c r="VG16" s="1">
        <f t="shared" si="536"/>
        <v>0.82068965517241377</v>
      </c>
      <c r="VH16" s="1">
        <f t="shared" si="105"/>
        <v>1.2310344827586206E-3</v>
      </c>
      <c r="VI16" s="1">
        <f t="shared" si="106"/>
        <v>9.4103555559187306</v>
      </c>
      <c r="VJ16" s="1">
        <f>AVERAGE(VI2:VI16)</f>
        <v>12.099028571895509</v>
      </c>
      <c r="VK16" s="1"/>
      <c r="VL16" s="2" t="s">
        <v>11</v>
      </c>
      <c r="VM16" s="1" t="s">
        <v>65</v>
      </c>
      <c r="VN16" s="1">
        <v>84</v>
      </c>
      <c r="VO16" s="2">
        <v>15</v>
      </c>
      <c r="VP16" s="1">
        <v>3.5000000000000003E-2</v>
      </c>
      <c r="VQ16" s="1">
        <f t="shared" si="537"/>
        <v>2.3000000000000003E-2</v>
      </c>
      <c r="VR16" s="1">
        <f t="shared" si="538"/>
        <v>1.3608247422680413</v>
      </c>
      <c r="VS16" s="1">
        <f t="shared" si="107"/>
        <v>2.041237113402062E-3</v>
      </c>
      <c r="VT16" s="1">
        <f t="shared" si="108"/>
        <v>15.603760317099933</v>
      </c>
      <c r="VU16" s="1">
        <f>AVERAGE(VT2:VT16)</f>
        <v>14.684346830402122</v>
      </c>
      <c r="VV16" s="1"/>
      <c r="VW16" s="2" t="s">
        <v>11</v>
      </c>
      <c r="VX16" s="1" t="s">
        <v>66</v>
      </c>
      <c r="VY16" s="1">
        <v>85</v>
      </c>
      <c r="VZ16" s="2">
        <v>15</v>
      </c>
      <c r="WA16" s="1">
        <v>1.0999999999999999E-2</v>
      </c>
      <c r="WB16" s="1">
        <f t="shared" si="539"/>
        <v>5.9999999999999993E-3</v>
      </c>
      <c r="WC16" s="1">
        <f t="shared" si="540"/>
        <v>0.4425087108013937</v>
      </c>
      <c r="WD16" s="1">
        <f t="shared" si="109"/>
        <v>6.6376306620209052E-4</v>
      </c>
      <c r="WE16" s="1">
        <f t="shared" si="110"/>
        <v>5.0739817164595618</v>
      </c>
      <c r="WF16" s="1">
        <f>AVERAGE(WE2:WE16)</f>
        <v>4.7277257463074669</v>
      </c>
      <c r="WG16" s="1"/>
      <c r="WH16" s="2" t="s">
        <v>11</v>
      </c>
      <c r="WI16" s="1" t="s">
        <v>67</v>
      </c>
      <c r="WJ16" s="1">
        <v>86</v>
      </c>
      <c r="WK16" s="2">
        <v>15</v>
      </c>
      <c r="WL16" s="1">
        <v>1.9E-2</v>
      </c>
      <c r="WM16" s="1">
        <f t="shared" si="541"/>
        <v>1.0999999999999999E-2</v>
      </c>
      <c r="WN16" s="1">
        <f t="shared" si="542"/>
        <v>0.53819444444444442</v>
      </c>
      <c r="WO16" s="1">
        <f t="shared" si="111"/>
        <v>8.0729166666666666E-4</v>
      </c>
      <c r="WP16" s="1">
        <f t="shared" si="112"/>
        <v>6.1711525770096136</v>
      </c>
      <c r="WQ16" s="1">
        <f>AVERAGE(WP2:WP16)</f>
        <v>4.5785970732651968</v>
      </c>
      <c r="WR16" s="1"/>
      <c r="WS16" s="2" t="s">
        <v>11</v>
      </c>
      <c r="WT16" s="1" t="s">
        <v>68</v>
      </c>
      <c r="WU16" s="1">
        <v>87</v>
      </c>
      <c r="WV16" s="2">
        <v>15</v>
      </c>
      <c r="WW16" s="1">
        <v>2.1000000000000001E-2</v>
      </c>
      <c r="WX16" s="1">
        <f t="shared" si="543"/>
        <v>1.4000000000000002E-2</v>
      </c>
      <c r="WY16" s="1">
        <f>(WX16--0.004)/0.0287</f>
        <v>0.62717770034843212</v>
      </c>
      <c r="WZ16" s="1">
        <f t="shared" si="113"/>
        <v>9.4076655052264819E-4</v>
      </c>
      <c r="XA16" s="1">
        <f t="shared" si="114"/>
        <v>7.1914701493127664</v>
      </c>
      <c r="XB16" s="1">
        <f>AVERAGE(XA2:XA16)</f>
        <v>5.4069201492981174</v>
      </c>
      <c r="XC16" s="1"/>
      <c r="XD16" s="2" t="s">
        <v>11</v>
      </c>
      <c r="XE16" s="1" t="s">
        <v>69</v>
      </c>
      <c r="XF16" s="1">
        <v>88</v>
      </c>
      <c r="XG16" s="2">
        <v>15</v>
      </c>
      <c r="XH16" s="1">
        <v>2.5999999999999999E-2</v>
      </c>
      <c r="XI16" s="1">
        <f t="shared" si="545"/>
        <v>1.7000000000000001E-2</v>
      </c>
      <c r="XJ16" s="1">
        <f t="shared" si="546"/>
        <v>0.70833333333333337</v>
      </c>
      <c r="XK16" s="1">
        <f t="shared" si="115"/>
        <v>1.0625000000000001E-3</v>
      </c>
      <c r="XL16" s="1">
        <f t="shared" si="116"/>
        <v>8.1220330690965241</v>
      </c>
      <c r="XM16" s="1">
        <f>AVERAGE(XL2:XL16)</f>
        <v>5.8659127721252675</v>
      </c>
      <c r="XN16" s="1"/>
      <c r="XO16" s="2" t="s">
        <v>11</v>
      </c>
      <c r="XP16" s="1" t="s">
        <v>70</v>
      </c>
      <c r="XQ16" s="1">
        <v>91</v>
      </c>
      <c r="XR16" s="2">
        <v>15</v>
      </c>
      <c r="XS16" s="1">
        <v>3.5999999999999997E-2</v>
      </c>
      <c r="XT16" s="1">
        <f t="shared" si="547"/>
        <v>2.4999999999999998E-2</v>
      </c>
      <c r="XU16" s="1">
        <f t="shared" si="548"/>
        <v>0.98615916955017302</v>
      </c>
      <c r="XV16" s="1">
        <f t="shared" si="117"/>
        <v>1.4792387543252595E-3</v>
      </c>
      <c r="XW16" s="1">
        <f t="shared" si="118"/>
        <v>11.307695133853088</v>
      </c>
      <c r="XX16" s="1">
        <f>AVERAGE(XW2:XW16)</f>
        <v>8.398112760230072</v>
      </c>
      <c r="XY16" s="1"/>
      <c r="XZ16" s="2" t="s">
        <v>11</v>
      </c>
      <c r="YA16" s="1" t="s">
        <v>71</v>
      </c>
      <c r="YB16" s="1">
        <v>92</v>
      </c>
      <c r="YC16" s="2">
        <v>15</v>
      </c>
      <c r="YD16" s="1">
        <v>3.6999999999999998E-2</v>
      </c>
      <c r="YE16" s="1">
        <f t="shared" si="549"/>
        <v>2.5999999999999999E-2</v>
      </c>
      <c r="YF16" s="1">
        <f t="shared" si="550"/>
        <v>1.1477663230240549</v>
      </c>
      <c r="YG16" s="1">
        <f t="shared" si="119"/>
        <v>1.7216494845360825E-3</v>
      </c>
      <c r="YH16" s="1">
        <f t="shared" si="120"/>
        <v>13.160747338160043</v>
      </c>
      <c r="YI16" s="1">
        <f>AVERAGE(YH2:YH16)</f>
        <v>10.139817310438675</v>
      </c>
      <c r="YJ16" s="1"/>
      <c r="YK16" s="2" t="s">
        <v>11</v>
      </c>
      <c r="YL16" s="1" t="s">
        <v>72</v>
      </c>
      <c r="YM16" s="1">
        <v>93</v>
      </c>
      <c r="YN16" s="2">
        <v>15</v>
      </c>
      <c r="YO16" s="1">
        <v>3.6999999999999998E-2</v>
      </c>
      <c r="YP16" s="1">
        <f t="shared" si="551"/>
        <v>2.5999999999999999E-2</v>
      </c>
      <c r="YQ16" s="1">
        <f t="shared" si="552"/>
        <v>1.1194539249146755</v>
      </c>
      <c r="YR16" s="1">
        <f t="shared" si="121"/>
        <v>1.6791808873720133E-3</v>
      </c>
      <c r="YS16" s="1">
        <f t="shared" si="122"/>
        <v>12.836106067040317</v>
      </c>
      <c r="YT16" s="1">
        <f>AVERAGE(YS2:YS16)</f>
        <v>10.174962126312447</v>
      </c>
      <c r="YU16" s="1"/>
      <c r="YV16" s="2" t="s">
        <v>11</v>
      </c>
      <c r="YW16" s="1" t="s">
        <v>73</v>
      </c>
      <c r="YX16" s="1">
        <v>94</v>
      </c>
      <c r="YY16" s="2">
        <v>15</v>
      </c>
      <c r="YZ16" s="1">
        <v>3.9E-2</v>
      </c>
      <c r="ZA16" s="1">
        <f t="shared" si="553"/>
        <v>2.6000000000000002E-2</v>
      </c>
      <c r="ZB16" s="1">
        <f t="shared" si="554"/>
        <v>1.0816326530612246</v>
      </c>
      <c r="ZC16" s="1">
        <f t="shared" si="123"/>
        <v>1.622448979591837E-3</v>
      </c>
      <c r="ZD16" s="1">
        <f t="shared" si="124"/>
        <v>12.402432249568763</v>
      </c>
      <c r="ZE16" s="1">
        <f>AVERAGE(ZD2:ZD16)</f>
        <v>9.7243389126597837</v>
      </c>
      <c r="ZF16" s="1"/>
      <c r="ZG16" s="2" t="s">
        <v>11</v>
      </c>
      <c r="ZH16" s="1" t="s">
        <v>74</v>
      </c>
      <c r="ZI16" s="1">
        <v>95</v>
      </c>
      <c r="ZJ16" s="2">
        <v>15</v>
      </c>
      <c r="ZK16" s="1">
        <v>3.6999999999999998E-2</v>
      </c>
      <c r="ZL16" s="1">
        <f t="shared" si="555"/>
        <v>2.4E-2</v>
      </c>
      <c r="ZM16" s="1">
        <f t="shared" si="556"/>
        <v>1.0340136054421769</v>
      </c>
      <c r="ZN16" s="1">
        <f t="shared" si="125"/>
        <v>1.5510204081632653E-3</v>
      </c>
      <c r="ZO16" s="1">
        <f t="shared" si="126"/>
        <v>11.856413219713533</v>
      </c>
      <c r="ZP16" s="1">
        <f>AVERAGE(ZO2:ZO16)</f>
        <v>10.296358848698597</v>
      </c>
      <c r="ZQ16" s="1"/>
      <c r="ZR16" s="2" t="s">
        <v>11</v>
      </c>
      <c r="ZS16" s="1" t="s">
        <v>75</v>
      </c>
      <c r="ZT16" s="1">
        <v>99</v>
      </c>
      <c r="ZU16" s="2">
        <v>15</v>
      </c>
      <c r="ZV16" s="1">
        <v>3.9E-2</v>
      </c>
      <c r="ZW16" s="1">
        <f t="shared" si="557"/>
        <v>2.4E-2</v>
      </c>
      <c r="ZX16" s="1">
        <f t="shared" si="558"/>
        <v>0.89041095890410971</v>
      </c>
      <c r="ZY16" s="1">
        <f t="shared" si="127"/>
        <v>1.3356164383561645E-3</v>
      </c>
      <c r="ZZ16" s="1">
        <f t="shared" si="128"/>
        <v>10.209807887019</v>
      </c>
      <c r="AAA16" s="1">
        <f>AVERAGE(ZZ2:ZZ16)</f>
        <v>9.7124069899590992</v>
      </c>
      <c r="AAB16" s="1"/>
      <c r="AAC16" s="2" t="s">
        <v>11</v>
      </c>
      <c r="AAD16" s="1" t="s">
        <v>76</v>
      </c>
      <c r="AAE16" s="1">
        <v>100</v>
      </c>
      <c r="AAF16" s="2">
        <v>15</v>
      </c>
      <c r="AAG16" s="1">
        <v>1.0999999999999999E-2</v>
      </c>
      <c r="AAH16" s="1">
        <f t="shared" si="559"/>
        <v>8.9999999999999993E-3</v>
      </c>
      <c r="AAI16" s="1">
        <f t="shared" si="560"/>
        <v>1.2103448275862068</v>
      </c>
      <c r="AAJ16" s="1">
        <f t="shared" si="129"/>
        <v>1.8155172413793102E-3</v>
      </c>
      <c r="AAK16" s="1">
        <f t="shared" si="130"/>
        <v>13.878297479527204</v>
      </c>
      <c r="AAL16" s="1">
        <f>AVERAGE(AAK2:AAK16)</f>
        <v>13.351106692080775</v>
      </c>
      <c r="AAM16" s="1"/>
      <c r="AAN16" s="2" t="s">
        <v>11</v>
      </c>
      <c r="AAO16" s="1" t="s">
        <v>77</v>
      </c>
      <c r="AAP16" s="1">
        <v>101</v>
      </c>
      <c r="AAQ16" s="2">
        <v>15</v>
      </c>
      <c r="AAR16" s="1">
        <v>1.2E-2</v>
      </c>
      <c r="AAS16" s="1">
        <f t="shared" si="561"/>
        <v>5.0000000000000001E-3</v>
      </c>
      <c r="AAT16" s="1">
        <f t="shared" si="562"/>
        <v>0.87197231833910038</v>
      </c>
      <c r="AAU16" s="1">
        <f t="shared" si="131"/>
        <v>1.3079584775086506E-3</v>
      </c>
      <c r="AAV16" s="1">
        <f t="shared" si="132"/>
        <v>9.9983830657227308</v>
      </c>
      <c r="AAW16" s="1">
        <f>AVERAGE(AAV2:AAV16)</f>
        <v>10.950610024362989</v>
      </c>
      <c r="AAX16" s="1"/>
      <c r="AAY16" s="2" t="s">
        <v>11</v>
      </c>
      <c r="AAZ16" s="1" t="s">
        <v>78</v>
      </c>
      <c r="ABA16" s="1">
        <v>102</v>
      </c>
      <c r="ABB16" s="2">
        <v>15</v>
      </c>
      <c r="ABC16" s="1">
        <v>1.2999999999999999E-2</v>
      </c>
      <c r="ABD16" s="1">
        <f t="shared" si="563"/>
        <v>5.9999999999999993E-3</v>
      </c>
      <c r="ABE16" s="1">
        <f t="shared" si="564"/>
        <v>0.95862068965517233</v>
      </c>
      <c r="ABF16" s="1">
        <f t="shared" si="133"/>
        <v>1.4379310344827586E-3</v>
      </c>
      <c r="ABG16" s="1">
        <f t="shared" si="134"/>
        <v>10.991927918258014</v>
      </c>
      <c r="ABH16" s="1">
        <f>AVERAGE(ABG2:ABG16)</f>
        <v>11.071006536374977</v>
      </c>
      <c r="ABI16" s="1"/>
      <c r="ABJ16" s="2" t="s">
        <v>11</v>
      </c>
      <c r="ABK16" s="1" t="s">
        <v>79</v>
      </c>
      <c r="ABL16" s="1">
        <v>112</v>
      </c>
      <c r="ABM16" s="2">
        <v>15</v>
      </c>
      <c r="ABN16" s="1">
        <v>1.9E-2</v>
      </c>
      <c r="ABO16" s="1">
        <f t="shared" si="565"/>
        <v>1.9999999999999983E-3</v>
      </c>
      <c r="ABP16" s="1">
        <f t="shared" si="566"/>
        <v>0.91836734693877553</v>
      </c>
      <c r="ABQ16" s="1">
        <f t="shared" si="135"/>
        <v>1.3775510204081633E-3</v>
      </c>
      <c r="ABR16" s="1">
        <f t="shared" si="136"/>
        <v>10.530367004350836</v>
      </c>
      <c r="ABS16" s="1">
        <f>AVERAGE(ABR2:ABR16)</f>
        <v>10.738374253819496</v>
      </c>
      <c r="ABT16" s="1"/>
      <c r="ABU16" s="2" t="s">
        <v>11</v>
      </c>
      <c r="ABV16" s="1" t="s">
        <v>80</v>
      </c>
      <c r="ABW16" s="1">
        <v>113</v>
      </c>
      <c r="ABX16" s="2">
        <v>15</v>
      </c>
      <c r="ABY16" s="1">
        <v>2.1999999999999999E-2</v>
      </c>
      <c r="ABZ16" s="1">
        <f t="shared" si="567"/>
        <v>8.9999999999999993E-3</v>
      </c>
      <c r="ACA16" s="1">
        <f t="shared" si="568"/>
        <v>-1.7857142857142873E-2</v>
      </c>
      <c r="ACB16" s="1">
        <f t="shared" si="137"/>
        <v>-2.6785714285714311E-5</v>
      </c>
      <c r="ACC16" s="1">
        <f t="shared" si="138"/>
        <v>-0.20475713619571087</v>
      </c>
      <c r="ACD16" s="1">
        <f>AVERAGE(ACC2:ACC16)</f>
        <v>-1.6517075653120656</v>
      </c>
      <c r="ACE16" s="1"/>
      <c r="ACF16" s="2" t="s">
        <v>11</v>
      </c>
      <c r="ACG16" s="1" t="s">
        <v>81</v>
      </c>
      <c r="ACH16" s="1">
        <v>114</v>
      </c>
      <c r="ACI16" s="2">
        <v>15</v>
      </c>
      <c r="ACJ16" s="1">
        <v>2.1000000000000001E-2</v>
      </c>
      <c r="ACK16" s="1">
        <f t="shared" si="569"/>
        <v>7.000000000000001E-3</v>
      </c>
      <c r="ACL16" s="1">
        <f t="shared" si="570"/>
        <v>-0.16845878136200715</v>
      </c>
      <c r="ACM16" s="1">
        <f t="shared" si="139"/>
        <v>-2.5268817204301074E-4</v>
      </c>
      <c r="ACN16" s="1">
        <f t="shared" si="140"/>
        <v>-1.9316157077674212</v>
      </c>
      <c r="ACO16" s="1">
        <f>AVERAGE(ACN2:ACN16)</f>
        <v>-1.8494192946709356</v>
      </c>
      <c r="ACP16" s="1"/>
      <c r="ACQ16" s="2" t="s">
        <v>11</v>
      </c>
      <c r="ACR16" s="1" t="s">
        <v>82</v>
      </c>
      <c r="ACS16" s="1">
        <v>115</v>
      </c>
      <c r="ACT16" s="2">
        <v>15</v>
      </c>
      <c r="ACU16" s="1">
        <v>2.1999999999999999E-2</v>
      </c>
      <c r="ACV16" s="1">
        <f t="shared" si="571"/>
        <v>7.9999999999999984E-3</v>
      </c>
      <c r="ACW16" s="1">
        <f t="shared" si="572"/>
        <v>-8.1850533807829237E-2</v>
      </c>
      <c r="ACX16" s="1">
        <f t="shared" si="141"/>
        <v>-1.2277580071174386E-4</v>
      </c>
      <c r="ACY16" s="1">
        <f t="shared" si="142"/>
        <v>-0.93853093032055357</v>
      </c>
      <c r="ACZ16" s="1">
        <f>AVERAGE(ACY2:ACY16)</f>
        <v>-0.74810436474826691</v>
      </c>
      <c r="ADA16" s="1"/>
      <c r="ADB16" s="2" t="s">
        <v>11</v>
      </c>
      <c r="ADC16" s="1" t="s">
        <v>83</v>
      </c>
      <c r="ADD16" s="1">
        <v>116</v>
      </c>
      <c r="ADE16" s="2">
        <v>15</v>
      </c>
      <c r="ADF16" s="1">
        <v>2.5999999999999999E-2</v>
      </c>
      <c r="ADG16" s="1">
        <f t="shared" si="573"/>
        <v>9.9999999999999985E-3</v>
      </c>
      <c r="ADH16" s="1">
        <f t="shared" si="574"/>
        <v>-1.0676156583629953E-2</v>
      </c>
      <c r="ADI16" s="1">
        <f t="shared" si="143"/>
        <v>-1.6014234875444929E-5</v>
      </c>
      <c r="ADJ16" s="1">
        <f t="shared" si="144"/>
        <v>-0.12241707786789889</v>
      </c>
      <c r="ADK16" s="1">
        <f>AVERAGE(ADJ2:ADJ16)</f>
        <v>-0.94941244835325522</v>
      </c>
      <c r="ADL16" s="1"/>
      <c r="ADM16" s="2" t="s">
        <v>11</v>
      </c>
      <c r="ADN16" s="1" t="s">
        <v>84</v>
      </c>
      <c r="ADO16" s="1">
        <v>119</v>
      </c>
      <c r="ADP16" s="2">
        <v>15</v>
      </c>
      <c r="ADQ16" s="1">
        <v>2.8000000000000001E-2</v>
      </c>
      <c r="ADR16" s="1">
        <f t="shared" si="575"/>
        <v>1.0999999999999999E-2</v>
      </c>
      <c r="ADS16" s="1">
        <f t="shared" si="576"/>
        <v>-0.51079136690647486</v>
      </c>
      <c r="ADT16" s="1">
        <f t="shared" si="145"/>
        <v>-7.6618705035971226E-4</v>
      </c>
      <c r="ADU16" s="1">
        <f t="shared" si="146"/>
        <v>-5.856937938950689</v>
      </c>
      <c r="ADV16" s="1">
        <f>AVERAGE(ADU2:ADU16)</f>
        <v>-6.1319115511079989</v>
      </c>
      <c r="ADW16" s="1"/>
      <c r="ADX16" s="2" t="s">
        <v>11</v>
      </c>
      <c r="ADY16" s="1" t="s">
        <v>85</v>
      </c>
      <c r="ADZ16" s="1">
        <v>120</v>
      </c>
      <c r="AEA16" s="2">
        <v>15</v>
      </c>
      <c r="AEB16" s="1">
        <v>2.7E-2</v>
      </c>
      <c r="AEC16" s="1">
        <f t="shared" si="577"/>
        <v>9.9999999999999985E-3</v>
      </c>
      <c r="AED16" s="1">
        <f t="shared" si="578"/>
        <v>-0.57553956834532383</v>
      </c>
      <c r="AEE16" s="1">
        <f t="shared" si="147"/>
        <v>-8.6330935251798576E-4</v>
      </c>
      <c r="AEF16" s="1">
        <f t="shared" si="148"/>
        <v>-6.5993666917754243</v>
      </c>
      <c r="AEG16" s="1">
        <f>AVERAGE(AEF2:AEF16)</f>
        <v>-6.4893772469125013</v>
      </c>
      <c r="AEH16" s="1"/>
      <c r="AEI16" s="2" t="s">
        <v>11</v>
      </c>
      <c r="AEJ16" s="1" t="s">
        <v>86</v>
      </c>
      <c r="AEK16" s="1">
        <v>121</v>
      </c>
      <c r="AEL16" s="2">
        <v>15</v>
      </c>
      <c r="AEM16" s="1">
        <v>2.5999999999999999E-2</v>
      </c>
      <c r="AEN16" s="1">
        <f t="shared" si="579"/>
        <v>8.0000000000000002E-3</v>
      </c>
      <c r="AEO16" s="1">
        <f t="shared" si="580"/>
        <v>-0.6079136690647482</v>
      </c>
      <c r="AEP16" s="1">
        <f t="shared" si="149"/>
        <v>-9.1187050359712229E-4</v>
      </c>
      <c r="AEQ16" s="1">
        <f t="shared" si="150"/>
        <v>-6.9705810681877907</v>
      </c>
      <c r="AER16" s="1">
        <f>AVERAGE(AEQ2:AEQ16)</f>
        <v>-5.8431892583428215</v>
      </c>
      <c r="AES16" s="1"/>
      <c r="AET16" s="2" t="s">
        <v>11</v>
      </c>
      <c r="AEU16" s="1" t="s">
        <v>87</v>
      </c>
      <c r="AEV16" s="1">
        <v>122</v>
      </c>
      <c r="AEW16" s="2">
        <v>15</v>
      </c>
      <c r="AEX16" s="1">
        <v>2.8000000000000001E-2</v>
      </c>
      <c r="AEY16" s="1">
        <f t="shared" si="581"/>
        <v>1.0999999999999999E-2</v>
      </c>
      <c r="AEZ16" s="1">
        <f t="shared" si="582"/>
        <v>-0.55035971223021585</v>
      </c>
      <c r="AFA16" s="1">
        <f t="shared" si="151"/>
        <v>-8.2553956834532374E-4</v>
      </c>
      <c r="AFB16" s="1">
        <f t="shared" si="152"/>
        <v>-6.3106443990102488</v>
      </c>
      <c r="AFC16" s="1">
        <f>AVERAGE(AFB2:AFB16)</f>
        <v>-5.8431892583428224</v>
      </c>
      <c r="AFD16" s="1"/>
      <c r="AFE16" s="2" t="s">
        <v>11</v>
      </c>
      <c r="AFF16" s="1" t="s">
        <v>88</v>
      </c>
      <c r="AFG16" s="1">
        <v>123</v>
      </c>
      <c r="AFH16" s="2">
        <v>15</v>
      </c>
      <c r="AFI16" s="1">
        <v>2.9000000000000001E-2</v>
      </c>
      <c r="AFJ16" s="1">
        <f t="shared" si="583"/>
        <v>1.2E-2</v>
      </c>
      <c r="AFK16" s="1">
        <f t="shared" si="584"/>
        <v>-0.51798561151079137</v>
      </c>
      <c r="AFL16" s="1">
        <f t="shared" si="153"/>
        <v>-7.769784172661871E-4</v>
      </c>
      <c r="AFM16" s="1">
        <f t="shared" si="154"/>
        <v>-5.9394300225978816</v>
      </c>
      <c r="AFN16" s="1">
        <f>AVERAGE(AFM2:AFM16)</f>
        <v>-5.7194511328720345</v>
      </c>
      <c r="AFO16" s="1"/>
      <c r="AFP16" s="2" t="s">
        <v>11</v>
      </c>
      <c r="AFQ16" s="1" t="s">
        <v>89</v>
      </c>
      <c r="AFR16" s="1">
        <v>126</v>
      </c>
      <c r="AFS16" s="2">
        <v>15</v>
      </c>
      <c r="AFT16" s="1">
        <v>2.5999999999999999E-2</v>
      </c>
      <c r="AFU16" s="1">
        <f t="shared" si="585"/>
        <v>8.0000000000000002E-3</v>
      </c>
      <c r="AFV16" s="1">
        <f t="shared" si="586"/>
        <v>-0.47686832740213519</v>
      </c>
      <c r="AFW16" s="1">
        <f t="shared" si="155"/>
        <v>-7.1530249110320283E-4</v>
      </c>
      <c r="AFX16" s="1">
        <f t="shared" si="156"/>
        <v>-5.4679628114327858</v>
      </c>
      <c r="AFY16" s="1">
        <f>AVERAGE(AFX2:AFX16)</f>
        <v>-3.3732705901376381</v>
      </c>
      <c r="AFZ16" s="1"/>
      <c r="AGA16" s="2" t="s">
        <v>11</v>
      </c>
      <c r="AGB16" s="1" t="s">
        <v>90</v>
      </c>
      <c r="AGC16" s="1">
        <v>127</v>
      </c>
      <c r="AGD16" s="2">
        <v>15</v>
      </c>
      <c r="AGE16" s="1">
        <v>1.7000000000000001E-2</v>
      </c>
      <c r="AGF16" s="1">
        <f t="shared" si="587"/>
        <v>2.0000000000000018E-3</v>
      </c>
      <c r="AGG16" s="1">
        <f t="shared" si="588"/>
        <v>0.30639730639730645</v>
      </c>
      <c r="AGH16" s="1">
        <f t="shared" si="157"/>
        <v>4.5959595959595969E-4</v>
      </c>
      <c r="AGI16" s="1">
        <f t="shared" si="158"/>
        <v>3.513273959775562</v>
      </c>
      <c r="AGJ16" s="1">
        <f>AVERAGE(AGI2:AGI16)</f>
        <v>4.4141134366410899</v>
      </c>
      <c r="AGK16" s="1"/>
      <c r="AGL16" s="2" t="s">
        <v>11</v>
      </c>
      <c r="AGM16" s="1" t="s">
        <v>91</v>
      </c>
      <c r="AGN16" s="1">
        <v>128</v>
      </c>
      <c r="AGO16" s="2">
        <v>15</v>
      </c>
      <c r="AGP16" s="1">
        <v>1.4999999999999999E-2</v>
      </c>
      <c r="AGQ16" s="1">
        <f t="shared" si="589"/>
        <v>0</v>
      </c>
      <c r="AGR16" s="1">
        <f t="shared" si="590"/>
        <v>0.28093645484949831</v>
      </c>
      <c r="AGS16" s="1">
        <f t="shared" si="159"/>
        <v>4.2140468227424747E-4</v>
      </c>
      <c r="AGT16" s="1">
        <f t="shared" si="160"/>
        <v>3.2213296610856959</v>
      </c>
      <c r="AGU16" s="1">
        <f>AVERAGE(AGT2:AGT16)</f>
        <v>5.4967133105827344</v>
      </c>
      <c r="AGV16" s="1"/>
      <c r="AGW16" s="2" t="s">
        <v>11</v>
      </c>
      <c r="AGX16" s="1" t="s">
        <v>92</v>
      </c>
      <c r="AGY16" s="1">
        <v>129</v>
      </c>
      <c r="AGZ16" s="2">
        <v>15</v>
      </c>
      <c r="AHA16" s="1">
        <v>1.6E-2</v>
      </c>
      <c r="AHB16" s="1">
        <f t="shared" si="591"/>
        <v>2E-3</v>
      </c>
      <c r="AHC16" s="1">
        <f t="shared" si="592"/>
        <v>0.44518272425249172</v>
      </c>
      <c r="AHD16" s="1">
        <f t="shared" si="161"/>
        <v>6.677740863787376E-4</v>
      </c>
      <c r="AHE16" s="1">
        <f t="shared" si="162"/>
        <v>5.1046430232977178</v>
      </c>
      <c r="AHF16" s="1">
        <f>AVERAGE(AHE2:AHE16)</f>
        <v>7.1871342069316135</v>
      </c>
      <c r="AHG16" s="1"/>
      <c r="AHH16" s="2" t="s">
        <v>11</v>
      </c>
      <c r="AHI16" s="1" t="s">
        <v>93</v>
      </c>
      <c r="AHJ16" s="1">
        <v>130</v>
      </c>
      <c r="AHK16" s="2">
        <v>15</v>
      </c>
      <c r="AHL16" s="1">
        <v>2.1000000000000001E-2</v>
      </c>
      <c r="AHM16" s="1">
        <f t="shared" si="593"/>
        <v>7.000000000000001E-3</v>
      </c>
      <c r="AHN16" s="1">
        <f t="shared" si="594"/>
        <v>0.59866220735785947</v>
      </c>
      <c r="AHO16" s="1">
        <f t="shared" si="163"/>
        <v>8.9799331103678924E-4</v>
      </c>
      <c r="AHP16" s="1">
        <f t="shared" si="164"/>
        <v>6.8645001111230899</v>
      </c>
      <c r="AHQ16" s="1">
        <f>AVERAGE(AHP2:AHP16)</f>
        <v>7.222425629021501</v>
      </c>
      <c r="AHR16" s="1"/>
      <c r="AHS16" s="2" t="s">
        <v>11</v>
      </c>
      <c r="AHT16" s="1" t="s">
        <v>94</v>
      </c>
      <c r="AHU16" s="1">
        <v>133</v>
      </c>
      <c r="AHV16" s="2">
        <v>15</v>
      </c>
      <c r="AHW16" s="1">
        <v>2.1999999999999999E-2</v>
      </c>
      <c r="AHX16" s="1">
        <f t="shared" si="595"/>
        <v>5.9999999999999984E-3</v>
      </c>
      <c r="AHY16" s="1">
        <f t="shared" si="596"/>
        <v>0.59468438538205981</v>
      </c>
      <c r="AHZ16" s="1">
        <f t="shared" si="165"/>
        <v>8.920265780730897E-4</v>
      </c>
      <c r="AIA16" s="1">
        <f t="shared" si="166"/>
        <v>6.8188888147036675</v>
      </c>
      <c r="AIB16" s="1">
        <f>AVERAGE(AIA2:AIA16)</f>
        <v>9.5108896130596765</v>
      </c>
      <c r="AIC16" s="1"/>
      <c r="AID16" s="2" t="s">
        <v>11</v>
      </c>
      <c r="AIE16" s="1" t="s">
        <v>95</v>
      </c>
      <c r="AIF16" s="1">
        <v>134</v>
      </c>
      <c r="AIG16" s="2">
        <v>15</v>
      </c>
      <c r="AIH16" s="1">
        <v>2.3E-2</v>
      </c>
      <c r="AII16" s="1">
        <f t="shared" si="597"/>
        <v>5.9999999999999984E-3</v>
      </c>
      <c r="AIJ16" s="1">
        <f t="shared" si="598"/>
        <v>0.58139534883720922</v>
      </c>
      <c r="AIK16" s="1">
        <f t="shared" si="167"/>
        <v>8.7209302325581383E-4</v>
      </c>
      <c r="AIL16" s="1">
        <f t="shared" si="168"/>
        <v>6.666511411023138</v>
      </c>
      <c r="AIM16" s="1">
        <f>AVERAGE(AIL2:AIL16)</f>
        <v>9.9934180580480181</v>
      </c>
      <c r="AIN16" s="1"/>
      <c r="AIO16" s="2" t="s">
        <v>11</v>
      </c>
      <c r="AIP16" s="1" t="s">
        <v>96</v>
      </c>
      <c r="AIQ16" s="1">
        <v>135</v>
      </c>
      <c r="AIR16" s="2">
        <v>15</v>
      </c>
      <c r="AIS16" s="1">
        <v>1.7999999999999999E-2</v>
      </c>
      <c r="AIT16" s="1">
        <f t="shared" si="599"/>
        <v>3.9999999999999983E-3</v>
      </c>
      <c r="AIU16" s="1">
        <f t="shared" si="600"/>
        <v>0.5662251655629138</v>
      </c>
      <c r="AIV16" s="1">
        <f t="shared" si="169"/>
        <v>8.4933774834437077E-4</v>
      </c>
      <c r="AIW16" s="1">
        <f t="shared" si="170"/>
        <v>6.4925640271858454</v>
      </c>
      <c r="AIX16" s="1">
        <f>AVERAGE(AIW2:AIW16)</f>
        <v>11.580304259015689</v>
      </c>
      <c r="AIY16" s="1"/>
      <c r="AIZ16" s="2" t="s">
        <v>11</v>
      </c>
      <c r="AJA16" s="1" t="s">
        <v>97</v>
      </c>
      <c r="AJB16" s="1">
        <v>136</v>
      </c>
      <c r="AJC16" s="2">
        <v>15</v>
      </c>
      <c r="AJD16" s="1">
        <v>2.1000000000000001E-2</v>
      </c>
      <c r="AJE16" s="1">
        <f t="shared" si="601"/>
        <v>5.000000000000001E-3</v>
      </c>
      <c r="AJF16" s="1">
        <f t="shared" si="602"/>
        <v>0.5894039735099339</v>
      </c>
      <c r="AJG16" s="1">
        <f t="shared" si="171"/>
        <v>8.8410596026490085E-4</v>
      </c>
      <c r="AJH16" s="1">
        <f t="shared" si="172"/>
        <v>6.7583415019829287</v>
      </c>
      <c r="AJI16" s="1">
        <f>AVERAGE(AJH2:AJH16)</f>
        <v>10.732347553710717</v>
      </c>
      <c r="AJJ16" s="1"/>
      <c r="AJK16" s="2" t="s">
        <v>11</v>
      </c>
      <c r="AJL16" s="1" t="s">
        <v>98</v>
      </c>
      <c r="AJM16" s="1">
        <v>140</v>
      </c>
      <c r="AJN16" s="2">
        <v>15</v>
      </c>
      <c r="AJO16" s="1">
        <v>1.9E-2</v>
      </c>
      <c r="AJP16" s="1">
        <f t="shared" si="603"/>
        <v>2.9999999999999992E-3</v>
      </c>
      <c r="AJQ16" s="1">
        <f t="shared" si="604"/>
        <v>0.62091503267973858</v>
      </c>
      <c r="AJR16" s="1">
        <f t="shared" si="173"/>
        <v>9.3137254901960785E-4</v>
      </c>
      <c r="AJS16" s="1">
        <f t="shared" si="174"/>
        <v>7.1196598990926852</v>
      </c>
      <c r="AJT16" s="1">
        <f>AVERAGE(AJS2:AJS16)</f>
        <v>12.540593927524659</v>
      </c>
      <c r="AJU16" s="1"/>
      <c r="AJV16" s="2" t="s">
        <v>11</v>
      </c>
      <c r="AJW16" s="1" t="s">
        <v>99</v>
      </c>
      <c r="AJX16" s="1">
        <v>141</v>
      </c>
      <c r="AJY16" s="2">
        <v>15</v>
      </c>
      <c r="AJZ16" s="1">
        <v>1.9E-2</v>
      </c>
      <c r="AKA16" s="1">
        <f t="shared" si="605"/>
        <v>-1.0000000000000009E-3</v>
      </c>
      <c r="AKB16" s="1">
        <f t="shared" si="606"/>
        <v>0.10847457627118641</v>
      </c>
      <c r="AKC16" s="1">
        <f t="shared" si="175"/>
        <v>1.6271186440677962E-4</v>
      </c>
      <c r="AKD16" s="1">
        <f t="shared" si="176"/>
        <v>1.243812840890554</v>
      </c>
      <c r="AKE16" s="1">
        <f>AVERAGE(AKD2:AKD16)</f>
        <v>2.1507597040399165</v>
      </c>
      <c r="AKF16" s="1"/>
      <c r="AKG16" s="2" t="s">
        <v>11</v>
      </c>
      <c r="AKH16" s="1" t="s">
        <v>100</v>
      </c>
      <c r="AKI16" s="1">
        <v>143</v>
      </c>
      <c r="AKJ16" s="2">
        <v>15</v>
      </c>
      <c r="AKK16" s="1">
        <v>2.1000000000000001E-2</v>
      </c>
      <c r="AKL16" s="1">
        <f t="shared" si="607"/>
        <v>-9.9999999999999742E-4</v>
      </c>
      <c r="AKM16" s="1">
        <f t="shared" si="608"/>
        <v>9.83050847457628E-2</v>
      </c>
      <c r="AKN16" s="1">
        <f t="shared" si="177"/>
        <v>1.4745762711864421E-4</v>
      </c>
      <c r="AKO16" s="1">
        <f t="shared" si="178"/>
        <v>1.127205387057066</v>
      </c>
      <c r="AKP16" s="1">
        <f>AVERAGE(AKO2:AKO16)</f>
        <v>1.8268501100580026</v>
      </c>
      <c r="AKQ16" s="1"/>
      <c r="AKR16" s="2" t="s">
        <v>11</v>
      </c>
      <c r="AKS16" s="1" t="s">
        <v>101</v>
      </c>
      <c r="AKT16" s="1">
        <v>144</v>
      </c>
      <c r="AKU16" s="2">
        <v>15</v>
      </c>
      <c r="AKV16" s="1">
        <v>2.1999999999999999E-2</v>
      </c>
      <c r="AKW16" s="1">
        <f t="shared" si="609"/>
        <v>-1.0000000000000009E-3</v>
      </c>
      <c r="AKX16" s="1">
        <f t="shared" si="610"/>
        <v>6.7796610169491497E-2</v>
      </c>
      <c r="AKY16" s="1">
        <f t="shared" si="179"/>
        <v>1.0169491525423725E-4</v>
      </c>
      <c r="AKZ16" s="1">
        <f t="shared" si="180"/>
        <v>0.77738302555659622</v>
      </c>
      <c r="ALA16" s="1">
        <f>AVERAGE(AKZ2:AKZ16)</f>
        <v>1.6584171211874059</v>
      </c>
      <c r="ALB16" s="1"/>
      <c r="ALC16" s="2" t="s">
        <v>11</v>
      </c>
      <c r="ALD16" s="1" t="s">
        <v>102</v>
      </c>
      <c r="ALE16" s="1">
        <v>147</v>
      </c>
      <c r="ALF16" s="2">
        <v>15</v>
      </c>
      <c r="ALG16" s="1">
        <v>2.1000000000000001E-2</v>
      </c>
      <c r="ALH16" s="1">
        <f t="shared" si="611"/>
        <v>-4.9999999999999975E-3</v>
      </c>
      <c r="ALI16" s="1">
        <f t="shared" si="612"/>
        <v>-6.4406779661016877E-2</v>
      </c>
      <c r="ALJ16" s="1">
        <f t="shared" si="181"/>
        <v>-9.6610169491525319E-5</v>
      </c>
      <c r="ALK16" s="1">
        <f t="shared" si="182"/>
        <v>-0.73851387427876591</v>
      </c>
      <c r="ALL16" s="1">
        <f>AVERAGE(ALK2:ALK16)</f>
        <v>0.76442664179732067</v>
      </c>
      <c r="ALM16" s="1"/>
      <c r="ALN16" s="2" t="s">
        <v>11</v>
      </c>
      <c r="ALO16" s="1" t="s">
        <v>103</v>
      </c>
      <c r="ALP16" s="1">
        <v>148</v>
      </c>
      <c r="ALQ16" s="2">
        <v>15</v>
      </c>
      <c r="ALR16" s="1">
        <v>2.3E-2</v>
      </c>
      <c r="ALS16" s="1">
        <f t="shared" si="613"/>
        <v>-2.0000000000000018E-3</v>
      </c>
      <c r="ALT16" s="1">
        <f>(ALS16--0.0002)/0.0294</f>
        <v>-6.1224489795918428E-2</v>
      </c>
      <c r="ALU16" s="1">
        <f t="shared" si="183"/>
        <v>-9.1836734693877641E-5</v>
      </c>
      <c r="ALV16" s="1">
        <f t="shared" si="184"/>
        <v>-0.70202446695672305</v>
      </c>
      <c r="ALW16" s="1">
        <f>AVERAGE(ALV2:ALV16)</f>
        <v>-0.3640126865701529</v>
      </c>
      <c r="ALX16" s="1"/>
      <c r="ALY16" s="2" t="s">
        <v>11</v>
      </c>
      <c r="ALZ16" s="1" t="s">
        <v>104</v>
      </c>
      <c r="AMA16" s="1">
        <v>149</v>
      </c>
      <c r="AMB16" s="2">
        <v>15</v>
      </c>
      <c r="AMC16" s="1">
        <v>1.9E-2</v>
      </c>
      <c r="AMD16" s="1">
        <f t="shared" si="615"/>
        <v>-1.0000000000000009E-3</v>
      </c>
      <c r="AME16" s="1">
        <f t="shared" si="616"/>
        <v>4.4520547945205449E-2</v>
      </c>
      <c r="AMF16" s="1">
        <f t="shared" si="185"/>
        <v>6.6780821917808181E-5</v>
      </c>
      <c r="AMG16" s="1">
        <f t="shared" si="186"/>
        <v>0.51049039435094967</v>
      </c>
      <c r="AMH16" s="1">
        <f>AVERAGE(AMG2:AMG16)</f>
        <v>1.3220392263960496</v>
      </c>
      <c r="AMI16" s="1"/>
      <c r="AMJ16" s="2" t="s">
        <v>11</v>
      </c>
      <c r="AMK16" s="1" t="s">
        <v>105</v>
      </c>
      <c r="AML16" s="1">
        <v>150</v>
      </c>
      <c r="AMM16" s="2">
        <v>15</v>
      </c>
      <c r="AMN16" s="1">
        <v>1.9E-2</v>
      </c>
      <c r="AMO16" s="1">
        <f t="shared" si="617"/>
        <v>0</v>
      </c>
      <c r="AMP16" s="1">
        <f t="shared" si="618"/>
        <v>-2.7397260273972605E-2</v>
      </c>
      <c r="AMQ16" s="1">
        <f t="shared" si="187"/>
        <v>-4.1095890410958905E-5</v>
      </c>
      <c r="AMR16" s="1">
        <f t="shared" si="188"/>
        <v>-0.31414793498519994</v>
      </c>
      <c r="AMS16" s="1">
        <f>AVERAGE(AMR2:AMR16)</f>
        <v>1.0209807887019</v>
      </c>
      <c r="AMT16" s="1"/>
      <c r="AMU16" s="2" t="s">
        <v>11</v>
      </c>
      <c r="AMV16" s="1" t="s">
        <v>106</v>
      </c>
      <c r="AMW16" s="1">
        <v>151</v>
      </c>
      <c r="AMX16" s="2">
        <v>15</v>
      </c>
      <c r="AMY16" s="1">
        <v>2.1000000000000001E-2</v>
      </c>
      <c r="AMZ16" s="1">
        <f t="shared" si="619"/>
        <v>1.0000000000000009E-3</v>
      </c>
      <c r="ANA16" s="1">
        <f t="shared" si="620"/>
        <v>-4.1095890410958881E-2</v>
      </c>
      <c r="ANB16" s="1">
        <f t="shared" si="189"/>
        <v>-6.1643835616438327E-5</v>
      </c>
      <c r="ANC16" s="1">
        <f t="shared" si="190"/>
        <v>-0.47122190247779971</v>
      </c>
      <c r="AND16" s="1">
        <f>AVERAGE(ANC2:ANC16)</f>
        <v>0.36650592414939948</v>
      </c>
      <c r="ANE16" s="1"/>
      <c r="ANF16" s="2" t="s">
        <v>11</v>
      </c>
      <c r="ANG16" s="1" t="s">
        <v>107</v>
      </c>
      <c r="ANH16" s="1">
        <v>154</v>
      </c>
      <c r="ANI16" s="2">
        <v>15</v>
      </c>
      <c r="ANJ16" s="1">
        <v>1.6E-2</v>
      </c>
      <c r="ANK16" s="1">
        <f t="shared" si="621"/>
        <v>-2.9999999999999992E-3</v>
      </c>
      <c r="ANL16" s="1">
        <f t="shared" si="622"/>
        <v>-0.20344827586206893</v>
      </c>
      <c r="ANM16" s="1">
        <f t="shared" si="191"/>
        <v>-3.0517241379310339E-4</v>
      </c>
      <c r="ANN16" s="1">
        <f t="shared" si="192"/>
        <v>-2.3328192344504415</v>
      </c>
      <c r="ANO16" s="1">
        <f>AVERAGE(ANN2:ANN16)</f>
        <v>-0.6194491752495519</v>
      </c>
      <c r="ANP16" s="1"/>
      <c r="ANQ16" s="2" t="s">
        <v>11</v>
      </c>
      <c r="ANR16" s="1" t="s">
        <v>108</v>
      </c>
      <c r="ANS16" s="1">
        <v>155</v>
      </c>
      <c r="ANT16" s="2">
        <v>15</v>
      </c>
      <c r="ANU16" s="1">
        <v>2.1999999999999999E-2</v>
      </c>
      <c r="ANV16" s="1">
        <f t="shared" si="193"/>
        <v>1.9999999999999983E-3</v>
      </c>
      <c r="ANW16" s="1">
        <f t="shared" si="623"/>
        <v>-0.18088737201365193</v>
      </c>
      <c r="ANX16" s="1">
        <f t="shared" si="194"/>
        <v>-2.7133105802047789E-4</v>
      </c>
      <c r="ANY16" s="1">
        <f t="shared" si="195"/>
        <v>-2.0741268949790768</v>
      </c>
      <c r="ANZ16" s="1">
        <f>AVERAGE(ANY2:ANY16)</f>
        <v>-1.8132304302018343</v>
      </c>
      <c r="AOA16" s="1"/>
      <c r="AOB16" s="2" t="s">
        <v>11</v>
      </c>
      <c r="AOC16" s="1" t="s">
        <v>109</v>
      </c>
      <c r="AOD16" s="1">
        <v>156</v>
      </c>
      <c r="AOE16" s="2">
        <v>15</v>
      </c>
      <c r="AOF16" s="1">
        <v>1.9E-2</v>
      </c>
      <c r="AOG16" s="1">
        <f t="shared" si="624"/>
        <v>-2.0000000000000018E-3</v>
      </c>
      <c r="AOH16" s="1">
        <f t="shared" si="625"/>
        <v>-0.27118644067796616</v>
      </c>
      <c r="AOI16" s="1">
        <f t="shared" si="196"/>
        <v>-4.0677966101694926E-4</v>
      </c>
      <c r="AOJ16" s="1">
        <f t="shared" si="197"/>
        <v>-3.1095321022263867</v>
      </c>
      <c r="AOK16" s="1">
        <f>AVERAGE(AOJ2:AOJ16)</f>
        <v>-0.77738302555659744</v>
      </c>
      <c r="AOL16" s="1"/>
      <c r="AOM16" s="2" t="s">
        <v>11</v>
      </c>
      <c r="AON16" s="1" t="s">
        <v>110</v>
      </c>
      <c r="AOO16" s="1">
        <v>157</v>
      </c>
      <c r="AOP16" s="2">
        <v>15</v>
      </c>
      <c r="AOQ16" s="1">
        <v>8.9999999999999993E-3</v>
      </c>
      <c r="AOR16" s="1">
        <f t="shared" si="626"/>
        <v>-5.000000000000001E-3</v>
      </c>
      <c r="AOS16" s="1">
        <f t="shared" si="627"/>
        <v>-0.21843003412969286</v>
      </c>
      <c r="AOT16" s="1">
        <f t="shared" si="198"/>
        <v>-3.2764505119453927E-4</v>
      </c>
      <c r="AOU16" s="1">
        <f t="shared" si="199"/>
        <v>-2.504606061861526</v>
      </c>
      <c r="AOV16" s="1">
        <f>AVERAGE(AOU2:AOU16)</f>
        <v>0.86095833376489972</v>
      </c>
      <c r="AOW16" s="1"/>
      <c r="AOX16" s="2" t="s">
        <v>11</v>
      </c>
      <c r="AOY16" s="1" t="s">
        <v>111</v>
      </c>
      <c r="AOZ16" s="1">
        <v>158</v>
      </c>
      <c r="APA16" s="2">
        <v>15</v>
      </c>
      <c r="APB16" s="1">
        <v>1.7999999999999999E-2</v>
      </c>
      <c r="APC16" s="1">
        <f t="shared" si="628"/>
        <v>-2.0000000000000018E-3</v>
      </c>
      <c r="APD16" s="1">
        <f t="shared" si="629"/>
        <v>-0.37671232876712329</v>
      </c>
      <c r="APE16" s="1">
        <f t="shared" si="200"/>
        <v>-5.6506849315068495E-4</v>
      </c>
      <c r="APF16" s="1">
        <f t="shared" si="201"/>
        <v>-4.3195341060464996</v>
      </c>
      <c r="APG16" s="1">
        <f>AVERAGE(APF2:APF16)</f>
        <v>-1.4398447020154996</v>
      </c>
      <c r="APH16" s="1"/>
      <c r="API16" s="2" t="s">
        <v>11</v>
      </c>
      <c r="APJ16" s="1" t="s">
        <v>112</v>
      </c>
      <c r="APK16" s="1">
        <v>161</v>
      </c>
      <c r="APL16" s="2">
        <v>15</v>
      </c>
      <c r="APM16" s="1">
        <v>1.6E-2</v>
      </c>
      <c r="APN16" s="1">
        <f t="shared" si="630"/>
        <v>0</v>
      </c>
      <c r="APO16" s="1">
        <f t="shared" si="631"/>
        <v>-0.14675767918088736</v>
      </c>
      <c r="APP16" s="1">
        <f t="shared" si="202"/>
        <v>-2.2013651877133105E-4</v>
      </c>
      <c r="APQ16" s="1">
        <f t="shared" si="203"/>
        <v>-1.6827821978132127</v>
      </c>
      <c r="APR16" s="1">
        <f>AVERAGE(APQ2:APQ16)</f>
        <v>0.92618244995921017</v>
      </c>
      <c r="APS16" s="1"/>
      <c r="APT16" s="2" t="s">
        <v>11</v>
      </c>
      <c r="APU16" s="1" t="s">
        <v>113</v>
      </c>
      <c r="APV16" s="1">
        <v>162</v>
      </c>
      <c r="APW16" s="2">
        <v>15</v>
      </c>
      <c r="APX16" s="1">
        <v>5.0000000000000001E-3</v>
      </c>
      <c r="APY16" s="1">
        <f t="shared" si="632"/>
        <v>0</v>
      </c>
      <c r="APZ16" s="1">
        <f t="shared" si="633"/>
        <v>0.32302405498281789</v>
      </c>
      <c r="AQA16" s="1">
        <f t="shared" si="204"/>
        <v>4.8453608247422687E-4</v>
      </c>
      <c r="AQB16" s="1">
        <f t="shared" si="205"/>
        <v>3.7039229035540249</v>
      </c>
      <c r="AQC16" s="1">
        <f>AVERAGE(AQB2:AQB11,AQB13:AQB16)</f>
        <v>5.167479066052576</v>
      </c>
      <c r="AQD16" s="1"/>
      <c r="AQE16" s="2" t="s">
        <v>11</v>
      </c>
      <c r="AQF16" s="1" t="s">
        <v>114</v>
      </c>
      <c r="AQG16" s="1">
        <v>163</v>
      </c>
      <c r="AQH16" s="2">
        <v>15</v>
      </c>
      <c r="AQI16" s="1">
        <v>1.7000000000000001E-2</v>
      </c>
      <c r="AQJ16" s="1">
        <f t="shared" si="634"/>
        <v>1.0000000000000009E-3</v>
      </c>
      <c r="AQK16" s="1">
        <f t="shared" si="635"/>
        <v>-0.24657534246575341</v>
      </c>
      <c r="AQL16" s="1">
        <f t="shared" si="206"/>
        <v>-3.6986301369863013E-4</v>
      </c>
      <c r="AQM16" s="1">
        <f t="shared" si="207"/>
        <v>-2.8273314148667996</v>
      </c>
      <c r="AQN16" s="1">
        <f>AVERAGE(AQM2:AQM11,AQM13:AQM16)</f>
        <v>-1.2846406627073357</v>
      </c>
      <c r="AQO16" s="1"/>
      <c r="AQP16" s="2" t="s">
        <v>11</v>
      </c>
      <c r="AQQ16" s="1" t="s">
        <v>115</v>
      </c>
      <c r="AQR16" s="1">
        <v>169</v>
      </c>
      <c r="AQS16" s="2">
        <v>15</v>
      </c>
      <c r="AQT16" s="1">
        <v>-1E-3</v>
      </c>
      <c r="AQU16" s="1">
        <f t="shared" si="636"/>
        <v>7.0000000000000001E-3</v>
      </c>
      <c r="AQV16" s="1">
        <f t="shared" si="637"/>
        <v>0.79180887372013642</v>
      </c>
      <c r="AQW16" s="1">
        <f t="shared" si="208"/>
        <v>1.1877133105802047E-3</v>
      </c>
      <c r="AQX16" s="1">
        <f t="shared" si="209"/>
        <v>9.0791969742480312</v>
      </c>
      <c r="AQY16" s="1">
        <f>AVERAGE(AQX2:AQX11,AQX13:AQX16)</f>
        <v>8.9394310109745092</v>
      </c>
      <c r="AQZ16" s="1"/>
      <c r="ARA16" s="2" t="s">
        <v>11</v>
      </c>
      <c r="ARB16" s="1" t="s">
        <v>116</v>
      </c>
      <c r="ARC16" s="1">
        <v>170</v>
      </c>
      <c r="ARD16" s="2">
        <v>15</v>
      </c>
      <c r="ARE16" s="1">
        <v>5.0000000000000001E-3</v>
      </c>
      <c r="ARF16" s="1">
        <f t="shared" si="638"/>
        <v>-1E-3</v>
      </c>
      <c r="ARG16" s="1">
        <f t="shared" si="639"/>
        <v>-0.30272108843537421</v>
      </c>
      <c r="ARH16" s="1">
        <f t="shared" si="210"/>
        <v>-4.5408163265306135E-4</v>
      </c>
      <c r="ARI16" s="1">
        <f t="shared" si="211"/>
        <v>-3.4711209755082391</v>
      </c>
      <c r="ARJ16" s="1">
        <f>AVERAGE(ARI2:ARI16)</f>
        <v>-1.1570403251694128</v>
      </c>
      <c r="ARK16" s="1"/>
      <c r="ARL16" s="2" t="s">
        <v>11</v>
      </c>
      <c r="ARM16" s="1" t="s">
        <v>117</v>
      </c>
      <c r="ARN16" s="1">
        <v>171</v>
      </c>
      <c r="ARO16" s="2">
        <v>15</v>
      </c>
      <c r="ARP16" s="1">
        <v>8.0000000000000002E-3</v>
      </c>
      <c r="ARQ16" s="1">
        <f t="shared" si="640"/>
        <v>2E-3</v>
      </c>
      <c r="ARR16" s="1">
        <f t="shared" si="641"/>
        <v>-0.11986301369863013</v>
      </c>
      <c r="ARS16" s="1">
        <f t="shared" si="212"/>
        <v>-1.7979452054794521E-4</v>
      </c>
      <c r="ART16" s="1">
        <f t="shared" si="213"/>
        <v>-1.3743972155602497</v>
      </c>
      <c r="ARU16" s="1">
        <f>AVERAGE(ART2:ART16)</f>
        <v>0.22252145394784997</v>
      </c>
      <c r="ARV16" s="1"/>
      <c r="ARW16" s="2" t="s">
        <v>11</v>
      </c>
      <c r="ARX16" s="1" t="s">
        <v>118</v>
      </c>
      <c r="ARY16" s="1">
        <v>172</v>
      </c>
      <c r="ARZ16" s="2">
        <v>15</v>
      </c>
      <c r="ASA16" s="1">
        <v>1.7000000000000001E-2</v>
      </c>
      <c r="ASB16" s="1">
        <f t="shared" si="642"/>
        <v>-2.9999999999999992E-3</v>
      </c>
      <c r="ASC16" s="1">
        <f t="shared" si="643"/>
        <v>-0.8542372881355933</v>
      </c>
      <c r="ASD16" s="1">
        <f t="shared" si="214"/>
        <v>-1.2813559322033899E-3</v>
      </c>
      <c r="ASE16" s="1">
        <f t="shared" si="215"/>
        <v>-9.7950261220131161</v>
      </c>
      <c r="ASF16" s="1">
        <f>AVERAGE(ASE2:ASE16)</f>
        <v>-6.6077557172310701</v>
      </c>
      <c r="ASG16" s="1"/>
      <c r="ASH16" s="2" t="s">
        <v>11</v>
      </c>
      <c r="ASI16" s="1" t="s">
        <v>119</v>
      </c>
      <c r="ASJ16" s="1">
        <v>173</v>
      </c>
      <c r="ASK16" s="2">
        <v>15</v>
      </c>
      <c r="ASL16" s="1">
        <v>-3.0000000000000001E-3</v>
      </c>
      <c r="ASM16" s="1">
        <f t="shared" si="644"/>
        <v>-6.0000000000000001E-3</v>
      </c>
      <c r="ASN16" s="1">
        <f t="shared" si="645"/>
        <v>-0.43835616438356162</v>
      </c>
      <c r="ASO16" s="1">
        <f t="shared" si="216"/>
        <v>-6.5753424657534248E-4</v>
      </c>
      <c r="ASP16" s="1">
        <f t="shared" si="217"/>
        <v>-5.026366959763199</v>
      </c>
      <c r="ASQ16" s="1">
        <f>AVERAGE(ASP2:ASP16)</f>
        <v>-0.18325296207469999</v>
      </c>
      <c r="ASR16" s="1"/>
      <c r="ASS16" s="2" t="s">
        <v>11</v>
      </c>
      <c r="AST16" s="1" t="s">
        <v>120</v>
      </c>
      <c r="ASU16" s="1">
        <v>176</v>
      </c>
      <c r="ASV16" s="2">
        <v>15</v>
      </c>
      <c r="ASW16" s="1">
        <v>6.0000000000000001E-3</v>
      </c>
      <c r="ASX16" s="1">
        <f t="shared" si="646"/>
        <v>-1E-3</v>
      </c>
      <c r="ASY16" s="1">
        <f t="shared" si="647"/>
        <v>-0.47422680412371132</v>
      </c>
      <c r="ASZ16" s="1">
        <f t="shared" si="218"/>
        <v>-7.1134020618556697E-4</v>
      </c>
      <c r="ATA16" s="1">
        <f t="shared" si="219"/>
        <v>-5.4376740498984608</v>
      </c>
      <c r="ATB16" s="1">
        <f>AVERAGE(ATA2:ATA16)</f>
        <v>-3.2573506385865176</v>
      </c>
      <c r="ATC16" s="1"/>
      <c r="ATD16" s="2" t="s">
        <v>11</v>
      </c>
      <c r="ATE16" s="1" t="s">
        <v>121</v>
      </c>
      <c r="ATF16" s="1">
        <v>180</v>
      </c>
      <c r="ATG16" s="2">
        <v>15</v>
      </c>
      <c r="ATH16" s="1">
        <v>2.5000000000000001E-2</v>
      </c>
      <c r="ATI16" s="1">
        <f t="shared" si="648"/>
        <v>4.0000000000000001E-3</v>
      </c>
      <c r="ATJ16" s="1">
        <f t="shared" si="649"/>
        <v>-0.88235294117647056</v>
      </c>
      <c r="ATK16" s="1">
        <f t="shared" si="220"/>
        <v>-1.3235294117647058E-3</v>
      </c>
      <c r="ATL16" s="1">
        <f t="shared" si="221"/>
        <v>-10.117411435552762</v>
      </c>
      <c r="ATM16" s="1">
        <f>AVERAGE(ATL2:ATL16)</f>
        <v>-8.7419724952946112</v>
      </c>
      <c r="ATN16" s="1"/>
      <c r="ATO16" s="2" t="s">
        <v>11</v>
      </c>
      <c r="ATP16" s="1" t="s">
        <v>122</v>
      </c>
      <c r="ATQ16" s="1">
        <v>183</v>
      </c>
      <c r="ATR16" s="2">
        <v>15</v>
      </c>
      <c r="ATS16" s="1">
        <v>0</v>
      </c>
      <c r="ATT16" s="1">
        <f t="shared" si="650"/>
        <v>-1E-3</v>
      </c>
      <c r="ATU16" s="1">
        <f t="shared" si="651"/>
        <v>-0.31506849315068491</v>
      </c>
      <c r="ATV16" s="1">
        <f t="shared" si="222"/>
        <v>-4.7260273972602737E-4</v>
      </c>
      <c r="ATW16" s="1">
        <f t="shared" si="223"/>
        <v>-3.6127012523297992</v>
      </c>
      <c r="ATX16" s="1">
        <f>AVERAGE(ATW2:ATW16)</f>
        <v>0.62829586997039966</v>
      </c>
      <c r="ATY16" s="1"/>
      <c r="ATZ16" s="2" t="s">
        <v>11</v>
      </c>
      <c r="AUA16" s="1" t="s">
        <v>123</v>
      </c>
      <c r="AUB16" s="1">
        <v>184</v>
      </c>
      <c r="AUC16" s="2">
        <v>15</v>
      </c>
      <c r="AUD16" s="1">
        <v>5.0000000000000001E-3</v>
      </c>
      <c r="AUE16" s="1">
        <f t="shared" si="224"/>
        <v>-1.0999999999999999E-2</v>
      </c>
      <c r="AUF16" s="1">
        <f t="shared" si="652"/>
        <v>-0.71119133574007221</v>
      </c>
      <c r="AUG16" s="1">
        <f t="shared" si="225"/>
        <v>-1.0667870036101083E-3</v>
      </c>
      <c r="AUH16" s="1">
        <f t="shared" si="226"/>
        <v>-8.1548040668270048</v>
      </c>
      <c r="AUI16" s="1">
        <f>AVERAGE(AUH2:AUH16)</f>
        <v>-6.4438130274250627</v>
      </c>
      <c r="AUJ16" s="1"/>
      <c r="AUK16" s="2" t="s">
        <v>11</v>
      </c>
      <c r="AUL16" s="1" t="s">
        <v>124</v>
      </c>
      <c r="AUM16" s="1">
        <v>185</v>
      </c>
      <c r="AUN16" s="2">
        <v>15</v>
      </c>
      <c r="AUO16" s="1">
        <v>7.0000000000000001E-3</v>
      </c>
      <c r="AUP16" s="1">
        <f t="shared" si="653"/>
        <v>2E-3</v>
      </c>
      <c r="AUQ16" s="1">
        <f t="shared" si="654"/>
        <v>-9.7472924187725643E-2</v>
      </c>
      <c r="AUR16" s="1">
        <f t="shared" si="227"/>
        <v>-1.4620938628158846E-4</v>
      </c>
      <c r="AUS16" s="1">
        <f t="shared" si="228"/>
        <v>-1.117663501544818</v>
      </c>
      <c r="AUT16" s="1">
        <f>AVERAGE(AUS2:AUS16)</f>
        <v>0.31736124117939279</v>
      </c>
      <c r="AUU16" s="1"/>
      <c r="AUV16" s="2" t="s">
        <v>11</v>
      </c>
      <c r="AUW16" s="1" t="s">
        <v>125</v>
      </c>
      <c r="AUX16" s="1">
        <v>186</v>
      </c>
      <c r="AUY16" s="2">
        <v>15</v>
      </c>
      <c r="AUZ16" s="1">
        <v>8.9999999999999993E-3</v>
      </c>
      <c r="AVA16" s="1">
        <f t="shared" si="655"/>
        <v>-1.0000000000000009E-3</v>
      </c>
      <c r="AVB16" s="1">
        <f t="shared" si="656"/>
        <v>-0.1732851985559567</v>
      </c>
      <c r="AVC16" s="1">
        <f t="shared" si="229"/>
        <v>-2.5992779783393506E-4</v>
      </c>
      <c r="AVD16" s="1">
        <f t="shared" si="230"/>
        <v>-1.9869573360796766</v>
      </c>
      <c r="AVE16" s="1">
        <f>AVERAGE(AVD2:AVD16)</f>
        <v>-0.85549551970097193</v>
      </c>
      <c r="AVF16" s="1"/>
      <c r="AVG16" s="2" t="s">
        <v>11</v>
      </c>
      <c r="AVH16" s="1" t="s">
        <v>126</v>
      </c>
      <c r="AVI16" s="1">
        <v>187</v>
      </c>
      <c r="AVJ16" s="2">
        <v>15</v>
      </c>
      <c r="AVK16" s="1">
        <v>0.01</v>
      </c>
      <c r="AVL16" s="1">
        <f t="shared" si="657"/>
        <v>0</v>
      </c>
      <c r="AVM16" s="1">
        <f t="shared" si="658"/>
        <v>-1.4388489208633094E-2</v>
      </c>
      <c r="AVN16" s="1">
        <f t="shared" si="231"/>
        <v>-2.1582733812949642E-5</v>
      </c>
      <c r="AVO16" s="1">
        <f t="shared" si="232"/>
        <v>-0.16498416729438561</v>
      </c>
      <c r="AVP16" s="1">
        <f>AVERAGE(AVO2:AVO16)</f>
        <v>0.82492083647192804</v>
      </c>
      <c r="AVQ16" s="1"/>
      <c r="AVR16" s="2" t="s">
        <v>11</v>
      </c>
      <c r="AVS16" s="1" t="s">
        <v>127</v>
      </c>
      <c r="AVT16" s="1">
        <v>190</v>
      </c>
      <c r="AVU16" s="2">
        <v>15</v>
      </c>
      <c r="AVV16" s="1">
        <v>7.0000000000000001E-3</v>
      </c>
      <c r="AVW16" s="1">
        <f t="shared" si="659"/>
        <v>-3.9999999999999992E-3</v>
      </c>
      <c r="AVX16" s="1">
        <f t="shared" si="660"/>
        <v>-0.10752688172043007</v>
      </c>
      <c r="AVY16" s="1">
        <f t="shared" si="233"/>
        <v>-1.6129032258064511E-4</v>
      </c>
      <c r="AVZ16" s="1">
        <f t="shared" si="234"/>
        <v>-1.2329461964472896</v>
      </c>
      <c r="AWA16" s="1">
        <f>AVERAGE(AVZ2:AVZ16)</f>
        <v>1.2055473920817947</v>
      </c>
      <c r="AWB16" s="1"/>
      <c r="AWC16" s="2" t="s">
        <v>11</v>
      </c>
      <c r="AWD16" s="1" t="s">
        <v>128</v>
      </c>
      <c r="AWE16" s="1">
        <v>191</v>
      </c>
      <c r="AWF16" s="2">
        <v>15</v>
      </c>
      <c r="AWG16" s="1">
        <v>0.01</v>
      </c>
      <c r="AWH16" s="1">
        <f t="shared" si="661"/>
        <v>-2.9999999999999992E-3</v>
      </c>
      <c r="AWI16" s="1">
        <f t="shared" si="662"/>
        <v>-0.1612903225806451</v>
      </c>
      <c r="AWJ16" s="1">
        <f t="shared" si="235"/>
        <v>-2.4193548387096766E-4</v>
      </c>
      <c r="AWK16" s="1">
        <f t="shared" si="236"/>
        <v>-1.8494192946709347</v>
      </c>
      <c r="AWL16" s="1">
        <f>AVERAGE(AWK2:AWK16)</f>
        <v>-0.20549103274121475</v>
      </c>
      <c r="AWM16" s="1"/>
      <c r="AWN16" s="2" t="s">
        <v>11</v>
      </c>
      <c r="AWO16" s="1" t="s">
        <v>129</v>
      </c>
      <c r="AWP16" s="1">
        <v>192</v>
      </c>
      <c r="AWQ16" s="2">
        <v>15</v>
      </c>
      <c r="AWR16" s="1">
        <v>8.9999999999999993E-3</v>
      </c>
      <c r="AWS16" s="1">
        <f t="shared" si="663"/>
        <v>-7.000000000000001E-3</v>
      </c>
      <c r="AWT16" s="1">
        <f t="shared" si="664"/>
        <v>-0.31428571428571428</v>
      </c>
      <c r="AWU16" s="1">
        <f t="shared" si="237"/>
        <v>-4.7142857142857143E-4</v>
      </c>
      <c r="AWV16" s="1">
        <f t="shared" si="238"/>
        <v>-3.6037255970445079</v>
      </c>
      <c r="AWW16" s="1">
        <f>AVERAGE(AWV2:AWV16)</f>
        <v>-0.9555333022466499</v>
      </c>
      <c r="AWX16" s="1"/>
      <c r="AWY16" s="2" t="s">
        <v>11</v>
      </c>
      <c r="AWZ16" s="1" t="s">
        <v>130</v>
      </c>
      <c r="AXA16" s="1">
        <v>193</v>
      </c>
      <c r="AXB16" s="2">
        <v>15</v>
      </c>
      <c r="AXC16" s="1">
        <v>1.0999999999999999E-2</v>
      </c>
      <c r="AXD16" s="1">
        <f t="shared" si="665"/>
        <v>-3.0000000000000009E-3</v>
      </c>
      <c r="AXE16" s="1">
        <f t="shared" si="666"/>
        <v>-0.20788530465949825</v>
      </c>
      <c r="AXF16" s="1">
        <f t="shared" si="239"/>
        <v>-3.1182795698924738E-4</v>
      </c>
      <c r="AXG16" s="1">
        <f t="shared" si="240"/>
        <v>-2.383695979798095</v>
      </c>
      <c r="AXH16" s="1">
        <f>AVERAGE(AXG2:AXG6,AXG8:AXG16)</f>
        <v>0.46382261675874226</v>
      </c>
      <c r="AXI16" s="1"/>
      <c r="AXJ16" s="2" t="s">
        <v>11</v>
      </c>
      <c r="AXK16" s="1" t="s">
        <v>131</v>
      </c>
      <c r="AXL16" s="1">
        <v>197</v>
      </c>
      <c r="AXM16" s="2">
        <v>15</v>
      </c>
      <c r="AXN16" s="1">
        <v>1.2E-2</v>
      </c>
      <c r="AXO16" s="1">
        <f t="shared" si="667"/>
        <v>-6.9999999999999993E-3</v>
      </c>
      <c r="AXP16" s="1">
        <f t="shared" si="668"/>
        <v>-0.40647482014388492</v>
      </c>
      <c r="AXQ16" s="1">
        <f t="shared" si="241"/>
        <v>-6.0971223021582741E-4</v>
      </c>
      <c r="AXR16" s="1">
        <f t="shared" si="242"/>
        <v>-4.6608027260663931</v>
      </c>
      <c r="AXS16" s="1">
        <f>AVERAGE(AXR2:AXR16)</f>
        <v>-1.6910877147674519</v>
      </c>
      <c r="AXT16" s="1"/>
      <c r="AXU16" s="2" t="s">
        <v>11</v>
      </c>
      <c r="AXV16" s="1" t="s">
        <v>132</v>
      </c>
      <c r="AXW16" s="1">
        <v>198</v>
      </c>
      <c r="AXX16" s="2">
        <v>15</v>
      </c>
      <c r="AXY16" s="1">
        <v>1.7999999999999999E-2</v>
      </c>
      <c r="AXZ16" s="1">
        <f t="shared" si="669"/>
        <v>9.9999999999999742E-4</v>
      </c>
      <c r="AYA16" s="1">
        <f t="shared" si="670"/>
        <v>-0.15107913669064757</v>
      </c>
      <c r="AYB16" s="1">
        <f t="shared" si="243"/>
        <v>-2.2661870503597135E-4</v>
      </c>
      <c r="AYC16" s="1">
        <f t="shared" si="244"/>
        <v>-1.7323337565910497</v>
      </c>
      <c r="AYD16" s="1">
        <f>AVERAGE(AYC2:AYC16)</f>
        <v>-1.7598311178067798</v>
      </c>
      <c r="AYE16" s="1"/>
      <c r="AYF16" s="2" t="s">
        <v>11</v>
      </c>
      <c r="AYG16" s="1" t="s">
        <v>133</v>
      </c>
      <c r="AYH16" s="1">
        <v>201</v>
      </c>
      <c r="AYI16" s="2">
        <v>15</v>
      </c>
      <c r="AYJ16" s="1">
        <v>2.5000000000000001E-2</v>
      </c>
      <c r="AYK16" s="1">
        <f t="shared" si="671"/>
        <v>2.0000000000000018E-3</v>
      </c>
      <c r="AYL16" s="1">
        <f t="shared" si="672"/>
        <v>-0.16071428571428564</v>
      </c>
      <c r="AYM16" s="1">
        <f t="shared" si="245"/>
        <v>-2.4107142857142846E-4</v>
      </c>
      <c r="AYN16" s="1">
        <f t="shared" si="246"/>
        <v>-1.8428142257613953</v>
      </c>
      <c r="AYO16" s="1">
        <f>AVERAGE(AYN2:AYN16)</f>
        <v>-1.760911371283111</v>
      </c>
      <c r="AYP16" s="1"/>
      <c r="AYQ16" s="2" t="s">
        <v>11</v>
      </c>
      <c r="AYR16" s="1" t="s">
        <v>134</v>
      </c>
      <c r="AYS16" s="1">
        <v>204</v>
      </c>
      <c r="AYT16" s="2">
        <v>15</v>
      </c>
      <c r="AYU16" s="1">
        <v>2.4E-2</v>
      </c>
      <c r="AYV16" s="1">
        <f t="shared" si="673"/>
        <v>1.0000000000000009E-3</v>
      </c>
      <c r="AYW16" s="1">
        <f t="shared" si="674"/>
        <v>-0.51071428571428568</v>
      </c>
      <c r="AYX16" s="1">
        <f t="shared" si="247"/>
        <v>-7.6607142857142857E-4</v>
      </c>
      <c r="AYY16" s="1">
        <f t="shared" si="248"/>
        <v>-5.8560540951973259</v>
      </c>
      <c r="AYZ16" s="1">
        <f>AVERAGE(AYY2:AYY16)</f>
        <v>-4.8459188899651524</v>
      </c>
      <c r="AZA16" s="1"/>
      <c r="AZB16" s="2" t="s">
        <v>11</v>
      </c>
      <c r="AZC16" s="1" t="s">
        <v>135</v>
      </c>
      <c r="AZD16" s="1">
        <v>205</v>
      </c>
      <c r="AZE16" s="2">
        <v>15</v>
      </c>
      <c r="AZF16" s="1">
        <v>2.3E-2</v>
      </c>
      <c r="AZG16" s="1">
        <f t="shared" si="675"/>
        <v>1.0000000000000009E-3</v>
      </c>
      <c r="AZH16" s="1">
        <f t="shared" si="676"/>
        <v>-0.17142857142857137</v>
      </c>
      <c r="AZI16" s="1">
        <f t="shared" si="249"/>
        <v>-2.5714285714285704E-4</v>
      </c>
      <c r="AZJ16" s="1">
        <f t="shared" si="250"/>
        <v>-1.9656685074788218</v>
      </c>
      <c r="AZK16" s="1">
        <f>AVERAGE(AZJ2:AZJ16)</f>
        <v>-1.8018627985222533</v>
      </c>
      <c r="AZL16" s="1"/>
      <c r="AZM16" s="2" t="s">
        <v>11</v>
      </c>
      <c r="AZN16" s="1" t="s">
        <v>136</v>
      </c>
      <c r="AZO16" s="1">
        <v>208</v>
      </c>
      <c r="AZP16" s="2">
        <v>15</v>
      </c>
      <c r="AZQ16" s="1">
        <v>2.4E-2</v>
      </c>
      <c r="AZR16" s="1">
        <f t="shared" si="677"/>
        <v>2.9999999999999992E-3</v>
      </c>
      <c r="AZS16" s="1">
        <f t="shared" si="678"/>
        <v>-0.1</v>
      </c>
      <c r="AZT16" s="1">
        <f t="shared" si="251"/>
        <v>-1.5000000000000001E-4</v>
      </c>
      <c r="AZU16" s="1">
        <f t="shared" si="252"/>
        <v>-1.14663996269598</v>
      </c>
      <c r="AZV16" s="1">
        <f>AVERAGE(AZU2:AZU16)</f>
        <v>-0.35491236940589899</v>
      </c>
      <c r="AZW16" s="1"/>
      <c r="AZX16" s="2" t="s">
        <v>11</v>
      </c>
      <c r="AZY16" s="1" t="s">
        <v>137</v>
      </c>
      <c r="AZZ16" s="1">
        <v>211</v>
      </c>
      <c r="BAA16" s="2">
        <v>15</v>
      </c>
      <c r="BAB16" s="1">
        <v>2.4E-2</v>
      </c>
      <c r="BAC16" s="1">
        <f t="shared" si="679"/>
        <v>0</v>
      </c>
      <c r="BAD16" s="1">
        <f t="shared" si="680"/>
        <v>-0.25531914893617019</v>
      </c>
      <c r="BAE16" s="1">
        <f t="shared" si="253"/>
        <v>-3.829787234042553E-4</v>
      </c>
      <c r="BAF16" s="1">
        <f t="shared" si="254"/>
        <v>-2.9275913941173952</v>
      </c>
      <c r="BAG16" s="1">
        <f>AVERAGE(BAF2:BAF16)</f>
        <v>-1.4637956970586976</v>
      </c>
      <c r="BAH16" s="1"/>
      <c r="BAI16" s="2" t="s">
        <v>11</v>
      </c>
      <c r="BAJ16" s="1" t="s">
        <v>138</v>
      </c>
      <c r="BAK16" s="1">
        <v>212</v>
      </c>
      <c r="BAL16" s="2">
        <v>15</v>
      </c>
      <c r="BAM16" s="1">
        <v>5.0000000000000001E-3</v>
      </c>
      <c r="BAN16" s="1">
        <f t="shared" si="681"/>
        <v>-5.0000000000000001E-3</v>
      </c>
      <c r="BAO16" s="1">
        <f t="shared" si="682"/>
        <v>0.82474226804123707</v>
      </c>
      <c r="BAP16" s="1">
        <f t="shared" si="255"/>
        <v>1.2371134020618556E-3</v>
      </c>
      <c r="BAQ16" s="1">
        <f t="shared" si="256"/>
        <v>9.456824434606018</v>
      </c>
      <c r="BAR16" s="1">
        <f>AVERAGE(BAQ2:BAQ16)</f>
        <v>9.7720519157595547</v>
      </c>
      <c r="BAS16" s="1"/>
      <c r="BAT16" s="2" t="s">
        <v>11</v>
      </c>
      <c r="BAU16" s="1" t="s">
        <v>139</v>
      </c>
      <c r="BAV16" s="1">
        <v>213</v>
      </c>
      <c r="BAW16" s="2">
        <v>15</v>
      </c>
      <c r="BAX16" s="1">
        <v>-3.0000000000000001E-3</v>
      </c>
      <c r="BAY16" s="1">
        <f t="shared" si="683"/>
        <v>-4.0000000000000001E-3</v>
      </c>
      <c r="BAZ16" s="1">
        <f t="shared" si="684"/>
        <v>0.99305555555555547</v>
      </c>
      <c r="BBA16" s="1">
        <f t="shared" si="257"/>
        <v>1.4895833333333332E-3</v>
      </c>
      <c r="BBB16" s="1">
        <f t="shared" si="258"/>
        <v>11.386771851772577</v>
      </c>
      <c r="BBC16" s="1">
        <f>AVERAGE(BBB2:BBB16)</f>
        <v>11.652197769063312</v>
      </c>
      <c r="BBD16" s="1"/>
      <c r="BBE16" s="2" t="s">
        <v>11</v>
      </c>
      <c r="BBF16" s="1" t="s">
        <v>140</v>
      </c>
      <c r="BBG16" s="1">
        <v>214</v>
      </c>
      <c r="BBH16" s="2">
        <v>15</v>
      </c>
      <c r="BBI16" s="1">
        <v>0</v>
      </c>
      <c r="BBJ16" s="1">
        <f t="shared" si="685"/>
        <v>-5.0000000000000001E-3</v>
      </c>
      <c r="BBK16" s="1">
        <f t="shared" si="686"/>
        <v>0.63414634146341453</v>
      </c>
      <c r="BBL16" s="1">
        <f t="shared" si="259"/>
        <v>9.5121951219512182E-4</v>
      </c>
      <c r="BBM16" s="1">
        <f t="shared" si="260"/>
        <v>7.2713753731940178</v>
      </c>
      <c r="BBN16" s="1">
        <f>AVERAGE(BBM2:BBM16)</f>
        <v>7.77744179110862</v>
      </c>
      <c r="BBO16" s="1"/>
      <c r="BBP16" s="2" t="s">
        <v>11</v>
      </c>
      <c r="BBQ16" s="1" t="s">
        <v>141</v>
      </c>
      <c r="BBR16" s="1">
        <v>215</v>
      </c>
      <c r="BBS16" s="2">
        <v>15</v>
      </c>
      <c r="BBT16" s="1">
        <v>6.0000000000000001E-3</v>
      </c>
      <c r="BBU16" s="1">
        <f t="shared" si="687"/>
        <v>-2E-3</v>
      </c>
      <c r="BBV16" s="1">
        <f t="shared" si="688"/>
        <v>0.63986013986013979</v>
      </c>
      <c r="BBW16" s="1">
        <f t="shared" si="261"/>
        <v>9.597902097902097E-4</v>
      </c>
      <c r="BBX16" s="1">
        <f t="shared" si="262"/>
        <v>7.3368920689987513</v>
      </c>
      <c r="BBY16" s="1">
        <f>AVERAGE(BBX2:BBX16)</f>
        <v>7.6843587243611706</v>
      </c>
      <c r="BBZ16" s="1"/>
      <c r="BCA16" s="2" t="s">
        <v>11</v>
      </c>
      <c r="BCB16" s="1" t="s">
        <v>142</v>
      </c>
      <c r="BCC16" s="1">
        <v>225</v>
      </c>
      <c r="BCD16" s="2">
        <v>15</v>
      </c>
      <c r="BCE16" s="1">
        <v>8.9999999999999993E-3</v>
      </c>
      <c r="BCF16" s="1">
        <f t="shared" si="689"/>
        <v>1.9999999999999992E-3</v>
      </c>
      <c r="BCG16" s="1">
        <f t="shared" si="690"/>
        <v>0.74912891986062713</v>
      </c>
      <c r="BCH16" s="1">
        <f t="shared" si="263"/>
        <v>1.1236933797909407E-3</v>
      </c>
      <c r="BCI16" s="1">
        <f t="shared" si="264"/>
        <v>8.5898115672346922</v>
      </c>
      <c r="BCJ16" s="1">
        <f>AVERAGE(BCI2:BCI16)</f>
        <v>8.2701906717096794</v>
      </c>
      <c r="BCK16" s="1"/>
      <c r="BCL16" s="2" t="s">
        <v>11</v>
      </c>
      <c r="BCM16" s="1" t="s">
        <v>143</v>
      </c>
      <c r="BCN16" s="1">
        <v>226</v>
      </c>
      <c r="BCO16" s="2">
        <v>15</v>
      </c>
      <c r="BCP16" s="1">
        <v>0.03</v>
      </c>
      <c r="BCQ16" s="1">
        <f t="shared" si="691"/>
        <v>1.2E-2</v>
      </c>
      <c r="BCR16" s="1">
        <f t="shared" si="692"/>
        <v>0.89189189189189189</v>
      </c>
      <c r="BCS16" s="1">
        <f t="shared" si="265"/>
        <v>1.3378378378378379E-3</v>
      </c>
      <c r="BCT16" s="1">
        <f t="shared" si="266"/>
        <v>10.226788856477658</v>
      </c>
      <c r="BCU16" s="1">
        <f>AVERAGE(BCT2:BCT16)</f>
        <v>7.9799943349787785</v>
      </c>
      <c r="BCV16" s="1"/>
      <c r="BCW16" s="2" t="s">
        <v>11</v>
      </c>
      <c r="BCX16" s="1" t="s">
        <v>144</v>
      </c>
      <c r="BCY16" s="1">
        <v>232</v>
      </c>
      <c r="BCZ16" s="2">
        <v>15</v>
      </c>
      <c r="BDA16" s="1">
        <v>3.5999999999999997E-2</v>
      </c>
      <c r="BDB16" s="1">
        <f t="shared" si="693"/>
        <v>1.1999999999999997E-2</v>
      </c>
      <c r="BDC16" s="1">
        <f t="shared" si="694"/>
        <v>0.95945945945945932</v>
      </c>
      <c r="BDD16" s="1">
        <f t="shared" si="267"/>
        <v>1.4391891891891891E-3</v>
      </c>
      <c r="BDE16" s="1">
        <f t="shared" si="268"/>
        <v>11.001545588028995</v>
      </c>
      <c r="BDF16" s="1">
        <f>AVERAGE(BDE2:BDE16)</f>
        <v>9.1937798810758746</v>
      </c>
      <c r="BDG16" s="1"/>
      <c r="BDH16" s="2" t="s">
        <v>11</v>
      </c>
      <c r="BDI16" s="1" t="s">
        <v>145</v>
      </c>
      <c r="BDJ16" s="1">
        <v>233</v>
      </c>
      <c r="BDK16" s="2">
        <v>15</v>
      </c>
      <c r="BDL16" s="1">
        <v>3.5999999999999997E-2</v>
      </c>
      <c r="BDM16" s="1">
        <f t="shared" si="695"/>
        <v>-2.0000000000000018E-3</v>
      </c>
      <c r="BDN16" s="1">
        <f t="shared" si="696"/>
        <v>0.53040540540540537</v>
      </c>
      <c r="BDO16" s="1">
        <f t="shared" si="269"/>
        <v>7.9560810810810803E-4</v>
      </c>
      <c r="BDP16" s="1">
        <f t="shared" si="270"/>
        <v>6.0818403426780003</v>
      </c>
      <c r="BDQ16" s="1">
        <f>AVERAGE(BDP2:BDP16)</f>
        <v>4.0674728406445233</v>
      </c>
      <c r="BDR16" s="1"/>
      <c r="BDS16" s="2" t="s">
        <v>11</v>
      </c>
      <c r="BDT16" s="1" t="s">
        <v>146</v>
      </c>
      <c r="BDU16" s="1">
        <v>234</v>
      </c>
      <c r="BDV16" s="2">
        <v>15</v>
      </c>
      <c r="BDW16" s="1">
        <v>3.5999999999999997E-2</v>
      </c>
      <c r="BDX16" s="1">
        <f t="shared" si="697"/>
        <v>9.9999999999999395E-4</v>
      </c>
      <c r="BDY16" s="1">
        <f t="shared" si="698"/>
        <v>0.60677966101694891</v>
      </c>
      <c r="BDZ16" s="1">
        <f t="shared" si="271"/>
        <v>9.101694915254234E-4</v>
      </c>
      <c r="BEA16" s="1">
        <f t="shared" si="272"/>
        <v>6.9575780787315358</v>
      </c>
      <c r="BEB16" s="1">
        <f>AVERAGE(BEA2:BEA16)</f>
        <v>5.0400332823586007</v>
      </c>
      <c r="BEC16" s="1"/>
      <c r="BED16" s="2" t="s">
        <v>11</v>
      </c>
      <c r="BEE16" s="1" t="s">
        <v>147</v>
      </c>
      <c r="BEF16" s="1">
        <v>236</v>
      </c>
      <c r="BEG16" s="2">
        <v>15</v>
      </c>
      <c r="BEH16" s="1">
        <v>0.04</v>
      </c>
      <c r="BEI16" s="1">
        <f t="shared" si="699"/>
        <v>-1.8000000000000002E-2</v>
      </c>
      <c r="BEJ16" s="1">
        <f t="shared" si="700"/>
        <v>-3.050847457627124E-2</v>
      </c>
      <c r="BEK16" s="1">
        <f t="shared" si="273"/>
        <v>-4.5762711864406858E-5</v>
      </c>
      <c r="BEL16" s="1">
        <f t="shared" si="274"/>
        <v>-0.34982236150046903</v>
      </c>
      <c r="BEM16" s="1">
        <f>AVERAGE(BEL2:BEL16)</f>
        <v>-3.3557033936526426</v>
      </c>
      <c r="BEN16" s="1"/>
      <c r="BEO16" s="2" t="s">
        <v>11</v>
      </c>
      <c r="BEP16" s="4" t="s">
        <v>148</v>
      </c>
      <c r="BEQ16" s="4">
        <v>239</v>
      </c>
      <c r="BER16" s="2">
        <v>15</v>
      </c>
      <c r="BES16" s="1">
        <v>4.2000000000000003E-2</v>
      </c>
      <c r="BET16" s="1">
        <f t="shared" si="701"/>
        <v>-2.5000000000000001E-2</v>
      </c>
      <c r="BEU16" s="1">
        <f t="shared" si="702"/>
        <v>-0.20805369127516782</v>
      </c>
      <c r="BEV16" s="1">
        <f t="shared" si="275"/>
        <v>-3.1208053691275173E-4</v>
      </c>
      <c r="BEW16" s="1">
        <f t="shared" si="276"/>
        <v>-2.3856267680251935</v>
      </c>
      <c r="BEX16" s="1">
        <f>AVERAGE(BEW2:BEW16)</f>
        <v>-5.4382029550681832</v>
      </c>
      <c r="BEY16" s="1"/>
      <c r="BEZ16" s="2" t="s">
        <v>11</v>
      </c>
      <c r="BFA16" s="4" t="s">
        <v>149</v>
      </c>
      <c r="BFB16" s="4">
        <v>240</v>
      </c>
      <c r="BFC16" s="2">
        <v>15</v>
      </c>
      <c r="BFD16" s="1">
        <v>-1.0999999999999999E-2</v>
      </c>
      <c r="BFE16" s="1">
        <f t="shared" si="703"/>
        <v>1.2E-2</v>
      </c>
      <c r="BFF16" s="1">
        <f t="shared" si="704"/>
        <v>2.6480836236933798</v>
      </c>
      <c r="BFG16" s="1">
        <f t="shared" si="277"/>
        <v>3.9721254355400701E-3</v>
      </c>
      <c r="BFH16" s="1">
        <f t="shared" si="278"/>
        <v>30.363985074876126</v>
      </c>
      <c r="BFI16" s="1">
        <f>AVERAGE(BFH2:BFH16)</f>
        <v>27.434126865896847</v>
      </c>
      <c r="BFJ16" s="1"/>
      <c r="BFK16" s="2" t="s">
        <v>11</v>
      </c>
      <c r="BFL16" s="4" t="s">
        <v>150</v>
      </c>
      <c r="BFM16" s="4">
        <v>241</v>
      </c>
      <c r="BFN16" s="2">
        <v>15</v>
      </c>
      <c r="BFO16" s="1">
        <v>-1E-3</v>
      </c>
      <c r="BFP16" s="1">
        <f t="shared" si="705"/>
        <v>1.6E-2</v>
      </c>
      <c r="BFQ16" s="1">
        <f t="shared" si="706"/>
        <v>2.8041237113402064</v>
      </c>
      <c r="BFR16" s="1">
        <f t="shared" si="279"/>
        <v>4.2061855670103097E-3</v>
      </c>
      <c r="BFS16" s="1">
        <f t="shared" si="280"/>
        <v>32.153203077660471</v>
      </c>
      <c r="BFT16" s="1">
        <f>AVERAGE(BFS2:BFS16)</f>
        <v>25.559694930199051</v>
      </c>
      <c r="BFU16" s="1"/>
      <c r="BFV16" s="2" t="s">
        <v>11</v>
      </c>
      <c r="BFW16" s="4" t="s">
        <v>151</v>
      </c>
      <c r="BFX16" s="4">
        <v>243</v>
      </c>
      <c r="BFY16" s="2">
        <v>15</v>
      </c>
      <c r="BFZ16" s="1">
        <v>0.02</v>
      </c>
      <c r="BGA16" s="1">
        <f t="shared" si="707"/>
        <v>1.4E-2</v>
      </c>
      <c r="BGB16" s="1">
        <f t="shared" si="708"/>
        <v>1.7474048442906573</v>
      </c>
      <c r="BGC16" s="1">
        <f t="shared" si="281"/>
        <v>2.6211072664359862E-3</v>
      </c>
      <c r="BGD16" s="1">
        <f t="shared" si="282"/>
        <v>20.036442254722139</v>
      </c>
      <c r="BGE16" s="1">
        <f>AVERAGE(BGD2:BGD16)</f>
        <v>17.94683309548379</v>
      </c>
      <c r="BGF16" s="1"/>
      <c r="BGG16" s="2" t="s">
        <v>11</v>
      </c>
      <c r="BGH16" s="4" t="s">
        <v>152</v>
      </c>
      <c r="BGI16" s="4">
        <v>246</v>
      </c>
      <c r="BGJ16" s="2">
        <v>15</v>
      </c>
      <c r="BGK16" s="1">
        <v>2.1000000000000001E-2</v>
      </c>
      <c r="BGL16" s="1">
        <f t="shared" si="709"/>
        <v>1.0000000000000002E-2</v>
      </c>
      <c r="BGM16" s="1">
        <f t="shared" si="710"/>
        <v>1.467128027681661</v>
      </c>
      <c r="BGN16" s="1">
        <f t="shared" si="283"/>
        <v>2.2006920415224914E-3</v>
      </c>
      <c r="BGO16" s="1">
        <f t="shared" si="284"/>
        <v>16.822676269311263</v>
      </c>
      <c r="BGP16" s="1">
        <f>AVERAGE(BGO2:BGO16)</f>
        <v>15.156279091690806</v>
      </c>
      <c r="BGQ16" s="1"/>
      <c r="BGR16" s="2" t="s">
        <v>11</v>
      </c>
      <c r="BGS16" s="4" t="s">
        <v>153</v>
      </c>
      <c r="BGT16" s="4">
        <v>249</v>
      </c>
      <c r="BGU16" s="2">
        <v>15</v>
      </c>
      <c r="BGV16" s="1">
        <v>2.1999999999999999E-2</v>
      </c>
      <c r="BGW16" s="1">
        <f t="shared" si="711"/>
        <v>1.2999999999999999E-2</v>
      </c>
      <c r="BGX16" s="1">
        <f t="shared" si="712"/>
        <v>1.6907216494845361</v>
      </c>
      <c r="BGY16" s="1">
        <f t="shared" si="285"/>
        <v>2.5360824742268044E-3</v>
      </c>
      <c r="BGZ16" s="1">
        <f t="shared" si="286"/>
        <v>19.386490090942342</v>
      </c>
      <c r="BHA16" s="1">
        <f>AVERAGE(BGZ2:BGZ16)</f>
        <v>17.967966425751442</v>
      </c>
      <c r="BHB16" s="1"/>
      <c r="BHC16" s="2" t="s">
        <v>11</v>
      </c>
      <c r="BHD16" s="4" t="s">
        <v>154</v>
      </c>
      <c r="BHE16" s="4">
        <v>253</v>
      </c>
      <c r="BHF16" s="2">
        <v>15</v>
      </c>
      <c r="BHG16" s="1">
        <v>0.02</v>
      </c>
      <c r="BHH16" s="1">
        <f t="shared" si="713"/>
        <v>1.2E-2</v>
      </c>
      <c r="BHI16" s="1">
        <f t="shared" si="714"/>
        <v>1.6159169550173014</v>
      </c>
      <c r="BHJ16" s="1">
        <f t="shared" si="287"/>
        <v>2.4238754325259519E-3</v>
      </c>
      <c r="BHK16" s="1">
        <f t="shared" si="288"/>
        <v>18.528749570208397</v>
      </c>
      <c r="BHL16" s="1">
        <f>AVERAGE(BHK2:BHK16)</f>
        <v>16.86235239258794</v>
      </c>
      <c r="BHM16" s="1"/>
      <c r="BHN16" s="2" t="s">
        <v>11</v>
      </c>
      <c r="BHO16" s="4" t="s">
        <v>155</v>
      </c>
      <c r="BHP16" s="4">
        <v>254</v>
      </c>
      <c r="BHQ16" s="2">
        <v>15</v>
      </c>
      <c r="BHR16" s="1">
        <v>0.02</v>
      </c>
      <c r="BHS16" s="1">
        <f t="shared" si="715"/>
        <v>-1.9999999999999983E-3</v>
      </c>
      <c r="BHT16" s="1">
        <f t="shared" si="716"/>
        <v>-0.15463917525773191</v>
      </c>
      <c r="BHU16" s="1">
        <f t="shared" si="289"/>
        <v>-2.3195876288659788E-4</v>
      </c>
      <c r="BHV16" s="1">
        <f t="shared" si="290"/>
        <v>-1.7731545814886283</v>
      </c>
      <c r="BHW16" s="1">
        <f>AVERAGE(BHV2:BHV16)</f>
        <v>-1.6680787544374502</v>
      </c>
      <c r="BHX16" s="1"/>
      <c r="BHY16" s="2" t="s">
        <v>11</v>
      </c>
      <c r="BHZ16" s="4" t="s">
        <v>156</v>
      </c>
      <c r="BIA16" s="4">
        <v>260</v>
      </c>
      <c r="BIB16" s="2">
        <v>15</v>
      </c>
      <c r="BIC16" s="1">
        <v>2.8000000000000001E-2</v>
      </c>
      <c r="BID16" s="1">
        <f t="shared" si="717"/>
        <v>-2.9999999999999992E-3</v>
      </c>
      <c r="BIE16" s="1">
        <f t="shared" si="718"/>
        <v>-0.31418918918918914</v>
      </c>
      <c r="BIF16" s="1">
        <f t="shared" si="291"/>
        <v>-4.7128378378378372E-4</v>
      </c>
      <c r="BIG16" s="1">
        <f t="shared" si="292"/>
        <v>-3.60261880171372</v>
      </c>
      <c r="BIH16" s="1">
        <f>AVERAGE(BIG2:BIG16)</f>
        <v>-4.8164043478108161</v>
      </c>
      <c r="BII16" s="1"/>
      <c r="BIJ16" s="2" t="s">
        <v>11</v>
      </c>
      <c r="BIK16" s="4" t="s">
        <v>157</v>
      </c>
      <c r="BIL16" s="4">
        <v>267</v>
      </c>
      <c r="BIM16" s="2">
        <v>15</v>
      </c>
      <c r="BIN16" s="1">
        <v>2.8000000000000001E-2</v>
      </c>
      <c r="BIO16" s="1">
        <f t="shared" si="719"/>
        <v>-2.9999999999999992E-3</v>
      </c>
      <c r="BIP16" s="1">
        <f t="shared" si="720"/>
        <v>0.53</v>
      </c>
      <c r="BIQ16" s="1">
        <f t="shared" si="293"/>
        <v>7.9500000000000003E-4</v>
      </c>
      <c r="BIR16" s="1">
        <f t="shared" si="294"/>
        <v>6.0771918022886933</v>
      </c>
      <c r="BIS16" s="1">
        <f>AVERAGE(BIR2:BIR16)</f>
        <v>3.376217667938163</v>
      </c>
      <c r="BIT16" s="1"/>
      <c r="BIU16" s="2" t="s">
        <v>11</v>
      </c>
      <c r="BIV16" s="4" t="s">
        <v>158</v>
      </c>
      <c r="BIW16" s="4">
        <v>268</v>
      </c>
      <c r="BIX16" s="2">
        <v>15</v>
      </c>
      <c r="BIY16" s="1">
        <v>0.03</v>
      </c>
      <c r="BIZ16" s="1">
        <f t="shared" si="721"/>
        <v>9.9999999999999742E-4</v>
      </c>
      <c r="BJA16" s="1">
        <f t="shared" si="722"/>
        <v>3.0508474576271098E-2</v>
      </c>
      <c r="BJB16" s="1">
        <f t="shared" si="295"/>
        <v>4.5762711864406648E-5</v>
      </c>
      <c r="BJC16" s="1">
        <f t="shared" si="296"/>
        <v>0.34982236150046742</v>
      </c>
      <c r="BJD16" s="1">
        <f>AVERAGE(BJC2:BJC16)</f>
        <v>0.2461712914262551</v>
      </c>
      <c r="BJE16" s="1"/>
      <c r="BJF16" s="2" t="s">
        <v>11</v>
      </c>
      <c r="BJG16" s="4" t="s">
        <v>159</v>
      </c>
      <c r="BJH16" s="4">
        <v>274</v>
      </c>
      <c r="BJI16" s="2">
        <v>15</v>
      </c>
      <c r="BJJ16" s="1">
        <v>1.7000000000000001E-2</v>
      </c>
      <c r="BJK16" s="1">
        <f t="shared" si="723"/>
        <v>6.0000000000000019E-3</v>
      </c>
      <c r="BJL16" s="1">
        <f t="shared" si="724"/>
        <v>0.891891891891892</v>
      </c>
      <c r="BJM16" s="1">
        <f t="shared" si="297"/>
        <v>1.3378378378378381E-3</v>
      </c>
      <c r="BJN16" s="1">
        <f t="shared" si="298"/>
        <v>10.226788856477659</v>
      </c>
      <c r="BJO16" s="1">
        <f>AVERAGE(BJN2:BJN16)</f>
        <v>9.3487312273861427</v>
      </c>
      <c r="BJP16" s="1"/>
      <c r="BJQ16" s="2" t="s">
        <v>11</v>
      </c>
      <c r="BJR16" s="4" t="s">
        <v>160</v>
      </c>
      <c r="BJS16" s="4">
        <v>281</v>
      </c>
      <c r="BJT16" s="2">
        <v>15</v>
      </c>
      <c r="BJU16" s="1">
        <v>3.3000000000000002E-2</v>
      </c>
      <c r="BJV16" s="1">
        <f t="shared" si="725"/>
        <v>-4.9999999999999975E-3</v>
      </c>
      <c r="BJW16" s="1">
        <f t="shared" si="726"/>
        <v>6.0000000000000074E-2</v>
      </c>
      <c r="BJX16" s="1">
        <f t="shared" si="299"/>
        <v>9.0000000000000114E-5</v>
      </c>
      <c r="BJY16" s="1">
        <f t="shared" si="300"/>
        <v>0.68798397761758878</v>
      </c>
      <c r="BJZ16" s="1">
        <f>AVERAGE(BJY2:BJY16)</f>
        <v>-0.25480888059910606</v>
      </c>
      <c r="BKA16" s="1"/>
      <c r="BKB16" s="2" t="s">
        <v>11</v>
      </c>
      <c r="BKC16" s="4" t="s">
        <v>161</v>
      </c>
      <c r="BKD16" s="4">
        <v>282</v>
      </c>
      <c r="BKE16" s="2">
        <v>15</v>
      </c>
      <c r="BKF16" s="1">
        <v>2.1000000000000001E-2</v>
      </c>
      <c r="BKG16" s="1">
        <f t="shared" si="727"/>
        <v>0</v>
      </c>
      <c r="BKH16" s="1">
        <f t="shared" si="728"/>
        <v>-5.0724637681159424E-2</v>
      </c>
      <c r="BKI16" s="1">
        <f t="shared" si="301"/>
        <v>-7.6086956521739137E-5</v>
      </c>
      <c r="BKJ16" s="1">
        <f t="shared" si="302"/>
        <v>-0.58162896658491736</v>
      </c>
      <c r="BKK16" s="1">
        <f>AVERAGE(BKJ2:BKJ8,BKJ10:BKJ16)</f>
        <v>0.78341860805315322</v>
      </c>
      <c r="BKL16" s="1"/>
      <c r="BKM16" s="2" t="s">
        <v>11</v>
      </c>
      <c r="BKN16" s="4" t="s">
        <v>162</v>
      </c>
      <c r="BKO16" s="4">
        <v>289</v>
      </c>
      <c r="BKP16" s="2">
        <v>15</v>
      </c>
      <c r="BKQ16" s="1">
        <v>1.7999999999999999E-2</v>
      </c>
      <c r="BKR16" s="1">
        <f t="shared" si="729"/>
        <v>1.9999999999999983E-3</v>
      </c>
      <c r="BKS16" s="1">
        <f t="shared" si="730"/>
        <v>0.14388489208633087</v>
      </c>
      <c r="BKT16" s="1">
        <f t="shared" si="303"/>
        <v>2.158273381294963E-4</v>
      </c>
      <c r="BKU16" s="1">
        <f t="shared" si="304"/>
        <v>1.6498416729438552</v>
      </c>
      <c r="BKV16" s="1">
        <f>AVERAGE(BKU2:BKU8,BKU10:BKU16)</f>
        <v>4.5370646005956043</v>
      </c>
      <c r="BKW16" s="1"/>
      <c r="BKX16" s="2" t="s">
        <v>11</v>
      </c>
      <c r="BKY16" s="4" t="s">
        <v>163</v>
      </c>
      <c r="BKZ16" s="4">
        <v>296</v>
      </c>
      <c r="BLA16" s="2">
        <v>15</v>
      </c>
      <c r="BLB16" s="1">
        <v>2.4E-2</v>
      </c>
      <c r="BLC16" s="1">
        <f t="shared" si="731"/>
        <v>4.0000000000000001E-3</v>
      </c>
      <c r="BLD16" s="1">
        <f t="shared" si="732"/>
        <v>-5.7971014492753617E-2</v>
      </c>
      <c r="BLE16" s="1">
        <f t="shared" si="305"/>
        <v>-8.6956521739130427E-5</v>
      </c>
      <c r="BLF16" s="1">
        <f t="shared" si="306"/>
        <v>-0.66471881895419116</v>
      </c>
      <c r="BLG16" s="1">
        <f>AVERAGE(BLF2:BLF8,BLF10:BLF16)</f>
        <v>1.6202521212008414</v>
      </c>
      <c r="BLH16" s="1"/>
      <c r="BLI16" s="2" t="s">
        <v>11</v>
      </c>
      <c r="BLJ16" s="4" t="s">
        <v>164</v>
      </c>
      <c r="BLK16" s="4">
        <v>303</v>
      </c>
      <c r="BLL16" s="2">
        <v>15</v>
      </c>
      <c r="BLM16" s="1">
        <v>1.4999999999999999E-2</v>
      </c>
      <c r="BLN16" s="1">
        <f t="shared" si="733"/>
        <v>4.0000000000000001E-3</v>
      </c>
      <c r="BLO16" s="1">
        <f t="shared" si="734"/>
        <v>0.36271186440677972</v>
      </c>
      <c r="BLP16" s="1">
        <f t="shared" si="307"/>
        <v>5.4406779661016961E-4</v>
      </c>
      <c r="BLQ16" s="1">
        <f t="shared" si="308"/>
        <v>4.158999186727792</v>
      </c>
      <c r="BLR16" s="1">
        <f>AVERAGE(BLQ2:BLQ16)</f>
        <v>5.7915035403966453</v>
      </c>
      <c r="BLS16" s="1"/>
      <c r="BLT16" s="2" t="s">
        <v>11</v>
      </c>
      <c r="BLU16" s="4" t="s">
        <v>165</v>
      </c>
      <c r="BLV16" s="4">
        <v>310</v>
      </c>
      <c r="BLW16" s="2">
        <v>15</v>
      </c>
      <c r="BLX16" s="1">
        <v>2.4E-2</v>
      </c>
      <c r="BLY16" s="1">
        <f t="shared" si="735"/>
        <v>1.2E-2</v>
      </c>
      <c r="BLZ16" s="1">
        <f t="shared" si="736"/>
        <v>0.79180887372013642</v>
      </c>
      <c r="BMA16" s="1">
        <f t="shared" si="309"/>
        <v>1.1877133105802047E-3</v>
      </c>
      <c r="BMB16" s="1">
        <f t="shared" si="310"/>
        <v>9.0791969742480312</v>
      </c>
      <c r="BMC16" s="1">
        <f>AVERAGE(BMB2:BMB16)</f>
        <v>7.9051628827504432</v>
      </c>
      <c r="BMD16" s="1"/>
      <c r="BME16" s="2" t="s">
        <v>11</v>
      </c>
      <c r="BMF16" s="4" t="s">
        <v>166</v>
      </c>
      <c r="BMG16" s="4">
        <v>311</v>
      </c>
      <c r="BMH16" s="2">
        <v>15</v>
      </c>
      <c r="BMI16" s="1">
        <v>1.9E-2</v>
      </c>
      <c r="BMJ16" s="1">
        <f t="shared" si="737"/>
        <v>8.9999999999999993E-3</v>
      </c>
      <c r="BMK16" s="1">
        <f t="shared" si="738"/>
        <v>6.3829787234042534E-2</v>
      </c>
      <c r="BML16" s="1">
        <f t="shared" si="311"/>
        <v>9.5744680851063798E-5</v>
      </c>
      <c r="BMM16" s="1">
        <f t="shared" si="312"/>
        <v>0.73189784852934858</v>
      </c>
      <c r="BMN16" s="1">
        <f>AVERAGE(BMM2:BMM16)</f>
        <v>0.18975129406316454</v>
      </c>
      <c r="BMO16" s="1"/>
      <c r="BMP16" s="2" t="s">
        <v>11</v>
      </c>
      <c r="BMQ16" s="4" t="s">
        <v>167</v>
      </c>
      <c r="BMR16" s="4">
        <v>317</v>
      </c>
      <c r="BMS16" s="2">
        <v>15</v>
      </c>
      <c r="BMT16" s="1">
        <v>2.1999999999999999E-2</v>
      </c>
      <c r="BMU16" s="4">
        <f t="shared" si="313"/>
        <v>1.1999999999999999E-2</v>
      </c>
      <c r="BMV16" s="1">
        <f t="shared" si="739"/>
        <v>0.36879432624113467</v>
      </c>
      <c r="BMW16" s="1">
        <f t="shared" si="314"/>
        <v>5.5319148936170206E-4</v>
      </c>
      <c r="BMX16" s="1">
        <f t="shared" si="315"/>
        <v>4.228743124836237</v>
      </c>
      <c r="BMY16" s="1">
        <f>AVERAGE(BMX2:BMX16)</f>
        <v>3.1173426881805599</v>
      </c>
      <c r="BMZ16" s="1"/>
      <c r="BNA16" s="2" t="s">
        <v>11</v>
      </c>
      <c r="BNB16" s="4" t="s">
        <v>168</v>
      </c>
      <c r="BNC16" s="4">
        <v>324</v>
      </c>
      <c r="BND16" s="2">
        <v>15</v>
      </c>
      <c r="BNE16" s="1">
        <v>2.5999999999999999E-2</v>
      </c>
      <c r="BNF16" s="1">
        <f t="shared" si="740"/>
        <v>1.2999999999999999E-2</v>
      </c>
      <c r="BNG16" s="1">
        <f t="shared" si="741"/>
        <v>0.37142857142857139</v>
      </c>
      <c r="BNH16" s="1">
        <f t="shared" si="316"/>
        <v>5.5714285714285707E-4</v>
      </c>
      <c r="BNI16" s="1">
        <f t="shared" si="317"/>
        <v>4.2589484328707821</v>
      </c>
      <c r="BNJ16" s="1">
        <f>AVERAGE(BNI2:BNI16)</f>
        <v>2.3751827798702441</v>
      </c>
      <c r="BNK16" s="1"/>
      <c r="BNL16" s="2" t="s">
        <v>11</v>
      </c>
      <c r="BNM16" s="4" t="s">
        <v>169</v>
      </c>
      <c r="BNN16" s="4">
        <v>325</v>
      </c>
      <c r="BNO16" s="2">
        <v>15</v>
      </c>
      <c r="BNP16" s="1">
        <v>0.02</v>
      </c>
      <c r="BNQ16" s="1">
        <f t="shared" si="742"/>
        <v>1.0000000000000009E-3</v>
      </c>
      <c r="BNR16" s="1">
        <f t="shared" si="743"/>
        <v>0.1293706293706294</v>
      </c>
      <c r="BNS16" s="1">
        <f t="shared" si="318"/>
        <v>1.9405594405594412E-4</v>
      </c>
      <c r="BNT16" s="1">
        <f t="shared" si="319"/>
        <v>1.4834153363549394</v>
      </c>
      <c r="BNU16" s="1">
        <f>AVERAGE(BNT2:BNT16)</f>
        <v>2.6594563237354318</v>
      </c>
      <c r="BNV16" s="1"/>
      <c r="BNW16" s="2" t="s">
        <v>11</v>
      </c>
      <c r="BNX16" s="4" t="s">
        <v>170</v>
      </c>
      <c r="BNY16" s="4">
        <v>338</v>
      </c>
      <c r="BNZ16" s="2">
        <v>15</v>
      </c>
      <c r="BOA16" s="1">
        <v>1.7000000000000001E-2</v>
      </c>
      <c r="BOB16" s="1">
        <f t="shared" si="744"/>
        <v>7.000000000000001E-3</v>
      </c>
      <c r="BOC16" s="1">
        <f t="shared" si="745"/>
        <v>0.36858974358974361</v>
      </c>
      <c r="BOD16" s="1">
        <f t="shared" si="320"/>
        <v>5.5288461538461546E-4</v>
      </c>
      <c r="BOE16" s="1">
        <f t="shared" si="321"/>
        <v>4.226397298398644</v>
      </c>
      <c r="BOF16" s="1">
        <f>AVERAGE(BOE2:BOE16)</f>
        <v>4.0548913210723221</v>
      </c>
      <c r="BOG16" s="1"/>
      <c r="BOH16" s="2" t="s">
        <v>11</v>
      </c>
      <c r="BOI16" s="4" t="s">
        <v>171</v>
      </c>
      <c r="BOJ16" s="4">
        <v>339</v>
      </c>
      <c r="BOK16" s="2">
        <v>15</v>
      </c>
      <c r="BOL16" s="1">
        <v>0.01</v>
      </c>
      <c r="BOM16" s="1">
        <f t="shared" si="746"/>
        <v>5.0000000000000001E-3</v>
      </c>
      <c r="BON16" s="1">
        <f t="shared" si="747"/>
        <v>0.28664495114006516</v>
      </c>
      <c r="BOO16" s="1">
        <f t="shared" si="322"/>
        <v>4.2996742671009777E-4</v>
      </c>
      <c r="BOP16" s="1">
        <f t="shared" si="323"/>
        <v>3.2867855608223531</v>
      </c>
      <c r="BOQ16" s="1">
        <f>AVERAGE(BOP2:BOP16)</f>
        <v>4.6562795444983331</v>
      </c>
      <c r="BOR16" s="1"/>
      <c r="BOS16" s="2" t="s">
        <v>11</v>
      </c>
      <c r="BOT16" s="4" t="s">
        <v>172</v>
      </c>
      <c r="BOU16" s="4">
        <v>345</v>
      </c>
      <c r="BOV16" s="2">
        <v>15</v>
      </c>
      <c r="BOW16" s="1">
        <v>1.2999999999999999E-2</v>
      </c>
      <c r="BOX16" s="1">
        <f t="shared" si="748"/>
        <v>5.9999999999999993E-3</v>
      </c>
      <c r="BOY16" s="1">
        <f t="shared" si="749"/>
        <v>0.39549839228295813</v>
      </c>
      <c r="BOZ16" s="1">
        <f t="shared" si="324"/>
        <v>5.9324758842443719E-4</v>
      </c>
      <c r="BPA16" s="1">
        <f t="shared" si="325"/>
        <v>4.5349426177365109</v>
      </c>
      <c r="BPB16" s="1">
        <f>AVERAGE(BPA2:BPA16)</f>
        <v>6.4767337657104118</v>
      </c>
      <c r="BPC16" s="1"/>
      <c r="BPD16" s="2" t="s">
        <v>11</v>
      </c>
      <c r="BPE16" s="4" t="s">
        <v>173</v>
      </c>
      <c r="BPF16" s="4">
        <v>352</v>
      </c>
      <c r="BPG16" s="2">
        <v>15</v>
      </c>
      <c r="BPH16" s="1">
        <v>1.2E-2</v>
      </c>
      <c r="BPI16" s="1">
        <f t="shared" si="750"/>
        <v>3.0000000000000009E-3</v>
      </c>
      <c r="BPJ16" s="1">
        <f t="shared" si="751"/>
        <v>0.19871794871794876</v>
      </c>
      <c r="BPK16" s="1">
        <f t="shared" si="326"/>
        <v>2.9807692307692315E-4</v>
      </c>
      <c r="BPL16" s="1">
        <f t="shared" si="327"/>
        <v>2.2785794130497039</v>
      </c>
      <c r="BPM16" s="1">
        <f>AVERAGE(BPL2:BPL16)</f>
        <v>2.7685964911249097</v>
      </c>
      <c r="BPN16" s="1"/>
      <c r="BPO16" s="2" t="s">
        <v>11</v>
      </c>
      <c r="BPP16" s="4" t="s">
        <v>174</v>
      </c>
      <c r="BPQ16" s="4">
        <v>353</v>
      </c>
      <c r="BPR16" s="2">
        <v>15</v>
      </c>
      <c r="BPS16" s="1">
        <v>1.4999999999999999E-2</v>
      </c>
      <c r="BPT16" s="1">
        <f t="shared" si="752"/>
        <v>6.0000000000000001E-3</v>
      </c>
      <c r="BPU16" s="1">
        <f t="shared" si="753"/>
        <v>0.18333333333333332</v>
      </c>
      <c r="BPV16" s="1">
        <f t="shared" si="328"/>
        <v>2.7499999999999996E-4</v>
      </c>
      <c r="BPW16" s="1">
        <f t="shared" si="329"/>
        <v>2.1021732649426292</v>
      </c>
      <c r="BPX16" s="1">
        <f>AVERAGE(BPW2:BPW16)</f>
        <v>0.80264797388718589</v>
      </c>
      <c r="BPY16" s="1"/>
      <c r="BPZ16" s="2" t="s">
        <v>11</v>
      </c>
      <c r="BQA16" s="4" t="s">
        <v>175</v>
      </c>
      <c r="BQB16" s="4">
        <v>358</v>
      </c>
      <c r="BQC16" s="2">
        <v>15</v>
      </c>
      <c r="BQD16" s="1">
        <v>1.7999999999999999E-2</v>
      </c>
      <c r="BQE16" s="1">
        <f t="shared" si="754"/>
        <v>7.9999999999999984E-3</v>
      </c>
      <c r="BQF16" s="1">
        <f t="shared" si="755"/>
        <v>0.24662162162162155</v>
      </c>
      <c r="BQG16" s="1">
        <f t="shared" si="330"/>
        <v>3.6993243243243232E-4</v>
      </c>
      <c r="BQH16" s="1">
        <f t="shared" si="331"/>
        <v>2.8278620701623818</v>
      </c>
      <c r="BQI16" s="1">
        <f>AVERAGE(BQH2:BQH16)</f>
        <v>0.96844591443917216</v>
      </c>
      <c r="BQJ16" s="1"/>
      <c r="BQK16" s="2" t="s">
        <v>11</v>
      </c>
      <c r="BQL16" s="4" t="s">
        <v>176</v>
      </c>
      <c r="BQM16" s="4">
        <v>366</v>
      </c>
      <c r="BQN16" s="2">
        <v>15</v>
      </c>
      <c r="BQO16" s="1">
        <v>2.3E-2</v>
      </c>
      <c r="BQP16" s="1">
        <f t="shared" si="756"/>
        <v>1.2E-2</v>
      </c>
      <c r="BQQ16" s="1">
        <f t="shared" si="757"/>
        <v>0.59197324414715724</v>
      </c>
      <c r="BQR16" s="1">
        <f t="shared" si="332"/>
        <v>8.8795986622073589E-4</v>
      </c>
      <c r="BQS16" s="1">
        <f t="shared" si="333"/>
        <v>6.7878017858591457</v>
      </c>
      <c r="BQT16" s="1">
        <f>AVERAGE(BQS2:BQS16)</f>
        <v>3.2852449321389847</v>
      </c>
      <c r="BQU16" s="1"/>
      <c r="BQV16" s="2" t="s">
        <v>11</v>
      </c>
      <c r="BQW16" s="4" t="s">
        <v>177</v>
      </c>
      <c r="BQX16" s="4">
        <v>367</v>
      </c>
      <c r="BQY16" s="2">
        <v>15</v>
      </c>
      <c r="BQZ16" s="1">
        <v>2.4E-2</v>
      </c>
      <c r="BRA16" s="1">
        <f t="shared" si="758"/>
        <v>2.9999999999999992E-3</v>
      </c>
      <c r="BRB16" s="1">
        <f t="shared" si="759"/>
        <v>-0.64983164983164987</v>
      </c>
      <c r="BRC16" s="1">
        <f t="shared" si="334"/>
        <v>-9.7474747474747482E-4</v>
      </c>
      <c r="BRD16" s="1">
        <f t="shared" si="335"/>
        <v>-7.4512293872163005</v>
      </c>
      <c r="BRE16" s="1">
        <f>AVERAGE(BRD2:BRD16)</f>
        <v>-6.4989133688155984</v>
      </c>
      <c r="BRF16" s="1"/>
      <c r="BRG16" s="2" t="s">
        <v>11</v>
      </c>
      <c r="BRH16" s="4" t="s">
        <v>178</v>
      </c>
      <c r="BRI16" s="4">
        <v>373</v>
      </c>
      <c r="BRJ16" s="2">
        <v>15</v>
      </c>
      <c r="BRK16" s="1">
        <v>2.8000000000000001E-2</v>
      </c>
      <c r="BRL16" s="1">
        <f t="shared" si="760"/>
        <v>6.0000000000000019E-3</v>
      </c>
      <c r="BRM16" s="1">
        <f t="shared" si="761"/>
        <v>-0.25084745762711863</v>
      </c>
      <c r="BRN16" s="1">
        <f t="shared" si="336"/>
        <v>-3.7627118644067796E-4</v>
      </c>
      <c r="BRO16" s="1">
        <f t="shared" si="337"/>
        <v>-2.876317194559407</v>
      </c>
      <c r="BRP16" s="1">
        <f>AVERAGE(BRO2:BRO16)</f>
        <v>-3.1095321022263858</v>
      </c>
      <c r="BRQ16" s="1"/>
      <c r="BRR16" s="2" t="s">
        <v>11</v>
      </c>
      <c r="BRS16" s="1" t="s">
        <v>179</v>
      </c>
      <c r="BRT16" s="1">
        <v>380</v>
      </c>
      <c r="BRU16" s="2">
        <v>15</v>
      </c>
      <c r="BRV16" s="1">
        <v>2.7E-2</v>
      </c>
      <c r="BRW16" s="1">
        <f t="shared" si="762"/>
        <v>-2.9999999999999992E-3</v>
      </c>
      <c r="BRX16" s="1">
        <f t="shared" si="763"/>
        <v>-0.53691275167785235</v>
      </c>
      <c r="BRY16" s="1">
        <f t="shared" si="338"/>
        <v>-8.053691275167785E-4</v>
      </c>
      <c r="BRZ16" s="1">
        <f t="shared" si="339"/>
        <v>-6.1564561755488851</v>
      </c>
      <c r="BSA16" s="1">
        <f>AVERAGE(BRZ2:BRZ16)</f>
        <v>-5.6947219623827179</v>
      </c>
      <c r="BSB16" s="1"/>
      <c r="BSC16" s="2" t="s">
        <v>11</v>
      </c>
      <c r="BSD16" s="1" t="s">
        <v>180</v>
      </c>
      <c r="BSE16" s="1">
        <v>394</v>
      </c>
      <c r="BSF16" s="2">
        <v>15</v>
      </c>
      <c r="BSG16" s="1">
        <v>1.0999999999999999E-2</v>
      </c>
      <c r="BSH16" s="1">
        <f t="shared" si="764"/>
        <v>-1.0000000000000009E-3</v>
      </c>
      <c r="BSI16" s="1">
        <f t="shared" si="765"/>
        <v>-0.47872340425531923</v>
      </c>
      <c r="BSJ16" s="1">
        <f t="shared" si="340"/>
        <v>-7.1808510638297885E-4</v>
      </c>
      <c r="BSK16" s="1">
        <f t="shared" si="341"/>
        <v>-5.4892338639701173</v>
      </c>
      <c r="BSL16" s="1">
        <f>AVERAGE(BSK2:BSK16)</f>
        <v>-2.1550325540030828</v>
      </c>
      <c r="BSM16" s="1"/>
      <c r="BSN16" s="1" t="s">
        <v>11</v>
      </c>
      <c r="BSO16" s="1" t="s">
        <v>181</v>
      </c>
      <c r="BSP16" s="1">
        <v>395</v>
      </c>
      <c r="BSQ16" s="2">
        <v>15</v>
      </c>
      <c r="BSR16" s="1">
        <v>1E-3</v>
      </c>
      <c r="BSS16" s="1">
        <f t="shared" si="766"/>
        <v>-9.0000000000000011E-3</v>
      </c>
      <c r="BST16" s="1">
        <f t="shared" si="767"/>
        <v>-0.2871972318339101</v>
      </c>
      <c r="BSU16" s="1">
        <f t="shared" si="342"/>
        <v>-4.3079584775086515E-4</v>
      </c>
      <c r="BSV16" s="1">
        <f t="shared" si="343"/>
        <v>-3.2931182319642334</v>
      </c>
      <c r="BSW16" s="1">
        <f>AVERAGE(BSV2:BSV16)</f>
        <v>-0.48933885374568925</v>
      </c>
      <c r="BSX16" s="1"/>
      <c r="BSY16" s="1" t="s">
        <v>11</v>
      </c>
      <c r="BSZ16" s="1" t="s">
        <v>182</v>
      </c>
      <c r="BTA16" s="1">
        <v>401</v>
      </c>
      <c r="BTB16" s="1">
        <v>15</v>
      </c>
      <c r="BTC16" s="1">
        <v>6.0000000000000001E-3</v>
      </c>
      <c r="BTD16" s="1">
        <f t="shared" si="768"/>
        <v>-6.0000000000000001E-3</v>
      </c>
      <c r="BTE16" s="1">
        <f t="shared" si="769"/>
        <v>-8.7412587412587409E-2</v>
      </c>
      <c r="BTF16" s="1">
        <f t="shared" si="344"/>
        <v>-1.3111888111888112E-4</v>
      </c>
      <c r="BTG16" s="1">
        <f t="shared" si="345"/>
        <v>-1.002307659699283</v>
      </c>
      <c r="BTH16" s="1">
        <f>AVERAGE(BTG2:BTG16)</f>
        <v>0.94885125118198721</v>
      </c>
      <c r="BTI16" s="1"/>
      <c r="BTJ16" s="1" t="s">
        <v>11</v>
      </c>
      <c r="BTK16" s="1" t="s">
        <v>183</v>
      </c>
      <c r="BTL16" s="1">
        <v>408</v>
      </c>
      <c r="BTM16" s="1">
        <v>15</v>
      </c>
      <c r="BTN16" s="1">
        <v>6.0000000000000001E-3</v>
      </c>
      <c r="BTO16" s="1">
        <f t="shared" si="770"/>
        <v>-6.0000000000000001E-3</v>
      </c>
      <c r="BTP16" s="5">
        <f t="shared" si="771"/>
        <v>5.2264808362369325E-2</v>
      </c>
      <c r="BTQ16" s="1">
        <f t="shared" si="346"/>
        <v>7.8397212543553993E-5</v>
      </c>
      <c r="BTR16" s="1">
        <f t="shared" si="347"/>
        <v>0.59928917910939705</v>
      </c>
      <c r="BTS16" s="1">
        <f>AVERAGE(BTR2:BTR16)</f>
        <v>2.6235548507678046</v>
      </c>
      <c r="BTT16" s="1"/>
      <c r="BTU16" s="1" t="s">
        <v>11</v>
      </c>
      <c r="BTV16" s="1" t="s">
        <v>184</v>
      </c>
      <c r="BTW16" s="1">
        <v>409</v>
      </c>
      <c r="BTX16" s="1">
        <v>15</v>
      </c>
      <c r="BTY16" s="1">
        <v>1.0999999999999999E-2</v>
      </c>
      <c r="BTZ16" s="1">
        <f t="shared" si="772"/>
        <v>9.9999999999999915E-4</v>
      </c>
      <c r="BUA16" s="1">
        <f t="shared" si="773"/>
        <v>0.13494809688581311</v>
      </c>
      <c r="BUB16" s="1">
        <f t="shared" si="348"/>
        <v>2.0242214532871966E-4</v>
      </c>
      <c r="BUC16" s="1">
        <f t="shared" si="349"/>
        <v>1.5473688077904222</v>
      </c>
      <c r="BUD16" s="1">
        <f>AVERAGE(BUC2:BUC16)</f>
        <v>5.0653184049891609</v>
      </c>
      <c r="BUE16" s="1"/>
      <c r="BUF16" s="1" t="s">
        <v>11</v>
      </c>
      <c r="BUG16" s="1" t="s">
        <v>185</v>
      </c>
      <c r="BUH16" s="1">
        <v>415</v>
      </c>
      <c r="BUI16" s="1">
        <v>15</v>
      </c>
      <c r="BUJ16" s="1">
        <v>0.02</v>
      </c>
      <c r="BUK16" s="1">
        <f t="shared" si="774"/>
        <v>7.000000000000001E-3</v>
      </c>
      <c r="BUL16" s="1">
        <f t="shared" si="775"/>
        <v>0.40069686411149824</v>
      </c>
      <c r="BUM16" s="1">
        <f t="shared" si="350"/>
        <v>6.0104529616724733E-4</v>
      </c>
      <c r="BUN16" s="1">
        <f t="shared" si="351"/>
        <v>4.5945503731720443</v>
      </c>
      <c r="BUO16" s="1">
        <f>AVERAGE(BUN2:BUN16)</f>
        <v>4.5945503731720443</v>
      </c>
      <c r="BUP16" s="1"/>
      <c r="BUQ16" s="1" t="s">
        <v>11</v>
      </c>
      <c r="BUR16" s="1" t="s">
        <v>186</v>
      </c>
      <c r="BUS16" s="1">
        <v>422</v>
      </c>
      <c r="BUT16" s="1">
        <v>15</v>
      </c>
      <c r="BUU16" s="1">
        <v>2.1999999999999999E-2</v>
      </c>
      <c r="BUV16" s="1">
        <f t="shared" si="776"/>
        <v>6.9999999999999993E-3</v>
      </c>
      <c r="BUW16" s="1">
        <f t="shared" si="777"/>
        <v>0.36491228070175435</v>
      </c>
      <c r="BUX16" s="1">
        <f t="shared" si="352"/>
        <v>5.4736842105263157E-4</v>
      </c>
      <c r="BUY16" s="1">
        <f t="shared" si="353"/>
        <v>4.1842300393116458</v>
      </c>
      <c r="BUZ16" s="1">
        <f>AVERAGE(BUY2:BUY16)</f>
        <v>3.5941463158189775</v>
      </c>
      <c r="BVA16" s="1"/>
      <c r="BVB16" s="1" t="s">
        <v>11</v>
      </c>
      <c r="BVC16" s="1" t="s">
        <v>187</v>
      </c>
      <c r="BVD16" s="1">
        <v>423</v>
      </c>
      <c r="BVE16" s="1">
        <v>15</v>
      </c>
      <c r="BVF16" s="1">
        <v>1.6E-2</v>
      </c>
      <c r="BVG16" s="1">
        <f t="shared" si="778"/>
        <v>6.0000000000000001E-3</v>
      </c>
      <c r="BVH16" s="1">
        <f t="shared" si="779"/>
        <v>-0.73378839590443679</v>
      </c>
      <c r="BVI16" s="1">
        <f t="shared" si="354"/>
        <v>-1.1006825938566552E-3</v>
      </c>
      <c r="BVJ16" s="1">
        <f t="shared" si="355"/>
        <v>-8.4139109890660624</v>
      </c>
      <c r="BVK16" s="1">
        <f>AVERAGE(BVJ2:BVJ16)</f>
        <v>-8.6226281608878601</v>
      </c>
      <c r="BVL16" s="1"/>
      <c r="BVM16" s="1" t="s">
        <v>11</v>
      </c>
      <c r="BVN16" s="1" t="s">
        <v>188</v>
      </c>
      <c r="BVO16" s="1">
        <v>436</v>
      </c>
      <c r="BVP16" s="1">
        <v>15</v>
      </c>
      <c r="BVQ16" s="1">
        <v>0.01</v>
      </c>
      <c r="BVR16" s="1">
        <f t="shared" si="780"/>
        <v>-2E-3</v>
      </c>
      <c r="BVS16" s="1">
        <f t="shared" si="781"/>
        <v>-0.7167235494880545</v>
      </c>
      <c r="BVT16" s="1">
        <f t="shared" si="356"/>
        <v>-1.0750853242320819E-3</v>
      </c>
      <c r="BVU16" s="1">
        <f t="shared" si="357"/>
        <v>-8.2182386404831309</v>
      </c>
      <c r="BVV16" s="1">
        <f>AVERAGE(BVU2:BVU16)</f>
        <v>-6.2354255081760916</v>
      </c>
      <c r="BVW16" s="1"/>
      <c r="BVX16" s="1" t="s">
        <v>11</v>
      </c>
      <c r="BVY16" s="1" t="s">
        <v>189</v>
      </c>
      <c r="BVZ16" s="1">
        <v>437</v>
      </c>
      <c r="BWA16" s="1">
        <v>15</v>
      </c>
      <c r="BWB16" s="1">
        <v>-8.0000000000000002E-3</v>
      </c>
      <c r="BWC16" s="1">
        <f t="shared" si="782"/>
        <v>-1.3000000000000001E-2</v>
      </c>
      <c r="BWD16" s="1">
        <f t="shared" si="783"/>
        <v>-1.2889733840304183</v>
      </c>
      <c r="BWE16" s="1">
        <f t="shared" si="358"/>
        <v>-1.9334600760456274E-3</v>
      </c>
      <c r="BWF16" s="1">
        <f t="shared" si="359"/>
        <v>-14.779883929807497</v>
      </c>
      <c r="BWG16" s="1">
        <f>AVERAGE(BWF2:BWF16)</f>
        <v>-9.5771322613010241</v>
      </c>
      <c r="BWH16" s="1"/>
      <c r="BWI16" s="1" t="s">
        <v>11</v>
      </c>
      <c r="BWJ16" s="1" t="s">
        <v>190</v>
      </c>
      <c r="BWK16" s="1">
        <v>443</v>
      </c>
      <c r="BWL16" s="1">
        <v>15</v>
      </c>
      <c r="BWM16" s="1">
        <v>3.0000000000000001E-3</v>
      </c>
      <c r="BWN16" s="1">
        <f t="shared" si="784"/>
        <v>-7.0000000000000001E-3</v>
      </c>
      <c r="BWO16" s="1">
        <f t="shared" si="785"/>
        <v>-1.0833333333333333</v>
      </c>
      <c r="BWP16" s="1">
        <f t="shared" si="360"/>
        <v>-1.6249999999999999E-3</v>
      </c>
      <c r="BWQ16" s="1">
        <f t="shared" si="361"/>
        <v>-12.421932929206447</v>
      </c>
      <c r="BWR16" s="1">
        <f>AVERAGE(BWQ2:BWQ16)</f>
        <v>-8.5997997202198473</v>
      </c>
      <c r="BWS16" s="1"/>
      <c r="BWT16" s="1" t="s">
        <v>11</v>
      </c>
      <c r="BWU16" s="1" t="s">
        <v>191</v>
      </c>
      <c r="BWV16" s="1">
        <v>450</v>
      </c>
      <c r="BWW16" s="1">
        <v>15</v>
      </c>
      <c r="BWX16" s="1">
        <v>-0.01</v>
      </c>
      <c r="BWY16" s="1">
        <f t="shared" si="786"/>
        <v>-1.4E-2</v>
      </c>
      <c r="BWZ16" s="1">
        <f t="shared" si="787"/>
        <v>-1.0075757575757576</v>
      </c>
      <c r="BXA16" s="1">
        <f t="shared" si="362"/>
        <v>-1.5113636363636364E-3</v>
      </c>
      <c r="BXB16" s="1">
        <f t="shared" si="363"/>
        <v>-11.553266290800403</v>
      </c>
      <c r="BXC16" s="1">
        <f>AVERAGE(BXB2:BXB16)</f>
        <v>-5.3567776035039465</v>
      </c>
      <c r="BXD16" s="1"/>
      <c r="BXE16" s="1" t="s">
        <v>11</v>
      </c>
      <c r="BXF16" s="1" t="s">
        <v>192</v>
      </c>
      <c r="BXG16" s="1">
        <v>451</v>
      </c>
      <c r="BXH16" s="1">
        <v>15</v>
      </c>
      <c r="BXI16" s="1">
        <v>-2E-3</v>
      </c>
      <c r="BXJ16" s="1">
        <f t="shared" si="788"/>
        <v>1E-3</v>
      </c>
      <c r="BXK16" s="1">
        <f t="shared" si="789"/>
        <v>0.52075471698113207</v>
      </c>
      <c r="BXL16" s="1">
        <f t="shared" si="364"/>
        <v>7.8113207547169815E-4</v>
      </c>
      <c r="BXM16" s="1">
        <f t="shared" si="365"/>
        <v>5.9711816925300081</v>
      </c>
      <c r="BXN16" s="1">
        <f>AVERAGE(BXM2:BXM16)</f>
        <v>8.4231162039553755</v>
      </c>
      <c r="BXO16" s="1"/>
      <c r="BXP16" s="1" t="s">
        <v>11</v>
      </c>
      <c r="BXQ16" s="1" t="s">
        <v>193</v>
      </c>
      <c r="BXR16" s="1">
        <v>464</v>
      </c>
      <c r="BXS16" s="1">
        <v>15</v>
      </c>
      <c r="BXT16" s="1">
        <v>5.0000000000000001E-3</v>
      </c>
      <c r="BXU16" s="1">
        <f t="shared" si="790"/>
        <v>1E-3</v>
      </c>
      <c r="BXV16" s="1">
        <f t="shared" si="791"/>
        <v>0.84191176470588236</v>
      </c>
      <c r="BXW16" s="1">
        <f t="shared" si="366"/>
        <v>1.2628676470588236E-3</v>
      </c>
      <c r="BXX16" s="1">
        <f t="shared" si="367"/>
        <v>9.653696744756596</v>
      </c>
      <c r="BXY16" s="1">
        <f>AVERAGE(BXX2:BXX16)</f>
        <v>12.126841762336161</v>
      </c>
      <c r="BXZ16" s="1"/>
      <c r="BYA16" s="1" t="s">
        <v>11</v>
      </c>
      <c r="BYB16" s="1" t="s">
        <v>194</v>
      </c>
      <c r="BYC16" s="1">
        <v>465</v>
      </c>
      <c r="BYD16" s="1">
        <v>15</v>
      </c>
      <c r="BYE16" s="1">
        <v>1.6E-2</v>
      </c>
      <c r="BYF16" s="1">
        <f t="shared" si="792"/>
        <v>1.0999999999999999E-2</v>
      </c>
      <c r="BYG16" s="1">
        <f t="shared" si="793"/>
        <v>0.24719101123595502</v>
      </c>
      <c r="BYH16" s="1">
        <f t="shared" si="368"/>
        <v>3.7078651685393255E-4</v>
      </c>
      <c r="BYI16" s="1">
        <f t="shared" si="369"/>
        <v>2.8343909190237699</v>
      </c>
      <c r="BYJ16" s="1">
        <f>AVERAGE(BYI2:BYI16)</f>
        <v>2.347677326868173</v>
      </c>
      <c r="BYK16" s="1"/>
      <c r="BYL16" s="1" t="s">
        <v>11</v>
      </c>
      <c r="BYM16" s="1" t="s">
        <v>195</v>
      </c>
      <c r="BYN16" s="1">
        <v>479</v>
      </c>
      <c r="BYO16" s="1">
        <v>15</v>
      </c>
      <c r="BYP16" s="1">
        <v>1.4E-2</v>
      </c>
      <c r="BYQ16" s="1">
        <f t="shared" si="794"/>
        <v>3.0000000000000009E-3</v>
      </c>
      <c r="BYR16" s="1">
        <f t="shared" si="795"/>
        <v>0.28413284132841332</v>
      </c>
      <c r="BYS16" s="1">
        <f t="shared" si="370"/>
        <v>4.2619926199261997E-4</v>
      </c>
      <c r="BYT16" s="1">
        <f t="shared" si="371"/>
        <v>3.2579807058151462</v>
      </c>
      <c r="BYU16" s="1">
        <f>AVERAGE(BYT2:BYT16)</f>
        <v>3.737510333510881</v>
      </c>
      <c r="BYV16" s="1"/>
      <c r="BYW16" s="1" t="s">
        <v>11</v>
      </c>
      <c r="BYX16" s="1" t="s">
        <v>196</v>
      </c>
      <c r="BYY16" s="1">
        <v>480</v>
      </c>
      <c r="BYZ16" s="1">
        <v>15</v>
      </c>
      <c r="BZA16" s="1">
        <v>1.0999999999999999E-2</v>
      </c>
      <c r="BZB16" s="1">
        <f t="shared" si="796"/>
        <v>-2E-3</v>
      </c>
      <c r="BZC16" s="1">
        <f t="shared" si="797"/>
        <v>0.32958801498127344</v>
      </c>
      <c r="BZD16" s="1">
        <f t="shared" si="372"/>
        <v>4.9438202247191021E-4</v>
      </c>
      <c r="BZE16" s="1">
        <f t="shared" si="373"/>
        <v>3.7791878920316946</v>
      </c>
      <c r="BZF16" s="1">
        <f>AVERAGE(BZE2:BZE16)</f>
        <v>4.9816567667690519</v>
      </c>
      <c r="BZG16" s="1"/>
      <c r="BZH16" s="1" t="s">
        <v>11</v>
      </c>
      <c r="BZI16" s="1" t="s">
        <v>197</v>
      </c>
      <c r="BZJ16" s="1">
        <v>494</v>
      </c>
      <c r="BZK16" s="1">
        <v>15</v>
      </c>
      <c r="BZL16" s="1">
        <v>1.9E-2</v>
      </c>
      <c r="BZM16" s="1">
        <f t="shared" si="798"/>
        <v>4.0000000000000001E-3</v>
      </c>
      <c r="BZN16" s="1">
        <f t="shared" si="799"/>
        <v>0.88235294117647067</v>
      </c>
      <c r="BZO16" s="1">
        <f t="shared" si="374"/>
        <v>1.323529411764706E-3</v>
      </c>
      <c r="BZP16" s="1">
        <f t="shared" si="375"/>
        <v>10.117411435552764</v>
      </c>
      <c r="BZQ16" s="1">
        <f>AVERAGE(BZP2:BZP16)</f>
        <v>10.67948984863903</v>
      </c>
      <c r="BZR16" s="1"/>
      <c r="BZS16" s="1" t="s">
        <v>11</v>
      </c>
      <c r="BZT16" s="1" t="s">
        <v>198</v>
      </c>
      <c r="BZU16" s="1">
        <v>495</v>
      </c>
      <c r="BZV16" s="1">
        <v>15</v>
      </c>
      <c r="BZW16" s="1">
        <v>2.1000000000000001E-2</v>
      </c>
      <c r="BZX16" s="1">
        <f t="shared" si="800"/>
        <v>7.000000000000001E-3</v>
      </c>
      <c r="BZY16" s="1">
        <f t="shared" si="801"/>
        <v>0.64944649446494473</v>
      </c>
      <c r="BZZ16" s="1">
        <f t="shared" si="376"/>
        <v>9.7416974169741712E-4</v>
      </c>
      <c r="CAA16" s="1">
        <f t="shared" si="377"/>
        <v>7.4468130418631908</v>
      </c>
      <c r="CAB16" s="1">
        <f>AVERAGE(CAA2:CAA16)</f>
        <v>4.9363344027502212</v>
      </c>
      <c r="CAC16" s="1"/>
      <c r="CAD16" s="1" t="s">
        <v>11</v>
      </c>
      <c r="CAE16" s="1" t="s">
        <v>199</v>
      </c>
      <c r="CAF16" s="1">
        <v>501</v>
      </c>
      <c r="CAG16" s="1">
        <v>15</v>
      </c>
      <c r="CAH16" s="1">
        <v>0.02</v>
      </c>
      <c r="CAI16" s="1">
        <f t="shared" si="802"/>
        <v>2.9999999999999992E-3</v>
      </c>
      <c r="CAJ16" s="1">
        <f t="shared" si="803"/>
        <v>0.56043956043956034</v>
      </c>
      <c r="CAK16" s="1">
        <f t="shared" si="378"/>
        <v>8.4065934065934047E-4</v>
      </c>
      <c r="CAL16" s="1">
        <f t="shared" si="379"/>
        <v>6.4262239667576875</v>
      </c>
      <c r="CAM16" s="1">
        <f>AVERAGE(CAL2:CAL16)</f>
        <v>4.2141468714467623</v>
      </c>
      <c r="CAN16" s="1"/>
      <c r="CAO16" s="1" t="s">
        <v>11</v>
      </c>
      <c r="CAP16" s="1" t="s">
        <v>200</v>
      </c>
      <c r="CAQ16" s="1">
        <v>508</v>
      </c>
      <c r="CAR16" s="1">
        <v>15</v>
      </c>
      <c r="CAS16" s="1">
        <v>2.4E-2</v>
      </c>
      <c r="CAT16" s="1">
        <f t="shared" si="804"/>
        <v>-1.3999999999999999E-2</v>
      </c>
      <c r="CAU16" s="1">
        <f t="shared" si="805"/>
        <v>-6.9597069597069558E-2</v>
      </c>
      <c r="CAV16" s="1">
        <f t="shared" si="380"/>
        <v>-1.0439560439560434E-4</v>
      </c>
      <c r="CAW16" s="1">
        <f t="shared" si="381"/>
        <v>-0.79802781286533353</v>
      </c>
      <c r="CAX16" s="1">
        <f>AVERAGE(CAW2:CAW16)</f>
        <v>-4.1581449196667402</v>
      </c>
      <c r="CAY16" s="1"/>
      <c r="CAZ16" s="1" t="s">
        <v>11</v>
      </c>
      <c r="CBA16" s="1" t="s">
        <v>201</v>
      </c>
      <c r="CBB16" s="1">
        <v>509</v>
      </c>
      <c r="CBC16" s="1">
        <v>15</v>
      </c>
      <c r="CBD16" s="1">
        <v>1.2999999999999999E-2</v>
      </c>
      <c r="CBE16" s="1">
        <f t="shared" si="806"/>
        <v>0</v>
      </c>
      <c r="CBF16" s="1">
        <f t="shared" si="807"/>
        <v>-0.12781954887218044</v>
      </c>
      <c r="CBG16" s="1">
        <f t="shared" si="382"/>
        <v>-1.9172932330827067E-4</v>
      </c>
      <c r="CBH16" s="1">
        <f t="shared" si="383"/>
        <v>-1.4656300275061396</v>
      </c>
      <c r="CBI16" s="1">
        <f>AVERAGE(CBH2:CBH16)</f>
        <v>-0.22990274941272751</v>
      </c>
      <c r="CBJ16" s="1"/>
      <c r="CBK16" s="1" t="s">
        <v>11</v>
      </c>
      <c r="CBL16" s="1" t="s">
        <v>202</v>
      </c>
      <c r="CBM16" s="1">
        <v>515</v>
      </c>
      <c r="CBN16" s="1">
        <v>15</v>
      </c>
      <c r="CBO16" s="1">
        <v>1.7000000000000001E-2</v>
      </c>
      <c r="CBP16" s="1">
        <f t="shared" si="808"/>
        <v>2.0000000000000018E-3</v>
      </c>
      <c r="CBQ16" s="1">
        <f t="shared" si="809"/>
        <v>5.6179775280898937E-2</v>
      </c>
      <c r="CBR16" s="1">
        <f t="shared" si="384"/>
        <v>8.4269662921348406E-5</v>
      </c>
      <c r="CBS16" s="1">
        <f t="shared" si="385"/>
        <v>0.64417975432358487</v>
      </c>
      <c r="CBT16" s="1">
        <f>AVERAGE(CBS2:CBS16)</f>
        <v>0.84459123344647724</v>
      </c>
      <c r="CBU16" s="1"/>
      <c r="CBV16" s="1" t="s">
        <v>11</v>
      </c>
      <c r="CBW16" s="1" t="s">
        <v>203</v>
      </c>
      <c r="CBX16" s="1">
        <v>522</v>
      </c>
      <c r="CBY16" s="1">
        <v>15</v>
      </c>
      <c r="CBZ16" s="1">
        <v>1.4E-2</v>
      </c>
      <c r="CCA16" s="1">
        <f t="shared" si="810"/>
        <v>0</v>
      </c>
      <c r="CCB16" s="1">
        <f t="shared" si="811"/>
        <v>-7.4906367041198503E-3</v>
      </c>
      <c r="CCC16" s="1">
        <f t="shared" si="386"/>
        <v>-1.1235955056179776E-5</v>
      </c>
      <c r="CCD16" s="1">
        <f t="shared" si="387"/>
        <v>-8.5890633909811234E-2</v>
      </c>
      <c r="CCE16" s="1">
        <f>AVERAGE(CCD2:CCD16)</f>
        <v>1.3169897199504383</v>
      </c>
      <c r="CCF16" s="1"/>
      <c r="CCG16" s="1" t="s">
        <v>11</v>
      </c>
      <c r="CCH16" s="1" t="s">
        <v>204</v>
      </c>
      <c r="CCI16" s="1">
        <v>523</v>
      </c>
      <c r="CCJ16" s="1">
        <v>15</v>
      </c>
      <c r="CCK16" s="1">
        <v>0.02</v>
      </c>
      <c r="CCL16" s="1">
        <f t="shared" si="812"/>
        <v>1.0000000000000009E-3</v>
      </c>
      <c r="CCM16" s="1">
        <f t="shared" si="813"/>
        <v>0.11406844106463881</v>
      </c>
      <c r="CCN16" s="1">
        <f t="shared" si="388"/>
        <v>1.7110266159695822E-4</v>
      </c>
      <c r="CCO16" s="1">
        <f t="shared" si="389"/>
        <v>1.3079543300714602</v>
      </c>
      <c r="CCP16" s="1">
        <f>AVERAGE(CCO2:CCO16)</f>
        <v>3.7204034277588192</v>
      </c>
      <c r="CCQ16" s="1"/>
      <c r="CCR16" s="1" t="s">
        <v>11</v>
      </c>
      <c r="CCS16" s="1" t="s">
        <v>205</v>
      </c>
      <c r="CCT16" s="1">
        <v>536</v>
      </c>
      <c r="CCU16" s="1">
        <v>15</v>
      </c>
      <c r="CCV16" s="1">
        <v>2.1999999999999999E-2</v>
      </c>
      <c r="CCW16" s="1">
        <f t="shared" si="814"/>
        <v>1.9999999999999983E-3</v>
      </c>
      <c r="CCX16" s="1">
        <f t="shared" si="815"/>
        <v>3.474903474903468E-2</v>
      </c>
      <c r="CCY16" s="1">
        <f t="shared" si="390"/>
        <v>5.2123552123552019E-5</v>
      </c>
      <c r="CCZ16" s="1">
        <f t="shared" si="391"/>
        <v>0.39844631908354433</v>
      </c>
      <c r="CDA16" s="1">
        <f>AVERAGE(CCZ2:CCZ16)</f>
        <v>2.2873770169610923</v>
      </c>
      <c r="CDB16" s="1"/>
      <c r="CDC16" s="1" t="s">
        <v>11</v>
      </c>
      <c r="CDD16" s="1" t="s">
        <v>206</v>
      </c>
      <c r="CDE16" s="1">
        <v>542</v>
      </c>
      <c r="CDF16" s="1">
        <v>15</v>
      </c>
      <c r="CDG16" s="1">
        <v>1.9E-2</v>
      </c>
      <c r="CDH16" s="1">
        <f t="shared" si="816"/>
        <v>4.0000000000000001E-3</v>
      </c>
      <c r="CDI16" s="1">
        <f t="shared" si="817"/>
        <v>-0.21590909090909091</v>
      </c>
      <c r="CDJ16" s="1">
        <f t="shared" si="392"/>
        <v>-3.238636363636364E-4</v>
      </c>
      <c r="CDK16" s="1">
        <f t="shared" si="393"/>
        <v>-2.4756999194572296</v>
      </c>
      <c r="CDL16" s="1">
        <f>AVERAGE(CDK2:CDK16)</f>
        <v>0.18821110498797664</v>
      </c>
      <c r="CDM16" s="1"/>
      <c r="CDN16" s="1" t="s">
        <v>11</v>
      </c>
      <c r="CDO16" s="1" t="s">
        <v>207</v>
      </c>
      <c r="CDP16" s="1">
        <v>549</v>
      </c>
      <c r="CDQ16" s="1">
        <v>15</v>
      </c>
      <c r="CDR16" s="1">
        <v>2.1999999999999999E-2</v>
      </c>
      <c r="CDS16" s="1">
        <f t="shared" si="818"/>
        <v>6.9999999999999993E-3</v>
      </c>
      <c r="CDT16" s="1">
        <f t="shared" si="819"/>
        <v>-0.18250950570342206</v>
      </c>
      <c r="CDU16" s="1">
        <f t="shared" si="394"/>
        <v>-2.737642585551331E-4</v>
      </c>
      <c r="CDV16" s="1">
        <f t="shared" si="395"/>
        <v>-2.0927269281143359</v>
      </c>
      <c r="CDW16" s="1">
        <f>AVERAGE(CDV2:CDV16)</f>
        <v>-1.4532825889682883</v>
      </c>
      <c r="CDX16" s="1"/>
      <c r="CDY16" s="1" t="s">
        <v>11</v>
      </c>
      <c r="CDZ16" s="1" t="s">
        <v>208</v>
      </c>
      <c r="CEA16" s="1">
        <v>550</v>
      </c>
      <c r="CEB16" s="1">
        <v>15</v>
      </c>
      <c r="CEC16" s="1">
        <v>2.5000000000000001E-2</v>
      </c>
      <c r="CED16" s="1">
        <f t="shared" si="820"/>
        <v>8.0000000000000002E-3</v>
      </c>
      <c r="CEE16" s="1">
        <f t="shared" si="821"/>
        <v>0.26399999999999996</v>
      </c>
      <c r="CEF16" s="1">
        <f t="shared" si="396"/>
        <v>3.9599999999999992E-4</v>
      </c>
      <c r="CEG16" s="1">
        <f t="shared" si="397"/>
        <v>3.0271295015173862</v>
      </c>
      <c r="CEH16" s="1">
        <f>AVERAGE(CEG2:CEG16)</f>
        <v>3.6998249462990276</v>
      </c>
      <c r="CEI16" s="1"/>
      <c r="CEJ16" s="1" t="s">
        <v>11</v>
      </c>
      <c r="CEK16" s="1" t="s">
        <v>209</v>
      </c>
      <c r="CEL16" s="1">
        <v>556</v>
      </c>
      <c r="CEM16" s="1">
        <v>15</v>
      </c>
      <c r="CEN16" s="1">
        <v>2.1999999999999999E-2</v>
      </c>
      <c r="CEO16" s="1">
        <f t="shared" si="822"/>
        <v>6.9999999999999993E-3</v>
      </c>
      <c r="CEP16" s="1">
        <f t="shared" si="823"/>
        <v>0.35968379446640314</v>
      </c>
      <c r="CEQ16" s="1">
        <f t="shared" si="398"/>
        <v>5.3952569169960472E-4</v>
      </c>
      <c r="CER16" s="1">
        <f t="shared" si="399"/>
        <v>4.1242781266930502</v>
      </c>
      <c r="CES16" s="1">
        <f>AVERAGE(CER2:CER16)</f>
        <v>5.3026433057482079</v>
      </c>
      <c r="CET16" s="1"/>
      <c r="CEU16" s="1" t="s">
        <v>11</v>
      </c>
      <c r="CEV16" s="1" t="s">
        <v>210</v>
      </c>
      <c r="CEW16" s="1">
        <v>563</v>
      </c>
      <c r="CEX16" s="1">
        <v>15</v>
      </c>
      <c r="CEY16" s="1">
        <v>1.7000000000000001E-2</v>
      </c>
      <c r="CEZ16" s="1">
        <f t="shared" si="824"/>
        <v>3.0000000000000009E-3</v>
      </c>
      <c r="CFA16" s="1">
        <f t="shared" si="825"/>
        <v>0.12184368737474954</v>
      </c>
      <c r="CFB16" s="1">
        <f t="shared" si="400"/>
        <v>1.8276553106212431E-4</v>
      </c>
      <c r="CFC16" s="1">
        <f t="shared" si="401"/>
        <v>1.3971084114612344</v>
      </c>
      <c r="CFD16" s="1">
        <f>AVERAGE(CFC2:CFC16)</f>
        <v>2.0098752585933544</v>
      </c>
      <c r="CFE16" s="1"/>
      <c r="CFF16" s="1" t="s">
        <v>11</v>
      </c>
      <c r="CFG16" s="1" t="s">
        <v>211</v>
      </c>
      <c r="CFH16" s="1">
        <v>564</v>
      </c>
      <c r="CFI16" s="1">
        <v>15</v>
      </c>
      <c r="CFJ16" s="1">
        <v>2.3E-2</v>
      </c>
      <c r="CFK16" s="1">
        <f t="shared" si="826"/>
        <v>-9.0000000000000011E-3</v>
      </c>
      <c r="CFL16" s="1">
        <f t="shared" si="827"/>
        <v>-0.57835820895522383</v>
      </c>
      <c r="CFM16" s="1">
        <f t="shared" si="402"/>
        <v>-8.6753731343283571E-4</v>
      </c>
      <c r="CFN16" s="1">
        <f t="shared" si="403"/>
        <v>-6.6316863514133155</v>
      </c>
      <c r="CFO16" s="1">
        <f>AVERAGE(CFN2:CFN16)</f>
        <v>-5.7189381224015907</v>
      </c>
      <c r="CFP16" s="1"/>
      <c r="CFQ16" s="1" t="s">
        <v>11</v>
      </c>
      <c r="CFR16" s="1" t="s">
        <v>212</v>
      </c>
      <c r="CFS16" s="1">
        <v>571</v>
      </c>
      <c r="CFT16" s="1">
        <v>15</v>
      </c>
      <c r="CFU16" s="1">
        <v>2.3E-2</v>
      </c>
      <c r="CFV16" s="1">
        <f t="shared" si="828"/>
        <v>-8.0000000000000002E-3</v>
      </c>
      <c r="CFW16" s="1">
        <f t="shared" si="829"/>
        <v>-0.66165413533834583</v>
      </c>
      <c r="CFX16" s="1">
        <f t="shared" si="404"/>
        <v>-9.924812030075187E-4</v>
      </c>
      <c r="CFY16" s="1">
        <f t="shared" si="405"/>
        <v>-7.5867907306200166</v>
      </c>
      <c r="CFZ16" s="1">
        <f>AVERAGE(CFY2:CFY16)</f>
        <v>-6.9258203260584255</v>
      </c>
      <c r="CGA16" s="1"/>
      <c r="CGB16" s="1" t="s">
        <v>11</v>
      </c>
      <c r="CGC16" s="1" t="s">
        <v>213</v>
      </c>
      <c r="CGD16" s="1">
        <v>577</v>
      </c>
      <c r="CGE16" s="1">
        <v>15</v>
      </c>
      <c r="CGF16" s="1">
        <v>2.1999999999999999E-2</v>
      </c>
      <c r="CGG16" s="1">
        <f t="shared" si="830"/>
        <v>-9.0000000000000011E-3</v>
      </c>
      <c r="CGH16" s="1">
        <f t="shared" si="831"/>
        <v>-0.88721804511278213</v>
      </c>
      <c r="CGI16" s="1">
        <f t="shared" si="406"/>
        <v>-1.3308270676691731E-3</v>
      </c>
      <c r="CGJ16" s="1">
        <f t="shared" si="407"/>
        <v>-10.173196661513206</v>
      </c>
      <c r="CGK16" s="1">
        <f>AVERAGE(CGJ2:CGJ16)</f>
        <v>-9.1673721328325222</v>
      </c>
      <c r="CGL16" s="1"/>
      <c r="CGM16" s="1" t="s">
        <v>11</v>
      </c>
      <c r="CGN16" s="1" t="s">
        <v>214</v>
      </c>
      <c r="CGO16" s="1">
        <v>578</v>
      </c>
      <c r="CGP16" s="1">
        <v>15</v>
      </c>
      <c r="CGQ16" s="1">
        <v>1.6E-2</v>
      </c>
      <c r="CGR16" s="1">
        <f t="shared" si="832"/>
        <v>-1.0000000000000009E-3</v>
      </c>
      <c r="CGS16" s="1">
        <f t="shared" si="833"/>
        <v>-0.89575289575289585</v>
      </c>
      <c r="CGT16" s="1">
        <f t="shared" si="408"/>
        <v>-1.3436293436293438E-3</v>
      </c>
      <c r="CGU16" s="1">
        <f t="shared" si="409"/>
        <v>-10.271060669709165</v>
      </c>
      <c r="CGV16" s="1">
        <f>AVERAGE(CGU2:CGU16)</f>
        <v>-12.130476825432373</v>
      </c>
      <c r="CGW16" s="1"/>
      <c r="CGX16" s="1" t="s">
        <v>11</v>
      </c>
      <c r="CGY16" s="1" t="s">
        <v>215</v>
      </c>
      <c r="CGZ16" s="1">
        <v>592</v>
      </c>
      <c r="CHA16" s="1">
        <v>15</v>
      </c>
      <c r="CHB16" s="1">
        <v>2.8000000000000001E-2</v>
      </c>
      <c r="CHC16" s="1">
        <f t="shared" si="834"/>
        <v>2.0000000000000018E-3</v>
      </c>
      <c r="CHD16" s="1">
        <f t="shared" si="835"/>
        <v>-0.99233716475095779</v>
      </c>
      <c r="CHE16" s="1">
        <f t="shared" si="410"/>
        <v>-1.4885057471264367E-3</v>
      </c>
      <c r="CHF16" s="1">
        <f t="shared" si="411"/>
        <v>-11.378534495718727</v>
      </c>
      <c r="CHG16" s="1">
        <f>AVERAGE(CHF2:CHF16)</f>
        <v>-11.554264758200869</v>
      </c>
      <c r="CHH16" s="1"/>
      <c r="CHI16" s="1" t="s">
        <v>11</v>
      </c>
      <c r="CHJ16" s="1" t="s">
        <v>216</v>
      </c>
      <c r="CHK16" s="1">
        <v>593</v>
      </c>
      <c r="CHL16" s="1">
        <v>15</v>
      </c>
      <c r="CHM16" s="1">
        <v>0.02</v>
      </c>
      <c r="CHN16" s="1">
        <f t="shared" si="836"/>
        <v>-2.9999999999999992E-3</v>
      </c>
      <c r="CHO16" s="1">
        <f t="shared" si="837"/>
        <v>-0.4274509803921569</v>
      </c>
      <c r="CHP16" s="1">
        <f t="shared" si="412"/>
        <v>-6.411764705882354E-4</v>
      </c>
      <c r="CHQ16" s="1">
        <f t="shared" si="413"/>
        <v>-4.9013237621122281</v>
      </c>
      <c r="CHR16" s="1">
        <f>AVERAGE(CHQ2:CHQ16)</f>
        <v>-4.0019983011742051</v>
      </c>
      <c r="CHS16" s="1"/>
      <c r="CHT16" s="1" t="s">
        <v>11</v>
      </c>
      <c r="CHU16" s="1" t="s">
        <v>217</v>
      </c>
      <c r="CHV16" s="1">
        <v>607</v>
      </c>
      <c r="CHW16" s="1">
        <v>15</v>
      </c>
      <c r="CHX16" s="1">
        <v>2.9000000000000001E-2</v>
      </c>
      <c r="CHY16" s="1">
        <f t="shared" si="838"/>
        <v>8.0000000000000002E-3</v>
      </c>
      <c r="CHZ16" s="1">
        <f t="shared" si="839"/>
        <v>0.12403100775193801</v>
      </c>
      <c r="CIA16" s="1">
        <f t="shared" si="414"/>
        <v>1.8604651162790702E-4</v>
      </c>
      <c r="CIB16" s="1">
        <f t="shared" si="415"/>
        <v>1.4221891010182699</v>
      </c>
      <c r="CIC16" s="1">
        <f>AVERAGE(CIB2:CIB16)</f>
        <v>-0.79998136932277653</v>
      </c>
      <c r="CID16" s="1"/>
      <c r="CIE16" s="1" t="s">
        <v>11</v>
      </c>
      <c r="CIF16" s="1" t="s">
        <v>218</v>
      </c>
      <c r="CIG16" s="1">
        <v>608</v>
      </c>
      <c r="CIH16" s="1">
        <v>15</v>
      </c>
      <c r="CII16" s="1">
        <v>2.1999999999999999E-2</v>
      </c>
      <c r="CIJ16" s="1">
        <f t="shared" si="840"/>
        <v>-5.000000000000001E-3</v>
      </c>
      <c r="CIK16" s="1">
        <f t="shared" si="841"/>
        <v>-0.97254901960784335</v>
      </c>
      <c r="CIL16" s="1">
        <f t="shared" si="416"/>
        <v>-1.458823529411765E-3</v>
      </c>
      <c r="CIM16" s="1">
        <f t="shared" si="417"/>
        <v>-11.151635715631492</v>
      </c>
      <c r="CIN16" s="1">
        <f>AVERAGE(CIM2:CIM16)</f>
        <v>-8.7234569710988286</v>
      </c>
      <c r="CIO16" s="1"/>
      <c r="CIP16" s="1" t="s">
        <v>11</v>
      </c>
      <c r="CIQ16" s="1" t="s">
        <v>219</v>
      </c>
      <c r="CIR16" s="1">
        <v>621</v>
      </c>
      <c r="CIS16" s="1">
        <v>15</v>
      </c>
      <c r="CIT16" s="1">
        <v>2.1000000000000001E-2</v>
      </c>
      <c r="CIU16" s="1">
        <f t="shared" si="842"/>
        <v>-8.9999999999999976E-3</v>
      </c>
      <c r="CIV16" s="1">
        <f t="shared" si="843"/>
        <v>-2.1309523809523809</v>
      </c>
      <c r="CIW16" s="1">
        <f t="shared" si="418"/>
        <v>-3.1964285714285714E-3</v>
      </c>
      <c r="CIX16" s="1">
        <f t="shared" si="419"/>
        <v>-24.434351586021474</v>
      </c>
      <c r="CIY16" s="1">
        <f>AVERAGE(CIX2:CIX16)</f>
        <v>-24.252345242736396</v>
      </c>
      <c r="CIZ16" s="1"/>
      <c r="CJA16" s="1" t="s">
        <v>11</v>
      </c>
      <c r="CJB16" s="1" t="s">
        <v>220</v>
      </c>
      <c r="CJC16" s="1">
        <v>622</v>
      </c>
      <c r="CJD16" s="1">
        <v>15</v>
      </c>
      <c r="CJE16" s="1">
        <v>8.9999999999999993E-3</v>
      </c>
      <c r="CJF16" s="1">
        <f t="shared" si="844"/>
        <v>0</v>
      </c>
      <c r="CJG16" s="1">
        <f t="shared" si="845"/>
        <v>-0.4346289752650177</v>
      </c>
      <c r="CJH16" s="1">
        <f t="shared" si="420"/>
        <v>-6.5194346289752661E-4</v>
      </c>
      <c r="CJI16" s="1">
        <f t="shared" si="421"/>
        <v>-4.9836295198447189</v>
      </c>
      <c r="CJJ16" s="1">
        <f>AVERAGE(CJI2:CJI16)</f>
        <v>-4.7135140987149233</v>
      </c>
      <c r="CJK16" s="1"/>
      <c r="CJL16" s="1" t="s">
        <v>11</v>
      </c>
      <c r="CJM16" s="1" t="s">
        <v>221</v>
      </c>
      <c r="CJN16" s="1">
        <v>635</v>
      </c>
      <c r="CJO16" s="1">
        <v>15</v>
      </c>
      <c r="CJP16" s="1">
        <v>2.1999999999999999E-2</v>
      </c>
      <c r="CJQ16" s="1">
        <f t="shared" si="846"/>
        <v>9.9999999999999985E-3</v>
      </c>
      <c r="CJR16" s="1">
        <f t="shared" si="847"/>
        <v>-0.39007092198581572</v>
      </c>
      <c r="CJS16" s="1">
        <f t="shared" si="422"/>
        <v>-5.8510638297872355E-4</v>
      </c>
      <c r="CJT16" s="1">
        <f t="shared" si="423"/>
        <v>-4.4727090743460218</v>
      </c>
      <c r="CJU16" s="1">
        <f>AVERAGE(CJT2:CJT16)</f>
        <v>-6.7497246031039966</v>
      </c>
      <c r="CJV16" s="1"/>
      <c r="CJW16" s="1" t="s">
        <v>11</v>
      </c>
      <c r="CJX16" s="1" t="s">
        <v>222</v>
      </c>
      <c r="CJY16" s="1">
        <v>636</v>
      </c>
      <c r="CJZ16" s="1">
        <v>15</v>
      </c>
      <c r="CKA16" s="1">
        <v>2.5000000000000001E-2</v>
      </c>
      <c r="CKB16" s="1">
        <f t="shared" si="848"/>
        <v>5.000000000000001E-3</v>
      </c>
      <c r="CKC16" s="1">
        <f t="shared" si="849"/>
        <v>-0.72084805653710249</v>
      </c>
      <c r="CKD16" s="1">
        <f t="shared" si="424"/>
        <v>-1.0812720848056537E-3</v>
      </c>
      <c r="CKE16" s="1">
        <f t="shared" si="425"/>
        <v>-8.2655318865717273</v>
      </c>
      <c r="CKF16" s="1">
        <f>AVERAGE(CKE2:CKE16)</f>
        <v>-8.9138088972832357</v>
      </c>
      <c r="CKG16" s="1"/>
      <c r="CKH16" s="1" t="s">
        <v>11</v>
      </c>
      <c r="CKI16" s="1" t="s">
        <v>223</v>
      </c>
      <c r="CKJ16" s="1">
        <v>649</v>
      </c>
      <c r="CKK16" s="1">
        <v>15</v>
      </c>
      <c r="CKL16" s="1">
        <v>2.1000000000000001E-2</v>
      </c>
      <c r="CKM16" s="1">
        <f t="shared" si="850"/>
        <v>-2.9999999999999992E-3</v>
      </c>
      <c r="CKN16" s="1">
        <f t="shared" si="851"/>
        <v>-1.0848056537102473</v>
      </c>
      <c r="CKO16" s="1">
        <f t="shared" si="426"/>
        <v>-1.6272084805653709E-3</v>
      </c>
      <c r="CKP16" s="1">
        <f t="shared" si="427"/>
        <v>-12.43881514302706</v>
      </c>
      <c r="CKQ16" s="1">
        <f>AVERAGE(CKP2:CKP16)</f>
        <v>-12.519849769366001</v>
      </c>
      <c r="CKR16" s="1"/>
      <c r="CKS16" s="1" t="s">
        <v>11</v>
      </c>
      <c r="CKT16" s="1" t="s">
        <v>224</v>
      </c>
      <c r="CKU16" s="1">
        <v>650</v>
      </c>
      <c r="CKV16" s="1">
        <v>15</v>
      </c>
      <c r="CKW16" s="1">
        <v>0.02</v>
      </c>
      <c r="CKX16" s="1">
        <f t="shared" si="852"/>
        <v>2.9999999999999992E-3</v>
      </c>
      <c r="CKY16" s="1">
        <f t="shared" si="853"/>
        <v>-0.49824561403508771</v>
      </c>
      <c r="CKZ16" s="1">
        <f t="shared" si="428"/>
        <v>-7.4736842105263155E-4</v>
      </c>
      <c r="CLA16" s="1">
        <f t="shared" si="429"/>
        <v>-5.713083322906285</v>
      </c>
      <c r="CLB16" s="1">
        <f>AVERAGE(CLA2:CLA16)</f>
        <v>-6.7591408327341984</v>
      </c>
      <c r="CLC16" s="1"/>
      <c r="CLD16" s="1" t="s">
        <v>11</v>
      </c>
      <c r="CLE16" s="1" t="s">
        <v>225</v>
      </c>
      <c r="CLF16" s="1">
        <v>663</v>
      </c>
      <c r="CLG16" s="1">
        <v>15</v>
      </c>
      <c r="CLH16" s="1">
        <v>1.9E-2</v>
      </c>
      <c r="CLI16" s="1">
        <f t="shared" si="854"/>
        <v>-2.9999999999999992E-3</v>
      </c>
      <c r="CLJ16" s="1">
        <f t="shared" si="855"/>
        <v>-0.69204152249134954</v>
      </c>
      <c r="CLK16" s="1">
        <f t="shared" si="430"/>
        <v>-1.0380622837370243E-3</v>
      </c>
      <c r="CLL16" s="1">
        <f t="shared" si="431"/>
        <v>-7.9352246553355013</v>
      </c>
      <c r="CLM16" s="1">
        <f>AVERAGE(CLL2:CLL16)</f>
        <v>-5.9249677426505087</v>
      </c>
      <c r="CLN16" s="1"/>
      <c r="CLO16" s="1"/>
      <c r="CLP16" s="1"/>
      <c r="CLQ16" s="1"/>
      <c r="CLR16" s="1"/>
      <c r="CLS16" s="1"/>
      <c r="CLT16" s="1"/>
      <c r="CLU16" s="1"/>
      <c r="CLV16" s="1"/>
      <c r="CLW16" s="1"/>
      <c r="CLX16" s="1"/>
      <c r="CLY16" s="1"/>
      <c r="CLZ16" s="1"/>
      <c r="CMA16" s="1"/>
      <c r="CMB16" s="1"/>
      <c r="CMC16" s="1"/>
      <c r="CMD16" s="1"/>
      <c r="CME16" s="1"/>
      <c r="CMF16" s="1"/>
      <c r="CMG16" s="1"/>
      <c r="CMH16" s="1"/>
      <c r="CMI16" s="1"/>
      <c r="CMJ16" s="1"/>
      <c r="CMK16" s="1"/>
      <c r="CML16" s="1"/>
      <c r="CMM16" s="1"/>
      <c r="CMN16" s="1"/>
      <c r="CMO16" s="1"/>
      <c r="CMP16" s="1"/>
      <c r="CMQ16" s="1"/>
      <c r="CMR16" s="1"/>
      <c r="CMS16" s="1"/>
      <c r="CMT16" s="1"/>
      <c r="CMU16" s="1"/>
      <c r="CMV16" s="1"/>
      <c r="CMW16" s="1"/>
      <c r="CMX16" s="1"/>
      <c r="CMY16" s="1"/>
      <c r="CMZ16" s="1"/>
    </row>
    <row r="17" spans="1:2392" x14ac:dyDescent="0.3">
      <c r="A17" s="1" t="s">
        <v>11</v>
      </c>
      <c r="B17" s="1" t="s">
        <v>12</v>
      </c>
      <c r="C17" s="1">
        <v>1</v>
      </c>
      <c r="D17" s="1" t="s">
        <v>226</v>
      </c>
      <c r="E17" s="1"/>
      <c r="F17" s="1"/>
      <c r="G17" s="1"/>
      <c r="H17" s="1"/>
      <c r="I17" s="1"/>
      <c r="J17" s="1"/>
      <c r="K17" s="1"/>
      <c r="L17" s="1" t="s">
        <v>11</v>
      </c>
      <c r="M17" s="1" t="s">
        <v>13</v>
      </c>
      <c r="N17" s="1">
        <v>2</v>
      </c>
      <c r="O17" s="1" t="s">
        <v>226</v>
      </c>
      <c r="P17" s="1"/>
      <c r="Q17" s="1"/>
      <c r="R17" s="1"/>
      <c r="S17" s="1"/>
      <c r="T17" s="1"/>
      <c r="U17" s="1"/>
      <c r="V17" s="1"/>
      <c r="W17" s="1" t="s">
        <v>11</v>
      </c>
      <c r="X17" s="1" t="s">
        <v>14</v>
      </c>
      <c r="Y17" s="1">
        <v>3</v>
      </c>
      <c r="Z17" s="1" t="s">
        <v>226</v>
      </c>
      <c r="AA17" s="1"/>
      <c r="AB17" s="1"/>
      <c r="AC17" s="1"/>
      <c r="AD17" s="1"/>
      <c r="AE17" s="1"/>
      <c r="AF17" s="1"/>
      <c r="AG17" s="1"/>
      <c r="AH17" s="1" t="s">
        <v>11</v>
      </c>
      <c r="AI17" s="1" t="s">
        <v>15</v>
      </c>
      <c r="AJ17" s="1">
        <v>4</v>
      </c>
      <c r="AK17" s="1" t="s">
        <v>226</v>
      </c>
      <c r="AL17" s="1"/>
      <c r="AM17" s="1"/>
      <c r="AN17" s="1"/>
      <c r="AO17" s="1"/>
      <c r="AP17" s="1"/>
      <c r="AQ17" s="1"/>
      <c r="AR17" s="1"/>
      <c r="AS17" s="1" t="s">
        <v>11</v>
      </c>
      <c r="AT17" s="1" t="s">
        <v>16</v>
      </c>
      <c r="AU17" s="1">
        <v>8</v>
      </c>
      <c r="AV17" s="1" t="s">
        <v>226</v>
      </c>
      <c r="AW17" s="1"/>
      <c r="AX17" s="1"/>
      <c r="AY17" s="1"/>
      <c r="AZ17" s="1"/>
      <c r="BA17" s="1"/>
      <c r="BB17" s="1"/>
      <c r="BC17" s="1"/>
      <c r="BD17" s="1" t="s">
        <v>11</v>
      </c>
      <c r="BE17" s="1" t="s">
        <v>17</v>
      </c>
      <c r="BF17" s="1">
        <v>9</v>
      </c>
      <c r="BG17" s="1" t="s">
        <v>226</v>
      </c>
      <c r="BH17" s="1"/>
      <c r="BI17" s="1"/>
      <c r="BJ17" s="1"/>
      <c r="BK17" s="1"/>
      <c r="BL17" s="1"/>
      <c r="BM17" s="1"/>
      <c r="BN17" s="1"/>
      <c r="BO17" s="1" t="s">
        <v>11</v>
      </c>
      <c r="BP17" s="1" t="s">
        <v>18</v>
      </c>
      <c r="BQ17" s="1">
        <v>10</v>
      </c>
      <c r="BR17" s="1" t="s">
        <v>226</v>
      </c>
      <c r="BS17" s="1"/>
      <c r="BT17" s="1"/>
      <c r="BU17" s="1"/>
      <c r="BV17" s="1"/>
      <c r="BW17" s="1"/>
      <c r="BX17" s="1"/>
      <c r="BY17" s="1"/>
      <c r="BZ17" s="1" t="s">
        <v>11</v>
      </c>
      <c r="CA17" s="1" t="s">
        <v>19</v>
      </c>
      <c r="CB17" s="1">
        <v>11</v>
      </c>
      <c r="CC17" s="1" t="s">
        <v>226</v>
      </c>
      <c r="CD17" s="1"/>
      <c r="CE17" s="1"/>
      <c r="CF17" s="1"/>
      <c r="CG17" s="1"/>
      <c r="CH17" s="1"/>
      <c r="CI17" s="1"/>
      <c r="CJ17" s="1"/>
      <c r="CK17" s="1" t="s">
        <v>11</v>
      </c>
      <c r="CL17" s="1" t="s">
        <v>20</v>
      </c>
      <c r="CM17" s="1">
        <v>14</v>
      </c>
      <c r="CN17" s="1" t="s">
        <v>226</v>
      </c>
      <c r="CO17" s="1"/>
      <c r="CP17" s="1"/>
      <c r="CQ17" s="1"/>
      <c r="CR17" s="1"/>
      <c r="CS17" s="1"/>
      <c r="CT17" s="1"/>
      <c r="CU17" s="1"/>
      <c r="CV17" s="1" t="s">
        <v>11</v>
      </c>
      <c r="CW17" s="1" t="s">
        <v>21</v>
      </c>
      <c r="CX17" s="1">
        <v>15</v>
      </c>
      <c r="CY17" s="1" t="s">
        <v>226</v>
      </c>
      <c r="CZ17" s="1"/>
      <c r="DA17" s="1"/>
      <c r="DB17" s="1"/>
      <c r="DC17" s="1"/>
      <c r="DD17" s="1"/>
      <c r="DE17" s="1"/>
      <c r="DF17" s="1"/>
      <c r="DG17" s="1" t="s">
        <v>11</v>
      </c>
      <c r="DH17" s="1" t="s">
        <v>22</v>
      </c>
      <c r="DI17" s="1">
        <v>16</v>
      </c>
      <c r="DJ17" s="1" t="s">
        <v>226</v>
      </c>
      <c r="DK17" s="1"/>
      <c r="DL17" s="1"/>
      <c r="DM17" s="1"/>
      <c r="DN17" s="1"/>
      <c r="DO17" s="1"/>
      <c r="DP17" s="1"/>
      <c r="DQ17" s="1"/>
      <c r="DR17" s="1" t="s">
        <v>11</v>
      </c>
      <c r="DS17" s="1" t="s">
        <v>23</v>
      </c>
      <c r="DT17" s="1">
        <v>17</v>
      </c>
      <c r="DU17" s="1" t="s">
        <v>226</v>
      </c>
      <c r="DV17" s="1"/>
      <c r="DW17" s="1"/>
      <c r="DX17" s="1"/>
      <c r="DY17" s="1"/>
      <c r="DZ17" s="1"/>
      <c r="EA17" s="1"/>
      <c r="EB17" s="1"/>
      <c r="EC17" s="1" t="s">
        <v>11</v>
      </c>
      <c r="ED17" s="1" t="s">
        <v>24</v>
      </c>
      <c r="EE17" s="1">
        <v>18</v>
      </c>
      <c r="EF17" s="1" t="s">
        <v>226</v>
      </c>
      <c r="EG17" s="1"/>
      <c r="EH17" s="1"/>
      <c r="EI17" s="1"/>
      <c r="EJ17" s="1"/>
      <c r="EK17" s="1"/>
      <c r="EL17" s="1"/>
      <c r="EM17" s="1"/>
      <c r="EN17" s="1" t="s">
        <v>11</v>
      </c>
      <c r="EO17" s="1" t="s">
        <v>25</v>
      </c>
      <c r="EP17" s="1">
        <v>21</v>
      </c>
      <c r="EQ17" s="1" t="s">
        <v>226</v>
      </c>
      <c r="ER17" s="1"/>
      <c r="ES17" s="1"/>
      <c r="ET17" s="1"/>
      <c r="EU17" s="1"/>
      <c r="EV17" s="1"/>
      <c r="EW17" s="1"/>
      <c r="EX17" s="1"/>
      <c r="EY17" s="1" t="s">
        <v>11</v>
      </c>
      <c r="EZ17" s="1" t="s">
        <v>26</v>
      </c>
      <c r="FA17" s="1">
        <v>22</v>
      </c>
      <c r="FB17" s="1" t="s">
        <v>226</v>
      </c>
      <c r="FC17" s="1"/>
      <c r="FD17" s="1"/>
      <c r="FE17" s="1"/>
      <c r="FF17" s="1"/>
      <c r="FG17" s="1"/>
      <c r="FH17" s="1"/>
      <c r="FI17" s="1"/>
      <c r="FJ17" s="1" t="s">
        <v>11</v>
      </c>
      <c r="FK17" s="1" t="s">
        <v>27</v>
      </c>
      <c r="FL17" s="1">
        <v>23</v>
      </c>
      <c r="FM17" s="1" t="s">
        <v>226</v>
      </c>
      <c r="FN17" s="1"/>
      <c r="FO17" s="1"/>
      <c r="FP17" s="1"/>
      <c r="FQ17" s="1"/>
      <c r="FR17" s="1"/>
      <c r="FS17" s="1"/>
      <c r="FT17" s="1"/>
      <c r="FU17" s="1" t="s">
        <v>11</v>
      </c>
      <c r="FV17" s="1" t="s">
        <v>28</v>
      </c>
      <c r="FW17" s="1">
        <v>24</v>
      </c>
      <c r="FX17" s="1" t="s">
        <v>226</v>
      </c>
      <c r="FY17" s="1"/>
      <c r="FZ17" s="1"/>
      <c r="GA17" s="1"/>
      <c r="GB17" s="1"/>
      <c r="GC17" s="1"/>
      <c r="GD17" s="1"/>
      <c r="GE17" s="1"/>
      <c r="GF17" s="1" t="s">
        <v>11</v>
      </c>
      <c r="GG17" s="1" t="s">
        <v>29</v>
      </c>
      <c r="GH17" s="1">
        <v>25</v>
      </c>
      <c r="GI17" s="1" t="s">
        <v>226</v>
      </c>
      <c r="GJ17" s="1"/>
      <c r="GK17" s="1"/>
      <c r="GL17" s="1"/>
      <c r="GM17" s="1"/>
      <c r="GN17" s="1"/>
      <c r="GO17" s="1"/>
      <c r="GP17" s="1"/>
      <c r="GQ17" s="1" t="s">
        <v>11</v>
      </c>
      <c r="GR17" s="1" t="s">
        <v>30</v>
      </c>
      <c r="GS17" s="1">
        <v>28</v>
      </c>
      <c r="GT17" s="1" t="s">
        <v>226</v>
      </c>
      <c r="GU17" s="1"/>
      <c r="GV17" s="1"/>
      <c r="GW17" s="1"/>
      <c r="GX17" s="1"/>
      <c r="GY17" s="1"/>
      <c r="GZ17" s="1"/>
      <c r="HA17" s="1"/>
      <c r="HB17" s="1" t="s">
        <v>11</v>
      </c>
      <c r="HC17" s="1" t="s">
        <v>31</v>
      </c>
      <c r="HD17" s="1">
        <v>29</v>
      </c>
      <c r="HE17" s="1" t="s">
        <v>226</v>
      </c>
      <c r="HF17" s="1"/>
      <c r="HG17" s="1"/>
      <c r="HH17" s="1"/>
      <c r="HI17" s="1"/>
      <c r="HJ17" s="1"/>
      <c r="HK17" s="1"/>
      <c r="HL17" s="1"/>
      <c r="HM17" s="1" t="s">
        <v>11</v>
      </c>
      <c r="HN17" s="1" t="s">
        <v>32</v>
      </c>
      <c r="HO17" s="1">
        <v>30</v>
      </c>
      <c r="HP17" s="1" t="s">
        <v>226</v>
      </c>
      <c r="HQ17" s="1"/>
      <c r="HR17" s="1"/>
      <c r="HS17" s="1"/>
      <c r="HT17" s="1"/>
      <c r="HU17" s="1"/>
      <c r="HV17" s="1"/>
      <c r="HW17" s="1"/>
      <c r="HX17" s="1" t="s">
        <v>11</v>
      </c>
      <c r="HY17" s="1" t="s">
        <v>33</v>
      </c>
      <c r="HZ17" s="1">
        <v>31</v>
      </c>
      <c r="IA17" s="1" t="s">
        <v>226</v>
      </c>
      <c r="IB17" s="1"/>
      <c r="IC17" s="1"/>
      <c r="ID17" s="1"/>
      <c r="IE17" s="1"/>
      <c r="IF17" s="1"/>
      <c r="IG17" s="1"/>
      <c r="IH17" s="1"/>
      <c r="II17" s="1" t="s">
        <v>11</v>
      </c>
      <c r="IJ17" s="1" t="s">
        <v>34</v>
      </c>
      <c r="IK17" s="1">
        <v>32</v>
      </c>
      <c r="IL17" s="1" t="s">
        <v>226</v>
      </c>
      <c r="IM17" s="1"/>
      <c r="IN17" s="1"/>
      <c r="IO17" s="1"/>
      <c r="IP17" s="1"/>
      <c r="IQ17" s="1"/>
      <c r="IR17" s="1"/>
      <c r="IS17" s="1"/>
      <c r="IT17" s="1" t="s">
        <v>11</v>
      </c>
      <c r="IU17" s="1" t="s">
        <v>35</v>
      </c>
      <c r="IV17" s="1">
        <v>35</v>
      </c>
      <c r="IW17" s="1" t="s">
        <v>226</v>
      </c>
      <c r="IX17" s="1"/>
      <c r="IY17" s="1"/>
      <c r="IZ17" s="1"/>
      <c r="JA17" s="1"/>
      <c r="JB17" s="1"/>
      <c r="JC17" s="1"/>
      <c r="JD17" s="1"/>
      <c r="JE17" s="1" t="s">
        <v>11</v>
      </c>
      <c r="JF17" s="3" t="s">
        <v>36</v>
      </c>
      <c r="JG17" s="3">
        <v>36</v>
      </c>
      <c r="JH17" s="1" t="s">
        <v>226</v>
      </c>
      <c r="JI17" s="1"/>
      <c r="JJ17" s="1"/>
      <c r="JK17" s="1"/>
      <c r="JL17" s="1"/>
      <c r="JM17" s="1"/>
      <c r="JN17" s="1"/>
      <c r="JO17" s="1"/>
      <c r="JP17" s="1" t="s">
        <v>11</v>
      </c>
      <c r="JQ17" s="1" t="s">
        <v>37</v>
      </c>
      <c r="JR17" s="1">
        <v>37</v>
      </c>
      <c r="JS17" s="1" t="s">
        <v>226</v>
      </c>
      <c r="JT17" s="1"/>
      <c r="JU17" s="1"/>
      <c r="JV17" s="1"/>
      <c r="JW17" s="1"/>
      <c r="JX17" s="1"/>
      <c r="JY17" s="1"/>
      <c r="JZ17" s="1"/>
      <c r="KA17" s="1" t="s">
        <v>11</v>
      </c>
      <c r="KB17" s="1" t="s">
        <v>38</v>
      </c>
      <c r="KC17" s="1">
        <v>38</v>
      </c>
      <c r="KD17" s="1" t="s">
        <v>226</v>
      </c>
      <c r="KE17" s="1"/>
      <c r="KF17" s="1"/>
      <c r="KG17" s="1"/>
      <c r="KH17" s="1"/>
      <c r="KI17" s="1"/>
      <c r="KJ17" s="1"/>
      <c r="KK17" s="1"/>
      <c r="KL17" s="1" t="s">
        <v>11</v>
      </c>
      <c r="KM17" s="1" t="s">
        <v>39</v>
      </c>
      <c r="KN17" s="1">
        <v>39</v>
      </c>
      <c r="KO17" s="1" t="s">
        <v>226</v>
      </c>
      <c r="KP17" s="1"/>
      <c r="KQ17" s="1"/>
      <c r="KR17" s="1"/>
      <c r="KS17" s="1"/>
      <c r="KT17" s="1"/>
      <c r="KU17" s="1"/>
      <c r="KV17" s="1"/>
      <c r="KW17" s="1" t="s">
        <v>11</v>
      </c>
      <c r="KX17" s="1" t="s">
        <v>40</v>
      </c>
      <c r="KY17" s="1">
        <v>42</v>
      </c>
      <c r="KZ17" s="1" t="s">
        <v>226</v>
      </c>
      <c r="LA17" s="1"/>
      <c r="LB17" s="1"/>
      <c r="LC17" s="1"/>
      <c r="LD17" s="1"/>
      <c r="LE17" s="1"/>
      <c r="LF17" s="1"/>
      <c r="LG17" s="1"/>
      <c r="LH17" s="1" t="s">
        <v>11</v>
      </c>
      <c r="LI17" s="1" t="s">
        <v>41</v>
      </c>
      <c r="LJ17" s="1">
        <v>43</v>
      </c>
      <c r="LK17" s="1" t="s">
        <v>226</v>
      </c>
      <c r="LL17" s="1"/>
      <c r="LM17" s="1"/>
      <c r="LN17" s="1"/>
      <c r="LO17" s="1"/>
      <c r="LP17" s="1"/>
      <c r="LQ17" s="1"/>
      <c r="LR17" s="1"/>
      <c r="LS17" s="1" t="s">
        <v>11</v>
      </c>
      <c r="LT17" s="1" t="s">
        <v>42</v>
      </c>
      <c r="LU17" s="1">
        <v>44</v>
      </c>
      <c r="LV17" s="1" t="s">
        <v>226</v>
      </c>
      <c r="LW17" s="1"/>
      <c r="LX17" s="1"/>
      <c r="LY17" s="1"/>
      <c r="LZ17" s="1"/>
      <c r="MA17" s="1"/>
      <c r="MB17" s="1"/>
      <c r="MC17" s="1"/>
      <c r="MD17" s="1" t="s">
        <v>11</v>
      </c>
      <c r="ME17" s="1" t="s">
        <v>43</v>
      </c>
      <c r="MF17" s="1">
        <v>46</v>
      </c>
      <c r="MG17" s="1" t="s">
        <v>226</v>
      </c>
      <c r="MH17" s="1"/>
      <c r="MI17" s="1"/>
      <c r="MJ17" s="1"/>
      <c r="MK17" s="1"/>
      <c r="ML17" s="1"/>
      <c r="MM17" s="1"/>
      <c r="MN17" s="1"/>
      <c r="MO17" s="1" t="s">
        <v>11</v>
      </c>
      <c r="MP17" s="1" t="s">
        <v>44</v>
      </c>
      <c r="MQ17" s="1">
        <v>52</v>
      </c>
      <c r="MR17" s="1" t="s">
        <v>226</v>
      </c>
      <c r="MS17" s="1"/>
      <c r="MT17" s="1"/>
      <c r="MU17" s="1"/>
      <c r="MV17" s="1"/>
      <c r="MW17" s="1"/>
      <c r="MX17" s="1"/>
      <c r="MY17" s="1"/>
      <c r="MZ17" s="1" t="s">
        <v>11</v>
      </c>
      <c r="NA17" s="1" t="s">
        <v>45</v>
      </c>
      <c r="NB17" s="1">
        <v>53</v>
      </c>
      <c r="NC17" s="1" t="s">
        <v>226</v>
      </c>
      <c r="ND17" s="1"/>
      <c r="NE17" s="1"/>
      <c r="NF17" s="1"/>
      <c r="NG17" s="1"/>
      <c r="NH17" s="1"/>
      <c r="NI17" s="1"/>
      <c r="NJ17" s="1"/>
      <c r="NK17" s="1" t="s">
        <v>11</v>
      </c>
      <c r="NL17" s="1" t="s">
        <v>46</v>
      </c>
      <c r="NM17" s="1">
        <v>56</v>
      </c>
      <c r="NN17" s="1" t="s">
        <v>226</v>
      </c>
      <c r="NO17" s="1"/>
      <c r="NP17" s="1"/>
      <c r="NQ17" s="1"/>
      <c r="NR17" s="1"/>
      <c r="NS17" s="1"/>
      <c r="NT17" s="1"/>
      <c r="NU17" s="1"/>
      <c r="NV17" s="1" t="s">
        <v>11</v>
      </c>
      <c r="NW17" s="1" t="s">
        <v>47</v>
      </c>
      <c r="NX17" s="1">
        <v>57</v>
      </c>
      <c r="NY17" s="1" t="s">
        <v>226</v>
      </c>
      <c r="NZ17" s="1"/>
      <c r="OA17" s="1"/>
      <c r="OB17" s="1"/>
      <c r="OC17" s="1"/>
      <c r="OD17" s="1"/>
      <c r="OE17" s="1"/>
      <c r="OF17" s="1"/>
      <c r="OG17" s="1" t="s">
        <v>11</v>
      </c>
      <c r="OH17" s="1" t="s">
        <v>48</v>
      </c>
      <c r="OI17" s="1">
        <v>58</v>
      </c>
      <c r="OJ17" s="1" t="s">
        <v>226</v>
      </c>
      <c r="OK17" s="1"/>
      <c r="OL17" s="1"/>
      <c r="OM17" s="1"/>
      <c r="ON17" s="1"/>
      <c r="OO17" s="1"/>
      <c r="OP17" s="1"/>
      <c r="OQ17" s="1"/>
      <c r="OR17" s="1" t="s">
        <v>11</v>
      </c>
      <c r="OS17" s="1" t="s">
        <v>49</v>
      </c>
      <c r="OT17" s="1">
        <v>59</v>
      </c>
      <c r="OU17" s="1" t="s">
        <v>226</v>
      </c>
      <c r="OV17" s="1"/>
      <c r="OW17" s="1"/>
      <c r="OX17" s="1"/>
      <c r="OY17" s="1"/>
      <c r="OZ17" s="1"/>
      <c r="PA17" s="1"/>
      <c r="PB17" s="1"/>
      <c r="PC17" s="1" t="s">
        <v>11</v>
      </c>
      <c r="PD17" s="1" t="s">
        <v>50</v>
      </c>
      <c r="PE17" s="1">
        <v>60</v>
      </c>
      <c r="PF17" s="1" t="s">
        <v>226</v>
      </c>
      <c r="PG17" s="1"/>
      <c r="PH17" s="1"/>
      <c r="PI17" s="1"/>
      <c r="PJ17" s="1"/>
      <c r="PK17" s="1"/>
      <c r="PL17" s="1"/>
      <c r="PM17" s="1"/>
      <c r="PN17" s="1" t="s">
        <v>11</v>
      </c>
      <c r="PO17" s="1" t="s">
        <v>51</v>
      </c>
      <c r="PP17" s="1">
        <v>63</v>
      </c>
      <c r="PQ17" s="1" t="s">
        <v>226</v>
      </c>
      <c r="PR17" s="1"/>
      <c r="PS17" s="1"/>
      <c r="PT17" s="1"/>
      <c r="PU17" s="1"/>
      <c r="PV17" s="1"/>
      <c r="PW17" s="1"/>
      <c r="PX17" s="1"/>
      <c r="PY17" s="1" t="s">
        <v>11</v>
      </c>
      <c r="PZ17" s="1" t="s">
        <v>52</v>
      </c>
      <c r="QA17" s="1">
        <v>64</v>
      </c>
      <c r="QB17" s="1" t="s">
        <v>226</v>
      </c>
      <c r="QC17" s="1"/>
      <c r="QD17" s="1"/>
      <c r="QE17" s="1"/>
      <c r="QF17" s="1"/>
      <c r="QG17" s="1"/>
      <c r="QH17" s="1"/>
      <c r="QI17" s="1"/>
      <c r="QJ17" s="1" t="s">
        <v>11</v>
      </c>
      <c r="QK17" s="1" t="s">
        <v>53</v>
      </c>
      <c r="QL17" s="1">
        <v>65</v>
      </c>
      <c r="QM17" s="1" t="s">
        <v>226</v>
      </c>
      <c r="QN17" s="1"/>
      <c r="QO17" s="1"/>
      <c r="QP17" s="1"/>
      <c r="QQ17" s="1"/>
      <c r="QR17" s="1"/>
      <c r="QS17" s="1"/>
      <c r="QT17" s="1"/>
      <c r="QU17" s="1" t="s">
        <v>11</v>
      </c>
      <c r="QV17" s="1" t="s">
        <v>54</v>
      </c>
      <c r="QW17" s="1">
        <v>66</v>
      </c>
      <c r="QX17" s="1" t="s">
        <v>226</v>
      </c>
      <c r="QY17" s="1"/>
      <c r="QZ17" s="1"/>
      <c r="RA17" s="1"/>
      <c r="RB17" s="1"/>
      <c r="RC17" s="1"/>
      <c r="RD17" s="1"/>
      <c r="RE17" s="1"/>
      <c r="RF17" s="1" t="s">
        <v>11</v>
      </c>
      <c r="RG17" s="1" t="s">
        <v>55</v>
      </c>
      <c r="RH17" s="1">
        <v>67</v>
      </c>
      <c r="RI17" s="1" t="s">
        <v>226</v>
      </c>
      <c r="RJ17" s="1"/>
      <c r="RK17" s="1"/>
      <c r="RL17" s="1"/>
      <c r="RM17" s="1"/>
      <c r="RN17" s="1"/>
      <c r="RO17" s="1"/>
      <c r="RP17" s="1"/>
      <c r="RQ17" s="1" t="s">
        <v>11</v>
      </c>
      <c r="RR17" s="1" t="s">
        <v>56</v>
      </c>
      <c r="RS17" s="1">
        <v>70</v>
      </c>
      <c r="RT17" s="1" t="s">
        <v>226</v>
      </c>
      <c r="RU17" s="1"/>
      <c r="RV17" s="1"/>
      <c r="RW17" s="1"/>
      <c r="RX17" s="1"/>
      <c r="RY17" s="1"/>
      <c r="RZ17" s="1"/>
      <c r="SA17" s="1"/>
      <c r="SB17" s="2" t="s">
        <v>11</v>
      </c>
      <c r="SC17" s="1" t="s">
        <v>57</v>
      </c>
      <c r="SD17" s="1">
        <v>71</v>
      </c>
      <c r="SE17" s="2" t="s">
        <v>226</v>
      </c>
      <c r="SF17" s="1"/>
      <c r="SG17" s="1"/>
      <c r="SH17" s="1"/>
      <c r="SI17" s="1"/>
      <c r="SJ17" s="1"/>
      <c r="SK17" s="1"/>
      <c r="SL17" s="1"/>
      <c r="SM17" s="2" t="s">
        <v>11</v>
      </c>
      <c r="SN17" s="1" t="s">
        <v>58</v>
      </c>
      <c r="SO17" s="1">
        <v>72</v>
      </c>
      <c r="SP17" s="2" t="s">
        <v>226</v>
      </c>
      <c r="SQ17" s="1"/>
      <c r="SR17" s="1"/>
      <c r="SS17" s="1"/>
      <c r="ST17" s="1"/>
      <c r="SU17" s="1"/>
      <c r="SV17" s="1"/>
      <c r="SW17" s="1"/>
      <c r="SX17" s="2" t="s">
        <v>11</v>
      </c>
      <c r="SY17" s="1" t="s">
        <v>59</v>
      </c>
      <c r="SZ17" s="1">
        <v>73</v>
      </c>
      <c r="TA17" s="2" t="s">
        <v>226</v>
      </c>
      <c r="TB17" s="1"/>
      <c r="TC17" s="1"/>
      <c r="TD17" s="1"/>
      <c r="TE17" s="1"/>
      <c r="TF17" s="1"/>
      <c r="TG17" s="1"/>
      <c r="TH17" s="1"/>
      <c r="TI17" s="2" t="s">
        <v>11</v>
      </c>
      <c r="TJ17" s="1" t="s">
        <v>60</v>
      </c>
      <c r="TK17" s="1">
        <v>74</v>
      </c>
      <c r="TL17" s="2" t="s">
        <v>226</v>
      </c>
      <c r="TM17" s="1"/>
      <c r="TN17" s="1"/>
      <c r="TO17" s="1"/>
      <c r="TP17" s="1"/>
      <c r="TQ17" s="1"/>
      <c r="TR17" s="1"/>
      <c r="TS17" s="1"/>
      <c r="TT17" s="2" t="s">
        <v>11</v>
      </c>
      <c r="TU17" s="1" t="s">
        <v>61</v>
      </c>
      <c r="TV17" s="1">
        <v>77</v>
      </c>
      <c r="TW17" s="2" t="s">
        <v>226</v>
      </c>
      <c r="TX17" s="1"/>
      <c r="TY17" s="1"/>
      <c r="TZ17" s="1"/>
      <c r="UA17" s="1"/>
      <c r="UB17" s="1"/>
      <c r="UC17" s="1"/>
      <c r="UD17" s="1"/>
      <c r="UE17" s="2" t="s">
        <v>11</v>
      </c>
      <c r="UF17" s="1" t="s">
        <v>62</v>
      </c>
      <c r="UG17" s="1">
        <v>78</v>
      </c>
      <c r="UH17" s="2" t="s">
        <v>226</v>
      </c>
      <c r="UI17" s="1"/>
      <c r="UJ17" s="1"/>
      <c r="UK17" s="1"/>
      <c r="UL17" s="1"/>
      <c r="UM17" s="1"/>
      <c r="UN17" s="1"/>
      <c r="UO17" s="1"/>
      <c r="UP17" s="2" t="s">
        <v>11</v>
      </c>
      <c r="UQ17" s="1" t="s">
        <v>63</v>
      </c>
      <c r="UR17" s="1">
        <v>79</v>
      </c>
      <c r="US17" s="2" t="s">
        <v>226</v>
      </c>
      <c r="UT17" s="1"/>
      <c r="UU17" s="1"/>
      <c r="UV17" s="1"/>
      <c r="UW17" s="1"/>
      <c r="UX17" s="1"/>
      <c r="UY17" s="1"/>
      <c r="UZ17" s="1"/>
      <c r="VA17" s="2" t="s">
        <v>11</v>
      </c>
      <c r="VB17" s="1" t="s">
        <v>64</v>
      </c>
      <c r="VC17" s="1">
        <v>80</v>
      </c>
      <c r="VD17" s="2" t="s">
        <v>226</v>
      </c>
      <c r="VE17" s="1"/>
      <c r="VF17" s="1"/>
      <c r="VG17" s="1"/>
      <c r="VH17" s="1"/>
      <c r="VI17" s="1"/>
      <c r="VJ17" s="1"/>
      <c r="VK17" s="1"/>
      <c r="VL17" s="2" t="s">
        <v>11</v>
      </c>
      <c r="VM17" s="1" t="s">
        <v>65</v>
      </c>
      <c r="VN17" s="1">
        <v>84</v>
      </c>
      <c r="VO17" s="2" t="s">
        <v>226</v>
      </c>
      <c r="VP17" s="1"/>
      <c r="VQ17" s="1"/>
      <c r="VR17" s="1"/>
      <c r="VS17" s="1"/>
      <c r="VT17" s="1"/>
      <c r="VU17" s="1"/>
      <c r="VV17" s="1"/>
      <c r="VW17" s="2" t="s">
        <v>11</v>
      </c>
      <c r="VX17" s="1" t="s">
        <v>66</v>
      </c>
      <c r="VY17" s="1">
        <v>85</v>
      </c>
      <c r="VZ17" s="2" t="s">
        <v>226</v>
      </c>
      <c r="WA17" s="1"/>
      <c r="WB17" s="1"/>
      <c r="WC17" s="1"/>
      <c r="WD17" s="1"/>
      <c r="WE17" s="1"/>
      <c r="WF17" s="1"/>
      <c r="WG17" s="1"/>
      <c r="WH17" s="2" t="s">
        <v>11</v>
      </c>
      <c r="WI17" s="1" t="s">
        <v>67</v>
      </c>
      <c r="WJ17" s="1">
        <v>86</v>
      </c>
      <c r="WK17" s="2" t="s">
        <v>226</v>
      </c>
      <c r="WL17" s="1"/>
      <c r="WM17" s="1"/>
      <c r="WN17" s="1"/>
      <c r="WO17" s="1"/>
      <c r="WP17" s="1"/>
      <c r="WQ17" s="1"/>
      <c r="WR17" s="1"/>
      <c r="WS17" s="2" t="s">
        <v>11</v>
      </c>
      <c r="WT17" s="1" t="s">
        <v>68</v>
      </c>
      <c r="WU17" s="1">
        <v>87</v>
      </c>
      <c r="WV17" s="2" t="s">
        <v>226</v>
      </c>
      <c r="WW17" s="1"/>
      <c r="WX17" s="1"/>
      <c r="WY17" s="1"/>
      <c r="WZ17" s="1"/>
      <c r="XA17" s="1"/>
      <c r="XB17" s="1"/>
      <c r="XC17" s="1"/>
      <c r="XD17" s="2" t="s">
        <v>11</v>
      </c>
      <c r="XE17" s="1" t="s">
        <v>69</v>
      </c>
      <c r="XF17" s="1">
        <v>88</v>
      </c>
      <c r="XG17" s="2" t="s">
        <v>226</v>
      </c>
      <c r="XH17" s="1"/>
      <c r="XI17" s="1"/>
      <c r="XJ17" s="1"/>
      <c r="XK17" s="1"/>
      <c r="XL17" s="1"/>
      <c r="XM17" s="1"/>
      <c r="XN17" s="1"/>
      <c r="XO17" s="2" t="s">
        <v>11</v>
      </c>
      <c r="XP17" s="1" t="s">
        <v>70</v>
      </c>
      <c r="XQ17" s="1">
        <v>91</v>
      </c>
      <c r="XR17" s="2" t="s">
        <v>226</v>
      </c>
      <c r="XS17" s="1"/>
      <c r="XT17" s="1"/>
      <c r="XU17" s="1"/>
      <c r="XV17" s="1"/>
      <c r="XW17" s="1"/>
      <c r="XX17" s="1"/>
      <c r="XY17" s="1"/>
      <c r="XZ17" s="2" t="s">
        <v>11</v>
      </c>
      <c r="YA17" s="1" t="s">
        <v>71</v>
      </c>
      <c r="YB17" s="1">
        <v>92</v>
      </c>
      <c r="YC17" s="2" t="s">
        <v>226</v>
      </c>
      <c r="YD17" s="1"/>
      <c r="YE17" s="1"/>
      <c r="YF17" s="1"/>
      <c r="YG17" s="1"/>
      <c r="YH17" s="1"/>
      <c r="YI17" s="1"/>
      <c r="YJ17" s="1"/>
      <c r="YK17" s="2" t="s">
        <v>11</v>
      </c>
      <c r="YL17" s="1" t="s">
        <v>72</v>
      </c>
      <c r="YM17" s="1">
        <v>93</v>
      </c>
      <c r="YN17" s="2" t="s">
        <v>226</v>
      </c>
      <c r="YO17" s="1"/>
      <c r="YP17" s="1"/>
      <c r="YQ17" s="1"/>
      <c r="YR17" s="1"/>
      <c r="YS17" s="1"/>
      <c r="YT17" s="1"/>
      <c r="YU17" s="1"/>
      <c r="YV17" s="2" t="s">
        <v>11</v>
      </c>
      <c r="YW17" s="1" t="s">
        <v>73</v>
      </c>
      <c r="YX17" s="1">
        <v>94</v>
      </c>
      <c r="YY17" s="2" t="s">
        <v>226</v>
      </c>
      <c r="YZ17" s="1"/>
      <c r="ZA17" s="1"/>
      <c r="ZB17" s="1"/>
      <c r="ZC17" s="1"/>
      <c r="ZD17" s="1"/>
      <c r="ZE17" s="1"/>
      <c r="ZF17" s="1"/>
      <c r="ZG17" s="2" t="s">
        <v>11</v>
      </c>
      <c r="ZH17" s="1" t="s">
        <v>74</v>
      </c>
      <c r="ZI17" s="1">
        <v>95</v>
      </c>
      <c r="ZJ17" s="2" t="s">
        <v>226</v>
      </c>
      <c r="ZK17" s="1"/>
      <c r="ZL17" s="1"/>
      <c r="ZM17" s="1"/>
      <c r="ZN17" s="1"/>
      <c r="ZO17" s="1"/>
      <c r="ZP17" s="1"/>
      <c r="ZQ17" s="1"/>
      <c r="ZR17" s="2" t="s">
        <v>11</v>
      </c>
      <c r="ZS17" s="1" t="s">
        <v>75</v>
      </c>
      <c r="ZT17" s="1">
        <v>99</v>
      </c>
      <c r="ZU17" s="2" t="s">
        <v>226</v>
      </c>
      <c r="ZV17" s="1"/>
      <c r="ZW17" s="1"/>
      <c r="ZX17" s="1"/>
      <c r="ZY17" s="1"/>
      <c r="ZZ17" s="1"/>
      <c r="AAA17" s="1"/>
      <c r="AAB17" s="1"/>
      <c r="AAC17" s="2" t="s">
        <v>11</v>
      </c>
      <c r="AAD17" s="1" t="s">
        <v>76</v>
      </c>
      <c r="AAE17" s="1">
        <v>100</v>
      </c>
      <c r="AAF17" s="2" t="s">
        <v>226</v>
      </c>
      <c r="AAG17" s="1"/>
      <c r="AAH17" s="1"/>
      <c r="AAI17" s="1"/>
      <c r="AAJ17" s="1"/>
      <c r="AAK17" s="1"/>
      <c r="AAL17" s="1"/>
      <c r="AAM17" s="1"/>
      <c r="AAN17" s="2" t="s">
        <v>11</v>
      </c>
      <c r="AAO17" s="1" t="s">
        <v>77</v>
      </c>
      <c r="AAP17" s="1">
        <v>101</v>
      </c>
      <c r="AAQ17" s="2" t="s">
        <v>226</v>
      </c>
      <c r="AAR17" s="1"/>
      <c r="AAS17" s="1"/>
      <c r="AAT17" s="1"/>
      <c r="AAU17" s="1"/>
      <c r="AAV17" s="1"/>
      <c r="AAW17" s="1"/>
      <c r="AAX17" s="1"/>
      <c r="AAY17" s="2" t="s">
        <v>11</v>
      </c>
      <c r="AAZ17" s="1" t="s">
        <v>78</v>
      </c>
      <c r="ABA17" s="1">
        <v>102</v>
      </c>
      <c r="ABB17" s="2" t="s">
        <v>226</v>
      </c>
      <c r="ABC17" s="1"/>
      <c r="ABD17" s="1"/>
      <c r="ABE17" s="1"/>
      <c r="ABF17" s="1"/>
      <c r="ABG17" s="1"/>
      <c r="ABH17" s="1"/>
      <c r="ABI17" s="1"/>
      <c r="ABJ17" s="2" t="s">
        <v>11</v>
      </c>
      <c r="ABK17" s="1" t="s">
        <v>79</v>
      </c>
      <c r="ABL17" s="1">
        <v>112</v>
      </c>
      <c r="ABM17" s="2" t="s">
        <v>226</v>
      </c>
      <c r="ABN17" s="1"/>
      <c r="ABO17" s="1"/>
      <c r="ABP17" s="1"/>
      <c r="ABQ17" s="1"/>
      <c r="ABR17" s="1"/>
      <c r="ABS17" s="1"/>
      <c r="ABT17" s="1"/>
      <c r="ABU17" s="2" t="s">
        <v>11</v>
      </c>
      <c r="ABV17" s="1" t="s">
        <v>80</v>
      </c>
      <c r="ABW17" s="1">
        <v>113</v>
      </c>
      <c r="ABX17" s="2" t="s">
        <v>226</v>
      </c>
      <c r="ABY17" s="1"/>
      <c r="ABZ17" s="1"/>
      <c r="ACA17" s="1"/>
      <c r="ACB17" s="1"/>
      <c r="ACC17" s="1"/>
      <c r="ACD17" s="1"/>
      <c r="ACE17" s="1"/>
      <c r="ACF17" s="2" t="s">
        <v>11</v>
      </c>
      <c r="ACG17" s="1" t="s">
        <v>81</v>
      </c>
      <c r="ACH17" s="1">
        <v>114</v>
      </c>
      <c r="ACI17" s="2" t="s">
        <v>226</v>
      </c>
      <c r="ACJ17" s="1"/>
      <c r="ACK17" s="1"/>
      <c r="ACL17" s="1"/>
      <c r="ACM17" s="1"/>
      <c r="ACN17" s="1"/>
      <c r="ACO17" s="1"/>
      <c r="ACP17" s="1"/>
      <c r="ACQ17" s="2" t="s">
        <v>11</v>
      </c>
      <c r="ACR17" s="1" t="s">
        <v>82</v>
      </c>
      <c r="ACS17" s="1">
        <v>115</v>
      </c>
      <c r="ACT17" s="2" t="s">
        <v>226</v>
      </c>
      <c r="ACU17" s="1"/>
      <c r="ACV17" s="1"/>
      <c r="ACW17" s="1"/>
      <c r="ACX17" s="1"/>
      <c r="ACY17" s="1"/>
      <c r="ACZ17" s="1"/>
      <c r="ADA17" s="1"/>
      <c r="ADB17" s="2" t="s">
        <v>11</v>
      </c>
      <c r="ADC17" s="1" t="s">
        <v>83</v>
      </c>
      <c r="ADD17" s="1">
        <v>116</v>
      </c>
      <c r="ADE17" s="2" t="s">
        <v>226</v>
      </c>
      <c r="ADF17" s="1"/>
      <c r="ADG17" s="1"/>
      <c r="ADH17" s="1"/>
      <c r="ADI17" s="1"/>
      <c r="ADJ17" s="1"/>
      <c r="ADK17" s="1"/>
      <c r="ADL17" s="1"/>
      <c r="ADM17" s="2" t="s">
        <v>11</v>
      </c>
      <c r="ADN17" s="1" t="s">
        <v>84</v>
      </c>
      <c r="ADO17" s="1">
        <v>119</v>
      </c>
      <c r="ADP17" s="2" t="s">
        <v>226</v>
      </c>
      <c r="ADQ17" s="1"/>
      <c r="ADR17" s="1"/>
      <c r="ADS17" s="1"/>
      <c r="ADT17" s="1"/>
      <c r="ADU17" s="1"/>
      <c r="ADV17" s="1"/>
      <c r="ADW17" s="1"/>
      <c r="ADX17" s="2" t="s">
        <v>11</v>
      </c>
      <c r="ADY17" s="1" t="s">
        <v>85</v>
      </c>
      <c r="ADZ17" s="1">
        <v>120</v>
      </c>
      <c r="AEA17" s="2" t="s">
        <v>226</v>
      </c>
      <c r="AEB17" s="1"/>
      <c r="AEC17" s="1"/>
      <c r="AED17" s="1"/>
      <c r="AEE17" s="1"/>
      <c r="AEF17" s="1"/>
      <c r="AEG17" s="1"/>
      <c r="AEH17" s="1"/>
      <c r="AEI17" s="2" t="s">
        <v>11</v>
      </c>
      <c r="AEJ17" s="1" t="s">
        <v>86</v>
      </c>
      <c r="AEK17" s="1">
        <v>121</v>
      </c>
      <c r="AEL17" s="2" t="s">
        <v>226</v>
      </c>
      <c r="AEM17" s="1"/>
      <c r="AEN17" s="1"/>
      <c r="AEO17" s="1"/>
      <c r="AEP17" s="1"/>
      <c r="AEQ17" s="1"/>
      <c r="AER17" s="1"/>
      <c r="AES17" s="1"/>
      <c r="AET17" s="2" t="s">
        <v>11</v>
      </c>
      <c r="AEU17" s="1" t="s">
        <v>87</v>
      </c>
      <c r="AEV17" s="1">
        <v>122</v>
      </c>
      <c r="AEW17" s="2" t="s">
        <v>226</v>
      </c>
      <c r="AEX17" s="1"/>
      <c r="AEY17" s="1"/>
      <c r="AEZ17" s="1"/>
      <c r="AFA17" s="1"/>
      <c r="AFB17" s="1"/>
      <c r="AFC17" s="1"/>
      <c r="AFD17" s="1"/>
      <c r="AFE17" s="2" t="s">
        <v>11</v>
      </c>
      <c r="AFF17" s="1" t="s">
        <v>88</v>
      </c>
      <c r="AFG17" s="1">
        <v>123</v>
      </c>
      <c r="AFH17" s="2" t="s">
        <v>226</v>
      </c>
      <c r="AFI17" s="1"/>
      <c r="AFJ17" s="1"/>
      <c r="AFK17" s="1"/>
      <c r="AFL17" s="1"/>
      <c r="AFM17" s="1"/>
      <c r="AFN17" s="1"/>
      <c r="AFO17" s="1"/>
      <c r="AFP17" s="2" t="s">
        <v>11</v>
      </c>
      <c r="AFQ17" s="1" t="s">
        <v>89</v>
      </c>
      <c r="AFR17" s="1">
        <v>126</v>
      </c>
      <c r="AFS17" s="2" t="s">
        <v>226</v>
      </c>
      <c r="AFT17" s="1"/>
      <c r="AFU17" s="1"/>
      <c r="AFV17" s="1"/>
      <c r="AFW17" s="1"/>
      <c r="AFX17" s="1"/>
      <c r="AFY17" s="1"/>
      <c r="AFZ17" s="1"/>
      <c r="AGA17" s="2" t="s">
        <v>11</v>
      </c>
      <c r="AGB17" s="1" t="s">
        <v>90</v>
      </c>
      <c r="AGC17" s="1">
        <v>127</v>
      </c>
      <c r="AGD17" s="2" t="s">
        <v>226</v>
      </c>
      <c r="AGE17" s="1"/>
      <c r="AGF17" s="1"/>
      <c r="AGG17" s="1"/>
      <c r="AGH17" s="1"/>
      <c r="AGI17" s="1"/>
      <c r="AGJ17" s="1"/>
      <c r="AGK17" s="1"/>
      <c r="AGL17" s="2" t="s">
        <v>11</v>
      </c>
      <c r="AGM17" s="1" t="s">
        <v>91</v>
      </c>
      <c r="AGN17" s="1">
        <v>128</v>
      </c>
      <c r="AGO17" s="2" t="s">
        <v>226</v>
      </c>
      <c r="AGP17" s="1"/>
      <c r="AGQ17" s="1"/>
      <c r="AGR17" s="1"/>
      <c r="AGS17" s="1"/>
      <c r="AGT17" s="1"/>
      <c r="AGU17" s="1"/>
      <c r="AGV17" s="1"/>
      <c r="AGW17" s="2" t="s">
        <v>11</v>
      </c>
      <c r="AGX17" s="1" t="s">
        <v>92</v>
      </c>
      <c r="AGY17" s="1">
        <v>129</v>
      </c>
      <c r="AGZ17" s="2" t="s">
        <v>226</v>
      </c>
      <c r="AHA17" s="1"/>
      <c r="AHB17" s="1"/>
      <c r="AHC17" s="1"/>
      <c r="AHD17" s="1"/>
      <c r="AHE17" s="1"/>
      <c r="AHF17" s="1"/>
      <c r="AHG17" s="1"/>
      <c r="AHH17" s="2" t="s">
        <v>11</v>
      </c>
      <c r="AHI17" s="1" t="s">
        <v>93</v>
      </c>
      <c r="AHJ17" s="1">
        <v>130</v>
      </c>
      <c r="AHK17" s="2" t="s">
        <v>226</v>
      </c>
      <c r="AHL17" s="1"/>
      <c r="AHM17" s="1"/>
      <c r="AHN17" s="1"/>
      <c r="AHO17" s="1"/>
      <c r="AHP17" s="1"/>
      <c r="AHQ17" s="1"/>
      <c r="AHR17" s="1"/>
      <c r="AHS17" s="2" t="s">
        <v>11</v>
      </c>
      <c r="AHT17" s="1" t="s">
        <v>94</v>
      </c>
      <c r="AHU17" s="1">
        <v>133</v>
      </c>
      <c r="AHV17" s="2" t="s">
        <v>226</v>
      </c>
      <c r="AHW17" s="1"/>
      <c r="AHX17" s="1"/>
      <c r="AHY17" s="1"/>
      <c r="AHZ17" s="1"/>
      <c r="AIA17" s="1"/>
      <c r="AIB17" s="1"/>
      <c r="AIC17" s="1"/>
      <c r="AID17" s="2" t="s">
        <v>11</v>
      </c>
      <c r="AIE17" s="1" t="s">
        <v>95</v>
      </c>
      <c r="AIF17" s="1">
        <v>134</v>
      </c>
      <c r="AIG17" s="2" t="s">
        <v>226</v>
      </c>
      <c r="AIH17" s="1"/>
      <c r="AII17" s="1"/>
      <c r="AIJ17" s="1"/>
      <c r="AIK17" s="1"/>
      <c r="AIL17" s="1"/>
      <c r="AIM17" s="1"/>
      <c r="AIN17" s="1"/>
      <c r="AIO17" s="2" t="s">
        <v>11</v>
      </c>
      <c r="AIP17" s="1" t="s">
        <v>96</v>
      </c>
      <c r="AIQ17" s="1">
        <v>135</v>
      </c>
      <c r="AIR17" s="2" t="s">
        <v>226</v>
      </c>
      <c r="AIS17" s="1"/>
      <c r="AIT17" s="1"/>
      <c r="AIU17" s="1"/>
      <c r="AIV17" s="1"/>
      <c r="AIW17" s="1"/>
      <c r="AIX17" s="1"/>
      <c r="AIY17" s="1"/>
      <c r="AIZ17" s="2" t="s">
        <v>11</v>
      </c>
      <c r="AJA17" s="1" t="s">
        <v>97</v>
      </c>
      <c r="AJB17" s="1">
        <v>136</v>
      </c>
      <c r="AJC17" s="2" t="s">
        <v>226</v>
      </c>
      <c r="AJD17" s="1"/>
      <c r="AJE17" s="1"/>
      <c r="AJF17" s="1"/>
      <c r="AJG17" s="1"/>
      <c r="AJH17" s="1"/>
      <c r="AJI17" s="1"/>
      <c r="AJJ17" s="1"/>
      <c r="AJK17" s="2" t="s">
        <v>11</v>
      </c>
      <c r="AJL17" s="1" t="s">
        <v>98</v>
      </c>
      <c r="AJM17" s="1">
        <v>140</v>
      </c>
      <c r="AJN17" s="2" t="s">
        <v>226</v>
      </c>
      <c r="AJO17" s="1"/>
      <c r="AJP17" s="1"/>
      <c r="AJQ17" s="1"/>
      <c r="AJR17" s="1"/>
      <c r="AJS17" s="1"/>
      <c r="AJT17" s="1"/>
      <c r="AJU17" s="1"/>
      <c r="AJV17" s="2" t="s">
        <v>11</v>
      </c>
      <c r="AJW17" s="1" t="s">
        <v>99</v>
      </c>
      <c r="AJX17" s="1">
        <v>141</v>
      </c>
      <c r="AJY17" s="2" t="s">
        <v>226</v>
      </c>
      <c r="AJZ17" s="1"/>
      <c r="AKA17" s="1"/>
      <c r="AKB17" s="1"/>
      <c r="AKC17" s="1"/>
      <c r="AKD17" s="1"/>
      <c r="AKE17" s="1"/>
      <c r="AKF17" s="1"/>
      <c r="AKG17" s="2" t="s">
        <v>11</v>
      </c>
      <c r="AKH17" s="1" t="s">
        <v>100</v>
      </c>
      <c r="AKI17" s="1">
        <v>143</v>
      </c>
      <c r="AKJ17" s="2" t="s">
        <v>226</v>
      </c>
      <c r="AKK17" s="1"/>
      <c r="AKL17" s="1"/>
      <c r="AKM17" s="1"/>
      <c r="AKN17" s="1"/>
      <c r="AKO17" s="1"/>
      <c r="AKP17" s="1"/>
      <c r="AKQ17" s="1"/>
      <c r="AKR17" s="2" t="s">
        <v>11</v>
      </c>
      <c r="AKS17" s="1" t="s">
        <v>101</v>
      </c>
      <c r="AKT17" s="1">
        <v>144</v>
      </c>
      <c r="AKU17" s="2" t="s">
        <v>226</v>
      </c>
      <c r="AKV17" s="1"/>
      <c r="AKW17" s="1"/>
      <c r="AKX17" s="1"/>
      <c r="AKY17" s="1"/>
      <c r="AKZ17" s="1"/>
      <c r="ALA17" s="1"/>
      <c r="ALB17" s="1"/>
      <c r="ALC17" s="2" t="s">
        <v>11</v>
      </c>
      <c r="ALD17" s="1" t="s">
        <v>102</v>
      </c>
      <c r="ALE17" s="1">
        <v>147</v>
      </c>
      <c r="ALF17" s="2" t="s">
        <v>226</v>
      </c>
      <c r="ALG17" s="1"/>
      <c r="ALH17" s="1"/>
      <c r="ALI17" s="1"/>
      <c r="ALJ17" s="1"/>
      <c r="ALK17" s="1"/>
      <c r="ALL17" s="1"/>
      <c r="ALM17" s="1"/>
      <c r="ALN17" s="2" t="s">
        <v>11</v>
      </c>
      <c r="ALO17" s="1" t="s">
        <v>103</v>
      </c>
      <c r="ALP17" s="1">
        <v>148</v>
      </c>
      <c r="ALQ17" s="2" t="s">
        <v>226</v>
      </c>
      <c r="ALR17" s="1"/>
      <c r="ALS17" s="1"/>
      <c r="ALT17" s="1"/>
      <c r="ALU17" s="1"/>
      <c r="ALV17" s="1"/>
      <c r="ALW17" s="1"/>
      <c r="ALX17" s="1"/>
      <c r="ALY17" s="2" t="s">
        <v>11</v>
      </c>
      <c r="ALZ17" s="1" t="s">
        <v>104</v>
      </c>
      <c r="AMA17" s="1">
        <v>149</v>
      </c>
      <c r="AMB17" s="2" t="s">
        <v>226</v>
      </c>
      <c r="AMC17" s="1"/>
      <c r="AMD17" s="1"/>
      <c r="AME17" s="1"/>
      <c r="AMF17" s="1"/>
      <c r="AMG17" s="1"/>
      <c r="AMH17" s="1"/>
      <c r="AMI17" s="1"/>
      <c r="AMJ17" s="2" t="s">
        <v>11</v>
      </c>
      <c r="AMK17" s="1" t="s">
        <v>105</v>
      </c>
      <c r="AML17" s="1">
        <v>150</v>
      </c>
      <c r="AMM17" s="2" t="s">
        <v>226</v>
      </c>
      <c r="AMN17" s="1"/>
      <c r="AMO17" s="1"/>
      <c r="AMP17" s="1"/>
      <c r="AMQ17" s="1"/>
      <c r="AMR17" s="1"/>
      <c r="AMS17" s="1"/>
      <c r="AMT17" s="1"/>
      <c r="AMU17" s="2" t="s">
        <v>11</v>
      </c>
      <c r="AMV17" s="1" t="s">
        <v>106</v>
      </c>
      <c r="AMW17" s="1">
        <v>151</v>
      </c>
      <c r="AMX17" s="2" t="s">
        <v>226</v>
      </c>
      <c r="AMY17" s="1"/>
      <c r="AMZ17" s="1"/>
      <c r="ANA17" s="1"/>
      <c r="ANB17" s="1"/>
      <c r="ANC17" s="1"/>
      <c r="AND17" s="1"/>
      <c r="ANE17" s="1"/>
      <c r="ANF17" s="2" t="s">
        <v>11</v>
      </c>
      <c r="ANG17" s="1" t="s">
        <v>107</v>
      </c>
      <c r="ANH17" s="1">
        <v>154</v>
      </c>
      <c r="ANI17" s="2" t="s">
        <v>226</v>
      </c>
      <c r="ANJ17" s="1"/>
      <c r="ANK17" s="1"/>
      <c r="ANL17" s="1"/>
      <c r="ANM17" s="1"/>
      <c r="ANN17" s="1"/>
      <c r="ANO17" s="1"/>
      <c r="ANP17" s="1"/>
      <c r="ANQ17" s="2" t="s">
        <v>11</v>
      </c>
      <c r="ANR17" s="1" t="s">
        <v>108</v>
      </c>
      <c r="ANS17" s="1">
        <v>155</v>
      </c>
      <c r="ANT17" s="2" t="s">
        <v>226</v>
      </c>
      <c r="ANU17" s="1"/>
      <c r="ANV17" s="1"/>
      <c r="ANW17" s="1"/>
      <c r="ANX17" s="1"/>
      <c r="ANY17" s="1"/>
      <c r="ANZ17" s="1"/>
      <c r="AOA17" s="1"/>
      <c r="AOB17" s="2" t="s">
        <v>11</v>
      </c>
      <c r="AOC17" s="1" t="s">
        <v>109</v>
      </c>
      <c r="AOD17" s="1">
        <v>156</v>
      </c>
      <c r="AOE17" s="2" t="s">
        <v>226</v>
      </c>
      <c r="AOF17" s="1"/>
      <c r="AOG17" s="1"/>
      <c r="AOH17" s="1"/>
      <c r="AOI17" s="1"/>
      <c r="AOJ17" s="1"/>
      <c r="AOK17" s="1"/>
      <c r="AOL17" s="1"/>
      <c r="AOM17" s="2" t="s">
        <v>11</v>
      </c>
      <c r="AON17" s="1" t="s">
        <v>110</v>
      </c>
      <c r="AOO17" s="1">
        <v>157</v>
      </c>
      <c r="AOP17" s="2" t="s">
        <v>226</v>
      </c>
      <c r="AOQ17" s="1"/>
      <c r="AOR17" s="1"/>
      <c r="AOS17" s="1"/>
      <c r="AOT17" s="1"/>
      <c r="AOU17" s="1"/>
      <c r="AOV17" s="1"/>
      <c r="AOW17" s="1"/>
      <c r="AOX17" s="2" t="s">
        <v>11</v>
      </c>
      <c r="AOY17" s="1" t="s">
        <v>111</v>
      </c>
      <c r="AOZ17" s="1">
        <v>158</v>
      </c>
      <c r="APA17" s="2" t="s">
        <v>226</v>
      </c>
      <c r="APB17" s="1"/>
      <c r="APC17" s="1"/>
      <c r="APD17" s="1"/>
      <c r="APE17" s="1"/>
      <c r="APF17" s="1"/>
      <c r="APG17" s="1"/>
      <c r="APH17" s="1"/>
      <c r="API17" s="2" t="s">
        <v>11</v>
      </c>
      <c r="APJ17" s="1" t="s">
        <v>112</v>
      </c>
      <c r="APK17" s="1">
        <v>161</v>
      </c>
      <c r="APL17" s="2" t="s">
        <v>226</v>
      </c>
      <c r="APM17" s="1"/>
      <c r="APN17" s="1"/>
      <c r="APO17" s="1"/>
      <c r="APP17" s="1"/>
      <c r="APQ17" s="1"/>
      <c r="APR17" s="1"/>
      <c r="APS17" s="1"/>
      <c r="APT17" s="2" t="s">
        <v>11</v>
      </c>
      <c r="APU17" s="1" t="s">
        <v>113</v>
      </c>
      <c r="APV17" s="1">
        <v>162</v>
      </c>
      <c r="APW17" s="2" t="s">
        <v>226</v>
      </c>
      <c r="APX17" s="1"/>
      <c r="APY17" s="1"/>
      <c r="APZ17" s="1"/>
      <c r="AQA17" s="1"/>
      <c r="AQB17" s="1"/>
      <c r="AQC17" s="1"/>
      <c r="AQD17" s="1"/>
      <c r="AQE17" s="2" t="s">
        <v>11</v>
      </c>
      <c r="AQF17" s="1" t="s">
        <v>114</v>
      </c>
      <c r="AQG17" s="1">
        <v>163</v>
      </c>
      <c r="AQH17" s="2" t="s">
        <v>226</v>
      </c>
      <c r="AQI17" s="1"/>
      <c r="AQJ17" s="1"/>
      <c r="AQK17" s="1"/>
      <c r="AQL17" s="1"/>
      <c r="AQM17" s="1"/>
      <c r="AQN17" s="1"/>
      <c r="AQO17" s="1"/>
      <c r="AQP17" s="2" t="s">
        <v>11</v>
      </c>
      <c r="AQQ17" s="1" t="s">
        <v>115</v>
      </c>
      <c r="AQR17" s="1">
        <v>169</v>
      </c>
      <c r="AQS17" s="2" t="s">
        <v>226</v>
      </c>
      <c r="AQT17" s="1"/>
      <c r="AQU17" s="1"/>
      <c r="AQV17" s="1"/>
      <c r="AQW17" s="1"/>
      <c r="AQX17" s="1"/>
      <c r="AQY17" s="1"/>
      <c r="AQZ17" s="1"/>
      <c r="ARA17" s="2" t="s">
        <v>11</v>
      </c>
      <c r="ARB17" s="1" t="s">
        <v>116</v>
      </c>
      <c r="ARC17" s="1">
        <v>170</v>
      </c>
      <c r="ARD17" s="2" t="s">
        <v>226</v>
      </c>
      <c r="ARE17" s="1"/>
      <c r="ARF17" s="1"/>
      <c r="ARG17" s="1"/>
      <c r="ARH17" s="1"/>
      <c r="ARI17" s="1"/>
      <c r="ARJ17" s="1"/>
      <c r="ARK17" s="1"/>
      <c r="ARL17" s="2" t="s">
        <v>11</v>
      </c>
      <c r="ARM17" s="1" t="s">
        <v>117</v>
      </c>
      <c r="ARN17" s="1">
        <v>171</v>
      </c>
      <c r="ARO17" s="2" t="s">
        <v>226</v>
      </c>
      <c r="ARP17" s="1"/>
      <c r="ARQ17" s="1"/>
      <c r="ARR17" s="1"/>
      <c r="ARS17" s="1"/>
      <c r="ART17" s="1"/>
      <c r="ARU17" s="1"/>
      <c r="ARV17" s="1"/>
      <c r="ARW17" s="2" t="s">
        <v>11</v>
      </c>
      <c r="ARX17" s="1" t="s">
        <v>118</v>
      </c>
      <c r="ARY17" s="1">
        <v>172</v>
      </c>
      <c r="ARZ17" s="2" t="s">
        <v>226</v>
      </c>
      <c r="ASA17" s="1"/>
      <c r="ASB17" s="1"/>
      <c r="ASC17" s="1"/>
      <c r="ASD17" s="1"/>
      <c r="ASE17" s="1"/>
      <c r="ASF17" s="1"/>
      <c r="ASG17" s="1"/>
      <c r="ASH17" s="2" t="s">
        <v>11</v>
      </c>
      <c r="ASI17" s="1" t="s">
        <v>119</v>
      </c>
      <c r="ASJ17" s="1">
        <v>173</v>
      </c>
      <c r="ASK17" s="2" t="s">
        <v>226</v>
      </c>
      <c r="ASL17" s="1"/>
      <c r="ASM17" s="1"/>
      <c r="ASN17" s="1"/>
      <c r="ASO17" s="1"/>
      <c r="ASP17" s="1"/>
      <c r="ASQ17" s="1"/>
      <c r="ASR17" s="1"/>
      <c r="ASS17" s="2" t="s">
        <v>11</v>
      </c>
      <c r="AST17" s="1" t="s">
        <v>120</v>
      </c>
      <c r="ASU17" s="1">
        <v>176</v>
      </c>
      <c r="ASV17" s="2" t="s">
        <v>226</v>
      </c>
      <c r="ASW17" s="1"/>
      <c r="ASX17" s="1"/>
      <c r="ASY17" s="1"/>
      <c r="ASZ17" s="1"/>
      <c r="ATA17" s="1"/>
      <c r="ATB17" s="1"/>
      <c r="ATC17" s="1"/>
      <c r="ATD17" s="2" t="s">
        <v>11</v>
      </c>
      <c r="ATE17" s="1" t="s">
        <v>121</v>
      </c>
      <c r="ATF17" s="1">
        <v>180</v>
      </c>
      <c r="ATG17" s="2" t="s">
        <v>226</v>
      </c>
      <c r="ATH17" s="1"/>
      <c r="ATI17" s="1"/>
      <c r="ATJ17" s="1"/>
      <c r="ATK17" s="1"/>
      <c r="ATL17" s="1"/>
      <c r="ATM17" s="1"/>
      <c r="ATN17" s="1"/>
      <c r="ATO17" s="2" t="s">
        <v>11</v>
      </c>
      <c r="ATP17" s="1" t="s">
        <v>122</v>
      </c>
      <c r="ATQ17" s="1">
        <v>183</v>
      </c>
      <c r="ATR17" s="2" t="s">
        <v>226</v>
      </c>
      <c r="ATS17" s="1"/>
      <c r="ATT17" s="1"/>
      <c r="ATU17" s="1"/>
      <c r="ATV17" s="1"/>
      <c r="ATW17" s="1"/>
      <c r="ATX17" s="1"/>
      <c r="ATY17" s="1"/>
      <c r="ATZ17" s="2" t="s">
        <v>11</v>
      </c>
      <c r="AUA17" s="1" t="s">
        <v>123</v>
      </c>
      <c r="AUB17" s="1">
        <v>184</v>
      </c>
      <c r="AUC17" s="2" t="s">
        <v>226</v>
      </c>
      <c r="AUD17" s="1"/>
      <c r="AUE17" s="1"/>
      <c r="AUF17" s="1"/>
      <c r="AUG17" s="1"/>
      <c r="AUH17" s="1"/>
      <c r="AUI17" s="1"/>
      <c r="AUJ17" s="1"/>
      <c r="AUK17" s="2" t="s">
        <v>11</v>
      </c>
      <c r="AUL17" s="1" t="s">
        <v>124</v>
      </c>
      <c r="AUM17" s="1">
        <v>185</v>
      </c>
      <c r="AUN17" s="2" t="s">
        <v>226</v>
      </c>
      <c r="AUO17" s="1"/>
      <c r="AUP17" s="1"/>
      <c r="AUQ17" s="1"/>
      <c r="AUR17" s="1"/>
      <c r="AUS17" s="1"/>
      <c r="AUT17" s="1"/>
      <c r="AUU17" s="1"/>
      <c r="AUV17" s="2" t="s">
        <v>11</v>
      </c>
      <c r="AUW17" s="1" t="s">
        <v>125</v>
      </c>
      <c r="AUX17" s="1">
        <v>186</v>
      </c>
      <c r="AUY17" s="2" t="s">
        <v>226</v>
      </c>
      <c r="AUZ17" s="1"/>
      <c r="AVA17" s="1"/>
      <c r="AVB17" s="1"/>
      <c r="AVC17" s="1"/>
      <c r="AVD17" s="1"/>
      <c r="AVE17" s="1"/>
      <c r="AVF17" s="1"/>
      <c r="AVG17" s="2" t="s">
        <v>11</v>
      </c>
      <c r="AVH17" s="1" t="s">
        <v>126</v>
      </c>
      <c r="AVI17" s="1">
        <v>187</v>
      </c>
      <c r="AVJ17" s="2" t="s">
        <v>226</v>
      </c>
      <c r="AVK17" s="1"/>
      <c r="AVL17" s="1"/>
      <c r="AVM17" s="1"/>
      <c r="AVN17" s="1"/>
      <c r="AVO17" s="1"/>
      <c r="AVP17" s="1"/>
      <c r="AVQ17" s="1"/>
      <c r="AVR17" s="2" t="s">
        <v>11</v>
      </c>
      <c r="AVS17" s="1" t="s">
        <v>127</v>
      </c>
      <c r="AVT17" s="1">
        <v>190</v>
      </c>
      <c r="AVU17" s="2" t="s">
        <v>226</v>
      </c>
      <c r="AVV17" s="1"/>
      <c r="AVW17" s="1"/>
      <c r="AVX17" s="1"/>
      <c r="AVY17" s="1"/>
      <c r="AVZ17" s="1"/>
      <c r="AWA17" s="1"/>
      <c r="AWB17" s="1"/>
      <c r="AWC17" s="2" t="s">
        <v>11</v>
      </c>
      <c r="AWD17" s="1" t="s">
        <v>128</v>
      </c>
      <c r="AWE17" s="1">
        <v>191</v>
      </c>
      <c r="AWF17" s="2" t="s">
        <v>226</v>
      </c>
      <c r="AWG17" s="1"/>
      <c r="AWH17" s="1"/>
      <c r="AWI17" s="1"/>
      <c r="AWJ17" s="1"/>
      <c r="AWK17" s="1"/>
      <c r="AWL17" s="1"/>
      <c r="AWM17" s="1"/>
      <c r="AWN17" s="2" t="s">
        <v>11</v>
      </c>
      <c r="AWO17" s="1" t="s">
        <v>129</v>
      </c>
      <c r="AWP17" s="1">
        <v>192</v>
      </c>
      <c r="AWQ17" s="2" t="s">
        <v>226</v>
      </c>
      <c r="AWR17" s="1"/>
      <c r="AWS17" s="1"/>
      <c r="AWT17" s="1"/>
      <c r="AWU17" s="1"/>
      <c r="AWV17" s="1"/>
      <c r="AWW17" s="1"/>
      <c r="AWX17" s="1"/>
      <c r="AWY17" s="2" t="s">
        <v>11</v>
      </c>
      <c r="AWZ17" s="1" t="s">
        <v>130</v>
      </c>
      <c r="AXA17" s="1">
        <v>193</v>
      </c>
      <c r="AXB17" s="2" t="s">
        <v>226</v>
      </c>
      <c r="AXC17" s="1"/>
      <c r="AXD17" s="1"/>
      <c r="AXE17" s="1"/>
      <c r="AXF17" s="1"/>
      <c r="AXG17" s="1"/>
      <c r="AXH17" s="1"/>
      <c r="AXI17" s="1"/>
      <c r="AXJ17" s="2" t="s">
        <v>11</v>
      </c>
      <c r="AXK17" s="1" t="s">
        <v>131</v>
      </c>
      <c r="AXL17" s="1">
        <v>197</v>
      </c>
      <c r="AXM17" s="2" t="s">
        <v>226</v>
      </c>
      <c r="AXN17" s="1"/>
      <c r="AXO17" s="1"/>
      <c r="AXP17" s="1"/>
      <c r="AXQ17" s="1"/>
      <c r="AXR17" s="1"/>
      <c r="AXS17" s="1"/>
      <c r="AXT17" s="1"/>
      <c r="AXU17" s="2" t="s">
        <v>11</v>
      </c>
      <c r="AXV17" s="1" t="s">
        <v>132</v>
      </c>
      <c r="AXW17" s="1">
        <v>198</v>
      </c>
      <c r="AXX17" s="2" t="s">
        <v>226</v>
      </c>
      <c r="AXY17" s="1"/>
      <c r="AXZ17" s="1"/>
      <c r="AYA17" s="1"/>
      <c r="AYB17" s="1"/>
      <c r="AYC17" s="1"/>
      <c r="AYD17" s="1"/>
      <c r="AYE17" s="1"/>
      <c r="AYF17" s="2" t="s">
        <v>11</v>
      </c>
      <c r="AYG17" s="1" t="s">
        <v>133</v>
      </c>
      <c r="AYH17" s="1">
        <v>201</v>
      </c>
      <c r="AYI17" s="2" t="s">
        <v>226</v>
      </c>
      <c r="AYJ17" s="1"/>
      <c r="AYK17" s="1"/>
      <c r="AYL17" s="1"/>
      <c r="AYM17" s="1"/>
      <c r="AYN17" s="1"/>
      <c r="AYO17" s="1"/>
      <c r="AYP17" s="1"/>
      <c r="AYQ17" s="2" t="s">
        <v>11</v>
      </c>
      <c r="AYR17" s="1" t="s">
        <v>134</v>
      </c>
      <c r="AYS17" s="1">
        <v>204</v>
      </c>
      <c r="AYT17" s="2" t="s">
        <v>226</v>
      </c>
      <c r="AYU17" s="1"/>
      <c r="AYV17" s="1"/>
      <c r="AYW17" s="1"/>
      <c r="AYX17" s="1"/>
      <c r="AYY17" s="1"/>
      <c r="AYZ17" s="1"/>
      <c r="AZA17" s="1"/>
      <c r="AZB17" s="2" t="s">
        <v>11</v>
      </c>
      <c r="AZC17" s="1" t="s">
        <v>135</v>
      </c>
      <c r="AZD17" s="1">
        <v>205</v>
      </c>
      <c r="AZE17" s="2" t="s">
        <v>226</v>
      </c>
      <c r="AZF17" s="1"/>
      <c r="AZG17" s="1"/>
      <c r="AZH17" s="1"/>
      <c r="AZI17" s="1"/>
      <c r="AZJ17" s="1"/>
      <c r="AZK17" s="1"/>
      <c r="AZL17" s="1"/>
      <c r="AZM17" s="2" t="s">
        <v>11</v>
      </c>
      <c r="AZN17" s="1" t="s">
        <v>136</v>
      </c>
      <c r="AZO17" s="1">
        <v>208</v>
      </c>
      <c r="AZP17" s="2" t="s">
        <v>226</v>
      </c>
      <c r="AZQ17" s="1"/>
      <c r="AZR17" s="1"/>
      <c r="AZS17" s="1"/>
      <c r="AZT17" s="1"/>
      <c r="AZU17" s="1"/>
      <c r="AZV17" s="1"/>
      <c r="AZW17" s="1"/>
      <c r="AZX17" s="2" t="s">
        <v>11</v>
      </c>
      <c r="AZY17" s="1" t="s">
        <v>137</v>
      </c>
      <c r="AZZ17" s="1">
        <v>211</v>
      </c>
      <c r="BAA17" s="2" t="s">
        <v>226</v>
      </c>
      <c r="BAB17" s="1"/>
      <c r="BAC17" s="1"/>
      <c r="BAD17" s="1"/>
      <c r="BAE17" s="1"/>
      <c r="BAF17" s="1"/>
      <c r="BAG17" s="1"/>
      <c r="BAH17" s="1"/>
      <c r="BAI17" s="2" t="s">
        <v>11</v>
      </c>
      <c r="BAJ17" s="1" t="s">
        <v>138</v>
      </c>
      <c r="BAK17" s="1">
        <v>212</v>
      </c>
      <c r="BAL17" s="2" t="s">
        <v>226</v>
      </c>
      <c r="BAM17" s="1"/>
      <c r="BAN17" s="1"/>
      <c r="BAO17" s="1"/>
      <c r="BAP17" s="1"/>
      <c r="BAQ17" s="1"/>
      <c r="BAR17" s="1"/>
      <c r="BAS17" s="1"/>
      <c r="BAT17" s="2" t="s">
        <v>11</v>
      </c>
      <c r="BAU17" s="1" t="s">
        <v>139</v>
      </c>
      <c r="BAV17" s="1">
        <v>213</v>
      </c>
      <c r="BAW17" s="2" t="s">
        <v>226</v>
      </c>
      <c r="BAX17" s="1"/>
      <c r="BAY17" s="1"/>
      <c r="BAZ17" s="1"/>
      <c r="BBA17" s="1"/>
      <c r="BBB17" s="1"/>
      <c r="BBC17" s="1"/>
      <c r="BBD17" s="1"/>
      <c r="BBE17" s="2" t="s">
        <v>11</v>
      </c>
      <c r="BBF17" s="1" t="s">
        <v>140</v>
      </c>
      <c r="BBG17" s="1">
        <v>214</v>
      </c>
      <c r="BBH17" s="2" t="s">
        <v>226</v>
      </c>
      <c r="BBI17" s="1"/>
      <c r="BBJ17" s="1"/>
      <c r="BBK17" s="1"/>
      <c r="BBL17" s="1"/>
      <c r="BBM17" s="1"/>
      <c r="BBN17" s="1"/>
      <c r="BBO17" s="1"/>
      <c r="BBP17" s="2" t="s">
        <v>11</v>
      </c>
      <c r="BBQ17" s="1" t="s">
        <v>141</v>
      </c>
      <c r="BBR17" s="1">
        <v>215</v>
      </c>
      <c r="BBS17" s="2" t="s">
        <v>226</v>
      </c>
      <c r="BBT17" s="1"/>
      <c r="BBU17" s="1"/>
      <c r="BBV17" s="1"/>
      <c r="BBW17" s="1"/>
      <c r="BBX17" s="1"/>
      <c r="BBY17" s="1"/>
      <c r="BBZ17" s="1"/>
      <c r="BCA17" s="2" t="s">
        <v>11</v>
      </c>
      <c r="BCB17" s="1" t="s">
        <v>142</v>
      </c>
      <c r="BCC17" s="1">
        <v>225</v>
      </c>
      <c r="BCD17" s="2" t="s">
        <v>226</v>
      </c>
      <c r="BCE17" s="1"/>
      <c r="BCF17" s="1"/>
      <c r="BCG17" s="1"/>
      <c r="BCH17" s="1"/>
      <c r="BCI17" s="1"/>
      <c r="BCJ17" s="1"/>
      <c r="BCK17" s="1"/>
      <c r="BCL17" s="2" t="s">
        <v>11</v>
      </c>
      <c r="BCM17" s="1" t="s">
        <v>143</v>
      </c>
      <c r="BCN17" s="1">
        <v>226</v>
      </c>
      <c r="BCO17" s="2" t="s">
        <v>226</v>
      </c>
      <c r="BCP17" s="1"/>
      <c r="BCQ17" s="1"/>
      <c r="BCR17" s="1"/>
      <c r="BCS17" s="1"/>
      <c r="BCT17" s="1"/>
      <c r="BCU17" s="1"/>
      <c r="BCV17" s="1"/>
      <c r="BCW17" s="2" t="s">
        <v>11</v>
      </c>
      <c r="BCX17" s="1" t="s">
        <v>144</v>
      </c>
      <c r="BCY17" s="1">
        <v>232</v>
      </c>
      <c r="BCZ17" s="2" t="s">
        <v>226</v>
      </c>
      <c r="BDA17" s="1"/>
      <c r="BDB17" s="1"/>
      <c r="BDC17" s="1"/>
      <c r="BDD17" s="1"/>
      <c r="BDE17" s="1"/>
      <c r="BDF17" s="1"/>
      <c r="BDG17" s="1"/>
      <c r="BDH17" s="2" t="s">
        <v>11</v>
      </c>
      <c r="BDI17" s="1" t="s">
        <v>145</v>
      </c>
      <c r="BDJ17" s="1">
        <v>233</v>
      </c>
      <c r="BDK17" s="2" t="s">
        <v>226</v>
      </c>
      <c r="BDL17" s="1"/>
      <c r="BDM17" s="1"/>
      <c r="BDN17" s="1"/>
      <c r="BDO17" s="1"/>
      <c r="BDP17" s="1"/>
      <c r="BDQ17" s="1"/>
      <c r="BDR17" s="1"/>
      <c r="BDS17" s="2" t="s">
        <v>11</v>
      </c>
      <c r="BDT17" s="1" t="s">
        <v>146</v>
      </c>
      <c r="BDU17" s="1">
        <v>234</v>
      </c>
      <c r="BDV17" s="2" t="s">
        <v>226</v>
      </c>
      <c r="BDW17" s="1"/>
      <c r="BDX17" s="1"/>
      <c r="BDY17" s="1"/>
      <c r="BDZ17" s="1"/>
      <c r="BEA17" s="1"/>
      <c r="BEB17" s="1"/>
      <c r="BEC17" s="1"/>
      <c r="BED17" s="2" t="s">
        <v>11</v>
      </c>
      <c r="BEE17" s="1" t="s">
        <v>147</v>
      </c>
      <c r="BEF17" s="1">
        <v>236</v>
      </c>
      <c r="BEG17" s="2" t="s">
        <v>226</v>
      </c>
      <c r="BEH17" s="1"/>
      <c r="BEI17" s="1"/>
      <c r="BEJ17" s="1"/>
      <c r="BEK17" s="1"/>
      <c r="BEL17" s="1"/>
      <c r="BEM17" s="1"/>
      <c r="BEN17" s="1"/>
      <c r="BEO17" s="2" t="s">
        <v>11</v>
      </c>
      <c r="BEP17" s="4" t="s">
        <v>148</v>
      </c>
      <c r="BEQ17" s="4">
        <v>239</v>
      </c>
      <c r="BER17" s="2" t="s">
        <v>226</v>
      </c>
      <c r="BES17" s="1"/>
      <c r="BET17" s="1"/>
      <c r="BEU17" s="1"/>
      <c r="BEV17" s="1"/>
      <c r="BEW17" s="1"/>
      <c r="BEX17" s="1"/>
      <c r="BEY17" s="1"/>
      <c r="BEZ17" s="2" t="s">
        <v>11</v>
      </c>
      <c r="BFA17" s="4" t="s">
        <v>149</v>
      </c>
      <c r="BFB17" s="4">
        <v>240</v>
      </c>
      <c r="BFC17" s="2" t="s">
        <v>226</v>
      </c>
      <c r="BFD17" s="1"/>
      <c r="BFE17" s="1"/>
      <c r="BFF17" s="1"/>
      <c r="BFG17" s="1"/>
      <c r="BFH17" s="1"/>
      <c r="BFI17" s="1"/>
      <c r="BFJ17" s="1"/>
      <c r="BFK17" s="2" t="s">
        <v>11</v>
      </c>
      <c r="BFL17" s="4" t="s">
        <v>150</v>
      </c>
      <c r="BFM17" s="4">
        <v>241</v>
      </c>
      <c r="BFN17" s="2" t="s">
        <v>226</v>
      </c>
      <c r="BFO17" s="1"/>
      <c r="BFP17" s="1"/>
      <c r="BFQ17" s="1"/>
      <c r="BFR17" s="1"/>
      <c r="BFS17" s="1"/>
      <c r="BFT17" s="1"/>
      <c r="BFU17" s="1"/>
      <c r="BFV17" s="2" t="s">
        <v>11</v>
      </c>
      <c r="BFW17" s="4" t="s">
        <v>151</v>
      </c>
      <c r="BFX17" s="4">
        <v>243</v>
      </c>
      <c r="BFY17" s="2" t="s">
        <v>226</v>
      </c>
      <c r="BFZ17" s="1"/>
      <c r="BGA17" s="1"/>
      <c r="BGB17" s="1"/>
      <c r="BGC17" s="1"/>
      <c r="BGD17" s="1"/>
      <c r="BGE17" s="1"/>
      <c r="BGF17" s="1"/>
      <c r="BGG17" s="2" t="s">
        <v>11</v>
      </c>
      <c r="BGH17" s="4" t="s">
        <v>152</v>
      </c>
      <c r="BGI17" s="4">
        <v>246</v>
      </c>
      <c r="BGJ17" s="2" t="s">
        <v>226</v>
      </c>
      <c r="BGK17" s="1"/>
      <c r="BGL17" s="1"/>
      <c r="BGM17" s="1"/>
      <c r="BGN17" s="1"/>
      <c r="BGO17" s="1"/>
      <c r="BGP17" s="1"/>
      <c r="BGQ17" s="1"/>
      <c r="BGR17" s="2" t="s">
        <v>11</v>
      </c>
      <c r="BGS17" s="4" t="s">
        <v>153</v>
      </c>
      <c r="BGT17" s="4">
        <v>249</v>
      </c>
      <c r="BGU17" s="2" t="s">
        <v>226</v>
      </c>
      <c r="BGV17" s="1"/>
      <c r="BGW17" s="1"/>
      <c r="BGX17" s="1"/>
      <c r="BGY17" s="1"/>
      <c r="BGZ17" s="1"/>
      <c r="BHA17" s="1"/>
      <c r="BHB17" s="1"/>
      <c r="BHC17" s="2" t="s">
        <v>11</v>
      </c>
      <c r="BHD17" s="4" t="s">
        <v>154</v>
      </c>
      <c r="BHE17" s="4">
        <v>253</v>
      </c>
      <c r="BHF17" s="2" t="s">
        <v>226</v>
      </c>
      <c r="BHG17" s="1"/>
      <c r="BHH17" s="1"/>
      <c r="BHI17" s="1"/>
      <c r="BHJ17" s="1"/>
      <c r="BHK17" s="1"/>
      <c r="BHL17" s="1"/>
      <c r="BHM17" s="1"/>
      <c r="BHN17" s="2" t="s">
        <v>11</v>
      </c>
      <c r="BHO17" s="4" t="s">
        <v>155</v>
      </c>
      <c r="BHP17" s="4">
        <v>254</v>
      </c>
      <c r="BHQ17" s="2" t="s">
        <v>226</v>
      </c>
      <c r="BHR17" s="1"/>
      <c r="BHS17" s="1"/>
      <c r="BHT17" s="1"/>
      <c r="BHU17" s="1"/>
      <c r="BHV17" s="1"/>
      <c r="BHW17" s="1"/>
      <c r="BHX17" s="1"/>
      <c r="BHY17" s="2" t="s">
        <v>11</v>
      </c>
      <c r="BHZ17" s="4" t="s">
        <v>156</v>
      </c>
      <c r="BIA17" s="4">
        <v>260</v>
      </c>
      <c r="BIB17" s="2" t="s">
        <v>226</v>
      </c>
      <c r="BIC17" s="1"/>
      <c r="BID17" s="1"/>
      <c r="BIE17" s="1"/>
      <c r="BIF17" s="1"/>
      <c r="BIG17" s="1"/>
      <c r="BIH17" s="1"/>
      <c r="BII17" s="1"/>
      <c r="BIJ17" s="2" t="s">
        <v>11</v>
      </c>
      <c r="BIK17" s="4" t="s">
        <v>157</v>
      </c>
      <c r="BIL17" s="4">
        <v>267</v>
      </c>
      <c r="BIM17" s="2" t="s">
        <v>226</v>
      </c>
      <c r="BIN17" s="1"/>
      <c r="BIO17" s="1"/>
      <c r="BIP17" s="1"/>
      <c r="BIQ17" s="1"/>
      <c r="BIR17" s="1"/>
      <c r="BIS17" s="1"/>
      <c r="BIT17" s="1"/>
      <c r="BIU17" s="2" t="s">
        <v>11</v>
      </c>
      <c r="BIV17" s="4" t="s">
        <v>158</v>
      </c>
      <c r="BIW17" s="4">
        <v>268</v>
      </c>
      <c r="BIX17" s="2" t="s">
        <v>226</v>
      </c>
      <c r="BIY17" s="1"/>
      <c r="BIZ17" s="1"/>
      <c r="BJA17" s="1"/>
      <c r="BJB17" s="1"/>
      <c r="BJC17" s="1"/>
      <c r="BJD17" s="1"/>
      <c r="BJE17" s="1"/>
      <c r="BJF17" s="2" t="s">
        <v>11</v>
      </c>
      <c r="BJG17" s="4" t="s">
        <v>159</v>
      </c>
      <c r="BJH17" s="4">
        <v>274</v>
      </c>
      <c r="BJI17" s="2" t="s">
        <v>226</v>
      </c>
      <c r="BJJ17" s="1"/>
      <c r="BJK17" s="1"/>
      <c r="BJL17" s="1"/>
      <c r="BJM17" s="1"/>
      <c r="BJN17" s="1"/>
      <c r="BJO17" s="1"/>
      <c r="BJP17" s="1"/>
      <c r="BJQ17" s="2" t="s">
        <v>11</v>
      </c>
      <c r="BJR17" s="4" t="s">
        <v>160</v>
      </c>
      <c r="BJS17" s="4">
        <v>281</v>
      </c>
      <c r="BJT17" s="2" t="s">
        <v>226</v>
      </c>
      <c r="BJU17" s="1"/>
      <c r="BJV17" s="1"/>
      <c r="BJW17" s="1"/>
      <c r="BJX17" s="1"/>
      <c r="BJY17" s="1"/>
      <c r="BJZ17" s="1"/>
      <c r="BKA17" s="1"/>
      <c r="BKB17" s="2" t="s">
        <v>11</v>
      </c>
      <c r="BKC17" s="4" t="s">
        <v>161</v>
      </c>
      <c r="BKD17" s="4">
        <v>282</v>
      </c>
      <c r="BKE17" s="2" t="s">
        <v>226</v>
      </c>
      <c r="BKF17" s="1"/>
      <c r="BKG17" s="1"/>
      <c r="BKH17" s="1"/>
      <c r="BKI17" s="1"/>
      <c r="BKJ17" s="1"/>
      <c r="BKK17" s="1"/>
      <c r="BKL17" s="1"/>
      <c r="BKM17" s="2" t="s">
        <v>11</v>
      </c>
      <c r="BKN17" s="4" t="s">
        <v>162</v>
      </c>
      <c r="BKO17" s="4">
        <v>289</v>
      </c>
      <c r="BKP17" s="2" t="s">
        <v>226</v>
      </c>
      <c r="BKQ17" s="1"/>
      <c r="BKR17" s="1"/>
      <c r="BKS17" s="1"/>
      <c r="BKT17" s="1"/>
      <c r="BKU17" s="1"/>
      <c r="BKV17" s="1"/>
      <c r="BKW17" s="1"/>
      <c r="BKX17" s="2" t="s">
        <v>11</v>
      </c>
      <c r="BKY17" s="4" t="s">
        <v>163</v>
      </c>
      <c r="BKZ17" s="4">
        <v>296</v>
      </c>
      <c r="BLA17" s="2" t="s">
        <v>226</v>
      </c>
      <c r="BLB17" s="1"/>
      <c r="BLC17" s="1"/>
      <c r="BLD17" s="1"/>
      <c r="BLE17" s="1"/>
      <c r="BLF17" s="1"/>
      <c r="BLG17" s="1"/>
      <c r="BLH17" s="1"/>
      <c r="BLI17" s="2" t="s">
        <v>11</v>
      </c>
      <c r="BLJ17" s="4" t="s">
        <v>164</v>
      </c>
      <c r="BLK17" s="4">
        <v>303</v>
      </c>
      <c r="BLL17" s="2" t="s">
        <v>226</v>
      </c>
      <c r="BLM17" s="1"/>
      <c r="BLN17" s="1"/>
      <c r="BLO17" s="1"/>
      <c r="BLP17" s="1"/>
      <c r="BLQ17" s="1"/>
      <c r="BLR17" s="1"/>
      <c r="BLS17" s="1"/>
      <c r="BLT17" s="2" t="s">
        <v>11</v>
      </c>
      <c r="BLU17" s="4" t="s">
        <v>165</v>
      </c>
      <c r="BLV17" s="4">
        <v>310</v>
      </c>
      <c r="BLW17" s="2" t="s">
        <v>226</v>
      </c>
      <c r="BLX17" s="1"/>
      <c r="BLY17" s="1"/>
      <c r="BLZ17" s="1"/>
      <c r="BMA17" s="1"/>
      <c r="BMB17" s="1"/>
      <c r="BMC17" s="1"/>
      <c r="BMD17" s="1"/>
      <c r="BME17" s="2" t="s">
        <v>11</v>
      </c>
      <c r="BMF17" s="4" t="s">
        <v>166</v>
      </c>
      <c r="BMG17" s="4">
        <v>311</v>
      </c>
      <c r="BMH17" s="2" t="s">
        <v>226</v>
      </c>
      <c r="BMI17" s="1"/>
      <c r="BMJ17" s="1"/>
      <c r="BMK17" s="1"/>
      <c r="BML17" s="1"/>
      <c r="BMM17" s="1"/>
      <c r="BMN17" s="1"/>
      <c r="BMO17" s="1"/>
      <c r="BMP17" s="2" t="s">
        <v>11</v>
      </c>
      <c r="BMQ17" s="4" t="s">
        <v>167</v>
      </c>
      <c r="BMR17" s="4">
        <v>317</v>
      </c>
      <c r="BMS17" s="2" t="s">
        <v>226</v>
      </c>
      <c r="BMT17" s="1"/>
      <c r="BMU17" s="1"/>
      <c r="BMV17" s="1"/>
      <c r="BMW17" s="1"/>
      <c r="BMX17" s="1"/>
      <c r="BMY17" s="1"/>
      <c r="BMZ17" s="1"/>
      <c r="BNA17" s="2" t="s">
        <v>11</v>
      </c>
      <c r="BNB17" s="4" t="s">
        <v>168</v>
      </c>
      <c r="BNC17" s="4">
        <v>324</v>
      </c>
      <c r="BND17" s="2" t="s">
        <v>226</v>
      </c>
      <c r="BNE17" s="1"/>
      <c r="BNF17" s="1"/>
      <c r="BNG17" s="1"/>
      <c r="BNH17" s="1"/>
      <c r="BNI17" s="1"/>
      <c r="BNJ17" s="1"/>
      <c r="BNK17" s="1"/>
      <c r="BNL17" s="2" t="s">
        <v>11</v>
      </c>
      <c r="BNM17" s="4" t="s">
        <v>169</v>
      </c>
      <c r="BNN17" s="4">
        <v>325</v>
      </c>
      <c r="BNO17" s="2" t="s">
        <v>226</v>
      </c>
      <c r="BNP17" s="1"/>
      <c r="BNQ17" s="1"/>
      <c r="BNR17" s="1"/>
      <c r="BNS17" s="1"/>
      <c r="BNT17" s="1"/>
      <c r="BNU17" s="1"/>
      <c r="BNV17" s="1"/>
      <c r="BNW17" s="2" t="s">
        <v>11</v>
      </c>
      <c r="BNX17" s="4" t="s">
        <v>170</v>
      </c>
      <c r="BNY17" s="4">
        <v>338</v>
      </c>
      <c r="BNZ17" s="2" t="s">
        <v>226</v>
      </c>
      <c r="BOA17" s="1"/>
      <c r="BOB17" s="1"/>
      <c r="BOC17" s="1"/>
      <c r="BOD17" s="1"/>
      <c r="BOE17" s="1"/>
      <c r="BOF17" s="1"/>
      <c r="BOG17" s="1"/>
      <c r="BOH17" s="2" t="s">
        <v>11</v>
      </c>
      <c r="BOI17" s="4" t="s">
        <v>171</v>
      </c>
      <c r="BOJ17" s="4">
        <v>339</v>
      </c>
      <c r="BOK17" s="2" t="s">
        <v>226</v>
      </c>
      <c r="BOL17" s="1"/>
      <c r="BOM17" s="1"/>
      <c r="BON17" s="1"/>
      <c r="BOO17" s="1"/>
      <c r="BOP17" s="1"/>
      <c r="BOQ17" s="1"/>
      <c r="BOR17" s="1"/>
      <c r="BOS17" s="2" t="s">
        <v>11</v>
      </c>
      <c r="BOT17" s="4" t="s">
        <v>172</v>
      </c>
      <c r="BOU17" s="4">
        <v>345</v>
      </c>
      <c r="BOV17" s="2" t="s">
        <v>226</v>
      </c>
      <c r="BOW17" s="1"/>
      <c r="BOX17" s="1"/>
      <c r="BOY17" s="1"/>
      <c r="BOZ17" s="1"/>
      <c r="BPA17" s="1"/>
      <c r="BPB17" s="1"/>
      <c r="BPC17" s="1"/>
      <c r="BPD17" s="2" t="s">
        <v>11</v>
      </c>
      <c r="BPE17" s="4" t="s">
        <v>173</v>
      </c>
      <c r="BPF17" s="4">
        <v>352</v>
      </c>
      <c r="BPG17" s="2" t="s">
        <v>226</v>
      </c>
      <c r="BPH17" s="1"/>
      <c r="BPI17" s="1"/>
      <c r="BPJ17" s="1"/>
      <c r="BPK17" s="1"/>
      <c r="BPL17" s="1"/>
      <c r="BPM17" s="1"/>
      <c r="BPN17" s="1"/>
      <c r="BPO17" s="2" t="s">
        <v>11</v>
      </c>
      <c r="BPP17" s="4" t="s">
        <v>174</v>
      </c>
      <c r="BPQ17" s="4">
        <v>353</v>
      </c>
      <c r="BPR17" s="2" t="s">
        <v>226</v>
      </c>
      <c r="BPS17" s="1"/>
      <c r="BPT17" s="1"/>
      <c r="BPU17" s="1"/>
      <c r="BPV17" s="1"/>
      <c r="BPW17" s="1"/>
      <c r="BPX17" s="1"/>
      <c r="BPY17" s="1"/>
      <c r="BPZ17" s="2" t="s">
        <v>11</v>
      </c>
      <c r="BQA17" s="4" t="s">
        <v>175</v>
      </c>
      <c r="BQB17" s="4">
        <v>358</v>
      </c>
      <c r="BQC17" s="2" t="s">
        <v>226</v>
      </c>
      <c r="BQD17" s="1"/>
      <c r="BQE17" s="1"/>
      <c r="BQF17" s="1"/>
      <c r="BQG17" s="1"/>
      <c r="BQH17" s="1"/>
      <c r="BQI17" s="1"/>
      <c r="BQJ17" s="1"/>
      <c r="BQK17" s="2" t="s">
        <v>11</v>
      </c>
      <c r="BQL17" s="4" t="s">
        <v>176</v>
      </c>
      <c r="BQM17" s="4">
        <v>366</v>
      </c>
      <c r="BQN17" s="2" t="s">
        <v>226</v>
      </c>
      <c r="BQO17" s="1"/>
      <c r="BQP17" s="1"/>
      <c r="BQQ17" s="1"/>
      <c r="BQR17" s="1"/>
      <c r="BQS17" s="1"/>
      <c r="BQT17" s="1"/>
      <c r="BQU17" s="1"/>
      <c r="BQV17" s="2" t="s">
        <v>11</v>
      </c>
      <c r="BQW17" s="4" t="s">
        <v>177</v>
      </c>
      <c r="BQX17" s="4">
        <v>367</v>
      </c>
      <c r="BQY17" s="2" t="s">
        <v>226</v>
      </c>
      <c r="BQZ17" s="1"/>
      <c r="BRA17" s="1"/>
      <c r="BRB17" s="1"/>
      <c r="BRC17" s="1"/>
      <c r="BRD17" s="1"/>
      <c r="BRE17" s="1"/>
      <c r="BRF17" s="1"/>
      <c r="BRG17" s="2" t="s">
        <v>11</v>
      </c>
      <c r="BRH17" s="4" t="s">
        <v>178</v>
      </c>
      <c r="BRI17" s="4">
        <v>373</v>
      </c>
      <c r="BRJ17" s="2" t="s">
        <v>226</v>
      </c>
      <c r="BRK17" s="1"/>
      <c r="BRL17" s="1"/>
      <c r="BRM17" s="1"/>
      <c r="BRN17" s="1"/>
      <c r="BRO17" s="1"/>
      <c r="BRP17" s="1"/>
      <c r="BRQ17" s="1"/>
      <c r="BRR17" s="2" t="s">
        <v>11</v>
      </c>
      <c r="BRS17" s="1" t="s">
        <v>179</v>
      </c>
      <c r="BRT17" s="1">
        <v>380</v>
      </c>
      <c r="BRU17" s="2" t="s">
        <v>226</v>
      </c>
      <c r="BRV17" s="1"/>
      <c r="BRW17" s="1"/>
      <c r="BRX17" s="1"/>
      <c r="BRY17" s="1"/>
      <c r="BRZ17" s="1"/>
      <c r="BSA17" s="1"/>
      <c r="BSB17" s="1"/>
      <c r="BSC17" s="2" t="s">
        <v>11</v>
      </c>
      <c r="BSD17" s="1" t="s">
        <v>180</v>
      </c>
      <c r="BSE17" s="1">
        <v>394</v>
      </c>
      <c r="BSF17" s="2" t="s">
        <v>226</v>
      </c>
      <c r="BSG17" s="1"/>
      <c r="BSH17" s="1"/>
      <c r="BSI17" s="1"/>
      <c r="BSJ17" s="1"/>
      <c r="BSK17" s="1"/>
      <c r="BSL17" s="1"/>
      <c r="BSM17" s="1"/>
      <c r="BSN17" s="1" t="s">
        <v>11</v>
      </c>
      <c r="BSO17" s="1" t="s">
        <v>181</v>
      </c>
      <c r="BSP17" s="1">
        <v>395</v>
      </c>
      <c r="BSQ17" s="2" t="s">
        <v>226</v>
      </c>
      <c r="BSR17" s="1"/>
      <c r="BSS17" s="1"/>
      <c r="BST17" s="1"/>
      <c r="BSU17" s="1"/>
      <c r="BSV17" s="1"/>
      <c r="BSW17" s="1"/>
      <c r="BSX17" s="1"/>
      <c r="BSY17" s="1" t="s">
        <v>11</v>
      </c>
      <c r="BSZ17" s="1" t="s">
        <v>182</v>
      </c>
      <c r="BTA17" s="1">
        <v>401</v>
      </c>
      <c r="BTB17" s="1" t="s">
        <v>226</v>
      </c>
      <c r="BTC17" s="1"/>
      <c r="BTD17" s="1"/>
      <c r="BTE17" s="1"/>
      <c r="BTF17" s="1"/>
      <c r="BTG17" s="1"/>
      <c r="BTH17" s="1"/>
      <c r="BTI17" s="1"/>
      <c r="BTJ17" s="1" t="s">
        <v>11</v>
      </c>
      <c r="BTK17" s="1" t="s">
        <v>183</v>
      </c>
      <c r="BTL17" s="1">
        <v>408</v>
      </c>
      <c r="BTM17" s="1" t="s">
        <v>226</v>
      </c>
      <c r="BTN17" s="1"/>
      <c r="BTO17" s="1"/>
      <c r="BTP17" s="5"/>
      <c r="BTQ17" s="1"/>
      <c r="BTR17" s="1"/>
      <c r="BTS17" s="1"/>
      <c r="BTT17" s="1"/>
      <c r="BTU17" s="1" t="s">
        <v>11</v>
      </c>
      <c r="BTV17" s="1" t="s">
        <v>184</v>
      </c>
      <c r="BTW17" s="1">
        <v>409</v>
      </c>
      <c r="BTX17" s="1" t="s">
        <v>226</v>
      </c>
      <c r="BTY17" s="1"/>
      <c r="BTZ17" s="1"/>
      <c r="BUA17" s="1"/>
      <c r="BUB17" s="1"/>
      <c r="BUC17" s="1"/>
      <c r="BUD17" s="1"/>
      <c r="BUE17" s="1"/>
      <c r="BUF17" s="1" t="s">
        <v>11</v>
      </c>
      <c r="BUG17" s="1" t="s">
        <v>185</v>
      </c>
      <c r="BUH17" s="1">
        <v>415</v>
      </c>
      <c r="BUI17" s="1" t="s">
        <v>226</v>
      </c>
      <c r="BUJ17" s="1"/>
      <c r="BUK17" s="1"/>
      <c r="BUL17" s="1"/>
      <c r="BUM17" s="1"/>
      <c r="BUN17" s="1"/>
      <c r="BUO17" s="1"/>
      <c r="BUP17" s="1"/>
      <c r="BUQ17" s="1" t="s">
        <v>11</v>
      </c>
      <c r="BUR17" s="1" t="s">
        <v>186</v>
      </c>
      <c r="BUS17" s="1">
        <v>422</v>
      </c>
      <c r="BUT17" s="1" t="s">
        <v>226</v>
      </c>
      <c r="BUU17" s="1"/>
      <c r="BUV17" s="1"/>
      <c r="BUW17" s="1"/>
      <c r="BUX17" s="1"/>
      <c r="BUY17" s="1"/>
      <c r="BUZ17" s="1"/>
      <c r="BVA17" s="1"/>
      <c r="BVB17" s="1" t="s">
        <v>11</v>
      </c>
      <c r="BVC17" s="1" t="s">
        <v>187</v>
      </c>
      <c r="BVD17" s="1">
        <v>423</v>
      </c>
      <c r="BVE17" s="1" t="s">
        <v>226</v>
      </c>
      <c r="BVF17" s="1"/>
      <c r="BVG17" s="1"/>
      <c r="BVH17" s="1"/>
      <c r="BVI17" s="1"/>
      <c r="BVJ17" s="1"/>
      <c r="BVK17" s="1"/>
      <c r="BVL17" s="1"/>
      <c r="BVM17" s="1" t="s">
        <v>11</v>
      </c>
      <c r="BVN17" s="1" t="s">
        <v>188</v>
      </c>
      <c r="BVO17" s="1">
        <v>436</v>
      </c>
      <c r="BVP17" s="1" t="s">
        <v>226</v>
      </c>
      <c r="BVQ17" s="1"/>
      <c r="BVR17" s="1"/>
      <c r="BVS17" s="1"/>
      <c r="BVT17" s="1"/>
      <c r="BVU17" s="1"/>
      <c r="BVV17" s="1"/>
      <c r="BVW17" s="1"/>
      <c r="BVX17" s="1" t="s">
        <v>11</v>
      </c>
      <c r="BVY17" s="1" t="s">
        <v>189</v>
      </c>
      <c r="BVZ17" s="1">
        <v>437</v>
      </c>
      <c r="BWA17" s="1" t="s">
        <v>226</v>
      </c>
      <c r="BWB17" s="1"/>
      <c r="BWC17" s="1"/>
      <c r="BWD17" s="1"/>
      <c r="BWE17" s="1"/>
      <c r="BWF17" s="1"/>
      <c r="BWG17" s="1"/>
      <c r="BWH17" s="1"/>
      <c r="BWI17" s="1" t="s">
        <v>11</v>
      </c>
      <c r="BWJ17" s="1" t="s">
        <v>190</v>
      </c>
      <c r="BWK17" s="1">
        <v>443</v>
      </c>
      <c r="BWL17" s="1" t="s">
        <v>226</v>
      </c>
      <c r="BWM17" s="1"/>
      <c r="BWN17" s="1"/>
      <c r="BWO17" s="1"/>
      <c r="BWP17" s="1"/>
      <c r="BWQ17" s="1"/>
      <c r="BWR17" s="1"/>
      <c r="BWS17" s="1"/>
      <c r="BWT17" s="1" t="s">
        <v>11</v>
      </c>
      <c r="BWU17" s="1" t="s">
        <v>191</v>
      </c>
      <c r="BWV17" s="1">
        <v>450</v>
      </c>
      <c r="BWW17" s="1" t="s">
        <v>226</v>
      </c>
      <c r="BWX17" s="1"/>
      <c r="BWY17" s="1"/>
      <c r="BWZ17" s="1"/>
      <c r="BXA17" s="1"/>
      <c r="BXB17" s="1"/>
      <c r="BXC17" s="1"/>
      <c r="BXD17" s="1"/>
      <c r="BXE17" s="1" t="s">
        <v>11</v>
      </c>
      <c r="BXF17" s="1" t="s">
        <v>192</v>
      </c>
      <c r="BXG17" s="1">
        <v>451</v>
      </c>
      <c r="BXH17" s="1" t="s">
        <v>226</v>
      </c>
      <c r="BXI17" s="1"/>
      <c r="BXJ17" s="1"/>
      <c r="BXK17" s="1"/>
      <c r="BXL17" s="1"/>
      <c r="BXM17" s="1"/>
      <c r="BXN17" s="1"/>
      <c r="BXO17" s="1"/>
      <c r="BXP17" s="1" t="s">
        <v>11</v>
      </c>
      <c r="BXQ17" s="1" t="s">
        <v>193</v>
      </c>
      <c r="BXR17" s="1">
        <v>464</v>
      </c>
      <c r="BXS17" s="1" t="s">
        <v>226</v>
      </c>
      <c r="BXT17" s="1"/>
      <c r="BXU17" s="1"/>
      <c r="BXV17" s="1"/>
      <c r="BXW17" s="1"/>
      <c r="BXX17" s="1"/>
      <c r="BXY17" s="1"/>
      <c r="BXZ17" s="1"/>
      <c r="BYA17" s="1" t="s">
        <v>11</v>
      </c>
      <c r="BYB17" s="1" t="s">
        <v>194</v>
      </c>
      <c r="BYC17" s="1">
        <v>465</v>
      </c>
      <c r="BYD17" s="1" t="s">
        <v>226</v>
      </c>
      <c r="BYE17" s="1"/>
      <c r="BYF17" s="1"/>
      <c r="BYG17" s="1"/>
      <c r="BYH17" s="1"/>
      <c r="BYI17" s="1"/>
      <c r="BYJ17" s="1"/>
      <c r="BYK17" s="1"/>
      <c r="BYL17" s="1" t="s">
        <v>11</v>
      </c>
      <c r="BYM17" s="1" t="s">
        <v>195</v>
      </c>
      <c r="BYN17" s="1">
        <v>479</v>
      </c>
      <c r="BYO17" s="1" t="s">
        <v>226</v>
      </c>
      <c r="BYP17" s="1"/>
      <c r="BYQ17" s="1"/>
      <c r="BYR17" s="1"/>
      <c r="BYS17" s="1"/>
      <c r="BYT17" s="1"/>
      <c r="BYU17" s="1"/>
      <c r="BYV17" s="1"/>
      <c r="BYW17" s="1" t="s">
        <v>11</v>
      </c>
      <c r="BYX17" s="1" t="s">
        <v>196</v>
      </c>
      <c r="BYY17" s="1">
        <v>480</v>
      </c>
      <c r="BYZ17" s="1" t="s">
        <v>226</v>
      </c>
      <c r="BZA17" s="1"/>
      <c r="BZB17" s="1"/>
      <c r="BZC17" s="1"/>
      <c r="BZD17" s="1"/>
      <c r="BZE17" s="1"/>
      <c r="BZF17" s="1"/>
      <c r="BZG17" s="1"/>
      <c r="BZH17" s="1" t="s">
        <v>11</v>
      </c>
      <c r="BZI17" s="1" t="s">
        <v>197</v>
      </c>
      <c r="BZJ17" s="1">
        <v>494</v>
      </c>
      <c r="BZK17" s="1" t="s">
        <v>226</v>
      </c>
      <c r="BZL17" s="1"/>
      <c r="BZM17" s="1"/>
      <c r="BZN17" s="1"/>
      <c r="BZO17" s="1"/>
      <c r="BZP17" s="1"/>
      <c r="BZQ17" s="1"/>
      <c r="BZR17" s="1"/>
      <c r="BZS17" s="1" t="s">
        <v>11</v>
      </c>
      <c r="BZT17" s="1" t="s">
        <v>198</v>
      </c>
      <c r="BZU17" s="1">
        <v>495</v>
      </c>
      <c r="BZV17" s="1" t="s">
        <v>226</v>
      </c>
      <c r="BZW17" s="1"/>
      <c r="BZX17" s="1"/>
      <c r="BZY17" s="1"/>
      <c r="BZZ17" s="1"/>
      <c r="CAA17" s="1"/>
      <c r="CAB17" s="1"/>
      <c r="CAC17" s="1"/>
      <c r="CAD17" s="1" t="s">
        <v>11</v>
      </c>
      <c r="CAE17" s="1" t="s">
        <v>199</v>
      </c>
      <c r="CAF17" s="1">
        <v>501</v>
      </c>
      <c r="CAG17" s="1" t="s">
        <v>226</v>
      </c>
      <c r="CAH17" s="1"/>
      <c r="CAI17" s="1"/>
      <c r="CAJ17" s="1"/>
      <c r="CAK17" s="1"/>
      <c r="CAL17" s="1"/>
      <c r="CAM17" s="1"/>
      <c r="CAN17" s="1"/>
      <c r="CAO17" s="1" t="s">
        <v>11</v>
      </c>
      <c r="CAP17" s="1" t="s">
        <v>200</v>
      </c>
      <c r="CAQ17" s="1">
        <v>508</v>
      </c>
      <c r="CAR17" s="1" t="s">
        <v>226</v>
      </c>
      <c r="CAS17" s="1"/>
      <c r="CAT17" s="1"/>
      <c r="CAU17" s="1"/>
      <c r="CAV17" s="1"/>
      <c r="CAW17" s="1"/>
      <c r="CAX17" s="1"/>
      <c r="CAY17" s="1"/>
      <c r="CAZ17" s="1" t="s">
        <v>11</v>
      </c>
      <c r="CBA17" s="1" t="s">
        <v>201</v>
      </c>
      <c r="CBB17" s="1">
        <v>509</v>
      </c>
      <c r="CBC17" s="1" t="s">
        <v>226</v>
      </c>
      <c r="CBD17" s="1"/>
      <c r="CBE17" s="1"/>
      <c r="CBF17" s="1"/>
      <c r="CBG17" s="1"/>
      <c r="CBH17" s="1"/>
      <c r="CBI17" s="1"/>
      <c r="CBJ17" s="1"/>
      <c r="CBK17" s="1" t="s">
        <v>11</v>
      </c>
      <c r="CBL17" s="1" t="s">
        <v>202</v>
      </c>
      <c r="CBM17" s="1">
        <v>515</v>
      </c>
      <c r="CBN17" s="1" t="s">
        <v>226</v>
      </c>
      <c r="CBO17" s="1"/>
      <c r="CBP17" s="1"/>
      <c r="CBQ17" s="1"/>
      <c r="CBR17" s="1"/>
      <c r="CBS17" s="1"/>
      <c r="CBT17" s="1"/>
      <c r="CBU17" s="1"/>
      <c r="CBV17" s="1" t="s">
        <v>11</v>
      </c>
      <c r="CBW17" s="1" t="s">
        <v>203</v>
      </c>
      <c r="CBX17" s="1">
        <v>522</v>
      </c>
      <c r="CBY17" s="1" t="s">
        <v>226</v>
      </c>
      <c r="CBZ17" s="1"/>
      <c r="CCA17" s="1"/>
      <c r="CCB17" s="1"/>
      <c r="CCC17" s="1"/>
      <c r="CCD17" s="1"/>
      <c r="CCE17" s="1"/>
      <c r="CCF17" s="1"/>
      <c r="CCG17" s="1" t="s">
        <v>11</v>
      </c>
      <c r="CCH17" s="1" t="s">
        <v>204</v>
      </c>
      <c r="CCI17" s="1">
        <v>523</v>
      </c>
      <c r="CCJ17" s="1" t="s">
        <v>226</v>
      </c>
      <c r="CCK17" s="1"/>
      <c r="CCL17" s="1"/>
      <c r="CCM17" s="1"/>
      <c r="CCN17" s="1"/>
      <c r="CCO17" s="1"/>
      <c r="CCP17" s="1"/>
      <c r="CCQ17" s="1"/>
      <c r="CCR17" s="1" t="s">
        <v>11</v>
      </c>
      <c r="CCS17" s="1" t="s">
        <v>205</v>
      </c>
      <c r="CCT17" s="1">
        <v>536</v>
      </c>
      <c r="CCU17" s="1" t="s">
        <v>226</v>
      </c>
      <c r="CCV17" s="1"/>
      <c r="CCW17" s="1"/>
      <c r="CCX17" s="1"/>
      <c r="CCY17" s="1"/>
      <c r="CCZ17" s="1"/>
      <c r="CDA17" s="1"/>
      <c r="CDB17" s="1"/>
      <c r="CDC17" s="1" t="s">
        <v>11</v>
      </c>
      <c r="CDD17" s="1" t="s">
        <v>206</v>
      </c>
      <c r="CDE17" s="1">
        <v>542</v>
      </c>
      <c r="CDF17" s="1" t="s">
        <v>226</v>
      </c>
      <c r="CDG17" s="1"/>
      <c r="CDH17" s="1"/>
      <c r="CDI17" s="1"/>
      <c r="CDJ17" s="1"/>
      <c r="CDK17" s="1"/>
      <c r="CDL17" s="1"/>
      <c r="CDM17" s="1"/>
      <c r="CDN17" s="1" t="s">
        <v>11</v>
      </c>
      <c r="CDO17" s="1" t="s">
        <v>207</v>
      </c>
      <c r="CDP17" s="1">
        <v>549</v>
      </c>
      <c r="CDQ17" s="1" t="s">
        <v>226</v>
      </c>
      <c r="CDR17" s="1"/>
      <c r="CDS17" s="1"/>
      <c r="CDT17" s="1"/>
      <c r="CDU17" s="1"/>
      <c r="CDV17" s="1"/>
      <c r="CDW17" s="1"/>
      <c r="CDX17" s="1"/>
      <c r="CDY17" s="1" t="s">
        <v>11</v>
      </c>
      <c r="CDZ17" s="1" t="s">
        <v>208</v>
      </c>
      <c r="CEA17" s="1">
        <v>550</v>
      </c>
      <c r="CEB17" s="1" t="s">
        <v>226</v>
      </c>
      <c r="CEC17" s="1"/>
      <c r="CED17" s="1"/>
      <c r="CEE17" s="1"/>
      <c r="CEF17" s="1"/>
      <c r="CEG17" s="1"/>
      <c r="CEH17" s="1"/>
      <c r="CEI17" s="1"/>
      <c r="CEJ17" s="1" t="s">
        <v>11</v>
      </c>
      <c r="CEK17" s="1" t="s">
        <v>209</v>
      </c>
      <c r="CEL17" s="1">
        <v>556</v>
      </c>
      <c r="CEM17" s="1" t="s">
        <v>226</v>
      </c>
      <c r="CEN17" s="1"/>
      <c r="CEO17" s="1"/>
      <c r="CEP17" s="1"/>
      <c r="CEQ17" s="1"/>
      <c r="CER17" s="1"/>
      <c r="CES17" s="1"/>
      <c r="CET17" s="1"/>
      <c r="CEU17" s="1" t="s">
        <v>11</v>
      </c>
      <c r="CEV17" s="1" t="s">
        <v>210</v>
      </c>
      <c r="CEW17" s="1">
        <v>563</v>
      </c>
      <c r="CEX17" s="1" t="s">
        <v>226</v>
      </c>
      <c r="CEY17" s="1"/>
      <c r="CEZ17" s="1"/>
      <c r="CFA17" s="1"/>
      <c r="CFB17" s="1"/>
      <c r="CFC17" s="1"/>
      <c r="CFD17" s="1"/>
      <c r="CFE17" s="1"/>
      <c r="CFF17" s="1" t="s">
        <v>11</v>
      </c>
      <c r="CFG17" s="1" t="s">
        <v>211</v>
      </c>
      <c r="CFH17" s="1">
        <v>564</v>
      </c>
      <c r="CFI17" s="1" t="s">
        <v>226</v>
      </c>
      <c r="CFJ17" s="1"/>
      <c r="CFK17" s="1"/>
      <c r="CFL17" s="1"/>
      <c r="CFM17" s="1"/>
      <c r="CFN17" s="1"/>
      <c r="CFO17" s="1"/>
      <c r="CFP17" s="1"/>
      <c r="CFQ17" s="1" t="s">
        <v>11</v>
      </c>
      <c r="CFR17" s="1" t="s">
        <v>212</v>
      </c>
      <c r="CFS17" s="1">
        <v>571</v>
      </c>
      <c r="CFT17" s="1" t="s">
        <v>226</v>
      </c>
      <c r="CFU17" s="1"/>
      <c r="CFV17" s="1"/>
      <c r="CFW17" s="1"/>
      <c r="CFX17" s="1"/>
      <c r="CFY17" s="1"/>
      <c r="CFZ17" s="1"/>
      <c r="CGA17" s="1"/>
      <c r="CGB17" s="1" t="s">
        <v>11</v>
      </c>
      <c r="CGC17" s="1" t="s">
        <v>213</v>
      </c>
      <c r="CGD17" s="1">
        <v>577</v>
      </c>
      <c r="CGE17" s="1" t="s">
        <v>226</v>
      </c>
      <c r="CGF17" s="1"/>
      <c r="CGG17" s="1"/>
      <c r="CGH17" s="1"/>
      <c r="CGI17" s="1"/>
      <c r="CGJ17" s="1"/>
      <c r="CGK17" s="1"/>
      <c r="CGL17" s="1"/>
      <c r="CGM17" s="1" t="s">
        <v>11</v>
      </c>
      <c r="CGN17" s="1" t="s">
        <v>214</v>
      </c>
      <c r="CGO17" s="1">
        <v>578</v>
      </c>
      <c r="CGP17" s="1" t="s">
        <v>226</v>
      </c>
      <c r="CGQ17" s="1"/>
      <c r="CGR17" s="1"/>
      <c r="CGS17" s="1"/>
      <c r="CGT17" s="1"/>
      <c r="CGU17" s="1"/>
      <c r="CGV17" s="1"/>
      <c r="CGW17" s="1"/>
      <c r="CGX17" s="1" t="s">
        <v>11</v>
      </c>
      <c r="CGY17" s="1" t="s">
        <v>215</v>
      </c>
      <c r="CGZ17" s="1">
        <v>592</v>
      </c>
      <c r="CHA17" s="1" t="s">
        <v>226</v>
      </c>
      <c r="CHB17" s="1"/>
      <c r="CHC17" s="1"/>
      <c r="CHD17" s="1"/>
      <c r="CHE17" s="1"/>
      <c r="CHF17" s="1"/>
      <c r="CHG17" s="1"/>
      <c r="CHH17" s="1"/>
      <c r="CHI17" s="1" t="s">
        <v>11</v>
      </c>
      <c r="CHJ17" s="1" t="s">
        <v>216</v>
      </c>
      <c r="CHK17" s="1">
        <v>593</v>
      </c>
      <c r="CHL17" s="1" t="s">
        <v>226</v>
      </c>
      <c r="CHM17" s="1"/>
      <c r="CHN17" s="1"/>
      <c r="CHO17" s="1"/>
      <c r="CHP17" s="1"/>
      <c r="CHQ17" s="1"/>
      <c r="CHR17" s="1"/>
      <c r="CHS17" s="1"/>
      <c r="CHT17" s="1" t="s">
        <v>11</v>
      </c>
      <c r="CHU17" s="1" t="s">
        <v>217</v>
      </c>
      <c r="CHV17" s="1">
        <v>607</v>
      </c>
      <c r="CHW17" s="1" t="s">
        <v>226</v>
      </c>
      <c r="CHX17" s="1"/>
      <c r="CHY17" s="1"/>
      <c r="CHZ17" s="1"/>
      <c r="CIA17" s="1"/>
      <c r="CIB17" s="1"/>
      <c r="CIC17" s="1"/>
      <c r="CID17" s="1"/>
      <c r="CIE17" s="1" t="s">
        <v>11</v>
      </c>
      <c r="CIF17" s="1" t="s">
        <v>218</v>
      </c>
      <c r="CIG17" s="1">
        <v>608</v>
      </c>
      <c r="CIH17" s="1" t="s">
        <v>226</v>
      </c>
      <c r="CII17" s="1"/>
      <c r="CIJ17" s="1"/>
      <c r="CIK17" s="1"/>
      <c r="CIL17" s="1"/>
      <c r="CIM17" s="1"/>
      <c r="CIN17" s="1"/>
      <c r="CIO17" s="1"/>
      <c r="CIP17" s="1" t="s">
        <v>11</v>
      </c>
      <c r="CIQ17" s="1" t="s">
        <v>219</v>
      </c>
      <c r="CIR17" s="1">
        <v>621</v>
      </c>
      <c r="CIS17" s="1" t="s">
        <v>226</v>
      </c>
      <c r="CIT17" s="1"/>
      <c r="CIU17" s="1"/>
      <c r="CIV17" s="1"/>
      <c r="CIW17" s="1"/>
      <c r="CIX17" s="1"/>
      <c r="CIY17" s="1"/>
      <c r="CIZ17" s="1"/>
      <c r="CJA17" s="1" t="s">
        <v>11</v>
      </c>
      <c r="CJB17" s="1" t="s">
        <v>220</v>
      </c>
      <c r="CJC17" s="1">
        <v>622</v>
      </c>
      <c r="CJD17" s="1" t="s">
        <v>226</v>
      </c>
      <c r="CJE17" s="1"/>
      <c r="CJF17" s="1"/>
      <c r="CJG17" s="1"/>
      <c r="CJH17" s="1"/>
      <c r="CJI17" s="1"/>
      <c r="CJJ17" s="1"/>
      <c r="CJK17" s="1"/>
      <c r="CJL17" s="1" t="s">
        <v>11</v>
      </c>
      <c r="CJM17" s="1" t="s">
        <v>221</v>
      </c>
      <c r="CJN17" s="1">
        <v>635</v>
      </c>
      <c r="CJO17" s="1" t="s">
        <v>226</v>
      </c>
      <c r="CJP17" s="1"/>
      <c r="CJQ17" s="1"/>
      <c r="CJR17" s="1"/>
      <c r="CJS17" s="1"/>
      <c r="CJT17" s="1"/>
      <c r="CJU17" s="1"/>
      <c r="CJV17" s="1"/>
      <c r="CJW17" s="1" t="s">
        <v>11</v>
      </c>
      <c r="CJX17" s="1" t="s">
        <v>222</v>
      </c>
      <c r="CJY17" s="1">
        <v>636</v>
      </c>
      <c r="CJZ17" s="1" t="s">
        <v>226</v>
      </c>
      <c r="CKA17" s="1"/>
      <c r="CKB17" s="1"/>
      <c r="CKC17" s="1"/>
      <c r="CKD17" s="1"/>
      <c r="CKE17" s="1"/>
      <c r="CKF17" s="1"/>
      <c r="CKG17" s="1"/>
      <c r="CKH17" s="1" t="s">
        <v>11</v>
      </c>
      <c r="CKI17" s="1" t="s">
        <v>223</v>
      </c>
      <c r="CKJ17" s="1">
        <v>649</v>
      </c>
      <c r="CKK17" s="1" t="s">
        <v>226</v>
      </c>
      <c r="CKL17" s="1"/>
      <c r="CKM17" s="1"/>
      <c r="CKN17" s="1"/>
      <c r="CKO17" s="1"/>
      <c r="CKP17" s="1"/>
      <c r="CKQ17" s="1"/>
      <c r="CKR17" s="1"/>
      <c r="CKS17" s="1" t="s">
        <v>11</v>
      </c>
      <c r="CKT17" s="1" t="s">
        <v>224</v>
      </c>
      <c r="CKU17" s="1">
        <v>650</v>
      </c>
      <c r="CKV17" s="1" t="s">
        <v>226</v>
      </c>
      <c r="CKW17" s="1"/>
      <c r="CKX17" s="1"/>
      <c r="CKY17" s="1"/>
      <c r="CKZ17" s="1"/>
      <c r="CLA17" s="1"/>
      <c r="CLB17" s="1"/>
      <c r="CLC17" s="1"/>
      <c r="CLD17" s="1" t="s">
        <v>11</v>
      </c>
      <c r="CLE17" s="1" t="s">
        <v>225</v>
      </c>
      <c r="CLF17" s="1">
        <v>663</v>
      </c>
      <c r="CLG17" s="1" t="s">
        <v>226</v>
      </c>
      <c r="CLH17" s="1"/>
      <c r="CLI17" s="1"/>
      <c r="CLJ17" s="1"/>
      <c r="CLK17" s="1"/>
      <c r="CLL17" s="1"/>
      <c r="CLM17" s="1"/>
      <c r="CLN17" s="1"/>
      <c r="CLO17" s="1"/>
      <c r="CLP17" s="1"/>
      <c r="CLQ17" s="1"/>
      <c r="CLR17" s="1"/>
      <c r="CLS17" s="1"/>
      <c r="CLT17" s="1"/>
      <c r="CLU17" s="1"/>
      <c r="CLV17" s="1"/>
      <c r="CLW17" s="1"/>
      <c r="CLX17" s="1"/>
      <c r="CLY17" s="1"/>
      <c r="CLZ17" s="1"/>
      <c r="CMA17" s="1"/>
      <c r="CMB17" s="1"/>
      <c r="CMC17" s="1"/>
      <c r="CMD17" s="1"/>
      <c r="CME17" s="1"/>
      <c r="CMF17" s="1"/>
      <c r="CMG17" s="1"/>
      <c r="CMH17" s="1"/>
      <c r="CMI17" s="1"/>
      <c r="CMJ17" s="1"/>
      <c r="CMK17" s="1"/>
      <c r="CML17" s="1"/>
      <c r="CMM17" s="1"/>
      <c r="CMN17" s="1"/>
      <c r="CMO17" s="1"/>
      <c r="CMP17" s="1"/>
      <c r="CMQ17" s="1"/>
      <c r="CMR17" s="1"/>
      <c r="CMS17" s="1"/>
      <c r="CMT17" s="1"/>
      <c r="CMU17" s="1"/>
      <c r="CMV17" s="1"/>
      <c r="CMW17" s="1"/>
      <c r="CMX17" s="1"/>
      <c r="CMY17" s="1"/>
      <c r="CMZ17" s="1"/>
    </row>
    <row r="18" spans="1:2392" x14ac:dyDescent="0.3">
      <c r="A18" s="1" t="s">
        <v>11</v>
      </c>
      <c r="B18" s="1" t="s">
        <v>12</v>
      </c>
      <c r="C18" s="1">
        <v>1</v>
      </c>
      <c r="D18" s="1">
        <v>1</v>
      </c>
      <c r="E18" s="1">
        <v>2.8000000000000001E-2</v>
      </c>
      <c r="F18" s="1">
        <f t="shared" ref="F18:F32" si="856">E18--0.002</f>
        <v>0.03</v>
      </c>
      <c r="G18" s="1">
        <f t="shared" ref="G18:G32" si="857">(F18--0.0109)/0.0295</f>
        <v>1.3864406779661018</v>
      </c>
      <c r="H18" s="1">
        <f>G18*0.0015</f>
        <v>2.0796610169491526E-3</v>
      </c>
      <c r="I18" s="1">
        <f>H18/0.000129898</f>
        <v>16.009954094359824</v>
      </c>
      <c r="J18" s="1"/>
      <c r="K18" s="1"/>
      <c r="L18" s="1" t="s">
        <v>11</v>
      </c>
      <c r="M18" s="1" t="s">
        <v>13</v>
      </c>
      <c r="N18" s="1">
        <v>2</v>
      </c>
      <c r="O18" s="1">
        <v>1</v>
      </c>
      <c r="P18" s="1">
        <v>4.2000000000000003E-2</v>
      </c>
      <c r="Q18" s="1">
        <f t="shared" ref="Q18:Q32" si="858">P18--0.002</f>
        <v>4.4000000000000004E-2</v>
      </c>
      <c r="R18" s="1">
        <f t="shared" ref="R18:R32" si="859">(Q18--0.0115)/0.0295</f>
        <v>1.8813559322033901</v>
      </c>
      <c r="S18" s="1">
        <f t="shared" ref="S18:S32" si="860">R18*0.0015</f>
        <v>2.8220338983050851E-3</v>
      </c>
      <c r="T18" s="1">
        <f t="shared" ref="T18:T32" si="861">S18/0.000129898</f>
        <v>21.724998832199763</v>
      </c>
      <c r="U18" s="1"/>
      <c r="V18" s="1"/>
      <c r="W18" s="1" t="s">
        <v>11</v>
      </c>
      <c r="X18" s="1" t="s">
        <v>14</v>
      </c>
      <c r="Y18" s="1">
        <v>3</v>
      </c>
      <c r="Z18" s="1">
        <v>1</v>
      </c>
      <c r="AA18" s="1">
        <v>0.09</v>
      </c>
      <c r="AB18" s="1">
        <f t="shared" ref="AB18:AB32" si="862">AA18-0.001</f>
        <v>8.8999999999999996E-2</v>
      </c>
      <c r="AC18" s="1">
        <f t="shared" ref="AC18:AC32" si="863">(AB18--0.0113)/0.0295</f>
        <v>3.4000000000000004</v>
      </c>
      <c r="AD18" s="1">
        <f t="shared" ref="AD18:AD32" si="864">AC18*0.0015</f>
        <v>5.1000000000000004E-3</v>
      </c>
      <c r="AE18" s="1">
        <f t="shared" ref="AE18:AE32" si="865">AD18/0.000129898</f>
        <v>39.261574466119569</v>
      </c>
      <c r="AF18" s="1"/>
      <c r="AG18" s="1"/>
      <c r="AH18" s="1" t="s">
        <v>11</v>
      </c>
      <c r="AI18" s="1" t="s">
        <v>15</v>
      </c>
      <c r="AJ18" s="1">
        <v>4</v>
      </c>
      <c r="AK18" s="1">
        <v>1</v>
      </c>
      <c r="AL18" s="1">
        <v>0.11</v>
      </c>
      <c r="AM18" s="1">
        <f t="shared" ref="AM18:AM32" si="866">AL18-0.008</f>
        <v>0.10200000000000001</v>
      </c>
      <c r="AN18" s="1">
        <f t="shared" ref="AN18:AN32" si="867">(AM18--0.0094)/0.0294</f>
        <v>3.7891156462585038</v>
      </c>
      <c r="AO18" s="1">
        <f t="shared" ref="AO18:AO32" si="868">AN18*0.0015</f>
        <v>5.6836734693877563E-3</v>
      </c>
      <c r="AP18" s="1">
        <f t="shared" ref="AP18:AP32" si="869">AO18/0.000129898</f>
        <v>43.754895913622654</v>
      </c>
      <c r="AQ18" s="1"/>
      <c r="AR18" s="1"/>
      <c r="AS18" s="1" t="s">
        <v>11</v>
      </c>
      <c r="AT18" s="1" t="s">
        <v>16</v>
      </c>
      <c r="AU18" s="1">
        <v>8</v>
      </c>
      <c r="AV18" s="1">
        <v>1</v>
      </c>
      <c r="AW18" s="1">
        <v>0.153</v>
      </c>
      <c r="AX18" s="1">
        <f t="shared" ref="AX18:AX32" si="870">AW18-0.008</f>
        <v>0.14499999999999999</v>
      </c>
      <c r="AY18" s="1">
        <f t="shared" ref="AY18:AY32" si="871">(AX18--0.0097)/0.0293</f>
        <v>5.2798634812286691</v>
      </c>
      <c r="AZ18" s="1">
        <f t="shared" ref="AZ18:AZ32" si="872">AY18*0.0015</f>
        <v>7.9197952218430043E-3</v>
      </c>
      <c r="BA18" s="1">
        <f t="shared" ref="BA18:BA32" si="873">AZ18/0.000129898</f>
        <v>60.969339188001385</v>
      </c>
      <c r="BB18" s="1"/>
      <c r="BC18" s="1"/>
      <c r="BD18" s="1" t="s">
        <v>11</v>
      </c>
      <c r="BE18" s="1" t="s">
        <v>17</v>
      </c>
      <c r="BF18" s="1">
        <v>9</v>
      </c>
      <c r="BG18" s="1">
        <v>1</v>
      </c>
      <c r="BH18" s="1">
        <v>0.14899999999999999</v>
      </c>
      <c r="BI18" s="1">
        <f t="shared" ref="BI18:BI32" si="874">BH18-0.005</f>
        <v>0.14399999999999999</v>
      </c>
      <c r="BJ18" s="1">
        <f t="shared" ref="BJ18:BJ32" si="875">(BI18--0.0093)/0.0293</f>
        <v>5.2320819112627985</v>
      </c>
      <c r="BK18" s="1">
        <f t="shared" ref="BK18:BK32" si="876">BJ18*0.0015</f>
        <v>7.8481228668941978E-3</v>
      </c>
      <c r="BL18" s="1">
        <f t="shared" ref="BL18:BL32" si="877">BK18/0.000129898</f>
        <v>60.417580462318107</v>
      </c>
      <c r="BM18" s="1"/>
      <c r="BN18" s="1"/>
      <c r="BO18" s="1" t="s">
        <v>11</v>
      </c>
      <c r="BP18" s="1" t="s">
        <v>18</v>
      </c>
      <c r="BQ18" s="1">
        <v>10</v>
      </c>
      <c r="BR18" s="1">
        <v>1</v>
      </c>
      <c r="BS18" s="1">
        <v>0.161</v>
      </c>
      <c r="BT18" s="1">
        <f t="shared" ref="BT18:BT32" si="878">BS18-0.009</f>
        <v>0.152</v>
      </c>
      <c r="BU18" s="1">
        <f t="shared" ref="BU18:BU32" si="879">(BT18--0.0075)/0.0293</f>
        <v>5.4436860068259385</v>
      </c>
      <c r="BV18" s="1">
        <f t="shared" ref="BV18:BV32" si="880">BU18*0.0015</f>
        <v>8.1655290102389082E-3</v>
      </c>
      <c r="BW18" s="1">
        <f t="shared" ref="BW18:BW32" si="881">BV18/0.000129898</f>
        <v>62.861083390344021</v>
      </c>
      <c r="BX18" s="1"/>
      <c r="BY18" s="1"/>
      <c r="BZ18" s="1" t="s">
        <v>11</v>
      </c>
      <c r="CA18" s="1" t="s">
        <v>19</v>
      </c>
      <c r="CB18" s="1">
        <v>11</v>
      </c>
      <c r="CC18" s="1">
        <v>1</v>
      </c>
      <c r="CD18" s="1">
        <v>0.17799999999999999</v>
      </c>
      <c r="CE18" s="1">
        <f t="shared" ref="CE18:CE32" si="882">CD18-0.005</f>
        <v>0.17299999999999999</v>
      </c>
      <c r="CF18" s="1">
        <f t="shared" ref="CF18:CF32" si="883">(CE18--0.0074)/0.0291</f>
        <v>6.1993127147766316</v>
      </c>
      <c r="CG18" s="1">
        <f t="shared" ref="CG18:CG32" si="884">CF18*0.0015</f>
        <v>9.2989690721649483E-3</v>
      </c>
      <c r="CH18" s="1">
        <f t="shared" ref="CH18:CH32" si="885">CG18/0.000129898</f>
        <v>71.586699349989587</v>
      </c>
      <c r="CI18" s="1"/>
      <c r="CJ18" s="1"/>
      <c r="CK18" s="1" t="s">
        <v>11</v>
      </c>
      <c r="CL18" s="1" t="s">
        <v>20</v>
      </c>
      <c r="CM18" s="1">
        <v>14</v>
      </c>
      <c r="CN18" s="1">
        <v>1</v>
      </c>
      <c r="CO18" s="1">
        <v>0.16700000000000001</v>
      </c>
      <c r="CP18" s="1">
        <f t="shared" ref="CP18:CP32" si="886">CO18-0.013</f>
        <v>0.154</v>
      </c>
      <c r="CQ18" s="1">
        <f t="shared" ref="CQ18:CQ32" si="887">(CP18--0.0051)/0.0291</f>
        <v>5.4673539518900336</v>
      </c>
      <c r="CR18" s="1">
        <f t="shared" ref="CR18:CR32" si="888">CQ18*0.0015</f>
        <v>8.2010309278350499E-3</v>
      </c>
      <c r="CS18" s="1">
        <f t="shared" ref="CS18:CS32" si="889">CR18/0.000129898</f>
        <v>63.134389504342245</v>
      </c>
      <c r="CT18" s="1"/>
      <c r="CU18" s="1"/>
      <c r="CV18" s="1" t="s">
        <v>11</v>
      </c>
      <c r="CW18" s="1" t="s">
        <v>21</v>
      </c>
      <c r="CX18" s="1">
        <v>15</v>
      </c>
      <c r="CY18" s="1">
        <v>1</v>
      </c>
      <c r="CZ18" s="1">
        <v>3.9E-2</v>
      </c>
      <c r="DA18" s="1">
        <f t="shared" ref="DA18:DA32" si="890">CZ18-0.02</f>
        <v>1.9E-2</v>
      </c>
      <c r="DB18" s="1">
        <f t="shared" ref="DB18:DB32" si="891">(DA18--0.006)/0.029</f>
        <v>0.86206896551724144</v>
      </c>
      <c r="DC18" s="1">
        <f t="shared" ref="DC18:DC32" si="892">DB18*0.0015</f>
        <v>1.2931034482758623E-3</v>
      </c>
      <c r="DD18" s="1">
        <f t="shared" ref="DD18:DD32" si="893">DC18/0.000129898</f>
        <v>9.9547602601723053</v>
      </c>
      <c r="DE18" s="1"/>
      <c r="DF18" s="1"/>
      <c r="DG18" s="1" t="s">
        <v>11</v>
      </c>
      <c r="DH18" s="1" t="s">
        <v>22</v>
      </c>
      <c r="DI18" s="1">
        <v>16</v>
      </c>
      <c r="DJ18" s="1">
        <v>1</v>
      </c>
      <c r="DK18" s="1">
        <v>5.5E-2</v>
      </c>
      <c r="DL18" s="1">
        <f t="shared" ref="DL18:DL32" si="894">DK18-0.027</f>
        <v>2.8000000000000001E-2</v>
      </c>
      <c r="DM18" s="1">
        <f t="shared" ref="DM18:DM32" si="895">(DL18--0.0032)/0.0293</f>
        <v>1.0648464163822526</v>
      </c>
      <c r="DN18" s="1">
        <f t="shared" ref="DN18:DN32" si="896">DM18*0.0015</f>
        <v>1.597269624573379E-3</v>
      </c>
      <c r="DO18" s="1">
        <f t="shared" ref="DO18:DO32" si="897">DN18/0.000129898</f>
        <v>12.29633731522717</v>
      </c>
      <c r="DP18" s="1"/>
      <c r="DQ18" s="1"/>
      <c r="DR18" s="1" t="s">
        <v>11</v>
      </c>
      <c r="DS18" s="1" t="s">
        <v>23</v>
      </c>
      <c r="DT18" s="1">
        <v>17</v>
      </c>
      <c r="DU18" s="1">
        <v>1</v>
      </c>
      <c r="DV18" s="1">
        <v>6.0999999999999999E-2</v>
      </c>
      <c r="DW18" s="1">
        <f t="shared" ref="DW18:DW32" si="898">DV18-0.027</f>
        <v>3.4000000000000002E-2</v>
      </c>
      <c r="DX18" s="1">
        <f t="shared" ref="DX18:DX32" si="899">(DW18--0.001)/0.0292</f>
        <v>1.1986301369863015</v>
      </c>
      <c r="DY18" s="1">
        <f t="shared" ref="DY18:DY32" si="900">DX18*0.0015</f>
        <v>1.7979452054794523E-3</v>
      </c>
      <c r="DZ18" s="1">
        <f t="shared" ref="DZ18:DZ32" si="901">DY18/0.000129898</f>
        <v>13.841207759006698</v>
      </c>
      <c r="EA18" s="1"/>
      <c r="EB18" s="1"/>
      <c r="EC18" s="1" t="s">
        <v>11</v>
      </c>
      <c r="ED18" s="1" t="s">
        <v>24</v>
      </c>
      <c r="EE18" s="1">
        <v>18</v>
      </c>
      <c r="EF18" s="1">
        <v>1</v>
      </c>
      <c r="EG18" s="1">
        <v>6.7000000000000004E-2</v>
      </c>
      <c r="EH18" s="1">
        <f t="shared" ref="EH18:EH31" si="902">EG18-0.026</f>
        <v>4.1000000000000009E-2</v>
      </c>
      <c r="EI18" s="1">
        <f t="shared" ref="EI18:EI32" si="903">(EH18--0.0052)/0.0294</f>
        <v>1.5714285714285716</v>
      </c>
      <c r="EJ18" s="1">
        <f t="shared" ref="EJ18:EJ32" si="904">EI18*0.0015</f>
        <v>2.3571428571428576E-3</v>
      </c>
      <c r="EK18" s="1">
        <f t="shared" ref="EK18:EK32" si="905">EJ18/0.000129898</f>
        <v>18.146105845685518</v>
      </c>
      <c r="EL18" s="1"/>
      <c r="EM18" s="1"/>
      <c r="EN18" s="1" t="s">
        <v>11</v>
      </c>
      <c r="EO18" s="1" t="s">
        <v>25</v>
      </c>
      <c r="EP18" s="1">
        <v>21</v>
      </c>
      <c r="EQ18" s="1">
        <v>1</v>
      </c>
      <c r="ER18" s="1">
        <v>8.4000000000000005E-2</v>
      </c>
      <c r="ES18" s="1">
        <f t="shared" ref="ES18:ES32" si="906">ER18-0.031</f>
        <v>5.3000000000000005E-2</v>
      </c>
      <c r="ET18" s="1">
        <f t="shared" ref="ET18:ET32" si="907">((ES18--0.0026)/0.0292)</f>
        <v>1.904109589041096</v>
      </c>
      <c r="EU18" s="1">
        <f t="shared" ref="EU18:EU32" si="908">ET18*0.0015</f>
        <v>2.8561643835616438E-3</v>
      </c>
      <c r="EV18" s="1">
        <f t="shared" ref="EV18:EV32" si="909">EU18/0.000129898</f>
        <v>21.987747182879211</v>
      </c>
      <c r="EW18" s="1"/>
      <c r="EX18" s="1"/>
      <c r="EY18" s="1" t="s">
        <v>11</v>
      </c>
      <c r="EZ18" s="1" t="s">
        <v>26</v>
      </c>
      <c r="FA18" s="1">
        <v>22</v>
      </c>
      <c r="FB18" s="1">
        <v>1</v>
      </c>
      <c r="FC18" s="1">
        <v>9.4E-2</v>
      </c>
      <c r="FD18" s="1">
        <f t="shared" ref="FD18:FD32" si="910">FC18-0.031</f>
        <v>6.3E-2</v>
      </c>
      <c r="FE18" s="1">
        <f t="shared" ref="FE18:FE32" si="911">(FD18--0.0008)/0.0293</f>
        <v>2.1774744027303754</v>
      </c>
      <c r="FF18" s="1">
        <f t="shared" ref="FF18:FF32" si="912">FE18*0.0015</f>
        <v>3.2662116040955633E-3</v>
      </c>
      <c r="FG18" s="1">
        <f t="shared" ref="FG18:FG32" si="913">FF18/0.000129898</f>
        <v>25.144433356137608</v>
      </c>
      <c r="FH18" s="1"/>
      <c r="FI18" s="1"/>
      <c r="FJ18" s="1" t="s">
        <v>11</v>
      </c>
      <c r="FK18" s="1" t="s">
        <v>27</v>
      </c>
      <c r="FL18" s="1">
        <v>23</v>
      </c>
      <c r="FM18" s="1">
        <v>1</v>
      </c>
      <c r="FN18" s="1">
        <v>0.1</v>
      </c>
      <c r="FO18" s="1">
        <f t="shared" ref="FO18:FO32" si="914">FN18-0.03</f>
        <v>7.0000000000000007E-2</v>
      </c>
      <c r="FP18" s="1">
        <f t="shared" ref="FP18:FP32" si="915">(FO18--0.0119)/0.0294</f>
        <v>2.785714285714286</v>
      </c>
      <c r="FQ18" s="1">
        <f t="shared" ref="FQ18:FQ32" si="916">FP18*0.0015</f>
        <v>4.1785714285714291E-3</v>
      </c>
      <c r="FR18" s="1">
        <f t="shared" ref="FR18:FR32" si="917">FQ18/0.000129898</f>
        <v>32.168096726442506</v>
      </c>
      <c r="FS18" s="1"/>
      <c r="FT18" s="1"/>
      <c r="FU18" s="1" t="s">
        <v>11</v>
      </c>
      <c r="FV18" s="1" t="s">
        <v>28</v>
      </c>
      <c r="FW18" s="1">
        <v>24</v>
      </c>
      <c r="FX18" s="1">
        <v>1</v>
      </c>
      <c r="FY18" s="1">
        <v>0.112</v>
      </c>
      <c r="FZ18" s="1">
        <f t="shared" ref="FZ18:FZ32" si="918">FY18-0.031</f>
        <v>8.1000000000000003E-2</v>
      </c>
      <c r="GA18" s="1">
        <f t="shared" ref="GA18:GA32" si="919">(FZ18-0.0011)/0.0292</f>
        <v>2.7363013698630136</v>
      </c>
      <c r="GB18" s="1">
        <f t="shared" ref="GB18:GB32" si="920">GA18*0.0015</f>
        <v>4.1044520547945202E-3</v>
      </c>
      <c r="GC18" s="1">
        <f t="shared" ref="GC18:GC32" si="921">GB18/0.000129898</f>
        <v>31.597499998418144</v>
      </c>
      <c r="GD18" s="1"/>
      <c r="GE18" s="1"/>
      <c r="GF18" s="1" t="s">
        <v>11</v>
      </c>
      <c r="GG18" s="1" t="s">
        <v>29</v>
      </c>
      <c r="GH18" s="1">
        <v>25</v>
      </c>
      <c r="GI18" s="1">
        <v>1</v>
      </c>
      <c r="GJ18" s="1">
        <v>0.122</v>
      </c>
      <c r="GK18" s="1">
        <f t="shared" ref="GK18:GK48" si="922">GJ18-0.031</f>
        <v>9.0999999999999998E-2</v>
      </c>
      <c r="GL18" s="1">
        <f t="shared" ref="GL18:GL32" si="923">(GK18--0.004)/0.0293</f>
        <v>3.2423208191126283</v>
      </c>
      <c r="GM18" s="1">
        <f t="shared" ref="GM18:GM32" si="924">GL18*0.0015</f>
        <v>4.8634812286689425E-3</v>
      </c>
      <c r="GN18" s="1">
        <f t="shared" ref="GN18:GN32" si="925">GM18/0.000129898</f>
        <v>37.440770671364781</v>
      </c>
      <c r="GO18" s="1"/>
      <c r="GP18" s="1"/>
      <c r="GQ18" s="1" t="s">
        <v>11</v>
      </c>
      <c r="GR18" s="1" t="s">
        <v>30</v>
      </c>
      <c r="GS18" s="1">
        <v>28</v>
      </c>
      <c r="GT18" s="1">
        <v>1</v>
      </c>
      <c r="GU18" s="1">
        <v>0.13700000000000001</v>
      </c>
      <c r="GV18" s="1">
        <f t="shared" ref="GV18:GV32" si="926">GU18-0.029</f>
        <v>0.10800000000000001</v>
      </c>
      <c r="GW18" s="1">
        <f t="shared" ref="GW18:GW32" si="927">(GV18-0.001)/0.029</f>
        <v>3.6896551724137931</v>
      </c>
      <c r="GX18" s="1">
        <f t="shared" ref="GX18:GX32" si="928">GW18*0.0015</f>
        <v>5.53448275862069E-3</v>
      </c>
      <c r="GY18" s="1">
        <f t="shared" ref="GY18:GY32" si="929">GX18/0.000129898</f>
        <v>42.606373913537468</v>
      </c>
      <c r="GZ18" s="1"/>
      <c r="HA18" s="1"/>
      <c r="HB18" s="1" t="s">
        <v>11</v>
      </c>
      <c r="HC18" s="1" t="s">
        <v>31</v>
      </c>
      <c r="HD18" s="1">
        <v>29</v>
      </c>
      <c r="HE18" s="1">
        <v>1</v>
      </c>
      <c r="HF18" s="1">
        <v>4.3999999999999997E-2</v>
      </c>
      <c r="HG18" s="1">
        <f t="shared" ref="HG18:HG32" si="930">HF18-0.052</f>
        <v>-8.0000000000000002E-3</v>
      </c>
      <c r="HH18" s="1">
        <f t="shared" ref="HH18:HH32" si="931">(HG18--0.0079)/0.0298</f>
        <v>-3.3557046979865567E-3</v>
      </c>
      <c r="HI18" s="1">
        <f t="shared" ref="HI18:HI32" si="932">HH18*0.0015</f>
        <v>-5.0335570469798348E-6</v>
      </c>
      <c r="HJ18" s="1">
        <f t="shared" ref="HJ18:HJ32" si="933">HI18/0.000129898</f>
        <v>-3.8750073495972488E-2</v>
      </c>
      <c r="HK18" s="1"/>
      <c r="HL18" s="1"/>
      <c r="HM18" s="1" t="s">
        <v>11</v>
      </c>
      <c r="HN18" s="1" t="s">
        <v>32</v>
      </c>
      <c r="HO18" s="1">
        <v>30</v>
      </c>
      <c r="HP18" s="1">
        <v>1</v>
      </c>
      <c r="HQ18" s="1">
        <v>5.3999999999999999E-2</v>
      </c>
      <c r="HR18" s="1">
        <f t="shared" ref="HR18:HR48" si="934">HQ18-0.052</f>
        <v>2.0000000000000018E-3</v>
      </c>
      <c r="HS18" s="1">
        <f t="shared" ref="HS18:HS32" si="935">(HR18--0.0065)/0.0297</f>
        <v>0.28619528619528622</v>
      </c>
      <c r="HT18" s="1">
        <f t="shared" ref="HT18:HT32" si="936">HS18*0.0015</f>
        <v>4.2929292929292935E-4</v>
      </c>
      <c r="HU18" s="1">
        <f t="shared" ref="HU18:HU32" si="937">HT18/0.000129898</f>
        <v>3.3048463355319506</v>
      </c>
      <c r="HV18" s="1"/>
      <c r="HW18" s="1"/>
      <c r="HX18" s="1" t="s">
        <v>11</v>
      </c>
      <c r="HY18" s="1" t="s">
        <v>33</v>
      </c>
      <c r="HZ18" s="1">
        <v>31</v>
      </c>
      <c r="IA18" s="1">
        <v>1</v>
      </c>
      <c r="IB18" s="1">
        <v>6.3E-2</v>
      </c>
      <c r="IC18" s="1">
        <f t="shared" ref="IC18:IC32" si="938">IB18-0.055</f>
        <v>8.0000000000000002E-3</v>
      </c>
      <c r="ID18" s="1">
        <f t="shared" ref="ID18:ID32" si="939">(IC18--0.006)/0.0296</f>
        <v>0.47297297297297297</v>
      </c>
      <c r="IE18" s="1">
        <f t="shared" ref="IE18:IE32" si="940">ID18*0.0015</f>
        <v>7.0945945945945948E-4</v>
      </c>
      <c r="IF18" s="1">
        <f t="shared" ref="IF18:IF32" si="941">IE18/0.000129898</f>
        <v>5.4616657643648052</v>
      </c>
      <c r="IG18" s="1"/>
      <c r="IH18" s="1"/>
      <c r="II18" s="1" t="s">
        <v>11</v>
      </c>
      <c r="IJ18" s="1" t="s">
        <v>34</v>
      </c>
      <c r="IK18" s="1">
        <v>32</v>
      </c>
      <c r="IL18" s="1">
        <v>1</v>
      </c>
      <c r="IM18" s="1">
        <v>6.9000000000000006E-2</v>
      </c>
      <c r="IN18" s="1">
        <f t="shared" ref="IN18:IN32" si="942">IM18-0.055</f>
        <v>1.4000000000000005E-2</v>
      </c>
      <c r="IO18" s="1">
        <f t="shared" ref="IO18:IO32" si="943">(IN18--0.0047)/0.0297</f>
        <v>0.62962962962962976</v>
      </c>
      <c r="IP18" s="1">
        <f t="shared" ref="IP18:IP32" si="944">IO18*0.0015</f>
        <v>9.4444444444444469E-4</v>
      </c>
      <c r="IQ18" s="1">
        <f t="shared" ref="IQ18:IQ32" si="945">IP18/0.000129898</f>
        <v>7.2706619381702922</v>
      </c>
      <c r="IR18" s="1"/>
      <c r="IS18" s="1"/>
      <c r="IT18" s="1" t="s">
        <v>11</v>
      </c>
      <c r="IU18" s="1" t="s">
        <v>35</v>
      </c>
      <c r="IV18" s="1">
        <v>35</v>
      </c>
      <c r="IW18" s="1">
        <v>1</v>
      </c>
      <c r="IX18" s="1">
        <v>9.0999999999999998E-2</v>
      </c>
      <c r="IY18" s="1">
        <f t="shared" ref="IY18:IY32" si="946">IX18-0.055</f>
        <v>3.5999999999999997E-2</v>
      </c>
      <c r="IZ18" s="1">
        <f t="shared" ref="IZ18:IZ32" si="947">(IY18--0.0068)/0.0298</f>
        <v>1.436241610738255</v>
      </c>
      <c r="JA18" s="1">
        <f t="shared" ref="JA18:JA32" si="948">IZ18*0.0015</f>
        <v>2.1543624161073824E-3</v>
      </c>
      <c r="JB18" s="1">
        <f t="shared" ref="JB18:JB32" si="949">JA18/0.000129898</f>
        <v>16.585031456276326</v>
      </c>
      <c r="JC18" s="1"/>
      <c r="JD18" s="1"/>
      <c r="JE18" s="1" t="s">
        <v>11</v>
      </c>
      <c r="JF18" s="3" t="s">
        <v>36</v>
      </c>
      <c r="JG18" s="3">
        <v>36</v>
      </c>
      <c r="JH18" s="1">
        <v>1</v>
      </c>
      <c r="JI18" s="1">
        <v>0.1</v>
      </c>
      <c r="JJ18" s="1">
        <f t="shared" ref="JJ18:JJ32" si="950">JI18-0.057</f>
        <v>4.3000000000000003E-2</v>
      </c>
      <c r="JK18" s="1">
        <f t="shared" ref="JK18:JK32" si="951">(JJ18--0.0085)/0.0299</f>
        <v>1.722408026755853</v>
      </c>
      <c r="JL18" s="1">
        <f t="shared" ref="JL18:JL32" si="952">JK18*0.0015</f>
        <v>2.5836120401337794E-3</v>
      </c>
      <c r="JM18" s="1">
        <f t="shared" ref="JM18:JM32" si="953">JL18/0.000129898</f>
        <v>19.889544412799115</v>
      </c>
      <c r="JN18" s="1"/>
      <c r="JO18" s="1"/>
      <c r="JP18" s="1" t="s">
        <v>11</v>
      </c>
      <c r="JQ18" s="1" t="s">
        <v>37</v>
      </c>
      <c r="JR18" s="1">
        <v>37</v>
      </c>
      <c r="JS18" s="1">
        <v>1</v>
      </c>
      <c r="JT18" s="1">
        <v>0.10299999999999999</v>
      </c>
      <c r="JU18" s="1">
        <f t="shared" ref="JU18:JU32" si="954">JT18-0.058</f>
        <v>4.4999999999999991E-2</v>
      </c>
      <c r="JV18" s="1">
        <f t="shared" ref="JV18:JV32" si="955">(JU18--0.0075)/0.0299</f>
        <v>1.7558528428093643</v>
      </c>
      <c r="JW18" s="1">
        <f t="shared" ref="JW18:JW32" si="956">JV18*0.0015</f>
        <v>2.6337792642140466E-3</v>
      </c>
      <c r="JX18" s="1">
        <f t="shared" ref="JX18:JX32" si="957">JW18/0.000129898</f>
        <v>20.275749158678707</v>
      </c>
      <c r="JY18" s="1"/>
      <c r="JZ18" s="1"/>
      <c r="KA18" s="1" t="s">
        <v>11</v>
      </c>
      <c r="KB18" s="1" t="s">
        <v>38</v>
      </c>
      <c r="KC18" s="1">
        <v>38</v>
      </c>
      <c r="KD18" s="1">
        <v>1</v>
      </c>
      <c r="KE18" s="1">
        <v>0.11899999999999999</v>
      </c>
      <c r="KF18" s="1">
        <f t="shared" ref="KF18:KF32" si="958">KE18-0.061</f>
        <v>5.7999999999999996E-2</v>
      </c>
      <c r="KG18" s="1">
        <f t="shared" ref="KG18:KG32" si="959">(KF18--0.004)/0.0299</f>
        <v>2.0735785953177257</v>
      </c>
      <c r="KH18" s="1">
        <f t="shared" ref="KH18:KH32" si="960">KG18*0.0015</f>
        <v>3.1103678929765887E-3</v>
      </c>
      <c r="KI18" s="1">
        <f t="shared" ref="KI18:KI32" si="961">KH18/0.000129898</f>
        <v>23.944694244534855</v>
      </c>
      <c r="KJ18" s="1"/>
      <c r="KK18" s="1"/>
      <c r="KL18" s="1" t="s">
        <v>11</v>
      </c>
      <c r="KM18" s="1" t="s">
        <v>39</v>
      </c>
      <c r="KN18" s="1">
        <v>39</v>
      </c>
      <c r="KO18" s="1">
        <v>1</v>
      </c>
      <c r="KP18" s="1">
        <v>0.11899999999999999</v>
      </c>
      <c r="KQ18" s="1">
        <f t="shared" ref="KQ18:KQ32" si="962">KP18-0.063</f>
        <v>5.5999999999999994E-2</v>
      </c>
      <c r="KR18" s="1">
        <f t="shared" ref="KR18:KR32" si="963">(KQ18--0.005)/0.0298</f>
        <v>2.0469798657718119</v>
      </c>
      <c r="KS18" s="1">
        <f t="shared" ref="KS18:KS32" si="964">KR18*0.0015</f>
        <v>3.0704697986577178E-3</v>
      </c>
      <c r="KT18" s="1">
        <f t="shared" ref="KT18:KT32" si="965">KS18/0.000129898</f>
        <v>23.637544832543362</v>
      </c>
      <c r="KU18" s="1"/>
      <c r="KV18" s="1"/>
      <c r="KW18" s="1" t="s">
        <v>11</v>
      </c>
      <c r="KX18" s="1" t="s">
        <v>40</v>
      </c>
      <c r="KY18" s="1">
        <v>42</v>
      </c>
      <c r="KZ18" s="1">
        <v>1</v>
      </c>
      <c r="LA18" s="1">
        <v>0.127</v>
      </c>
      <c r="LB18" s="1">
        <f t="shared" ref="LB18:LB32" si="966">LA18-0.065</f>
        <v>6.2E-2</v>
      </c>
      <c r="LC18" s="1">
        <f t="shared" ref="LC18:LC48" si="967">(LB18--0.0099)/0.0298</f>
        <v>2.412751677852349</v>
      </c>
      <c r="LD18" s="1">
        <f t="shared" ref="LD18:LD32" si="968">LC18*0.0015</f>
        <v>3.6191275167785234E-3</v>
      </c>
      <c r="LE18" s="1">
        <f t="shared" ref="LE18:LE32" si="969">LD18/0.000129898</f>
        <v>27.861302843604392</v>
      </c>
      <c r="LF18" s="1"/>
      <c r="LG18" s="1"/>
      <c r="LH18" s="1" t="s">
        <v>11</v>
      </c>
      <c r="LI18" s="1" t="s">
        <v>41</v>
      </c>
      <c r="LJ18" s="1">
        <v>43</v>
      </c>
      <c r="LK18" s="1">
        <v>1</v>
      </c>
      <c r="LL18" s="1">
        <v>3.2000000000000001E-2</v>
      </c>
      <c r="LM18" s="1">
        <f t="shared" ref="LM18:LM32" si="970">LL18-0.037</f>
        <v>-4.9999999999999975E-3</v>
      </c>
      <c r="LN18" s="1">
        <f t="shared" ref="LN18:LN32" si="971">(LM18-0.0185)/0.0296</f>
        <v>-0.79391891891891875</v>
      </c>
      <c r="LO18" s="1">
        <f t="shared" ref="LO18:LO32" si="972">LN18*0.0015</f>
        <v>-1.1908783783783781E-3</v>
      </c>
      <c r="LP18" s="1">
        <f t="shared" ref="LP18:LP32" si="973">LO18/0.000129898</f>
        <v>-9.1677961044694918</v>
      </c>
      <c r="LQ18" s="1"/>
      <c r="LR18" s="1"/>
      <c r="LS18" s="1" t="s">
        <v>11</v>
      </c>
      <c r="LT18" s="1" t="s">
        <v>42</v>
      </c>
      <c r="LU18" s="1">
        <v>44</v>
      </c>
      <c r="LV18" s="1">
        <v>1</v>
      </c>
      <c r="LW18" s="1">
        <v>4.7E-2</v>
      </c>
      <c r="LX18" s="1">
        <f t="shared" ref="LX18:LX32" si="974">LW18-0.043</f>
        <v>4.0000000000000036E-3</v>
      </c>
      <c r="LY18" s="1">
        <f t="shared" ref="LY18:LY32" si="975">(LX18-0.0442)/0.0281</f>
        <v>-1.4306049822064058</v>
      </c>
      <c r="LZ18" s="1">
        <f t="shared" ref="LZ18:LZ32" si="976">LY18*0.0015</f>
        <v>-2.1459074733096088E-3</v>
      </c>
      <c r="MA18" s="1">
        <f t="shared" ref="MA18:MA32" si="977">LZ18/0.000129898</f>
        <v>-16.51994236485249</v>
      </c>
      <c r="MB18" s="1"/>
      <c r="MC18" s="1"/>
      <c r="MD18" s="1" t="s">
        <v>11</v>
      </c>
      <c r="ME18" s="1" t="s">
        <v>43</v>
      </c>
      <c r="MF18" s="1">
        <v>46</v>
      </c>
      <c r="MG18" s="1">
        <v>1</v>
      </c>
      <c r="MH18" s="1">
        <v>0.05</v>
      </c>
      <c r="MI18" s="1">
        <f t="shared" ref="MI18:MI32" si="978">MH18-0.052</f>
        <v>-1.9999999999999948E-3</v>
      </c>
      <c r="MJ18" s="1">
        <f t="shared" ref="MJ18:MJ32" si="979">(MI18-0.0219)/0.0295</f>
        <v>-0.81016949152542361</v>
      </c>
      <c r="MK18" s="1">
        <f t="shared" ref="MK18:MK32" si="980">MJ18*0.0015</f>
        <v>-1.2152542372881354E-3</v>
      </c>
      <c r="ML18" s="1">
        <f t="shared" ref="ML18:ML32" si="981">MK18/0.000129898</f>
        <v>-9.3554499475598956</v>
      </c>
      <c r="MM18" s="1"/>
      <c r="MN18" s="1"/>
      <c r="MO18" s="1" t="s">
        <v>11</v>
      </c>
      <c r="MP18" s="1" t="s">
        <v>44</v>
      </c>
      <c r="MQ18" s="1">
        <v>52</v>
      </c>
      <c r="MR18" s="1">
        <v>1</v>
      </c>
      <c r="MS18" s="1">
        <v>6.2E-2</v>
      </c>
      <c r="MT18" s="1">
        <f t="shared" ref="MT18:MT32" si="982">MS18-0.063</f>
        <v>-1.0000000000000009E-3</v>
      </c>
      <c r="MU18" s="1">
        <f t="shared" ref="MU18:MU32" si="983">(MT18-0.016)/0.0297</f>
        <v>-0.57239057239057245</v>
      </c>
      <c r="MV18" s="1">
        <f t="shared" ref="MV18:MV32" si="984">MU18*0.0015</f>
        <v>-8.5858585858585869E-4</v>
      </c>
      <c r="MW18" s="1">
        <f t="shared" ref="MW18:MW32" si="985">MV18/0.000129898</f>
        <v>-6.6096926710639012</v>
      </c>
      <c r="MX18" s="1"/>
      <c r="MY18" s="1"/>
      <c r="MZ18" s="1" t="s">
        <v>11</v>
      </c>
      <c r="NA18" s="1" t="s">
        <v>45</v>
      </c>
      <c r="NB18" s="1">
        <v>53</v>
      </c>
      <c r="NC18" s="1">
        <v>1</v>
      </c>
      <c r="ND18" s="1">
        <v>7.9000000000000001E-2</v>
      </c>
      <c r="NE18" s="1">
        <f t="shared" ref="NE18:NE32" si="986">ND18-0.093</f>
        <v>-1.3999999999999999E-2</v>
      </c>
      <c r="NF18" s="1">
        <f t="shared" ref="NF18:NF32" si="987">(NE18-0.0205)/0.0296</f>
        <v>-1.1655405405405406</v>
      </c>
      <c r="NG18" s="1">
        <f t="shared" ref="NG18:NG32" si="988">NF18*0.0015</f>
        <v>-1.748310810810811E-3</v>
      </c>
      <c r="NH18" s="1">
        <f t="shared" ref="NH18:NH32" si="989">NG18/0.000129898</f>
        <v>-13.459104919327556</v>
      </c>
      <c r="NI18" s="1"/>
      <c r="NJ18" s="1"/>
      <c r="NK18" s="1" t="s">
        <v>11</v>
      </c>
      <c r="NL18" s="1" t="s">
        <v>46</v>
      </c>
      <c r="NM18" s="1">
        <v>56</v>
      </c>
      <c r="NN18" s="1">
        <v>1</v>
      </c>
      <c r="NO18" s="1">
        <v>8.3000000000000004E-2</v>
      </c>
      <c r="NP18" s="1">
        <f t="shared" ref="NP18:NP32" si="990">NO18-0.092</f>
        <v>-8.9999999999999941E-3</v>
      </c>
      <c r="NQ18" s="1">
        <f t="shared" ref="NQ18:NQ32" si="991">(NP18-0.0189)/0.0295</f>
        <v>-0.94576271186440664</v>
      </c>
      <c r="NR18" s="1">
        <f t="shared" ref="NR18:NR32" si="992">NQ18*0.0015</f>
        <v>-1.4186440677966101E-3</v>
      </c>
      <c r="NS18" s="1">
        <f t="shared" ref="NS18:NS32" si="993">NR18/0.000129898</f>
        <v>-10.92121562915988</v>
      </c>
      <c r="NT18" s="1"/>
      <c r="NU18" s="1"/>
      <c r="NV18" s="1" t="s">
        <v>11</v>
      </c>
      <c r="NW18" s="1" t="s">
        <v>47</v>
      </c>
      <c r="NX18" s="1">
        <v>57</v>
      </c>
      <c r="NY18" s="1">
        <v>1</v>
      </c>
      <c r="NZ18" s="1">
        <v>-7.0000000000000001E-3</v>
      </c>
      <c r="OA18" s="1">
        <f t="shared" ref="OA18:OA32" si="994">NZ18--0.012</f>
        <v>5.0000000000000001E-3</v>
      </c>
      <c r="OB18" s="1">
        <f t="shared" ref="OB18:OB32" si="995">(OA18--0.0227)/0.0311</f>
        <v>0.89067524115755636</v>
      </c>
      <c r="OC18" s="1">
        <f t="shared" ref="OC18:OC32" si="996">OB18*0.0015</f>
        <v>1.3360128617363346E-3</v>
      </c>
      <c r="OD18" s="1">
        <f t="shared" ref="OD18:OD32" si="997">OC18/0.000129898</f>
        <v>10.285091854657766</v>
      </c>
      <c r="OE18" s="1"/>
      <c r="OF18" s="1"/>
      <c r="OG18" s="1" t="s">
        <v>11</v>
      </c>
      <c r="OH18" s="1" t="s">
        <v>48</v>
      </c>
      <c r="OI18" s="1">
        <v>58</v>
      </c>
      <c r="OJ18" s="1">
        <v>1</v>
      </c>
      <c r="OK18" s="1">
        <v>-5.0000000000000001E-3</v>
      </c>
      <c r="OL18" s="1">
        <f t="shared" ref="OL18:OL48" si="998">OK18--0.012</f>
        <v>7.0000000000000001E-3</v>
      </c>
      <c r="OM18" s="1">
        <f t="shared" ref="OM18:OM32" si="999">(OL18--0.0225)/0.031</f>
        <v>0.95161290322580638</v>
      </c>
      <c r="ON18" s="1">
        <f t="shared" ref="ON18:ON32" si="1000">OM18*0.0015</f>
        <v>1.4274193548387095E-3</v>
      </c>
      <c r="OO18" s="1">
        <f t="shared" ref="OO18:OO32" si="1001">ON18/0.000129898</f>
        <v>10.988770842035361</v>
      </c>
      <c r="OP18" s="1"/>
      <c r="OQ18" s="1"/>
      <c r="OR18" s="1" t="s">
        <v>11</v>
      </c>
      <c r="OS18" s="1" t="s">
        <v>49</v>
      </c>
      <c r="OT18" s="1">
        <v>59</v>
      </c>
      <c r="OU18" s="1">
        <v>1</v>
      </c>
      <c r="OV18" s="1">
        <v>-4.0000000000000001E-3</v>
      </c>
      <c r="OW18" s="1">
        <f t="shared" ref="OW18:OW32" si="1002">OV18--0.012</f>
        <v>8.0000000000000002E-3</v>
      </c>
      <c r="OX18" s="1">
        <f t="shared" ref="OX18:OX32" si="1003">(OW18--0.0247)/0.031</f>
        <v>1.0548387096774194</v>
      </c>
      <c r="OY18" s="1">
        <f t="shared" ref="OY18:OY32" si="1004">OX18*0.0015</f>
        <v>1.5822580645161292E-3</v>
      </c>
      <c r="OZ18" s="1">
        <f t="shared" ref="OZ18:OZ32" si="1005">OY18/0.000129898</f>
        <v>12.180773102866318</v>
      </c>
      <c r="PA18" s="1"/>
      <c r="PB18" s="1"/>
      <c r="PC18" s="1" t="s">
        <v>11</v>
      </c>
      <c r="PD18" s="1" t="s">
        <v>50</v>
      </c>
      <c r="PE18" s="1">
        <v>60</v>
      </c>
      <c r="PF18" s="1">
        <v>1</v>
      </c>
      <c r="PG18" s="1">
        <v>-3.0000000000000001E-3</v>
      </c>
      <c r="PH18" s="1">
        <f t="shared" ref="PH18:PH32" si="1006">PG18--0.012</f>
        <v>9.0000000000000011E-3</v>
      </c>
      <c r="PI18" s="1">
        <f t="shared" ref="PI18:PI32" si="1007">(PH18--0.0261)/0.031</f>
        <v>1.1322580645161293</v>
      </c>
      <c r="PJ18" s="1">
        <f t="shared" ref="PJ18:PJ32" si="1008">PI18*0.0015</f>
        <v>1.6983870967741941E-3</v>
      </c>
      <c r="PK18" s="1">
        <f t="shared" ref="PK18:PK32" si="1009">PJ18/0.000129898</f>
        <v>13.074774798489537</v>
      </c>
      <c r="PL18" s="1"/>
      <c r="PM18" s="1"/>
      <c r="PN18" s="1" t="s">
        <v>11</v>
      </c>
      <c r="PO18" s="1" t="s">
        <v>51</v>
      </c>
      <c r="PP18" s="1">
        <v>63</v>
      </c>
      <c r="PQ18" s="1">
        <v>1</v>
      </c>
      <c r="PR18" s="1">
        <v>8.0000000000000002E-3</v>
      </c>
      <c r="PS18" s="1">
        <f t="shared" ref="PS18:PS32" si="1010">PR18--0.014</f>
        <v>2.1999999999999999E-2</v>
      </c>
      <c r="PT18" s="1">
        <f t="shared" ref="PT18:PT32" si="1011">(PS18--0.0263)/0.0309</f>
        <v>1.5631067961165046</v>
      </c>
      <c r="PU18" s="1">
        <f t="shared" ref="PU18:PU32" si="1012">PT18*0.0015</f>
        <v>2.3446601941747571E-3</v>
      </c>
      <c r="PV18" s="1">
        <f t="shared" ref="PV18:PV32" si="1013">PU18/0.000129898</f>
        <v>18.050009963007568</v>
      </c>
      <c r="PW18" s="1"/>
      <c r="PX18" s="1"/>
      <c r="PY18" s="1" t="s">
        <v>11</v>
      </c>
      <c r="PZ18" s="1" t="s">
        <v>52</v>
      </c>
      <c r="QA18" s="1">
        <v>64</v>
      </c>
      <c r="QB18" s="1">
        <v>1</v>
      </c>
      <c r="QC18" s="1">
        <v>0.01</v>
      </c>
      <c r="QD18" s="1">
        <f t="shared" ref="QD18:QD32" si="1014">QC18--0.001</f>
        <v>1.0999999999999999E-2</v>
      </c>
      <c r="QE18" s="1">
        <f t="shared" ref="QE18:QE32" si="1015">(QD18--0.0257)/0.031</f>
        <v>1.1838709677419355</v>
      </c>
      <c r="QF18" s="1">
        <f t="shared" ref="QF18:QF32" si="1016">QE18*0.0015</f>
        <v>1.7758064516129033E-3</v>
      </c>
      <c r="QG18" s="1">
        <f t="shared" ref="QG18:QG32" si="1017">QF18/0.000129898</f>
        <v>13.670775928905012</v>
      </c>
      <c r="QH18" s="1"/>
      <c r="QI18" s="1"/>
      <c r="QJ18" s="1" t="s">
        <v>11</v>
      </c>
      <c r="QK18" s="1" t="s">
        <v>53</v>
      </c>
      <c r="QL18" s="1">
        <v>65</v>
      </c>
      <c r="QM18" s="1">
        <v>1</v>
      </c>
      <c r="QN18" s="1">
        <v>1.7000000000000001E-2</v>
      </c>
      <c r="QO18" s="1">
        <f t="shared" ref="QO18:QO32" si="1018">QN18--0.002</f>
        <v>1.9000000000000003E-2</v>
      </c>
      <c r="QP18" s="1">
        <f t="shared" ref="QP18:QP32" si="1019">(QO18--0.0253)/0.0309</f>
        <v>1.4336569579288028</v>
      </c>
      <c r="QQ18" s="1">
        <f t="shared" ref="QQ18:QQ32" si="1020">QP18*0.0015</f>
        <v>2.1504854368932041E-3</v>
      </c>
      <c r="QR18" s="1">
        <f t="shared" ref="QR18:QR32" si="1021">QQ18/0.000129898</f>
        <v>16.555185121350629</v>
      </c>
      <c r="QS18" s="1"/>
      <c r="QT18" s="1"/>
      <c r="QU18" s="1" t="s">
        <v>11</v>
      </c>
      <c r="QV18" s="1" t="s">
        <v>54</v>
      </c>
      <c r="QW18" s="1">
        <v>66</v>
      </c>
      <c r="QX18" s="1">
        <v>1</v>
      </c>
      <c r="QY18" s="1">
        <v>1.2999999999999999E-2</v>
      </c>
      <c r="QZ18" s="1">
        <f t="shared" ref="QZ18:QZ32" si="1022">QY18-0.001</f>
        <v>1.2E-2</v>
      </c>
      <c r="RA18" s="1">
        <f t="shared" ref="RA18:RA32" si="1023">(QZ18--0.0281)/0.0312</f>
        <v>1.2852564102564101</v>
      </c>
      <c r="RB18" s="1">
        <f t="shared" ref="RB18:RB32" si="1024">RA18*0.0015</f>
        <v>1.9278846153846152E-3</v>
      </c>
      <c r="RC18" s="1">
        <f t="shared" ref="RC18:RC32" si="1025">RB18/0.000129898</f>
        <v>14.841526546864579</v>
      </c>
      <c r="RD18" s="1"/>
      <c r="RE18" s="1"/>
      <c r="RF18" s="1" t="s">
        <v>11</v>
      </c>
      <c r="RG18" s="1" t="s">
        <v>55</v>
      </c>
      <c r="RH18" s="1">
        <v>67</v>
      </c>
      <c r="RI18" s="1">
        <v>1</v>
      </c>
      <c r="RJ18" s="1">
        <v>1.7000000000000001E-2</v>
      </c>
      <c r="RK18" s="1">
        <f t="shared" ref="RK18:RK32" si="1026">RJ18--0.001</f>
        <v>1.8000000000000002E-2</v>
      </c>
      <c r="RL18" s="1">
        <f t="shared" ref="RL18:RL32" si="1027">(RK18--0.0276)/0.0312</f>
        <v>1.4615384615384617</v>
      </c>
      <c r="RM18" s="1">
        <f t="shared" ref="RM18:RM32" si="1028">RL18*0.0015</f>
        <v>2.1923076923076926E-3</v>
      </c>
      <c r="RN18" s="1">
        <f t="shared" ref="RN18:RN32" si="1029">RM18/0.000129898</f>
        <v>16.877147394938277</v>
      </c>
      <c r="RO18" s="1"/>
      <c r="RP18" s="1"/>
      <c r="RQ18" s="1" t="s">
        <v>11</v>
      </c>
      <c r="RR18" s="1" t="s">
        <v>56</v>
      </c>
      <c r="RS18" s="1">
        <v>70</v>
      </c>
      <c r="RT18" s="1">
        <v>1</v>
      </c>
      <c r="RU18" s="1">
        <v>3.3000000000000002E-2</v>
      </c>
      <c r="RV18" s="1">
        <f t="shared" ref="RV18:RV32" si="1030">RU18-0.006</f>
        <v>2.7000000000000003E-2</v>
      </c>
      <c r="RW18" s="1">
        <f t="shared" ref="RW18:RW32" si="1031">(RV18--0.0267)/0.0312</f>
        <v>1.7211538461538465</v>
      </c>
      <c r="RX18" s="1">
        <f t="shared" ref="RX18:RX32" si="1032">RW18*0.0015</f>
        <v>2.5817307692307698E-3</v>
      </c>
      <c r="RY18" s="1">
        <f t="shared" ref="RY18:RY32" si="1033">RX18/0.000129898</f>
        <v>19.87506173482863</v>
      </c>
      <c r="RZ18" s="1"/>
      <c r="SA18" s="1"/>
      <c r="SB18" s="2" t="s">
        <v>11</v>
      </c>
      <c r="SC18" s="1" t="s">
        <v>57</v>
      </c>
      <c r="SD18" s="1">
        <v>71</v>
      </c>
      <c r="SE18" s="2">
        <v>1</v>
      </c>
      <c r="SF18" s="1">
        <v>1.2999999999999999E-2</v>
      </c>
      <c r="SG18" s="1">
        <f t="shared" ref="SG18:SG32" si="1034">SF18-0.004</f>
        <v>8.9999999999999993E-3</v>
      </c>
      <c r="SH18" s="1">
        <f t="shared" ref="SH18:SH32" si="1035">(SG18--0.022)/0.0292</f>
        <v>1.0616438356164384</v>
      </c>
      <c r="SI18" s="1">
        <f t="shared" ref="SI18:SI32" si="1036">SH18*0.0015</f>
        <v>1.5924657534246577E-3</v>
      </c>
      <c r="SJ18" s="1">
        <f t="shared" ref="SJ18:SJ32" si="1037">SI18/0.000129898</f>
        <v>12.259355443691646</v>
      </c>
      <c r="SK18" s="1"/>
      <c r="SL18" s="1"/>
      <c r="SM18" s="2" t="s">
        <v>11</v>
      </c>
      <c r="SN18" s="1" t="s">
        <v>58</v>
      </c>
      <c r="SO18" s="1">
        <v>72</v>
      </c>
      <c r="SP18" s="2">
        <v>1</v>
      </c>
      <c r="SQ18" s="1">
        <v>1.7000000000000001E-2</v>
      </c>
      <c r="SR18" s="1">
        <f t="shared" ref="SR18:SR32" si="1038">SQ18-0.006</f>
        <v>1.1000000000000001E-2</v>
      </c>
      <c r="SS18" s="1">
        <f t="shared" ref="SS18:SS32" si="1039">(SR18--0.0197)/0.0291</f>
        <v>1.0549828178694156</v>
      </c>
      <c r="ST18" s="1">
        <f t="shared" ref="ST18:ST32" si="1040">SS18*0.0015</f>
        <v>1.5824742268041234E-3</v>
      </c>
      <c r="SU18" s="1">
        <f t="shared" ref="SU18:SU32" si="1041">ST18/0.000129898</f>
        <v>12.182437195369623</v>
      </c>
      <c r="SV18" s="1"/>
      <c r="SW18" s="1"/>
      <c r="SX18" s="2" t="s">
        <v>11</v>
      </c>
      <c r="SY18" s="1" t="s">
        <v>59</v>
      </c>
      <c r="SZ18" s="1">
        <v>73</v>
      </c>
      <c r="TA18" s="2">
        <v>1</v>
      </c>
      <c r="TB18" s="1">
        <v>2.5000000000000001E-2</v>
      </c>
      <c r="TC18" s="1">
        <f t="shared" ref="TC18:TC32" si="1042">TB18-0.006</f>
        <v>1.9000000000000003E-2</v>
      </c>
      <c r="TD18" s="1">
        <f t="shared" ref="TD18:TD32" si="1043">(TC18--0.0178)/0.029</f>
        <v>1.2689655172413792</v>
      </c>
      <c r="TE18" s="1">
        <f t="shared" ref="TE18:TE32" si="1044">TD18*0.0015</f>
        <v>1.9034482758620687E-3</v>
      </c>
      <c r="TF18" s="1">
        <f t="shared" ref="TF18:TF32" si="1045">TE18/0.000129898</f>
        <v>14.653407102973629</v>
      </c>
      <c r="TG18" s="1"/>
      <c r="TH18" s="1"/>
      <c r="TI18" s="2" t="s">
        <v>11</v>
      </c>
      <c r="TJ18" s="1" t="s">
        <v>60</v>
      </c>
      <c r="TK18" s="1">
        <v>74</v>
      </c>
      <c r="TL18" s="2">
        <v>1</v>
      </c>
      <c r="TM18" s="1">
        <v>2.3E-2</v>
      </c>
      <c r="TN18" s="1">
        <f t="shared" ref="TN18:TN32" si="1046">TM18-0.006</f>
        <v>1.7000000000000001E-2</v>
      </c>
      <c r="TO18" s="1">
        <f t="shared" ref="TO18:TO32" si="1047">(TN18--0.018)/0.0291</f>
        <v>1.202749140893471</v>
      </c>
      <c r="TP18" s="1">
        <f t="shared" ref="TP18:TP32" si="1048">TO18*0.0015</f>
        <v>1.8041237113402065E-3</v>
      </c>
      <c r="TQ18" s="1">
        <f t="shared" ref="TQ18:TQ32" si="1049">TP18/0.000129898</f>
        <v>13.888772046838337</v>
      </c>
      <c r="TR18" s="1"/>
      <c r="TS18" s="1"/>
      <c r="TT18" s="2" t="s">
        <v>11</v>
      </c>
      <c r="TU18" s="1" t="s">
        <v>61</v>
      </c>
      <c r="TV18" s="1">
        <v>77</v>
      </c>
      <c r="TW18" s="2">
        <v>1</v>
      </c>
      <c r="TX18" s="1">
        <v>3.4000000000000002E-2</v>
      </c>
      <c r="TY18" s="1">
        <f t="shared" ref="TY18:TY32" si="1050">TX18-0.009</f>
        <v>2.5000000000000001E-2</v>
      </c>
      <c r="TZ18" s="1">
        <f t="shared" ref="TZ18:TZ32" si="1051">(TY18--0.0172)/0.0291</f>
        <v>1.4501718213058419</v>
      </c>
      <c r="UA18" s="1">
        <f t="shared" ref="UA18:UA32" si="1052">TZ18*0.0015</f>
        <v>2.175257731958763E-3</v>
      </c>
      <c r="UB18" s="1">
        <f t="shared" ref="UB18:UB32" si="1053">UA18/0.000129898</f>
        <v>16.745890867902222</v>
      </c>
      <c r="UC18" s="1"/>
      <c r="UD18" s="1"/>
      <c r="UE18" s="2" t="s">
        <v>11</v>
      </c>
      <c r="UF18" s="1" t="s">
        <v>62</v>
      </c>
      <c r="UG18" s="1">
        <v>78</v>
      </c>
      <c r="UH18" s="2">
        <v>1</v>
      </c>
      <c r="UI18" s="1">
        <v>3.3000000000000002E-2</v>
      </c>
      <c r="UJ18" s="1">
        <f t="shared" ref="UJ18:UJ32" si="1054">UI18-0.008</f>
        <v>2.5000000000000001E-2</v>
      </c>
      <c r="UK18" s="1">
        <f t="shared" ref="UK18:UK32" si="1055">(UJ18--0.0047)/0.0289</f>
        <v>1.027681660899654</v>
      </c>
      <c r="UL18" s="1">
        <f t="shared" ref="UL18:UL32" si="1056">UK18*0.0015</f>
        <v>1.5415224913494809E-3</v>
      </c>
      <c r="UM18" s="1">
        <f t="shared" ref="UM18:UM32" si="1057">UL18/0.000129898</f>
        <v>11.867176487316824</v>
      </c>
      <c r="UN18" s="1"/>
      <c r="UO18" s="1"/>
      <c r="UP18" s="2" t="s">
        <v>11</v>
      </c>
      <c r="UQ18" s="1" t="s">
        <v>63</v>
      </c>
      <c r="UR18" s="1">
        <v>79</v>
      </c>
      <c r="US18" s="2">
        <v>1</v>
      </c>
      <c r="UT18" s="1">
        <v>0.04</v>
      </c>
      <c r="UU18" s="1">
        <f t="shared" ref="UU18:UU32" si="1058">UT18-0.009</f>
        <v>3.1E-2</v>
      </c>
      <c r="UV18" s="1">
        <f t="shared" ref="UV18:UV32" si="1059">(UU18--0.0166)/0.029</f>
        <v>1.6413793103448275</v>
      </c>
      <c r="UW18" s="1">
        <f t="shared" ref="UW18:UW32" si="1060">UV18*0.0015</f>
        <v>2.4620689655172412E-3</v>
      </c>
      <c r="UX18" s="1">
        <f t="shared" ref="UX18:UX32" si="1061">UW18/0.000129898</f>
        <v>18.953863535368065</v>
      </c>
      <c r="UY18" s="1"/>
      <c r="UZ18" s="1"/>
      <c r="VA18" s="2" t="s">
        <v>11</v>
      </c>
      <c r="VB18" s="1" t="s">
        <v>64</v>
      </c>
      <c r="VC18" s="1">
        <v>80</v>
      </c>
      <c r="VD18" s="2">
        <v>1</v>
      </c>
      <c r="VE18" s="1">
        <v>0.04</v>
      </c>
      <c r="VF18" s="1">
        <f t="shared" ref="VF18:VF32" si="1062">VE18-0.01</f>
        <v>0.03</v>
      </c>
      <c r="VG18" s="1">
        <f t="shared" ref="VG18:VG32" si="1063">(VF18--0.0158)/0.029</f>
        <v>1.579310344827586</v>
      </c>
      <c r="VH18" s="1">
        <f t="shared" ref="VH18:VH32" si="1064">VG18*0.0015</f>
        <v>2.3689655172413793E-3</v>
      </c>
      <c r="VI18" s="1">
        <f t="shared" ref="VI18:VI32" si="1065">VH18/0.000129898</f>
        <v>18.237120796635661</v>
      </c>
      <c r="VJ18" s="1"/>
      <c r="VK18" s="1"/>
      <c r="VL18" s="2" t="s">
        <v>11</v>
      </c>
      <c r="VM18" s="1" t="s">
        <v>65</v>
      </c>
      <c r="VN18" s="1">
        <v>84</v>
      </c>
      <c r="VO18" s="2">
        <v>1</v>
      </c>
      <c r="VP18" s="1">
        <v>5.0999999999999997E-2</v>
      </c>
      <c r="VQ18" s="1">
        <f t="shared" ref="VQ18:VQ32" si="1066">VP18-0.012</f>
        <v>3.8999999999999993E-2</v>
      </c>
      <c r="VR18" s="1">
        <f t="shared" ref="VR18:VR32" si="1067">(VQ18--0.0166)/0.0291</f>
        <v>1.9106529209621992</v>
      </c>
      <c r="VS18" s="1">
        <f t="shared" ref="VS18:VS32" si="1068">VR18*0.0015</f>
        <v>2.8659793814432987E-3</v>
      </c>
      <c r="VT18" s="1">
        <f t="shared" ref="VT18:VT32" si="1069">VS18/0.000129898</f>
        <v>22.063306451548897</v>
      </c>
      <c r="VU18" s="1"/>
      <c r="VV18" s="1"/>
      <c r="VW18" s="2" t="s">
        <v>11</v>
      </c>
      <c r="VX18" s="1" t="s">
        <v>66</v>
      </c>
      <c r="VY18" s="1">
        <v>85</v>
      </c>
      <c r="VZ18" s="2">
        <v>1</v>
      </c>
      <c r="WA18" s="1">
        <v>1.4E-2</v>
      </c>
      <c r="WB18" s="1">
        <f t="shared" ref="WB18:WB32" si="1070">WA18-0.005</f>
        <v>9.0000000000000011E-3</v>
      </c>
      <c r="WC18" s="1">
        <f t="shared" ref="WC18:WC32" si="1071">(WB18--0.0067)/0.0287</f>
        <v>0.54703832752613246</v>
      </c>
      <c r="WD18" s="1">
        <f t="shared" ref="WD18:WD32" si="1072">WC18*0.0015</f>
        <v>8.2055749128919875E-4</v>
      </c>
      <c r="WE18" s="1">
        <f t="shared" ref="WE18:WE32" si="1073">WD18/0.000129898</f>
        <v>6.3169370682319874</v>
      </c>
      <c r="WF18" s="1"/>
      <c r="WG18" s="1"/>
      <c r="WH18" s="2" t="s">
        <v>11</v>
      </c>
      <c r="WI18" s="1" t="s">
        <v>67</v>
      </c>
      <c r="WJ18" s="1">
        <v>86</v>
      </c>
      <c r="WK18" s="2">
        <v>1</v>
      </c>
      <c r="WL18" s="1">
        <v>0.02</v>
      </c>
      <c r="WM18" s="1">
        <f t="shared" ref="WM18:WM32" si="1074">WL18-0.008</f>
        <v>1.2E-2</v>
      </c>
      <c r="WN18" s="1">
        <f t="shared" ref="WN18:WN32" si="1075">(WM18--0.0045)/0.0288</f>
        <v>0.57291666666666674</v>
      </c>
      <c r="WO18" s="1">
        <f t="shared" ref="WO18:WO32" si="1076">WN18*0.0015</f>
        <v>8.5937500000000011E-4</v>
      </c>
      <c r="WP18" s="1">
        <f t="shared" ref="WP18:WP32" si="1077">WO18/0.000129898</f>
        <v>6.6157677562395119</v>
      </c>
      <c r="WQ18" s="1"/>
      <c r="WR18" s="1"/>
      <c r="WS18" s="2" t="s">
        <v>11</v>
      </c>
      <c r="WT18" s="1" t="s">
        <v>68</v>
      </c>
      <c r="WU18" s="1">
        <v>87</v>
      </c>
      <c r="WV18" s="2">
        <v>1</v>
      </c>
      <c r="WW18" s="1">
        <v>2.1999999999999999E-2</v>
      </c>
      <c r="WX18" s="1">
        <f t="shared" ref="WX18:WX32" si="1078">WW18-0.007</f>
        <v>1.4999999999999999E-2</v>
      </c>
      <c r="WY18" s="1">
        <f t="shared" ref="WY18:WY32" si="1079">(WX18--0.004)/0.0287</f>
        <v>0.66202090592334495</v>
      </c>
      <c r="WZ18" s="1">
        <f t="shared" ref="WZ18:WZ32" si="1080">WY18*0.0015</f>
        <v>9.9303135888501753E-4</v>
      </c>
      <c r="XA18" s="1">
        <f t="shared" ref="XA18:XA32" si="1081">WZ18/0.000129898</f>
        <v>7.6447009105992203</v>
      </c>
      <c r="XB18" s="1"/>
      <c r="XC18" s="1"/>
      <c r="XD18" s="2" t="s">
        <v>11</v>
      </c>
      <c r="XE18" s="1" t="s">
        <v>69</v>
      </c>
      <c r="XF18" s="1">
        <v>88</v>
      </c>
      <c r="XG18" s="2">
        <v>1</v>
      </c>
      <c r="XH18" s="1">
        <v>2.9000000000000001E-2</v>
      </c>
      <c r="XI18" s="1">
        <f t="shared" ref="XI18:XI32" si="1082">XH18-0.009</f>
        <v>2.0000000000000004E-2</v>
      </c>
      <c r="XJ18" s="1">
        <f t="shared" ref="XJ18:XJ32" si="1083">(XI18--0.0034)/0.0288</f>
        <v>0.81250000000000011</v>
      </c>
      <c r="XK18" s="1">
        <f t="shared" ref="XK18:XK32" si="1084">XJ18*0.0015</f>
        <v>1.2187500000000002E-3</v>
      </c>
      <c r="XL18" s="1">
        <f t="shared" ref="XL18:XL32" si="1085">XK18/0.000129898</f>
        <v>9.3823615452123992</v>
      </c>
      <c r="XM18" s="1"/>
      <c r="XN18" s="1"/>
      <c r="XO18" s="2" t="s">
        <v>11</v>
      </c>
      <c r="XP18" s="1" t="s">
        <v>70</v>
      </c>
      <c r="XQ18" s="1">
        <v>91</v>
      </c>
      <c r="XR18" s="2">
        <v>1</v>
      </c>
      <c r="XS18" s="1">
        <v>4.2000000000000003E-2</v>
      </c>
      <c r="XT18" s="1">
        <f t="shared" ref="XT18:XT32" si="1086">XS18-0.011</f>
        <v>3.1000000000000003E-2</v>
      </c>
      <c r="XU18" s="1">
        <f t="shared" ref="XU18:XU32" si="1087">(XT18--0.0035)/0.0289</f>
        <v>1.1937716262975779</v>
      </c>
      <c r="XV18" s="1">
        <f t="shared" ref="XV18:XV32" si="1088">XU18*0.0015</f>
        <v>1.7906574394463669E-3</v>
      </c>
      <c r="XW18" s="1">
        <f t="shared" ref="XW18:XW32" si="1089">XV18/0.000129898</f>
        <v>13.785104000418533</v>
      </c>
      <c r="XX18" s="1"/>
      <c r="XY18" s="1"/>
      <c r="XZ18" s="2" t="s">
        <v>11</v>
      </c>
      <c r="YA18" s="1" t="s">
        <v>71</v>
      </c>
      <c r="YB18" s="1">
        <v>92</v>
      </c>
      <c r="YC18" s="2">
        <v>1</v>
      </c>
      <c r="YD18" s="1">
        <v>4.2000000000000003E-2</v>
      </c>
      <c r="YE18" s="1">
        <f t="shared" ref="YE18:YE32" si="1090">YD18-0.011</f>
        <v>3.1000000000000003E-2</v>
      </c>
      <c r="YF18" s="1">
        <f t="shared" ref="YF18:YF32" si="1091">(YE18--0.0074)/0.0291</f>
        <v>1.3195876288659794</v>
      </c>
      <c r="YG18" s="1">
        <f t="shared" ref="YG18:YG32" si="1092">YF18*0.0015</f>
        <v>1.9793814432989693E-3</v>
      </c>
      <c r="YH18" s="1">
        <f t="shared" ref="YH18:YH32" si="1093">YG18/0.000129898</f>
        <v>15.237967045674061</v>
      </c>
      <c r="YI18" s="1"/>
      <c r="YJ18" s="1"/>
      <c r="YK18" s="2" t="s">
        <v>11</v>
      </c>
      <c r="YL18" s="1" t="s">
        <v>72</v>
      </c>
      <c r="YM18" s="1">
        <v>93</v>
      </c>
      <c r="YN18" s="2">
        <v>1</v>
      </c>
      <c r="YO18" s="1">
        <v>4.2000000000000003E-2</v>
      </c>
      <c r="YP18" s="1">
        <f t="shared" ref="YP18:YP32" si="1094">YO18-0.011</f>
        <v>3.1000000000000003E-2</v>
      </c>
      <c r="YQ18" s="1">
        <f t="shared" ref="YQ18:YQ32" si="1095">(YP18--0.0068)/0.0293</f>
        <v>1.2901023890784984</v>
      </c>
      <c r="YR18" s="1">
        <f t="shared" ref="YR18:YR32" si="1096">YQ18*0.0015</f>
        <v>1.9351535836177477E-3</v>
      </c>
      <c r="YS18" s="1">
        <f t="shared" ref="YS18:YS32" si="1097">YR18/0.000129898</f>
        <v>14.897485593448302</v>
      </c>
      <c r="YT18" s="1"/>
      <c r="YU18" s="1"/>
      <c r="YV18" s="2" t="s">
        <v>11</v>
      </c>
      <c r="YW18" s="1" t="s">
        <v>73</v>
      </c>
      <c r="YX18" s="1">
        <v>94</v>
      </c>
      <c r="YY18" s="2">
        <v>1</v>
      </c>
      <c r="YZ18" s="1">
        <v>5.0999999999999997E-2</v>
      </c>
      <c r="ZA18" s="1">
        <f t="shared" ref="ZA18:ZA32" si="1098">YZ18-0.013</f>
        <v>3.7999999999999999E-2</v>
      </c>
      <c r="ZB18" s="1">
        <f t="shared" ref="ZB18:ZB32" si="1099">(ZA18--0.0058)/0.0294</f>
        <v>1.489795918367347</v>
      </c>
      <c r="ZC18" s="1">
        <f t="shared" ref="ZC18:ZC32" si="1100">ZB18*0.0015</f>
        <v>2.2346938775510204E-3</v>
      </c>
      <c r="ZD18" s="1">
        <f t="shared" ref="ZD18:ZD32" si="1101">ZC18/0.000129898</f>
        <v>17.203450996558995</v>
      </c>
      <c r="ZE18" s="1"/>
      <c r="ZF18" s="1"/>
      <c r="ZG18" s="2" t="s">
        <v>11</v>
      </c>
      <c r="ZH18" s="1" t="s">
        <v>74</v>
      </c>
      <c r="ZI18" s="1">
        <v>95</v>
      </c>
      <c r="ZJ18" s="2">
        <v>1</v>
      </c>
      <c r="ZK18" s="1">
        <v>5.1999999999999998E-2</v>
      </c>
      <c r="ZL18" s="1">
        <f t="shared" ref="ZL18:ZL32" si="1102">ZK18-0.013</f>
        <v>3.9E-2</v>
      </c>
      <c r="ZM18" s="1">
        <f t="shared" ref="ZM18:ZM32" si="1103">(ZL18--0.0064)/0.0294</f>
        <v>1.5442176870748301</v>
      </c>
      <c r="ZN18" s="1">
        <f t="shared" ref="ZN18:ZN32" si="1104">ZM18*0.0015</f>
        <v>2.3163265306122452E-3</v>
      </c>
      <c r="ZO18" s="1">
        <f t="shared" ref="ZO18:ZO32" si="1105">ZN18/0.000129898</f>
        <v>17.831887562643342</v>
      </c>
      <c r="ZP18" s="1"/>
      <c r="ZQ18" s="1"/>
      <c r="ZR18" s="2" t="s">
        <v>11</v>
      </c>
      <c r="ZS18" s="1" t="s">
        <v>75</v>
      </c>
      <c r="ZT18" s="1">
        <v>99</v>
      </c>
      <c r="ZU18" s="2">
        <v>1</v>
      </c>
      <c r="ZV18" s="1">
        <v>5.8999999999999997E-2</v>
      </c>
      <c r="ZW18" s="1">
        <f t="shared" ref="ZW18:ZW32" si="1106">ZV18-0.015</f>
        <v>4.3999999999999997E-2</v>
      </c>
      <c r="ZX18" s="1">
        <f t="shared" ref="ZX18:ZX32" si="1107">(ZW18--0.002)/0.0292</f>
        <v>1.5753424657534245</v>
      </c>
      <c r="ZY18" s="1">
        <f t="shared" ref="ZY18:ZY32" si="1108">ZX18*0.0015</f>
        <v>2.363013698630137E-3</v>
      </c>
      <c r="ZZ18" s="1">
        <f t="shared" ref="ZZ18:ZZ32" si="1109">ZY18/0.000129898</f>
        <v>18.191301626123089</v>
      </c>
      <c r="AAA18" s="1"/>
      <c r="AAB18" s="1"/>
      <c r="AAC18" s="2" t="s">
        <v>11</v>
      </c>
      <c r="AAD18" s="1" t="s">
        <v>76</v>
      </c>
      <c r="AAE18" s="1">
        <v>100</v>
      </c>
      <c r="AAF18" s="2">
        <v>1</v>
      </c>
      <c r="AAG18" s="1">
        <v>8.0000000000000002E-3</v>
      </c>
      <c r="AAH18" s="1">
        <f t="shared" ref="AAH18:AAH32" si="1110">AAG18-0.002</f>
        <v>6.0000000000000001E-3</v>
      </c>
      <c r="AAI18" s="1">
        <f t="shared" ref="AAI18:AAI32" si="1111">(AAH18--0.0261)/0.029</f>
        <v>1.106896551724138</v>
      </c>
      <c r="AAJ18" s="1">
        <f t="shared" ref="AAJ18:AAJ32" si="1112">AAI18*0.0015</f>
        <v>1.660344827586207E-3</v>
      </c>
      <c r="AAK18" s="1">
        <f t="shared" ref="AAK18:AAK32" si="1113">AAJ18/0.000129898</f>
        <v>12.78191217406124</v>
      </c>
      <c r="AAL18" s="1"/>
      <c r="AAM18" s="1"/>
      <c r="AAN18" s="2" t="s">
        <v>11</v>
      </c>
      <c r="AAO18" s="1" t="s">
        <v>77</v>
      </c>
      <c r="AAP18" s="1">
        <v>101</v>
      </c>
      <c r="AAQ18" s="2">
        <v>1</v>
      </c>
      <c r="AAR18" s="1">
        <v>1.4E-2</v>
      </c>
      <c r="AAS18" s="1">
        <f t="shared" ref="AAS18:AAS32" si="1114">AAR18-0.007</f>
        <v>7.0000000000000001E-3</v>
      </c>
      <c r="AAT18" s="1">
        <f t="shared" ref="AAT18:AAT32" si="1115">(AAS18--0.0202)/0.0289</f>
        <v>0.94117647058823528</v>
      </c>
      <c r="AAU18" s="1">
        <f t="shared" ref="AAU18:AAU32" si="1116">AAT18*0.0015</f>
        <v>1.411764705882353E-3</v>
      </c>
      <c r="AAV18" s="1">
        <f t="shared" ref="AAV18:AAV32" si="1117">AAU18/0.000129898</f>
        <v>10.868255907576351</v>
      </c>
      <c r="AAW18" s="1"/>
      <c r="AAX18" s="1"/>
      <c r="AAY18" s="2" t="s">
        <v>11</v>
      </c>
      <c r="AAZ18" s="1" t="s">
        <v>78</v>
      </c>
      <c r="ABA18" s="1">
        <v>102</v>
      </c>
      <c r="ABB18" s="2">
        <v>1</v>
      </c>
      <c r="ABC18" s="1">
        <v>1.6E-2</v>
      </c>
      <c r="ABD18" s="1">
        <f t="shared" ref="ABD18:ABD32" si="1118">ABC18-0.007</f>
        <v>9.0000000000000011E-3</v>
      </c>
      <c r="ABE18" s="1">
        <f t="shared" ref="ABE18:ABE32" si="1119">(ABD18--0.0218)/0.029</f>
        <v>1.0620689655172413</v>
      </c>
      <c r="ABF18" s="1">
        <f t="shared" ref="ABF18:ABF32" si="1120">ABE18*0.0015</f>
        <v>1.593103448275862E-3</v>
      </c>
      <c r="ABG18" s="1">
        <f t="shared" ref="ABG18:ABG32" si="1121">ABF18/0.000129898</f>
        <v>12.264264640532279</v>
      </c>
      <c r="ABH18" s="1"/>
      <c r="ABI18" s="1"/>
      <c r="ABJ18" s="2" t="s">
        <v>11</v>
      </c>
      <c r="ABK18" s="1" t="s">
        <v>79</v>
      </c>
      <c r="ABL18" s="1">
        <v>112</v>
      </c>
      <c r="ABM18" s="2">
        <v>1</v>
      </c>
      <c r="ABN18" s="1">
        <v>3.5000000000000003E-2</v>
      </c>
      <c r="ABO18" s="1">
        <f t="shared" ref="ABO18:ABO32" si="1122">ABN18-0.017</f>
        <v>1.8000000000000002E-2</v>
      </c>
      <c r="ABP18" s="1">
        <f t="shared" ref="ABP18:ABP32" si="1123">(ABO18--0.025)/0.0294</f>
        <v>1.4625850340136055</v>
      </c>
      <c r="ABQ18" s="1">
        <f t="shared" ref="ABQ18:ABQ32" si="1124">ABP18*0.0015</f>
        <v>2.1938775510204084E-3</v>
      </c>
      <c r="ABR18" s="1">
        <f t="shared" ref="ABR18:ABR32" si="1125">ABQ18/0.000129898</f>
        <v>16.889232713516822</v>
      </c>
      <c r="ABS18" s="1"/>
      <c r="ABT18" s="1"/>
      <c r="ABU18" s="2" t="s">
        <v>11</v>
      </c>
      <c r="ABV18" s="1" t="s">
        <v>80</v>
      </c>
      <c r="ABW18" s="1">
        <v>113</v>
      </c>
      <c r="ABX18" s="2">
        <v>1</v>
      </c>
      <c r="ABY18" s="1">
        <v>1.9E-2</v>
      </c>
      <c r="ABZ18" s="1">
        <f t="shared" ref="ABZ18:ABZ32" si="1126">ABY18-0.013</f>
        <v>6.0000000000000001E-3</v>
      </c>
      <c r="ACA18" s="1">
        <f t="shared" ref="ACA18:ACA32" si="1127">(ABZ18-0.0095)/0.028</f>
        <v>-0.12499999999999999</v>
      </c>
      <c r="ACB18" s="1">
        <f t="shared" ref="ACB18:ACB32" si="1128">ACA18*0.0015</f>
        <v>-1.8749999999999998E-4</v>
      </c>
      <c r="ACC18" s="1">
        <f t="shared" ref="ACC18:ACC32" si="1129">ACB18/0.000129898</f>
        <v>-1.443440237724984</v>
      </c>
      <c r="ACD18" s="1"/>
      <c r="ACE18" s="1"/>
      <c r="ACF18" s="2" t="s">
        <v>11</v>
      </c>
      <c r="ACG18" s="1" t="s">
        <v>81</v>
      </c>
      <c r="ACH18" s="1">
        <v>114</v>
      </c>
      <c r="ACI18" s="2">
        <v>1</v>
      </c>
      <c r="ACJ18" s="1">
        <v>2.1999999999999999E-2</v>
      </c>
      <c r="ACK18" s="1">
        <f t="shared" ref="ACK18:ACK32" si="1130">ACJ18-0.014</f>
        <v>7.9999999999999984E-3</v>
      </c>
      <c r="ACL18" s="1">
        <f t="shared" ref="ACL18:ACL32" si="1131">(ACK18-0.0117)/0.0279</f>
        <v>-0.13261648745519719</v>
      </c>
      <c r="ACM18" s="1">
        <f t="shared" ref="ACM18:ACM32" si="1132">ACL18*0.0015</f>
        <v>-1.989247311827958E-4</v>
      </c>
      <c r="ACN18" s="1">
        <f t="shared" ref="ACN18:ACN32" si="1133">ACM18/0.000129898</f>
        <v>-1.5313917934286578</v>
      </c>
      <c r="ACO18" s="1"/>
      <c r="ACP18" s="1"/>
      <c r="ACQ18" s="2" t="s">
        <v>11</v>
      </c>
      <c r="ACR18" s="1" t="s">
        <v>82</v>
      </c>
      <c r="ACS18" s="1">
        <v>115</v>
      </c>
      <c r="ACT18" s="2">
        <v>1</v>
      </c>
      <c r="ACU18" s="1">
        <v>2.1999999999999999E-2</v>
      </c>
      <c r="ACV18" s="1">
        <f t="shared" ref="ACV18:ACV32" si="1134">ACU18-0.014</f>
        <v>7.9999999999999984E-3</v>
      </c>
      <c r="ACW18" s="1">
        <f t="shared" ref="ACW18:ACW32" si="1135">(ACV18-0.0103)/0.0281</f>
        <v>-8.1850533807829237E-2</v>
      </c>
      <c r="ACX18" s="1">
        <f t="shared" ref="ACX18:ACX32" si="1136">ACW18*0.0015</f>
        <v>-1.2277580071174386E-4</v>
      </c>
      <c r="ACY18" s="1">
        <f t="shared" ref="ACY18:ACY32" si="1137">ACX18/0.000129898</f>
        <v>-0.94517083181991912</v>
      </c>
      <c r="ACZ18" s="1"/>
      <c r="ADA18" s="1"/>
      <c r="ADB18" s="2" t="s">
        <v>11</v>
      </c>
      <c r="ADC18" s="1" t="s">
        <v>83</v>
      </c>
      <c r="ADD18" s="1">
        <v>116</v>
      </c>
      <c r="ADE18" s="2">
        <v>1</v>
      </c>
      <c r="ADF18" s="1">
        <v>0.03</v>
      </c>
      <c r="ADG18" s="1">
        <f t="shared" ref="ADG18:ADG32" si="1138">ADF18-0.016</f>
        <v>1.3999999999999999E-2</v>
      </c>
      <c r="ADH18" s="1">
        <f>(ADG18-0.0103)/0.0281</f>
        <v>0.13167259786476862</v>
      </c>
      <c r="ADI18" s="1">
        <f t="shared" ref="ADI18:ADI32" si="1139">ADH18*0.0015</f>
        <v>1.9750889679715294E-4</v>
      </c>
      <c r="ADJ18" s="1">
        <f t="shared" ref="ADJ18:ADJ32" si="1140">ADI18/0.000129898</f>
        <v>1.5204922077103029</v>
      </c>
      <c r="ADK18" s="1"/>
      <c r="ADL18" s="1"/>
      <c r="ADM18" s="2" t="s">
        <v>11</v>
      </c>
      <c r="ADN18" s="1" t="s">
        <v>84</v>
      </c>
      <c r="ADO18" s="1">
        <v>119</v>
      </c>
      <c r="ADP18" s="2">
        <v>1</v>
      </c>
      <c r="ADQ18" s="1">
        <v>3.5000000000000003E-2</v>
      </c>
      <c r="ADR18" s="1">
        <f t="shared" ref="ADR18:ADR32" si="1141">ADQ18-0.017</f>
        <v>1.8000000000000002E-2</v>
      </c>
      <c r="ADS18" s="1">
        <f t="shared" ref="ADS18:ADS32" si="1142">(ADR18-0.0252)/0.0278</f>
        <v>-0.25899280575539563</v>
      </c>
      <c r="ADT18" s="1">
        <f t="shared" ref="ADT18:ADT32" si="1143">ADS18*0.0015</f>
        <v>-3.8848920863309344E-4</v>
      </c>
      <c r="ADU18" s="1">
        <f t="shared" ref="ADU18:ADU32" si="1144">ADT18/0.000129898</f>
        <v>-2.9907250968690313</v>
      </c>
      <c r="ADV18" s="1"/>
      <c r="ADW18" s="1"/>
      <c r="ADX18" s="2" t="s">
        <v>11</v>
      </c>
      <c r="ADY18" s="1" t="s">
        <v>85</v>
      </c>
      <c r="ADZ18" s="1">
        <v>120</v>
      </c>
      <c r="AEA18" s="2">
        <v>1</v>
      </c>
      <c r="AEB18" s="1">
        <v>3.5999999999999997E-2</v>
      </c>
      <c r="AEC18" s="1">
        <f t="shared" ref="AEC18:AEC32" si="1145">AEB18-0.017</f>
        <v>1.8999999999999996E-2</v>
      </c>
      <c r="AED18" s="1">
        <f t="shared" ref="AED18:AED32" si="1146">(AEC18-0.026)/0.0278</f>
        <v>-0.25179856115107924</v>
      </c>
      <c r="AEE18" s="1">
        <f t="shared" ref="AEE18:AEE32" si="1147">AED18*0.0015</f>
        <v>-3.7769784172661888E-4</v>
      </c>
      <c r="AEF18" s="1">
        <f t="shared" ref="AEF18:AEF32" si="1148">AEE18/0.000129898</f>
        <v>-2.9076493997337822</v>
      </c>
      <c r="AEG18" s="1"/>
      <c r="AEH18" s="1"/>
      <c r="AEI18" s="2" t="s">
        <v>11</v>
      </c>
      <c r="AEJ18" s="1" t="s">
        <v>86</v>
      </c>
      <c r="AEK18" s="1">
        <v>121</v>
      </c>
      <c r="AEL18" s="2">
        <v>1</v>
      </c>
      <c r="AEM18" s="1">
        <v>3.9E-2</v>
      </c>
      <c r="AEN18" s="1">
        <f t="shared" ref="AEN18:AEN32" si="1149">AEM18-0.018</f>
        <v>2.1000000000000001E-2</v>
      </c>
      <c r="AEO18" s="1">
        <f t="shared" ref="AEO18:AEO32" si="1150">(AEN18-0.0249)/0.0278</f>
        <v>-0.14028776978417257</v>
      </c>
      <c r="AEP18" s="1">
        <f t="shared" ref="AEP18:AEP32" si="1151">AEO18*0.0015</f>
        <v>-2.1043165467625886E-4</v>
      </c>
      <c r="AEQ18" s="1">
        <f t="shared" ref="AEQ18:AEQ32" si="1152">AEP18/0.000129898</f>
        <v>-1.6199760941373913</v>
      </c>
      <c r="AER18" s="1"/>
      <c r="AES18" s="1"/>
      <c r="AET18" s="2" t="s">
        <v>11</v>
      </c>
      <c r="AEU18" s="1" t="s">
        <v>87</v>
      </c>
      <c r="AEV18" s="1">
        <v>122</v>
      </c>
      <c r="AEW18" s="2">
        <v>1</v>
      </c>
      <c r="AEX18" s="1">
        <v>0.04</v>
      </c>
      <c r="AEY18" s="1">
        <f t="shared" ref="AEY18:AEY32" si="1153">AEX18-0.017</f>
        <v>2.3E-2</v>
      </c>
      <c r="AEZ18" s="1">
        <f t="shared" ref="AEZ18:AEZ32" si="1154">(AEY18-0.0263)/0.0278</f>
        <v>-0.11870503597122306</v>
      </c>
      <c r="AFA18" s="1">
        <f t="shared" ref="AFA18:AFA32" si="1155">AEZ18*0.0015</f>
        <v>-1.7805755395683461E-4</v>
      </c>
      <c r="AFB18" s="1">
        <f t="shared" ref="AFB18:AFB32" si="1156">AFA18/0.000129898</f>
        <v>-1.3707490027316402</v>
      </c>
      <c r="AFC18" s="1"/>
      <c r="AFD18" s="1"/>
      <c r="AFE18" s="2" t="s">
        <v>11</v>
      </c>
      <c r="AFF18" s="1" t="s">
        <v>88</v>
      </c>
      <c r="AFG18" s="1">
        <v>123</v>
      </c>
      <c r="AFH18" s="2">
        <v>1</v>
      </c>
      <c r="AFI18" s="1">
        <v>4.3999999999999997E-2</v>
      </c>
      <c r="AFJ18" s="1">
        <f t="shared" ref="AFJ18:AFJ32" si="1157">AFI18-0.017</f>
        <v>2.6999999999999996E-2</v>
      </c>
      <c r="AFK18" s="1">
        <f t="shared" ref="AFK18:AFK32" si="1158">(AFJ18-0.0264)/0.0278</f>
        <v>2.158273381294951E-2</v>
      </c>
      <c r="AFL18" s="1">
        <f t="shared" ref="AFL18:AFL32" si="1159">AFK18*0.0015</f>
        <v>3.2374100719424268E-5</v>
      </c>
      <c r="AFM18" s="1">
        <f t="shared" ref="AFM18:AFM32" si="1160">AFL18/0.000129898</f>
        <v>0.24922709140575117</v>
      </c>
      <c r="AFN18" s="1"/>
      <c r="AFO18" s="1"/>
      <c r="AFP18" s="2" t="s">
        <v>11</v>
      </c>
      <c r="AFQ18" s="1" t="s">
        <v>89</v>
      </c>
      <c r="AFR18" s="1">
        <v>126</v>
      </c>
      <c r="AFS18" s="2">
        <v>1</v>
      </c>
      <c r="AFT18" s="1">
        <v>5.3999999999999999E-2</v>
      </c>
      <c r="AFU18" s="1">
        <f t="shared" ref="AFU18:AFU32" si="1161">AFT18-0.018</f>
        <v>3.6000000000000004E-2</v>
      </c>
      <c r="AFV18" s="1">
        <f t="shared" ref="AFV18:AFV32" si="1162">(AFU18-0.0214)/0.0281</f>
        <v>0.51957295373665502</v>
      </c>
      <c r="AFW18" s="1">
        <f t="shared" ref="AFW18:AFW32" si="1163">AFV18*0.0015</f>
        <v>7.7935943060498253E-4</v>
      </c>
      <c r="AFX18" s="1">
        <f t="shared" ref="AFX18:AFX32" si="1164">AFW18/0.000129898</f>
        <v>5.9997800628568756</v>
      </c>
      <c r="AFY18" s="1"/>
      <c r="AFZ18" s="1"/>
      <c r="AGA18" s="2" t="s">
        <v>11</v>
      </c>
      <c r="AGB18" s="1" t="s">
        <v>90</v>
      </c>
      <c r="AGC18" s="1">
        <v>127</v>
      </c>
      <c r="AGD18" s="2">
        <v>1</v>
      </c>
      <c r="AGE18" s="1">
        <v>2.1999999999999999E-2</v>
      </c>
      <c r="AGF18" s="1">
        <f t="shared" ref="AGF18:AGF32" si="1165">AGE18-0.015</f>
        <v>6.9999999999999993E-3</v>
      </c>
      <c r="AGG18" s="1">
        <f t="shared" ref="AGG18:AGG32" si="1166">(AGF18--0.0071)/0.0297</f>
        <v>0.47474747474747475</v>
      </c>
      <c r="AGH18" s="1">
        <f t="shared" ref="AGH18:AGH32" si="1167">AGG18*0.0015</f>
        <v>7.1212121212121211E-4</v>
      </c>
      <c r="AGI18" s="1">
        <f t="shared" ref="AGI18:AGI32" si="1168">AGH18/0.000129898</f>
        <v>5.4821568624706467</v>
      </c>
      <c r="AGJ18" s="1"/>
      <c r="AGK18" s="1"/>
      <c r="AGL18" s="2" t="s">
        <v>11</v>
      </c>
      <c r="AGM18" s="1" t="s">
        <v>91</v>
      </c>
      <c r="AGN18" s="1">
        <v>128</v>
      </c>
      <c r="AGO18" s="2">
        <v>1</v>
      </c>
      <c r="AGP18" s="1">
        <v>2.4E-2</v>
      </c>
      <c r="AGQ18" s="1">
        <f t="shared" ref="AGQ18:AGQ32" si="1169">AGP18-0.015</f>
        <v>9.0000000000000011E-3</v>
      </c>
      <c r="AGR18" s="1">
        <f t="shared" ref="AGR18:AGR32" si="1170">(AGQ18--0.0084)/0.0299</f>
        <v>0.58193979933110362</v>
      </c>
      <c r="AGS18" s="1">
        <f t="shared" ref="AGS18:AGS32" si="1171">AGR18*0.0015</f>
        <v>8.7290969899665543E-4</v>
      </c>
      <c r="AGT18" s="1">
        <f t="shared" ref="AGT18:AGT32" si="1172">AGS18/0.000129898</f>
        <v>6.7199625783049424</v>
      </c>
      <c r="AGU18" s="1"/>
      <c r="AGV18" s="1"/>
      <c r="AGW18" s="2" t="s">
        <v>11</v>
      </c>
      <c r="AGX18" s="1" t="s">
        <v>92</v>
      </c>
      <c r="AGY18" s="1">
        <v>129</v>
      </c>
      <c r="AGZ18" s="2">
        <v>1</v>
      </c>
      <c r="AHA18" s="1">
        <v>2.7E-2</v>
      </c>
      <c r="AHB18" s="1">
        <f t="shared" ref="AHB18:AHB32" si="1173">AHA18-0.014</f>
        <v>1.2999999999999999E-2</v>
      </c>
      <c r="AHC18" s="1">
        <f t="shared" ref="AHC18:AHC32" si="1174">(AHB18--0.0114)/0.0301</f>
        <v>0.81063122923588038</v>
      </c>
      <c r="AHD18" s="1">
        <f t="shared" ref="AHD18:AHD32" si="1175">AHC18*0.0015</f>
        <v>1.2159468438538207E-3</v>
      </c>
      <c r="AHE18" s="1">
        <f t="shared" ref="AHE18:AHE32" si="1176">AHD18/0.000129898</f>
        <v>9.3607818738842834</v>
      </c>
      <c r="AHF18" s="1"/>
      <c r="AHG18" s="1"/>
      <c r="AHH18" s="2" t="s">
        <v>11</v>
      </c>
      <c r="AHI18" s="1" t="s">
        <v>93</v>
      </c>
      <c r="AHJ18" s="1">
        <v>130</v>
      </c>
      <c r="AHK18" s="2">
        <v>1</v>
      </c>
      <c r="AHL18" s="1">
        <v>2.8000000000000001E-2</v>
      </c>
      <c r="AHM18" s="1">
        <f t="shared" ref="AHM18:AHM32" si="1177">AHL18-0.014</f>
        <v>1.4E-2</v>
      </c>
      <c r="AHN18" s="1">
        <f t="shared" ref="AHN18:AHN32" si="1178">(AHM18--0.0109)/0.0299</f>
        <v>0.83277591973244147</v>
      </c>
      <c r="AHO18" s="1">
        <f t="shared" ref="AHO18:AHO32" si="1179">AHN18*0.0015</f>
        <v>1.2491638795986623E-3</v>
      </c>
      <c r="AHP18" s="1">
        <f t="shared" ref="AHP18:AHP32" si="1180">AHO18/0.000129898</f>
        <v>9.6164981724019025</v>
      </c>
      <c r="AHQ18" s="1"/>
      <c r="AHR18" s="1"/>
      <c r="AHS18" s="2" t="s">
        <v>11</v>
      </c>
      <c r="AHT18" s="1" t="s">
        <v>94</v>
      </c>
      <c r="AHU18" s="1">
        <v>133</v>
      </c>
      <c r="AHV18" s="2">
        <v>1</v>
      </c>
      <c r="AHW18" s="1">
        <v>2.8000000000000001E-2</v>
      </c>
      <c r="AHX18" s="1">
        <f t="shared" ref="AHX18:AHX32" si="1181">AHW18-0.016</f>
        <v>1.2E-2</v>
      </c>
      <c r="AHY18" s="1">
        <f t="shared" ref="AHY18:AHY32" si="1182">(AHX18--0.0119)/0.0301</f>
        <v>0.79401993355481737</v>
      </c>
      <c r="AHZ18" s="1">
        <f t="shared" ref="AHZ18:AHZ32" si="1183">AHY18*0.0015</f>
        <v>1.191029900332226E-3</v>
      </c>
      <c r="AIA18" s="1">
        <f t="shared" ref="AIA18:AIA32" si="1184">AHZ18/0.000129898</f>
        <v>9.1689625731899334</v>
      </c>
      <c r="AIB18" s="1"/>
      <c r="AIC18" s="1"/>
      <c r="AID18" s="2" t="s">
        <v>11</v>
      </c>
      <c r="AIE18" s="1" t="s">
        <v>95</v>
      </c>
      <c r="AIF18" s="1">
        <v>134</v>
      </c>
      <c r="AIG18" s="2">
        <v>1</v>
      </c>
      <c r="AIH18" s="1">
        <v>3.3000000000000002E-2</v>
      </c>
      <c r="AII18" s="1">
        <f t="shared" ref="AII18:AII32" si="1185">AIH18-0.017</f>
        <v>1.6E-2</v>
      </c>
      <c r="AIJ18" s="1">
        <f t="shared" ref="AIJ18:AIJ32" si="1186">(AII18--0.0115)/0.0301</f>
        <v>0.91362126245847186</v>
      </c>
      <c r="AIK18" s="1">
        <f t="shared" ref="AIK18:AIK32" si="1187">AIJ18*0.0015</f>
        <v>1.3704318936877079E-3</v>
      </c>
      <c r="AIL18" s="1">
        <f t="shared" ref="AIL18:AIL32" si="1188">AIK18/0.000129898</f>
        <v>10.550061538189254</v>
      </c>
      <c r="AIM18" s="1"/>
      <c r="AIN18" s="1"/>
      <c r="AIO18" s="2" t="s">
        <v>11</v>
      </c>
      <c r="AIP18" s="1" t="s">
        <v>96</v>
      </c>
      <c r="AIQ18" s="1">
        <v>135</v>
      </c>
      <c r="AIR18" s="2">
        <v>1</v>
      </c>
      <c r="AIS18" s="1">
        <v>3.1E-2</v>
      </c>
      <c r="AIT18" s="1">
        <f t="shared" ref="AIT18:AIT32" si="1189">AIS18-0.014</f>
        <v>1.7000000000000001E-2</v>
      </c>
      <c r="AIU18" s="1">
        <f t="shared" ref="AIU18:AIU32" si="1190">(AIT18--0.0131)/0.0302</f>
        <v>0.99668874172185429</v>
      </c>
      <c r="AIV18" s="1">
        <f t="shared" ref="AIV18:AIV32" si="1191">AIU18*0.0015</f>
        <v>1.4950331125827814E-3</v>
      </c>
      <c r="AIW18" s="1">
        <f t="shared" ref="AIW18:AIW32" si="1192">AIV18/0.000129898</f>
        <v>11.509285074310469</v>
      </c>
      <c r="AIX18" s="1"/>
      <c r="AIY18" s="1"/>
      <c r="AIZ18" s="2" t="s">
        <v>11</v>
      </c>
      <c r="AJA18" s="1" t="s">
        <v>97</v>
      </c>
      <c r="AJB18" s="1">
        <v>136</v>
      </c>
      <c r="AJC18" s="2">
        <v>1</v>
      </c>
      <c r="AJD18" s="1">
        <v>3.3000000000000002E-2</v>
      </c>
      <c r="AJE18" s="1">
        <f t="shared" ref="AJE18:AJE32" si="1193">AJD18-0.016</f>
        <v>1.7000000000000001E-2</v>
      </c>
      <c r="AJF18" s="1">
        <f t="shared" ref="AJF18:AJF32" si="1194">(AJE18--0.0128)/0.0302</f>
        <v>0.98675496688741715</v>
      </c>
      <c r="AJG18" s="1">
        <f t="shared" ref="AJG18:AJG32" si="1195">AJF18*0.0015</f>
        <v>1.4801324503311258E-3</v>
      </c>
      <c r="AJH18" s="1">
        <f t="shared" ref="AJH18:AJH32" si="1196">AJG18/0.000129898</f>
        <v>11.394574591842259</v>
      </c>
      <c r="AJI18" s="1"/>
      <c r="AJJ18" s="1"/>
      <c r="AJK18" s="2" t="s">
        <v>11</v>
      </c>
      <c r="AJL18" s="1" t="s">
        <v>98</v>
      </c>
      <c r="AJM18" s="1">
        <v>140</v>
      </c>
      <c r="AJN18" s="2">
        <v>1</v>
      </c>
      <c r="AJO18" s="1">
        <v>3.3000000000000002E-2</v>
      </c>
      <c r="AJP18" s="1">
        <f t="shared" ref="AJP18:AJP32" si="1197">AJO18-0.016</f>
        <v>1.7000000000000001E-2</v>
      </c>
      <c r="AJQ18" s="1">
        <f t="shared" ref="AJQ18:AJQ32" si="1198">(AJP18--0.016)/0.0306</f>
        <v>1.0784313725490198</v>
      </c>
      <c r="AJR18" s="1">
        <f t="shared" ref="AJR18:AJR32" si="1199">AJQ18*0.0015</f>
        <v>1.6176470588235296E-3</v>
      </c>
      <c r="AJS18" s="1">
        <f t="shared" ref="AJS18:AJS32" si="1200">AJR18/0.000129898</f>
        <v>12.453209894097904</v>
      </c>
      <c r="AJT18" s="1"/>
      <c r="AJU18" s="1"/>
      <c r="AJV18" s="2" t="s">
        <v>11</v>
      </c>
      <c r="AJW18" s="1" t="s">
        <v>99</v>
      </c>
      <c r="AJX18" s="1">
        <v>141</v>
      </c>
      <c r="AJY18" s="2">
        <v>1</v>
      </c>
      <c r="AJZ18" s="1">
        <v>1.9E-2</v>
      </c>
      <c r="AKA18" s="1">
        <f t="shared" ref="AKA18:AKA32" si="1201">AJZ18-0.02</f>
        <v>-1.0000000000000009E-3</v>
      </c>
      <c r="AKB18" s="1">
        <f t="shared" ref="AKB18:AKB32" si="1202">(AKA18--0.0042)/0.0295</f>
        <v>0.10847457627118641</v>
      </c>
      <c r="AKC18" s="1">
        <f t="shared" ref="AKC18:AKC32" si="1203">AKB18*0.0015</f>
        <v>1.6271186440677962E-4</v>
      </c>
      <c r="AKD18" s="1">
        <f t="shared" ref="AKD18:AKD32" si="1204">AKC18/0.000129898</f>
        <v>1.2526125452799859</v>
      </c>
      <c r="AKE18" s="1"/>
      <c r="AKF18" s="1"/>
      <c r="AKG18" s="2" t="s">
        <v>11</v>
      </c>
      <c r="AKH18" s="1" t="s">
        <v>100</v>
      </c>
      <c r="AKI18" s="1">
        <v>143</v>
      </c>
      <c r="AKJ18" s="2">
        <v>1</v>
      </c>
      <c r="AKK18" s="1">
        <v>2.3E-2</v>
      </c>
      <c r="AKL18" s="1">
        <f t="shared" ref="AKL18:AKL32" si="1205">AKK18-0.022</f>
        <v>1.0000000000000009E-3</v>
      </c>
      <c r="AKM18" s="1">
        <f t="shared" ref="AKM18:AKM32" si="1206">(AKL18--0.0039)/0.0295</f>
        <v>0.16610169491525428</v>
      </c>
      <c r="AKN18" s="1">
        <f t="shared" ref="AKN18:AKN32" si="1207">AKM18*0.0015</f>
        <v>2.491525423728814E-4</v>
      </c>
      <c r="AKO18" s="1">
        <f t="shared" ref="AKO18:AKO32" si="1208">AKN18/0.000129898</f>
        <v>1.9180629599599792</v>
      </c>
      <c r="AKP18" s="1"/>
      <c r="AKQ18" s="1"/>
      <c r="AKR18" s="2" t="s">
        <v>11</v>
      </c>
      <c r="AKS18" s="1" t="s">
        <v>101</v>
      </c>
      <c r="AKT18" s="1">
        <v>144</v>
      </c>
      <c r="AKU18" s="2">
        <v>1</v>
      </c>
      <c r="AKV18" s="1">
        <v>2.9000000000000001E-2</v>
      </c>
      <c r="AKW18" s="1">
        <f t="shared" ref="AKW18:AKW32" si="1209">AKV18-0.023</f>
        <v>6.0000000000000019E-3</v>
      </c>
      <c r="AKX18" s="1">
        <f t="shared" ref="AKX18:AKX32" si="1210">(AKW18--0.003)/0.0295</f>
        <v>0.30508474576271194</v>
      </c>
      <c r="AKY18" s="1">
        <f t="shared" ref="AKY18:AKY32" si="1211">AKX18*0.0015</f>
        <v>4.5762711864406793E-4</v>
      </c>
      <c r="AKZ18" s="1">
        <f t="shared" ref="AKZ18:AKZ32" si="1212">AKY18/0.000129898</f>
        <v>3.5229727835999625</v>
      </c>
      <c r="ALA18" s="1"/>
      <c r="ALB18" s="1"/>
      <c r="ALC18" s="2" t="s">
        <v>11</v>
      </c>
      <c r="ALD18" s="1" t="s">
        <v>102</v>
      </c>
      <c r="ALE18" s="1">
        <v>147</v>
      </c>
      <c r="ALF18" s="2">
        <v>1</v>
      </c>
      <c r="ALG18" s="1">
        <v>3.1E-2</v>
      </c>
      <c r="ALH18" s="1">
        <f t="shared" ref="ALH18:ALH32" si="1213">ALG18-0.026</f>
        <v>5.000000000000001E-3</v>
      </c>
      <c r="ALI18" s="1">
        <f t="shared" ref="ALI18:ALI32" si="1214">(ALH18--0.0031)/0.0295</f>
        <v>0.27457627118644073</v>
      </c>
      <c r="ALJ18" s="1">
        <f t="shared" ref="ALJ18:ALJ32" si="1215">ALI18*0.0015</f>
        <v>4.1186440677966113E-4</v>
      </c>
      <c r="ALK18" s="1">
        <f t="shared" ref="ALK18:ALK32" si="1216">ALJ18/0.000129898</f>
        <v>3.170675505239966</v>
      </c>
      <c r="ALL18" s="1"/>
      <c r="ALM18" s="1"/>
      <c r="ALN18" s="2" t="s">
        <v>11</v>
      </c>
      <c r="ALO18" s="1" t="s">
        <v>103</v>
      </c>
      <c r="ALP18" s="1">
        <v>148</v>
      </c>
      <c r="ALQ18" s="2">
        <v>1</v>
      </c>
      <c r="ALR18" s="1">
        <v>2.7E-2</v>
      </c>
      <c r="ALS18" s="1">
        <f t="shared" ref="ALS18:ALS32" si="1217">ALR18-0.025</f>
        <v>1.9999999999999983E-3</v>
      </c>
      <c r="ALT18" s="1">
        <f t="shared" ref="ALT18:ALT32" si="1218">(ALS18--0.0002)/0.0294</f>
        <v>7.482993197278906E-2</v>
      </c>
      <c r="ALU18" s="1">
        <f t="shared" ref="ALU18:ALU32" si="1219">ALT18*0.0015</f>
        <v>1.1224489795918359E-4</v>
      </c>
      <c r="ALV18" s="1">
        <f t="shared" ref="ALV18:ALV32" si="1220">ALU18/0.000129898</f>
        <v>0.86410027836597625</v>
      </c>
      <c r="ALW18" s="1"/>
      <c r="ALX18" s="1"/>
      <c r="ALY18" s="2" t="s">
        <v>11</v>
      </c>
      <c r="ALZ18" s="1" t="s">
        <v>104</v>
      </c>
      <c r="AMA18" s="1">
        <v>149</v>
      </c>
      <c r="AMB18" s="2">
        <v>1</v>
      </c>
      <c r="AMC18" s="1">
        <v>2.5000000000000001E-2</v>
      </c>
      <c r="AMD18" s="1">
        <f t="shared" ref="AMD18:AMD32" si="1221">AMC18-0.02</f>
        <v>5.000000000000001E-3</v>
      </c>
      <c r="AME18" s="1">
        <f t="shared" ref="AME18:AME32" si="1222">(AMD18--0.0023)/0.0292</f>
        <v>0.25000000000000006</v>
      </c>
      <c r="AMF18" s="1">
        <f t="shared" ref="AMF18:AMF32" si="1223">AME18*0.0015</f>
        <v>3.7500000000000012E-4</v>
      </c>
      <c r="AMG18" s="1">
        <f t="shared" ref="AMG18:AMG32" si="1224">AMF18/0.000129898</f>
        <v>2.8868804754499693</v>
      </c>
      <c r="AMH18" s="1"/>
      <c r="AMI18" s="1"/>
      <c r="AMJ18" s="2" t="s">
        <v>11</v>
      </c>
      <c r="AMK18" s="1" t="s">
        <v>105</v>
      </c>
      <c r="AML18" s="1">
        <v>150</v>
      </c>
      <c r="AMM18" s="2">
        <v>1</v>
      </c>
      <c r="AMN18" s="1">
        <v>2.5999999999999999E-2</v>
      </c>
      <c r="AMO18" s="1">
        <f t="shared" ref="AMO18:AMO32" si="1225">AMN18-0.019</f>
        <v>6.9999999999999993E-3</v>
      </c>
      <c r="AMP18" s="1">
        <f t="shared" ref="AMP18:AMP32" si="1226">(AMO18-0.0008)/0.0292</f>
        <v>0.21232876712328763</v>
      </c>
      <c r="AMQ18" s="1">
        <f t="shared" ref="AMQ18:AMQ32" si="1227">AMP18*0.0015</f>
        <v>3.1849315068493148E-4</v>
      </c>
      <c r="AMR18" s="1">
        <f t="shared" ref="AMR18:AMR32" si="1228">AMQ18/0.000129898</f>
        <v>2.4518710887383288</v>
      </c>
      <c r="AMS18" s="1"/>
      <c r="AMT18" s="1"/>
      <c r="AMU18" s="2" t="s">
        <v>11</v>
      </c>
      <c r="AMV18" s="1" t="s">
        <v>106</v>
      </c>
      <c r="AMW18" s="1">
        <v>151</v>
      </c>
      <c r="AMX18" s="2">
        <v>1</v>
      </c>
      <c r="AMY18" s="1">
        <v>0.03</v>
      </c>
      <c r="AMZ18" s="1">
        <f t="shared" ref="AMZ18:AMZ32" si="1229">AMY18-0.02</f>
        <v>9.9999999999999985E-3</v>
      </c>
      <c r="ANA18" s="1">
        <f t="shared" ref="ANA18:ANA32" si="1230">(AMZ18-0.0022)/0.0292</f>
        <v>0.26712328767123278</v>
      </c>
      <c r="ANB18" s="1">
        <f t="shared" ref="ANB18:ANB32" si="1231">ANA18*0.0015</f>
        <v>4.006849315068492E-4</v>
      </c>
      <c r="ANC18" s="1">
        <f t="shared" ref="ANC18:ANC32" si="1232">ANB18/0.000129898</f>
        <v>3.0846120148643488</v>
      </c>
      <c r="AND18" s="1"/>
      <c r="ANE18" s="1"/>
      <c r="ANF18" s="2" t="s">
        <v>11</v>
      </c>
      <c r="ANG18" s="1" t="s">
        <v>107</v>
      </c>
      <c r="ANH18" s="1">
        <v>154</v>
      </c>
      <c r="ANI18" s="2">
        <v>1</v>
      </c>
      <c r="ANJ18" s="1">
        <v>2.7E-2</v>
      </c>
      <c r="ANK18" s="1">
        <f t="shared" ref="ANK18:ANK32" si="1233">ANJ18-0.019</f>
        <v>8.0000000000000002E-3</v>
      </c>
      <c r="ANL18" s="1">
        <f t="shared" ref="ANL18:ANL32" si="1234">(ANK18-0.0029)/0.029</f>
        <v>0.17586206896551723</v>
      </c>
      <c r="ANM18" s="1">
        <f t="shared" ref="ANM18:ANM32" si="1235">ANL18*0.0015</f>
        <v>2.6379310344827584E-4</v>
      </c>
      <c r="ANN18" s="1">
        <f t="shared" ref="ANN18:ANN32" si="1236">ANM18/0.000129898</f>
        <v>2.0307710930751499</v>
      </c>
      <c r="ANO18" s="1"/>
      <c r="ANP18" s="1"/>
      <c r="ANQ18" s="2" t="s">
        <v>11</v>
      </c>
      <c r="ANR18" s="1" t="s">
        <v>108</v>
      </c>
      <c r="ANS18" s="1">
        <v>155</v>
      </c>
      <c r="ANT18" s="2">
        <v>1</v>
      </c>
      <c r="ANU18" s="1">
        <v>1.2999999999999999E-2</v>
      </c>
      <c r="ANV18" s="1">
        <f t="shared" ref="ANV18:ANV32" si="1237">ANU18-0.02</f>
        <v>-7.000000000000001E-3</v>
      </c>
      <c r="ANW18" s="1">
        <f t="shared" ref="ANW18:ANW32" si="1238">(ANV18-0.0073)/0.0293</f>
        <v>-0.48805460750853241</v>
      </c>
      <c r="ANX18" s="1">
        <f t="shared" ref="ANX18:ANX32" si="1239">ANW18*0.0015</f>
        <v>-7.320819112627986E-4</v>
      </c>
      <c r="ANY18" s="1">
        <f t="shared" ref="ANY18:ANY32" si="1240">ANX18/0.000129898</f>
        <v>-5.635821269479119</v>
      </c>
      <c r="ANZ18" s="1"/>
      <c r="AOA18" s="1"/>
      <c r="AOB18" s="2" t="s">
        <v>11</v>
      </c>
      <c r="AOC18" s="1" t="s">
        <v>109</v>
      </c>
      <c r="AOD18" s="1">
        <v>156</v>
      </c>
      <c r="AOE18" s="2">
        <v>1</v>
      </c>
      <c r="AOF18" s="1">
        <v>1.9E-2</v>
      </c>
      <c r="AOG18" s="1">
        <f t="shared" ref="AOG18:AOG32" si="1241">AOF18-0.021</f>
        <v>-2.0000000000000018E-3</v>
      </c>
      <c r="AOH18" s="1">
        <f t="shared" ref="AOH18:AOH32" si="1242">(AOG18-0.006)/0.0295</f>
        <v>-0.27118644067796616</v>
      </c>
      <c r="AOI18" s="1">
        <f t="shared" ref="AOI18:AOI32" si="1243">AOH18*0.0015</f>
        <v>-4.0677966101694926E-4</v>
      </c>
      <c r="AOJ18" s="1">
        <f t="shared" ref="AOJ18:AOJ32" si="1244">AOI18/0.000129898</f>
        <v>-3.1315313631999664</v>
      </c>
      <c r="AOK18" s="1"/>
      <c r="AOL18" s="1"/>
      <c r="AOM18" s="2" t="s">
        <v>11</v>
      </c>
      <c r="AON18" s="1" t="s">
        <v>110</v>
      </c>
      <c r="AOO18" s="1">
        <v>157</v>
      </c>
      <c r="AOP18" s="2">
        <v>1</v>
      </c>
      <c r="AOQ18" s="1">
        <v>1.2999999999999999E-2</v>
      </c>
      <c r="AOR18" s="1">
        <f>AOQ18-0.014</f>
        <v>-1.0000000000000009E-3</v>
      </c>
      <c r="AOS18" s="1">
        <f t="shared" ref="AOS18:AOS32" si="1245">(AOR18-0.0014)/0.0293</f>
        <v>-8.1911262798634851E-2</v>
      </c>
      <c r="AOT18" s="1">
        <f t="shared" ref="AOT18:AOT32" si="1246">AOS18*0.0015</f>
        <v>-1.2286689419795227E-4</v>
      </c>
      <c r="AOU18" s="1">
        <f t="shared" ref="AOU18:AOU32" si="1247">AOT18/0.000129898</f>
        <v>-0.94587210117132103</v>
      </c>
      <c r="AOV18" s="1"/>
      <c r="AOW18" s="1"/>
      <c r="AOX18" s="2" t="s">
        <v>11</v>
      </c>
      <c r="AOY18" s="1" t="s">
        <v>111</v>
      </c>
      <c r="AOZ18" s="1">
        <v>158</v>
      </c>
      <c r="APA18" s="2">
        <v>1</v>
      </c>
      <c r="APB18" s="1">
        <v>1.6E-2</v>
      </c>
      <c r="APC18" s="1">
        <f t="shared" ref="APC18:APC32" si="1248">APB18-0.02</f>
        <v>-4.0000000000000001E-3</v>
      </c>
      <c r="APD18" s="1">
        <f t="shared" ref="APD18:APD32" si="1249">(APC18-0.009)/0.0292</f>
        <v>-0.4452054794520548</v>
      </c>
      <c r="APE18" s="1">
        <f t="shared" ref="APE18:APE32" si="1250">APD18*0.0015</f>
        <v>-6.6780821917808225E-4</v>
      </c>
      <c r="APF18" s="1">
        <f t="shared" ref="APF18:APF32" si="1251">APE18/0.000129898</f>
        <v>-5.1410200247739164</v>
      </c>
      <c r="APG18" s="1"/>
      <c r="APH18" s="1"/>
      <c r="API18" s="2" t="s">
        <v>11</v>
      </c>
      <c r="APJ18" s="1" t="s">
        <v>112</v>
      </c>
      <c r="APK18" s="1">
        <v>161</v>
      </c>
      <c r="APL18" s="2">
        <v>1</v>
      </c>
      <c r="APM18" s="1">
        <v>2.1000000000000001E-2</v>
      </c>
      <c r="APN18" s="1">
        <f t="shared" ref="APN18:APN32" si="1252">APM18-0.016</f>
        <v>5.000000000000001E-3</v>
      </c>
      <c r="APO18" s="1">
        <f t="shared" ref="APO18:APO32" si="1253">(APN18-0.0043)/0.0293</f>
        <v>2.3890784982935186E-2</v>
      </c>
      <c r="APP18" s="1">
        <f t="shared" ref="APP18:APP32" si="1254">APO18*0.0015</f>
        <v>3.5836177474402782E-5</v>
      </c>
      <c r="APQ18" s="1">
        <f t="shared" ref="APQ18:APQ32" si="1255">APP18/0.000129898</f>
        <v>0.27587936284163561</v>
      </c>
      <c r="APR18" s="1"/>
      <c r="APS18" s="1"/>
      <c r="APT18" s="2" t="s">
        <v>11</v>
      </c>
      <c r="APU18" s="1" t="s">
        <v>113</v>
      </c>
      <c r="APV18" s="1">
        <v>162</v>
      </c>
      <c r="APW18" s="2">
        <v>1</v>
      </c>
      <c r="APX18" s="1">
        <v>8.0000000000000002E-3</v>
      </c>
      <c r="APY18" s="1">
        <f t="shared" ref="APY18:APY32" si="1256">APX18-0.005</f>
        <v>3.0000000000000001E-3</v>
      </c>
      <c r="APZ18" s="1">
        <f t="shared" ref="APZ18:APZ32" si="1257">(APY18--0.0094)/0.0291</f>
        <v>0.42611683848797255</v>
      </c>
      <c r="AQA18" s="1">
        <f t="shared" ref="AQA18:AQA32" si="1258">APZ18*0.0015</f>
        <v>6.3917525773195879E-4</v>
      </c>
      <c r="AQB18" s="1">
        <f t="shared" ref="AQB18:AQB32" si="1259">AQA18/0.000129898</f>
        <v>4.9205935251655815</v>
      </c>
      <c r="AQC18" s="1"/>
      <c r="AQD18" s="1"/>
      <c r="AQE18" s="2" t="s">
        <v>11</v>
      </c>
      <c r="AQF18" s="1" t="s">
        <v>114</v>
      </c>
      <c r="AQG18" s="1">
        <v>163</v>
      </c>
      <c r="AQH18" s="2">
        <v>1</v>
      </c>
      <c r="AQI18" s="1">
        <v>2.3E-2</v>
      </c>
      <c r="AQJ18" s="1">
        <f t="shared" ref="AQJ18:AQJ32" si="1260">AQI18-0.016</f>
        <v>6.9999999999999993E-3</v>
      </c>
      <c r="AQK18" s="1">
        <f t="shared" ref="AQK18:AQK32" si="1261">(AQJ18-0.0082)/0.0292</f>
        <v>-4.109589041095895E-2</v>
      </c>
      <c r="AQL18" s="1">
        <f t="shared" ref="AQL18:AQL32" si="1262">AQK18*0.0015</f>
        <v>-6.1643835616438422E-5</v>
      </c>
      <c r="AQM18" s="1">
        <f t="shared" ref="AQM18:AQM32" si="1263">AQL18/0.000129898</f>
        <v>-0.47455569459451585</v>
      </c>
      <c r="AQN18" s="1"/>
      <c r="AQO18" s="1"/>
      <c r="AQP18" s="2" t="s">
        <v>11</v>
      </c>
      <c r="AQQ18" s="1" t="s">
        <v>115</v>
      </c>
      <c r="AQR18" s="1">
        <v>169</v>
      </c>
      <c r="AQS18" s="2">
        <v>1</v>
      </c>
      <c r="AQT18" s="1">
        <v>1E-3</v>
      </c>
      <c r="AQU18" s="1">
        <f t="shared" ref="AQU18:AQU32" si="1264">AQT18--0.008</f>
        <v>9.0000000000000011E-3</v>
      </c>
      <c r="AQV18" s="1">
        <f t="shared" ref="AQV18:AQV32" si="1265">(AQU18--0.0162)/0.0293</f>
        <v>0.86006825938566556</v>
      </c>
      <c r="AQW18" s="1">
        <f t="shared" ref="AQW18:AQW32" si="1266">AQV18*0.0015</f>
        <v>1.2901023890784984E-3</v>
      </c>
      <c r="AQX18" s="1">
        <f t="shared" ref="AQX18:AQX32" si="1267">AQW18/0.000129898</f>
        <v>9.9316570622988678</v>
      </c>
      <c r="AQY18" s="1"/>
      <c r="AQZ18" s="1"/>
      <c r="ARA18" s="2" t="s">
        <v>11</v>
      </c>
      <c r="ARB18" s="1" t="s">
        <v>116</v>
      </c>
      <c r="ARC18" s="1">
        <v>170</v>
      </c>
      <c r="ARD18" s="2">
        <v>1</v>
      </c>
      <c r="ARE18" s="1">
        <v>4.0000000000000001E-3</v>
      </c>
      <c r="ARF18" s="1">
        <f t="shared" ref="ARF18:ARF32" si="1268">ARE18-0.006</f>
        <v>-2E-3</v>
      </c>
      <c r="ARG18" s="1">
        <f t="shared" ref="ARG18:ARG32" si="1269">(ARF18-0.0079)/0.0294</f>
        <v>-0.33673469387755106</v>
      </c>
      <c r="ARH18" s="1">
        <f t="shared" ref="ARH18:ARH32" si="1270">ARG18*0.0015</f>
        <v>-5.0510204081632656E-4</v>
      </c>
      <c r="ARI18" s="1">
        <f t="shared" ref="ARI18:ARI32" si="1271">ARH18/0.000129898</f>
        <v>-3.8884512526468962</v>
      </c>
      <c r="ARJ18" s="1"/>
      <c r="ARK18" s="1"/>
      <c r="ARL18" s="2" t="s">
        <v>11</v>
      </c>
      <c r="ARM18" s="1" t="s">
        <v>117</v>
      </c>
      <c r="ARN18" s="1">
        <v>171</v>
      </c>
      <c r="ARO18" s="2">
        <v>1</v>
      </c>
      <c r="ARP18" s="1">
        <v>1.0999999999999999E-2</v>
      </c>
      <c r="ARQ18" s="1">
        <f t="shared" ref="ARQ18:ARQ32" si="1272">ARP18-0.006</f>
        <v>4.9999999999999992E-3</v>
      </c>
      <c r="ARR18" s="1">
        <f t="shared" ref="ARR18:ARR32" si="1273">(ARQ18-0.0055)/0.0292</f>
        <v>-1.7123287671232893E-2</v>
      </c>
      <c r="ARS18" s="1">
        <f t="shared" ref="ARS18:ARS32" si="1274">ARR18*0.0015</f>
        <v>-2.568493150684934E-5</v>
      </c>
      <c r="ART18" s="1">
        <f t="shared" ref="ART18:ART32" si="1275">ARS18/0.000129898</f>
        <v>-0.19773153941438157</v>
      </c>
      <c r="ARU18" s="1"/>
      <c r="ARV18" s="1"/>
      <c r="ARW18" s="2" t="s">
        <v>11</v>
      </c>
      <c r="ARX18" s="1" t="s">
        <v>118</v>
      </c>
      <c r="ARY18" s="1">
        <v>172</v>
      </c>
      <c r="ARZ18" s="2">
        <v>1</v>
      </c>
      <c r="ASA18" s="1">
        <v>2.4E-2</v>
      </c>
      <c r="ASB18" s="1">
        <f t="shared" ref="ASB18:ASB32" si="1276">ASA18-0.02</f>
        <v>4.0000000000000001E-3</v>
      </c>
      <c r="ASC18" s="1">
        <f t="shared" ref="ASC18:ASC32" si="1277">(ASB18-0.0222)/0.0295</f>
        <v>-0.61694915254237293</v>
      </c>
      <c r="ASD18" s="1">
        <f t="shared" ref="ASD18:ASD32" si="1278">ASC18*0.0015</f>
        <v>-9.254237288135594E-4</v>
      </c>
      <c r="ASE18" s="1">
        <f t="shared" ref="ASE18:ASE32" si="1279">ASD18/0.000129898</f>
        <v>-7.1242338512799224</v>
      </c>
      <c r="ASF18" s="1"/>
      <c r="ASG18" s="1"/>
      <c r="ASH18" s="2" t="s">
        <v>11</v>
      </c>
      <c r="ASI18" s="1" t="s">
        <v>119</v>
      </c>
      <c r="ASJ18" s="1">
        <v>173</v>
      </c>
      <c r="ASK18" s="2">
        <v>1</v>
      </c>
      <c r="ASL18" s="1">
        <v>8.9999999999999993E-3</v>
      </c>
      <c r="ASM18" s="1">
        <f t="shared" ref="ASM18:ASM32" si="1280">ASL18-0.003</f>
        <v>5.9999999999999993E-3</v>
      </c>
      <c r="ASN18" s="1">
        <f t="shared" ref="ASN18:ASN32" si="1281">(ASM18-0.0068)/0.0292</f>
        <v>-2.7397260273972615E-2</v>
      </c>
      <c r="ASO18" s="1">
        <f t="shared" ref="ASO18:ASO32" si="1282">ASN18*0.0015</f>
        <v>-4.1095890410958926E-5</v>
      </c>
      <c r="ASP18" s="1">
        <f t="shared" ref="ASP18:ASP32" si="1283">ASO18/0.000129898</f>
        <v>-0.31637046306301037</v>
      </c>
      <c r="ASQ18" s="1"/>
      <c r="ASR18" s="1"/>
      <c r="ASS18" s="2" t="s">
        <v>11</v>
      </c>
      <c r="AST18" s="1" t="s">
        <v>120</v>
      </c>
      <c r="ASU18" s="1">
        <v>176</v>
      </c>
      <c r="ASV18" s="2">
        <v>1</v>
      </c>
      <c r="ASW18" s="1">
        <v>8.0000000000000002E-3</v>
      </c>
      <c r="ASX18" s="1">
        <f t="shared" ref="ASX18:ASX32" si="1284">ASW18-0.007</f>
        <v>1E-3</v>
      </c>
      <c r="ASY18" s="1">
        <f t="shared" ref="ASY18:ASY32" si="1285">(ASX18-0.0128)/0.0291</f>
        <v>-0.40549828178694164</v>
      </c>
      <c r="ASZ18" s="1">
        <f t="shared" ref="ASZ18:ASZ32" si="1286">ASY18*0.0015</f>
        <v>-6.082474226804125E-4</v>
      </c>
      <c r="ATA18" s="1">
        <f t="shared" ref="ATA18:ATA32" si="1287">ASZ18/0.000129898</f>
        <v>-4.6825002900769253</v>
      </c>
      <c r="ATB18" s="1"/>
      <c r="ATC18" s="1"/>
      <c r="ATD18" s="2" t="s">
        <v>11</v>
      </c>
      <c r="ATE18" s="1" t="s">
        <v>121</v>
      </c>
      <c r="ATF18" s="1">
        <v>180</v>
      </c>
      <c r="ATG18" s="2">
        <v>1</v>
      </c>
      <c r="ATH18" s="1">
        <v>3.2000000000000001E-2</v>
      </c>
      <c r="ATI18" s="1">
        <f t="shared" ref="ATI18:ATI32" si="1288">ATH18-0.021</f>
        <v>1.0999999999999999E-2</v>
      </c>
      <c r="ATJ18" s="1">
        <f t="shared" ref="ATJ18:ATJ32" si="1289">(ATI18-0.0295)/0.0289</f>
        <v>-0.64013840830449831</v>
      </c>
      <c r="ATK18" s="1">
        <f t="shared" ref="ATK18:ATK32" si="1290">ATJ18*0.0015</f>
        <v>-9.6020761245674746E-4</v>
      </c>
      <c r="ATL18" s="1">
        <f t="shared" ref="ATL18:ATL32" si="1291">ATK18/0.000129898</f>
        <v>-7.3920122900795038</v>
      </c>
      <c r="ATM18" s="1"/>
      <c r="ATN18" s="1"/>
      <c r="ATO18" s="2" t="s">
        <v>11</v>
      </c>
      <c r="ATP18" s="1" t="s">
        <v>122</v>
      </c>
      <c r="ATQ18" s="1">
        <v>183</v>
      </c>
      <c r="ATR18" s="2">
        <v>1</v>
      </c>
      <c r="ATS18" s="1">
        <v>1.2999999999999999E-2</v>
      </c>
      <c r="ATT18" s="1">
        <f t="shared" ref="ATT18:ATT32" si="1292">ATS18-0.001</f>
        <v>1.2E-2</v>
      </c>
      <c r="ATU18" s="1">
        <f t="shared" ref="ATU18:ATU32" si="1293">(ATT18-0.0082)/0.0292</f>
        <v>0.13013698630136986</v>
      </c>
      <c r="ATV18" s="1">
        <f t="shared" ref="ATV18:ATV32" si="1294">ATU18*0.0015</f>
        <v>1.952054794520548E-4</v>
      </c>
      <c r="ATW18" s="1">
        <f t="shared" ref="ATW18:ATW32" si="1295">ATV18/0.000129898</f>
        <v>1.5027596995492987</v>
      </c>
      <c r="ATX18" s="1"/>
      <c r="ATY18" s="1"/>
      <c r="ATZ18" s="2" t="s">
        <v>11</v>
      </c>
      <c r="AUA18" s="1" t="s">
        <v>123</v>
      </c>
      <c r="AUB18" s="1">
        <v>184</v>
      </c>
      <c r="AUC18" s="2">
        <v>1</v>
      </c>
      <c r="AUD18" s="1">
        <v>6.0000000000000001E-3</v>
      </c>
      <c r="AUE18" s="1">
        <f t="shared" ref="AUE18:AUE32" si="1296">AUD18-0.016</f>
        <v>-0.01</v>
      </c>
      <c r="AUF18" s="1">
        <f t="shared" ref="AUF18:AUF32" si="1297">(AUE18-0.0087)/0.0277</f>
        <v>-0.67509025270758127</v>
      </c>
      <c r="AUG18" s="1">
        <f t="shared" ref="AUG18:AUG32" si="1298">AUF18*0.0015</f>
        <v>-1.0126353790613719E-3</v>
      </c>
      <c r="AUH18" s="1">
        <f t="shared" ref="AUH18:AUH32" si="1299">AUG18/0.000129898</f>
        <v>-7.795619478832406</v>
      </c>
      <c r="AUI18" s="1"/>
      <c r="AUJ18" s="1"/>
      <c r="AUK18" s="2" t="s">
        <v>11</v>
      </c>
      <c r="AUL18" s="1" t="s">
        <v>124</v>
      </c>
      <c r="AUM18" s="1">
        <v>185</v>
      </c>
      <c r="AUN18" s="2">
        <v>1</v>
      </c>
      <c r="AUO18" s="1">
        <v>7.0000000000000001E-3</v>
      </c>
      <c r="AUP18" s="1">
        <f t="shared" ref="AUP18:AUP32" si="1300">AUO18-0.005</f>
        <v>2E-3</v>
      </c>
      <c r="AUQ18" s="1">
        <f t="shared" ref="AUQ18:AUQ32" si="1301">(AUP18-0.0047)/0.0277</f>
        <v>-9.7472924187725643E-2</v>
      </c>
      <c r="AUR18" s="1">
        <f t="shared" ref="AUR18:AUR32" si="1302">AUQ18*0.0015</f>
        <v>-1.4620938628158846E-4</v>
      </c>
      <c r="AUS18" s="1">
        <f t="shared" ref="AUS18:AUS32" si="1303">AUR18/0.000129898</f>
        <v>-1.1255707268902404</v>
      </c>
      <c r="AUT18" s="1"/>
      <c r="AUU18" s="1"/>
      <c r="AUV18" s="2" t="s">
        <v>11</v>
      </c>
      <c r="AUW18" s="1" t="s">
        <v>125</v>
      </c>
      <c r="AUX18" s="1">
        <v>186</v>
      </c>
      <c r="AUY18" s="2">
        <v>1</v>
      </c>
      <c r="AUZ18" s="1">
        <v>0.01</v>
      </c>
      <c r="AVA18" s="1">
        <f t="shared" ref="AVA18:AVA32" si="1304">AUZ18-0.01</f>
        <v>0</v>
      </c>
      <c r="AVB18" s="1">
        <f t="shared" ref="AVB18:AVB32" si="1305">(AVA18-0.0038)/0.0277</f>
        <v>-0.13718411552346571</v>
      </c>
      <c r="AVC18" s="1">
        <f t="shared" ref="AVC18:AVC32" si="1306">AVB18*0.0015</f>
        <v>-2.0577617328519857E-4</v>
      </c>
      <c r="AVD18" s="1">
        <f t="shared" ref="AVD18:AVD32" si="1307">AVC18/0.000129898</f>
        <v>-1.5841365785862642</v>
      </c>
      <c r="AVE18" s="1"/>
      <c r="AVF18" s="1"/>
      <c r="AVG18" s="2" t="s">
        <v>11</v>
      </c>
      <c r="AVH18" s="1" t="s">
        <v>126</v>
      </c>
      <c r="AVI18" s="1">
        <v>187</v>
      </c>
      <c r="AVJ18" s="2">
        <v>1</v>
      </c>
      <c r="AVK18" s="1">
        <v>1.4E-2</v>
      </c>
      <c r="AVL18" s="1">
        <f t="shared" ref="AVL18:AVL32" si="1308">AVK18-0.01</f>
        <v>4.0000000000000001E-3</v>
      </c>
      <c r="AVM18" s="1">
        <f t="shared" ref="AVM18:AVM32" si="1309">(AVL18-0.0004)/0.0278</f>
        <v>0.12949640287769784</v>
      </c>
      <c r="AVN18" s="1">
        <f t="shared" ref="AVN18:AVN32" si="1310">AVM18*0.0015</f>
        <v>1.9424460431654677E-4</v>
      </c>
      <c r="AVO18" s="1">
        <f t="shared" ref="AVO18:AVO32" si="1311">AVN18/0.000129898</f>
        <v>1.4953625484345161</v>
      </c>
      <c r="AVP18" s="1"/>
      <c r="AVQ18" s="1"/>
      <c r="AVR18" s="2" t="s">
        <v>11</v>
      </c>
      <c r="AVS18" s="1" t="s">
        <v>127</v>
      </c>
      <c r="AVT18" s="1">
        <v>190</v>
      </c>
      <c r="AVU18" s="2">
        <v>1</v>
      </c>
      <c r="AVV18" s="1">
        <v>1.7000000000000001E-2</v>
      </c>
      <c r="AVW18" s="1">
        <f t="shared" ref="AVW18:AVW32" si="1312">AVV18-0.011</f>
        <v>6.0000000000000019E-3</v>
      </c>
      <c r="AVX18" s="1">
        <f t="shared" ref="AVX18:AVX32" si="1313">(AVW18--0.001)/0.0279</f>
        <v>0.25089605734767029</v>
      </c>
      <c r="AVY18" s="1">
        <f t="shared" ref="AVY18:AVY32" si="1314">AVX18*0.0015</f>
        <v>3.7634408602150543E-4</v>
      </c>
      <c r="AVZ18" s="1">
        <f t="shared" ref="AVZ18:AVZ32" si="1315">AVY18/0.000129898</f>
        <v>2.8972277172974596</v>
      </c>
      <c r="AWA18" s="1"/>
      <c r="AWB18" s="1"/>
      <c r="AWC18" s="2" t="s">
        <v>11</v>
      </c>
      <c r="AWD18" s="1" t="s">
        <v>128</v>
      </c>
      <c r="AWE18" s="1">
        <v>191</v>
      </c>
      <c r="AWF18" s="2">
        <v>1</v>
      </c>
      <c r="AWG18" s="1">
        <v>1.9E-2</v>
      </c>
      <c r="AWH18" s="1">
        <f t="shared" ref="AWH18:AWH32" si="1316">AWG18-0.013</f>
        <v>6.0000000000000001E-3</v>
      </c>
      <c r="AWI18" s="1">
        <f t="shared" ref="AWI18:AWI32" si="1317">(AWH18-0.0015)/0.0279</f>
        <v>0.16129032258064518</v>
      </c>
      <c r="AWJ18" s="1">
        <f t="shared" ref="AWJ18:AWJ32" si="1318">AWI18*0.0015</f>
        <v>2.4193548387096777E-4</v>
      </c>
      <c r="AWK18" s="1">
        <f t="shared" ref="AWK18:AWK32" si="1319">AWJ18/0.000129898</f>
        <v>1.8625035325483668</v>
      </c>
      <c r="AWL18" s="1"/>
      <c r="AWM18" s="1"/>
      <c r="AWN18" s="2" t="s">
        <v>11</v>
      </c>
      <c r="AWO18" s="1" t="s">
        <v>129</v>
      </c>
      <c r="AWP18" s="1">
        <v>192</v>
      </c>
      <c r="AWQ18" s="2">
        <v>1</v>
      </c>
      <c r="AWR18" s="1">
        <v>2.4E-2</v>
      </c>
      <c r="AWS18" s="1">
        <f t="shared" ref="AWS18:AWS32" si="1320">AWR18-0.016</f>
        <v>8.0000000000000002E-3</v>
      </c>
      <c r="AWT18" s="1">
        <f t="shared" ref="AWT18:AWT32" si="1321">(AWS18-0.0018)/0.028</f>
        <v>0.22142857142857145</v>
      </c>
      <c r="AWU18" s="1">
        <f t="shared" ref="AWU18:AWU32" si="1322">AWT18*0.0015</f>
        <v>3.3214285714285719E-4</v>
      </c>
      <c r="AWV18" s="1">
        <f t="shared" ref="AWV18:AWV32" si="1323">AWU18/0.000129898</f>
        <v>2.5569512782556867</v>
      </c>
      <c r="AWW18" s="1"/>
      <c r="AWX18" s="1"/>
      <c r="AWY18" s="2" t="s">
        <v>11</v>
      </c>
      <c r="AWZ18" s="1" t="s">
        <v>130</v>
      </c>
      <c r="AXA18" s="1">
        <v>193</v>
      </c>
      <c r="AXB18" s="2">
        <v>1</v>
      </c>
      <c r="AXC18" s="1">
        <v>2.1000000000000001E-2</v>
      </c>
      <c r="AXD18" s="1">
        <f t="shared" ref="AXD18:AXD32" si="1324">AXC18-0.014</f>
        <v>7.000000000000001E-3</v>
      </c>
      <c r="AXE18" s="1">
        <f t="shared" ref="AXE18:AXE32" si="1325">(AXD18-0.0028)/0.0279</f>
        <v>0.15053763440860216</v>
      </c>
      <c r="AXF18" s="1">
        <f t="shared" ref="AXF18:AXF32" si="1326">AXE18*0.0015</f>
        <v>2.2580645161290324E-4</v>
      </c>
      <c r="AXG18" s="1">
        <f t="shared" ref="AXG18:AXG32" si="1327">AXF18/0.000129898</f>
        <v>1.7383366303784755</v>
      </c>
      <c r="AXH18" s="1"/>
      <c r="AXI18" s="1"/>
      <c r="AXJ18" s="2" t="s">
        <v>11</v>
      </c>
      <c r="AXK18" s="1" t="s">
        <v>131</v>
      </c>
      <c r="AXL18" s="1">
        <v>197</v>
      </c>
      <c r="AXM18" s="2">
        <v>1</v>
      </c>
      <c r="AXN18" s="1">
        <v>2.4E-2</v>
      </c>
      <c r="AXO18" s="1">
        <f t="shared" ref="AXO18:AXO32" si="1328">AXN18-0.019</f>
        <v>5.000000000000001E-3</v>
      </c>
      <c r="AXP18" s="1">
        <f t="shared" ref="AXP18:AXP32" si="1329">(AXO18-0.0043)/0.0278</f>
        <v>2.5179856115107951E-2</v>
      </c>
      <c r="AXQ18" s="1">
        <f t="shared" ref="AXQ18:AXQ32" si="1330">AXP18*0.0015</f>
        <v>3.7769784172661929E-5</v>
      </c>
      <c r="AXR18" s="1">
        <f t="shared" ref="AXR18:AXR32" si="1331">AXQ18/0.000129898</f>
        <v>0.29076493997337854</v>
      </c>
      <c r="AXS18" s="1"/>
      <c r="AXT18" s="1"/>
      <c r="AXU18" s="2" t="s">
        <v>11</v>
      </c>
      <c r="AXV18" s="1" t="s">
        <v>132</v>
      </c>
      <c r="AXW18" s="1">
        <v>198</v>
      </c>
      <c r="AXX18" s="2">
        <v>1</v>
      </c>
      <c r="AXY18" s="1">
        <v>1.4E-2</v>
      </c>
      <c r="AXZ18" s="1">
        <f t="shared" ref="AXZ18:AXZ32" si="1332">(AXY18-0.017)</f>
        <v>-3.0000000000000009E-3</v>
      </c>
      <c r="AYA18" s="1">
        <f t="shared" ref="AYA18:AYA32" si="1333">(AXZ18-0.0052)/0.0278</f>
        <v>-0.29496402877697847</v>
      </c>
      <c r="AYB18" s="1">
        <f t="shared" ref="AYB18:AYB32" si="1334">AYA18*0.0015</f>
        <v>-4.4244604316546771E-4</v>
      </c>
      <c r="AYC18" s="1">
        <f t="shared" ref="AYC18:AYC32" si="1335">AYB18/0.000129898</f>
        <v>-3.406103582545287</v>
      </c>
      <c r="AYD18" s="1"/>
      <c r="AYE18" s="1"/>
      <c r="AYF18" s="2" t="s">
        <v>11</v>
      </c>
      <c r="AYG18" s="1" t="s">
        <v>133</v>
      </c>
      <c r="AYH18" s="1">
        <v>201</v>
      </c>
      <c r="AYI18" s="2">
        <v>1</v>
      </c>
      <c r="AYJ18" s="1">
        <v>2.5999999999999999E-2</v>
      </c>
      <c r="AYK18" s="1">
        <f t="shared" ref="AYK18:AYK32" si="1336">AYJ18-0.023</f>
        <v>2.9999999999999992E-3</v>
      </c>
      <c r="AYL18" s="1">
        <f t="shared" ref="AYL18:AYL32" si="1337">(AYK18-0.0065)/0.028</f>
        <v>-0.12500000000000003</v>
      </c>
      <c r="AYM18" s="1">
        <f t="shared" ref="AYM18:AYM32" si="1338">AYL18*0.0015</f>
        <v>-1.8750000000000006E-4</v>
      </c>
      <c r="AYN18" s="1">
        <f t="shared" ref="AYN18:AYN32" si="1339">AYM18/0.000129898</f>
        <v>-1.4434402377249846</v>
      </c>
      <c r="AYO18" s="1"/>
      <c r="AYP18" s="1"/>
      <c r="AYQ18" s="2" t="s">
        <v>11</v>
      </c>
      <c r="AYR18" s="1" t="s">
        <v>134</v>
      </c>
      <c r="AYS18" s="1">
        <v>204</v>
      </c>
      <c r="AYT18" s="2">
        <v>1</v>
      </c>
      <c r="AYU18" s="1">
        <v>3.3000000000000002E-2</v>
      </c>
      <c r="AYV18" s="1">
        <f t="shared" ref="AYV18:AYV32" si="1340">AYU18-0.023</f>
        <v>1.0000000000000002E-2</v>
      </c>
      <c r="AYW18" s="1">
        <f t="shared" ref="AYW18:AYW32" si="1341">(AYV18-0.0153)/0.028</f>
        <v>-0.1892857142857142</v>
      </c>
      <c r="AYX18" s="1">
        <f t="shared" ref="AYX18:AYX32" si="1342">AYW18*0.0015</f>
        <v>-2.8392857142857131E-4</v>
      </c>
      <c r="AYY18" s="1">
        <f t="shared" ref="AYY18:AYY32" si="1343">AYX18/0.000129898</f>
        <v>-2.1857809314121179</v>
      </c>
      <c r="AYZ18" s="1"/>
      <c r="AZA18" s="1"/>
      <c r="AZB18" s="2" t="s">
        <v>11</v>
      </c>
      <c r="AZC18" s="1" t="s">
        <v>135</v>
      </c>
      <c r="AZD18" s="1">
        <v>205</v>
      </c>
      <c r="AZE18" s="2">
        <v>1</v>
      </c>
      <c r="AZF18" s="1">
        <v>2.5999999999999999E-2</v>
      </c>
      <c r="AZG18" s="1">
        <f t="shared" ref="AZG18:AZG32" si="1344">AZF18-0.022</f>
        <v>4.0000000000000001E-3</v>
      </c>
      <c r="AZH18" s="1">
        <f t="shared" ref="AZH18:AZH32" si="1345">(AZG18-0.0058)/0.028</f>
        <v>-6.4285714285714265E-2</v>
      </c>
      <c r="AZI18" s="1">
        <f t="shared" ref="AZI18:AZI32" si="1346">AZH18*0.0015</f>
        <v>-9.6428571428571405E-5</v>
      </c>
      <c r="AZJ18" s="1">
        <f t="shared" ref="AZJ18:AZJ32" si="1347">AZI18/0.000129898</f>
        <v>-0.74234069368713451</v>
      </c>
      <c r="AZK18" s="1"/>
      <c r="AZL18" s="1"/>
      <c r="AZM18" s="2" t="s">
        <v>11</v>
      </c>
      <c r="AZN18" s="1" t="s">
        <v>136</v>
      </c>
      <c r="AZO18" s="1">
        <v>208</v>
      </c>
      <c r="AZP18" s="2">
        <v>1</v>
      </c>
      <c r="AZQ18" s="1">
        <v>3.5000000000000003E-2</v>
      </c>
      <c r="AZR18" s="1">
        <f t="shared" ref="AZR18:AZR32" si="1348">AZQ18-0.021</f>
        <v>1.4000000000000002E-2</v>
      </c>
      <c r="AZS18" s="1">
        <f t="shared" ref="AZS18:AZS32" si="1349">(AZR18-0.0058)/0.028</f>
        <v>0.29285714285714293</v>
      </c>
      <c r="AZT18" s="1">
        <f t="shared" ref="AZT18:AZT32" si="1350">AZS18*0.0015</f>
        <v>4.3928571428571438E-4</v>
      </c>
      <c r="AZU18" s="1">
        <f t="shared" ref="AZU18:AZU32" si="1351">AZT18/0.000129898</f>
        <v>3.3817742712413921</v>
      </c>
      <c r="AZV18" s="1"/>
      <c r="AZW18" s="1"/>
      <c r="AZX18" s="2" t="s">
        <v>11</v>
      </c>
      <c r="AZY18" s="1" t="s">
        <v>137</v>
      </c>
      <c r="AZZ18" s="1">
        <v>211</v>
      </c>
      <c r="BAA18" s="2">
        <v>1</v>
      </c>
      <c r="BAB18" s="1">
        <v>2.5000000000000001E-2</v>
      </c>
      <c r="BAC18" s="1">
        <f t="shared" ref="BAC18:BAC32" si="1352">BAB18-0.024</f>
        <v>1.0000000000000009E-3</v>
      </c>
      <c r="BAD18" s="1">
        <f t="shared" ref="BAD18:BAD32" si="1353">(BAC18-0.0072)/0.0282</f>
        <v>-0.21985815602836875</v>
      </c>
      <c r="BAE18" s="1">
        <f t="shared" ref="BAE18:BAE32" si="1354">BAD18*0.0015</f>
        <v>-3.2978723404255314E-4</v>
      </c>
      <c r="BAF18" s="1">
        <f t="shared" ref="BAF18:BAF32" si="1355">BAE18/0.000129898</f>
        <v>-2.538816872026922</v>
      </c>
      <c r="BAG18" s="1"/>
      <c r="BAH18" s="1"/>
      <c r="BAI18" s="2" t="s">
        <v>11</v>
      </c>
      <c r="BAJ18" s="1" t="s">
        <v>138</v>
      </c>
      <c r="BAK18" s="1">
        <v>212</v>
      </c>
      <c r="BAL18" s="2">
        <v>1</v>
      </c>
      <c r="BAM18" s="1">
        <v>0.01</v>
      </c>
      <c r="BAN18" s="1">
        <f t="shared" ref="BAN18:BAN32" si="1356">BAM18-0.01</f>
        <v>0</v>
      </c>
      <c r="BAO18" s="1">
        <f t="shared" ref="BAO18:BAO32" si="1357">(BAN18--0.029)/0.0291</f>
        <v>0.99656357388316152</v>
      </c>
      <c r="BAP18" s="1">
        <f t="shared" ref="BAP18:BAP32" si="1358">BAO18*0.0015</f>
        <v>1.4948453608247423E-3</v>
      </c>
      <c r="BAQ18" s="1">
        <f t="shared" ref="BAQ18:BAQ32" si="1359">BAP18/0.000129898</f>
        <v>11.507839695951764</v>
      </c>
      <c r="BAR18" s="1"/>
      <c r="BAS18" s="1"/>
      <c r="BAT18" s="2" t="s">
        <v>11</v>
      </c>
      <c r="BAU18" s="1" t="s">
        <v>139</v>
      </c>
      <c r="BAV18" s="1">
        <v>213</v>
      </c>
      <c r="BAW18" s="2">
        <v>1</v>
      </c>
      <c r="BAX18" s="1">
        <v>1E-3</v>
      </c>
      <c r="BAY18" s="1">
        <f t="shared" ref="BAY18:BAY32" si="1360">BAX18-0.001</f>
        <v>0</v>
      </c>
      <c r="BAZ18" s="1">
        <f t="shared" ref="BAZ18:BAZ32" si="1361">(BAY18--0.0326)/0.0288</f>
        <v>1.1319444444444444</v>
      </c>
      <c r="BBA18" s="1">
        <f t="shared" ref="BBA18:BBA32" si="1362">BAZ18*0.0015</f>
        <v>1.6979166666666666E-3</v>
      </c>
      <c r="BBB18" s="1">
        <f t="shared" ref="BBB18:BBB32" si="1363">BBA18/0.000129898</f>
        <v>13.071153263842911</v>
      </c>
      <c r="BBC18" s="1"/>
      <c r="BBD18" s="1"/>
      <c r="BBE18" s="2" t="s">
        <v>11</v>
      </c>
      <c r="BBF18" s="1" t="s">
        <v>140</v>
      </c>
      <c r="BBG18" s="1">
        <v>214</v>
      </c>
      <c r="BBH18" s="2">
        <v>1</v>
      </c>
      <c r="BBI18" s="1">
        <v>4.0000000000000001E-3</v>
      </c>
      <c r="BBJ18" s="1">
        <f t="shared" ref="BBJ18:BBJ32" si="1364">BBI18-0.005</f>
        <v>-1E-3</v>
      </c>
      <c r="BBK18" s="1">
        <f t="shared" ref="BBK18:BBK32" si="1365">(BBJ18--0.0232)/0.0287</f>
        <v>0.77351916376306618</v>
      </c>
      <c r="BBL18" s="1">
        <f t="shared" ref="BBL18:BBL32" si="1366">BBK18*0.0015</f>
        <v>1.1602787456445993E-3</v>
      </c>
      <c r="BBM18" s="1">
        <f t="shared" ref="BBM18:BBM32" si="1367">BBL18/0.000129898</f>
        <v>8.9322294850159292</v>
      </c>
      <c r="BBN18" s="1"/>
      <c r="BBO18" s="1"/>
      <c r="BBP18" s="2" t="s">
        <v>11</v>
      </c>
      <c r="BBQ18" s="1" t="s">
        <v>141</v>
      </c>
      <c r="BBR18" s="1">
        <v>215</v>
      </c>
      <c r="BBS18" s="2">
        <v>1</v>
      </c>
      <c r="BBT18" s="1">
        <v>1.6E-2</v>
      </c>
      <c r="BBU18" s="1">
        <f t="shared" ref="BBU18:BBU32" si="1368">BBT18-0.008</f>
        <v>8.0000000000000002E-3</v>
      </c>
      <c r="BBV18" s="1">
        <f t="shared" ref="BBV18:BBV32" si="1369">(BBU18--0.0203)/0.0286</f>
        <v>0.98951048951048948</v>
      </c>
      <c r="BBW18" s="1">
        <f t="shared" ref="BBW18:BBW32" si="1370">BBV18*0.0015</f>
        <v>1.4842657342657342E-3</v>
      </c>
      <c r="BBX18" s="1">
        <f t="shared" ref="BBX18:BBX32" si="1371">BBW18/0.000129898</f>
        <v>11.42639404968309</v>
      </c>
      <c r="BBY18" s="1"/>
      <c r="BBZ18" s="1"/>
      <c r="BCA18" s="2" t="s">
        <v>11</v>
      </c>
      <c r="BCB18" s="1" t="s">
        <v>142</v>
      </c>
      <c r="BCC18" s="1">
        <v>225</v>
      </c>
      <c r="BCD18" s="2">
        <v>1</v>
      </c>
      <c r="BCE18" s="1">
        <v>1.6E-2</v>
      </c>
      <c r="BCF18" s="1">
        <f t="shared" ref="BCF18:BCF32" si="1372">BCE18-0.007</f>
        <v>9.0000000000000011E-3</v>
      </c>
      <c r="BCG18" s="1">
        <f t="shared" ref="BCG18:BCG32" si="1373">(BCF18--0.0195)/0.0287</f>
        <v>0.99303135888501748</v>
      </c>
      <c r="BCH18" s="1">
        <f t="shared" ref="BCH18:BCH32" si="1374">BCG18*0.0015</f>
        <v>1.4895470383275262E-3</v>
      </c>
      <c r="BCI18" s="1">
        <f t="shared" ref="BCI18:BCI32" si="1375">BCH18/0.000129898</f>
        <v>11.467051365898829</v>
      </c>
      <c r="BCJ18" s="1"/>
      <c r="BCK18" s="1"/>
      <c r="BCL18" s="2" t="s">
        <v>11</v>
      </c>
      <c r="BCM18" s="1" t="s">
        <v>143</v>
      </c>
      <c r="BCN18" s="1">
        <v>226</v>
      </c>
      <c r="BCO18" s="2">
        <v>1</v>
      </c>
      <c r="BCP18" s="1">
        <v>0.03</v>
      </c>
      <c r="BCQ18" s="1">
        <f t="shared" ref="BCQ18:BCQ32" si="1376">BCP18-0.018</f>
        <v>1.2E-2</v>
      </c>
      <c r="BCR18" s="1">
        <f t="shared" ref="BCR18:BCR32" si="1377">(BCQ18--0.0144)/0.0296</f>
        <v>0.89189189189189189</v>
      </c>
      <c r="BCS18" s="1">
        <f t="shared" ref="BCS18:BCS32" si="1378">BCR18*0.0015</f>
        <v>1.3378378378378379E-3</v>
      </c>
      <c r="BCT18" s="1">
        <f t="shared" ref="BCT18:BCT32" si="1379">BCS18/0.000129898</f>
        <v>10.299141155659347</v>
      </c>
      <c r="BCU18" s="1"/>
      <c r="BCV18" s="1"/>
      <c r="BCW18" s="2" t="s">
        <v>11</v>
      </c>
      <c r="BCX18" s="1" t="s">
        <v>144</v>
      </c>
      <c r="BCY18" s="1">
        <v>232</v>
      </c>
      <c r="BCZ18" s="2">
        <v>1</v>
      </c>
      <c r="BDA18" s="1">
        <v>3.7999999999999999E-2</v>
      </c>
      <c r="BDB18" s="1">
        <f t="shared" ref="BDB18:BDB32" si="1380">BDA18-0.024</f>
        <v>1.3999999999999999E-2</v>
      </c>
      <c r="BDC18" s="1">
        <f t="shared" ref="BDC18:BDC32" si="1381">(BDB18--0.0164)/0.0296</f>
        <v>1.027027027027027</v>
      </c>
      <c r="BDD18" s="1">
        <f t="shared" ref="BDD18:BDD32" si="1382">BDC18*0.0015</f>
        <v>1.5405405405405405E-3</v>
      </c>
      <c r="BDE18" s="1">
        <f t="shared" ref="BDE18:BDE32" si="1383">BDD18/0.000129898</f>
        <v>11.859617088335003</v>
      </c>
      <c r="BDF18" s="1"/>
      <c r="BDG18" s="1"/>
      <c r="BDH18" s="2" t="s">
        <v>11</v>
      </c>
      <c r="BDI18" s="1" t="s">
        <v>145</v>
      </c>
      <c r="BDJ18" s="1">
        <v>233</v>
      </c>
      <c r="BDK18" s="2">
        <v>1</v>
      </c>
      <c r="BDL18" s="1">
        <v>3.7999999999999999E-2</v>
      </c>
      <c r="BDM18" s="1">
        <f t="shared" ref="BDM18:BDM32" si="1384">BDL18-0.038</f>
        <v>0</v>
      </c>
      <c r="BDN18" s="1">
        <f t="shared" ref="BDN18:BDN32" si="1385">(BDM18--0.0177)/0.0296</f>
        <v>0.59797297297297292</v>
      </c>
      <c r="BDO18" s="1">
        <f t="shared" ref="BDO18:BDO32" si="1386">BDN18*0.0015</f>
        <v>8.9695945945945943E-4</v>
      </c>
      <c r="BDP18" s="1">
        <f t="shared" ref="BDP18:BDP32" si="1387">BDO18/0.000129898</f>
        <v>6.9051060020897888</v>
      </c>
      <c r="BDQ18" s="1"/>
      <c r="BDR18" s="1"/>
      <c r="BDS18" s="2" t="s">
        <v>11</v>
      </c>
      <c r="BDT18" s="1" t="s">
        <v>146</v>
      </c>
      <c r="BDU18" s="1">
        <v>234</v>
      </c>
      <c r="BDV18" s="2">
        <v>1</v>
      </c>
      <c r="BDW18" s="1">
        <v>3.6999999999999998E-2</v>
      </c>
      <c r="BDX18" s="1">
        <f t="shared" ref="BDX18:BDX32" si="1388">BDW18-0.035</f>
        <v>1.9999999999999948E-3</v>
      </c>
      <c r="BDY18" s="1">
        <f t="shared" ref="BDY18:BDY32" si="1389">(BDX18--0.0169)/0.0295</f>
        <v>0.6406779661016947</v>
      </c>
      <c r="BDZ18" s="1">
        <f t="shared" ref="BDZ18:BDZ32" si="1390">BDY18*0.0015</f>
        <v>9.6101694915254202E-4</v>
      </c>
      <c r="BEA18" s="1">
        <f t="shared" ref="BEA18:BEA32" si="1391">BDZ18/0.000129898</f>
        <v>7.3982428455599161</v>
      </c>
      <c r="BEB18" s="1"/>
      <c r="BEC18" s="1"/>
      <c r="BED18" s="2" t="s">
        <v>11</v>
      </c>
      <c r="BEE18" s="1" t="s">
        <v>147</v>
      </c>
      <c r="BEF18" s="1">
        <v>236</v>
      </c>
      <c r="BEG18" s="2">
        <v>1</v>
      </c>
      <c r="BEH18" s="1">
        <v>4.1000000000000002E-2</v>
      </c>
      <c r="BEI18" s="1">
        <f t="shared" ref="BEI18:BEI32" si="1392">BEH18-0.058</f>
        <v>-1.7000000000000001E-2</v>
      </c>
      <c r="BEJ18" s="1">
        <f t="shared" ref="BEJ18:BEJ32" si="1393">(BEI18--0.0171)/0.0295</f>
        <v>3.3898305084745558E-3</v>
      </c>
      <c r="BEK18" s="1">
        <f t="shared" ref="BEK18:BEK32" si="1394">BEJ18*0.0015</f>
        <v>5.0847457627118342E-6</v>
      </c>
      <c r="BEL18" s="1">
        <f t="shared" ref="BEL18:BEL32" si="1395">BEK18/0.000129898</f>
        <v>3.9144142039999337E-2</v>
      </c>
      <c r="BEM18" s="1"/>
      <c r="BEN18" s="1"/>
      <c r="BEO18" s="2" t="s">
        <v>11</v>
      </c>
      <c r="BEP18" s="4" t="s">
        <v>148</v>
      </c>
      <c r="BEQ18" s="4">
        <v>239</v>
      </c>
      <c r="BER18" s="2">
        <v>1</v>
      </c>
      <c r="BES18" s="1">
        <v>5.5E-2</v>
      </c>
      <c r="BET18" s="1">
        <f t="shared" ref="BET18:BET32" si="1396">BES18-0.067</f>
        <v>-1.2000000000000004E-2</v>
      </c>
      <c r="BEU18" s="1">
        <f t="shared" ref="BEU18:BEU32" si="1397">(BET18--0.0188)/0.0298</f>
        <v>0.22818791946308714</v>
      </c>
      <c r="BEV18" s="1">
        <f t="shared" ref="BEV18:BEV32" si="1398">BEU18*0.0015</f>
        <v>3.4228187919463072E-4</v>
      </c>
      <c r="BEW18" s="1">
        <f t="shared" ref="BEW18:BEW32" si="1399">BEV18/0.000129898</f>
        <v>2.6350049977261443</v>
      </c>
      <c r="BEX18" s="1"/>
      <c r="BEY18" s="1"/>
      <c r="BEZ18" s="2" t="s">
        <v>11</v>
      </c>
      <c r="BFA18" s="4" t="s">
        <v>149</v>
      </c>
      <c r="BFB18" s="4">
        <v>240</v>
      </c>
      <c r="BFC18" s="2">
        <v>1</v>
      </c>
      <c r="BFD18" s="1">
        <v>-1.2999999999999999E-2</v>
      </c>
      <c r="BFE18" s="1">
        <f t="shared" ref="BFE18:BFE32" si="1400">BFD18--0.023</f>
        <v>0.01</v>
      </c>
      <c r="BFF18" s="1">
        <f t="shared" ref="BFF18:BFF32" si="1401">(BFE18--0.064)/0.0287</f>
        <v>2.5783972125435537</v>
      </c>
      <c r="BFG18" s="1">
        <f t="shared" ref="BFG18:BFG32" si="1402">BFF18*0.0015</f>
        <v>3.8675958188153308E-3</v>
      </c>
      <c r="BFH18" s="1">
        <f t="shared" ref="BFH18:BFH32" si="1403">BFG18/0.000129898</f>
        <v>29.774098283386429</v>
      </c>
      <c r="BFI18" s="1"/>
      <c r="BFJ18" s="1"/>
      <c r="BFK18" s="2" t="s">
        <v>11</v>
      </c>
      <c r="BFL18" s="4" t="s">
        <v>150</v>
      </c>
      <c r="BFM18" s="4">
        <v>241</v>
      </c>
      <c r="BFN18" s="2">
        <v>1</v>
      </c>
      <c r="BFO18" s="1">
        <v>-1.2999999999999999E-2</v>
      </c>
      <c r="BFP18" s="1">
        <f t="shared" ref="BFP18:BFP32" si="1404">BFO18--0.017</f>
        <v>4.0000000000000018E-3</v>
      </c>
      <c r="BFQ18" s="1">
        <f t="shared" ref="BFQ18:BFQ32" si="1405">(BFP18--0.0656)/0.0291</f>
        <v>2.391752577319588</v>
      </c>
      <c r="BFR18" s="1">
        <f t="shared" ref="BFR18:BFR32" si="1406">BFQ18*0.0015</f>
        <v>3.5876288659793822E-3</v>
      </c>
      <c r="BFS18" s="1">
        <f t="shared" ref="BFS18:BFS32" si="1407">BFR18/0.000129898</f>
        <v>27.618815270284237</v>
      </c>
      <c r="BFT18" s="1"/>
      <c r="BFU18" s="1"/>
      <c r="BFV18" s="2" t="s">
        <v>11</v>
      </c>
      <c r="BFW18" s="4" t="s">
        <v>151</v>
      </c>
      <c r="BFX18" s="4">
        <v>243</v>
      </c>
      <c r="BFY18" s="2">
        <v>1</v>
      </c>
      <c r="BFZ18" s="1">
        <v>1.4999999999999999E-2</v>
      </c>
      <c r="BGA18" s="1">
        <f t="shared" ref="BGA18:BGA48" si="1408">BFZ18-0.006</f>
        <v>8.9999999999999993E-3</v>
      </c>
      <c r="BGB18" s="1">
        <f t="shared" ref="BGB18:BGB32" si="1409">(BGA18--0.0365)/0.0289</f>
        <v>1.5743944636678202</v>
      </c>
      <c r="BGC18" s="1">
        <f t="shared" ref="BGC18:BGC32" si="1410">BGB18*0.0015</f>
        <v>2.3615916955017306E-3</v>
      </c>
      <c r="BGD18" s="1">
        <f t="shared" ref="BGD18:BGD32" si="1411">BGC18/0.000129898</f>
        <v>18.180354551276618</v>
      </c>
      <c r="BGE18" s="1"/>
      <c r="BGF18" s="1"/>
      <c r="BGG18" s="2" t="s">
        <v>11</v>
      </c>
      <c r="BGH18" s="4" t="s">
        <v>152</v>
      </c>
      <c r="BGI18" s="4">
        <v>246</v>
      </c>
      <c r="BGJ18" s="2">
        <v>1</v>
      </c>
      <c r="BGK18" s="1">
        <v>1.7999999999999999E-2</v>
      </c>
      <c r="BGL18" s="1">
        <f t="shared" ref="BGL18:BGL32" si="1412">BGK18-0.011</f>
        <v>6.9999999999999993E-3</v>
      </c>
      <c r="BGM18" s="1">
        <f t="shared" ref="BGM18:BGM32" si="1413">(BGL18--0.0324)/0.0289</f>
        <v>1.3633217993079585</v>
      </c>
      <c r="BGN18" s="1">
        <f t="shared" ref="BGN18:BGN32" si="1414">BGM18*0.0015</f>
        <v>2.0449826989619377E-3</v>
      </c>
      <c r="BGO18" s="1">
        <f t="shared" ref="BGO18:BGO32" si="1415">BGN18/0.000129898</f>
        <v>15.74298833670986</v>
      </c>
      <c r="BGP18" s="1"/>
      <c r="BGQ18" s="1"/>
      <c r="BGR18" s="2" t="s">
        <v>11</v>
      </c>
      <c r="BGS18" s="4" t="s">
        <v>153</v>
      </c>
      <c r="BGT18" s="4">
        <v>249</v>
      </c>
      <c r="BGU18" s="2">
        <v>1</v>
      </c>
      <c r="BGV18" s="1">
        <v>2.4E-2</v>
      </c>
      <c r="BGW18" s="1">
        <f t="shared" ref="BGW18:BGW32" si="1416">BGV18-0.009</f>
        <v>1.5000000000000001E-2</v>
      </c>
      <c r="BGX18" s="1">
        <f t="shared" ref="BGX18:BGX32" si="1417">(BGW18--0.0362)/0.0291</f>
        <v>1.7594501718213058</v>
      </c>
      <c r="BGY18" s="1">
        <f t="shared" ref="BGY18:BGY32" si="1418">BGX18*0.0015</f>
        <v>2.6391752577319587E-3</v>
      </c>
      <c r="BGZ18" s="1">
        <f t="shared" ref="BGZ18:BGZ32" si="1419">BGY18/0.000129898</f>
        <v>20.317289394232077</v>
      </c>
      <c r="BHA18" s="1"/>
      <c r="BHB18" s="1"/>
      <c r="BHC18" s="2" t="s">
        <v>11</v>
      </c>
      <c r="BHD18" s="4" t="s">
        <v>154</v>
      </c>
      <c r="BHE18" s="4">
        <v>253</v>
      </c>
      <c r="BHF18" s="2">
        <v>1</v>
      </c>
      <c r="BHG18" s="1">
        <v>0.02</v>
      </c>
      <c r="BHH18" s="1">
        <f t="shared" ref="BHH18:BHH32" si="1420">BHG18-0.008</f>
        <v>1.2E-2</v>
      </c>
      <c r="BHI18" s="1">
        <f t="shared" ref="BHI18:BHI32" si="1421">(BHH18--0.0347)/0.0289</f>
        <v>1.6159169550173014</v>
      </c>
      <c r="BHJ18" s="1">
        <f t="shared" ref="BHJ18:BHJ32" si="1422">BHI18*0.0015</f>
        <v>2.4238754325259519E-3</v>
      </c>
      <c r="BHK18" s="1">
        <f t="shared" ref="BHK18:BHK32" si="1423">BHJ18/0.000129898</f>
        <v>18.659836429552048</v>
      </c>
      <c r="BHL18" s="1"/>
      <c r="BHM18" s="1"/>
      <c r="BHN18" s="2" t="s">
        <v>11</v>
      </c>
      <c r="BHO18" s="4" t="s">
        <v>155</v>
      </c>
      <c r="BHP18" s="4">
        <v>254</v>
      </c>
      <c r="BHQ18" s="2">
        <v>1</v>
      </c>
      <c r="BHR18" s="1">
        <v>2.1000000000000001E-2</v>
      </c>
      <c r="BHS18" s="1">
        <f t="shared" ref="BHS18:BHS32" si="1424">BHR18-0.022</f>
        <v>-9.9999999999999742E-4</v>
      </c>
      <c r="BHT18" s="1">
        <f t="shared" ref="BHT18:BHT32" si="1425">(BHS18-0.0025)/0.0291</f>
        <v>-0.12027491408934698</v>
      </c>
      <c r="BHU18" s="1">
        <f t="shared" ref="BHU18:BHU32" si="1426">BHT18*0.0015</f>
        <v>-1.8041237113402048E-4</v>
      </c>
      <c r="BHV18" s="1">
        <f t="shared" ref="BHV18:BHV32" si="1427">BHU18/0.000129898</f>
        <v>-1.3888772046838325</v>
      </c>
      <c r="BHW18" s="1"/>
      <c r="BHX18" s="1"/>
      <c r="BHY18" s="2" t="s">
        <v>11</v>
      </c>
      <c r="BHZ18" s="4" t="s">
        <v>156</v>
      </c>
      <c r="BIA18" s="4">
        <v>260</v>
      </c>
      <c r="BIB18" s="2">
        <v>1</v>
      </c>
      <c r="BIC18" s="1">
        <v>2.8000000000000001E-2</v>
      </c>
      <c r="BID18" s="1">
        <f t="shared" ref="BID18:BID32" si="1428">BIC18-0.031</f>
        <v>-2.9999999999999992E-3</v>
      </c>
      <c r="BIE18" s="1">
        <f t="shared" ref="BIE18:BIE32" si="1429">(BID18-0.0063)/0.0296</f>
        <v>-0.31418918918918914</v>
      </c>
      <c r="BIF18" s="1">
        <f t="shared" ref="BIF18:BIF32" si="1430">BIE18*0.0015</f>
        <v>-4.7128378378378372E-4</v>
      </c>
      <c r="BIG18" s="1">
        <f t="shared" ref="BIG18:BIG32" si="1431">BIF18/0.000129898</f>
        <v>-3.6281065434709054</v>
      </c>
      <c r="BIH18" s="1"/>
      <c r="BII18" s="1"/>
      <c r="BIJ18" s="2" t="s">
        <v>11</v>
      </c>
      <c r="BIK18" s="4" t="s">
        <v>157</v>
      </c>
      <c r="BIL18" s="4">
        <v>267</v>
      </c>
      <c r="BIM18" s="2">
        <v>1</v>
      </c>
      <c r="BIN18" s="1">
        <v>2.1000000000000001E-2</v>
      </c>
      <c r="BIO18" s="1">
        <f t="shared" ref="BIO18:BIO32" si="1432">BIN18-0.031</f>
        <v>-9.9999999999999985E-3</v>
      </c>
      <c r="BIP18" s="1">
        <f t="shared" ref="BIP18:BIP32" si="1433">(BIO18--0.0189)/0.03</f>
        <v>0.29666666666666675</v>
      </c>
      <c r="BIQ18" s="1">
        <f t="shared" ref="BIQ18:BIQ32" si="1434">BIP18*0.0015</f>
        <v>4.4500000000000014E-4</v>
      </c>
      <c r="BIR18" s="1">
        <f t="shared" ref="BIR18:BIR32" si="1435">BIQ18/0.000129898</f>
        <v>3.4257648308672968</v>
      </c>
      <c r="BIS18" s="1"/>
      <c r="BIT18" s="1"/>
      <c r="BIU18" s="2" t="s">
        <v>11</v>
      </c>
      <c r="BIV18" s="4" t="s">
        <v>158</v>
      </c>
      <c r="BIW18" s="4">
        <v>268</v>
      </c>
      <c r="BIX18" s="2">
        <v>1</v>
      </c>
      <c r="BIY18" s="1">
        <v>0.03</v>
      </c>
      <c r="BIZ18" s="1">
        <f t="shared" ref="BIZ18:BIZ32" si="1436">BIY18-0.029</f>
        <v>9.9999999999999742E-4</v>
      </c>
      <c r="BJA18" s="1">
        <f t="shared" ref="BJA18:BJA32" si="1437">(BIZ18-0.0001)/0.0295</f>
        <v>3.0508474576271098E-2</v>
      </c>
      <c r="BJB18" s="1">
        <f t="shared" ref="BJB18:BJB32" si="1438">BJA18*0.0015</f>
        <v>4.5762711864406648E-5</v>
      </c>
      <c r="BJC18" s="1">
        <f t="shared" ref="BJC18:BJC32" si="1439">BJB18/0.000129898</f>
        <v>0.35229727835999514</v>
      </c>
      <c r="BJD18" s="1"/>
      <c r="BJE18" s="1"/>
      <c r="BJF18" s="2" t="s">
        <v>11</v>
      </c>
      <c r="BJG18" s="4" t="s">
        <v>159</v>
      </c>
      <c r="BJH18" s="4">
        <v>274</v>
      </c>
      <c r="BJI18" s="2">
        <v>1</v>
      </c>
      <c r="BJJ18" s="1">
        <v>1.7000000000000001E-2</v>
      </c>
      <c r="BJK18" s="1">
        <f t="shared" ref="BJK18:BJK32" si="1440">BJJ18-0.011</f>
        <v>6.0000000000000019E-3</v>
      </c>
      <c r="BJL18" s="1">
        <f t="shared" ref="BJL18:BJL32" si="1441">(BJK18--0.0204)/0.0296</f>
        <v>0.891891891891892</v>
      </c>
      <c r="BJM18" s="1">
        <f t="shared" ref="BJM18:BJM32" si="1442">BJL18*0.0015</f>
        <v>1.3378378378378381E-3</v>
      </c>
      <c r="BJN18" s="1">
        <f t="shared" ref="BJN18:BJN32" si="1443">BJM18/0.000129898</f>
        <v>10.299141155659347</v>
      </c>
      <c r="BJO18" s="1"/>
      <c r="BJP18" s="1"/>
      <c r="BJQ18" s="2" t="s">
        <v>11</v>
      </c>
      <c r="BJR18" s="4" t="s">
        <v>160</v>
      </c>
      <c r="BJS18" s="4">
        <v>281</v>
      </c>
      <c r="BJT18" s="2">
        <v>1</v>
      </c>
      <c r="BJU18" s="1">
        <v>3.7999999999999999E-2</v>
      </c>
      <c r="BJV18" s="1">
        <f t="shared" ref="BJV18:BJV32" si="1444">BJU18-0.038</f>
        <v>0</v>
      </c>
      <c r="BJW18" s="1">
        <f t="shared" ref="BJW18:BJW32" si="1445">(BJV18--0.0068)/0.03</f>
        <v>0.22666666666666666</v>
      </c>
      <c r="BJX18" s="1">
        <f t="shared" ref="BJX18:BJX32" si="1446">BJW18*0.0015</f>
        <v>3.3999999999999997E-4</v>
      </c>
      <c r="BJY18" s="1">
        <f t="shared" ref="BJY18:BJY32" si="1447">BJX18/0.000129898</f>
        <v>2.6174382977413044</v>
      </c>
      <c r="BJZ18" s="1"/>
      <c r="BKA18" s="1"/>
      <c r="BKB18" s="2" t="s">
        <v>11</v>
      </c>
      <c r="BKC18" s="4" t="s">
        <v>161</v>
      </c>
      <c r="BKD18" s="4">
        <v>282</v>
      </c>
      <c r="BKE18" s="2">
        <v>1</v>
      </c>
      <c r="BKF18" s="1">
        <v>1.7999999999999999E-2</v>
      </c>
      <c r="BKG18" s="1">
        <f t="shared" ref="BKG18:BKG32" si="1448">BKF18-0.021</f>
        <v>-3.0000000000000027E-3</v>
      </c>
      <c r="BKH18" s="1">
        <f t="shared" ref="BKH18:BKH32" si="1449">(BKG18-0.0014)/0.0276</f>
        <v>-0.15942028985507256</v>
      </c>
      <c r="BKI18" s="1">
        <f t="shared" ref="BKI18:BKI32" si="1450">BKH18*0.0015</f>
        <v>-2.3913043478260884E-4</v>
      </c>
      <c r="BKJ18" s="1">
        <f t="shared" ref="BKJ18:BKJ32" si="1451">BKI18/0.000129898</f>
        <v>-1.8409092886927345</v>
      </c>
      <c r="BKK18" s="1"/>
      <c r="BKL18" s="1"/>
      <c r="BKM18" s="2" t="s">
        <v>11</v>
      </c>
      <c r="BKN18" s="4" t="s">
        <v>162</v>
      </c>
      <c r="BKO18" s="4">
        <v>289</v>
      </c>
      <c r="BKP18" s="2">
        <v>1</v>
      </c>
      <c r="BKQ18" s="1">
        <v>2.4E-2</v>
      </c>
      <c r="BKR18" s="1">
        <f t="shared" ref="BKR18:BKR32" si="1452">BKQ18-0.016</f>
        <v>8.0000000000000002E-3</v>
      </c>
      <c r="BKS18" s="1">
        <f t="shared" ref="BKS18:BKS32" si="1453">(BKR18--0.002)/0.0278</f>
        <v>0.35971223021582738</v>
      </c>
      <c r="BKT18" s="1">
        <f t="shared" ref="BKT18:BKT32" si="1454">BKS18*0.0015</f>
        <v>5.395683453237411E-4</v>
      </c>
      <c r="BKU18" s="1">
        <f t="shared" ref="BKU18:BKU32" si="1455">BKT18/0.000129898</f>
        <v>4.1537848567625453</v>
      </c>
      <c r="BKV18" s="1"/>
      <c r="BKW18" s="1"/>
      <c r="BKX18" s="2" t="s">
        <v>11</v>
      </c>
      <c r="BKY18" s="4" t="s">
        <v>163</v>
      </c>
      <c r="BKZ18" s="4">
        <v>296</v>
      </c>
      <c r="BLA18" s="2">
        <v>1</v>
      </c>
      <c r="BLB18" s="1">
        <v>2.4E-2</v>
      </c>
      <c r="BLC18" s="1">
        <f t="shared" ref="BLC18:BLC32" si="1456">BLB18-0.02</f>
        <v>4.0000000000000001E-3</v>
      </c>
      <c r="BLD18" s="1">
        <f t="shared" ref="BLD18:BLD32" si="1457">(BLC18-0.0056)/0.0276</f>
        <v>-5.7971014492753617E-2</v>
      </c>
      <c r="BLE18" s="1">
        <f t="shared" ref="BLE18:BLE32" si="1458">BLD18*0.0015</f>
        <v>-8.6956521739130427E-5</v>
      </c>
      <c r="BLF18" s="1">
        <f t="shared" ref="BLF18:BLF32" si="1459">BLE18/0.000129898</f>
        <v>-0.66942155952463023</v>
      </c>
      <c r="BLG18" s="1"/>
      <c r="BLH18" s="1"/>
      <c r="BLI18" s="2" t="s">
        <v>11</v>
      </c>
      <c r="BLJ18" s="4" t="s">
        <v>164</v>
      </c>
      <c r="BLK18" s="4">
        <v>303</v>
      </c>
      <c r="BLL18" s="2">
        <v>1</v>
      </c>
      <c r="BLM18" s="1">
        <v>1.9E-2</v>
      </c>
      <c r="BLN18" s="1">
        <f t="shared" ref="BLN18:BLN32" si="1460">BLM18-0.011</f>
        <v>8.0000000000000002E-3</v>
      </c>
      <c r="BLO18" s="1">
        <f t="shared" ref="BLO18:BLO32" si="1461">(BLN18--0.0067)/0.0295</f>
        <v>0.49830508474576279</v>
      </c>
      <c r="BLP18" s="1">
        <f t="shared" ref="BLP18:BLP32" si="1462">BLO18*0.0015</f>
        <v>7.4745762711864421E-4</v>
      </c>
      <c r="BLQ18" s="1">
        <f t="shared" ref="BLQ18:BLQ32" si="1463">BLP18/0.000129898</f>
        <v>5.7541888798799379</v>
      </c>
      <c r="BLR18" s="1"/>
      <c r="BLS18" s="1"/>
      <c r="BLT18" s="2" t="s">
        <v>11</v>
      </c>
      <c r="BLU18" s="4" t="s">
        <v>165</v>
      </c>
      <c r="BLV18" s="4">
        <v>310</v>
      </c>
      <c r="BLW18" s="2">
        <v>1</v>
      </c>
      <c r="BLX18" s="1">
        <v>0.02</v>
      </c>
      <c r="BLY18" s="1">
        <f t="shared" ref="BLY18:BLY32" si="1464">BLX18-0.012</f>
        <v>8.0000000000000002E-3</v>
      </c>
      <c r="BLZ18" s="1">
        <f t="shared" ref="BLZ18:BLZ32" si="1465">(BLY18--0.0112)/0.0293</f>
        <v>0.65529010238907859</v>
      </c>
      <c r="BMA18" s="1">
        <f t="shared" ref="BMA18:BMA32" si="1466">BLZ18*0.0015</f>
        <v>9.8293515358361793E-4</v>
      </c>
      <c r="BMB18" s="1">
        <f t="shared" ref="BMB18:BMB32" si="1467">BMA18/0.000129898</f>
        <v>7.5669768093705665</v>
      </c>
      <c r="BMC18" s="1"/>
      <c r="BMD18" s="1"/>
      <c r="BME18" s="2" t="s">
        <v>11</v>
      </c>
      <c r="BMF18" s="4" t="s">
        <v>166</v>
      </c>
      <c r="BMG18" s="4">
        <v>311</v>
      </c>
      <c r="BMH18" s="2">
        <v>1</v>
      </c>
      <c r="BMI18" s="1">
        <v>2.1999999999999999E-2</v>
      </c>
      <c r="BMJ18" s="1">
        <f t="shared" ref="BMJ18:BMJ48" si="1468">BMI18-0.01</f>
        <v>1.1999999999999999E-2</v>
      </c>
      <c r="BMK18" s="1">
        <f t="shared" ref="BMK18:BMK32" si="1469">(BMJ18-0.0072)/0.0282</f>
        <v>0.17021276595744678</v>
      </c>
      <c r="BML18" s="1">
        <f t="shared" ref="BML18:BML32" si="1470">BMK18*0.0015</f>
        <v>2.5531914893617015E-4</v>
      </c>
      <c r="BMM18" s="1">
        <f t="shared" ref="BMM18:BMM32" si="1471">BML18/0.000129898</f>
        <v>1.9655356428595523</v>
      </c>
      <c r="BMN18" s="1"/>
      <c r="BMO18" s="1"/>
      <c r="BMP18" s="2" t="s">
        <v>11</v>
      </c>
      <c r="BMQ18" s="4" t="s">
        <v>167</v>
      </c>
      <c r="BMR18" s="4">
        <v>317</v>
      </c>
      <c r="BMS18" s="2">
        <v>1</v>
      </c>
      <c r="BMT18" s="1">
        <v>2.3E-2</v>
      </c>
      <c r="BMU18" s="4">
        <f t="shared" ref="BMU18:BMU32" si="1472">BMT18-0.01</f>
        <v>1.2999999999999999E-2</v>
      </c>
      <c r="BMV18" s="1">
        <f t="shared" ref="BMV18:BMV32" si="1473">(BMU18-0.0016)/0.0282</f>
        <v>0.40425531914893614</v>
      </c>
      <c r="BMW18" s="1">
        <f t="shared" ref="BMW18:BMW32" si="1474">BMV18*0.0015</f>
        <v>6.0638297872340422E-4</v>
      </c>
      <c r="BMX18" s="1">
        <f t="shared" ref="BMX18:BMX32" si="1475">BMW18/0.000129898</f>
        <v>4.6681471517914375</v>
      </c>
      <c r="BMY18" s="1"/>
      <c r="BMZ18" s="1"/>
      <c r="BNA18" s="2" t="s">
        <v>11</v>
      </c>
      <c r="BNB18" s="4" t="s">
        <v>168</v>
      </c>
      <c r="BNC18" s="4">
        <v>324</v>
      </c>
      <c r="BND18" s="2">
        <v>1</v>
      </c>
      <c r="BNE18" s="1">
        <v>2.8000000000000001E-2</v>
      </c>
      <c r="BNF18" s="1">
        <f t="shared" ref="BNF18:BNF32" si="1476">BNE18-0.013</f>
        <v>1.5000000000000001E-2</v>
      </c>
      <c r="BNG18" s="1">
        <f t="shared" ref="BNG18:BNG32" si="1477">(BNF18-0.0026)/0.028</f>
        <v>0.44285714285714289</v>
      </c>
      <c r="BNH18" s="1">
        <f t="shared" ref="BNH18:BNH32" si="1478">BNG18*0.0015</f>
        <v>6.6428571428571437E-4</v>
      </c>
      <c r="BNI18" s="1">
        <f t="shared" ref="BNI18:BNI32" si="1479">BNH18/0.000129898</f>
        <v>5.1139025565113734</v>
      </c>
      <c r="BNJ18" s="1"/>
      <c r="BNK18" s="1"/>
      <c r="BNL18" s="2" t="s">
        <v>11</v>
      </c>
      <c r="BNM18" s="4" t="s">
        <v>169</v>
      </c>
      <c r="BNN18" s="4">
        <v>325</v>
      </c>
      <c r="BNO18" s="2">
        <v>1</v>
      </c>
      <c r="BNP18" s="1">
        <v>1.9E-2</v>
      </c>
      <c r="BNQ18" s="1">
        <f t="shared" ref="BNQ18:BNQ32" si="1480">BNP18-0.019</f>
        <v>0</v>
      </c>
      <c r="BNR18" s="1">
        <f t="shared" ref="BNR18:BNR32" si="1481">(BNQ18--0.0027)/0.0286</f>
        <v>9.4405594405594415E-2</v>
      </c>
      <c r="BNS18" s="1">
        <f t="shared" ref="BNS18:BNS32" si="1482">BNR18*0.0015</f>
        <v>1.4160839160839162E-4</v>
      </c>
      <c r="BNT18" s="1">
        <f t="shared" ref="BNT18:BNT32" si="1483">BNS18/0.000129898</f>
        <v>1.090150669051037</v>
      </c>
      <c r="BNU18" s="1"/>
      <c r="BNV18" s="1"/>
      <c r="BNW18" s="2" t="s">
        <v>11</v>
      </c>
      <c r="BNX18" s="4" t="s">
        <v>170</v>
      </c>
      <c r="BNY18" s="4">
        <v>338</v>
      </c>
      <c r="BNZ18" s="2">
        <v>1</v>
      </c>
      <c r="BOA18" s="1">
        <v>0.02</v>
      </c>
      <c r="BOB18" s="1">
        <f t="shared" ref="BOB18:BOB32" si="1484">BOA18-0.01</f>
        <v>0.01</v>
      </c>
      <c r="BOC18" s="1">
        <f t="shared" ref="BOC18:BOC32" si="1485">(BOB18--0.0045)/0.0312</f>
        <v>0.46474358974358976</v>
      </c>
      <c r="BOD18" s="1">
        <f t="shared" ref="BOD18:BOD32" si="1486">BOC18*0.0015</f>
        <v>6.9711538461538468E-4</v>
      </c>
      <c r="BOE18" s="1">
        <f t="shared" ref="BOE18:BOE32" si="1487">BOD18/0.000129898</f>
        <v>5.3666367812851981</v>
      </c>
      <c r="BOF18" s="1"/>
      <c r="BOG18" s="1"/>
      <c r="BOH18" s="2" t="s">
        <v>11</v>
      </c>
      <c r="BOI18" s="4" t="s">
        <v>171</v>
      </c>
      <c r="BOJ18" s="4">
        <v>339</v>
      </c>
      <c r="BOK18" s="2">
        <v>1</v>
      </c>
      <c r="BOL18" s="1">
        <v>1.2E-2</v>
      </c>
      <c r="BOM18" s="1">
        <f t="shared" ref="BOM18:BOM32" si="1488">BOL18-0.005</f>
        <v>7.0000000000000001E-3</v>
      </c>
      <c r="BON18" s="1">
        <f t="shared" ref="BON18:BON32" si="1489">(BOM18--0.0038)/0.0307</f>
        <v>0.3517915309446254</v>
      </c>
      <c r="BOO18" s="1">
        <f t="shared" ref="BOO18:BOO32" si="1490">BON18*0.0015</f>
        <v>5.2768729641693808E-4</v>
      </c>
      <c r="BOP18" s="1">
        <f t="shared" ref="BOP18:BOP32" si="1491">BOO18/0.000129898</f>
        <v>4.0623204084507698</v>
      </c>
      <c r="BOQ18" s="1"/>
      <c r="BOR18" s="1"/>
      <c r="BOS18" s="2" t="s">
        <v>11</v>
      </c>
      <c r="BOT18" s="4" t="s">
        <v>172</v>
      </c>
      <c r="BOU18" s="4">
        <v>345</v>
      </c>
      <c r="BOV18" s="2">
        <v>1</v>
      </c>
      <c r="BOW18" s="1">
        <v>1.6E-2</v>
      </c>
      <c r="BOX18" s="1">
        <f t="shared" ref="BOX18:BOX32" si="1492">BOW18-0.007</f>
        <v>9.0000000000000011E-3</v>
      </c>
      <c r="BOY18" s="1">
        <f t="shared" ref="BOY18:BOY32" si="1493">(BOX18--0.0063)/0.0311</f>
        <v>0.49196141479099681</v>
      </c>
      <c r="BOZ18" s="1">
        <f t="shared" ref="BOZ18:BOZ32" si="1494">BOY18*0.0015</f>
        <v>7.3794212218649519E-4</v>
      </c>
      <c r="BPA18" s="1">
        <f t="shared" ref="BPA18:BPA32" si="1495">BOZ18/0.000129898</f>
        <v>5.6809352121394872</v>
      </c>
      <c r="BPB18" s="1"/>
      <c r="BPC18" s="1"/>
      <c r="BPD18" s="2" t="s">
        <v>11</v>
      </c>
      <c r="BPE18" s="4" t="s">
        <v>173</v>
      </c>
      <c r="BPF18" s="4">
        <v>352</v>
      </c>
      <c r="BPG18" s="2">
        <v>1</v>
      </c>
      <c r="BPH18" s="1">
        <v>1.7999999999999999E-2</v>
      </c>
      <c r="BPI18" s="1">
        <f t="shared" ref="BPI18:BPI32" si="1496">BPH18-0.009</f>
        <v>8.9999999999999993E-3</v>
      </c>
      <c r="BPJ18" s="1">
        <f t="shared" ref="BPJ18:BPJ32" si="1497">(BPI18--0.0032)/0.0312</f>
        <v>0.39102564102564102</v>
      </c>
      <c r="BPK18" s="1">
        <f t="shared" ref="BPK18:BPK32" si="1498">BPJ18*0.0015</f>
        <v>5.8653846153846158E-4</v>
      </c>
      <c r="BPL18" s="1">
        <f t="shared" ref="BPL18:BPL32" si="1499">BPK18/0.000129898</f>
        <v>4.5153771539089247</v>
      </c>
      <c r="BPM18" s="1"/>
      <c r="BPN18" s="1"/>
      <c r="BPO18" s="2" t="s">
        <v>11</v>
      </c>
      <c r="BPP18" s="4" t="s">
        <v>174</v>
      </c>
      <c r="BPQ18" s="4">
        <v>353</v>
      </c>
      <c r="BPR18" s="2">
        <v>1</v>
      </c>
      <c r="BPS18" s="1">
        <v>1.2E-2</v>
      </c>
      <c r="BPT18" s="1">
        <f t="shared" ref="BPT18:BPT32" si="1500">BPS18-0.009</f>
        <v>3.0000000000000009E-3</v>
      </c>
      <c r="BPU18" s="1">
        <f t="shared" ref="BPU18:BPU32" si="1501">(BPT18-0.0005)/0.03</f>
        <v>8.333333333333337E-2</v>
      </c>
      <c r="BPV18" s="1">
        <f t="shared" ref="BPV18:BPV32" si="1502">BPU18*0.0015</f>
        <v>1.2500000000000006E-4</v>
      </c>
      <c r="BPW18" s="1">
        <f t="shared" ref="BPW18:BPW32" si="1503">BPV18/0.000129898</f>
        <v>0.96229349181665647</v>
      </c>
      <c r="BPX18" s="1"/>
      <c r="BPY18" s="1"/>
      <c r="BPZ18" s="2" t="s">
        <v>11</v>
      </c>
      <c r="BQA18" s="4" t="s">
        <v>175</v>
      </c>
      <c r="BQB18" s="4">
        <v>358</v>
      </c>
      <c r="BQC18" s="2">
        <v>1</v>
      </c>
      <c r="BQD18" s="1">
        <v>1.2E-2</v>
      </c>
      <c r="BQE18" s="1">
        <f t="shared" ref="BQE18:BQE32" si="1504">BQD18-0.01</f>
        <v>2E-3</v>
      </c>
      <c r="BQF18" s="1">
        <f t="shared" ref="BQF18:BQF32" si="1505">(BQE18-0.0007)/0.0296</f>
        <v>4.3918918918918914E-2</v>
      </c>
      <c r="BQG18" s="1">
        <f t="shared" ref="BQG18:BQG32" si="1506">BQF18*0.0015</f>
        <v>6.5878378378378375E-5</v>
      </c>
      <c r="BQH18" s="1">
        <f t="shared" ref="BQH18:BQH32" si="1507">BQG18/0.000129898</f>
        <v>0.50715467811958903</v>
      </c>
      <c r="BQI18" s="1"/>
      <c r="BQJ18" s="1"/>
      <c r="BQK18" s="2" t="s">
        <v>11</v>
      </c>
      <c r="BQL18" s="4" t="s">
        <v>176</v>
      </c>
      <c r="BQM18" s="4">
        <v>366</v>
      </c>
      <c r="BQN18" s="2">
        <v>1</v>
      </c>
      <c r="BQO18" s="1">
        <v>2.1999999999999999E-2</v>
      </c>
      <c r="BQP18" s="1">
        <f t="shared" ref="BQP18:BQP32" si="1508">BQO18-0.011</f>
        <v>1.0999999999999999E-2</v>
      </c>
      <c r="BQQ18" s="1">
        <f t="shared" ref="BQQ18:BQQ32" si="1509">(BQP18--0.0057)/0.0299</f>
        <v>0.55852842809364545</v>
      </c>
      <c r="BQR18" s="1">
        <f t="shared" ref="BQR18:BQR32" si="1510">BQQ18*0.0015</f>
        <v>8.3779264214046815E-4</v>
      </c>
      <c r="BQS18" s="1">
        <f t="shared" ref="BQS18:BQS32" si="1511">BQR18/0.000129898</f>
        <v>6.4496192561892265</v>
      </c>
      <c r="BQT18" s="1"/>
      <c r="BQU18" s="1"/>
      <c r="BQV18" s="2" t="s">
        <v>11</v>
      </c>
      <c r="BQW18" s="4" t="s">
        <v>177</v>
      </c>
      <c r="BQX18" s="4">
        <v>367</v>
      </c>
      <c r="BQY18" s="2">
        <v>1</v>
      </c>
      <c r="BQZ18" s="1">
        <v>3.4000000000000002E-2</v>
      </c>
      <c r="BRA18" s="1">
        <f t="shared" ref="BRA18:BRA32" si="1512">BQZ18-0.021</f>
        <v>1.3000000000000001E-2</v>
      </c>
      <c r="BRB18" s="1">
        <f t="shared" ref="BRB18:BRB32" si="1513">(BRA18-0.0223)/0.0297</f>
        <v>-0.31313131313131309</v>
      </c>
      <c r="BRC18" s="1">
        <f t="shared" ref="BRC18:BRC32" si="1514">BRB18*0.0015</f>
        <v>-4.6969696969696966E-4</v>
      </c>
      <c r="BRD18" s="1">
        <f t="shared" ref="BRD18:BRD32" si="1515">BRC18/0.000129898</f>
        <v>-3.6158906965231923</v>
      </c>
      <c r="BRE18" s="1"/>
      <c r="BRF18" s="1"/>
      <c r="BRG18" s="2" t="s">
        <v>11</v>
      </c>
      <c r="BRH18" s="4" t="s">
        <v>178</v>
      </c>
      <c r="BRI18" s="4">
        <v>373</v>
      </c>
      <c r="BRJ18" s="2">
        <v>1</v>
      </c>
      <c r="BRK18" s="1">
        <v>3.5999999999999997E-2</v>
      </c>
      <c r="BRL18" s="1">
        <f t="shared" ref="BRL18:BRL32" si="1516">BRK18-0.022</f>
        <v>1.3999999999999999E-2</v>
      </c>
      <c r="BRM18" s="1">
        <f t="shared" ref="BRM18:BRM32" si="1517">(BRL18-0.0134)/0.0295</f>
        <v>2.0338983050847394E-2</v>
      </c>
      <c r="BRN18" s="1">
        <f t="shared" ref="BRN18:BRN32" si="1518">BRM18*0.0015</f>
        <v>3.050847457627109E-5</v>
      </c>
      <c r="BRO18" s="1">
        <f t="shared" ref="BRO18:BRO32" si="1519">BRN18/0.000129898</f>
        <v>0.23486485223999667</v>
      </c>
      <c r="BRP18" s="1"/>
      <c r="BRQ18" s="1"/>
      <c r="BRR18" s="2" t="s">
        <v>11</v>
      </c>
      <c r="BRS18" s="1" t="s">
        <v>179</v>
      </c>
      <c r="BRT18" s="1">
        <v>380</v>
      </c>
      <c r="BRU18" s="2">
        <v>1</v>
      </c>
      <c r="BRV18" s="1">
        <v>0.04</v>
      </c>
      <c r="BRW18" s="1">
        <f t="shared" ref="BRW18:BRW32" si="1520">BRV18-0.03</f>
        <v>1.0000000000000002E-2</v>
      </c>
      <c r="BRX18" s="1">
        <f t="shared" ref="BRX18:BRX32" si="1521">(BRW18-0.013)/0.0298</f>
        <v>-0.10067114093959723</v>
      </c>
      <c r="BRY18" s="1">
        <f t="shared" ref="BRY18:BRY32" si="1522">BRX18*0.0015</f>
        <v>-1.5100671140939585E-4</v>
      </c>
      <c r="BRZ18" s="1">
        <f t="shared" ref="BRZ18:BRZ32" si="1523">BRY18/0.000129898</f>
        <v>-1.1625022048791809</v>
      </c>
      <c r="BSA18" s="1"/>
      <c r="BSB18" s="1"/>
      <c r="BSC18" s="2" t="s">
        <v>11</v>
      </c>
      <c r="BSD18" s="1" t="s">
        <v>180</v>
      </c>
      <c r="BSE18" s="1">
        <v>394</v>
      </c>
      <c r="BSF18" s="2">
        <v>1</v>
      </c>
      <c r="BSG18" s="1">
        <v>2.9000000000000001E-2</v>
      </c>
      <c r="BSH18" s="1">
        <f t="shared" ref="BSH18:BSH32" si="1524">BSG18-0.012</f>
        <v>1.7000000000000001E-2</v>
      </c>
      <c r="BSI18" s="1">
        <f t="shared" ref="BSI18:BSI32" si="1525">(BSH18-0.0125)/0.0282</f>
        <v>0.15957446808510642</v>
      </c>
      <c r="BSJ18" s="1">
        <f t="shared" ref="BSJ18:BSJ32" si="1526">BSI18*0.0015</f>
        <v>2.3936170212765964E-4</v>
      </c>
      <c r="BSK18" s="1">
        <f t="shared" ref="BSK18:BSK32" si="1527">BSJ18/0.000129898</f>
        <v>1.8426896651808313</v>
      </c>
      <c r="BSL18" s="1"/>
      <c r="BSM18" s="1"/>
      <c r="BSN18" s="1" t="s">
        <v>11</v>
      </c>
      <c r="BSO18" s="1" t="s">
        <v>181</v>
      </c>
      <c r="BSP18" s="1">
        <v>395</v>
      </c>
      <c r="BSQ18" s="2">
        <v>1</v>
      </c>
      <c r="BSR18" s="1">
        <v>7.0000000000000001E-3</v>
      </c>
      <c r="BSS18" s="1">
        <f t="shared" ref="BSS18:BSS32" si="1528">BSR18-0.01</f>
        <v>-3.0000000000000001E-3</v>
      </c>
      <c r="BST18" s="1">
        <f t="shared" ref="BST18:BST32" si="1529">(BSS18--0.0007)/0.0289</f>
        <v>-7.9584775086505188E-2</v>
      </c>
      <c r="BSU18" s="1">
        <f t="shared" ref="BSU18:BSU32" si="1530">BST18*0.0015</f>
        <v>-1.1937716262975778E-4</v>
      </c>
      <c r="BSV18" s="1">
        <f t="shared" ref="BSV18:BSV32" si="1531">BSU18/0.000129898</f>
        <v>-0.91900693336123551</v>
      </c>
      <c r="BSW18" s="1"/>
      <c r="BSX18" s="1"/>
      <c r="BSY18" s="1" t="s">
        <v>11</v>
      </c>
      <c r="BSZ18" s="1" t="s">
        <v>182</v>
      </c>
      <c r="BTA18" s="1">
        <v>401</v>
      </c>
      <c r="BTB18" s="1">
        <v>1</v>
      </c>
      <c r="BTC18" s="1">
        <v>0.01</v>
      </c>
      <c r="BTD18" s="1">
        <f t="shared" ref="BTD18:BTD32" si="1532">BTC18-0.012</f>
        <v>-2E-3</v>
      </c>
      <c r="BTE18" s="1">
        <f t="shared" ref="BTE18:BTE32" si="1533">(BTD18--0.0035)/0.0286</f>
        <v>5.2447552447552448E-2</v>
      </c>
      <c r="BTF18" s="1">
        <f t="shared" ref="BTF18:BTF32" si="1534">BTE18*0.0015</f>
        <v>7.8671328671328671E-5</v>
      </c>
      <c r="BTG18" s="1">
        <f t="shared" ref="BTG18:BTG32" si="1535">BTF18/0.000129898</f>
        <v>0.60563926058390938</v>
      </c>
      <c r="BTH18" s="1"/>
      <c r="BTI18" s="1"/>
      <c r="BTJ18" s="1" t="s">
        <v>11</v>
      </c>
      <c r="BTK18" s="1" t="s">
        <v>183</v>
      </c>
      <c r="BTL18" s="1">
        <v>408</v>
      </c>
      <c r="BTM18" s="1">
        <v>1</v>
      </c>
      <c r="BTN18" s="1">
        <v>1.4E-2</v>
      </c>
      <c r="BTO18" s="1">
        <f t="shared" ref="BTO18:BTO32" si="1536">BTN18-0.012</f>
        <v>2E-3</v>
      </c>
      <c r="BTP18" s="5">
        <f t="shared" ref="BTP18:BTP32" si="1537">(BTO18--0.0075)/0.0287</f>
        <v>0.33101045296167247</v>
      </c>
      <c r="BTQ18" s="1">
        <f t="shared" ref="BTQ18:BTQ32" si="1538">BTP18*0.0015</f>
        <v>4.9651567944250876E-4</v>
      </c>
      <c r="BTR18" s="1">
        <f t="shared" ref="BTR18:BTR32" si="1539">BTQ18/0.000129898</f>
        <v>3.8223504552996102</v>
      </c>
      <c r="BTS18" s="1"/>
      <c r="BTT18" s="1"/>
      <c r="BTU18" s="1" t="s">
        <v>11</v>
      </c>
      <c r="BTV18" s="1" t="s">
        <v>184</v>
      </c>
      <c r="BTW18" s="1">
        <v>409</v>
      </c>
      <c r="BTX18" s="1">
        <v>1</v>
      </c>
      <c r="BTY18" s="1">
        <v>1.7000000000000001E-2</v>
      </c>
      <c r="BTZ18" s="1">
        <f t="shared" ref="BTZ18:BTZ32" si="1540">BTY18-0.01</f>
        <v>7.000000000000001E-3</v>
      </c>
      <c r="BUA18" s="1">
        <f t="shared" ref="BUA18:BUA32" si="1541">(BTZ18--0.0029)/0.0289</f>
        <v>0.34256055363321802</v>
      </c>
      <c r="BUB18" s="1">
        <f t="shared" ref="BUB18:BUB32" si="1542">BUA18*0.0015</f>
        <v>5.1384083044982707E-4</v>
      </c>
      <c r="BUC18" s="1">
        <f t="shared" ref="BUC18:BUC32" si="1543">BUB18/0.000129898</f>
        <v>3.9557254957722754</v>
      </c>
      <c r="BUD18" s="1"/>
      <c r="BUE18" s="1"/>
      <c r="BUF18" s="1" t="s">
        <v>11</v>
      </c>
      <c r="BUG18" s="1" t="s">
        <v>185</v>
      </c>
      <c r="BUH18" s="1">
        <v>415</v>
      </c>
      <c r="BUI18" s="1">
        <v>1</v>
      </c>
      <c r="BUJ18" s="1">
        <v>2.4E-2</v>
      </c>
      <c r="BUK18" s="1">
        <f t="shared" ref="BUK18:BUK32" si="1544">BUJ18-0.013</f>
        <v>1.1000000000000001E-2</v>
      </c>
      <c r="BUL18" s="1">
        <f t="shared" ref="BUL18:BUL32" si="1545">(BUK18--0.0045)/0.0287</f>
        <v>0.54006968641114983</v>
      </c>
      <c r="BUM18" s="1">
        <f t="shared" ref="BUM18:BUM32" si="1546">BUL18*0.0015</f>
        <v>8.1010452961672479E-4</v>
      </c>
      <c r="BUN18" s="1">
        <f t="shared" ref="BUN18:BUN32" si="1547">BUM18/0.000129898</f>
        <v>6.2364665323309421</v>
      </c>
      <c r="BUO18" s="1"/>
      <c r="BUP18" s="1"/>
      <c r="BUQ18" s="1" t="s">
        <v>11</v>
      </c>
      <c r="BUR18" s="1" t="s">
        <v>186</v>
      </c>
      <c r="BUS18" s="1">
        <v>422</v>
      </c>
      <c r="BUT18" s="1">
        <v>1</v>
      </c>
      <c r="BUU18" s="1">
        <v>3.3000000000000002E-2</v>
      </c>
      <c r="BUV18" s="1">
        <f t="shared" ref="BUV18:BUV32" si="1548">BUU18-0.015</f>
        <v>1.8000000000000002E-2</v>
      </c>
      <c r="BUW18" s="1">
        <f t="shared" ref="BUW18:BUW32" si="1549">(BUV18--0.0034)/0.0285</f>
        <v>0.75087719298245614</v>
      </c>
      <c r="BUX18" s="1">
        <f t="shared" ref="BUX18:BUX32" si="1550">BUW18*0.0015</f>
        <v>1.1263157894736843E-3</v>
      </c>
      <c r="BUY18" s="1">
        <f t="shared" ref="BUY18:BUY32" si="1551">BUX18/0.000129898</f>
        <v>8.670770831526923</v>
      </c>
      <c r="BUZ18" s="1"/>
      <c r="BVA18" s="1"/>
      <c r="BVB18" s="1" t="s">
        <v>11</v>
      </c>
      <c r="BVC18" s="1" t="s">
        <v>187</v>
      </c>
      <c r="BVD18" s="1">
        <v>423</v>
      </c>
      <c r="BVE18" s="1">
        <v>1</v>
      </c>
      <c r="BVF18" s="1">
        <v>1.2999999999999999E-2</v>
      </c>
      <c r="BVG18" s="1">
        <f t="shared" ref="BVG18:BVG32" si="1552">BVF18-0.01</f>
        <v>2.9999999999999992E-3</v>
      </c>
      <c r="BVH18" s="1">
        <f t="shared" ref="BVH18:BVH32" si="1553">(BVG18-0.0275)/0.0293</f>
        <v>-0.83617747440273038</v>
      </c>
      <c r="BVI18" s="1">
        <f t="shared" ref="BVI18:BVI32" si="1554">BVH18*0.0015</f>
        <v>-1.2542662116040955E-3</v>
      </c>
      <c r="BVJ18" s="1">
        <f t="shared" ref="BVJ18:BVJ32" si="1555">BVI18/0.000129898</f>
        <v>-9.6557776994572322</v>
      </c>
      <c r="BVK18" s="1"/>
      <c r="BVL18" s="1"/>
      <c r="BVM18" s="1" t="s">
        <v>11</v>
      </c>
      <c r="BVN18" s="1" t="s">
        <v>188</v>
      </c>
      <c r="BVO18" s="1">
        <v>436</v>
      </c>
      <c r="BVP18" s="1">
        <v>1</v>
      </c>
      <c r="BVQ18" s="1">
        <v>1.7999999999999999E-2</v>
      </c>
      <c r="BVR18" s="1">
        <f t="shared" ref="BVR18:BVR32" si="1556">BVQ18-0.012</f>
        <v>5.9999999999999984E-3</v>
      </c>
      <c r="BVS18" s="1">
        <f t="shared" ref="BVS18:BVS32" si="1557">(BVR18-0.019)/0.0293</f>
        <v>-0.44368600682593862</v>
      </c>
      <c r="BVT18" s="1">
        <f t="shared" ref="BVT18:BVT32" si="1558">BVS18*0.0015</f>
        <v>-6.6552901023890791E-4</v>
      </c>
      <c r="BVU18" s="1">
        <f t="shared" ref="BVU18:BVU32" si="1559">BVT18/0.000129898</f>
        <v>-5.1234738813446539</v>
      </c>
      <c r="BVV18" s="1"/>
      <c r="BVW18" s="1"/>
      <c r="BVX18" s="1" t="s">
        <v>11</v>
      </c>
      <c r="BVY18" s="1" t="s">
        <v>189</v>
      </c>
      <c r="BVZ18" s="1">
        <v>437</v>
      </c>
      <c r="BWA18" s="1">
        <v>1</v>
      </c>
      <c r="BWB18" s="1">
        <v>1.9E-2</v>
      </c>
      <c r="BWC18" s="1">
        <f t="shared" ref="BWC18:BWC32" si="1560">BWB18-0.005</f>
        <v>1.3999999999999999E-2</v>
      </c>
      <c r="BWD18" s="1">
        <f t="shared" ref="BWD18:BWD32" si="1561">(BWC18-0.0209)/0.0263</f>
        <v>-0.26235741444866917</v>
      </c>
      <c r="BWE18" s="1">
        <f t="shared" ref="BWE18:BWE32" si="1562">BWD18*0.0015</f>
        <v>-3.9353612167300375E-4</v>
      </c>
      <c r="BWF18" s="1">
        <f t="shared" ref="BWF18:BWF32" si="1563">BWE18/0.000129898</f>
        <v>-3.0295779894455936</v>
      </c>
      <c r="BWG18" s="1"/>
      <c r="BWH18" s="1"/>
      <c r="BWI18" s="1" t="s">
        <v>11</v>
      </c>
      <c r="BWJ18" s="1" t="s">
        <v>190</v>
      </c>
      <c r="BWK18" s="1">
        <v>443</v>
      </c>
      <c r="BWL18" s="1">
        <v>1</v>
      </c>
      <c r="BWM18" s="1">
        <v>3.2000000000000001E-2</v>
      </c>
      <c r="BWN18" s="1">
        <f t="shared" ref="BWN18:BWN32" si="1564">BWM18-0.01</f>
        <v>2.1999999999999999E-2</v>
      </c>
      <c r="BWO18" s="1">
        <f t="shared" ref="BWO18:BWO32" si="1565">(BWN18-0.0216)/0.0264</f>
        <v>1.515151515151506E-2</v>
      </c>
      <c r="BWP18" s="1">
        <f t="shared" ref="BWP18:BWP32" si="1566">BWO18*0.0015</f>
        <v>2.272727272727259E-5</v>
      </c>
      <c r="BWQ18" s="1">
        <f t="shared" ref="BWQ18:BWQ32" si="1567">BWP18/0.000129898</f>
        <v>0.17496245305757277</v>
      </c>
      <c r="BWR18" s="1"/>
      <c r="BWS18" s="1"/>
      <c r="BWT18" s="1" t="s">
        <v>11</v>
      </c>
      <c r="BWU18" s="1" t="s">
        <v>191</v>
      </c>
      <c r="BWV18" s="1">
        <v>450</v>
      </c>
      <c r="BWW18" s="1">
        <v>1</v>
      </c>
      <c r="BWX18" s="1">
        <v>2.1000000000000001E-2</v>
      </c>
      <c r="BWY18" s="1">
        <f t="shared" ref="BWY18:BWY32" si="1568">BWX18-0.004</f>
        <v>1.7000000000000001E-2</v>
      </c>
      <c r="BWZ18" s="1">
        <f t="shared" ref="BWZ18:BWZ32" si="1569">(BWY18-0.0126)/0.0264</f>
        <v>0.16666666666666671</v>
      </c>
      <c r="BXA18" s="1">
        <f t="shared" ref="BXA18:BXA32" si="1570">BWZ18*0.0015</f>
        <v>2.5000000000000006E-4</v>
      </c>
      <c r="BXB18" s="1">
        <f t="shared" ref="BXB18:BXB32" si="1571">BXA18/0.000129898</f>
        <v>1.9245869836333127</v>
      </c>
      <c r="BXC18" s="1"/>
      <c r="BXD18" s="1"/>
      <c r="BXE18" s="1" t="s">
        <v>11</v>
      </c>
      <c r="BXF18" s="1" t="s">
        <v>192</v>
      </c>
      <c r="BXG18" s="1">
        <v>451</v>
      </c>
      <c r="BXH18" s="1">
        <v>1</v>
      </c>
      <c r="BXI18" s="1">
        <v>1.0999999999999999E-2</v>
      </c>
      <c r="BXJ18" s="1">
        <f t="shared" ref="BXJ18:BXJ32" si="1572">BXI18--0.003</f>
        <v>1.3999999999999999E-2</v>
      </c>
      <c r="BXK18" s="1">
        <f t="shared" ref="BXK18:BXK32" si="1573">(BXJ18--0.0128)/0.0265</f>
        <v>1.0113207547169811</v>
      </c>
      <c r="BXL18" s="1">
        <f t="shared" ref="BXL18:BXL32" si="1574">BXK18*0.0015</f>
        <v>1.5169811320754718E-3</v>
      </c>
      <c r="BXM18" s="1">
        <f t="shared" ref="BXM18:BXM32" si="1575">BXL18/0.000129898</f>
        <v>11.678248564839118</v>
      </c>
      <c r="BXN18" s="1"/>
      <c r="BXO18" s="1"/>
      <c r="BXP18" s="1" t="s">
        <v>11</v>
      </c>
      <c r="BXQ18" s="1" t="s">
        <v>193</v>
      </c>
      <c r="BXR18" s="1">
        <v>464</v>
      </c>
      <c r="BXS18" s="1">
        <v>1</v>
      </c>
      <c r="BXT18" s="1">
        <v>1.7999999999999999E-2</v>
      </c>
      <c r="BXU18" s="1">
        <f t="shared" ref="BXU18:BXU32" si="1576">BXT18-0.004</f>
        <v>1.3999999999999999E-2</v>
      </c>
      <c r="BXV18" s="1">
        <f t="shared" ref="BXV18:BXV32" si="1577">(BXU18--0.0219)/0.0272</f>
        <v>1.3198529411764708</v>
      </c>
      <c r="BXW18" s="1">
        <f t="shared" ref="BXW18:BXW32" si="1578">BXV18*0.0015</f>
        <v>1.9797794117647062E-3</v>
      </c>
      <c r="BXX18" s="1">
        <f t="shared" ref="BXX18:BXX32" si="1579">BXW18/0.000129898</f>
        <v>15.241030745390276</v>
      </c>
      <c r="BXY18" s="1"/>
      <c r="BXZ18" s="1"/>
      <c r="BYA18" s="1" t="s">
        <v>11</v>
      </c>
      <c r="BYB18" s="1" t="s">
        <v>194</v>
      </c>
      <c r="BYC18" s="1">
        <v>465</v>
      </c>
      <c r="BYD18" s="1">
        <v>1</v>
      </c>
      <c r="BYE18" s="1">
        <v>2.4E-2</v>
      </c>
      <c r="BYF18" s="1">
        <f>BYE18-0.005</f>
        <v>1.9E-2</v>
      </c>
      <c r="BYG18" s="1">
        <f t="shared" ref="BYG18:BYG32" si="1580">(BYF18-0.0044)/0.0267</f>
        <v>0.54681647940074896</v>
      </c>
      <c r="BYH18" s="1">
        <f t="shared" ref="BYH18:BYH32" si="1581">BYG18*0.0015</f>
        <v>8.2022471910112341E-4</v>
      </c>
      <c r="BYI18" s="1">
        <f t="shared" ref="BYI18:BYI32" si="1582">BYH18/0.000129898</f>
        <v>6.3143752721452477</v>
      </c>
      <c r="BYJ18" s="1"/>
      <c r="BYK18" s="1"/>
      <c r="BYL18" s="1" t="s">
        <v>11</v>
      </c>
      <c r="BYM18" s="1" t="s">
        <v>195</v>
      </c>
      <c r="BYN18" s="1">
        <v>479</v>
      </c>
      <c r="BYO18" s="1">
        <v>1</v>
      </c>
      <c r="BYP18" s="1">
        <v>2.5000000000000001E-2</v>
      </c>
      <c r="BYQ18" s="1">
        <f t="shared" ref="BYQ18:BYQ32" si="1583">BYP18-0.011</f>
        <v>1.4000000000000002E-2</v>
      </c>
      <c r="BYR18" s="1">
        <f t="shared" ref="BYR18:BYR32" si="1584">(BYQ18--0.0047)/0.0271</f>
        <v>0.69003690036900378</v>
      </c>
      <c r="BYS18" s="1">
        <f t="shared" ref="BYS18:BYS32" si="1585">BYR18*0.0015</f>
        <v>1.0350553505535057E-3</v>
      </c>
      <c r="BYT18" s="1">
        <f t="shared" ref="BYT18:BYT32" si="1586">BYS18/0.000129898</f>
        <v>7.9682162200611684</v>
      </c>
      <c r="BYU18" s="1"/>
      <c r="BYV18" s="1"/>
      <c r="BYW18" s="1" t="s">
        <v>11</v>
      </c>
      <c r="BYX18" s="1" t="s">
        <v>196</v>
      </c>
      <c r="BYY18" s="1">
        <v>480</v>
      </c>
      <c r="BYZ18" s="1">
        <v>1</v>
      </c>
      <c r="BZA18" s="1">
        <v>1.7000000000000001E-2</v>
      </c>
      <c r="BZB18" s="1">
        <f t="shared" ref="BZB18:BZB32" si="1587">BZA18-0.013</f>
        <v>4.0000000000000018E-3</v>
      </c>
      <c r="BZC18" s="1">
        <f t="shared" ref="BZC18:BZC32" si="1588">(BZB18--0.0108)/0.0267</f>
        <v>0.55430711610486894</v>
      </c>
      <c r="BZD18" s="1">
        <f t="shared" ref="BZD18:BZD32" si="1589">BZC18*0.0015</f>
        <v>8.3146067415730345E-4</v>
      </c>
      <c r="BZE18" s="1">
        <f t="shared" ref="BZE18:BZE32" si="1590">BZD18/0.000129898</f>
        <v>6.4008735635444998</v>
      </c>
      <c r="BZF18" s="1"/>
      <c r="BZG18" s="1"/>
      <c r="BZH18" s="1" t="s">
        <v>11</v>
      </c>
      <c r="BZI18" s="1" t="s">
        <v>197</v>
      </c>
      <c r="BZJ18" s="1">
        <v>494</v>
      </c>
      <c r="BZK18" s="1">
        <v>1</v>
      </c>
      <c r="BZL18" s="1">
        <v>2.5000000000000001E-2</v>
      </c>
      <c r="BZM18" s="1">
        <f t="shared" ref="BZM18:BZM32" si="1591">BZL18-0.015</f>
        <v>1.0000000000000002E-2</v>
      </c>
      <c r="BZN18" s="1">
        <f t="shared" ref="BZN18:BZN32" si="1592">(BZM18--0.02)/0.0272</f>
        <v>1.1029411764705883</v>
      </c>
      <c r="BZO18" s="1">
        <f t="shared" ref="BZO18:BZO32" si="1593">BZN18*0.0015</f>
        <v>1.6544117647058825E-3</v>
      </c>
      <c r="BZP18" s="1">
        <f t="shared" ref="BZP18:BZP32" si="1594">BZO18/0.000129898</f>
        <v>12.736237391691038</v>
      </c>
      <c r="BZQ18" s="1"/>
      <c r="BZR18" s="1"/>
      <c r="BZS18" s="1" t="s">
        <v>11</v>
      </c>
      <c r="BZT18" s="1" t="s">
        <v>198</v>
      </c>
      <c r="BZU18" s="1">
        <v>495</v>
      </c>
      <c r="BZV18" s="1">
        <v>1</v>
      </c>
      <c r="BZW18" s="1">
        <v>1.2999999999999999E-2</v>
      </c>
      <c r="BZX18" s="1">
        <f t="shared" ref="BZX18:BZX32" si="1595">BZW18-0.014</f>
        <v>-1.0000000000000009E-3</v>
      </c>
      <c r="BZY18" s="1">
        <f t="shared" ref="BZY18:BZY32" si="1596">(BZX18--0.0106)/0.0271</f>
        <v>0.35424354243542433</v>
      </c>
      <c r="BZZ18" s="1">
        <f t="shared" ref="BZZ18:BZZ32" si="1597">BZY18*0.0015</f>
        <v>5.3136531365313646E-4</v>
      </c>
      <c r="CAA18" s="1">
        <f t="shared" ref="CAA18:CAA32" si="1598">BZZ18/0.000129898</f>
        <v>4.0906350648442347</v>
      </c>
      <c r="CAB18" s="1"/>
      <c r="CAC18" s="1"/>
      <c r="CAD18" s="1" t="s">
        <v>11</v>
      </c>
      <c r="CAE18" s="1" t="s">
        <v>199</v>
      </c>
      <c r="CAF18" s="1">
        <v>501</v>
      </c>
      <c r="CAG18" s="1">
        <v>1</v>
      </c>
      <c r="CAH18" s="1">
        <v>1.4E-2</v>
      </c>
      <c r="CAI18" s="1">
        <f t="shared" ref="CAI18:CAI32" si="1599">CAH18-0.017</f>
        <v>-3.0000000000000009E-3</v>
      </c>
      <c r="CAJ18" s="1">
        <f t="shared" ref="CAJ18:CAJ32" si="1600">(CAI18--0.0123)/0.0273</f>
        <v>0.34065934065934061</v>
      </c>
      <c r="CAK18" s="1">
        <f t="shared" ref="CAK18:CAK32" si="1601">CAJ18*0.0015</f>
        <v>5.1098901098901091E-4</v>
      </c>
      <c r="CAL18" s="1">
        <f t="shared" ref="CAL18:CAL32" si="1602">CAK18/0.000129898</f>
        <v>3.9337711973164398</v>
      </c>
      <c r="CAM18" s="1"/>
      <c r="CAN18" s="1"/>
      <c r="CAO18" s="1" t="s">
        <v>11</v>
      </c>
      <c r="CAP18" s="1" t="s">
        <v>200</v>
      </c>
      <c r="CAQ18" s="1">
        <v>508</v>
      </c>
      <c r="CAR18" s="1">
        <v>1</v>
      </c>
      <c r="CAS18" s="2">
        <v>2.5000000000000001E-2</v>
      </c>
      <c r="CAT18" s="1">
        <f t="shared" ref="CAT18:CAT32" si="1603">CAS18-0.038</f>
        <v>-1.2999999999999998E-2</v>
      </c>
      <c r="CAU18" s="1">
        <f t="shared" ref="CAU18:CAU32" si="1604">(CAT18--0.0121)/0.0273</f>
        <v>-3.2967032967032892E-2</v>
      </c>
      <c r="CAV18" s="1">
        <f t="shared" ref="CAV18:CAV32" si="1605">CAU18*0.0015</f>
        <v>-4.9450549450549338E-5</v>
      </c>
      <c r="CAW18" s="1">
        <f t="shared" ref="CAW18:CAW32" si="1606">CAV18/0.000129898</f>
        <v>-0.38068753522417076</v>
      </c>
      <c r="CAX18" s="1"/>
      <c r="CAY18" s="1"/>
      <c r="CAZ18" s="1" t="s">
        <v>11</v>
      </c>
      <c r="CBA18" s="1" t="s">
        <v>201</v>
      </c>
      <c r="CBB18" s="1">
        <v>509</v>
      </c>
      <c r="CBC18" s="1">
        <v>1</v>
      </c>
      <c r="CBD18" s="1">
        <v>1.4E-2</v>
      </c>
      <c r="CBE18" s="1">
        <f t="shared" ref="CBE18:CBE32" si="1607">CBD18-0.013</f>
        <v>1.0000000000000009E-3</v>
      </c>
      <c r="CBF18" s="1">
        <f t="shared" ref="CBF18:CBF32" si="1608">(CBE18-0.0034)/0.0266</f>
        <v>-9.0225563909774403E-2</v>
      </c>
      <c r="CBG18" s="1">
        <f t="shared" ref="CBG18:CBG32" si="1609">CBF18*0.0015</f>
        <v>-1.353383458646616E-4</v>
      </c>
      <c r="CBH18" s="1">
        <f t="shared" ref="CBH18:CBH32" si="1610">CBG18/0.000129898</f>
        <v>-1.0418816753503641</v>
      </c>
      <c r="CBI18" s="1"/>
      <c r="CBJ18" s="1"/>
      <c r="CBK18" s="1" t="s">
        <v>11</v>
      </c>
      <c r="CBL18" s="1" t="s">
        <v>202</v>
      </c>
      <c r="CBM18" s="1">
        <v>515</v>
      </c>
      <c r="CBN18" s="1">
        <v>1</v>
      </c>
      <c r="CBO18" s="1">
        <v>1.7000000000000001E-2</v>
      </c>
      <c r="CBP18" s="1">
        <f t="shared" ref="CBP18:CBP32" si="1611">CBO18-0.015</f>
        <v>2.0000000000000018E-3</v>
      </c>
      <c r="CBQ18" s="1">
        <f t="shared" ref="CBQ18:CBQ48" si="1612">(CBP18-0.0005)/0.0267</f>
        <v>5.6179775280898937E-2</v>
      </c>
      <c r="CBR18" s="1">
        <f t="shared" ref="CBR18:CBR32" si="1613">CBQ18*0.0015</f>
        <v>8.4269662921348406E-5</v>
      </c>
      <c r="CBS18" s="1">
        <f t="shared" ref="CBS18:CBS32" si="1614">CBR18/0.000130817</f>
        <v>0.64417975432358487</v>
      </c>
      <c r="CBT18" s="1"/>
      <c r="CBU18" s="1"/>
      <c r="CBV18" s="1" t="s">
        <v>11</v>
      </c>
      <c r="CBW18" s="1" t="s">
        <v>203</v>
      </c>
      <c r="CBX18" s="1">
        <v>522</v>
      </c>
      <c r="CBY18" s="1">
        <v>1</v>
      </c>
      <c r="CBZ18" s="1">
        <v>1.7000000000000001E-2</v>
      </c>
      <c r="CCA18" s="1">
        <f t="shared" ref="CCA18:CCA32" si="1615">CBZ18-0.014</f>
        <v>3.0000000000000009E-3</v>
      </c>
      <c r="CCB18" s="1">
        <f t="shared" ref="CCB18:CCB32" si="1616">(CCA18-0.0002)/0.0267</f>
        <v>0.10486891385767792</v>
      </c>
      <c r="CCC18" s="1">
        <f t="shared" ref="CCC18:CCC32" si="1617">CCB18*0.0015</f>
        <v>1.5730337078651688E-4</v>
      </c>
      <c r="CCD18" s="1">
        <f t="shared" ref="CCD18:CCD32" si="1618">CCC18/0.000130817</f>
        <v>1.2024688747373573</v>
      </c>
      <c r="CCE18" s="1"/>
      <c r="CCF18" s="1"/>
      <c r="CCG18" s="1" t="s">
        <v>11</v>
      </c>
      <c r="CCH18" s="1" t="s">
        <v>204</v>
      </c>
      <c r="CCI18" s="1">
        <v>523</v>
      </c>
      <c r="CCJ18" s="1">
        <v>1</v>
      </c>
      <c r="CCK18" s="1">
        <v>2.9000000000000001E-2</v>
      </c>
      <c r="CCL18" s="1">
        <f t="shared" ref="CCL18:CCL32" si="1619">CCK18-0.019</f>
        <v>1.0000000000000002E-2</v>
      </c>
      <c r="CCM18" s="1">
        <f t="shared" ref="CCM18:CCM32" si="1620">(CCL18--0.002)/0.0263</f>
        <v>0.4562737642585552</v>
      </c>
      <c r="CCN18" s="1">
        <f t="shared" ref="CCN18:CCN32" si="1621">CCM18*0.0015</f>
        <v>6.8441064638783279E-4</v>
      </c>
      <c r="CCO18" s="1">
        <f t="shared" ref="CCO18:CCO32" si="1622">CCN18/0.000130817</f>
        <v>5.23181732028584</v>
      </c>
      <c r="CCP18" s="1"/>
      <c r="CCQ18" s="1"/>
      <c r="CCR18" s="1" t="s">
        <v>11</v>
      </c>
      <c r="CCS18" s="1" t="s">
        <v>205</v>
      </c>
      <c r="CCT18" s="1">
        <v>536</v>
      </c>
      <c r="CCU18" s="1">
        <v>1</v>
      </c>
      <c r="CCV18" s="1">
        <v>2.9000000000000001E-2</v>
      </c>
      <c r="CCW18" s="1">
        <f t="shared" ref="CCW18:CCW32" si="1623">CCV18-0.02</f>
        <v>9.0000000000000011E-3</v>
      </c>
      <c r="CCX18" s="1">
        <f t="shared" ref="CCX18:CCX32" si="1624">(CCW18-0.0011)/0.0259</f>
        <v>0.30501930501930508</v>
      </c>
      <c r="CCY18" s="1">
        <f t="shared" ref="CCY18:CCY32" si="1625">CCX18*0.0015</f>
        <v>4.5752895752895761E-4</v>
      </c>
      <c r="CCZ18" s="1">
        <f t="shared" ref="CCZ18:CCZ32" si="1626">CCY18/0.000130817</f>
        <v>3.4974732452888966</v>
      </c>
      <c r="CDA18" s="1"/>
      <c r="CDB18" s="1"/>
      <c r="CDC18" s="1" t="s">
        <v>11</v>
      </c>
      <c r="CDD18" s="1" t="s">
        <v>206</v>
      </c>
      <c r="CDE18" s="1">
        <v>542</v>
      </c>
      <c r="CDF18" s="1">
        <v>1</v>
      </c>
      <c r="CDG18" s="1">
        <v>2.1000000000000001E-2</v>
      </c>
      <c r="CDH18" s="1">
        <f t="shared" ref="CDH18:CDH32" si="1627">CDG18-0.015</f>
        <v>6.0000000000000019E-3</v>
      </c>
      <c r="CDI18" s="1">
        <f t="shared" ref="CDI18:CDI32" si="1628">(CDH18-0.0097)/0.0264</f>
        <v>-0.14015151515151508</v>
      </c>
      <c r="CDJ18" s="1">
        <f t="shared" ref="CDJ18:CDJ32" si="1629">CDI18*0.0015</f>
        <v>-2.1022727272727263E-4</v>
      </c>
      <c r="CDK18" s="1">
        <f t="shared" ref="CDK18:CDK32" si="1630">CDJ18/0.000130817</f>
        <v>-1.6070332810511831</v>
      </c>
      <c r="CDL18" s="1"/>
      <c r="CDM18" s="1"/>
      <c r="CDN18" s="1" t="s">
        <v>11</v>
      </c>
      <c r="CDO18" s="1" t="s">
        <v>207</v>
      </c>
      <c r="CDP18" s="1">
        <v>549</v>
      </c>
      <c r="CDQ18" s="1">
        <v>1</v>
      </c>
      <c r="CDR18" s="1">
        <v>0.02</v>
      </c>
      <c r="CDS18" s="1">
        <f t="shared" ref="CDS18:CDS32" si="1631">CDR18-0.015</f>
        <v>5.000000000000001E-3</v>
      </c>
      <c r="CDT18" s="1">
        <f t="shared" ref="CDT18:CDT32" si="1632">(CDS18-0.0118)/0.0263</f>
        <v>-0.25855513307984784</v>
      </c>
      <c r="CDU18" s="1">
        <f t="shared" ref="CDU18:CDU32" si="1633">CDT18*0.0015</f>
        <v>-3.8783269961977179E-4</v>
      </c>
      <c r="CDV18" s="1">
        <f t="shared" ref="CDV18:CDV32" si="1634">CDU18/0.000130817</f>
        <v>-2.9646964814953085</v>
      </c>
      <c r="CDW18" s="1"/>
      <c r="CDX18" s="1"/>
      <c r="CDY18" s="1" t="s">
        <v>11</v>
      </c>
      <c r="CDZ18" s="1" t="s">
        <v>208</v>
      </c>
      <c r="CEA18" s="1">
        <v>550</v>
      </c>
      <c r="CEB18" s="1">
        <v>1</v>
      </c>
      <c r="CEC18" s="1">
        <v>2.5999999999999999E-2</v>
      </c>
      <c r="CED18" s="1">
        <f t="shared" ref="CED18:CED32" si="1635">CEC18-0.017</f>
        <v>8.9999999999999976E-3</v>
      </c>
      <c r="CEE18" s="1">
        <f t="shared" ref="CEE18:CEE32" si="1636">(CED18-0.0014)/0.025</f>
        <v>0.30399999999999988</v>
      </c>
      <c r="CEF18" s="1">
        <f t="shared" ref="CEF18:CEF32" si="1637">CEE18*0.0015</f>
        <v>4.5599999999999981E-4</v>
      </c>
      <c r="CEG18" s="1">
        <f t="shared" ref="CEG18:CEG32" si="1638">CEF18/0.000130817</f>
        <v>3.4857854865957774</v>
      </c>
      <c r="CEH18" s="1"/>
      <c r="CEI18" s="1"/>
      <c r="CEJ18" s="1" t="s">
        <v>11</v>
      </c>
      <c r="CEK18" s="1" t="s">
        <v>209</v>
      </c>
      <c r="CEL18" s="1">
        <v>556</v>
      </c>
      <c r="CEM18" s="1">
        <v>1</v>
      </c>
      <c r="CEN18" s="1">
        <v>2.3E-2</v>
      </c>
      <c r="CEO18" s="1">
        <f t="shared" ref="CEO18:CEO32" si="1639">CEN18-0.015</f>
        <v>8.0000000000000002E-3</v>
      </c>
      <c r="CEP18" s="1">
        <f t="shared" ref="CEP18:CEP32" si="1640">(CEO18--0.0021)/0.0253</f>
        <v>0.39920948616600788</v>
      </c>
      <c r="CEQ18" s="1">
        <f t="shared" ref="CEQ18:CEQ32" si="1641">CEP18*0.0015</f>
        <v>5.9881422924901184E-4</v>
      </c>
      <c r="CER18" s="1">
        <f t="shared" ref="CER18:CER32" si="1642">CEQ18/0.000130817</f>
        <v>4.5774955032527256</v>
      </c>
      <c r="CES18" s="1"/>
      <c r="CET18" s="1"/>
      <c r="CEU18" s="1" t="s">
        <v>11</v>
      </c>
      <c r="CEV18" s="1" t="s">
        <v>210</v>
      </c>
      <c r="CEW18" s="1">
        <v>563</v>
      </c>
      <c r="CEX18" s="1">
        <v>1</v>
      </c>
      <c r="CEY18" s="1">
        <v>1.6E-2</v>
      </c>
      <c r="CEZ18" s="1">
        <f t="shared" ref="CEZ18:CEZ32" si="1643">CEY18-0.014</f>
        <v>2E-3</v>
      </c>
      <c r="CFA18" s="1">
        <f t="shared" ref="CFA18:CFA32" si="1644">(CEZ18--0.00004)/0.02495</f>
        <v>8.176352705410822E-2</v>
      </c>
      <c r="CFB18" s="1">
        <f t="shared" ref="CFB18:CFB32" si="1645">CFA18*0.0015</f>
        <v>1.2264529058116232E-4</v>
      </c>
      <c r="CFC18" s="1">
        <f t="shared" ref="CFC18:CFC32" si="1646">CFB18/0.000130817</f>
        <v>0.93753327611214388</v>
      </c>
      <c r="CFD18" s="1"/>
      <c r="CFE18" s="1"/>
      <c r="CFF18" s="1" t="s">
        <v>11</v>
      </c>
      <c r="CFG18" s="1" t="s">
        <v>211</v>
      </c>
      <c r="CFH18" s="1">
        <v>564</v>
      </c>
      <c r="CFI18" s="1">
        <v>1</v>
      </c>
      <c r="CFJ18" s="1">
        <v>2.7E-2</v>
      </c>
      <c r="CFK18" s="1">
        <f t="shared" ref="CFK18:CFK32" si="1647">CFJ18-0.032</f>
        <v>-5.000000000000001E-3</v>
      </c>
      <c r="CFL18" s="1">
        <f t="shared" ref="CFL18:CFL32" si="1648">(CFK18-0.0065)/0.0268</f>
        <v>-0.42910447761194026</v>
      </c>
      <c r="CFM18" s="1">
        <f t="shared" ref="CFM18:CFM32" si="1649">CFL18*0.0015</f>
        <v>-6.4365671641791039E-4</v>
      </c>
      <c r="CFN18" s="1">
        <f t="shared" ref="CFN18:CFN32" si="1650">CFM18/0.000130817</f>
        <v>-4.9202834220163307</v>
      </c>
      <c r="CFO18" s="1"/>
      <c r="CFP18" s="1"/>
      <c r="CFQ18" s="1" t="s">
        <v>11</v>
      </c>
      <c r="CFR18" s="1" t="s">
        <v>212</v>
      </c>
      <c r="CFS18" s="1">
        <v>571</v>
      </c>
      <c r="CFT18" s="1">
        <v>1</v>
      </c>
      <c r="CFU18" s="1">
        <v>2.9000000000000001E-2</v>
      </c>
      <c r="CFV18" s="1">
        <f t="shared" ref="CFV18:CFV32" si="1651">CFU18-0.031</f>
        <v>-1.9999999999999983E-3</v>
      </c>
      <c r="CFW18" s="1">
        <f t="shared" ref="CFW18:CFW32" si="1652">(CFV18-0.0096)/0.0266</f>
        <v>-0.43609022556390969</v>
      </c>
      <c r="CFX18" s="1">
        <f t="shared" ref="CFX18:CFX32" si="1653">CFW18*0.0015</f>
        <v>-6.5413533834586459E-4</v>
      </c>
      <c r="CFY18" s="1">
        <f t="shared" ref="CFY18:CFY32" si="1654">CFX18/0.000130817</f>
        <v>-5.0003847997268291</v>
      </c>
      <c r="CFZ18" s="1"/>
      <c r="CGA18" s="1"/>
      <c r="CGB18" s="1" t="s">
        <v>11</v>
      </c>
      <c r="CGC18" s="1" t="s">
        <v>213</v>
      </c>
      <c r="CGD18" s="1">
        <v>577</v>
      </c>
      <c r="CGE18" s="1">
        <v>1</v>
      </c>
      <c r="CGF18" s="1">
        <v>2.4E-2</v>
      </c>
      <c r="CGG18" s="1">
        <f t="shared" ref="CGG18:CGG32" si="1655">CGF18-0.031</f>
        <v>-6.9999999999999993E-3</v>
      </c>
      <c r="CGH18" s="1">
        <f t="shared" ref="CGH18:CGH32" si="1656">(CGG18-0.0146)/0.0266</f>
        <v>-0.81203007518796999</v>
      </c>
      <c r="CGI18" s="1">
        <f t="shared" ref="CGI18:CGI32" si="1657">CGH18*0.0015</f>
        <v>-1.2180451127819551E-3</v>
      </c>
      <c r="CGJ18" s="1">
        <f t="shared" ref="CGJ18:CGJ32" si="1658">CGI18/0.000130817</f>
        <v>-9.3110613512154767</v>
      </c>
      <c r="CGK18" s="1"/>
      <c r="CGL18" s="1"/>
      <c r="CGM18" s="1" t="s">
        <v>11</v>
      </c>
      <c r="CGN18" s="1" t="s">
        <v>214</v>
      </c>
      <c r="CGO18" s="1">
        <v>578</v>
      </c>
      <c r="CGP18" s="1">
        <v>1</v>
      </c>
      <c r="CGQ18" s="1">
        <v>1.0999999999999999E-2</v>
      </c>
      <c r="CGR18" s="1">
        <f t="shared" ref="CGR18:CGR32" si="1659">CGQ18-0.017</f>
        <v>-6.0000000000000019E-3</v>
      </c>
      <c r="CGS18" s="1">
        <f t="shared" ref="CGS18:CGS32" si="1660">(CGR18-0.0222)/0.0259</f>
        <v>-1.0888030888030888</v>
      </c>
      <c r="CGT18" s="1">
        <f t="shared" ref="CGT18:CGT32" si="1661">CGS18*0.0015</f>
        <v>-1.6332046332046333E-3</v>
      </c>
      <c r="CGU18" s="1">
        <f t="shared" ref="CGU18:CGU32" si="1662">CGT18/0.000130817</f>
        <v>-12.484651331284415</v>
      </c>
      <c r="CGV18" s="1"/>
      <c r="CGW18" s="1"/>
      <c r="CGX18" s="1" t="s">
        <v>11</v>
      </c>
      <c r="CGY18" s="1" t="s">
        <v>215</v>
      </c>
      <c r="CGZ18" s="1">
        <v>592</v>
      </c>
      <c r="CHA18" s="1">
        <v>1</v>
      </c>
      <c r="CHB18" s="1">
        <v>3.3000000000000002E-2</v>
      </c>
      <c r="CHC18" s="1">
        <f t="shared" ref="CHC18:CHC32" si="1663">CHB18-0.026</f>
        <v>7.0000000000000027E-3</v>
      </c>
      <c r="CHD18" s="1">
        <f t="shared" ref="CHD18:CHD32" si="1664">(CHC18-0.0279)/0.0261</f>
        <v>-0.80076628352490409</v>
      </c>
      <c r="CHE18" s="1">
        <f t="shared" ref="CHE18:CHE32" si="1665">CHD18*0.0015</f>
        <v>-1.2011494252873562E-3</v>
      </c>
      <c r="CHF18" s="1">
        <f t="shared" ref="CHF18:CHF32" si="1666">CHE18/0.000130817</f>
        <v>-9.1819062146919457</v>
      </c>
      <c r="CHG18" s="1"/>
      <c r="CHH18" s="1"/>
      <c r="CHI18" s="1" t="s">
        <v>11</v>
      </c>
      <c r="CHJ18" s="1" t="s">
        <v>216</v>
      </c>
      <c r="CHK18" s="1">
        <v>593</v>
      </c>
      <c r="CHL18" s="1">
        <v>1</v>
      </c>
      <c r="CHM18" s="1">
        <v>2.8000000000000001E-2</v>
      </c>
      <c r="CHN18" s="1">
        <f t="shared" ref="CHN18:CHN32" si="1667">CHM18-0.023</f>
        <v>5.000000000000001E-3</v>
      </c>
      <c r="CHO18" s="1">
        <f t="shared" ref="CHO18:CHO32" si="1668">(CHN18-0.0079)/0.0255</f>
        <v>-0.11372549019607843</v>
      </c>
      <c r="CHP18" s="1">
        <f t="shared" ref="CHP18:CHP32" si="1669">CHO18*0.0015</f>
        <v>-1.7058823529411766E-4</v>
      </c>
      <c r="CHQ18" s="1">
        <f t="shared" ref="CHQ18:CHQ32" si="1670">CHP18/0.000130817</f>
        <v>-1.304021918360134</v>
      </c>
      <c r="CHR18" s="1"/>
      <c r="CHS18" s="1"/>
      <c r="CHT18" s="1" t="s">
        <v>11</v>
      </c>
      <c r="CHU18" s="1" t="s">
        <v>217</v>
      </c>
      <c r="CHV18" s="1">
        <v>607</v>
      </c>
      <c r="CHW18" s="1">
        <v>1</v>
      </c>
      <c r="CHX18" s="1">
        <v>3.6999999999999998E-2</v>
      </c>
      <c r="CHY18" s="1">
        <f t="shared" ref="CHY18:CHY32" si="1671">CHX18-0.021</f>
        <v>1.5999999999999997E-2</v>
      </c>
      <c r="CHZ18" s="1">
        <f t="shared" ref="CHZ18:CHZ32" si="1672">(CHY18-0.0048)/0.0258</f>
        <v>0.43410852713178288</v>
      </c>
      <c r="CIA18" s="1">
        <f t="shared" ref="CIA18:CIA32" si="1673">CHZ18*0.0015</f>
        <v>6.5116279069767438E-4</v>
      </c>
      <c r="CIB18" s="1">
        <f t="shared" ref="CIB18:CIB32" si="1674">CIA18/0.000130817</f>
        <v>4.9776618535639434</v>
      </c>
      <c r="CIC18" s="1"/>
      <c r="CID18" s="1"/>
      <c r="CIE18" s="1" t="s">
        <v>11</v>
      </c>
      <c r="CIF18" s="1" t="s">
        <v>218</v>
      </c>
      <c r="CIG18" s="1">
        <v>608</v>
      </c>
      <c r="CIH18" s="1">
        <v>1</v>
      </c>
      <c r="CII18" s="1">
        <v>3.1E-2</v>
      </c>
      <c r="CIJ18" s="1">
        <f t="shared" ref="CIJ18:CIJ32" si="1675">CII18-0.027</f>
        <v>4.0000000000000001E-3</v>
      </c>
      <c r="CIK18" s="1">
        <f t="shared" ref="CIK18:CIK32" si="1676">(CIJ18-0.0198)/0.0255</f>
        <v>-0.61960784313725503</v>
      </c>
      <c r="CIL18" s="1">
        <f t="shared" ref="CIL18:CIL32" si="1677">CIK18*0.0015</f>
        <v>-9.294117647058826E-4</v>
      </c>
      <c r="CIM18" s="1">
        <f t="shared" ref="CIM18:CIM32" si="1678">CIL18/0.000130817</f>
        <v>-7.1046711414103871</v>
      </c>
      <c r="CIN18" s="1"/>
      <c r="CIO18" s="1"/>
      <c r="CIP18" s="1" t="s">
        <v>11</v>
      </c>
      <c r="CIQ18" s="1" t="s">
        <v>219</v>
      </c>
      <c r="CIR18" s="1">
        <v>621</v>
      </c>
      <c r="CIS18" s="1">
        <v>1</v>
      </c>
      <c r="CIT18" s="1">
        <v>2.5999999999999999E-2</v>
      </c>
      <c r="CIU18" s="1">
        <f t="shared" ref="CIU18:CIU48" si="1679">CIT18-0.03</f>
        <v>-4.0000000000000001E-3</v>
      </c>
      <c r="CIV18" s="1">
        <f t="shared" ref="CIV18:CIV32" si="1680">(CIU18-0.0447)/0.0252</f>
        <v>-1.9325396825396823</v>
      </c>
      <c r="CIW18" s="1">
        <f t="shared" ref="CIW18:CIW32" si="1681">CIV18*0.0015</f>
        <v>-2.8988095238095236E-3</v>
      </c>
      <c r="CIX18" s="1">
        <f t="shared" ref="CIX18:CIX32" si="1682">CIW18/0.000130817</f>
        <v>-22.159272294958022</v>
      </c>
      <c r="CIY18" s="1"/>
      <c r="CIZ18" s="1"/>
      <c r="CJA18" s="1" t="s">
        <v>11</v>
      </c>
      <c r="CJB18" s="1" t="s">
        <v>220</v>
      </c>
      <c r="CJC18" s="1">
        <v>622</v>
      </c>
      <c r="CJD18" s="1">
        <v>1</v>
      </c>
      <c r="CJE18" s="1">
        <v>1.6E-2</v>
      </c>
      <c r="CJF18" s="1">
        <f t="shared" ref="CJF18:CJF32" si="1683">CJE18-0.009</f>
        <v>7.000000000000001E-3</v>
      </c>
      <c r="CJG18" s="1">
        <f t="shared" ref="CJG18:CJG32" si="1684">(CJF18-0.0123)/0.0283</f>
        <v>-0.18727915194346287</v>
      </c>
      <c r="CJH18" s="1">
        <f t="shared" ref="CJH18:CJH32" si="1685">CJG18*0.0015</f>
        <v>-2.8091872791519433E-4</v>
      </c>
      <c r="CJI18" s="1">
        <f t="shared" ref="CJI18:CJI32" si="1686">CJH18/0.000130817</f>
        <v>-2.1474175979818702</v>
      </c>
      <c r="CJJ18" s="1"/>
      <c r="CJK18" s="1"/>
      <c r="CJL18" s="1" t="s">
        <v>11</v>
      </c>
      <c r="CJM18" s="1" t="s">
        <v>221</v>
      </c>
      <c r="CJN18" s="1">
        <v>635</v>
      </c>
      <c r="CJO18" s="1">
        <v>1</v>
      </c>
      <c r="CJP18" s="1">
        <v>1.9E-2</v>
      </c>
      <c r="CJQ18" s="1">
        <f t="shared" ref="CJQ18:CJQ32" si="1687">CJP18-0.012</f>
        <v>6.9999999999999993E-3</v>
      </c>
      <c r="CJR18" s="1">
        <f t="shared" ref="CJR18:CJR32" si="1688">(CJQ18-0.021)/0.0282</f>
        <v>-0.49645390070921996</v>
      </c>
      <c r="CJS18" s="1">
        <f t="shared" ref="CJS18:CJS32" si="1689">CJR18*0.0015</f>
        <v>-7.4468085106382993E-4</v>
      </c>
      <c r="CJT18" s="1">
        <f t="shared" ref="CJT18:CJT32" si="1690">CJS18/0.000130817</f>
        <v>-5.6925388218949369</v>
      </c>
      <c r="CJU18" s="1"/>
      <c r="CJV18" s="1"/>
      <c r="CJW18" s="1" t="s">
        <v>11</v>
      </c>
      <c r="CJX18" s="1" t="s">
        <v>222</v>
      </c>
      <c r="CJY18" s="1">
        <v>636</v>
      </c>
      <c r="CJZ18" s="1">
        <v>1</v>
      </c>
      <c r="CKA18" s="1">
        <v>2.5000000000000001E-2</v>
      </c>
      <c r="CKB18" s="1">
        <f t="shared" ref="CKB18:CKB32" si="1691">CKA18-0.02</f>
        <v>5.000000000000001E-3</v>
      </c>
      <c r="CKC18" s="1">
        <f t="shared" ref="CKC18:CKC32" si="1692">(CKB18-0.0254)/0.0283</f>
        <v>-0.72084805653710249</v>
      </c>
      <c r="CKD18" s="1">
        <f t="shared" ref="CKD18:CKD32" si="1693">CKC18*0.0015</f>
        <v>-1.0812720848056537E-3</v>
      </c>
      <c r="CKE18" s="1">
        <f t="shared" ref="CKE18:CKE32" si="1694">CKD18/0.000130817</f>
        <v>-8.2655318865717273</v>
      </c>
      <c r="CKF18" s="1"/>
      <c r="CKG18" s="1"/>
      <c r="CKH18" s="1" t="s">
        <v>11</v>
      </c>
      <c r="CKI18" s="1" t="s">
        <v>223</v>
      </c>
      <c r="CKJ18" s="1">
        <v>649</v>
      </c>
      <c r="CKK18" s="1">
        <v>1</v>
      </c>
      <c r="CKL18" s="1">
        <v>0.02</v>
      </c>
      <c r="CKM18" s="1">
        <f t="shared" ref="CKM18:CKM32" si="1695">CKL18-0.024</f>
        <v>-4.0000000000000001E-3</v>
      </c>
      <c r="CKN18" s="1">
        <f t="shared" ref="CKN18:CKN32" si="1696">(CKM18-0.0277)/0.0283</f>
        <v>-1.1201413427561837</v>
      </c>
      <c r="CKO18" s="1">
        <f t="shared" ref="CKO18:CKO32" si="1697">CKN18*0.0015</f>
        <v>-1.6802120141342755E-3</v>
      </c>
      <c r="CKP18" s="1">
        <f t="shared" ref="CKP18:CKP32" si="1698">CKO18/0.000130817</f>
        <v>-12.843988274721752</v>
      </c>
      <c r="CKQ18" s="1"/>
      <c r="CKR18" s="1"/>
      <c r="CKS18" s="1" t="s">
        <v>11</v>
      </c>
      <c r="CKT18" s="1" t="s">
        <v>224</v>
      </c>
      <c r="CKU18" s="1">
        <v>650</v>
      </c>
      <c r="CKV18" s="1">
        <v>1</v>
      </c>
      <c r="CKW18" s="1">
        <v>2.9000000000000001E-2</v>
      </c>
      <c r="CKX18" s="1">
        <f t="shared" ref="CKX18:CKX32" si="1699">CKW18-0.017</f>
        <v>1.2E-2</v>
      </c>
      <c r="CKY18" s="1">
        <f t="shared" ref="CKY18:CKY32" si="1700">(CKX18-0.0172)/0.0285</f>
        <v>-0.18245614035087718</v>
      </c>
      <c r="CKZ18" s="1">
        <f t="shared" ref="CKZ18:CKZ32" si="1701">CKY18*0.0015</f>
        <v>-2.7368421052631579E-4</v>
      </c>
      <c r="CLA18" s="1">
        <f t="shared" ref="CLA18:CLA32" si="1702">CKZ18/0.000130817</f>
        <v>-2.0921150196558229</v>
      </c>
      <c r="CLB18" s="1"/>
      <c r="CLC18" s="1"/>
      <c r="CLD18" s="1" t="s">
        <v>11</v>
      </c>
      <c r="CLE18" s="1" t="s">
        <v>225</v>
      </c>
      <c r="CLF18" s="1">
        <v>663</v>
      </c>
      <c r="CLG18" s="1">
        <v>1</v>
      </c>
      <c r="CLH18" s="1">
        <v>3.6999999999999998E-2</v>
      </c>
      <c r="CLI18" s="1">
        <f t="shared" ref="CLI18:CLI32" si="1703">CLH18-0.022</f>
        <v>1.4999999999999999E-2</v>
      </c>
      <c r="CLJ18" s="1">
        <f t="shared" ref="CLJ18:CLJ32" si="1704">(CLI18-0.017)/0.0289</f>
        <v>-6.9204152249135009E-2</v>
      </c>
      <c r="CLK18" s="1">
        <f t="shared" ref="CLK18:CLK32" si="1705">CLJ18*0.0015</f>
        <v>-1.0380622837370252E-4</v>
      </c>
      <c r="CLL18" s="1">
        <f t="shared" ref="CLL18:CLL32" si="1706">CLK18/0.000130817</f>
        <v>-0.79352246553355077</v>
      </c>
      <c r="CLM18" s="1"/>
      <c r="CLN18" s="1"/>
      <c r="CLO18" s="1"/>
      <c r="CLP18" s="1"/>
      <c r="CLQ18" s="1"/>
      <c r="CLR18" s="1"/>
      <c r="CLS18" s="1"/>
      <c r="CLT18" s="1"/>
      <c r="CLU18" s="1"/>
      <c r="CLV18" s="1"/>
      <c r="CLW18" s="1"/>
      <c r="CLX18" s="1"/>
      <c r="CLY18" s="1"/>
      <c r="CLZ18" s="1"/>
      <c r="CMA18" s="1"/>
      <c r="CMB18" s="1"/>
      <c r="CMC18" s="1"/>
      <c r="CMD18" s="1"/>
      <c r="CME18" s="1"/>
      <c r="CMF18" s="1"/>
      <c r="CMG18" s="1"/>
      <c r="CMH18" s="1"/>
      <c r="CMI18" s="1"/>
      <c r="CMJ18" s="1"/>
      <c r="CMK18" s="1"/>
      <c r="CML18" s="1"/>
      <c r="CMM18" s="1"/>
      <c r="CMN18" s="1"/>
      <c r="CMO18" s="1"/>
      <c r="CMP18" s="1"/>
      <c r="CMQ18" s="1"/>
      <c r="CMR18" s="1"/>
      <c r="CMS18" s="1"/>
      <c r="CMT18" s="1"/>
      <c r="CMU18" s="1"/>
      <c r="CMV18" s="1"/>
      <c r="CMW18" s="1"/>
      <c r="CMX18" s="1"/>
      <c r="CMY18" s="1"/>
      <c r="CMZ18" s="1"/>
    </row>
    <row r="19" spans="1:2392" x14ac:dyDescent="0.3">
      <c r="A19" s="1" t="s">
        <v>11</v>
      </c>
      <c r="B19" s="1" t="s">
        <v>12</v>
      </c>
      <c r="C19" s="1">
        <v>1</v>
      </c>
      <c r="D19" s="1">
        <v>2</v>
      </c>
      <c r="E19" s="1">
        <v>1.6E-2</v>
      </c>
      <c r="F19" s="1">
        <f t="shared" si="856"/>
        <v>1.8000000000000002E-2</v>
      </c>
      <c r="G19" s="1">
        <f t="shared" si="857"/>
        <v>0.97966101694915264</v>
      </c>
      <c r="H19" s="1">
        <f t="shared" ref="H19:H32" si="1707">G19*0.0015</f>
        <v>1.4694915254237289E-3</v>
      </c>
      <c r="I19" s="1">
        <f t="shared" ref="I19:I32" si="1708">H19/0.000129898</f>
        <v>11.312657049559876</v>
      </c>
      <c r="J19" s="1"/>
      <c r="K19" s="1"/>
      <c r="L19" s="1" t="s">
        <v>11</v>
      </c>
      <c r="M19" s="1" t="s">
        <v>13</v>
      </c>
      <c r="N19" s="1">
        <v>2</v>
      </c>
      <c r="O19" s="1">
        <v>2</v>
      </c>
      <c r="P19" s="1">
        <v>3.5999999999999997E-2</v>
      </c>
      <c r="Q19" s="1">
        <f t="shared" si="858"/>
        <v>3.7999999999999999E-2</v>
      </c>
      <c r="R19" s="1">
        <f t="shared" si="859"/>
        <v>1.6779661016949154</v>
      </c>
      <c r="S19" s="1">
        <f t="shared" si="860"/>
        <v>2.5169491525423734E-3</v>
      </c>
      <c r="T19" s="1">
        <f t="shared" si="861"/>
        <v>19.37635030979979</v>
      </c>
      <c r="U19" s="1"/>
      <c r="V19" s="1"/>
      <c r="W19" s="1" t="s">
        <v>11</v>
      </c>
      <c r="X19" s="1" t="s">
        <v>14</v>
      </c>
      <c r="Y19" s="1">
        <v>3</v>
      </c>
      <c r="Z19" s="1">
        <v>2</v>
      </c>
      <c r="AA19" s="1">
        <v>7.5999999999999998E-2</v>
      </c>
      <c r="AB19" s="1">
        <f t="shared" si="862"/>
        <v>7.4999999999999997E-2</v>
      </c>
      <c r="AC19" s="1">
        <f t="shared" si="863"/>
        <v>2.9254237288135596</v>
      </c>
      <c r="AD19" s="1">
        <f t="shared" si="864"/>
        <v>4.3881355932203396E-3</v>
      </c>
      <c r="AE19" s="1">
        <f t="shared" si="865"/>
        <v>33.781394580519631</v>
      </c>
      <c r="AF19" s="1"/>
      <c r="AG19" s="1"/>
      <c r="AH19" s="1" t="s">
        <v>11</v>
      </c>
      <c r="AI19" s="1" t="s">
        <v>15</v>
      </c>
      <c r="AJ19" s="1">
        <v>4</v>
      </c>
      <c r="AK19" s="1">
        <v>2</v>
      </c>
      <c r="AL19" s="1">
        <v>0.10100000000000001</v>
      </c>
      <c r="AM19" s="1">
        <f t="shared" si="866"/>
        <v>9.2999999999999999E-2</v>
      </c>
      <c r="AN19" s="1">
        <f t="shared" si="867"/>
        <v>3.4829931972789119</v>
      </c>
      <c r="AO19" s="1">
        <f t="shared" si="868"/>
        <v>5.2244897959183682E-3</v>
      </c>
      <c r="AP19" s="1">
        <f t="shared" si="869"/>
        <v>40.219940229398205</v>
      </c>
      <c r="AQ19" s="1"/>
      <c r="AR19" s="1"/>
      <c r="AS19" s="1" t="s">
        <v>11</v>
      </c>
      <c r="AT19" s="1" t="s">
        <v>16</v>
      </c>
      <c r="AU19" s="1">
        <v>8</v>
      </c>
      <c r="AV19" s="1">
        <v>2</v>
      </c>
      <c r="AW19" s="1">
        <v>0.13300000000000001</v>
      </c>
      <c r="AX19" s="1">
        <f t="shared" si="870"/>
        <v>0.125</v>
      </c>
      <c r="AY19" s="1">
        <f t="shared" si="871"/>
        <v>4.5972696245733786</v>
      </c>
      <c r="AZ19" s="1">
        <f t="shared" si="872"/>
        <v>6.8959044368600677E-3</v>
      </c>
      <c r="BA19" s="1">
        <f t="shared" si="873"/>
        <v>53.08707167824037</v>
      </c>
      <c r="BB19" s="1"/>
      <c r="BC19" s="1"/>
      <c r="BD19" s="1" t="s">
        <v>11</v>
      </c>
      <c r="BE19" s="1" t="s">
        <v>17</v>
      </c>
      <c r="BF19" s="1">
        <v>9</v>
      </c>
      <c r="BG19" s="1">
        <v>2</v>
      </c>
      <c r="BH19" s="1">
        <v>0.13500000000000001</v>
      </c>
      <c r="BI19" s="1">
        <f t="shared" si="874"/>
        <v>0.13</v>
      </c>
      <c r="BJ19" s="1">
        <f t="shared" si="875"/>
        <v>4.7542662116040955</v>
      </c>
      <c r="BK19" s="1">
        <f t="shared" si="876"/>
        <v>7.1313993174061431E-3</v>
      </c>
      <c r="BL19" s="1">
        <f t="shared" si="877"/>
        <v>54.899993205485401</v>
      </c>
      <c r="BM19" s="1"/>
      <c r="BN19" s="1"/>
      <c r="BO19" s="1" t="s">
        <v>11</v>
      </c>
      <c r="BP19" s="1" t="s">
        <v>18</v>
      </c>
      <c r="BQ19" s="1">
        <v>10</v>
      </c>
      <c r="BR19" s="1">
        <v>2</v>
      </c>
      <c r="BS19" s="1">
        <v>0.13900000000000001</v>
      </c>
      <c r="BT19" s="1">
        <f t="shared" si="878"/>
        <v>0.13</v>
      </c>
      <c r="BU19" s="1">
        <f t="shared" si="879"/>
        <v>4.6928327645051198</v>
      </c>
      <c r="BV19" s="1">
        <f t="shared" si="880"/>
        <v>7.0392491467576798E-3</v>
      </c>
      <c r="BW19" s="1">
        <f t="shared" si="881"/>
        <v>54.19058912960692</v>
      </c>
      <c r="BX19" s="1"/>
      <c r="BY19" s="1"/>
      <c r="BZ19" s="1" t="s">
        <v>11</v>
      </c>
      <c r="CA19" s="1" t="s">
        <v>19</v>
      </c>
      <c r="CB19" s="1">
        <v>11</v>
      </c>
      <c r="CC19" s="1">
        <v>2</v>
      </c>
      <c r="CD19" s="1">
        <v>0.13</v>
      </c>
      <c r="CE19" s="1">
        <f t="shared" si="882"/>
        <v>0.125</v>
      </c>
      <c r="CF19" s="1">
        <f t="shared" si="883"/>
        <v>4.5498281786941579</v>
      </c>
      <c r="CG19" s="1">
        <f t="shared" si="884"/>
        <v>6.8247422680412367E-3</v>
      </c>
      <c r="CH19" s="1">
        <f t="shared" si="885"/>
        <v>52.539240542897012</v>
      </c>
      <c r="CI19" s="1"/>
      <c r="CJ19" s="1"/>
      <c r="CK19" s="1" t="s">
        <v>11</v>
      </c>
      <c r="CL19" s="1" t="s">
        <v>20</v>
      </c>
      <c r="CM19" s="1">
        <v>14</v>
      </c>
      <c r="CN19" s="1">
        <v>2</v>
      </c>
      <c r="CO19" s="1">
        <v>0.13</v>
      </c>
      <c r="CP19" s="1">
        <f t="shared" si="886"/>
        <v>0.11700000000000001</v>
      </c>
      <c r="CQ19" s="1">
        <f t="shared" si="887"/>
        <v>4.195876288659794</v>
      </c>
      <c r="CR19" s="1">
        <f t="shared" si="888"/>
        <v>6.293814432989691E-3</v>
      </c>
      <c r="CS19" s="1">
        <f t="shared" si="889"/>
        <v>48.451973340541734</v>
      </c>
      <c r="CT19" s="1"/>
      <c r="CU19" s="1"/>
      <c r="CV19" s="1" t="s">
        <v>11</v>
      </c>
      <c r="CW19" s="1" t="s">
        <v>21</v>
      </c>
      <c r="CX19" s="1">
        <v>15</v>
      </c>
      <c r="CY19" s="1">
        <v>2</v>
      </c>
      <c r="CZ19" s="1">
        <v>4.2999999999999997E-2</v>
      </c>
      <c r="DA19" s="1">
        <f t="shared" si="890"/>
        <v>2.2999999999999996E-2</v>
      </c>
      <c r="DB19" s="1">
        <f t="shared" si="891"/>
        <v>0.99999999999999989</v>
      </c>
      <c r="DC19" s="1">
        <f t="shared" si="892"/>
        <v>1.4999999999999998E-3</v>
      </c>
      <c r="DD19" s="1">
        <f t="shared" si="893"/>
        <v>11.547521901799872</v>
      </c>
      <c r="DE19" s="1"/>
      <c r="DF19" s="1"/>
      <c r="DG19" s="1" t="s">
        <v>11</v>
      </c>
      <c r="DH19" s="1" t="s">
        <v>22</v>
      </c>
      <c r="DI19" s="1">
        <v>16</v>
      </c>
      <c r="DJ19" s="1">
        <v>2</v>
      </c>
      <c r="DK19" s="1">
        <v>5.3999999999999999E-2</v>
      </c>
      <c r="DL19" s="1">
        <f t="shared" si="894"/>
        <v>2.7E-2</v>
      </c>
      <c r="DM19" s="1">
        <f t="shared" si="895"/>
        <v>1.0307167235494881</v>
      </c>
      <c r="DN19" s="1">
        <f t="shared" si="896"/>
        <v>1.5460750853242321E-3</v>
      </c>
      <c r="DO19" s="1">
        <f t="shared" si="897"/>
        <v>11.902223939739118</v>
      </c>
      <c r="DP19" s="1"/>
      <c r="DQ19" s="1"/>
      <c r="DR19" s="1" t="s">
        <v>11</v>
      </c>
      <c r="DS19" s="1" t="s">
        <v>23</v>
      </c>
      <c r="DT19" s="1">
        <v>17</v>
      </c>
      <c r="DU19" s="1">
        <v>2</v>
      </c>
      <c r="DV19" s="1">
        <v>6.3E-2</v>
      </c>
      <c r="DW19" s="1">
        <f t="shared" si="898"/>
        <v>3.6000000000000004E-2</v>
      </c>
      <c r="DX19" s="1">
        <f t="shared" si="899"/>
        <v>1.2671232876712331</v>
      </c>
      <c r="DY19" s="1">
        <f t="shared" si="900"/>
        <v>1.9006849315068497E-3</v>
      </c>
      <c r="DZ19" s="1">
        <f t="shared" si="901"/>
        <v>14.632133916664225</v>
      </c>
      <c r="EA19" s="1"/>
      <c r="EB19" s="1"/>
      <c r="EC19" s="1" t="s">
        <v>11</v>
      </c>
      <c r="ED19" s="1" t="s">
        <v>24</v>
      </c>
      <c r="EE19" s="1">
        <v>18</v>
      </c>
      <c r="EF19" s="1">
        <v>2</v>
      </c>
      <c r="EG19" s="1">
        <v>6.6000000000000003E-2</v>
      </c>
      <c r="EH19" s="1">
        <f t="shared" si="902"/>
        <v>4.0000000000000008E-2</v>
      </c>
      <c r="EI19" s="1">
        <f t="shared" si="903"/>
        <v>1.5374149659863947</v>
      </c>
      <c r="EJ19" s="1">
        <f t="shared" si="904"/>
        <v>2.3061224489795921E-3</v>
      </c>
      <c r="EK19" s="1">
        <f t="shared" si="905"/>
        <v>17.7533329918828</v>
      </c>
      <c r="EL19" s="1"/>
      <c r="EM19" s="1"/>
      <c r="EN19" s="1" t="s">
        <v>11</v>
      </c>
      <c r="EO19" s="1" t="s">
        <v>25</v>
      </c>
      <c r="EP19" s="1">
        <v>21</v>
      </c>
      <c r="EQ19" s="1">
        <v>2</v>
      </c>
      <c r="ER19" s="1">
        <v>0.09</v>
      </c>
      <c r="ES19" s="1">
        <f t="shared" si="906"/>
        <v>5.8999999999999997E-2</v>
      </c>
      <c r="ET19" s="1">
        <f t="shared" si="907"/>
        <v>2.1095890410958904</v>
      </c>
      <c r="EU19" s="1">
        <f t="shared" si="908"/>
        <v>3.1643835616438358E-3</v>
      </c>
      <c r="EV19" s="1">
        <f t="shared" si="909"/>
        <v>24.360525655851788</v>
      </c>
      <c r="EW19" s="1"/>
      <c r="EX19" s="1"/>
      <c r="EY19" s="1" t="s">
        <v>11</v>
      </c>
      <c r="EZ19" s="1" t="s">
        <v>26</v>
      </c>
      <c r="FA19" s="1">
        <v>22</v>
      </c>
      <c r="FB19" s="1">
        <v>2</v>
      </c>
      <c r="FC19" s="1">
        <v>9.7000000000000003E-2</v>
      </c>
      <c r="FD19" s="1">
        <f t="shared" si="910"/>
        <v>6.6000000000000003E-2</v>
      </c>
      <c r="FE19" s="1">
        <f t="shared" si="911"/>
        <v>2.2798634812286691</v>
      </c>
      <c r="FF19" s="1">
        <f t="shared" si="912"/>
        <v>3.4197952218430038E-3</v>
      </c>
      <c r="FG19" s="1">
        <f t="shared" si="913"/>
        <v>26.326773482601762</v>
      </c>
      <c r="FH19" s="1"/>
      <c r="FI19" s="1"/>
      <c r="FJ19" s="1" t="s">
        <v>11</v>
      </c>
      <c r="FK19" s="1" t="s">
        <v>27</v>
      </c>
      <c r="FL19" s="1">
        <v>23</v>
      </c>
      <c r="FM19" s="1">
        <v>2</v>
      </c>
      <c r="FN19" s="1">
        <v>0.108</v>
      </c>
      <c r="FO19" s="1">
        <f t="shared" si="914"/>
        <v>7.8E-2</v>
      </c>
      <c r="FP19" s="1">
        <f t="shared" si="915"/>
        <v>3.0578231292517009</v>
      </c>
      <c r="FQ19" s="1">
        <f t="shared" si="916"/>
        <v>4.5867346938775512E-3</v>
      </c>
      <c r="FR19" s="1">
        <f t="shared" si="917"/>
        <v>35.310279556864238</v>
      </c>
      <c r="FS19" s="1"/>
      <c r="FT19" s="1"/>
      <c r="FU19" s="1" t="s">
        <v>11</v>
      </c>
      <c r="FV19" s="1" t="s">
        <v>28</v>
      </c>
      <c r="FW19" s="1">
        <v>24</v>
      </c>
      <c r="FX19" s="1">
        <v>2</v>
      </c>
      <c r="FY19" s="1">
        <v>0.11600000000000001</v>
      </c>
      <c r="FZ19" s="1">
        <f t="shared" si="918"/>
        <v>8.5000000000000006E-2</v>
      </c>
      <c r="GA19" s="1">
        <f t="shared" si="919"/>
        <v>2.8732876712328768</v>
      </c>
      <c r="GB19" s="1">
        <f t="shared" si="920"/>
        <v>4.3099315068493155E-3</v>
      </c>
      <c r="GC19" s="1">
        <f t="shared" si="921"/>
        <v>33.179352313733197</v>
      </c>
      <c r="GD19" s="1"/>
      <c r="GE19" s="1"/>
      <c r="GF19" s="1" t="s">
        <v>11</v>
      </c>
      <c r="GG19" s="1" t="s">
        <v>29</v>
      </c>
      <c r="GH19" s="1">
        <v>25</v>
      </c>
      <c r="GI19" s="1">
        <v>2</v>
      </c>
      <c r="GJ19" s="1">
        <v>0.115</v>
      </c>
      <c r="GK19" s="1">
        <f t="shared" si="922"/>
        <v>8.4000000000000005E-2</v>
      </c>
      <c r="GL19" s="1">
        <f t="shared" si="923"/>
        <v>3.0034129692832767</v>
      </c>
      <c r="GM19" s="1">
        <f t="shared" si="924"/>
        <v>4.5051194539249152E-3</v>
      </c>
      <c r="GN19" s="1">
        <f t="shared" si="925"/>
        <v>34.681977042948425</v>
      </c>
      <c r="GO19" s="1"/>
      <c r="GP19" s="1"/>
      <c r="GQ19" s="1" t="s">
        <v>11</v>
      </c>
      <c r="GR19" s="1" t="s">
        <v>30</v>
      </c>
      <c r="GS19" s="1">
        <v>28</v>
      </c>
      <c r="GT19" s="1">
        <v>2</v>
      </c>
      <c r="GU19" s="1">
        <v>0.155</v>
      </c>
      <c r="GV19" s="1">
        <f t="shared" si="926"/>
        <v>0.126</v>
      </c>
      <c r="GW19" s="1">
        <f t="shared" si="927"/>
        <v>4.3103448275862064</v>
      </c>
      <c r="GX19" s="1">
        <f t="shared" si="928"/>
        <v>6.4655172413793094E-3</v>
      </c>
      <c r="GY19" s="1">
        <f t="shared" si="929"/>
        <v>49.773801300861514</v>
      </c>
      <c r="GZ19" s="1"/>
      <c r="HA19" s="1"/>
      <c r="HB19" s="1" t="s">
        <v>11</v>
      </c>
      <c r="HC19" s="1" t="s">
        <v>31</v>
      </c>
      <c r="HD19" s="1">
        <v>29</v>
      </c>
      <c r="HE19" s="1">
        <v>2</v>
      </c>
      <c r="HF19" s="1">
        <v>5.5E-2</v>
      </c>
      <c r="HG19" s="1">
        <f t="shared" si="930"/>
        <v>3.0000000000000027E-3</v>
      </c>
      <c r="HH19" s="1">
        <f t="shared" si="931"/>
        <v>0.36577181208053705</v>
      </c>
      <c r="HI19" s="1">
        <f t="shared" si="932"/>
        <v>5.4865771812080558E-4</v>
      </c>
      <c r="HJ19" s="1">
        <f t="shared" si="933"/>
        <v>4.2237580110610287</v>
      </c>
      <c r="HK19" s="1"/>
      <c r="HL19" s="1"/>
      <c r="HM19" s="1" t="s">
        <v>11</v>
      </c>
      <c r="HN19" s="1" t="s">
        <v>32</v>
      </c>
      <c r="HO19" s="1">
        <v>30</v>
      </c>
      <c r="HP19" s="1">
        <v>2</v>
      </c>
      <c r="HQ19" s="1">
        <v>5.1999999999999998E-2</v>
      </c>
      <c r="HR19" s="1">
        <f t="shared" si="934"/>
        <v>0</v>
      </c>
      <c r="HS19" s="1">
        <f t="shared" si="935"/>
        <v>0.21885521885521883</v>
      </c>
      <c r="HT19" s="1">
        <f t="shared" si="936"/>
        <v>3.2828282828282823E-4</v>
      </c>
      <c r="HU19" s="1">
        <f t="shared" si="937"/>
        <v>2.527235433053844</v>
      </c>
      <c r="HV19" s="1"/>
      <c r="HW19" s="1"/>
      <c r="HX19" s="1" t="s">
        <v>11</v>
      </c>
      <c r="HY19" s="1" t="s">
        <v>33</v>
      </c>
      <c r="HZ19" s="1">
        <v>31</v>
      </c>
      <c r="IA19" s="1">
        <v>2</v>
      </c>
      <c r="IB19" s="1">
        <v>7.0000000000000007E-2</v>
      </c>
      <c r="IC19" s="1">
        <f t="shared" si="938"/>
        <v>1.5000000000000006E-2</v>
      </c>
      <c r="ID19" s="1">
        <f t="shared" si="939"/>
        <v>0.70945945945945954</v>
      </c>
      <c r="IE19" s="1">
        <f t="shared" si="940"/>
        <v>1.0641891891891894E-3</v>
      </c>
      <c r="IF19" s="1">
        <f t="shared" si="941"/>
        <v>8.1924986465472092</v>
      </c>
      <c r="IG19" s="1"/>
      <c r="IH19" s="1"/>
      <c r="II19" s="1" t="s">
        <v>11</v>
      </c>
      <c r="IJ19" s="1" t="s">
        <v>34</v>
      </c>
      <c r="IK19" s="1">
        <v>32</v>
      </c>
      <c r="IL19" s="1">
        <v>2</v>
      </c>
      <c r="IM19" s="1">
        <v>8.1000000000000003E-2</v>
      </c>
      <c r="IN19" s="1">
        <f t="shared" si="942"/>
        <v>2.6000000000000002E-2</v>
      </c>
      <c r="IO19" s="1">
        <f t="shared" si="943"/>
        <v>1.0336700336700337</v>
      </c>
      <c r="IP19" s="1">
        <f t="shared" si="944"/>
        <v>1.5505050505050506E-3</v>
      </c>
      <c r="IQ19" s="1">
        <f t="shared" si="945"/>
        <v>11.936327353038926</v>
      </c>
      <c r="IR19" s="1"/>
      <c r="IS19" s="1"/>
      <c r="IT19" s="1" t="s">
        <v>11</v>
      </c>
      <c r="IU19" s="1" t="s">
        <v>35</v>
      </c>
      <c r="IV19" s="1">
        <v>35</v>
      </c>
      <c r="IW19" s="1">
        <v>2</v>
      </c>
      <c r="IX19" s="1">
        <v>0.104</v>
      </c>
      <c r="IY19" s="1">
        <f t="shared" si="946"/>
        <v>4.8999999999999995E-2</v>
      </c>
      <c r="IZ19" s="1">
        <f t="shared" si="947"/>
        <v>1.8724832214765099</v>
      </c>
      <c r="JA19" s="1">
        <f t="shared" si="948"/>
        <v>2.8087248322147648E-3</v>
      </c>
      <c r="JB19" s="1">
        <f t="shared" si="949"/>
        <v>21.62254101075278</v>
      </c>
      <c r="JC19" s="1"/>
      <c r="JD19" s="1"/>
      <c r="JE19" s="1" t="s">
        <v>11</v>
      </c>
      <c r="JF19" s="3" t="s">
        <v>36</v>
      </c>
      <c r="JG19" s="3">
        <v>36</v>
      </c>
      <c r="JH19" s="1">
        <v>2</v>
      </c>
      <c r="JI19" s="1">
        <v>0.113</v>
      </c>
      <c r="JJ19" s="1">
        <f t="shared" si="950"/>
        <v>5.6000000000000001E-2</v>
      </c>
      <c r="JK19" s="1">
        <f t="shared" si="951"/>
        <v>2.1571906354515051</v>
      </c>
      <c r="JL19" s="1">
        <f t="shared" si="952"/>
        <v>3.2357859531772577E-3</v>
      </c>
      <c r="JM19" s="1">
        <f t="shared" si="953"/>
        <v>24.91020610923384</v>
      </c>
      <c r="JN19" s="1"/>
      <c r="JO19" s="1"/>
      <c r="JP19" s="1" t="s">
        <v>11</v>
      </c>
      <c r="JQ19" s="1" t="s">
        <v>37</v>
      </c>
      <c r="JR19" s="1">
        <v>37</v>
      </c>
      <c r="JS19" s="1">
        <v>2</v>
      </c>
      <c r="JT19" s="1">
        <v>0.125</v>
      </c>
      <c r="JU19" s="1">
        <f t="shared" si="954"/>
        <v>6.7000000000000004E-2</v>
      </c>
      <c r="JV19" s="1">
        <f t="shared" si="955"/>
        <v>2.4916387959866224</v>
      </c>
      <c r="JW19" s="1">
        <f t="shared" si="956"/>
        <v>3.7374581939799336E-3</v>
      </c>
      <c r="JX19" s="1">
        <f t="shared" si="957"/>
        <v>28.772253568029786</v>
      </c>
      <c r="JY19" s="1"/>
      <c r="JZ19" s="1"/>
      <c r="KA19" s="1" t="s">
        <v>11</v>
      </c>
      <c r="KB19" s="1" t="s">
        <v>38</v>
      </c>
      <c r="KC19" s="1">
        <v>38</v>
      </c>
      <c r="KD19" s="1">
        <v>2</v>
      </c>
      <c r="KE19" s="1">
        <v>0.129</v>
      </c>
      <c r="KF19" s="1">
        <f t="shared" si="958"/>
        <v>6.8000000000000005E-2</v>
      </c>
      <c r="KG19" s="1">
        <f t="shared" si="959"/>
        <v>2.408026755852843</v>
      </c>
      <c r="KH19" s="1">
        <f t="shared" si="960"/>
        <v>3.6120401337792645E-3</v>
      </c>
      <c r="KI19" s="1">
        <f t="shared" si="961"/>
        <v>27.8067417033308</v>
      </c>
      <c r="KJ19" s="1"/>
      <c r="KK19" s="1"/>
      <c r="KL19" s="1" t="s">
        <v>11</v>
      </c>
      <c r="KM19" s="1" t="s">
        <v>39</v>
      </c>
      <c r="KN19" s="1">
        <v>39</v>
      </c>
      <c r="KO19" s="1">
        <v>2</v>
      </c>
      <c r="KP19" s="1">
        <v>0.13</v>
      </c>
      <c r="KQ19" s="1">
        <f t="shared" si="962"/>
        <v>6.7000000000000004E-2</v>
      </c>
      <c r="KR19" s="1">
        <f t="shared" si="963"/>
        <v>2.4161073825503356</v>
      </c>
      <c r="KS19" s="1">
        <f t="shared" si="964"/>
        <v>3.6241610738255037E-3</v>
      </c>
      <c r="KT19" s="1">
        <f t="shared" si="965"/>
        <v>27.900052917100368</v>
      </c>
      <c r="KU19" s="1"/>
      <c r="KV19" s="1"/>
      <c r="KW19" s="1" t="s">
        <v>11</v>
      </c>
      <c r="KX19" s="1" t="s">
        <v>40</v>
      </c>
      <c r="KY19" s="1">
        <v>42</v>
      </c>
      <c r="KZ19" s="1">
        <v>2</v>
      </c>
      <c r="LA19" s="1">
        <v>0.152</v>
      </c>
      <c r="LB19" s="1">
        <f t="shared" si="966"/>
        <v>8.6999999999999994E-2</v>
      </c>
      <c r="LC19" s="1">
        <f t="shared" si="967"/>
        <v>3.2516778523489931</v>
      </c>
      <c r="LD19" s="1">
        <f t="shared" si="968"/>
        <v>4.8775167785234897E-3</v>
      </c>
      <c r="LE19" s="1">
        <f t="shared" si="969"/>
        <v>37.54882121759757</v>
      </c>
      <c r="LF19" s="1"/>
      <c r="LG19" s="1"/>
      <c r="LH19" s="1" t="s">
        <v>11</v>
      </c>
      <c r="LI19" s="1" t="s">
        <v>41</v>
      </c>
      <c r="LJ19" s="1">
        <v>43</v>
      </c>
      <c r="LK19" s="1">
        <v>2</v>
      </c>
      <c r="LL19" s="1">
        <v>3.2000000000000001E-2</v>
      </c>
      <c r="LM19" s="1">
        <f t="shared" si="970"/>
        <v>-4.9999999999999975E-3</v>
      </c>
      <c r="LN19" s="1">
        <f t="shared" si="971"/>
        <v>-0.79391891891891875</v>
      </c>
      <c r="LO19" s="1">
        <f t="shared" si="972"/>
        <v>-1.1908783783783781E-3</v>
      </c>
      <c r="LP19" s="1">
        <f t="shared" si="973"/>
        <v>-9.1677961044694918</v>
      </c>
      <c r="LQ19" s="1"/>
      <c r="LR19" s="1"/>
      <c r="LS19" s="1" t="s">
        <v>11</v>
      </c>
      <c r="LT19" s="1" t="s">
        <v>42</v>
      </c>
      <c r="LU19" s="1">
        <v>44</v>
      </c>
      <c r="LV19" s="1">
        <v>2</v>
      </c>
      <c r="LW19" s="1">
        <v>4.7E-2</v>
      </c>
      <c r="LX19" s="1">
        <f t="shared" si="974"/>
        <v>4.0000000000000036E-3</v>
      </c>
      <c r="LY19" s="1">
        <f t="shared" si="975"/>
        <v>-1.4306049822064058</v>
      </c>
      <c r="LZ19" s="1">
        <f t="shared" si="976"/>
        <v>-2.1459074733096088E-3</v>
      </c>
      <c r="MA19" s="1">
        <f t="shared" si="977"/>
        <v>-16.51994236485249</v>
      </c>
      <c r="MB19" s="1"/>
      <c r="MC19" s="1"/>
      <c r="MD19" s="1" t="s">
        <v>11</v>
      </c>
      <c r="ME19" s="1" t="s">
        <v>43</v>
      </c>
      <c r="MF19" s="1">
        <v>46</v>
      </c>
      <c r="MG19" s="1">
        <v>2</v>
      </c>
      <c r="MH19" s="1">
        <v>5.2999999999999999E-2</v>
      </c>
      <c r="MI19" s="1">
        <f t="shared" si="978"/>
        <v>1.0000000000000009E-3</v>
      </c>
      <c r="MJ19" s="1">
        <f t="shared" si="979"/>
        <v>-0.70847457627118637</v>
      </c>
      <c r="MK19" s="1">
        <f t="shared" si="980"/>
        <v>-1.0627118644067795E-3</v>
      </c>
      <c r="ML19" s="1">
        <f t="shared" si="981"/>
        <v>-8.1811256863599091</v>
      </c>
      <c r="MM19" s="1"/>
      <c r="MN19" s="1"/>
      <c r="MO19" s="1" t="s">
        <v>11</v>
      </c>
      <c r="MP19" s="1" t="s">
        <v>44</v>
      </c>
      <c r="MQ19" s="1">
        <v>52</v>
      </c>
      <c r="MR19" s="1">
        <v>2</v>
      </c>
      <c r="MS19" s="1">
        <v>5.7000000000000002E-2</v>
      </c>
      <c r="MT19" s="1">
        <f t="shared" si="982"/>
        <v>-5.9999999999999984E-3</v>
      </c>
      <c r="MU19" s="1">
        <f t="shared" si="983"/>
        <v>-0.7407407407407407</v>
      </c>
      <c r="MV19" s="1">
        <f t="shared" si="984"/>
        <v>-1.1111111111111111E-3</v>
      </c>
      <c r="MW19" s="1">
        <f t="shared" si="985"/>
        <v>-8.5537199272591646</v>
      </c>
      <c r="MX19" s="1"/>
      <c r="MY19" s="1"/>
      <c r="MZ19" s="1" t="s">
        <v>11</v>
      </c>
      <c r="NA19" s="1" t="s">
        <v>45</v>
      </c>
      <c r="NB19" s="1">
        <v>53</v>
      </c>
      <c r="NC19" s="1">
        <v>2</v>
      </c>
      <c r="ND19" s="1">
        <v>6.0999999999999999E-2</v>
      </c>
      <c r="NE19" s="1">
        <f t="shared" si="986"/>
        <v>-3.2000000000000001E-2</v>
      </c>
      <c r="NF19" s="1">
        <f t="shared" si="987"/>
        <v>-1.7736486486486487</v>
      </c>
      <c r="NG19" s="1">
        <f t="shared" si="988"/>
        <v>-2.6604729729729731E-3</v>
      </c>
      <c r="NH19" s="1">
        <f t="shared" si="989"/>
        <v>-20.481246616368018</v>
      </c>
      <c r="NI19" s="1"/>
      <c r="NJ19" s="1"/>
      <c r="NK19" s="1" t="s">
        <v>11</v>
      </c>
      <c r="NL19" s="1" t="s">
        <v>46</v>
      </c>
      <c r="NM19" s="1">
        <v>56</v>
      </c>
      <c r="NN19" s="1">
        <v>2</v>
      </c>
      <c r="NO19" s="1">
        <v>7.0999999999999994E-2</v>
      </c>
      <c r="NP19" s="1">
        <f t="shared" si="990"/>
        <v>-2.1000000000000005E-2</v>
      </c>
      <c r="NQ19" s="1">
        <f t="shared" si="991"/>
        <v>-1.3525423728813561</v>
      </c>
      <c r="NR19" s="1">
        <f t="shared" si="992"/>
        <v>-2.0288135593220344E-3</v>
      </c>
      <c r="NS19" s="1">
        <f t="shared" si="993"/>
        <v>-15.618512673959833</v>
      </c>
      <c r="NT19" s="1"/>
      <c r="NU19" s="1"/>
      <c r="NV19" s="1" t="s">
        <v>11</v>
      </c>
      <c r="NW19" s="1" t="s">
        <v>47</v>
      </c>
      <c r="NX19" s="1">
        <v>57</v>
      </c>
      <c r="NY19" s="1">
        <v>2</v>
      </c>
      <c r="NZ19" s="1">
        <v>-4.0000000000000001E-3</v>
      </c>
      <c r="OA19" s="1">
        <f t="shared" si="994"/>
        <v>8.0000000000000002E-3</v>
      </c>
      <c r="OB19" s="1">
        <f t="shared" si="995"/>
        <v>0.98713826366559498</v>
      </c>
      <c r="OC19" s="1">
        <f t="shared" si="996"/>
        <v>1.4807073954983924E-3</v>
      </c>
      <c r="OD19" s="1">
        <f t="shared" si="997"/>
        <v>11.399000719783155</v>
      </c>
      <c r="OE19" s="1"/>
      <c r="OF19" s="1"/>
      <c r="OG19" s="1" t="s">
        <v>11</v>
      </c>
      <c r="OH19" s="1" t="s">
        <v>48</v>
      </c>
      <c r="OI19" s="1">
        <v>58</v>
      </c>
      <c r="OJ19" s="1">
        <v>2</v>
      </c>
      <c r="OK19" s="1">
        <v>-3.0000000000000001E-3</v>
      </c>
      <c r="OL19" s="1">
        <f t="shared" si="998"/>
        <v>9.0000000000000011E-3</v>
      </c>
      <c r="OM19" s="1">
        <f t="shared" si="999"/>
        <v>1.0161290322580645</v>
      </c>
      <c r="ON19" s="1">
        <f t="shared" si="1000"/>
        <v>1.5241935483870969E-3</v>
      </c>
      <c r="OO19" s="1">
        <f t="shared" si="1001"/>
        <v>11.73377225505471</v>
      </c>
      <c r="OP19" s="1"/>
      <c r="OQ19" s="1"/>
      <c r="OR19" s="1" t="s">
        <v>11</v>
      </c>
      <c r="OS19" s="1" t="s">
        <v>49</v>
      </c>
      <c r="OT19" s="1">
        <v>59</v>
      </c>
      <c r="OU19" s="1">
        <v>2</v>
      </c>
      <c r="OV19" s="1">
        <v>-1E-3</v>
      </c>
      <c r="OW19" s="1">
        <f t="shared" si="1002"/>
        <v>1.0999999999999999E-2</v>
      </c>
      <c r="OX19" s="1">
        <f t="shared" si="1003"/>
        <v>1.1516129032258062</v>
      </c>
      <c r="OY19" s="1">
        <f t="shared" si="1004"/>
        <v>1.7274193548387094E-3</v>
      </c>
      <c r="OZ19" s="1">
        <f t="shared" si="1005"/>
        <v>13.298275222395336</v>
      </c>
      <c r="PA19" s="1"/>
      <c r="PB19" s="1"/>
      <c r="PC19" s="1" t="s">
        <v>11</v>
      </c>
      <c r="PD19" s="1" t="s">
        <v>50</v>
      </c>
      <c r="PE19" s="1">
        <v>60</v>
      </c>
      <c r="PF19" s="1">
        <v>2</v>
      </c>
      <c r="PG19" s="1">
        <v>1E-3</v>
      </c>
      <c r="PH19" s="1">
        <f t="shared" si="1006"/>
        <v>1.3000000000000001E-2</v>
      </c>
      <c r="PI19" s="1">
        <f t="shared" si="1007"/>
        <v>1.2612903225806453</v>
      </c>
      <c r="PJ19" s="1">
        <f t="shared" si="1008"/>
        <v>1.891935483870968E-3</v>
      </c>
      <c r="PK19" s="1">
        <f t="shared" si="1009"/>
        <v>14.564777624528229</v>
      </c>
      <c r="PL19" s="1"/>
      <c r="PM19" s="1"/>
      <c r="PN19" s="1" t="s">
        <v>11</v>
      </c>
      <c r="PO19" s="1" t="s">
        <v>51</v>
      </c>
      <c r="PP19" s="1">
        <v>63</v>
      </c>
      <c r="PQ19" s="1">
        <v>2</v>
      </c>
      <c r="PR19" s="1">
        <v>0.01</v>
      </c>
      <c r="PS19" s="1">
        <f t="shared" si="1010"/>
        <v>2.4E-2</v>
      </c>
      <c r="PT19" s="1">
        <f t="shared" si="1011"/>
        <v>1.6278317152103559</v>
      </c>
      <c r="PU19" s="1">
        <f t="shared" si="1012"/>
        <v>2.4417475728155339E-3</v>
      </c>
      <c r="PV19" s="1">
        <f t="shared" si="1013"/>
        <v>18.797422383836039</v>
      </c>
      <c r="PW19" s="1"/>
      <c r="PX19" s="1"/>
      <c r="PY19" s="1" t="s">
        <v>11</v>
      </c>
      <c r="PZ19" s="1" t="s">
        <v>52</v>
      </c>
      <c r="QA19" s="1">
        <v>64</v>
      </c>
      <c r="QB19" s="1">
        <v>2</v>
      </c>
      <c r="QC19" s="1">
        <v>1.6E-2</v>
      </c>
      <c r="QD19" s="1">
        <f t="shared" si="1014"/>
        <v>1.7000000000000001E-2</v>
      </c>
      <c r="QE19" s="1">
        <f t="shared" si="1015"/>
        <v>1.3774193548387097</v>
      </c>
      <c r="QF19" s="1">
        <f t="shared" si="1016"/>
        <v>2.0661290322580646E-3</v>
      </c>
      <c r="QG19" s="1">
        <f t="shared" si="1017"/>
        <v>15.905780167963051</v>
      </c>
      <c r="QH19" s="1"/>
      <c r="QI19" s="1"/>
      <c r="QJ19" s="1" t="s">
        <v>11</v>
      </c>
      <c r="QK19" s="1" t="s">
        <v>53</v>
      </c>
      <c r="QL19" s="1">
        <v>65</v>
      </c>
      <c r="QM19" s="1">
        <v>2</v>
      </c>
      <c r="QN19" s="1">
        <v>2.3E-2</v>
      </c>
      <c r="QO19" s="1">
        <f t="shared" si="1018"/>
        <v>2.5000000000000001E-2</v>
      </c>
      <c r="QP19" s="1">
        <f t="shared" si="1019"/>
        <v>1.6278317152103559</v>
      </c>
      <c r="QQ19" s="1">
        <f t="shared" si="1020"/>
        <v>2.4417475728155339E-3</v>
      </c>
      <c r="QR19" s="1">
        <f t="shared" si="1021"/>
        <v>18.797422383836039</v>
      </c>
      <c r="QS19" s="1"/>
      <c r="QT19" s="1"/>
      <c r="QU19" s="1" t="s">
        <v>11</v>
      </c>
      <c r="QV19" s="1" t="s">
        <v>54</v>
      </c>
      <c r="QW19" s="1">
        <v>66</v>
      </c>
      <c r="QX19" s="1">
        <v>2</v>
      </c>
      <c r="QY19" s="1">
        <v>3.1E-2</v>
      </c>
      <c r="QZ19" s="1">
        <f t="shared" si="1022"/>
        <v>0.03</v>
      </c>
      <c r="RA19" s="1">
        <f t="shared" si="1023"/>
        <v>1.8621794871794872</v>
      </c>
      <c r="RB19" s="1">
        <f t="shared" si="1024"/>
        <v>2.7932692307692307E-3</v>
      </c>
      <c r="RC19" s="1">
        <f t="shared" si="1025"/>
        <v>21.503558413287582</v>
      </c>
      <c r="RD19" s="1"/>
      <c r="RE19" s="1"/>
      <c r="RF19" s="1" t="s">
        <v>11</v>
      </c>
      <c r="RG19" s="1" t="s">
        <v>55</v>
      </c>
      <c r="RH19" s="1">
        <v>67</v>
      </c>
      <c r="RI19" s="1">
        <v>2</v>
      </c>
      <c r="RJ19" s="1">
        <v>3.3000000000000002E-2</v>
      </c>
      <c r="RK19" s="1">
        <f t="shared" si="1026"/>
        <v>3.4000000000000002E-2</v>
      </c>
      <c r="RL19" s="1">
        <f t="shared" si="1027"/>
        <v>1.9743589743589745</v>
      </c>
      <c r="RM19" s="1">
        <f t="shared" si="1028"/>
        <v>2.9615384615384616E-3</v>
      </c>
      <c r="RN19" s="1">
        <f t="shared" si="1029"/>
        <v>22.798953498425391</v>
      </c>
      <c r="RO19" s="1"/>
      <c r="RP19" s="1"/>
      <c r="RQ19" s="1" t="s">
        <v>11</v>
      </c>
      <c r="RR19" s="1" t="s">
        <v>56</v>
      </c>
      <c r="RS19" s="1">
        <v>70</v>
      </c>
      <c r="RT19" s="1">
        <v>2</v>
      </c>
      <c r="RU19" s="1">
        <v>3.6999999999999998E-2</v>
      </c>
      <c r="RV19" s="1">
        <f t="shared" si="1030"/>
        <v>3.1E-2</v>
      </c>
      <c r="RW19" s="1">
        <f t="shared" si="1031"/>
        <v>1.8493589743589745</v>
      </c>
      <c r="RX19" s="1">
        <f t="shared" si="1032"/>
        <v>2.7740384615384619E-3</v>
      </c>
      <c r="RY19" s="1">
        <f t="shared" si="1033"/>
        <v>21.355513260700409</v>
      </c>
      <c r="RZ19" s="1"/>
      <c r="SA19" s="1"/>
      <c r="SB19" s="2" t="s">
        <v>11</v>
      </c>
      <c r="SC19" s="1" t="s">
        <v>57</v>
      </c>
      <c r="SD19" s="1">
        <v>71</v>
      </c>
      <c r="SE19" s="2">
        <v>2</v>
      </c>
      <c r="SF19" s="1">
        <v>1.2999999999999999E-2</v>
      </c>
      <c r="SG19" s="1">
        <f t="shared" si="1034"/>
        <v>8.9999999999999993E-3</v>
      </c>
      <c r="SH19" s="1">
        <f t="shared" si="1035"/>
        <v>1.0616438356164384</v>
      </c>
      <c r="SI19" s="1">
        <f t="shared" si="1036"/>
        <v>1.5924657534246577E-3</v>
      </c>
      <c r="SJ19" s="1">
        <f t="shared" si="1037"/>
        <v>12.259355443691646</v>
      </c>
      <c r="SK19" s="1"/>
      <c r="SL19" s="1"/>
      <c r="SM19" s="2" t="s">
        <v>11</v>
      </c>
      <c r="SN19" s="1" t="s">
        <v>58</v>
      </c>
      <c r="SO19" s="1">
        <v>72</v>
      </c>
      <c r="SP19" s="2">
        <v>2</v>
      </c>
      <c r="SQ19" s="1">
        <v>1.7000000000000001E-2</v>
      </c>
      <c r="SR19" s="1">
        <f t="shared" si="1038"/>
        <v>1.1000000000000001E-2</v>
      </c>
      <c r="SS19" s="1">
        <f t="shared" si="1039"/>
        <v>1.0549828178694156</v>
      </c>
      <c r="ST19" s="1">
        <f t="shared" si="1040"/>
        <v>1.5824742268041234E-3</v>
      </c>
      <c r="SU19" s="1">
        <f t="shared" si="1041"/>
        <v>12.182437195369623</v>
      </c>
      <c r="SV19" s="1"/>
      <c r="SW19" s="1"/>
      <c r="SX19" s="2" t="s">
        <v>11</v>
      </c>
      <c r="SY19" s="1" t="s">
        <v>59</v>
      </c>
      <c r="SZ19" s="1">
        <v>73</v>
      </c>
      <c r="TA19" s="2">
        <v>2</v>
      </c>
      <c r="TB19" s="1">
        <v>2.1000000000000001E-2</v>
      </c>
      <c r="TC19" s="1">
        <f t="shared" si="1042"/>
        <v>1.5000000000000001E-2</v>
      </c>
      <c r="TD19" s="1">
        <f t="shared" si="1043"/>
        <v>1.1310344827586207</v>
      </c>
      <c r="TE19" s="1">
        <f t="shared" si="1044"/>
        <v>1.6965517241379312E-3</v>
      </c>
      <c r="TF19" s="1">
        <f t="shared" si="1045"/>
        <v>13.060645461346065</v>
      </c>
      <c r="TG19" s="1"/>
      <c r="TH19" s="1"/>
      <c r="TI19" s="2" t="s">
        <v>11</v>
      </c>
      <c r="TJ19" s="1" t="s">
        <v>60</v>
      </c>
      <c r="TK19" s="1">
        <v>74</v>
      </c>
      <c r="TL19" s="2">
        <v>2</v>
      </c>
      <c r="TM19" s="1">
        <v>2.1999999999999999E-2</v>
      </c>
      <c r="TN19" s="1">
        <f t="shared" si="1046"/>
        <v>1.6E-2</v>
      </c>
      <c r="TO19" s="1">
        <f t="shared" si="1047"/>
        <v>1.168384879725086</v>
      </c>
      <c r="TP19" s="1">
        <f t="shared" si="1048"/>
        <v>1.7525773195876291E-3</v>
      </c>
      <c r="TQ19" s="1">
        <f t="shared" si="1049"/>
        <v>13.491949988357241</v>
      </c>
      <c r="TR19" s="1"/>
      <c r="TS19" s="1"/>
      <c r="TT19" s="2" t="s">
        <v>11</v>
      </c>
      <c r="TU19" s="1" t="s">
        <v>61</v>
      </c>
      <c r="TV19" s="1">
        <v>77</v>
      </c>
      <c r="TW19" s="2">
        <v>2</v>
      </c>
      <c r="TX19" s="1">
        <v>3.2000000000000001E-2</v>
      </c>
      <c r="TY19" s="1">
        <f t="shared" si="1050"/>
        <v>2.3E-2</v>
      </c>
      <c r="TZ19" s="1">
        <f t="shared" si="1051"/>
        <v>1.3814432989690721</v>
      </c>
      <c r="UA19" s="1">
        <f t="shared" si="1052"/>
        <v>2.0721649484536082E-3</v>
      </c>
      <c r="UB19" s="1">
        <f t="shared" si="1053"/>
        <v>15.952246750940031</v>
      </c>
      <c r="UC19" s="1"/>
      <c r="UD19" s="1"/>
      <c r="UE19" s="2" t="s">
        <v>11</v>
      </c>
      <c r="UF19" s="1" t="s">
        <v>62</v>
      </c>
      <c r="UG19" s="1">
        <v>78</v>
      </c>
      <c r="UH19" s="2">
        <v>2</v>
      </c>
      <c r="UI19" s="1">
        <v>3.4000000000000002E-2</v>
      </c>
      <c r="UJ19" s="1">
        <f t="shared" si="1054"/>
        <v>2.6000000000000002E-2</v>
      </c>
      <c r="UK19" s="1">
        <f t="shared" si="1055"/>
        <v>1.0622837370242215</v>
      </c>
      <c r="UL19" s="1">
        <f t="shared" si="1056"/>
        <v>1.5934256055363323E-3</v>
      </c>
      <c r="UM19" s="1">
        <f t="shared" si="1057"/>
        <v>12.266744719213015</v>
      </c>
      <c r="UN19" s="1"/>
      <c r="UO19" s="1"/>
      <c r="UP19" s="2" t="s">
        <v>11</v>
      </c>
      <c r="UQ19" s="1" t="s">
        <v>63</v>
      </c>
      <c r="UR19" s="1">
        <v>79</v>
      </c>
      <c r="US19" s="2">
        <v>2</v>
      </c>
      <c r="UT19" s="1">
        <v>4.2999999999999997E-2</v>
      </c>
      <c r="UU19" s="1">
        <f t="shared" si="1058"/>
        <v>3.3999999999999996E-2</v>
      </c>
      <c r="UV19" s="1">
        <f t="shared" si="1059"/>
        <v>1.7448275862068963</v>
      </c>
      <c r="UW19" s="1">
        <f t="shared" si="1060"/>
        <v>2.6172413793103446E-3</v>
      </c>
      <c r="UX19" s="1">
        <f t="shared" si="1061"/>
        <v>20.148434766588743</v>
      </c>
      <c r="UY19" s="1"/>
      <c r="UZ19" s="1"/>
      <c r="VA19" s="2" t="s">
        <v>11</v>
      </c>
      <c r="VB19" s="1" t="s">
        <v>64</v>
      </c>
      <c r="VC19" s="1">
        <v>80</v>
      </c>
      <c r="VD19" s="2">
        <v>2</v>
      </c>
      <c r="VE19" s="1">
        <v>4.7E-2</v>
      </c>
      <c r="VF19" s="1">
        <f t="shared" si="1062"/>
        <v>3.6999999999999998E-2</v>
      </c>
      <c r="VG19" s="1">
        <f t="shared" si="1063"/>
        <v>1.8206896551724137</v>
      </c>
      <c r="VH19" s="1">
        <f t="shared" si="1064"/>
        <v>2.7310344827586206E-3</v>
      </c>
      <c r="VI19" s="1">
        <f t="shared" si="1065"/>
        <v>21.024453669483908</v>
      </c>
      <c r="VJ19" s="1"/>
      <c r="VK19" s="1"/>
      <c r="VL19" s="2" t="s">
        <v>11</v>
      </c>
      <c r="VM19" s="1" t="s">
        <v>65</v>
      </c>
      <c r="VN19" s="1">
        <v>84</v>
      </c>
      <c r="VO19" s="2">
        <v>2</v>
      </c>
      <c r="VP19" s="1">
        <v>5.7000000000000002E-2</v>
      </c>
      <c r="VQ19" s="1">
        <f t="shared" si="1066"/>
        <v>4.4999999999999998E-2</v>
      </c>
      <c r="VR19" s="1">
        <f t="shared" si="1067"/>
        <v>2.1168384879725086</v>
      </c>
      <c r="VS19" s="1">
        <f t="shared" si="1068"/>
        <v>3.175257731958763E-3</v>
      </c>
      <c r="VT19" s="1">
        <f t="shared" si="1069"/>
        <v>24.444238802435471</v>
      </c>
      <c r="VU19" s="1"/>
      <c r="VV19" s="1"/>
      <c r="VW19" s="2" t="s">
        <v>11</v>
      </c>
      <c r="VX19" s="1" t="s">
        <v>66</v>
      </c>
      <c r="VY19" s="1">
        <v>85</v>
      </c>
      <c r="VZ19" s="2">
        <v>2</v>
      </c>
      <c r="WA19" s="1">
        <v>0.01</v>
      </c>
      <c r="WB19" s="1">
        <f t="shared" si="1070"/>
        <v>5.0000000000000001E-3</v>
      </c>
      <c r="WC19" s="1">
        <f t="shared" si="1071"/>
        <v>0.40766550522648087</v>
      </c>
      <c r="WD19" s="1">
        <f t="shared" si="1072"/>
        <v>6.1149825783972129E-4</v>
      </c>
      <c r="WE19" s="1">
        <f t="shared" si="1073"/>
        <v>4.707526350211098</v>
      </c>
      <c r="WF19" s="1"/>
      <c r="WG19" s="1"/>
      <c r="WH19" s="2" t="s">
        <v>11</v>
      </c>
      <c r="WI19" s="1" t="s">
        <v>67</v>
      </c>
      <c r="WJ19" s="1">
        <v>86</v>
      </c>
      <c r="WK19" s="2">
        <v>2</v>
      </c>
      <c r="WL19" s="1">
        <v>1.7999999999999999E-2</v>
      </c>
      <c r="WM19" s="1">
        <f t="shared" si="1074"/>
        <v>9.9999999999999985E-3</v>
      </c>
      <c r="WN19" s="1">
        <f t="shared" si="1075"/>
        <v>0.50347222222222221</v>
      </c>
      <c r="WO19" s="1">
        <f t="shared" si="1076"/>
        <v>7.5520833333333332E-4</v>
      </c>
      <c r="WP19" s="1">
        <f t="shared" si="1077"/>
        <v>5.8138565130589637</v>
      </c>
      <c r="WQ19" s="1"/>
      <c r="WR19" s="1"/>
      <c r="WS19" s="2" t="s">
        <v>11</v>
      </c>
      <c r="WT19" s="1" t="s">
        <v>68</v>
      </c>
      <c r="WU19" s="1">
        <v>87</v>
      </c>
      <c r="WV19" s="2">
        <v>2</v>
      </c>
      <c r="WW19" s="1">
        <v>0.02</v>
      </c>
      <c r="WX19" s="1">
        <f t="shared" si="1078"/>
        <v>1.3000000000000001E-2</v>
      </c>
      <c r="WY19" s="1">
        <f t="shared" si="1079"/>
        <v>0.59233449477351918</v>
      </c>
      <c r="WZ19" s="1">
        <f t="shared" si="1080"/>
        <v>8.8850174216027874E-4</v>
      </c>
      <c r="XA19" s="1">
        <f t="shared" si="1081"/>
        <v>6.8399955515887747</v>
      </c>
      <c r="XB19" s="1"/>
      <c r="XC19" s="1"/>
      <c r="XD19" s="2" t="s">
        <v>11</v>
      </c>
      <c r="XE19" s="1" t="s">
        <v>69</v>
      </c>
      <c r="XF19" s="1">
        <v>88</v>
      </c>
      <c r="XG19" s="2">
        <v>2</v>
      </c>
      <c r="XH19" s="1">
        <v>2.7E-2</v>
      </c>
      <c r="XI19" s="1">
        <f t="shared" si="1082"/>
        <v>1.8000000000000002E-2</v>
      </c>
      <c r="XJ19" s="1">
        <f t="shared" si="1083"/>
        <v>0.74305555555555569</v>
      </c>
      <c r="XK19" s="1">
        <f t="shared" si="1084"/>
        <v>1.1145833333333335E-3</v>
      </c>
      <c r="XL19" s="1">
        <f t="shared" si="1085"/>
        <v>8.580450302031851</v>
      </c>
      <c r="XM19" s="1"/>
      <c r="XN19" s="1"/>
      <c r="XO19" s="2" t="s">
        <v>11</v>
      </c>
      <c r="XP19" s="1" t="s">
        <v>70</v>
      </c>
      <c r="XQ19" s="1">
        <v>91</v>
      </c>
      <c r="XR19" s="2">
        <v>2</v>
      </c>
      <c r="XS19" s="1">
        <v>3.4000000000000002E-2</v>
      </c>
      <c r="XT19" s="1">
        <f t="shared" si="1086"/>
        <v>2.3000000000000003E-2</v>
      </c>
      <c r="XU19" s="1">
        <f t="shared" si="1087"/>
        <v>0.91695501730103823</v>
      </c>
      <c r="XV19" s="1">
        <f t="shared" si="1088"/>
        <v>1.3754325259515575E-3</v>
      </c>
      <c r="XW19" s="1">
        <f t="shared" si="1089"/>
        <v>10.588558145249021</v>
      </c>
      <c r="XX19" s="1"/>
      <c r="XY19" s="1"/>
      <c r="XZ19" s="2" t="s">
        <v>11</v>
      </c>
      <c r="YA19" s="1" t="s">
        <v>71</v>
      </c>
      <c r="YB19" s="1">
        <v>92</v>
      </c>
      <c r="YC19" s="2">
        <v>2</v>
      </c>
      <c r="YD19" s="1">
        <v>4.1000000000000002E-2</v>
      </c>
      <c r="YE19" s="1">
        <f t="shared" si="1090"/>
        <v>3.0000000000000002E-2</v>
      </c>
      <c r="YF19" s="1">
        <f t="shared" si="1091"/>
        <v>1.2852233676975946</v>
      </c>
      <c r="YG19" s="1">
        <f t="shared" si="1092"/>
        <v>1.9278350515463919E-3</v>
      </c>
      <c r="YH19" s="1">
        <f t="shared" si="1093"/>
        <v>14.841144987192965</v>
      </c>
      <c r="YI19" s="1"/>
      <c r="YJ19" s="1"/>
      <c r="YK19" s="2" t="s">
        <v>11</v>
      </c>
      <c r="YL19" s="1" t="s">
        <v>72</v>
      </c>
      <c r="YM19" s="1">
        <v>93</v>
      </c>
      <c r="YN19" s="2">
        <v>2</v>
      </c>
      <c r="YO19" s="1">
        <v>4.4999999999999998E-2</v>
      </c>
      <c r="YP19" s="1">
        <f t="shared" si="1094"/>
        <v>3.4000000000000002E-2</v>
      </c>
      <c r="YQ19" s="1">
        <f t="shared" si="1095"/>
        <v>1.3924914675767919</v>
      </c>
      <c r="YR19" s="1">
        <f t="shared" si="1096"/>
        <v>2.0887372013651878E-3</v>
      </c>
      <c r="YS19" s="1">
        <f t="shared" si="1097"/>
        <v>16.079825719912453</v>
      </c>
      <c r="YT19" s="1"/>
      <c r="YU19" s="1"/>
      <c r="YV19" s="2" t="s">
        <v>11</v>
      </c>
      <c r="YW19" s="1" t="s">
        <v>73</v>
      </c>
      <c r="YX19" s="1">
        <v>94</v>
      </c>
      <c r="YY19" s="2">
        <v>2</v>
      </c>
      <c r="YZ19" s="1">
        <v>4.2999999999999997E-2</v>
      </c>
      <c r="ZA19" s="1">
        <f t="shared" si="1098"/>
        <v>0.03</v>
      </c>
      <c r="ZB19" s="1">
        <f t="shared" si="1099"/>
        <v>1.217687074829932</v>
      </c>
      <c r="ZC19" s="1">
        <f t="shared" si="1100"/>
        <v>1.826530612244898E-3</v>
      </c>
      <c r="ZD19" s="1">
        <f t="shared" si="1101"/>
        <v>14.06126816613726</v>
      </c>
      <c r="ZE19" s="1"/>
      <c r="ZF19" s="1"/>
      <c r="ZG19" s="2" t="s">
        <v>11</v>
      </c>
      <c r="ZH19" s="1" t="s">
        <v>74</v>
      </c>
      <c r="ZI19" s="1">
        <v>95</v>
      </c>
      <c r="ZJ19" s="2">
        <v>2</v>
      </c>
      <c r="ZK19" s="1">
        <v>4.3999999999999997E-2</v>
      </c>
      <c r="ZL19" s="1">
        <f t="shared" si="1102"/>
        <v>3.1E-2</v>
      </c>
      <c r="ZM19" s="1">
        <f t="shared" si="1103"/>
        <v>1.272108843537415</v>
      </c>
      <c r="ZN19" s="1">
        <f t="shared" si="1104"/>
        <v>1.9081632653061226E-3</v>
      </c>
      <c r="ZO19" s="1">
        <f t="shared" si="1105"/>
        <v>14.689704732221609</v>
      </c>
      <c r="ZP19" s="1"/>
      <c r="ZQ19" s="1"/>
      <c r="ZR19" s="2" t="s">
        <v>11</v>
      </c>
      <c r="ZS19" s="1" t="s">
        <v>75</v>
      </c>
      <c r="ZT19" s="1">
        <v>99</v>
      </c>
      <c r="ZU19" s="2">
        <v>2</v>
      </c>
      <c r="ZV19" s="1">
        <v>5.2999999999999999E-2</v>
      </c>
      <c r="ZW19" s="1">
        <f t="shared" si="1106"/>
        <v>3.7999999999999999E-2</v>
      </c>
      <c r="ZX19" s="1">
        <f t="shared" si="1107"/>
        <v>1.3698630136986301</v>
      </c>
      <c r="ZY19" s="1">
        <f t="shared" si="1108"/>
        <v>2.054794520547945E-3</v>
      </c>
      <c r="ZZ19" s="1">
        <f t="shared" si="1109"/>
        <v>15.81852315315051</v>
      </c>
      <c r="AAA19" s="1"/>
      <c r="AAB19" s="1"/>
      <c r="AAC19" s="2" t="s">
        <v>11</v>
      </c>
      <c r="AAD19" s="1" t="s">
        <v>76</v>
      </c>
      <c r="AAE19" s="1">
        <v>100</v>
      </c>
      <c r="AAF19" s="2">
        <v>2</v>
      </c>
      <c r="AAG19" s="1">
        <v>1.4E-2</v>
      </c>
      <c r="AAH19" s="1">
        <f t="shared" si="1110"/>
        <v>1.2E-2</v>
      </c>
      <c r="AAI19" s="1">
        <f t="shared" si="1111"/>
        <v>1.3137931034482759</v>
      </c>
      <c r="AAJ19" s="1">
        <f t="shared" si="1112"/>
        <v>1.970689655172414E-3</v>
      </c>
      <c r="AAK19" s="1">
        <f t="shared" si="1113"/>
        <v>15.171054636502593</v>
      </c>
      <c r="AAL19" s="1"/>
      <c r="AAM19" s="1"/>
      <c r="AAN19" s="2" t="s">
        <v>11</v>
      </c>
      <c r="AAO19" s="1" t="s">
        <v>77</v>
      </c>
      <c r="AAP19" s="1">
        <v>101</v>
      </c>
      <c r="AAQ19" s="2">
        <v>2</v>
      </c>
      <c r="AAR19" s="1">
        <v>1.9E-2</v>
      </c>
      <c r="AAS19" s="1">
        <f t="shared" si="1114"/>
        <v>1.2E-2</v>
      </c>
      <c r="AAT19" s="1">
        <f t="shared" si="1115"/>
        <v>1.1141868512110726</v>
      </c>
      <c r="AAU19" s="1">
        <f t="shared" si="1116"/>
        <v>1.6712802768166089E-3</v>
      </c>
      <c r="AAV19" s="1">
        <f t="shared" si="1117"/>
        <v>12.866097067057298</v>
      </c>
      <c r="AAW19" s="1"/>
      <c r="AAX19" s="1"/>
      <c r="AAY19" s="2" t="s">
        <v>11</v>
      </c>
      <c r="AAZ19" s="1" t="s">
        <v>78</v>
      </c>
      <c r="ABA19" s="1">
        <v>102</v>
      </c>
      <c r="ABB19" s="2">
        <v>2</v>
      </c>
      <c r="ABC19" s="1">
        <v>2.1999999999999999E-2</v>
      </c>
      <c r="ABD19" s="1">
        <f t="shared" si="1118"/>
        <v>1.4999999999999999E-2</v>
      </c>
      <c r="ABE19" s="1">
        <f t="shared" si="1119"/>
        <v>1.2689655172413792</v>
      </c>
      <c r="ABF19" s="1">
        <f t="shared" si="1120"/>
        <v>1.9034482758620687E-3</v>
      </c>
      <c r="ABG19" s="1">
        <f t="shared" si="1121"/>
        <v>14.653407102973629</v>
      </c>
      <c r="ABH19" s="1"/>
      <c r="ABI19" s="1"/>
      <c r="ABJ19" s="2" t="s">
        <v>11</v>
      </c>
      <c r="ABK19" s="1" t="s">
        <v>79</v>
      </c>
      <c r="ABL19" s="1">
        <v>112</v>
      </c>
      <c r="ABM19" s="2">
        <v>2</v>
      </c>
      <c r="ABN19" s="1">
        <v>0.04</v>
      </c>
      <c r="ABO19" s="1">
        <f t="shared" si="1122"/>
        <v>2.3E-2</v>
      </c>
      <c r="ABP19" s="1">
        <f t="shared" si="1123"/>
        <v>1.6326530612244898</v>
      </c>
      <c r="ABQ19" s="1">
        <f t="shared" si="1124"/>
        <v>2.448979591836735E-3</v>
      </c>
      <c r="ABR19" s="1">
        <f t="shared" si="1125"/>
        <v>18.853096982530406</v>
      </c>
      <c r="ABS19" s="1"/>
      <c r="ABT19" s="1"/>
      <c r="ABU19" s="2" t="s">
        <v>11</v>
      </c>
      <c r="ABV19" s="1" t="s">
        <v>80</v>
      </c>
      <c r="ABW19" s="1">
        <v>113</v>
      </c>
      <c r="ABX19" s="2">
        <v>2</v>
      </c>
      <c r="ABY19" s="1">
        <v>0.02</v>
      </c>
      <c r="ABZ19" s="1">
        <f t="shared" si="1126"/>
        <v>7.000000000000001E-3</v>
      </c>
      <c r="ACA19" s="1">
        <f t="shared" si="1127"/>
        <v>-8.9285714285714246E-2</v>
      </c>
      <c r="ACB19" s="1">
        <f t="shared" si="1128"/>
        <v>-1.3392857142857138E-4</v>
      </c>
      <c r="ACC19" s="1">
        <f t="shared" si="1129"/>
        <v>-1.0310287412321311</v>
      </c>
      <c r="ACD19" s="1"/>
      <c r="ACE19" s="1"/>
      <c r="ACF19" s="2" t="s">
        <v>11</v>
      </c>
      <c r="ACG19" s="1" t="s">
        <v>81</v>
      </c>
      <c r="ACH19" s="1">
        <v>114</v>
      </c>
      <c r="ACI19" s="2">
        <v>2</v>
      </c>
      <c r="ACJ19" s="1">
        <v>2.5999999999999999E-2</v>
      </c>
      <c r="ACK19" s="1">
        <f t="shared" si="1130"/>
        <v>1.1999999999999999E-2</v>
      </c>
      <c r="ACL19" s="1">
        <f t="shared" si="1131"/>
        <v>1.0752688172042946E-2</v>
      </c>
      <c r="ACM19" s="1">
        <f t="shared" si="1132"/>
        <v>1.6129032258064419E-5</v>
      </c>
      <c r="ACN19" s="1">
        <f t="shared" si="1133"/>
        <v>0.12416690216989036</v>
      </c>
      <c r="ACO19" s="1"/>
      <c r="ACP19" s="1"/>
      <c r="ACQ19" s="2" t="s">
        <v>11</v>
      </c>
      <c r="ACR19" s="1" t="s">
        <v>82</v>
      </c>
      <c r="ACS19" s="1">
        <v>115</v>
      </c>
      <c r="ACT19" s="2">
        <v>2</v>
      </c>
      <c r="ACU19" s="1">
        <v>2.8000000000000001E-2</v>
      </c>
      <c r="ACV19" s="1">
        <f t="shared" si="1134"/>
        <v>1.4E-2</v>
      </c>
      <c r="ACW19" s="1">
        <f t="shared" si="1135"/>
        <v>0.13167259786476868</v>
      </c>
      <c r="ACX19" s="1">
        <f t="shared" si="1136"/>
        <v>1.9750889679715302E-4</v>
      </c>
      <c r="ACY19" s="1">
        <f t="shared" si="1137"/>
        <v>1.5204922077103036</v>
      </c>
      <c r="ACZ19" s="1"/>
      <c r="ADA19" s="1"/>
      <c r="ADB19" s="2" t="s">
        <v>11</v>
      </c>
      <c r="ADC19" s="1" t="s">
        <v>83</v>
      </c>
      <c r="ADD19" s="1">
        <v>116</v>
      </c>
      <c r="ADE19" s="2">
        <v>2</v>
      </c>
      <c r="ADF19" s="1">
        <v>2.8000000000000001E-2</v>
      </c>
      <c r="ADG19" s="1">
        <f t="shared" si="1138"/>
        <v>1.2E-2</v>
      </c>
      <c r="ADH19" s="1">
        <f>(ADG19-0.0103)/0.0281</f>
        <v>6.0498220640569401E-2</v>
      </c>
      <c r="ADI19" s="1">
        <f t="shared" si="1139"/>
        <v>9.0747330960854104E-5</v>
      </c>
      <c r="ADJ19" s="1">
        <f t="shared" si="1140"/>
        <v>0.69860452786689631</v>
      </c>
      <c r="ADK19" s="1"/>
      <c r="ADL19" s="1"/>
      <c r="ADM19" s="2" t="s">
        <v>11</v>
      </c>
      <c r="ADN19" s="1" t="s">
        <v>84</v>
      </c>
      <c r="ADO19" s="1">
        <v>119</v>
      </c>
      <c r="ADP19" s="2">
        <v>2</v>
      </c>
      <c r="ADQ19" s="1">
        <v>0.04</v>
      </c>
      <c r="ADR19" s="1">
        <f t="shared" si="1141"/>
        <v>2.3E-2</v>
      </c>
      <c r="ADS19" s="1">
        <f t="shared" si="1142"/>
        <v>-7.9136690647482036E-2</v>
      </c>
      <c r="ADT19" s="1">
        <f t="shared" si="1143"/>
        <v>-1.1870503597122305E-4</v>
      </c>
      <c r="ADU19" s="1">
        <f t="shared" si="1144"/>
        <v>-0.91383266848776001</v>
      </c>
      <c r="ADV19" s="1"/>
      <c r="ADW19" s="1"/>
      <c r="ADX19" s="2" t="s">
        <v>11</v>
      </c>
      <c r="ADY19" s="1" t="s">
        <v>85</v>
      </c>
      <c r="ADZ19" s="1">
        <v>120</v>
      </c>
      <c r="AEA19" s="2">
        <v>2</v>
      </c>
      <c r="AEB19" s="1">
        <v>3.5000000000000003E-2</v>
      </c>
      <c r="AEC19" s="1">
        <f t="shared" si="1145"/>
        <v>1.8000000000000002E-2</v>
      </c>
      <c r="AED19" s="1">
        <f t="shared" si="1146"/>
        <v>-0.28776978417266175</v>
      </c>
      <c r="AEE19" s="1">
        <f t="shared" si="1147"/>
        <v>-4.3165467625899261E-4</v>
      </c>
      <c r="AEF19" s="1">
        <f t="shared" si="1148"/>
        <v>-3.3230278854100339</v>
      </c>
      <c r="AEG19" s="1"/>
      <c r="AEH19" s="1"/>
      <c r="AEI19" s="2" t="s">
        <v>11</v>
      </c>
      <c r="AEJ19" s="1" t="s">
        <v>86</v>
      </c>
      <c r="AEK19" s="1">
        <v>121</v>
      </c>
      <c r="AEL19" s="2">
        <v>2</v>
      </c>
      <c r="AEM19" s="1">
        <v>3.9E-2</v>
      </c>
      <c r="AEN19" s="1">
        <f t="shared" si="1149"/>
        <v>2.1000000000000001E-2</v>
      </c>
      <c r="AEO19" s="1">
        <f t="shared" si="1150"/>
        <v>-0.14028776978417257</v>
      </c>
      <c r="AEP19" s="1">
        <f t="shared" si="1151"/>
        <v>-2.1043165467625886E-4</v>
      </c>
      <c r="AEQ19" s="1">
        <f t="shared" si="1152"/>
        <v>-1.6199760941373913</v>
      </c>
      <c r="AER19" s="1"/>
      <c r="AES19" s="1"/>
      <c r="AET19" s="2" t="s">
        <v>11</v>
      </c>
      <c r="AEU19" s="1" t="s">
        <v>87</v>
      </c>
      <c r="AEV19" s="1">
        <v>122</v>
      </c>
      <c r="AEW19" s="2">
        <v>2</v>
      </c>
      <c r="AEX19" s="1">
        <v>0.04</v>
      </c>
      <c r="AEY19" s="1">
        <f t="shared" si="1153"/>
        <v>2.3E-2</v>
      </c>
      <c r="AEZ19" s="1">
        <f t="shared" si="1154"/>
        <v>-0.11870503597122306</v>
      </c>
      <c r="AFA19" s="1">
        <f t="shared" si="1155"/>
        <v>-1.7805755395683461E-4</v>
      </c>
      <c r="AFB19" s="1">
        <f t="shared" si="1156"/>
        <v>-1.3707490027316402</v>
      </c>
      <c r="AFC19" s="1"/>
      <c r="AFD19" s="1"/>
      <c r="AFE19" s="2" t="s">
        <v>11</v>
      </c>
      <c r="AFF19" s="1" t="s">
        <v>88</v>
      </c>
      <c r="AFG19" s="1">
        <v>123</v>
      </c>
      <c r="AFH19" s="2">
        <v>2</v>
      </c>
      <c r="AFI19" s="1">
        <v>4.2999999999999997E-2</v>
      </c>
      <c r="AFJ19" s="1">
        <f t="shared" si="1157"/>
        <v>2.5999999999999995E-2</v>
      </c>
      <c r="AFK19" s="1">
        <f t="shared" si="1158"/>
        <v>-1.4388489208633257E-2</v>
      </c>
      <c r="AFL19" s="1">
        <f t="shared" si="1159"/>
        <v>-2.1582733812949886E-5</v>
      </c>
      <c r="AFM19" s="1">
        <f t="shared" si="1160"/>
        <v>-0.16615139427050366</v>
      </c>
      <c r="AFN19" s="1"/>
      <c r="AFO19" s="1"/>
      <c r="AFP19" s="2" t="s">
        <v>11</v>
      </c>
      <c r="AFQ19" s="1" t="s">
        <v>89</v>
      </c>
      <c r="AFR19" s="1">
        <v>126</v>
      </c>
      <c r="AFS19" s="2">
        <v>2</v>
      </c>
      <c r="AFT19" s="1">
        <v>5.1999999999999998E-2</v>
      </c>
      <c r="AFU19" s="1">
        <f t="shared" si="1161"/>
        <v>3.4000000000000002E-2</v>
      </c>
      <c r="AFV19" s="1">
        <f t="shared" si="1162"/>
        <v>0.44839857651245563</v>
      </c>
      <c r="AFW19" s="1">
        <f t="shared" si="1163"/>
        <v>6.7259786476868346E-4</v>
      </c>
      <c r="AFX19" s="1">
        <f t="shared" si="1164"/>
        <v>5.177892383013468</v>
      </c>
      <c r="AFY19" s="1"/>
      <c r="AFZ19" s="1"/>
      <c r="AGA19" s="2" t="s">
        <v>11</v>
      </c>
      <c r="AGB19" s="1" t="s">
        <v>90</v>
      </c>
      <c r="AGC19" s="1">
        <v>127</v>
      </c>
      <c r="AGD19" s="2">
        <v>2</v>
      </c>
      <c r="AGE19" s="1">
        <v>0.02</v>
      </c>
      <c r="AGF19" s="1">
        <f t="shared" si="1165"/>
        <v>5.000000000000001E-3</v>
      </c>
      <c r="AGG19" s="1">
        <f t="shared" si="1166"/>
        <v>0.40740740740740744</v>
      </c>
      <c r="AGH19" s="1">
        <f t="shared" si="1167"/>
        <v>6.1111111111111121E-4</v>
      </c>
      <c r="AGI19" s="1">
        <f t="shared" si="1168"/>
        <v>4.7045459599925419</v>
      </c>
      <c r="AGJ19" s="1"/>
      <c r="AGK19" s="1"/>
      <c r="AGL19" s="2" t="s">
        <v>11</v>
      </c>
      <c r="AGM19" s="1" t="s">
        <v>91</v>
      </c>
      <c r="AGN19" s="1">
        <v>128</v>
      </c>
      <c r="AGO19" s="2">
        <v>2</v>
      </c>
      <c r="AGP19" s="1">
        <v>0.02</v>
      </c>
      <c r="AGQ19" s="1">
        <f t="shared" si="1169"/>
        <v>5.000000000000001E-3</v>
      </c>
      <c r="AGR19" s="1">
        <f t="shared" si="1170"/>
        <v>0.44816053511705689</v>
      </c>
      <c r="AGS19" s="1">
        <f t="shared" si="1171"/>
        <v>6.7224080267558534E-4</v>
      </c>
      <c r="AGT19" s="1">
        <f t="shared" si="1172"/>
        <v>5.1751435947865652</v>
      </c>
      <c r="AGU19" s="1"/>
      <c r="AGV19" s="1"/>
      <c r="AGW19" s="2" t="s">
        <v>11</v>
      </c>
      <c r="AGX19" s="1" t="s">
        <v>92</v>
      </c>
      <c r="AGY19" s="1">
        <v>129</v>
      </c>
      <c r="AGZ19" s="2">
        <v>2</v>
      </c>
      <c r="AHA19" s="1">
        <v>2.1000000000000001E-2</v>
      </c>
      <c r="AHB19" s="1">
        <f t="shared" si="1173"/>
        <v>7.000000000000001E-3</v>
      </c>
      <c r="AHC19" s="1">
        <f t="shared" si="1174"/>
        <v>0.61129568106312293</v>
      </c>
      <c r="AHD19" s="1">
        <f t="shared" si="1175"/>
        <v>9.1694352159468447E-4</v>
      </c>
      <c r="AHE19" s="1">
        <f t="shared" si="1176"/>
        <v>7.0589502655520828</v>
      </c>
      <c r="AHF19" s="1"/>
      <c r="AHG19" s="1"/>
      <c r="AHH19" s="2" t="s">
        <v>11</v>
      </c>
      <c r="AHI19" s="1" t="s">
        <v>93</v>
      </c>
      <c r="AHJ19" s="1">
        <v>130</v>
      </c>
      <c r="AHK19" s="2">
        <v>2</v>
      </c>
      <c r="AHL19" s="1">
        <v>2.3E-2</v>
      </c>
      <c r="AHM19" s="1">
        <f t="shared" si="1177"/>
        <v>8.9999999999999993E-3</v>
      </c>
      <c r="AHN19" s="1">
        <f t="shared" si="1178"/>
        <v>0.66555183946488294</v>
      </c>
      <c r="AHO19" s="1">
        <f t="shared" si="1179"/>
        <v>9.9832775919732439E-4</v>
      </c>
      <c r="AHP19" s="1">
        <f t="shared" si="1180"/>
        <v>7.6854744430039288</v>
      </c>
      <c r="AHQ19" s="1"/>
      <c r="AHR19" s="1"/>
      <c r="AHS19" s="2" t="s">
        <v>11</v>
      </c>
      <c r="AHT19" s="1" t="s">
        <v>94</v>
      </c>
      <c r="AHU19" s="1">
        <v>133</v>
      </c>
      <c r="AHV19" s="2">
        <v>2</v>
      </c>
      <c r="AHW19" s="1">
        <v>3.9E-2</v>
      </c>
      <c r="AHX19" s="1">
        <f t="shared" si="1181"/>
        <v>2.3E-2</v>
      </c>
      <c r="AHY19" s="1">
        <f t="shared" si="1182"/>
        <v>1.1594684385382061</v>
      </c>
      <c r="AHZ19" s="1">
        <f t="shared" si="1183"/>
        <v>1.7392026578073093E-3</v>
      </c>
      <c r="AIA19" s="1">
        <f t="shared" si="1184"/>
        <v>13.388987188465636</v>
      </c>
      <c r="AIB19" s="1"/>
      <c r="AIC19" s="1"/>
      <c r="AID19" s="2" t="s">
        <v>11</v>
      </c>
      <c r="AIE19" s="1" t="s">
        <v>95</v>
      </c>
      <c r="AIF19" s="1">
        <v>134</v>
      </c>
      <c r="AIG19" s="2">
        <v>2</v>
      </c>
      <c r="AIH19" s="1">
        <v>4.2000000000000003E-2</v>
      </c>
      <c r="AII19" s="1">
        <f t="shared" si="1185"/>
        <v>2.5000000000000001E-2</v>
      </c>
      <c r="AIJ19" s="1">
        <f t="shared" si="1186"/>
        <v>1.2126245847176083</v>
      </c>
      <c r="AIK19" s="1">
        <f t="shared" si="1187"/>
        <v>1.8189368770764125E-3</v>
      </c>
      <c r="AIL19" s="1">
        <f t="shared" si="1188"/>
        <v>14.002808950687559</v>
      </c>
      <c r="AIM19" s="1"/>
      <c r="AIN19" s="1"/>
      <c r="AIO19" s="2" t="s">
        <v>11</v>
      </c>
      <c r="AIP19" s="1" t="s">
        <v>96</v>
      </c>
      <c r="AIQ19" s="1">
        <v>135</v>
      </c>
      <c r="AIR19" s="2">
        <v>2</v>
      </c>
      <c r="AIS19" s="1">
        <v>3.6999999999999998E-2</v>
      </c>
      <c r="AIT19" s="1">
        <f t="shared" si="1189"/>
        <v>2.3E-2</v>
      </c>
      <c r="AIU19" s="1">
        <f t="shared" si="1190"/>
        <v>1.195364238410596</v>
      </c>
      <c r="AIV19" s="1">
        <f t="shared" si="1191"/>
        <v>1.7930463576158941E-3</v>
      </c>
      <c r="AIW19" s="1">
        <f t="shared" si="1192"/>
        <v>13.803494723674683</v>
      </c>
      <c r="AIX19" s="1"/>
      <c r="AIY19" s="1"/>
      <c r="AIZ19" s="2" t="s">
        <v>11</v>
      </c>
      <c r="AJA19" s="1" t="s">
        <v>97</v>
      </c>
      <c r="AJB19" s="1">
        <v>136</v>
      </c>
      <c r="AJC19" s="2">
        <v>2</v>
      </c>
      <c r="AJD19" s="1">
        <v>3.6999999999999998E-2</v>
      </c>
      <c r="AJE19" s="1">
        <f t="shared" si="1193"/>
        <v>2.0999999999999998E-2</v>
      </c>
      <c r="AJF19" s="1">
        <f t="shared" si="1194"/>
        <v>1.119205298013245</v>
      </c>
      <c r="AJG19" s="1">
        <f t="shared" si="1195"/>
        <v>1.6788079470198675E-3</v>
      </c>
      <c r="AJH19" s="1">
        <f t="shared" si="1196"/>
        <v>12.924047691418401</v>
      </c>
      <c r="AJI19" s="1"/>
      <c r="AJJ19" s="1"/>
      <c r="AJK19" s="2" t="s">
        <v>11</v>
      </c>
      <c r="AJL19" s="1" t="s">
        <v>98</v>
      </c>
      <c r="AJM19" s="1">
        <v>140</v>
      </c>
      <c r="AJN19" s="2">
        <v>2</v>
      </c>
      <c r="AJO19" s="1">
        <v>4.7E-2</v>
      </c>
      <c r="AJP19" s="1">
        <f t="shared" si="1197"/>
        <v>3.1E-2</v>
      </c>
      <c r="AJQ19" s="1">
        <f t="shared" si="1198"/>
        <v>1.5359477124183007</v>
      </c>
      <c r="AJR19" s="1">
        <f t="shared" si="1199"/>
        <v>2.3039215686274511E-3</v>
      </c>
      <c r="AJS19" s="1">
        <f t="shared" si="1200"/>
        <v>17.73638984916974</v>
      </c>
      <c r="AJT19" s="1"/>
      <c r="AJU19" s="1"/>
      <c r="AJV19" s="2" t="s">
        <v>11</v>
      </c>
      <c r="AJW19" s="1" t="s">
        <v>99</v>
      </c>
      <c r="AJX19" s="1">
        <v>141</v>
      </c>
      <c r="AJY19" s="2">
        <v>2</v>
      </c>
      <c r="AJZ19" s="1">
        <v>2.5999999999999999E-2</v>
      </c>
      <c r="AKA19" s="1">
        <f t="shared" si="1201"/>
        <v>5.9999999999999984E-3</v>
      </c>
      <c r="AKB19" s="1">
        <f t="shared" si="1202"/>
        <v>0.34576271186440671</v>
      </c>
      <c r="AKC19" s="1">
        <f t="shared" si="1203"/>
        <v>5.1864406779661009E-4</v>
      </c>
      <c r="AKD19" s="1">
        <f t="shared" si="1204"/>
        <v>3.9927024880799555</v>
      </c>
      <c r="AKE19" s="1"/>
      <c r="AKF19" s="1"/>
      <c r="AKG19" s="2" t="s">
        <v>11</v>
      </c>
      <c r="AKH19" s="1" t="s">
        <v>100</v>
      </c>
      <c r="AKI19" s="1">
        <v>143</v>
      </c>
      <c r="AKJ19" s="2">
        <v>2</v>
      </c>
      <c r="AKK19" s="1">
        <v>2.9000000000000001E-2</v>
      </c>
      <c r="AKL19" s="1">
        <f t="shared" si="1205"/>
        <v>7.0000000000000027E-3</v>
      </c>
      <c r="AKM19" s="1">
        <f t="shared" si="1206"/>
        <v>0.36949152542372893</v>
      </c>
      <c r="AKN19" s="1">
        <f t="shared" si="1207"/>
        <v>5.5423728813559336E-4</v>
      </c>
      <c r="AKO19" s="1">
        <f t="shared" si="1208"/>
        <v>4.2667114823599546</v>
      </c>
      <c r="AKP19" s="1"/>
      <c r="AKQ19" s="1"/>
      <c r="AKR19" s="2" t="s">
        <v>11</v>
      </c>
      <c r="AKS19" s="1" t="s">
        <v>101</v>
      </c>
      <c r="AKT19" s="1">
        <v>144</v>
      </c>
      <c r="AKU19" s="2">
        <v>2</v>
      </c>
      <c r="AKV19" s="1">
        <v>0.03</v>
      </c>
      <c r="AKW19" s="1">
        <f t="shared" si="1209"/>
        <v>6.9999999999999993E-3</v>
      </c>
      <c r="AKX19" s="1">
        <f t="shared" si="1210"/>
        <v>0.33898305084745761</v>
      </c>
      <c r="AKY19" s="1">
        <f t="shared" si="1211"/>
        <v>5.0847457627118645E-4</v>
      </c>
      <c r="AKZ19" s="1">
        <f t="shared" si="1212"/>
        <v>3.9144142039999572</v>
      </c>
      <c r="ALA19" s="1"/>
      <c r="ALB19" s="1"/>
      <c r="ALC19" s="2" t="s">
        <v>11</v>
      </c>
      <c r="ALD19" s="1" t="s">
        <v>102</v>
      </c>
      <c r="ALE19" s="1">
        <v>147</v>
      </c>
      <c r="ALF19" s="2">
        <v>2</v>
      </c>
      <c r="ALG19" s="1">
        <v>3.2000000000000001E-2</v>
      </c>
      <c r="ALH19" s="1">
        <f t="shared" si="1213"/>
        <v>6.0000000000000019E-3</v>
      </c>
      <c r="ALI19" s="1">
        <f t="shared" si="1214"/>
        <v>0.30847457627118652</v>
      </c>
      <c r="ALJ19" s="1">
        <f t="shared" si="1215"/>
        <v>4.6271186440677981E-4</v>
      </c>
      <c r="ALK19" s="1">
        <f t="shared" si="1216"/>
        <v>3.5621169256399621</v>
      </c>
      <c r="ALL19" s="1"/>
      <c r="ALM19" s="1"/>
      <c r="ALN19" s="2" t="s">
        <v>11</v>
      </c>
      <c r="ALO19" s="1" t="s">
        <v>103</v>
      </c>
      <c r="ALP19" s="1">
        <v>148</v>
      </c>
      <c r="ALQ19" s="2">
        <v>2</v>
      </c>
      <c r="ALR19" s="1">
        <v>3.5000000000000003E-2</v>
      </c>
      <c r="ALS19" s="1">
        <f t="shared" si="1217"/>
        <v>1.0000000000000002E-2</v>
      </c>
      <c r="ALT19" s="1">
        <f t="shared" si="1218"/>
        <v>0.34693877551020419</v>
      </c>
      <c r="ALU19" s="1">
        <f t="shared" si="1219"/>
        <v>5.2040816326530631E-4</v>
      </c>
      <c r="ALV19" s="1">
        <f t="shared" si="1220"/>
        <v>4.0062831087877129</v>
      </c>
      <c r="ALW19" s="1"/>
      <c r="ALX19" s="1"/>
      <c r="ALY19" s="2" t="s">
        <v>11</v>
      </c>
      <c r="ALZ19" s="1" t="s">
        <v>104</v>
      </c>
      <c r="AMA19" s="1">
        <v>149</v>
      </c>
      <c r="AMB19" s="2">
        <v>2</v>
      </c>
      <c r="AMC19" s="1">
        <v>3.2000000000000001E-2</v>
      </c>
      <c r="AMD19" s="1">
        <f t="shared" si="1221"/>
        <v>1.2E-2</v>
      </c>
      <c r="AME19" s="1">
        <f t="shared" si="1222"/>
        <v>0.48972602739726029</v>
      </c>
      <c r="AMF19" s="1">
        <f t="shared" si="1223"/>
        <v>7.3458904109589048E-4</v>
      </c>
      <c r="AMG19" s="1">
        <f t="shared" si="1224"/>
        <v>5.6551220272513083</v>
      </c>
      <c r="AMH19" s="1"/>
      <c r="AMI19" s="1"/>
      <c r="AMJ19" s="2" t="s">
        <v>11</v>
      </c>
      <c r="AMK19" s="1" t="s">
        <v>105</v>
      </c>
      <c r="AML19" s="1">
        <v>150</v>
      </c>
      <c r="AMM19" s="2">
        <v>2</v>
      </c>
      <c r="AMN19" s="1">
        <v>3.2000000000000001E-2</v>
      </c>
      <c r="AMO19" s="1">
        <f t="shared" si="1225"/>
        <v>1.3000000000000001E-2</v>
      </c>
      <c r="AMP19" s="1">
        <f t="shared" si="1226"/>
        <v>0.4178082191780822</v>
      </c>
      <c r="AMQ19" s="1">
        <f t="shared" si="1227"/>
        <v>6.2671232876712331E-4</v>
      </c>
      <c r="AMR19" s="1">
        <f t="shared" si="1228"/>
        <v>4.8246495617109062</v>
      </c>
      <c r="AMS19" s="1"/>
      <c r="AMT19" s="1"/>
      <c r="AMU19" s="2" t="s">
        <v>11</v>
      </c>
      <c r="AMV19" s="1" t="s">
        <v>106</v>
      </c>
      <c r="AMW19" s="1">
        <v>151</v>
      </c>
      <c r="AMX19" s="2">
        <v>2</v>
      </c>
      <c r="AMY19" s="1">
        <v>3.4000000000000002E-2</v>
      </c>
      <c r="AMZ19" s="1">
        <f t="shared" si="1229"/>
        <v>1.4000000000000002E-2</v>
      </c>
      <c r="ANA19" s="1">
        <f t="shared" si="1230"/>
        <v>0.40410958904109595</v>
      </c>
      <c r="ANB19" s="1">
        <f t="shared" si="1231"/>
        <v>6.0616438356164389E-4</v>
      </c>
      <c r="ANC19" s="1">
        <f t="shared" si="1232"/>
        <v>4.6664643301794015</v>
      </c>
      <c r="AND19" s="1"/>
      <c r="ANE19" s="1"/>
      <c r="ANF19" s="2" t="s">
        <v>11</v>
      </c>
      <c r="ANG19" s="1" t="s">
        <v>107</v>
      </c>
      <c r="ANH19" s="1">
        <v>154</v>
      </c>
      <c r="ANI19" s="2">
        <v>2</v>
      </c>
      <c r="ANJ19" s="1">
        <v>3.6999999999999998E-2</v>
      </c>
      <c r="ANK19" s="1">
        <f t="shared" si="1233"/>
        <v>1.7999999999999999E-2</v>
      </c>
      <c r="ANL19" s="1">
        <f t="shared" si="1234"/>
        <v>0.52068965517241372</v>
      </c>
      <c r="ANM19" s="1">
        <f t="shared" si="1235"/>
        <v>7.8103448275862063E-4</v>
      </c>
      <c r="ANN19" s="1">
        <f t="shared" si="1236"/>
        <v>6.0126751971440715</v>
      </c>
      <c r="ANO19" s="1"/>
      <c r="ANP19" s="1"/>
      <c r="ANQ19" s="2" t="s">
        <v>11</v>
      </c>
      <c r="ANR19" s="1" t="s">
        <v>108</v>
      </c>
      <c r="ANS19" s="1">
        <v>155</v>
      </c>
      <c r="ANT19" s="2">
        <v>2</v>
      </c>
      <c r="ANU19" s="1">
        <v>2.1999999999999999E-2</v>
      </c>
      <c r="ANV19" s="1">
        <f t="shared" si="1237"/>
        <v>1.9999999999999983E-3</v>
      </c>
      <c r="ANW19" s="1">
        <f t="shared" si="1238"/>
        <v>-0.18088737201365193</v>
      </c>
      <c r="ANX19" s="1">
        <f t="shared" si="1239"/>
        <v>-2.7133105802047789E-4</v>
      </c>
      <c r="ANY19" s="1">
        <f t="shared" si="1240"/>
        <v>-2.088800890086667</v>
      </c>
      <c r="ANZ19" s="1"/>
      <c r="AOA19" s="1"/>
      <c r="AOB19" s="2" t="s">
        <v>11</v>
      </c>
      <c r="AOC19" s="1" t="s">
        <v>109</v>
      </c>
      <c r="AOD19" s="1">
        <v>156</v>
      </c>
      <c r="AOE19" s="2">
        <v>2</v>
      </c>
      <c r="AOF19" s="1">
        <v>2.3E-2</v>
      </c>
      <c r="AOG19" s="1">
        <f t="shared" si="1241"/>
        <v>1.9999999999999983E-3</v>
      </c>
      <c r="AOH19" s="1">
        <f t="shared" si="1242"/>
        <v>-0.13559322033898311</v>
      </c>
      <c r="AOI19" s="1">
        <f t="shared" si="1243"/>
        <v>-2.0338983050847465E-4</v>
      </c>
      <c r="AOJ19" s="1">
        <f t="shared" si="1244"/>
        <v>-1.5657656815999834</v>
      </c>
      <c r="AOK19" s="1"/>
      <c r="AOL19" s="1"/>
      <c r="AOM19" s="2" t="s">
        <v>11</v>
      </c>
      <c r="AON19" s="1" t="s">
        <v>110</v>
      </c>
      <c r="AOO19" s="1">
        <v>157</v>
      </c>
      <c r="AOP19" s="2">
        <v>2</v>
      </c>
      <c r="AOQ19" s="1">
        <v>1.4999999999999999E-2</v>
      </c>
      <c r="AOR19" s="1">
        <f>AOQ19-0.014</f>
        <v>9.9999999999999915E-4</v>
      </c>
      <c r="AOS19" s="1">
        <f t="shared" si="1245"/>
        <v>-1.365187713310583E-2</v>
      </c>
      <c r="AOT19" s="1">
        <f t="shared" si="1246"/>
        <v>-2.0477815699658745E-5</v>
      </c>
      <c r="AOU19" s="1">
        <f t="shared" si="1247"/>
        <v>-0.15764535019522044</v>
      </c>
      <c r="AOV19" s="1"/>
      <c r="AOW19" s="1"/>
      <c r="AOX19" s="2" t="s">
        <v>11</v>
      </c>
      <c r="AOY19" s="1" t="s">
        <v>111</v>
      </c>
      <c r="AOZ19" s="1">
        <v>158</v>
      </c>
      <c r="APA19" s="2">
        <v>2</v>
      </c>
      <c r="APB19" s="1">
        <v>2.8000000000000001E-2</v>
      </c>
      <c r="APC19" s="1">
        <f t="shared" si="1248"/>
        <v>8.0000000000000002E-3</v>
      </c>
      <c r="APD19" s="1">
        <f t="shared" si="1249"/>
        <v>-3.4246575342465724E-2</v>
      </c>
      <c r="APE19" s="1">
        <f t="shared" si="1250"/>
        <v>-5.1369863013698586E-5</v>
      </c>
      <c r="APF19" s="1">
        <f t="shared" si="1251"/>
        <v>-0.39546307882876242</v>
      </c>
      <c r="APG19" s="1"/>
      <c r="APH19" s="1"/>
      <c r="API19" s="2" t="s">
        <v>11</v>
      </c>
      <c r="APJ19" s="1" t="s">
        <v>112</v>
      </c>
      <c r="APK19" s="1">
        <v>161</v>
      </c>
      <c r="APL19" s="2">
        <v>2</v>
      </c>
      <c r="APM19" s="1">
        <v>2.5999999999999999E-2</v>
      </c>
      <c r="APN19" s="1">
        <f t="shared" si="1252"/>
        <v>9.9999999999999985E-3</v>
      </c>
      <c r="APO19" s="1">
        <f t="shared" si="1253"/>
        <v>0.19453924914675763</v>
      </c>
      <c r="APP19" s="1">
        <f t="shared" si="1254"/>
        <v>2.9180887372013645E-4</v>
      </c>
      <c r="APQ19" s="1">
        <f t="shared" si="1255"/>
        <v>2.2464462402818861</v>
      </c>
      <c r="APR19" s="1"/>
      <c r="APS19" s="1"/>
      <c r="APT19" s="2" t="s">
        <v>11</v>
      </c>
      <c r="APU19" s="1" t="s">
        <v>113</v>
      </c>
      <c r="APV19" s="1">
        <v>162</v>
      </c>
      <c r="APW19" s="2">
        <v>2</v>
      </c>
      <c r="APX19" s="1">
        <v>1.9E-2</v>
      </c>
      <c r="APY19" s="1">
        <f t="shared" si="1256"/>
        <v>1.3999999999999999E-2</v>
      </c>
      <c r="APZ19" s="1">
        <f t="shared" si="1257"/>
        <v>0.8041237113402061</v>
      </c>
      <c r="AQA19" s="1">
        <f t="shared" si="1258"/>
        <v>1.2061855670103092E-3</v>
      </c>
      <c r="AQB19" s="1">
        <f t="shared" si="1259"/>
        <v>9.2856361684576285</v>
      </c>
      <c r="AQC19" s="1"/>
      <c r="AQD19" s="1"/>
      <c r="AQE19" s="2" t="s">
        <v>11</v>
      </c>
      <c r="AQF19" s="1" t="s">
        <v>114</v>
      </c>
      <c r="AQG19" s="1">
        <v>163</v>
      </c>
      <c r="AQH19" s="2">
        <v>2</v>
      </c>
      <c r="AQI19" s="1">
        <v>2.9000000000000001E-2</v>
      </c>
      <c r="AQJ19" s="1">
        <f t="shared" si="1260"/>
        <v>1.3000000000000001E-2</v>
      </c>
      <c r="AQK19" s="1">
        <f t="shared" si="1261"/>
        <v>0.16438356164383564</v>
      </c>
      <c r="AQL19" s="1">
        <f t="shared" si="1262"/>
        <v>2.4657534246575347E-4</v>
      </c>
      <c r="AQM19" s="1">
        <f t="shared" si="1263"/>
        <v>1.8982227783780616</v>
      </c>
      <c r="AQN19" s="1"/>
      <c r="AQO19" s="1"/>
      <c r="AQP19" s="2" t="s">
        <v>11</v>
      </c>
      <c r="AQQ19" s="1" t="s">
        <v>115</v>
      </c>
      <c r="AQR19" s="1">
        <v>169</v>
      </c>
      <c r="AQS19" s="2">
        <v>2</v>
      </c>
      <c r="AQT19" s="1">
        <v>8.9999999999999993E-3</v>
      </c>
      <c r="AQU19" s="1">
        <f t="shared" si="1264"/>
        <v>1.7000000000000001E-2</v>
      </c>
      <c r="AQV19" s="1">
        <f t="shared" si="1265"/>
        <v>1.1331058020477816</v>
      </c>
      <c r="AQW19" s="1">
        <f t="shared" si="1266"/>
        <v>1.6996587030716724E-3</v>
      </c>
      <c r="AQX19" s="1">
        <f t="shared" si="1267"/>
        <v>13.084564066203269</v>
      </c>
      <c r="AQY19" s="1"/>
      <c r="AQZ19" s="1"/>
      <c r="ARA19" s="2" t="s">
        <v>11</v>
      </c>
      <c r="ARB19" s="1" t="s">
        <v>116</v>
      </c>
      <c r="ARC19" s="1">
        <v>170</v>
      </c>
      <c r="ARD19" s="2">
        <v>2</v>
      </c>
      <c r="ARE19" s="1">
        <v>1.4999999999999999E-2</v>
      </c>
      <c r="ARF19" s="1">
        <f t="shared" si="1268"/>
        <v>8.9999999999999993E-3</v>
      </c>
      <c r="ARG19" s="1">
        <f t="shared" si="1269"/>
        <v>3.7414965986394509E-2</v>
      </c>
      <c r="ARH19" s="1">
        <f t="shared" si="1270"/>
        <v>5.6122448979591762E-5</v>
      </c>
      <c r="ARI19" s="1">
        <f t="shared" si="1271"/>
        <v>0.43205013918298785</v>
      </c>
      <c r="ARJ19" s="1"/>
      <c r="ARK19" s="1"/>
      <c r="ARL19" s="2" t="s">
        <v>11</v>
      </c>
      <c r="ARM19" s="1" t="s">
        <v>117</v>
      </c>
      <c r="ARN19" s="1">
        <v>171</v>
      </c>
      <c r="ARO19" s="2">
        <v>2</v>
      </c>
      <c r="ARP19" s="1">
        <v>1.7000000000000001E-2</v>
      </c>
      <c r="ARQ19" s="1">
        <f t="shared" si="1272"/>
        <v>1.1000000000000001E-2</v>
      </c>
      <c r="ARR19" s="1">
        <f t="shared" si="1273"/>
        <v>0.1883561643835617</v>
      </c>
      <c r="ARS19" s="1">
        <f t="shared" si="1274"/>
        <v>2.8253424657534258E-4</v>
      </c>
      <c r="ART19" s="1">
        <f t="shared" si="1275"/>
        <v>2.1750469335581961</v>
      </c>
      <c r="ARU19" s="1"/>
      <c r="ARV19" s="1"/>
      <c r="ARW19" s="2" t="s">
        <v>11</v>
      </c>
      <c r="ARX19" s="1" t="s">
        <v>118</v>
      </c>
      <c r="ARY19" s="1">
        <v>172</v>
      </c>
      <c r="ARZ19" s="2">
        <v>2</v>
      </c>
      <c r="ASA19" s="1">
        <v>2.3E-2</v>
      </c>
      <c r="ASB19" s="1">
        <f t="shared" si="1276"/>
        <v>2.9999999999999992E-3</v>
      </c>
      <c r="ASC19" s="1">
        <f t="shared" si="1277"/>
        <v>-0.65084745762711871</v>
      </c>
      <c r="ASD19" s="1">
        <f t="shared" si="1278"/>
        <v>-9.7627118644067813E-4</v>
      </c>
      <c r="ASE19" s="1">
        <f t="shared" si="1279"/>
        <v>-7.5156752716799184</v>
      </c>
      <c r="ASF19" s="1"/>
      <c r="ASG19" s="1"/>
      <c r="ASH19" s="2" t="s">
        <v>11</v>
      </c>
      <c r="ASI19" s="1" t="s">
        <v>119</v>
      </c>
      <c r="ASJ19" s="1">
        <v>173</v>
      </c>
      <c r="ASK19" s="2">
        <v>2</v>
      </c>
      <c r="ASL19" s="1">
        <v>1.2999999999999999E-2</v>
      </c>
      <c r="ASM19" s="1">
        <f t="shared" si="1280"/>
        <v>9.9999999999999985E-3</v>
      </c>
      <c r="ASN19" s="1">
        <f t="shared" si="1281"/>
        <v>0.10958904109589038</v>
      </c>
      <c r="ASO19" s="1">
        <f t="shared" si="1282"/>
        <v>1.6438356164383557E-4</v>
      </c>
      <c r="ASP19" s="1">
        <f t="shared" si="1283"/>
        <v>1.2654818522520406</v>
      </c>
      <c r="ASQ19" s="1"/>
      <c r="ASR19" s="1"/>
      <c r="ASS19" s="2" t="s">
        <v>11</v>
      </c>
      <c r="AST19" s="1" t="s">
        <v>120</v>
      </c>
      <c r="ASU19" s="1">
        <v>176</v>
      </c>
      <c r="ASV19" s="2">
        <v>2</v>
      </c>
      <c r="ASW19" s="1">
        <v>1.9E-2</v>
      </c>
      <c r="ASX19" s="1">
        <f t="shared" si="1284"/>
        <v>1.2E-2</v>
      </c>
      <c r="ASY19" s="1">
        <f t="shared" si="1285"/>
        <v>-2.7491408934707917E-2</v>
      </c>
      <c r="ASZ19" s="1">
        <f t="shared" si="1286"/>
        <v>-4.1237113402061875E-5</v>
      </c>
      <c r="ATA19" s="1">
        <f t="shared" si="1287"/>
        <v>-0.31745764678487637</v>
      </c>
      <c r="ATB19" s="1"/>
      <c r="ATC19" s="1"/>
      <c r="ATD19" s="2" t="s">
        <v>11</v>
      </c>
      <c r="ATE19" s="1" t="s">
        <v>121</v>
      </c>
      <c r="ATF19" s="1">
        <v>180</v>
      </c>
      <c r="ATG19" s="2">
        <v>2</v>
      </c>
      <c r="ATH19" s="1">
        <v>4.2000000000000003E-2</v>
      </c>
      <c r="ATI19" s="1">
        <f t="shared" si="1288"/>
        <v>2.1000000000000001E-2</v>
      </c>
      <c r="ATJ19" s="1">
        <f t="shared" si="1289"/>
        <v>-0.29411764705882343</v>
      </c>
      <c r="ATK19" s="1">
        <f t="shared" si="1290"/>
        <v>-4.4117647058823515E-4</v>
      </c>
      <c r="ATL19" s="1">
        <f t="shared" si="1291"/>
        <v>-3.3963299711176087</v>
      </c>
      <c r="ATM19" s="1"/>
      <c r="ATN19" s="1"/>
      <c r="ATO19" s="2" t="s">
        <v>11</v>
      </c>
      <c r="ATP19" s="1" t="s">
        <v>122</v>
      </c>
      <c r="ATQ19" s="1">
        <v>183</v>
      </c>
      <c r="ATR19" s="2">
        <v>2</v>
      </c>
      <c r="ATS19" s="1">
        <v>2.1000000000000001E-2</v>
      </c>
      <c r="ATT19" s="1">
        <f t="shared" si="1292"/>
        <v>0.02</v>
      </c>
      <c r="ATU19" s="1">
        <f t="shared" si="1293"/>
        <v>0.4041095890410959</v>
      </c>
      <c r="ATV19" s="1">
        <f t="shared" si="1294"/>
        <v>6.0616438356164389E-4</v>
      </c>
      <c r="ATW19" s="1">
        <f t="shared" si="1295"/>
        <v>4.6664643301794015</v>
      </c>
      <c r="ATX19" s="1"/>
      <c r="ATY19" s="1"/>
      <c r="ATZ19" s="2" t="s">
        <v>11</v>
      </c>
      <c r="AUA19" s="1" t="s">
        <v>123</v>
      </c>
      <c r="AUB19" s="1">
        <v>184</v>
      </c>
      <c r="AUC19" s="2">
        <v>2</v>
      </c>
      <c r="AUD19" s="1">
        <v>1.4E-2</v>
      </c>
      <c r="AUE19" s="1">
        <f t="shared" si="1296"/>
        <v>-2E-3</v>
      </c>
      <c r="AUF19" s="1">
        <f t="shared" si="1297"/>
        <v>-0.38628158844765342</v>
      </c>
      <c r="AUG19" s="1">
        <f t="shared" si="1298"/>
        <v>-5.7942238267148013E-4</v>
      </c>
      <c r="AUH19" s="1">
        <f t="shared" si="1299"/>
        <v>-4.4605951028613227</v>
      </c>
      <c r="AUI19" s="1"/>
      <c r="AUJ19" s="1"/>
      <c r="AUK19" s="2" t="s">
        <v>11</v>
      </c>
      <c r="AUL19" s="1" t="s">
        <v>124</v>
      </c>
      <c r="AUM19" s="1">
        <v>185</v>
      </c>
      <c r="AUN19" s="2">
        <v>2</v>
      </c>
      <c r="AUO19" s="1">
        <v>1.4E-2</v>
      </c>
      <c r="AUP19" s="1">
        <f t="shared" si="1300"/>
        <v>9.0000000000000011E-3</v>
      </c>
      <c r="AUQ19" s="1">
        <f t="shared" si="1301"/>
        <v>0.15523465703971123</v>
      </c>
      <c r="AUR19" s="1">
        <f t="shared" si="1302"/>
        <v>2.3285198555956686E-4</v>
      </c>
      <c r="AUS19" s="1">
        <f t="shared" si="1303"/>
        <v>1.7925756020844574</v>
      </c>
      <c r="AUT19" s="1"/>
      <c r="AUU19" s="1"/>
      <c r="AUV19" s="2" t="s">
        <v>11</v>
      </c>
      <c r="AUW19" s="1" t="s">
        <v>125</v>
      </c>
      <c r="AUX19" s="1">
        <v>186</v>
      </c>
      <c r="AUY19" s="2">
        <v>2</v>
      </c>
      <c r="AUZ19" s="1">
        <v>1.7000000000000001E-2</v>
      </c>
      <c r="AVA19" s="1">
        <f t="shared" si="1304"/>
        <v>7.000000000000001E-3</v>
      </c>
      <c r="AVB19" s="1">
        <f t="shared" si="1305"/>
        <v>0.11552346570397116</v>
      </c>
      <c r="AVC19" s="1">
        <f t="shared" si="1306"/>
        <v>1.7328519855595674E-4</v>
      </c>
      <c r="AVD19" s="1">
        <f t="shared" si="1307"/>
        <v>1.3340097503884334</v>
      </c>
      <c r="AVE19" s="1"/>
      <c r="AVF19" s="1"/>
      <c r="AVG19" s="2" t="s">
        <v>11</v>
      </c>
      <c r="AVH19" s="1" t="s">
        <v>126</v>
      </c>
      <c r="AVI19" s="1">
        <v>187</v>
      </c>
      <c r="AVJ19" s="2">
        <v>2</v>
      </c>
      <c r="AVK19" s="1">
        <v>1.7000000000000001E-2</v>
      </c>
      <c r="AVL19" s="1">
        <f t="shared" si="1308"/>
        <v>7.000000000000001E-3</v>
      </c>
      <c r="AVM19" s="1">
        <f t="shared" si="1309"/>
        <v>0.23741007194244609</v>
      </c>
      <c r="AVN19" s="1">
        <f t="shared" si="1310"/>
        <v>3.5611510791366916E-4</v>
      </c>
      <c r="AVO19" s="1">
        <f t="shared" si="1311"/>
        <v>2.74149800546328</v>
      </c>
      <c r="AVP19" s="1"/>
      <c r="AVQ19" s="1"/>
      <c r="AVR19" s="2" t="s">
        <v>11</v>
      </c>
      <c r="AVS19" s="1" t="s">
        <v>127</v>
      </c>
      <c r="AVT19" s="1">
        <v>190</v>
      </c>
      <c r="AVU19" s="2">
        <v>2</v>
      </c>
      <c r="AVV19" s="1">
        <v>2.3E-2</v>
      </c>
      <c r="AVW19" s="1">
        <f t="shared" si="1312"/>
        <v>1.2E-2</v>
      </c>
      <c r="AVX19" s="1">
        <f t="shared" si="1313"/>
        <v>0.46594982078853048</v>
      </c>
      <c r="AVY19" s="1">
        <f t="shared" si="1314"/>
        <v>6.989247311827957E-4</v>
      </c>
      <c r="AVZ19" s="1">
        <f t="shared" si="1315"/>
        <v>5.3805657606952817</v>
      </c>
      <c r="AWA19" s="1"/>
      <c r="AWB19" s="1"/>
      <c r="AWC19" s="2" t="s">
        <v>11</v>
      </c>
      <c r="AWD19" s="1" t="s">
        <v>128</v>
      </c>
      <c r="AWE19" s="1">
        <v>191</v>
      </c>
      <c r="AWF19" s="2">
        <v>2</v>
      </c>
      <c r="AWG19" s="1">
        <v>2.1999999999999999E-2</v>
      </c>
      <c r="AWH19" s="1">
        <f t="shared" si="1316"/>
        <v>8.9999999999999993E-3</v>
      </c>
      <c r="AWI19" s="1">
        <f t="shared" si="1317"/>
        <v>0.26881720430107525</v>
      </c>
      <c r="AWJ19" s="1">
        <f t="shared" si="1318"/>
        <v>4.032258064516129E-4</v>
      </c>
      <c r="AWK19" s="1">
        <f t="shared" si="1319"/>
        <v>3.1041725542472776</v>
      </c>
      <c r="AWL19" s="1"/>
      <c r="AWM19" s="1"/>
      <c r="AWN19" s="2" t="s">
        <v>11</v>
      </c>
      <c r="AWO19" s="1" t="s">
        <v>129</v>
      </c>
      <c r="AWP19" s="1">
        <v>192</v>
      </c>
      <c r="AWQ19" s="2">
        <v>2</v>
      </c>
      <c r="AWR19" s="1">
        <v>2.8000000000000001E-2</v>
      </c>
      <c r="AWS19" s="1">
        <f t="shared" si="1320"/>
        <v>1.2E-2</v>
      </c>
      <c r="AWT19" s="1">
        <f t="shared" si="1321"/>
        <v>0.36428571428571432</v>
      </c>
      <c r="AWU19" s="1">
        <f t="shared" si="1322"/>
        <v>5.4642857142857151E-4</v>
      </c>
      <c r="AWV19" s="1">
        <f t="shared" si="1323"/>
        <v>4.2065972642270975</v>
      </c>
      <c r="AWW19" s="1"/>
      <c r="AWX19" s="1"/>
      <c r="AWY19" s="2" t="s">
        <v>11</v>
      </c>
      <c r="AWZ19" s="1" t="s">
        <v>130</v>
      </c>
      <c r="AXA19" s="1">
        <v>193</v>
      </c>
      <c r="AXB19" s="2">
        <v>2</v>
      </c>
      <c r="AXC19" s="1">
        <v>2.8000000000000001E-2</v>
      </c>
      <c r="AXD19" s="1">
        <f t="shared" si="1324"/>
        <v>1.4E-2</v>
      </c>
      <c r="AXE19" s="1">
        <f t="shared" si="1325"/>
        <v>0.40143369175627236</v>
      </c>
      <c r="AXF19" s="1">
        <f t="shared" si="1326"/>
        <v>6.0215053763440854E-4</v>
      </c>
      <c r="AXG19" s="1">
        <f t="shared" si="1327"/>
        <v>4.6355643476759338</v>
      </c>
      <c r="AXH19" s="1"/>
      <c r="AXI19" s="1"/>
      <c r="AXJ19" s="2" t="s">
        <v>11</v>
      </c>
      <c r="AXK19" s="1" t="s">
        <v>131</v>
      </c>
      <c r="AXL19" s="1">
        <v>197</v>
      </c>
      <c r="AXM19" s="2">
        <v>2</v>
      </c>
      <c r="AXN19" s="1">
        <v>3.3000000000000002E-2</v>
      </c>
      <c r="AXO19" s="1">
        <f t="shared" si="1328"/>
        <v>1.4000000000000002E-2</v>
      </c>
      <c r="AXP19" s="1">
        <f t="shared" si="1329"/>
        <v>0.34892086330935262</v>
      </c>
      <c r="AXQ19" s="1">
        <f t="shared" si="1330"/>
        <v>5.2338129496402896E-4</v>
      </c>
      <c r="AXR19" s="1">
        <f t="shared" si="1331"/>
        <v>4.0291713110596694</v>
      </c>
      <c r="AXS19" s="1"/>
      <c r="AXT19" s="1"/>
      <c r="AXU19" s="6" t="s">
        <v>11</v>
      </c>
      <c r="AXV19" s="6" t="s">
        <v>132</v>
      </c>
      <c r="AXW19" s="6">
        <v>198</v>
      </c>
      <c r="AXX19" s="6">
        <v>2</v>
      </c>
      <c r="AXY19" s="6">
        <v>0.112</v>
      </c>
      <c r="AXZ19" s="6">
        <f t="shared" si="1332"/>
        <v>9.5000000000000001E-2</v>
      </c>
      <c r="AYA19" s="6">
        <f t="shared" si="1333"/>
        <v>3.2302158273381298</v>
      </c>
      <c r="AYB19" s="6">
        <f t="shared" si="1334"/>
        <v>4.8453237410071952E-3</v>
      </c>
      <c r="AYC19" s="6">
        <f t="shared" si="1335"/>
        <v>37.300988013727654</v>
      </c>
      <c r="AYD19" s="1"/>
      <c r="AYE19" s="1"/>
      <c r="AYF19" s="6" t="s">
        <v>11</v>
      </c>
      <c r="AYG19" s="6" t="s">
        <v>133</v>
      </c>
      <c r="AYH19" s="6">
        <v>201</v>
      </c>
      <c r="AYI19" s="6">
        <v>2</v>
      </c>
      <c r="AYJ19" s="6">
        <v>2.5000000000000001E-2</v>
      </c>
      <c r="AYK19" s="6">
        <f t="shared" si="1336"/>
        <v>2.0000000000000018E-3</v>
      </c>
      <c r="AYL19" s="6">
        <f t="shared" si="1337"/>
        <v>-0.16071428571428564</v>
      </c>
      <c r="AYM19" s="6">
        <f t="shared" si="1338"/>
        <v>-2.4107142857142846E-4</v>
      </c>
      <c r="AYN19" s="6">
        <f t="shared" si="1339"/>
        <v>-1.855851734217836</v>
      </c>
      <c r="AYO19" s="1"/>
      <c r="AYP19" s="1"/>
      <c r="AYQ19" s="6" t="s">
        <v>11</v>
      </c>
      <c r="AYR19" s="6" t="s">
        <v>134</v>
      </c>
      <c r="AYS19" s="6">
        <v>204</v>
      </c>
      <c r="AYT19" s="6">
        <v>2</v>
      </c>
      <c r="AYU19" s="6">
        <v>0.17199999999999999</v>
      </c>
      <c r="AYV19" s="6">
        <f t="shared" si="1340"/>
        <v>0.14899999999999999</v>
      </c>
      <c r="AYW19" s="6">
        <f t="shared" si="1341"/>
        <v>4.7749999999999995</v>
      </c>
      <c r="AYX19" s="6">
        <f t="shared" si="1342"/>
        <v>7.1624999999999996E-3</v>
      </c>
      <c r="AYY19" s="6">
        <f t="shared" si="1343"/>
        <v>55.139417081094393</v>
      </c>
      <c r="AYZ19" s="1"/>
      <c r="AZA19" s="1"/>
      <c r="AZB19" s="6" t="s">
        <v>11</v>
      </c>
      <c r="AZC19" s="6" t="s">
        <v>135</v>
      </c>
      <c r="AZD19" s="6">
        <v>205</v>
      </c>
      <c r="AZE19" s="6">
        <v>2</v>
      </c>
      <c r="AZF19" s="6">
        <v>0.216</v>
      </c>
      <c r="AZG19" s="6">
        <f t="shared" si="1344"/>
        <v>0.19400000000000001</v>
      </c>
      <c r="AZH19" s="6">
        <f t="shared" si="1345"/>
        <v>6.7214285714285715</v>
      </c>
      <c r="AZI19" s="6">
        <f t="shared" si="1346"/>
        <v>1.0082142857142857E-2</v>
      </c>
      <c r="AZJ19" s="6">
        <f t="shared" si="1347"/>
        <v>77.615843639954861</v>
      </c>
      <c r="AZK19" s="1"/>
      <c r="AZL19" s="1"/>
      <c r="AZM19" s="6" t="s">
        <v>11</v>
      </c>
      <c r="AZN19" s="6" t="s">
        <v>136</v>
      </c>
      <c r="AZO19" s="6">
        <v>208</v>
      </c>
      <c r="AZP19" s="6">
        <v>2</v>
      </c>
      <c r="AZQ19" s="6">
        <v>0.17199999999999999</v>
      </c>
      <c r="AZR19" s="6">
        <f t="shared" si="1348"/>
        <v>0.151</v>
      </c>
      <c r="AZS19" s="6">
        <f t="shared" si="1349"/>
        <v>5.1857142857142851</v>
      </c>
      <c r="AZT19" s="6">
        <f t="shared" si="1350"/>
        <v>7.7785714285714281E-3</v>
      </c>
      <c r="AZU19" s="6">
        <f t="shared" si="1351"/>
        <v>59.882149290762193</v>
      </c>
      <c r="AZV19" s="1"/>
      <c r="AZW19" s="1"/>
      <c r="AZX19" s="6" t="s">
        <v>11</v>
      </c>
      <c r="AZY19" s="6" t="s">
        <v>137</v>
      </c>
      <c r="AZZ19" s="6">
        <v>211</v>
      </c>
      <c r="BAA19" s="6">
        <v>2</v>
      </c>
      <c r="BAB19" s="6">
        <v>0.157</v>
      </c>
      <c r="BAC19" s="6">
        <f t="shared" si="1352"/>
        <v>0.13300000000000001</v>
      </c>
      <c r="BAD19" s="6">
        <f t="shared" si="1353"/>
        <v>4.4609929078014181</v>
      </c>
      <c r="BAE19" s="6">
        <f t="shared" si="1354"/>
        <v>6.6914893617021276E-3</v>
      </c>
      <c r="BAF19" s="6">
        <f t="shared" si="1355"/>
        <v>51.513413306610779</v>
      </c>
      <c r="BAG19" s="1"/>
      <c r="BAH19" s="1"/>
      <c r="BAI19" s="2" t="s">
        <v>11</v>
      </c>
      <c r="BAJ19" s="2" t="s">
        <v>138</v>
      </c>
      <c r="BAK19" s="2">
        <v>212</v>
      </c>
      <c r="BAL19" s="2">
        <v>2</v>
      </c>
      <c r="BAM19" s="1">
        <v>1.4E-2</v>
      </c>
      <c r="BAN19" s="1">
        <f t="shared" si="1356"/>
        <v>4.0000000000000001E-3</v>
      </c>
      <c r="BAO19" s="1">
        <f t="shared" si="1357"/>
        <v>1.134020618556701</v>
      </c>
      <c r="BAP19" s="1">
        <f t="shared" si="1358"/>
        <v>1.7010309278350515E-3</v>
      </c>
      <c r="BAQ19" s="1">
        <f t="shared" si="1359"/>
        <v>13.095127929876144</v>
      </c>
      <c r="BAR19" s="1"/>
      <c r="BAS19" s="1"/>
      <c r="BAT19" s="2" t="s">
        <v>11</v>
      </c>
      <c r="BAU19" s="1" t="s">
        <v>139</v>
      </c>
      <c r="BAV19" s="1">
        <v>213</v>
      </c>
      <c r="BAW19" s="2">
        <v>2</v>
      </c>
      <c r="BAX19" s="1">
        <v>1E-3</v>
      </c>
      <c r="BAY19" s="1">
        <f t="shared" si="1360"/>
        <v>0</v>
      </c>
      <c r="BAZ19" s="1">
        <f t="shared" si="1361"/>
        <v>1.1319444444444444</v>
      </c>
      <c r="BBA19" s="1">
        <f t="shared" si="1362"/>
        <v>1.6979166666666666E-3</v>
      </c>
      <c r="BBB19" s="1">
        <f t="shared" si="1363"/>
        <v>13.071153263842911</v>
      </c>
      <c r="BBC19" s="1"/>
      <c r="BBD19" s="1"/>
      <c r="BBE19" s="2" t="s">
        <v>11</v>
      </c>
      <c r="BBF19" s="1" t="s">
        <v>140</v>
      </c>
      <c r="BBG19" s="1">
        <v>214</v>
      </c>
      <c r="BBH19" s="2">
        <v>2</v>
      </c>
      <c r="BBI19" s="1">
        <v>1.4E-2</v>
      </c>
      <c r="BBJ19" s="1">
        <f t="shared" si="1364"/>
        <v>9.0000000000000011E-3</v>
      </c>
      <c r="BBK19" s="1">
        <f t="shared" si="1365"/>
        <v>1.121951219512195</v>
      </c>
      <c r="BBL19" s="1">
        <f t="shared" si="1366"/>
        <v>1.6829268292682924E-3</v>
      </c>
      <c r="BBM19" s="1">
        <f t="shared" si="1367"/>
        <v>12.955756280068149</v>
      </c>
      <c r="BBN19" s="1"/>
      <c r="BBO19" s="1"/>
      <c r="BBP19" s="2" t="s">
        <v>11</v>
      </c>
      <c r="BBQ19" s="1" t="s">
        <v>141</v>
      </c>
      <c r="BBR19" s="1">
        <v>215</v>
      </c>
      <c r="BBS19" s="2">
        <v>2</v>
      </c>
      <c r="BBT19" s="1">
        <v>1.7999999999999999E-2</v>
      </c>
      <c r="BBU19" s="1">
        <f t="shared" si="1368"/>
        <v>9.9999999999999985E-3</v>
      </c>
      <c r="BBV19" s="1">
        <f t="shared" si="1369"/>
        <v>1.0594405594405594</v>
      </c>
      <c r="BBW19" s="1">
        <f t="shared" si="1370"/>
        <v>1.5891608391608392E-3</v>
      </c>
      <c r="BBX19" s="1">
        <f t="shared" si="1371"/>
        <v>12.23391306379497</v>
      </c>
      <c r="BBY19" s="1"/>
      <c r="BBZ19" s="1"/>
      <c r="BCA19" s="2" t="s">
        <v>11</v>
      </c>
      <c r="BCB19" s="1" t="s">
        <v>142</v>
      </c>
      <c r="BCC19" s="1">
        <v>225</v>
      </c>
      <c r="BCD19" s="2">
        <v>2</v>
      </c>
      <c r="BCE19" s="1">
        <v>0.02</v>
      </c>
      <c r="BCF19" s="1">
        <f t="shared" si="1372"/>
        <v>1.3000000000000001E-2</v>
      </c>
      <c r="BCG19" s="1">
        <f t="shared" si="1373"/>
        <v>1.132404181184669</v>
      </c>
      <c r="BCH19" s="1">
        <f t="shared" si="1374"/>
        <v>1.6986062717770035E-3</v>
      </c>
      <c r="BCI19" s="1">
        <f t="shared" si="1375"/>
        <v>13.076462083919717</v>
      </c>
      <c r="BCJ19" s="1"/>
      <c r="BCK19" s="1"/>
      <c r="BCL19" s="2" t="s">
        <v>11</v>
      </c>
      <c r="BCM19" s="1" t="s">
        <v>143</v>
      </c>
      <c r="BCN19" s="1">
        <v>226</v>
      </c>
      <c r="BCO19" s="2">
        <v>2</v>
      </c>
      <c r="BCP19" s="1">
        <v>3.3000000000000002E-2</v>
      </c>
      <c r="BCQ19" s="1">
        <f t="shared" si="1376"/>
        <v>1.5000000000000003E-2</v>
      </c>
      <c r="BCR19" s="1">
        <f t="shared" si="1377"/>
        <v>0.99324324324324331</v>
      </c>
      <c r="BCS19" s="1">
        <f t="shared" si="1378"/>
        <v>1.4898648648648651E-3</v>
      </c>
      <c r="BCT19" s="1">
        <f t="shared" si="1379"/>
        <v>11.469498105166092</v>
      </c>
      <c r="BCU19" s="1"/>
      <c r="BCV19" s="1"/>
      <c r="BCW19" s="2" t="s">
        <v>11</v>
      </c>
      <c r="BCX19" s="1" t="s">
        <v>144</v>
      </c>
      <c r="BCY19" s="1">
        <v>232</v>
      </c>
      <c r="BCZ19" s="2">
        <v>2</v>
      </c>
      <c r="BDA19" s="1">
        <v>4.2000000000000003E-2</v>
      </c>
      <c r="BDB19" s="1">
        <f t="shared" si="1380"/>
        <v>1.8000000000000002E-2</v>
      </c>
      <c r="BDC19" s="1">
        <f t="shared" si="1381"/>
        <v>1.1621621621621621</v>
      </c>
      <c r="BDD19" s="1">
        <f t="shared" si="1382"/>
        <v>1.743243243243243E-3</v>
      </c>
      <c r="BDE19" s="1">
        <f t="shared" si="1383"/>
        <v>13.420093021010661</v>
      </c>
      <c r="BDF19" s="1"/>
      <c r="BDG19" s="1"/>
      <c r="BDH19" s="2" t="s">
        <v>11</v>
      </c>
      <c r="BDI19" s="1" t="s">
        <v>145</v>
      </c>
      <c r="BDJ19" s="1">
        <v>233</v>
      </c>
      <c r="BDK19" s="2">
        <v>2</v>
      </c>
      <c r="BDL19" s="1">
        <v>0.04</v>
      </c>
      <c r="BDM19" s="1">
        <f t="shared" si="1384"/>
        <v>2.0000000000000018E-3</v>
      </c>
      <c r="BDN19" s="1">
        <f t="shared" si="1385"/>
        <v>0.66554054054054057</v>
      </c>
      <c r="BDO19" s="1">
        <f t="shared" si="1386"/>
        <v>9.9831081081081094E-4</v>
      </c>
      <c r="BDP19" s="1">
        <f t="shared" si="1387"/>
        <v>7.6853439684276195</v>
      </c>
      <c r="BDQ19" s="1"/>
      <c r="BDR19" s="1"/>
      <c r="BDS19" s="2" t="s">
        <v>11</v>
      </c>
      <c r="BDT19" s="1" t="s">
        <v>146</v>
      </c>
      <c r="BDU19" s="1">
        <v>234</v>
      </c>
      <c r="BDV19" s="2">
        <v>2</v>
      </c>
      <c r="BDW19" s="1">
        <v>4.2000000000000003E-2</v>
      </c>
      <c r="BDX19" s="1">
        <f t="shared" si="1388"/>
        <v>6.9999999999999993E-3</v>
      </c>
      <c r="BDY19" s="1">
        <f t="shared" si="1389"/>
        <v>0.81016949152542372</v>
      </c>
      <c r="BDZ19" s="1">
        <f t="shared" si="1390"/>
        <v>1.2152542372881356E-3</v>
      </c>
      <c r="BEA19" s="1">
        <f t="shared" si="1391"/>
        <v>9.3554499475598973</v>
      </c>
      <c r="BEB19" s="1"/>
      <c r="BEC19" s="1"/>
      <c r="BED19" s="2" t="s">
        <v>11</v>
      </c>
      <c r="BEE19" s="1" t="s">
        <v>147</v>
      </c>
      <c r="BEF19" s="1">
        <v>236</v>
      </c>
      <c r="BEG19" s="2">
        <v>2</v>
      </c>
      <c r="BEH19" s="1">
        <v>4.1000000000000002E-2</v>
      </c>
      <c r="BEI19" s="1">
        <f t="shared" si="1392"/>
        <v>-1.7000000000000001E-2</v>
      </c>
      <c r="BEJ19" s="1">
        <f t="shared" si="1393"/>
        <v>3.3898305084745558E-3</v>
      </c>
      <c r="BEK19" s="1">
        <f t="shared" si="1394"/>
        <v>5.0847457627118342E-6</v>
      </c>
      <c r="BEL19" s="1">
        <f t="shared" si="1395"/>
        <v>3.9144142039999337E-2</v>
      </c>
      <c r="BEM19" s="1"/>
      <c r="BEN19" s="1"/>
      <c r="BEO19" s="2" t="s">
        <v>11</v>
      </c>
      <c r="BEP19" s="4" t="s">
        <v>148</v>
      </c>
      <c r="BEQ19" s="4">
        <v>239</v>
      </c>
      <c r="BER19" s="2">
        <v>2</v>
      </c>
      <c r="BES19" s="1">
        <v>4.7E-2</v>
      </c>
      <c r="BET19" s="1">
        <f t="shared" si="1396"/>
        <v>-2.0000000000000004E-2</v>
      </c>
      <c r="BEU19" s="1">
        <f t="shared" si="1397"/>
        <v>-4.0268456375839035E-2</v>
      </c>
      <c r="BEV19" s="1">
        <f t="shared" si="1398"/>
        <v>-6.0402684563758553E-5</v>
      </c>
      <c r="BEW19" s="1">
        <f t="shared" si="1399"/>
        <v>-0.46500088195167399</v>
      </c>
      <c r="BEX19" s="1"/>
      <c r="BEY19" s="1"/>
      <c r="BEZ19" s="2" t="s">
        <v>11</v>
      </c>
      <c r="BFA19" s="4" t="s">
        <v>149</v>
      </c>
      <c r="BFB19" s="4">
        <v>240</v>
      </c>
      <c r="BFC19" s="2">
        <v>2</v>
      </c>
      <c r="BFD19" s="1">
        <v>-1.7999999999999999E-2</v>
      </c>
      <c r="BFE19" s="1">
        <f t="shared" si="1400"/>
        <v>5.000000000000001E-3</v>
      </c>
      <c r="BFF19" s="1">
        <f t="shared" si="1401"/>
        <v>2.4041811846689898</v>
      </c>
      <c r="BFG19" s="1">
        <f t="shared" si="1402"/>
        <v>3.6062717770034849E-3</v>
      </c>
      <c r="BFH19" s="1">
        <f t="shared" si="1403"/>
        <v>27.762334885860326</v>
      </c>
      <c r="BFI19" s="1"/>
      <c r="BFJ19" s="1"/>
      <c r="BFK19" s="2" t="s">
        <v>11</v>
      </c>
      <c r="BFL19" s="4" t="s">
        <v>150</v>
      </c>
      <c r="BFM19" s="4">
        <v>241</v>
      </c>
      <c r="BFN19" s="2">
        <v>2</v>
      </c>
      <c r="BFO19" s="1">
        <v>-1.0999999999999999E-2</v>
      </c>
      <c r="BFP19" s="1">
        <f t="shared" si="1404"/>
        <v>6.0000000000000019E-3</v>
      </c>
      <c r="BFQ19" s="1">
        <f t="shared" si="1405"/>
        <v>2.4604810996563575</v>
      </c>
      <c r="BFR19" s="1">
        <f t="shared" si="1406"/>
        <v>3.6907216494845366E-3</v>
      </c>
      <c r="BFS19" s="1">
        <f t="shared" si="1407"/>
        <v>28.412459387246425</v>
      </c>
      <c r="BFT19" s="1"/>
      <c r="BFU19" s="1"/>
      <c r="BFV19" s="2" t="s">
        <v>11</v>
      </c>
      <c r="BFW19" s="4" t="s">
        <v>151</v>
      </c>
      <c r="BFX19" s="4">
        <v>243</v>
      </c>
      <c r="BFY19" s="2">
        <v>2</v>
      </c>
      <c r="BFZ19" s="1">
        <v>2.5999999999999999E-2</v>
      </c>
      <c r="BGA19" s="1">
        <f t="shared" si="1408"/>
        <v>1.9999999999999997E-2</v>
      </c>
      <c r="BGB19" s="1">
        <f t="shared" si="1409"/>
        <v>1.9550173010380623</v>
      </c>
      <c r="BGC19" s="1">
        <f t="shared" si="1410"/>
        <v>2.9325259515570936E-3</v>
      </c>
      <c r="BGD19" s="1">
        <f t="shared" si="1411"/>
        <v>22.575605102134702</v>
      </c>
      <c r="BGE19" s="1"/>
      <c r="BGF19" s="1"/>
      <c r="BGG19" s="2" t="s">
        <v>11</v>
      </c>
      <c r="BGH19" s="4" t="s">
        <v>152</v>
      </c>
      <c r="BGI19" s="4">
        <v>246</v>
      </c>
      <c r="BGJ19" s="2">
        <v>2</v>
      </c>
      <c r="BGK19" s="1">
        <v>2.7E-2</v>
      </c>
      <c r="BGL19" s="1">
        <f t="shared" si="1412"/>
        <v>1.6E-2</v>
      </c>
      <c r="BGM19" s="1">
        <f t="shared" si="1413"/>
        <v>1.6747404844290659</v>
      </c>
      <c r="BGN19" s="1">
        <f t="shared" si="1414"/>
        <v>2.5121107266435987E-3</v>
      </c>
      <c r="BGO19" s="1">
        <f t="shared" si="1415"/>
        <v>19.339102423775568</v>
      </c>
      <c r="BGP19" s="1"/>
      <c r="BGQ19" s="1"/>
      <c r="BGR19" s="2" t="s">
        <v>11</v>
      </c>
      <c r="BGS19" s="4" t="s">
        <v>153</v>
      </c>
      <c r="BGT19" s="4">
        <v>249</v>
      </c>
      <c r="BGU19" s="2">
        <v>2</v>
      </c>
      <c r="BGV19" s="1">
        <v>2.4E-2</v>
      </c>
      <c r="BGW19" s="1">
        <f t="shared" si="1416"/>
        <v>1.5000000000000001E-2</v>
      </c>
      <c r="BGX19" s="1">
        <f t="shared" si="1417"/>
        <v>1.7594501718213058</v>
      </c>
      <c r="BGY19" s="1">
        <f t="shared" si="1418"/>
        <v>2.6391752577319587E-3</v>
      </c>
      <c r="BGZ19" s="1">
        <f t="shared" si="1419"/>
        <v>20.317289394232077</v>
      </c>
      <c r="BHA19" s="1"/>
      <c r="BHB19" s="1"/>
      <c r="BHC19" s="2" t="s">
        <v>11</v>
      </c>
      <c r="BHD19" s="4" t="s">
        <v>154</v>
      </c>
      <c r="BHE19" s="4">
        <v>253</v>
      </c>
      <c r="BHF19" s="2">
        <v>2</v>
      </c>
      <c r="BHG19" s="1">
        <v>0.02</v>
      </c>
      <c r="BHH19" s="1">
        <f t="shared" si="1420"/>
        <v>1.2E-2</v>
      </c>
      <c r="BHI19" s="1">
        <f t="shared" si="1421"/>
        <v>1.6159169550173014</v>
      </c>
      <c r="BHJ19" s="1">
        <f t="shared" si="1422"/>
        <v>2.4238754325259519E-3</v>
      </c>
      <c r="BHK19" s="1">
        <f t="shared" si="1423"/>
        <v>18.659836429552048</v>
      </c>
      <c r="BHL19" s="1"/>
      <c r="BHM19" s="1"/>
      <c r="BHN19" s="2" t="s">
        <v>11</v>
      </c>
      <c r="BHO19" s="4" t="s">
        <v>155</v>
      </c>
      <c r="BHP19" s="4">
        <v>254</v>
      </c>
      <c r="BHQ19" s="2">
        <v>2</v>
      </c>
      <c r="BHR19" s="1">
        <v>3.5999999999999997E-2</v>
      </c>
      <c r="BHS19" s="1">
        <f t="shared" si="1424"/>
        <v>1.3999999999999999E-2</v>
      </c>
      <c r="BHT19" s="1">
        <f t="shared" si="1425"/>
        <v>0.39518900343642605</v>
      </c>
      <c r="BHU19" s="1">
        <f t="shared" si="1426"/>
        <v>5.9278350515463909E-4</v>
      </c>
      <c r="BHV19" s="1">
        <f t="shared" si="1427"/>
        <v>4.5634536725325949</v>
      </c>
      <c r="BHW19" s="1"/>
      <c r="BHX19" s="1"/>
      <c r="BHY19" s="2" t="s">
        <v>11</v>
      </c>
      <c r="BHZ19" s="4" t="s">
        <v>156</v>
      </c>
      <c r="BIA19" s="4">
        <v>260</v>
      </c>
      <c r="BIB19" s="2">
        <v>2</v>
      </c>
      <c r="BIC19" s="1">
        <v>4.1000000000000002E-2</v>
      </c>
      <c r="BID19" s="1">
        <f t="shared" si="1428"/>
        <v>1.0000000000000002E-2</v>
      </c>
      <c r="BIE19" s="1">
        <f t="shared" si="1429"/>
        <v>0.12500000000000006</v>
      </c>
      <c r="BIF19" s="1">
        <f t="shared" si="1430"/>
        <v>1.8750000000000009E-4</v>
      </c>
      <c r="BIG19" s="1">
        <f t="shared" si="1431"/>
        <v>1.4434402377249849</v>
      </c>
      <c r="BIH19" s="1"/>
      <c r="BII19" s="1"/>
      <c r="BIJ19" s="2" t="s">
        <v>11</v>
      </c>
      <c r="BIK19" s="4" t="s">
        <v>157</v>
      </c>
      <c r="BIL19" s="4">
        <v>267</v>
      </c>
      <c r="BIM19" s="2">
        <v>2</v>
      </c>
      <c r="BIN19" s="1">
        <v>3.3000000000000002E-2</v>
      </c>
      <c r="BIO19" s="1">
        <f t="shared" si="1432"/>
        <v>2.0000000000000018E-3</v>
      </c>
      <c r="BIP19" s="1">
        <f t="shared" si="1433"/>
        <v>0.69666666666666677</v>
      </c>
      <c r="BIQ19" s="1">
        <f t="shared" si="1434"/>
        <v>1.0450000000000001E-3</v>
      </c>
      <c r="BIR19" s="1">
        <f t="shared" si="1435"/>
        <v>8.044773591587246</v>
      </c>
      <c r="BIS19" s="1"/>
      <c r="BIT19" s="1"/>
      <c r="BIU19" s="2" t="s">
        <v>11</v>
      </c>
      <c r="BIV19" s="4" t="s">
        <v>158</v>
      </c>
      <c r="BIW19" s="4">
        <v>268</v>
      </c>
      <c r="BIX19" s="2">
        <v>2</v>
      </c>
      <c r="BIY19" s="1">
        <v>3.2000000000000001E-2</v>
      </c>
      <c r="BIZ19" s="1">
        <f t="shared" si="1436"/>
        <v>2.9999999999999992E-3</v>
      </c>
      <c r="BJA19" s="1">
        <f t="shared" si="1437"/>
        <v>9.8305084745762703E-2</v>
      </c>
      <c r="BJB19" s="1">
        <f t="shared" si="1438"/>
        <v>1.4745762711864405E-4</v>
      </c>
      <c r="BJC19" s="1">
        <f t="shared" si="1439"/>
        <v>1.1351801191599873</v>
      </c>
      <c r="BJD19" s="1"/>
      <c r="BJE19" s="1"/>
      <c r="BJF19" s="2" t="s">
        <v>11</v>
      </c>
      <c r="BJG19" s="4" t="s">
        <v>159</v>
      </c>
      <c r="BJH19" s="4">
        <v>274</v>
      </c>
      <c r="BJI19" s="2">
        <v>2</v>
      </c>
      <c r="BJJ19" s="1">
        <v>1.6E-2</v>
      </c>
      <c r="BJK19" s="1">
        <f t="shared" si="1440"/>
        <v>5.000000000000001E-3</v>
      </c>
      <c r="BJL19" s="1">
        <f t="shared" si="1441"/>
        <v>0.85810810810810811</v>
      </c>
      <c r="BJM19" s="1">
        <f t="shared" si="1442"/>
        <v>1.2871621621621623E-3</v>
      </c>
      <c r="BJN19" s="1">
        <f t="shared" si="1443"/>
        <v>9.9090221724904328</v>
      </c>
      <c r="BJO19" s="1"/>
      <c r="BJP19" s="1"/>
      <c r="BJQ19" s="2" t="s">
        <v>11</v>
      </c>
      <c r="BJR19" s="4" t="s">
        <v>160</v>
      </c>
      <c r="BJS19" s="4">
        <v>281</v>
      </c>
      <c r="BJT19" s="2">
        <v>2</v>
      </c>
      <c r="BJU19" s="1">
        <v>0.04</v>
      </c>
      <c r="BJV19" s="1">
        <f t="shared" si="1444"/>
        <v>2.0000000000000018E-3</v>
      </c>
      <c r="BJW19" s="1">
        <f t="shared" si="1445"/>
        <v>0.29333333333333345</v>
      </c>
      <c r="BJX19" s="1">
        <f t="shared" si="1446"/>
        <v>4.4000000000000018E-4</v>
      </c>
      <c r="BJY19" s="1">
        <f t="shared" si="1447"/>
        <v>3.3872730911946309</v>
      </c>
      <c r="BJZ19" s="1"/>
      <c r="BKA19" s="1"/>
      <c r="BKB19" s="2" t="s">
        <v>11</v>
      </c>
      <c r="BKC19" s="4" t="s">
        <v>161</v>
      </c>
      <c r="BKD19" s="4">
        <v>282</v>
      </c>
      <c r="BKE19" s="2">
        <v>2</v>
      </c>
      <c r="BKF19" s="1">
        <v>1.7999999999999999E-2</v>
      </c>
      <c r="BKG19" s="1">
        <f t="shared" si="1448"/>
        <v>-3.0000000000000027E-3</v>
      </c>
      <c r="BKH19" s="1">
        <f t="shared" si="1449"/>
        <v>-0.15942028985507256</v>
      </c>
      <c r="BKI19" s="1">
        <f t="shared" si="1450"/>
        <v>-2.3913043478260884E-4</v>
      </c>
      <c r="BKJ19" s="1">
        <f t="shared" si="1451"/>
        <v>-1.8409092886927345</v>
      </c>
      <c r="BKK19" s="1"/>
      <c r="BKL19" s="1"/>
      <c r="BKM19" s="2" t="s">
        <v>11</v>
      </c>
      <c r="BKN19" s="4" t="s">
        <v>162</v>
      </c>
      <c r="BKO19" s="4">
        <v>289</v>
      </c>
      <c r="BKP19" s="2">
        <v>2</v>
      </c>
      <c r="BKQ19" s="1">
        <v>2.5000000000000001E-2</v>
      </c>
      <c r="BKR19" s="1">
        <f t="shared" si="1452"/>
        <v>9.0000000000000011E-3</v>
      </c>
      <c r="BKS19" s="1">
        <f t="shared" si="1453"/>
        <v>0.39568345323741011</v>
      </c>
      <c r="BKT19" s="1">
        <f t="shared" si="1454"/>
        <v>5.9352517985611516E-4</v>
      </c>
      <c r="BKU19" s="1">
        <f t="shared" si="1455"/>
        <v>4.5691633424387987</v>
      </c>
      <c r="BKV19" s="1"/>
      <c r="BKW19" s="1"/>
      <c r="BKX19" s="2" t="s">
        <v>11</v>
      </c>
      <c r="BKY19" s="4" t="s">
        <v>163</v>
      </c>
      <c r="BKZ19" s="4">
        <v>296</v>
      </c>
      <c r="BLA19" s="2">
        <v>2</v>
      </c>
      <c r="BLB19" s="1">
        <v>0.03</v>
      </c>
      <c r="BLC19" s="1">
        <f t="shared" si="1456"/>
        <v>9.9999999999999985E-3</v>
      </c>
      <c r="BLD19" s="1">
        <f t="shared" si="1457"/>
        <v>0.15942028985507242</v>
      </c>
      <c r="BLE19" s="1">
        <f t="shared" si="1458"/>
        <v>2.3913043478260865E-4</v>
      </c>
      <c r="BLF19" s="1">
        <f t="shared" si="1459"/>
        <v>1.840909288692733</v>
      </c>
      <c r="BLG19" s="1"/>
      <c r="BLH19" s="1"/>
      <c r="BLI19" s="2" t="s">
        <v>11</v>
      </c>
      <c r="BLJ19" s="4" t="s">
        <v>164</v>
      </c>
      <c r="BLK19" s="4">
        <v>303</v>
      </c>
      <c r="BLL19" s="2">
        <v>2</v>
      </c>
      <c r="BLM19" s="1">
        <v>0.02</v>
      </c>
      <c r="BLN19" s="1">
        <f t="shared" si="1460"/>
        <v>9.0000000000000011E-3</v>
      </c>
      <c r="BLO19" s="1">
        <f t="shared" si="1461"/>
        <v>0.53220338983050852</v>
      </c>
      <c r="BLP19" s="1">
        <f t="shared" si="1462"/>
        <v>7.9830508474576284E-4</v>
      </c>
      <c r="BLQ19" s="1">
        <f t="shared" si="1463"/>
        <v>6.1456303002799331</v>
      </c>
      <c r="BLR19" s="1"/>
      <c r="BLS19" s="1"/>
      <c r="BLT19" s="2" t="s">
        <v>11</v>
      </c>
      <c r="BLU19" s="4" t="s">
        <v>165</v>
      </c>
      <c r="BLV19" s="4">
        <v>310</v>
      </c>
      <c r="BLW19" s="2">
        <v>2</v>
      </c>
      <c r="BLX19" s="1">
        <v>2.3E-2</v>
      </c>
      <c r="BLY19" s="1">
        <f t="shared" si="1464"/>
        <v>1.0999999999999999E-2</v>
      </c>
      <c r="BLZ19" s="1">
        <f t="shared" si="1465"/>
        <v>0.75767918088737196</v>
      </c>
      <c r="BMA19" s="1">
        <f t="shared" si="1466"/>
        <v>1.136518771331058E-3</v>
      </c>
      <c r="BMB19" s="1">
        <f t="shared" si="1467"/>
        <v>8.7493169358347167</v>
      </c>
      <c r="BMC19" s="1"/>
      <c r="BMD19" s="1"/>
      <c r="BME19" s="2" t="s">
        <v>11</v>
      </c>
      <c r="BMF19" s="4" t="s">
        <v>166</v>
      </c>
      <c r="BMG19" s="4">
        <v>311</v>
      </c>
      <c r="BMH19" s="2">
        <v>2</v>
      </c>
      <c r="BMI19" s="1">
        <v>1.7999999999999999E-2</v>
      </c>
      <c r="BMJ19" s="1">
        <f t="shared" si="1468"/>
        <v>7.9999999999999984E-3</v>
      </c>
      <c r="BMK19" s="1">
        <f t="shared" si="1469"/>
        <v>2.8368794326241085E-2</v>
      </c>
      <c r="BML19" s="1">
        <f t="shared" si="1470"/>
        <v>4.255319148936163E-5</v>
      </c>
      <c r="BMM19" s="1">
        <f t="shared" si="1471"/>
        <v>0.32758927380992492</v>
      </c>
      <c r="BMN19" s="1"/>
      <c r="BMO19" s="1"/>
      <c r="BMP19" s="2" t="s">
        <v>11</v>
      </c>
      <c r="BMQ19" s="4" t="s">
        <v>167</v>
      </c>
      <c r="BMR19" s="4">
        <v>317</v>
      </c>
      <c r="BMS19" s="2">
        <v>2</v>
      </c>
      <c r="BMT19" s="1">
        <v>2.4E-2</v>
      </c>
      <c r="BMU19" s="4">
        <f t="shared" si="1472"/>
        <v>1.4E-2</v>
      </c>
      <c r="BMV19" s="1">
        <f t="shared" si="1473"/>
        <v>0.43971631205673756</v>
      </c>
      <c r="BMW19" s="1">
        <f t="shared" si="1474"/>
        <v>6.5957446808510639E-4</v>
      </c>
      <c r="BMX19" s="1">
        <f t="shared" si="1475"/>
        <v>5.0776337440538448</v>
      </c>
      <c r="BMY19" s="1"/>
      <c r="BMZ19" s="1"/>
      <c r="BNA19" s="2" t="s">
        <v>11</v>
      </c>
      <c r="BNB19" s="4" t="s">
        <v>168</v>
      </c>
      <c r="BNC19" s="4">
        <v>324</v>
      </c>
      <c r="BND19" s="2">
        <v>2</v>
      </c>
      <c r="BNE19" s="1">
        <v>3.2000000000000001E-2</v>
      </c>
      <c r="BNF19" s="1">
        <f t="shared" si="1476"/>
        <v>1.9000000000000003E-2</v>
      </c>
      <c r="BNG19" s="1">
        <f t="shared" si="1477"/>
        <v>0.58571428571428585</v>
      </c>
      <c r="BNH19" s="1">
        <f t="shared" si="1478"/>
        <v>8.7857142857142875E-4</v>
      </c>
      <c r="BNI19" s="1">
        <f t="shared" si="1479"/>
        <v>6.7635485424827841</v>
      </c>
      <c r="BNJ19" s="1"/>
      <c r="BNK19" s="1"/>
      <c r="BNL19" s="2" t="s">
        <v>11</v>
      </c>
      <c r="BNM19" s="4" t="s">
        <v>169</v>
      </c>
      <c r="BNN19" s="4">
        <v>325</v>
      </c>
      <c r="BNO19" s="2">
        <v>2</v>
      </c>
      <c r="BNP19" s="1">
        <v>2.3E-2</v>
      </c>
      <c r="BNQ19" s="1">
        <f t="shared" si="1480"/>
        <v>4.0000000000000001E-3</v>
      </c>
      <c r="BNR19" s="1">
        <f t="shared" si="1481"/>
        <v>0.23426573426573427</v>
      </c>
      <c r="BNS19" s="1">
        <f t="shared" si="1482"/>
        <v>3.5139860139860144E-4</v>
      </c>
      <c r="BNT19" s="1">
        <f t="shared" si="1483"/>
        <v>2.7051886972747958</v>
      </c>
      <c r="BNU19" s="1"/>
      <c r="BNV19" s="1"/>
      <c r="BNW19" s="2" t="s">
        <v>11</v>
      </c>
      <c r="BNX19" s="4" t="s">
        <v>170</v>
      </c>
      <c r="BNY19" s="4">
        <v>338</v>
      </c>
      <c r="BNZ19" s="2">
        <v>2</v>
      </c>
      <c r="BOA19" s="1">
        <v>2.5000000000000001E-2</v>
      </c>
      <c r="BOB19" s="1">
        <f t="shared" si="1484"/>
        <v>1.5000000000000001E-2</v>
      </c>
      <c r="BOC19" s="1">
        <f t="shared" si="1485"/>
        <v>0.625</v>
      </c>
      <c r="BOD19" s="1">
        <f t="shared" si="1486"/>
        <v>9.3749999999999997E-4</v>
      </c>
      <c r="BOE19" s="1">
        <f t="shared" si="1487"/>
        <v>7.2172011886249203</v>
      </c>
      <c r="BOF19" s="1"/>
      <c r="BOG19" s="1"/>
      <c r="BOH19" s="2" t="s">
        <v>11</v>
      </c>
      <c r="BOI19" s="4" t="s">
        <v>171</v>
      </c>
      <c r="BOJ19" s="4">
        <v>339</v>
      </c>
      <c r="BOK19" s="2">
        <v>2</v>
      </c>
      <c r="BOL19" s="1">
        <v>1.4E-2</v>
      </c>
      <c r="BOM19" s="1">
        <f t="shared" si="1488"/>
        <v>9.0000000000000011E-3</v>
      </c>
      <c r="BON19" s="1">
        <f t="shared" si="1489"/>
        <v>0.41693811074918569</v>
      </c>
      <c r="BOO19" s="1">
        <f t="shared" si="1490"/>
        <v>6.2540716612377849E-4</v>
      </c>
      <c r="BOP19" s="1">
        <f t="shared" si="1491"/>
        <v>4.8146019655712822</v>
      </c>
      <c r="BOQ19" s="1"/>
      <c r="BOR19" s="1"/>
      <c r="BOS19" s="2" t="s">
        <v>11</v>
      </c>
      <c r="BOT19" s="4" t="s">
        <v>172</v>
      </c>
      <c r="BOU19" s="4">
        <v>345</v>
      </c>
      <c r="BOV19" s="2">
        <v>2</v>
      </c>
      <c r="BOW19" s="1">
        <v>2.1999999999999999E-2</v>
      </c>
      <c r="BOX19" s="1">
        <f t="shared" si="1492"/>
        <v>1.4999999999999999E-2</v>
      </c>
      <c r="BOY19" s="1">
        <f t="shared" si="1493"/>
        <v>0.68488745980707399</v>
      </c>
      <c r="BOZ19" s="1">
        <f t="shared" si="1494"/>
        <v>1.027331189710611E-3</v>
      </c>
      <c r="BPA19" s="1">
        <f t="shared" si="1495"/>
        <v>7.9087529423902669</v>
      </c>
      <c r="BPB19" s="1"/>
      <c r="BPC19" s="1"/>
      <c r="BPD19" s="2" t="s">
        <v>11</v>
      </c>
      <c r="BPE19" s="4" t="s">
        <v>173</v>
      </c>
      <c r="BPF19" s="4">
        <v>352</v>
      </c>
      <c r="BPG19" s="2">
        <v>2</v>
      </c>
      <c r="BPH19" s="1">
        <v>2.1999999999999999E-2</v>
      </c>
      <c r="BPI19" s="1">
        <f t="shared" si="1496"/>
        <v>1.2999999999999999E-2</v>
      </c>
      <c r="BPJ19" s="1">
        <f t="shared" si="1497"/>
        <v>0.51923076923076927</v>
      </c>
      <c r="BPK19" s="1">
        <f t="shared" si="1498"/>
        <v>7.7884615384615395E-4</v>
      </c>
      <c r="BPL19" s="1">
        <f t="shared" si="1499"/>
        <v>5.9958286797807041</v>
      </c>
      <c r="BPM19" s="1"/>
      <c r="BPN19" s="1"/>
      <c r="BPO19" s="2" t="s">
        <v>11</v>
      </c>
      <c r="BPP19" s="4" t="s">
        <v>174</v>
      </c>
      <c r="BPQ19" s="4">
        <v>353</v>
      </c>
      <c r="BPR19" s="2">
        <v>2</v>
      </c>
      <c r="BPS19" s="1">
        <v>1.4999999999999999E-2</v>
      </c>
      <c r="BPT19" s="1">
        <f t="shared" si="1500"/>
        <v>6.0000000000000001E-3</v>
      </c>
      <c r="BPU19" s="1">
        <f t="shared" si="1501"/>
        <v>0.18333333333333332</v>
      </c>
      <c r="BPV19" s="1">
        <f t="shared" si="1502"/>
        <v>2.7499999999999996E-4</v>
      </c>
      <c r="BPW19" s="1">
        <f t="shared" si="1503"/>
        <v>2.1170456819966432</v>
      </c>
      <c r="BPX19" s="1"/>
      <c r="BPY19" s="1"/>
      <c r="BPZ19" s="2" t="s">
        <v>11</v>
      </c>
      <c r="BQA19" s="4" t="s">
        <v>175</v>
      </c>
      <c r="BQB19" s="4">
        <v>358</v>
      </c>
      <c r="BQC19" s="2">
        <v>2</v>
      </c>
      <c r="BQD19" s="1">
        <v>1.4999999999999999E-2</v>
      </c>
      <c r="BQE19" s="1">
        <f t="shared" si="1504"/>
        <v>4.9999999999999992E-3</v>
      </c>
      <c r="BQF19" s="1">
        <f t="shared" si="1505"/>
        <v>0.14527027027027023</v>
      </c>
      <c r="BQG19" s="1">
        <f t="shared" si="1506"/>
        <v>2.1790540540540535E-4</v>
      </c>
      <c r="BQH19" s="1">
        <f t="shared" si="1507"/>
        <v>1.6775116276263324</v>
      </c>
      <c r="BQI19" s="1"/>
      <c r="BQJ19" s="1"/>
      <c r="BQK19" s="2" t="s">
        <v>11</v>
      </c>
      <c r="BQL19" s="4" t="s">
        <v>176</v>
      </c>
      <c r="BQM19" s="4">
        <v>366</v>
      </c>
      <c r="BQN19" s="2">
        <v>2</v>
      </c>
      <c r="BQO19" s="1">
        <v>0.02</v>
      </c>
      <c r="BQP19" s="1">
        <f t="shared" si="1508"/>
        <v>9.0000000000000011E-3</v>
      </c>
      <c r="BQQ19" s="1">
        <f t="shared" si="1509"/>
        <v>0.49163879598662213</v>
      </c>
      <c r="BQR19" s="1">
        <f t="shared" si="1510"/>
        <v>7.3745819397993322E-4</v>
      </c>
      <c r="BQS19" s="1">
        <f t="shared" si="1511"/>
        <v>5.6772097644300388</v>
      </c>
      <c r="BQT19" s="1"/>
      <c r="BQU19" s="1"/>
      <c r="BQV19" s="2" t="s">
        <v>11</v>
      </c>
      <c r="BQW19" s="4" t="s">
        <v>177</v>
      </c>
      <c r="BQX19" s="4">
        <v>367</v>
      </c>
      <c r="BQY19" s="2">
        <v>2</v>
      </c>
      <c r="BQZ19" s="1">
        <v>2.9000000000000001E-2</v>
      </c>
      <c r="BRA19" s="1">
        <f t="shared" si="1512"/>
        <v>8.0000000000000002E-3</v>
      </c>
      <c r="BRB19" s="1">
        <f t="shared" si="1513"/>
        <v>-0.48148148148148145</v>
      </c>
      <c r="BRC19" s="1">
        <f t="shared" si="1514"/>
        <v>-7.2222222222222219E-4</v>
      </c>
      <c r="BRD19" s="1">
        <f t="shared" si="1515"/>
        <v>-5.5599179527184575</v>
      </c>
      <c r="BRE19" s="1"/>
      <c r="BRF19" s="1"/>
      <c r="BRG19" s="2" t="s">
        <v>11</v>
      </c>
      <c r="BRH19" s="4" t="s">
        <v>178</v>
      </c>
      <c r="BRI19" s="4">
        <v>373</v>
      </c>
      <c r="BRJ19" s="2">
        <v>2</v>
      </c>
      <c r="BRK19" s="1">
        <v>3.5000000000000003E-2</v>
      </c>
      <c r="BRL19" s="1">
        <f t="shared" si="1516"/>
        <v>1.3000000000000005E-2</v>
      </c>
      <c r="BRM19" s="1">
        <f t="shared" si="1517"/>
        <v>-1.3559322033898164E-2</v>
      </c>
      <c r="BRN19" s="1">
        <f t="shared" si="1518"/>
        <v>-2.0338983050847245E-5</v>
      </c>
      <c r="BRO19" s="1">
        <f t="shared" si="1519"/>
        <v>-0.15657656815999665</v>
      </c>
      <c r="BRP19" s="1"/>
      <c r="BRQ19" s="1"/>
      <c r="BRR19" s="2" t="s">
        <v>11</v>
      </c>
      <c r="BRS19" s="1" t="s">
        <v>179</v>
      </c>
      <c r="BRT19" s="1">
        <v>380</v>
      </c>
      <c r="BRU19" s="2">
        <v>2</v>
      </c>
      <c r="BRV19" s="1">
        <v>3.1E-2</v>
      </c>
      <c r="BRW19" s="1">
        <f t="shared" si="1520"/>
        <v>1.0000000000000009E-3</v>
      </c>
      <c r="BRX19" s="1">
        <f t="shared" si="1521"/>
        <v>-0.40268456375838924</v>
      </c>
      <c r="BRY19" s="1">
        <f t="shared" si="1522"/>
        <v>-6.0402684563758385E-4</v>
      </c>
      <c r="BRZ19" s="1">
        <f t="shared" si="1523"/>
        <v>-4.6500088195167271</v>
      </c>
      <c r="BSA19" s="1"/>
      <c r="BSB19" s="1"/>
      <c r="BSC19" s="2" t="s">
        <v>11</v>
      </c>
      <c r="BSD19" s="1" t="s">
        <v>180</v>
      </c>
      <c r="BSE19" s="1">
        <v>394</v>
      </c>
      <c r="BSF19" s="2">
        <v>2</v>
      </c>
      <c r="BSG19" s="1">
        <v>2.1000000000000001E-2</v>
      </c>
      <c r="BSH19" s="1">
        <f t="shared" si="1524"/>
        <v>9.0000000000000011E-3</v>
      </c>
      <c r="BSI19" s="1">
        <f t="shared" si="1525"/>
        <v>-0.12411347517730495</v>
      </c>
      <c r="BSJ19" s="1">
        <f t="shared" si="1526"/>
        <v>-1.8617021276595743E-4</v>
      </c>
      <c r="BSK19" s="1">
        <f t="shared" si="1527"/>
        <v>-1.4332030729184237</v>
      </c>
      <c r="BSL19" s="1"/>
      <c r="BSM19" s="1"/>
      <c r="BSN19" s="6" t="s">
        <v>11</v>
      </c>
      <c r="BSO19" s="6" t="s">
        <v>181</v>
      </c>
      <c r="BSP19" s="6">
        <v>395</v>
      </c>
      <c r="BSQ19" s="6">
        <v>2</v>
      </c>
      <c r="BSR19" s="6">
        <v>7.1999999999999995E-2</v>
      </c>
      <c r="BSS19" s="6">
        <f t="shared" si="1528"/>
        <v>6.1999999999999993E-2</v>
      </c>
      <c r="BST19" s="6">
        <f t="shared" si="1529"/>
        <v>2.1695501730103803</v>
      </c>
      <c r="BSU19" s="6">
        <f t="shared" si="1530"/>
        <v>3.2543252595155707E-3</v>
      </c>
      <c r="BSV19" s="6">
        <f t="shared" si="1531"/>
        <v>25.052928139891073</v>
      </c>
      <c r="BSW19" s="1"/>
      <c r="BSX19" s="1"/>
      <c r="BSY19" s="6" t="s">
        <v>11</v>
      </c>
      <c r="BSZ19" s="6" t="s">
        <v>182</v>
      </c>
      <c r="BTA19" s="6">
        <v>401</v>
      </c>
      <c r="BTB19" s="6">
        <v>2</v>
      </c>
      <c r="BTC19" s="6">
        <v>8.1000000000000003E-2</v>
      </c>
      <c r="BTD19" s="6">
        <f t="shared" si="1532"/>
        <v>6.9000000000000006E-2</v>
      </c>
      <c r="BTE19" s="6">
        <f t="shared" si="1533"/>
        <v>2.5349650349650354</v>
      </c>
      <c r="BTF19" s="6">
        <f t="shared" si="1534"/>
        <v>3.8024475524475534E-3</v>
      </c>
      <c r="BTG19" s="6">
        <f t="shared" si="1535"/>
        <v>29.27256426155563</v>
      </c>
      <c r="BTH19" s="1"/>
      <c r="BTI19" s="1"/>
      <c r="BTJ19" s="6" t="s">
        <v>11</v>
      </c>
      <c r="BTK19" s="6" t="s">
        <v>183</v>
      </c>
      <c r="BTL19" s="6">
        <v>408</v>
      </c>
      <c r="BTM19" s="6">
        <v>2</v>
      </c>
      <c r="BTN19" s="6">
        <v>8.7999999999999995E-2</v>
      </c>
      <c r="BTO19" s="6">
        <f t="shared" si="1536"/>
        <v>7.5999999999999998E-2</v>
      </c>
      <c r="BTP19" s="8">
        <f t="shared" si="1537"/>
        <v>2.9094076655052263</v>
      </c>
      <c r="BTQ19" s="6">
        <f t="shared" si="1538"/>
        <v>4.3641114982578399E-3</v>
      </c>
      <c r="BTR19" s="6">
        <f t="shared" si="1539"/>
        <v>33.596448738686043</v>
      </c>
      <c r="BTS19" s="1"/>
      <c r="BTT19" s="1"/>
      <c r="BTU19" s="6" t="s">
        <v>11</v>
      </c>
      <c r="BTV19" s="6" t="s">
        <v>184</v>
      </c>
      <c r="BTW19" s="6">
        <v>409</v>
      </c>
      <c r="BTX19" s="6">
        <v>2</v>
      </c>
      <c r="BTY19" s="6">
        <v>4.8000000000000001E-2</v>
      </c>
      <c r="BTZ19" s="6">
        <f t="shared" si="1540"/>
        <v>3.7999999999999999E-2</v>
      </c>
      <c r="BUA19" s="6">
        <f t="shared" si="1541"/>
        <v>1.4152249134948096</v>
      </c>
      <c r="BUB19" s="6">
        <f t="shared" si="1542"/>
        <v>2.1228373702422143E-3</v>
      </c>
      <c r="BUC19" s="6">
        <f t="shared" si="1543"/>
        <v>16.342340684554145</v>
      </c>
      <c r="BUD19" s="1"/>
      <c r="BUE19" s="1"/>
      <c r="BUF19" s="6" t="s">
        <v>11</v>
      </c>
      <c r="BUG19" s="6" t="s">
        <v>185</v>
      </c>
      <c r="BUH19" s="6">
        <v>415</v>
      </c>
      <c r="BUI19" s="6">
        <v>2</v>
      </c>
      <c r="BUJ19" s="6">
        <v>4.1000000000000002E-2</v>
      </c>
      <c r="BUK19" s="6">
        <f t="shared" si="1544"/>
        <v>2.8000000000000004E-2</v>
      </c>
      <c r="BUL19" s="6">
        <f t="shared" si="1545"/>
        <v>1.132404181184669</v>
      </c>
      <c r="BUM19" s="6">
        <f t="shared" si="1546"/>
        <v>1.6986062717770035E-3</v>
      </c>
      <c r="BUN19" s="6">
        <f t="shared" si="1547"/>
        <v>13.076462083919717</v>
      </c>
      <c r="BUO19" s="1"/>
      <c r="BUP19" s="1"/>
      <c r="BUQ19" s="1" t="s">
        <v>11</v>
      </c>
      <c r="BUR19" s="1" t="s">
        <v>186</v>
      </c>
      <c r="BUS19" s="1">
        <v>422</v>
      </c>
      <c r="BUT19" s="1">
        <v>2</v>
      </c>
      <c r="BUU19" s="1">
        <v>5.0999999999999997E-2</v>
      </c>
      <c r="BUV19" s="1">
        <f t="shared" si="1548"/>
        <v>3.5999999999999997E-2</v>
      </c>
      <c r="BUW19" s="1">
        <f t="shared" si="1549"/>
        <v>1.382456140350877</v>
      </c>
      <c r="BUX19" s="1">
        <f t="shared" si="1550"/>
        <v>2.0736842105263157E-3</v>
      </c>
      <c r="BUY19" s="1">
        <f t="shared" si="1551"/>
        <v>15.963942558979472</v>
      </c>
      <c r="BUZ19" s="1"/>
      <c r="BVA19" s="1"/>
      <c r="BVB19" s="1" t="s">
        <v>11</v>
      </c>
      <c r="BVC19" s="1" t="s">
        <v>187</v>
      </c>
      <c r="BVD19" s="1">
        <v>423</v>
      </c>
      <c r="BVE19" s="1">
        <v>2</v>
      </c>
      <c r="BVF19" s="1">
        <v>1.6E-2</v>
      </c>
      <c r="BVG19" s="1">
        <f t="shared" si="1552"/>
        <v>6.0000000000000001E-3</v>
      </c>
      <c r="BVH19" s="1">
        <f t="shared" si="1553"/>
        <v>-0.73378839590443679</v>
      </c>
      <c r="BVI19" s="1">
        <f t="shared" si="1554"/>
        <v>-1.1006825938566552E-3</v>
      </c>
      <c r="BVJ19" s="1">
        <f t="shared" si="1555"/>
        <v>-8.4734375729930811</v>
      </c>
      <c r="BVK19" s="1"/>
      <c r="BVL19" s="1"/>
      <c r="BVM19" s="1" t="s">
        <v>11</v>
      </c>
      <c r="BVN19" s="1" t="s">
        <v>188</v>
      </c>
      <c r="BVO19" s="1">
        <v>436</v>
      </c>
      <c r="BVP19" s="1">
        <v>2</v>
      </c>
      <c r="BVQ19" s="1">
        <v>2.7E-2</v>
      </c>
      <c r="BVR19" s="1">
        <f t="shared" si="1556"/>
        <v>1.4999999999999999E-2</v>
      </c>
      <c r="BVS19" s="1">
        <f t="shared" si="1557"/>
        <v>-0.13651877133105803</v>
      </c>
      <c r="BVT19" s="1">
        <f t="shared" si="1558"/>
        <v>-2.0477815699658703E-4</v>
      </c>
      <c r="BVU19" s="1">
        <f t="shared" si="1559"/>
        <v>-1.576453501952201</v>
      </c>
      <c r="BVV19" s="1"/>
      <c r="BVW19" s="1"/>
      <c r="BVX19" s="1" t="s">
        <v>11</v>
      </c>
      <c r="BVY19" s="1" t="s">
        <v>189</v>
      </c>
      <c r="BVZ19" s="1">
        <v>437</v>
      </c>
      <c r="BWA19" s="1">
        <v>2</v>
      </c>
      <c r="BWB19" s="1">
        <v>2E-3</v>
      </c>
      <c r="BWC19" s="1">
        <f t="shared" si="1560"/>
        <v>-3.0000000000000001E-3</v>
      </c>
      <c r="BWD19" s="1">
        <f t="shared" si="1561"/>
        <v>-0.90874524714828886</v>
      </c>
      <c r="BWE19" s="1">
        <f t="shared" si="1562"/>
        <v>-1.3631178707224332E-3</v>
      </c>
      <c r="BWF19" s="1">
        <f t="shared" si="1563"/>
        <v>-10.493755644601404</v>
      </c>
      <c r="BWG19" s="1"/>
      <c r="BWH19" s="1"/>
      <c r="BWI19" s="1" t="s">
        <v>11</v>
      </c>
      <c r="BWJ19" s="1" t="s">
        <v>190</v>
      </c>
      <c r="BWK19" s="1">
        <v>443</v>
      </c>
      <c r="BWL19" s="1">
        <v>2</v>
      </c>
      <c r="BWM19" s="1">
        <v>1.2E-2</v>
      </c>
      <c r="BWN19" s="1">
        <f t="shared" si="1564"/>
        <v>2E-3</v>
      </c>
      <c r="BWO19" s="1">
        <f t="shared" si="1565"/>
        <v>-0.74242424242424243</v>
      </c>
      <c r="BWP19" s="1">
        <f t="shared" si="1566"/>
        <v>-1.1136363636363637E-3</v>
      </c>
      <c r="BWQ19" s="1">
        <f t="shared" si="1567"/>
        <v>-8.5731601998211193</v>
      </c>
      <c r="BWR19" s="1"/>
      <c r="BWS19" s="1"/>
      <c r="BWT19" s="1" t="s">
        <v>11</v>
      </c>
      <c r="BWU19" s="1" t="s">
        <v>191</v>
      </c>
      <c r="BWV19" s="1">
        <v>450</v>
      </c>
      <c r="BWW19" s="1">
        <v>2</v>
      </c>
      <c r="BWX19" s="1">
        <v>4.0000000000000001E-3</v>
      </c>
      <c r="BWY19" s="1">
        <f t="shared" si="1568"/>
        <v>0</v>
      </c>
      <c r="BWZ19" s="1">
        <f t="shared" si="1569"/>
        <v>-0.47727272727272729</v>
      </c>
      <c r="BXA19" s="1">
        <f t="shared" si="1570"/>
        <v>-7.1590909090909094E-4</v>
      </c>
      <c r="BXB19" s="1">
        <f t="shared" si="1571"/>
        <v>-5.5113172713135761</v>
      </c>
      <c r="BXC19" s="1"/>
      <c r="BXD19" s="1"/>
      <c r="BXE19" s="1" t="s">
        <v>11</v>
      </c>
      <c r="BXF19" s="1" t="s">
        <v>192</v>
      </c>
      <c r="BXG19" s="1">
        <v>451</v>
      </c>
      <c r="BXH19" s="1">
        <v>2</v>
      </c>
      <c r="BXI19" s="1">
        <v>1E-3</v>
      </c>
      <c r="BXJ19" s="1">
        <f t="shared" si="1572"/>
        <v>4.0000000000000001E-3</v>
      </c>
      <c r="BXK19" s="1">
        <f t="shared" si="1573"/>
        <v>0.63396226415094348</v>
      </c>
      <c r="BXL19" s="1">
        <f t="shared" si="1574"/>
        <v>9.5094339622641528E-4</v>
      </c>
      <c r="BXM19" s="1">
        <f t="shared" si="1575"/>
        <v>7.3206931301976566</v>
      </c>
      <c r="BXN19" s="1"/>
      <c r="BXO19" s="1"/>
      <c r="BXP19" s="1" t="s">
        <v>11</v>
      </c>
      <c r="BXQ19" s="1" t="s">
        <v>193</v>
      </c>
      <c r="BXR19" s="1">
        <v>464</v>
      </c>
      <c r="BXS19" s="1">
        <v>2</v>
      </c>
      <c r="BXT19" s="1">
        <v>7.0000000000000001E-3</v>
      </c>
      <c r="BXU19" s="1">
        <f t="shared" si="1576"/>
        <v>3.0000000000000001E-3</v>
      </c>
      <c r="BXV19" s="1">
        <f t="shared" si="1577"/>
        <v>0.9154411764705882</v>
      </c>
      <c r="BXW19" s="1">
        <f t="shared" si="1578"/>
        <v>1.3731617647058823E-3</v>
      </c>
      <c r="BXX19" s="1">
        <f t="shared" si="1579"/>
        <v>10.57107703510356</v>
      </c>
      <c r="BXY19" s="1"/>
      <c r="BXZ19" s="1"/>
      <c r="BYA19" s="1" t="s">
        <v>11</v>
      </c>
      <c r="BYB19" s="1" t="s">
        <v>194</v>
      </c>
      <c r="BYC19" s="1">
        <v>465</v>
      </c>
      <c r="BYD19" s="1">
        <v>2</v>
      </c>
      <c r="BYE19" s="1">
        <v>8.9999999999999993E-3</v>
      </c>
      <c r="BYF19" s="1">
        <f t="shared" ref="BYF19:BYF32" si="1709">BYE19-0.005</f>
        <v>3.9999999999999992E-3</v>
      </c>
      <c r="BYG19" s="1">
        <f t="shared" si="1580"/>
        <v>-1.4981273408239739E-2</v>
      </c>
      <c r="BYH19" s="1">
        <f t="shared" si="1581"/>
        <v>-2.247191011235961E-5</v>
      </c>
      <c r="BYI19" s="1">
        <f t="shared" si="1582"/>
        <v>-0.17299658279850041</v>
      </c>
      <c r="BYJ19" s="1"/>
      <c r="BYK19" s="1"/>
      <c r="BYL19" s="1" t="s">
        <v>11</v>
      </c>
      <c r="BYM19" s="1" t="s">
        <v>195</v>
      </c>
      <c r="BYN19" s="1">
        <v>479</v>
      </c>
      <c r="BYO19" s="1">
        <v>2</v>
      </c>
      <c r="BYP19" s="1">
        <v>1.9E-2</v>
      </c>
      <c r="BYQ19" s="1">
        <f t="shared" si="1583"/>
        <v>8.0000000000000002E-3</v>
      </c>
      <c r="BYR19" s="1">
        <f t="shared" si="1584"/>
        <v>0.46863468634686345</v>
      </c>
      <c r="BYS19" s="1">
        <f t="shared" si="1585"/>
        <v>7.0295202952029524E-4</v>
      </c>
      <c r="BYT19" s="1">
        <f t="shared" si="1586"/>
        <v>5.4115693045335203</v>
      </c>
      <c r="BYU19" s="1"/>
      <c r="BYV19" s="1"/>
      <c r="BYW19" s="1" t="s">
        <v>11</v>
      </c>
      <c r="BYX19" s="1" t="s">
        <v>196</v>
      </c>
      <c r="BYY19" s="1">
        <v>480</v>
      </c>
      <c r="BYZ19" s="1">
        <v>2</v>
      </c>
      <c r="BZA19" s="1">
        <v>8.0000000000000002E-3</v>
      </c>
      <c r="BZB19" s="1">
        <f t="shared" si="1587"/>
        <v>-4.9999999999999992E-3</v>
      </c>
      <c r="BZC19" s="1">
        <f t="shared" si="1588"/>
        <v>0.21722846441947569</v>
      </c>
      <c r="BZD19" s="1">
        <f t="shared" si="1589"/>
        <v>3.2584269662921353E-4</v>
      </c>
      <c r="BZE19" s="1">
        <f t="shared" si="1590"/>
        <v>2.5084504505782501</v>
      </c>
      <c r="BZF19" s="1"/>
      <c r="BZG19" s="1"/>
      <c r="BZH19" s="1" t="s">
        <v>11</v>
      </c>
      <c r="BZI19" s="1" t="s">
        <v>197</v>
      </c>
      <c r="BZJ19" s="1">
        <v>494</v>
      </c>
      <c r="BZK19" s="1">
        <v>2</v>
      </c>
      <c r="BZL19" s="1">
        <v>2.4E-2</v>
      </c>
      <c r="BZM19" s="1">
        <f t="shared" si="1591"/>
        <v>9.0000000000000011E-3</v>
      </c>
      <c r="BZN19" s="1">
        <f t="shared" si="1592"/>
        <v>1.0661764705882355</v>
      </c>
      <c r="BZO19" s="1">
        <f t="shared" si="1593"/>
        <v>1.5992647058823532E-3</v>
      </c>
      <c r="BZP19" s="1">
        <f t="shared" si="1594"/>
        <v>12.311696145301337</v>
      </c>
      <c r="BZQ19" s="1"/>
      <c r="BZR19" s="1"/>
      <c r="BZS19" s="1" t="s">
        <v>11</v>
      </c>
      <c r="BZT19" s="1" t="s">
        <v>198</v>
      </c>
      <c r="BZU19" s="1">
        <v>495</v>
      </c>
      <c r="BZV19" s="1">
        <v>2</v>
      </c>
      <c r="BZW19" s="1">
        <v>1.2E-2</v>
      </c>
      <c r="BZX19" s="1">
        <f t="shared" si="1595"/>
        <v>-2E-3</v>
      </c>
      <c r="BZY19" s="1">
        <f t="shared" si="1596"/>
        <v>0.31734317343173435</v>
      </c>
      <c r="BZZ19" s="1">
        <f t="shared" si="1597"/>
        <v>4.7601476014760152E-4</v>
      </c>
      <c r="CAA19" s="1">
        <f t="shared" si="1598"/>
        <v>3.6645272455896278</v>
      </c>
      <c r="CAB19" s="1"/>
      <c r="CAC19" s="1"/>
      <c r="CAD19" s="1" t="s">
        <v>11</v>
      </c>
      <c r="CAE19" s="1" t="s">
        <v>199</v>
      </c>
      <c r="CAF19" s="1">
        <v>501</v>
      </c>
      <c r="CAG19" s="1">
        <v>2</v>
      </c>
      <c r="CAH19" s="1">
        <v>0.01</v>
      </c>
      <c r="CAI19" s="1">
        <f t="shared" si="1599"/>
        <v>-7.000000000000001E-3</v>
      </c>
      <c r="CAJ19" s="1">
        <f t="shared" si="1600"/>
        <v>0.19413919413919409</v>
      </c>
      <c r="CAK19" s="1">
        <f t="shared" si="1601"/>
        <v>2.9120879120879113E-4</v>
      </c>
      <c r="CAL19" s="1">
        <f t="shared" si="1602"/>
        <v>2.2418265963201214</v>
      </c>
      <c r="CAM19" s="1"/>
      <c r="CAN19" s="1"/>
      <c r="CAO19" s="1" t="s">
        <v>11</v>
      </c>
      <c r="CAP19" s="1" t="s">
        <v>200</v>
      </c>
      <c r="CAQ19" s="1">
        <v>508</v>
      </c>
      <c r="CAR19" s="1">
        <v>2</v>
      </c>
      <c r="CAS19" s="1">
        <v>1.0999999999999999E-2</v>
      </c>
      <c r="CAT19" s="1">
        <f t="shared" si="1603"/>
        <v>-2.7E-2</v>
      </c>
      <c r="CAU19" s="1">
        <f t="shared" si="1604"/>
        <v>-0.54578754578754574</v>
      </c>
      <c r="CAV19" s="1">
        <f t="shared" si="1605"/>
        <v>-8.1868131868131867E-4</v>
      </c>
      <c r="CAW19" s="1">
        <f t="shared" si="1606"/>
        <v>-6.3024936387112858</v>
      </c>
      <c r="CAX19" s="1"/>
      <c r="CAY19" s="1"/>
      <c r="CAZ19" s="1" t="s">
        <v>11</v>
      </c>
      <c r="CBA19" s="1" t="s">
        <v>201</v>
      </c>
      <c r="CBB19" s="1">
        <v>509</v>
      </c>
      <c r="CBC19" s="1">
        <v>2</v>
      </c>
      <c r="CBD19" s="1">
        <v>1.6E-2</v>
      </c>
      <c r="CBE19" s="1">
        <f t="shared" si="1607"/>
        <v>3.0000000000000009E-3</v>
      </c>
      <c r="CBF19" s="1">
        <f t="shared" si="1608"/>
        <v>-1.5037593984962365E-2</v>
      </c>
      <c r="CBG19" s="1">
        <f t="shared" si="1609"/>
        <v>-2.2556390977443548E-5</v>
      </c>
      <c r="CBH19" s="1">
        <f t="shared" si="1610"/>
        <v>-0.17364694589172694</v>
      </c>
      <c r="CBI19" s="1"/>
      <c r="CBJ19" s="1"/>
      <c r="CBK19" s="1" t="s">
        <v>11</v>
      </c>
      <c r="CBL19" s="1" t="s">
        <v>202</v>
      </c>
      <c r="CBM19" s="1">
        <v>515</v>
      </c>
      <c r="CBN19" s="1">
        <v>2</v>
      </c>
      <c r="CBO19" s="1">
        <v>1.9E-2</v>
      </c>
      <c r="CBP19" s="1">
        <f t="shared" si="1611"/>
        <v>4.0000000000000001E-3</v>
      </c>
      <c r="CBQ19" s="1">
        <f t="shared" si="1612"/>
        <v>0.13108614232209737</v>
      </c>
      <c r="CBR19" s="1">
        <f t="shared" si="1613"/>
        <v>1.9662921348314604E-4</v>
      </c>
      <c r="CBS19" s="1">
        <f t="shared" si="1614"/>
        <v>1.5030860934216963</v>
      </c>
      <c r="CBT19" s="1"/>
      <c r="CBU19" s="1"/>
      <c r="CBV19" s="1" t="s">
        <v>11</v>
      </c>
      <c r="CBW19" s="1" t="s">
        <v>203</v>
      </c>
      <c r="CBX19" s="1">
        <v>522</v>
      </c>
      <c r="CBY19" s="1">
        <v>2</v>
      </c>
      <c r="CBZ19" s="1">
        <v>1.9E-2</v>
      </c>
      <c r="CCA19" s="1">
        <f t="shared" si="1615"/>
        <v>4.9999999999999992E-3</v>
      </c>
      <c r="CCB19" s="1">
        <f t="shared" si="1616"/>
        <v>0.17977528089887637</v>
      </c>
      <c r="CCC19" s="1">
        <f t="shared" si="1617"/>
        <v>2.6966292134831458E-4</v>
      </c>
      <c r="CCD19" s="1">
        <f t="shared" si="1618"/>
        <v>2.0613752138354693</v>
      </c>
      <c r="CCE19" s="1"/>
      <c r="CCF19" s="1"/>
      <c r="CCG19" s="1" t="s">
        <v>11</v>
      </c>
      <c r="CCH19" s="1" t="s">
        <v>204</v>
      </c>
      <c r="CCI19" s="1">
        <v>523</v>
      </c>
      <c r="CCJ19" s="1">
        <v>2</v>
      </c>
      <c r="CCK19" s="1">
        <v>2.5000000000000001E-2</v>
      </c>
      <c r="CCL19" s="1">
        <f t="shared" si="1619"/>
        <v>6.0000000000000019E-3</v>
      </c>
      <c r="CCM19" s="1">
        <f t="shared" si="1620"/>
        <v>0.30418250950570347</v>
      </c>
      <c r="CCN19" s="1">
        <f t="shared" si="1621"/>
        <v>4.5627376425855519E-4</v>
      </c>
      <c r="CCO19" s="1">
        <f t="shared" si="1622"/>
        <v>3.4878782135238935</v>
      </c>
      <c r="CCP19" s="1"/>
      <c r="CCQ19" s="1"/>
      <c r="CCR19" s="1" t="s">
        <v>11</v>
      </c>
      <c r="CCS19" s="1" t="s">
        <v>205</v>
      </c>
      <c r="CCT19" s="1">
        <v>536</v>
      </c>
      <c r="CCU19" s="1">
        <v>2</v>
      </c>
      <c r="CCV19" s="1">
        <v>3.1E-2</v>
      </c>
      <c r="CCW19" s="1">
        <f t="shared" si="1623"/>
        <v>1.0999999999999999E-2</v>
      </c>
      <c r="CCX19" s="1">
        <f t="shared" si="1624"/>
        <v>0.3822393822393822</v>
      </c>
      <c r="CCY19" s="1">
        <f t="shared" si="1625"/>
        <v>5.7335907335907333E-4</v>
      </c>
      <c r="CCZ19" s="1">
        <f t="shared" si="1626"/>
        <v>4.3829095099189956</v>
      </c>
      <c r="CDA19" s="1"/>
      <c r="CDB19" s="1"/>
      <c r="CDC19" s="1" t="s">
        <v>11</v>
      </c>
      <c r="CDD19" s="1" t="s">
        <v>206</v>
      </c>
      <c r="CDE19" s="1">
        <v>542</v>
      </c>
      <c r="CDF19" s="1">
        <v>2</v>
      </c>
      <c r="CDG19" s="1">
        <v>2.5000000000000001E-2</v>
      </c>
      <c r="CDH19" s="1">
        <f t="shared" si="1627"/>
        <v>1.0000000000000002E-2</v>
      </c>
      <c r="CDI19" s="1">
        <f t="shared" si="1628"/>
        <v>1.1363636363636426E-2</v>
      </c>
      <c r="CDJ19" s="1">
        <f t="shared" si="1629"/>
        <v>1.7045454545454641E-5</v>
      </c>
      <c r="CDK19" s="1">
        <f t="shared" si="1630"/>
        <v>0.13029999576090753</v>
      </c>
      <c r="CDL19" s="1"/>
      <c r="CDM19" s="1"/>
      <c r="CDN19" s="1" t="s">
        <v>11</v>
      </c>
      <c r="CDO19" s="1" t="s">
        <v>207</v>
      </c>
      <c r="CDP19" s="1">
        <v>549</v>
      </c>
      <c r="CDQ19" s="1">
        <v>2</v>
      </c>
      <c r="CDR19" s="1">
        <v>2.4E-2</v>
      </c>
      <c r="CDS19" s="1">
        <f t="shared" si="1631"/>
        <v>9.0000000000000011E-3</v>
      </c>
      <c r="CDT19" s="1">
        <f t="shared" si="1632"/>
        <v>-0.10646387832699615</v>
      </c>
      <c r="CDU19" s="1">
        <f t="shared" si="1633"/>
        <v>-1.5969581749049422E-4</v>
      </c>
      <c r="CDV19" s="1">
        <f t="shared" si="1634"/>
        <v>-1.220757374733362</v>
      </c>
      <c r="CDW19" s="1"/>
      <c r="CDX19" s="1"/>
      <c r="CDY19" s="1" t="s">
        <v>11</v>
      </c>
      <c r="CDZ19" s="1" t="s">
        <v>208</v>
      </c>
      <c r="CEA19" s="1">
        <v>550</v>
      </c>
      <c r="CEB19" s="1">
        <v>2</v>
      </c>
      <c r="CEC19" s="1">
        <v>2.5000000000000001E-2</v>
      </c>
      <c r="CED19" s="1">
        <f t="shared" si="1635"/>
        <v>8.0000000000000002E-3</v>
      </c>
      <c r="CEE19" s="1">
        <f t="shared" si="1636"/>
        <v>0.26399999999999996</v>
      </c>
      <c r="CEF19" s="1">
        <f t="shared" si="1637"/>
        <v>3.9599999999999992E-4</v>
      </c>
      <c r="CEG19" s="1">
        <f t="shared" si="1638"/>
        <v>3.0271295015173862</v>
      </c>
      <c r="CEH19" s="1"/>
      <c r="CEI19" s="1"/>
      <c r="CEJ19" s="1" t="s">
        <v>11</v>
      </c>
      <c r="CEK19" s="1" t="s">
        <v>209</v>
      </c>
      <c r="CEL19" s="1">
        <v>556</v>
      </c>
      <c r="CEM19" s="1">
        <v>2</v>
      </c>
      <c r="CEN19" s="1">
        <v>2.5999999999999999E-2</v>
      </c>
      <c r="CEO19" s="1">
        <f t="shared" si="1639"/>
        <v>1.0999999999999999E-2</v>
      </c>
      <c r="CEP19" s="1">
        <f t="shared" si="1640"/>
        <v>0.51778656126482214</v>
      </c>
      <c r="CEQ19" s="1">
        <f t="shared" si="1641"/>
        <v>7.766798418972332E-4</v>
      </c>
      <c r="CER19" s="1">
        <f t="shared" si="1642"/>
        <v>5.9371476329317536</v>
      </c>
      <c r="CES19" s="1"/>
      <c r="CET19" s="1"/>
      <c r="CEU19" s="1" t="s">
        <v>11</v>
      </c>
      <c r="CEV19" s="1" t="s">
        <v>210</v>
      </c>
      <c r="CEW19" s="1">
        <v>563</v>
      </c>
      <c r="CEX19" s="1">
        <v>2</v>
      </c>
      <c r="CEY19" s="1">
        <v>2.1999999999999999E-2</v>
      </c>
      <c r="CEZ19" s="1">
        <f t="shared" si="1643"/>
        <v>7.9999999999999984E-3</v>
      </c>
      <c r="CFA19" s="1">
        <f t="shared" si="1644"/>
        <v>0.32224448897795588</v>
      </c>
      <c r="CFB19" s="1">
        <f t="shared" si="1645"/>
        <v>4.8336673346693383E-4</v>
      </c>
      <c r="CFC19" s="1">
        <f t="shared" si="1646"/>
        <v>3.6949840882066844</v>
      </c>
      <c r="CFD19" s="1"/>
      <c r="CFE19" s="1"/>
      <c r="CFF19" s="1" t="s">
        <v>11</v>
      </c>
      <c r="CFG19" s="1" t="s">
        <v>211</v>
      </c>
      <c r="CFH19" s="1">
        <v>564</v>
      </c>
      <c r="CFI19" s="1">
        <v>2</v>
      </c>
      <c r="CFJ19" s="2">
        <v>1.9E-2</v>
      </c>
      <c r="CFK19" s="1">
        <f t="shared" si="1647"/>
        <v>-1.3000000000000001E-2</v>
      </c>
      <c r="CFL19" s="1">
        <f t="shared" si="1648"/>
        <v>-0.7276119402985074</v>
      </c>
      <c r="CFM19" s="1">
        <f t="shared" si="1649"/>
        <v>-1.0914179104477611E-3</v>
      </c>
      <c r="CFN19" s="1">
        <f t="shared" si="1650"/>
        <v>-8.3430892808103003</v>
      </c>
      <c r="CFO19" s="1"/>
      <c r="CFP19" s="1"/>
      <c r="CFQ19" s="1" t="s">
        <v>11</v>
      </c>
      <c r="CFR19" s="1" t="s">
        <v>212</v>
      </c>
      <c r="CFS19" s="1">
        <v>571</v>
      </c>
      <c r="CFT19" s="1">
        <v>2</v>
      </c>
      <c r="CFU19" s="1">
        <v>2.3E-2</v>
      </c>
      <c r="CFV19" s="1">
        <f t="shared" si="1651"/>
        <v>-8.0000000000000002E-3</v>
      </c>
      <c r="CFW19" s="1">
        <f t="shared" si="1652"/>
        <v>-0.66165413533834583</v>
      </c>
      <c r="CFX19" s="1">
        <f t="shared" si="1653"/>
        <v>-9.924812030075187E-4</v>
      </c>
      <c r="CFY19" s="1">
        <f t="shared" si="1654"/>
        <v>-7.5867907306200166</v>
      </c>
      <c r="CFZ19" s="1"/>
      <c r="CGA19" s="1"/>
      <c r="CGB19" s="1" t="s">
        <v>11</v>
      </c>
      <c r="CGC19" s="1" t="s">
        <v>213</v>
      </c>
      <c r="CGD19" s="1">
        <v>577</v>
      </c>
      <c r="CGE19" s="1">
        <v>2</v>
      </c>
      <c r="CGF19" s="1">
        <v>2.1000000000000001E-2</v>
      </c>
      <c r="CGG19" s="1">
        <f t="shared" si="1655"/>
        <v>-9.9999999999999985E-3</v>
      </c>
      <c r="CGH19" s="1">
        <f t="shared" si="1656"/>
        <v>-0.92481203007518786</v>
      </c>
      <c r="CGI19" s="1">
        <f t="shared" si="1657"/>
        <v>-1.3872180451127817E-3</v>
      </c>
      <c r="CGJ19" s="1">
        <f t="shared" si="1658"/>
        <v>-10.604264316662068</v>
      </c>
      <c r="CGK19" s="1"/>
      <c r="CGL19" s="1"/>
      <c r="CGM19" s="1" t="s">
        <v>11</v>
      </c>
      <c r="CGN19" s="1" t="s">
        <v>214</v>
      </c>
      <c r="CGO19" s="1">
        <v>578</v>
      </c>
      <c r="CGP19" s="1">
        <v>2</v>
      </c>
      <c r="CGQ19" s="1">
        <v>5.0000000000000001E-3</v>
      </c>
      <c r="CGR19" s="1">
        <f t="shared" si="1659"/>
        <v>-1.2E-2</v>
      </c>
      <c r="CGS19" s="1">
        <f t="shared" si="1660"/>
        <v>-1.3204633204633205</v>
      </c>
      <c r="CGT19" s="1">
        <f t="shared" si="1661"/>
        <v>-1.9806949806949808E-3</v>
      </c>
      <c r="CGU19" s="1">
        <f t="shared" si="1662"/>
        <v>-15.140960125174715</v>
      </c>
      <c r="CGV19" s="1"/>
      <c r="CGW19" s="1"/>
      <c r="CGX19" s="1" t="s">
        <v>11</v>
      </c>
      <c r="CGY19" s="1" t="s">
        <v>215</v>
      </c>
      <c r="CGZ19" s="1">
        <v>592</v>
      </c>
      <c r="CHA19" s="1">
        <v>2</v>
      </c>
      <c r="CHB19" s="1">
        <v>2.3E-2</v>
      </c>
      <c r="CHC19" s="1">
        <f t="shared" si="1663"/>
        <v>-2.9999999999999992E-3</v>
      </c>
      <c r="CHD19" s="1">
        <f t="shared" si="1664"/>
        <v>-1.1839080459770115</v>
      </c>
      <c r="CHE19" s="1">
        <f t="shared" si="1665"/>
        <v>-1.7758620689655173E-3</v>
      </c>
      <c r="CHF19" s="1">
        <f t="shared" si="1666"/>
        <v>-13.575162776745509</v>
      </c>
      <c r="CHG19" s="1"/>
      <c r="CHH19" s="1"/>
      <c r="CHI19" s="1" t="s">
        <v>11</v>
      </c>
      <c r="CHJ19" s="1" t="s">
        <v>216</v>
      </c>
      <c r="CHK19" s="1">
        <v>593</v>
      </c>
      <c r="CHL19" s="1">
        <v>2</v>
      </c>
      <c r="CHM19" s="1">
        <v>1.7999999999999999E-2</v>
      </c>
      <c r="CHN19" s="1">
        <f t="shared" si="1667"/>
        <v>-5.000000000000001E-3</v>
      </c>
      <c r="CHO19" s="1">
        <f t="shared" si="1668"/>
        <v>-0.50588235294117656</v>
      </c>
      <c r="CHP19" s="1">
        <f t="shared" si="1669"/>
        <v>-7.5882352941176491E-4</v>
      </c>
      <c r="CHQ19" s="1">
        <f t="shared" si="1670"/>
        <v>-5.8006492230502529</v>
      </c>
      <c r="CHR19" s="1"/>
      <c r="CHS19" s="1"/>
      <c r="CHT19" s="1" t="s">
        <v>11</v>
      </c>
      <c r="CHU19" s="1" t="s">
        <v>217</v>
      </c>
      <c r="CHV19" s="1">
        <v>607</v>
      </c>
      <c r="CHW19" s="1">
        <v>2</v>
      </c>
      <c r="CHX19" s="1">
        <v>2.1000000000000001E-2</v>
      </c>
      <c r="CHY19" s="1">
        <f t="shared" si="1671"/>
        <v>0</v>
      </c>
      <c r="CHZ19" s="1">
        <f t="shared" si="1672"/>
        <v>-0.18604651162790697</v>
      </c>
      <c r="CIA19" s="1">
        <f t="shared" si="1673"/>
        <v>-2.7906976744186045E-4</v>
      </c>
      <c r="CIB19" s="1">
        <f t="shared" si="1674"/>
        <v>-2.1332836515274041</v>
      </c>
      <c r="CIC19" s="1"/>
      <c r="CID19" s="1"/>
      <c r="CIE19" s="1" t="s">
        <v>11</v>
      </c>
      <c r="CIF19" s="1" t="s">
        <v>218</v>
      </c>
      <c r="CIG19" s="1">
        <v>608</v>
      </c>
      <c r="CIH19" s="1">
        <v>2</v>
      </c>
      <c r="CII19" s="1">
        <v>2.1000000000000001E-2</v>
      </c>
      <c r="CIJ19" s="1">
        <f t="shared" si="1675"/>
        <v>-5.9999999999999984E-3</v>
      </c>
      <c r="CIK19" s="1">
        <f t="shared" si="1676"/>
        <v>-1.0117647058823529</v>
      </c>
      <c r="CIL19" s="1">
        <f t="shared" si="1677"/>
        <v>-1.5176470588235294E-3</v>
      </c>
      <c r="CIM19" s="1">
        <f t="shared" si="1678"/>
        <v>-11.601298446100502</v>
      </c>
      <c r="CIN19" s="1"/>
      <c r="CIO19" s="1"/>
      <c r="CIP19" s="1" t="s">
        <v>11</v>
      </c>
      <c r="CIQ19" s="1" t="s">
        <v>219</v>
      </c>
      <c r="CIR19" s="1">
        <v>621</v>
      </c>
      <c r="CIS19" s="1">
        <v>2</v>
      </c>
      <c r="CIT19" s="1">
        <v>1.7999999999999999E-2</v>
      </c>
      <c r="CIU19" s="1">
        <f t="shared" si="1679"/>
        <v>-1.2E-2</v>
      </c>
      <c r="CIV19" s="1">
        <f t="shared" si="1680"/>
        <v>-2.25</v>
      </c>
      <c r="CIW19" s="1">
        <f t="shared" si="1681"/>
        <v>-3.375E-3</v>
      </c>
      <c r="CIX19" s="1">
        <f t="shared" si="1682"/>
        <v>-25.799399160659547</v>
      </c>
      <c r="CIY19" s="1"/>
      <c r="CIZ19" s="1"/>
      <c r="CJA19" s="1" t="s">
        <v>11</v>
      </c>
      <c r="CJB19" s="1" t="s">
        <v>220</v>
      </c>
      <c r="CJC19" s="1">
        <v>622</v>
      </c>
      <c r="CJD19" s="1">
        <v>2</v>
      </c>
      <c r="CJE19" s="1">
        <v>3.0000000000000001E-3</v>
      </c>
      <c r="CJF19" s="1">
        <f t="shared" si="1683"/>
        <v>-5.9999999999999993E-3</v>
      </c>
      <c r="CJG19" s="1">
        <f t="shared" si="1684"/>
        <v>-0.64664310954063609</v>
      </c>
      <c r="CJH19" s="1">
        <f t="shared" si="1685"/>
        <v>-9.6996466431095415E-4</v>
      </c>
      <c r="CJI19" s="1">
        <f t="shared" si="1686"/>
        <v>-7.4146683100128739</v>
      </c>
      <c r="CJJ19" s="1"/>
      <c r="CJK19" s="1"/>
      <c r="CJL19" s="1" t="s">
        <v>11</v>
      </c>
      <c r="CJM19" s="1" t="s">
        <v>221</v>
      </c>
      <c r="CJN19" s="1">
        <v>635</v>
      </c>
      <c r="CJO19" s="1">
        <v>2</v>
      </c>
      <c r="CJP19" s="1">
        <v>1.4E-2</v>
      </c>
      <c r="CJQ19" s="1">
        <f t="shared" si="1687"/>
        <v>2E-3</v>
      </c>
      <c r="CJR19" s="1">
        <f t="shared" si="1688"/>
        <v>-0.67375886524822703</v>
      </c>
      <c r="CJS19" s="1">
        <f t="shared" si="1689"/>
        <v>-1.0106382978723406E-3</v>
      </c>
      <c r="CJT19" s="1">
        <f t="shared" si="1690"/>
        <v>-7.7255884011431277</v>
      </c>
      <c r="CJU19" s="1"/>
      <c r="CJV19" s="1"/>
      <c r="CJW19" s="1" t="s">
        <v>11</v>
      </c>
      <c r="CJX19" s="1" t="s">
        <v>222</v>
      </c>
      <c r="CJY19" s="1">
        <v>636</v>
      </c>
      <c r="CJZ19" s="1">
        <v>2</v>
      </c>
      <c r="CKA19" s="1">
        <v>2.4E-2</v>
      </c>
      <c r="CKB19" s="1">
        <f t="shared" si="1691"/>
        <v>4.0000000000000001E-3</v>
      </c>
      <c r="CKC19" s="1">
        <f t="shared" si="1692"/>
        <v>-0.75618374558303891</v>
      </c>
      <c r="CKD19" s="1">
        <f t="shared" si="1693"/>
        <v>-1.1342756183745585E-3</v>
      </c>
      <c r="CKE19" s="1">
        <f t="shared" si="1694"/>
        <v>-8.6707050182664211</v>
      </c>
      <c r="CKF19" s="1"/>
      <c r="CKG19" s="1"/>
      <c r="CKH19" s="1" t="s">
        <v>11</v>
      </c>
      <c r="CKI19" s="1" t="s">
        <v>223</v>
      </c>
      <c r="CKJ19" s="1">
        <v>649</v>
      </c>
      <c r="CKK19" s="1">
        <v>2</v>
      </c>
      <c r="CKL19" s="1">
        <v>2.1000000000000001E-2</v>
      </c>
      <c r="CKM19" s="1">
        <f t="shared" si="1695"/>
        <v>-2.9999999999999992E-3</v>
      </c>
      <c r="CKN19" s="1">
        <f t="shared" si="1696"/>
        <v>-1.0848056537102473</v>
      </c>
      <c r="CKO19" s="1">
        <f t="shared" si="1697"/>
        <v>-1.6272084805653709E-3</v>
      </c>
      <c r="CKP19" s="1">
        <f t="shared" si="1698"/>
        <v>-12.43881514302706</v>
      </c>
      <c r="CKQ19" s="1"/>
      <c r="CKR19" s="1"/>
      <c r="CKS19" s="1" t="s">
        <v>11</v>
      </c>
      <c r="CKT19" s="1" t="s">
        <v>224</v>
      </c>
      <c r="CKU19" s="1">
        <v>650</v>
      </c>
      <c r="CKV19" s="1">
        <v>2</v>
      </c>
      <c r="CKW19" s="1">
        <v>2.3E-2</v>
      </c>
      <c r="CKX19" s="1">
        <f t="shared" si="1699"/>
        <v>5.9999999999999984E-3</v>
      </c>
      <c r="CKY19" s="1">
        <f t="shared" si="1700"/>
        <v>-0.39298245614035093</v>
      </c>
      <c r="CKZ19" s="1">
        <f t="shared" si="1701"/>
        <v>-5.8947368421052642E-4</v>
      </c>
      <c r="CLA19" s="1">
        <f t="shared" si="1702"/>
        <v>-4.506093888489465</v>
      </c>
      <c r="CLB19" s="1"/>
      <c r="CLC19" s="1"/>
      <c r="CLD19" s="1" t="s">
        <v>11</v>
      </c>
      <c r="CLE19" s="1" t="s">
        <v>225</v>
      </c>
      <c r="CLF19" s="1">
        <v>663</v>
      </c>
      <c r="CLG19" s="1">
        <v>2</v>
      </c>
      <c r="CLH19" s="1">
        <v>2.4E-2</v>
      </c>
      <c r="CLI19" s="1">
        <f t="shared" si="1703"/>
        <v>2.0000000000000018E-3</v>
      </c>
      <c r="CLJ19" s="1">
        <f t="shared" si="1704"/>
        <v>-0.51903114186851207</v>
      </c>
      <c r="CLK19" s="1">
        <f t="shared" si="1705"/>
        <v>-7.7854671280276817E-4</v>
      </c>
      <c r="CLL19" s="1">
        <f t="shared" si="1706"/>
        <v>-5.9514184915016255</v>
      </c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</row>
    <row r="20" spans="1:2392" x14ac:dyDescent="0.3">
      <c r="A20" s="1" t="s">
        <v>11</v>
      </c>
      <c r="B20" s="1" t="s">
        <v>12</v>
      </c>
      <c r="C20" s="1">
        <v>1</v>
      </c>
      <c r="D20" s="1">
        <v>3</v>
      </c>
      <c r="E20" s="1">
        <v>2.3E-2</v>
      </c>
      <c r="F20" s="1">
        <f t="shared" si="856"/>
        <v>2.5000000000000001E-2</v>
      </c>
      <c r="G20" s="1">
        <f t="shared" si="857"/>
        <v>1.216949152542373</v>
      </c>
      <c r="H20" s="1">
        <f t="shared" si="1707"/>
        <v>1.8254237288135595E-3</v>
      </c>
      <c r="I20" s="1">
        <f t="shared" si="1708"/>
        <v>14.052746992359847</v>
      </c>
      <c r="J20" s="1"/>
      <c r="K20" s="1"/>
      <c r="L20" s="1" t="s">
        <v>11</v>
      </c>
      <c r="M20" s="1" t="s">
        <v>13</v>
      </c>
      <c r="N20" s="1">
        <v>2</v>
      </c>
      <c r="O20" s="1">
        <v>3</v>
      </c>
      <c r="P20" s="1">
        <v>4.8000000000000001E-2</v>
      </c>
      <c r="Q20" s="1">
        <f t="shared" si="858"/>
        <v>0.05</v>
      </c>
      <c r="R20" s="1">
        <f t="shared" si="859"/>
        <v>2.0847457627118646</v>
      </c>
      <c r="S20" s="1">
        <f t="shared" si="860"/>
        <v>3.1271186440677968E-3</v>
      </c>
      <c r="T20" s="1">
        <f t="shared" si="861"/>
        <v>24.073647354599736</v>
      </c>
      <c r="U20" s="1"/>
      <c r="V20" s="1"/>
      <c r="W20" s="1" t="s">
        <v>11</v>
      </c>
      <c r="X20" s="1" t="s">
        <v>14</v>
      </c>
      <c r="Y20" s="1">
        <v>3</v>
      </c>
      <c r="Z20" s="1">
        <v>3</v>
      </c>
      <c r="AA20" s="1">
        <v>8.6999999999999994E-2</v>
      </c>
      <c r="AB20" s="1">
        <f t="shared" si="862"/>
        <v>8.5999999999999993E-2</v>
      </c>
      <c r="AC20" s="1">
        <f t="shared" si="863"/>
        <v>3.2983050847457629</v>
      </c>
      <c r="AD20" s="1">
        <f t="shared" si="864"/>
        <v>4.9474576271186441E-3</v>
      </c>
      <c r="AE20" s="1">
        <f t="shared" si="865"/>
        <v>38.087250204919584</v>
      </c>
      <c r="AF20" s="1"/>
      <c r="AG20" s="1"/>
      <c r="AH20" s="1" t="s">
        <v>11</v>
      </c>
      <c r="AI20" s="1" t="s">
        <v>15</v>
      </c>
      <c r="AJ20" s="1">
        <v>4</v>
      </c>
      <c r="AK20" s="1">
        <v>3</v>
      </c>
      <c r="AL20" s="1">
        <v>0.107</v>
      </c>
      <c r="AM20" s="1">
        <f t="shared" si="866"/>
        <v>9.9000000000000005E-2</v>
      </c>
      <c r="AN20" s="1">
        <f t="shared" si="867"/>
        <v>3.6870748299319733</v>
      </c>
      <c r="AO20" s="1">
        <f t="shared" si="868"/>
        <v>5.5306122448979603E-3</v>
      </c>
      <c r="AP20" s="1">
        <f t="shared" si="869"/>
        <v>42.576577352214507</v>
      </c>
      <c r="AQ20" s="1"/>
      <c r="AR20" s="1"/>
      <c r="AS20" s="1" t="s">
        <v>11</v>
      </c>
      <c r="AT20" s="1" t="s">
        <v>16</v>
      </c>
      <c r="AU20" s="1">
        <v>8</v>
      </c>
      <c r="AV20" s="1">
        <v>3</v>
      </c>
      <c r="AW20" s="1">
        <v>0.153</v>
      </c>
      <c r="AX20" s="1">
        <f t="shared" si="870"/>
        <v>0.14499999999999999</v>
      </c>
      <c r="AY20" s="1">
        <f t="shared" si="871"/>
        <v>5.2798634812286691</v>
      </c>
      <c r="AZ20" s="1">
        <f t="shared" si="872"/>
        <v>7.9197952218430043E-3</v>
      </c>
      <c r="BA20" s="1">
        <f t="shared" si="873"/>
        <v>60.969339188001385</v>
      </c>
      <c r="BB20" s="1"/>
      <c r="BC20" s="1"/>
      <c r="BD20" s="1" t="s">
        <v>11</v>
      </c>
      <c r="BE20" s="1" t="s">
        <v>17</v>
      </c>
      <c r="BF20" s="1">
        <v>9</v>
      </c>
      <c r="BG20" s="1">
        <v>3</v>
      </c>
      <c r="BH20" s="1">
        <v>0.17199999999999999</v>
      </c>
      <c r="BI20" s="1">
        <f t="shared" si="874"/>
        <v>0.16699999999999998</v>
      </c>
      <c r="BJ20" s="1">
        <f t="shared" si="875"/>
        <v>6.0170648464163818</v>
      </c>
      <c r="BK20" s="1">
        <f t="shared" si="876"/>
        <v>9.0255972696245725E-3</v>
      </c>
      <c r="BL20" s="1">
        <f t="shared" si="877"/>
        <v>69.482188098543261</v>
      </c>
      <c r="BM20" s="1"/>
      <c r="BN20" s="1"/>
      <c r="BO20" s="1" t="s">
        <v>11</v>
      </c>
      <c r="BP20" s="1" t="s">
        <v>18</v>
      </c>
      <c r="BQ20" s="1">
        <v>10</v>
      </c>
      <c r="BR20" s="1">
        <v>3</v>
      </c>
      <c r="BS20" s="1">
        <v>0.17599999999999999</v>
      </c>
      <c r="BT20" s="1">
        <f t="shared" si="878"/>
        <v>0.16699999999999998</v>
      </c>
      <c r="BU20" s="1">
        <f t="shared" si="879"/>
        <v>5.9556313993174061</v>
      </c>
      <c r="BV20" s="1">
        <f t="shared" si="880"/>
        <v>8.9334470989761092E-3</v>
      </c>
      <c r="BW20" s="1">
        <f t="shared" si="881"/>
        <v>68.772784022664766</v>
      </c>
      <c r="BX20" s="1"/>
      <c r="BY20" s="1"/>
      <c r="BZ20" s="1" t="s">
        <v>11</v>
      </c>
      <c r="CA20" s="1" t="s">
        <v>19</v>
      </c>
      <c r="CB20" s="1">
        <v>11</v>
      </c>
      <c r="CC20" s="1">
        <v>3</v>
      </c>
      <c r="CD20" s="1">
        <v>0.18</v>
      </c>
      <c r="CE20" s="1">
        <f t="shared" si="882"/>
        <v>0.17499999999999999</v>
      </c>
      <c r="CF20" s="1">
        <f t="shared" si="883"/>
        <v>6.2680412371134011</v>
      </c>
      <c r="CG20" s="1">
        <f t="shared" si="884"/>
        <v>9.4020618556701022E-3</v>
      </c>
      <c r="CH20" s="1">
        <f t="shared" si="885"/>
        <v>72.380343466951771</v>
      </c>
      <c r="CI20" s="1"/>
      <c r="CJ20" s="1"/>
      <c r="CK20" s="1" t="s">
        <v>11</v>
      </c>
      <c r="CL20" s="1" t="s">
        <v>20</v>
      </c>
      <c r="CM20" s="1">
        <v>14</v>
      </c>
      <c r="CN20" s="1">
        <v>3</v>
      </c>
      <c r="CO20" s="1">
        <v>0.17699999999999999</v>
      </c>
      <c r="CP20" s="1">
        <f t="shared" si="886"/>
        <v>0.16399999999999998</v>
      </c>
      <c r="CQ20" s="1">
        <f t="shared" si="887"/>
        <v>5.8109965635738821</v>
      </c>
      <c r="CR20" s="1">
        <f t="shared" si="888"/>
        <v>8.716494845360823E-3</v>
      </c>
      <c r="CS20" s="1">
        <f t="shared" si="889"/>
        <v>67.102610089153202</v>
      </c>
      <c r="CT20" s="1"/>
      <c r="CU20" s="1"/>
      <c r="CV20" s="1" t="s">
        <v>11</v>
      </c>
      <c r="CW20" s="1" t="s">
        <v>21</v>
      </c>
      <c r="CX20" s="1">
        <v>15</v>
      </c>
      <c r="CY20" s="1">
        <v>3</v>
      </c>
      <c r="CZ20" s="1">
        <v>3.9E-2</v>
      </c>
      <c r="DA20" s="1">
        <f t="shared" si="890"/>
        <v>1.9E-2</v>
      </c>
      <c r="DB20" s="1">
        <f t="shared" si="891"/>
        <v>0.86206896551724144</v>
      </c>
      <c r="DC20" s="1">
        <f t="shared" si="892"/>
        <v>1.2931034482758623E-3</v>
      </c>
      <c r="DD20" s="1">
        <f t="shared" si="893"/>
        <v>9.9547602601723053</v>
      </c>
      <c r="DE20" s="1"/>
      <c r="DF20" s="1"/>
      <c r="DG20" s="1" t="s">
        <v>11</v>
      </c>
      <c r="DH20" s="1" t="s">
        <v>22</v>
      </c>
      <c r="DI20" s="1">
        <v>16</v>
      </c>
      <c r="DJ20" s="1">
        <v>3</v>
      </c>
      <c r="DK20" s="1">
        <v>5.7000000000000002E-2</v>
      </c>
      <c r="DL20" s="1">
        <f t="shared" si="894"/>
        <v>3.0000000000000002E-2</v>
      </c>
      <c r="DM20" s="1">
        <f t="shared" si="895"/>
        <v>1.1331058020477816</v>
      </c>
      <c r="DN20" s="1">
        <f t="shared" si="896"/>
        <v>1.6996587030716724E-3</v>
      </c>
      <c r="DO20" s="1">
        <f t="shared" si="897"/>
        <v>13.084564066203269</v>
      </c>
      <c r="DP20" s="1"/>
      <c r="DQ20" s="1"/>
      <c r="DR20" s="1" t="s">
        <v>11</v>
      </c>
      <c r="DS20" s="1" t="s">
        <v>23</v>
      </c>
      <c r="DT20" s="1">
        <v>17</v>
      </c>
      <c r="DU20" s="1">
        <v>3</v>
      </c>
      <c r="DV20" s="1">
        <v>7.1999999999999995E-2</v>
      </c>
      <c r="DW20" s="1">
        <f t="shared" si="898"/>
        <v>4.4999999999999998E-2</v>
      </c>
      <c r="DX20" s="1">
        <f t="shared" si="899"/>
        <v>1.5753424657534245</v>
      </c>
      <c r="DY20" s="1">
        <f t="shared" si="900"/>
        <v>2.363013698630137E-3</v>
      </c>
      <c r="DZ20" s="1">
        <f t="shared" si="901"/>
        <v>18.191301626123089</v>
      </c>
      <c r="EA20" s="1"/>
      <c r="EB20" s="1"/>
      <c r="EC20" s="1" t="s">
        <v>11</v>
      </c>
      <c r="ED20" s="1" t="s">
        <v>24</v>
      </c>
      <c r="EE20" s="1">
        <v>18</v>
      </c>
      <c r="EF20" s="1">
        <v>3</v>
      </c>
      <c r="EG20" s="1">
        <v>7.3999999999999996E-2</v>
      </c>
      <c r="EH20" s="1">
        <f t="shared" si="902"/>
        <v>4.8000000000000001E-2</v>
      </c>
      <c r="EI20" s="1">
        <f t="shared" si="903"/>
        <v>1.8095238095238095</v>
      </c>
      <c r="EJ20" s="1">
        <f t="shared" si="904"/>
        <v>2.7142857142857142E-3</v>
      </c>
      <c r="EK20" s="1">
        <f t="shared" si="905"/>
        <v>20.895515822304532</v>
      </c>
      <c r="EL20" s="1"/>
      <c r="EM20" s="1"/>
      <c r="EN20" s="1" t="s">
        <v>11</v>
      </c>
      <c r="EO20" s="1" t="s">
        <v>25</v>
      </c>
      <c r="EP20" s="1">
        <v>21</v>
      </c>
      <c r="EQ20" s="1">
        <v>3</v>
      </c>
      <c r="ER20" s="1">
        <v>9.6000000000000002E-2</v>
      </c>
      <c r="ES20" s="1">
        <f t="shared" si="906"/>
        <v>6.5000000000000002E-2</v>
      </c>
      <c r="ET20" s="1">
        <f t="shared" si="907"/>
        <v>2.3150684931506853</v>
      </c>
      <c r="EU20" s="1">
        <f t="shared" si="908"/>
        <v>3.4726027397260282E-3</v>
      </c>
      <c r="EV20" s="1">
        <f t="shared" si="909"/>
        <v>26.733304128824368</v>
      </c>
      <c r="EW20" s="1"/>
      <c r="EX20" s="1"/>
      <c r="EY20" s="1" t="s">
        <v>11</v>
      </c>
      <c r="EZ20" s="1" t="s">
        <v>26</v>
      </c>
      <c r="FA20" s="1">
        <v>22</v>
      </c>
      <c r="FB20" s="1">
        <v>3</v>
      </c>
      <c r="FC20" s="1">
        <v>0.105</v>
      </c>
      <c r="FD20" s="1">
        <f t="shared" si="910"/>
        <v>7.3999999999999996E-2</v>
      </c>
      <c r="FE20" s="1">
        <f t="shared" si="911"/>
        <v>2.5529010238907848</v>
      </c>
      <c r="FF20" s="1">
        <f t="shared" si="912"/>
        <v>3.8293515358361774E-3</v>
      </c>
      <c r="FG20" s="1">
        <f t="shared" si="913"/>
        <v>29.479680486506162</v>
      </c>
      <c r="FH20" s="1"/>
      <c r="FI20" s="1"/>
      <c r="FJ20" s="1" t="s">
        <v>11</v>
      </c>
      <c r="FK20" s="1" t="s">
        <v>27</v>
      </c>
      <c r="FL20" s="1">
        <v>23</v>
      </c>
      <c r="FM20" s="1">
        <v>3</v>
      </c>
      <c r="FN20" s="1">
        <v>0.115</v>
      </c>
      <c r="FO20" s="1">
        <f t="shared" si="914"/>
        <v>8.5000000000000006E-2</v>
      </c>
      <c r="FP20" s="1">
        <f t="shared" si="915"/>
        <v>3.2959183673469394</v>
      </c>
      <c r="FQ20" s="1">
        <f t="shared" si="916"/>
        <v>4.9438775510204092E-3</v>
      </c>
      <c r="FR20" s="1">
        <f t="shared" si="917"/>
        <v>38.059689533483265</v>
      </c>
      <c r="FS20" s="1"/>
      <c r="FT20" s="1"/>
      <c r="FU20" s="1" t="s">
        <v>11</v>
      </c>
      <c r="FV20" s="1" t="s">
        <v>28</v>
      </c>
      <c r="FW20" s="1">
        <v>24</v>
      </c>
      <c r="FX20" s="1">
        <v>3</v>
      </c>
      <c r="FY20" s="1">
        <v>0.122</v>
      </c>
      <c r="FZ20" s="1">
        <f t="shared" si="918"/>
        <v>9.0999999999999998E-2</v>
      </c>
      <c r="GA20" s="1">
        <f t="shared" si="919"/>
        <v>3.0787671232876712</v>
      </c>
      <c r="GB20" s="1">
        <f t="shared" si="920"/>
        <v>4.618150684931507E-3</v>
      </c>
      <c r="GC20" s="1">
        <f t="shared" si="921"/>
        <v>35.552130786705774</v>
      </c>
      <c r="GD20" s="1"/>
      <c r="GE20" s="1"/>
      <c r="GF20" s="1" t="s">
        <v>11</v>
      </c>
      <c r="GG20" s="1" t="s">
        <v>29</v>
      </c>
      <c r="GH20" s="1">
        <v>25</v>
      </c>
      <c r="GI20" s="1">
        <v>3</v>
      </c>
      <c r="GJ20" s="1">
        <v>0.13</v>
      </c>
      <c r="GK20" s="1">
        <f t="shared" si="922"/>
        <v>9.9000000000000005E-2</v>
      </c>
      <c r="GL20" s="1">
        <f t="shared" si="923"/>
        <v>3.5153583617747444</v>
      </c>
      <c r="GM20" s="1">
        <f t="shared" si="924"/>
        <v>5.273037542662117E-3</v>
      </c>
      <c r="GN20" s="1">
        <f t="shared" si="925"/>
        <v>40.593677675269184</v>
      </c>
      <c r="GO20" s="1"/>
      <c r="GP20" s="1"/>
      <c r="GQ20" s="1" t="s">
        <v>11</v>
      </c>
      <c r="GR20" s="1" t="s">
        <v>30</v>
      </c>
      <c r="GS20" s="1">
        <v>28</v>
      </c>
      <c r="GT20" s="1">
        <v>3</v>
      </c>
      <c r="GU20" s="1">
        <v>0.158</v>
      </c>
      <c r="GV20" s="1">
        <f t="shared" si="926"/>
        <v>0.129</v>
      </c>
      <c r="GW20" s="1">
        <f t="shared" si="927"/>
        <v>4.4137931034482758</v>
      </c>
      <c r="GX20" s="1">
        <f t="shared" si="928"/>
        <v>6.6206896551724136E-3</v>
      </c>
      <c r="GY20" s="1">
        <f t="shared" si="929"/>
        <v>50.968372532082199</v>
      </c>
      <c r="GZ20" s="1"/>
      <c r="HA20" s="1"/>
      <c r="HB20" s="1" t="s">
        <v>11</v>
      </c>
      <c r="HC20" s="1" t="s">
        <v>31</v>
      </c>
      <c r="HD20" s="1">
        <v>29</v>
      </c>
      <c r="HE20" s="1">
        <v>3</v>
      </c>
      <c r="HF20" s="1">
        <v>4.5999999999999999E-2</v>
      </c>
      <c r="HG20" s="1">
        <f t="shared" si="930"/>
        <v>-5.9999999999999984E-3</v>
      </c>
      <c r="HH20" s="1">
        <f t="shared" si="931"/>
        <v>6.3758389261745041E-2</v>
      </c>
      <c r="HI20" s="1">
        <f t="shared" si="932"/>
        <v>9.5637583892617558E-5</v>
      </c>
      <c r="HJ20" s="1">
        <f t="shared" si="933"/>
        <v>0.7362513964234827</v>
      </c>
      <c r="HK20" s="1"/>
      <c r="HL20" s="1"/>
      <c r="HM20" s="1" t="s">
        <v>11</v>
      </c>
      <c r="HN20" s="1" t="s">
        <v>32</v>
      </c>
      <c r="HO20" s="1">
        <v>30</v>
      </c>
      <c r="HP20" s="1">
        <v>3</v>
      </c>
      <c r="HQ20" s="1">
        <v>5.5E-2</v>
      </c>
      <c r="HR20" s="1">
        <f t="shared" si="934"/>
        <v>3.0000000000000027E-3</v>
      </c>
      <c r="HS20" s="1">
        <f t="shared" si="935"/>
        <v>0.31986531986531991</v>
      </c>
      <c r="HT20" s="1">
        <f t="shared" si="936"/>
        <v>4.7979797979797985E-4</v>
      </c>
      <c r="HU20" s="1">
        <f t="shared" si="937"/>
        <v>3.6936517867710035</v>
      </c>
      <c r="HV20" s="1"/>
      <c r="HW20" s="1"/>
      <c r="HX20" s="1" t="s">
        <v>11</v>
      </c>
      <c r="HY20" s="1" t="s">
        <v>33</v>
      </c>
      <c r="HZ20" s="1">
        <v>31</v>
      </c>
      <c r="IA20" s="1">
        <v>3</v>
      </c>
      <c r="IB20" s="1">
        <v>6.6000000000000003E-2</v>
      </c>
      <c r="IC20" s="1">
        <f t="shared" si="938"/>
        <v>1.1000000000000003E-2</v>
      </c>
      <c r="ID20" s="1">
        <f t="shared" si="939"/>
        <v>0.57432432432432434</v>
      </c>
      <c r="IE20" s="1">
        <f t="shared" si="940"/>
        <v>8.6148648648648658E-4</v>
      </c>
      <c r="IF20" s="1">
        <f t="shared" si="941"/>
        <v>6.6320227138715495</v>
      </c>
      <c r="IG20" s="1"/>
      <c r="IH20" s="1"/>
      <c r="II20" s="1" t="s">
        <v>11</v>
      </c>
      <c r="IJ20" s="1" t="s">
        <v>34</v>
      </c>
      <c r="IK20" s="1">
        <v>32</v>
      </c>
      <c r="IL20" s="1">
        <v>3</v>
      </c>
      <c r="IM20" s="1">
        <v>7.1999999999999995E-2</v>
      </c>
      <c r="IN20" s="1">
        <f t="shared" si="942"/>
        <v>1.6999999999999994E-2</v>
      </c>
      <c r="IO20" s="1">
        <f t="shared" si="943"/>
        <v>0.73063973063973042</v>
      </c>
      <c r="IP20" s="1">
        <f t="shared" si="944"/>
        <v>1.0959595959595956E-3</v>
      </c>
      <c r="IQ20" s="1">
        <f t="shared" si="945"/>
        <v>8.4370782918874454</v>
      </c>
      <c r="IR20" s="1"/>
      <c r="IS20" s="1"/>
      <c r="IT20" s="1" t="s">
        <v>11</v>
      </c>
      <c r="IU20" s="1" t="s">
        <v>35</v>
      </c>
      <c r="IV20" s="1">
        <v>35</v>
      </c>
      <c r="IW20" s="1">
        <v>3</v>
      </c>
      <c r="IX20" s="1">
        <v>8.5000000000000006E-2</v>
      </c>
      <c r="IY20" s="1">
        <f t="shared" si="946"/>
        <v>3.0000000000000006E-2</v>
      </c>
      <c r="IZ20" s="1">
        <f t="shared" si="947"/>
        <v>1.2348993288590606</v>
      </c>
      <c r="JA20" s="1">
        <f t="shared" si="948"/>
        <v>1.8523489932885909E-3</v>
      </c>
      <c r="JB20" s="1">
        <f t="shared" si="949"/>
        <v>14.260027046517965</v>
      </c>
      <c r="JC20" s="1"/>
      <c r="JD20" s="1"/>
      <c r="JE20" s="1" t="s">
        <v>11</v>
      </c>
      <c r="JF20" s="3" t="s">
        <v>36</v>
      </c>
      <c r="JG20" s="3">
        <v>36</v>
      </c>
      <c r="JH20" s="1">
        <v>3</v>
      </c>
      <c r="JI20" s="1">
        <v>0.1</v>
      </c>
      <c r="JJ20" s="1">
        <f t="shared" si="950"/>
        <v>4.3000000000000003E-2</v>
      </c>
      <c r="JK20" s="1">
        <f t="shared" si="951"/>
        <v>1.722408026755853</v>
      </c>
      <c r="JL20" s="1">
        <f t="shared" si="952"/>
        <v>2.5836120401337794E-3</v>
      </c>
      <c r="JM20" s="1">
        <f t="shared" si="953"/>
        <v>19.889544412799115</v>
      </c>
      <c r="JN20" s="1"/>
      <c r="JO20" s="1"/>
      <c r="JP20" s="1" t="s">
        <v>11</v>
      </c>
      <c r="JQ20" s="1" t="s">
        <v>37</v>
      </c>
      <c r="JR20" s="1">
        <v>37</v>
      </c>
      <c r="JS20" s="1">
        <v>3</v>
      </c>
      <c r="JT20" s="1">
        <v>0.109</v>
      </c>
      <c r="JU20" s="1">
        <f t="shared" si="954"/>
        <v>5.0999999999999997E-2</v>
      </c>
      <c r="JV20" s="1">
        <f t="shared" si="955"/>
        <v>1.9565217391304346</v>
      </c>
      <c r="JW20" s="1">
        <f t="shared" si="956"/>
        <v>2.934782608695652E-3</v>
      </c>
      <c r="JX20" s="1">
        <f t="shared" si="957"/>
        <v>22.59297763395627</v>
      </c>
      <c r="JY20" s="1"/>
      <c r="JZ20" s="1"/>
      <c r="KA20" s="1" t="s">
        <v>11</v>
      </c>
      <c r="KB20" s="1" t="s">
        <v>38</v>
      </c>
      <c r="KC20" s="1">
        <v>38</v>
      </c>
      <c r="KD20" s="1">
        <v>3</v>
      </c>
      <c r="KE20" s="1">
        <v>0.121</v>
      </c>
      <c r="KF20" s="1">
        <f t="shared" si="958"/>
        <v>0.06</v>
      </c>
      <c r="KG20" s="1">
        <f t="shared" si="959"/>
        <v>2.1404682274247491</v>
      </c>
      <c r="KH20" s="1">
        <f t="shared" si="960"/>
        <v>3.2107023411371235E-3</v>
      </c>
      <c r="KI20" s="1">
        <f t="shared" si="961"/>
        <v>24.717103736294039</v>
      </c>
      <c r="KJ20" s="1"/>
      <c r="KK20" s="1"/>
      <c r="KL20" s="1" t="s">
        <v>11</v>
      </c>
      <c r="KM20" s="1" t="s">
        <v>39</v>
      </c>
      <c r="KN20" s="1">
        <v>39</v>
      </c>
      <c r="KO20" s="1">
        <v>3</v>
      </c>
      <c r="KP20" s="1">
        <v>0.127</v>
      </c>
      <c r="KQ20" s="1">
        <f t="shared" si="962"/>
        <v>6.4000000000000001E-2</v>
      </c>
      <c r="KR20" s="1">
        <f t="shared" si="963"/>
        <v>2.3154362416107386</v>
      </c>
      <c r="KS20" s="1">
        <f t="shared" si="964"/>
        <v>3.473154362416108E-3</v>
      </c>
      <c r="KT20" s="1">
        <f t="shared" si="965"/>
        <v>26.737550712221186</v>
      </c>
      <c r="KU20" s="1"/>
      <c r="KV20" s="1"/>
      <c r="KW20" s="1" t="s">
        <v>11</v>
      </c>
      <c r="KX20" s="1" t="s">
        <v>40</v>
      </c>
      <c r="KY20" s="1">
        <v>42</v>
      </c>
      <c r="KZ20" s="1">
        <v>3</v>
      </c>
      <c r="LA20" s="1">
        <v>0.153</v>
      </c>
      <c r="LB20" s="1">
        <f t="shared" si="966"/>
        <v>8.7999999999999995E-2</v>
      </c>
      <c r="LC20" s="1">
        <f t="shared" si="967"/>
        <v>3.2852348993288589</v>
      </c>
      <c r="LD20" s="1">
        <f t="shared" si="968"/>
        <v>4.9278523489932882E-3</v>
      </c>
      <c r="LE20" s="1">
        <f t="shared" si="969"/>
        <v>37.9363219525573</v>
      </c>
      <c r="LF20" s="1"/>
      <c r="LG20" s="1"/>
      <c r="LH20" s="1" t="s">
        <v>11</v>
      </c>
      <c r="LI20" s="1" t="s">
        <v>41</v>
      </c>
      <c r="LJ20" s="1">
        <v>43</v>
      </c>
      <c r="LK20" s="1">
        <v>3</v>
      </c>
      <c r="LL20" s="1">
        <v>3.5000000000000003E-2</v>
      </c>
      <c r="LM20" s="1">
        <f t="shared" si="970"/>
        <v>-1.9999999999999948E-3</v>
      </c>
      <c r="LN20" s="1">
        <f t="shared" si="971"/>
        <v>-0.69256756756756732</v>
      </c>
      <c r="LO20" s="1">
        <f t="shared" si="972"/>
        <v>-1.0388513513513509E-3</v>
      </c>
      <c r="LP20" s="1">
        <f t="shared" si="973"/>
        <v>-7.9974391549627466</v>
      </c>
      <c r="LQ20" s="1"/>
      <c r="LR20" s="1"/>
      <c r="LS20" s="1" t="s">
        <v>11</v>
      </c>
      <c r="LT20" s="1" t="s">
        <v>42</v>
      </c>
      <c r="LU20" s="1">
        <v>44</v>
      </c>
      <c r="LV20" s="1">
        <v>3</v>
      </c>
      <c r="LW20" s="1">
        <v>4.7E-2</v>
      </c>
      <c r="LX20" s="1">
        <f t="shared" si="974"/>
        <v>4.0000000000000036E-3</v>
      </c>
      <c r="LY20" s="1">
        <f t="shared" si="975"/>
        <v>-1.4306049822064058</v>
      </c>
      <c r="LZ20" s="1">
        <f t="shared" si="976"/>
        <v>-2.1459074733096088E-3</v>
      </c>
      <c r="MA20" s="1">
        <f t="shared" si="977"/>
        <v>-16.51994236485249</v>
      </c>
      <c r="MB20" s="1"/>
      <c r="MC20" s="1"/>
      <c r="MD20" s="1" t="s">
        <v>11</v>
      </c>
      <c r="ME20" s="1" t="s">
        <v>43</v>
      </c>
      <c r="MF20" s="1">
        <v>46</v>
      </c>
      <c r="MG20" s="1">
        <v>3</v>
      </c>
      <c r="MH20" s="1">
        <v>5.8999999999999997E-2</v>
      </c>
      <c r="MI20" s="1">
        <f t="shared" si="978"/>
        <v>6.9999999999999993E-3</v>
      </c>
      <c r="MJ20" s="1">
        <f t="shared" si="979"/>
        <v>-0.5050847457627119</v>
      </c>
      <c r="MK20" s="1">
        <f t="shared" si="980"/>
        <v>-7.5762711864406785E-4</v>
      </c>
      <c r="ML20" s="1">
        <f t="shared" si="981"/>
        <v>-5.8324771639599362</v>
      </c>
      <c r="MM20" s="1"/>
      <c r="MN20" s="1"/>
      <c r="MO20" s="1" t="s">
        <v>11</v>
      </c>
      <c r="MP20" s="1" t="s">
        <v>44</v>
      </c>
      <c r="MQ20" s="1">
        <v>52</v>
      </c>
      <c r="MR20" s="1">
        <v>3</v>
      </c>
      <c r="MS20" s="1">
        <v>8.2000000000000003E-2</v>
      </c>
      <c r="MT20" s="1">
        <f t="shared" si="982"/>
        <v>1.9000000000000003E-2</v>
      </c>
      <c r="MU20" s="1">
        <f t="shared" si="983"/>
        <v>0.10101010101010109</v>
      </c>
      <c r="MV20" s="1">
        <f t="shared" si="984"/>
        <v>1.5151515151515165E-4</v>
      </c>
      <c r="MW20" s="1">
        <f t="shared" si="985"/>
        <v>1.1664163537171599</v>
      </c>
      <c r="MX20" s="1"/>
      <c r="MY20" s="1"/>
      <c r="MZ20" s="1" t="s">
        <v>11</v>
      </c>
      <c r="NA20" s="1" t="s">
        <v>45</v>
      </c>
      <c r="NB20" s="1">
        <v>53</v>
      </c>
      <c r="NC20" s="1">
        <v>3</v>
      </c>
      <c r="ND20" s="1">
        <v>8.5999999999999993E-2</v>
      </c>
      <c r="NE20" s="1">
        <f t="shared" si="986"/>
        <v>-7.0000000000000062E-3</v>
      </c>
      <c r="NF20" s="1">
        <f t="shared" si="987"/>
        <v>-0.92905405405405428</v>
      </c>
      <c r="NG20" s="1">
        <f t="shared" si="988"/>
        <v>-1.3935810810810814E-3</v>
      </c>
      <c r="NH20" s="1">
        <f t="shared" si="989"/>
        <v>-10.728272037145155</v>
      </c>
      <c r="NI20" s="1"/>
      <c r="NJ20" s="1"/>
      <c r="NK20" s="1" t="s">
        <v>11</v>
      </c>
      <c r="NL20" s="1" t="s">
        <v>46</v>
      </c>
      <c r="NM20" s="1">
        <v>56</v>
      </c>
      <c r="NN20" s="1">
        <v>3</v>
      </c>
      <c r="NO20" s="1">
        <v>0.10199999999999999</v>
      </c>
      <c r="NP20" s="1">
        <f t="shared" si="990"/>
        <v>9.999999999999995E-3</v>
      </c>
      <c r="NQ20" s="1">
        <f t="shared" si="991"/>
        <v>-0.30169491525423747</v>
      </c>
      <c r="NR20" s="1">
        <f t="shared" si="992"/>
        <v>-4.5254237288135622E-4</v>
      </c>
      <c r="NS20" s="1">
        <f t="shared" si="993"/>
        <v>-3.4838286415599637</v>
      </c>
      <c r="NT20" s="1"/>
      <c r="NU20" s="1"/>
      <c r="NV20" s="1" t="s">
        <v>11</v>
      </c>
      <c r="NW20" s="1" t="s">
        <v>47</v>
      </c>
      <c r="NX20" s="1">
        <v>57</v>
      </c>
      <c r="NY20" s="1">
        <v>3</v>
      </c>
      <c r="NZ20" s="1">
        <v>-3.0000000000000001E-3</v>
      </c>
      <c r="OA20" s="1">
        <f t="shared" si="994"/>
        <v>9.0000000000000011E-3</v>
      </c>
      <c r="OB20" s="1">
        <f t="shared" si="995"/>
        <v>1.019292604501608</v>
      </c>
      <c r="OC20" s="1">
        <f t="shared" si="996"/>
        <v>1.528938906752412E-3</v>
      </c>
      <c r="OD20" s="1">
        <f t="shared" si="997"/>
        <v>11.770303674824953</v>
      </c>
      <c r="OE20" s="1"/>
      <c r="OF20" s="1"/>
      <c r="OG20" s="1" t="s">
        <v>11</v>
      </c>
      <c r="OH20" s="1" t="s">
        <v>48</v>
      </c>
      <c r="OI20" s="1">
        <v>58</v>
      </c>
      <c r="OJ20" s="1">
        <v>3</v>
      </c>
      <c r="OK20" s="1">
        <v>-2E-3</v>
      </c>
      <c r="OL20" s="1">
        <f t="shared" si="998"/>
        <v>0.01</v>
      </c>
      <c r="OM20" s="1">
        <f t="shared" si="999"/>
        <v>1.0483870967741935</v>
      </c>
      <c r="ON20" s="1">
        <f t="shared" si="1000"/>
        <v>1.5725806451612903E-3</v>
      </c>
      <c r="OO20" s="1">
        <f t="shared" si="1001"/>
        <v>12.106272961564382</v>
      </c>
      <c r="OP20" s="1"/>
      <c r="OQ20" s="1"/>
      <c r="OR20" s="1" t="s">
        <v>11</v>
      </c>
      <c r="OS20" s="1" t="s">
        <v>49</v>
      </c>
      <c r="OT20" s="1">
        <v>59</v>
      </c>
      <c r="OU20" s="1">
        <v>3</v>
      </c>
      <c r="OV20" s="1">
        <v>0</v>
      </c>
      <c r="OW20" s="1">
        <f t="shared" si="1002"/>
        <v>1.2E-2</v>
      </c>
      <c r="OX20" s="1">
        <f t="shared" si="1003"/>
        <v>1.1838709677419355</v>
      </c>
      <c r="OY20" s="1">
        <f t="shared" si="1004"/>
        <v>1.7758064516129033E-3</v>
      </c>
      <c r="OZ20" s="1">
        <f t="shared" si="1005"/>
        <v>13.670775928905012</v>
      </c>
      <c r="PA20" s="1"/>
      <c r="PB20" s="1"/>
      <c r="PC20" s="1" t="s">
        <v>11</v>
      </c>
      <c r="PD20" s="1" t="s">
        <v>50</v>
      </c>
      <c r="PE20" s="1">
        <v>60</v>
      </c>
      <c r="PF20" s="1">
        <v>3</v>
      </c>
      <c r="PG20" s="1">
        <v>0.01</v>
      </c>
      <c r="PH20" s="1">
        <f t="shared" si="1006"/>
        <v>2.1999999999999999E-2</v>
      </c>
      <c r="PI20" s="1">
        <f t="shared" si="1007"/>
        <v>1.5516129032258066</v>
      </c>
      <c r="PJ20" s="1">
        <f t="shared" si="1008"/>
        <v>2.3274193548387099E-3</v>
      </c>
      <c r="PK20" s="1">
        <f t="shared" si="1009"/>
        <v>17.91728398311529</v>
      </c>
      <c r="PL20" s="1"/>
      <c r="PM20" s="1"/>
      <c r="PN20" s="1" t="s">
        <v>11</v>
      </c>
      <c r="PO20" s="1" t="s">
        <v>51</v>
      </c>
      <c r="PP20" s="1">
        <v>63</v>
      </c>
      <c r="PQ20" s="1">
        <v>3</v>
      </c>
      <c r="PR20" s="1">
        <v>1.7000000000000001E-2</v>
      </c>
      <c r="PS20" s="1">
        <f t="shared" si="1010"/>
        <v>3.1E-2</v>
      </c>
      <c r="PT20" s="1">
        <f t="shared" si="1011"/>
        <v>1.854368932038835</v>
      </c>
      <c r="PU20" s="1">
        <f t="shared" si="1012"/>
        <v>2.7815533980582526E-3</v>
      </c>
      <c r="PV20" s="1">
        <f t="shared" si="1013"/>
        <v>21.413365856735687</v>
      </c>
      <c r="PW20" s="1"/>
      <c r="PX20" s="1"/>
      <c r="PY20" s="1" t="s">
        <v>11</v>
      </c>
      <c r="PZ20" s="1" t="s">
        <v>52</v>
      </c>
      <c r="QA20" s="1">
        <v>64</v>
      </c>
      <c r="QB20" s="1">
        <v>3</v>
      </c>
      <c r="QC20" s="1">
        <v>0.02</v>
      </c>
      <c r="QD20" s="1">
        <f t="shared" si="1014"/>
        <v>2.1000000000000001E-2</v>
      </c>
      <c r="QE20" s="1">
        <f t="shared" si="1015"/>
        <v>1.5064516129032259</v>
      </c>
      <c r="QF20" s="1">
        <f t="shared" si="1016"/>
        <v>2.2596774193548389E-3</v>
      </c>
      <c r="QG20" s="1">
        <f t="shared" si="1017"/>
        <v>17.395782994001745</v>
      </c>
      <c r="QH20" s="1"/>
      <c r="QI20" s="1"/>
      <c r="QJ20" s="1" t="s">
        <v>11</v>
      </c>
      <c r="QK20" s="1" t="s">
        <v>53</v>
      </c>
      <c r="QL20" s="1">
        <v>65</v>
      </c>
      <c r="QM20" s="1">
        <v>3</v>
      </c>
      <c r="QN20" s="1">
        <v>2.1999999999999999E-2</v>
      </c>
      <c r="QO20" s="1">
        <f t="shared" si="1018"/>
        <v>2.4E-2</v>
      </c>
      <c r="QP20" s="1">
        <f t="shared" si="1019"/>
        <v>1.5954692556634302</v>
      </c>
      <c r="QQ20" s="1">
        <f t="shared" si="1020"/>
        <v>2.3932038834951455E-3</v>
      </c>
      <c r="QR20" s="1">
        <f t="shared" si="1021"/>
        <v>18.423716173421802</v>
      </c>
      <c r="QS20" s="1"/>
      <c r="QT20" s="1"/>
      <c r="QU20" s="1" t="s">
        <v>11</v>
      </c>
      <c r="QV20" s="1" t="s">
        <v>54</v>
      </c>
      <c r="QW20" s="1">
        <v>66</v>
      </c>
      <c r="QX20" s="1">
        <v>3</v>
      </c>
      <c r="QY20" s="1">
        <v>3.1E-2</v>
      </c>
      <c r="QZ20" s="1">
        <f t="shared" si="1022"/>
        <v>0.03</v>
      </c>
      <c r="RA20" s="1">
        <f t="shared" si="1023"/>
        <v>1.8621794871794872</v>
      </c>
      <c r="RB20" s="1">
        <f t="shared" si="1024"/>
        <v>2.7932692307692307E-3</v>
      </c>
      <c r="RC20" s="1">
        <f t="shared" si="1025"/>
        <v>21.503558413287582</v>
      </c>
      <c r="RD20" s="1"/>
      <c r="RE20" s="1"/>
      <c r="RF20" s="1" t="s">
        <v>11</v>
      </c>
      <c r="RG20" s="1" t="s">
        <v>55</v>
      </c>
      <c r="RH20" s="1">
        <v>67</v>
      </c>
      <c r="RI20" s="1">
        <v>3</v>
      </c>
      <c r="RJ20" s="1">
        <v>3.6999999999999998E-2</v>
      </c>
      <c r="RK20" s="1">
        <f t="shared" si="1026"/>
        <v>3.7999999999999999E-2</v>
      </c>
      <c r="RL20" s="1">
        <f t="shared" si="1027"/>
        <v>2.1025641025641022</v>
      </c>
      <c r="RM20" s="1">
        <f t="shared" si="1028"/>
        <v>3.1538461538461533E-3</v>
      </c>
      <c r="RN20" s="1">
        <f t="shared" si="1029"/>
        <v>24.279405024297166</v>
      </c>
      <c r="RO20" s="1"/>
      <c r="RP20" s="1"/>
      <c r="RQ20" s="1" t="s">
        <v>11</v>
      </c>
      <c r="RR20" s="1" t="s">
        <v>56</v>
      </c>
      <c r="RS20" s="1">
        <v>70</v>
      </c>
      <c r="RT20" s="1">
        <v>3</v>
      </c>
      <c r="RU20" s="1">
        <v>4.2999999999999997E-2</v>
      </c>
      <c r="RV20" s="1">
        <f t="shared" si="1030"/>
        <v>3.6999999999999998E-2</v>
      </c>
      <c r="RW20" s="1">
        <f t="shared" si="1031"/>
        <v>2.041666666666667</v>
      </c>
      <c r="RX20" s="1">
        <f t="shared" si="1032"/>
        <v>3.0625000000000006E-3</v>
      </c>
      <c r="RY20" s="1">
        <f t="shared" si="1033"/>
        <v>23.576190549508077</v>
      </c>
      <c r="RZ20" s="1"/>
      <c r="SA20" s="1"/>
      <c r="SB20" s="2" t="s">
        <v>11</v>
      </c>
      <c r="SC20" s="1" t="s">
        <v>57</v>
      </c>
      <c r="SD20" s="1">
        <v>71</v>
      </c>
      <c r="SE20" s="2">
        <v>3</v>
      </c>
      <c r="SF20" s="1">
        <v>0.02</v>
      </c>
      <c r="SG20" s="1">
        <f t="shared" si="1034"/>
        <v>1.6E-2</v>
      </c>
      <c r="SH20" s="1">
        <f t="shared" si="1035"/>
        <v>1.3013698630136985</v>
      </c>
      <c r="SI20" s="1">
        <f t="shared" si="1036"/>
        <v>1.9520547945205478E-3</v>
      </c>
      <c r="SJ20" s="1">
        <f t="shared" si="1037"/>
        <v>15.027596995492985</v>
      </c>
      <c r="SK20" s="1"/>
      <c r="SL20" s="1"/>
      <c r="SM20" s="2" t="s">
        <v>11</v>
      </c>
      <c r="SN20" s="1" t="s">
        <v>58</v>
      </c>
      <c r="SO20" s="1">
        <v>72</v>
      </c>
      <c r="SP20" s="2">
        <v>3</v>
      </c>
      <c r="SQ20" s="1">
        <v>0.02</v>
      </c>
      <c r="SR20" s="1">
        <f t="shared" si="1038"/>
        <v>1.4E-2</v>
      </c>
      <c r="SS20" s="1">
        <f t="shared" si="1039"/>
        <v>1.1580756013745703</v>
      </c>
      <c r="ST20" s="1">
        <f t="shared" si="1040"/>
        <v>1.7371134020618556E-3</v>
      </c>
      <c r="SU20" s="1">
        <f t="shared" si="1041"/>
        <v>13.37290337081291</v>
      </c>
      <c r="SV20" s="1"/>
      <c r="SW20" s="1"/>
      <c r="SX20" s="2" t="s">
        <v>11</v>
      </c>
      <c r="SY20" s="1" t="s">
        <v>59</v>
      </c>
      <c r="SZ20" s="1">
        <v>73</v>
      </c>
      <c r="TA20" s="2">
        <v>3</v>
      </c>
      <c r="TB20" s="1">
        <v>2.5000000000000001E-2</v>
      </c>
      <c r="TC20" s="1">
        <f t="shared" si="1042"/>
        <v>1.9000000000000003E-2</v>
      </c>
      <c r="TD20" s="1">
        <f t="shared" si="1043"/>
        <v>1.2689655172413792</v>
      </c>
      <c r="TE20" s="1">
        <f t="shared" si="1044"/>
        <v>1.9034482758620687E-3</v>
      </c>
      <c r="TF20" s="1">
        <f t="shared" si="1045"/>
        <v>14.653407102973629</v>
      </c>
      <c r="TG20" s="1"/>
      <c r="TH20" s="1"/>
      <c r="TI20" s="2" t="s">
        <v>11</v>
      </c>
      <c r="TJ20" s="1" t="s">
        <v>60</v>
      </c>
      <c r="TK20" s="1">
        <v>74</v>
      </c>
      <c r="TL20" s="2">
        <v>3</v>
      </c>
      <c r="TM20" s="1">
        <v>2.9000000000000001E-2</v>
      </c>
      <c r="TN20" s="1">
        <f t="shared" si="1046"/>
        <v>2.3E-2</v>
      </c>
      <c r="TO20" s="1">
        <f t="shared" si="1047"/>
        <v>1.4089347079037799</v>
      </c>
      <c r="TP20" s="1">
        <f t="shared" si="1048"/>
        <v>2.1134020618556698E-3</v>
      </c>
      <c r="TQ20" s="1">
        <f t="shared" si="1049"/>
        <v>16.269704397724905</v>
      </c>
      <c r="TR20" s="1"/>
      <c r="TS20" s="1"/>
      <c r="TT20" s="2" t="s">
        <v>11</v>
      </c>
      <c r="TU20" s="1" t="s">
        <v>61</v>
      </c>
      <c r="TV20" s="1">
        <v>77</v>
      </c>
      <c r="TW20" s="2">
        <v>3</v>
      </c>
      <c r="TX20" s="1">
        <v>3.5999999999999997E-2</v>
      </c>
      <c r="TY20" s="1">
        <f t="shared" si="1050"/>
        <v>2.6999999999999996E-2</v>
      </c>
      <c r="TZ20" s="1">
        <f t="shared" si="1051"/>
        <v>1.5189003436426116</v>
      </c>
      <c r="UA20" s="1">
        <f t="shared" si="1052"/>
        <v>2.2783505154639174E-3</v>
      </c>
      <c r="UB20" s="1">
        <f t="shared" si="1053"/>
        <v>17.53953498486441</v>
      </c>
      <c r="UC20" s="1"/>
      <c r="UD20" s="1"/>
      <c r="UE20" s="2" t="s">
        <v>11</v>
      </c>
      <c r="UF20" s="1" t="s">
        <v>62</v>
      </c>
      <c r="UG20" s="1">
        <v>78</v>
      </c>
      <c r="UH20" s="2">
        <v>3</v>
      </c>
      <c r="UI20" s="1">
        <v>4.3999999999999997E-2</v>
      </c>
      <c r="UJ20" s="1">
        <f t="shared" si="1054"/>
        <v>3.5999999999999997E-2</v>
      </c>
      <c r="UK20" s="1">
        <f t="shared" si="1055"/>
        <v>1.4083044982698962</v>
      </c>
      <c r="UL20" s="1">
        <f t="shared" si="1056"/>
        <v>2.1124567474048446E-3</v>
      </c>
      <c r="UM20" s="1">
        <f t="shared" si="1057"/>
        <v>16.262427038174909</v>
      </c>
      <c r="UN20" s="1"/>
      <c r="UO20" s="1"/>
      <c r="UP20" s="2" t="s">
        <v>11</v>
      </c>
      <c r="UQ20" s="1" t="s">
        <v>63</v>
      </c>
      <c r="UR20" s="1">
        <v>79</v>
      </c>
      <c r="US20" s="2">
        <v>3</v>
      </c>
      <c r="UT20" s="1">
        <v>4.2000000000000003E-2</v>
      </c>
      <c r="UU20" s="1">
        <f t="shared" si="1058"/>
        <v>3.3000000000000002E-2</v>
      </c>
      <c r="UV20" s="1">
        <f t="shared" si="1059"/>
        <v>1.710344827586207</v>
      </c>
      <c r="UW20" s="1">
        <f t="shared" si="1060"/>
        <v>2.5655172413793104E-3</v>
      </c>
      <c r="UX20" s="1">
        <f t="shared" si="1061"/>
        <v>19.750244356181852</v>
      </c>
      <c r="UY20" s="1"/>
      <c r="UZ20" s="1"/>
      <c r="VA20" s="2" t="s">
        <v>11</v>
      </c>
      <c r="VB20" s="1" t="s">
        <v>64</v>
      </c>
      <c r="VC20" s="1">
        <v>80</v>
      </c>
      <c r="VD20" s="2">
        <v>3</v>
      </c>
      <c r="VE20" s="1">
        <v>0.05</v>
      </c>
      <c r="VF20" s="1">
        <f t="shared" si="1062"/>
        <v>0.04</v>
      </c>
      <c r="VG20" s="1">
        <f t="shared" si="1063"/>
        <v>1.9241379310344828</v>
      </c>
      <c r="VH20" s="1">
        <f t="shared" si="1064"/>
        <v>2.8862068965517245E-3</v>
      </c>
      <c r="VI20" s="1">
        <f t="shared" si="1065"/>
        <v>22.219024900704586</v>
      </c>
      <c r="VJ20" s="1"/>
      <c r="VK20" s="1"/>
      <c r="VL20" s="2" t="s">
        <v>11</v>
      </c>
      <c r="VM20" s="1" t="s">
        <v>65</v>
      </c>
      <c r="VN20" s="1">
        <v>84</v>
      </c>
      <c r="VO20" s="2">
        <v>3</v>
      </c>
      <c r="VP20" s="1">
        <v>5.7000000000000002E-2</v>
      </c>
      <c r="VQ20" s="1">
        <f t="shared" si="1066"/>
        <v>4.4999999999999998E-2</v>
      </c>
      <c r="VR20" s="1">
        <f t="shared" si="1067"/>
        <v>2.1168384879725086</v>
      </c>
      <c r="VS20" s="1">
        <f t="shared" si="1068"/>
        <v>3.175257731958763E-3</v>
      </c>
      <c r="VT20" s="1">
        <f t="shared" si="1069"/>
        <v>24.444238802435471</v>
      </c>
      <c r="VU20" s="1"/>
      <c r="VV20" s="1"/>
      <c r="VW20" s="2" t="s">
        <v>11</v>
      </c>
      <c r="VX20" s="1" t="s">
        <v>66</v>
      </c>
      <c r="VY20" s="1">
        <v>85</v>
      </c>
      <c r="VZ20" s="2">
        <v>3</v>
      </c>
      <c r="WA20" s="1">
        <v>1.0999999999999999E-2</v>
      </c>
      <c r="WB20" s="1">
        <f t="shared" si="1070"/>
        <v>5.9999999999999993E-3</v>
      </c>
      <c r="WC20" s="1">
        <f t="shared" si="1071"/>
        <v>0.4425087108013937</v>
      </c>
      <c r="WD20" s="1">
        <f t="shared" si="1072"/>
        <v>6.6376306620209052E-4</v>
      </c>
      <c r="WE20" s="1">
        <f t="shared" si="1073"/>
        <v>5.1098790297163195</v>
      </c>
      <c r="WF20" s="1"/>
      <c r="WG20" s="1"/>
      <c r="WH20" s="2" t="s">
        <v>11</v>
      </c>
      <c r="WI20" s="1" t="s">
        <v>67</v>
      </c>
      <c r="WJ20" s="1">
        <v>86</v>
      </c>
      <c r="WK20" s="2">
        <v>3</v>
      </c>
      <c r="WL20" s="1">
        <v>1.6E-2</v>
      </c>
      <c r="WM20" s="1">
        <f t="shared" si="1074"/>
        <v>8.0000000000000002E-3</v>
      </c>
      <c r="WN20" s="1">
        <f t="shared" si="1075"/>
        <v>0.43402777777777779</v>
      </c>
      <c r="WO20" s="1">
        <f t="shared" si="1076"/>
        <v>6.5104166666666674E-4</v>
      </c>
      <c r="WP20" s="1">
        <f t="shared" si="1077"/>
        <v>5.0119452698784173</v>
      </c>
      <c r="WQ20" s="1"/>
      <c r="WR20" s="1"/>
      <c r="WS20" s="2" t="s">
        <v>11</v>
      </c>
      <c r="WT20" s="1" t="s">
        <v>68</v>
      </c>
      <c r="WU20" s="1">
        <v>87</v>
      </c>
      <c r="WV20" s="2">
        <v>3</v>
      </c>
      <c r="WW20" s="1">
        <v>1.9E-2</v>
      </c>
      <c r="WX20" s="1">
        <f t="shared" si="1078"/>
        <v>1.2E-2</v>
      </c>
      <c r="WY20" s="1">
        <f t="shared" si="1079"/>
        <v>0.55749128919860624</v>
      </c>
      <c r="WZ20" s="1">
        <f t="shared" si="1080"/>
        <v>8.3623693379790941E-4</v>
      </c>
      <c r="XA20" s="1">
        <f t="shared" si="1081"/>
        <v>6.4376428720835532</v>
      </c>
      <c r="XB20" s="1"/>
      <c r="XC20" s="1"/>
      <c r="XD20" s="2" t="s">
        <v>11</v>
      </c>
      <c r="XE20" s="1" t="s">
        <v>69</v>
      </c>
      <c r="XF20" s="1">
        <v>88</v>
      </c>
      <c r="XG20" s="2">
        <v>3</v>
      </c>
      <c r="XH20" s="1">
        <v>2.9000000000000001E-2</v>
      </c>
      <c r="XI20" s="1">
        <f t="shared" si="1082"/>
        <v>2.0000000000000004E-2</v>
      </c>
      <c r="XJ20" s="1">
        <f t="shared" si="1083"/>
        <v>0.81250000000000011</v>
      </c>
      <c r="XK20" s="1">
        <f t="shared" si="1084"/>
        <v>1.2187500000000002E-3</v>
      </c>
      <c r="XL20" s="1">
        <f t="shared" si="1085"/>
        <v>9.3823615452123992</v>
      </c>
      <c r="XM20" s="1"/>
      <c r="XN20" s="1"/>
      <c r="XO20" s="2" t="s">
        <v>11</v>
      </c>
      <c r="XP20" s="1" t="s">
        <v>70</v>
      </c>
      <c r="XQ20" s="1">
        <v>91</v>
      </c>
      <c r="XR20" s="2">
        <v>3</v>
      </c>
      <c r="XS20" s="1">
        <v>4.2000000000000003E-2</v>
      </c>
      <c r="XT20" s="1">
        <f t="shared" si="1086"/>
        <v>3.1000000000000003E-2</v>
      </c>
      <c r="XU20" s="1">
        <f t="shared" si="1087"/>
        <v>1.1937716262975779</v>
      </c>
      <c r="XV20" s="1">
        <f t="shared" si="1088"/>
        <v>1.7906574394463669E-3</v>
      </c>
      <c r="XW20" s="1">
        <f t="shared" si="1089"/>
        <v>13.785104000418533</v>
      </c>
      <c r="XX20" s="1"/>
      <c r="XY20" s="1"/>
      <c r="XZ20" s="2" t="s">
        <v>11</v>
      </c>
      <c r="YA20" s="1" t="s">
        <v>71</v>
      </c>
      <c r="YB20" s="1">
        <v>92</v>
      </c>
      <c r="YC20" s="2">
        <v>3</v>
      </c>
      <c r="YD20" s="1">
        <v>4.1000000000000002E-2</v>
      </c>
      <c r="YE20" s="1">
        <f t="shared" si="1090"/>
        <v>3.0000000000000002E-2</v>
      </c>
      <c r="YF20" s="1">
        <f t="shared" si="1091"/>
        <v>1.2852233676975946</v>
      </c>
      <c r="YG20" s="1">
        <f t="shared" si="1092"/>
        <v>1.9278350515463919E-3</v>
      </c>
      <c r="YH20" s="1">
        <f t="shared" si="1093"/>
        <v>14.841144987192965</v>
      </c>
      <c r="YI20" s="1"/>
      <c r="YJ20" s="1"/>
      <c r="YK20" s="2" t="s">
        <v>11</v>
      </c>
      <c r="YL20" s="1" t="s">
        <v>72</v>
      </c>
      <c r="YM20" s="1">
        <v>93</v>
      </c>
      <c r="YN20" s="2">
        <v>3</v>
      </c>
      <c r="YO20" s="1">
        <v>0.04</v>
      </c>
      <c r="YP20" s="1">
        <f t="shared" si="1094"/>
        <v>2.9000000000000001E-2</v>
      </c>
      <c r="YQ20" s="1">
        <f t="shared" si="1095"/>
        <v>1.2218430034129693</v>
      </c>
      <c r="YR20" s="1">
        <f t="shared" si="1096"/>
        <v>1.8327645051194538E-3</v>
      </c>
      <c r="YS20" s="1">
        <f t="shared" si="1097"/>
        <v>14.109258842472199</v>
      </c>
      <c r="YT20" s="1"/>
      <c r="YU20" s="1"/>
      <c r="YV20" s="2" t="s">
        <v>11</v>
      </c>
      <c r="YW20" s="1" t="s">
        <v>73</v>
      </c>
      <c r="YX20" s="1">
        <v>94</v>
      </c>
      <c r="YY20" s="2">
        <v>3</v>
      </c>
      <c r="YZ20" s="1">
        <v>0.05</v>
      </c>
      <c r="ZA20" s="1">
        <f t="shared" si="1098"/>
        <v>3.7000000000000005E-2</v>
      </c>
      <c r="ZB20" s="1">
        <f t="shared" si="1099"/>
        <v>1.4557823129251704</v>
      </c>
      <c r="ZC20" s="1">
        <f t="shared" si="1100"/>
        <v>2.1836734693877558E-3</v>
      </c>
      <c r="ZD20" s="1">
        <f t="shared" si="1101"/>
        <v>16.810678142756284</v>
      </c>
      <c r="ZE20" s="1"/>
      <c r="ZF20" s="1"/>
      <c r="ZG20" s="2" t="s">
        <v>11</v>
      </c>
      <c r="ZH20" s="1" t="s">
        <v>74</v>
      </c>
      <c r="ZI20" s="1">
        <v>95</v>
      </c>
      <c r="ZJ20" s="2">
        <v>3</v>
      </c>
      <c r="ZK20" s="1">
        <v>4.9000000000000002E-2</v>
      </c>
      <c r="ZL20" s="1">
        <f t="shared" si="1102"/>
        <v>3.6000000000000004E-2</v>
      </c>
      <c r="ZM20" s="1">
        <f t="shared" si="1103"/>
        <v>1.4421768707482996</v>
      </c>
      <c r="ZN20" s="1">
        <f t="shared" si="1104"/>
        <v>2.1632653061224496E-3</v>
      </c>
      <c r="ZO20" s="1">
        <f t="shared" si="1105"/>
        <v>16.653569001235194</v>
      </c>
      <c r="ZP20" s="1"/>
      <c r="ZQ20" s="1"/>
      <c r="ZR20" s="2" t="s">
        <v>11</v>
      </c>
      <c r="ZS20" s="1" t="s">
        <v>75</v>
      </c>
      <c r="ZT20" s="1">
        <v>99</v>
      </c>
      <c r="ZU20" s="2">
        <v>3</v>
      </c>
      <c r="ZV20" s="1">
        <v>5.6000000000000001E-2</v>
      </c>
      <c r="ZW20" s="1">
        <f t="shared" si="1106"/>
        <v>4.1000000000000002E-2</v>
      </c>
      <c r="ZX20" s="1">
        <f t="shared" si="1107"/>
        <v>1.4726027397260275</v>
      </c>
      <c r="ZY20" s="1">
        <f t="shared" si="1108"/>
        <v>2.2089041095890412E-3</v>
      </c>
      <c r="ZZ20" s="1">
        <f t="shared" si="1109"/>
        <v>17.0049123896368</v>
      </c>
      <c r="AAA20" s="1"/>
      <c r="AAB20" s="1"/>
      <c r="AAC20" s="2" t="s">
        <v>11</v>
      </c>
      <c r="AAD20" s="1" t="s">
        <v>76</v>
      </c>
      <c r="AAE20" s="1">
        <v>100</v>
      </c>
      <c r="AAF20" s="2">
        <v>3</v>
      </c>
      <c r="AAG20" s="1">
        <v>1.6E-2</v>
      </c>
      <c r="AAH20" s="1">
        <f t="shared" si="1110"/>
        <v>1.4E-2</v>
      </c>
      <c r="AAI20" s="1">
        <f t="shared" si="1111"/>
        <v>1.3827586206896552</v>
      </c>
      <c r="AAJ20" s="1">
        <f t="shared" si="1112"/>
        <v>2.0741379310344828E-3</v>
      </c>
      <c r="AAK20" s="1">
        <f t="shared" si="1113"/>
        <v>15.967435457316377</v>
      </c>
      <c r="AAL20" s="1"/>
      <c r="AAM20" s="1"/>
      <c r="AAN20" s="2" t="s">
        <v>11</v>
      </c>
      <c r="AAO20" s="1" t="s">
        <v>77</v>
      </c>
      <c r="AAP20" s="1">
        <v>101</v>
      </c>
      <c r="AAQ20" s="2">
        <v>3</v>
      </c>
      <c r="AAR20" s="1">
        <v>2.3E-2</v>
      </c>
      <c r="AAS20" s="1">
        <f t="shared" si="1114"/>
        <v>1.6E-2</v>
      </c>
      <c r="AAT20" s="1">
        <f t="shared" si="1115"/>
        <v>1.2525951557093424</v>
      </c>
      <c r="AAU20" s="1">
        <f t="shared" si="1116"/>
        <v>1.8788927335640136E-3</v>
      </c>
      <c r="AAV20" s="1">
        <f t="shared" si="1117"/>
        <v>14.464369994642054</v>
      </c>
      <c r="AAW20" s="1"/>
      <c r="AAX20" s="1"/>
      <c r="AAY20" s="2" t="s">
        <v>11</v>
      </c>
      <c r="AAZ20" s="1" t="s">
        <v>78</v>
      </c>
      <c r="ABA20" s="1">
        <v>102</v>
      </c>
      <c r="ABB20" s="2">
        <v>3</v>
      </c>
      <c r="ABC20" s="1">
        <v>2.5000000000000001E-2</v>
      </c>
      <c r="ABD20" s="1">
        <f t="shared" si="1118"/>
        <v>1.8000000000000002E-2</v>
      </c>
      <c r="ABE20" s="1">
        <f t="shared" si="1119"/>
        <v>1.3724137931034484</v>
      </c>
      <c r="ABF20" s="1">
        <f t="shared" si="1120"/>
        <v>2.0586206896551725E-3</v>
      </c>
      <c r="ABG20" s="1">
        <f t="shared" si="1121"/>
        <v>15.847978334194309</v>
      </c>
      <c r="ABH20" s="1"/>
      <c r="ABI20" s="1"/>
      <c r="ABJ20" s="2" t="s">
        <v>11</v>
      </c>
      <c r="ABK20" s="1" t="s">
        <v>79</v>
      </c>
      <c r="ABL20" s="1">
        <v>112</v>
      </c>
      <c r="ABM20" s="2">
        <v>3</v>
      </c>
      <c r="ABN20" s="1">
        <v>4.2000000000000003E-2</v>
      </c>
      <c r="ABO20" s="1">
        <f t="shared" si="1122"/>
        <v>2.5000000000000001E-2</v>
      </c>
      <c r="ABP20" s="1">
        <f t="shared" si="1123"/>
        <v>1.7006802721088436</v>
      </c>
      <c r="ABQ20" s="1">
        <f t="shared" si="1124"/>
        <v>2.5510204081632655E-3</v>
      </c>
      <c r="ABR20" s="1">
        <f t="shared" si="1125"/>
        <v>19.638642690135839</v>
      </c>
      <c r="ABS20" s="1"/>
      <c r="ABT20" s="1"/>
      <c r="ABU20" s="2" t="s">
        <v>11</v>
      </c>
      <c r="ABV20" s="1" t="s">
        <v>80</v>
      </c>
      <c r="ABW20" s="1">
        <v>113</v>
      </c>
      <c r="ABX20" s="2">
        <v>3</v>
      </c>
      <c r="ABY20" s="1">
        <v>1.7999999999999999E-2</v>
      </c>
      <c r="ABZ20" s="1">
        <f t="shared" si="1126"/>
        <v>4.9999999999999992E-3</v>
      </c>
      <c r="ACA20" s="1">
        <f t="shared" si="1127"/>
        <v>-0.16071428571428573</v>
      </c>
      <c r="ACB20" s="1">
        <f t="shared" si="1128"/>
        <v>-2.410714285714286E-4</v>
      </c>
      <c r="ACC20" s="1">
        <f t="shared" si="1129"/>
        <v>-1.8558517342178369</v>
      </c>
      <c r="ACD20" s="1"/>
      <c r="ACE20" s="1"/>
      <c r="ACF20" s="2" t="s">
        <v>11</v>
      </c>
      <c r="ACG20" s="1" t="s">
        <v>81</v>
      </c>
      <c r="ACH20" s="1">
        <v>114</v>
      </c>
      <c r="ACI20" s="2">
        <v>3</v>
      </c>
      <c r="ACJ20" s="1">
        <v>2.1999999999999999E-2</v>
      </c>
      <c r="ACK20" s="1">
        <f t="shared" si="1130"/>
        <v>7.9999999999999984E-3</v>
      </c>
      <c r="ACL20" s="1">
        <f t="shared" si="1131"/>
        <v>-0.13261648745519719</v>
      </c>
      <c r="ACM20" s="1">
        <f t="shared" si="1132"/>
        <v>-1.989247311827958E-4</v>
      </c>
      <c r="ACN20" s="1">
        <f t="shared" si="1133"/>
        <v>-1.5313917934286578</v>
      </c>
      <c r="ACO20" s="1"/>
      <c r="ACP20" s="1"/>
      <c r="ACQ20" s="2" t="s">
        <v>11</v>
      </c>
      <c r="ACR20" s="1" t="s">
        <v>82</v>
      </c>
      <c r="ACS20" s="1">
        <v>115</v>
      </c>
      <c r="ACT20" s="2">
        <v>3</v>
      </c>
      <c r="ACU20" s="1">
        <v>2.5000000000000001E-2</v>
      </c>
      <c r="ACV20" s="1">
        <f t="shared" si="1134"/>
        <v>1.1000000000000001E-2</v>
      </c>
      <c r="ACW20" s="1">
        <f t="shared" si="1135"/>
        <v>2.4911032028469785E-2</v>
      </c>
      <c r="ACX20" s="1">
        <f t="shared" si="1136"/>
        <v>3.7366548042704677E-5</v>
      </c>
      <c r="ACY20" s="1">
        <f t="shared" si="1137"/>
        <v>0.28766068794519295</v>
      </c>
      <c r="ACZ20" s="1"/>
      <c r="ADA20" s="1"/>
      <c r="ADB20" s="2" t="s">
        <v>11</v>
      </c>
      <c r="ADC20" s="1" t="s">
        <v>83</v>
      </c>
      <c r="ADD20" s="1">
        <v>116</v>
      </c>
      <c r="ADE20" s="2">
        <v>3</v>
      </c>
      <c r="ADF20" s="1">
        <v>0.03</v>
      </c>
      <c r="ADG20" s="1">
        <f t="shared" si="1138"/>
        <v>1.3999999999999999E-2</v>
      </c>
      <c r="ADH20" s="1">
        <f t="shared" ref="ADH20:ADH32" si="1710">(ADG20-0.0103)/0.0281</f>
        <v>0.13167259786476862</v>
      </c>
      <c r="ADI20" s="1">
        <f t="shared" si="1139"/>
        <v>1.9750889679715294E-4</v>
      </c>
      <c r="ADJ20" s="1">
        <f t="shared" si="1140"/>
        <v>1.5204922077103029</v>
      </c>
      <c r="ADK20" s="1"/>
      <c r="ADL20" s="1"/>
      <c r="ADM20" s="2" t="s">
        <v>11</v>
      </c>
      <c r="ADN20" s="1" t="s">
        <v>84</v>
      </c>
      <c r="ADO20" s="1">
        <v>119</v>
      </c>
      <c r="ADP20" s="2">
        <v>3</v>
      </c>
      <c r="ADQ20" s="1">
        <v>3.4000000000000002E-2</v>
      </c>
      <c r="ADR20" s="1">
        <f t="shared" si="1141"/>
        <v>1.7000000000000001E-2</v>
      </c>
      <c r="ADS20" s="1">
        <f t="shared" si="1142"/>
        <v>-0.29496402877697842</v>
      </c>
      <c r="ADT20" s="1">
        <f t="shared" si="1143"/>
        <v>-4.4244604316546766E-4</v>
      </c>
      <c r="ADU20" s="1">
        <f t="shared" si="1144"/>
        <v>-3.4061035825452866</v>
      </c>
      <c r="ADV20" s="1"/>
      <c r="ADW20" s="1"/>
      <c r="ADX20" s="2" t="s">
        <v>11</v>
      </c>
      <c r="ADY20" s="1" t="s">
        <v>85</v>
      </c>
      <c r="ADZ20" s="1">
        <v>120</v>
      </c>
      <c r="AEA20" s="2">
        <v>3</v>
      </c>
      <c r="AEB20" s="1">
        <v>3.4000000000000002E-2</v>
      </c>
      <c r="AEC20" s="1">
        <f t="shared" si="1145"/>
        <v>1.7000000000000001E-2</v>
      </c>
      <c r="AED20" s="1">
        <f t="shared" si="1146"/>
        <v>-0.32374100719424453</v>
      </c>
      <c r="AEE20" s="1">
        <f t="shared" si="1147"/>
        <v>-4.8561151079136683E-4</v>
      </c>
      <c r="AEF20" s="1">
        <f t="shared" si="1148"/>
        <v>-3.7384063710862891</v>
      </c>
      <c r="AEG20" s="1"/>
      <c r="AEH20" s="1"/>
      <c r="AEI20" s="2" t="s">
        <v>11</v>
      </c>
      <c r="AEJ20" s="1" t="s">
        <v>86</v>
      </c>
      <c r="AEK20" s="1">
        <v>121</v>
      </c>
      <c r="AEL20" s="2">
        <v>3</v>
      </c>
      <c r="AEM20" s="1">
        <v>3.7999999999999999E-2</v>
      </c>
      <c r="AEN20" s="1">
        <f t="shared" si="1149"/>
        <v>0.02</v>
      </c>
      <c r="AEO20" s="1">
        <f t="shared" si="1150"/>
        <v>-0.17625899280575533</v>
      </c>
      <c r="AEP20" s="1">
        <f t="shared" si="1151"/>
        <v>-2.6438848920863297E-4</v>
      </c>
      <c r="AEQ20" s="1">
        <f t="shared" si="1152"/>
        <v>-2.0353545798136459</v>
      </c>
      <c r="AER20" s="1"/>
      <c r="AES20" s="1"/>
      <c r="AET20" s="2" t="s">
        <v>11</v>
      </c>
      <c r="AEU20" s="1" t="s">
        <v>87</v>
      </c>
      <c r="AEV20" s="1">
        <v>122</v>
      </c>
      <c r="AEW20" s="2">
        <v>3</v>
      </c>
      <c r="AEX20" s="1">
        <v>3.9E-2</v>
      </c>
      <c r="AEY20" s="1">
        <f t="shared" si="1153"/>
        <v>2.1999999999999999E-2</v>
      </c>
      <c r="AEZ20" s="1">
        <f t="shared" si="1154"/>
        <v>-0.15467625899280582</v>
      </c>
      <c r="AFA20" s="1">
        <f t="shared" si="1155"/>
        <v>-2.3201438848920874E-4</v>
      </c>
      <c r="AFB20" s="1">
        <f t="shared" si="1156"/>
        <v>-1.7861274884078948</v>
      </c>
      <c r="AFC20" s="1"/>
      <c r="AFD20" s="1"/>
      <c r="AFE20" s="2" t="s">
        <v>11</v>
      </c>
      <c r="AFF20" s="1" t="s">
        <v>88</v>
      </c>
      <c r="AFG20" s="1">
        <v>123</v>
      </c>
      <c r="AFH20" s="2">
        <v>3</v>
      </c>
      <c r="AFI20" s="1">
        <v>4.1000000000000002E-2</v>
      </c>
      <c r="AFJ20" s="1">
        <f t="shared" si="1157"/>
        <v>2.4E-2</v>
      </c>
      <c r="AFK20" s="1">
        <f t="shared" si="1158"/>
        <v>-8.6330935251798538E-2</v>
      </c>
      <c r="AFL20" s="1">
        <f t="shared" si="1159"/>
        <v>-1.294964028776978E-4</v>
      </c>
      <c r="AFM20" s="1">
        <f t="shared" si="1160"/>
        <v>-0.99690836562301033</v>
      </c>
      <c r="AFN20" s="1"/>
      <c r="AFO20" s="1"/>
      <c r="AFP20" s="2" t="s">
        <v>11</v>
      </c>
      <c r="AFQ20" s="1" t="s">
        <v>89</v>
      </c>
      <c r="AFR20" s="1">
        <v>126</v>
      </c>
      <c r="AFS20" s="2">
        <v>3</v>
      </c>
      <c r="AFT20" s="1">
        <v>4.4999999999999998E-2</v>
      </c>
      <c r="AFU20" s="1">
        <f t="shared" si="1161"/>
        <v>2.7E-2</v>
      </c>
      <c r="AFV20" s="1">
        <f t="shared" si="1162"/>
        <v>0.19928825622775803</v>
      </c>
      <c r="AFW20" s="1">
        <f t="shared" si="1163"/>
        <v>2.9893238434163704E-4</v>
      </c>
      <c r="AFX20" s="1">
        <f t="shared" si="1164"/>
        <v>2.3012855035615409</v>
      </c>
      <c r="AFY20" s="1"/>
      <c r="AFZ20" s="1"/>
      <c r="AGA20" s="2" t="s">
        <v>11</v>
      </c>
      <c r="AGB20" s="1" t="s">
        <v>90</v>
      </c>
      <c r="AGC20" s="1">
        <v>127</v>
      </c>
      <c r="AGD20" s="2">
        <v>3</v>
      </c>
      <c r="AGE20" s="1">
        <v>1.7000000000000001E-2</v>
      </c>
      <c r="AGF20" s="1">
        <f t="shared" si="1165"/>
        <v>2.0000000000000018E-3</v>
      </c>
      <c r="AGG20" s="1">
        <f t="shared" si="1166"/>
        <v>0.30639730639730645</v>
      </c>
      <c r="AGH20" s="1">
        <f t="shared" si="1167"/>
        <v>4.5959595959595969E-4</v>
      </c>
      <c r="AGI20" s="1">
        <f t="shared" si="1168"/>
        <v>3.5381296062753829</v>
      </c>
      <c r="AGJ20" s="1"/>
      <c r="AGK20" s="1"/>
      <c r="AGL20" s="2" t="s">
        <v>11</v>
      </c>
      <c r="AGM20" s="1" t="s">
        <v>91</v>
      </c>
      <c r="AGN20" s="1">
        <v>128</v>
      </c>
      <c r="AGO20" s="2">
        <v>3</v>
      </c>
      <c r="AGP20" s="1">
        <v>2.1999999999999999E-2</v>
      </c>
      <c r="AGQ20" s="1">
        <f t="shared" si="1169"/>
        <v>6.9999999999999993E-3</v>
      </c>
      <c r="AGR20" s="1">
        <f t="shared" si="1170"/>
        <v>0.51505016722408026</v>
      </c>
      <c r="AGS20" s="1">
        <f t="shared" si="1171"/>
        <v>7.7257525083612038E-4</v>
      </c>
      <c r="AGT20" s="1">
        <f t="shared" si="1172"/>
        <v>5.9475530865457538</v>
      </c>
      <c r="AGU20" s="1"/>
      <c r="AGV20" s="1"/>
      <c r="AGW20" s="2" t="s">
        <v>11</v>
      </c>
      <c r="AGX20" s="1" t="s">
        <v>92</v>
      </c>
      <c r="AGY20" s="1">
        <v>129</v>
      </c>
      <c r="AGZ20" s="2">
        <v>3</v>
      </c>
      <c r="AHA20" s="1">
        <v>2.3E-2</v>
      </c>
      <c r="AHB20" s="1">
        <f t="shared" si="1173"/>
        <v>8.9999999999999993E-3</v>
      </c>
      <c r="AHC20" s="1">
        <f t="shared" si="1174"/>
        <v>0.67774086378737552</v>
      </c>
      <c r="AHD20" s="1">
        <f t="shared" si="1175"/>
        <v>1.0166112956810633E-3</v>
      </c>
      <c r="AHE20" s="1">
        <f t="shared" si="1176"/>
        <v>7.8262274683294839</v>
      </c>
      <c r="AHF20" s="1"/>
      <c r="AHG20" s="1"/>
      <c r="AHH20" s="2" t="s">
        <v>11</v>
      </c>
      <c r="AHI20" s="1" t="s">
        <v>93</v>
      </c>
      <c r="AHJ20" s="1">
        <v>130</v>
      </c>
      <c r="AHK20" s="2">
        <v>3</v>
      </c>
      <c r="AHL20" s="1">
        <v>2.1999999999999999E-2</v>
      </c>
      <c r="AHM20" s="1">
        <f t="shared" si="1177"/>
        <v>7.9999999999999984E-3</v>
      </c>
      <c r="AHN20" s="1">
        <f t="shared" si="1178"/>
        <v>0.63210702341137126</v>
      </c>
      <c r="AHO20" s="1">
        <f t="shared" si="1179"/>
        <v>9.4816053511705687E-4</v>
      </c>
      <c r="AHP20" s="1">
        <f t="shared" si="1180"/>
        <v>7.2992696971243349</v>
      </c>
      <c r="AHQ20" s="1"/>
      <c r="AHR20" s="1"/>
      <c r="AHS20" s="2" t="s">
        <v>11</v>
      </c>
      <c r="AHT20" s="1" t="s">
        <v>94</v>
      </c>
      <c r="AHU20" s="1">
        <v>133</v>
      </c>
      <c r="AHV20" s="2">
        <v>3</v>
      </c>
      <c r="AHW20" s="1">
        <v>3.1E-2</v>
      </c>
      <c r="AHX20" s="1">
        <f t="shared" si="1181"/>
        <v>1.4999999999999999E-2</v>
      </c>
      <c r="AHY20" s="1">
        <f t="shared" si="1182"/>
        <v>0.89368770764119609</v>
      </c>
      <c r="AHZ20" s="1">
        <f t="shared" si="1183"/>
        <v>1.3405315614617942E-3</v>
      </c>
      <c r="AIA20" s="1">
        <f t="shared" si="1184"/>
        <v>10.319878377356034</v>
      </c>
      <c r="AIB20" s="1"/>
      <c r="AIC20" s="1"/>
      <c r="AID20" s="2" t="s">
        <v>11</v>
      </c>
      <c r="AIE20" s="1" t="s">
        <v>95</v>
      </c>
      <c r="AIF20" s="1">
        <v>134</v>
      </c>
      <c r="AIG20" s="2">
        <v>3</v>
      </c>
      <c r="AIH20" s="1">
        <v>2.8000000000000001E-2</v>
      </c>
      <c r="AII20" s="1">
        <f t="shared" si="1185"/>
        <v>1.0999999999999999E-2</v>
      </c>
      <c r="AIJ20" s="1">
        <f t="shared" si="1186"/>
        <v>0.74750830564784054</v>
      </c>
      <c r="AIK20" s="1">
        <f t="shared" si="1187"/>
        <v>1.1212624584717608E-3</v>
      </c>
      <c r="AIL20" s="1">
        <f t="shared" si="1188"/>
        <v>8.6318685312457522</v>
      </c>
      <c r="AIM20" s="1"/>
      <c r="AIN20" s="1"/>
      <c r="AIO20" s="2" t="s">
        <v>11</v>
      </c>
      <c r="AIP20" s="1" t="s">
        <v>96</v>
      </c>
      <c r="AIQ20" s="1">
        <v>135</v>
      </c>
      <c r="AIR20" s="2">
        <v>3</v>
      </c>
      <c r="AIS20" s="1">
        <v>2.7E-2</v>
      </c>
      <c r="AIT20" s="1">
        <f t="shared" si="1189"/>
        <v>1.2999999999999999E-2</v>
      </c>
      <c r="AIU20" s="1">
        <f t="shared" si="1190"/>
        <v>0.86423841059602635</v>
      </c>
      <c r="AIV20" s="1">
        <f t="shared" si="1191"/>
        <v>1.2963576158940395E-3</v>
      </c>
      <c r="AIW20" s="1">
        <f t="shared" si="1192"/>
        <v>9.979811974734325</v>
      </c>
      <c r="AIX20" s="1"/>
      <c r="AIY20" s="1"/>
      <c r="AIZ20" s="2" t="s">
        <v>11</v>
      </c>
      <c r="AJA20" s="1" t="s">
        <v>97</v>
      </c>
      <c r="AJB20" s="1">
        <v>136</v>
      </c>
      <c r="AJC20" s="2">
        <v>3</v>
      </c>
      <c r="AJD20" s="1">
        <v>3.3000000000000002E-2</v>
      </c>
      <c r="AJE20" s="1">
        <f t="shared" si="1193"/>
        <v>1.7000000000000001E-2</v>
      </c>
      <c r="AJF20" s="1">
        <f t="shared" si="1194"/>
        <v>0.98675496688741715</v>
      </c>
      <c r="AJG20" s="1">
        <f t="shared" si="1195"/>
        <v>1.4801324503311258E-3</v>
      </c>
      <c r="AJH20" s="1">
        <f t="shared" si="1196"/>
        <v>11.394574591842259</v>
      </c>
      <c r="AJI20" s="1"/>
      <c r="AJJ20" s="1"/>
      <c r="AJK20" s="2" t="s">
        <v>11</v>
      </c>
      <c r="AJL20" s="1" t="s">
        <v>98</v>
      </c>
      <c r="AJM20" s="1">
        <v>140</v>
      </c>
      <c r="AJN20" s="2">
        <v>3</v>
      </c>
      <c r="AJO20" s="1">
        <v>3.4000000000000002E-2</v>
      </c>
      <c r="AJP20" s="1">
        <f t="shared" si="1197"/>
        <v>1.8000000000000002E-2</v>
      </c>
      <c r="AJQ20" s="1">
        <f t="shared" si="1198"/>
        <v>1.1111111111111112</v>
      </c>
      <c r="AJR20" s="1">
        <f t="shared" si="1199"/>
        <v>1.6666666666666668E-3</v>
      </c>
      <c r="AJS20" s="1">
        <f t="shared" si="1200"/>
        <v>12.830579890888748</v>
      </c>
      <c r="AJT20" s="1"/>
      <c r="AJU20" s="1"/>
      <c r="AJV20" s="2" t="s">
        <v>11</v>
      </c>
      <c r="AJW20" s="1" t="s">
        <v>99</v>
      </c>
      <c r="AJX20" s="1">
        <v>141</v>
      </c>
      <c r="AJY20" s="2">
        <v>3</v>
      </c>
      <c r="AJZ20" s="1">
        <v>2.1999999999999999E-2</v>
      </c>
      <c r="AKA20" s="1">
        <f t="shared" si="1201"/>
        <v>1.9999999999999983E-3</v>
      </c>
      <c r="AKB20" s="1">
        <f t="shared" si="1202"/>
        <v>0.21016949152542366</v>
      </c>
      <c r="AKC20" s="1">
        <f t="shared" si="1203"/>
        <v>3.1525423728813548E-4</v>
      </c>
      <c r="AKD20" s="1">
        <f t="shared" si="1204"/>
        <v>2.4269368064799726</v>
      </c>
      <c r="AKE20" s="1"/>
      <c r="AKF20" s="1"/>
      <c r="AKG20" s="2" t="s">
        <v>11</v>
      </c>
      <c r="AKH20" s="1" t="s">
        <v>100</v>
      </c>
      <c r="AKI20" s="1">
        <v>143</v>
      </c>
      <c r="AKJ20" s="2">
        <v>3</v>
      </c>
      <c r="AKK20" s="1">
        <v>2.1999999999999999E-2</v>
      </c>
      <c r="AKL20" s="1">
        <f t="shared" si="1205"/>
        <v>0</v>
      </c>
      <c r="AKM20" s="1">
        <f t="shared" si="1206"/>
        <v>0.13220338983050847</v>
      </c>
      <c r="AKN20" s="1">
        <f t="shared" si="1207"/>
        <v>1.983050847457627E-4</v>
      </c>
      <c r="AKO20" s="1">
        <f t="shared" si="1208"/>
        <v>1.5266215395599831</v>
      </c>
      <c r="AKP20" s="1"/>
      <c r="AKQ20" s="1"/>
      <c r="AKR20" s="2" t="s">
        <v>11</v>
      </c>
      <c r="AKS20" s="1" t="s">
        <v>101</v>
      </c>
      <c r="AKT20" s="1">
        <v>144</v>
      </c>
      <c r="AKU20" s="2">
        <v>3</v>
      </c>
      <c r="AKV20" s="1">
        <v>2.7E-2</v>
      </c>
      <c r="AKW20" s="1">
        <f t="shared" si="1209"/>
        <v>4.0000000000000001E-3</v>
      </c>
      <c r="AKX20" s="1">
        <f t="shared" si="1210"/>
        <v>0.23728813559322035</v>
      </c>
      <c r="AKY20" s="1">
        <f t="shared" si="1211"/>
        <v>3.5593220338983052E-4</v>
      </c>
      <c r="AKZ20" s="1">
        <f t="shared" si="1212"/>
        <v>2.7400899427999699</v>
      </c>
      <c r="ALA20" s="1"/>
      <c r="ALB20" s="1"/>
      <c r="ALC20" s="2" t="s">
        <v>11</v>
      </c>
      <c r="ALD20" s="1" t="s">
        <v>102</v>
      </c>
      <c r="ALE20" s="1">
        <v>147</v>
      </c>
      <c r="ALF20" s="2">
        <v>3</v>
      </c>
      <c r="ALG20" s="1">
        <v>3.1E-2</v>
      </c>
      <c r="ALH20" s="1">
        <f t="shared" si="1213"/>
        <v>5.000000000000001E-3</v>
      </c>
      <c r="ALI20" s="1">
        <f t="shared" si="1214"/>
        <v>0.27457627118644073</v>
      </c>
      <c r="ALJ20" s="1">
        <f t="shared" si="1215"/>
        <v>4.1186440677966113E-4</v>
      </c>
      <c r="ALK20" s="1">
        <f t="shared" si="1216"/>
        <v>3.170675505239966</v>
      </c>
      <c r="ALL20" s="1"/>
      <c r="ALM20" s="1"/>
      <c r="ALN20" s="2" t="s">
        <v>11</v>
      </c>
      <c r="ALO20" s="1" t="s">
        <v>103</v>
      </c>
      <c r="ALP20" s="1">
        <v>148</v>
      </c>
      <c r="ALQ20" s="2">
        <v>3</v>
      </c>
      <c r="ALR20" s="1">
        <v>3.1E-2</v>
      </c>
      <c r="ALS20" s="1">
        <f t="shared" si="1217"/>
        <v>5.9999999999999984E-3</v>
      </c>
      <c r="ALT20" s="1">
        <f t="shared" si="1218"/>
        <v>0.21088435374149653</v>
      </c>
      <c r="ALU20" s="1">
        <f t="shared" si="1219"/>
        <v>3.1632653061224481E-4</v>
      </c>
      <c r="ALV20" s="1">
        <f t="shared" si="1220"/>
        <v>2.4351916935768432</v>
      </c>
      <c r="ALW20" s="1"/>
      <c r="ALX20" s="1"/>
      <c r="ALY20" s="2" t="s">
        <v>11</v>
      </c>
      <c r="ALZ20" s="1" t="s">
        <v>104</v>
      </c>
      <c r="AMA20" s="1">
        <v>149</v>
      </c>
      <c r="AMB20" s="2">
        <v>3</v>
      </c>
      <c r="AMC20" s="1">
        <v>2.9000000000000001E-2</v>
      </c>
      <c r="AMD20" s="1">
        <f t="shared" si="1221"/>
        <v>9.0000000000000011E-3</v>
      </c>
      <c r="AME20" s="1">
        <f t="shared" si="1222"/>
        <v>0.38698630136986306</v>
      </c>
      <c r="AMF20" s="1">
        <f t="shared" si="1223"/>
        <v>5.804794520547946E-4</v>
      </c>
      <c r="AMG20" s="1">
        <f t="shared" si="1224"/>
        <v>4.4687327907650198</v>
      </c>
      <c r="AMH20" s="1"/>
      <c r="AMI20" s="1"/>
      <c r="AMJ20" s="2" t="s">
        <v>11</v>
      </c>
      <c r="AMK20" s="1" t="s">
        <v>105</v>
      </c>
      <c r="AML20" s="1">
        <v>150</v>
      </c>
      <c r="AMM20" s="2">
        <v>3</v>
      </c>
      <c r="AMN20" s="1">
        <v>2.7E-2</v>
      </c>
      <c r="AMO20" s="1">
        <f t="shared" si="1225"/>
        <v>8.0000000000000002E-3</v>
      </c>
      <c r="AMP20" s="1">
        <f t="shared" si="1226"/>
        <v>0.24657534246575341</v>
      </c>
      <c r="AMQ20" s="1">
        <f t="shared" si="1227"/>
        <v>3.6986301369863013E-4</v>
      </c>
      <c r="AMR20" s="1">
        <f t="shared" si="1228"/>
        <v>2.8473341675670918</v>
      </c>
      <c r="AMS20" s="1"/>
      <c r="AMT20" s="1"/>
      <c r="AMU20" s="2" t="s">
        <v>11</v>
      </c>
      <c r="AMV20" s="1" t="s">
        <v>106</v>
      </c>
      <c r="AMW20" s="1">
        <v>151</v>
      </c>
      <c r="AMX20" s="2">
        <v>3</v>
      </c>
      <c r="AMY20" s="1">
        <v>2.7E-2</v>
      </c>
      <c r="AMZ20" s="1">
        <f t="shared" si="1229"/>
        <v>6.9999999999999993E-3</v>
      </c>
      <c r="ANA20" s="1">
        <f t="shared" si="1230"/>
        <v>0.16438356164383558</v>
      </c>
      <c r="ANB20" s="1">
        <f t="shared" si="1231"/>
        <v>2.4657534246575336E-4</v>
      </c>
      <c r="ANC20" s="1">
        <f t="shared" si="1232"/>
        <v>1.8982227783780607</v>
      </c>
      <c r="AND20" s="1"/>
      <c r="ANE20" s="1"/>
      <c r="ANF20" s="2" t="s">
        <v>11</v>
      </c>
      <c r="ANG20" s="1" t="s">
        <v>107</v>
      </c>
      <c r="ANH20" s="1">
        <v>154</v>
      </c>
      <c r="ANI20" s="2">
        <v>3</v>
      </c>
      <c r="ANJ20" s="1">
        <v>3.2000000000000001E-2</v>
      </c>
      <c r="ANK20" s="1">
        <f t="shared" si="1233"/>
        <v>1.3000000000000001E-2</v>
      </c>
      <c r="ANL20" s="1">
        <f t="shared" si="1234"/>
        <v>0.34827586206896555</v>
      </c>
      <c r="ANM20" s="1">
        <f t="shared" si="1235"/>
        <v>5.2241379310344837E-4</v>
      </c>
      <c r="ANN20" s="1">
        <f t="shared" si="1236"/>
        <v>4.021723145109612</v>
      </c>
      <c r="ANO20" s="1"/>
      <c r="ANP20" s="1"/>
      <c r="ANQ20" s="2" t="s">
        <v>11</v>
      </c>
      <c r="ANR20" s="1" t="s">
        <v>108</v>
      </c>
      <c r="ANS20" s="1">
        <v>155</v>
      </c>
      <c r="ANT20" s="2">
        <v>3</v>
      </c>
      <c r="ANU20" s="1">
        <v>1.9E-2</v>
      </c>
      <c r="ANV20" s="1">
        <f t="shared" si="1237"/>
        <v>-1.0000000000000009E-3</v>
      </c>
      <c r="ANW20" s="1">
        <f t="shared" si="1238"/>
        <v>-0.28327645051194544</v>
      </c>
      <c r="ANX20" s="1">
        <f t="shared" si="1239"/>
        <v>-4.2491467576791816E-4</v>
      </c>
      <c r="ANY20" s="1">
        <f t="shared" si="1240"/>
        <v>-3.2711410165508177</v>
      </c>
      <c r="ANZ20" s="1"/>
      <c r="AOA20" s="1"/>
      <c r="AOB20" s="2" t="s">
        <v>11</v>
      </c>
      <c r="AOC20" s="1" t="s">
        <v>109</v>
      </c>
      <c r="AOD20" s="1">
        <v>156</v>
      </c>
      <c r="AOE20" s="2">
        <v>3</v>
      </c>
      <c r="AOF20" s="1">
        <v>2.4E-2</v>
      </c>
      <c r="AOG20" s="1">
        <f t="shared" si="1241"/>
        <v>2.9999999999999992E-3</v>
      </c>
      <c r="AOH20" s="1">
        <f t="shared" si="1242"/>
        <v>-0.10169491525423732</v>
      </c>
      <c r="AOI20" s="1">
        <f t="shared" si="1243"/>
        <v>-1.5254237288135598E-4</v>
      </c>
      <c r="AOJ20" s="1">
        <f t="shared" si="1244"/>
        <v>-1.1743242611999873</v>
      </c>
      <c r="AOK20" s="1"/>
      <c r="AOL20" s="1"/>
      <c r="AOM20" s="2" t="s">
        <v>11</v>
      </c>
      <c r="AON20" s="1" t="s">
        <v>110</v>
      </c>
      <c r="AOO20" s="1">
        <v>157</v>
      </c>
      <c r="AOP20" s="2">
        <v>3</v>
      </c>
      <c r="AOQ20" s="1">
        <v>1.4999999999999999E-2</v>
      </c>
      <c r="AOR20" s="1">
        <f t="shared" ref="AOR20:AOR32" si="1711">AOQ20-0.014</f>
        <v>9.9999999999999915E-4</v>
      </c>
      <c r="AOS20" s="1">
        <f t="shared" si="1245"/>
        <v>-1.365187713310583E-2</v>
      </c>
      <c r="AOT20" s="1">
        <f t="shared" si="1246"/>
        <v>-2.0477815699658745E-5</v>
      </c>
      <c r="AOU20" s="1">
        <f t="shared" si="1247"/>
        <v>-0.15764535019522044</v>
      </c>
      <c r="AOV20" s="1"/>
      <c r="AOW20" s="1"/>
      <c r="AOX20" s="2" t="s">
        <v>11</v>
      </c>
      <c r="AOY20" s="1" t="s">
        <v>111</v>
      </c>
      <c r="AOZ20" s="1">
        <v>158</v>
      </c>
      <c r="APA20" s="2">
        <v>3</v>
      </c>
      <c r="APB20" s="1">
        <v>2.4E-2</v>
      </c>
      <c r="APC20" s="1">
        <f t="shared" si="1248"/>
        <v>4.0000000000000001E-3</v>
      </c>
      <c r="APD20" s="1">
        <f t="shared" si="1249"/>
        <v>-0.17123287671232873</v>
      </c>
      <c r="APE20" s="1">
        <f t="shared" si="1250"/>
        <v>-2.5684931506849313E-4</v>
      </c>
      <c r="APF20" s="1">
        <f t="shared" si="1251"/>
        <v>-1.9773153941438137</v>
      </c>
      <c r="APG20" s="1"/>
      <c r="APH20" s="1"/>
      <c r="API20" s="2" t="s">
        <v>11</v>
      </c>
      <c r="APJ20" s="1" t="s">
        <v>112</v>
      </c>
      <c r="APK20" s="1">
        <v>161</v>
      </c>
      <c r="APL20" s="2">
        <v>3</v>
      </c>
      <c r="APM20" s="1">
        <v>2.1000000000000001E-2</v>
      </c>
      <c r="APN20" s="1">
        <f t="shared" si="1252"/>
        <v>5.000000000000001E-3</v>
      </c>
      <c r="APO20" s="1">
        <f t="shared" si="1253"/>
        <v>2.3890784982935186E-2</v>
      </c>
      <c r="APP20" s="1">
        <f t="shared" si="1254"/>
        <v>3.5836177474402782E-5</v>
      </c>
      <c r="APQ20" s="1">
        <f t="shared" si="1255"/>
        <v>0.27587936284163561</v>
      </c>
      <c r="APR20" s="1"/>
      <c r="APS20" s="1"/>
      <c r="APT20" s="2" t="s">
        <v>11</v>
      </c>
      <c r="APU20" s="1" t="s">
        <v>113</v>
      </c>
      <c r="APV20" s="1">
        <v>162</v>
      </c>
      <c r="APW20" s="2">
        <v>3</v>
      </c>
      <c r="APX20" s="1">
        <v>1.2999999999999999E-2</v>
      </c>
      <c r="APY20" s="1">
        <f t="shared" si="1256"/>
        <v>8.0000000000000002E-3</v>
      </c>
      <c r="APZ20" s="1">
        <f t="shared" si="1257"/>
        <v>0.59793814432989689</v>
      </c>
      <c r="AQA20" s="1">
        <f t="shared" si="1258"/>
        <v>8.9690721649484534E-4</v>
      </c>
      <c r="AQB20" s="1">
        <f t="shared" si="1259"/>
        <v>6.9047038175710576</v>
      </c>
      <c r="AQC20" s="1"/>
      <c r="AQD20" s="1"/>
      <c r="AQE20" s="2" t="s">
        <v>11</v>
      </c>
      <c r="AQF20" s="1" t="s">
        <v>114</v>
      </c>
      <c r="AQG20" s="1">
        <v>163</v>
      </c>
      <c r="AQH20" s="2">
        <v>3</v>
      </c>
      <c r="AQI20" s="1">
        <v>2.8000000000000001E-2</v>
      </c>
      <c r="AQJ20" s="1">
        <f t="shared" si="1260"/>
        <v>1.2E-2</v>
      </c>
      <c r="AQK20" s="1">
        <f t="shared" si="1261"/>
        <v>0.13013698630136986</v>
      </c>
      <c r="AQL20" s="1">
        <f t="shared" si="1262"/>
        <v>1.952054794520548E-4</v>
      </c>
      <c r="AQM20" s="1">
        <f t="shared" si="1263"/>
        <v>1.5027596995492987</v>
      </c>
      <c r="AQN20" s="1"/>
      <c r="AQO20" s="1"/>
      <c r="AQP20" s="2" t="s">
        <v>11</v>
      </c>
      <c r="AQQ20" s="1" t="s">
        <v>115</v>
      </c>
      <c r="AQR20" s="1">
        <v>169</v>
      </c>
      <c r="AQS20" s="2">
        <v>3</v>
      </c>
      <c r="AQT20" s="1">
        <v>0</v>
      </c>
      <c r="AQU20" s="1">
        <f t="shared" si="1264"/>
        <v>8.0000000000000002E-3</v>
      </c>
      <c r="AQV20" s="1">
        <f t="shared" si="1265"/>
        <v>0.82593856655290099</v>
      </c>
      <c r="AQW20" s="1">
        <f t="shared" si="1266"/>
        <v>1.2389078498293515E-3</v>
      </c>
      <c r="AQX20" s="1">
        <f t="shared" si="1267"/>
        <v>9.5375436868108157</v>
      </c>
      <c r="AQY20" s="1"/>
      <c r="AQZ20" s="1"/>
      <c r="ARA20" s="2" t="s">
        <v>11</v>
      </c>
      <c r="ARB20" s="1" t="s">
        <v>116</v>
      </c>
      <c r="ARC20" s="1">
        <v>170</v>
      </c>
      <c r="ARD20" s="2">
        <v>3</v>
      </c>
      <c r="ARE20" s="1">
        <v>1.9E-2</v>
      </c>
      <c r="ARF20" s="1">
        <f t="shared" si="1268"/>
        <v>1.2999999999999999E-2</v>
      </c>
      <c r="ARG20" s="1">
        <f t="shared" si="1269"/>
        <v>0.17346938775510201</v>
      </c>
      <c r="ARH20" s="1">
        <f t="shared" si="1270"/>
        <v>2.6020408163265305E-4</v>
      </c>
      <c r="ARI20" s="1">
        <f t="shared" si="1271"/>
        <v>2.0031415543938556</v>
      </c>
      <c r="ARJ20" s="1"/>
      <c r="ARK20" s="1"/>
      <c r="ARL20" s="2" t="s">
        <v>11</v>
      </c>
      <c r="ARM20" s="1" t="s">
        <v>117</v>
      </c>
      <c r="ARN20" s="1">
        <v>171</v>
      </c>
      <c r="ARO20" s="2">
        <v>3</v>
      </c>
      <c r="ARP20" s="1">
        <v>2.4E-2</v>
      </c>
      <c r="ARQ20" s="1">
        <f t="shared" si="1272"/>
        <v>1.8000000000000002E-2</v>
      </c>
      <c r="ARR20" s="1">
        <f t="shared" si="1273"/>
        <v>0.42808219178082202</v>
      </c>
      <c r="ARS20" s="1">
        <f t="shared" si="1274"/>
        <v>6.4212328767123306E-4</v>
      </c>
      <c r="ART20" s="1">
        <f t="shared" si="1275"/>
        <v>4.9432884853595365</v>
      </c>
      <c r="ARU20" s="1"/>
      <c r="ARV20" s="1"/>
      <c r="ARW20" s="2" t="s">
        <v>11</v>
      </c>
      <c r="ARX20" s="1" t="s">
        <v>118</v>
      </c>
      <c r="ARY20" s="1">
        <v>172</v>
      </c>
      <c r="ARZ20" s="2">
        <v>3</v>
      </c>
      <c r="ASA20" s="1">
        <v>3.5000000000000003E-2</v>
      </c>
      <c r="ASB20" s="1">
        <f t="shared" si="1276"/>
        <v>1.5000000000000003E-2</v>
      </c>
      <c r="ASC20" s="1">
        <f t="shared" si="1277"/>
        <v>-0.24406779661016945</v>
      </c>
      <c r="ASD20" s="1">
        <f t="shared" si="1278"/>
        <v>-3.6610169491525416E-4</v>
      </c>
      <c r="ASE20" s="1">
        <f t="shared" si="1279"/>
        <v>-2.8183782268799682</v>
      </c>
      <c r="ASF20" s="1"/>
      <c r="ASG20" s="1"/>
      <c r="ASH20" s="2" t="s">
        <v>11</v>
      </c>
      <c r="ASI20" s="1" t="s">
        <v>119</v>
      </c>
      <c r="ASJ20" s="1">
        <v>173</v>
      </c>
      <c r="ASK20" s="2">
        <v>3</v>
      </c>
      <c r="ASL20" s="1">
        <v>2.5000000000000001E-2</v>
      </c>
      <c r="ASM20" s="1">
        <f t="shared" si="1280"/>
        <v>2.2000000000000002E-2</v>
      </c>
      <c r="ASN20" s="1">
        <f t="shared" si="1281"/>
        <v>0.52054794520547953</v>
      </c>
      <c r="ASO20" s="1">
        <f t="shared" si="1282"/>
        <v>7.808219178082193E-4</v>
      </c>
      <c r="ASP20" s="1">
        <f t="shared" si="1283"/>
        <v>6.0110387981971947</v>
      </c>
      <c r="ASQ20" s="1"/>
      <c r="ASR20" s="1"/>
      <c r="ASS20" s="2" t="s">
        <v>11</v>
      </c>
      <c r="AST20" s="1" t="s">
        <v>120</v>
      </c>
      <c r="ASU20" s="1">
        <v>176</v>
      </c>
      <c r="ASV20" s="2">
        <v>3</v>
      </c>
      <c r="ASW20" s="1">
        <v>2.7E-2</v>
      </c>
      <c r="ASX20" s="1">
        <f t="shared" si="1284"/>
        <v>0.02</v>
      </c>
      <c r="ASY20" s="1">
        <f t="shared" si="1285"/>
        <v>0.24742268041237112</v>
      </c>
      <c r="ASZ20" s="1">
        <f t="shared" si="1286"/>
        <v>3.7113402061855668E-4</v>
      </c>
      <c r="ATA20" s="1">
        <f t="shared" si="1287"/>
        <v>2.857118821063886</v>
      </c>
      <c r="ATB20" s="1"/>
      <c r="ATC20" s="1"/>
      <c r="ATD20" s="2" t="s">
        <v>11</v>
      </c>
      <c r="ATE20" s="1" t="s">
        <v>121</v>
      </c>
      <c r="ATF20" s="1">
        <v>180</v>
      </c>
      <c r="ATG20" s="2">
        <v>3</v>
      </c>
      <c r="ATH20" s="1">
        <v>3.3000000000000002E-2</v>
      </c>
      <c r="ATI20" s="1">
        <f t="shared" si="1288"/>
        <v>1.2E-2</v>
      </c>
      <c r="ATJ20" s="1">
        <f t="shared" si="1289"/>
        <v>-0.60553633217993075</v>
      </c>
      <c r="ATK20" s="1">
        <f t="shared" si="1290"/>
        <v>-9.0830449826989612E-4</v>
      </c>
      <c r="ATL20" s="1">
        <f t="shared" si="1291"/>
        <v>-6.9924440581833132</v>
      </c>
      <c r="ATM20" s="1"/>
      <c r="ATN20" s="1"/>
      <c r="ATO20" s="2" t="s">
        <v>11</v>
      </c>
      <c r="ATP20" s="1" t="s">
        <v>122</v>
      </c>
      <c r="ATQ20" s="1">
        <v>183</v>
      </c>
      <c r="ATR20" s="2">
        <v>3</v>
      </c>
      <c r="ATS20" s="1">
        <v>0.02</v>
      </c>
      <c r="ATT20" s="1">
        <f t="shared" si="1292"/>
        <v>1.9E-2</v>
      </c>
      <c r="ATU20" s="1">
        <f t="shared" si="1293"/>
        <v>0.36986301369863012</v>
      </c>
      <c r="ATV20" s="1">
        <f t="shared" si="1294"/>
        <v>5.5479452054794519E-4</v>
      </c>
      <c r="ATW20" s="1">
        <f t="shared" si="1295"/>
        <v>4.2710012513506381</v>
      </c>
      <c r="ATX20" s="1"/>
      <c r="ATY20" s="1"/>
      <c r="ATZ20" s="2" t="s">
        <v>11</v>
      </c>
      <c r="AUA20" s="1" t="s">
        <v>123</v>
      </c>
      <c r="AUB20" s="1">
        <v>184</v>
      </c>
      <c r="AUC20" s="2">
        <v>3</v>
      </c>
      <c r="AUD20" s="1">
        <v>1.2999999999999999E-2</v>
      </c>
      <c r="AUE20" s="1">
        <f t="shared" si="1296"/>
        <v>-3.0000000000000009E-3</v>
      </c>
      <c r="AUF20" s="1">
        <f t="shared" si="1297"/>
        <v>-0.42238267148014441</v>
      </c>
      <c r="AUG20" s="1">
        <f t="shared" si="1298"/>
        <v>-6.3357400722021664E-4</v>
      </c>
      <c r="AUH20" s="1">
        <f t="shared" si="1299"/>
        <v>-4.8774731498577086</v>
      </c>
      <c r="AUI20" s="1"/>
      <c r="AUJ20" s="1"/>
      <c r="AUK20" s="2" t="s">
        <v>11</v>
      </c>
      <c r="AUL20" s="1" t="s">
        <v>124</v>
      </c>
      <c r="AUM20" s="1">
        <v>185</v>
      </c>
      <c r="AUN20" s="2">
        <v>3</v>
      </c>
      <c r="AUO20" s="1">
        <v>1.7999999999999999E-2</v>
      </c>
      <c r="AUP20" s="1">
        <f t="shared" si="1300"/>
        <v>1.2999999999999998E-2</v>
      </c>
      <c r="AUQ20" s="1">
        <f t="shared" si="1301"/>
        <v>0.29963898916967502</v>
      </c>
      <c r="AUR20" s="1">
        <f t="shared" si="1302"/>
        <v>4.4945848375451254E-4</v>
      </c>
      <c r="AUS20" s="1">
        <f t="shared" si="1303"/>
        <v>3.4600877900699971</v>
      </c>
      <c r="AUT20" s="1"/>
      <c r="AUU20" s="1"/>
      <c r="AUV20" s="2" t="s">
        <v>11</v>
      </c>
      <c r="AUW20" s="1" t="s">
        <v>125</v>
      </c>
      <c r="AUX20" s="1">
        <v>186</v>
      </c>
      <c r="AUY20" s="2">
        <v>3</v>
      </c>
      <c r="AUZ20" s="1">
        <v>1.7999999999999999E-2</v>
      </c>
      <c r="AVA20" s="1">
        <f t="shared" si="1304"/>
        <v>7.9999999999999984E-3</v>
      </c>
      <c r="AVB20" s="1">
        <f t="shared" si="1305"/>
        <v>0.15162454873646206</v>
      </c>
      <c r="AVC20" s="1">
        <f t="shared" si="1306"/>
        <v>2.274368231046931E-4</v>
      </c>
      <c r="AVD20" s="1">
        <f t="shared" si="1307"/>
        <v>1.750887797384818</v>
      </c>
      <c r="AVE20" s="1"/>
      <c r="AVF20" s="1"/>
      <c r="AVG20" s="2" t="s">
        <v>11</v>
      </c>
      <c r="AVH20" s="1" t="s">
        <v>126</v>
      </c>
      <c r="AVI20" s="1">
        <v>187</v>
      </c>
      <c r="AVJ20" s="2">
        <v>3</v>
      </c>
      <c r="AVK20" s="1">
        <v>0.02</v>
      </c>
      <c r="AVL20" s="1">
        <f t="shared" si="1308"/>
        <v>0.01</v>
      </c>
      <c r="AVM20" s="1">
        <f t="shared" si="1309"/>
        <v>0.34532374100719432</v>
      </c>
      <c r="AVN20" s="1">
        <f t="shared" si="1310"/>
        <v>5.1798561151079143E-4</v>
      </c>
      <c r="AVO20" s="1">
        <f t="shared" si="1311"/>
        <v>3.9876334624920431</v>
      </c>
      <c r="AVP20" s="1"/>
      <c r="AVQ20" s="1"/>
      <c r="AVR20" s="2" t="s">
        <v>11</v>
      </c>
      <c r="AVS20" s="1" t="s">
        <v>127</v>
      </c>
      <c r="AVT20" s="1">
        <v>190</v>
      </c>
      <c r="AVU20" s="2">
        <v>3</v>
      </c>
      <c r="AVV20" s="1">
        <v>2.3E-2</v>
      </c>
      <c r="AVW20" s="1">
        <f t="shared" si="1312"/>
        <v>1.2E-2</v>
      </c>
      <c r="AVX20" s="1">
        <f t="shared" si="1313"/>
        <v>0.46594982078853048</v>
      </c>
      <c r="AVY20" s="1">
        <f t="shared" si="1314"/>
        <v>6.989247311827957E-4</v>
      </c>
      <c r="AVZ20" s="1">
        <f t="shared" si="1315"/>
        <v>5.3805657606952817</v>
      </c>
      <c r="AWA20" s="1"/>
      <c r="AWB20" s="1"/>
      <c r="AWC20" s="2" t="s">
        <v>11</v>
      </c>
      <c r="AWD20" s="1" t="s">
        <v>128</v>
      </c>
      <c r="AWE20" s="1">
        <v>191</v>
      </c>
      <c r="AWF20" s="2">
        <v>3</v>
      </c>
      <c r="AWG20" s="1">
        <v>2.5999999999999999E-2</v>
      </c>
      <c r="AWH20" s="1">
        <f t="shared" si="1316"/>
        <v>1.2999999999999999E-2</v>
      </c>
      <c r="AWI20" s="1">
        <f t="shared" si="1317"/>
        <v>0.41218637992831536</v>
      </c>
      <c r="AWJ20" s="1">
        <f t="shared" si="1318"/>
        <v>6.1827956989247306E-4</v>
      </c>
      <c r="AWK20" s="1">
        <f t="shared" si="1319"/>
        <v>4.7597312498458253</v>
      </c>
      <c r="AWL20" s="1"/>
      <c r="AWM20" s="1"/>
      <c r="AWN20" s="2" t="s">
        <v>11</v>
      </c>
      <c r="AWO20" s="1" t="s">
        <v>129</v>
      </c>
      <c r="AWP20" s="1">
        <v>192</v>
      </c>
      <c r="AWQ20" s="2">
        <v>3</v>
      </c>
      <c r="AWR20" s="1">
        <v>2.5000000000000001E-2</v>
      </c>
      <c r="AWS20" s="1">
        <f t="shared" si="1320"/>
        <v>9.0000000000000011E-3</v>
      </c>
      <c r="AWT20" s="1">
        <f t="shared" si="1321"/>
        <v>0.25714285714285717</v>
      </c>
      <c r="AWU20" s="1">
        <f t="shared" si="1322"/>
        <v>3.8571428571428578E-4</v>
      </c>
      <c r="AWV20" s="1">
        <f t="shared" si="1323"/>
        <v>2.9693627747485394</v>
      </c>
      <c r="AWW20" s="1"/>
      <c r="AWX20" s="1"/>
      <c r="AWY20" s="2" t="s">
        <v>11</v>
      </c>
      <c r="AWZ20" s="1" t="s">
        <v>130</v>
      </c>
      <c r="AXA20" s="1">
        <v>193</v>
      </c>
      <c r="AXB20" s="2">
        <v>3</v>
      </c>
      <c r="AXC20" s="1">
        <v>2.7E-2</v>
      </c>
      <c r="AXD20" s="1">
        <f t="shared" si="1324"/>
        <v>1.2999999999999999E-2</v>
      </c>
      <c r="AXE20" s="1">
        <f t="shared" si="1325"/>
        <v>0.36559139784946232</v>
      </c>
      <c r="AXF20" s="1">
        <f t="shared" si="1326"/>
        <v>5.4838709677419348E-4</v>
      </c>
      <c r="AXG20" s="1">
        <f t="shared" si="1327"/>
        <v>4.2216746737762971</v>
      </c>
      <c r="AXH20" s="1"/>
      <c r="AXI20" s="1"/>
      <c r="AXJ20" s="2" t="s">
        <v>11</v>
      </c>
      <c r="AXK20" s="1" t="s">
        <v>131</v>
      </c>
      <c r="AXL20" s="1">
        <v>197</v>
      </c>
      <c r="AXM20" s="2">
        <v>3</v>
      </c>
      <c r="AXN20" s="1">
        <v>2.5999999999999999E-2</v>
      </c>
      <c r="AXO20" s="1">
        <f t="shared" si="1328"/>
        <v>6.9999999999999993E-3</v>
      </c>
      <c r="AXP20" s="1">
        <f t="shared" si="1329"/>
        <v>9.712230215827336E-2</v>
      </c>
      <c r="AXQ20" s="1">
        <f t="shared" si="1330"/>
        <v>1.4568345323741005E-4</v>
      </c>
      <c r="AXR20" s="1">
        <f t="shared" si="1331"/>
        <v>1.1215219113258867</v>
      </c>
      <c r="AXS20" s="1"/>
      <c r="AXT20" s="1"/>
      <c r="AXU20" s="2" t="s">
        <v>11</v>
      </c>
      <c r="AXV20" s="1" t="s">
        <v>132</v>
      </c>
      <c r="AXW20" s="1">
        <v>198</v>
      </c>
      <c r="AXX20" s="2">
        <v>3</v>
      </c>
      <c r="AXY20" s="1">
        <v>2.9000000000000001E-2</v>
      </c>
      <c r="AXZ20" s="1">
        <f t="shared" si="1332"/>
        <v>1.2E-2</v>
      </c>
      <c r="AYA20" s="1">
        <f t="shared" si="1333"/>
        <v>0.24460431654676262</v>
      </c>
      <c r="AYB20" s="1">
        <f t="shared" si="1334"/>
        <v>3.6690647482014394E-4</v>
      </c>
      <c r="AYC20" s="1">
        <f t="shared" si="1335"/>
        <v>2.8245737025985305</v>
      </c>
      <c r="AYD20" s="1"/>
      <c r="AYE20" s="1"/>
      <c r="AYF20" s="2" t="s">
        <v>11</v>
      </c>
      <c r="AYG20" s="1" t="s">
        <v>133</v>
      </c>
      <c r="AYH20" s="1">
        <v>201</v>
      </c>
      <c r="AYI20" s="2">
        <v>3</v>
      </c>
      <c r="AYJ20" s="1">
        <v>2.9000000000000001E-2</v>
      </c>
      <c r="AYK20" s="1">
        <f t="shared" si="1336"/>
        <v>6.0000000000000019E-3</v>
      </c>
      <c r="AYL20" s="1">
        <f t="shared" si="1337"/>
        <v>-1.785714285714278E-2</v>
      </c>
      <c r="AYM20" s="1">
        <f t="shared" si="1338"/>
        <v>-2.6785714285714169E-5</v>
      </c>
      <c r="AYN20" s="1">
        <f t="shared" si="1339"/>
        <v>-0.2062057482464254</v>
      </c>
      <c r="AYO20" s="1"/>
      <c r="AYP20" s="1"/>
      <c r="AYQ20" s="2" t="s">
        <v>11</v>
      </c>
      <c r="AYR20" s="1" t="s">
        <v>134</v>
      </c>
      <c r="AYS20" s="1">
        <v>204</v>
      </c>
      <c r="AYT20" s="2">
        <v>3</v>
      </c>
      <c r="AYU20" s="1">
        <v>4.2000000000000003E-2</v>
      </c>
      <c r="AYV20" s="1">
        <f t="shared" si="1340"/>
        <v>1.9000000000000003E-2</v>
      </c>
      <c r="AYW20" s="1">
        <f t="shared" si="1341"/>
        <v>0.13214285714285726</v>
      </c>
      <c r="AYX20" s="1">
        <f t="shared" si="1342"/>
        <v>1.9821428571428589E-4</v>
      </c>
      <c r="AYY20" s="1">
        <f t="shared" si="1343"/>
        <v>1.5259225370235561</v>
      </c>
      <c r="AYZ20" s="1"/>
      <c r="AZA20" s="1"/>
      <c r="AZB20" s="2" t="s">
        <v>11</v>
      </c>
      <c r="AZC20" s="1" t="s">
        <v>135</v>
      </c>
      <c r="AZD20" s="1">
        <v>205</v>
      </c>
      <c r="AZE20" s="2">
        <v>3</v>
      </c>
      <c r="AZF20" s="1">
        <v>4.1000000000000002E-2</v>
      </c>
      <c r="AZG20" s="1">
        <f t="shared" si="1344"/>
        <v>1.9000000000000003E-2</v>
      </c>
      <c r="AZH20" s="1">
        <f t="shared" si="1345"/>
        <v>0.47142857142857153</v>
      </c>
      <c r="AZI20" s="1">
        <f t="shared" si="1346"/>
        <v>7.0714285714285736E-4</v>
      </c>
      <c r="AZJ20" s="1">
        <f t="shared" si="1347"/>
        <v>5.4438317537056564</v>
      </c>
      <c r="AZK20" s="1"/>
      <c r="AZL20" s="1"/>
      <c r="AZM20" s="2" t="s">
        <v>11</v>
      </c>
      <c r="AZN20" s="1" t="s">
        <v>136</v>
      </c>
      <c r="AZO20" s="1">
        <v>208</v>
      </c>
      <c r="AZP20" s="2">
        <v>3</v>
      </c>
      <c r="AZQ20" s="1">
        <v>4.2000000000000003E-2</v>
      </c>
      <c r="AZR20" s="1">
        <f t="shared" si="1348"/>
        <v>2.1000000000000001E-2</v>
      </c>
      <c r="AZS20" s="1">
        <f t="shared" si="1349"/>
        <v>0.54285714285714293</v>
      </c>
      <c r="AZT20" s="1">
        <f t="shared" si="1350"/>
        <v>8.1428571428571444E-4</v>
      </c>
      <c r="AZU20" s="1">
        <f t="shared" si="1351"/>
        <v>6.2686547466913609</v>
      </c>
      <c r="AZV20" s="1"/>
      <c r="AZW20" s="1"/>
      <c r="AZX20" s="2" t="s">
        <v>11</v>
      </c>
      <c r="AZY20" s="1" t="s">
        <v>137</v>
      </c>
      <c r="AZZ20" s="1">
        <v>211</v>
      </c>
      <c r="BAA20" s="2">
        <v>3</v>
      </c>
      <c r="BAB20" s="1">
        <v>4.2000000000000003E-2</v>
      </c>
      <c r="BAC20" s="1">
        <f t="shared" si="1352"/>
        <v>1.8000000000000002E-2</v>
      </c>
      <c r="BAD20" s="1">
        <f t="shared" si="1353"/>
        <v>0.38297872340425543</v>
      </c>
      <c r="BAE20" s="1">
        <f t="shared" si="1354"/>
        <v>5.7446808510638317E-4</v>
      </c>
      <c r="BAF20" s="1">
        <f t="shared" si="1355"/>
        <v>4.4224551964339955</v>
      </c>
      <c r="BAG20" s="1"/>
      <c r="BAH20" s="1"/>
      <c r="BAI20" s="2" t="s">
        <v>11</v>
      </c>
      <c r="BAJ20" s="1" t="s">
        <v>138</v>
      </c>
      <c r="BAK20" s="1">
        <v>212</v>
      </c>
      <c r="BAL20" s="2">
        <v>3</v>
      </c>
      <c r="BAM20" s="1">
        <v>2.8000000000000001E-2</v>
      </c>
      <c r="BAN20" s="1">
        <f t="shared" si="1356"/>
        <v>1.8000000000000002E-2</v>
      </c>
      <c r="BAO20" s="1">
        <f t="shared" si="1357"/>
        <v>1.6151202749140894</v>
      </c>
      <c r="BAP20" s="1">
        <f t="shared" si="1358"/>
        <v>2.4226804123711342E-3</v>
      </c>
      <c r="BAQ20" s="1">
        <f t="shared" si="1359"/>
        <v>18.650636748611479</v>
      </c>
      <c r="BAR20" s="1"/>
      <c r="BAS20" s="1"/>
      <c r="BAT20" s="2" t="s">
        <v>11</v>
      </c>
      <c r="BAU20" s="1" t="s">
        <v>139</v>
      </c>
      <c r="BAV20" s="1">
        <v>213</v>
      </c>
      <c r="BAW20" s="2">
        <v>3</v>
      </c>
      <c r="BAX20" s="1">
        <v>2.8000000000000001E-2</v>
      </c>
      <c r="BAY20" s="1">
        <f t="shared" si="1360"/>
        <v>2.7E-2</v>
      </c>
      <c r="BAZ20" s="1">
        <f t="shared" si="1361"/>
        <v>2.0694444444444446</v>
      </c>
      <c r="BBA20" s="1">
        <f t="shared" si="1362"/>
        <v>3.104166666666667E-3</v>
      </c>
      <c r="BBB20" s="1">
        <f t="shared" si="1363"/>
        <v>23.896955046780295</v>
      </c>
      <c r="BBC20" s="1"/>
      <c r="BBD20" s="1"/>
      <c r="BBE20" s="2" t="s">
        <v>11</v>
      </c>
      <c r="BBF20" s="1" t="s">
        <v>140</v>
      </c>
      <c r="BBG20" s="1">
        <v>214</v>
      </c>
      <c r="BBH20" s="2">
        <v>3</v>
      </c>
      <c r="BBI20" s="1">
        <v>2.9000000000000001E-2</v>
      </c>
      <c r="BBJ20" s="1">
        <f t="shared" si="1364"/>
        <v>2.4E-2</v>
      </c>
      <c r="BBK20" s="1">
        <f t="shared" si="1365"/>
        <v>1.6445993031358885</v>
      </c>
      <c r="BBL20" s="1">
        <f t="shared" si="1366"/>
        <v>2.4668989547038328E-3</v>
      </c>
      <c r="BBM20" s="1">
        <f t="shared" si="1367"/>
        <v>18.991046472646481</v>
      </c>
      <c r="BBN20" s="1"/>
      <c r="BBO20" s="1"/>
      <c r="BBP20" s="2" t="s">
        <v>11</v>
      </c>
      <c r="BBQ20" s="1" t="s">
        <v>141</v>
      </c>
      <c r="BBR20" s="1">
        <v>215</v>
      </c>
      <c r="BBS20" s="2">
        <v>3</v>
      </c>
      <c r="BBT20" s="1">
        <v>3.2000000000000001E-2</v>
      </c>
      <c r="BBU20" s="1">
        <f t="shared" si="1368"/>
        <v>2.4E-2</v>
      </c>
      <c r="BBV20" s="1">
        <f t="shared" si="1369"/>
        <v>1.548951048951049</v>
      </c>
      <c r="BBW20" s="1">
        <f t="shared" si="1370"/>
        <v>2.3234265734265735E-3</v>
      </c>
      <c r="BBX20" s="1">
        <f t="shared" si="1371"/>
        <v>17.886546162578124</v>
      </c>
      <c r="BBY20" s="1"/>
      <c r="BBZ20" s="1"/>
      <c r="BCA20" s="2" t="s">
        <v>11</v>
      </c>
      <c r="BCB20" s="1" t="s">
        <v>142</v>
      </c>
      <c r="BCC20" s="1">
        <v>225</v>
      </c>
      <c r="BCD20" s="2">
        <v>3</v>
      </c>
      <c r="BCE20" s="1">
        <v>4.1000000000000002E-2</v>
      </c>
      <c r="BCF20" s="1">
        <f t="shared" si="1372"/>
        <v>3.4000000000000002E-2</v>
      </c>
      <c r="BCG20" s="1">
        <f t="shared" si="1373"/>
        <v>1.8641114982578399</v>
      </c>
      <c r="BCH20" s="1">
        <f t="shared" si="1374"/>
        <v>2.79616724738676E-3</v>
      </c>
      <c r="BCI20" s="1">
        <f t="shared" si="1375"/>
        <v>21.525868353529383</v>
      </c>
      <c r="BCJ20" s="1"/>
      <c r="BCK20" s="1"/>
      <c r="BCL20" s="2" t="s">
        <v>11</v>
      </c>
      <c r="BCM20" s="1" t="s">
        <v>143</v>
      </c>
      <c r="BCN20" s="1">
        <v>226</v>
      </c>
      <c r="BCO20" s="2">
        <v>3</v>
      </c>
      <c r="BCP20" s="1">
        <v>2.1000000000000001E-2</v>
      </c>
      <c r="BCQ20" s="1">
        <f t="shared" si="1376"/>
        <v>3.0000000000000027E-3</v>
      </c>
      <c r="BCR20" s="1">
        <f t="shared" si="1377"/>
        <v>0.58783783783783794</v>
      </c>
      <c r="BCS20" s="1">
        <f t="shared" si="1378"/>
        <v>8.817567567567569E-4</v>
      </c>
      <c r="BCT20" s="1">
        <f t="shared" si="1379"/>
        <v>6.7880703071391153</v>
      </c>
      <c r="BCU20" s="1"/>
      <c r="BCV20" s="1"/>
      <c r="BCW20" s="2" t="s">
        <v>11</v>
      </c>
      <c r="BCX20" s="1" t="s">
        <v>144</v>
      </c>
      <c r="BCY20" s="1">
        <v>232</v>
      </c>
      <c r="BCZ20" s="2">
        <v>3</v>
      </c>
      <c r="BDA20" s="1">
        <v>2.7E-2</v>
      </c>
      <c r="BDB20" s="1">
        <f t="shared" si="1380"/>
        <v>2.9999999999999992E-3</v>
      </c>
      <c r="BDC20" s="1">
        <f t="shared" si="1381"/>
        <v>0.65540540540540537</v>
      </c>
      <c r="BDD20" s="1">
        <f t="shared" si="1382"/>
        <v>9.8310810810810808E-4</v>
      </c>
      <c r="BDE20" s="1">
        <f t="shared" si="1383"/>
        <v>7.5683082734769433</v>
      </c>
      <c r="BDF20" s="1"/>
      <c r="BDG20" s="1"/>
      <c r="BDH20" s="2" t="s">
        <v>11</v>
      </c>
      <c r="BDI20" s="1" t="s">
        <v>145</v>
      </c>
      <c r="BDJ20" s="1">
        <v>233</v>
      </c>
      <c r="BDK20" s="2">
        <v>3</v>
      </c>
      <c r="BDL20" s="1">
        <v>0.03</v>
      </c>
      <c r="BDM20" s="1">
        <f t="shared" si="1384"/>
        <v>-8.0000000000000002E-3</v>
      </c>
      <c r="BDN20" s="1">
        <f t="shared" si="1385"/>
        <v>0.32770270270270269</v>
      </c>
      <c r="BDO20" s="1">
        <f t="shared" si="1386"/>
        <v>4.9155405405405404E-4</v>
      </c>
      <c r="BDP20" s="1">
        <f t="shared" si="1387"/>
        <v>3.7841541367384717</v>
      </c>
      <c r="BDQ20" s="1"/>
      <c r="BDR20" s="1"/>
      <c r="BDS20" s="2" t="s">
        <v>11</v>
      </c>
      <c r="BDT20" s="1" t="s">
        <v>146</v>
      </c>
      <c r="BDU20" s="1">
        <v>234</v>
      </c>
      <c r="BDV20" s="2">
        <v>3</v>
      </c>
      <c r="BDW20" s="1">
        <v>0.03</v>
      </c>
      <c r="BDX20" s="1">
        <f t="shared" si="1388"/>
        <v>-5.0000000000000044E-3</v>
      </c>
      <c r="BDY20" s="1">
        <f t="shared" si="1389"/>
        <v>0.40338983050847438</v>
      </c>
      <c r="BDZ20" s="1">
        <f t="shared" si="1390"/>
        <v>6.0508474576271155E-4</v>
      </c>
      <c r="BEA20" s="1">
        <f t="shared" si="1391"/>
        <v>4.6581529027599462</v>
      </c>
      <c r="BEB20" s="1"/>
      <c r="BEC20" s="1"/>
      <c r="BED20" s="2" t="s">
        <v>11</v>
      </c>
      <c r="BEE20" s="1" t="s">
        <v>147</v>
      </c>
      <c r="BEF20" s="1">
        <v>236</v>
      </c>
      <c r="BEG20" s="2">
        <v>3</v>
      </c>
      <c r="BEH20" s="1">
        <v>0.03</v>
      </c>
      <c r="BEI20" s="1">
        <f t="shared" si="1392"/>
        <v>-2.8000000000000004E-2</v>
      </c>
      <c r="BEJ20" s="1">
        <f t="shared" si="1393"/>
        <v>-0.36949152542372893</v>
      </c>
      <c r="BEK20" s="1">
        <f t="shared" si="1394"/>
        <v>-5.5423728813559336E-4</v>
      </c>
      <c r="BEL20" s="1">
        <f t="shared" si="1395"/>
        <v>-4.2667114823599546</v>
      </c>
      <c r="BEM20" s="1"/>
      <c r="BEN20" s="1"/>
      <c r="BEO20" s="2" t="s">
        <v>11</v>
      </c>
      <c r="BEP20" s="4" t="s">
        <v>148</v>
      </c>
      <c r="BEQ20" s="4">
        <v>239</v>
      </c>
      <c r="BER20" s="2">
        <v>3</v>
      </c>
      <c r="BES20" s="1">
        <v>3.5999999999999997E-2</v>
      </c>
      <c r="BET20" s="1">
        <f t="shared" si="1396"/>
        <v>-3.1000000000000007E-2</v>
      </c>
      <c r="BEU20" s="1">
        <f t="shared" si="1397"/>
        <v>-0.4093959731543626</v>
      </c>
      <c r="BEV20" s="1">
        <f t="shared" si="1398"/>
        <v>-6.1409395973154393E-4</v>
      </c>
      <c r="BEW20" s="1">
        <f t="shared" si="1399"/>
        <v>-4.7275089665086751</v>
      </c>
      <c r="BEX20" s="1"/>
      <c r="BEY20" s="1"/>
      <c r="BEZ20" s="2" t="s">
        <v>11</v>
      </c>
      <c r="BFA20" s="4" t="s">
        <v>149</v>
      </c>
      <c r="BFB20" s="4">
        <v>240</v>
      </c>
      <c r="BFC20" s="2">
        <v>3</v>
      </c>
      <c r="BFD20" s="1">
        <v>-2.4E-2</v>
      </c>
      <c r="BFE20" s="1">
        <f t="shared" si="1400"/>
        <v>-1.0000000000000009E-3</v>
      </c>
      <c r="BFF20" s="1">
        <f t="shared" si="1401"/>
        <v>2.1951219512195124</v>
      </c>
      <c r="BFG20" s="1">
        <f t="shared" si="1402"/>
        <v>3.2926829268292686E-3</v>
      </c>
      <c r="BFH20" s="1">
        <f t="shared" si="1403"/>
        <v>25.348218808828992</v>
      </c>
      <c r="BFI20" s="1"/>
      <c r="BFJ20" s="1"/>
      <c r="BFK20" s="2" t="s">
        <v>11</v>
      </c>
      <c r="BFL20" s="4" t="s">
        <v>150</v>
      </c>
      <c r="BFM20" s="4">
        <v>241</v>
      </c>
      <c r="BFN20" s="2">
        <v>3</v>
      </c>
      <c r="BFO20" s="1">
        <v>-1.7999999999999999E-2</v>
      </c>
      <c r="BFP20" s="1">
        <f t="shared" si="1404"/>
        <v>-9.9999999999999742E-4</v>
      </c>
      <c r="BFQ20" s="1">
        <f t="shared" si="1405"/>
        <v>2.2199312714776633</v>
      </c>
      <c r="BFR20" s="1">
        <f t="shared" si="1406"/>
        <v>3.3298969072164952E-3</v>
      </c>
      <c r="BFS20" s="1">
        <f t="shared" si="1407"/>
        <v>25.634704977878759</v>
      </c>
      <c r="BFT20" s="1"/>
      <c r="BFU20" s="1"/>
      <c r="BFV20" s="2" t="s">
        <v>11</v>
      </c>
      <c r="BFW20" s="4" t="s">
        <v>151</v>
      </c>
      <c r="BFX20" s="4">
        <v>243</v>
      </c>
      <c r="BFY20" s="2">
        <v>3</v>
      </c>
      <c r="BFZ20" s="1">
        <v>8.0000000000000002E-3</v>
      </c>
      <c r="BGA20" s="1">
        <f t="shared" si="1408"/>
        <v>2E-3</v>
      </c>
      <c r="BGB20" s="1">
        <f t="shared" si="1409"/>
        <v>1.3321799307958477</v>
      </c>
      <c r="BGC20" s="1">
        <f t="shared" si="1410"/>
        <v>1.9982698961937715E-3</v>
      </c>
      <c r="BGD20" s="1">
        <f t="shared" si="1411"/>
        <v>15.38337692800329</v>
      </c>
      <c r="BGE20" s="1"/>
      <c r="BGF20" s="1"/>
      <c r="BGG20" s="2" t="s">
        <v>11</v>
      </c>
      <c r="BGH20" s="4" t="s">
        <v>152</v>
      </c>
      <c r="BGI20" s="4">
        <v>246</v>
      </c>
      <c r="BGJ20" s="2">
        <v>3</v>
      </c>
      <c r="BGK20" s="1">
        <v>0.01</v>
      </c>
      <c r="BGL20" s="1">
        <f t="shared" si="1412"/>
        <v>-9.9999999999999915E-4</v>
      </c>
      <c r="BGM20" s="1">
        <f t="shared" si="1413"/>
        <v>1.0865051903114187</v>
      </c>
      <c r="BGN20" s="1">
        <f t="shared" si="1414"/>
        <v>1.6297577854671281E-3</v>
      </c>
      <c r="BGO20" s="1">
        <f t="shared" si="1415"/>
        <v>12.546442481540346</v>
      </c>
      <c r="BGP20" s="1"/>
      <c r="BGQ20" s="1"/>
      <c r="BGR20" s="2" t="s">
        <v>11</v>
      </c>
      <c r="BGS20" s="4" t="s">
        <v>153</v>
      </c>
      <c r="BGT20" s="4">
        <v>249</v>
      </c>
      <c r="BGU20" s="2">
        <v>3</v>
      </c>
      <c r="BGV20" s="1">
        <v>1.6E-2</v>
      </c>
      <c r="BGW20" s="1">
        <f t="shared" si="1416"/>
        <v>7.000000000000001E-3</v>
      </c>
      <c r="BGX20" s="1">
        <f t="shared" si="1417"/>
        <v>1.4845360824742269</v>
      </c>
      <c r="BGY20" s="1">
        <f t="shared" si="1418"/>
        <v>2.2268041237113404E-3</v>
      </c>
      <c r="BGZ20" s="1">
        <f t="shared" si="1419"/>
        <v>17.142712926383318</v>
      </c>
      <c r="BHA20" s="1"/>
      <c r="BHB20" s="1"/>
      <c r="BHC20" s="2" t="s">
        <v>11</v>
      </c>
      <c r="BHD20" s="4" t="s">
        <v>154</v>
      </c>
      <c r="BHE20" s="4">
        <v>253</v>
      </c>
      <c r="BHF20" s="2">
        <v>3</v>
      </c>
      <c r="BHG20" s="1">
        <v>1.2999999999999999E-2</v>
      </c>
      <c r="BHH20" s="1">
        <f t="shared" si="1420"/>
        <v>4.9999999999999992E-3</v>
      </c>
      <c r="BHI20" s="1">
        <f t="shared" si="1421"/>
        <v>1.3737024221453287</v>
      </c>
      <c r="BHJ20" s="1">
        <f t="shared" si="1422"/>
        <v>2.0605536332179929E-3</v>
      </c>
      <c r="BHK20" s="1">
        <f t="shared" si="1423"/>
        <v>15.862858806278718</v>
      </c>
      <c r="BHL20" s="1"/>
      <c r="BHM20" s="1"/>
      <c r="BHN20" s="2" t="s">
        <v>11</v>
      </c>
      <c r="BHO20" s="4" t="s">
        <v>155</v>
      </c>
      <c r="BHP20" s="4">
        <v>254</v>
      </c>
      <c r="BHQ20" s="2">
        <v>3</v>
      </c>
      <c r="BHR20" s="1">
        <v>1.0999999999999999E-2</v>
      </c>
      <c r="BHS20" s="1">
        <f t="shared" si="1424"/>
        <v>-1.0999999999999999E-2</v>
      </c>
      <c r="BHT20" s="1">
        <f t="shared" si="1425"/>
        <v>-0.46391752577319584</v>
      </c>
      <c r="BHU20" s="1">
        <f t="shared" si="1426"/>
        <v>-6.9587628865979377E-4</v>
      </c>
      <c r="BHV20" s="1">
        <f t="shared" si="1427"/>
        <v>-5.3570977894947864</v>
      </c>
      <c r="BHW20" s="1"/>
      <c r="BHX20" s="1"/>
      <c r="BHY20" s="2" t="s">
        <v>11</v>
      </c>
      <c r="BHZ20" s="4" t="s">
        <v>156</v>
      </c>
      <c r="BIA20" s="4">
        <v>260</v>
      </c>
      <c r="BIB20" s="2">
        <v>3</v>
      </c>
      <c r="BIC20" s="1">
        <v>1.4999999999999999E-2</v>
      </c>
      <c r="BID20" s="1">
        <f t="shared" si="1428"/>
        <v>-1.6E-2</v>
      </c>
      <c r="BIE20" s="1">
        <f t="shared" si="1429"/>
        <v>-0.7533783783783784</v>
      </c>
      <c r="BIF20" s="1">
        <f t="shared" si="1430"/>
        <v>-1.1300675675675676E-3</v>
      </c>
      <c r="BIG20" s="1">
        <f t="shared" si="1431"/>
        <v>-8.6996533246667962</v>
      </c>
      <c r="BIH20" s="1"/>
      <c r="BII20" s="1"/>
      <c r="BIJ20" s="2" t="s">
        <v>11</v>
      </c>
      <c r="BIK20" s="4" t="s">
        <v>157</v>
      </c>
      <c r="BIL20" s="4">
        <v>267</v>
      </c>
      <c r="BIM20" s="2">
        <v>3</v>
      </c>
      <c r="BIN20" s="1">
        <v>1.4E-2</v>
      </c>
      <c r="BIO20" s="1">
        <f t="shared" si="1432"/>
        <v>-1.7000000000000001E-2</v>
      </c>
      <c r="BIP20" s="1">
        <f t="shared" si="1433"/>
        <v>6.3333333333333297E-2</v>
      </c>
      <c r="BIQ20" s="1">
        <f t="shared" si="1434"/>
        <v>9.4999999999999951E-5</v>
      </c>
      <c r="BIR20" s="1">
        <f t="shared" si="1435"/>
        <v>0.73134305378065823</v>
      </c>
      <c r="BIS20" s="1"/>
      <c r="BIT20" s="1"/>
      <c r="BIU20" s="2" t="s">
        <v>11</v>
      </c>
      <c r="BIV20" s="4" t="s">
        <v>158</v>
      </c>
      <c r="BIW20" s="4">
        <v>268</v>
      </c>
      <c r="BIX20" s="2">
        <v>3</v>
      </c>
      <c r="BIY20" s="1">
        <v>0.03</v>
      </c>
      <c r="BIZ20" s="1">
        <f t="shared" si="1436"/>
        <v>9.9999999999999742E-4</v>
      </c>
      <c r="BJA20" s="1">
        <f t="shared" si="1437"/>
        <v>3.0508474576271098E-2</v>
      </c>
      <c r="BJB20" s="1">
        <f t="shared" si="1438"/>
        <v>4.5762711864406648E-5</v>
      </c>
      <c r="BJC20" s="1">
        <f t="shared" si="1439"/>
        <v>0.35229727835999514</v>
      </c>
      <c r="BJD20" s="1"/>
      <c r="BJE20" s="1"/>
      <c r="BJF20" s="2" t="s">
        <v>11</v>
      </c>
      <c r="BJG20" s="4" t="s">
        <v>159</v>
      </c>
      <c r="BJH20" s="4">
        <v>274</v>
      </c>
      <c r="BJI20" s="2">
        <v>3</v>
      </c>
      <c r="BJJ20" s="1">
        <v>1.9E-2</v>
      </c>
      <c r="BJK20" s="1">
        <f t="shared" si="1440"/>
        <v>8.0000000000000002E-3</v>
      </c>
      <c r="BJL20" s="1">
        <f t="shared" si="1441"/>
        <v>0.95945945945945943</v>
      </c>
      <c r="BJM20" s="1">
        <f t="shared" si="1442"/>
        <v>1.4391891891891893E-3</v>
      </c>
      <c r="BJN20" s="1">
        <f t="shared" si="1443"/>
        <v>11.079379121997176</v>
      </c>
      <c r="BJO20" s="1"/>
      <c r="BJP20" s="1"/>
      <c r="BJQ20" s="2" t="s">
        <v>11</v>
      </c>
      <c r="BJR20" s="4" t="s">
        <v>160</v>
      </c>
      <c r="BJS20" s="4">
        <v>281</v>
      </c>
      <c r="BJT20" s="2">
        <v>3</v>
      </c>
      <c r="BJU20" s="1">
        <v>3.2000000000000001E-2</v>
      </c>
      <c r="BJV20" s="1">
        <f t="shared" si="1444"/>
        <v>-5.9999999999999984E-3</v>
      </c>
      <c r="BJW20" s="1">
        <f t="shared" si="1445"/>
        <v>2.666666666666671E-2</v>
      </c>
      <c r="BJX20" s="1">
        <f t="shared" si="1446"/>
        <v>4.0000000000000064E-5</v>
      </c>
      <c r="BJY20" s="1">
        <f t="shared" si="1447"/>
        <v>0.30793391738133041</v>
      </c>
      <c r="BJZ20" s="1"/>
      <c r="BKA20" s="1"/>
      <c r="BKB20" s="2" t="s">
        <v>11</v>
      </c>
      <c r="BKC20" s="4" t="s">
        <v>161</v>
      </c>
      <c r="BKD20" s="4">
        <v>282</v>
      </c>
      <c r="BKE20" s="2">
        <v>3</v>
      </c>
      <c r="BKF20" s="1">
        <v>2.4E-2</v>
      </c>
      <c r="BKG20" s="1">
        <f t="shared" si="1448"/>
        <v>2.9999999999999992E-3</v>
      </c>
      <c r="BKH20" s="1">
        <f t="shared" si="1449"/>
        <v>5.7971014492753596E-2</v>
      </c>
      <c r="BKI20" s="1">
        <f t="shared" si="1450"/>
        <v>8.69565217391304E-5</v>
      </c>
      <c r="BKJ20" s="1">
        <f t="shared" si="1451"/>
        <v>0.66942155952463001</v>
      </c>
      <c r="BKK20" s="1"/>
      <c r="BKL20" s="1"/>
      <c r="BKM20" s="2" t="s">
        <v>11</v>
      </c>
      <c r="BKN20" s="4" t="s">
        <v>162</v>
      </c>
      <c r="BKO20" s="4">
        <v>289</v>
      </c>
      <c r="BKP20" s="2">
        <v>3</v>
      </c>
      <c r="BKQ20" s="1">
        <v>2.1000000000000001E-2</v>
      </c>
      <c r="BKR20" s="1">
        <f t="shared" si="1452"/>
        <v>5.000000000000001E-3</v>
      </c>
      <c r="BKS20" s="1">
        <f t="shared" si="1453"/>
        <v>0.25179856115107918</v>
      </c>
      <c r="BKT20" s="1">
        <f t="shared" si="1454"/>
        <v>3.7769784172661877E-4</v>
      </c>
      <c r="BKU20" s="1">
        <f t="shared" si="1455"/>
        <v>2.9076493997337813</v>
      </c>
      <c r="BKV20" s="1"/>
      <c r="BKW20" s="1"/>
      <c r="BKX20" s="2" t="s">
        <v>11</v>
      </c>
      <c r="BKY20" s="4" t="s">
        <v>163</v>
      </c>
      <c r="BKZ20" s="4">
        <v>296</v>
      </c>
      <c r="BLA20" s="2">
        <v>3</v>
      </c>
      <c r="BLB20" s="1">
        <v>2.7E-2</v>
      </c>
      <c r="BLC20" s="1">
        <f t="shared" si="1456"/>
        <v>6.9999999999999993E-3</v>
      </c>
      <c r="BLD20" s="1">
        <f t="shared" si="1457"/>
        <v>5.0724637681159396E-2</v>
      </c>
      <c r="BLE20" s="1">
        <f t="shared" si="1458"/>
        <v>7.6086956521739097E-5</v>
      </c>
      <c r="BLF20" s="1">
        <f t="shared" si="1459"/>
        <v>0.58574386458405125</v>
      </c>
      <c r="BLG20" s="1"/>
      <c r="BLH20" s="1"/>
      <c r="BLI20" s="2" t="s">
        <v>11</v>
      </c>
      <c r="BLJ20" s="4" t="s">
        <v>164</v>
      </c>
      <c r="BLK20" s="4">
        <v>303</v>
      </c>
      <c r="BLL20" s="2">
        <v>3</v>
      </c>
      <c r="BLM20" s="1">
        <v>0.02</v>
      </c>
      <c r="BLN20" s="1">
        <f t="shared" si="1460"/>
        <v>9.0000000000000011E-3</v>
      </c>
      <c r="BLO20" s="1">
        <f t="shared" si="1461"/>
        <v>0.53220338983050852</v>
      </c>
      <c r="BLP20" s="1">
        <f t="shared" si="1462"/>
        <v>7.9830508474576284E-4</v>
      </c>
      <c r="BLQ20" s="1">
        <f t="shared" si="1463"/>
        <v>6.1456303002799331</v>
      </c>
      <c r="BLR20" s="1"/>
      <c r="BLS20" s="1"/>
      <c r="BLT20" s="2" t="s">
        <v>11</v>
      </c>
      <c r="BLU20" s="4" t="s">
        <v>165</v>
      </c>
      <c r="BLV20" s="4">
        <v>310</v>
      </c>
      <c r="BLW20" s="2">
        <v>3</v>
      </c>
      <c r="BLX20" s="1">
        <v>2.5000000000000001E-2</v>
      </c>
      <c r="BLY20" s="1">
        <f t="shared" si="1464"/>
        <v>1.3000000000000001E-2</v>
      </c>
      <c r="BLZ20" s="1">
        <f t="shared" si="1465"/>
        <v>0.82593856655290099</v>
      </c>
      <c r="BMA20" s="1">
        <f t="shared" si="1466"/>
        <v>1.2389078498293515E-3</v>
      </c>
      <c r="BMB20" s="1">
        <f t="shared" si="1467"/>
        <v>9.5375436868108157</v>
      </c>
      <c r="BMC20" s="1"/>
      <c r="BMD20" s="1"/>
      <c r="BME20" s="2" t="s">
        <v>11</v>
      </c>
      <c r="BMF20" s="4" t="s">
        <v>166</v>
      </c>
      <c r="BMG20" s="4">
        <v>311</v>
      </c>
      <c r="BMH20" s="2">
        <v>3</v>
      </c>
      <c r="BMI20" s="1">
        <v>0.02</v>
      </c>
      <c r="BMJ20" s="1">
        <f t="shared" si="1468"/>
        <v>0.01</v>
      </c>
      <c r="BMK20" s="1">
        <f t="shared" si="1469"/>
        <v>9.929078014184399E-2</v>
      </c>
      <c r="BML20" s="1">
        <f t="shared" si="1470"/>
        <v>1.4893617021276599E-4</v>
      </c>
      <c r="BMM20" s="1">
        <f t="shared" si="1471"/>
        <v>1.1465624583347394</v>
      </c>
      <c r="BMN20" s="1"/>
      <c r="BMO20" s="1"/>
      <c r="BMP20" s="2" t="s">
        <v>11</v>
      </c>
      <c r="BMQ20" s="4" t="s">
        <v>167</v>
      </c>
      <c r="BMR20" s="4">
        <v>317</v>
      </c>
      <c r="BMS20" s="2">
        <v>3</v>
      </c>
      <c r="BMT20" s="1">
        <v>2.3E-2</v>
      </c>
      <c r="BMU20" s="4">
        <f t="shared" si="1472"/>
        <v>1.2999999999999999E-2</v>
      </c>
      <c r="BMV20" s="1">
        <f t="shared" si="1473"/>
        <v>0.40425531914893614</v>
      </c>
      <c r="BMW20" s="1">
        <f t="shared" si="1474"/>
        <v>6.0638297872340422E-4</v>
      </c>
      <c r="BMX20" s="1">
        <f t="shared" si="1475"/>
        <v>4.6681471517914375</v>
      </c>
      <c r="BMY20" s="1"/>
      <c r="BMZ20" s="1"/>
      <c r="BNA20" s="2" t="s">
        <v>11</v>
      </c>
      <c r="BNB20" s="4" t="s">
        <v>168</v>
      </c>
      <c r="BNC20" s="4">
        <v>324</v>
      </c>
      <c r="BND20" s="2">
        <v>3</v>
      </c>
      <c r="BNE20" s="1">
        <v>2.5999999999999999E-2</v>
      </c>
      <c r="BNF20" s="1">
        <f t="shared" si="1476"/>
        <v>1.2999999999999999E-2</v>
      </c>
      <c r="BNG20" s="1">
        <f t="shared" si="1477"/>
        <v>0.37142857142857139</v>
      </c>
      <c r="BNH20" s="1">
        <f t="shared" si="1478"/>
        <v>5.5714285714285707E-4</v>
      </c>
      <c r="BNI20" s="1">
        <f t="shared" si="1479"/>
        <v>4.2890795635256662</v>
      </c>
      <c r="BNJ20" s="1"/>
      <c r="BNK20" s="1"/>
      <c r="BNL20" s="2" t="s">
        <v>11</v>
      </c>
      <c r="BNM20" s="4" t="s">
        <v>169</v>
      </c>
      <c r="BNN20" s="4">
        <v>325</v>
      </c>
      <c r="BNO20" s="2">
        <v>3</v>
      </c>
      <c r="BNP20" s="1">
        <v>0.02</v>
      </c>
      <c r="BNQ20" s="1">
        <f t="shared" si="1480"/>
        <v>1.0000000000000009E-3</v>
      </c>
      <c r="BNR20" s="1">
        <f t="shared" si="1481"/>
        <v>0.1293706293706294</v>
      </c>
      <c r="BNS20" s="1">
        <f t="shared" si="1482"/>
        <v>1.9405594405594412E-4</v>
      </c>
      <c r="BNT20" s="1">
        <f t="shared" si="1483"/>
        <v>1.4939101761069771</v>
      </c>
      <c r="BNU20" s="1"/>
      <c r="BNV20" s="1"/>
      <c r="BNW20" s="2" t="s">
        <v>11</v>
      </c>
      <c r="BNX20" s="4" t="s">
        <v>170</v>
      </c>
      <c r="BNY20" s="4">
        <v>338</v>
      </c>
      <c r="BNZ20" s="2">
        <v>3</v>
      </c>
      <c r="BOA20" s="1">
        <v>2.4E-2</v>
      </c>
      <c r="BOB20" s="1">
        <f t="shared" si="1484"/>
        <v>1.4E-2</v>
      </c>
      <c r="BOC20" s="1">
        <f t="shared" si="1485"/>
        <v>0.59294871794871795</v>
      </c>
      <c r="BOD20" s="1">
        <f t="shared" si="1486"/>
        <v>8.8942307692307693E-4</v>
      </c>
      <c r="BOE20" s="1">
        <f t="shared" si="1487"/>
        <v>6.8470883071569757</v>
      </c>
      <c r="BOF20" s="1"/>
      <c r="BOG20" s="1"/>
      <c r="BOH20" s="2" t="s">
        <v>11</v>
      </c>
      <c r="BOI20" s="4" t="s">
        <v>171</v>
      </c>
      <c r="BOJ20" s="4">
        <v>339</v>
      </c>
      <c r="BOK20" s="2">
        <v>3</v>
      </c>
      <c r="BOL20" s="1">
        <v>1.4E-2</v>
      </c>
      <c r="BOM20" s="1">
        <f t="shared" si="1488"/>
        <v>9.0000000000000011E-3</v>
      </c>
      <c r="BON20" s="1">
        <f t="shared" si="1489"/>
        <v>0.41693811074918569</v>
      </c>
      <c r="BOO20" s="1">
        <f t="shared" si="1490"/>
        <v>6.2540716612377849E-4</v>
      </c>
      <c r="BOP20" s="1">
        <f t="shared" si="1491"/>
        <v>4.8146019655712822</v>
      </c>
      <c r="BOQ20" s="1"/>
      <c r="BOR20" s="1"/>
      <c r="BOS20" s="2" t="s">
        <v>11</v>
      </c>
      <c r="BOT20" s="4" t="s">
        <v>172</v>
      </c>
      <c r="BOU20" s="4">
        <v>345</v>
      </c>
      <c r="BOV20" s="2">
        <v>3</v>
      </c>
      <c r="BOW20" s="1">
        <v>2.1999999999999999E-2</v>
      </c>
      <c r="BOX20" s="1">
        <f t="shared" si="1492"/>
        <v>1.4999999999999999E-2</v>
      </c>
      <c r="BOY20" s="1">
        <f t="shared" si="1493"/>
        <v>0.68488745980707399</v>
      </c>
      <c r="BOZ20" s="1">
        <f t="shared" si="1494"/>
        <v>1.027331189710611E-3</v>
      </c>
      <c r="BPA20" s="1">
        <f t="shared" si="1495"/>
        <v>7.9087529423902669</v>
      </c>
      <c r="BPB20" s="1"/>
      <c r="BPC20" s="1"/>
      <c r="BPD20" s="2" t="s">
        <v>11</v>
      </c>
      <c r="BPE20" s="4" t="s">
        <v>173</v>
      </c>
      <c r="BPF20" s="4">
        <v>352</v>
      </c>
      <c r="BPG20" s="2">
        <v>3</v>
      </c>
      <c r="BPH20" s="1">
        <v>0.02</v>
      </c>
      <c r="BPI20" s="1">
        <f t="shared" si="1496"/>
        <v>1.1000000000000001E-2</v>
      </c>
      <c r="BPJ20" s="1">
        <f t="shared" si="1497"/>
        <v>0.45512820512820518</v>
      </c>
      <c r="BPK20" s="1">
        <f t="shared" si="1498"/>
        <v>6.8269230769230776E-4</v>
      </c>
      <c r="BPL20" s="1">
        <f t="shared" si="1499"/>
        <v>5.2556029168448148</v>
      </c>
      <c r="BPM20" s="1"/>
      <c r="BPN20" s="1"/>
      <c r="BPO20" s="2" t="s">
        <v>11</v>
      </c>
      <c r="BPP20" s="4" t="s">
        <v>174</v>
      </c>
      <c r="BPQ20" s="4">
        <v>353</v>
      </c>
      <c r="BPR20" s="2">
        <v>3</v>
      </c>
      <c r="BPS20" s="1">
        <v>2.1000000000000001E-2</v>
      </c>
      <c r="BPT20" s="1">
        <f t="shared" si="1500"/>
        <v>1.2000000000000002E-2</v>
      </c>
      <c r="BPU20" s="1">
        <f t="shared" si="1501"/>
        <v>0.38333333333333341</v>
      </c>
      <c r="BPV20" s="1">
        <f t="shared" si="1502"/>
        <v>5.750000000000001E-4</v>
      </c>
      <c r="BPW20" s="1">
        <f t="shared" si="1503"/>
        <v>4.4265500623566183</v>
      </c>
      <c r="BPX20" s="1"/>
      <c r="BPY20" s="1"/>
      <c r="BPZ20" s="2" t="s">
        <v>11</v>
      </c>
      <c r="BQA20" s="4" t="s">
        <v>175</v>
      </c>
      <c r="BQB20" s="4">
        <v>358</v>
      </c>
      <c r="BQC20" s="2">
        <v>3</v>
      </c>
      <c r="BQD20" s="1">
        <v>2.1999999999999999E-2</v>
      </c>
      <c r="BQE20" s="1">
        <f t="shared" si="1504"/>
        <v>1.1999999999999999E-2</v>
      </c>
      <c r="BQF20" s="1">
        <f t="shared" si="1505"/>
        <v>0.38175675675675674</v>
      </c>
      <c r="BQG20" s="1">
        <f t="shared" si="1506"/>
        <v>5.7263513513513512E-4</v>
      </c>
      <c r="BQH20" s="1">
        <f t="shared" si="1507"/>
        <v>4.4083445098087353</v>
      </c>
      <c r="BQI20" s="1"/>
      <c r="BQJ20" s="1"/>
      <c r="BQK20" s="2" t="s">
        <v>11</v>
      </c>
      <c r="BQL20" s="4" t="s">
        <v>176</v>
      </c>
      <c r="BQM20" s="4">
        <v>366</v>
      </c>
      <c r="BQN20" s="2">
        <v>3</v>
      </c>
      <c r="BQO20" s="1">
        <v>2.5000000000000001E-2</v>
      </c>
      <c r="BQP20" s="1">
        <f t="shared" si="1508"/>
        <v>1.4000000000000002E-2</v>
      </c>
      <c r="BQQ20" s="1">
        <f t="shared" si="1509"/>
        <v>0.65886287625418072</v>
      </c>
      <c r="BQR20" s="1">
        <f t="shared" si="1510"/>
        <v>9.8829431438127104E-4</v>
      </c>
      <c r="BQS20" s="1">
        <f t="shared" si="1511"/>
        <v>7.6082334938280107</v>
      </c>
      <c r="BQT20" s="1"/>
      <c r="BQU20" s="1"/>
      <c r="BQV20" s="2" t="s">
        <v>11</v>
      </c>
      <c r="BQW20" s="4" t="s">
        <v>177</v>
      </c>
      <c r="BQX20" s="4">
        <v>367</v>
      </c>
      <c r="BQY20" s="2">
        <v>3</v>
      </c>
      <c r="BQZ20" s="1">
        <v>3.6999999999999998E-2</v>
      </c>
      <c r="BRA20" s="1">
        <f t="shared" si="1512"/>
        <v>1.5999999999999997E-2</v>
      </c>
      <c r="BRB20" s="1">
        <f t="shared" si="1513"/>
        <v>-0.21212121212121224</v>
      </c>
      <c r="BRC20" s="1">
        <f t="shared" si="1514"/>
        <v>-3.1818181818181837E-4</v>
      </c>
      <c r="BRD20" s="1">
        <f t="shared" si="1515"/>
        <v>-2.449474342806035</v>
      </c>
      <c r="BRE20" s="1"/>
      <c r="BRF20" s="1"/>
      <c r="BRG20" s="2" t="s">
        <v>11</v>
      </c>
      <c r="BRH20" s="4" t="s">
        <v>178</v>
      </c>
      <c r="BRI20" s="4">
        <v>373</v>
      </c>
      <c r="BRJ20" s="2">
        <v>3</v>
      </c>
      <c r="BRK20" s="1">
        <v>0.04</v>
      </c>
      <c r="BRL20" s="1">
        <f t="shared" si="1516"/>
        <v>1.8000000000000002E-2</v>
      </c>
      <c r="BRM20" s="1">
        <f t="shared" si="1517"/>
        <v>0.15593220338983058</v>
      </c>
      <c r="BRN20" s="1">
        <f t="shared" si="1518"/>
        <v>2.3389830508474587E-4</v>
      </c>
      <c r="BRO20" s="1">
        <f t="shared" si="1519"/>
        <v>1.8006305338399811</v>
      </c>
      <c r="BRP20" s="1"/>
      <c r="BRQ20" s="1"/>
      <c r="BRR20" s="2" t="s">
        <v>11</v>
      </c>
      <c r="BRS20" s="1" t="s">
        <v>179</v>
      </c>
      <c r="BRT20" s="1">
        <v>380</v>
      </c>
      <c r="BRU20" s="2">
        <v>3</v>
      </c>
      <c r="BRV20" s="1">
        <v>3.9E-2</v>
      </c>
      <c r="BRW20" s="1">
        <f t="shared" si="1520"/>
        <v>9.0000000000000011E-3</v>
      </c>
      <c r="BRX20" s="1">
        <f t="shared" si="1521"/>
        <v>-0.13422818791946303</v>
      </c>
      <c r="BRY20" s="1">
        <f t="shared" si="1522"/>
        <v>-2.0134228187919454E-4</v>
      </c>
      <c r="BRZ20" s="1">
        <f t="shared" si="1523"/>
        <v>-1.5500029398389084</v>
      </c>
      <c r="BSA20" s="1"/>
      <c r="BSB20" s="1"/>
      <c r="BSC20" s="2" t="s">
        <v>11</v>
      </c>
      <c r="BSD20" s="1" t="s">
        <v>180</v>
      </c>
      <c r="BSE20" s="1">
        <v>394</v>
      </c>
      <c r="BSF20" s="2">
        <v>3</v>
      </c>
      <c r="BSG20" s="1">
        <v>2.4E-2</v>
      </c>
      <c r="BSH20" s="1">
        <f t="shared" si="1524"/>
        <v>1.2E-2</v>
      </c>
      <c r="BSI20" s="1">
        <f t="shared" si="1525"/>
        <v>-1.7730496453900724E-2</v>
      </c>
      <c r="BSJ20" s="1">
        <f t="shared" si="1526"/>
        <v>-2.6595744680851087E-5</v>
      </c>
      <c r="BSK20" s="1">
        <f t="shared" si="1527"/>
        <v>-0.20474329613120359</v>
      </c>
      <c r="BSL20" s="1"/>
      <c r="BSM20" s="1"/>
      <c r="BSN20" s="6" t="s">
        <v>11</v>
      </c>
      <c r="BSO20" s="6" t="s">
        <v>181</v>
      </c>
      <c r="BSP20" s="6">
        <v>395</v>
      </c>
      <c r="BSQ20" s="6">
        <v>3</v>
      </c>
      <c r="BSR20" s="6">
        <v>0.432</v>
      </c>
      <c r="BSS20" s="6">
        <f t="shared" si="1528"/>
        <v>0.42199999999999999</v>
      </c>
      <c r="BST20" s="6">
        <f t="shared" si="1529"/>
        <v>14.62629757785467</v>
      </c>
      <c r="BSU20" s="6">
        <f t="shared" si="1530"/>
        <v>2.1939446366782005E-2</v>
      </c>
      <c r="BSV20" s="6">
        <f t="shared" si="1531"/>
        <v>168.89749162251923</v>
      </c>
      <c r="BSW20" s="1"/>
      <c r="BSX20" s="1"/>
      <c r="BSY20" s="6" t="s">
        <v>11</v>
      </c>
      <c r="BSZ20" s="6" t="s">
        <v>182</v>
      </c>
      <c r="BTA20" s="6">
        <v>401</v>
      </c>
      <c r="BTB20" s="6">
        <v>3</v>
      </c>
      <c r="BTC20" s="6">
        <v>0.44600000000000001</v>
      </c>
      <c r="BTD20" s="6">
        <f t="shared" si="1532"/>
        <v>0.434</v>
      </c>
      <c r="BTE20" s="6">
        <f t="shared" si="1533"/>
        <v>15.297202797202797</v>
      </c>
      <c r="BTF20" s="6">
        <f t="shared" si="1534"/>
        <v>2.2945804195804196E-2</v>
      </c>
      <c r="BTG20" s="6">
        <f t="shared" si="1535"/>
        <v>176.64478433697357</v>
      </c>
      <c r="BTH20" s="1"/>
      <c r="BTI20" s="1"/>
      <c r="BTJ20" s="6" t="s">
        <v>11</v>
      </c>
      <c r="BTK20" s="6" t="s">
        <v>183</v>
      </c>
      <c r="BTL20" s="6">
        <v>408</v>
      </c>
      <c r="BTM20" s="6">
        <v>3</v>
      </c>
      <c r="BTN20" s="6">
        <v>0.44800000000000001</v>
      </c>
      <c r="BTO20" s="6">
        <f t="shared" si="1536"/>
        <v>0.436</v>
      </c>
      <c r="BTP20" s="8">
        <f t="shared" si="1537"/>
        <v>15.452961672473869</v>
      </c>
      <c r="BTQ20" s="6">
        <f t="shared" si="1538"/>
        <v>2.3179442508710804E-2</v>
      </c>
      <c r="BTR20" s="6">
        <f t="shared" si="1539"/>
        <v>178.44341336056601</v>
      </c>
      <c r="BTS20" s="1"/>
      <c r="BTT20" s="1"/>
      <c r="BTU20" s="6" t="s">
        <v>11</v>
      </c>
      <c r="BTV20" s="6" t="s">
        <v>184</v>
      </c>
      <c r="BTW20" s="6">
        <v>409</v>
      </c>
      <c r="BTX20" s="6">
        <v>3</v>
      </c>
      <c r="BTY20" s="6">
        <v>0.111</v>
      </c>
      <c r="BTZ20" s="6">
        <f t="shared" si="1540"/>
        <v>0.10100000000000001</v>
      </c>
      <c r="BUA20" s="6">
        <f t="shared" si="1541"/>
        <v>3.5951557093425608</v>
      </c>
      <c r="BUB20" s="6">
        <f t="shared" si="1542"/>
        <v>5.3927335640138411E-3</v>
      </c>
      <c r="BUC20" s="6">
        <f t="shared" si="1543"/>
        <v>41.515139294014077</v>
      </c>
      <c r="BUD20" s="1"/>
      <c r="BUE20" s="1"/>
      <c r="BUF20" s="6" t="s">
        <v>11</v>
      </c>
      <c r="BUG20" s="6" t="s">
        <v>185</v>
      </c>
      <c r="BUH20" s="6">
        <v>415</v>
      </c>
      <c r="BUI20" s="6">
        <v>3</v>
      </c>
      <c r="BUJ20" s="6">
        <v>0.115</v>
      </c>
      <c r="BUK20" s="6">
        <f t="shared" si="1544"/>
        <v>0.10200000000000001</v>
      </c>
      <c r="BUL20" s="6">
        <f t="shared" si="1545"/>
        <v>3.7108013937282234</v>
      </c>
      <c r="BUM20" s="6">
        <f t="shared" si="1546"/>
        <v>5.566202090592335E-3</v>
      </c>
      <c r="BUN20" s="6">
        <f t="shared" si="1547"/>
        <v>42.850560367306151</v>
      </c>
      <c r="BUO20" s="1"/>
      <c r="BUP20" s="1"/>
      <c r="BUQ20" s="6" t="s">
        <v>11</v>
      </c>
      <c r="BUR20" s="6" t="s">
        <v>186</v>
      </c>
      <c r="BUS20" s="6">
        <v>422</v>
      </c>
      <c r="BUT20" s="6">
        <v>3</v>
      </c>
      <c r="BUU20" s="6">
        <v>0.11899999999999999</v>
      </c>
      <c r="BUV20" s="6">
        <f t="shared" si="1548"/>
        <v>0.104</v>
      </c>
      <c r="BUW20" s="6">
        <f t="shared" si="1549"/>
        <v>3.7684210526315787</v>
      </c>
      <c r="BUX20" s="6">
        <f t="shared" si="1550"/>
        <v>5.6526315789473683E-3</v>
      </c>
      <c r="BUY20" s="6">
        <f t="shared" si="1551"/>
        <v>43.515924640466892</v>
      </c>
      <c r="BUZ20" s="1"/>
      <c r="BVA20" s="1"/>
      <c r="BVB20" s="1" t="s">
        <v>11</v>
      </c>
      <c r="BVC20" s="1" t="s">
        <v>187</v>
      </c>
      <c r="BVD20" s="1">
        <v>423</v>
      </c>
      <c r="BVE20" s="1">
        <v>3</v>
      </c>
      <c r="BVF20" s="1">
        <v>3.6999999999999998E-2</v>
      </c>
      <c r="BVG20" s="1">
        <f t="shared" si="1552"/>
        <v>2.6999999999999996E-2</v>
      </c>
      <c r="BVH20" s="1">
        <f t="shared" si="1553"/>
        <v>-1.7064846416382385E-2</v>
      </c>
      <c r="BVI20" s="1">
        <f t="shared" si="1554"/>
        <v>-2.5597269624573579E-5</v>
      </c>
      <c r="BVJ20" s="1">
        <f t="shared" si="1555"/>
        <v>-0.19705668774402668</v>
      </c>
      <c r="BVK20" s="1"/>
      <c r="BVL20" s="1"/>
      <c r="BVM20" s="1" t="s">
        <v>11</v>
      </c>
      <c r="BVN20" s="1" t="s">
        <v>188</v>
      </c>
      <c r="BVO20" s="1">
        <v>436</v>
      </c>
      <c r="BVP20" s="1">
        <v>3</v>
      </c>
      <c r="BVQ20" s="1">
        <v>4.9000000000000002E-2</v>
      </c>
      <c r="BVR20" s="1">
        <f t="shared" si="1556"/>
        <v>3.7000000000000005E-2</v>
      </c>
      <c r="BVS20" s="1">
        <f t="shared" si="1557"/>
        <v>0.61433447098976124</v>
      </c>
      <c r="BVT20" s="1">
        <f t="shared" si="1558"/>
        <v>9.2150170648464186E-4</v>
      </c>
      <c r="BVU20" s="1">
        <f t="shared" si="1559"/>
        <v>7.0940407587849066</v>
      </c>
      <c r="BVV20" s="1"/>
      <c r="BVW20" s="1"/>
      <c r="BVX20" s="1" t="s">
        <v>11</v>
      </c>
      <c r="BVY20" s="1" t="s">
        <v>189</v>
      </c>
      <c r="BVZ20" s="1">
        <v>437</v>
      </c>
      <c r="BWA20" s="1">
        <v>3</v>
      </c>
      <c r="BWB20" s="1">
        <v>0.01</v>
      </c>
      <c r="BWC20" s="1">
        <f t="shared" si="1560"/>
        <v>5.0000000000000001E-3</v>
      </c>
      <c r="BWD20" s="1">
        <f t="shared" si="1561"/>
        <v>-0.60456273764258539</v>
      </c>
      <c r="BWE20" s="1">
        <f t="shared" si="1562"/>
        <v>-9.0684410646387815E-4</v>
      </c>
      <c r="BWF20" s="1">
        <f t="shared" si="1563"/>
        <v>-6.9812014539398461</v>
      </c>
      <c r="BWG20" s="1"/>
      <c r="BWH20" s="1"/>
      <c r="BWI20" s="1" t="s">
        <v>11</v>
      </c>
      <c r="BWJ20" s="1" t="s">
        <v>190</v>
      </c>
      <c r="BWK20" s="1">
        <v>443</v>
      </c>
      <c r="BWL20" s="1">
        <v>3</v>
      </c>
      <c r="BWM20" s="1">
        <v>1.7999999999999999E-2</v>
      </c>
      <c r="BWN20" s="1">
        <f t="shared" si="1564"/>
        <v>7.9999999999999984E-3</v>
      </c>
      <c r="BWO20" s="1">
        <f t="shared" si="1565"/>
        <v>-0.51515151515151525</v>
      </c>
      <c r="BWP20" s="1">
        <f t="shared" si="1566"/>
        <v>-7.7272727272727291E-4</v>
      </c>
      <c r="BWQ20" s="1">
        <f t="shared" si="1567"/>
        <v>-5.9487234039575121</v>
      </c>
      <c r="BWR20" s="1"/>
      <c r="BWS20" s="1"/>
      <c r="BWT20" s="1" t="s">
        <v>11</v>
      </c>
      <c r="BWU20" s="1" t="s">
        <v>191</v>
      </c>
      <c r="BWV20" s="1">
        <v>450</v>
      </c>
      <c r="BWW20" s="1">
        <v>3</v>
      </c>
      <c r="BWX20" s="1">
        <v>1.7999999999999999E-2</v>
      </c>
      <c r="BWY20" s="1">
        <f t="shared" si="1568"/>
        <v>1.3999999999999999E-2</v>
      </c>
      <c r="BWZ20" s="1">
        <f t="shared" si="1569"/>
        <v>5.3030303030302969E-2</v>
      </c>
      <c r="BXA20" s="1">
        <f t="shared" si="1570"/>
        <v>7.9545454545454456E-5</v>
      </c>
      <c r="BXB20" s="1">
        <f t="shared" si="1571"/>
        <v>0.61236858570150776</v>
      </c>
      <c r="BXC20" s="1"/>
      <c r="BXD20" s="1"/>
      <c r="BXE20" s="1" t="s">
        <v>11</v>
      </c>
      <c r="BXF20" s="1" t="s">
        <v>192</v>
      </c>
      <c r="BXG20" s="1">
        <v>451</v>
      </c>
      <c r="BXH20" s="1">
        <v>3</v>
      </c>
      <c r="BXI20" s="1">
        <v>-1E-3</v>
      </c>
      <c r="BXJ20" s="1">
        <f t="shared" si="1572"/>
        <v>2E-3</v>
      </c>
      <c r="BXK20" s="1">
        <f t="shared" si="1573"/>
        <v>0.55849056603773584</v>
      </c>
      <c r="BXL20" s="1">
        <f t="shared" si="1574"/>
        <v>8.3773584905660382E-4</v>
      </c>
      <c r="BXM20" s="1">
        <f t="shared" si="1575"/>
        <v>6.4491820432693636</v>
      </c>
      <c r="BXN20" s="1"/>
      <c r="BXO20" s="1"/>
      <c r="BXP20" s="1" t="s">
        <v>11</v>
      </c>
      <c r="BXQ20" s="1" t="s">
        <v>193</v>
      </c>
      <c r="BXR20" s="1">
        <v>464</v>
      </c>
      <c r="BXS20" s="1">
        <v>3</v>
      </c>
      <c r="BXT20" s="1">
        <v>7.0000000000000001E-3</v>
      </c>
      <c r="BXU20" s="1">
        <f t="shared" si="1576"/>
        <v>3.0000000000000001E-3</v>
      </c>
      <c r="BXV20" s="1">
        <f t="shared" si="1577"/>
        <v>0.9154411764705882</v>
      </c>
      <c r="BXW20" s="1">
        <f t="shared" si="1578"/>
        <v>1.3731617647058823E-3</v>
      </c>
      <c r="BXX20" s="1">
        <f t="shared" si="1579"/>
        <v>10.57107703510356</v>
      </c>
      <c r="BXY20" s="1"/>
      <c r="BXZ20" s="1"/>
      <c r="BYA20" s="1" t="s">
        <v>11</v>
      </c>
      <c r="BYB20" s="1" t="s">
        <v>194</v>
      </c>
      <c r="BYC20" s="1">
        <v>465</v>
      </c>
      <c r="BYD20" s="1">
        <v>3</v>
      </c>
      <c r="BYE20" s="2">
        <v>7.0000000000000001E-3</v>
      </c>
      <c r="BYF20" s="1">
        <f t="shared" si="1709"/>
        <v>2E-3</v>
      </c>
      <c r="BYG20" s="1">
        <f t="shared" si="1580"/>
        <v>-8.98876404494382E-2</v>
      </c>
      <c r="BYH20" s="1">
        <f t="shared" si="1581"/>
        <v>-1.3483146067415729E-4</v>
      </c>
      <c r="BYI20" s="1">
        <f t="shared" si="1582"/>
        <v>-1.0379794967909997</v>
      </c>
      <c r="BYJ20" s="1"/>
      <c r="BYK20" s="1"/>
      <c r="BYL20" s="1" t="s">
        <v>11</v>
      </c>
      <c r="BYM20" s="1" t="s">
        <v>195</v>
      </c>
      <c r="BYN20" s="1">
        <v>479</v>
      </c>
      <c r="BYO20" s="1">
        <v>3</v>
      </c>
      <c r="BYP20" s="1">
        <v>1.2999999999999999E-2</v>
      </c>
      <c r="BYQ20" s="1">
        <f t="shared" si="1583"/>
        <v>2E-3</v>
      </c>
      <c r="BYR20" s="1">
        <f t="shared" si="1584"/>
        <v>0.24723247232472326</v>
      </c>
      <c r="BYS20" s="1">
        <f t="shared" si="1585"/>
        <v>3.7084870848708487E-4</v>
      </c>
      <c r="BYT20" s="1">
        <f t="shared" si="1586"/>
        <v>2.8549223890058726</v>
      </c>
      <c r="BYU20" s="1"/>
      <c r="BYV20" s="1"/>
      <c r="BYW20" s="1" t="s">
        <v>11</v>
      </c>
      <c r="BYX20" s="1" t="s">
        <v>196</v>
      </c>
      <c r="BYY20" s="1">
        <v>480</v>
      </c>
      <c r="BYZ20" s="1">
        <v>3</v>
      </c>
      <c r="BZA20" s="1">
        <v>8.9999999999999993E-3</v>
      </c>
      <c r="BZB20" s="1">
        <f t="shared" si="1587"/>
        <v>-4.0000000000000001E-3</v>
      </c>
      <c r="BZC20" s="1">
        <f t="shared" si="1588"/>
        <v>0.25468164794007492</v>
      </c>
      <c r="BZD20" s="1">
        <f t="shared" si="1589"/>
        <v>3.8202247191011237E-4</v>
      </c>
      <c r="BZE20" s="1">
        <f t="shared" si="1590"/>
        <v>2.9409419075744996</v>
      </c>
      <c r="BZF20" s="1"/>
      <c r="BZG20" s="1"/>
      <c r="BZH20" s="1" t="s">
        <v>11</v>
      </c>
      <c r="BZI20" s="1" t="s">
        <v>197</v>
      </c>
      <c r="BZJ20" s="1">
        <v>494</v>
      </c>
      <c r="BZK20" s="1">
        <v>3</v>
      </c>
      <c r="BZL20" s="1">
        <v>1.4999999999999999E-2</v>
      </c>
      <c r="BZM20" s="1">
        <f t="shared" si="1591"/>
        <v>0</v>
      </c>
      <c r="BZN20" s="1">
        <f t="shared" si="1592"/>
        <v>0.73529411764705888</v>
      </c>
      <c r="BZO20" s="1">
        <f t="shared" si="1593"/>
        <v>1.1029411764705884E-3</v>
      </c>
      <c r="BZP20" s="1">
        <f t="shared" si="1594"/>
        <v>8.4908249277940264</v>
      </c>
      <c r="BZQ20" s="1"/>
      <c r="BZR20" s="1"/>
      <c r="BZS20" s="1" t="s">
        <v>11</v>
      </c>
      <c r="BZT20" s="1" t="s">
        <v>198</v>
      </c>
      <c r="BZU20" s="1">
        <v>495</v>
      </c>
      <c r="BZV20" s="1">
        <v>3</v>
      </c>
      <c r="BZW20" s="1">
        <v>2.1000000000000001E-2</v>
      </c>
      <c r="BZX20" s="1">
        <f t="shared" si="1595"/>
        <v>7.000000000000001E-3</v>
      </c>
      <c r="BZY20" s="1">
        <f t="shared" si="1596"/>
        <v>0.64944649446494473</v>
      </c>
      <c r="BZZ20" s="1">
        <f t="shared" si="1597"/>
        <v>9.7416974169741712E-4</v>
      </c>
      <c r="CAA20" s="1">
        <f t="shared" si="1598"/>
        <v>7.4994976188810991</v>
      </c>
      <c r="CAB20" s="1"/>
      <c r="CAC20" s="1"/>
      <c r="CAD20" s="1" t="s">
        <v>11</v>
      </c>
      <c r="CAE20" s="1" t="s">
        <v>199</v>
      </c>
      <c r="CAF20" s="1">
        <v>501</v>
      </c>
      <c r="CAG20" s="1">
        <v>3</v>
      </c>
      <c r="CAH20" s="1">
        <v>1.6E-2</v>
      </c>
      <c r="CAI20" s="1">
        <f t="shared" si="1599"/>
        <v>-1.0000000000000009E-3</v>
      </c>
      <c r="CAJ20" s="1">
        <f t="shared" si="1600"/>
        <v>0.41391941391941389</v>
      </c>
      <c r="CAK20" s="1">
        <f t="shared" si="1601"/>
        <v>6.208791208791208E-4</v>
      </c>
      <c r="CAL20" s="1">
        <f t="shared" si="1602"/>
        <v>4.7797434978145992</v>
      </c>
      <c r="CAM20" s="1"/>
      <c r="CAN20" s="1"/>
      <c r="CAO20" s="1" t="s">
        <v>11</v>
      </c>
      <c r="CAP20" s="1" t="s">
        <v>200</v>
      </c>
      <c r="CAQ20" s="1">
        <v>508</v>
      </c>
      <c r="CAR20" s="1">
        <v>3</v>
      </c>
      <c r="CAS20" s="2">
        <v>1.6E-2</v>
      </c>
      <c r="CAT20" s="1">
        <f t="shared" si="1603"/>
        <v>-2.1999999999999999E-2</v>
      </c>
      <c r="CAU20" s="1">
        <f t="shared" si="1604"/>
        <v>-0.36263736263736257</v>
      </c>
      <c r="CAV20" s="1">
        <f t="shared" si="1605"/>
        <v>-5.4395604395604384E-4</v>
      </c>
      <c r="CAW20" s="1">
        <f t="shared" si="1606"/>
        <v>-4.1875628874658872</v>
      </c>
      <c r="CAX20" s="1"/>
      <c r="CAY20" s="1"/>
      <c r="CAZ20" s="1" t="s">
        <v>11</v>
      </c>
      <c r="CBA20" s="1" t="s">
        <v>201</v>
      </c>
      <c r="CBB20" s="1">
        <v>509</v>
      </c>
      <c r="CBC20" s="1">
        <v>3</v>
      </c>
      <c r="CBD20" s="1">
        <v>1.2999999999999999E-2</v>
      </c>
      <c r="CBE20" s="1">
        <f t="shared" si="1607"/>
        <v>0</v>
      </c>
      <c r="CBF20" s="1">
        <f t="shared" si="1608"/>
        <v>-0.12781954887218044</v>
      </c>
      <c r="CBG20" s="1">
        <f t="shared" si="1609"/>
        <v>-1.9172932330827067E-4</v>
      </c>
      <c r="CBH20" s="1">
        <f t="shared" si="1610"/>
        <v>-1.475999040079683</v>
      </c>
      <c r="CBI20" s="1"/>
      <c r="CBJ20" s="1"/>
      <c r="CBK20" s="1" t="s">
        <v>11</v>
      </c>
      <c r="CBL20" s="1" t="s">
        <v>202</v>
      </c>
      <c r="CBM20" s="1">
        <v>515</v>
      </c>
      <c r="CBN20" s="1">
        <v>3</v>
      </c>
      <c r="CBO20" s="1">
        <v>1.4999999999999999E-2</v>
      </c>
      <c r="CBP20" s="1">
        <f t="shared" si="1611"/>
        <v>0</v>
      </c>
      <c r="CBQ20" s="1">
        <f t="shared" si="1612"/>
        <v>-1.8726591760299626E-2</v>
      </c>
      <c r="CBR20" s="1">
        <f t="shared" si="1613"/>
        <v>-2.8089887640449439E-5</v>
      </c>
      <c r="CBS20" s="1">
        <f t="shared" si="1614"/>
        <v>-0.21472658477452808</v>
      </c>
      <c r="CBT20" s="1"/>
      <c r="CBU20" s="1"/>
      <c r="CBV20" s="1" t="s">
        <v>11</v>
      </c>
      <c r="CBW20" s="1" t="s">
        <v>203</v>
      </c>
      <c r="CBX20" s="1">
        <v>522</v>
      </c>
      <c r="CBY20" s="1">
        <v>3</v>
      </c>
      <c r="CBZ20" s="1">
        <v>1.7000000000000001E-2</v>
      </c>
      <c r="CCA20" s="1">
        <f t="shared" si="1615"/>
        <v>3.0000000000000009E-3</v>
      </c>
      <c r="CCB20" s="1">
        <f t="shared" si="1616"/>
        <v>0.10486891385767792</v>
      </c>
      <c r="CCC20" s="1">
        <f t="shared" si="1617"/>
        <v>1.5730337078651688E-4</v>
      </c>
      <c r="CCD20" s="1">
        <f t="shared" si="1618"/>
        <v>1.2024688747373573</v>
      </c>
      <c r="CCE20" s="1"/>
      <c r="CCF20" s="1"/>
      <c r="CCG20" s="1" t="s">
        <v>11</v>
      </c>
      <c r="CCH20" s="1" t="s">
        <v>204</v>
      </c>
      <c r="CCI20" s="1">
        <v>523</v>
      </c>
      <c r="CCJ20" s="1">
        <v>3</v>
      </c>
      <c r="CCK20" s="1">
        <v>2.5000000000000001E-2</v>
      </c>
      <c r="CCL20" s="1">
        <f t="shared" si="1619"/>
        <v>6.0000000000000019E-3</v>
      </c>
      <c r="CCM20" s="1">
        <f t="shared" si="1620"/>
        <v>0.30418250950570347</v>
      </c>
      <c r="CCN20" s="1">
        <f t="shared" si="1621"/>
        <v>4.5627376425855519E-4</v>
      </c>
      <c r="CCO20" s="1">
        <f t="shared" si="1622"/>
        <v>3.4878782135238935</v>
      </c>
      <c r="CCP20" s="1"/>
      <c r="CCQ20" s="1"/>
      <c r="CCR20" s="1" t="s">
        <v>11</v>
      </c>
      <c r="CCS20" s="1" t="s">
        <v>205</v>
      </c>
      <c r="CCT20" s="1">
        <v>536</v>
      </c>
      <c r="CCU20" s="1">
        <v>3</v>
      </c>
      <c r="CCV20" s="1">
        <v>2.9000000000000001E-2</v>
      </c>
      <c r="CCW20" s="1">
        <f t="shared" si="1623"/>
        <v>9.0000000000000011E-3</v>
      </c>
      <c r="CCX20" s="1">
        <f t="shared" si="1624"/>
        <v>0.30501930501930508</v>
      </c>
      <c r="CCY20" s="1">
        <f t="shared" si="1625"/>
        <v>4.5752895752895761E-4</v>
      </c>
      <c r="CCZ20" s="1">
        <f t="shared" si="1626"/>
        <v>3.4974732452888966</v>
      </c>
      <c r="CDA20" s="1"/>
      <c r="CDB20" s="1"/>
      <c r="CDC20" s="1" t="s">
        <v>11</v>
      </c>
      <c r="CDD20" s="1" t="s">
        <v>206</v>
      </c>
      <c r="CDE20" s="1">
        <v>542</v>
      </c>
      <c r="CDF20" s="1">
        <v>3</v>
      </c>
      <c r="CDG20" s="1">
        <v>1.7000000000000001E-2</v>
      </c>
      <c r="CDH20" s="1">
        <f t="shared" si="1627"/>
        <v>2.0000000000000018E-3</v>
      </c>
      <c r="CDI20" s="1">
        <f t="shared" si="1628"/>
        <v>-0.29166666666666663</v>
      </c>
      <c r="CDJ20" s="1">
        <f t="shared" si="1629"/>
        <v>-4.3749999999999995E-4</v>
      </c>
      <c r="CDK20" s="1">
        <f t="shared" si="1630"/>
        <v>-3.3443665578632742</v>
      </c>
      <c r="CDL20" s="1"/>
      <c r="CDM20" s="1"/>
      <c r="CDN20" s="1" t="s">
        <v>11</v>
      </c>
      <c r="CDO20" s="1" t="s">
        <v>207</v>
      </c>
      <c r="CDP20" s="1">
        <v>549</v>
      </c>
      <c r="CDQ20" s="1">
        <v>3</v>
      </c>
      <c r="CDR20" s="1">
        <v>2.1000000000000001E-2</v>
      </c>
      <c r="CDS20" s="1">
        <f t="shared" si="1631"/>
        <v>6.0000000000000019E-3</v>
      </c>
      <c r="CDT20" s="1">
        <f t="shared" si="1632"/>
        <v>-0.2205323193916349</v>
      </c>
      <c r="CDU20" s="1">
        <f t="shared" si="1633"/>
        <v>-3.3079847908745237E-4</v>
      </c>
      <c r="CDV20" s="1">
        <f t="shared" si="1634"/>
        <v>-2.5287117048048215</v>
      </c>
      <c r="CDW20" s="1"/>
      <c r="CDX20" s="1"/>
      <c r="CDY20" s="1" t="s">
        <v>11</v>
      </c>
      <c r="CDZ20" s="1" t="s">
        <v>208</v>
      </c>
      <c r="CEA20" s="1">
        <v>550</v>
      </c>
      <c r="CEB20" s="1">
        <v>3</v>
      </c>
      <c r="CEC20" s="1">
        <v>3.3000000000000002E-2</v>
      </c>
      <c r="CED20" s="1">
        <f t="shared" si="1635"/>
        <v>1.6E-2</v>
      </c>
      <c r="CEE20" s="1">
        <f t="shared" si="1636"/>
        <v>0.58399999999999996</v>
      </c>
      <c r="CEF20" s="1">
        <f t="shared" si="1637"/>
        <v>8.7599999999999993E-4</v>
      </c>
      <c r="CEG20" s="1">
        <f t="shared" si="1638"/>
        <v>6.6963773821445214</v>
      </c>
      <c r="CEH20" s="1"/>
      <c r="CEI20" s="1"/>
      <c r="CEJ20" s="1" t="s">
        <v>11</v>
      </c>
      <c r="CEK20" s="1" t="s">
        <v>209</v>
      </c>
      <c r="CEL20" s="1">
        <v>556</v>
      </c>
      <c r="CEM20" s="1">
        <v>3</v>
      </c>
      <c r="CEN20" s="1">
        <v>0.04</v>
      </c>
      <c r="CEO20" s="1">
        <f t="shared" si="1639"/>
        <v>2.5000000000000001E-2</v>
      </c>
      <c r="CEP20" s="1">
        <f t="shared" si="1640"/>
        <v>1.0711462450592886</v>
      </c>
      <c r="CEQ20" s="1">
        <f t="shared" si="1641"/>
        <v>1.606719367588933E-3</v>
      </c>
      <c r="CER20" s="1">
        <f t="shared" si="1642"/>
        <v>12.282190904767216</v>
      </c>
      <c r="CES20" s="1"/>
      <c r="CET20" s="1"/>
      <c r="CEU20" s="6" t="s">
        <v>11</v>
      </c>
      <c r="CEV20" s="6" t="s">
        <v>210</v>
      </c>
      <c r="CEW20" s="6">
        <v>563</v>
      </c>
      <c r="CEX20" s="6">
        <v>3</v>
      </c>
      <c r="CEY20" s="6">
        <v>4.5999999999999999E-2</v>
      </c>
      <c r="CEZ20" s="6">
        <f t="shared" si="1643"/>
        <v>3.2000000000000001E-2</v>
      </c>
      <c r="CFA20" s="6">
        <f t="shared" si="1644"/>
        <v>1.2841683366733467</v>
      </c>
      <c r="CFB20" s="6">
        <f t="shared" si="1645"/>
        <v>1.9262525050100202E-3</v>
      </c>
      <c r="CFC20" s="6">
        <f t="shared" si="1646"/>
        <v>14.724787336584848</v>
      </c>
      <c r="CFD20" s="1"/>
      <c r="CFE20" s="1"/>
      <c r="CFF20" s="1" t="s">
        <v>11</v>
      </c>
      <c r="CFG20" s="1" t="s">
        <v>211</v>
      </c>
      <c r="CFH20" s="1">
        <v>564</v>
      </c>
      <c r="CFI20" s="1">
        <v>3</v>
      </c>
      <c r="CFJ20" s="1">
        <v>3.9E-2</v>
      </c>
      <c r="CFK20" s="1">
        <f t="shared" si="1647"/>
        <v>6.9999999999999993E-3</v>
      </c>
      <c r="CFL20" s="1">
        <f t="shared" si="1648"/>
        <v>1.8656716417910432E-2</v>
      </c>
      <c r="CFM20" s="1">
        <f t="shared" si="1649"/>
        <v>2.7985074626865648E-5</v>
      </c>
      <c r="CFN20" s="1">
        <f t="shared" si="1650"/>
        <v>0.21392536617462293</v>
      </c>
      <c r="CFO20" s="1"/>
      <c r="CFP20" s="1"/>
      <c r="CFQ20" s="1" t="s">
        <v>11</v>
      </c>
      <c r="CFR20" s="1" t="s">
        <v>212</v>
      </c>
      <c r="CFS20" s="1">
        <v>571</v>
      </c>
      <c r="CFT20" s="1">
        <v>3</v>
      </c>
      <c r="CFU20" s="1">
        <v>3.5000000000000003E-2</v>
      </c>
      <c r="CFV20" s="1">
        <f t="shared" si="1651"/>
        <v>4.0000000000000036E-3</v>
      </c>
      <c r="CFW20" s="1">
        <f t="shared" si="1652"/>
        <v>-0.21052631578947353</v>
      </c>
      <c r="CFX20" s="1">
        <f t="shared" si="1653"/>
        <v>-3.1578947368421031E-4</v>
      </c>
      <c r="CFY20" s="1">
        <f t="shared" si="1654"/>
        <v>-2.4139788688336403</v>
      </c>
      <c r="CFZ20" s="1"/>
      <c r="CGA20" s="1"/>
      <c r="CGB20" s="1" t="s">
        <v>11</v>
      </c>
      <c r="CGC20" s="1" t="s">
        <v>213</v>
      </c>
      <c r="CGD20" s="1">
        <v>577</v>
      </c>
      <c r="CGE20" s="1">
        <v>3</v>
      </c>
      <c r="CGF20" s="1">
        <v>3.5000000000000003E-2</v>
      </c>
      <c r="CGG20" s="1">
        <f t="shared" si="1655"/>
        <v>4.0000000000000036E-3</v>
      </c>
      <c r="CGH20" s="1">
        <f t="shared" si="1656"/>
        <v>-0.39849624060150363</v>
      </c>
      <c r="CGI20" s="1">
        <f t="shared" si="1657"/>
        <v>-5.9774436090225544E-4</v>
      </c>
      <c r="CGJ20" s="1">
        <f t="shared" si="1658"/>
        <v>-4.5693171445779637</v>
      </c>
      <c r="CGK20" s="1"/>
      <c r="CGL20" s="1"/>
      <c r="CGM20" s="1" t="s">
        <v>11</v>
      </c>
      <c r="CGN20" s="1" t="s">
        <v>214</v>
      </c>
      <c r="CGO20" s="1">
        <v>578</v>
      </c>
      <c r="CGP20" s="1">
        <v>3</v>
      </c>
      <c r="CGQ20" s="1">
        <v>1.6E-2</v>
      </c>
      <c r="CGR20" s="1">
        <f t="shared" si="1659"/>
        <v>-1.0000000000000009E-3</v>
      </c>
      <c r="CGS20" s="1">
        <f t="shared" si="1660"/>
        <v>-0.89575289575289585</v>
      </c>
      <c r="CGT20" s="1">
        <f t="shared" si="1661"/>
        <v>-1.3436293436293438E-3</v>
      </c>
      <c r="CGU20" s="1">
        <f t="shared" si="1662"/>
        <v>-10.271060669709165</v>
      </c>
      <c r="CGV20" s="1"/>
      <c r="CGW20" s="1"/>
      <c r="CGX20" s="1" t="s">
        <v>11</v>
      </c>
      <c r="CGY20" s="1" t="s">
        <v>215</v>
      </c>
      <c r="CGZ20" s="1">
        <v>592</v>
      </c>
      <c r="CHA20" s="1">
        <v>3</v>
      </c>
      <c r="CHB20" s="1">
        <v>2.9000000000000001E-2</v>
      </c>
      <c r="CHC20" s="1">
        <f t="shared" si="1663"/>
        <v>3.0000000000000027E-3</v>
      </c>
      <c r="CHD20" s="1">
        <f t="shared" si="1664"/>
        <v>-0.95402298850574696</v>
      </c>
      <c r="CHE20" s="1">
        <f t="shared" si="1665"/>
        <v>-1.4310344827586205E-3</v>
      </c>
      <c r="CHF20" s="1">
        <f t="shared" si="1666"/>
        <v>-10.93920883951337</v>
      </c>
      <c r="CHG20" s="1"/>
      <c r="CHH20" s="1"/>
      <c r="CHI20" s="1" t="s">
        <v>11</v>
      </c>
      <c r="CHJ20" s="1" t="s">
        <v>216</v>
      </c>
      <c r="CHK20" s="1">
        <v>593</v>
      </c>
      <c r="CHL20" s="1">
        <v>3</v>
      </c>
      <c r="CHM20" s="1">
        <v>2.4E-2</v>
      </c>
      <c r="CHN20" s="1">
        <f t="shared" si="1667"/>
        <v>1.0000000000000009E-3</v>
      </c>
      <c r="CHO20" s="1">
        <f t="shared" si="1668"/>
        <v>-0.27058823529411768</v>
      </c>
      <c r="CHP20" s="1">
        <f t="shared" si="1669"/>
        <v>-4.0588235294117654E-4</v>
      </c>
      <c r="CHQ20" s="1">
        <f t="shared" si="1670"/>
        <v>-3.1026728402361812</v>
      </c>
      <c r="CHR20" s="1"/>
      <c r="CHS20" s="1"/>
      <c r="CHT20" s="1" t="s">
        <v>11</v>
      </c>
      <c r="CHU20" s="1" t="s">
        <v>217</v>
      </c>
      <c r="CHV20" s="1">
        <v>607</v>
      </c>
      <c r="CHW20" s="1">
        <v>3</v>
      </c>
      <c r="CHX20" s="1">
        <v>2.7E-2</v>
      </c>
      <c r="CHY20" s="1">
        <f t="shared" si="1671"/>
        <v>5.9999999999999984E-3</v>
      </c>
      <c r="CHZ20" s="1">
        <f t="shared" si="1672"/>
        <v>4.6511627906976695E-2</v>
      </c>
      <c r="CIA20" s="1">
        <f t="shared" si="1673"/>
        <v>6.9767441860465044E-5</v>
      </c>
      <c r="CIB20" s="1">
        <f t="shared" si="1674"/>
        <v>0.53332091288185057</v>
      </c>
      <c r="CIC20" s="1"/>
      <c r="CID20" s="1"/>
      <c r="CIE20" s="1" t="s">
        <v>11</v>
      </c>
      <c r="CIF20" s="1" t="s">
        <v>218</v>
      </c>
      <c r="CIG20" s="1">
        <v>608</v>
      </c>
      <c r="CIH20" s="1">
        <v>3</v>
      </c>
      <c r="CII20" s="1">
        <v>3.1E-2</v>
      </c>
      <c r="CIJ20" s="1">
        <f t="shared" si="1675"/>
        <v>4.0000000000000001E-3</v>
      </c>
      <c r="CIK20" s="1">
        <f t="shared" si="1676"/>
        <v>-0.61960784313725503</v>
      </c>
      <c r="CIL20" s="1">
        <f t="shared" si="1677"/>
        <v>-9.294117647058826E-4</v>
      </c>
      <c r="CIM20" s="1">
        <f t="shared" si="1678"/>
        <v>-7.1046711414103871</v>
      </c>
      <c r="CIN20" s="1"/>
      <c r="CIO20" s="1"/>
      <c r="CIP20" s="1" t="s">
        <v>11</v>
      </c>
      <c r="CIQ20" s="1" t="s">
        <v>219</v>
      </c>
      <c r="CIR20" s="1">
        <v>621</v>
      </c>
      <c r="CIS20" s="1">
        <v>3</v>
      </c>
      <c r="CIT20" s="1">
        <v>2.3E-2</v>
      </c>
      <c r="CIU20" s="1">
        <f t="shared" si="1679"/>
        <v>-6.9999999999999993E-3</v>
      </c>
      <c r="CIV20" s="1">
        <f t="shared" si="1680"/>
        <v>-2.0515873015873014</v>
      </c>
      <c r="CIW20" s="1">
        <f t="shared" si="1681"/>
        <v>-3.0773809523809521E-3</v>
      </c>
      <c r="CIX20" s="1">
        <f t="shared" si="1682"/>
        <v>-23.524319869596091</v>
      </c>
      <c r="CIY20" s="1"/>
      <c r="CIZ20" s="1"/>
      <c r="CJA20" s="1" t="s">
        <v>11</v>
      </c>
      <c r="CJB20" s="1" t="s">
        <v>220</v>
      </c>
      <c r="CJC20" s="1">
        <v>622</v>
      </c>
      <c r="CJD20" s="1">
        <v>3</v>
      </c>
      <c r="CJE20" s="1">
        <v>2.7E-2</v>
      </c>
      <c r="CJF20" s="1">
        <f t="shared" si="1683"/>
        <v>1.8000000000000002E-2</v>
      </c>
      <c r="CJG20" s="1">
        <f t="shared" si="1684"/>
        <v>0.20141342756183753</v>
      </c>
      <c r="CJH20" s="1">
        <f t="shared" si="1685"/>
        <v>3.0212014134275631E-4</v>
      </c>
      <c r="CJI20" s="1">
        <f t="shared" si="1686"/>
        <v>2.3094868506597481</v>
      </c>
      <c r="CJJ20" s="1"/>
      <c r="CJK20" s="1"/>
      <c r="CJL20" s="1" t="s">
        <v>11</v>
      </c>
      <c r="CJM20" s="1" t="s">
        <v>221</v>
      </c>
      <c r="CJN20" s="1">
        <v>635</v>
      </c>
      <c r="CJO20" s="1">
        <v>3</v>
      </c>
      <c r="CJP20" s="1">
        <v>3.7999999999999999E-2</v>
      </c>
      <c r="CJQ20" s="1">
        <f t="shared" si="1687"/>
        <v>2.5999999999999999E-2</v>
      </c>
      <c r="CJR20" s="1">
        <f t="shared" si="1688"/>
        <v>0.17730496453900702</v>
      </c>
      <c r="CJS20" s="1">
        <f t="shared" si="1689"/>
        <v>2.6595744680851053E-4</v>
      </c>
      <c r="CJT20" s="1">
        <f t="shared" si="1690"/>
        <v>2.0330495792481904</v>
      </c>
      <c r="CJU20" s="1"/>
      <c r="CJV20" s="1"/>
      <c r="CJW20" s="1" t="s">
        <v>11</v>
      </c>
      <c r="CJX20" s="1" t="s">
        <v>222</v>
      </c>
      <c r="CJY20" s="1">
        <v>636</v>
      </c>
      <c r="CJZ20" s="1">
        <v>3</v>
      </c>
      <c r="CKA20" s="1">
        <v>3.4000000000000002E-2</v>
      </c>
      <c r="CKB20" s="1">
        <f t="shared" si="1691"/>
        <v>1.4000000000000002E-2</v>
      </c>
      <c r="CKC20" s="1">
        <f t="shared" si="1692"/>
        <v>-0.40282685512367483</v>
      </c>
      <c r="CKD20" s="1">
        <f t="shared" si="1693"/>
        <v>-6.0424028268551229E-4</v>
      </c>
      <c r="CKE20" s="1">
        <f t="shared" si="1694"/>
        <v>-4.6189737013194945</v>
      </c>
      <c r="CKF20" s="1"/>
      <c r="CKG20" s="1"/>
      <c r="CKH20" s="1" t="s">
        <v>11</v>
      </c>
      <c r="CKI20" s="1" t="s">
        <v>223</v>
      </c>
      <c r="CKJ20" s="1">
        <v>649</v>
      </c>
      <c r="CKK20" s="1">
        <v>3</v>
      </c>
      <c r="CKL20" s="1">
        <v>2.9000000000000001E-2</v>
      </c>
      <c r="CKM20" s="1">
        <f t="shared" si="1695"/>
        <v>5.000000000000001E-3</v>
      </c>
      <c r="CKN20" s="1">
        <f t="shared" si="1696"/>
        <v>-0.80212014134275611</v>
      </c>
      <c r="CKO20" s="1">
        <f t="shared" si="1697"/>
        <v>-1.2031802120141342E-3</v>
      </c>
      <c r="CKP20" s="1">
        <f t="shared" si="1698"/>
        <v>-9.1974300894695205</v>
      </c>
      <c r="CKQ20" s="1"/>
      <c r="CKR20" s="1"/>
      <c r="CKS20" s="1" t="s">
        <v>11</v>
      </c>
      <c r="CKT20" s="1" t="s">
        <v>224</v>
      </c>
      <c r="CKU20" s="1">
        <v>650</v>
      </c>
      <c r="CKV20" s="1">
        <v>3</v>
      </c>
      <c r="CKW20" s="1">
        <v>2.8000000000000001E-2</v>
      </c>
      <c r="CKX20" s="1">
        <f t="shared" si="1699"/>
        <v>1.0999999999999999E-2</v>
      </c>
      <c r="CKY20" s="1">
        <f t="shared" si="1700"/>
        <v>-0.21754385964912282</v>
      </c>
      <c r="CKZ20" s="1">
        <f t="shared" si="1701"/>
        <v>-3.2631578947368422E-4</v>
      </c>
      <c r="CLA20" s="1">
        <f t="shared" si="1702"/>
        <v>-2.4944448311280967</v>
      </c>
      <c r="CLB20" s="1"/>
      <c r="CLC20" s="1"/>
      <c r="CLD20" s="1" t="s">
        <v>11</v>
      </c>
      <c r="CLE20" s="1" t="s">
        <v>225</v>
      </c>
      <c r="CLF20" s="1">
        <v>663</v>
      </c>
      <c r="CLG20" s="1">
        <v>3</v>
      </c>
      <c r="CLH20" s="1">
        <v>3.5000000000000003E-2</v>
      </c>
      <c r="CLI20" s="1">
        <f t="shared" si="1703"/>
        <v>1.3000000000000005E-2</v>
      </c>
      <c r="CLJ20" s="1">
        <f t="shared" si="1704"/>
        <v>-0.1384083044982698</v>
      </c>
      <c r="CLK20" s="1">
        <f t="shared" si="1705"/>
        <v>-2.0761245674740469E-4</v>
      </c>
      <c r="CLL20" s="1">
        <f t="shared" si="1706"/>
        <v>-1.5870449310670989</v>
      </c>
      <c r="CLM20" s="1"/>
      <c r="CLN20" s="1"/>
      <c r="CLO20" s="1"/>
      <c r="CLP20" s="1"/>
      <c r="CLQ20" s="1"/>
      <c r="CLR20" s="1"/>
      <c r="CLS20" s="1"/>
      <c r="CLT20" s="1"/>
      <c r="CLU20" s="1"/>
      <c r="CLV20" s="1"/>
      <c r="CLW20" s="1"/>
      <c r="CLX20" s="1"/>
      <c r="CLY20" s="1"/>
      <c r="CLZ20" s="1"/>
      <c r="CMA20" s="1"/>
      <c r="CMB20" s="1"/>
      <c r="CMC20" s="1"/>
      <c r="CMD20" s="1"/>
      <c r="CME20" s="1"/>
      <c r="CMF20" s="1"/>
      <c r="CMG20" s="1"/>
      <c r="CMH20" s="1"/>
      <c r="CMI20" s="1"/>
      <c r="CMJ20" s="1"/>
      <c r="CMK20" s="1"/>
      <c r="CML20" s="1"/>
      <c r="CMM20" s="1"/>
      <c r="CMN20" s="1"/>
      <c r="CMO20" s="1"/>
      <c r="CMP20" s="1"/>
      <c r="CMQ20" s="1"/>
      <c r="CMR20" s="1"/>
      <c r="CMS20" s="1"/>
      <c r="CMT20" s="1"/>
      <c r="CMU20" s="1"/>
      <c r="CMV20" s="1"/>
      <c r="CMW20" s="1"/>
      <c r="CMX20" s="1"/>
      <c r="CMY20" s="1"/>
      <c r="CMZ20" s="1"/>
    </row>
    <row r="21" spans="1:2392" x14ac:dyDescent="0.3">
      <c r="A21" s="1" t="s">
        <v>11</v>
      </c>
      <c r="B21" s="1" t="s">
        <v>12</v>
      </c>
      <c r="C21" s="1">
        <v>1</v>
      </c>
      <c r="D21" s="1">
        <v>4</v>
      </c>
      <c r="E21" s="1">
        <v>1.7999999999999999E-2</v>
      </c>
      <c r="F21" s="1">
        <f t="shared" si="856"/>
        <v>1.9999999999999997E-2</v>
      </c>
      <c r="G21" s="1">
        <f t="shared" si="857"/>
        <v>1.047457627118644</v>
      </c>
      <c r="H21" s="1">
        <f t="shared" si="1707"/>
        <v>1.5711864406779659E-3</v>
      </c>
      <c r="I21" s="1">
        <f t="shared" si="1708"/>
        <v>12.095539890359866</v>
      </c>
      <c r="J21" s="1"/>
      <c r="K21" s="1"/>
      <c r="L21" s="1" t="s">
        <v>11</v>
      </c>
      <c r="M21" s="1" t="s">
        <v>13</v>
      </c>
      <c r="N21" s="1">
        <v>2</v>
      </c>
      <c r="O21" s="1">
        <v>4</v>
      </c>
      <c r="P21" s="1">
        <v>5.0999999999999997E-2</v>
      </c>
      <c r="Q21" s="1">
        <f t="shared" si="858"/>
        <v>5.2999999999999999E-2</v>
      </c>
      <c r="R21" s="1">
        <f t="shared" si="859"/>
        <v>2.1864406779661021</v>
      </c>
      <c r="S21" s="1">
        <f t="shared" si="860"/>
        <v>3.2796610169491531E-3</v>
      </c>
      <c r="T21" s="1">
        <f t="shared" si="861"/>
        <v>25.247971615799727</v>
      </c>
      <c r="U21" s="1"/>
      <c r="V21" s="1"/>
      <c r="W21" s="1" t="s">
        <v>11</v>
      </c>
      <c r="X21" s="1" t="s">
        <v>14</v>
      </c>
      <c r="Y21" s="1">
        <v>3</v>
      </c>
      <c r="Z21" s="1">
        <v>4</v>
      </c>
      <c r="AA21" s="1">
        <v>0.114</v>
      </c>
      <c r="AB21" s="1">
        <f t="shared" si="862"/>
        <v>0.113</v>
      </c>
      <c r="AC21" s="1">
        <f t="shared" si="863"/>
        <v>4.2135593220338992</v>
      </c>
      <c r="AD21" s="1">
        <f t="shared" si="864"/>
        <v>6.3203389830508491E-3</v>
      </c>
      <c r="AE21" s="1">
        <f t="shared" si="865"/>
        <v>48.656168555719475</v>
      </c>
      <c r="AF21" s="1"/>
      <c r="AG21" s="1"/>
      <c r="AH21" s="1" t="s">
        <v>11</v>
      </c>
      <c r="AI21" s="1" t="s">
        <v>15</v>
      </c>
      <c r="AJ21" s="1">
        <v>4</v>
      </c>
      <c r="AK21" s="1">
        <v>4</v>
      </c>
      <c r="AL21" s="1">
        <v>0.13800000000000001</v>
      </c>
      <c r="AM21" s="1">
        <f t="shared" si="866"/>
        <v>0.13</v>
      </c>
      <c r="AN21" s="1">
        <f t="shared" si="867"/>
        <v>4.7414965986394559</v>
      </c>
      <c r="AO21" s="1">
        <f t="shared" si="868"/>
        <v>7.1122448979591838E-3</v>
      </c>
      <c r="AP21" s="1">
        <f t="shared" si="869"/>
        <v>54.752535820098721</v>
      </c>
      <c r="AQ21" s="1"/>
      <c r="AR21" s="1"/>
      <c r="AS21" s="1" t="s">
        <v>11</v>
      </c>
      <c r="AT21" s="1" t="s">
        <v>16</v>
      </c>
      <c r="AU21" s="1">
        <v>8</v>
      </c>
      <c r="AV21" s="1">
        <v>4</v>
      </c>
      <c r="AW21" s="1">
        <v>0.154</v>
      </c>
      <c r="AX21" s="1">
        <f t="shared" si="870"/>
        <v>0.14599999999999999</v>
      </c>
      <c r="AY21" s="1">
        <f t="shared" si="871"/>
        <v>5.3139931740614337</v>
      </c>
      <c r="AZ21" s="1">
        <f t="shared" si="872"/>
        <v>7.9709897610921506E-3</v>
      </c>
      <c r="BA21" s="1">
        <f t="shared" si="873"/>
        <v>61.363452563489432</v>
      </c>
      <c r="BB21" s="1"/>
      <c r="BC21" s="1"/>
      <c r="BD21" s="1" t="s">
        <v>11</v>
      </c>
      <c r="BE21" s="1" t="s">
        <v>17</v>
      </c>
      <c r="BF21" s="1">
        <v>9</v>
      </c>
      <c r="BG21" s="1">
        <v>4</v>
      </c>
      <c r="BH21" s="1">
        <v>0.152</v>
      </c>
      <c r="BI21" s="1">
        <f t="shared" si="874"/>
        <v>0.14699999999999999</v>
      </c>
      <c r="BJ21" s="1">
        <f t="shared" si="875"/>
        <v>5.3344709897610922</v>
      </c>
      <c r="BK21" s="1">
        <f t="shared" si="876"/>
        <v>8.0017064846416384E-3</v>
      </c>
      <c r="BL21" s="1">
        <f t="shared" si="877"/>
        <v>61.599920588782261</v>
      </c>
      <c r="BM21" s="1"/>
      <c r="BN21" s="1"/>
      <c r="BO21" s="1" t="s">
        <v>11</v>
      </c>
      <c r="BP21" s="1" t="s">
        <v>18</v>
      </c>
      <c r="BQ21" s="1">
        <v>10</v>
      </c>
      <c r="BR21" s="1">
        <v>4</v>
      </c>
      <c r="BS21" s="1">
        <v>0.16700000000000001</v>
      </c>
      <c r="BT21" s="1">
        <f t="shared" si="878"/>
        <v>0.158</v>
      </c>
      <c r="BU21" s="1">
        <f t="shared" si="879"/>
        <v>5.6484641638225259</v>
      </c>
      <c r="BV21" s="1">
        <f t="shared" si="880"/>
        <v>8.4726962457337893E-3</v>
      </c>
      <c r="BW21" s="1">
        <f t="shared" si="881"/>
        <v>65.22576364327233</v>
      </c>
      <c r="BX21" s="1"/>
      <c r="BY21" s="1"/>
      <c r="BZ21" s="1" t="s">
        <v>11</v>
      </c>
      <c r="CA21" s="1" t="s">
        <v>19</v>
      </c>
      <c r="CB21" s="1">
        <v>11</v>
      </c>
      <c r="CC21" s="1">
        <v>4</v>
      </c>
      <c r="CD21" s="1">
        <v>0.16800000000000001</v>
      </c>
      <c r="CE21" s="1">
        <f t="shared" si="882"/>
        <v>0.16300000000000001</v>
      </c>
      <c r="CF21" s="1">
        <f t="shared" si="883"/>
        <v>5.8556701030927831</v>
      </c>
      <c r="CG21" s="1">
        <f t="shared" si="884"/>
        <v>8.7835051546391752E-3</v>
      </c>
      <c r="CH21" s="1">
        <f t="shared" si="885"/>
        <v>67.618478765178637</v>
      </c>
      <c r="CI21" s="1"/>
      <c r="CJ21" s="1"/>
      <c r="CK21" s="1" t="s">
        <v>11</v>
      </c>
      <c r="CL21" s="1" t="s">
        <v>20</v>
      </c>
      <c r="CM21" s="1">
        <v>14</v>
      </c>
      <c r="CN21" s="1">
        <v>4</v>
      </c>
      <c r="CO21" s="1">
        <v>0.17100000000000001</v>
      </c>
      <c r="CP21" s="1">
        <f t="shared" si="886"/>
        <v>0.158</v>
      </c>
      <c r="CQ21" s="1">
        <f t="shared" si="887"/>
        <v>5.6048109965635735</v>
      </c>
      <c r="CR21" s="1">
        <f t="shared" si="888"/>
        <v>8.4072164948453612E-3</v>
      </c>
      <c r="CS21" s="1">
        <f t="shared" si="889"/>
        <v>64.721677738266649</v>
      </c>
      <c r="CT21" s="1"/>
      <c r="CU21" s="1"/>
      <c r="CV21" s="1" t="s">
        <v>11</v>
      </c>
      <c r="CW21" s="1" t="s">
        <v>21</v>
      </c>
      <c r="CX21" s="1">
        <v>15</v>
      </c>
      <c r="CY21" s="1">
        <v>4</v>
      </c>
      <c r="CZ21" s="1">
        <v>4.4999999999999998E-2</v>
      </c>
      <c r="DA21" s="1">
        <f t="shared" si="890"/>
        <v>2.4999999999999998E-2</v>
      </c>
      <c r="DB21" s="1">
        <f t="shared" si="891"/>
        <v>1.0689655172413792</v>
      </c>
      <c r="DC21" s="1">
        <f t="shared" si="892"/>
        <v>1.6034482758620688E-3</v>
      </c>
      <c r="DD21" s="1">
        <f t="shared" si="893"/>
        <v>12.343902722613656</v>
      </c>
      <c r="DE21" s="1"/>
      <c r="DF21" s="1"/>
      <c r="DG21" s="1" t="s">
        <v>11</v>
      </c>
      <c r="DH21" s="1" t="s">
        <v>22</v>
      </c>
      <c r="DI21" s="1">
        <v>16</v>
      </c>
      <c r="DJ21" s="1">
        <v>4</v>
      </c>
      <c r="DK21" s="1">
        <v>6.3E-2</v>
      </c>
      <c r="DL21" s="1">
        <f t="shared" si="894"/>
        <v>3.6000000000000004E-2</v>
      </c>
      <c r="DM21" s="1">
        <f t="shared" si="895"/>
        <v>1.3378839590443687</v>
      </c>
      <c r="DN21" s="1">
        <f t="shared" si="896"/>
        <v>2.0068259385665533E-3</v>
      </c>
      <c r="DO21" s="1">
        <f t="shared" si="897"/>
        <v>15.449244319131573</v>
      </c>
      <c r="DP21" s="1"/>
      <c r="DQ21" s="1"/>
      <c r="DR21" s="1" t="s">
        <v>11</v>
      </c>
      <c r="DS21" s="1" t="s">
        <v>23</v>
      </c>
      <c r="DT21" s="1">
        <v>17</v>
      </c>
      <c r="DU21" s="1">
        <v>4</v>
      </c>
      <c r="DV21" s="1">
        <v>7.1999999999999995E-2</v>
      </c>
      <c r="DW21" s="1">
        <f t="shared" si="898"/>
        <v>4.4999999999999998E-2</v>
      </c>
      <c r="DX21" s="1">
        <f t="shared" si="899"/>
        <v>1.5753424657534245</v>
      </c>
      <c r="DY21" s="1">
        <f t="shared" si="900"/>
        <v>2.363013698630137E-3</v>
      </c>
      <c r="DZ21" s="1">
        <f t="shared" si="901"/>
        <v>18.191301626123089</v>
      </c>
      <c r="EA21" s="1"/>
      <c r="EB21" s="1"/>
      <c r="EC21" s="1" t="s">
        <v>11</v>
      </c>
      <c r="ED21" s="1" t="s">
        <v>24</v>
      </c>
      <c r="EE21" s="1">
        <v>18</v>
      </c>
      <c r="EF21" s="1">
        <v>4</v>
      </c>
      <c r="EG21" s="1">
        <v>7.6999999999999999E-2</v>
      </c>
      <c r="EH21" s="1">
        <f t="shared" si="902"/>
        <v>5.1000000000000004E-2</v>
      </c>
      <c r="EI21" s="1">
        <f t="shared" si="903"/>
        <v>1.9115646258503403</v>
      </c>
      <c r="EJ21" s="1">
        <f t="shared" si="904"/>
        <v>2.8673469387755102E-3</v>
      </c>
      <c r="EK21" s="1">
        <f t="shared" si="905"/>
        <v>22.073834383712683</v>
      </c>
      <c r="EL21" s="1"/>
      <c r="EM21" s="1"/>
      <c r="EN21" s="1" t="s">
        <v>11</v>
      </c>
      <c r="EO21" s="1" t="s">
        <v>25</v>
      </c>
      <c r="EP21" s="1">
        <v>21</v>
      </c>
      <c r="EQ21" s="1">
        <v>4</v>
      </c>
      <c r="ER21" s="1">
        <v>9.9000000000000005E-2</v>
      </c>
      <c r="ES21" s="1">
        <f t="shared" si="906"/>
        <v>6.8000000000000005E-2</v>
      </c>
      <c r="ET21" s="1">
        <f t="shared" si="907"/>
        <v>2.4178082191780823</v>
      </c>
      <c r="EU21" s="1">
        <f t="shared" si="908"/>
        <v>3.6267123287671236E-3</v>
      </c>
      <c r="EV21" s="1">
        <f t="shared" si="909"/>
        <v>27.919693365310653</v>
      </c>
      <c r="EW21" s="1"/>
      <c r="EX21" s="1"/>
      <c r="EY21" s="1" t="s">
        <v>11</v>
      </c>
      <c r="EZ21" s="1" t="s">
        <v>26</v>
      </c>
      <c r="FA21" s="1">
        <v>22</v>
      </c>
      <c r="FB21" s="1">
        <v>4</v>
      </c>
      <c r="FC21" s="1">
        <v>0.10299999999999999</v>
      </c>
      <c r="FD21" s="1">
        <f t="shared" si="910"/>
        <v>7.1999999999999995E-2</v>
      </c>
      <c r="FE21" s="1">
        <f t="shared" si="911"/>
        <v>2.4846416382252556</v>
      </c>
      <c r="FF21" s="1">
        <f t="shared" si="912"/>
        <v>3.7269624573378836E-3</v>
      </c>
      <c r="FG21" s="1">
        <f t="shared" si="913"/>
        <v>28.691453735530057</v>
      </c>
      <c r="FH21" s="1"/>
      <c r="FI21" s="1"/>
      <c r="FJ21" s="1" t="s">
        <v>11</v>
      </c>
      <c r="FK21" s="1" t="s">
        <v>27</v>
      </c>
      <c r="FL21" s="1">
        <v>23</v>
      </c>
      <c r="FM21" s="1">
        <v>4</v>
      </c>
      <c r="FN21" s="1">
        <v>0.112</v>
      </c>
      <c r="FO21" s="1">
        <f t="shared" si="914"/>
        <v>8.2000000000000003E-2</v>
      </c>
      <c r="FP21" s="1">
        <f t="shared" si="915"/>
        <v>3.1938775510204085</v>
      </c>
      <c r="FQ21" s="1">
        <f t="shared" si="916"/>
        <v>4.7908163265306131E-3</v>
      </c>
      <c r="FR21" s="1">
        <f t="shared" si="917"/>
        <v>36.881370972075111</v>
      </c>
      <c r="FS21" s="1"/>
      <c r="FT21" s="1"/>
      <c r="FU21" s="1" t="s">
        <v>11</v>
      </c>
      <c r="FV21" s="1" t="s">
        <v>28</v>
      </c>
      <c r="FW21" s="1">
        <v>24</v>
      </c>
      <c r="FX21" s="1">
        <v>4</v>
      </c>
      <c r="FY21" s="1">
        <v>0.13300000000000001</v>
      </c>
      <c r="FZ21" s="1">
        <f t="shared" si="918"/>
        <v>0.10200000000000001</v>
      </c>
      <c r="GA21" s="1">
        <f t="shared" si="919"/>
        <v>3.4554794520547945</v>
      </c>
      <c r="GB21" s="1">
        <f t="shared" si="920"/>
        <v>5.1832191780821915E-3</v>
      </c>
      <c r="GC21" s="1">
        <f t="shared" si="921"/>
        <v>39.902224653822159</v>
      </c>
      <c r="GD21" s="1"/>
      <c r="GE21" s="1"/>
      <c r="GF21" s="1" t="s">
        <v>11</v>
      </c>
      <c r="GG21" s="1" t="s">
        <v>29</v>
      </c>
      <c r="GH21" s="1">
        <v>25</v>
      </c>
      <c r="GI21" s="1">
        <v>4</v>
      </c>
      <c r="GJ21" s="1">
        <v>0.14399999999999999</v>
      </c>
      <c r="GK21" s="1">
        <f t="shared" si="922"/>
        <v>0.11299999999999999</v>
      </c>
      <c r="GL21" s="1">
        <f t="shared" si="923"/>
        <v>3.993174061433447</v>
      </c>
      <c r="GM21" s="1">
        <f t="shared" si="924"/>
        <v>5.9897610921501709E-3</v>
      </c>
      <c r="GN21" s="1">
        <f t="shared" si="925"/>
        <v>46.111264932101882</v>
      </c>
      <c r="GO21" s="1"/>
      <c r="GP21" s="1"/>
      <c r="GQ21" s="1" t="s">
        <v>11</v>
      </c>
      <c r="GR21" s="1" t="s">
        <v>30</v>
      </c>
      <c r="GS21" s="1">
        <v>28</v>
      </c>
      <c r="GT21" s="1">
        <v>4</v>
      </c>
      <c r="GU21" s="1">
        <v>0.16800000000000001</v>
      </c>
      <c r="GV21" s="1">
        <f t="shared" si="926"/>
        <v>0.13900000000000001</v>
      </c>
      <c r="GW21" s="1">
        <f t="shared" si="927"/>
        <v>4.7586206896551726</v>
      </c>
      <c r="GX21" s="1">
        <f t="shared" si="928"/>
        <v>7.1379310344827588E-3</v>
      </c>
      <c r="GY21" s="1">
        <f t="shared" si="929"/>
        <v>54.950276636151123</v>
      </c>
      <c r="GZ21" s="1"/>
      <c r="HA21" s="1"/>
      <c r="HB21" s="1" t="s">
        <v>11</v>
      </c>
      <c r="HC21" s="1" t="s">
        <v>31</v>
      </c>
      <c r="HD21" s="1">
        <v>29</v>
      </c>
      <c r="HE21" s="1">
        <v>4</v>
      </c>
      <c r="HF21" s="1">
        <v>5.8999999999999997E-2</v>
      </c>
      <c r="HG21" s="1">
        <f t="shared" si="930"/>
        <v>6.9999999999999993E-3</v>
      </c>
      <c r="HH21" s="1">
        <f t="shared" si="931"/>
        <v>0.5</v>
      </c>
      <c r="HI21" s="1">
        <f t="shared" si="932"/>
        <v>7.5000000000000002E-4</v>
      </c>
      <c r="HJ21" s="1">
        <f t="shared" si="933"/>
        <v>5.7737609508999368</v>
      </c>
      <c r="HK21" s="1"/>
      <c r="HL21" s="1"/>
      <c r="HM21" s="1" t="s">
        <v>11</v>
      </c>
      <c r="HN21" s="1" t="s">
        <v>32</v>
      </c>
      <c r="HO21" s="1">
        <v>30</v>
      </c>
      <c r="HP21" s="1">
        <v>4</v>
      </c>
      <c r="HQ21" s="1">
        <v>6.3E-2</v>
      </c>
      <c r="HR21" s="1">
        <f t="shared" si="934"/>
        <v>1.1000000000000003E-2</v>
      </c>
      <c r="HS21" s="1">
        <f t="shared" si="935"/>
        <v>0.58922558922558932</v>
      </c>
      <c r="HT21" s="1">
        <f t="shared" si="936"/>
        <v>8.83838383838384E-4</v>
      </c>
      <c r="HU21" s="1">
        <f t="shared" si="937"/>
        <v>6.8040953966834277</v>
      </c>
      <c r="HV21" s="1"/>
      <c r="HW21" s="1"/>
      <c r="HX21" s="1" t="s">
        <v>11</v>
      </c>
      <c r="HY21" s="1" t="s">
        <v>33</v>
      </c>
      <c r="HZ21" s="1">
        <v>31</v>
      </c>
      <c r="IA21" s="1">
        <v>4</v>
      </c>
      <c r="IB21" s="1">
        <v>7.4999999999999997E-2</v>
      </c>
      <c r="IC21" s="1">
        <f t="shared" si="938"/>
        <v>1.9999999999999997E-2</v>
      </c>
      <c r="ID21" s="1">
        <f t="shared" si="939"/>
        <v>0.87837837837837818</v>
      </c>
      <c r="IE21" s="1">
        <f t="shared" si="940"/>
        <v>1.3175675675675673E-3</v>
      </c>
      <c r="IF21" s="1">
        <f t="shared" si="941"/>
        <v>10.143093562391778</v>
      </c>
      <c r="IG21" s="1"/>
      <c r="IH21" s="1"/>
      <c r="II21" s="1" t="s">
        <v>11</v>
      </c>
      <c r="IJ21" s="1" t="s">
        <v>34</v>
      </c>
      <c r="IK21" s="1">
        <v>32</v>
      </c>
      <c r="IL21" s="1">
        <v>4</v>
      </c>
      <c r="IM21" s="1">
        <v>8.1000000000000003E-2</v>
      </c>
      <c r="IN21" s="1">
        <f t="shared" si="942"/>
        <v>2.6000000000000002E-2</v>
      </c>
      <c r="IO21" s="1">
        <f t="shared" si="943"/>
        <v>1.0336700336700337</v>
      </c>
      <c r="IP21" s="1">
        <f t="shared" si="944"/>
        <v>1.5505050505050506E-3</v>
      </c>
      <c r="IQ21" s="1">
        <f t="shared" si="945"/>
        <v>11.936327353038926</v>
      </c>
      <c r="IR21" s="1"/>
      <c r="IS21" s="1"/>
      <c r="IT21" s="1" t="s">
        <v>11</v>
      </c>
      <c r="IU21" s="1" t="s">
        <v>35</v>
      </c>
      <c r="IV21" s="1">
        <v>35</v>
      </c>
      <c r="IW21" s="1">
        <v>4</v>
      </c>
      <c r="IX21" s="1">
        <v>0.10100000000000001</v>
      </c>
      <c r="IY21" s="1">
        <f t="shared" si="946"/>
        <v>4.6000000000000006E-2</v>
      </c>
      <c r="IZ21" s="1">
        <f t="shared" si="947"/>
        <v>1.7718120805369129</v>
      </c>
      <c r="JA21" s="1">
        <f t="shared" si="948"/>
        <v>2.6577181208053695E-3</v>
      </c>
      <c r="JB21" s="1">
        <f t="shared" si="949"/>
        <v>20.460038805873602</v>
      </c>
      <c r="JC21" s="1"/>
      <c r="JD21" s="1"/>
      <c r="JE21" s="1" t="s">
        <v>11</v>
      </c>
      <c r="JF21" s="3" t="s">
        <v>36</v>
      </c>
      <c r="JG21" s="3">
        <v>36</v>
      </c>
      <c r="JH21" s="1">
        <v>4</v>
      </c>
      <c r="JI21" s="1">
        <v>0.115</v>
      </c>
      <c r="JJ21" s="1">
        <f t="shared" si="950"/>
        <v>5.8000000000000003E-2</v>
      </c>
      <c r="JK21" s="1">
        <f t="shared" si="951"/>
        <v>2.2240802675585285</v>
      </c>
      <c r="JL21" s="1">
        <f t="shared" si="952"/>
        <v>3.336120401337793E-3</v>
      </c>
      <c r="JM21" s="1">
        <f t="shared" si="953"/>
        <v>25.682615600993032</v>
      </c>
      <c r="JN21" s="1"/>
      <c r="JO21" s="1"/>
      <c r="JP21" s="1" t="s">
        <v>11</v>
      </c>
      <c r="JQ21" s="1" t="s">
        <v>37</v>
      </c>
      <c r="JR21" s="1">
        <v>37</v>
      </c>
      <c r="JS21" s="1">
        <v>4</v>
      </c>
      <c r="JT21" s="1">
        <v>0.109</v>
      </c>
      <c r="JU21" s="1">
        <f t="shared" si="954"/>
        <v>5.0999999999999997E-2</v>
      </c>
      <c r="JV21" s="1">
        <f t="shared" si="955"/>
        <v>1.9565217391304346</v>
      </c>
      <c r="JW21" s="1">
        <f t="shared" si="956"/>
        <v>2.934782608695652E-3</v>
      </c>
      <c r="JX21" s="1">
        <f t="shared" si="957"/>
        <v>22.59297763395627</v>
      </c>
      <c r="JY21" s="1"/>
      <c r="JZ21" s="1"/>
      <c r="KA21" s="1" t="s">
        <v>11</v>
      </c>
      <c r="KB21" s="1" t="s">
        <v>38</v>
      </c>
      <c r="KC21" s="1">
        <v>38</v>
      </c>
      <c r="KD21" s="1">
        <v>4</v>
      </c>
      <c r="KE21" s="1">
        <v>0.111</v>
      </c>
      <c r="KF21" s="1">
        <f t="shared" si="958"/>
        <v>0.05</v>
      </c>
      <c r="KG21" s="1">
        <f t="shared" si="959"/>
        <v>1.8060200668896325</v>
      </c>
      <c r="KH21" s="1">
        <f t="shared" si="960"/>
        <v>2.7090301003344489E-3</v>
      </c>
      <c r="KI21" s="1">
        <f t="shared" si="961"/>
        <v>20.855056277498104</v>
      </c>
      <c r="KJ21" s="1"/>
      <c r="KK21" s="1"/>
      <c r="KL21" s="1" t="s">
        <v>11</v>
      </c>
      <c r="KM21" s="1" t="s">
        <v>39</v>
      </c>
      <c r="KN21" s="1">
        <v>39</v>
      </c>
      <c r="KO21" s="1">
        <v>4</v>
      </c>
      <c r="KP21" s="1">
        <v>0.114</v>
      </c>
      <c r="KQ21" s="1">
        <f t="shared" si="962"/>
        <v>5.1000000000000004E-2</v>
      </c>
      <c r="KR21" s="1">
        <f t="shared" si="963"/>
        <v>1.8791946308724832</v>
      </c>
      <c r="KS21" s="1">
        <f t="shared" si="964"/>
        <v>2.8187919463087247E-3</v>
      </c>
      <c r="KT21" s="1">
        <f t="shared" si="965"/>
        <v>21.700041157744728</v>
      </c>
      <c r="KU21" s="1"/>
      <c r="KV21" s="1"/>
      <c r="KW21" s="1" t="s">
        <v>11</v>
      </c>
      <c r="KX21" s="1" t="s">
        <v>40</v>
      </c>
      <c r="KY21" s="1">
        <v>42</v>
      </c>
      <c r="KZ21" s="1">
        <v>4</v>
      </c>
      <c r="LA21" s="1">
        <v>0.123</v>
      </c>
      <c r="LB21" s="1">
        <f t="shared" si="966"/>
        <v>5.7999999999999996E-2</v>
      </c>
      <c r="LC21" s="1">
        <f t="shared" si="967"/>
        <v>2.2785234899328861</v>
      </c>
      <c r="LD21" s="1">
        <f t="shared" si="968"/>
        <v>3.4177852348993292E-3</v>
      </c>
      <c r="LE21" s="1">
        <f t="shared" si="969"/>
        <v>26.311299903765484</v>
      </c>
      <c r="LF21" s="1"/>
      <c r="LG21" s="1"/>
      <c r="LH21" s="1" t="s">
        <v>11</v>
      </c>
      <c r="LI21" s="1" t="s">
        <v>41</v>
      </c>
      <c r="LJ21" s="1">
        <v>43</v>
      </c>
      <c r="LK21" s="1">
        <v>4</v>
      </c>
      <c r="LL21" s="1">
        <v>3.9E-2</v>
      </c>
      <c r="LM21" s="1">
        <f t="shared" si="970"/>
        <v>2.0000000000000018E-3</v>
      </c>
      <c r="LN21" s="1">
        <f t="shared" si="971"/>
        <v>-0.55743243243243235</v>
      </c>
      <c r="LO21" s="1">
        <f t="shared" si="972"/>
        <v>-8.3614864864864856E-4</v>
      </c>
      <c r="LP21" s="1">
        <f t="shared" si="973"/>
        <v>-6.4369632222870905</v>
      </c>
      <c r="LQ21" s="1"/>
      <c r="LR21" s="1"/>
      <c r="LS21" s="1" t="s">
        <v>11</v>
      </c>
      <c r="LT21" s="1" t="s">
        <v>42</v>
      </c>
      <c r="LU21" s="1">
        <v>44</v>
      </c>
      <c r="LV21" s="1">
        <v>4</v>
      </c>
      <c r="LW21" s="1">
        <v>4.9000000000000002E-2</v>
      </c>
      <c r="LX21" s="1">
        <f t="shared" si="974"/>
        <v>6.0000000000000053E-3</v>
      </c>
      <c r="LY21" s="1">
        <f t="shared" si="975"/>
        <v>-1.3594306049822062</v>
      </c>
      <c r="LZ21" s="1">
        <f t="shared" si="976"/>
        <v>-2.0391459074733096E-3</v>
      </c>
      <c r="MA21" s="1">
        <f t="shared" si="977"/>
        <v>-15.69805468500908</v>
      </c>
      <c r="MB21" s="1"/>
      <c r="MC21" s="1"/>
      <c r="MD21" s="1" t="s">
        <v>11</v>
      </c>
      <c r="ME21" s="1" t="s">
        <v>43</v>
      </c>
      <c r="MF21" s="1">
        <v>46</v>
      </c>
      <c r="MG21" s="1">
        <v>4</v>
      </c>
      <c r="MH21" s="1">
        <v>5.7000000000000002E-2</v>
      </c>
      <c r="MI21" s="1">
        <f t="shared" si="978"/>
        <v>5.0000000000000044E-3</v>
      </c>
      <c r="MJ21" s="1">
        <f t="shared" si="979"/>
        <v>-0.57288135593220324</v>
      </c>
      <c r="MK21" s="1">
        <f t="shared" si="980"/>
        <v>-8.5932203389830488E-4</v>
      </c>
      <c r="ML21" s="1">
        <f t="shared" si="981"/>
        <v>-6.6153600047599257</v>
      </c>
      <c r="MM21" s="1"/>
      <c r="MN21" s="1"/>
      <c r="MO21" s="1" t="s">
        <v>11</v>
      </c>
      <c r="MP21" s="1" t="s">
        <v>44</v>
      </c>
      <c r="MQ21" s="1">
        <v>52</v>
      </c>
      <c r="MR21" s="1">
        <v>4</v>
      </c>
      <c r="MS21" s="1">
        <v>6.5000000000000002E-2</v>
      </c>
      <c r="MT21" s="1">
        <f t="shared" si="982"/>
        <v>2.0000000000000018E-3</v>
      </c>
      <c r="MU21" s="1">
        <f t="shared" si="983"/>
        <v>-0.47138047138047134</v>
      </c>
      <c r="MV21" s="1">
        <f t="shared" si="984"/>
        <v>-7.0707070707070707E-4</v>
      </c>
      <c r="MW21" s="1">
        <f t="shared" si="985"/>
        <v>-5.4432763173467418</v>
      </c>
      <c r="MX21" s="1"/>
      <c r="MY21" s="1"/>
      <c r="MZ21" s="1" t="s">
        <v>11</v>
      </c>
      <c r="NA21" s="1" t="s">
        <v>45</v>
      </c>
      <c r="NB21" s="1">
        <v>53</v>
      </c>
      <c r="NC21" s="1">
        <v>4</v>
      </c>
      <c r="ND21" s="1">
        <v>6.9000000000000006E-2</v>
      </c>
      <c r="NE21" s="1">
        <f t="shared" si="986"/>
        <v>-2.3999999999999994E-2</v>
      </c>
      <c r="NF21" s="1">
        <f t="shared" si="987"/>
        <v>-1.5033783783783783</v>
      </c>
      <c r="NG21" s="1">
        <f t="shared" si="988"/>
        <v>-2.2550675675675675E-3</v>
      </c>
      <c r="NH21" s="1">
        <f t="shared" si="989"/>
        <v>-17.360294751016699</v>
      </c>
      <c r="NI21" s="1"/>
      <c r="NJ21" s="1"/>
      <c r="NK21" s="1" t="s">
        <v>11</v>
      </c>
      <c r="NL21" s="1" t="s">
        <v>46</v>
      </c>
      <c r="NM21" s="1">
        <v>56</v>
      </c>
      <c r="NN21" s="1">
        <v>4</v>
      </c>
      <c r="NO21" s="1">
        <v>7.9000000000000001E-2</v>
      </c>
      <c r="NP21" s="1">
        <f t="shared" si="990"/>
        <v>-1.2999999999999998E-2</v>
      </c>
      <c r="NQ21" s="1">
        <f t="shared" si="991"/>
        <v>-1.0813559322033899</v>
      </c>
      <c r="NR21" s="1">
        <f t="shared" si="992"/>
        <v>-1.6220338983050848E-3</v>
      </c>
      <c r="NS21" s="1">
        <f t="shared" si="993"/>
        <v>-12.486981310759862</v>
      </c>
      <c r="NT21" s="1"/>
      <c r="NU21" s="1"/>
      <c r="NV21" s="1" t="s">
        <v>11</v>
      </c>
      <c r="NW21" s="1" t="s">
        <v>47</v>
      </c>
      <c r="NX21" s="1">
        <v>57</v>
      </c>
      <c r="NY21" s="1">
        <v>4</v>
      </c>
      <c r="NZ21" s="1">
        <v>2E-3</v>
      </c>
      <c r="OA21" s="1">
        <f t="shared" si="994"/>
        <v>1.4E-2</v>
      </c>
      <c r="OB21" s="1">
        <f t="shared" si="995"/>
        <v>1.1800643086816722</v>
      </c>
      <c r="OC21" s="1">
        <f t="shared" si="996"/>
        <v>1.7700964630225084E-3</v>
      </c>
      <c r="OD21" s="1">
        <f t="shared" si="997"/>
        <v>13.626818450033937</v>
      </c>
      <c r="OE21" s="1"/>
      <c r="OF21" s="1"/>
      <c r="OG21" s="1" t="s">
        <v>11</v>
      </c>
      <c r="OH21" s="1" t="s">
        <v>48</v>
      </c>
      <c r="OI21" s="1">
        <v>58</v>
      </c>
      <c r="OJ21" s="1">
        <v>4</v>
      </c>
      <c r="OK21" s="1">
        <v>1E-3</v>
      </c>
      <c r="OL21" s="1">
        <f t="shared" si="998"/>
        <v>1.3000000000000001E-2</v>
      </c>
      <c r="OM21" s="1">
        <f t="shared" si="999"/>
        <v>1.1451612903225807</v>
      </c>
      <c r="ON21" s="1">
        <f t="shared" si="1000"/>
        <v>1.7177419354838712E-3</v>
      </c>
      <c r="OO21" s="1">
        <f t="shared" si="1001"/>
        <v>13.223775081093404</v>
      </c>
      <c r="OP21" s="1"/>
      <c r="OQ21" s="1"/>
      <c r="OR21" s="1" t="s">
        <v>11</v>
      </c>
      <c r="OS21" s="1" t="s">
        <v>49</v>
      </c>
      <c r="OT21" s="1">
        <v>59</v>
      </c>
      <c r="OU21" s="1">
        <v>4</v>
      </c>
      <c r="OV21" s="1">
        <v>1E-3</v>
      </c>
      <c r="OW21" s="1">
        <f t="shared" si="1002"/>
        <v>1.3000000000000001E-2</v>
      </c>
      <c r="OX21" s="1">
        <f t="shared" si="1003"/>
        <v>1.2161290322580645</v>
      </c>
      <c r="OY21" s="1">
        <f t="shared" si="1004"/>
        <v>1.8241935483870968E-3</v>
      </c>
      <c r="OZ21" s="1">
        <f t="shared" si="1005"/>
        <v>14.043276635414685</v>
      </c>
      <c r="PA21" s="1"/>
      <c r="PB21" s="1"/>
      <c r="PC21" s="1" t="s">
        <v>11</v>
      </c>
      <c r="PD21" s="1" t="s">
        <v>50</v>
      </c>
      <c r="PE21" s="1">
        <v>60</v>
      </c>
      <c r="PF21" s="1">
        <v>4</v>
      </c>
      <c r="PG21" s="1">
        <v>7.0000000000000001E-3</v>
      </c>
      <c r="PH21" s="1">
        <f t="shared" si="1006"/>
        <v>1.9E-2</v>
      </c>
      <c r="PI21" s="1">
        <f t="shared" si="1007"/>
        <v>1.4548387096774194</v>
      </c>
      <c r="PJ21" s="1">
        <f t="shared" si="1008"/>
        <v>2.1822580645161293E-3</v>
      </c>
      <c r="PK21" s="1">
        <f t="shared" si="1009"/>
        <v>16.799781863586269</v>
      </c>
      <c r="PL21" s="1"/>
      <c r="PM21" s="1"/>
      <c r="PN21" s="1" t="s">
        <v>11</v>
      </c>
      <c r="PO21" s="1" t="s">
        <v>51</v>
      </c>
      <c r="PP21" s="1">
        <v>63</v>
      </c>
      <c r="PQ21" s="1">
        <v>4</v>
      </c>
      <c r="PR21" s="1">
        <v>1.6E-2</v>
      </c>
      <c r="PS21" s="1">
        <f t="shared" si="1010"/>
        <v>0.03</v>
      </c>
      <c r="PT21" s="1">
        <f t="shared" si="1011"/>
        <v>1.8220064724919094</v>
      </c>
      <c r="PU21" s="1">
        <f t="shared" si="1012"/>
        <v>2.7330097087378642E-3</v>
      </c>
      <c r="PV21" s="1">
        <f t="shared" si="1013"/>
        <v>21.039659646321454</v>
      </c>
      <c r="PW21" s="1"/>
      <c r="PX21" s="1"/>
      <c r="PY21" s="1" t="s">
        <v>11</v>
      </c>
      <c r="PZ21" s="1" t="s">
        <v>52</v>
      </c>
      <c r="QA21" s="1">
        <v>64</v>
      </c>
      <c r="QB21" s="1">
        <v>4</v>
      </c>
      <c r="QC21" s="1">
        <v>1.7999999999999999E-2</v>
      </c>
      <c r="QD21" s="1">
        <f t="shared" si="1014"/>
        <v>1.9E-2</v>
      </c>
      <c r="QE21" s="1">
        <f t="shared" si="1015"/>
        <v>1.4419354838709679</v>
      </c>
      <c r="QF21" s="1">
        <f t="shared" si="1016"/>
        <v>2.162903225806452E-3</v>
      </c>
      <c r="QG21" s="1">
        <f t="shared" si="1017"/>
        <v>16.6507815809824</v>
      </c>
      <c r="QH21" s="1"/>
      <c r="QI21" s="1"/>
      <c r="QJ21" s="1" t="s">
        <v>11</v>
      </c>
      <c r="QK21" s="1" t="s">
        <v>53</v>
      </c>
      <c r="QL21" s="1">
        <v>65</v>
      </c>
      <c r="QM21" s="1">
        <v>4</v>
      </c>
      <c r="QN21" s="1">
        <v>2.3E-2</v>
      </c>
      <c r="QO21" s="1">
        <f t="shared" si="1018"/>
        <v>2.5000000000000001E-2</v>
      </c>
      <c r="QP21" s="1">
        <f t="shared" si="1019"/>
        <v>1.6278317152103559</v>
      </c>
      <c r="QQ21" s="1">
        <f t="shared" si="1020"/>
        <v>2.4417475728155339E-3</v>
      </c>
      <c r="QR21" s="1">
        <f t="shared" si="1021"/>
        <v>18.797422383836039</v>
      </c>
      <c r="QS21" s="1"/>
      <c r="QT21" s="1"/>
      <c r="QU21" s="1" t="s">
        <v>11</v>
      </c>
      <c r="QV21" s="1" t="s">
        <v>54</v>
      </c>
      <c r="QW21" s="1">
        <v>66</v>
      </c>
      <c r="QX21" s="1">
        <v>4</v>
      </c>
      <c r="QY21" s="1">
        <v>0.03</v>
      </c>
      <c r="QZ21" s="1">
        <f t="shared" si="1022"/>
        <v>2.8999999999999998E-2</v>
      </c>
      <c r="RA21" s="1">
        <f t="shared" si="1023"/>
        <v>1.8301282051282051</v>
      </c>
      <c r="RB21" s="1">
        <f t="shared" si="1024"/>
        <v>2.7451923076923079E-3</v>
      </c>
      <c r="RC21" s="1">
        <f t="shared" si="1025"/>
        <v>21.133445531819639</v>
      </c>
      <c r="RD21" s="1"/>
      <c r="RE21" s="1"/>
      <c r="RF21" s="1" t="s">
        <v>11</v>
      </c>
      <c r="RG21" s="1" t="s">
        <v>55</v>
      </c>
      <c r="RH21" s="1">
        <v>67</v>
      </c>
      <c r="RI21" s="1">
        <v>4</v>
      </c>
      <c r="RJ21" s="1">
        <v>3.2000000000000001E-2</v>
      </c>
      <c r="RK21" s="1">
        <f t="shared" si="1026"/>
        <v>3.3000000000000002E-2</v>
      </c>
      <c r="RL21" s="1">
        <f t="shared" si="1027"/>
        <v>1.9423076923076925</v>
      </c>
      <c r="RM21" s="1">
        <f t="shared" si="1028"/>
        <v>2.9134615384615388E-3</v>
      </c>
      <c r="RN21" s="1">
        <f t="shared" si="1029"/>
        <v>22.428840616957448</v>
      </c>
      <c r="RO21" s="1"/>
      <c r="RP21" s="1"/>
      <c r="RQ21" s="1" t="s">
        <v>11</v>
      </c>
      <c r="RR21" s="1" t="s">
        <v>56</v>
      </c>
      <c r="RS21" s="1">
        <v>70</v>
      </c>
      <c r="RT21" s="1">
        <v>4</v>
      </c>
      <c r="RU21" s="1">
        <v>4.1000000000000002E-2</v>
      </c>
      <c r="RV21" s="1">
        <f t="shared" si="1030"/>
        <v>3.5000000000000003E-2</v>
      </c>
      <c r="RW21" s="1">
        <f t="shared" si="1031"/>
        <v>1.9775641025641029</v>
      </c>
      <c r="RX21" s="1">
        <f t="shared" si="1032"/>
        <v>2.9663461538461545E-3</v>
      </c>
      <c r="RY21" s="1">
        <f t="shared" si="1033"/>
        <v>22.835964786572191</v>
      </c>
      <c r="RZ21" s="1"/>
      <c r="SA21" s="1"/>
      <c r="SB21" s="2" t="s">
        <v>11</v>
      </c>
      <c r="SC21" s="1" t="s">
        <v>57</v>
      </c>
      <c r="SD21" s="1">
        <v>71</v>
      </c>
      <c r="SE21" s="2">
        <v>4</v>
      </c>
      <c r="SF21" s="1">
        <v>1.4E-2</v>
      </c>
      <c r="SG21" s="1">
        <f t="shared" si="1034"/>
        <v>0.01</v>
      </c>
      <c r="SH21" s="1">
        <f t="shared" si="1035"/>
        <v>1.095890410958904</v>
      </c>
      <c r="SI21" s="1">
        <f t="shared" si="1036"/>
        <v>1.643835616438356E-3</v>
      </c>
      <c r="SJ21" s="1">
        <f t="shared" si="1037"/>
        <v>12.654818522520408</v>
      </c>
      <c r="SK21" s="1"/>
      <c r="SL21" s="1"/>
      <c r="SM21" s="2" t="s">
        <v>11</v>
      </c>
      <c r="SN21" s="1" t="s">
        <v>58</v>
      </c>
      <c r="SO21" s="1">
        <v>72</v>
      </c>
      <c r="SP21" s="2">
        <v>4</v>
      </c>
      <c r="SQ21" s="1">
        <v>1.7999999999999999E-2</v>
      </c>
      <c r="SR21" s="1">
        <f t="shared" si="1038"/>
        <v>1.1999999999999999E-2</v>
      </c>
      <c r="SS21" s="1">
        <f t="shared" si="1039"/>
        <v>1.0893470790378006</v>
      </c>
      <c r="ST21" s="1">
        <f t="shared" si="1040"/>
        <v>1.634020618556701E-3</v>
      </c>
      <c r="SU21" s="1">
        <f t="shared" si="1041"/>
        <v>12.57925925385072</v>
      </c>
      <c r="SV21" s="1"/>
      <c r="SW21" s="1"/>
      <c r="SX21" s="2" t="s">
        <v>11</v>
      </c>
      <c r="SY21" s="1" t="s">
        <v>59</v>
      </c>
      <c r="SZ21" s="1">
        <v>73</v>
      </c>
      <c r="TA21" s="2">
        <v>4</v>
      </c>
      <c r="TB21" s="1">
        <v>2.1000000000000001E-2</v>
      </c>
      <c r="TC21" s="1">
        <f t="shared" si="1042"/>
        <v>1.5000000000000001E-2</v>
      </c>
      <c r="TD21" s="1">
        <f t="shared" si="1043"/>
        <v>1.1310344827586207</v>
      </c>
      <c r="TE21" s="1">
        <f t="shared" si="1044"/>
        <v>1.6965517241379312E-3</v>
      </c>
      <c r="TF21" s="1">
        <f t="shared" si="1045"/>
        <v>13.060645461346065</v>
      </c>
      <c r="TG21" s="1"/>
      <c r="TH21" s="1"/>
      <c r="TI21" s="2" t="s">
        <v>11</v>
      </c>
      <c r="TJ21" s="1" t="s">
        <v>60</v>
      </c>
      <c r="TK21" s="1">
        <v>74</v>
      </c>
      <c r="TL21" s="2">
        <v>4</v>
      </c>
      <c r="TM21" s="1">
        <v>2.1000000000000001E-2</v>
      </c>
      <c r="TN21" s="1">
        <f t="shared" si="1046"/>
        <v>1.5000000000000001E-2</v>
      </c>
      <c r="TO21" s="1">
        <f t="shared" si="1047"/>
        <v>1.134020618556701</v>
      </c>
      <c r="TP21" s="1">
        <f t="shared" si="1048"/>
        <v>1.7010309278350515E-3</v>
      </c>
      <c r="TQ21" s="1">
        <f t="shared" si="1049"/>
        <v>13.095127929876144</v>
      </c>
      <c r="TR21" s="1"/>
      <c r="TS21" s="1"/>
      <c r="TT21" s="2" t="s">
        <v>11</v>
      </c>
      <c r="TU21" s="1" t="s">
        <v>61</v>
      </c>
      <c r="TV21" s="1">
        <v>77</v>
      </c>
      <c r="TW21" s="2">
        <v>4</v>
      </c>
      <c r="TX21" s="1">
        <v>3.2000000000000001E-2</v>
      </c>
      <c r="TY21" s="1">
        <f t="shared" si="1050"/>
        <v>2.3E-2</v>
      </c>
      <c r="TZ21" s="1">
        <f t="shared" si="1051"/>
        <v>1.3814432989690721</v>
      </c>
      <c r="UA21" s="1">
        <f t="shared" si="1052"/>
        <v>2.0721649484536082E-3</v>
      </c>
      <c r="UB21" s="1">
        <f t="shared" si="1053"/>
        <v>15.952246750940031</v>
      </c>
      <c r="UC21" s="1"/>
      <c r="UD21" s="1"/>
      <c r="UE21" s="2" t="s">
        <v>11</v>
      </c>
      <c r="UF21" s="1" t="s">
        <v>62</v>
      </c>
      <c r="UG21" s="1">
        <v>78</v>
      </c>
      <c r="UH21" s="2">
        <v>4</v>
      </c>
      <c r="UI21" s="1">
        <v>3.5000000000000003E-2</v>
      </c>
      <c r="UJ21" s="1">
        <f t="shared" si="1054"/>
        <v>2.7000000000000003E-2</v>
      </c>
      <c r="UK21" s="1">
        <f t="shared" si="1055"/>
        <v>1.0968858131487891</v>
      </c>
      <c r="UL21" s="1">
        <f t="shared" si="1056"/>
        <v>1.6453287197231835E-3</v>
      </c>
      <c r="UM21" s="1">
        <f t="shared" si="1057"/>
        <v>12.666312951109205</v>
      </c>
      <c r="UN21" s="1"/>
      <c r="UO21" s="1"/>
      <c r="UP21" s="2" t="s">
        <v>11</v>
      </c>
      <c r="UQ21" s="1" t="s">
        <v>63</v>
      </c>
      <c r="UR21" s="1">
        <v>79</v>
      </c>
      <c r="US21" s="2">
        <v>4</v>
      </c>
      <c r="UT21" s="1">
        <v>3.5999999999999997E-2</v>
      </c>
      <c r="UU21" s="1">
        <f t="shared" si="1058"/>
        <v>2.6999999999999996E-2</v>
      </c>
      <c r="UV21" s="1">
        <f t="shared" si="1059"/>
        <v>1.5034482758620689</v>
      </c>
      <c r="UW21" s="1">
        <f t="shared" si="1060"/>
        <v>2.2551724137931032E-3</v>
      </c>
      <c r="UX21" s="1">
        <f t="shared" si="1061"/>
        <v>17.361101893740496</v>
      </c>
      <c r="UY21" s="1"/>
      <c r="UZ21" s="1"/>
      <c r="VA21" s="2" t="s">
        <v>11</v>
      </c>
      <c r="VB21" s="1" t="s">
        <v>64</v>
      </c>
      <c r="VC21" s="1">
        <v>80</v>
      </c>
      <c r="VD21" s="2">
        <v>4</v>
      </c>
      <c r="VE21" s="1">
        <v>4.2999999999999997E-2</v>
      </c>
      <c r="VF21" s="1">
        <f t="shared" si="1062"/>
        <v>3.2999999999999995E-2</v>
      </c>
      <c r="VG21" s="1">
        <f t="shared" si="1063"/>
        <v>1.682758620689655</v>
      </c>
      <c r="VH21" s="1">
        <f t="shared" si="1064"/>
        <v>2.5241379310344827E-3</v>
      </c>
      <c r="VI21" s="1">
        <f t="shared" si="1065"/>
        <v>19.431692027856336</v>
      </c>
      <c r="VJ21" s="1"/>
      <c r="VK21" s="1"/>
      <c r="VL21" s="2" t="s">
        <v>11</v>
      </c>
      <c r="VM21" s="1" t="s">
        <v>65</v>
      </c>
      <c r="VN21" s="1">
        <v>84</v>
      </c>
      <c r="VO21" s="2">
        <v>4</v>
      </c>
      <c r="VP21" s="1">
        <v>5.0999999999999997E-2</v>
      </c>
      <c r="VQ21" s="1">
        <f t="shared" si="1066"/>
        <v>3.8999999999999993E-2</v>
      </c>
      <c r="VR21" s="1">
        <f t="shared" si="1067"/>
        <v>1.9106529209621992</v>
      </c>
      <c r="VS21" s="1">
        <f t="shared" si="1068"/>
        <v>2.8659793814432987E-3</v>
      </c>
      <c r="VT21" s="1">
        <f t="shared" si="1069"/>
        <v>22.063306451548897</v>
      </c>
      <c r="VU21" s="1"/>
      <c r="VV21" s="1"/>
      <c r="VW21" s="2" t="s">
        <v>11</v>
      </c>
      <c r="VX21" s="1" t="s">
        <v>66</v>
      </c>
      <c r="VY21" s="1">
        <v>85</v>
      </c>
      <c r="VZ21" s="2">
        <v>4</v>
      </c>
      <c r="WA21" s="1">
        <v>1.4999999999999999E-2</v>
      </c>
      <c r="WB21" s="1">
        <f t="shared" si="1070"/>
        <v>9.9999999999999985E-3</v>
      </c>
      <c r="WC21" s="1">
        <f t="shared" si="1071"/>
        <v>0.58188153310104529</v>
      </c>
      <c r="WD21" s="1">
        <f t="shared" si="1072"/>
        <v>8.7282229965156798E-4</v>
      </c>
      <c r="WE21" s="1">
        <f t="shared" si="1073"/>
        <v>6.7192897477372089</v>
      </c>
      <c r="WF21" s="1"/>
      <c r="WG21" s="1"/>
      <c r="WH21" s="2" t="s">
        <v>11</v>
      </c>
      <c r="WI21" s="1" t="s">
        <v>67</v>
      </c>
      <c r="WJ21" s="1">
        <v>86</v>
      </c>
      <c r="WK21" s="2">
        <v>4</v>
      </c>
      <c r="WL21" s="1">
        <v>0.02</v>
      </c>
      <c r="WM21" s="1">
        <f t="shared" si="1074"/>
        <v>1.2E-2</v>
      </c>
      <c r="WN21" s="1">
        <f t="shared" si="1075"/>
        <v>0.57291666666666674</v>
      </c>
      <c r="WO21" s="1">
        <f t="shared" si="1076"/>
        <v>8.5937500000000011E-4</v>
      </c>
      <c r="WP21" s="1">
        <f t="shared" si="1077"/>
        <v>6.6157677562395119</v>
      </c>
      <c r="WQ21" s="1"/>
      <c r="WR21" s="1"/>
      <c r="WS21" s="2" t="s">
        <v>11</v>
      </c>
      <c r="WT21" s="1" t="s">
        <v>68</v>
      </c>
      <c r="WU21" s="1">
        <v>87</v>
      </c>
      <c r="WV21" s="2">
        <v>4</v>
      </c>
      <c r="WW21" s="1">
        <v>2.4E-2</v>
      </c>
      <c r="WX21" s="1">
        <f t="shared" si="1078"/>
        <v>1.7000000000000001E-2</v>
      </c>
      <c r="WY21" s="1">
        <f t="shared" si="1079"/>
        <v>0.73170731707317083</v>
      </c>
      <c r="WZ21" s="1">
        <f t="shared" si="1080"/>
        <v>1.0975609756097562E-3</v>
      </c>
      <c r="XA21" s="1">
        <f t="shared" si="1081"/>
        <v>8.4494062696096641</v>
      </c>
      <c r="XB21" s="1"/>
      <c r="XC21" s="1"/>
      <c r="XD21" s="2" t="s">
        <v>11</v>
      </c>
      <c r="XE21" s="1" t="s">
        <v>69</v>
      </c>
      <c r="XF21" s="1">
        <v>88</v>
      </c>
      <c r="XG21" s="2">
        <v>4</v>
      </c>
      <c r="XH21" s="1">
        <v>2.9000000000000001E-2</v>
      </c>
      <c r="XI21" s="1">
        <f t="shared" si="1082"/>
        <v>2.0000000000000004E-2</v>
      </c>
      <c r="XJ21" s="1">
        <f t="shared" si="1083"/>
        <v>0.81250000000000011</v>
      </c>
      <c r="XK21" s="1">
        <f t="shared" si="1084"/>
        <v>1.2187500000000002E-3</v>
      </c>
      <c r="XL21" s="1">
        <f t="shared" si="1085"/>
        <v>9.3823615452123992</v>
      </c>
      <c r="XM21" s="1"/>
      <c r="XN21" s="1"/>
      <c r="XO21" s="2" t="s">
        <v>11</v>
      </c>
      <c r="XP21" s="1" t="s">
        <v>70</v>
      </c>
      <c r="XQ21" s="1">
        <v>91</v>
      </c>
      <c r="XR21" s="2">
        <v>4</v>
      </c>
      <c r="XS21" s="1">
        <v>4.2000000000000003E-2</v>
      </c>
      <c r="XT21" s="1">
        <f t="shared" si="1086"/>
        <v>3.1000000000000003E-2</v>
      </c>
      <c r="XU21" s="1">
        <f t="shared" si="1087"/>
        <v>1.1937716262975779</v>
      </c>
      <c r="XV21" s="1">
        <f t="shared" si="1088"/>
        <v>1.7906574394463669E-3</v>
      </c>
      <c r="XW21" s="1">
        <f t="shared" si="1089"/>
        <v>13.785104000418533</v>
      </c>
      <c r="XX21" s="1"/>
      <c r="XY21" s="1"/>
      <c r="XZ21" s="2" t="s">
        <v>11</v>
      </c>
      <c r="YA21" s="1" t="s">
        <v>71</v>
      </c>
      <c r="YB21" s="1">
        <v>92</v>
      </c>
      <c r="YC21" s="2">
        <v>4</v>
      </c>
      <c r="YD21" s="1">
        <v>4.4999999999999998E-2</v>
      </c>
      <c r="YE21" s="1">
        <f t="shared" si="1090"/>
        <v>3.4000000000000002E-2</v>
      </c>
      <c r="YF21" s="1">
        <f t="shared" si="1091"/>
        <v>1.4226804123711343</v>
      </c>
      <c r="YG21" s="1">
        <f t="shared" si="1092"/>
        <v>2.1340206185567014E-3</v>
      </c>
      <c r="YH21" s="1">
        <f t="shared" si="1093"/>
        <v>16.428433221117348</v>
      </c>
      <c r="YI21" s="1"/>
      <c r="YJ21" s="1"/>
      <c r="YK21" s="2" t="s">
        <v>11</v>
      </c>
      <c r="YL21" s="1" t="s">
        <v>72</v>
      </c>
      <c r="YM21" s="1">
        <v>93</v>
      </c>
      <c r="YN21" s="2">
        <v>4</v>
      </c>
      <c r="YO21" s="1">
        <v>0.05</v>
      </c>
      <c r="YP21" s="1">
        <f t="shared" si="1094"/>
        <v>3.9000000000000007E-2</v>
      </c>
      <c r="YQ21" s="1">
        <f t="shared" si="1095"/>
        <v>1.5631399317406145</v>
      </c>
      <c r="YR21" s="1">
        <f t="shared" si="1096"/>
        <v>2.3447098976109217E-3</v>
      </c>
      <c r="YS21" s="1">
        <f t="shared" si="1097"/>
        <v>18.050392597352705</v>
      </c>
      <c r="YT21" s="1"/>
      <c r="YU21" s="1"/>
      <c r="YV21" s="2" t="s">
        <v>11</v>
      </c>
      <c r="YW21" s="1" t="s">
        <v>73</v>
      </c>
      <c r="YX21" s="1">
        <v>94</v>
      </c>
      <c r="YY21" s="2">
        <v>4</v>
      </c>
      <c r="YZ21" s="1">
        <v>4.9000000000000002E-2</v>
      </c>
      <c r="ZA21" s="1">
        <f t="shared" si="1098"/>
        <v>3.6000000000000004E-2</v>
      </c>
      <c r="ZB21" s="1">
        <f t="shared" si="1099"/>
        <v>1.4217687074829934</v>
      </c>
      <c r="ZC21" s="1">
        <f t="shared" si="1100"/>
        <v>2.1326530612244903E-3</v>
      </c>
      <c r="ZD21" s="1">
        <f t="shared" si="1101"/>
        <v>16.417905288953566</v>
      </c>
      <c r="ZE21" s="1"/>
      <c r="ZF21" s="1"/>
      <c r="ZG21" s="2" t="s">
        <v>11</v>
      </c>
      <c r="ZH21" s="1" t="s">
        <v>74</v>
      </c>
      <c r="ZI21" s="1">
        <v>95</v>
      </c>
      <c r="ZJ21" s="2">
        <v>4</v>
      </c>
      <c r="ZK21" s="1">
        <v>0.05</v>
      </c>
      <c r="ZL21" s="1">
        <f t="shared" si="1102"/>
        <v>3.7000000000000005E-2</v>
      </c>
      <c r="ZM21" s="1">
        <f t="shared" si="1103"/>
        <v>1.4761904761904765</v>
      </c>
      <c r="ZN21" s="1">
        <f t="shared" si="1104"/>
        <v>2.2142857142857146E-3</v>
      </c>
      <c r="ZO21" s="1">
        <f t="shared" si="1105"/>
        <v>17.046341855037909</v>
      </c>
      <c r="ZP21" s="1"/>
      <c r="ZQ21" s="1"/>
      <c r="ZR21" s="2" t="s">
        <v>11</v>
      </c>
      <c r="ZS21" s="1" t="s">
        <v>75</v>
      </c>
      <c r="ZT21" s="1">
        <v>99</v>
      </c>
      <c r="ZU21" s="2">
        <v>4</v>
      </c>
      <c r="ZV21" s="1">
        <v>0.06</v>
      </c>
      <c r="ZW21" s="1">
        <f t="shared" si="1106"/>
        <v>4.4999999999999998E-2</v>
      </c>
      <c r="ZX21" s="1">
        <f t="shared" si="1107"/>
        <v>1.6095890410958904</v>
      </c>
      <c r="ZY21" s="1">
        <f t="shared" si="1108"/>
        <v>2.4143835616438356E-3</v>
      </c>
      <c r="ZZ21" s="1">
        <f t="shared" si="1109"/>
        <v>18.58676470495185</v>
      </c>
      <c r="AAA21" s="1"/>
      <c r="AAB21" s="1"/>
      <c r="AAC21" s="2" t="s">
        <v>11</v>
      </c>
      <c r="AAD21" s="1" t="s">
        <v>76</v>
      </c>
      <c r="AAE21" s="1">
        <v>100</v>
      </c>
      <c r="AAF21" s="2">
        <v>4</v>
      </c>
      <c r="AAG21" s="1">
        <v>1.2E-2</v>
      </c>
      <c r="AAH21" s="1">
        <f t="shared" si="1110"/>
        <v>0.01</v>
      </c>
      <c r="AAI21" s="1">
        <f t="shared" si="1111"/>
        <v>1.2448275862068965</v>
      </c>
      <c r="AAJ21" s="1">
        <f t="shared" si="1112"/>
        <v>1.8672413793103448E-3</v>
      </c>
      <c r="AAK21" s="1">
        <f t="shared" si="1113"/>
        <v>14.374673815688807</v>
      </c>
      <c r="AAL21" s="1"/>
      <c r="AAM21" s="1"/>
      <c r="AAN21" s="2" t="s">
        <v>11</v>
      </c>
      <c r="AAO21" s="1" t="s">
        <v>77</v>
      </c>
      <c r="AAP21" s="1">
        <v>101</v>
      </c>
      <c r="AAQ21" s="2">
        <v>4</v>
      </c>
      <c r="AAR21" s="1">
        <v>1.9E-2</v>
      </c>
      <c r="AAS21" s="1">
        <f t="shared" si="1114"/>
        <v>1.2E-2</v>
      </c>
      <c r="AAT21" s="1">
        <f t="shared" si="1115"/>
        <v>1.1141868512110726</v>
      </c>
      <c r="AAU21" s="1">
        <f t="shared" si="1116"/>
        <v>1.6712802768166089E-3</v>
      </c>
      <c r="AAV21" s="1">
        <f t="shared" si="1117"/>
        <v>12.866097067057298</v>
      </c>
      <c r="AAW21" s="1"/>
      <c r="AAX21" s="1"/>
      <c r="AAY21" s="2" t="s">
        <v>11</v>
      </c>
      <c r="AAZ21" s="1" t="s">
        <v>78</v>
      </c>
      <c r="ABA21" s="1">
        <v>102</v>
      </c>
      <c r="ABB21" s="2">
        <v>4</v>
      </c>
      <c r="ABC21" s="1">
        <v>1.9E-2</v>
      </c>
      <c r="ABD21" s="1">
        <f t="shared" si="1118"/>
        <v>1.2E-2</v>
      </c>
      <c r="ABE21" s="1">
        <f t="shared" si="1119"/>
        <v>1.1655172413793102</v>
      </c>
      <c r="ABF21" s="1">
        <f t="shared" si="1120"/>
        <v>1.7482758620689653E-3</v>
      </c>
      <c r="ABG21" s="1">
        <f t="shared" si="1121"/>
        <v>13.458835871752955</v>
      </c>
      <c r="ABH21" s="1"/>
      <c r="ABI21" s="1"/>
      <c r="ABJ21" s="2" t="s">
        <v>11</v>
      </c>
      <c r="ABK21" s="1" t="s">
        <v>79</v>
      </c>
      <c r="ABL21" s="1">
        <v>112</v>
      </c>
      <c r="ABM21" s="2">
        <v>4</v>
      </c>
      <c r="ABN21" s="1">
        <v>3.7999999999999999E-2</v>
      </c>
      <c r="ABO21" s="1">
        <f t="shared" si="1122"/>
        <v>2.0999999999999998E-2</v>
      </c>
      <c r="ABP21" s="1">
        <f t="shared" si="1123"/>
        <v>1.564625850340136</v>
      </c>
      <c r="ABQ21" s="1">
        <f t="shared" si="1124"/>
        <v>2.346938775510204E-3</v>
      </c>
      <c r="ABR21" s="1">
        <f t="shared" si="1125"/>
        <v>18.06755127492497</v>
      </c>
      <c r="ABS21" s="1"/>
      <c r="ABT21" s="1"/>
      <c r="ABU21" s="2" t="s">
        <v>11</v>
      </c>
      <c r="ABV21" s="1" t="s">
        <v>80</v>
      </c>
      <c r="ABW21" s="1">
        <v>113</v>
      </c>
      <c r="ABX21" s="2">
        <v>4</v>
      </c>
      <c r="ABY21" s="1">
        <v>2.1999999999999999E-2</v>
      </c>
      <c r="ABZ21" s="1">
        <f t="shared" si="1126"/>
        <v>8.9999999999999993E-3</v>
      </c>
      <c r="ACA21" s="1">
        <f t="shared" si="1127"/>
        <v>-1.7857142857142873E-2</v>
      </c>
      <c r="ACB21" s="1">
        <f t="shared" si="1128"/>
        <v>-2.6785714285714311E-5</v>
      </c>
      <c r="ACC21" s="1">
        <f t="shared" si="1129"/>
        <v>-0.20620574824642651</v>
      </c>
      <c r="ACD21" s="1"/>
      <c r="ACE21" s="1"/>
      <c r="ACF21" s="2" t="s">
        <v>11</v>
      </c>
      <c r="ACG21" s="1" t="s">
        <v>81</v>
      </c>
      <c r="ACH21" s="1">
        <v>114</v>
      </c>
      <c r="ACI21" s="2">
        <v>4</v>
      </c>
      <c r="ACJ21" s="1">
        <v>2.5999999999999999E-2</v>
      </c>
      <c r="ACK21" s="1">
        <f t="shared" si="1130"/>
        <v>1.1999999999999999E-2</v>
      </c>
      <c r="ACL21" s="1">
        <f t="shared" si="1131"/>
        <v>1.0752688172042946E-2</v>
      </c>
      <c r="ACM21" s="1">
        <f t="shared" si="1132"/>
        <v>1.6129032258064419E-5</v>
      </c>
      <c r="ACN21" s="1">
        <f t="shared" si="1133"/>
        <v>0.12416690216989036</v>
      </c>
      <c r="ACO21" s="1"/>
      <c r="ACP21" s="1"/>
      <c r="ACQ21" s="2" t="s">
        <v>11</v>
      </c>
      <c r="ACR21" s="1" t="s">
        <v>82</v>
      </c>
      <c r="ACS21" s="1">
        <v>115</v>
      </c>
      <c r="ACT21" s="2">
        <v>4</v>
      </c>
      <c r="ACU21" s="1">
        <v>2.5000000000000001E-2</v>
      </c>
      <c r="ACV21" s="1">
        <f t="shared" si="1134"/>
        <v>1.1000000000000001E-2</v>
      </c>
      <c r="ACW21" s="1">
        <f t="shared" si="1135"/>
        <v>2.4911032028469785E-2</v>
      </c>
      <c r="ACX21" s="1">
        <f t="shared" si="1136"/>
        <v>3.7366548042704677E-5</v>
      </c>
      <c r="ACY21" s="1">
        <f t="shared" si="1137"/>
        <v>0.28766068794519295</v>
      </c>
      <c r="ACZ21" s="1"/>
      <c r="ADA21" s="1"/>
      <c r="ADB21" s="2" t="s">
        <v>11</v>
      </c>
      <c r="ADC21" s="1" t="s">
        <v>83</v>
      </c>
      <c r="ADD21" s="1">
        <v>116</v>
      </c>
      <c r="ADE21" s="2">
        <v>4</v>
      </c>
      <c r="ADF21" s="1">
        <v>0.03</v>
      </c>
      <c r="ADG21" s="1">
        <f t="shared" si="1138"/>
        <v>1.3999999999999999E-2</v>
      </c>
      <c r="ADH21" s="1">
        <f t="shared" si="1710"/>
        <v>0.13167259786476862</v>
      </c>
      <c r="ADI21" s="1">
        <f t="shared" si="1139"/>
        <v>1.9750889679715294E-4</v>
      </c>
      <c r="ADJ21" s="1">
        <f t="shared" si="1140"/>
        <v>1.5204922077103029</v>
      </c>
      <c r="ADK21" s="1"/>
      <c r="ADL21" s="1"/>
      <c r="ADM21" s="2" t="s">
        <v>11</v>
      </c>
      <c r="ADN21" s="1" t="s">
        <v>84</v>
      </c>
      <c r="ADO21" s="1">
        <v>119</v>
      </c>
      <c r="ADP21" s="2">
        <v>4</v>
      </c>
      <c r="ADQ21" s="1">
        <v>3.4000000000000002E-2</v>
      </c>
      <c r="ADR21" s="1">
        <f t="shared" si="1141"/>
        <v>1.7000000000000001E-2</v>
      </c>
      <c r="ADS21" s="1">
        <f t="shared" si="1142"/>
        <v>-0.29496402877697842</v>
      </c>
      <c r="ADT21" s="1">
        <f t="shared" si="1143"/>
        <v>-4.4244604316546766E-4</v>
      </c>
      <c r="ADU21" s="1">
        <f t="shared" si="1144"/>
        <v>-3.4061035825452866</v>
      </c>
      <c r="ADV21" s="1"/>
      <c r="ADW21" s="1"/>
      <c r="ADX21" s="2" t="s">
        <v>11</v>
      </c>
      <c r="ADY21" s="1" t="s">
        <v>85</v>
      </c>
      <c r="ADZ21" s="1">
        <v>120</v>
      </c>
      <c r="AEA21" s="2">
        <v>4</v>
      </c>
      <c r="AEB21" s="1">
        <v>3.7999999999999999E-2</v>
      </c>
      <c r="AEC21" s="1">
        <f t="shared" si="1145"/>
        <v>2.0999999999999998E-2</v>
      </c>
      <c r="AED21" s="1">
        <f t="shared" si="1146"/>
        <v>-0.17985611510791372</v>
      </c>
      <c r="AEE21" s="1">
        <f t="shared" si="1147"/>
        <v>-2.697841726618706E-4</v>
      </c>
      <c r="AEF21" s="1">
        <f t="shared" si="1148"/>
        <v>-2.0768924283812731</v>
      </c>
      <c r="AEG21" s="1"/>
      <c r="AEH21" s="1"/>
      <c r="AEI21" s="2" t="s">
        <v>11</v>
      </c>
      <c r="AEJ21" s="1" t="s">
        <v>86</v>
      </c>
      <c r="AEK21" s="1">
        <v>121</v>
      </c>
      <c r="AEL21" s="2">
        <v>4</v>
      </c>
      <c r="AEM21" s="1">
        <v>4.1000000000000002E-2</v>
      </c>
      <c r="AEN21" s="1">
        <f t="shared" si="1149"/>
        <v>2.3000000000000003E-2</v>
      </c>
      <c r="AEO21" s="1">
        <f t="shared" si="1150"/>
        <v>-6.8345323741007033E-2</v>
      </c>
      <c r="AEP21" s="1">
        <f t="shared" si="1151"/>
        <v>-1.0251798561151055E-4</v>
      </c>
      <c r="AEQ21" s="1">
        <f t="shared" si="1152"/>
        <v>-0.78921912278488149</v>
      </c>
      <c r="AER21" s="1"/>
      <c r="AES21" s="1"/>
      <c r="AET21" s="2" t="s">
        <v>11</v>
      </c>
      <c r="AEU21" s="1" t="s">
        <v>87</v>
      </c>
      <c r="AEV21" s="1">
        <v>122</v>
      </c>
      <c r="AEW21" s="2">
        <v>4</v>
      </c>
      <c r="AEX21" s="1">
        <v>4.2999999999999997E-2</v>
      </c>
      <c r="AEY21" s="1">
        <f t="shared" si="1153"/>
        <v>2.5999999999999995E-2</v>
      </c>
      <c r="AEZ21" s="1">
        <f t="shared" si="1154"/>
        <v>-1.0791366906475005E-2</v>
      </c>
      <c r="AFA21" s="1">
        <f t="shared" si="1155"/>
        <v>-1.6187050359712507E-5</v>
      </c>
      <c r="AFB21" s="1">
        <f t="shared" si="1156"/>
        <v>-0.12461354570287846</v>
      </c>
      <c r="AFC21" s="1"/>
      <c r="AFD21" s="1"/>
      <c r="AFE21" s="2" t="s">
        <v>11</v>
      </c>
      <c r="AFF21" s="1" t="s">
        <v>88</v>
      </c>
      <c r="AFG21" s="1">
        <v>123</v>
      </c>
      <c r="AFH21" s="2">
        <v>4</v>
      </c>
      <c r="AFI21" s="1">
        <v>4.9000000000000002E-2</v>
      </c>
      <c r="AFJ21" s="1">
        <f t="shared" si="1157"/>
        <v>3.2000000000000001E-2</v>
      </c>
      <c r="AFK21" s="1">
        <f t="shared" si="1158"/>
        <v>0.20143884892086336</v>
      </c>
      <c r="AFL21" s="1">
        <f t="shared" si="1159"/>
        <v>3.0215827338129505E-4</v>
      </c>
      <c r="AFM21" s="1">
        <f t="shared" si="1160"/>
        <v>2.3261195197870252</v>
      </c>
      <c r="AFN21" s="1"/>
      <c r="AFO21" s="1"/>
      <c r="AFP21" s="2" t="s">
        <v>11</v>
      </c>
      <c r="AFQ21" s="1" t="s">
        <v>89</v>
      </c>
      <c r="AFR21" s="1">
        <v>126</v>
      </c>
      <c r="AFS21" s="2">
        <v>4</v>
      </c>
      <c r="AFT21" s="1">
        <v>5.5E-2</v>
      </c>
      <c r="AFU21" s="1">
        <f t="shared" si="1161"/>
        <v>3.7000000000000005E-2</v>
      </c>
      <c r="AFV21" s="1">
        <f t="shared" si="1162"/>
        <v>0.55516014234875466</v>
      </c>
      <c r="AFW21" s="1">
        <f t="shared" si="1163"/>
        <v>8.3274021352313201E-4</v>
      </c>
      <c r="AFX21" s="1">
        <f t="shared" si="1164"/>
        <v>6.4107239027785798</v>
      </c>
      <c r="AFY21" s="1"/>
      <c r="AFZ21" s="1"/>
      <c r="AGA21" s="2" t="s">
        <v>11</v>
      </c>
      <c r="AGB21" s="1" t="s">
        <v>90</v>
      </c>
      <c r="AGC21" s="1">
        <v>127</v>
      </c>
      <c r="AGD21" s="2">
        <v>4</v>
      </c>
      <c r="AGE21" s="1">
        <v>1.9E-2</v>
      </c>
      <c r="AGF21" s="1">
        <f t="shared" si="1165"/>
        <v>4.0000000000000001E-3</v>
      </c>
      <c r="AGG21" s="1">
        <f t="shared" si="1166"/>
        <v>0.37373737373737376</v>
      </c>
      <c r="AGH21" s="1">
        <f t="shared" si="1167"/>
        <v>5.6060606060606059E-4</v>
      </c>
      <c r="AGI21" s="1">
        <f t="shared" si="1168"/>
        <v>4.3157405087534881</v>
      </c>
      <c r="AGJ21" s="1"/>
      <c r="AGK21" s="1"/>
      <c r="AGL21" s="2" t="s">
        <v>11</v>
      </c>
      <c r="AGM21" s="1" t="s">
        <v>91</v>
      </c>
      <c r="AGN21" s="1">
        <v>128</v>
      </c>
      <c r="AGO21" s="2">
        <v>4</v>
      </c>
      <c r="AGP21" s="1">
        <v>2.1000000000000001E-2</v>
      </c>
      <c r="AGQ21" s="1">
        <f t="shared" si="1169"/>
        <v>6.0000000000000019E-3</v>
      </c>
      <c r="AGR21" s="1">
        <f t="shared" si="1170"/>
        <v>0.48160535117056863</v>
      </c>
      <c r="AGS21" s="1">
        <f t="shared" si="1171"/>
        <v>7.2240802675585297E-4</v>
      </c>
      <c r="AGT21" s="1">
        <f t="shared" si="1172"/>
        <v>5.5613483406661608</v>
      </c>
      <c r="AGU21" s="1"/>
      <c r="AGV21" s="1"/>
      <c r="AGW21" s="2" t="s">
        <v>11</v>
      </c>
      <c r="AGX21" s="1" t="s">
        <v>92</v>
      </c>
      <c r="AGY21" s="1">
        <v>129</v>
      </c>
      <c r="AGZ21" s="2">
        <v>4</v>
      </c>
      <c r="AHA21" s="1">
        <v>2.3E-2</v>
      </c>
      <c r="AHB21" s="1">
        <f t="shared" si="1173"/>
        <v>8.9999999999999993E-3</v>
      </c>
      <c r="AHC21" s="1">
        <f t="shared" si="1174"/>
        <v>0.67774086378737552</v>
      </c>
      <c r="AHD21" s="1">
        <f t="shared" si="1175"/>
        <v>1.0166112956810633E-3</v>
      </c>
      <c r="AHE21" s="1">
        <f t="shared" si="1176"/>
        <v>7.8262274683294839</v>
      </c>
      <c r="AHF21" s="1"/>
      <c r="AHG21" s="1"/>
      <c r="AHH21" s="2" t="s">
        <v>11</v>
      </c>
      <c r="AHI21" s="1" t="s">
        <v>93</v>
      </c>
      <c r="AHJ21" s="1">
        <v>130</v>
      </c>
      <c r="AHK21" s="2">
        <v>4</v>
      </c>
      <c r="AHL21" s="1">
        <v>2.5000000000000001E-2</v>
      </c>
      <c r="AHM21" s="1">
        <f t="shared" si="1177"/>
        <v>1.1000000000000001E-2</v>
      </c>
      <c r="AHN21" s="1">
        <f t="shared" si="1178"/>
        <v>0.73244147157190642</v>
      </c>
      <c r="AHO21" s="1">
        <f t="shared" si="1179"/>
        <v>1.0986622073578596E-3</v>
      </c>
      <c r="AHP21" s="1">
        <f t="shared" si="1180"/>
        <v>8.4578839347631192</v>
      </c>
      <c r="AHQ21" s="1"/>
      <c r="AHR21" s="1"/>
      <c r="AHS21" s="2" t="s">
        <v>11</v>
      </c>
      <c r="AHT21" s="1" t="s">
        <v>94</v>
      </c>
      <c r="AHU21" s="1">
        <v>133</v>
      </c>
      <c r="AHV21" s="2">
        <v>4</v>
      </c>
      <c r="AHW21" s="1">
        <v>0.04</v>
      </c>
      <c r="AHX21" s="1">
        <f t="shared" si="1181"/>
        <v>2.4E-2</v>
      </c>
      <c r="AHY21" s="1">
        <f t="shared" si="1182"/>
        <v>1.1926910299003324</v>
      </c>
      <c r="AHZ21" s="1">
        <f t="shared" si="1183"/>
        <v>1.7890365448504986E-3</v>
      </c>
      <c r="AIA21" s="1">
        <f t="shared" si="1184"/>
        <v>13.772625789854336</v>
      </c>
      <c r="AIB21" s="1"/>
      <c r="AIC21" s="1"/>
      <c r="AID21" s="2" t="s">
        <v>11</v>
      </c>
      <c r="AIE21" s="1" t="s">
        <v>95</v>
      </c>
      <c r="AIF21" s="1">
        <v>134</v>
      </c>
      <c r="AIG21" s="2">
        <v>4</v>
      </c>
      <c r="AIH21" s="1">
        <v>3.6999999999999998E-2</v>
      </c>
      <c r="AII21" s="1">
        <f t="shared" si="1185"/>
        <v>1.9999999999999997E-2</v>
      </c>
      <c r="AIJ21" s="1">
        <f t="shared" si="1186"/>
        <v>1.0465116279069768</v>
      </c>
      <c r="AIK21" s="1">
        <f t="shared" si="1187"/>
        <v>1.5697674418604652E-3</v>
      </c>
      <c r="AIL21" s="1">
        <f t="shared" si="1188"/>
        <v>12.084615943744055</v>
      </c>
      <c r="AIM21" s="1"/>
      <c r="AIN21" s="1"/>
      <c r="AIO21" s="2" t="s">
        <v>11</v>
      </c>
      <c r="AIP21" s="1" t="s">
        <v>96</v>
      </c>
      <c r="AIQ21" s="1">
        <v>135</v>
      </c>
      <c r="AIR21" s="2">
        <v>4</v>
      </c>
      <c r="AIS21" s="1">
        <v>3.6999999999999998E-2</v>
      </c>
      <c r="AIT21" s="1">
        <f t="shared" si="1189"/>
        <v>2.3E-2</v>
      </c>
      <c r="AIU21" s="1">
        <f t="shared" si="1190"/>
        <v>1.195364238410596</v>
      </c>
      <c r="AIV21" s="1">
        <f t="shared" si="1191"/>
        <v>1.7930463576158941E-3</v>
      </c>
      <c r="AIW21" s="1">
        <f t="shared" si="1192"/>
        <v>13.803494723674683</v>
      </c>
      <c r="AIX21" s="1"/>
      <c r="AIY21" s="1"/>
      <c r="AIZ21" s="2" t="s">
        <v>11</v>
      </c>
      <c r="AJA21" s="1" t="s">
        <v>97</v>
      </c>
      <c r="AJB21" s="1">
        <v>136</v>
      </c>
      <c r="AJC21" s="2">
        <v>4</v>
      </c>
      <c r="AJD21" s="1">
        <v>4.2999999999999997E-2</v>
      </c>
      <c r="AJE21" s="1">
        <f t="shared" si="1193"/>
        <v>2.6999999999999996E-2</v>
      </c>
      <c r="AJF21" s="1">
        <f t="shared" si="1194"/>
        <v>1.3178807947019866</v>
      </c>
      <c r="AJG21" s="1">
        <f t="shared" si="1195"/>
        <v>1.97682119205298E-3</v>
      </c>
      <c r="AJH21" s="1">
        <f t="shared" si="1196"/>
        <v>15.218257340782612</v>
      </c>
      <c r="AJI21" s="1"/>
      <c r="AJJ21" s="1"/>
      <c r="AJK21" s="2" t="s">
        <v>11</v>
      </c>
      <c r="AJL21" s="1" t="s">
        <v>98</v>
      </c>
      <c r="AJM21" s="1">
        <v>140</v>
      </c>
      <c r="AJN21" s="2">
        <v>4</v>
      </c>
      <c r="AJO21" s="1">
        <v>4.2999999999999997E-2</v>
      </c>
      <c r="AJP21" s="1">
        <f t="shared" si="1197"/>
        <v>2.6999999999999996E-2</v>
      </c>
      <c r="AJQ21" s="1">
        <f t="shared" si="1198"/>
        <v>1.4052287581699345</v>
      </c>
      <c r="AJR21" s="1">
        <f t="shared" si="1199"/>
        <v>2.1078431372549018E-3</v>
      </c>
      <c r="AJS21" s="1">
        <f t="shared" si="1200"/>
        <v>16.226909862006355</v>
      </c>
      <c r="AJT21" s="1"/>
      <c r="AJU21" s="1"/>
      <c r="AJV21" s="2" t="s">
        <v>11</v>
      </c>
      <c r="AJW21" s="1" t="s">
        <v>99</v>
      </c>
      <c r="AJX21" s="1">
        <v>141</v>
      </c>
      <c r="AJY21" s="2">
        <v>4</v>
      </c>
      <c r="AJZ21" s="1">
        <v>2.9000000000000001E-2</v>
      </c>
      <c r="AKA21" s="1">
        <f t="shared" si="1201"/>
        <v>9.0000000000000011E-3</v>
      </c>
      <c r="AKB21" s="1">
        <f t="shared" si="1202"/>
        <v>0.44745762711864406</v>
      </c>
      <c r="AKC21" s="1">
        <f t="shared" si="1203"/>
        <v>6.7118644067796606E-4</v>
      </c>
      <c r="AKD21" s="1">
        <f t="shared" si="1204"/>
        <v>5.1670267492799429</v>
      </c>
      <c r="AKE21" s="1"/>
      <c r="AKF21" s="1"/>
      <c r="AKG21" s="2" t="s">
        <v>11</v>
      </c>
      <c r="AKH21" s="1" t="s">
        <v>100</v>
      </c>
      <c r="AKI21" s="1">
        <v>143</v>
      </c>
      <c r="AKJ21" s="2">
        <v>4</v>
      </c>
      <c r="AKK21" s="1">
        <v>3.3000000000000002E-2</v>
      </c>
      <c r="AKL21" s="1">
        <f t="shared" si="1205"/>
        <v>1.1000000000000003E-2</v>
      </c>
      <c r="AKM21" s="1">
        <f t="shared" si="1206"/>
        <v>0.50508474576271201</v>
      </c>
      <c r="AKN21" s="1">
        <f t="shared" si="1207"/>
        <v>7.5762711864406807E-4</v>
      </c>
      <c r="AKO21" s="1">
        <f t="shared" si="1208"/>
        <v>5.832477163959938</v>
      </c>
      <c r="AKP21" s="1"/>
      <c r="AKQ21" s="1"/>
      <c r="AKR21" s="2" t="s">
        <v>11</v>
      </c>
      <c r="AKS21" s="1" t="s">
        <v>101</v>
      </c>
      <c r="AKT21" s="1">
        <v>144</v>
      </c>
      <c r="AKU21" s="2">
        <v>4</v>
      </c>
      <c r="AKV21" s="1">
        <v>3.3000000000000002E-2</v>
      </c>
      <c r="AKW21" s="1">
        <f t="shared" si="1209"/>
        <v>1.0000000000000002E-2</v>
      </c>
      <c r="AKX21" s="1">
        <f t="shared" si="1210"/>
        <v>0.44067796610169496</v>
      </c>
      <c r="AKY21" s="1">
        <f t="shared" si="1211"/>
        <v>6.6101694915254243E-4</v>
      </c>
      <c r="AKZ21" s="1">
        <f t="shared" si="1212"/>
        <v>5.0887384651999445</v>
      </c>
      <c r="ALA21" s="1"/>
      <c r="ALB21" s="1"/>
      <c r="ALC21" s="2" t="s">
        <v>11</v>
      </c>
      <c r="ALD21" s="1" t="s">
        <v>102</v>
      </c>
      <c r="ALE21" s="1">
        <v>147</v>
      </c>
      <c r="ALF21" s="2">
        <v>4</v>
      </c>
      <c r="ALG21" s="1">
        <v>3.9E-2</v>
      </c>
      <c r="ALH21" s="1">
        <f t="shared" si="1213"/>
        <v>1.3000000000000001E-2</v>
      </c>
      <c r="ALI21" s="1">
        <f t="shared" si="1214"/>
        <v>0.54576271186440684</v>
      </c>
      <c r="ALJ21" s="1">
        <f t="shared" si="1215"/>
        <v>8.1864406779661022E-4</v>
      </c>
      <c r="ALK21" s="1">
        <f t="shared" si="1216"/>
        <v>6.3022068684399315</v>
      </c>
      <c r="ALL21" s="1"/>
      <c r="ALM21" s="1"/>
      <c r="ALN21" s="2" t="s">
        <v>11</v>
      </c>
      <c r="ALO21" s="1" t="s">
        <v>103</v>
      </c>
      <c r="ALP21" s="1">
        <v>148</v>
      </c>
      <c r="ALQ21" s="2">
        <v>4</v>
      </c>
      <c r="ALR21" s="1">
        <v>3.5000000000000003E-2</v>
      </c>
      <c r="ALS21" s="1">
        <f t="shared" si="1217"/>
        <v>1.0000000000000002E-2</v>
      </c>
      <c r="ALT21" s="1">
        <f t="shared" si="1218"/>
        <v>0.34693877551020419</v>
      </c>
      <c r="ALU21" s="1">
        <f t="shared" si="1219"/>
        <v>5.2040816326530631E-4</v>
      </c>
      <c r="ALV21" s="1">
        <f t="shared" si="1220"/>
        <v>4.0062831087877129</v>
      </c>
      <c r="ALW21" s="1"/>
      <c r="ALX21" s="1"/>
      <c r="ALY21" s="2" t="s">
        <v>11</v>
      </c>
      <c r="ALZ21" s="1" t="s">
        <v>104</v>
      </c>
      <c r="AMA21" s="1">
        <v>149</v>
      </c>
      <c r="AMB21" s="2">
        <v>4</v>
      </c>
      <c r="AMC21" s="1">
        <v>3.3000000000000002E-2</v>
      </c>
      <c r="AMD21" s="1">
        <f t="shared" si="1221"/>
        <v>1.3000000000000001E-2</v>
      </c>
      <c r="AME21" s="1">
        <f t="shared" si="1222"/>
        <v>0.52397260273972601</v>
      </c>
      <c r="AMF21" s="1">
        <f t="shared" si="1223"/>
        <v>7.8595890410958907E-4</v>
      </c>
      <c r="AMG21" s="1">
        <f t="shared" si="1224"/>
        <v>6.0505851060800708</v>
      </c>
      <c r="AMH21" s="1"/>
      <c r="AMI21" s="1"/>
      <c r="AMJ21" s="2" t="s">
        <v>11</v>
      </c>
      <c r="AMK21" s="1" t="s">
        <v>105</v>
      </c>
      <c r="AML21" s="1">
        <v>150</v>
      </c>
      <c r="AMM21" s="2">
        <v>4</v>
      </c>
      <c r="AMN21" s="1">
        <v>3.5000000000000003E-2</v>
      </c>
      <c r="AMO21" s="1">
        <f t="shared" si="1225"/>
        <v>1.6000000000000004E-2</v>
      </c>
      <c r="AMP21" s="1">
        <f t="shared" si="1226"/>
        <v>0.52054794520547953</v>
      </c>
      <c r="AMQ21" s="1">
        <f t="shared" si="1227"/>
        <v>7.808219178082193E-4</v>
      </c>
      <c r="AMR21" s="1">
        <f t="shared" si="1228"/>
        <v>6.0110387981971947</v>
      </c>
      <c r="AMS21" s="1"/>
      <c r="AMT21" s="1"/>
      <c r="AMU21" s="2" t="s">
        <v>11</v>
      </c>
      <c r="AMV21" s="1" t="s">
        <v>106</v>
      </c>
      <c r="AMW21" s="1">
        <v>151</v>
      </c>
      <c r="AMX21" s="2">
        <v>4</v>
      </c>
      <c r="AMY21" s="1">
        <v>3.6999999999999998E-2</v>
      </c>
      <c r="AMZ21" s="1">
        <f t="shared" si="1229"/>
        <v>1.6999999999999998E-2</v>
      </c>
      <c r="ANA21" s="1">
        <f t="shared" si="1230"/>
        <v>0.50684931506849307</v>
      </c>
      <c r="ANB21" s="1">
        <f t="shared" si="1231"/>
        <v>7.6027397260273967E-4</v>
      </c>
      <c r="ANC21" s="1">
        <f t="shared" si="1232"/>
        <v>5.8528535666656882</v>
      </c>
      <c r="AND21" s="1"/>
      <c r="ANE21" s="1"/>
      <c r="ANF21" s="2" t="s">
        <v>11</v>
      </c>
      <c r="ANG21" s="1" t="s">
        <v>107</v>
      </c>
      <c r="ANH21" s="1">
        <v>154</v>
      </c>
      <c r="ANI21" s="2">
        <v>4</v>
      </c>
      <c r="ANJ21" s="1">
        <v>3.9E-2</v>
      </c>
      <c r="ANK21" s="1">
        <f t="shared" si="1233"/>
        <v>0.02</v>
      </c>
      <c r="ANL21" s="1">
        <f t="shared" si="1234"/>
        <v>0.58965517241379306</v>
      </c>
      <c r="ANM21" s="1">
        <f t="shared" si="1235"/>
        <v>8.8448275862068962E-4</v>
      </c>
      <c r="ANN21" s="1">
        <f t="shared" si="1236"/>
        <v>6.8090560179578556</v>
      </c>
      <c r="ANO21" s="1"/>
      <c r="ANP21" s="1"/>
      <c r="ANQ21" s="2" t="s">
        <v>11</v>
      </c>
      <c r="ANR21" s="1" t="s">
        <v>108</v>
      </c>
      <c r="ANS21" s="1">
        <v>155</v>
      </c>
      <c r="ANT21" s="2">
        <v>4</v>
      </c>
      <c r="ANU21" s="1">
        <v>2.5000000000000001E-2</v>
      </c>
      <c r="ANV21" s="1">
        <f t="shared" si="1237"/>
        <v>5.000000000000001E-3</v>
      </c>
      <c r="ANW21" s="1">
        <f t="shared" si="1238"/>
        <v>-7.8498293515358336E-2</v>
      </c>
      <c r="ANX21" s="1">
        <f t="shared" si="1239"/>
        <v>-1.1774744027303751E-4</v>
      </c>
      <c r="ANY21" s="1">
        <f t="shared" si="1240"/>
        <v>-0.90646076362251538</v>
      </c>
      <c r="ANZ21" s="1"/>
      <c r="AOA21" s="1"/>
      <c r="AOB21" s="2" t="s">
        <v>11</v>
      </c>
      <c r="AOC21" s="1" t="s">
        <v>109</v>
      </c>
      <c r="AOD21" s="1">
        <v>156</v>
      </c>
      <c r="AOE21" s="2">
        <v>4</v>
      </c>
      <c r="AOF21" s="1">
        <v>2.5000000000000001E-2</v>
      </c>
      <c r="AOG21" s="1">
        <f t="shared" si="1241"/>
        <v>4.0000000000000001E-3</v>
      </c>
      <c r="AOH21" s="1">
        <f t="shared" si="1242"/>
        <v>-6.7796610169491525E-2</v>
      </c>
      <c r="AOI21" s="1">
        <f t="shared" si="1243"/>
        <v>-1.0169491525423729E-4</v>
      </c>
      <c r="AOJ21" s="1">
        <f t="shared" si="1244"/>
        <v>-0.78288284079999138</v>
      </c>
      <c r="AOK21" s="1"/>
      <c r="AOL21" s="1"/>
      <c r="AOM21" s="2" t="s">
        <v>11</v>
      </c>
      <c r="AON21" s="1" t="s">
        <v>110</v>
      </c>
      <c r="AOO21" s="1">
        <v>157</v>
      </c>
      <c r="AOP21" s="2">
        <v>4</v>
      </c>
      <c r="AOQ21" s="1">
        <v>0.02</v>
      </c>
      <c r="AOR21" s="1">
        <f t="shared" si="1711"/>
        <v>6.0000000000000001E-3</v>
      </c>
      <c r="AOS21" s="1">
        <f t="shared" si="1245"/>
        <v>0.15699658703071673</v>
      </c>
      <c r="AOT21" s="1">
        <f t="shared" si="1246"/>
        <v>2.3549488054607509E-4</v>
      </c>
      <c r="AOU21" s="1">
        <f t="shared" si="1247"/>
        <v>1.8129215272450314</v>
      </c>
      <c r="AOV21" s="1"/>
      <c r="AOW21" s="1"/>
      <c r="AOX21" s="2" t="s">
        <v>11</v>
      </c>
      <c r="AOY21" s="1" t="s">
        <v>111</v>
      </c>
      <c r="AOZ21" s="1">
        <v>158</v>
      </c>
      <c r="APA21" s="2">
        <v>4</v>
      </c>
      <c r="APB21" s="1">
        <v>2.7E-2</v>
      </c>
      <c r="APC21" s="1">
        <f t="shared" si="1248"/>
        <v>6.9999999999999993E-3</v>
      </c>
      <c r="APD21" s="1">
        <f t="shared" si="1249"/>
        <v>-6.8493150684931503E-2</v>
      </c>
      <c r="APE21" s="1">
        <f t="shared" si="1250"/>
        <v>-1.0273972602739725E-4</v>
      </c>
      <c r="APF21" s="1">
        <f t="shared" si="1251"/>
        <v>-0.7909261576575255</v>
      </c>
      <c r="APG21" s="1"/>
      <c r="APH21" s="1"/>
      <c r="API21" s="2" t="s">
        <v>11</v>
      </c>
      <c r="APJ21" s="1" t="s">
        <v>112</v>
      </c>
      <c r="APK21" s="1">
        <v>161</v>
      </c>
      <c r="APL21" s="2">
        <v>4</v>
      </c>
      <c r="APM21" s="1">
        <v>3.2000000000000001E-2</v>
      </c>
      <c r="APN21" s="1">
        <f t="shared" si="1252"/>
        <v>1.6E-2</v>
      </c>
      <c r="APO21" s="1">
        <f t="shared" si="1253"/>
        <v>0.39931740614334471</v>
      </c>
      <c r="APP21" s="1">
        <f t="shared" si="1254"/>
        <v>5.9897610921501711E-4</v>
      </c>
      <c r="APQ21" s="1">
        <f t="shared" si="1255"/>
        <v>4.6111264932101887</v>
      </c>
      <c r="APR21" s="1"/>
      <c r="APS21" s="1"/>
      <c r="APT21" s="2" t="s">
        <v>11</v>
      </c>
      <c r="APU21" s="1" t="s">
        <v>113</v>
      </c>
      <c r="APV21" s="1">
        <v>162</v>
      </c>
      <c r="APW21" s="2">
        <v>4</v>
      </c>
      <c r="APX21" s="1">
        <v>2.1999999999999999E-2</v>
      </c>
      <c r="APY21" s="1">
        <f t="shared" si="1256"/>
        <v>1.6999999999999998E-2</v>
      </c>
      <c r="APZ21" s="1">
        <f t="shared" si="1257"/>
        <v>0.90721649484536082</v>
      </c>
      <c r="AQA21" s="1">
        <f t="shared" si="1258"/>
        <v>1.3608247422680414E-3</v>
      </c>
      <c r="AQB21" s="1">
        <f t="shared" si="1259"/>
        <v>10.476102343900916</v>
      </c>
      <c r="AQC21" s="1"/>
      <c r="AQD21" s="1"/>
      <c r="AQE21" s="2" t="s">
        <v>11</v>
      </c>
      <c r="AQF21" s="1" t="s">
        <v>114</v>
      </c>
      <c r="AQG21" s="1">
        <v>163</v>
      </c>
      <c r="AQH21" s="2">
        <v>4</v>
      </c>
      <c r="AQI21" s="1">
        <v>3.1E-2</v>
      </c>
      <c r="AQJ21" s="1">
        <f t="shared" si="1260"/>
        <v>1.4999999999999999E-2</v>
      </c>
      <c r="AQK21" s="1">
        <f t="shared" si="1261"/>
        <v>0.23287671232876708</v>
      </c>
      <c r="AQL21" s="1">
        <f t="shared" si="1262"/>
        <v>3.4931506849315066E-4</v>
      </c>
      <c r="AQM21" s="1">
        <f t="shared" si="1263"/>
        <v>2.6891489360355867</v>
      </c>
      <c r="AQN21" s="1"/>
      <c r="AQO21" s="1"/>
      <c r="AQP21" s="2" t="s">
        <v>11</v>
      </c>
      <c r="AQQ21" s="1" t="s">
        <v>115</v>
      </c>
      <c r="AQR21" s="1">
        <v>169</v>
      </c>
      <c r="AQS21" s="2">
        <v>4</v>
      </c>
      <c r="AQT21" s="1">
        <v>1.2E-2</v>
      </c>
      <c r="AQU21" s="1">
        <f t="shared" si="1264"/>
        <v>0.02</v>
      </c>
      <c r="AQV21" s="1">
        <f t="shared" si="1265"/>
        <v>1.235494880546075</v>
      </c>
      <c r="AQW21" s="1">
        <f t="shared" si="1266"/>
        <v>1.8532423208191125E-3</v>
      </c>
      <c r="AQX21" s="1">
        <f t="shared" si="1267"/>
        <v>14.26690419266742</v>
      </c>
      <c r="AQY21" s="1"/>
      <c r="AQZ21" s="1"/>
      <c r="ARA21" s="2" t="s">
        <v>11</v>
      </c>
      <c r="ARB21" s="1" t="s">
        <v>116</v>
      </c>
      <c r="ARC21" s="1">
        <v>170</v>
      </c>
      <c r="ARD21" s="2">
        <v>4</v>
      </c>
      <c r="ARE21" s="1">
        <v>1.6E-2</v>
      </c>
      <c r="ARF21" s="1">
        <f t="shared" si="1268"/>
        <v>0.01</v>
      </c>
      <c r="ARG21" s="1">
        <f t="shared" si="1269"/>
        <v>7.1428571428571411E-2</v>
      </c>
      <c r="ARH21" s="1">
        <f t="shared" si="1270"/>
        <v>1.0714285714285712E-4</v>
      </c>
      <c r="ARI21" s="1">
        <f t="shared" si="1271"/>
        <v>0.82482299298570505</v>
      </c>
      <c r="ARJ21" s="1"/>
      <c r="ARK21" s="1"/>
      <c r="ARL21" s="2" t="s">
        <v>11</v>
      </c>
      <c r="ARM21" s="1" t="s">
        <v>117</v>
      </c>
      <c r="ARN21" s="1">
        <v>171</v>
      </c>
      <c r="ARO21" s="2">
        <v>4</v>
      </c>
      <c r="ARP21" s="1">
        <v>2.1999999999999999E-2</v>
      </c>
      <c r="ARQ21" s="1">
        <f t="shared" si="1272"/>
        <v>1.6E-2</v>
      </c>
      <c r="ARR21" s="1">
        <f t="shared" si="1273"/>
        <v>0.3595890410958904</v>
      </c>
      <c r="ARS21" s="1">
        <f t="shared" si="1274"/>
        <v>5.3938356164383566E-4</v>
      </c>
      <c r="ART21" s="1">
        <f t="shared" si="1275"/>
        <v>4.1523623277020096</v>
      </c>
      <c r="ARU21" s="1"/>
      <c r="ARV21" s="1"/>
      <c r="ARW21" s="2" t="s">
        <v>11</v>
      </c>
      <c r="ARX21" s="1" t="s">
        <v>118</v>
      </c>
      <c r="ARY21" s="1">
        <v>172</v>
      </c>
      <c r="ARZ21" s="2">
        <v>4</v>
      </c>
      <c r="ASA21" s="1">
        <v>3.1E-2</v>
      </c>
      <c r="ASB21" s="1">
        <f t="shared" si="1276"/>
        <v>1.0999999999999999E-2</v>
      </c>
      <c r="ASC21" s="1">
        <f t="shared" si="1277"/>
        <v>-0.37966101694915261</v>
      </c>
      <c r="ASD21" s="1">
        <f t="shared" si="1278"/>
        <v>-5.6949152542372893E-4</v>
      </c>
      <c r="ASE21" s="1">
        <f t="shared" si="1279"/>
        <v>-4.3841439084799525</v>
      </c>
      <c r="ASF21" s="1"/>
      <c r="ASG21" s="1"/>
      <c r="ASH21" s="2" t="s">
        <v>11</v>
      </c>
      <c r="ASI21" s="1" t="s">
        <v>119</v>
      </c>
      <c r="ASJ21" s="1">
        <v>173</v>
      </c>
      <c r="ASK21" s="2">
        <v>4</v>
      </c>
      <c r="ASL21" s="1">
        <v>1.4999999999999999E-2</v>
      </c>
      <c r="ASM21" s="1">
        <f t="shared" si="1280"/>
        <v>1.2E-2</v>
      </c>
      <c r="ASN21" s="1">
        <f t="shared" si="1281"/>
        <v>0.17808219178082194</v>
      </c>
      <c r="ASO21" s="1">
        <f t="shared" si="1282"/>
        <v>2.6712328767123289E-4</v>
      </c>
      <c r="ASP21" s="1">
        <f t="shared" si="1283"/>
        <v>2.0564080099095663</v>
      </c>
      <c r="ASQ21" s="1"/>
      <c r="ASR21" s="1"/>
      <c r="ASS21" s="2" t="s">
        <v>11</v>
      </c>
      <c r="AST21" s="1" t="s">
        <v>120</v>
      </c>
      <c r="ASU21" s="1">
        <v>176</v>
      </c>
      <c r="ASV21" s="2">
        <v>4</v>
      </c>
      <c r="ASW21" s="1">
        <v>2.1000000000000001E-2</v>
      </c>
      <c r="ASX21" s="1">
        <f t="shared" si="1284"/>
        <v>1.4000000000000002E-2</v>
      </c>
      <c r="ASY21" s="1">
        <f t="shared" si="1285"/>
        <v>4.1237113402061903E-2</v>
      </c>
      <c r="ASZ21" s="1">
        <f t="shared" si="1286"/>
        <v>6.1855670103092857E-5</v>
      </c>
      <c r="ATA21" s="1">
        <f t="shared" si="1287"/>
        <v>0.47618647017731491</v>
      </c>
      <c r="ATB21" s="1"/>
      <c r="ATC21" s="1"/>
      <c r="ATD21" s="2" t="s">
        <v>11</v>
      </c>
      <c r="ATE21" s="1" t="s">
        <v>121</v>
      </c>
      <c r="ATF21" s="1">
        <v>180</v>
      </c>
      <c r="ATG21" s="2">
        <v>4</v>
      </c>
      <c r="ATH21" s="1">
        <v>4.2999999999999997E-2</v>
      </c>
      <c r="ATI21" s="1">
        <f t="shared" si="1288"/>
        <v>2.1999999999999995E-2</v>
      </c>
      <c r="ATJ21" s="1">
        <f t="shared" si="1289"/>
        <v>-0.2595155709342562</v>
      </c>
      <c r="ATK21" s="1">
        <f t="shared" si="1290"/>
        <v>-3.892733564013843E-4</v>
      </c>
      <c r="ATL21" s="1">
        <f t="shared" si="1291"/>
        <v>-2.9967617392214221</v>
      </c>
      <c r="ATM21" s="1"/>
      <c r="ATN21" s="1"/>
      <c r="ATO21" s="2" t="s">
        <v>11</v>
      </c>
      <c r="ATP21" s="1" t="s">
        <v>122</v>
      </c>
      <c r="ATQ21" s="1">
        <v>183</v>
      </c>
      <c r="ATR21" s="2">
        <v>4</v>
      </c>
      <c r="ATS21" s="1">
        <v>2.5000000000000001E-2</v>
      </c>
      <c r="ATT21" s="1">
        <f t="shared" si="1292"/>
        <v>2.4E-2</v>
      </c>
      <c r="ATU21" s="1">
        <f t="shared" si="1293"/>
        <v>0.54109589041095896</v>
      </c>
      <c r="ATV21" s="1">
        <f t="shared" si="1294"/>
        <v>8.1164383561643848E-4</v>
      </c>
      <c r="ATW21" s="1">
        <f t="shared" si="1295"/>
        <v>6.2483166454944525</v>
      </c>
      <c r="ATX21" s="1"/>
      <c r="ATY21" s="1"/>
      <c r="ATZ21" s="2" t="s">
        <v>11</v>
      </c>
      <c r="AUA21" s="1" t="s">
        <v>123</v>
      </c>
      <c r="AUB21" s="1">
        <v>184</v>
      </c>
      <c r="AUC21" s="2">
        <v>4</v>
      </c>
      <c r="AUD21" s="1">
        <v>1.2E-2</v>
      </c>
      <c r="AUE21" s="1">
        <f t="shared" si="1296"/>
        <v>-4.0000000000000001E-3</v>
      </c>
      <c r="AUF21" s="1">
        <f t="shared" si="1297"/>
        <v>-0.4584837545126354</v>
      </c>
      <c r="AUG21" s="1">
        <f t="shared" si="1298"/>
        <v>-6.8772563176895316E-4</v>
      </c>
      <c r="AUH21" s="1">
        <f t="shared" si="1299"/>
        <v>-5.2943511968540937</v>
      </c>
      <c r="AUI21" s="1"/>
      <c r="AUJ21" s="1"/>
      <c r="AUK21" s="2" t="s">
        <v>11</v>
      </c>
      <c r="AUL21" s="1" t="s">
        <v>124</v>
      </c>
      <c r="AUM21" s="1">
        <v>185</v>
      </c>
      <c r="AUN21" s="2">
        <v>4</v>
      </c>
      <c r="AUO21" s="1">
        <v>1.4999999999999999E-2</v>
      </c>
      <c r="AUP21" s="1">
        <f t="shared" si="1300"/>
        <v>9.9999999999999985E-3</v>
      </c>
      <c r="AUQ21" s="1">
        <f t="shared" si="1301"/>
        <v>0.19133574007220211</v>
      </c>
      <c r="AUR21" s="1">
        <f t="shared" si="1302"/>
        <v>2.8700361010830316E-4</v>
      </c>
      <c r="AUS21" s="1">
        <f t="shared" si="1303"/>
        <v>2.2094536490808414</v>
      </c>
      <c r="AUT21" s="1"/>
      <c r="AUU21" s="1"/>
      <c r="AUV21" s="2" t="s">
        <v>11</v>
      </c>
      <c r="AUW21" s="1" t="s">
        <v>125</v>
      </c>
      <c r="AUX21" s="1">
        <v>186</v>
      </c>
      <c r="AUY21" s="2">
        <v>4</v>
      </c>
      <c r="AUZ21" s="1">
        <v>1.2999999999999999E-2</v>
      </c>
      <c r="AVA21" s="1">
        <f t="shared" si="1304"/>
        <v>2.9999999999999992E-3</v>
      </c>
      <c r="AVB21" s="1">
        <f t="shared" si="1305"/>
        <v>-2.8880866425992809E-2</v>
      </c>
      <c r="AVC21" s="1">
        <f t="shared" si="1306"/>
        <v>-4.3321299638989213E-5</v>
      </c>
      <c r="AVD21" s="1">
        <f t="shared" si="1307"/>
        <v>-0.33350243759710857</v>
      </c>
      <c r="AVE21" s="1"/>
      <c r="AVF21" s="1"/>
      <c r="AVG21" s="2" t="s">
        <v>11</v>
      </c>
      <c r="AVH21" s="1" t="s">
        <v>126</v>
      </c>
      <c r="AVI21" s="1">
        <v>187</v>
      </c>
      <c r="AVJ21" s="2">
        <v>4</v>
      </c>
      <c r="AVK21" s="1">
        <v>1.4E-2</v>
      </c>
      <c r="AVL21" s="1">
        <f t="shared" si="1308"/>
        <v>4.0000000000000001E-3</v>
      </c>
      <c r="AVM21" s="1">
        <f t="shared" si="1309"/>
        <v>0.12949640287769784</v>
      </c>
      <c r="AVN21" s="1">
        <f t="shared" si="1310"/>
        <v>1.9424460431654677E-4</v>
      </c>
      <c r="AVO21" s="1">
        <f t="shared" si="1311"/>
        <v>1.4953625484345161</v>
      </c>
      <c r="AVP21" s="1"/>
      <c r="AVQ21" s="1"/>
      <c r="AVR21" s="2" t="s">
        <v>11</v>
      </c>
      <c r="AVS21" s="1" t="s">
        <v>127</v>
      </c>
      <c r="AVT21" s="1">
        <v>190</v>
      </c>
      <c r="AVU21" s="2">
        <v>4</v>
      </c>
      <c r="AVV21" s="1">
        <v>0.02</v>
      </c>
      <c r="AVW21" s="1">
        <f t="shared" si="1312"/>
        <v>9.0000000000000011E-3</v>
      </c>
      <c r="AVX21" s="1">
        <f t="shared" si="1313"/>
        <v>0.35842293906810041</v>
      </c>
      <c r="AVY21" s="1">
        <f t="shared" si="1314"/>
        <v>5.3763440860215065E-4</v>
      </c>
      <c r="AVZ21" s="1">
        <f t="shared" si="1315"/>
        <v>4.1388967389963707</v>
      </c>
      <c r="AWA21" s="1"/>
      <c r="AWB21" s="1"/>
      <c r="AWC21" s="2" t="s">
        <v>11</v>
      </c>
      <c r="AWD21" s="1" t="s">
        <v>128</v>
      </c>
      <c r="AWE21" s="1">
        <v>191</v>
      </c>
      <c r="AWF21" s="2">
        <v>4</v>
      </c>
      <c r="AWG21" s="1">
        <v>2.3E-2</v>
      </c>
      <c r="AWH21" s="1">
        <f t="shared" si="1316"/>
        <v>0.01</v>
      </c>
      <c r="AWI21" s="1">
        <f t="shared" si="1317"/>
        <v>0.30465949820788529</v>
      </c>
      <c r="AWJ21" s="1">
        <f t="shared" si="1318"/>
        <v>4.5698924731182796E-4</v>
      </c>
      <c r="AWK21" s="1">
        <f t="shared" si="1319"/>
        <v>3.5180622281469147</v>
      </c>
      <c r="AWL21" s="1"/>
      <c r="AWM21" s="1"/>
      <c r="AWN21" s="2" t="s">
        <v>11</v>
      </c>
      <c r="AWO21" s="1" t="s">
        <v>129</v>
      </c>
      <c r="AWP21" s="1">
        <v>192</v>
      </c>
      <c r="AWQ21" s="2">
        <v>4</v>
      </c>
      <c r="AWR21" s="1">
        <v>2.4E-2</v>
      </c>
      <c r="AWS21" s="1">
        <f t="shared" si="1320"/>
        <v>8.0000000000000002E-3</v>
      </c>
      <c r="AWT21" s="1">
        <f t="shared" si="1321"/>
        <v>0.22142857142857145</v>
      </c>
      <c r="AWU21" s="1">
        <f t="shared" si="1322"/>
        <v>3.3214285714285719E-4</v>
      </c>
      <c r="AWV21" s="1">
        <f t="shared" si="1323"/>
        <v>2.5569512782556867</v>
      </c>
      <c r="AWW21" s="1"/>
      <c r="AWX21" s="1"/>
      <c r="AWY21" s="2" t="s">
        <v>11</v>
      </c>
      <c r="AWZ21" s="1" t="s">
        <v>130</v>
      </c>
      <c r="AXA21" s="1">
        <v>193</v>
      </c>
      <c r="AXB21" s="2">
        <v>4</v>
      </c>
      <c r="AXC21" s="1">
        <v>2.1999999999999999E-2</v>
      </c>
      <c r="AXD21" s="1">
        <f t="shared" si="1324"/>
        <v>7.9999999999999984E-3</v>
      </c>
      <c r="AXE21" s="1">
        <f t="shared" si="1325"/>
        <v>0.18637992831541211</v>
      </c>
      <c r="AXF21" s="1">
        <f t="shared" si="1326"/>
        <v>2.7956989247311816E-4</v>
      </c>
      <c r="AXG21" s="1">
        <f t="shared" si="1327"/>
        <v>2.1522263042781118</v>
      </c>
      <c r="AXH21" s="1"/>
      <c r="AXI21" s="1"/>
      <c r="AXJ21" s="2" t="s">
        <v>11</v>
      </c>
      <c r="AXK21" s="1" t="s">
        <v>131</v>
      </c>
      <c r="AXL21" s="1">
        <v>197</v>
      </c>
      <c r="AXM21" s="2">
        <v>4</v>
      </c>
      <c r="AXN21" s="1">
        <v>2.8000000000000001E-2</v>
      </c>
      <c r="AXO21" s="1">
        <f t="shared" si="1328"/>
        <v>9.0000000000000011E-3</v>
      </c>
      <c r="AXP21" s="1">
        <f t="shared" si="1329"/>
        <v>0.16906474820143891</v>
      </c>
      <c r="AXQ21" s="1">
        <f t="shared" si="1330"/>
        <v>2.5359712230215836E-4</v>
      </c>
      <c r="AXR21" s="1">
        <f t="shared" si="1331"/>
        <v>1.9522788826783963</v>
      </c>
      <c r="AXS21" s="1"/>
      <c r="AXT21" s="1"/>
      <c r="AXU21" s="2" t="s">
        <v>11</v>
      </c>
      <c r="AXV21" s="1" t="s">
        <v>132</v>
      </c>
      <c r="AXW21" s="1">
        <v>198</v>
      </c>
      <c r="AXX21" s="2">
        <v>4</v>
      </c>
      <c r="AXY21" s="1">
        <v>0.02</v>
      </c>
      <c r="AXZ21" s="1">
        <f t="shared" si="1332"/>
        <v>2.9999999999999992E-3</v>
      </c>
      <c r="AYA21" s="1">
        <f t="shared" si="1333"/>
        <v>-7.9136690647482036E-2</v>
      </c>
      <c r="AYB21" s="1">
        <f t="shared" si="1334"/>
        <v>-1.1870503597122305E-4</v>
      </c>
      <c r="AYC21" s="1">
        <f t="shared" si="1335"/>
        <v>-0.91383266848776001</v>
      </c>
      <c r="AYD21" s="1"/>
      <c r="AYE21" s="1"/>
      <c r="AYF21" s="2" t="s">
        <v>11</v>
      </c>
      <c r="AYG21" s="1" t="s">
        <v>133</v>
      </c>
      <c r="AYH21" s="1">
        <v>201</v>
      </c>
      <c r="AYI21" s="2">
        <v>4</v>
      </c>
      <c r="AYJ21" s="1">
        <v>2.7E-2</v>
      </c>
      <c r="AYK21" s="1">
        <f t="shared" si="1336"/>
        <v>4.0000000000000001E-3</v>
      </c>
      <c r="AYL21" s="1">
        <f t="shared" si="1337"/>
        <v>-8.9285714285714274E-2</v>
      </c>
      <c r="AYM21" s="1">
        <f t="shared" si="1338"/>
        <v>-1.3392857142857141E-4</v>
      </c>
      <c r="AYN21" s="1">
        <f t="shared" si="1339"/>
        <v>-1.0310287412321313</v>
      </c>
      <c r="AYO21" s="1"/>
      <c r="AYP21" s="1"/>
      <c r="AYQ21" s="2" t="s">
        <v>11</v>
      </c>
      <c r="AYR21" s="1" t="s">
        <v>134</v>
      </c>
      <c r="AYS21" s="1">
        <v>204</v>
      </c>
      <c r="AYT21" s="2">
        <v>4</v>
      </c>
      <c r="AYU21" s="1">
        <v>3.1E-2</v>
      </c>
      <c r="AYV21" s="1">
        <f t="shared" si="1340"/>
        <v>8.0000000000000002E-3</v>
      </c>
      <c r="AYW21" s="1">
        <f t="shared" si="1341"/>
        <v>-0.26071428571428568</v>
      </c>
      <c r="AYX21" s="1">
        <f t="shared" si="1342"/>
        <v>-3.9107142857142851E-4</v>
      </c>
      <c r="AYY21" s="1">
        <f t="shared" si="1343"/>
        <v>-3.0106039243978233</v>
      </c>
      <c r="AYZ21" s="1"/>
      <c r="AZA21" s="1"/>
      <c r="AZB21" s="2" t="s">
        <v>11</v>
      </c>
      <c r="AZC21" s="1" t="s">
        <v>135</v>
      </c>
      <c r="AZD21" s="1">
        <v>205</v>
      </c>
      <c r="AZE21" s="2">
        <v>4</v>
      </c>
      <c r="AZF21" s="1">
        <v>2.8000000000000001E-2</v>
      </c>
      <c r="AZG21" s="1">
        <f t="shared" si="1344"/>
        <v>6.0000000000000019E-3</v>
      </c>
      <c r="AZH21" s="1">
        <f t="shared" si="1345"/>
        <v>7.1428571428572233E-3</v>
      </c>
      <c r="AZI21" s="1">
        <f t="shared" si="1346"/>
        <v>1.0714285714285834E-5</v>
      </c>
      <c r="AZJ21" s="1">
        <f t="shared" si="1347"/>
        <v>8.248229929857144E-2</v>
      </c>
      <c r="AZK21" s="1"/>
      <c r="AZL21" s="1"/>
      <c r="AZM21" s="2" t="s">
        <v>11</v>
      </c>
      <c r="AZN21" s="1" t="s">
        <v>136</v>
      </c>
      <c r="AZO21" s="1">
        <v>208</v>
      </c>
      <c r="AZP21" s="2">
        <v>4</v>
      </c>
      <c r="AZQ21" s="1">
        <v>3.2000000000000001E-2</v>
      </c>
      <c r="AZR21" s="1">
        <f t="shared" si="1348"/>
        <v>1.0999999999999999E-2</v>
      </c>
      <c r="AZS21" s="1">
        <f t="shared" si="1349"/>
        <v>0.18571428571428569</v>
      </c>
      <c r="AZT21" s="1">
        <f t="shared" si="1350"/>
        <v>2.7857142857142854E-4</v>
      </c>
      <c r="AZU21" s="1">
        <f t="shared" si="1351"/>
        <v>2.1445397817628331</v>
      </c>
      <c r="AZV21" s="1"/>
      <c r="AZW21" s="1"/>
      <c r="AZX21" s="2" t="s">
        <v>11</v>
      </c>
      <c r="AZY21" s="1" t="s">
        <v>137</v>
      </c>
      <c r="AZZ21" s="1">
        <v>211</v>
      </c>
      <c r="BAA21" s="2">
        <v>4</v>
      </c>
      <c r="BAB21" s="1">
        <v>3.7999999999999999E-2</v>
      </c>
      <c r="BAC21" s="1">
        <f t="shared" si="1352"/>
        <v>1.3999999999999999E-2</v>
      </c>
      <c r="BAD21" s="1">
        <f t="shared" si="1353"/>
        <v>0.2411347517730496</v>
      </c>
      <c r="BAE21" s="1">
        <f t="shared" si="1354"/>
        <v>3.6170212765957441E-4</v>
      </c>
      <c r="BAF21" s="1">
        <f t="shared" si="1355"/>
        <v>2.7845088273843661</v>
      </c>
      <c r="BAG21" s="1"/>
      <c r="BAH21" s="1"/>
      <c r="BAI21" s="2" t="s">
        <v>11</v>
      </c>
      <c r="BAJ21" s="1" t="s">
        <v>138</v>
      </c>
      <c r="BAK21" s="1">
        <v>212</v>
      </c>
      <c r="BAL21" s="2">
        <v>4</v>
      </c>
      <c r="BAM21" s="1">
        <v>4.0000000000000001E-3</v>
      </c>
      <c r="BAN21" s="1">
        <f t="shared" si="1356"/>
        <v>-6.0000000000000001E-3</v>
      </c>
      <c r="BAO21" s="1">
        <f t="shared" si="1357"/>
        <v>0.7903780068728522</v>
      </c>
      <c r="BAP21" s="1">
        <f t="shared" si="1358"/>
        <v>1.1855670103092784E-3</v>
      </c>
      <c r="BAQ21" s="1">
        <f t="shared" si="1359"/>
        <v>9.1269073450651916</v>
      </c>
      <c r="BAR21" s="1"/>
      <c r="BAS21" s="1"/>
      <c r="BAT21" s="2" t="s">
        <v>11</v>
      </c>
      <c r="BAU21" s="1" t="s">
        <v>139</v>
      </c>
      <c r="BAV21" s="1">
        <v>213</v>
      </c>
      <c r="BAW21" s="2">
        <v>4</v>
      </c>
      <c r="BAX21" s="1">
        <v>-1E-3</v>
      </c>
      <c r="BAY21" s="1">
        <f t="shared" si="1360"/>
        <v>-2E-3</v>
      </c>
      <c r="BAZ21" s="1">
        <f t="shared" si="1361"/>
        <v>1.0624999999999998</v>
      </c>
      <c r="BBA21" s="1">
        <f t="shared" si="1362"/>
        <v>1.5937499999999997E-3</v>
      </c>
      <c r="BBB21" s="1">
        <f t="shared" si="1363"/>
        <v>12.269242020662363</v>
      </c>
      <c r="BBC21" s="1"/>
      <c r="BBD21" s="1"/>
      <c r="BBE21" s="2" t="s">
        <v>11</v>
      </c>
      <c r="BBF21" s="1" t="s">
        <v>140</v>
      </c>
      <c r="BBG21" s="1">
        <v>214</v>
      </c>
      <c r="BBH21" s="2">
        <v>4</v>
      </c>
      <c r="BBI21" s="1">
        <v>6.0000000000000001E-3</v>
      </c>
      <c r="BBJ21" s="1">
        <f t="shared" si="1364"/>
        <v>1E-3</v>
      </c>
      <c r="BBK21" s="1">
        <f t="shared" si="1365"/>
        <v>0.84320557491289194</v>
      </c>
      <c r="BBL21" s="1">
        <f t="shared" si="1366"/>
        <v>1.264808362369338E-3</v>
      </c>
      <c r="BBM21" s="1">
        <f t="shared" si="1367"/>
        <v>9.7369348440263739</v>
      </c>
      <c r="BBN21" s="1"/>
      <c r="BBO21" s="1"/>
      <c r="BBP21" s="2" t="s">
        <v>11</v>
      </c>
      <c r="BBQ21" s="1" t="s">
        <v>141</v>
      </c>
      <c r="BBR21" s="1">
        <v>215</v>
      </c>
      <c r="BBS21" s="2">
        <v>4</v>
      </c>
      <c r="BBT21" s="1">
        <v>8.9999999999999993E-3</v>
      </c>
      <c r="BBU21" s="1">
        <f t="shared" si="1368"/>
        <v>9.9999999999999915E-4</v>
      </c>
      <c r="BBV21" s="1">
        <f t="shared" si="1369"/>
        <v>0.74475524475524468</v>
      </c>
      <c r="BBW21" s="1">
        <f t="shared" si="1370"/>
        <v>1.1171328671328671E-3</v>
      </c>
      <c r="BBX21" s="1">
        <f t="shared" si="1371"/>
        <v>8.6000775002915137</v>
      </c>
      <c r="BBY21" s="1"/>
      <c r="BBZ21" s="1"/>
      <c r="BCA21" s="2" t="s">
        <v>11</v>
      </c>
      <c r="BCB21" s="1" t="s">
        <v>142</v>
      </c>
      <c r="BCC21" s="1">
        <v>225</v>
      </c>
      <c r="BCD21" s="2">
        <v>4</v>
      </c>
      <c r="BCE21" s="1">
        <v>1.2E-2</v>
      </c>
      <c r="BCF21" s="1">
        <f t="shared" si="1372"/>
        <v>5.0000000000000001E-3</v>
      </c>
      <c r="BCG21" s="1">
        <f t="shared" si="1373"/>
        <v>0.85365853658536595</v>
      </c>
      <c r="BCH21" s="1">
        <f t="shared" si="1374"/>
        <v>1.2804878048780491E-3</v>
      </c>
      <c r="BCI21" s="1">
        <f t="shared" si="1375"/>
        <v>9.8576406478779433</v>
      </c>
      <c r="BCJ21" s="1"/>
      <c r="BCK21" s="1"/>
      <c r="BCL21" s="2" t="s">
        <v>11</v>
      </c>
      <c r="BCM21" s="1" t="s">
        <v>143</v>
      </c>
      <c r="BCN21" s="1">
        <v>226</v>
      </c>
      <c r="BCO21" s="2">
        <v>4</v>
      </c>
      <c r="BCP21" s="1">
        <v>1.9E-2</v>
      </c>
      <c r="BCQ21" s="1">
        <f t="shared" si="1376"/>
        <v>1.0000000000000009E-3</v>
      </c>
      <c r="BCR21" s="1">
        <f t="shared" si="1377"/>
        <v>0.52027027027027029</v>
      </c>
      <c r="BCS21" s="1">
        <f t="shared" si="1378"/>
        <v>7.8040540540540539E-4</v>
      </c>
      <c r="BCT21" s="1">
        <f t="shared" si="1379"/>
        <v>6.0078323408012855</v>
      </c>
      <c r="BCU21" s="1"/>
      <c r="BCV21" s="1"/>
      <c r="BCW21" s="2" t="s">
        <v>11</v>
      </c>
      <c r="BCX21" s="1" t="s">
        <v>144</v>
      </c>
      <c r="BCY21" s="1">
        <v>232</v>
      </c>
      <c r="BCZ21" s="2">
        <v>4</v>
      </c>
      <c r="BDA21" s="1">
        <v>2.8000000000000001E-2</v>
      </c>
      <c r="BDB21" s="1">
        <f t="shared" si="1380"/>
        <v>4.0000000000000001E-3</v>
      </c>
      <c r="BDC21" s="1">
        <f t="shared" si="1381"/>
        <v>0.68918918918918926</v>
      </c>
      <c r="BDD21" s="1">
        <f t="shared" si="1382"/>
        <v>1.0337837837837839E-3</v>
      </c>
      <c r="BDE21" s="1">
        <f t="shared" si="1383"/>
        <v>7.9584272566458596</v>
      </c>
      <c r="BDF21" s="1"/>
      <c r="BDG21" s="1"/>
      <c r="BDH21" s="2" t="s">
        <v>11</v>
      </c>
      <c r="BDI21" s="1" t="s">
        <v>145</v>
      </c>
      <c r="BDJ21" s="1">
        <v>233</v>
      </c>
      <c r="BDK21" s="2">
        <v>4</v>
      </c>
      <c r="BDL21" s="1">
        <v>2.7E-2</v>
      </c>
      <c r="BDM21" s="1">
        <f t="shared" si="1384"/>
        <v>-1.0999999999999999E-2</v>
      </c>
      <c r="BDN21" s="1">
        <f t="shared" si="1385"/>
        <v>0.22635135135135137</v>
      </c>
      <c r="BDO21" s="1">
        <f t="shared" si="1386"/>
        <v>3.3952702702702705E-4</v>
      </c>
      <c r="BDP21" s="1">
        <f t="shared" si="1387"/>
        <v>2.6137971872317283</v>
      </c>
      <c r="BDQ21" s="1"/>
      <c r="BDR21" s="1"/>
      <c r="BDS21" s="2" t="s">
        <v>11</v>
      </c>
      <c r="BDT21" s="1" t="s">
        <v>146</v>
      </c>
      <c r="BDU21" s="1">
        <v>234</v>
      </c>
      <c r="BDV21" s="2">
        <v>4</v>
      </c>
      <c r="BDW21" s="1">
        <v>2.5999999999999999E-2</v>
      </c>
      <c r="BDX21" s="1">
        <f t="shared" si="1388"/>
        <v>-9.0000000000000045E-3</v>
      </c>
      <c r="BDY21" s="1">
        <f t="shared" si="1389"/>
        <v>0.26779661016949136</v>
      </c>
      <c r="BDZ21" s="1">
        <f t="shared" si="1390"/>
        <v>4.0169491525423706E-4</v>
      </c>
      <c r="BEA21" s="1">
        <f t="shared" si="1391"/>
        <v>3.0923872211599641</v>
      </c>
      <c r="BEB21" s="1"/>
      <c r="BEC21" s="1"/>
      <c r="BED21" s="2" t="s">
        <v>11</v>
      </c>
      <c r="BEE21" s="1" t="s">
        <v>147</v>
      </c>
      <c r="BEF21" s="1">
        <v>236</v>
      </c>
      <c r="BEG21" s="2">
        <v>4</v>
      </c>
      <c r="BEH21" s="1">
        <v>3.3000000000000002E-2</v>
      </c>
      <c r="BEI21" s="1">
        <f t="shared" si="1392"/>
        <v>-2.5000000000000001E-2</v>
      </c>
      <c r="BEJ21" s="1">
        <f t="shared" si="1393"/>
        <v>-0.26779661016949158</v>
      </c>
      <c r="BEK21" s="1">
        <f t="shared" si="1394"/>
        <v>-4.0169491525423738E-4</v>
      </c>
      <c r="BEL21" s="1">
        <f t="shared" si="1395"/>
        <v>-3.0923872211599668</v>
      </c>
      <c r="BEM21" s="1"/>
      <c r="BEN21" s="1"/>
      <c r="BEO21" s="2" t="s">
        <v>11</v>
      </c>
      <c r="BEP21" s="4" t="s">
        <v>148</v>
      </c>
      <c r="BEQ21" s="4">
        <v>239</v>
      </c>
      <c r="BER21" s="2">
        <v>4</v>
      </c>
      <c r="BES21" s="1">
        <v>4.8000000000000001E-2</v>
      </c>
      <c r="BET21" s="1">
        <f t="shared" si="1396"/>
        <v>-1.9000000000000003E-2</v>
      </c>
      <c r="BEU21" s="1">
        <f t="shared" si="1397"/>
        <v>-6.7114093959732305E-3</v>
      </c>
      <c r="BEV21" s="1">
        <f t="shared" si="1398"/>
        <v>-1.0067114093959846E-5</v>
      </c>
      <c r="BEW21" s="1">
        <f t="shared" si="1399"/>
        <v>-7.7500146991946336E-2</v>
      </c>
      <c r="BEX21" s="1"/>
      <c r="BEY21" s="1"/>
      <c r="BEZ21" s="2" t="s">
        <v>11</v>
      </c>
      <c r="BFA21" s="4" t="s">
        <v>149</v>
      </c>
      <c r="BFB21" s="4">
        <v>240</v>
      </c>
      <c r="BFC21" s="2">
        <v>4</v>
      </c>
      <c r="BFD21" s="1">
        <v>-2.7E-2</v>
      </c>
      <c r="BFE21" s="1">
        <f t="shared" si="1400"/>
        <v>-4.0000000000000001E-3</v>
      </c>
      <c r="BFF21" s="1">
        <f t="shared" si="1401"/>
        <v>2.0905923344947737</v>
      </c>
      <c r="BFG21" s="1">
        <f t="shared" si="1402"/>
        <v>3.1358885017421607E-3</v>
      </c>
      <c r="BFH21" s="1">
        <f t="shared" si="1403"/>
        <v>24.141160770313327</v>
      </c>
      <c r="BFI21" s="1"/>
      <c r="BFJ21" s="1"/>
      <c r="BFK21" s="2" t="s">
        <v>11</v>
      </c>
      <c r="BFL21" s="4" t="s">
        <v>150</v>
      </c>
      <c r="BFM21" s="4">
        <v>241</v>
      </c>
      <c r="BFN21" s="2">
        <v>4</v>
      </c>
      <c r="BFO21" s="1">
        <v>-1.9E-2</v>
      </c>
      <c r="BFP21" s="1">
        <f t="shared" si="1404"/>
        <v>-1.9999999999999983E-3</v>
      </c>
      <c r="BFQ21" s="1">
        <f t="shared" si="1405"/>
        <v>2.1855670103092786</v>
      </c>
      <c r="BFR21" s="1">
        <f t="shared" si="1406"/>
        <v>3.2783505154639178E-3</v>
      </c>
      <c r="BFS21" s="1">
        <f t="shared" si="1407"/>
        <v>25.237882919397663</v>
      </c>
      <c r="BFT21" s="1"/>
      <c r="BFU21" s="1"/>
      <c r="BFV21" s="2" t="s">
        <v>11</v>
      </c>
      <c r="BFW21" s="4" t="s">
        <v>151</v>
      </c>
      <c r="BFX21" s="4">
        <v>243</v>
      </c>
      <c r="BFY21" s="2">
        <v>4</v>
      </c>
      <c r="BFZ21" s="1">
        <v>8.0000000000000002E-3</v>
      </c>
      <c r="BGA21" s="1">
        <f t="shared" si="1408"/>
        <v>2E-3</v>
      </c>
      <c r="BGB21" s="1">
        <f t="shared" si="1409"/>
        <v>1.3321799307958477</v>
      </c>
      <c r="BGC21" s="1">
        <f t="shared" si="1410"/>
        <v>1.9982698961937715E-3</v>
      </c>
      <c r="BGD21" s="1">
        <f t="shared" si="1411"/>
        <v>15.38337692800329</v>
      </c>
      <c r="BGE21" s="1"/>
      <c r="BGF21" s="1"/>
      <c r="BGG21" s="2" t="s">
        <v>11</v>
      </c>
      <c r="BGH21" s="4" t="s">
        <v>152</v>
      </c>
      <c r="BGI21" s="4">
        <v>246</v>
      </c>
      <c r="BGJ21" s="2">
        <v>4</v>
      </c>
      <c r="BGK21" s="1">
        <v>1.0999999999999999E-2</v>
      </c>
      <c r="BGL21" s="1">
        <f t="shared" si="1412"/>
        <v>0</v>
      </c>
      <c r="BGM21" s="1">
        <f t="shared" si="1413"/>
        <v>1.1211072664359862</v>
      </c>
      <c r="BGN21" s="1">
        <f t="shared" si="1414"/>
        <v>1.6816608996539793E-3</v>
      </c>
      <c r="BGO21" s="1">
        <f t="shared" si="1415"/>
        <v>12.946010713436536</v>
      </c>
      <c r="BGP21" s="1"/>
      <c r="BGQ21" s="1"/>
      <c r="BGR21" s="2" t="s">
        <v>11</v>
      </c>
      <c r="BGS21" s="4" t="s">
        <v>153</v>
      </c>
      <c r="BGT21" s="4">
        <v>249</v>
      </c>
      <c r="BGU21" s="2">
        <v>4</v>
      </c>
      <c r="BGV21" s="1">
        <v>1.2999999999999999E-2</v>
      </c>
      <c r="BGW21" s="1">
        <f t="shared" si="1416"/>
        <v>4.0000000000000001E-3</v>
      </c>
      <c r="BGX21" s="1">
        <f t="shared" si="1417"/>
        <v>1.3814432989690721</v>
      </c>
      <c r="BGY21" s="1">
        <f t="shared" si="1418"/>
        <v>2.0721649484536082E-3</v>
      </c>
      <c r="BGZ21" s="1">
        <f t="shared" si="1419"/>
        <v>15.952246750940031</v>
      </c>
      <c r="BHA21" s="1"/>
      <c r="BHB21" s="1"/>
      <c r="BHC21" s="2" t="s">
        <v>11</v>
      </c>
      <c r="BHD21" s="4" t="s">
        <v>154</v>
      </c>
      <c r="BHE21" s="4">
        <v>253</v>
      </c>
      <c r="BHF21" s="2">
        <v>4</v>
      </c>
      <c r="BHG21" s="1">
        <v>1.7000000000000001E-2</v>
      </c>
      <c r="BHH21" s="1">
        <f t="shared" si="1420"/>
        <v>9.0000000000000011E-3</v>
      </c>
      <c r="BHI21" s="1">
        <f t="shared" si="1421"/>
        <v>1.5121107266435987</v>
      </c>
      <c r="BHJ21" s="1">
        <f t="shared" si="1422"/>
        <v>2.2681660899653983E-3</v>
      </c>
      <c r="BHK21" s="1">
        <f t="shared" si="1423"/>
        <v>17.461131733863478</v>
      </c>
      <c r="BHL21" s="1"/>
      <c r="BHM21" s="1"/>
      <c r="BHN21" s="2" t="s">
        <v>11</v>
      </c>
      <c r="BHO21" s="4" t="s">
        <v>155</v>
      </c>
      <c r="BHP21" s="4">
        <v>254</v>
      </c>
      <c r="BHQ21" s="2">
        <v>4</v>
      </c>
      <c r="BHR21" s="1">
        <v>2.5999999999999999E-2</v>
      </c>
      <c r="BHS21" s="1">
        <f t="shared" si="1424"/>
        <v>4.0000000000000001E-3</v>
      </c>
      <c r="BHT21" s="1">
        <f t="shared" si="1425"/>
        <v>5.1546391752577317E-2</v>
      </c>
      <c r="BHU21" s="1">
        <f t="shared" si="1426"/>
        <v>7.7319587628865973E-5</v>
      </c>
      <c r="BHV21" s="1">
        <f t="shared" si="1427"/>
        <v>0.59523308772164285</v>
      </c>
      <c r="BHW21" s="1"/>
      <c r="BHX21" s="1"/>
      <c r="BHY21" s="2" t="s">
        <v>11</v>
      </c>
      <c r="BHZ21" s="4" t="s">
        <v>156</v>
      </c>
      <c r="BIA21" s="4">
        <v>260</v>
      </c>
      <c r="BIB21" s="2">
        <v>4</v>
      </c>
      <c r="BIC21" s="1">
        <v>0.03</v>
      </c>
      <c r="BID21" s="1">
        <f t="shared" si="1428"/>
        <v>-1.0000000000000009E-3</v>
      </c>
      <c r="BIE21" s="1">
        <f t="shared" si="1429"/>
        <v>-0.24662162162162163</v>
      </c>
      <c r="BIF21" s="1">
        <f t="shared" si="1430"/>
        <v>-3.6993243243243243E-4</v>
      </c>
      <c r="BIG21" s="1">
        <f t="shared" si="1431"/>
        <v>-2.847868577133077</v>
      </c>
      <c r="BIH21" s="1"/>
      <c r="BII21" s="1"/>
      <c r="BIJ21" s="2" t="s">
        <v>11</v>
      </c>
      <c r="BIK21" s="4" t="s">
        <v>157</v>
      </c>
      <c r="BIL21" s="4">
        <v>267</v>
      </c>
      <c r="BIM21" s="2">
        <v>4</v>
      </c>
      <c r="BIN21" s="1">
        <v>2.8000000000000001E-2</v>
      </c>
      <c r="BIO21" s="1">
        <f t="shared" si="1432"/>
        <v>-2.9999999999999992E-3</v>
      </c>
      <c r="BIP21" s="1">
        <f t="shared" si="1433"/>
        <v>0.53</v>
      </c>
      <c r="BIQ21" s="1">
        <f t="shared" si="1434"/>
        <v>7.9500000000000003E-4</v>
      </c>
      <c r="BIR21" s="1">
        <f t="shared" si="1435"/>
        <v>6.1201866079539329</v>
      </c>
      <c r="BIS21" s="1"/>
      <c r="BIT21" s="1"/>
      <c r="BIU21" s="2" t="s">
        <v>11</v>
      </c>
      <c r="BIV21" s="4" t="s">
        <v>158</v>
      </c>
      <c r="BIW21" s="4">
        <v>268</v>
      </c>
      <c r="BIX21" s="2">
        <v>4</v>
      </c>
      <c r="BIY21" s="1">
        <v>3.1E-2</v>
      </c>
      <c r="BIZ21" s="1">
        <f t="shared" si="1436"/>
        <v>1.9999999999999983E-3</v>
      </c>
      <c r="BJA21" s="1">
        <f t="shared" si="1437"/>
        <v>6.4406779661016891E-2</v>
      </c>
      <c r="BJB21" s="1">
        <f t="shared" si="1438"/>
        <v>9.6610169491525332E-5</v>
      </c>
      <c r="BJC21" s="1">
        <f t="shared" si="1439"/>
        <v>0.7437386987599911</v>
      </c>
      <c r="BJD21" s="1"/>
      <c r="BJE21" s="1"/>
      <c r="BJF21" s="2" t="s">
        <v>11</v>
      </c>
      <c r="BJG21" s="4" t="s">
        <v>159</v>
      </c>
      <c r="BJH21" s="4">
        <v>274</v>
      </c>
      <c r="BJI21" s="2">
        <v>4</v>
      </c>
      <c r="BJJ21" s="1">
        <v>1.6E-2</v>
      </c>
      <c r="BJK21" s="1">
        <f t="shared" si="1440"/>
        <v>5.000000000000001E-3</v>
      </c>
      <c r="BJL21" s="1">
        <f t="shared" si="1441"/>
        <v>0.85810810810810811</v>
      </c>
      <c r="BJM21" s="1">
        <f t="shared" si="1442"/>
        <v>1.2871621621621623E-3</v>
      </c>
      <c r="BJN21" s="1">
        <f t="shared" si="1443"/>
        <v>9.9090221724904328</v>
      </c>
      <c r="BJO21" s="1"/>
      <c r="BJP21" s="1"/>
      <c r="BJQ21" s="2" t="s">
        <v>11</v>
      </c>
      <c r="BJR21" s="4" t="s">
        <v>160</v>
      </c>
      <c r="BJS21" s="4">
        <v>281</v>
      </c>
      <c r="BJT21" s="2">
        <v>4</v>
      </c>
      <c r="BJU21" s="1">
        <v>3.5999999999999997E-2</v>
      </c>
      <c r="BJV21" s="1">
        <f t="shared" si="1444"/>
        <v>-2.0000000000000018E-3</v>
      </c>
      <c r="BJW21" s="1">
        <f t="shared" si="1445"/>
        <v>0.15999999999999995</v>
      </c>
      <c r="BJX21" s="1">
        <f t="shared" si="1446"/>
        <v>2.3999999999999992E-4</v>
      </c>
      <c r="BJY21" s="1">
        <f t="shared" si="1447"/>
        <v>1.847603504287979</v>
      </c>
      <c r="BJZ21" s="1"/>
      <c r="BKA21" s="1"/>
      <c r="BKB21" s="2" t="s">
        <v>11</v>
      </c>
      <c r="BKC21" s="4" t="s">
        <v>161</v>
      </c>
      <c r="BKD21" s="4">
        <v>282</v>
      </c>
      <c r="BKE21" s="2">
        <v>4</v>
      </c>
      <c r="BKF21" s="1">
        <v>2.1999999999999999E-2</v>
      </c>
      <c r="BKG21" s="1">
        <f t="shared" si="1448"/>
        <v>9.9999999999999742E-4</v>
      </c>
      <c r="BKH21" s="1">
        <f t="shared" si="1449"/>
        <v>-1.44927536231885E-2</v>
      </c>
      <c r="BKI21" s="1">
        <f t="shared" si="1450"/>
        <v>-2.1739130434782749E-5</v>
      </c>
      <c r="BKJ21" s="1">
        <f t="shared" si="1451"/>
        <v>-0.16735538988115867</v>
      </c>
      <c r="BKK21" s="1"/>
      <c r="BKL21" s="1"/>
      <c r="BKM21" s="2" t="s">
        <v>11</v>
      </c>
      <c r="BKN21" s="4" t="s">
        <v>162</v>
      </c>
      <c r="BKO21" s="4">
        <v>289</v>
      </c>
      <c r="BKP21" s="2">
        <v>4</v>
      </c>
      <c r="BKQ21" s="1">
        <v>2.4E-2</v>
      </c>
      <c r="BKR21" s="1">
        <f t="shared" si="1452"/>
        <v>8.0000000000000002E-3</v>
      </c>
      <c r="BKS21" s="1">
        <f t="shared" si="1453"/>
        <v>0.35971223021582738</v>
      </c>
      <c r="BKT21" s="1">
        <f t="shared" si="1454"/>
        <v>5.395683453237411E-4</v>
      </c>
      <c r="BKU21" s="1">
        <f t="shared" si="1455"/>
        <v>4.1537848567625453</v>
      </c>
      <c r="BKV21" s="1"/>
      <c r="BKW21" s="1"/>
      <c r="BKX21" s="2" t="s">
        <v>11</v>
      </c>
      <c r="BKY21" s="4" t="s">
        <v>163</v>
      </c>
      <c r="BKZ21" s="4">
        <v>296</v>
      </c>
      <c r="BLA21" s="2">
        <v>4</v>
      </c>
      <c r="BLB21" s="1">
        <v>2.1999999999999999E-2</v>
      </c>
      <c r="BLC21" s="1">
        <f t="shared" si="1456"/>
        <v>1.9999999999999983E-3</v>
      </c>
      <c r="BLD21" s="1">
        <f t="shared" si="1457"/>
        <v>-0.1304347826086957</v>
      </c>
      <c r="BLE21" s="1">
        <f t="shared" si="1458"/>
        <v>-1.9565217391304357E-4</v>
      </c>
      <c r="BLF21" s="1">
        <f t="shared" si="1459"/>
        <v>-1.5061985089304188</v>
      </c>
      <c r="BLG21" s="1"/>
      <c r="BLH21" s="1"/>
      <c r="BLI21" s="2" t="s">
        <v>11</v>
      </c>
      <c r="BLJ21" s="4" t="s">
        <v>164</v>
      </c>
      <c r="BLK21" s="4">
        <v>303</v>
      </c>
      <c r="BLL21" s="2">
        <v>4</v>
      </c>
      <c r="BLM21" s="1">
        <v>1.7000000000000001E-2</v>
      </c>
      <c r="BLN21" s="1">
        <f t="shared" si="1460"/>
        <v>6.0000000000000019E-3</v>
      </c>
      <c r="BLO21" s="1">
        <f t="shared" si="1461"/>
        <v>0.43050847457627128</v>
      </c>
      <c r="BLP21" s="1">
        <f t="shared" si="1462"/>
        <v>6.4576271186440697E-4</v>
      </c>
      <c r="BLQ21" s="1">
        <f t="shared" si="1463"/>
        <v>4.9713060390799466</v>
      </c>
      <c r="BLR21" s="1"/>
      <c r="BLS21" s="1"/>
      <c r="BLT21" s="2" t="s">
        <v>11</v>
      </c>
      <c r="BLU21" s="4" t="s">
        <v>165</v>
      </c>
      <c r="BLV21" s="4">
        <v>310</v>
      </c>
      <c r="BLW21" s="2">
        <v>4</v>
      </c>
      <c r="BLX21" s="1">
        <v>2.1000000000000001E-2</v>
      </c>
      <c r="BLY21" s="1">
        <f t="shared" si="1464"/>
        <v>9.0000000000000011E-3</v>
      </c>
      <c r="BLZ21" s="1">
        <f t="shared" si="1465"/>
        <v>0.68941979522184316</v>
      </c>
      <c r="BMA21" s="1">
        <f t="shared" si="1466"/>
        <v>1.0341296928327649E-3</v>
      </c>
      <c r="BMB21" s="1">
        <f t="shared" si="1467"/>
        <v>7.9610901848586177</v>
      </c>
      <c r="BMC21" s="1"/>
      <c r="BMD21" s="1"/>
      <c r="BME21" s="2" t="s">
        <v>11</v>
      </c>
      <c r="BMF21" s="4" t="s">
        <v>166</v>
      </c>
      <c r="BMG21" s="4">
        <v>311</v>
      </c>
      <c r="BMH21" s="2">
        <v>4</v>
      </c>
      <c r="BMI21" s="1">
        <v>1.7000000000000001E-2</v>
      </c>
      <c r="BMJ21" s="1">
        <f t="shared" si="1468"/>
        <v>7.000000000000001E-3</v>
      </c>
      <c r="BMK21" s="1">
        <f t="shared" si="1469"/>
        <v>-7.092198581560241E-3</v>
      </c>
      <c r="BML21" s="1">
        <f t="shared" si="1470"/>
        <v>-1.0638297872340362E-5</v>
      </c>
      <c r="BMM21" s="1">
        <f t="shared" si="1471"/>
        <v>-8.1897318452480883E-2</v>
      </c>
      <c r="BMN21" s="1"/>
      <c r="BMO21" s="1"/>
      <c r="BMP21" s="2" t="s">
        <v>11</v>
      </c>
      <c r="BMQ21" s="4" t="s">
        <v>167</v>
      </c>
      <c r="BMR21" s="4">
        <v>317</v>
      </c>
      <c r="BMS21" s="2">
        <v>4</v>
      </c>
      <c r="BMT21" s="1">
        <v>2.4E-2</v>
      </c>
      <c r="BMU21" s="4">
        <f t="shared" si="1472"/>
        <v>1.4E-2</v>
      </c>
      <c r="BMV21" s="1">
        <f t="shared" si="1473"/>
        <v>0.43971631205673756</v>
      </c>
      <c r="BMW21" s="1">
        <f t="shared" si="1474"/>
        <v>6.5957446808510639E-4</v>
      </c>
      <c r="BMX21" s="1">
        <f t="shared" si="1475"/>
        <v>5.0776337440538448</v>
      </c>
      <c r="BMY21" s="1"/>
      <c r="BMZ21" s="1"/>
      <c r="BNA21" s="2" t="s">
        <v>11</v>
      </c>
      <c r="BNB21" s="4" t="s">
        <v>168</v>
      </c>
      <c r="BNC21" s="4">
        <v>324</v>
      </c>
      <c r="BND21" s="2">
        <v>4</v>
      </c>
      <c r="BNE21" s="1">
        <v>2.7E-2</v>
      </c>
      <c r="BNF21" s="1">
        <f t="shared" si="1476"/>
        <v>1.4E-2</v>
      </c>
      <c r="BNG21" s="1">
        <f t="shared" si="1477"/>
        <v>0.40714285714285714</v>
      </c>
      <c r="BNH21" s="1">
        <f t="shared" si="1478"/>
        <v>6.1071428571428572E-4</v>
      </c>
      <c r="BNI21" s="1">
        <f t="shared" si="1479"/>
        <v>4.7014910600185198</v>
      </c>
      <c r="BNJ21" s="1"/>
      <c r="BNK21" s="1"/>
      <c r="BNL21" s="2" t="s">
        <v>11</v>
      </c>
      <c r="BNM21" s="4" t="s">
        <v>169</v>
      </c>
      <c r="BNN21" s="4">
        <v>325</v>
      </c>
      <c r="BNO21" s="2">
        <v>4</v>
      </c>
      <c r="BNP21" s="1">
        <v>1.7999999999999999E-2</v>
      </c>
      <c r="BNQ21" s="1">
        <f t="shared" si="1480"/>
        <v>-1.0000000000000009E-3</v>
      </c>
      <c r="BNR21" s="1">
        <f t="shared" si="1481"/>
        <v>5.9440559440559412E-2</v>
      </c>
      <c r="BNS21" s="1">
        <f t="shared" si="1482"/>
        <v>8.9160839160839117E-5</v>
      </c>
      <c r="BNT21" s="1">
        <f t="shared" si="1483"/>
        <v>0.68639116199509698</v>
      </c>
      <c r="BNU21" s="1"/>
      <c r="BNV21" s="1"/>
      <c r="BNW21" s="2" t="s">
        <v>11</v>
      </c>
      <c r="BNX21" s="4" t="s">
        <v>170</v>
      </c>
      <c r="BNY21" s="4">
        <v>338</v>
      </c>
      <c r="BNZ21" s="2">
        <v>4</v>
      </c>
      <c r="BOA21" s="1">
        <v>2.5000000000000001E-2</v>
      </c>
      <c r="BOB21" s="1">
        <f t="shared" si="1484"/>
        <v>1.5000000000000001E-2</v>
      </c>
      <c r="BOC21" s="1">
        <f t="shared" si="1485"/>
        <v>0.625</v>
      </c>
      <c r="BOD21" s="1">
        <f t="shared" si="1486"/>
        <v>9.3749999999999997E-4</v>
      </c>
      <c r="BOE21" s="1">
        <f t="shared" si="1487"/>
        <v>7.2172011886249203</v>
      </c>
      <c r="BOF21" s="1"/>
      <c r="BOG21" s="1"/>
      <c r="BOH21" s="2" t="s">
        <v>11</v>
      </c>
      <c r="BOI21" s="4" t="s">
        <v>171</v>
      </c>
      <c r="BOJ21" s="4">
        <v>339</v>
      </c>
      <c r="BOK21" s="2">
        <v>4</v>
      </c>
      <c r="BOL21" s="1">
        <v>1.0999999999999999E-2</v>
      </c>
      <c r="BOM21" s="1">
        <f t="shared" si="1488"/>
        <v>5.9999999999999993E-3</v>
      </c>
      <c r="BON21" s="1">
        <f t="shared" si="1489"/>
        <v>0.31921824104234525</v>
      </c>
      <c r="BOO21" s="1">
        <f t="shared" si="1490"/>
        <v>4.7882736156351787E-4</v>
      </c>
      <c r="BOP21" s="1">
        <f t="shared" si="1491"/>
        <v>3.6861796298905127</v>
      </c>
      <c r="BOQ21" s="1"/>
      <c r="BOR21" s="1"/>
      <c r="BOS21" s="2" t="s">
        <v>11</v>
      </c>
      <c r="BOT21" s="4" t="s">
        <v>172</v>
      </c>
      <c r="BOU21" s="4">
        <v>345</v>
      </c>
      <c r="BOV21" s="2">
        <v>4</v>
      </c>
      <c r="BOW21" s="1">
        <v>1.7000000000000001E-2</v>
      </c>
      <c r="BOX21" s="1">
        <f t="shared" si="1492"/>
        <v>1.0000000000000002E-2</v>
      </c>
      <c r="BOY21" s="1">
        <f t="shared" si="1493"/>
        <v>0.52411575562700974</v>
      </c>
      <c r="BOZ21" s="1">
        <f t="shared" si="1494"/>
        <v>7.861736334405146E-4</v>
      </c>
      <c r="BPA21" s="1">
        <f t="shared" si="1495"/>
        <v>6.0522381671812848</v>
      </c>
      <c r="BPB21" s="1"/>
      <c r="BPC21" s="1"/>
      <c r="BPD21" s="2" t="s">
        <v>11</v>
      </c>
      <c r="BPE21" s="4" t="s">
        <v>173</v>
      </c>
      <c r="BPF21" s="4">
        <v>352</v>
      </c>
      <c r="BPG21" s="2">
        <v>4</v>
      </c>
      <c r="BPH21" s="1">
        <v>1.7999999999999999E-2</v>
      </c>
      <c r="BPI21" s="1">
        <f t="shared" si="1496"/>
        <v>8.9999999999999993E-3</v>
      </c>
      <c r="BPJ21" s="1">
        <f t="shared" si="1497"/>
        <v>0.39102564102564102</v>
      </c>
      <c r="BPK21" s="1">
        <f t="shared" si="1498"/>
        <v>5.8653846153846158E-4</v>
      </c>
      <c r="BPL21" s="1">
        <f t="shared" si="1499"/>
        <v>4.5153771539089247</v>
      </c>
      <c r="BPM21" s="1"/>
      <c r="BPN21" s="1"/>
      <c r="BPO21" s="2" t="s">
        <v>11</v>
      </c>
      <c r="BPP21" s="4" t="s">
        <v>174</v>
      </c>
      <c r="BPQ21" s="4">
        <v>353</v>
      </c>
      <c r="BPR21" s="2">
        <v>4</v>
      </c>
      <c r="BPS21" s="1">
        <v>1.2999999999999999E-2</v>
      </c>
      <c r="BPT21" s="1">
        <f t="shared" si="1500"/>
        <v>4.0000000000000001E-3</v>
      </c>
      <c r="BPU21" s="1">
        <f t="shared" si="1501"/>
        <v>0.11666666666666667</v>
      </c>
      <c r="BPV21" s="1">
        <f t="shared" si="1502"/>
        <v>1.75E-4</v>
      </c>
      <c r="BPW21" s="1">
        <f t="shared" si="1503"/>
        <v>1.3472108885433185</v>
      </c>
      <c r="BPX21" s="1"/>
      <c r="BPY21" s="1"/>
      <c r="BPZ21" s="2" t="s">
        <v>11</v>
      </c>
      <c r="BQA21" s="4" t="s">
        <v>175</v>
      </c>
      <c r="BQB21" s="4">
        <v>358</v>
      </c>
      <c r="BQC21" s="2">
        <v>4</v>
      </c>
      <c r="BQD21" s="1">
        <v>1.6E-2</v>
      </c>
      <c r="BQE21" s="1">
        <f t="shared" si="1504"/>
        <v>6.0000000000000001E-3</v>
      </c>
      <c r="BQF21" s="1">
        <f t="shared" si="1505"/>
        <v>0.17905405405405406</v>
      </c>
      <c r="BQG21" s="1">
        <f t="shared" si="1506"/>
        <v>2.6858108108108108E-4</v>
      </c>
      <c r="BQH21" s="1">
        <f t="shared" si="1507"/>
        <v>2.0676306107952476</v>
      </c>
      <c r="BQI21" s="1"/>
      <c r="BQJ21" s="1"/>
      <c r="BQK21" s="2" t="s">
        <v>11</v>
      </c>
      <c r="BQL21" s="4" t="s">
        <v>176</v>
      </c>
      <c r="BQM21" s="4">
        <v>366</v>
      </c>
      <c r="BQN21" s="2">
        <v>4</v>
      </c>
      <c r="BQO21" s="1">
        <v>2.1000000000000001E-2</v>
      </c>
      <c r="BQP21" s="1">
        <f t="shared" si="1508"/>
        <v>1.0000000000000002E-2</v>
      </c>
      <c r="BQQ21" s="1">
        <f t="shared" si="1509"/>
        <v>0.52508361204013387</v>
      </c>
      <c r="BQR21" s="1">
        <f t="shared" si="1510"/>
        <v>7.8762541806020085E-4</v>
      </c>
      <c r="BQS21" s="1">
        <f t="shared" si="1511"/>
        <v>6.0634145103096335</v>
      </c>
      <c r="BQT21" s="1"/>
      <c r="BQU21" s="1"/>
      <c r="BQV21" s="2" t="s">
        <v>11</v>
      </c>
      <c r="BQW21" s="4" t="s">
        <v>177</v>
      </c>
      <c r="BQX21" s="4">
        <v>367</v>
      </c>
      <c r="BQY21" s="2">
        <v>4</v>
      </c>
      <c r="BQZ21" s="1">
        <v>2.5000000000000001E-2</v>
      </c>
      <c r="BRA21" s="1">
        <f t="shared" si="1512"/>
        <v>4.0000000000000001E-3</v>
      </c>
      <c r="BRB21" s="1">
        <f t="shared" si="1513"/>
        <v>-0.61616161616161613</v>
      </c>
      <c r="BRC21" s="1">
        <f t="shared" si="1514"/>
        <v>-9.2424242424242421E-4</v>
      </c>
      <c r="BRD21" s="1">
        <f t="shared" si="1515"/>
        <v>-7.1151397576746689</v>
      </c>
      <c r="BRE21" s="1"/>
      <c r="BRF21" s="1"/>
      <c r="BRG21" s="2" t="s">
        <v>11</v>
      </c>
      <c r="BRH21" s="4" t="s">
        <v>178</v>
      </c>
      <c r="BRI21" s="4">
        <v>373</v>
      </c>
      <c r="BRJ21" s="2">
        <v>4</v>
      </c>
      <c r="BRK21" s="1">
        <v>2.8000000000000001E-2</v>
      </c>
      <c r="BRL21" s="1">
        <f t="shared" si="1516"/>
        <v>6.0000000000000019E-3</v>
      </c>
      <c r="BRM21" s="1">
        <f t="shared" si="1517"/>
        <v>-0.25084745762711863</v>
      </c>
      <c r="BRN21" s="1">
        <f t="shared" si="1518"/>
        <v>-3.7627118644067796E-4</v>
      </c>
      <c r="BRO21" s="1">
        <f t="shared" si="1519"/>
        <v>-2.8966665109599683</v>
      </c>
      <c r="BRP21" s="1"/>
      <c r="BRQ21" s="1"/>
      <c r="BRR21" s="2" t="s">
        <v>11</v>
      </c>
      <c r="BRS21" s="1" t="s">
        <v>179</v>
      </c>
      <c r="BRT21" s="1">
        <v>380</v>
      </c>
      <c r="BRU21" s="2">
        <v>4</v>
      </c>
      <c r="BRV21" s="1">
        <v>3.2000000000000001E-2</v>
      </c>
      <c r="BRW21" s="1">
        <f t="shared" si="1520"/>
        <v>2.0000000000000018E-3</v>
      </c>
      <c r="BRX21" s="1">
        <f t="shared" si="1521"/>
        <v>-0.3691275167785234</v>
      </c>
      <c r="BRY21" s="1">
        <f t="shared" si="1522"/>
        <v>-5.5369127516778508E-4</v>
      </c>
      <c r="BRZ21" s="1">
        <f t="shared" si="1523"/>
        <v>-4.2625080845569991</v>
      </c>
      <c r="BSA21" s="1"/>
      <c r="BSB21" s="1"/>
      <c r="BSC21" s="2" t="s">
        <v>11</v>
      </c>
      <c r="BSD21" s="1" t="s">
        <v>180</v>
      </c>
      <c r="BSE21" s="1">
        <v>394</v>
      </c>
      <c r="BSF21" s="2">
        <v>4</v>
      </c>
      <c r="BSG21" s="1">
        <v>2.1999999999999999E-2</v>
      </c>
      <c r="BSH21" s="1">
        <f t="shared" si="1524"/>
        <v>9.9999999999999985E-3</v>
      </c>
      <c r="BSI21" s="1">
        <f t="shared" si="1525"/>
        <v>-8.8652482269503632E-2</v>
      </c>
      <c r="BSJ21" s="1">
        <f t="shared" si="1526"/>
        <v>-1.3297872340425546E-4</v>
      </c>
      <c r="BSK21" s="1">
        <f t="shared" si="1527"/>
        <v>-1.0237164806560182</v>
      </c>
      <c r="BSL21" s="1"/>
      <c r="BSM21" s="1"/>
      <c r="BSN21" s="6" t="s">
        <v>11</v>
      </c>
      <c r="BSO21" s="6" t="s">
        <v>181</v>
      </c>
      <c r="BSP21" s="6">
        <v>395</v>
      </c>
      <c r="BSQ21" s="6">
        <v>4</v>
      </c>
      <c r="BSR21" s="6">
        <v>3.4000000000000002E-2</v>
      </c>
      <c r="BSS21" s="6">
        <f t="shared" si="1528"/>
        <v>2.4E-2</v>
      </c>
      <c r="BST21" s="6">
        <f t="shared" si="1529"/>
        <v>0.8546712802768166</v>
      </c>
      <c r="BSU21" s="6">
        <f t="shared" si="1530"/>
        <v>1.282006920415225E-3</v>
      </c>
      <c r="BSV21" s="6">
        <f t="shared" si="1531"/>
        <v>9.8693353278358789</v>
      </c>
      <c r="BSW21" s="1"/>
      <c r="BSX21" s="1"/>
      <c r="BSY21" s="6" t="s">
        <v>11</v>
      </c>
      <c r="BSZ21" s="6" t="s">
        <v>182</v>
      </c>
      <c r="BTA21" s="6">
        <v>401</v>
      </c>
      <c r="BTB21" s="6">
        <v>4</v>
      </c>
      <c r="BTC21" s="6">
        <v>3.4000000000000002E-2</v>
      </c>
      <c r="BTD21" s="6">
        <f t="shared" si="1532"/>
        <v>2.2000000000000002E-2</v>
      </c>
      <c r="BTE21" s="6">
        <f t="shared" si="1533"/>
        <v>0.89160839160839167</v>
      </c>
      <c r="BTF21" s="6">
        <f t="shared" si="1534"/>
        <v>1.3374125874125876E-3</v>
      </c>
      <c r="BTG21" s="6">
        <f t="shared" si="1535"/>
        <v>10.295867429926462</v>
      </c>
      <c r="BTH21" s="1"/>
      <c r="BTI21" s="1"/>
      <c r="BTJ21" s="6" t="s">
        <v>11</v>
      </c>
      <c r="BTK21" s="6" t="s">
        <v>183</v>
      </c>
      <c r="BTL21" s="6">
        <v>408</v>
      </c>
      <c r="BTM21" s="6">
        <v>4</v>
      </c>
      <c r="BTN21" s="6">
        <v>3.7999999999999999E-2</v>
      </c>
      <c r="BTO21" s="6">
        <f t="shared" si="1536"/>
        <v>2.5999999999999999E-2</v>
      </c>
      <c r="BTP21" s="8">
        <f t="shared" si="1537"/>
        <v>1.1672473867595821</v>
      </c>
      <c r="BTQ21" s="6">
        <f t="shared" si="1538"/>
        <v>1.7508710801393732E-3</v>
      </c>
      <c r="BTR21" s="6">
        <f t="shared" si="1539"/>
        <v>13.478814763424941</v>
      </c>
      <c r="BTS21" s="1"/>
      <c r="BTT21" s="1"/>
      <c r="BTU21" s="1" t="s">
        <v>11</v>
      </c>
      <c r="BTV21" s="1" t="s">
        <v>184</v>
      </c>
      <c r="BTW21" s="1">
        <v>409</v>
      </c>
      <c r="BTX21" s="1">
        <v>4</v>
      </c>
      <c r="BTY21" s="1">
        <v>3.2000000000000001E-2</v>
      </c>
      <c r="BTZ21" s="1">
        <f t="shared" si="1540"/>
        <v>2.1999999999999999E-2</v>
      </c>
      <c r="BUA21" s="1">
        <f t="shared" si="1541"/>
        <v>0.86159169550173009</v>
      </c>
      <c r="BUB21" s="1">
        <f t="shared" si="1542"/>
        <v>1.2923875432525951E-3</v>
      </c>
      <c r="BUC21" s="1">
        <f t="shared" si="1543"/>
        <v>9.9492489742151147</v>
      </c>
      <c r="BUD21" s="1"/>
      <c r="BUE21" s="1"/>
      <c r="BUF21" s="1" t="s">
        <v>11</v>
      </c>
      <c r="BUG21" s="1" t="s">
        <v>185</v>
      </c>
      <c r="BUH21" s="1">
        <v>415</v>
      </c>
      <c r="BUI21" s="1">
        <v>4</v>
      </c>
      <c r="BUJ21" s="1">
        <v>3.2000000000000001E-2</v>
      </c>
      <c r="BUK21" s="1">
        <f t="shared" si="1544"/>
        <v>1.9000000000000003E-2</v>
      </c>
      <c r="BUL21" s="1">
        <f t="shared" si="1545"/>
        <v>0.81881533101045312</v>
      </c>
      <c r="BUM21" s="1">
        <f t="shared" si="1546"/>
        <v>1.2282229965156796E-3</v>
      </c>
      <c r="BUN21" s="1">
        <f t="shared" si="1547"/>
        <v>9.4552879683727191</v>
      </c>
      <c r="BUO21" s="1"/>
      <c r="BUP21" s="1"/>
      <c r="BUQ21" s="1" t="s">
        <v>11</v>
      </c>
      <c r="BUR21" s="1" t="s">
        <v>186</v>
      </c>
      <c r="BUS21" s="1">
        <v>422</v>
      </c>
      <c r="BUT21" s="1">
        <v>4</v>
      </c>
      <c r="BUU21" s="1">
        <v>3.9E-2</v>
      </c>
      <c r="BUV21" s="1">
        <f t="shared" si="1548"/>
        <v>2.4E-2</v>
      </c>
      <c r="BUW21" s="1">
        <f t="shared" si="1549"/>
        <v>0.96140350877192982</v>
      </c>
      <c r="BUX21" s="1">
        <f t="shared" si="1550"/>
        <v>1.4421052631578947E-3</v>
      </c>
      <c r="BUY21" s="1">
        <f t="shared" si="1551"/>
        <v>11.101828074011106</v>
      </c>
      <c r="BUZ21" s="1"/>
      <c r="BVA21" s="1"/>
      <c r="BVB21" s="1" t="s">
        <v>11</v>
      </c>
      <c r="BVC21" s="1" t="s">
        <v>187</v>
      </c>
      <c r="BVD21" s="1">
        <v>423</v>
      </c>
      <c r="BVE21" s="1">
        <v>4</v>
      </c>
      <c r="BVF21" s="1">
        <v>2.1999999999999999E-2</v>
      </c>
      <c r="BVG21" s="1">
        <f t="shared" si="1552"/>
        <v>1.1999999999999999E-2</v>
      </c>
      <c r="BVH21" s="1">
        <f t="shared" si="1553"/>
        <v>-0.52901023890784993</v>
      </c>
      <c r="BVI21" s="1">
        <f t="shared" si="1554"/>
        <v>-7.9351535836177489E-4</v>
      </c>
      <c r="BVJ21" s="1">
        <f t="shared" si="1555"/>
        <v>-6.1087573200647807</v>
      </c>
      <c r="BVK21" s="1"/>
      <c r="BVL21" s="1"/>
      <c r="BVM21" s="1" t="s">
        <v>11</v>
      </c>
      <c r="BVN21" s="1" t="s">
        <v>188</v>
      </c>
      <c r="BVO21" s="1">
        <v>436</v>
      </c>
      <c r="BVP21" s="1">
        <v>4</v>
      </c>
      <c r="BVQ21" s="1">
        <v>2.4E-2</v>
      </c>
      <c r="BVR21" s="1">
        <f t="shared" si="1556"/>
        <v>1.2E-2</v>
      </c>
      <c r="BVS21" s="1">
        <f t="shared" si="1557"/>
        <v>-0.23890784982935151</v>
      </c>
      <c r="BVT21" s="1">
        <f t="shared" si="1558"/>
        <v>-3.5836177474402725E-4</v>
      </c>
      <c r="BVU21" s="1">
        <f t="shared" si="1559"/>
        <v>-2.7587936284163517</v>
      </c>
      <c r="BVV21" s="1"/>
      <c r="BVW21" s="1"/>
      <c r="BVX21" s="1" t="s">
        <v>11</v>
      </c>
      <c r="BVY21" s="1" t="s">
        <v>189</v>
      </c>
      <c r="BVZ21" s="1">
        <v>437</v>
      </c>
      <c r="BWA21" s="1">
        <v>4</v>
      </c>
      <c r="BWB21" s="1">
        <v>-3.0000000000000001E-3</v>
      </c>
      <c r="BWC21" s="1">
        <f t="shared" si="1560"/>
        <v>-8.0000000000000002E-3</v>
      </c>
      <c r="BWD21" s="1">
        <f t="shared" si="1561"/>
        <v>-1.0988593155893536</v>
      </c>
      <c r="BWE21" s="1">
        <f t="shared" si="1562"/>
        <v>-1.6482889733840304E-3</v>
      </c>
      <c r="BWF21" s="1">
        <f t="shared" si="1563"/>
        <v>-12.689102013764879</v>
      </c>
      <c r="BWG21" s="1"/>
      <c r="BWH21" s="1"/>
      <c r="BWI21" s="1" t="s">
        <v>11</v>
      </c>
      <c r="BWJ21" s="1" t="s">
        <v>190</v>
      </c>
      <c r="BWK21" s="1">
        <v>443</v>
      </c>
      <c r="BWL21" s="1">
        <v>4</v>
      </c>
      <c r="BWM21" s="1">
        <v>7.0000000000000001E-3</v>
      </c>
      <c r="BWN21" s="1">
        <f t="shared" si="1564"/>
        <v>-3.0000000000000001E-3</v>
      </c>
      <c r="BWO21" s="1">
        <f t="shared" si="1565"/>
        <v>-0.93181818181818188</v>
      </c>
      <c r="BWP21" s="1">
        <f t="shared" si="1566"/>
        <v>-1.3977272727272729E-3</v>
      </c>
      <c r="BWQ21" s="1">
        <f t="shared" si="1567"/>
        <v>-10.760190863040792</v>
      </c>
      <c r="BWR21" s="1"/>
      <c r="BWS21" s="1"/>
      <c r="BWT21" s="1" t="s">
        <v>11</v>
      </c>
      <c r="BWU21" s="1" t="s">
        <v>191</v>
      </c>
      <c r="BWV21" s="1">
        <v>450</v>
      </c>
      <c r="BWW21" s="1">
        <v>4</v>
      </c>
      <c r="BWX21" s="1">
        <v>7.0000000000000001E-3</v>
      </c>
      <c r="BWY21" s="1">
        <f t="shared" si="1568"/>
        <v>3.0000000000000001E-3</v>
      </c>
      <c r="BWZ21" s="1">
        <f t="shared" si="1569"/>
        <v>-0.36363636363636365</v>
      </c>
      <c r="BXA21" s="1">
        <f t="shared" si="1570"/>
        <v>-5.4545454545454548E-4</v>
      </c>
      <c r="BXB21" s="1">
        <f t="shared" si="1571"/>
        <v>-4.1990988733817725</v>
      </c>
      <c r="BXC21" s="1"/>
      <c r="BXD21" s="1"/>
      <c r="BXE21" s="1" t="s">
        <v>11</v>
      </c>
      <c r="BXF21" s="1" t="s">
        <v>192</v>
      </c>
      <c r="BXG21" s="1">
        <v>451</v>
      </c>
      <c r="BXH21" s="1">
        <v>4</v>
      </c>
      <c r="BXI21" s="1">
        <v>5.0000000000000001E-3</v>
      </c>
      <c r="BXJ21" s="1">
        <f t="shared" si="1572"/>
        <v>8.0000000000000002E-3</v>
      </c>
      <c r="BXK21" s="1">
        <f t="shared" si="1573"/>
        <v>0.78490566037735843</v>
      </c>
      <c r="BXL21" s="1">
        <f t="shared" si="1574"/>
        <v>1.1773584905660378E-3</v>
      </c>
      <c r="BXM21" s="1">
        <f t="shared" si="1575"/>
        <v>9.0637153040542398</v>
      </c>
      <c r="BXN21" s="1"/>
      <c r="BXO21" s="1"/>
      <c r="BXP21" s="1" t="s">
        <v>11</v>
      </c>
      <c r="BXQ21" s="1" t="s">
        <v>193</v>
      </c>
      <c r="BXR21" s="1">
        <v>464</v>
      </c>
      <c r="BXS21" s="1">
        <v>4</v>
      </c>
      <c r="BXT21" s="1">
        <v>1.6E-2</v>
      </c>
      <c r="BXU21" s="1">
        <f t="shared" si="1576"/>
        <v>1.2E-2</v>
      </c>
      <c r="BXV21" s="1">
        <f t="shared" si="1577"/>
        <v>1.2463235294117647</v>
      </c>
      <c r="BXW21" s="1">
        <f t="shared" si="1578"/>
        <v>1.8694852941176471E-3</v>
      </c>
      <c r="BXX21" s="1">
        <f t="shared" si="1579"/>
        <v>14.391948252610872</v>
      </c>
      <c r="BXY21" s="1"/>
      <c r="BXZ21" s="1"/>
      <c r="BYA21" s="1" t="s">
        <v>11</v>
      </c>
      <c r="BYB21" s="1" t="s">
        <v>194</v>
      </c>
      <c r="BYC21" s="1">
        <v>465</v>
      </c>
      <c r="BYD21" s="1">
        <v>4</v>
      </c>
      <c r="BYE21" s="1">
        <v>1.7999999999999999E-2</v>
      </c>
      <c r="BYF21" s="1">
        <f t="shared" si="1709"/>
        <v>1.2999999999999998E-2</v>
      </c>
      <c r="BYG21" s="1">
        <f t="shared" si="1580"/>
        <v>0.3220973782771534</v>
      </c>
      <c r="BYH21" s="1">
        <f t="shared" si="1581"/>
        <v>4.8314606741573012E-4</v>
      </c>
      <c r="BYI21" s="1">
        <f t="shared" si="1582"/>
        <v>3.7194265301677478</v>
      </c>
      <c r="BYJ21" s="1"/>
      <c r="BYK21" s="1"/>
      <c r="BYL21" s="1" t="s">
        <v>11</v>
      </c>
      <c r="BYM21" s="1" t="s">
        <v>195</v>
      </c>
      <c r="BYN21" s="1">
        <v>479</v>
      </c>
      <c r="BYO21" s="1">
        <v>4</v>
      </c>
      <c r="BYP21" s="1">
        <v>0.02</v>
      </c>
      <c r="BYQ21" s="1">
        <f t="shared" si="1583"/>
        <v>9.0000000000000011E-3</v>
      </c>
      <c r="BYR21" s="1">
        <f t="shared" si="1584"/>
        <v>0.50553505535055354</v>
      </c>
      <c r="BYS21" s="1">
        <f t="shared" si="1585"/>
        <v>7.5830258302583028E-4</v>
      </c>
      <c r="BYT21" s="1">
        <f t="shared" si="1586"/>
        <v>5.8376771237881275</v>
      </c>
      <c r="BYU21" s="1"/>
      <c r="BYV21" s="1"/>
      <c r="BYW21" s="1" t="s">
        <v>11</v>
      </c>
      <c r="BYX21" s="1" t="s">
        <v>196</v>
      </c>
      <c r="BYY21" s="1">
        <v>480</v>
      </c>
      <c r="BYZ21" s="1">
        <v>4</v>
      </c>
      <c r="BZA21" s="1">
        <v>0.02</v>
      </c>
      <c r="BZB21" s="1">
        <f t="shared" si="1587"/>
        <v>7.000000000000001E-3</v>
      </c>
      <c r="BZC21" s="1">
        <f t="shared" si="1588"/>
        <v>0.66666666666666674</v>
      </c>
      <c r="BZD21" s="1">
        <f t="shared" si="1589"/>
        <v>1.0000000000000002E-3</v>
      </c>
      <c r="BZE21" s="1">
        <f t="shared" si="1590"/>
        <v>7.6983479345332508</v>
      </c>
      <c r="BZF21" s="1"/>
      <c r="BZG21" s="1"/>
      <c r="BZH21" s="1" t="s">
        <v>11</v>
      </c>
      <c r="BZI21" s="1" t="s">
        <v>197</v>
      </c>
      <c r="BZJ21" s="1">
        <v>494</v>
      </c>
      <c r="BZK21" s="1">
        <v>4</v>
      </c>
      <c r="BZL21" s="1">
        <v>3.1E-2</v>
      </c>
      <c r="BZM21" s="1">
        <f t="shared" si="1591"/>
        <v>1.6E-2</v>
      </c>
      <c r="BZN21" s="1">
        <f t="shared" si="1592"/>
        <v>1.3235294117647061</v>
      </c>
      <c r="BZO21" s="1">
        <f t="shared" si="1593"/>
        <v>1.9852941176470591E-3</v>
      </c>
      <c r="BZP21" s="1">
        <f t="shared" si="1594"/>
        <v>15.283484870029245</v>
      </c>
      <c r="BZQ21" s="1"/>
      <c r="BZR21" s="1"/>
      <c r="BZS21" s="1" t="s">
        <v>11</v>
      </c>
      <c r="BZT21" s="1" t="s">
        <v>198</v>
      </c>
      <c r="BZU21" s="1">
        <v>495</v>
      </c>
      <c r="BZV21" s="1">
        <v>4</v>
      </c>
      <c r="BZW21" s="1">
        <v>1.9E-2</v>
      </c>
      <c r="BZX21" s="1">
        <f t="shared" si="1595"/>
        <v>4.9999999999999992E-3</v>
      </c>
      <c r="BZY21" s="1">
        <f t="shared" si="1596"/>
        <v>0.57564575645756455</v>
      </c>
      <c r="BZZ21" s="1">
        <f t="shared" si="1597"/>
        <v>8.6346863468634682E-4</v>
      </c>
      <c r="CAA21" s="1">
        <f t="shared" si="1598"/>
        <v>6.6472819803718819</v>
      </c>
      <c r="CAB21" s="1"/>
      <c r="CAC21" s="1"/>
      <c r="CAD21" s="1" t="s">
        <v>11</v>
      </c>
      <c r="CAE21" s="1" t="s">
        <v>199</v>
      </c>
      <c r="CAF21" s="1">
        <v>501</v>
      </c>
      <c r="CAG21" s="1">
        <v>4</v>
      </c>
      <c r="CAH21" s="1">
        <v>2.3E-2</v>
      </c>
      <c r="CAI21" s="1">
        <f t="shared" si="1599"/>
        <v>5.9999999999999984E-3</v>
      </c>
      <c r="CAJ21" s="1">
        <f t="shared" si="1600"/>
        <v>0.67032967032967017</v>
      </c>
      <c r="CAK21" s="1">
        <f t="shared" si="1601"/>
        <v>1.0054945054945052E-3</v>
      </c>
      <c r="CAL21" s="1">
        <f t="shared" si="1602"/>
        <v>7.7406465495581545</v>
      </c>
      <c r="CAM21" s="1"/>
      <c r="CAN21" s="1"/>
      <c r="CAO21" s="1" t="s">
        <v>11</v>
      </c>
      <c r="CAP21" s="1" t="s">
        <v>200</v>
      </c>
      <c r="CAQ21" s="1">
        <v>508</v>
      </c>
      <c r="CAR21" s="1">
        <v>4</v>
      </c>
      <c r="CAS21" s="1">
        <v>1.9E-2</v>
      </c>
      <c r="CAT21" s="1">
        <f t="shared" si="1603"/>
        <v>-1.9E-2</v>
      </c>
      <c r="CAU21" s="1">
        <f t="shared" si="1604"/>
        <v>-0.25274725274725274</v>
      </c>
      <c r="CAV21" s="1">
        <f t="shared" si="1605"/>
        <v>-3.7912087912087911E-4</v>
      </c>
      <c r="CAW21" s="1">
        <f t="shared" si="1606"/>
        <v>-2.918604436718649</v>
      </c>
      <c r="CAX21" s="1"/>
      <c r="CAY21" s="1"/>
      <c r="CAZ21" s="1" t="s">
        <v>11</v>
      </c>
      <c r="CBA21" s="1" t="s">
        <v>201</v>
      </c>
      <c r="CBB21" s="1">
        <v>509</v>
      </c>
      <c r="CBC21" s="1">
        <v>4</v>
      </c>
      <c r="CBD21" s="1">
        <v>1.2999999999999999E-2</v>
      </c>
      <c r="CBE21" s="1">
        <f t="shared" si="1607"/>
        <v>0</v>
      </c>
      <c r="CBF21" s="1">
        <f t="shared" si="1608"/>
        <v>-0.12781954887218044</v>
      </c>
      <c r="CBG21" s="1">
        <f t="shared" si="1609"/>
        <v>-1.9172932330827067E-4</v>
      </c>
      <c r="CBH21" s="1">
        <f t="shared" si="1610"/>
        <v>-1.475999040079683</v>
      </c>
      <c r="CBI21" s="1"/>
      <c r="CBJ21" s="1"/>
      <c r="CBK21" s="1" t="s">
        <v>11</v>
      </c>
      <c r="CBL21" s="1" t="s">
        <v>202</v>
      </c>
      <c r="CBM21" s="1">
        <v>515</v>
      </c>
      <c r="CBN21" s="1">
        <v>4</v>
      </c>
      <c r="CBO21" s="1">
        <v>1.4999999999999999E-2</v>
      </c>
      <c r="CBP21" s="1">
        <f t="shared" si="1611"/>
        <v>0</v>
      </c>
      <c r="CBQ21" s="1">
        <f t="shared" si="1612"/>
        <v>-1.8726591760299626E-2</v>
      </c>
      <c r="CBR21" s="1">
        <f t="shared" si="1613"/>
        <v>-2.8089887640449439E-5</v>
      </c>
      <c r="CBS21" s="1">
        <f t="shared" si="1614"/>
        <v>-0.21472658477452808</v>
      </c>
      <c r="CBT21" s="1"/>
      <c r="CBU21" s="1"/>
      <c r="CBV21" s="1" t="s">
        <v>11</v>
      </c>
      <c r="CBW21" s="1" t="s">
        <v>203</v>
      </c>
      <c r="CBX21" s="1">
        <v>522</v>
      </c>
      <c r="CBY21" s="1">
        <v>4</v>
      </c>
      <c r="CBZ21" s="1">
        <v>1.4999999999999999E-2</v>
      </c>
      <c r="CCA21" s="1">
        <f t="shared" si="1615"/>
        <v>9.9999999999999915E-4</v>
      </c>
      <c r="CCB21" s="1">
        <f t="shared" si="1616"/>
        <v>2.9962546816479366E-2</v>
      </c>
      <c r="CCC21" s="1">
        <f t="shared" si="1617"/>
        <v>4.494382022471905E-5</v>
      </c>
      <c r="CCD21" s="1">
        <f t="shared" si="1618"/>
        <v>0.34356253563924449</v>
      </c>
      <c r="CCE21" s="1"/>
      <c r="CCF21" s="1"/>
      <c r="CCG21" s="1" t="s">
        <v>11</v>
      </c>
      <c r="CCH21" s="1" t="s">
        <v>204</v>
      </c>
      <c r="CCI21" s="1">
        <v>523</v>
      </c>
      <c r="CCJ21" s="1">
        <v>4</v>
      </c>
      <c r="CCK21" s="1">
        <v>2.1000000000000001E-2</v>
      </c>
      <c r="CCL21" s="1">
        <f t="shared" si="1619"/>
        <v>2.0000000000000018E-3</v>
      </c>
      <c r="CCM21" s="1">
        <f t="shared" si="1620"/>
        <v>0.15209125475285179</v>
      </c>
      <c r="CCN21" s="1">
        <f t="shared" si="1621"/>
        <v>2.2813688212927768E-4</v>
      </c>
      <c r="CCO21" s="1">
        <f t="shared" si="1622"/>
        <v>1.7439391067619474</v>
      </c>
      <c r="CCP21" s="1"/>
      <c r="CCQ21" s="1"/>
      <c r="CCR21" s="1" t="s">
        <v>11</v>
      </c>
      <c r="CCS21" s="1" t="s">
        <v>205</v>
      </c>
      <c r="CCT21" s="1">
        <v>536</v>
      </c>
      <c r="CCU21" s="1">
        <v>4</v>
      </c>
      <c r="CCV21" s="1">
        <v>2.7E-2</v>
      </c>
      <c r="CCW21" s="1">
        <f t="shared" si="1623"/>
        <v>6.9999999999999993E-3</v>
      </c>
      <c r="CCX21" s="1">
        <f t="shared" si="1624"/>
        <v>0.22779922779922776</v>
      </c>
      <c r="CCY21" s="1">
        <f t="shared" si="1625"/>
        <v>3.4169884169884163E-4</v>
      </c>
      <c r="CCZ21" s="1">
        <f t="shared" si="1626"/>
        <v>2.6120369806587953</v>
      </c>
      <c r="CDA21" s="1"/>
      <c r="CDB21" s="1"/>
      <c r="CDC21" s="1" t="s">
        <v>11</v>
      </c>
      <c r="CDD21" s="1" t="s">
        <v>206</v>
      </c>
      <c r="CDE21" s="1">
        <v>542</v>
      </c>
      <c r="CDF21" s="1">
        <v>4</v>
      </c>
      <c r="CDG21" s="1">
        <v>2.5000000000000001E-2</v>
      </c>
      <c r="CDH21" s="1">
        <f t="shared" si="1627"/>
        <v>1.0000000000000002E-2</v>
      </c>
      <c r="CDI21" s="1">
        <f t="shared" si="1628"/>
        <v>1.1363636363636426E-2</v>
      </c>
      <c r="CDJ21" s="1">
        <f t="shared" si="1629"/>
        <v>1.7045454545454641E-5</v>
      </c>
      <c r="CDK21" s="1">
        <f t="shared" si="1630"/>
        <v>0.13029999576090753</v>
      </c>
      <c r="CDL21" s="1"/>
      <c r="CDM21" s="1"/>
      <c r="CDN21" s="1" t="s">
        <v>11</v>
      </c>
      <c r="CDO21" s="1" t="s">
        <v>207</v>
      </c>
      <c r="CDP21" s="1">
        <v>549</v>
      </c>
      <c r="CDQ21" s="1">
        <v>4</v>
      </c>
      <c r="CDR21" s="1">
        <v>2.5000000000000001E-2</v>
      </c>
      <c r="CDS21" s="1">
        <f t="shared" si="1631"/>
        <v>1.0000000000000002E-2</v>
      </c>
      <c r="CDT21" s="1">
        <f t="shared" si="1632"/>
        <v>-6.8441064638783189E-2</v>
      </c>
      <c r="CDU21" s="1">
        <f t="shared" si="1633"/>
        <v>-1.0266159695817479E-4</v>
      </c>
      <c r="CDV21" s="1">
        <f t="shared" si="1634"/>
        <v>-0.78477259804287502</v>
      </c>
      <c r="CDW21" s="1"/>
      <c r="CDX21" s="1"/>
      <c r="CDY21" s="1" t="s">
        <v>11</v>
      </c>
      <c r="CDZ21" s="1" t="s">
        <v>208</v>
      </c>
      <c r="CEA21" s="1">
        <v>550</v>
      </c>
      <c r="CEB21" s="1">
        <v>4</v>
      </c>
      <c r="CEC21" s="1">
        <v>0.02</v>
      </c>
      <c r="CED21" s="1">
        <f t="shared" si="1635"/>
        <v>2.9999999999999992E-3</v>
      </c>
      <c r="CEE21" s="1">
        <f t="shared" si="1636"/>
        <v>6.399999999999996E-2</v>
      </c>
      <c r="CEF21" s="1">
        <f t="shared" si="1637"/>
        <v>9.5999999999999948E-5</v>
      </c>
      <c r="CEG21" s="1">
        <f t="shared" si="1638"/>
        <v>0.73384957612542667</v>
      </c>
      <c r="CEH21" s="1"/>
      <c r="CEI21" s="1"/>
      <c r="CEJ21" s="1" t="s">
        <v>11</v>
      </c>
      <c r="CEK21" s="1" t="s">
        <v>209</v>
      </c>
      <c r="CEL21" s="1">
        <v>556</v>
      </c>
      <c r="CEM21" s="1">
        <v>4</v>
      </c>
      <c r="CEN21" s="1">
        <v>2.5000000000000001E-2</v>
      </c>
      <c r="CEO21" s="1">
        <f t="shared" si="1639"/>
        <v>1.0000000000000002E-2</v>
      </c>
      <c r="CEP21" s="1">
        <f t="shared" si="1640"/>
        <v>0.47826086956521746</v>
      </c>
      <c r="CEQ21" s="1">
        <f t="shared" si="1641"/>
        <v>7.1739130434782619E-4</v>
      </c>
      <c r="CER21" s="1">
        <f t="shared" si="1642"/>
        <v>5.4839302563720782</v>
      </c>
      <c r="CES21" s="1"/>
      <c r="CET21" s="1"/>
      <c r="CEU21" s="1" t="s">
        <v>11</v>
      </c>
      <c r="CEV21" s="1" t="s">
        <v>210</v>
      </c>
      <c r="CEW21" s="1">
        <v>563</v>
      </c>
      <c r="CEX21" s="1">
        <v>4</v>
      </c>
      <c r="CEY21" s="1">
        <v>1.4E-2</v>
      </c>
      <c r="CEZ21" s="1">
        <f t="shared" si="1643"/>
        <v>0</v>
      </c>
      <c r="CFA21" s="1">
        <f t="shared" si="1644"/>
        <v>1.6032064128256515E-3</v>
      </c>
      <c r="CFB21" s="1">
        <f t="shared" si="1645"/>
        <v>2.4048096192384771E-6</v>
      </c>
      <c r="CFC21" s="1">
        <f t="shared" si="1646"/>
        <v>1.8383005413963607E-2</v>
      </c>
      <c r="CFD21" s="1"/>
      <c r="CFE21" s="1"/>
      <c r="CFF21" s="1" t="s">
        <v>11</v>
      </c>
      <c r="CFG21" s="1" t="s">
        <v>211</v>
      </c>
      <c r="CFH21" s="1">
        <v>564</v>
      </c>
      <c r="CFI21" s="1">
        <v>4</v>
      </c>
      <c r="CFJ21" s="1">
        <v>0.04</v>
      </c>
      <c r="CFK21" s="1">
        <f t="shared" si="1647"/>
        <v>8.0000000000000002E-3</v>
      </c>
      <c r="CFL21" s="1">
        <f t="shared" si="1648"/>
        <v>5.5970149253731359E-2</v>
      </c>
      <c r="CFM21" s="1">
        <f t="shared" si="1649"/>
        <v>8.3955223880597036E-5</v>
      </c>
      <c r="CFN21" s="1">
        <f t="shared" si="1650"/>
        <v>0.64177609852386952</v>
      </c>
      <c r="CFO21" s="1"/>
      <c r="CFP21" s="1"/>
      <c r="CFQ21" s="1" t="s">
        <v>11</v>
      </c>
      <c r="CFR21" s="1" t="s">
        <v>212</v>
      </c>
      <c r="CFS21" s="1">
        <v>571</v>
      </c>
      <c r="CFT21" s="1">
        <v>4</v>
      </c>
      <c r="CFU21" s="1">
        <v>4.1000000000000002E-2</v>
      </c>
      <c r="CFV21" s="1">
        <f t="shared" si="1651"/>
        <v>1.0000000000000002E-2</v>
      </c>
      <c r="CFW21" s="1">
        <f t="shared" si="1652"/>
        <v>1.5037593984962511E-2</v>
      </c>
      <c r="CFX21" s="1">
        <f t="shared" si="1653"/>
        <v>2.2556390977443769E-5</v>
      </c>
      <c r="CFY21" s="1">
        <f t="shared" si="1654"/>
        <v>0.17242706205954705</v>
      </c>
      <c r="CFZ21" s="1"/>
      <c r="CGA21" s="1"/>
      <c r="CGB21" s="1" t="s">
        <v>11</v>
      </c>
      <c r="CGC21" s="1" t="s">
        <v>213</v>
      </c>
      <c r="CGD21" s="1">
        <v>577</v>
      </c>
      <c r="CGE21" s="1">
        <v>4</v>
      </c>
      <c r="CGF21" s="1">
        <v>4.1000000000000002E-2</v>
      </c>
      <c r="CGG21" s="1">
        <f t="shared" si="1655"/>
        <v>1.0000000000000002E-2</v>
      </c>
      <c r="CGH21" s="1">
        <f t="shared" si="1656"/>
        <v>-0.1729323308270676</v>
      </c>
      <c r="CGI21" s="1">
        <f t="shared" si="1657"/>
        <v>-2.5939849624060138E-4</v>
      </c>
      <c r="CGJ21" s="1">
        <f t="shared" si="1658"/>
        <v>-1.9829112136847762</v>
      </c>
      <c r="CGK21" s="1"/>
      <c r="CGL21" s="1"/>
      <c r="CGM21" s="1" t="s">
        <v>11</v>
      </c>
      <c r="CGN21" s="1" t="s">
        <v>214</v>
      </c>
      <c r="CGO21" s="1">
        <v>578</v>
      </c>
      <c r="CGP21" s="1">
        <v>4</v>
      </c>
      <c r="CGQ21" s="1">
        <v>2.3E-2</v>
      </c>
      <c r="CGR21" s="1">
        <f t="shared" si="1659"/>
        <v>5.9999999999999984E-3</v>
      </c>
      <c r="CGS21" s="1">
        <f t="shared" si="1660"/>
        <v>-0.62548262548262556</v>
      </c>
      <c r="CGT21" s="1">
        <f t="shared" si="1661"/>
        <v>-9.3822393822393839E-4</v>
      </c>
      <c r="CGU21" s="1">
        <f t="shared" si="1662"/>
        <v>-7.1720337435038131</v>
      </c>
      <c r="CGV21" s="1"/>
      <c r="CGW21" s="1"/>
      <c r="CGX21" s="1" t="s">
        <v>11</v>
      </c>
      <c r="CGY21" s="1" t="s">
        <v>215</v>
      </c>
      <c r="CGZ21" s="1">
        <v>592</v>
      </c>
      <c r="CHA21" s="1">
        <v>4</v>
      </c>
      <c r="CHB21" s="1">
        <v>0.04</v>
      </c>
      <c r="CHC21" s="1">
        <f t="shared" si="1663"/>
        <v>1.4000000000000002E-2</v>
      </c>
      <c r="CHD21" s="1">
        <f t="shared" si="1664"/>
        <v>-0.53256704980842906</v>
      </c>
      <c r="CHE21" s="1">
        <f t="shared" si="1665"/>
        <v>-7.9885057471264362E-4</v>
      </c>
      <c r="CHF21" s="1">
        <f t="shared" si="1666"/>
        <v>-6.1066266212544518</v>
      </c>
      <c r="CHG21" s="1"/>
      <c r="CHH21" s="1"/>
      <c r="CHI21" s="1" t="s">
        <v>11</v>
      </c>
      <c r="CHJ21" s="1" t="s">
        <v>216</v>
      </c>
      <c r="CHK21" s="1">
        <v>593</v>
      </c>
      <c r="CHL21" s="1">
        <v>4</v>
      </c>
      <c r="CHM21" s="1">
        <v>2.8000000000000001E-2</v>
      </c>
      <c r="CHN21" s="1">
        <f t="shared" si="1667"/>
        <v>5.000000000000001E-3</v>
      </c>
      <c r="CHO21" s="1">
        <f t="shared" si="1668"/>
        <v>-0.11372549019607843</v>
      </c>
      <c r="CHP21" s="1">
        <f t="shared" si="1669"/>
        <v>-1.7058823529411766E-4</v>
      </c>
      <c r="CHQ21" s="1">
        <f t="shared" si="1670"/>
        <v>-1.304021918360134</v>
      </c>
      <c r="CHR21" s="1"/>
      <c r="CHS21" s="1"/>
      <c r="CHT21" s="1" t="s">
        <v>11</v>
      </c>
      <c r="CHU21" s="1" t="s">
        <v>217</v>
      </c>
      <c r="CHV21" s="1">
        <v>607</v>
      </c>
      <c r="CHW21" s="1">
        <v>4</v>
      </c>
      <c r="CHX21" s="1">
        <v>3.9E-2</v>
      </c>
      <c r="CHY21" s="1">
        <f t="shared" si="1671"/>
        <v>1.7999999999999999E-2</v>
      </c>
      <c r="CHZ21" s="1">
        <f t="shared" si="1672"/>
        <v>0.51162790697674421</v>
      </c>
      <c r="CIA21" s="1">
        <f t="shared" si="1673"/>
        <v>7.6744186046511637E-4</v>
      </c>
      <c r="CIB21" s="1">
        <f t="shared" si="1674"/>
        <v>5.8665300417003623</v>
      </c>
      <c r="CIC21" s="1"/>
      <c r="CID21" s="1"/>
      <c r="CIE21" s="1" t="s">
        <v>11</v>
      </c>
      <c r="CIF21" s="1" t="s">
        <v>218</v>
      </c>
      <c r="CIG21" s="1">
        <v>608</v>
      </c>
      <c r="CIH21" s="1">
        <v>4</v>
      </c>
      <c r="CII21" s="1">
        <v>2.9000000000000001E-2</v>
      </c>
      <c r="CIJ21" s="1">
        <f t="shared" si="1675"/>
        <v>2.0000000000000018E-3</v>
      </c>
      <c r="CIK21" s="1">
        <f t="shared" si="1676"/>
        <v>-0.69803921568627458</v>
      </c>
      <c r="CIL21" s="1">
        <f t="shared" si="1677"/>
        <v>-1.047058823529412E-3</v>
      </c>
      <c r="CIM21" s="1">
        <f t="shared" si="1678"/>
        <v>-8.0039966023484101</v>
      </c>
      <c r="CIN21" s="1"/>
      <c r="CIO21" s="1"/>
      <c r="CIP21" s="1" t="s">
        <v>11</v>
      </c>
      <c r="CIQ21" s="1" t="s">
        <v>219</v>
      </c>
      <c r="CIR21" s="1">
        <v>621</v>
      </c>
      <c r="CIS21" s="1">
        <v>4</v>
      </c>
      <c r="CIT21" s="1">
        <v>3.3000000000000002E-2</v>
      </c>
      <c r="CIU21" s="1">
        <f t="shared" si="1679"/>
        <v>3.0000000000000027E-3</v>
      </c>
      <c r="CIV21" s="1">
        <f t="shared" si="1680"/>
        <v>-1.6547619047619044</v>
      </c>
      <c r="CIW21" s="1">
        <f t="shared" si="1681"/>
        <v>-2.4821428571428568E-3</v>
      </c>
      <c r="CIX21" s="1">
        <f t="shared" si="1682"/>
        <v>-18.974161287469187</v>
      </c>
      <c r="CIY21" s="1"/>
      <c r="CIZ21" s="1"/>
      <c r="CJA21" s="1" t="s">
        <v>11</v>
      </c>
      <c r="CJB21" s="1" t="s">
        <v>220</v>
      </c>
      <c r="CJC21" s="1">
        <v>622</v>
      </c>
      <c r="CJD21" s="1">
        <v>4</v>
      </c>
      <c r="CJE21" s="1">
        <v>2.5000000000000001E-2</v>
      </c>
      <c r="CJF21" s="1">
        <f t="shared" si="1683"/>
        <v>1.6E-2</v>
      </c>
      <c r="CJG21" s="1">
        <f t="shared" si="1684"/>
        <v>0.13074204946996468</v>
      </c>
      <c r="CJH21" s="1">
        <f t="shared" si="1685"/>
        <v>1.9611307420494702E-4</v>
      </c>
      <c r="CJI21" s="1">
        <f t="shared" si="1686"/>
        <v>1.4991405872703625</v>
      </c>
      <c r="CJJ21" s="1"/>
      <c r="CJK21" s="1"/>
      <c r="CJL21" s="1" t="s">
        <v>11</v>
      </c>
      <c r="CJM21" s="1" t="s">
        <v>221</v>
      </c>
      <c r="CJN21" s="1">
        <v>635</v>
      </c>
      <c r="CJO21" s="1">
        <v>4</v>
      </c>
      <c r="CJP21" s="1">
        <v>2.4E-2</v>
      </c>
      <c r="CJQ21" s="1">
        <f t="shared" si="1687"/>
        <v>1.2E-2</v>
      </c>
      <c r="CJR21" s="1">
        <f t="shared" si="1688"/>
        <v>-0.31914893617021284</v>
      </c>
      <c r="CJS21" s="1">
        <f t="shared" si="1689"/>
        <v>-4.7872340425531929E-4</v>
      </c>
      <c r="CJT21" s="1">
        <f t="shared" si="1690"/>
        <v>-3.6594892426467451</v>
      </c>
      <c r="CJU21" s="1"/>
      <c r="CJV21" s="1"/>
      <c r="CJW21" s="1" t="s">
        <v>11</v>
      </c>
      <c r="CJX21" s="1" t="s">
        <v>222</v>
      </c>
      <c r="CJY21" s="1">
        <v>636</v>
      </c>
      <c r="CJZ21" s="1">
        <v>4</v>
      </c>
      <c r="CKA21" s="1">
        <v>2.5999999999999999E-2</v>
      </c>
      <c r="CKB21" s="1">
        <f t="shared" si="1691"/>
        <v>5.9999999999999984E-3</v>
      </c>
      <c r="CKC21" s="1">
        <f t="shared" si="1692"/>
        <v>-0.68551236749116617</v>
      </c>
      <c r="CKD21" s="1">
        <f t="shared" si="1693"/>
        <v>-1.0282685512367493E-3</v>
      </c>
      <c r="CKE21" s="1">
        <f t="shared" si="1694"/>
        <v>-7.8603587548770362</v>
      </c>
      <c r="CKF21" s="1"/>
      <c r="CKG21" s="1"/>
      <c r="CKH21" s="1" t="s">
        <v>11</v>
      </c>
      <c r="CKI21" s="1" t="s">
        <v>223</v>
      </c>
      <c r="CKJ21" s="1">
        <v>649</v>
      </c>
      <c r="CKK21" s="1">
        <v>4</v>
      </c>
      <c r="CKL21" s="1">
        <v>3.1E-2</v>
      </c>
      <c r="CKM21" s="1">
        <f t="shared" si="1695"/>
        <v>6.9999999999999993E-3</v>
      </c>
      <c r="CKN21" s="1">
        <f t="shared" si="1696"/>
        <v>-0.73144876325088337</v>
      </c>
      <c r="CKO21" s="1">
        <f t="shared" si="1697"/>
        <v>-1.097173144876325E-3</v>
      </c>
      <c r="CKP21" s="1">
        <f t="shared" si="1698"/>
        <v>-8.3870838260801346</v>
      </c>
      <c r="CKQ21" s="1"/>
      <c r="CKR21" s="1"/>
      <c r="CKS21" s="1" t="s">
        <v>11</v>
      </c>
      <c r="CKT21" s="1" t="s">
        <v>224</v>
      </c>
      <c r="CKU21" s="1">
        <v>650</v>
      </c>
      <c r="CKV21" s="1">
        <v>4</v>
      </c>
      <c r="CKW21" s="1">
        <v>3.4000000000000002E-2</v>
      </c>
      <c r="CKX21" s="1">
        <f t="shared" si="1699"/>
        <v>1.7000000000000001E-2</v>
      </c>
      <c r="CKY21" s="1">
        <f t="shared" si="1700"/>
        <v>-7.0175438596490804E-3</v>
      </c>
      <c r="CKZ21" s="1">
        <f t="shared" si="1701"/>
        <v>-1.052631578947362E-5</v>
      </c>
      <c r="CLA21" s="1">
        <f t="shared" si="1702"/>
        <v>-8.0465962294454241E-2</v>
      </c>
      <c r="CLB21" s="1"/>
      <c r="CLC21" s="1"/>
      <c r="CLD21" s="1" t="s">
        <v>11</v>
      </c>
      <c r="CLE21" s="1" t="s">
        <v>225</v>
      </c>
      <c r="CLF21" s="1">
        <v>663</v>
      </c>
      <c r="CLG21" s="1">
        <v>4</v>
      </c>
      <c r="CLH21" s="1">
        <v>3.9E-2</v>
      </c>
      <c r="CLI21" s="1">
        <f t="shared" si="1703"/>
        <v>1.7000000000000001E-2</v>
      </c>
      <c r="CLJ21" s="1">
        <f t="shared" si="1704"/>
        <v>0</v>
      </c>
      <c r="CLK21" s="1">
        <f t="shared" si="1705"/>
        <v>0</v>
      </c>
      <c r="CLL21" s="1">
        <f t="shared" si="1706"/>
        <v>0</v>
      </c>
      <c r="CLM21" s="1"/>
      <c r="CLN21" s="1"/>
      <c r="CLO21" s="1"/>
      <c r="CLP21" s="1"/>
      <c r="CLQ21" s="1"/>
      <c r="CLR21" s="1"/>
      <c r="CLS21" s="1"/>
      <c r="CLT21" s="1"/>
      <c r="CLU21" s="1"/>
      <c r="CLV21" s="1"/>
      <c r="CLW21" s="1"/>
      <c r="CLX21" s="1"/>
      <c r="CLY21" s="1"/>
      <c r="CLZ21" s="1"/>
      <c r="CMA21" s="1"/>
      <c r="CMB21" s="1"/>
      <c r="CMC21" s="1"/>
      <c r="CMD21" s="1"/>
      <c r="CME21" s="1"/>
      <c r="CMF21" s="1"/>
      <c r="CMG21" s="1"/>
      <c r="CMH21" s="1"/>
      <c r="CMI21" s="1"/>
      <c r="CMJ21" s="1"/>
      <c r="CMK21" s="1"/>
      <c r="CML21" s="1"/>
      <c r="CMM21" s="1"/>
      <c r="CMN21" s="1"/>
      <c r="CMO21" s="1"/>
      <c r="CMP21" s="1"/>
      <c r="CMQ21" s="1"/>
      <c r="CMR21" s="1"/>
      <c r="CMS21" s="1"/>
      <c r="CMT21" s="1"/>
      <c r="CMU21" s="1"/>
      <c r="CMV21" s="1"/>
      <c r="CMW21" s="1"/>
      <c r="CMX21" s="1"/>
      <c r="CMY21" s="1"/>
      <c r="CMZ21" s="1"/>
    </row>
    <row r="22" spans="1:2392" x14ac:dyDescent="0.3">
      <c r="A22" s="1" t="s">
        <v>11</v>
      </c>
      <c r="B22" s="1" t="s">
        <v>12</v>
      </c>
      <c r="C22" s="1">
        <v>1</v>
      </c>
      <c r="D22" s="1">
        <v>5</v>
      </c>
      <c r="E22" s="1">
        <v>2.5000000000000001E-2</v>
      </c>
      <c r="F22" s="1">
        <f t="shared" si="856"/>
        <v>2.7000000000000003E-2</v>
      </c>
      <c r="G22" s="1">
        <f t="shared" si="857"/>
        <v>1.2847457627118646</v>
      </c>
      <c r="H22" s="1">
        <f t="shared" si="1707"/>
        <v>1.9271186440677969E-3</v>
      </c>
      <c r="I22" s="1">
        <f t="shared" si="1708"/>
        <v>14.835629833159839</v>
      </c>
      <c r="J22" s="1"/>
      <c r="K22" s="1"/>
      <c r="L22" s="1" t="s">
        <v>11</v>
      </c>
      <c r="M22" s="1" t="s">
        <v>13</v>
      </c>
      <c r="N22" s="1">
        <v>2</v>
      </c>
      <c r="O22" s="1">
        <v>5</v>
      </c>
      <c r="P22" s="1">
        <v>0.04</v>
      </c>
      <c r="Q22" s="1">
        <f t="shared" si="858"/>
        <v>4.2000000000000003E-2</v>
      </c>
      <c r="R22" s="1">
        <f t="shared" si="859"/>
        <v>1.8135593220338986</v>
      </c>
      <c r="S22" s="1">
        <f t="shared" si="860"/>
        <v>2.7203389830508479E-3</v>
      </c>
      <c r="T22" s="1">
        <f t="shared" si="861"/>
        <v>20.942115991399774</v>
      </c>
      <c r="U22" s="1"/>
      <c r="V22" s="1"/>
      <c r="W22" s="1" t="s">
        <v>11</v>
      </c>
      <c r="X22" s="1" t="s">
        <v>14</v>
      </c>
      <c r="Y22" s="1">
        <v>3</v>
      </c>
      <c r="Z22" s="1">
        <v>5</v>
      </c>
      <c r="AA22" s="1">
        <v>7.4999999999999997E-2</v>
      </c>
      <c r="AB22" s="1">
        <f t="shared" si="862"/>
        <v>7.3999999999999996E-2</v>
      </c>
      <c r="AC22" s="1">
        <f t="shared" si="863"/>
        <v>2.8915254237288139</v>
      </c>
      <c r="AD22" s="1">
        <f t="shared" si="864"/>
        <v>4.3372881355932206E-3</v>
      </c>
      <c r="AE22" s="1">
        <f t="shared" si="865"/>
        <v>33.389953160119632</v>
      </c>
      <c r="AF22" s="1"/>
      <c r="AG22" s="1"/>
      <c r="AH22" s="1" t="s">
        <v>11</v>
      </c>
      <c r="AI22" s="1" t="s">
        <v>15</v>
      </c>
      <c r="AJ22" s="1">
        <v>4</v>
      </c>
      <c r="AK22" s="1">
        <v>5</v>
      </c>
      <c r="AL22" s="1">
        <v>9.2999999999999999E-2</v>
      </c>
      <c r="AM22" s="1">
        <f t="shared" si="866"/>
        <v>8.4999999999999992E-2</v>
      </c>
      <c r="AN22" s="1">
        <f t="shared" si="867"/>
        <v>3.2108843537414966</v>
      </c>
      <c r="AO22" s="1">
        <f t="shared" si="868"/>
        <v>4.8163265306122452E-3</v>
      </c>
      <c r="AP22" s="1">
        <f t="shared" si="869"/>
        <v>37.077757398976466</v>
      </c>
      <c r="AQ22" s="1"/>
      <c r="AR22" s="1"/>
      <c r="AS22" s="1" t="s">
        <v>11</v>
      </c>
      <c r="AT22" s="1" t="s">
        <v>16</v>
      </c>
      <c r="AU22" s="1">
        <v>8</v>
      </c>
      <c r="AV22" s="1">
        <v>5</v>
      </c>
      <c r="AW22" s="1">
        <v>0.10199999999999999</v>
      </c>
      <c r="AX22" s="1">
        <f t="shared" si="870"/>
        <v>9.4E-2</v>
      </c>
      <c r="AY22" s="1">
        <f t="shared" si="871"/>
        <v>3.5392491467576792</v>
      </c>
      <c r="AZ22" s="1">
        <f t="shared" si="872"/>
        <v>5.3088737201365185E-3</v>
      </c>
      <c r="BA22" s="1">
        <f t="shared" si="873"/>
        <v>40.869557038110813</v>
      </c>
      <c r="BB22" s="1"/>
      <c r="BC22" s="1"/>
      <c r="BD22" s="1" t="s">
        <v>11</v>
      </c>
      <c r="BE22" s="1" t="s">
        <v>17</v>
      </c>
      <c r="BF22" s="1">
        <v>9</v>
      </c>
      <c r="BG22" s="1">
        <v>5</v>
      </c>
      <c r="BH22" s="1">
        <v>0.113</v>
      </c>
      <c r="BI22" s="1">
        <f t="shared" si="874"/>
        <v>0.108</v>
      </c>
      <c r="BJ22" s="1">
        <f t="shared" si="875"/>
        <v>4.0034129692832767</v>
      </c>
      <c r="BK22" s="1">
        <f t="shared" si="876"/>
        <v>6.0051194539249156E-3</v>
      </c>
      <c r="BL22" s="1">
        <f t="shared" si="877"/>
        <v>46.229498944748308</v>
      </c>
      <c r="BM22" s="1"/>
      <c r="BN22" s="1"/>
      <c r="BO22" s="1" t="s">
        <v>11</v>
      </c>
      <c r="BP22" s="1" t="s">
        <v>18</v>
      </c>
      <c r="BQ22" s="1">
        <v>10</v>
      </c>
      <c r="BR22" s="1">
        <v>5</v>
      </c>
      <c r="BS22" s="1">
        <v>0.11899999999999999</v>
      </c>
      <c r="BT22" s="1">
        <f t="shared" si="878"/>
        <v>0.11</v>
      </c>
      <c r="BU22" s="1">
        <f t="shared" si="879"/>
        <v>4.0102389078498293</v>
      </c>
      <c r="BV22" s="1">
        <f t="shared" si="880"/>
        <v>6.015358361774744E-3</v>
      </c>
      <c r="BW22" s="1">
        <f t="shared" si="881"/>
        <v>46.308321619845906</v>
      </c>
      <c r="BX22" s="1"/>
      <c r="BY22" s="1"/>
      <c r="BZ22" s="1" t="s">
        <v>11</v>
      </c>
      <c r="CA22" s="1" t="s">
        <v>19</v>
      </c>
      <c r="CB22" s="1">
        <v>11</v>
      </c>
      <c r="CC22" s="1">
        <v>5</v>
      </c>
      <c r="CD22" s="1">
        <v>0.112</v>
      </c>
      <c r="CE22" s="1">
        <f t="shared" si="882"/>
        <v>0.107</v>
      </c>
      <c r="CF22" s="1">
        <f t="shared" si="883"/>
        <v>3.93127147766323</v>
      </c>
      <c r="CG22" s="1">
        <f t="shared" si="884"/>
        <v>5.8969072164948453E-3</v>
      </c>
      <c r="CH22" s="1">
        <f t="shared" si="885"/>
        <v>45.396443490237303</v>
      </c>
      <c r="CI22" s="1"/>
      <c r="CJ22" s="1"/>
      <c r="CK22" s="1" t="s">
        <v>11</v>
      </c>
      <c r="CL22" s="1" t="s">
        <v>20</v>
      </c>
      <c r="CM22" s="1">
        <v>14</v>
      </c>
      <c r="CN22" s="1">
        <v>5</v>
      </c>
      <c r="CO22" s="1">
        <v>0.11700000000000001</v>
      </c>
      <c r="CP22" s="1">
        <f t="shared" si="886"/>
        <v>0.10400000000000001</v>
      </c>
      <c r="CQ22" s="1">
        <f t="shared" si="887"/>
        <v>3.7491408934707904</v>
      </c>
      <c r="CR22" s="1">
        <f t="shared" si="888"/>
        <v>5.6237113402061853E-3</v>
      </c>
      <c r="CS22" s="1">
        <f t="shared" si="889"/>
        <v>43.293286580287493</v>
      </c>
      <c r="CT22" s="1"/>
      <c r="CU22" s="1"/>
      <c r="CV22" s="1" t="s">
        <v>11</v>
      </c>
      <c r="CW22" s="1" t="s">
        <v>21</v>
      </c>
      <c r="CX22" s="1">
        <v>15</v>
      </c>
      <c r="CY22" s="1">
        <v>5</v>
      </c>
      <c r="CZ22" s="1">
        <v>3.7999999999999999E-2</v>
      </c>
      <c r="DA22" s="1">
        <f t="shared" si="890"/>
        <v>1.7999999999999999E-2</v>
      </c>
      <c r="DB22" s="1">
        <f t="shared" si="891"/>
        <v>0.82758620689655171</v>
      </c>
      <c r="DC22" s="1">
        <f t="shared" si="892"/>
        <v>1.2413793103448277E-3</v>
      </c>
      <c r="DD22" s="1">
        <f t="shared" si="893"/>
        <v>9.5565698497654132</v>
      </c>
      <c r="DE22" s="1"/>
      <c r="DF22" s="1"/>
      <c r="DG22" s="1" t="s">
        <v>11</v>
      </c>
      <c r="DH22" s="1" t="s">
        <v>22</v>
      </c>
      <c r="DI22" s="1">
        <v>16</v>
      </c>
      <c r="DJ22" s="1">
        <v>5</v>
      </c>
      <c r="DK22" s="1">
        <v>4.9000000000000002E-2</v>
      </c>
      <c r="DL22" s="1">
        <f t="shared" si="894"/>
        <v>2.2000000000000002E-2</v>
      </c>
      <c r="DM22" s="1">
        <f t="shared" si="895"/>
        <v>0.86006825938566567</v>
      </c>
      <c r="DN22" s="1">
        <f t="shared" si="896"/>
        <v>1.2901023890784986E-3</v>
      </c>
      <c r="DO22" s="1">
        <f t="shared" si="897"/>
        <v>9.9316570622988696</v>
      </c>
      <c r="DP22" s="1"/>
      <c r="DQ22" s="1"/>
      <c r="DR22" s="1" t="s">
        <v>11</v>
      </c>
      <c r="DS22" s="1" t="s">
        <v>23</v>
      </c>
      <c r="DT22" s="1">
        <v>17</v>
      </c>
      <c r="DU22" s="1">
        <v>5</v>
      </c>
      <c r="DV22" s="1">
        <v>6.5000000000000002E-2</v>
      </c>
      <c r="DW22" s="1">
        <f t="shared" si="898"/>
        <v>3.8000000000000006E-2</v>
      </c>
      <c r="DX22" s="1">
        <f t="shared" si="899"/>
        <v>1.3356164383561646</v>
      </c>
      <c r="DY22" s="1">
        <f t="shared" si="900"/>
        <v>2.0034246575342468E-3</v>
      </c>
      <c r="DZ22" s="1">
        <f t="shared" si="901"/>
        <v>15.42306007432175</v>
      </c>
      <c r="EA22" s="1"/>
      <c r="EB22" s="1"/>
      <c r="EC22" s="1" t="s">
        <v>11</v>
      </c>
      <c r="ED22" s="1" t="s">
        <v>24</v>
      </c>
      <c r="EE22" s="1">
        <v>18</v>
      </c>
      <c r="EF22" s="1">
        <v>5</v>
      </c>
      <c r="EG22" s="1">
        <v>6.3E-2</v>
      </c>
      <c r="EH22" s="1">
        <f t="shared" si="902"/>
        <v>3.7000000000000005E-2</v>
      </c>
      <c r="EI22" s="1">
        <f t="shared" si="903"/>
        <v>1.435374149659864</v>
      </c>
      <c r="EJ22" s="1">
        <f t="shared" si="904"/>
        <v>2.1530612244897961E-3</v>
      </c>
      <c r="EK22" s="1">
        <f t="shared" si="905"/>
        <v>16.575014430474649</v>
      </c>
      <c r="EL22" s="1"/>
      <c r="EM22" s="1"/>
      <c r="EN22" s="1" t="s">
        <v>11</v>
      </c>
      <c r="EO22" s="1" t="s">
        <v>25</v>
      </c>
      <c r="EP22" s="1">
        <v>21</v>
      </c>
      <c r="EQ22" s="1">
        <v>5</v>
      </c>
      <c r="ER22" s="1">
        <v>8.5000000000000006E-2</v>
      </c>
      <c r="ES22" s="1">
        <f t="shared" si="906"/>
        <v>5.4000000000000006E-2</v>
      </c>
      <c r="ET22" s="1">
        <f t="shared" si="907"/>
        <v>1.9383561643835618</v>
      </c>
      <c r="EU22" s="1">
        <f t="shared" si="908"/>
        <v>2.9075342465753429E-3</v>
      </c>
      <c r="EV22" s="1">
        <f t="shared" si="909"/>
        <v>22.383210261707976</v>
      </c>
      <c r="EW22" s="1"/>
      <c r="EX22" s="1"/>
      <c r="EY22" s="1" t="s">
        <v>11</v>
      </c>
      <c r="EZ22" s="1" t="s">
        <v>26</v>
      </c>
      <c r="FA22" s="1">
        <v>22</v>
      </c>
      <c r="FB22" s="1">
        <v>5</v>
      </c>
      <c r="FC22" s="1">
        <v>8.7999999999999995E-2</v>
      </c>
      <c r="FD22" s="1">
        <f t="shared" si="910"/>
        <v>5.6999999999999995E-2</v>
      </c>
      <c r="FE22" s="1">
        <f t="shared" si="911"/>
        <v>1.9726962457337884</v>
      </c>
      <c r="FF22" s="1">
        <f t="shared" si="912"/>
        <v>2.9590443686006826E-3</v>
      </c>
      <c r="FG22" s="1">
        <f t="shared" si="913"/>
        <v>22.779753103209305</v>
      </c>
      <c r="FH22" s="1"/>
      <c r="FI22" s="1"/>
      <c r="FJ22" s="1" t="s">
        <v>11</v>
      </c>
      <c r="FK22" s="1" t="s">
        <v>27</v>
      </c>
      <c r="FL22" s="1">
        <v>23</v>
      </c>
      <c r="FM22" s="1">
        <v>5</v>
      </c>
      <c r="FN22" s="1">
        <v>0.1</v>
      </c>
      <c r="FO22" s="1">
        <f t="shared" si="914"/>
        <v>7.0000000000000007E-2</v>
      </c>
      <c r="FP22" s="1">
        <f t="shared" si="915"/>
        <v>2.785714285714286</v>
      </c>
      <c r="FQ22" s="1">
        <f t="shared" si="916"/>
        <v>4.1785714285714291E-3</v>
      </c>
      <c r="FR22" s="1">
        <f t="shared" si="917"/>
        <v>32.168096726442506</v>
      </c>
      <c r="FS22" s="1"/>
      <c r="FT22" s="1"/>
      <c r="FU22" s="1" t="s">
        <v>11</v>
      </c>
      <c r="FV22" s="1" t="s">
        <v>28</v>
      </c>
      <c r="FW22" s="1">
        <v>24</v>
      </c>
      <c r="FX22" s="1">
        <v>5</v>
      </c>
      <c r="FY22" s="1">
        <v>0.10199999999999999</v>
      </c>
      <c r="FZ22" s="1">
        <f t="shared" si="918"/>
        <v>7.0999999999999994E-2</v>
      </c>
      <c r="GA22" s="1">
        <f t="shared" si="919"/>
        <v>2.3938356164383556</v>
      </c>
      <c r="GB22" s="1">
        <f t="shared" si="920"/>
        <v>3.5907534246575334E-3</v>
      </c>
      <c r="GC22" s="1">
        <f t="shared" si="921"/>
        <v>27.642869210130513</v>
      </c>
      <c r="GD22" s="1"/>
      <c r="GE22" s="1"/>
      <c r="GF22" s="1" t="s">
        <v>11</v>
      </c>
      <c r="GG22" s="1" t="s">
        <v>29</v>
      </c>
      <c r="GH22" s="1">
        <v>25</v>
      </c>
      <c r="GI22" s="1">
        <v>5</v>
      </c>
      <c r="GJ22" s="1">
        <v>0.109</v>
      </c>
      <c r="GK22" s="1">
        <f t="shared" si="922"/>
        <v>7.8E-2</v>
      </c>
      <c r="GL22" s="1">
        <f t="shared" si="923"/>
        <v>2.7986348122866898</v>
      </c>
      <c r="GM22" s="1">
        <f t="shared" si="924"/>
        <v>4.1979522184300349E-3</v>
      </c>
      <c r="GN22" s="1">
        <f t="shared" si="925"/>
        <v>32.31729679002013</v>
      </c>
      <c r="GO22" s="1"/>
      <c r="GP22" s="1"/>
      <c r="GQ22" s="1" t="s">
        <v>11</v>
      </c>
      <c r="GR22" s="1" t="s">
        <v>30</v>
      </c>
      <c r="GS22" s="1">
        <v>28</v>
      </c>
      <c r="GT22" s="1">
        <v>5</v>
      </c>
      <c r="GU22" s="1">
        <v>0.13100000000000001</v>
      </c>
      <c r="GV22" s="1">
        <f t="shared" si="926"/>
        <v>0.10200000000000001</v>
      </c>
      <c r="GW22" s="1">
        <f t="shared" si="927"/>
        <v>3.4827586206896552</v>
      </c>
      <c r="GX22" s="1">
        <f t="shared" si="928"/>
        <v>5.2241379310344832E-3</v>
      </c>
      <c r="GY22" s="1">
        <f t="shared" si="929"/>
        <v>40.217231451096112</v>
      </c>
      <c r="GZ22" s="1"/>
      <c r="HA22" s="1"/>
      <c r="HB22" s="1" t="s">
        <v>11</v>
      </c>
      <c r="HC22" s="1" t="s">
        <v>31</v>
      </c>
      <c r="HD22" s="1">
        <v>29</v>
      </c>
      <c r="HE22" s="1">
        <v>5</v>
      </c>
      <c r="HF22" s="1">
        <v>4.2999999999999997E-2</v>
      </c>
      <c r="HG22" s="1">
        <f t="shared" si="930"/>
        <v>-9.0000000000000011E-3</v>
      </c>
      <c r="HH22" s="1">
        <f t="shared" si="931"/>
        <v>-3.6912751677852358E-2</v>
      </c>
      <c r="HI22" s="1">
        <f t="shared" si="932"/>
        <v>-5.536912751677854E-5</v>
      </c>
      <c r="HJ22" s="1">
        <f t="shared" si="933"/>
        <v>-0.42625080845570013</v>
      </c>
      <c r="HK22" s="1"/>
      <c r="HL22" s="1"/>
      <c r="HM22" s="1" t="s">
        <v>11</v>
      </c>
      <c r="HN22" s="1" t="s">
        <v>32</v>
      </c>
      <c r="HO22" s="1">
        <v>30</v>
      </c>
      <c r="HP22" s="1">
        <v>5</v>
      </c>
      <c r="HQ22" s="1">
        <v>5.2999999999999999E-2</v>
      </c>
      <c r="HR22" s="1">
        <f t="shared" si="934"/>
        <v>1.0000000000000009E-3</v>
      </c>
      <c r="HS22" s="1">
        <f t="shared" si="935"/>
        <v>0.25252525252525254</v>
      </c>
      <c r="HT22" s="1">
        <f t="shared" si="936"/>
        <v>3.7878787878787884E-4</v>
      </c>
      <c r="HU22" s="1">
        <f t="shared" si="937"/>
        <v>2.9160408842928978</v>
      </c>
      <c r="HV22" s="1"/>
      <c r="HW22" s="1"/>
      <c r="HX22" s="1" t="s">
        <v>11</v>
      </c>
      <c r="HY22" s="1" t="s">
        <v>33</v>
      </c>
      <c r="HZ22" s="1">
        <v>31</v>
      </c>
      <c r="IA22" s="1">
        <v>5</v>
      </c>
      <c r="IB22" s="1">
        <v>7.0000000000000007E-2</v>
      </c>
      <c r="IC22" s="1">
        <f t="shared" si="938"/>
        <v>1.5000000000000006E-2</v>
      </c>
      <c r="ID22" s="1">
        <f t="shared" si="939"/>
        <v>0.70945945945945954</v>
      </c>
      <c r="IE22" s="1">
        <f t="shared" si="940"/>
        <v>1.0641891891891894E-3</v>
      </c>
      <c r="IF22" s="1">
        <f t="shared" si="941"/>
        <v>8.1924986465472092</v>
      </c>
      <c r="IG22" s="1"/>
      <c r="IH22" s="1"/>
      <c r="II22" s="1" t="s">
        <v>11</v>
      </c>
      <c r="IJ22" s="1" t="s">
        <v>34</v>
      </c>
      <c r="IK22" s="1">
        <v>32</v>
      </c>
      <c r="IL22" s="1">
        <v>5</v>
      </c>
      <c r="IM22" s="1">
        <v>7.4999999999999997E-2</v>
      </c>
      <c r="IN22" s="1">
        <f t="shared" si="942"/>
        <v>1.9999999999999997E-2</v>
      </c>
      <c r="IO22" s="1">
        <f t="shared" si="943"/>
        <v>0.83164983164983153</v>
      </c>
      <c r="IP22" s="1">
        <f t="shared" si="944"/>
        <v>1.2474747474747474E-3</v>
      </c>
      <c r="IQ22" s="1">
        <f t="shared" si="945"/>
        <v>9.6034946456046075</v>
      </c>
      <c r="IR22" s="1"/>
      <c r="IS22" s="1"/>
      <c r="IT22" s="1" t="s">
        <v>11</v>
      </c>
      <c r="IU22" s="1" t="s">
        <v>35</v>
      </c>
      <c r="IV22" s="1">
        <v>35</v>
      </c>
      <c r="IW22" s="1">
        <v>5</v>
      </c>
      <c r="IX22" s="1">
        <v>9.9000000000000005E-2</v>
      </c>
      <c r="IY22" s="1">
        <f t="shared" si="946"/>
        <v>4.4000000000000004E-2</v>
      </c>
      <c r="IZ22" s="1">
        <f t="shared" si="947"/>
        <v>1.7046979865771814</v>
      </c>
      <c r="JA22" s="1">
        <f t="shared" si="948"/>
        <v>2.5570469798657722E-3</v>
      </c>
      <c r="JB22" s="1">
        <f t="shared" si="949"/>
        <v>19.685037335954149</v>
      </c>
      <c r="JC22" s="1"/>
      <c r="JD22" s="1"/>
      <c r="JE22" s="1" t="s">
        <v>11</v>
      </c>
      <c r="JF22" s="3" t="s">
        <v>36</v>
      </c>
      <c r="JG22" s="3">
        <v>36</v>
      </c>
      <c r="JH22" s="1">
        <v>5</v>
      </c>
      <c r="JI22" s="1">
        <v>0.113</v>
      </c>
      <c r="JJ22" s="1">
        <f t="shared" si="950"/>
        <v>5.6000000000000001E-2</v>
      </c>
      <c r="JK22" s="1">
        <f t="shared" si="951"/>
        <v>2.1571906354515051</v>
      </c>
      <c r="JL22" s="1">
        <f t="shared" si="952"/>
        <v>3.2357859531772577E-3</v>
      </c>
      <c r="JM22" s="1">
        <f t="shared" si="953"/>
        <v>24.91020610923384</v>
      </c>
      <c r="JN22" s="1"/>
      <c r="JO22" s="1"/>
      <c r="JP22" s="1" t="s">
        <v>11</v>
      </c>
      <c r="JQ22" s="1" t="s">
        <v>37</v>
      </c>
      <c r="JR22" s="1">
        <v>37</v>
      </c>
      <c r="JS22" s="1">
        <v>5</v>
      </c>
      <c r="JT22" s="1">
        <v>0.108</v>
      </c>
      <c r="JU22" s="1">
        <f t="shared" si="954"/>
        <v>4.9999999999999996E-2</v>
      </c>
      <c r="JV22" s="1">
        <f t="shared" si="955"/>
        <v>1.9230769230769229</v>
      </c>
      <c r="JW22" s="1">
        <f t="shared" si="956"/>
        <v>2.8846153846153843E-3</v>
      </c>
      <c r="JX22" s="1">
        <f t="shared" si="957"/>
        <v>22.206772888076678</v>
      </c>
      <c r="JY22" s="1"/>
      <c r="JZ22" s="1"/>
      <c r="KA22" s="1" t="s">
        <v>11</v>
      </c>
      <c r="KB22" s="1" t="s">
        <v>38</v>
      </c>
      <c r="KC22" s="1">
        <v>38</v>
      </c>
      <c r="KD22" s="1">
        <v>5</v>
      </c>
      <c r="KE22" s="1">
        <v>0.123</v>
      </c>
      <c r="KF22" s="1">
        <f t="shared" si="958"/>
        <v>6.2E-2</v>
      </c>
      <c r="KG22" s="1">
        <f t="shared" si="959"/>
        <v>2.2073578595317729</v>
      </c>
      <c r="KH22" s="1">
        <f t="shared" si="960"/>
        <v>3.3110367892976592E-3</v>
      </c>
      <c r="KI22" s="1">
        <f t="shared" si="961"/>
        <v>25.489513228053234</v>
      </c>
      <c r="KJ22" s="1"/>
      <c r="KK22" s="1"/>
      <c r="KL22" s="1" t="s">
        <v>11</v>
      </c>
      <c r="KM22" s="1" t="s">
        <v>39</v>
      </c>
      <c r="KN22" s="1">
        <v>39</v>
      </c>
      <c r="KO22" s="1">
        <v>5</v>
      </c>
      <c r="KP22" s="1">
        <v>0.13900000000000001</v>
      </c>
      <c r="KQ22" s="1">
        <f t="shared" si="962"/>
        <v>7.6000000000000012E-2</v>
      </c>
      <c r="KR22" s="1">
        <f t="shared" si="963"/>
        <v>2.7181208053691281</v>
      </c>
      <c r="KS22" s="1">
        <f t="shared" si="964"/>
        <v>4.0771812080536924E-3</v>
      </c>
      <c r="KT22" s="1">
        <f t="shared" si="965"/>
        <v>31.387559531737917</v>
      </c>
      <c r="KU22" s="1"/>
      <c r="KV22" s="1"/>
      <c r="KW22" s="1" t="s">
        <v>11</v>
      </c>
      <c r="KX22" s="1" t="s">
        <v>40</v>
      </c>
      <c r="KY22" s="1">
        <v>42</v>
      </c>
      <c r="KZ22" s="1">
        <v>5</v>
      </c>
      <c r="LA22" s="1">
        <v>0.16500000000000001</v>
      </c>
      <c r="LB22" s="1">
        <f t="shared" si="966"/>
        <v>0.1</v>
      </c>
      <c r="LC22" s="1">
        <f t="shared" si="967"/>
        <v>3.6879194630872485</v>
      </c>
      <c r="LD22" s="1">
        <f t="shared" si="968"/>
        <v>5.531879194630873E-3</v>
      </c>
      <c r="LE22" s="1">
        <f t="shared" si="969"/>
        <v>42.586330772074035</v>
      </c>
      <c r="LF22" s="1"/>
      <c r="LG22" s="1"/>
      <c r="LH22" s="1" t="s">
        <v>11</v>
      </c>
      <c r="LI22" s="1" t="s">
        <v>41</v>
      </c>
      <c r="LJ22" s="1">
        <v>43</v>
      </c>
      <c r="LK22" s="1">
        <v>5</v>
      </c>
      <c r="LL22" s="1">
        <v>0.04</v>
      </c>
      <c r="LM22" s="1">
        <f t="shared" si="970"/>
        <v>3.0000000000000027E-3</v>
      </c>
      <c r="LN22" s="1">
        <f t="shared" si="971"/>
        <v>-0.52364864864864846</v>
      </c>
      <c r="LO22" s="1">
        <f t="shared" si="972"/>
        <v>-7.8547297297297276E-4</v>
      </c>
      <c r="LP22" s="1">
        <f t="shared" si="973"/>
        <v>-6.0468442391181751</v>
      </c>
      <c r="LQ22" s="1"/>
      <c r="LR22" s="1"/>
      <c r="LS22" s="1" t="s">
        <v>11</v>
      </c>
      <c r="LT22" s="1" t="s">
        <v>42</v>
      </c>
      <c r="LU22" s="1">
        <v>44</v>
      </c>
      <c r="LV22" s="1">
        <v>5</v>
      </c>
      <c r="LW22" s="1">
        <v>5.3999999999999999E-2</v>
      </c>
      <c r="LX22" s="1">
        <f t="shared" si="974"/>
        <v>1.1000000000000003E-2</v>
      </c>
      <c r="LY22" s="1">
        <f t="shared" si="975"/>
        <v>-1.1814946619217082</v>
      </c>
      <c r="LZ22" s="1">
        <f t="shared" si="976"/>
        <v>-1.7722419928825623E-3</v>
      </c>
      <c r="MA22" s="1">
        <f t="shared" si="977"/>
        <v>-13.643335485400563</v>
      </c>
      <c r="MB22" s="1"/>
      <c r="MC22" s="1"/>
      <c r="MD22" s="1" t="s">
        <v>11</v>
      </c>
      <c r="ME22" s="1" t="s">
        <v>43</v>
      </c>
      <c r="MF22" s="1">
        <v>46</v>
      </c>
      <c r="MG22" s="1">
        <v>5</v>
      </c>
      <c r="MH22" s="1">
        <v>5.8999999999999997E-2</v>
      </c>
      <c r="MI22" s="1">
        <f t="shared" si="978"/>
        <v>6.9999999999999993E-3</v>
      </c>
      <c r="MJ22" s="1">
        <f t="shared" si="979"/>
        <v>-0.5050847457627119</v>
      </c>
      <c r="MK22" s="1">
        <f t="shared" si="980"/>
        <v>-7.5762711864406785E-4</v>
      </c>
      <c r="ML22" s="1">
        <f t="shared" si="981"/>
        <v>-5.8324771639599362</v>
      </c>
      <c r="MM22" s="1"/>
      <c r="MN22" s="1"/>
      <c r="MO22" s="1" t="s">
        <v>11</v>
      </c>
      <c r="MP22" s="1" t="s">
        <v>44</v>
      </c>
      <c r="MQ22" s="1">
        <v>52</v>
      </c>
      <c r="MR22" s="1">
        <v>5</v>
      </c>
      <c r="MS22" s="1">
        <v>7.0000000000000007E-2</v>
      </c>
      <c r="MT22" s="1">
        <f t="shared" si="982"/>
        <v>7.0000000000000062E-3</v>
      </c>
      <c r="MU22" s="1">
        <f t="shared" si="983"/>
        <v>-0.30303030303030282</v>
      </c>
      <c r="MV22" s="1">
        <f t="shared" si="984"/>
        <v>-4.5454545454545422E-4</v>
      </c>
      <c r="MW22" s="1">
        <f t="shared" si="985"/>
        <v>-3.4992490611514739</v>
      </c>
      <c r="MX22" s="1"/>
      <c r="MY22" s="1"/>
      <c r="MZ22" s="1" t="s">
        <v>11</v>
      </c>
      <c r="NA22" s="1" t="s">
        <v>45</v>
      </c>
      <c r="NB22" s="1">
        <v>53</v>
      </c>
      <c r="NC22" s="1">
        <v>5</v>
      </c>
      <c r="ND22" s="1">
        <v>0.08</v>
      </c>
      <c r="NE22" s="1">
        <f t="shared" si="986"/>
        <v>-1.2999999999999998E-2</v>
      </c>
      <c r="NF22" s="1">
        <f t="shared" si="987"/>
        <v>-1.1317567567567568</v>
      </c>
      <c r="NG22" s="1">
        <f t="shared" si="988"/>
        <v>-1.6976351351351351E-3</v>
      </c>
      <c r="NH22" s="1">
        <f t="shared" si="989"/>
        <v>-13.06898593615864</v>
      </c>
      <c r="NI22" s="1"/>
      <c r="NJ22" s="1"/>
      <c r="NK22" s="1" t="s">
        <v>11</v>
      </c>
      <c r="NL22" s="1" t="s">
        <v>46</v>
      </c>
      <c r="NM22" s="1">
        <v>56</v>
      </c>
      <c r="NN22" s="1">
        <v>5</v>
      </c>
      <c r="NO22" s="1">
        <v>8.8999999999999996E-2</v>
      </c>
      <c r="NP22" s="1">
        <f t="shared" si="990"/>
        <v>-3.0000000000000027E-3</v>
      </c>
      <c r="NQ22" s="1">
        <f t="shared" si="991"/>
        <v>-0.74237288135593238</v>
      </c>
      <c r="NR22" s="1">
        <f t="shared" si="992"/>
        <v>-1.1135593220338985E-3</v>
      </c>
      <c r="NS22" s="1">
        <f t="shared" si="993"/>
        <v>-8.572567106759907</v>
      </c>
      <c r="NT22" s="1"/>
      <c r="NU22" s="1"/>
      <c r="NV22" s="1" t="s">
        <v>11</v>
      </c>
      <c r="NW22" s="1" t="s">
        <v>47</v>
      </c>
      <c r="NX22" s="1">
        <v>57</v>
      </c>
      <c r="NY22" s="1">
        <v>5</v>
      </c>
      <c r="NZ22" s="1">
        <v>1E-3</v>
      </c>
      <c r="OA22" s="1">
        <f t="shared" si="994"/>
        <v>1.3000000000000001E-2</v>
      </c>
      <c r="OB22" s="1">
        <f t="shared" si="995"/>
        <v>1.1479099678456592</v>
      </c>
      <c r="OC22" s="1">
        <f t="shared" si="996"/>
        <v>1.7218649517684889E-3</v>
      </c>
      <c r="OD22" s="1">
        <f t="shared" si="997"/>
        <v>13.255515494992139</v>
      </c>
      <c r="OE22" s="1"/>
      <c r="OF22" s="1"/>
      <c r="OG22" s="1" t="s">
        <v>11</v>
      </c>
      <c r="OH22" s="1" t="s">
        <v>48</v>
      </c>
      <c r="OI22" s="1">
        <v>58</v>
      </c>
      <c r="OJ22" s="1">
        <v>5</v>
      </c>
      <c r="OK22" s="1">
        <v>1E-3</v>
      </c>
      <c r="OL22" s="1">
        <f t="shared" si="998"/>
        <v>1.3000000000000001E-2</v>
      </c>
      <c r="OM22" s="1">
        <f t="shared" si="999"/>
        <v>1.1451612903225807</v>
      </c>
      <c r="ON22" s="1">
        <f t="shared" si="1000"/>
        <v>1.7177419354838712E-3</v>
      </c>
      <c r="OO22" s="1">
        <f t="shared" si="1001"/>
        <v>13.223775081093404</v>
      </c>
      <c r="OP22" s="1"/>
      <c r="OQ22" s="1"/>
      <c r="OR22" s="1" t="s">
        <v>11</v>
      </c>
      <c r="OS22" s="1" t="s">
        <v>49</v>
      </c>
      <c r="OT22" s="1">
        <v>59</v>
      </c>
      <c r="OU22" s="1">
        <v>5</v>
      </c>
      <c r="OV22" s="1">
        <v>3.0000000000000001E-3</v>
      </c>
      <c r="OW22" s="1">
        <f t="shared" si="1002"/>
        <v>1.4999999999999999E-2</v>
      </c>
      <c r="OX22" s="1">
        <f t="shared" si="1003"/>
        <v>1.2806451612903225</v>
      </c>
      <c r="OY22" s="1">
        <f t="shared" si="1004"/>
        <v>1.9209677419354837E-3</v>
      </c>
      <c r="OZ22" s="1">
        <f t="shared" si="1005"/>
        <v>14.78827804843403</v>
      </c>
      <c r="PA22" s="1"/>
      <c r="PB22" s="1"/>
      <c r="PC22" s="1" t="s">
        <v>11</v>
      </c>
      <c r="PD22" s="1" t="s">
        <v>50</v>
      </c>
      <c r="PE22" s="1">
        <v>60</v>
      </c>
      <c r="PF22" s="1">
        <v>5</v>
      </c>
      <c r="PG22" s="1">
        <v>2E-3</v>
      </c>
      <c r="PH22" s="1">
        <f t="shared" si="1006"/>
        <v>1.4E-2</v>
      </c>
      <c r="PI22" s="1">
        <f t="shared" si="1007"/>
        <v>1.2935483870967743</v>
      </c>
      <c r="PJ22" s="1">
        <f t="shared" si="1008"/>
        <v>1.9403225806451615E-3</v>
      </c>
      <c r="PK22" s="1">
        <f t="shared" si="1009"/>
        <v>14.937278331037902</v>
      </c>
      <c r="PL22" s="1"/>
      <c r="PM22" s="1"/>
      <c r="PN22" s="1" t="s">
        <v>11</v>
      </c>
      <c r="PO22" s="1" t="s">
        <v>51</v>
      </c>
      <c r="PP22" s="1">
        <v>63</v>
      </c>
      <c r="PQ22" s="1">
        <v>5</v>
      </c>
      <c r="PR22" s="1">
        <v>1.2999999999999999E-2</v>
      </c>
      <c r="PS22" s="1">
        <f t="shared" si="1010"/>
        <v>2.7E-2</v>
      </c>
      <c r="PT22" s="1">
        <f t="shared" si="1011"/>
        <v>1.7249190938511327</v>
      </c>
      <c r="PU22" s="1">
        <f t="shared" si="1012"/>
        <v>2.587378640776699E-3</v>
      </c>
      <c r="PV22" s="1">
        <f t="shared" si="1013"/>
        <v>19.918541015078745</v>
      </c>
      <c r="PW22" s="1"/>
      <c r="PX22" s="1"/>
      <c r="PY22" s="1" t="s">
        <v>11</v>
      </c>
      <c r="PZ22" s="1" t="s">
        <v>52</v>
      </c>
      <c r="QA22" s="1">
        <v>64</v>
      </c>
      <c r="QB22" s="1">
        <v>5</v>
      </c>
      <c r="QC22" s="1">
        <v>1.2999999999999999E-2</v>
      </c>
      <c r="QD22" s="1">
        <f t="shared" si="1014"/>
        <v>1.3999999999999999E-2</v>
      </c>
      <c r="QE22" s="1">
        <f t="shared" si="1015"/>
        <v>1.2806451612903225</v>
      </c>
      <c r="QF22" s="1">
        <f t="shared" si="1016"/>
        <v>1.9209677419354837E-3</v>
      </c>
      <c r="QG22" s="1">
        <f t="shared" si="1017"/>
        <v>14.78827804843403</v>
      </c>
      <c r="QH22" s="1"/>
      <c r="QI22" s="1"/>
      <c r="QJ22" s="1" t="s">
        <v>11</v>
      </c>
      <c r="QK22" s="1" t="s">
        <v>53</v>
      </c>
      <c r="QL22" s="1">
        <v>65</v>
      </c>
      <c r="QM22" s="1">
        <v>5</v>
      </c>
      <c r="QN22" s="1">
        <v>1.7999999999999999E-2</v>
      </c>
      <c r="QO22" s="1">
        <f t="shared" si="1018"/>
        <v>1.9999999999999997E-2</v>
      </c>
      <c r="QP22" s="1">
        <f t="shared" si="1019"/>
        <v>1.4660194174757279</v>
      </c>
      <c r="QQ22" s="1">
        <f t="shared" si="1020"/>
        <v>2.199029126213592E-3</v>
      </c>
      <c r="QR22" s="1">
        <f t="shared" si="1021"/>
        <v>16.928891331764859</v>
      </c>
      <c r="QS22" s="1"/>
      <c r="QT22" s="1"/>
      <c r="QU22" s="1" t="s">
        <v>11</v>
      </c>
      <c r="QV22" s="1" t="s">
        <v>54</v>
      </c>
      <c r="QW22" s="1">
        <v>66</v>
      </c>
      <c r="QX22" s="1">
        <v>5</v>
      </c>
      <c r="QY22" s="1">
        <v>2.1999999999999999E-2</v>
      </c>
      <c r="QZ22" s="1">
        <f t="shared" si="1022"/>
        <v>2.0999999999999998E-2</v>
      </c>
      <c r="RA22" s="1">
        <f t="shared" si="1023"/>
        <v>1.5737179487179487</v>
      </c>
      <c r="RB22" s="1">
        <f t="shared" si="1024"/>
        <v>2.3605769230769231E-3</v>
      </c>
      <c r="RC22" s="1">
        <f t="shared" si="1025"/>
        <v>18.172542480076082</v>
      </c>
      <c r="RD22" s="1"/>
      <c r="RE22" s="1"/>
      <c r="RF22" s="1" t="s">
        <v>11</v>
      </c>
      <c r="RG22" s="1" t="s">
        <v>55</v>
      </c>
      <c r="RH22" s="1">
        <v>67</v>
      </c>
      <c r="RI22" s="1">
        <v>5</v>
      </c>
      <c r="RJ22" s="1">
        <v>3.7999999999999999E-2</v>
      </c>
      <c r="RK22" s="1">
        <f t="shared" si="1026"/>
        <v>3.9E-2</v>
      </c>
      <c r="RL22" s="1">
        <f t="shared" si="1027"/>
        <v>2.1346153846153846</v>
      </c>
      <c r="RM22" s="1">
        <f t="shared" si="1028"/>
        <v>3.201923076923077E-3</v>
      </c>
      <c r="RN22" s="1">
        <f t="shared" si="1029"/>
        <v>24.649517905765116</v>
      </c>
      <c r="RO22" s="1"/>
      <c r="RP22" s="1"/>
      <c r="RQ22" s="1" t="s">
        <v>11</v>
      </c>
      <c r="RR22" s="1" t="s">
        <v>56</v>
      </c>
      <c r="RS22" s="1">
        <v>70</v>
      </c>
      <c r="RT22" s="1">
        <v>5</v>
      </c>
      <c r="RU22" s="1">
        <v>4.2000000000000003E-2</v>
      </c>
      <c r="RV22" s="1">
        <f t="shared" si="1030"/>
        <v>3.6000000000000004E-2</v>
      </c>
      <c r="RW22" s="1">
        <f t="shared" si="1031"/>
        <v>2.009615384615385</v>
      </c>
      <c r="RX22" s="1">
        <f t="shared" si="1032"/>
        <v>3.0144230769230777E-3</v>
      </c>
      <c r="RY22" s="1">
        <f t="shared" si="1033"/>
        <v>23.206077668040134</v>
      </c>
      <c r="RZ22" s="1"/>
      <c r="SA22" s="1"/>
      <c r="SB22" s="2" t="s">
        <v>11</v>
      </c>
      <c r="SC22" s="1" t="s">
        <v>57</v>
      </c>
      <c r="SD22" s="1">
        <v>71</v>
      </c>
      <c r="SE22" s="2">
        <v>5</v>
      </c>
      <c r="SF22" s="1">
        <v>1.4999999999999999E-2</v>
      </c>
      <c r="SG22" s="1">
        <f t="shared" si="1034"/>
        <v>1.0999999999999999E-2</v>
      </c>
      <c r="SH22" s="1">
        <f t="shared" si="1035"/>
        <v>1.1301369863013699</v>
      </c>
      <c r="SI22" s="1">
        <f t="shared" si="1036"/>
        <v>1.6952054794520549E-3</v>
      </c>
      <c r="SJ22" s="1">
        <f t="shared" si="1037"/>
        <v>13.050281601349171</v>
      </c>
      <c r="SK22" s="1"/>
      <c r="SL22" s="1"/>
      <c r="SM22" s="2" t="s">
        <v>11</v>
      </c>
      <c r="SN22" s="1" t="s">
        <v>58</v>
      </c>
      <c r="SO22" s="1">
        <v>72</v>
      </c>
      <c r="SP22" s="2">
        <v>5</v>
      </c>
      <c r="SQ22" s="1">
        <v>1.7999999999999999E-2</v>
      </c>
      <c r="SR22" s="1">
        <f t="shared" si="1038"/>
        <v>1.1999999999999999E-2</v>
      </c>
      <c r="SS22" s="1">
        <f t="shared" si="1039"/>
        <v>1.0893470790378006</v>
      </c>
      <c r="ST22" s="1">
        <f t="shared" si="1040"/>
        <v>1.634020618556701E-3</v>
      </c>
      <c r="SU22" s="1">
        <f t="shared" si="1041"/>
        <v>12.57925925385072</v>
      </c>
      <c r="SV22" s="1"/>
      <c r="SW22" s="1"/>
      <c r="SX22" s="2" t="s">
        <v>11</v>
      </c>
      <c r="SY22" s="1" t="s">
        <v>59</v>
      </c>
      <c r="SZ22" s="1">
        <v>73</v>
      </c>
      <c r="TA22" s="2">
        <v>5</v>
      </c>
      <c r="TB22" s="1">
        <v>2.3E-2</v>
      </c>
      <c r="TC22" s="1">
        <f t="shared" si="1042"/>
        <v>1.7000000000000001E-2</v>
      </c>
      <c r="TD22" s="1">
        <f t="shared" si="1043"/>
        <v>1.2</v>
      </c>
      <c r="TE22" s="1">
        <f t="shared" si="1044"/>
        <v>1.8E-3</v>
      </c>
      <c r="TF22" s="1">
        <f t="shared" si="1045"/>
        <v>13.857026282159847</v>
      </c>
      <c r="TG22" s="1"/>
      <c r="TH22" s="1"/>
      <c r="TI22" s="2" t="s">
        <v>11</v>
      </c>
      <c r="TJ22" s="1" t="s">
        <v>60</v>
      </c>
      <c r="TK22" s="1">
        <v>74</v>
      </c>
      <c r="TL22" s="2">
        <v>5</v>
      </c>
      <c r="TM22" s="1">
        <v>2.4E-2</v>
      </c>
      <c r="TN22" s="1">
        <f t="shared" si="1046"/>
        <v>1.8000000000000002E-2</v>
      </c>
      <c r="TO22" s="1">
        <f t="shared" si="1047"/>
        <v>1.2371134020618557</v>
      </c>
      <c r="TP22" s="1">
        <f t="shared" si="1048"/>
        <v>1.8556701030927837E-3</v>
      </c>
      <c r="TQ22" s="1">
        <f t="shared" si="1049"/>
        <v>14.285594105319431</v>
      </c>
      <c r="TR22" s="1"/>
      <c r="TS22" s="1"/>
      <c r="TT22" s="2" t="s">
        <v>11</v>
      </c>
      <c r="TU22" s="1" t="s">
        <v>61</v>
      </c>
      <c r="TV22" s="1">
        <v>77</v>
      </c>
      <c r="TW22" s="2">
        <v>5</v>
      </c>
      <c r="TX22" s="1">
        <v>3.3000000000000002E-2</v>
      </c>
      <c r="TY22" s="1">
        <f t="shared" si="1050"/>
        <v>2.4E-2</v>
      </c>
      <c r="TZ22" s="1">
        <f t="shared" si="1051"/>
        <v>1.4158075601374571</v>
      </c>
      <c r="UA22" s="1">
        <f t="shared" si="1052"/>
        <v>2.1237113402061856E-3</v>
      </c>
      <c r="UB22" s="1">
        <f t="shared" si="1053"/>
        <v>16.349068809421127</v>
      </c>
      <c r="UC22" s="1"/>
      <c r="UD22" s="1"/>
      <c r="UE22" s="2" t="s">
        <v>11</v>
      </c>
      <c r="UF22" s="1" t="s">
        <v>62</v>
      </c>
      <c r="UG22" s="1">
        <v>78</v>
      </c>
      <c r="UH22" s="2">
        <v>5</v>
      </c>
      <c r="UI22" s="1">
        <v>3.5999999999999997E-2</v>
      </c>
      <c r="UJ22" s="1">
        <f t="shared" si="1054"/>
        <v>2.7999999999999997E-2</v>
      </c>
      <c r="UK22" s="1">
        <f t="shared" si="1055"/>
        <v>1.1314878892733564</v>
      </c>
      <c r="UL22" s="1">
        <f t="shared" si="1056"/>
        <v>1.6972318339100346E-3</v>
      </c>
      <c r="UM22" s="1">
        <f t="shared" si="1057"/>
        <v>13.065881183005391</v>
      </c>
      <c r="UN22" s="1"/>
      <c r="UO22" s="1"/>
      <c r="UP22" s="2" t="s">
        <v>11</v>
      </c>
      <c r="UQ22" s="1" t="s">
        <v>63</v>
      </c>
      <c r="UR22" s="1">
        <v>79</v>
      </c>
      <c r="US22" s="2">
        <v>5</v>
      </c>
      <c r="UT22" s="1">
        <v>3.4000000000000002E-2</v>
      </c>
      <c r="UU22" s="1">
        <f t="shared" si="1058"/>
        <v>2.5000000000000001E-2</v>
      </c>
      <c r="UV22" s="1">
        <f t="shared" si="1059"/>
        <v>1.4344827586206894</v>
      </c>
      <c r="UW22" s="1">
        <f t="shared" si="1060"/>
        <v>2.151724137931034E-3</v>
      </c>
      <c r="UX22" s="1">
        <f t="shared" si="1061"/>
        <v>16.564721072926712</v>
      </c>
      <c r="UY22" s="1"/>
      <c r="UZ22" s="1"/>
      <c r="VA22" s="2" t="s">
        <v>11</v>
      </c>
      <c r="VB22" s="1" t="s">
        <v>64</v>
      </c>
      <c r="VC22" s="1">
        <v>80</v>
      </c>
      <c r="VD22" s="2">
        <v>5</v>
      </c>
      <c r="VE22" s="1">
        <v>4.2000000000000003E-2</v>
      </c>
      <c r="VF22" s="1">
        <f t="shared" si="1062"/>
        <v>3.2000000000000001E-2</v>
      </c>
      <c r="VG22" s="1">
        <f t="shared" si="1063"/>
        <v>1.6482758620689655</v>
      </c>
      <c r="VH22" s="1">
        <f t="shared" si="1064"/>
        <v>2.4724137931034481E-3</v>
      </c>
      <c r="VI22" s="1">
        <f t="shared" si="1065"/>
        <v>19.033501617449446</v>
      </c>
      <c r="VJ22" s="1"/>
      <c r="VK22" s="1"/>
      <c r="VL22" s="2" t="s">
        <v>11</v>
      </c>
      <c r="VM22" s="1" t="s">
        <v>65</v>
      </c>
      <c r="VN22" s="1">
        <v>84</v>
      </c>
      <c r="VO22" s="2">
        <v>5</v>
      </c>
      <c r="VP22" s="1">
        <v>6.2E-2</v>
      </c>
      <c r="VQ22" s="1">
        <f t="shared" si="1066"/>
        <v>0.05</v>
      </c>
      <c r="VR22" s="1">
        <f t="shared" si="1067"/>
        <v>2.2886597938144333</v>
      </c>
      <c r="VS22" s="1">
        <f t="shared" si="1068"/>
        <v>3.43298969072165E-3</v>
      </c>
      <c r="VT22" s="1">
        <f t="shared" si="1069"/>
        <v>26.42834909484095</v>
      </c>
      <c r="VU22" s="1"/>
      <c r="VV22" s="1"/>
      <c r="VW22" s="2" t="s">
        <v>11</v>
      </c>
      <c r="VX22" s="1" t="s">
        <v>66</v>
      </c>
      <c r="VY22" s="1">
        <v>85</v>
      </c>
      <c r="VZ22" s="2">
        <v>5</v>
      </c>
      <c r="WA22" s="1">
        <v>1.2999999999999999E-2</v>
      </c>
      <c r="WB22" s="1">
        <f t="shared" si="1070"/>
        <v>8.0000000000000002E-3</v>
      </c>
      <c r="WC22" s="1">
        <f t="shared" si="1071"/>
        <v>0.51219512195121952</v>
      </c>
      <c r="WD22" s="1">
        <f t="shared" si="1072"/>
        <v>7.682926829268293E-4</v>
      </c>
      <c r="WE22" s="1">
        <f t="shared" si="1073"/>
        <v>5.9145843887267642</v>
      </c>
      <c r="WF22" s="1"/>
      <c r="WG22" s="1"/>
      <c r="WH22" s="2" t="s">
        <v>11</v>
      </c>
      <c r="WI22" s="1" t="s">
        <v>67</v>
      </c>
      <c r="WJ22" s="1">
        <v>86</v>
      </c>
      <c r="WK22" s="2">
        <v>5</v>
      </c>
      <c r="WL22" s="1">
        <v>1.9E-2</v>
      </c>
      <c r="WM22" s="1">
        <f t="shared" si="1074"/>
        <v>1.0999999999999999E-2</v>
      </c>
      <c r="WN22" s="1">
        <f t="shared" si="1075"/>
        <v>0.53819444444444442</v>
      </c>
      <c r="WO22" s="1">
        <f t="shared" si="1076"/>
        <v>8.0729166666666666E-4</v>
      </c>
      <c r="WP22" s="1">
        <f t="shared" si="1077"/>
        <v>6.2148121346492369</v>
      </c>
      <c r="WQ22" s="1"/>
      <c r="WR22" s="1"/>
      <c r="WS22" s="2" t="s">
        <v>11</v>
      </c>
      <c r="WT22" s="1" t="s">
        <v>68</v>
      </c>
      <c r="WU22" s="1">
        <v>87</v>
      </c>
      <c r="WV22" s="2">
        <v>5</v>
      </c>
      <c r="WW22" s="1">
        <v>1.9E-2</v>
      </c>
      <c r="WX22" s="1">
        <f t="shared" si="1078"/>
        <v>1.2E-2</v>
      </c>
      <c r="WY22" s="1">
        <f t="shared" si="1079"/>
        <v>0.55749128919860624</v>
      </c>
      <c r="WZ22" s="1">
        <f t="shared" si="1080"/>
        <v>8.3623693379790941E-4</v>
      </c>
      <c r="XA22" s="1">
        <f t="shared" si="1081"/>
        <v>6.4376428720835532</v>
      </c>
      <c r="XB22" s="1"/>
      <c r="XC22" s="1"/>
      <c r="XD22" s="2" t="s">
        <v>11</v>
      </c>
      <c r="XE22" s="1" t="s">
        <v>69</v>
      </c>
      <c r="XF22" s="1">
        <v>88</v>
      </c>
      <c r="XG22" s="2">
        <v>5</v>
      </c>
      <c r="XH22" s="1">
        <v>2.7E-2</v>
      </c>
      <c r="XI22" s="1">
        <f t="shared" si="1082"/>
        <v>1.8000000000000002E-2</v>
      </c>
      <c r="XJ22" s="1">
        <f t="shared" si="1083"/>
        <v>0.74305555555555569</v>
      </c>
      <c r="XK22" s="1">
        <f t="shared" si="1084"/>
        <v>1.1145833333333335E-3</v>
      </c>
      <c r="XL22" s="1">
        <f t="shared" si="1085"/>
        <v>8.580450302031851</v>
      </c>
      <c r="XM22" s="1"/>
      <c r="XN22" s="1"/>
      <c r="XO22" s="2" t="s">
        <v>11</v>
      </c>
      <c r="XP22" s="1" t="s">
        <v>70</v>
      </c>
      <c r="XQ22" s="1">
        <v>91</v>
      </c>
      <c r="XR22" s="2">
        <v>5</v>
      </c>
      <c r="XS22" s="1">
        <v>3.6999999999999998E-2</v>
      </c>
      <c r="XT22" s="1">
        <f t="shared" si="1086"/>
        <v>2.5999999999999999E-2</v>
      </c>
      <c r="XU22" s="1">
        <f t="shared" si="1087"/>
        <v>1.0207612456747406</v>
      </c>
      <c r="XV22" s="1">
        <f t="shared" si="1088"/>
        <v>1.5311418685121109E-3</v>
      </c>
      <c r="XW22" s="1">
        <f t="shared" si="1089"/>
        <v>11.787262840937588</v>
      </c>
      <c r="XX22" s="1"/>
      <c r="XY22" s="1"/>
      <c r="XZ22" s="2" t="s">
        <v>11</v>
      </c>
      <c r="YA22" s="1" t="s">
        <v>71</v>
      </c>
      <c r="YB22" s="1">
        <v>92</v>
      </c>
      <c r="YC22" s="2">
        <v>5</v>
      </c>
      <c r="YD22" s="1">
        <v>4.2999999999999997E-2</v>
      </c>
      <c r="YE22" s="1">
        <f t="shared" si="1090"/>
        <v>3.2000000000000001E-2</v>
      </c>
      <c r="YF22" s="1">
        <f t="shared" si="1091"/>
        <v>1.3539518900343643</v>
      </c>
      <c r="YG22" s="1">
        <f t="shared" si="1092"/>
        <v>2.0309278350515467E-3</v>
      </c>
      <c r="YH22" s="1">
        <f t="shared" si="1093"/>
        <v>15.634789104155157</v>
      </c>
      <c r="YI22" s="1"/>
      <c r="YJ22" s="1"/>
      <c r="YK22" s="2" t="s">
        <v>11</v>
      </c>
      <c r="YL22" s="1" t="s">
        <v>72</v>
      </c>
      <c r="YM22" s="1">
        <v>93</v>
      </c>
      <c r="YN22" s="2">
        <v>5</v>
      </c>
      <c r="YO22" s="1">
        <v>3.9E-2</v>
      </c>
      <c r="YP22" s="1">
        <f t="shared" si="1094"/>
        <v>2.8000000000000001E-2</v>
      </c>
      <c r="YQ22" s="1">
        <f t="shared" si="1095"/>
        <v>1.1877133105802047</v>
      </c>
      <c r="YR22" s="1">
        <f t="shared" si="1096"/>
        <v>1.7815699658703071E-3</v>
      </c>
      <c r="YS22" s="1">
        <f t="shared" si="1097"/>
        <v>13.715145466984149</v>
      </c>
      <c r="YT22" s="1"/>
      <c r="YU22" s="1"/>
      <c r="YV22" s="2" t="s">
        <v>11</v>
      </c>
      <c r="YW22" s="1" t="s">
        <v>73</v>
      </c>
      <c r="YX22" s="1">
        <v>94</v>
      </c>
      <c r="YY22" s="2">
        <v>5</v>
      </c>
      <c r="YZ22" s="1">
        <v>4.7E-2</v>
      </c>
      <c r="ZA22" s="1">
        <f t="shared" si="1098"/>
        <v>3.4000000000000002E-2</v>
      </c>
      <c r="ZB22" s="1">
        <f t="shared" si="1099"/>
        <v>1.3537414965986396</v>
      </c>
      <c r="ZC22" s="1">
        <f t="shared" si="1100"/>
        <v>2.0306122448979593E-3</v>
      </c>
      <c r="ZD22" s="1">
        <f t="shared" si="1101"/>
        <v>15.632359581348128</v>
      </c>
      <c r="ZE22" s="1"/>
      <c r="ZF22" s="1"/>
      <c r="ZG22" s="2" t="s">
        <v>11</v>
      </c>
      <c r="ZH22" s="1" t="s">
        <v>74</v>
      </c>
      <c r="ZI22" s="1">
        <v>95</v>
      </c>
      <c r="ZJ22" s="2">
        <v>5</v>
      </c>
      <c r="ZK22" s="1">
        <v>4.7E-2</v>
      </c>
      <c r="ZL22" s="1">
        <f t="shared" si="1102"/>
        <v>3.4000000000000002E-2</v>
      </c>
      <c r="ZM22" s="1">
        <f t="shared" si="1103"/>
        <v>1.3741496598639458</v>
      </c>
      <c r="ZN22" s="1">
        <f t="shared" si="1104"/>
        <v>2.0612244897959186E-3</v>
      </c>
      <c r="ZO22" s="1">
        <f t="shared" si="1105"/>
        <v>15.86802329362976</v>
      </c>
      <c r="ZP22" s="1"/>
      <c r="ZQ22" s="1"/>
      <c r="ZR22" s="2" t="s">
        <v>11</v>
      </c>
      <c r="ZS22" s="1" t="s">
        <v>75</v>
      </c>
      <c r="ZT22" s="1">
        <v>99</v>
      </c>
      <c r="ZU22" s="2">
        <v>5</v>
      </c>
      <c r="ZV22" s="1">
        <v>5.7000000000000002E-2</v>
      </c>
      <c r="ZW22" s="1">
        <f t="shared" si="1106"/>
        <v>4.2000000000000003E-2</v>
      </c>
      <c r="ZX22" s="1">
        <f t="shared" si="1107"/>
        <v>1.5068493150684932</v>
      </c>
      <c r="ZY22" s="1">
        <f t="shared" si="1108"/>
        <v>2.2602739726027398E-3</v>
      </c>
      <c r="ZZ22" s="1">
        <f t="shared" si="1109"/>
        <v>17.400375468465562</v>
      </c>
      <c r="AAA22" s="1"/>
      <c r="AAB22" s="1"/>
      <c r="AAC22" s="2" t="s">
        <v>11</v>
      </c>
      <c r="AAD22" s="1" t="s">
        <v>76</v>
      </c>
      <c r="AAE22" s="1">
        <v>100</v>
      </c>
      <c r="AAF22" s="2">
        <v>5</v>
      </c>
      <c r="AAG22" s="1">
        <v>0.01</v>
      </c>
      <c r="AAH22" s="1">
        <f t="shared" si="1110"/>
        <v>8.0000000000000002E-3</v>
      </c>
      <c r="AAI22" s="1">
        <f t="shared" si="1111"/>
        <v>1.1758620689655173</v>
      </c>
      <c r="AAJ22" s="1">
        <f t="shared" si="1112"/>
        <v>1.763793103448276E-3</v>
      </c>
      <c r="AAK22" s="1">
        <f t="shared" si="1113"/>
        <v>13.578292994875024</v>
      </c>
      <c r="AAL22" s="1"/>
      <c r="AAM22" s="1"/>
      <c r="AAN22" s="2" t="s">
        <v>11</v>
      </c>
      <c r="AAO22" s="1" t="s">
        <v>77</v>
      </c>
      <c r="AAP22" s="1">
        <v>101</v>
      </c>
      <c r="AAQ22" s="2">
        <v>5</v>
      </c>
      <c r="AAR22" s="1">
        <v>1.7000000000000001E-2</v>
      </c>
      <c r="AAS22" s="1">
        <f t="shared" si="1114"/>
        <v>1.0000000000000002E-2</v>
      </c>
      <c r="AAT22" s="1">
        <f t="shared" si="1115"/>
        <v>1.0449826989619377</v>
      </c>
      <c r="AAU22" s="1">
        <f t="shared" si="1116"/>
        <v>1.5674740484429067E-3</v>
      </c>
      <c r="AAV22" s="1">
        <f t="shared" si="1117"/>
        <v>12.066960603264921</v>
      </c>
      <c r="AAW22" s="1"/>
      <c r="AAX22" s="1"/>
      <c r="AAY22" s="2" t="s">
        <v>11</v>
      </c>
      <c r="AAZ22" s="1" t="s">
        <v>78</v>
      </c>
      <c r="ABA22" s="1">
        <v>102</v>
      </c>
      <c r="ABB22" s="2">
        <v>5</v>
      </c>
      <c r="ABC22" s="1">
        <v>1.4999999999999999E-2</v>
      </c>
      <c r="ABD22" s="1">
        <f t="shared" si="1118"/>
        <v>8.0000000000000002E-3</v>
      </c>
      <c r="ABE22" s="1">
        <f t="shared" si="1119"/>
        <v>1.0275862068965518</v>
      </c>
      <c r="ABF22" s="1">
        <f t="shared" si="1120"/>
        <v>1.5413793103448278E-3</v>
      </c>
      <c r="ABG22" s="1">
        <f t="shared" si="1121"/>
        <v>11.866074230125388</v>
      </c>
      <c r="ABH22" s="1"/>
      <c r="ABI22" s="1"/>
      <c r="ABJ22" s="2" t="s">
        <v>11</v>
      </c>
      <c r="ABK22" s="1" t="s">
        <v>79</v>
      </c>
      <c r="ABL22" s="1">
        <v>112</v>
      </c>
      <c r="ABM22" s="2">
        <v>5</v>
      </c>
      <c r="ABN22" s="1">
        <v>3.3000000000000002E-2</v>
      </c>
      <c r="ABO22" s="1">
        <f t="shared" si="1122"/>
        <v>1.6E-2</v>
      </c>
      <c r="ABP22" s="1">
        <f t="shared" si="1123"/>
        <v>1.3945578231292517</v>
      </c>
      <c r="ABQ22" s="1">
        <f t="shared" si="1124"/>
        <v>2.0918367346938775E-3</v>
      </c>
      <c r="ABR22" s="1">
        <f t="shared" si="1125"/>
        <v>16.103687005911386</v>
      </c>
      <c r="ABS22" s="1"/>
      <c r="ABT22" s="1"/>
      <c r="ABU22" s="2" t="s">
        <v>11</v>
      </c>
      <c r="ABV22" s="1" t="s">
        <v>80</v>
      </c>
      <c r="ABW22" s="1">
        <v>113</v>
      </c>
      <c r="ABX22" s="2">
        <v>5</v>
      </c>
      <c r="ABY22" s="1">
        <v>2.5000000000000001E-2</v>
      </c>
      <c r="ABZ22" s="1">
        <f t="shared" si="1126"/>
        <v>1.2000000000000002E-2</v>
      </c>
      <c r="ACA22" s="1">
        <f t="shared" si="1127"/>
        <v>8.9285714285714357E-2</v>
      </c>
      <c r="ACB22" s="1">
        <f t="shared" si="1128"/>
        <v>1.3392857142857154E-4</v>
      </c>
      <c r="ACC22" s="1">
        <f t="shared" si="1129"/>
        <v>1.0310287412321324</v>
      </c>
      <c r="ACD22" s="1"/>
      <c r="ACE22" s="1"/>
      <c r="ACF22" s="2" t="s">
        <v>11</v>
      </c>
      <c r="ACG22" s="1" t="s">
        <v>81</v>
      </c>
      <c r="ACH22" s="1">
        <v>114</v>
      </c>
      <c r="ACI22" s="2">
        <v>5</v>
      </c>
      <c r="ACJ22" s="1">
        <v>2.7E-2</v>
      </c>
      <c r="ACK22" s="1">
        <f t="shared" si="1130"/>
        <v>1.2999999999999999E-2</v>
      </c>
      <c r="ACL22" s="1">
        <f t="shared" si="1131"/>
        <v>4.6594982078853014E-2</v>
      </c>
      <c r="ACM22" s="1">
        <f t="shared" si="1132"/>
        <v>6.9892473118279526E-5</v>
      </c>
      <c r="ACN22" s="1">
        <f t="shared" si="1133"/>
        <v>0.53805657606952784</v>
      </c>
      <c r="ACO22" s="1"/>
      <c r="ACP22" s="1"/>
      <c r="ACQ22" s="2" t="s">
        <v>11</v>
      </c>
      <c r="ACR22" s="1" t="s">
        <v>82</v>
      </c>
      <c r="ACS22" s="1">
        <v>115</v>
      </c>
      <c r="ACT22" s="2">
        <v>5</v>
      </c>
      <c r="ACU22" s="1">
        <v>2.3E-2</v>
      </c>
      <c r="ACV22" s="1">
        <f t="shared" si="1134"/>
        <v>8.9999999999999993E-3</v>
      </c>
      <c r="ACW22" s="1">
        <f t="shared" si="1135"/>
        <v>-4.6263345195729569E-2</v>
      </c>
      <c r="ACX22" s="1">
        <f t="shared" si="1136"/>
        <v>-6.9395017793594352E-5</v>
      </c>
      <c r="ACY22" s="1">
        <f t="shared" si="1137"/>
        <v>-0.5342269918982151</v>
      </c>
      <c r="ACZ22" s="1"/>
      <c r="ADA22" s="1"/>
      <c r="ADB22" s="2" t="s">
        <v>11</v>
      </c>
      <c r="ADC22" s="1" t="s">
        <v>83</v>
      </c>
      <c r="ADD22" s="1">
        <v>116</v>
      </c>
      <c r="ADE22" s="2">
        <v>5</v>
      </c>
      <c r="ADF22" s="1">
        <v>3.1E-2</v>
      </c>
      <c r="ADG22" s="1">
        <f t="shared" si="1138"/>
        <v>1.4999999999999999E-2</v>
      </c>
      <c r="ADH22" s="1">
        <f t="shared" si="1710"/>
        <v>0.16725978647686832</v>
      </c>
      <c r="ADI22" s="1">
        <f t="shared" si="1139"/>
        <v>2.5088967971530251E-4</v>
      </c>
      <c r="ADJ22" s="1">
        <f t="shared" si="1140"/>
        <v>1.9314360476320074</v>
      </c>
      <c r="ADK22" s="1"/>
      <c r="ADL22" s="1"/>
      <c r="ADM22" s="2" t="s">
        <v>11</v>
      </c>
      <c r="ADN22" s="1" t="s">
        <v>84</v>
      </c>
      <c r="ADO22" s="1">
        <v>119</v>
      </c>
      <c r="ADP22" s="2">
        <v>5</v>
      </c>
      <c r="ADQ22" s="1">
        <v>3.1E-2</v>
      </c>
      <c r="ADR22" s="1">
        <f t="shared" si="1141"/>
        <v>1.3999999999999999E-2</v>
      </c>
      <c r="ADS22" s="1">
        <f t="shared" si="1142"/>
        <v>-0.40287769784172672</v>
      </c>
      <c r="ADT22" s="1">
        <f t="shared" si="1143"/>
        <v>-6.043165467625901E-4</v>
      </c>
      <c r="ADU22" s="1">
        <f t="shared" si="1144"/>
        <v>-4.6522390395740505</v>
      </c>
      <c r="ADV22" s="1"/>
      <c r="ADW22" s="1"/>
      <c r="ADX22" s="2" t="s">
        <v>11</v>
      </c>
      <c r="ADY22" s="1" t="s">
        <v>85</v>
      </c>
      <c r="ADZ22" s="1">
        <v>120</v>
      </c>
      <c r="AEA22" s="2">
        <v>5</v>
      </c>
      <c r="AEB22" s="1">
        <v>3.4000000000000002E-2</v>
      </c>
      <c r="AEC22" s="1">
        <f t="shared" si="1145"/>
        <v>1.7000000000000001E-2</v>
      </c>
      <c r="AED22" s="1">
        <f t="shared" si="1146"/>
        <v>-0.32374100719424453</v>
      </c>
      <c r="AEE22" s="1">
        <f t="shared" si="1147"/>
        <v>-4.8561151079136683E-4</v>
      </c>
      <c r="AEF22" s="1">
        <f t="shared" si="1148"/>
        <v>-3.7384063710862891</v>
      </c>
      <c r="AEG22" s="1"/>
      <c r="AEH22" s="1"/>
      <c r="AEI22" s="2" t="s">
        <v>11</v>
      </c>
      <c r="AEJ22" s="1" t="s">
        <v>86</v>
      </c>
      <c r="AEK22" s="1">
        <v>121</v>
      </c>
      <c r="AEL22" s="2">
        <v>5</v>
      </c>
      <c r="AEM22" s="1">
        <v>3.6999999999999998E-2</v>
      </c>
      <c r="AEN22" s="1">
        <f t="shared" si="1149"/>
        <v>1.9E-2</v>
      </c>
      <c r="AEO22" s="1">
        <f t="shared" si="1150"/>
        <v>-0.21223021582733811</v>
      </c>
      <c r="AEP22" s="1">
        <f t="shared" si="1151"/>
        <v>-3.1834532374100719E-4</v>
      </c>
      <c r="AEQ22" s="1">
        <f t="shared" si="1152"/>
        <v>-2.4507330654899011</v>
      </c>
      <c r="AER22" s="1"/>
      <c r="AES22" s="1"/>
      <c r="AET22" s="2" t="s">
        <v>11</v>
      </c>
      <c r="AEU22" s="1" t="s">
        <v>87</v>
      </c>
      <c r="AEV22" s="1">
        <v>122</v>
      </c>
      <c r="AEW22" s="2">
        <v>5</v>
      </c>
      <c r="AEX22" s="1">
        <v>4.2000000000000003E-2</v>
      </c>
      <c r="AEY22" s="1">
        <f t="shared" si="1153"/>
        <v>2.5000000000000001E-2</v>
      </c>
      <c r="AEZ22" s="1">
        <f t="shared" si="1154"/>
        <v>-4.6762589928057527E-2</v>
      </c>
      <c r="AFA22" s="1">
        <f t="shared" si="1155"/>
        <v>-7.0143884892086292E-5</v>
      </c>
      <c r="AFB22" s="1">
        <f t="shared" si="1156"/>
        <v>-0.53999203137913043</v>
      </c>
      <c r="AFC22" s="1"/>
      <c r="AFD22" s="1"/>
      <c r="AFE22" s="2" t="s">
        <v>11</v>
      </c>
      <c r="AFF22" s="1" t="s">
        <v>88</v>
      </c>
      <c r="AFG22" s="1">
        <v>123</v>
      </c>
      <c r="AFH22" s="2">
        <v>5</v>
      </c>
      <c r="AFI22" s="1">
        <v>0.04</v>
      </c>
      <c r="AFJ22" s="1">
        <f t="shared" si="1157"/>
        <v>2.3E-2</v>
      </c>
      <c r="AFK22" s="1">
        <f t="shared" si="1158"/>
        <v>-0.12230215827338131</v>
      </c>
      <c r="AFL22" s="1">
        <f t="shared" si="1159"/>
        <v>-1.8345323741007197E-4</v>
      </c>
      <c r="AFM22" s="1">
        <f t="shared" si="1160"/>
        <v>-1.4122868512992652</v>
      </c>
      <c r="AFN22" s="1"/>
      <c r="AFO22" s="1"/>
      <c r="AFP22" s="2" t="s">
        <v>11</v>
      </c>
      <c r="AFQ22" s="1" t="s">
        <v>89</v>
      </c>
      <c r="AFR22" s="1">
        <v>126</v>
      </c>
      <c r="AFS22" s="2">
        <v>5</v>
      </c>
      <c r="AFT22" s="1">
        <v>4.5999999999999999E-2</v>
      </c>
      <c r="AFU22" s="1">
        <f t="shared" si="1161"/>
        <v>2.8000000000000001E-2</v>
      </c>
      <c r="AFV22" s="1">
        <f t="shared" si="1162"/>
        <v>0.2348754448398577</v>
      </c>
      <c r="AFW22" s="1">
        <f t="shared" si="1163"/>
        <v>3.5231316725978657E-4</v>
      </c>
      <c r="AFX22" s="1">
        <f t="shared" si="1164"/>
        <v>2.7122293434832447</v>
      </c>
      <c r="AFY22" s="1"/>
      <c r="AFZ22" s="1"/>
      <c r="AGA22" s="2" t="s">
        <v>11</v>
      </c>
      <c r="AGB22" s="1" t="s">
        <v>90</v>
      </c>
      <c r="AGC22" s="1">
        <v>127</v>
      </c>
      <c r="AGD22" s="2">
        <v>5</v>
      </c>
      <c r="AGE22" s="1">
        <v>1.7000000000000001E-2</v>
      </c>
      <c r="AGF22" s="1">
        <f t="shared" si="1165"/>
        <v>2.0000000000000018E-3</v>
      </c>
      <c r="AGG22" s="1">
        <f t="shared" si="1166"/>
        <v>0.30639730639730645</v>
      </c>
      <c r="AGH22" s="1">
        <f t="shared" si="1167"/>
        <v>4.5959595959595969E-4</v>
      </c>
      <c r="AGI22" s="1">
        <f t="shared" si="1168"/>
        <v>3.5381296062753829</v>
      </c>
      <c r="AGJ22" s="1"/>
      <c r="AGK22" s="1"/>
      <c r="AGL22" s="2" t="s">
        <v>11</v>
      </c>
      <c r="AGM22" s="1" t="s">
        <v>91</v>
      </c>
      <c r="AGN22" s="1">
        <v>128</v>
      </c>
      <c r="AGO22" s="2">
        <v>5</v>
      </c>
      <c r="AGP22" s="1">
        <v>2.1999999999999999E-2</v>
      </c>
      <c r="AGQ22" s="1">
        <f t="shared" si="1169"/>
        <v>6.9999999999999993E-3</v>
      </c>
      <c r="AGR22" s="1">
        <f t="shared" si="1170"/>
        <v>0.51505016722408026</v>
      </c>
      <c r="AGS22" s="1">
        <f t="shared" si="1171"/>
        <v>7.7257525083612038E-4</v>
      </c>
      <c r="AGT22" s="1">
        <f t="shared" si="1172"/>
        <v>5.9475530865457538</v>
      </c>
      <c r="AGU22" s="1"/>
      <c r="AGV22" s="1"/>
      <c r="AGW22" s="2" t="s">
        <v>11</v>
      </c>
      <c r="AGX22" s="1" t="s">
        <v>92</v>
      </c>
      <c r="AGY22" s="1">
        <v>129</v>
      </c>
      <c r="AGZ22" s="2">
        <v>5</v>
      </c>
      <c r="AHA22" s="1">
        <v>0.02</v>
      </c>
      <c r="AHB22" s="1">
        <f t="shared" si="1173"/>
        <v>6.0000000000000001E-3</v>
      </c>
      <c r="AHC22" s="1">
        <f t="shared" si="1174"/>
        <v>0.57807308970099669</v>
      </c>
      <c r="AHD22" s="1">
        <f t="shared" si="1175"/>
        <v>8.6710963455149503E-4</v>
      </c>
      <c r="AHE22" s="1">
        <f t="shared" si="1176"/>
        <v>6.6753116641633818</v>
      </c>
      <c r="AHF22" s="1"/>
      <c r="AHG22" s="1"/>
      <c r="AHH22" s="2" t="s">
        <v>11</v>
      </c>
      <c r="AHI22" s="1" t="s">
        <v>93</v>
      </c>
      <c r="AHJ22" s="1">
        <v>130</v>
      </c>
      <c r="AHK22" s="2">
        <v>5</v>
      </c>
      <c r="AHL22" s="1">
        <v>3.3000000000000002E-2</v>
      </c>
      <c r="AHM22" s="1">
        <f t="shared" si="1177"/>
        <v>1.9000000000000003E-2</v>
      </c>
      <c r="AHN22" s="1">
        <f t="shared" si="1178"/>
        <v>1.0000000000000002</v>
      </c>
      <c r="AHO22" s="1">
        <f t="shared" si="1179"/>
        <v>1.5000000000000005E-3</v>
      </c>
      <c r="AHP22" s="1">
        <f t="shared" si="1180"/>
        <v>11.547521901799877</v>
      </c>
      <c r="AHQ22" s="1"/>
      <c r="AHR22" s="1"/>
      <c r="AHS22" s="2" t="s">
        <v>11</v>
      </c>
      <c r="AHT22" s="1" t="s">
        <v>94</v>
      </c>
      <c r="AHU22" s="1">
        <v>133</v>
      </c>
      <c r="AHV22" s="2">
        <v>5</v>
      </c>
      <c r="AHW22" s="1">
        <v>4.2999999999999997E-2</v>
      </c>
      <c r="AHX22" s="1">
        <f t="shared" si="1181"/>
        <v>2.6999999999999996E-2</v>
      </c>
      <c r="AHY22" s="1">
        <f t="shared" si="1182"/>
        <v>1.2923588039867109</v>
      </c>
      <c r="AHZ22" s="1">
        <f t="shared" si="1183"/>
        <v>1.9385382059800664E-3</v>
      </c>
      <c r="AIA22" s="1">
        <f t="shared" si="1184"/>
        <v>14.923541594020433</v>
      </c>
      <c r="AIB22" s="1"/>
      <c r="AIC22" s="1"/>
      <c r="AID22" s="2" t="s">
        <v>11</v>
      </c>
      <c r="AIE22" s="1" t="s">
        <v>95</v>
      </c>
      <c r="AIF22" s="1">
        <v>134</v>
      </c>
      <c r="AIG22" s="2">
        <v>5</v>
      </c>
      <c r="AIH22" s="1">
        <v>4.1000000000000002E-2</v>
      </c>
      <c r="AII22" s="1">
        <f t="shared" si="1185"/>
        <v>2.4E-2</v>
      </c>
      <c r="AIJ22" s="1">
        <f t="shared" si="1186"/>
        <v>1.179401993355482</v>
      </c>
      <c r="AIK22" s="1">
        <f t="shared" si="1187"/>
        <v>1.769102990033223E-3</v>
      </c>
      <c r="AIL22" s="1">
        <f t="shared" si="1188"/>
        <v>13.619170349298857</v>
      </c>
      <c r="AIM22" s="1"/>
      <c r="AIN22" s="1"/>
      <c r="AIO22" s="2" t="s">
        <v>11</v>
      </c>
      <c r="AIP22" s="1" t="s">
        <v>96</v>
      </c>
      <c r="AIQ22" s="1">
        <v>135</v>
      </c>
      <c r="AIR22" s="2">
        <v>5</v>
      </c>
      <c r="AIS22" s="1">
        <v>4.2000000000000003E-2</v>
      </c>
      <c r="AIT22" s="1">
        <f t="shared" si="1189"/>
        <v>2.8000000000000004E-2</v>
      </c>
      <c r="AIU22" s="1">
        <f t="shared" si="1190"/>
        <v>1.360927152317881</v>
      </c>
      <c r="AIV22" s="1">
        <f t="shared" si="1191"/>
        <v>2.0413907284768215E-3</v>
      </c>
      <c r="AIW22" s="1">
        <f t="shared" si="1192"/>
        <v>15.715336098144864</v>
      </c>
      <c r="AIX22" s="1"/>
      <c r="AIY22" s="1"/>
      <c r="AIZ22" s="2" t="s">
        <v>11</v>
      </c>
      <c r="AJA22" s="1" t="s">
        <v>97</v>
      </c>
      <c r="AJB22" s="1">
        <v>136</v>
      </c>
      <c r="AJC22" s="2">
        <v>5</v>
      </c>
      <c r="AJD22" s="1">
        <v>4.2000000000000003E-2</v>
      </c>
      <c r="AJE22" s="1">
        <f t="shared" si="1193"/>
        <v>2.6000000000000002E-2</v>
      </c>
      <c r="AJF22" s="1">
        <f t="shared" si="1194"/>
        <v>1.2847682119205297</v>
      </c>
      <c r="AJG22" s="1">
        <f t="shared" si="1195"/>
        <v>1.9271523178807945E-3</v>
      </c>
      <c r="AJH22" s="1">
        <f t="shared" si="1196"/>
        <v>14.835889065888576</v>
      </c>
      <c r="AJI22" s="1"/>
      <c r="AJJ22" s="1"/>
      <c r="AJK22" s="2" t="s">
        <v>11</v>
      </c>
      <c r="AJL22" s="1" t="s">
        <v>98</v>
      </c>
      <c r="AJM22" s="1">
        <v>140</v>
      </c>
      <c r="AJN22" s="2">
        <v>5</v>
      </c>
      <c r="AJO22" s="1">
        <v>4.7E-2</v>
      </c>
      <c r="AJP22" s="1">
        <f t="shared" si="1197"/>
        <v>3.1E-2</v>
      </c>
      <c r="AJQ22" s="1">
        <f t="shared" si="1198"/>
        <v>1.5359477124183007</v>
      </c>
      <c r="AJR22" s="1">
        <f t="shared" si="1199"/>
        <v>2.3039215686274511E-3</v>
      </c>
      <c r="AJS22" s="1">
        <f t="shared" si="1200"/>
        <v>17.73638984916974</v>
      </c>
      <c r="AJT22" s="1"/>
      <c r="AJU22" s="1"/>
      <c r="AJV22" s="2" t="s">
        <v>11</v>
      </c>
      <c r="AJW22" s="1" t="s">
        <v>99</v>
      </c>
      <c r="AJX22" s="1">
        <v>141</v>
      </c>
      <c r="AJY22" s="2">
        <v>5</v>
      </c>
      <c r="AJZ22" s="1">
        <v>0.02</v>
      </c>
      <c r="AKA22" s="1">
        <f t="shared" si="1201"/>
        <v>0</v>
      </c>
      <c r="AKB22" s="1">
        <f t="shared" si="1202"/>
        <v>0.14237288135593221</v>
      </c>
      <c r="AKC22" s="1">
        <f t="shared" si="1203"/>
        <v>2.1355932203389832E-4</v>
      </c>
      <c r="AKD22" s="1">
        <f t="shared" si="1204"/>
        <v>1.644053965679982</v>
      </c>
      <c r="AKE22" s="1"/>
      <c r="AKF22" s="1"/>
      <c r="AKG22" s="2" t="s">
        <v>11</v>
      </c>
      <c r="AKH22" s="1" t="s">
        <v>100</v>
      </c>
      <c r="AKI22" s="1">
        <v>143</v>
      </c>
      <c r="AKJ22" s="2">
        <v>5</v>
      </c>
      <c r="AKK22" s="1">
        <v>2.4E-2</v>
      </c>
      <c r="AKL22" s="1">
        <f t="shared" si="1205"/>
        <v>2.0000000000000018E-3</v>
      </c>
      <c r="AKM22" s="1">
        <f t="shared" si="1206"/>
        <v>0.20000000000000007</v>
      </c>
      <c r="AKN22" s="1">
        <f t="shared" si="1207"/>
        <v>3.0000000000000008E-4</v>
      </c>
      <c r="AKO22" s="1">
        <f t="shared" si="1208"/>
        <v>2.3095043803599751</v>
      </c>
      <c r="AKP22" s="1"/>
      <c r="AKQ22" s="1"/>
      <c r="AKR22" s="2" t="s">
        <v>11</v>
      </c>
      <c r="AKS22" s="1" t="s">
        <v>101</v>
      </c>
      <c r="AKT22" s="1">
        <v>144</v>
      </c>
      <c r="AKU22" s="2">
        <v>5</v>
      </c>
      <c r="AKV22" s="1">
        <v>2.5999999999999999E-2</v>
      </c>
      <c r="AKW22" s="1">
        <f t="shared" si="1209"/>
        <v>2.9999999999999992E-3</v>
      </c>
      <c r="AKX22" s="1">
        <f t="shared" si="1210"/>
        <v>0.20338983050847456</v>
      </c>
      <c r="AKY22" s="1">
        <f t="shared" si="1211"/>
        <v>3.0508474576271185E-4</v>
      </c>
      <c r="AKZ22" s="1">
        <f t="shared" si="1212"/>
        <v>2.3486485223999742</v>
      </c>
      <c r="ALA22" s="1"/>
      <c r="ALB22" s="1"/>
      <c r="ALC22" s="2" t="s">
        <v>11</v>
      </c>
      <c r="ALD22" s="1" t="s">
        <v>102</v>
      </c>
      <c r="ALE22" s="1">
        <v>147</v>
      </c>
      <c r="ALF22" s="2">
        <v>5</v>
      </c>
      <c r="ALG22" s="1">
        <v>3.3000000000000002E-2</v>
      </c>
      <c r="ALH22" s="1">
        <f t="shared" si="1213"/>
        <v>7.0000000000000027E-3</v>
      </c>
      <c r="ALI22" s="1">
        <f t="shared" si="1214"/>
        <v>0.3423728813559323</v>
      </c>
      <c r="ALJ22" s="1">
        <f t="shared" si="1215"/>
        <v>5.1355932203389848E-4</v>
      </c>
      <c r="ALK22" s="1">
        <f t="shared" si="1216"/>
        <v>3.9535583460399577</v>
      </c>
      <c r="ALL22" s="1"/>
      <c r="ALM22" s="1"/>
      <c r="ALN22" s="2" t="s">
        <v>11</v>
      </c>
      <c r="ALO22" s="1" t="s">
        <v>103</v>
      </c>
      <c r="ALP22" s="1">
        <v>148</v>
      </c>
      <c r="ALQ22" s="2">
        <v>5</v>
      </c>
      <c r="ALR22" s="1">
        <v>3.2000000000000001E-2</v>
      </c>
      <c r="ALS22" s="1">
        <f t="shared" si="1217"/>
        <v>6.9999999999999993E-3</v>
      </c>
      <c r="ALT22" s="1">
        <f t="shared" si="1218"/>
        <v>0.24489795918367344</v>
      </c>
      <c r="ALU22" s="1">
        <f t="shared" si="1219"/>
        <v>3.6734693877551019E-4</v>
      </c>
      <c r="ALV22" s="1">
        <f t="shared" si="1220"/>
        <v>2.8279645473795605</v>
      </c>
      <c r="ALW22" s="1"/>
      <c r="ALX22" s="1"/>
      <c r="ALY22" s="2" t="s">
        <v>11</v>
      </c>
      <c r="ALZ22" s="1" t="s">
        <v>104</v>
      </c>
      <c r="AMA22" s="1">
        <v>149</v>
      </c>
      <c r="AMB22" s="2">
        <v>5</v>
      </c>
      <c r="AMC22" s="1">
        <v>3.2000000000000001E-2</v>
      </c>
      <c r="AMD22" s="1">
        <f t="shared" si="1221"/>
        <v>1.2E-2</v>
      </c>
      <c r="AME22" s="1">
        <f t="shared" si="1222"/>
        <v>0.48972602739726029</v>
      </c>
      <c r="AMF22" s="1">
        <f t="shared" si="1223"/>
        <v>7.3458904109589048E-4</v>
      </c>
      <c r="AMG22" s="1">
        <f t="shared" si="1224"/>
        <v>5.6551220272513083</v>
      </c>
      <c r="AMH22" s="1"/>
      <c r="AMI22" s="1"/>
      <c r="AMJ22" s="2" t="s">
        <v>11</v>
      </c>
      <c r="AMK22" s="1" t="s">
        <v>105</v>
      </c>
      <c r="AML22" s="1">
        <v>150</v>
      </c>
      <c r="AMM22" s="2">
        <v>5</v>
      </c>
      <c r="AMN22" s="1">
        <v>2.8000000000000001E-2</v>
      </c>
      <c r="AMO22" s="1">
        <f t="shared" si="1225"/>
        <v>9.0000000000000011E-3</v>
      </c>
      <c r="AMP22" s="1">
        <f t="shared" si="1226"/>
        <v>0.28082191780821919</v>
      </c>
      <c r="AMQ22" s="1">
        <f t="shared" si="1227"/>
        <v>4.2123287671232877E-4</v>
      </c>
      <c r="AMR22" s="1">
        <f t="shared" si="1228"/>
        <v>3.2427972463958548</v>
      </c>
      <c r="AMS22" s="1"/>
      <c r="AMT22" s="1"/>
      <c r="AMU22" s="2" t="s">
        <v>11</v>
      </c>
      <c r="AMV22" s="1" t="s">
        <v>106</v>
      </c>
      <c r="AMW22" s="1">
        <v>151</v>
      </c>
      <c r="AMX22" s="2">
        <v>5</v>
      </c>
      <c r="AMY22" s="1">
        <v>3.3000000000000002E-2</v>
      </c>
      <c r="AMZ22" s="1">
        <f t="shared" si="1229"/>
        <v>1.3000000000000001E-2</v>
      </c>
      <c r="ANA22" s="1">
        <f t="shared" si="1230"/>
        <v>0.36986301369863017</v>
      </c>
      <c r="ANB22" s="1">
        <f t="shared" si="1231"/>
        <v>5.547945205479453E-4</v>
      </c>
      <c r="ANC22" s="1">
        <f t="shared" si="1232"/>
        <v>4.271001251350639</v>
      </c>
      <c r="AND22" s="1"/>
      <c r="ANE22" s="1"/>
      <c r="ANF22" s="2" t="s">
        <v>11</v>
      </c>
      <c r="ANG22" s="1" t="s">
        <v>107</v>
      </c>
      <c r="ANH22" s="1">
        <v>154</v>
      </c>
      <c r="ANI22" s="2">
        <v>5</v>
      </c>
      <c r="ANJ22" s="1">
        <v>3.2000000000000001E-2</v>
      </c>
      <c r="ANK22" s="1">
        <f t="shared" si="1233"/>
        <v>1.3000000000000001E-2</v>
      </c>
      <c r="ANL22" s="1">
        <f t="shared" si="1234"/>
        <v>0.34827586206896555</v>
      </c>
      <c r="ANM22" s="1">
        <f t="shared" si="1235"/>
        <v>5.2241379310344837E-4</v>
      </c>
      <c r="ANN22" s="1">
        <f t="shared" si="1236"/>
        <v>4.021723145109612</v>
      </c>
      <c r="ANO22" s="1"/>
      <c r="ANP22" s="1"/>
      <c r="ANQ22" s="2" t="s">
        <v>11</v>
      </c>
      <c r="ANR22" s="1" t="s">
        <v>108</v>
      </c>
      <c r="ANS22" s="1">
        <v>155</v>
      </c>
      <c r="ANT22" s="2">
        <v>5</v>
      </c>
      <c r="ANU22" s="1">
        <v>1.4E-2</v>
      </c>
      <c r="ANV22" s="1">
        <f t="shared" si="1237"/>
        <v>-6.0000000000000001E-3</v>
      </c>
      <c r="ANW22" s="1">
        <f t="shared" si="1238"/>
        <v>-0.4539249146757679</v>
      </c>
      <c r="ANX22" s="1">
        <f t="shared" si="1239"/>
        <v>-6.808873720136519E-4</v>
      </c>
      <c r="ANY22" s="1">
        <f t="shared" si="1240"/>
        <v>-5.2417078939910686</v>
      </c>
      <c r="ANZ22" s="1"/>
      <c r="AOA22" s="1"/>
      <c r="AOB22" s="2" t="s">
        <v>11</v>
      </c>
      <c r="AOC22" s="1" t="s">
        <v>109</v>
      </c>
      <c r="AOD22" s="1">
        <v>156</v>
      </c>
      <c r="AOE22" s="2">
        <v>5</v>
      </c>
      <c r="AOF22" s="1">
        <v>2.4E-2</v>
      </c>
      <c r="AOG22" s="1">
        <f t="shared" si="1241"/>
        <v>2.9999999999999992E-3</v>
      </c>
      <c r="AOH22" s="1">
        <f t="shared" si="1242"/>
        <v>-0.10169491525423732</v>
      </c>
      <c r="AOI22" s="1">
        <f t="shared" si="1243"/>
        <v>-1.5254237288135598E-4</v>
      </c>
      <c r="AOJ22" s="1">
        <f t="shared" si="1244"/>
        <v>-1.1743242611999873</v>
      </c>
      <c r="AOK22" s="1"/>
      <c r="AOL22" s="1"/>
      <c r="AOM22" s="2" t="s">
        <v>11</v>
      </c>
      <c r="AON22" s="1" t="s">
        <v>110</v>
      </c>
      <c r="AOO22" s="1">
        <v>157</v>
      </c>
      <c r="AOP22" s="2">
        <v>5</v>
      </c>
      <c r="AOQ22" s="1">
        <v>0.02</v>
      </c>
      <c r="AOR22" s="1">
        <f t="shared" si="1711"/>
        <v>6.0000000000000001E-3</v>
      </c>
      <c r="AOS22" s="1">
        <f t="shared" si="1245"/>
        <v>0.15699658703071673</v>
      </c>
      <c r="AOT22" s="1">
        <f t="shared" si="1246"/>
        <v>2.3549488054607509E-4</v>
      </c>
      <c r="AOU22" s="1">
        <f t="shared" si="1247"/>
        <v>1.8129215272450314</v>
      </c>
      <c r="AOV22" s="1"/>
      <c r="AOW22" s="1"/>
      <c r="AOX22" s="2" t="s">
        <v>11</v>
      </c>
      <c r="AOY22" s="1" t="s">
        <v>111</v>
      </c>
      <c r="AOZ22" s="1">
        <v>158</v>
      </c>
      <c r="APA22" s="2">
        <v>5</v>
      </c>
      <c r="APB22" s="1">
        <v>3.2000000000000001E-2</v>
      </c>
      <c r="APC22" s="1">
        <f t="shared" si="1248"/>
        <v>1.2E-2</v>
      </c>
      <c r="APD22" s="1">
        <f t="shared" si="1249"/>
        <v>0.1027397260273973</v>
      </c>
      <c r="APE22" s="1">
        <f t="shared" si="1250"/>
        <v>1.5410958904109594E-4</v>
      </c>
      <c r="APF22" s="1">
        <f t="shared" si="1251"/>
        <v>1.1863892364862887</v>
      </c>
      <c r="APG22" s="1"/>
      <c r="APH22" s="1"/>
      <c r="API22" s="2" t="s">
        <v>11</v>
      </c>
      <c r="APJ22" s="1" t="s">
        <v>112</v>
      </c>
      <c r="APK22" s="1">
        <v>161</v>
      </c>
      <c r="APL22" s="2">
        <v>5</v>
      </c>
      <c r="APM22" s="1">
        <v>2.1999999999999999E-2</v>
      </c>
      <c r="APN22" s="1">
        <f t="shared" si="1252"/>
        <v>5.9999999999999984E-3</v>
      </c>
      <c r="APO22" s="1">
        <f t="shared" si="1253"/>
        <v>5.8020477815699606E-2</v>
      </c>
      <c r="APP22" s="1">
        <f t="shared" si="1254"/>
        <v>8.7030716723549405E-5</v>
      </c>
      <c r="APQ22" s="1">
        <f t="shared" si="1255"/>
        <v>0.66999273832968487</v>
      </c>
      <c r="APR22" s="1"/>
      <c r="APS22" s="1"/>
      <c r="APT22" s="2" t="s">
        <v>11</v>
      </c>
      <c r="APU22" s="1" t="s">
        <v>113</v>
      </c>
      <c r="APV22" s="1">
        <v>162</v>
      </c>
      <c r="APW22" s="2">
        <v>5</v>
      </c>
      <c r="APX22" s="1">
        <v>1.4E-2</v>
      </c>
      <c r="APY22" s="1">
        <f t="shared" si="1256"/>
        <v>9.0000000000000011E-3</v>
      </c>
      <c r="APZ22" s="1">
        <f t="shared" si="1257"/>
        <v>0.63230240549828176</v>
      </c>
      <c r="AQA22" s="1">
        <f t="shared" si="1258"/>
        <v>9.4845360824742262E-4</v>
      </c>
      <c r="AQB22" s="1">
        <f t="shared" si="1259"/>
        <v>7.3015258760521533</v>
      </c>
      <c r="AQC22" s="1"/>
      <c r="AQD22" s="1"/>
      <c r="AQE22" s="2" t="s">
        <v>11</v>
      </c>
      <c r="AQF22" s="1" t="s">
        <v>114</v>
      </c>
      <c r="AQG22" s="1">
        <v>163</v>
      </c>
      <c r="AQH22" s="2">
        <v>5</v>
      </c>
      <c r="AQI22" s="1">
        <v>4.9000000000000002E-2</v>
      </c>
      <c r="AQJ22" s="1">
        <f t="shared" si="1260"/>
        <v>3.3000000000000002E-2</v>
      </c>
      <c r="AQK22" s="1">
        <f t="shared" si="1261"/>
        <v>0.84931506849315075</v>
      </c>
      <c r="AQL22" s="1">
        <f t="shared" si="1262"/>
        <v>1.2739726027397261E-3</v>
      </c>
      <c r="AQM22" s="1">
        <f t="shared" si="1263"/>
        <v>9.8074843549533171</v>
      </c>
      <c r="AQN22" s="1"/>
      <c r="AQO22" s="1"/>
      <c r="AQP22" s="2" t="s">
        <v>11</v>
      </c>
      <c r="AQQ22" s="1" t="s">
        <v>115</v>
      </c>
      <c r="AQR22" s="1">
        <v>169</v>
      </c>
      <c r="AQS22" s="2">
        <v>5</v>
      </c>
      <c r="AQT22" s="1">
        <v>1.4E-2</v>
      </c>
      <c r="AQU22" s="1">
        <f t="shared" si="1264"/>
        <v>2.1999999999999999E-2</v>
      </c>
      <c r="AQV22" s="1">
        <f t="shared" si="1265"/>
        <v>1.303754266211604</v>
      </c>
      <c r="AQW22" s="1">
        <f t="shared" si="1266"/>
        <v>1.9556313993174062E-3</v>
      </c>
      <c r="AQX22" s="1">
        <f t="shared" si="1267"/>
        <v>15.055130943643521</v>
      </c>
      <c r="AQY22" s="1"/>
      <c r="AQZ22" s="1"/>
      <c r="ARA22" s="2" t="s">
        <v>11</v>
      </c>
      <c r="ARB22" s="1" t="s">
        <v>116</v>
      </c>
      <c r="ARC22" s="1">
        <v>170</v>
      </c>
      <c r="ARD22" s="2">
        <v>5</v>
      </c>
      <c r="ARE22" s="1">
        <v>4.0000000000000001E-3</v>
      </c>
      <c r="ARF22" s="1">
        <f t="shared" si="1268"/>
        <v>-2E-3</v>
      </c>
      <c r="ARG22" s="1">
        <f t="shared" si="1269"/>
        <v>-0.33673469387755106</v>
      </c>
      <c r="ARH22" s="1">
        <f t="shared" si="1270"/>
        <v>-5.0510204081632656E-4</v>
      </c>
      <c r="ARI22" s="1">
        <f t="shared" si="1271"/>
        <v>-3.8884512526468962</v>
      </c>
      <c r="ARJ22" s="1"/>
      <c r="ARK22" s="1"/>
      <c r="ARL22" s="2" t="s">
        <v>11</v>
      </c>
      <c r="ARM22" s="1" t="s">
        <v>117</v>
      </c>
      <c r="ARN22" s="1">
        <v>171</v>
      </c>
      <c r="ARO22" s="2">
        <v>5</v>
      </c>
      <c r="ARP22" s="1">
        <v>3.0000000000000001E-3</v>
      </c>
      <c r="ARQ22" s="1">
        <f t="shared" si="1272"/>
        <v>-3.0000000000000001E-3</v>
      </c>
      <c r="ARR22" s="1">
        <f t="shared" si="1273"/>
        <v>-0.2910958904109589</v>
      </c>
      <c r="ARS22" s="1">
        <f t="shared" si="1274"/>
        <v>-4.3664383561643836E-4</v>
      </c>
      <c r="ART22" s="1">
        <f t="shared" si="1275"/>
        <v>-3.3614361700444837</v>
      </c>
      <c r="ARU22" s="1"/>
      <c r="ARV22" s="1"/>
      <c r="ARW22" s="2" t="s">
        <v>11</v>
      </c>
      <c r="ARX22" s="1" t="s">
        <v>118</v>
      </c>
      <c r="ARY22" s="1">
        <v>172</v>
      </c>
      <c r="ARZ22" s="2">
        <v>5</v>
      </c>
      <c r="ASA22" s="1">
        <v>2.4E-2</v>
      </c>
      <c r="ASB22" s="1">
        <f t="shared" si="1276"/>
        <v>4.0000000000000001E-3</v>
      </c>
      <c r="ASC22" s="1">
        <f t="shared" si="1277"/>
        <v>-0.61694915254237293</v>
      </c>
      <c r="ASD22" s="1">
        <f t="shared" si="1278"/>
        <v>-9.254237288135594E-4</v>
      </c>
      <c r="ASE22" s="1">
        <f t="shared" si="1279"/>
        <v>-7.1242338512799224</v>
      </c>
      <c r="ASF22" s="1"/>
      <c r="ASG22" s="1"/>
      <c r="ASH22" s="2" t="s">
        <v>11</v>
      </c>
      <c r="ASI22" s="1" t="s">
        <v>119</v>
      </c>
      <c r="ASJ22" s="1">
        <v>173</v>
      </c>
      <c r="ASK22" s="2">
        <v>5</v>
      </c>
      <c r="ASL22" s="1">
        <v>6.0000000000000001E-3</v>
      </c>
      <c r="ASM22" s="1">
        <f t="shared" si="1280"/>
        <v>3.0000000000000001E-3</v>
      </c>
      <c r="ASN22" s="1">
        <f t="shared" si="1281"/>
        <v>-0.13013698630136986</v>
      </c>
      <c r="ASO22" s="1">
        <f t="shared" si="1282"/>
        <v>-1.952054794520548E-4</v>
      </c>
      <c r="ASP22" s="1">
        <f t="shared" si="1283"/>
        <v>-1.5027596995492987</v>
      </c>
      <c r="ASQ22" s="1"/>
      <c r="ASR22" s="1"/>
      <c r="ASS22" s="2" t="s">
        <v>11</v>
      </c>
      <c r="AST22" s="1" t="s">
        <v>120</v>
      </c>
      <c r="ASU22" s="1">
        <v>176</v>
      </c>
      <c r="ASV22" s="2">
        <v>5</v>
      </c>
      <c r="ASW22" s="1">
        <v>1.4999999999999999E-2</v>
      </c>
      <c r="ASX22" s="1">
        <f t="shared" si="1284"/>
        <v>8.0000000000000002E-3</v>
      </c>
      <c r="ASY22" s="1">
        <f t="shared" si="1285"/>
        <v>-0.16494845360824742</v>
      </c>
      <c r="ASZ22" s="1">
        <f t="shared" si="1286"/>
        <v>-2.4742268041237116E-4</v>
      </c>
      <c r="ATA22" s="1">
        <f t="shared" si="1287"/>
        <v>-1.9047458807092577</v>
      </c>
      <c r="ATB22" s="1"/>
      <c r="ATC22" s="1"/>
      <c r="ATD22" s="2" t="s">
        <v>11</v>
      </c>
      <c r="ATE22" s="1" t="s">
        <v>121</v>
      </c>
      <c r="ATF22" s="1">
        <v>180</v>
      </c>
      <c r="ATG22" s="2">
        <v>5</v>
      </c>
      <c r="ATH22" s="1">
        <v>3.1E-2</v>
      </c>
      <c r="ATI22" s="1">
        <f t="shared" si="1288"/>
        <v>9.9999999999999985E-3</v>
      </c>
      <c r="ATJ22" s="1">
        <f t="shared" si="1289"/>
        <v>-0.67474048442906576</v>
      </c>
      <c r="ATK22" s="1">
        <f t="shared" si="1290"/>
        <v>-1.0121107266435987E-3</v>
      </c>
      <c r="ATL22" s="1">
        <f t="shared" si="1291"/>
        <v>-7.7915805219756935</v>
      </c>
      <c r="ATM22" s="1"/>
      <c r="ATN22" s="1"/>
      <c r="ATO22" s="2" t="s">
        <v>11</v>
      </c>
      <c r="ATP22" s="1" t="s">
        <v>122</v>
      </c>
      <c r="ATQ22" s="1">
        <v>183</v>
      </c>
      <c r="ATR22" s="2">
        <v>5</v>
      </c>
      <c r="ATS22" s="1">
        <v>1.0999999999999999E-2</v>
      </c>
      <c r="ATT22" s="1">
        <f t="shared" si="1292"/>
        <v>9.9999999999999985E-3</v>
      </c>
      <c r="ATU22" s="1">
        <f t="shared" si="1293"/>
        <v>6.1643835616438276E-2</v>
      </c>
      <c r="ATV22" s="1">
        <f t="shared" si="1294"/>
        <v>9.2465753424657423E-5</v>
      </c>
      <c r="ATW22" s="1">
        <f t="shared" si="1295"/>
        <v>0.71183354189177217</v>
      </c>
      <c r="ATX22" s="1"/>
      <c r="ATY22" s="1"/>
      <c r="ATZ22" s="2" t="s">
        <v>11</v>
      </c>
      <c r="AUA22" s="1" t="s">
        <v>123</v>
      </c>
      <c r="AUB22" s="1">
        <v>184</v>
      </c>
      <c r="AUC22" s="2">
        <v>5</v>
      </c>
      <c r="AUD22" s="1">
        <v>7.0000000000000001E-3</v>
      </c>
      <c r="AUE22" s="1">
        <f t="shared" si="1296"/>
        <v>-9.0000000000000011E-3</v>
      </c>
      <c r="AUF22" s="1">
        <f t="shared" si="1297"/>
        <v>-0.63898916967509034</v>
      </c>
      <c r="AUG22" s="1">
        <f t="shared" si="1298"/>
        <v>-9.5848375451263552E-4</v>
      </c>
      <c r="AUH22" s="1">
        <f t="shared" si="1299"/>
        <v>-7.3787414318360209</v>
      </c>
      <c r="AUI22" s="1"/>
      <c r="AUJ22" s="1"/>
      <c r="AUK22" s="2" t="s">
        <v>11</v>
      </c>
      <c r="AUL22" s="1" t="s">
        <v>124</v>
      </c>
      <c r="AUM22" s="1">
        <v>185</v>
      </c>
      <c r="AUN22" s="2">
        <v>5</v>
      </c>
      <c r="AUO22" s="1">
        <v>8.0000000000000002E-3</v>
      </c>
      <c r="AUP22" s="1">
        <f t="shared" si="1300"/>
        <v>3.0000000000000001E-3</v>
      </c>
      <c r="AUQ22" s="1">
        <f t="shared" si="1301"/>
        <v>-6.1371841155234662E-2</v>
      </c>
      <c r="AUR22" s="1">
        <f t="shared" si="1302"/>
        <v>-9.2057761732851996E-5</v>
      </c>
      <c r="AUS22" s="1">
        <f t="shared" si="1303"/>
        <v>-0.70869267989385509</v>
      </c>
      <c r="AUT22" s="1"/>
      <c r="AUU22" s="1"/>
      <c r="AUV22" s="2" t="s">
        <v>11</v>
      </c>
      <c r="AUW22" s="1" t="s">
        <v>125</v>
      </c>
      <c r="AUX22" s="1">
        <v>186</v>
      </c>
      <c r="AUY22" s="2">
        <v>5</v>
      </c>
      <c r="AUZ22" s="1">
        <v>7.0000000000000001E-3</v>
      </c>
      <c r="AVA22" s="1">
        <f t="shared" si="1304"/>
        <v>-3.0000000000000001E-3</v>
      </c>
      <c r="AVB22" s="1">
        <f t="shared" si="1305"/>
        <v>-0.24548736462093865</v>
      </c>
      <c r="AVC22" s="1">
        <f t="shared" si="1306"/>
        <v>-3.6823104693140798E-4</v>
      </c>
      <c r="AVD22" s="1">
        <f t="shared" si="1307"/>
        <v>-2.8347707195754204</v>
      </c>
      <c r="AVE22" s="1"/>
      <c r="AVF22" s="1"/>
      <c r="AVG22" s="2" t="s">
        <v>11</v>
      </c>
      <c r="AVH22" s="1" t="s">
        <v>126</v>
      </c>
      <c r="AVI22" s="1">
        <v>187</v>
      </c>
      <c r="AVJ22" s="2">
        <v>5</v>
      </c>
      <c r="AVK22" s="1">
        <v>8.9999999999999993E-3</v>
      </c>
      <c r="AVL22" s="1">
        <f t="shared" si="1308"/>
        <v>-1.0000000000000009E-3</v>
      </c>
      <c r="AVM22" s="1">
        <f t="shared" si="1309"/>
        <v>-5.0359712230215861E-2</v>
      </c>
      <c r="AVN22" s="1">
        <f t="shared" si="1310"/>
        <v>-7.5539568345323789E-5</v>
      </c>
      <c r="AVO22" s="1">
        <f t="shared" si="1311"/>
        <v>-0.58152987994675653</v>
      </c>
      <c r="AVP22" s="1"/>
      <c r="AVQ22" s="1"/>
      <c r="AVR22" s="2" t="s">
        <v>11</v>
      </c>
      <c r="AVS22" s="1" t="s">
        <v>127</v>
      </c>
      <c r="AVT22" s="1">
        <v>190</v>
      </c>
      <c r="AVU22" s="2">
        <v>5</v>
      </c>
      <c r="AVV22" s="1">
        <v>1.4E-2</v>
      </c>
      <c r="AVW22" s="1">
        <f t="shared" si="1312"/>
        <v>3.0000000000000009E-3</v>
      </c>
      <c r="AVX22" s="1">
        <f t="shared" si="1313"/>
        <v>0.14336917562724016</v>
      </c>
      <c r="AVY22" s="1">
        <f t="shared" si="1314"/>
        <v>2.1505376344086024E-4</v>
      </c>
      <c r="AVZ22" s="1">
        <f t="shared" si="1315"/>
        <v>1.6555586955985484</v>
      </c>
      <c r="AWA22" s="1"/>
      <c r="AWB22" s="1"/>
      <c r="AWC22" s="2" t="s">
        <v>11</v>
      </c>
      <c r="AWD22" s="1" t="s">
        <v>128</v>
      </c>
      <c r="AWE22" s="1">
        <v>191</v>
      </c>
      <c r="AWF22" s="2">
        <v>5</v>
      </c>
      <c r="AWG22" s="1">
        <v>1.6E-2</v>
      </c>
      <c r="AWH22" s="1">
        <f t="shared" si="1316"/>
        <v>3.0000000000000009E-3</v>
      </c>
      <c r="AWI22" s="1">
        <f t="shared" si="1317"/>
        <v>5.3763440860215082E-2</v>
      </c>
      <c r="AWJ22" s="1">
        <f t="shared" si="1318"/>
        <v>8.0645161290322621E-5</v>
      </c>
      <c r="AWK22" s="1">
        <f t="shared" si="1319"/>
        <v>0.62083451084945585</v>
      </c>
      <c r="AWL22" s="1"/>
      <c r="AWM22" s="1"/>
      <c r="AWN22" s="2" t="s">
        <v>11</v>
      </c>
      <c r="AWO22" s="1" t="s">
        <v>129</v>
      </c>
      <c r="AWP22" s="1">
        <v>192</v>
      </c>
      <c r="AWQ22" s="2">
        <v>5</v>
      </c>
      <c r="AWR22" s="1">
        <v>1.4E-2</v>
      </c>
      <c r="AWS22" s="1">
        <f t="shared" si="1320"/>
        <v>-2E-3</v>
      </c>
      <c r="AWT22" s="1">
        <f t="shared" si="1321"/>
        <v>-0.1357142857142857</v>
      </c>
      <c r="AWU22" s="1">
        <f t="shared" si="1322"/>
        <v>-2.0357142857142856E-4</v>
      </c>
      <c r="AWV22" s="1">
        <f t="shared" si="1323"/>
        <v>-1.5671636866728398</v>
      </c>
      <c r="AWW22" s="1"/>
      <c r="AWX22" s="1"/>
      <c r="AWY22" s="2" t="s">
        <v>11</v>
      </c>
      <c r="AWZ22" s="1" t="s">
        <v>130</v>
      </c>
      <c r="AXA22" s="1">
        <v>193</v>
      </c>
      <c r="AXB22" s="2">
        <v>5</v>
      </c>
      <c r="AXC22" s="1">
        <v>1.4E-2</v>
      </c>
      <c r="AXD22" s="1">
        <f t="shared" si="1324"/>
        <v>0</v>
      </c>
      <c r="AXE22" s="1">
        <f t="shared" si="1325"/>
        <v>-0.10035842293906809</v>
      </c>
      <c r="AXF22" s="1">
        <f t="shared" si="1326"/>
        <v>-1.5053763440860213E-4</v>
      </c>
      <c r="AXG22" s="1">
        <f t="shared" si="1327"/>
        <v>-1.1588910869189835</v>
      </c>
      <c r="AXH22" s="1"/>
      <c r="AXI22" s="1"/>
      <c r="AXJ22" s="2" t="s">
        <v>11</v>
      </c>
      <c r="AXK22" s="1" t="s">
        <v>131</v>
      </c>
      <c r="AXL22" s="1">
        <v>197</v>
      </c>
      <c r="AXM22" s="2">
        <v>5</v>
      </c>
      <c r="AXN22" s="1">
        <v>0.02</v>
      </c>
      <c r="AXO22" s="1">
        <f t="shared" si="1328"/>
        <v>1.0000000000000009E-3</v>
      </c>
      <c r="AXP22" s="1">
        <f t="shared" si="1329"/>
        <v>-0.11870503597122299</v>
      </c>
      <c r="AXQ22" s="1">
        <f t="shared" si="1330"/>
        <v>-1.780575539568345E-4</v>
      </c>
      <c r="AXR22" s="1">
        <f t="shared" si="1331"/>
        <v>-1.3707490027316394</v>
      </c>
      <c r="AXS22" s="1"/>
      <c r="AXT22" s="1"/>
      <c r="AXU22" s="2" t="s">
        <v>11</v>
      </c>
      <c r="AXV22" s="1" t="s">
        <v>132</v>
      </c>
      <c r="AXW22" s="1">
        <v>198</v>
      </c>
      <c r="AXX22" s="2">
        <v>5</v>
      </c>
      <c r="AXY22" s="1">
        <v>1.2999999999999999E-2</v>
      </c>
      <c r="AXZ22" s="1">
        <f t="shared" si="1332"/>
        <v>-4.0000000000000018E-3</v>
      </c>
      <c r="AYA22" s="1">
        <f t="shared" si="1333"/>
        <v>-0.3309352517985612</v>
      </c>
      <c r="AYB22" s="1">
        <f t="shared" si="1334"/>
        <v>-4.9640287769784177E-4</v>
      </c>
      <c r="AYC22" s="1">
        <f t="shared" si="1335"/>
        <v>-3.8214820682215409</v>
      </c>
      <c r="AYD22" s="1"/>
      <c r="AYE22" s="1"/>
      <c r="AYF22" s="2" t="s">
        <v>11</v>
      </c>
      <c r="AYG22" s="1" t="s">
        <v>133</v>
      </c>
      <c r="AYH22" s="1">
        <v>201</v>
      </c>
      <c r="AYI22" s="2">
        <v>5</v>
      </c>
      <c r="AYJ22" s="1">
        <v>1.9E-2</v>
      </c>
      <c r="AYK22" s="1">
        <f t="shared" si="1336"/>
        <v>-4.0000000000000001E-3</v>
      </c>
      <c r="AYL22" s="1">
        <f t="shared" si="1337"/>
        <v>-0.37499999999999994</v>
      </c>
      <c r="AYM22" s="1">
        <f t="shared" si="1338"/>
        <v>-5.6249999999999996E-4</v>
      </c>
      <c r="AYN22" s="1">
        <f t="shared" si="1339"/>
        <v>-4.3303207131749524</v>
      </c>
      <c r="AYO22" s="1"/>
      <c r="AYP22" s="1"/>
      <c r="AYQ22" s="2" t="s">
        <v>11</v>
      </c>
      <c r="AYR22" s="1" t="s">
        <v>134</v>
      </c>
      <c r="AYS22" s="1">
        <v>204</v>
      </c>
      <c r="AYT22" s="2">
        <v>5</v>
      </c>
      <c r="AYU22" s="1">
        <v>2.7E-2</v>
      </c>
      <c r="AYV22" s="1">
        <f t="shared" si="1340"/>
        <v>4.0000000000000001E-3</v>
      </c>
      <c r="AYW22" s="1">
        <f t="shared" si="1341"/>
        <v>-0.40357142857142853</v>
      </c>
      <c r="AYX22" s="1">
        <f t="shared" si="1342"/>
        <v>-6.0535714285714283E-4</v>
      </c>
      <c r="AYY22" s="1">
        <f t="shared" si="1343"/>
        <v>-4.6602499103692345</v>
      </c>
      <c r="AYZ22" s="1"/>
      <c r="AZA22" s="1"/>
      <c r="AZB22" s="2" t="s">
        <v>11</v>
      </c>
      <c r="AZC22" s="1" t="s">
        <v>135</v>
      </c>
      <c r="AZD22" s="1">
        <v>205</v>
      </c>
      <c r="AZE22" s="2">
        <v>5</v>
      </c>
      <c r="AZF22" s="1">
        <v>2.1999999999999999E-2</v>
      </c>
      <c r="AZG22" s="1">
        <f t="shared" si="1344"/>
        <v>0</v>
      </c>
      <c r="AZH22" s="1">
        <f t="shared" si="1345"/>
        <v>-0.20714285714285713</v>
      </c>
      <c r="AZI22" s="1">
        <f t="shared" si="1346"/>
        <v>-3.1071428571428569E-4</v>
      </c>
      <c r="AZJ22" s="1">
        <f t="shared" si="1347"/>
        <v>-2.3919866796585452</v>
      </c>
      <c r="AZK22" s="1"/>
      <c r="AZL22" s="1"/>
      <c r="AZM22" s="2" t="s">
        <v>11</v>
      </c>
      <c r="AZN22" s="1" t="s">
        <v>136</v>
      </c>
      <c r="AZO22" s="1">
        <v>208</v>
      </c>
      <c r="AZP22" s="2">
        <v>5</v>
      </c>
      <c r="AZQ22" s="1">
        <v>2.3E-2</v>
      </c>
      <c r="AZR22" s="1">
        <f t="shared" si="1348"/>
        <v>1.9999999999999983E-3</v>
      </c>
      <c r="AZS22" s="1">
        <f t="shared" si="1349"/>
        <v>-0.13571428571428576</v>
      </c>
      <c r="AZT22" s="1">
        <f t="shared" si="1350"/>
        <v>-2.0357142857142864E-4</v>
      </c>
      <c r="AZU22" s="1">
        <f t="shared" si="1351"/>
        <v>-1.5671636866728405</v>
      </c>
      <c r="AZV22" s="1"/>
      <c r="AZW22" s="1"/>
      <c r="AZX22" s="2" t="s">
        <v>11</v>
      </c>
      <c r="AZY22" s="1" t="s">
        <v>137</v>
      </c>
      <c r="AZZ22" s="1">
        <v>211</v>
      </c>
      <c r="BAA22" s="2">
        <v>5</v>
      </c>
      <c r="BAB22" s="1">
        <v>2.7E-2</v>
      </c>
      <c r="BAC22" s="1">
        <f t="shared" si="1352"/>
        <v>2.9999999999999992E-3</v>
      </c>
      <c r="BAD22" s="1">
        <f t="shared" si="1353"/>
        <v>-0.14893617021276598</v>
      </c>
      <c r="BAE22" s="1">
        <f t="shared" si="1354"/>
        <v>-2.2340425531914898E-4</v>
      </c>
      <c r="BAF22" s="1">
        <f t="shared" si="1355"/>
        <v>-1.719843687502109</v>
      </c>
      <c r="BAG22" s="1"/>
      <c r="BAH22" s="1"/>
      <c r="BAI22" s="2" t="s">
        <v>11</v>
      </c>
      <c r="BAJ22" s="1" t="s">
        <v>138</v>
      </c>
      <c r="BAK22" s="1">
        <v>212</v>
      </c>
      <c r="BAL22" s="2">
        <v>5</v>
      </c>
      <c r="BAM22" s="1">
        <v>5.0000000000000001E-3</v>
      </c>
      <c r="BAN22" s="1">
        <f t="shared" si="1356"/>
        <v>-5.0000000000000001E-3</v>
      </c>
      <c r="BAO22" s="1">
        <f t="shared" si="1357"/>
        <v>0.82474226804123707</v>
      </c>
      <c r="BAP22" s="1">
        <f t="shared" si="1358"/>
        <v>1.2371134020618556E-3</v>
      </c>
      <c r="BAQ22" s="1">
        <f t="shared" si="1359"/>
        <v>9.5237294035462856</v>
      </c>
      <c r="BAR22" s="1"/>
      <c r="BAS22" s="1"/>
      <c r="BAT22" s="2" t="s">
        <v>11</v>
      </c>
      <c r="BAU22" s="1" t="s">
        <v>139</v>
      </c>
      <c r="BAV22" s="1">
        <v>213</v>
      </c>
      <c r="BAW22" s="2">
        <v>5</v>
      </c>
      <c r="BAX22" s="1">
        <v>-4.0000000000000001E-3</v>
      </c>
      <c r="BAY22" s="1">
        <f t="shared" si="1360"/>
        <v>-5.0000000000000001E-3</v>
      </c>
      <c r="BAZ22" s="1">
        <f t="shared" si="1361"/>
        <v>0.95833333333333326</v>
      </c>
      <c r="BBA22" s="1">
        <f t="shared" si="1362"/>
        <v>1.4375E-3</v>
      </c>
      <c r="BBB22" s="1">
        <f t="shared" si="1363"/>
        <v>11.066375155891544</v>
      </c>
      <c r="BBC22" s="1"/>
      <c r="BBD22" s="1"/>
      <c r="BBE22" s="2" t="s">
        <v>11</v>
      </c>
      <c r="BBF22" s="1" t="s">
        <v>140</v>
      </c>
      <c r="BBG22" s="1">
        <v>214</v>
      </c>
      <c r="BBH22" s="2">
        <v>5</v>
      </c>
      <c r="BBI22" s="1">
        <v>-4.0000000000000001E-3</v>
      </c>
      <c r="BBJ22" s="1">
        <f t="shared" si="1364"/>
        <v>-9.0000000000000011E-3</v>
      </c>
      <c r="BBK22" s="1">
        <f t="shared" si="1365"/>
        <v>0.494773519163763</v>
      </c>
      <c r="BBL22" s="1">
        <f t="shared" si="1366"/>
        <v>7.4216027874564447E-4</v>
      </c>
      <c r="BBM22" s="1">
        <f t="shared" si="1367"/>
        <v>5.7134080489741521</v>
      </c>
      <c r="BBN22" s="1"/>
      <c r="BBO22" s="1"/>
      <c r="BBP22" s="2" t="s">
        <v>11</v>
      </c>
      <c r="BBQ22" s="1" t="s">
        <v>141</v>
      </c>
      <c r="BBR22" s="1">
        <v>215</v>
      </c>
      <c r="BBS22" s="2">
        <v>5</v>
      </c>
      <c r="BBT22" s="1">
        <v>2E-3</v>
      </c>
      <c r="BBU22" s="1">
        <f t="shared" si="1368"/>
        <v>-6.0000000000000001E-3</v>
      </c>
      <c r="BBV22" s="1">
        <f t="shared" si="1369"/>
        <v>0.49999999999999994</v>
      </c>
      <c r="BBW22" s="1">
        <f t="shared" si="1370"/>
        <v>7.4999999999999991E-4</v>
      </c>
      <c r="BBX22" s="1">
        <f t="shared" si="1371"/>
        <v>5.7737609508999359</v>
      </c>
      <c r="BBY22" s="1"/>
      <c r="BBZ22" s="1"/>
      <c r="BCA22" s="2" t="s">
        <v>11</v>
      </c>
      <c r="BCB22" s="1" t="s">
        <v>142</v>
      </c>
      <c r="BCC22" s="1">
        <v>225</v>
      </c>
      <c r="BCD22" s="2">
        <v>5</v>
      </c>
      <c r="BCE22" s="1">
        <v>3.0000000000000001E-3</v>
      </c>
      <c r="BCF22" s="1">
        <f t="shared" si="1372"/>
        <v>-4.0000000000000001E-3</v>
      </c>
      <c r="BCG22" s="1">
        <f t="shared" si="1373"/>
        <v>0.54006968641114983</v>
      </c>
      <c r="BCH22" s="1">
        <f t="shared" si="1374"/>
        <v>8.1010452961672479E-4</v>
      </c>
      <c r="BCI22" s="1">
        <f t="shared" si="1375"/>
        <v>6.2364665323309421</v>
      </c>
      <c r="BCJ22" s="1"/>
      <c r="BCK22" s="1"/>
      <c r="BCL22" s="2" t="s">
        <v>11</v>
      </c>
      <c r="BCM22" s="1" t="s">
        <v>143</v>
      </c>
      <c r="BCN22" s="1">
        <v>226</v>
      </c>
      <c r="BCO22" s="2">
        <v>5</v>
      </c>
      <c r="BCP22" s="1">
        <v>2.4E-2</v>
      </c>
      <c r="BCQ22" s="1">
        <f t="shared" si="1376"/>
        <v>6.0000000000000019E-3</v>
      </c>
      <c r="BCR22" s="1">
        <f t="shared" si="1377"/>
        <v>0.68918918918918926</v>
      </c>
      <c r="BCS22" s="1">
        <f t="shared" si="1378"/>
        <v>1.0337837837837839E-3</v>
      </c>
      <c r="BCT22" s="1">
        <f t="shared" si="1379"/>
        <v>7.9584272566458596</v>
      </c>
      <c r="BCU22" s="1"/>
      <c r="BCV22" s="1"/>
      <c r="BCW22" s="2" t="s">
        <v>11</v>
      </c>
      <c r="BCX22" s="1" t="s">
        <v>144</v>
      </c>
      <c r="BCY22" s="1">
        <v>232</v>
      </c>
      <c r="BCZ22" s="2">
        <v>5</v>
      </c>
      <c r="BDA22" s="1">
        <v>4.3999999999999997E-2</v>
      </c>
      <c r="BDB22" s="1">
        <f t="shared" si="1380"/>
        <v>1.9999999999999997E-2</v>
      </c>
      <c r="BDC22" s="1">
        <f t="shared" si="1381"/>
        <v>1.2297297297297298</v>
      </c>
      <c r="BDD22" s="1">
        <f t="shared" si="1382"/>
        <v>1.8445945945945949E-3</v>
      </c>
      <c r="BDE22" s="1">
        <f t="shared" si="1383"/>
        <v>14.200330987348494</v>
      </c>
      <c r="BDF22" s="1"/>
      <c r="BDG22" s="1"/>
      <c r="BDH22" s="2" t="s">
        <v>11</v>
      </c>
      <c r="BDI22" s="1" t="s">
        <v>145</v>
      </c>
      <c r="BDJ22" s="1">
        <v>233</v>
      </c>
      <c r="BDK22" s="2">
        <v>5</v>
      </c>
      <c r="BDL22" s="1">
        <v>0.04</v>
      </c>
      <c r="BDM22" s="1">
        <f t="shared" si="1384"/>
        <v>2.0000000000000018E-3</v>
      </c>
      <c r="BDN22" s="1">
        <f t="shared" si="1385"/>
        <v>0.66554054054054057</v>
      </c>
      <c r="BDO22" s="1">
        <f t="shared" si="1386"/>
        <v>9.9831081081081094E-4</v>
      </c>
      <c r="BDP22" s="1">
        <f t="shared" si="1387"/>
        <v>7.6853439684276195</v>
      </c>
      <c r="BDQ22" s="1"/>
      <c r="BDR22" s="1"/>
      <c r="BDS22" s="2" t="s">
        <v>11</v>
      </c>
      <c r="BDT22" s="1" t="s">
        <v>146</v>
      </c>
      <c r="BDU22" s="1">
        <v>234</v>
      </c>
      <c r="BDV22" s="2">
        <v>5</v>
      </c>
      <c r="BDW22" s="1">
        <v>3.7999999999999999E-2</v>
      </c>
      <c r="BDX22" s="1">
        <f t="shared" si="1388"/>
        <v>2.9999999999999957E-3</v>
      </c>
      <c r="BDY22" s="1">
        <f t="shared" si="1389"/>
        <v>0.67457627118644048</v>
      </c>
      <c r="BDZ22" s="1">
        <f t="shared" si="1390"/>
        <v>1.0118644067796606E-3</v>
      </c>
      <c r="BEA22" s="1">
        <f t="shared" si="1391"/>
        <v>7.7896842659599113</v>
      </c>
      <c r="BEB22" s="1"/>
      <c r="BEC22" s="1"/>
      <c r="BED22" s="2" t="s">
        <v>11</v>
      </c>
      <c r="BEE22" s="1" t="s">
        <v>147</v>
      </c>
      <c r="BEF22" s="1">
        <v>236</v>
      </c>
      <c r="BEG22" s="2">
        <v>5</v>
      </c>
      <c r="BEH22" s="1">
        <v>4.2999999999999997E-2</v>
      </c>
      <c r="BEI22" s="1">
        <f t="shared" si="1392"/>
        <v>-1.5000000000000006E-2</v>
      </c>
      <c r="BEJ22" s="1">
        <f t="shared" si="1393"/>
        <v>7.1186440677965909E-2</v>
      </c>
      <c r="BEK22" s="1">
        <f t="shared" si="1394"/>
        <v>1.0677966101694886E-4</v>
      </c>
      <c r="BEL22" s="1">
        <f t="shared" si="1395"/>
        <v>0.82202698283998876</v>
      </c>
      <c r="BEM22" s="1"/>
      <c r="BEN22" s="1"/>
      <c r="BEO22" s="2" t="s">
        <v>11</v>
      </c>
      <c r="BEP22" s="4" t="s">
        <v>148</v>
      </c>
      <c r="BEQ22" s="4">
        <v>239</v>
      </c>
      <c r="BER22" s="2">
        <v>5</v>
      </c>
      <c r="BES22" s="1">
        <v>4.2999999999999997E-2</v>
      </c>
      <c r="BET22" s="1">
        <f t="shared" si="1396"/>
        <v>-2.4000000000000007E-2</v>
      </c>
      <c r="BEU22" s="1">
        <f t="shared" si="1397"/>
        <v>-0.17449664429530223</v>
      </c>
      <c r="BEV22" s="1">
        <f t="shared" si="1398"/>
        <v>-2.6174496644295334E-4</v>
      </c>
      <c r="BEW22" s="1">
        <f t="shared" si="1399"/>
        <v>-2.0150038217905841</v>
      </c>
      <c r="BEX22" s="1"/>
      <c r="BEY22" s="1"/>
      <c r="BEZ22" s="2" t="s">
        <v>11</v>
      </c>
      <c r="BFA22" s="4" t="s">
        <v>149</v>
      </c>
      <c r="BFB22" s="4">
        <v>240</v>
      </c>
      <c r="BFC22" s="2">
        <v>5</v>
      </c>
      <c r="BFD22" s="1">
        <v>-1.7999999999999999E-2</v>
      </c>
      <c r="BFE22" s="1">
        <f t="shared" si="1400"/>
        <v>5.000000000000001E-3</v>
      </c>
      <c r="BFF22" s="1">
        <f t="shared" si="1401"/>
        <v>2.4041811846689898</v>
      </c>
      <c r="BFG22" s="1">
        <f t="shared" si="1402"/>
        <v>3.6062717770034849E-3</v>
      </c>
      <c r="BFH22" s="1">
        <f t="shared" si="1403"/>
        <v>27.762334885860326</v>
      </c>
      <c r="BFI22" s="1"/>
      <c r="BFJ22" s="1"/>
      <c r="BFK22" s="2" t="s">
        <v>11</v>
      </c>
      <c r="BFL22" s="4" t="s">
        <v>150</v>
      </c>
      <c r="BFM22" s="4">
        <v>241</v>
      </c>
      <c r="BFN22" s="2">
        <v>5</v>
      </c>
      <c r="BFO22" s="1">
        <v>-8.9999999999999993E-3</v>
      </c>
      <c r="BFP22" s="1">
        <f t="shared" si="1404"/>
        <v>8.0000000000000019E-3</v>
      </c>
      <c r="BFQ22" s="1">
        <f t="shared" si="1405"/>
        <v>2.5292096219931275</v>
      </c>
      <c r="BFR22" s="1">
        <f t="shared" si="1406"/>
        <v>3.7938144329896914E-3</v>
      </c>
      <c r="BFS22" s="1">
        <f t="shared" si="1407"/>
        <v>29.206103504208617</v>
      </c>
      <c r="BFT22" s="1"/>
      <c r="BFU22" s="1"/>
      <c r="BFV22" s="2" t="s">
        <v>11</v>
      </c>
      <c r="BFW22" s="4" t="s">
        <v>151</v>
      </c>
      <c r="BFX22" s="4">
        <v>243</v>
      </c>
      <c r="BFY22" s="2">
        <v>5</v>
      </c>
      <c r="BFZ22" s="1">
        <v>1.4E-2</v>
      </c>
      <c r="BGA22" s="1">
        <f t="shared" si="1408"/>
        <v>8.0000000000000002E-3</v>
      </c>
      <c r="BGB22" s="1">
        <f t="shared" si="1409"/>
        <v>1.5397923875432526</v>
      </c>
      <c r="BGC22" s="1">
        <f t="shared" si="1410"/>
        <v>2.3096885813148789E-3</v>
      </c>
      <c r="BGD22" s="1">
        <f t="shared" si="1411"/>
        <v>17.780786319380429</v>
      </c>
      <c r="BGE22" s="1"/>
      <c r="BGF22" s="1"/>
      <c r="BGG22" s="2" t="s">
        <v>11</v>
      </c>
      <c r="BGH22" s="4" t="s">
        <v>152</v>
      </c>
      <c r="BGI22" s="4">
        <v>246</v>
      </c>
      <c r="BGJ22" s="2">
        <v>5</v>
      </c>
      <c r="BGK22" s="1">
        <v>8.0000000000000002E-3</v>
      </c>
      <c r="BGL22" s="1">
        <f t="shared" si="1412"/>
        <v>-2.9999999999999992E-3</v>
      </c>
      <c r="BGM22" s="1">
        <f t="shared" si="1413"/>
        <v>1.0173010380622838</v>
      </c>
      <c r="BGN22" s="1">
        <f t="shared" si="1414"/>
        <v>1.5259515570934256E-3</v>
      </c>
      <c r="BGO22" s="1">
        <f t="shared" si="1415"/>
        <v>11.747306017747968</v>
      </c>
      <c r="BGP22" s="1"/>
      <c r="BGQ22" s="1"/>
      <c r="BGR22" s="2" t="s">
        <v>11</v>
      </c>
      <c r="BGS22" s="4" t="s">
        <v>153</v>
      </c>
      <c r="BGT22" s="4">
        <v>249</v>
      </c>
      <c r="BGU22" s="2">
        <v>5</v>
      </c>
      <c r="BGV22" s="1">
        <v>2.7E-2</v>
      </c>
      <c r="BGW22" s="1">
        <f t="shared" si="1416"/>
        <v>1.8000000000000002E-2</v>
      </c>
      <c r="BGX22" s="1">
        <f t="shared" si="1417"/>
        <v>1.8625429553264605</v>
      </c>
      <c r="BGY22" s="1">
        <f t="shared" si="1418"/>
        <v>2.7938144329896909E-3</v>
      </c>
      <c r="BGZ22" s="1">
        <f t="shared" si="1419"/>
        <v>21.507755569675368</v>
      </c>
      <c r="BHA22" s="1"/>
      <c r="BHB22" s="1"/>
      <c r="BHC22" s="2" t="s">
        <v>11</v>
      </c>
      <c r="BHD22" s="4" t="s">
        <v>154</v>
      </c>
      <c r="BHE22" s="4">
        <v>253</v>
      </c>
      <c r="BHF22" s="2">
        <v>5</v>
      </c>
      <c r="BHG22" s="1">
        <v>2.1000000000000001E-2</v>
      </c>
      <c r="BHH22" s="1">
        <f t="shared" si="1420"/>
        <v>1.3000000000000001E-2</v>
      </c>
      <c r="BHI22" s="1">
        <f t="shared" si="1421"/>
        <v>1.6505190311418687</v>
      </c>
      <c r="BHJ22" s="1">
        <f t="shared" si="1422"/>
        <v>2.4757785467128032E-3</v>
      </c>
      <c r="BHK22" s="1">
        <f t="shared" si="1423"/>
        <v>19.059404661448237</v>
      </c>
      <c r="BHL22" s="1"/>
      <c r="BHM22" s="1"/>
      <c r="BHN22" s="2" t="s">
        <v>11</v>
      </c>
      <c r="BHO22" s="4" t="s">
        <v>155</v>
      </c>
      <c r="BHP22" s="4">
        <v>254</v>
      </c>
      <c r="BHQ22" s="2">
        <v>5</v>
      </c>
      <c r="BHR22" s="1">
        <v>1.7999999999999999E-2</v>
      </c>
      <c r="BHS22" s="1">
        <f t="shared" si="1424"/>
        <v>-4.0000000000000001E-3</v>
      </c>
      <c r="BHT22" s="1">
        <f t="shared" si="1425"/>
        <v>-0.22336769759450173</v>
      </c>
      <c r="BHU22" s="1">
        <f t="shared" si="1426"/>
        <v>-3.3505154639175259E-4</v>
      </c>
      <c r="BHV22" s="1">
        <f t="shared" si="1427"/>
        <v>-2.5793433801271193</v>
      </c>
      <c r="BHW22" s="1"/>
      <c r="BHX22" s="1"/>
      <c r="BHY22" s="2" t="s">
        <v>11</v>
      </c>
      <c r="BHZ22" s="4" t="s">
        <v>156</v>
      </c>
      <c r="BIA22" s="4">
        <v>260</v>
      </c>
      <c r="BIB22" s="2">
        <v>5</v>
      </c>
      <c r="BIC22" s="1">
        <v>2.9000000000000001E-2</v>
      </c>
      <c r="BID22" s="1">
        <f t="shared" si="1428"/>
        <v>-1.9999999999999983E-3</v>
      </c>
      <c r="BIE22" s="1">
        <f t="shared" si="1429"/>
        <v>-0.28040540540540532</v>
      </c>
      <c r="BIF22" s="1">
        <f t="shared" si="1430"/>
        <v>-4.2060810810810796E-4</v>
      </c>
      <c r="BIG22" s="1">
        <f t="shared" si="1431"/>
        <v>-3.2379875603019901</v>
      </c>
      <c r="BIH22" s="1"/>
      <c r="BII22" s="1"/>
      <c r="BIJ22" s="2" t="s">
        <v>11</v>
      </c>
      <c r="BIK22" s="4" t="s">
        <v>157</v>
      </c>
      <c r="BIL22" s="4">
        <v>267</v>
      </c>
      <c r="BIM22" s="2">
        <v>5</v>
      </c>
      <c r="BIN22" s="1">
        <v>2.5999999999999999E-2</v>
      </c>
      <c r="BIO22" s="1">
        <f t="shared" si="1432"/>
        <v>-5.000000000000001E-3</v>
      </c>
      <c r="BIP22" s="1">
        <f t="shared" si="1433"/>
        <v>0.46333333333333332</v>
      </c>
      <c r="BIQ22" s="1">
        <f t="shared" si="1434"/>
        <v>6.9499999999999998E-4</v>
      </c>
      <c r="BIR22" s="1">
        <f t="shared" si="1435"/>
        <v>5.3503518145006073</v>
      </c>
      <c r="BIS22" s="1"/>
      <c r="BIT22" s="1"/>
      <c r="BIU22" s="2" t="s">
        <v>11</v>
      </c>
      <c r="BIV22" s="4" t="s">
        <v>158</v>
      </c>
      <c r="BIW22" s="4">
        <v>268</v>
      </c>
      <c r="BIX22" s="2">
        <v>5</v>
      </c>
      <c r="BIY22" s="1">
        <v>3.4000000000000002E-2</v>
      </c>
      <c r="BIZ22" s="1">
        <f t="shared" si="1436"/>
        <v>5.000000000000001E-3</v>
      </c>
      <c r="BJA22" s="1">
        <f t="shared" si="1437"/>
        <v>0.16610169491525428</v>
      </c>
      <c r="BJB22" s="1">
        <f t="shared" si="1438"/>
        <v>2.491525423728814E-4</v>
      </c>
      <c r="BJC22" s="1">
        <f t="shared" si="1439"/>
        <v>1.9180629599599792</v>
      </c>
      <c r="BJD22" s="1"/>
      <c r="BJE22" s="1"/>
      <c r="BJF22" s="2" t="s">
        <v>11</v>
      </c>
      <c r="BJG22" s="4" t="s">
        <v>159</v>
      </c>
      <c r="BJH22" s="4">
        <v>274</v>
      </c>
      <c r="BJI22" s="2">
        <v>5</v>
      </c>
      <c r="BJJ22" s="1">
        <v>2.5999999999999999E-2</v>
      </c>
      <c r="BJK22" s="1">
        <f t="shared" si="1440"/>
        <v>1.4999999999999999E-2</v>
      </c>
      <c r="BJL22" s="1">
        <f t="shared" si="1441"/>
        <v>1.1959459459459458</v>
      </c>
      <c r="BJM22" s="1">
        <f t="shared" si="1442"/>
        <v>1.7939189189189189E-3</v>
      </c>
      <c r="BJN22" s="1">
        <f t="shared" si="1443"/>
        <v>13.810212004179578</v>
      </c>
      <c r="BJO22" s="1"/>
      <c r="BJP22" s="1"/>
      <c r="BJQ22" s="2" t="s">
        <v>11</v>
      </c>
      <c r="BJR22" s="4" t="s">
        <v>160</v>
      </c>
      <c r="BJS22" s="4">
        <v>281</v>
      </c>
      <c r="BJT22" s="2">
        <v>5</v>
      </c>
      <c r="BJU22" s="1">
        <v>4.1000000000000002E-2</v>
      </c>
      <c r="BJV22" s="1">
        <f t="shared" si="1444"/>
        <v>3.0000000000000027E-3</v>
      </c>
      <c r="BJW22" s="1">
        <f t="shared" si="1445"/>
        <v>0.32666666666666677</v>
      </c>
      <c r="BJX22" s="1">
        <f t="shared" si="1446"/>
        <v>4.900000000000002E-4</v>
      </c>
      <c r="BJY22" s="1">
        <f t="shared" si="1447"/>
        <v>3.7721904879212933</v>
      </c>
      <c r="BJZ22" s="1"/>
      <c r="BKA22" s="1"/>
      <c r="BKB22" s="2" t="s">
        <v>11</v>
      </c>
      <c r="BKC22" s="4" t="s">
        <v>161</v>
      </c>
      <c r="BKD22" s="4">
        <v>282</v>
      </c>
      <c r="BKE22" s="2">
        <v>5</v>
      </c>
      <c r="BKF22" s="1">
        <v>2.5000000000000001E-2</v>
      </c>
      <c r="BKG22" s="1">
        <f t="shared" si="1448"/>
        <v>4.0000000000000001E-3</v>
      </c>
      <c r="BKH22" s="1">
        <f t="shared" si="1449"/>
        <v>9.420289855072464E-2</v>
      </c>
      <c r="BKI22" s="1">
        <f t="shared" si="1450"/>
        <v>1.4130434782608697E-4</v>
      </c>
      <c r="BKJ22" s="1">
        <f t="shared" si="1451"/>
        <v>1.0878100342275243</v>
      </c>
      <c r="BKK22" s="1"/>
      <c r="BKL22" s="1"/>
      <c r="BKM22" s="2" t="s">
        <v>11</v>
      </c>
      <c r="BKN22" s="4" t="s">
        <v>162</v>
      </c>
      <c r="BKO22" s="4">
        <v>289</v>
      </c>
      <c r="BKP22" s="2">
        <v>5</v>
      </c>
      <c r="BKQ22" s="1">
        <v>2.8000000000000001E-2</v>
      </c>
      <c r="BKR22" s="1">
        <f t="shared" si="1452"/>
        <v>1.2E-2</v>
      </c>
      <c r="BKS22" s="1">
        <f t="shared" si="1453"/>
        <v>0.50359712230215836</v>
      </c>
      <c r="BKT22" s="1">
        <f t="shared" si="1454"/>
        <v>7.5539568345323754E-4</v>
      </c>
      <c r="BKU22" s="1">
        <f t="shared" si="1455"/>
        <v>5.8152987994675627</v>
      </c>
      <c r="BKV22" s="1"/>
      <c r="BKW22" s="1"/>
      <c r="BKX22" s="2" t="s">
        <v>11</v>
      </c>
      <c r="BKY22" s="4" t="s">
        <v>163</v>
      </c>
      <c r="BKZ22" s="4">
        <v>296</v>
      </c>
      <c r="BLA22" s="2">
        <v>5</v>
      </c>
      <c r="BLB22" s="1">
        <v>2.5999999999999999E-2</v>
      </c>
      <c r="BLC22" s="1">
        <f t="shared" si="1456"/>
        <v>5.9999999999999984E-3</v>
      </c>
      <c r="BLD22" s="1">
        <f t="shared" si="1457"/>
        <v>1.449275362318835E-2</v>
      </c>
      <c r="BLE22" s="1">
        <f t="shared" si="1458"/>
        <v>2.1739130434782525E-5</v>
      </c>
      <c r="BLF22" s="1">
        <f t="shared" si="1459"/>
        <v>0.16735538988115695</v>
      </c>
      <c r="BLG22" s="1"/>
      <c r="BLH22" s="1"/>
      <c r="BLI22" s="2" t="s">
        <v>11</v>
      </c>
      <c r="BLJ22" s="4" t="s">
        <v>164</v>
      </c>
      <c r="BLK22" s="4">
        <v>303</v>
      </c>
      <c r="BLL22" s="2">
        <v>5</v>
      </c>
      <c r="BLM22" s="1">
        <v>2.1000000000000001E-2</v>
      </c>
      <c r="BLN22" s="1">
        <f t="shared" si="1460"/>
        <v>1.0000000000000002E-2</v>
      </c>
      <c r="BLO22" s="1">
        <f t="shared" si="1461"/>
        <v>0.56610169491525442</v>
      </c>
      <c r="BLP22" s="1">
        <f t="shared" si="1462"/>
        <v>8.4915254237288168E-4</v>
      </c>
      <c r="BLQ22" s="1">
        <f t="shared" si="1463"/>
        <v>6.5370717206799309</v>
      </c>
      <c r="BLR22" s="1"/>
      <c r="BLS22" s="1"/>
      <c r="BLT22" s="2" t="s">
        <v>11</v>
      </c>
      <c r="BLU22" s="4" t="s">
        <v>165</v>
      </c>
      <c r="BLV22" s="4">
        <v>310</v>
      </c>
      <c r="BLW22" s="2">
        <v>5</v>
      </c>
      <c r="BLX22" s="1">
        <v>2.8000000000000001E-2</v>
      </c>
      <c r="BLY22" s="1">
        <f t="shared" si="1464"/>
        <v>1.6E-2</v>
      </c>
      <c r="BLZ22" s="1">
        <f t="shared" si="1465"/>
        <v>0.92832764505119458</v>
      </c>
      <c r="BMA22" s="1">
        <f t="shared" si="1466"/>
        <v>1.392491467576792E-3</v>
      </c>
      <c r="BMB22" s="1">
        <f t="shared" si="1467"/>
        <v>10.719883813274969</v>
      </c>
      <c r="BMC22" s="1"/>
      <c r="BMD22" s="1"/>
      <c r="BME22" s="2" t="s">
        <v>11</v>
      </c>
      <c r="BMF22" s="4" t="s">
        <v>166</v>
      </c>
      <c r="BMG22" s="4">
        <v>311</v>
      </c>
      <c r="BMH22" s="2">
        <v>5</v>
      </c>
      <c r="BMI22" s="1">
        <v>2.5000000000000001E-2</v>
      </c>
      <c r="BMJ22" s="1">
        <f t="shared" si="1468"/>
        <v>1.5000000000000001E-2</v>
      </c>
      <c r="BMK22" s="1">
        <f t="shared" si="1469"/>
        <v>0.27659574468085113</v>
      </c>
      <c r="BML22" s="1">
        <f t="shared" si="1470"/>
        <v>4.1489361702127668E-4</v>
      </c>
      <c r="BMM22" s="1">
        <f t="shared" si="1471"/>
        <v>3.1939954196467739</v>
      </c>
      <c r="BMN22" s="1"/>
      <c r="BMO22" s="1"/>
      <c r="BMP22" s="2" t="s">
        <v>11</v>
      </c>
      <c r="BMQ22" s="4" t="s">
        <v>167</v>
      </c>
      <c r="BMR22" s="4">
        <v>317</v>
      </c>
      <c r="BMS22" s="2">
        <v>5</v>
      </c>
      <c r="BMT22" s="1">
        <v>2.4E-2</v>
      </c>
      <c r="BMU22" s="4">
        <f t="shared" si="1472"/>
        <v>1.4E-2</v>
      </c>
      <c r="BMV22" s="1">
        <f t="shared" si="1473"/>
        <v>0.43971631205673756</v>
      </c>
      <c r="BMW22" s="1">
        <f t="shared" si="1474"/>
        <v>6.5957446808510639E-4</v>
      </c>
      <c r="BMX22" s="1">
        <f t="shared" si="1475"/>
        <v>5.0776337440538448</v>
      </c>
      <c r="BMY22" s="1"/>
      <c r="BMZ22" s="1"/>
      <c r="BNA22" s="2" t="s">
        <v>11</v>
      </c>
      <c r="BNB22" s="4" t="s">
        <v>168</v>
      </c>
      <c r="BNC22" s="4">
        <v>324</v>
      </c>
      <c r="BND22" s="2">
        <v>5</v>
      </c>
      <c r="BNE22" s="1">
        <v>3.3000000000000002E-2</v>
      </c>
      <c r="BNF22" s="1">
        <f t="shared" si="1476"/>
        <v>2.0000000000000004E-2</v>
      </c>
      <c r="BNG22" s="1">
        <f t="shared" si="1477"/>
        <v>0.62142857142857166</v>
      </c>
      <c r="BNH22" s="1">
        <f t="shared" si="1478"/>
        <v>9.3214285714285751E-4</v>
      </c>
      <c r="BNI22" s="1">
        <f t="shared" si="1479"/>
        <v>7.1759600389756386</v>
      </c>
      <c r="BNJ22" s="1"/>
      <c r="BNK22" s="1"/>
      <c r="BNL22" s="2" t="s">
        <v>11</v>
      </c>
      <c r="BNM22" s="4" t="s">
        <v>169</v>
      </c>
      <c r="BNN22" s="4">
        <v>325</v>
      </c>
      <c r="BNO22" s="2">
        <v>5</v>
      </c>
      <c r="BNP22" s="1">
        <v>2.4E-2</v>
      </c>
      <c r="BNQ22" s="1">
        <f t="shared" si="1480"/>
        <v>5.000000000000001E-3</v>
      </c>
      <c r="BNR22" s="1">
        <f t="shared" si="1481"/>
        <v>0.26923076923076927</v>
      </c>
      <c r="BNS22" s="1">
        <f t="shared" si="1482"/>
        <v>4.0384615384615394E-4</v>
      </c>
      <c r="BNT22" s="1">
        <f t="shared" si="1483"/>
        <v>3.1089482043307357</v>
      </c>
      <c r="BNU22" s="1"/>
      <c r="BNV22" s="1"/>
      <c r="BNW22" s="2" t="s">
        <v>11</v>
      </c>
      <c r="BNX22" s="4" t="s">
        <v>170</v>
      </c>
      <c r="BNY22" s="4">
        <v>338</v>
      </c>
      <c r="BNZ22" s="2">
        <v>5</v>
      </c>
      <c r="BOA22" s="1">
        <v>0.03</v>
      </c>
      <c r="BOB22" s="1">
        <f t="shared" si="1484"/>
        <v>1.9999999999999997E-2</v>
      </c>
      <c r="BOC22" s="1">
        <f t="shared" si="1485"/>
        <v>0.78525641025641024</v>
      </c>
      <c r="BOD22" s="1">
        <f t="shared" si="1486"/>
        <v>1.1778846153846154E-3</v>
      </c>
      <c r="BOE22" s="1">
        <f t="shared" si="1487"/>
        <v>9.0677655959646444</v>
      </c>
      <c r="BOF22" s="1"/>
      <c r="BOG22" s="1"/>
      <c r="BOH22" s="2" t="s">
        <v>11</v>
      </c>
      <c r="BOI22" s="4" t="s">
        <v>171</v>
      </c>
      <c r="BOJ22" s="4">
        <v>339</v>
      </c>
      <c r="BOK22" s="2">
        <v>5</v>
      </c>
      <c r="BOL22" s="1">
        <v>1.2999999999999999E-2</v>
      </c>
      <c r="BOM22" s="1">
        <f t="shared" si="1488"/>
        <v>8.0000000000000002E-3</v>
      </c>
      <c r="BON22" s="1">
        <f t="shared" si="1489"/>
        <v>0.38436482084690549</v>
      </c>
      <c r="BOO22" s="1">
        <f t="shared" si="1490"/>
        <v>5.7654723127035829E-4</v>
      </c>
      <c r="BOP22" s="1">
        <f t="shared" si="1491"/>
        <v>4.4384611870110255</v>
      </c>
      <c r="BOQ22" s="1"/>
      <c r="BOR22" s="1"/>
      <c r="BOS22" s="2" t="s">
        <v>11</v>
      </c>
      <c r="BOT22" s="4" t="s">
        <v>172</v>
      </c>
      <c r="BOU22" s="4">
        <v>345</v>
      </c>
      <c r="BOV22" s="2">
        <v>5</v>
      </c>
      <c r="BOW22" s="1">
        <v>1.7000000000000001E-2</v>
      </c>
      <c r="BOX22" s="1">
        <f t="shared" si="1492"/>
        <v>1.0000000000000002E-2</v>
      </c>
      <c r="BOY22" s="1">
        <f t="shared" si="1493"/>
        <v>0.52411575562700974</v>
      </c>
      <c r="BOZ22" s="1">
        <f t="shared" si="1494"/>
        <v>7.861736334405146E-4</v>
      </c>
      <c r="BPA22" s="1">
        <f t="shared" si="1495"/>
        <v>6.0522381671812848</v>
      </c>
      <c r="BPB22" s="1"/>
      <c r="BPC22" s="1"/>
      <c r="BPD22" s="2" t="s">
        <v>11</v>
      </c>
      <c r="BPE22" s="4" t="s">
        <v>173</v>
      </c>
      <c r="BPF22" s="4">
        <v>352</v>
      </c>
      <c r="BPG22" s="2">
        <v>5</v>
      </c>
      <c r="BPH22" s="1">
        <v>1.7000000000000001E-2</v>
      </c>
      <c r="BPI22" s="1">
        <f t="shared" si="1496"/>
        <v>8.0000000000000019E-3</v>
      </c>
      <c r="BPJ22" s="1">
        <f t="shared" si="1497"/>
        <v>0.35897435897435903</v>
      </c>
      <c r="BPK22" s="1">
        <f t="shared" si="1498"/>
        <v>5.3846153846153855E-4</v>
      </c>
      <c r="BPL22" s="1">
        <f t="shared" si="1499"/>
        <v>4.1452642724409809</v>
      </c>
      <c r="BPM22" s="1"/>
      <c r="BPN22" s="1"/>
      <c r="BPO22" s="2" t="s">
        <v>11</v>
      </c>
      <c r="BPP22" s="4" t="s">
        <v>174</v>
      </c>
      <c r="BPQ22" s="4">
        <v>353</v>
      </c>
      <c r="BPR22" s="2">
        <v>5</v>
      </c>
      <c r="BPS22" s="1">
        <v>1.4E-2</v>
      </c>
      <c r="BPT22" s="1">
        <f t="shared" si="1500"/>
        <v>5.000000000000001E-3</v>
      </c>
      <c r="BPU22" s="1">
        <f t="shared" si="1501"/>
        <v>0.15000000000000002</v>
      </c>
      <c r="BPV22" s="1">
        <f t="shared" si="1502"/>
        <v>2.2500000000000005E-4</v>
      </c>
      <c r="BPW22" s="1">
        <f t="shared" si="1503"/>
        <v>1.7321282852699813</v>
      </c>
      <c r="BPX22" s="1"/>
      <c r="BPY22" s="1"/>
      <c r="BPZ22" s="2" t="s">
        <v>11</v>
      </c>
      <c r="BQA22" s="4" t="s">
        <v>175</v>
      </c>
      <c r="BQB22" s="4">
        <v>358</v>
      </c>
      <c r="BQC22" s="2">
        <v>5</v>
      </c>
      <c r="BQD22" s="1">
        <v>2.5000000000000001E-2</v>
      </c>
      <c r="BQE22" s="1">
        <f t="shared" si="1504"/>
        <v>1.5000000000000001E-2</v>
      </c>
      <c r="BQF22" s="1">
        <f t="shared" si="1505"/>
        <v>0.48310810810810817</v>
      </c>
      <c r="BQG22" s="1">
        <f t="shared" si="1506"/>
        <v>7.2466216216216222E-4</v>
      </c>
      <c r="BQH22" s="1">
        <f t="shared" si="1507"/>
        <v>5.5787014593154796</v>
      </c>
      <c r="BQI22" s="1"/>
      <c r="BQJ22" s="1"/>
      <c r="BQK22" s="2" t="s">
        <v>11</v>
      </c>
      <c r="BQL22" s="4" t="s">
        <v>176</v>
      </c>
      <c r="BQM22" s="4">
        <v>366</v>
      </c>
      <c r="BQN22" s="2">
        <v>5</v>
      </c>
      <c r="BQO22" s="1">
        <v>2.9000000000000001E-2</v>
      </c>
      <c r="BQP22" s="1">
        <f t="shared" si="1508"/>
        <v>1.8000000000000002E-2</v>
      </c>
      <c r="BQQ22" s="1">
        <f t="shared" si="1509"/>
        <v>0.79264214046822756</v>
      </c>
      <c r="BQR22" s="1">
        <f t="shared" si="1510"/>
        <v>1.1889632107023413E-3</v>
      </c>
      <c r="BQS22" s="1">
        <f t="shared" si="1511"/>
        <v>9.1530524773463888</v>
      </c>
      <c r="BQT22" s="1"/>
      <c r="BQU22" s="1"/>
      <c r="BQV22" s="2" t="s">
        <v>11</v>
      </c>
      <c r="BQW22" s="4" t="s">
        <v>177</v>
      </c>
      <c r="BQX22" s="4">
        <v>367</v>
      </c>
      <c r="BQY22" s="2">
        <v>5</v>
      </c>
      <c r="BQZ22" s="1">
        <v>2.3E-2</v>
      </c>
      <c r="BRA22" s="1">
        <f t="shared" si="1512"/>
        <v>1.9999999999999983E-3</v>
      </c>
      <c r="BRB22" s="1">
        <f t="shared" si="1513"/>
        <v>-0.68350168350168361</v>
      </c>
      <c r="BRC22" s="1">
        <f t="shared" si="1514"/>
        <v>-1.0252525252525254E-3</v>
      </c>
      <c r="BRD22" s="1">
        <f t="shared" si="1515"/>
        <v>-7.8927506601527764</v>
      </c>
      <c r="BRE22" s="1"/>
      <c r="BRF22" s="1"/>
      <c r="BRG22" s="2" t="s">
        <v>11</v>
      </c>
      <c r="BRH22" s="4" t="s">
        <v>178</v>
      </c>
      <c r="BRI22" s="4">
        <v>373</v>
      </c>
      <c r="BRJ22" s="2">
        <v>5</v>
      </c>
      <c r="BRK22" s="1">
        <v>2.7E-2</v>
      </c>
      <c r="BRL22" s="1">
        <f t="shared" si="1516"/>
        <v>5.000000000000001E-3</v>
      </c>
      <c r="BRM22" s="1">
        <f t="shared" si="1517"/>
        <v>-0.28474576271186441</v>
      </c>
      <c r="BRN22" s="1">
        <f t="shared" si="1518"/>
        <v>-4.2711864406779664E-4</v>
      </c>
      <c r="BRO22" s="1">
        <f t="shared" si="1519"/>
        <v>-3.2881079313599639</v>
      </c>
      <c r="BRP22" s="1"/>
      <c r="BRQ22" s="1"/>
      <c r="BRR22" s="2" t="s">
        <v>11</v>
      </c>
      <c r="BRS22" s="1" t="s">
        <v>179</v>
      </c>
      <c r="BRT22" s="1">
        <v>380</v>
      </c>
      <c r="BRU22" s="2">
        <v>5</v>
      </c>
      <c r="BRV22" s="1">
        <v>3.4000000000000002E-2</v>
      </c>
      <c r="BRW22" s="1">
        <f t="shared" si="1520"/>
        <v>4.0000000000000036E-3</v>
      </c>
      <c r="BRX22" s="1">
        <f t="shared" si="1521"/>
        <v>-0.30201342281879179</v>
      </c>
      <c r="BRY22" s="1">
        <f t="shared" si="1522"/>
        <v>-4.530201342281877E-4</v>
      </c>
      <c r="BRZ22" s="1">
        <f t="shared" si="1523"/>
        <v>-3.4875066146375437</v>
      </c>
      <c r="BSA22" s="1"/>
      <c r="BSB22" s="1"/>
      <c r="BSC22" s="2" t="s">
        <v>11</v>
      </c>
      <c r="BSD22" s="1" t="s">
        <v>180</v>
      </c>
      <c r="BSE22" s="1">
        <v>394</v>
      </c>
      <c r="BSF22" s="2">
        <v>5</v>
      </c>
      <c r="BSG22" s="1">
        <v>1.9E-2</v>
      </c>
      <c r="BSH22" s="1">
        <f t="shared" si="1524"/>
        <v>6.9999999999999993E-3</v>
      </c>
      <c r="BSI22" s="1">
        <f t="shared" si="1525"/>
        <v>-0.19503546099290786</v>
      </c>
      <c r="BSJ22" s="1">
        <f t="shared" si="1526"/>
        <v>-2.9255319148936178E-4</v>
      </c>
      <c r="BSK22" s="1">
        <f t="shared" si="1527"/>
        <v>-2.2521762574432382</v>
      </c>
      <c r="BSL22" s="1"/>
      <c r="BSM22" s="1"/>
      <c r="BSN22" s="1" t="s">
        <v>11</v>
      </c>
      <c r="BSO22" s="1" t="s">
        <v>181</v>
      </c>
      <c r="BSP22" s="1">
        <v>395</v>
      </c>
      <c r="BSQ22" s="2">
        <v>5</v>
      </c>
      <c r="BSR22" s="1">
        <v>1.6E-2</v>
      </c>
      <c r="BSS22" s="1">
        <f t="shared" si="1528"/>
        <v>6.0000000000000001E-3</v>
      </c>
      <c r="BST22" s="1">
        <f t="shared" si="1529"/>
        <v>0.2318339100346021</v>
      </c>
      <c r="BSU22" s="1">
        <f t="shared" si="1530"/>
        <v>3.4775086505190318E-4</v>
      </c>
      <c r="BSV22" s="1">
        <f t="shared" si="1531"/>
        <v>2.6771071537044695</v>
      </c>
      <c r="BSW22" s="1"/>
      <c r="BSX22" s="1"/>
      <c r="BSY22" s="1" t="s">
        <v>11</v>
      </c>
      <c r="BSZ22" s="1" t="s">
        <v>182</v>
      </c>
      <c r="BTA22" s="1">
        <v>401</v>
      </c>
      <c r="BTB22" s="1">
        <v>5</v>
      </c>
      <c r="BTC22" s="1">
        <v>1.6E-2</v>
      </c>
      <c r="BTD22" s="1">
        <f t="shared" si="1532"/>
        <v>4.0000000000000001E-3</v>
      </c>
      <c r="BTE22" s="1">
        <f t="shared" si="1533"/>
        <v>0.26223776223776224</v>
      </c>
      <c r="BTF22" s="1">
        <f t="shared" si="1534"/>
        <v>3.9335664335664338E-4</v>
      </c>
      <c r="BTG22" s="1">
        <f t="shared" si="1535"/>
        <v>3.0281963029195471</v>
      </c>
      <c r="BTH22" s="1"/>
      <c r="BTI22" s="1"/>
      <c r="BTJ22" s="1" t="s">
        <v>11</v>
      </c>
      <c r="BTK22" s="1" t="s">
        <v>183</v>
      </c>
      <c r="BTL22" s="1">
        <v>408</v>
      </c>
      <c r="BTM22" s="1">
        <v>5</v>
      </c>
      <c r="BTN22" s="1">
        <v>1.7000000000000001E-2</v>
      </c>
      <c r="BTO22" s="1">
        <f t="shared" si="1536"/>
        <v>5.000000000000001E-3</v>
      </c>
      <c r="BTP22" s="5">
        <f t="shared" si="1537"/>
        <v>0.43554006968641118</v>
      </c>
      <c r="BTQ22" s="1">
        <f t="shared" si="1538"/>
        <v>6.5331010452961678E-4</v>
      </c>
      <c r="BTR22" s="1">
        <f t="shared" si="1539"/>
        <v>5.0294084938152759</v>
      </c>
      <c r="BTS22" s="1"/>
      <c r="BTT22" s="1"/>
      <c r="BTU22" s="1" t="s">
        <v>11</v>
      </c>
      <c r="BTV22" s="1" t="s">
        <v>184</v>
      </c>
      <c r="BTW22" s="1">
        <v>409</v>
      </c>
      <c r="BTX22" s="1">
        <v>5</v>
      </c>
      <c r="BTY22" s="1">
        <v>2.5000000000000001E-2</v>
      </c>
      <c r="BTZ22" s="1">
        <f t="shared" si="1540"/>
        <v>1.5000000000000001E-2</v>
      </c>
      <c r="BUA22" s="1">
        <f t="shared" si="1541"/>
        <v>0.61937716262975784</v>
      </c>
      <c r="BUB22" s="1">
        <f t="shared" si="1542"/>
        <v>9.2906574394463677E-4</v>
      </c>
      <c r="BUC22" s="1">
        <f t="shared" si="1543"/>
        <v>7.1522713509417901</v>
      </c>
      <c r="BUD22" s="1"/>
      <c r="BUE22" s="1"/>
      <c r="BUF22" s="1" t="s">
        <v>11</v>
      </c>
      <c r="BUG22" s="1" t="s">
        <v>185</v>
      </c>
      <c r="BUH22" s="1">
        <v>415</v>
      </c>
      <c r="BUI22" s="1">
        <v>5</v>
      </c>
      <c r="BUJ22" s="1">
        <v>3.4000000000000002E-2</v>
      </c>
      <c r="BUK22" s="1">
        <f t="shared" si="1544"/>
        <v>2.1000000000000005E-2</v>
      </c>
      <c r="BUL22" s="1">
        <f t="shared" si="1545"/>
        <v>0.88850174216027888</v>
      </c>
      <c r="BUM22" s="1">
        <f t="shared" si="1546"/>
        <v>1.3327526132404183E-3</v>
      </c>
      <c r="BUN22" s="1">
        <f t="shared" si="1547"/>
        <v>10.259993327383164</v>
      </c>
      <c r="BUO22" s="1"/>
      <c r="BUP22" s="1"/>
      <c r="BUQ22" s="1" t="s">
        <v>11</v>
      </c>
      <c r="BUR22" s="1" t="s">
        <v>186</v>
      </c>
      <c r="BUS22" s="1">
        <v>422</v>
      </c>
      <c r="BUT22" s="1">
        <v>5</v>
      </c>
      <c r="BUU22" s="1">
        <v>3.3000000000000002E-2</v>
      </c>
      <c r="BUV22" s="1">
        <f t="shared" si="1548"/>
        <v>1.8000000000000002E-2</v>
      </c>
      <c r="BUW22" s="1">
        <f t="shared" si="1549"/>
        <v>0.75087719298245614</v>
      </c>
      <c r="BUX22" s="1">
        <f t="shared" si="1550"/>
        <v>1.1263157894736843E-3</v>
      </c>
      <c r="BUY22" s="1">
        <f t="shared" si="1551"/>
        <v>8.670770831526923</v>
      </c>
      <c r="BUZ22" s="1"/>
      <c r="BVA22" s="1"/>
      <c r="BVB22" s="1" t="s">
        <v>11</v>
      </c>
      <c r="BVC22" s="1" t="s">
        <v>187</v>
      </c>
      <c r="BVD22" s="1">
        <v>423</v>
      </c>
      <c r="BVE22" s="1">
        <v>5</v>
      </c>
      <c r="BVF22" s="1">
        <v>1.9E-2</v>
      </c>
      <c r="BVG22" s="1">
        <f t="shared" si="1552"/>
        <v>8.9999999999999993E-3</v>
      </c>
      <c r="BVH22" s="1">
        <f t="shared" si="1553"/>
        <v>-0.63139931740614341</v>
      </c>
      <c r="BVI22" s="1">
        <f t="shared" si="1554"/>
        <v>-9.4709897610921511E-4</v>
      </c>
      <c r="BVJ22" s="1">
        <f t="shared" si="1555"/>
        <v>-7.2910974465289309</v>
      </c>
      <c r="BVK22" s="1"/>
      <c r="BVL22" s="1"/>
      <c r="BVM22" s="1" t="s">
        <v>11</v>
      </c>
      <c r="BVN22" s="1" t="s">
        <v>188</v>
      </c>
      <c r="BVO22" s="1">
        <v>436</v>
      </c>
      <c r="BVP22" s="1">
        <v>5</v>
      </c>
      <c r="BVQ22" s="1">
        <v>3.2000000000000001E-2</v>
      </c>
      <c r="BVR22" s="1">
        <f t="shared" si="1556"/>
        <v>0.02</v>
      </c>
      <c r="BVS22" s="1">
        <f t="shared" si="1557"/>
        <v>3.4129692832764534E-2</v>
      </c>
      <c r="BVT22" s="1">
        <f t="shared" si="1558"/>
        <v>5.1194539249146799E-5</v>
      </c>
      <c r="BVU22" s="1">
        <f t="shared" si="1559"/>
        <v>0.39411337548805059</v>
      </c>
      <c r="BVV22" s="1"/>
      <c r="BVW22" s="1"/>
      <c r="BVX22" s="1" t="s">
        <v>11</v>
      </c>
      <c r="BVY22" s="1" t="s">
        <v>189</v>
      </c>
      <c r="BVZ22" s="1">
        <v>437</v>
      </c>
      <c r="BWA22" s="1">
        <v>5</v>
      </c>
      <c r="BWB22" s="1">
        <v>1E-3</v>
      </c>
      <c r="BWC22" s="1">
        <f t="shared" si="1560"/>
        <v>-4.0000000000000001E-3</v>
      </c>
      <c r="BWD22" s="1">
        <f t="shared" si="1561"/>
        <v>-0.94676806083650178</v>
      </c>
      <c r="BWE22" s="1">
        <f t="shared" si="1562"/>
        <v>-1.4201520912547527E-3</v>
      </c>
      <c r="BWF22" s="1">
        <f t="shared" si="1563"/>
        <v>-10.932824918434099</v>
      </c>
      <c r="BWG22" s="1"/>
      <c r="BWH22" s="1"/>
      <c r="BWI22" s="1" t="s">
        <v>11</v>
      </c>
      <c r="BWJ22" s="1" t="s">
        <v>190</v>
      </c>
      <c r="BWK22" s="1">
        <v>443</v>
      </c>
      <c r="BWL22" s="1">
        <v>5</v>
      </c>
      <c r="BWM22" s="1">
        <v>8.0000000000000002E-3</v>
      </c>
      <c r="BWN22" s="1">
        <f t="shared" si="1564"/>
        <v>-2E-3</v>
      </c>
      <c r="BWO22" s="1">
        <f t="shared" si="1565"/>
        <v>-0.89393939393939403</v>
      </c>
      <c r="BWP22" s="1">
        <f t="shared" si="1566"/>
        <v>-1.3409090909090912E-3</v>
      </c>
      <c r="BWQ22" s="1">
        <f t="shared" si="1567"/>
        <v>-10.322784730396858</v>
      </c>
      <c r="BWR22" s="1"/>
      <c r="BWS22" s="1"/>
      <c r="BWT22" s="1" t="s">
        <v>11</v>
      </c>
      <c r="BWU22" s="1" t="s">
        <v>191</v>
      </c>
      <c r="BWV22" s="1">
        <v>450</v>
      </c>
      <c r="BWW22" s="1">
        <v>5</v>
      </c>
      <c r="BWX22" s="1">
        <v>1.7000000000000001E-2</v>
      </c>
      <c r="BWY22" s="1">
        <f t="shared" si="1568"/>
        <v>1.3000000000000001E-2</v>
      </c>
      <c r="BWZ22" s="1">
        <f t="shared" si="1569"/>
        <v>1.5151515151515192E-2</v>
      </c>
      <c r="BXA22" s="1">
        <f t="shared" si="1570"/>
        <v>2.2727272727272787E-5</v>
      </c>
      <c r="BXB22" s="1">
        <f t="shared" si="1571"/>
        <v>0.1749624530575743</v>
      </c>
      <c r="BXC22" s="1"/>
      <c r="BXD22" s="1"/>
      <c r="BXE22" s="1" t="s">
        <v>11</v>
      </c>
      <c r="BXF22" s="1" t="s">
        <v>192</v>
      </c>
      <c r="BXG22" s="1">
        <v>451</v>
      </c>
      <c r="BXH22" s="1">
        <v>5</v>
      </c>
      <c r="BXI22" s="1">
        <v>-2E-3</v>
      </c>
      <c r="BXJ22" s="1">
        <f t="shared" si="1572"/>
        <v>1E-3</v>
      </c>
      <c r="BXK22" s="1">
        <f t="shared" si="1573"/>
        <v>0.52075471698113207</v>
      </c>
      <c r="BXL22" s="1">
        <f t="shared" si="1574"/>
        <v>7.8113207547169815E-4</v>
      </c>
      <c r="BXM22" s="1">
        <f t="shared" si="1575"/>
        <v>6.0134264998052167</v>
      </c>
      <c r="BXN22" s="1"/>
      <c r="BXO22" s="1"/>
      <c r="BXP22" s="1" t="s">
        <v>11</v>
      </c>
      <c r="BXQ22" s="1" t="s">
        <v>193</v>
      </c>
      <c r="BXR22" s="1">
        <v>464</v>
      </c>
      <c r="BXS22" s="1">
        <v>5</v>
      </c>
      <c r="BXT22" s="1">
        <v>5.0000000000000001E-3</v>
      </c>
      <c r="BXU22" s="1">
        <f t="shared" si="1576"/>
        <v>1E-3</v>
      </c>
      <c r="BXV22" s="1">
        <f t="shared" si="1577"/>
        <v>0.84191176470588236</v>
      </c>
      <c r="BXW22" s="1">
        <f t="shared" si="1578"/>
        <v>1.2628676470588236E-3</v>
      </c>
      <c r="BXX22" s="1">
        <f t="shared" si="1579"/>
        <v>9.7219945423241576</v>
      </c>
      <c r="BXY22" s="1"/>
      <c r="BXZ22" s="1"/>
      <c r="BYA22" s="1" t="s">
        <v>11</v>
      </c>
      <c r="BYB22" s="1" t="s">
        <v>194</v>
      </c>
      <c r="BYC22" s="1">
        <v>465</v>
      </c>
      <c r="BYD22" s="1">
        <v>5</v>
      </c>
      <c r="BYE22" s="1">
        <v>1.4E-2</v>
      </c>
      <c r="BYF22" s="1">
        <f t="shared" si="1709"/>
        <v>9.0000000000000011E-3</v>
      </c>
      <c r="BYG22" s="1">
        <f t="shared" si="1580"/>
        <v>0.17228464419475659</v>
      </c>
      <c r="BYH22" s="1">
        <f t="shared" si="1581"/>
        <v>2.5842696629213487E-4</v>
      </c>
      <c r="BYI22" s="1">
        <f t="shared" si="1582"/>
        <v>1.98946070218275</v>
      </c>
      <c r="BYJ22" s="1"/>
      <c r="BYK22" s="1"/>
      <c r="BYL22" s="1" t="s">
        <v>11</v>
      </c>
      <c r="BYM22" s="1" t="s">
        <v>195</v>
      </c>
      <c r="BYN22" s="1">
        <v>479</v>
      </c>
      <c r="BYO22" s="1">
        <v>5</v>
      </c>
      <c r="BYP22" s="1">
        <v>1.2E-2</v>
      </c>
      <c r="BYQ22" s="1">
        <f t="shared" si="1583"/>
        <v>1.0000000000000009E-3</v>
      </c>
      <c r="BYR22" s="1">
        <f t="shared" si="1584"/>
        <v>0.21033210332103325</v>
      </c>
      <c r="BYS22" s="1">
        <f t="shared" si="1585"/>
        <v>3.1549815498154989E-4</v>
      </c>
      <c r="BYT22" s="1">
        <f t="shared" si="1586"/>
        <v>2.4288145697512653</v>
      </c>
      <c r="BYU22" s="1"/>
      <c r="BYV22" s="1"/>
      <c r="BYW22" s="1" t="s">
        <v>11</v>
      </c>
      <c r="BYX22" s="1" t="s">
        <v>196</v>
      </c>
      <c r="BYY22" s="1">
        <v>480</v>
      </c>
      <c r="BYZ22" s="1">
        <v>5</v>
      </c>
      <c r="BZA22" s="1">
        <v>1.2999999999999999E-2</v>
      </c>
      <c r="BZB22" s="1">
        <f t="shared" si="1587"/>
        <v>0</v>
      </c>
      <c r="BZC22" s="1">
        <f t="shared" si="1588"/>
        <v>0.4044943820224719</v>
      </c>
      <c r="BZD22" s="1">
        <f t="shared" si="1589"/>
        <v>6.0674157303370788E-4</v>
      </c>
      <c r="BZE22" s="1">
        <f t="shared" si="1590"/>
        <v>4.6709077355594992</v>
      </c>
      <c r="BZF22" s="1"/>
      <c r="BZG22" s="1"/>
      <c r="BZH22" s="1" t="s">
        <v>11</v>
      </c>
      <c r="BZI22" s="1" t="s">
        <v>197</v>
      </c>
      <c r="BZJ22" s="1">
        <v>494</v>
      </c>
      <c r="BZK22" s="1">
        <v>5</v>
      </c>
      <c r="BZL22" s="1">
        <v>2.5999999999999999E-2</v>
      </c>
      <c r="BZM22" s="1">
        <f t="shared" si="1591"/>
        <v>1.0999999999999999E-2</v>
      </c>
      <c r="BZN22" s="1">
        <f t="shared" si="1592"/>
        <v>1.1397058823529411</v>
      </c>
      <c r="BZO22" s="1">
        <f t="shared" si="1593"/>
        <v>1.7095588235294117E-3</v>
      </c>
      <c r="BZP22" s="1">
        <f t="shared" si="1594"/>
        <v>13.160778638080737</v>
      </c>
      <c r="BZQ22" s="1"/>
      <c r="BZR22" s="1"/>
      <c r="BZS22" s="1" t="s">
        <v>11</v>
      </c>
      <c r="BZT22" s="1" t="s">
        <v>198</v>
      </c>
      <c r="BZU22" s="1">
        <v>495</v>
      </c>
      <c r="BZV22" s="1">
        <v>5</v>
      </c>
      <c r="BZW22" s="1">
        <v>2.5000000000000001E-2</v>
      </c>
      <c r="BZX22" s="1">
        <f t="shared" si="1595"/>
        <v>1.1000000000000001E-2</v>
      </c>
      <c r="BZY22" s="1">
        <f t="shared" si="1596"/>
        <v>0.79704797047970488</v>
      </c>
      <c r="BZZ22" s="1">
        <f t="shared" si="1597"/>
        <v>1.1955719557195574E-3</v>
      </c>
      <c r="CAA22" s="1">
        <f t="shared" si="1598"/>
        <v>9.2039288958995318</v>
      </c>
      <c r="CAB22" s="1"/>
      <c r="CAC22" s="1"/>
      <c r="CAD22" s="1" t="s">
        <v>11</v>
      </c>
      <c r="CAE22" s="1" t="s">
        <v>199</v>
      </c>
      <c r="CAF22" s="1">
        <v>501</v>
      </c>
      <c r="CAG22" s="1">
        <v>5</v>
      </c>
      <c r="CAH22" s="1">
        <v>2.9000000000000001E-2</v>
      </c>
      <c r="CAI22" s="1">
        <f t="shared" si="1599"/>
        <v>1.2E-2</v>
      </c>
      <c r="CAJ22" s="1">
        <f t="shared" si="1600"/>
        <v>0.89010989010989017</v>
      </c>
      <c r="CAK22" s="1">
        <f t="shared" si="1601"/>
        <v>1.3351648351648353E-3</v>
      </c>
      <c r="CAL22" s="1">
        <f t="shared" si="1602"/>
        <v>10.278563451052635</v>
      </c>
      <c r="CAM22" s="1"/>
      <c r="CAN22" s="1"/>
      <c r="CAO22" s="1" t="s">
        <v>11</v>
      </c>
      <c r="CAP22" s="1" t="s">
        <v>200</v>
      </c>
      <c r="CAQ22" s="1">
        <v>508</v>
      </c>
      <c r="CAR22" s="1">
        <v>5</v>
      </c>
      <c r="CAS22" s="1">
        <v>2.1999999999999999E-2</v>
      </c>
      <c r="CAT22" s="1">
        <f t="shared" si="1603"/>
        <v>-1.6E-2</v>
      </c>
      <c r="CAU22" s="1">
        <f t="shared" si="1604"/>
        <v>-0.14285714285714288</v>
      </c>
      <c r="CAV22" s="1">
        <f t="shared" si="1605"/>
        <v>-2.1428571428571433E-4</v>
      </c>
      <c r="CAW22" s="1">
        <f t="shared" si="1606"/>
        <v>-1.6496459859714108</v>
      </c>
      <c r="CAX22" s="1"/>
      <c r="CAY22" s="1"/>
      <c r="CAZ22" s="1" t="s">
        <v>11</v>
      </c>
      <c r="CBA22" s="1" t="s">
        <v>201</v>
      </c>
      <c r="CBB22" s="1">
        <v>509</v>
      </c>
      <c r="CBC22" s="1">
        <v>5</v>
      </c>
      <c r="CBD22" s="1">
        <v>1.2E-2</v>
      </c>
      <c r="CBE22" s="1">
        <f t="shared" si="1607"/>
        <v>-9.9999999999999915E-4</v>
      </c>
      <c r="CBF22" s="1">
        <f t="shared" si="1608"/>
        <v>-0.16541353383458646</v>
      </c>
      <c r="CBG22" s="1">
        <f t="shared" si="1609"/>
        <v>-2.4812030075187968E-4</v>
      </c>
      <c r="CBH22" s="1">
        <f t="shared" si="1610"/>
        <v>-1.9101164048090014</v>
      </c>
      <c r="CBI22" s="1"/>
      <c r="CBJ22" s="1"/>
      <c r="CBK22" s="1" t="s">
        <v>11</v>
      </c>
      <c r="CBL22" s="1" t="s">
        <v>202</v>
      </c>
      <c r="CBM22" s="1">
        <v>515</v>
      </c>
      <c r="CBN22" s="1">
        <v>5</v>
      </c>
      <c r="CBO22" s="1">
        <v>1.4999999999999999E-2</v>
      </c>
      <c r="CBP22" s="1">
        <f t="shared" si="1611"/>
        <v>0</v>
      </c>
      <c r="CBQ22" s="1">
        <f t="shared" si="1612"/>
        <v>-1.8726591760299626E-2</v>
      </c>
      <c r="CBR22" s="1">
        <f t="shared" si="1613"/>
        <v>-2.8089887640449439E-5</v>
      </c>
      <c r="CBS22" s="1">
        <f t="shared" si="1614"/>
        <v>-0.21472658477452808</v>
      </c>
      <c r="CBT22" s="1"/>
      <c r="CBU22" s="1"/>
      <c r="CBV22" s="1" t="s">
        <v>11</v>
      </c>
      <c r="CBW22" s="1" t="s">
        <v>203</v>
      </c>
      <c r="CBX22" s="1">
        <v>522</v>
      </c>
      <c r="CBY22" s="1">
        <v>5</v>
      </c>
      <c r="CBZ22" s="1">
        <v>1.6E-2</v>
      </c>
      <c r="CCA22" s="1">
        <f t="shared" si="1615"/>
        <v>2E-3</v>
      </c>
      <c r="CCB22" s="1">
        <f t="shared" si="1616"/>
        <v>6.741573033707865E-2</v>
      </c>
      <c r="CCC22" s="1">
        <f t="shared" si="1617"/>
        <v>1.0112359550561798E-4</v>
      </c>
      <c r="CCD22" s="1">
        <f t="shared" si="1618"/>
        <v>0.77301570518830098</v>
      </c>
      <c r="CCE22" s="1"/>
      <c r="CCF22" s="1"/>
      <c r="CCG22" s="1" t="s">
        <v>11</v>
      </c>
      <c r="CCH22" s="1" t="s">
        <v>204</v>
      </c>
      <c r="CCI22" s="1">
        <v>523</v>
      </c>
      <c r="CCJ22" s="1">
        <v>5</v>
      </c>
      <c r="CCK22" s="1">
        <v>2.3E-2</v>
      </c>
      <c r="CCL22" s="1">
        <f t="shared" si="1619"/>
        <v>4.0000000000000001E-3</v>
      </c>
      <c r="CCM22" s="1">
        <f t="shared" si="1620"/>
        <v>0.22813688212927757</v>
      </c>
      <c r="CCN22" s="1">
        <f t="shared" si="1621"/>
        <v>3.4220532319391639E-4</v>
      </c>
      <c r="CCO22" s="1">
        <f t="shared" si="1622"/>
        <v>2.61590866014292</v>
      </c>
      <c r="CCP22" s="1"/>
      <c r="CCQ22" s="1"/>
      <c r="CCR22" s="1" t="s">
        <v>11</v>
      </c>
      <c r="CCS22" s="1" t="s">
        <v>205</v>
      </c>
      <c r="CCT22" s="1">
        <v>536</v>
      </c>
      <c r="CCU22" s="1">
        <v>5</v>
      </c>
      <c r="CCV22" s="1">
        <v>3.4000000000000002E-2</v>
      </c>
      <c r="CCW22" s="1">
        <f t="shared" si="1623"/>
        <v>1.4000000000000002E-2</v>
      </c>
      <c r="CCX22" s="1">
        <f t="shared" si="1624"/>
        <v>0.49806949806949813</v>
      </c>
      <c r="CCY22" s="1">
        <f t="shared" si="1625"/>
        <v>7.4710424710424717E-4</v>
      </c>
      <c r="CCZ22" s="1">
        <f t="shared" si="1626"/>
        <v>5.7110639068641476</v>
      </c>
      <c r="CDA22" s="1"/>
      <c r="CDB22" s="1"/>
      <c r="CDC22" s="1" t="s">
        <v>11</v>
      </c>
      <c r="CDD22" s="1" t="s">
        <v>206</v>
      </c>
      <c r="CDE22" s="1">
        <v>542</v>
      </c>
      <c r="CDF22" s="1">
        <v>5</v>
      </c>
      <c r="CDG22" s="1">
        <v>3.1E-2</v>
      </c>
      <c r="CDH22" s="1">
        <f t="shared" si="1627"/>
        <v>1.6E-2</v>
      </c>
      <c r="CDI22" s="1">
        <f t="shared" si="1628"/>
        <v>0.23863636363636365</v>
      </c>
      <c r="CDJ22" s="1">
        <f t="shared" si="1629"/>
        <v>3.5795454545454547E-4</v>
      </c>
      <c r="CDK22" s="1">
        <f t="shared" si="1630"/>
        <v>2.7362999109790431</v>
      </c>
      <c r="CDL22" s="1"/>
      <c r="CDM22" s="1"/>
      <c r="CDN22" s="1" t="s">
        <v>11</v>
      </c>
      <c r="CDO22" s="1" t="s">
        <v>207</v>
      </c>
      <c r="CDP22" s="1">
        <v>549</v>
      </c>
      <c r="CDQ22" s="1">
        <v>5</v>
      </c>
      <c r="CDR22" s="1">
        <v>3.3000000000000002E-2</v>
      </c>
      <c r="CDS22" s="1">
        <f t="shared" si="1631"/>
        <v>1.8000000000000002E-2</v>
      </c>
      <c r="CDT22" s="1">
        <f t="shared" si="1632"/>
        <v>0.23574144486692025</v>
      </c>
      <c r="CDU22" s="1">
        <f t="shared" si="1633"/>
        <v>3.5361216730038037E-4</v>
      </c>
      <c r="CDV22" s="1">
        <f t="shared" si="1634"/>
        <v>2.703105615481018</v>
      </c>
      <c r="CDW22" s="1"/>
      <c r="CDX22" s="1"/>
      <c r="CDY22" s="1" t="s">
        <v>11</v>
      </c>
      <c r="CDZ22" s="1" t="s">
        <v>208</v>
      </c>
      <c r="CEA22" s="1">
        <v>550</v>
      </c>
      <c r="CEB22" s="1">
        <v>5</v>
      </c>
      <c r="CEC22" s="1">
        <v>2.8000000000000001E-2</v>
      </c>
      <c r="CED22" s="1">
        <f t="shared" si="1635"/>
        <v>1.0999999999999999E-2</v>
      </c>
      <c r="CEE22" s="1">
        <f t="shared" si="1636"/>
        <v>0.38399999999999995</v>
      </c>
      <c r="CEF22" s="1">
        <f t="shared" si="1637"/>
        <v>5.7599999999999991E-4</v>
      </c>
      <c r="CEG22" s="1">
        <f t="shared" si="1638"/>
        <v>4.4030974567525618</v>
      </c>
      <c r="CEH22" s="1"/>
      <c r="CEI22" s="1"/>
      <c r="CEJ22" s="1" t="s">
        <v>11</v>
      </c>
      <c r="CEK22" s="1" t="s">
        <v>209</v>
      </c>
      <c r="CEL22" s="1">
        <v>556</v>
      </c>
      <c r="CEM22" s="1">
        <v>5</v>
      </c>
      <c r="CEN22" s="1">
        <v>3.5000000000000003E-2</v>
      </c>
      <c r="CEO22" s="1">
        <f t="shared" si="1639"/>
        <v>2.0000000000000004E-2</v>
      </c>
      <c r="CEP22" s="1">
        <f t="shared" si="1640"/>
        <v>0.873517786561265</v>
      </c>
      <c r="CEQ22" s="1">
        <f t="shared" si="1641"/>
        <v>1.3102766798418976E-3</v>
      </c>
      <c r="CER22" s="1">
        <f t="shared" si="1642"/>
        <v>10.016104021968838</v>
      </c>
      <c r="CES22" s="1"/>
      <c r="CET22" s="1"/>
      <c r="CEU22" s="1" t="s">
        <v>11</v>
      </c>
      <c r="CEV22" s="1" t="s">
        <v>210</v>
      </c>
      <c r="CEW22" s="1">
        <v>563</v>
      </c>
      <c r="CEX22" s="1">
        <v>5</v>
      </c>
      <c r="CEY22" s="1">
        <v>2.4E-2</v>
      </c>
      <c r="CEZ22" s="1">
        <f t="shared" si="1643"/>
        <v>0.01</v>
      </c>
      <c r="CFA22" s="1">
        <f t="shared" si="1644"/>
        <v>0.40240480961923847</v>
      </c>
      <c r="CFB22" s="1">
        <f t="shared" si="1645"/>
        <v>6.0360721442885774E-4</v>
      </c>
      <c r="CFC22" s="1">
        <f t="shared" si="1646"/>
        <v>4.6141343589048649</v>
      </c>
      <c r="CFD22" s="1"/>
      <c r="CFE22" s="1"/>
      <c r="CFF22" s="1" t="s">
        <v>11</v>
      </c>
      <c r="CFG22" s="1" t="s">
        <v>211</v>
      </c>
      <c r="CFH22" s="1">
        <v>564</v>
      </c>
      <c r="CFI22" s="1">
        <v>5</v>
      </c>
      <c r="CFJ22" s="2">
        <v>3.4000000000000002E-2</v>
      </c>
      <c r="CFK22" s="1">
        <f t="shared" si="1647"/>
        <v>2.0000000000000018E-3</v>
      </c>
      <c r="CFL22" s="1">
        <f t="shared" si="1648"/>
        <v>-0.16791044776119396</v>
      </c>
      <c r="CFM22" s="1">
        <f t="shared" si="1649"/>
        <v>-2.5186567164179095E-4</v>
      </c>
      <c r="CFN22" s="1">
        <f t="shared" si="1650"/>
        <v>-1.9253282955716071</v>
      </c>
      <c r="CFO22" s="1"/>
      <c r="CFP22" s="1"/>
      <c r="CFQ22" s="1" t="s">
        <v>11</v>
      </c>
      <c r="CFR22" s="1" t="s">
        <v>212</v>
      </c>
      <c r="CFS22" s="1">
        <v>571</v>
      </c>
      <c r="CFT22" s="1">
        <v>5</v>
      </c>
      <c r="CFU22" s="1">
        <v>4.2999999999999997E-2</v>
      </c>
      <c r="CFV22" s="1">
        <f t="shared" si="1651"/>
        <v>1.1999999999999997E-2</v>
      </c>
      <c r="CFW22" s="1">
        <f t="shared" si="1652"/>
        <v>9.0225563909774348E-2</v>
      </c>
      <c r="CFX22" s="1">
        <f t="shared" si="1653"/>
        <v>1.3533834586466152E-4</v>
      </c>
      <c r="CFY22" s="1">
        <f t="shared" si="1654"/>
        <v>1.0345623723572741</v>
      </c>
      <c r="CFZ22" s="1"/>
      <c r="CGA22" s="1"/>
      <c r="CGB22" s="1" t="s">
        <v>11</v>
      </c>
      <c r="CGC22" s="1" t="s">
        <v>213</v>
      </c>
      <c r="CGD22" s="1">
        <v>577</v>
      </c>
      <c r="CGE22" s="1">
        <v>5</v>
      </c>
      <c r="CGF22" s="1">
        <v>4.5999999999999999E-2</v>
      </c>
      <c r="CGG22" s="1">
        <f t="shared" si="1655"/>
        <v>1.4999999999999999E-2</v>
      </c>
      <c r="CGH22" s="1">
        <f t="shared" si="1656"/>
        <v>1.5037593984962381E-2</v>
      </c>
      <c r="CGI22" s="1">
        <f t="shared" si="1657"/>
        <v>2.2556390977443572E-5</v>
      </c>
      <c r="CGJ22" s="1">
        <f t="shared" si="1658"/>
        <v>0.17242706205954555</v>
      </c>
      <c r="CGK22" s="1"/>
      <c r="CGL22" s="1"/>
      <c r="CGM22" s="1" t="s">
        <v>11</v>
      </c>
      <c r="CGN22" s="1" t="s">
        <v>214</v>
      </c>
      <c r="CGO22" s="1">
        <v>578</v>
      </c>
      <c r="CGP22" s="1">
        <v>5</v>
      </c>
      <c r="CGQ22" s="1">
        <v>1.6E-2</v>
      </c>
      <c r="CGR22" s="1">
        <f t="shared" si="1659"/>
        <v>-1.0000000000000009E-3</v>
      </c>
      <c r="CGS22" s="1">
        <f t="shared" si="1660"/>
        <v>-0.89575289575289585</v>
      </c>
      <c r="CGT22" s="1">
        <f t="shared" si="1661"/>
        <v>-1.3436293436293438E-3</v>
      </c>
      <c r="CGU22" s="1">
        <f t="shared" si="1662"/>
        <v>-10.271060669709165</v>
      </c>
      <c r="CGV22" s="1"/>
      <c r="CGW22" s="1"/>
      <c r="CGX22" s="1" t="s">
        <v>11</v>
      </c>
      <c r="CGY22" s="1" t="s">
        <v>215</v>
      </c>
      <c r="CGZ22" s="1">
        <v>592</v>
      </c>
      <c r="CHA22" s="1">
        <v>5</v>
      </c>
      <c r="CHB22" s="1">
        <v>3.5000000000000003E-2</v>
      </c>
      <c r="CHC22" s="1">
        <f t="shared" si="1663"/>
        <v>9.0000000000000045E-3</v>
      </c>
      <c r="CHD22" s="1">
        <f t="shared" si="1664"/>
        <v>-0.72413793103448254</v>
      </c>
      <c r="CHE22" s="1">
        <f t="shared" si="1665"/>
        <v>-1.0862068965517239E-3</v>
      </c>
      <c r="CHF22" s="1">
        <f t="shared" si="1666"/>
        <v>-8.3032549022812319</v>
      </c>
      <c r="CHG22" s="1"/>
      <c r="CHH22" s="1"/>
      <c r="CHI22" s="1" t="s">
        <v>11</v>
      </c>
      <c r="CHJ22" s="1" t="s">
        <v>216</v>
      </c>
      <c r="CHK22" s="1">
        <v>593</v>
      </c>
      <c r="CHL22" s="1">
        <v>5</v>
      </c>
      <c r="CHM22" s="1">
        <v>3.2000000000000001E-2</v>
      </c>
      <c r="CHN22" s="1">
        <f t="shared" si="1667"/>
        <v>9.0000000000000011E-3</v>
      </c>
      <c r="CHO22" s="1">
        <f t="shared" si="1668"/>
        <v>4.3137254901960798E-2</v>
      </c>
      <c r="CHP22" s="1">
        <f t="shared" si="1669"/>
        <v>6.4705882352941198E-5</v>
      </c>
      <c r="CHQ22" s="1">
        <f t="shared" si="1670"/>
        <v>0.49462900351591305</v>
      </c>
      <c r="CHR22" s="1"/>
      <c r="CHS22" s="1"/>
      <c r="CHT22" s="1" t="s">
        <v>11</v>
      </c>
      <c r="CHU22" s="1" t="s">
        <v>217</v>
      </c>
      <c r="CHV22" s="1">
        <v>607</v>
      </c>
      <c r="CHW22" s="1">
        <v>5</v>
      </c>
      <c r="CHX22" s="1">
        <v>4.8000000000000001E-2</v>
      </c>
      <c r="CHY22" s="1">
        <f t="shared" si="1671"/>
        <v>2.7E-2</v>
      </c>
      <c r="CHZ22" s="1">
        <f t="shared" si="1672"/>
        <v>0.86046511627906985</v>
      </c>
      <c r="CIA22" s="1">
        <f t="shared" si="1673"/>
        <v>1.2906976744186049E-3</v>
      </c>
      <c r="CIB22" s="1">
        <f t="shared" si="1674"/>
        <v>9.8664368883142473</v>
      </c>
      <c r="CIC22" s="1"/>
      <c r="CID22" s="1"/>
      <c r="CIE22" s="1" t="s">
        <v>11</v>
      </c>
      <c r="CIF22" s="1" t="s">
        <v>218</v>
      </c>
      <c r="CIG22" s="1">
        <v>608</v>
      </c>
      <c r="CIH22" s="1">
        <v>5</v>
      </c>
      <c r="CII22" s="1">
        <v>2.9000000000000001E-2</v>
      </c>
      <c r="CIJ22" s="1">
        <f t="shared" si="1675"/>
        <v>2.0000000000000018E-3</v>
      </c>
      <c r="CIK22" s="1">
        <f t="shared" si="1676"/>
        <v>-0.69803921568627458</v>
      </c>
      <c r="CIL22" s="1">
        <f t="shared" si="1677"/>
        <v>-1.047058823529412E-3</v>
      </c>
      <c r="CIM22" s="1">
        <f t="shared" si="1678"/>
        <v>-8.0039966023484101</v>
      </c>
      <c r="CIN22" s="1"/>
      <c r="CIO22" s="1"/>
      <c r="CIP22" s="1" t="s">
        <v>11</v>
      </c>
      <c r="CIQ22" s="1" t="s">
        <v>219</v>
      </c>
      <c r="CIR22" s="1">
        <v>621</v>
      </c>
      <c r="CIS22" s="1">
        <v>5</v>
      </c>
      <c r="CIT22" s="1">
        <v>2.5000000000000001E-2</v>
      </c>
      <c r="CIU22" s="1">
        <f t="shared" si="1679"/>
        <v>-4.9999999999999975E-3</v>
      </c>
      <c r="CIV22" s="1">
        <f t="shared" si="1680"/>
        <v>-1.9722222222222219</v>
      </c>
      <c r="CIW22" s="1">
        <f t="shared" si="1681"/>
        <v>-2.9583333333333328E-3</v>
      </c>
      <c r="CIX22" s="1">
        <f t="shared" si="1682"/>
        <v>-22.614288153170708</v>
      </c>
      <c r="CIY22" s="1"/>
      <c r="CIZ22" s="1"/>
      <c r="CJA22" s="1" t="s">
        <v>11</v>
      </c>
      <c r="CJB22" s="1" t="s">
        <v>220</v>
      </c>
      <c r="CJC22" s="1">
        <v>622</v>
      </c>
      <c r="CJD22" s="1">
        <v>5</v>
      </c>
      <c r="CJE22" s="1">
        <v>2.8000000000000001E-2</v>
      </c>
      <c r="CJF22" s="1">
        <f t="shared" si="1683"/>
        <v>1.9000000000000003E-2</v>
      </c>
      <c r="CJG22" s="1">
        <f t="shared" si="1684"/>
        <v>0.23674911660777395</v>
      </c>
      <c r="CJH22" s="1">
        <f t="shared" si="1685"/>
        <v>3.5512367491166095E-4</v>
      </c>
      <c r="CJI22" s="1">
        <f t="shared" si="1686"/>
        <v>2.7146599823544411</v>
      </c>
      <c r="CJJ22" s="1"/>
      <c r="CJK22" s="1"/>
      <c r="CJL22" s="1" t="s">
        <v>11</v>
      </c>
      <c r="CJM22" s="1" t="s">
        <v>221</v>
      </c>
      <c r="CJN22" s="1">
        <v>635</v>
      </c>
      <c r="CJO22" s="1">
        <v>5</v>
      </c>
      <c r="CJP22" s="1">
        <v>4.5999999999999999E-2</v>
      </c>
      <c r="CJQ22" s="1">
        <f t="shared" si="1687"/>
        <v>3.4000000000000002E-2</v>
      </c>
      <c r="CJR22" s="1">
        <f t="shared" si="1688"/>
        <v>0.46099290780141849</v>
      </c>
      <c r="CJS22" s="1">
        <f t="shared" si="1689"/>
        <v>6.9148936170212777E-4</v>
      </c>
      <c r="CJT22" s="1">
        <f t="shared" si="1690"/>
        <v>5.2859289060452976</v>
      </c>
      <c r="CJU22" s="1"/>
      <c r="CJV22" s="1"/>
      <c r="CJW22" s="1" t="s">
        <v>11</v>
      </c>
      <c r="CJX22" s="1" t="s">
        <v>222</v>
      </c>
      <c r="CJY22" s="1">
        <v>636</v>
      </c>
      <c r="CJZ22" s="1">
        <v>5</v>
      </c>
      <c r="CKA22" s="1">
        <v>3.7999999999999999E-2</v>
      </c>
      <c r="CKB22" s="1">
        <f t="shared" si="1691"/>
        <v>1.7999999999999999E-2</v>
      </c>
      <c r="CKC22" s="1">
        <f t="shared" si="1692"/>
        <v>-0.26148409893992935</v>
      </c>
      <c r="CKD22" s="1">
        <f t="shared" si="1693"/>
        <v>-3.9222614840989404E-4</v>
      </c>
      <c r="CKE22" s="1">
        <f t="shared" si="1694"/>
        <v>-2.998281174540725</v>
      </c>
      <c r="CKF22" s="1"/>
      <c r="CKG22" s="1"/>
      <c r="CKH22" s="1" t="s">
        <v>11</v>
      </c>
      <c r="CKI22" s="1" t="s">
        <v>223</v>
      </c>
      <c r="CKJ22" s="1">
        <v>649</v>
      </c>
      <c r="CKK22" s="1">
        <v>5</v>
      </c>
      <c r="CKL22" s="1">
        <v>0.03</v>
      </c>
      <c r="CKM22" s="1">
        <f t="shared" si="1695"/>
        <v>5.9999999999999984E-3</v>
      </c>
      <c r="CKN22" s="1">
        <f t="shared" si="1696"/>
        <v>-0.7667844522968198</v>
      </c>
      <c r="CKO22" s="1">
        <f t="shared" si="1697"/>
        <v>-1.1501766784452296E-3</v>
      </c>
      <c r="CKP22" s="1">
        <f t="shared" si="1698"/>
        <v>-8.7922569577748266</v>
      </c>
      <c r="CKQ22" s="1"/>
      <c r="CKR22" s="1"/>
      <c r="CKS22" s="1" t="s">
        <v>11</v>
      </c>
      <c r="CKT22" s="1" t="s">
        <v>224</v>
      </c>
      <c r="CKU22" s="1">
        <v>650</v>
      </c>
      <c r="CKV22" s="1">
        <v>5</v>
      </c>
      <c r="CKW22" s="1">
        <v>4.3999999999999997E-2</v>
      </c>
      <c r="CKX22" s="1">
        <f t="shared" si="1699"/>
        <v>2.6999999999999996E-2</v>
      </c>
      <c r="CKY22" s="1">
        <f t="shared" si="1700"/>
        <v>0.34385964912280687</v>
      </c>
      <c r="CKZ22" s="1">
        <f t="shared" si="1701"/>
        <v>5.1578947368421035E-4</v>
      </c>
      <c r="CLA22" s="1">
        <f t="shared" si="1702"/>
        <v>3.9428321524282803</v>
      </c>
      <c r="CLB22" s="1"/>
      <c r="CLC22" s="1"/>
      <c r="CLD22" s="1" t="s">
        <v>11</v>
      </c>
      <c r="CLE22" s="1" t="s">
        <v>225</v>
      </c>
      <c r="CLF22" s="1">
        <v>663</v>
      </c>
      <c r="CLG22" s="1">
        <v>5</v>
      </c>
      <c r="CLH22" s="1">
        <v>5.5E-2</v>
      </c>
      <c r="CLI22" s="1">
        <f t="shared" si="1703"/>
        <v>3.3000000000000002E-2</v>
      </c>
      <c r="CLJ22" s="1">
        <f t="shared" si="1704"/>
        <v>0.55363321799307963</v>
      </c>
      <c r="CLK22" s="1">
        <f t="shared" si="1705"/>
        <v>8.304498269896195E-4</v>
      </c>
      <c r="CLL22" s="1">
        <f t="shared" si="1706"/>
        <v>6.3481797242684017</v>
      </c>
      <c r="CLM22" s="1"/>
      <c r="CLN22" s="1"/>
      <c r="CLO22" s="1"/>
      <c r="CLP22" s="1"/>
      <c r="CLQ22" s="1"/>
      <c r="CLR22" s="1"/>
      <c r="CLS22" s="1"/>
      <c r="CLT22" s="1"/>
      <c r="CLU22" s="1"/>
      <c r="CLV22" s="1"/>
      <c r="CLW22" s="1"/>
      <c r="CLX22" s="1"/>
      <c r="CLY22" s="1"/>
      <c r="CLZ22" s="1"/>
      <c r="CMA22" s="1"/>
      <c r="CMB22" s="1"/>
      <c r="CMC22" s="1"/>
      <c r="CMD22" s="1"/>
      <c r="CME22" s="1"/>
      <c r="CMF22" s="1"/>
      <c r="CMG22" s="1"/>
      <c r="CMH22" s="1"/>
      <c r="CMI22" s="1"/>
      <c r="CMJ22" s="1"/>
      <c r="CMK22" s="1"/>
      <c r="CML22" s="1"/>
      <c r="CMM22" s="1"/>
      <c r="CMN22" s="1"/>
      <c r="CMO22" s="1"/>
      <c r="CMP22" s="1"/>
      <c r="CMQ22" s="1"/>
      <c r="CMR22" s="1"/>
      <c r="CMS22" s="1"/>
      <c r="CMT22" s="1"/>
      <c r="CMU22" s="1"/>
      <c r="CMV22" s="1"/>
      <c r="CMW22" s="1"/>
      <c r="CMX22" s="1"/>
      <c r="CMY22" s="1"/>
      <c r="CMZ22" s="1"/>
    </row>
    <row r="23" spans="1:2392" x14ac:dyDescent="0.3">
      <c r="A23" s="1" t="s">
        <v>11</v>
      </c>
      <c r="B23" s="1" t="s">
        <v>12</v>
      </c>
      <c r="C23" s="1">
        <v>1</v>
      </c>
      <c r="D23" s="1">
        <v>6</v>
      </c>
      <c r="E23" s="1">
        <v>1.7000000000000001E-2</v>
      </c>
      <c r="F23" s="1">
        <f t="shared" si="856"/>
        <v>1.9000000000000003E-2</v>
      </c>
      <c r="G23" s="1">
        <f t="shared" si="857"/>
        <v>1.0135593220338985</v>
      </c>
      <c r="H23" s="1">
        <f t="shared" si="1707"/>
        <v>1.5203389830508477E-3</v>
      </c>
      <c r="I23" s="1">
        <f t="shared" si="1708"/>
        <v>11.704098469959874</v>
      </c>
      <c r="J23" s="1"/>
      <c r="K23" s="1"/>
      <c r="L23" s="1" t="s">
        <v>11</v>
      </c>
      <c r="M23" s="1" t="s">
        <v>13</v>
      </c>
      <c r="N23" s="1">
        <v>2</v>
      </c>
      <c r="O23" s="1">
        <v>6</v>
      </c>
      <c r="P23" s="1">
        <v>0.04</v>
      </c>
      <c r="Q23" s="1">
        <f t="shared" si="858"/>
        <v>4.2000000000000003E-2</v>
      </c>
      <c r="R23" s="1">
        <f t="shared" si="859"/>
        <v>1.8135593220338986</v>
      </c>
      <c r="S23" s="1">
        <f t="shared" si="860"/>
        <v>2.7203389830508479E-3</v>
      </c>
      <c r="T23" s="1">
        <f t="shared" si="861"/>
        <v>20.942115991399774</v>
      </c>
      <c r="U23" s="1"/>
      <c r="V23" s="1"/>
      <c r="W23" s="1" t="s">
        <v>11</v>
      </c>
      <c r="X23" s="1" t="s">
        <v>14</v>
      </c>
      <c r="Y23" s="1">
        <v>3</v>
      </c>
      <c r="Z23" s="1">
        <v>6</v>
      </c>
      <c r="AA23" s="1">
        <v>8.5999999999999993E-2</v>
      </c>
      <c r="AB23" s="1">
        <f t="shared" si="862"/>
        <v>8.4999999999999992E-2</v>
      </c>
      <c r="AC23" s="1">
        <f t="shared" si="863"/>
        <v>3.2644067796610172</v>
      </c>
      <c r="AD23" s="1">
        <f t="shared" si="864"/>
        <v>4.8966101694915259E-3</v>
      </c>
      <c r="AE23" s="1">
        <f t="shared" si="865"/>
        <v>37.695808784519592</v>
      </c>
      <c r="AF23" s="1"/>
      <c r="AG23" s="1"/>
      <c r="AH23" s="1" t="s">
        <v>11</v>
      </c>
      <c r="AI23" s="1" t="s">
        <v>15</v>
      </c>
      <c r="AJ23" s="1">
        <v>4</v>
      </c>
      <c r="AK23" s="1">
        <v>6</v>
      </c>
      <c r="AL23" s="1">
        <v>9.6000000000000002E-2</v>
      </c>
      <c r="AM23" s="1">
        <f t="shared" si="866"/>
        <v>8.7999999999999995E-2</v>
      </c>
      <c r="AN23" s="1">
        <f t="shared" si="867"/>
        <v>3.3129251700680271</v>
      </c>
      <c r="AO23" s="1">
        <f t="shared" si="868"/>
        <v>4.9693877551020404E-3</v>
      </c>
      <c r="AP23" s="1">
        <f t="shared" si="869"/>
        <v>38.256075960384607</v>
      </c>
      <c r="AQ23" s="1"/>
      <c r="AR23" s="1"/>
      <c r="AS23" s="1" t="s">
        <v>11</v>
      </c>
      <c r="AT23" s="1" t="s">
        <v>16</v>
      </c>
      <c r="AU23" s="1">
        <v>8</v>
      </c>
      <c r="AV23" s="1">
        <v>6</v>
      </c>
      <c r="AW23" s="1">
        <v>0.112</v>
      </c>
      <c r="AX23" s="1">
        <f t="shared" si="870"/>
        <v>0.10400000000000001</v>
      </c>
      <c r="AY23" s="1">
        <f t="shared" si="871"/>
        <v>3.8805460750853245</v>
      </c>
      <c r="AZ23" s="1">
        <f t="shared" si="872"/>
        <v>5.8208191126279864E-3</v>
      </c>
      <c r="BA23" s="1">
        <f t="shared" si="873"/>
        <v>44.810690792991316</v>
      </c>
      <c r="BB23" s="1"/>
      <c r="BC23" s="1"/>
      <c r="BD23" s="1" t="s">
        <v>11</v>
      </c>
      <c r="BE23" s="1" t="s">
        <v>17</v>
      </c>
      <c r="BF23" s="1">
        <v>9</v>
      </c>
      <c r="BG23" s="1">
        <v>6</v>
      </c>
      <c r="BH23" s="1">
        <v>0.10299999999999999</v>
      </c>
      <c r="BI23" s="1">
        <f t="shared" si="874"/>
        <v>9.799999999999999E-2</v>
      </c>
      <c r="BJ23" s="1">
        <f t="shared" si="875"/>
        <v>3.662116040955631</v>
      </c>
      <c r="BK23" s="1">
        <f t="shared" si="876"/>
        <v>5.4931740614334468E-3</v>
      </c>
      <c r="BL23" s="1">
        <f t="shared" si="877"/>
        <v>42.28836518986779</v>
      </c>
      <c r="BM23" s="1"/>
      <c r="BN23" s="1"/>
      <c r="BO23" s="1" t="s">
        <v>11</v>
      </c>
      <c r="BP23" s="1" t="s">
        <v>18</v>
      </c>
      <c r="BQ23" s="1">
        <v>10</v>
      </c>
      <c r="BR23" s="1">
        <v>6</v>
      </c>
      <c r="BS23" s="1">
        <v>0.112</v>
      </c>
      <c r="BT23" s="1">
        <f t="shared" si="878"/>
        <v>0.10300000000000001</v>
      </c>
      <c r="BU23" s="1">
        <f t="shared" si="879"/>
        <v>3.7713310580204782</v>
      </c>
      <c r="BV23" s="1">
        <f t="shared" si="880"/>
        <v>5.6569965870307175E-3</v>
      </c>
      <c r="BW23" s="1">
        <f t="shared" si="881"/>
        <v>43.549527991429564</v>
      </c>
      <c r="BX23" s="1"/>
      <c r="BY23" s="1"/>
      <c r="BZ23" s="1" t="s">
        <v>11</v>
      </c>
      <c r="CA23" s="1" t="s">
        <v>19</v>
      </c>
      <c r="CB23" s="1">
        <v>11</v>
      </c>
      <c r="CC23" s="1">
        <v>6</v>
      </c>
      <c r="CD23" s="1">
        <v>0.115</v>
      </c>
      <c r="CE23" s="1">
        <f t="shared" si="882"/>
        <v>0.11</v>
      </c>
      <c r="CF23" s="1">
        <f t="shared" si="883"/>
        <v>4.0343642611683848</v>
      </c>
      <c r="CG23" s="1">
        <f t="shared" si="884"/>
        <v>6.0515463917525771E-3</v>
      </c>
      <c r="CH23" s="1">
        <f t="shared" si="885"/>
        <v>46.586909665680587</v>
      </c>
      <c r="CI23" s="1"/>
      <c r="CJ23" s="1"/>
      <c r="CK23" s="1" t="s">
        <v>11</v>
      </c>
      <c r="CL23" s="1" t="s">
        <v>20</v>
      </c>
      <c r="CM23" s="1">
        <v>14</v>
      </c>
      <c r="CN23" s="1">
        <v>6</v>
      </c>
      <c r="CO23" s="1">
        <v>0.126</v>
      </c>
      <c r="CP23" s="1">
        <f t="shared" si="886"/>
        <v>0.113</v>
      </c>
      <c r="CQ23" s="1">
        <f t="shared" si="887"/>
        <v>4.058419243986255</v>
      </c>
      <c r="CR23" s="1">
        <f t="shared" si="888"/>
        <v>6.0876288659793823E-3</v>
      </c>
      <c r="CS23" s="1">
        <f t="shared" si="889"/>
        <v>46.864685106617358</v>
      </c>
      <c r="CT23" s="1"/>
      <c r="CU23" s="1"/>
      <c r="CV23" s="1" t="s">
        <v>11</v>
      </c>
      <c r="CW23" s="1" t="s">
        <v>21</v>
      </c>
      <c r="CX23" s="1">
        <v>15</v>
      </c>
      <c r="CY23" s="1">
        <v>6</v>
      </c>
      <c r="CZ23" s="1">
        <v>0.04</v>
      </c>
      <c r="DA23" s="1">
        <f t="shared" si="890"/>
        <v>0.02</v>
      </c>
      <c r="DB23" s="1">
        <f t="shared" si="891"/>
        <v>0.89655172413793105</v>
      </c>
      <c r="DC23" s="1">
        <f t="shared" si="892"/>
        <v>1.3448275862068967E-3</v>
      </c>
      <c r="DD23" s="1">
        <f t="shared" si="893"/>
        <v>10.352950670579197</v>
      </c>
      <c r="DE23" s="1"/>
      <c r="DF23" s="1"/>
      <c r="DG23" s="1" t="s">
        <v>11</v>
      </c>
      <c r="DH23" s="1" t="s">
        <v>22</v>
      </c>
      <c r="DI23" s="1">
        <v>16</v>
      </c>
      <c r="DJ23" s="1">
        <v>6</v>
      </c>
      <c r="DK23" s="1">
        <v>6.0999999999999999E-2</v>
      </c>
      <c r="DL23" s="1">
        <f t="shared" si="894"/>
        <v>3.4000000000000002E-2</v>
      </c>
      <c r="DM23" s="1">
        <f t="shared" si="895"/>
        <v>1.2696245733788398</v>
      </c>
      <c r="DN23" s="1">
        <f t="shared" si="896"/>
        <v>1.9044368600682597E-3</v>
      </c>
      <c r="DO23" s="1">
        <f t="shared" si="897"/>
        <v>14.661017568155472</v>
      </c>
      <c r="DP23" s="1"/>
      <c r="DQ23" s="1"/>
      <c r="DR23" s="1" t="s">
        <v>11</v>
      </c>
      <c r="DS23" s="1" t="s">
        <v>23</v>
      </c>
      <c r="DT23" s="1">
        <v>17</v>
      </c>
      <c r="DU23" s="1">
        <v>6</v>
      </c>
      <c r="DV23" s="1">
        <v>7.2999999999999995E-2</v>
      </c>
      <c r="DW23" s="1">
        <f t="shared" si="898"/>
        <v>4.5999999999999999E-2</v>
      </c>
      <c r="DX23" s="1">
        <f t="shared" si="899"/>
        <v>1.6095890410958904</v>
      </c>
      <c r="DY23" s="1">
        <f t="shared" si="900"/>
        <v>2.4143835616438356E-3</v>
      </c>
      <c r="DZ23" s="1">
        <f t="shared" si="901"/>
        <v>18.58676470495185</v>
      </c>
      <c r="EA23" s="1"/>
      <c r="EB23" s="1"/>
      <c r="EC23" s="1" t="s">
        <v>11</v>
      </c>
      <c r="ED23" s="1" t="s">
        <v>24</v>
      </c>
      <c r="EE23" s="1">
        <v>18</v>
      </c>
      <c r="EF23" s="1">
        <v>6</v>
      </c>
      <c r="EG23" s="1">
        <v>8.3000000000000004E-2</v>
      </c>
      <c r="EH23" s="1">
        <f t="shared" si="902"/>
        <v>5.7000000000000009E-2</v>
      </c>
      <c r="EI23" s="1">
        <f t="shared" si="903"/>
        <v>2.1156462585034017</v>
      </c>
      <c r="EJ23" s="1">
        <f t="shared" si="904"/>
        <v>3.1734693877551027E-3</v>
      </c>
      <c r="EK23" s="1">
        <f t="shared" si="905"/>
        <v>24.430471506528988</v>
      </c>
      <c r="EL23" s="1"/>
      <c r="EM23" s="1"/>
      <c r="EN23" s="1" t="s">
        <v>11</v>
      </c>
      <c r="EO23" s="1" t="s">
        <v>25</v>
      </c>
      <c r="EP23" s="1">
        <v>21</v>
      </c>
      <c r="EQ23" s="1">
        <v>6</v>
      </c>
      <c r="ER23" s="1">
        <v>0.104</v>
      </c>
      <c r="ES23" s="1">
        <f t="shared" si="906"/>
        <v>7.2999999999999995E-2</v>
      </c>
      <c r="ET23" s="1">
        <f t="shared" si="907"/>
        <v>2.5890410958904111</v>
      </c>
      <c r="EU23" s="1">
        <f t="shared" si="908"/>
        <v>3.8835616438356165E-3</v>
      </c>
      <c r="EV23" s="1">
        <f t="shared" si="909"/>
        <v>29.897008759454465</v>
      </c>
      <c r="EW23" s="1"/>
      <c r="EX23" s="1"/>
      <c r="EY23" s="1" t="s">
        <v>11</v>
      </c>
      <c r="EZ23" s="1" t="s">
        <v>26</v>
      </c>
      <c r="FA23" s="1">
        <v>22</v>
      </c>
      <c r="FB23" s="1">
        <v>6</v>
      </c>
      <c r="FC23" s="1">
        <v>0.109</v>
      </c>
      <c r="FD23" s="1">
        <f t="shared" si="910"/>
        <v>7.8E-2</v>
      </c>
      <c r="FE23" s="1">
        <f t="shared" si="911"/>
        <v>2.689419795221843</v>
      </c>
      <c r="FF23" s="1">
        <f t="shared" si="912"/>
        <v>4.0341296928327643E-3</v>
      </c>
      <c r="FG23" s="1">
        <f t="shared" si="913"/>
        <v>31.05613398845836</v>
      </c>
      <c r="FH23" s="1"/>
      <c r="FI23" s="1"/>
      <c r="FJ23" s="1" t="s">
        <v>11</v>
      </c>
      <c r="FK23" s="1" t="s">
        <v>27</v>
      </c>
      <c r="FL23" s="1">
        <v>23</v>
      </c>
      <c r="FM23" s="1">
        <v>6</v>
      </c>
      <c r="FN23" s="1">
        <v>0.11799999999999999</v>
      </c>
      <c r="FO23" s="1">
        <f t="shared" si="914"/>
        <v>8.7999999999999995E-2</v>
      </c>
      <c r="FP23" s="1">
        <f t="shared" si="915"/>
        <v>3.3979591836734691</v>
      </c>
      <c r="FQ23" s="1">
        <f t="shared" si="916"/>
        <v>5.0969387755102034E-3</v>
      </c>
      <c r="FR23" s="1">
        <f t="shared" si="917"/>
        <v>39.238008094891399</v>
      </c>
      <c r="FS23" s="1"/>
      <c r="FT23" s="1"/>
      <c r="FU23" s="1" t="s">
        <v>11</v>
      </c>
      <c r="FV23" s="1" t="s">
        <v>28</v>
      </c>
      <c r="FW23" s="1">
        <v>24</v>
      </c>
      <c r="FX23" s="1">
        <v>6</v>
      </c>
      <c r="FY23" s="1">
        <v>0.122</v>
      </c>
      <c r="FZ23" s="1">
        <f t="shared" si="918"/>
        <v>9.0999999999999998E-2</v>
      </c>
      <c r="GA23" s="1">
        <f t="shared" si="919"/>
        <v>3.0787671232876712</v>
      </c>
      <c r="GB23" s="1">
        <f t="shared" si="920"/>
        <v>4.618150684931507E-3</v>
      </c>
      <c r="GC23" s="1">
        <f t="shared" si="921"/>
        <v>35.552130786705774</v>
      </c>
      <c r="GD23" s="1"/>
      <c r="GE23" s="1"/>
      <c r="GF23" s="1" t="s">
        <v>11</v>
      </c>
      <c r="GG23" s="1" t="s">
        <v>29</v>
      </c>
      <c r="GH23" s="1">
        <v>25</v>
      </c>
      <c r="GI23" s="1">
        <v>6</v>
      </c>
      <c r="GJ23" s="1">
        <v>0.13100000000000001</v>
      </c>
      <c r="GK23" s="1">
        <f t="shared" si="922"/>
        <v>0.1</v>
      </c>
      <c r="GL23" s="1">
        <f t="shared" si="923"/>
        <v>3.5494880546075089</v>
      </c>
      <c r="GM23" s="1">
        <f t="shared" si="924"/>
        <v>5.3242320819112633E-3</v>
      </c>
      <c r="GN23" s="1">
        <f t="shared" si="925"/>
        <v>40.987791050757231</v>
      </c>
      <c r="GO23" s="1"/>
      <c r="GP23" s="1"/>
      <c r="GQ23" s="1" t="s">
        <v>11</v>
      </c>
      <c r="GR23" s="1" t="s">
        <v>30</v>
      </c>
      <c r="GS23" s="1">
        <v>28</v>
      </c>
      <c r="GT23" s="1">
        <v>6</v>
      </c>
      <c r="GU23" s="1">
        <v>0.153</v>
      </c>
      <c r="GV23" s="1">
        <f t="shared" si="926"/>
        <v>0.124</v>
      </c>
      <c r="GW23" s="1">
        <f t="shared" si="927"/>
        <v>4.2413793103448274</v>
      </c>
      <c r="GX23" s="1">
        <f t="shared" si="928"/>
        <v>6.362068965517241E-3</v>
      </c>
      <c r="GY23" s="1">
        <f t="shared" si="929"/>
        <v>48.977420480047734</v>
      </c>
      <c r="GZ23" s="1"/>
      <c r="HA23" s="1"/>
      <c r="HB23" s="1" t="s">
        <v>11</v>
      </c>
      <c r="HC23" s="1" t="s">
        <v>31</v>
      </c>
      <c r="HD23" s="1">
        <v>29</v>
      </c>
      <c r="HE23" s="1">
        <v>6</v>
      </c>
      <c r="HF23" s="1">
        <v>3.6999999999999998E-2</v>
      </c>
      <c r="HG23" s="1">
        <f t="shared" si="930"/>
        <v>-1.4999999999999999E-2</v>
      </c>
      <c r="HH23" s="1">
        <f t="shared" si="931"/>
        <v>-0.23825503355704694</v>
      </c>
      <c r="HI23" s="1">
        <f t="shared" si="932"/>
        <v>-3.5738255033557041E-4</v>
      </c>
      <c r="HJ23" s="1">
        <f t="shared" si="933"/>
        <v>-2.7512552182140633</v>
      </c>
      <c r="HK23" s="1"/>
      <c r="HL23" s="1"/>
      <c r="HM23" s="1" t="s">
        <v>11</v>
      </c>
      <c r="HN23" s="1" t="s">
        <v>32</v>
      </c>
      <c r="HO23" s="1">
        <v>30</v>
      </c>
      <c r="HP23" s="1">
        <v>6</v>
      </c>
      <c r="HQ23" s="1">
        <v>4.8000000000000001E-2</v>
      </c>
      <c r="HR23" s="1">
        <f t="shared" si="934"/>
        <v>-3.9999999999999966E-3</v>
      </c>
      <c r="HS23" s="1">
        <f t="shared" si="935"/>
        <v>8.4175084175084278E-2</v>
      </c>
      <c r="HT23" s="1">
        <f t="shared" si="936"/>
        <v>1.2626262626262643E-4</v>
      </c>
      <c r="HU23" s="1">
        <f t="shared" si="937"/>
        <v>0.9720136280976337</v>
      </c>
      <c r="HV23" s="1"/>
      <c r="HW23" s="1"/>
      <c r="HX23" s="1" t="s">
        <v>11</v>
      </c>
      <c r="HY23" s="1" t="s">
        <v>33</v>
      </c>
      <c r="HZ23" s="1">
        <v>31</v>
      </c>
      <c r="IA23" s="1">
        <v>6</v>
      </c>
      <c r="IB23" s="1">
        <v>5.8000000000000003E-2</v>
      </c>
      <c r="IC23" s="1">
        <f t="shared" si="938"/>
        <v>3.0000000000000027E-3</v>
      </c>
      <c r="ID23" s="1">
        <f t="shared" si="939"/>
        <v>0.30405405405405411</v>
      </c>
      <c r="IE23" s="1">
        <f t="shared" si="940"/>
        <v>4.5608108108108119E-4</v>
      </c>
      <c r="IF23" s="1">
        <f t="shared" si="941"/>
        <v>3.5110708485202324</v>
      </c>
      <c r="IG23" s="1"/>
      <c r="IH23" s="1"/>
      <c r="II23" s="1" t="s">
        <v>11</v>
      </c>
      <c r="IJ23" s="1" t="s">
        <v>34</v>
      </c>
      <c r="IK23" s="1">
        <v>32</v>
      </c>
      <c r="IL23" s="1">
        <v>6</v>
      </c>
      <c r="IM23" s="1">
        <v>6.4000000000000001E-2</v>
      </c>
      <c r="IN23" s="1">
        <f t="shared" si="942"/>
        <v>9.0000000000000011E-3</v>
      </c>
      <c r="IO23" s="1">
        <f t="shared" si="943"/>
        <v>0.46127946127946129</v>
      </c>
      <c r="IP23" s="1">
        <f t="shared" si="944"/>
        <v>6.9191919191919195E-4</v>
      </c>
      <c r="IQ23" s="1">
        <f t="shared" si="945"/>
        <v>5.3266346819750261</v>
      </c>
      <c r="IR23" s="1"/>
      <c r="IS23" s="1"/>
      <c r="IT23" s="1" t="s">
        <v>11</v>
      </c>
      <c r="IU23" s="1" t="s">
        <v>35</v>
      </c>
      <c r="IV23" s="1">
        <v>35</v>
      </c>
      <c r="IW23" s="1">
        <v>6</v>
      </c>
      <c r="IX23" s="1">
        <v>8.8999999999999996E-2</v>
      </c>
      <c r="IY23" s="1">
        <f t="shared" si="946"/>
        <v>3.3999999999999996E-2</v>
      </c>
      <c r="IZ23" s="1">
        <f t="shared" si="947"/>
        <v>1.3691275167785233</v>
      </c>
      <c r="JA23" s="1">
        <f t="shared" si="948"/>
        <v>2.0536912751677851E-3</v>
      </c>
      <c r="JB23" s="1">
        <f t="shared" si="949"/>
        <v>15.810029986356872</v>
      </c>
      <c r="JC23" s="1"/>
      <c r="JD23" s="1"/>
      <c r="JE23" s="1" t="s">
        <v>11</v>
      </c>
      <c r="JF23" s="3" t="s">
        <v>36</v>
      </c>
      <c r="JG23" s="3">
        <v>36</v>
      </c>
      <c r="JH23" s="1">
        <v>6</v>
      </c>
      <c r="JI23" s="1">
        <v>9.4E-2</v>
      </c>
      <c r="JJ23" s="1">
        <f t="shared" si="950"/>
        <v>3.6999999999999998E-2</v>
      </c>
      <c r="JK23" s="1">
        <f t="shared" si="951"/>
        <v>1.5217391304347825</v>
      </c>
      <c r="JL23" s="1">
        <f t="shared" si="952"/>
        <v>2.2826086956521737E-3</v>
      </c>
      <c r="JM23" s="1">
        <f t="shared" si="953"/>
        <v>17.572315937521545</v>
      </c>
      <c r="JN23" s="1"/>
      <c r="JO23" s="1"/>
      <c r="JP23" s="1" t="s">
        <v>11</v>
      </c>
      <c r="JQ23" s="1" t="s">
        <v>37</v>
      </c>
      <c r="JR23" s="1">
        <v>37</v>
      </c>
      <c r="JS23" s="1">
        <v>6</v>
      </c>
      <c r="JT23" s="1">
        <v>0.112</v>
      </c>
      <c r="JU23" s="1">
        <f t="shared" si="954"/>
        <v>5.3999999999999999E-2</v>
      </c>
      <c r="JV23" s="1">
        <f t="shared" si="955"/>
        <v>2.0568561872909701</v>
      </c>
      <c r="JW23" s="1">
        <f t="shared" si="956"/>
        <v>3.0852842809364553E-3</v>
      </c>
      <c r="JX23" s="1">
        <f t="shared" si="957"/>
        <v>23.75159187159506</v>
      </c>
      <c r="JY23" s="1"/>
      <c r="JZ23" s="1"/>
      <c r="KA23" s="1" t="s">
        <v>11</v>
      </c>
      <c r="KB23" s="1" t="s">
        <v>38</v>
      </c>
      <c r="KC23" s="1">
        <v>38</v>
      </c>
      <c r="KD23" s="1">
        <v>6</v>
      </c>
      <c r="KE23" s="1">
        <v>0.115</v>
      </c>
      <c r="KF23" s="1">
        <f t="shared" si="958"/>
        <v>5.4000000000000006E-2</v>
      </c>
      <c r="KG23" s="1">
        <f t="shared" si="959"/>
        <v>1.9397993311036792</v>
      </c>
      <c r="KH23" s="1">
        <f t="shared" si="960"/>
        <v>2.909698996655519E-3</v>
      </c>
      <c r="KI23" s="1">
        <f t="shared" si="961"/>
        <v>22.399875261016479</v>
      </c>
      <c r="KJ23" s="1"/>
      <c r="KK23" s="1"/>
      <c r="KL23" s="1" t="s">
        <v>11</v>
      </c>
      <c r="KM23" s="1" t="s">
        <v>39</v>
      </c>
      <c r="KN23" s="1">
        <v>39</v>
      </c>
      <c r="KO23" s="1">
        <v>6</v>
      </c>
      <c r="KP23" s="1">
        <v>0.127</v>
      </c>
      <c r="KQ23" s="1">
        <f t="shared" si="962"/>
        <v>6.4000000000000001E-2</v>
      </c>
      <c r="KR23" s="1">
        <f t="shared" si="963"/>
        <v>2.3154362416107386</v>
      </c>
      <c r="KS23" s="1">
        <f t="shared" si="964"/>
        <v>3.473154362416108E-3</v>
      </c>
      <c r="KT23" s="1">
        <f t="shared" si="965"/>
        <v>26.737550712221186</v>
      </c>
      <c r="KU23" s="1"/>
      <c r="KV23" s="1"/>
      <c r="KW23" s="1" t="s">
        <v>11</v>
      </c>
      <c r="KX23" s="1" t="s">
        <v>40</v>
      </c>
      <c r="KY23" s="1">
        <v>42</v>
      </c>
      <c r="KZ23" s="1">
        <v>6</v>
      </c>
      <c r="LA23" s="1">
        <v>0.129</v>
      </c>
      <c r="LB23" s="1">
        <f t="shared" si="966"/>
        <v>6.4000000000000001E-2</v>
      </c>
      <c r="LC23" s="1">
        <f t="shared" si="967"/>
        <v>2.4798657718120807</v>
      </c>
      <c r="LD23" s="1">
        <f t="shared" si="968"/>
        <v>3.7197986577181211E-3</v>
      </c>
      <c r="LE23" s="1">
        <f t="shared" si="969"/>
        <v>28.636304313523848</v>
      </c>
      <c r="LF23" s="1"/>
      <c r="LG23" s="1"/>
      <c r="LH23" s="1" t="s">
        <v>11</v>
      </c>
      <c r="LI23" s="1" t="s">
        <v>41</v>
      </c>
      <c r="LJ23" s="1">
        <v>43</v>
      </c>
      <c r="LK23" s="1">
        <v>6</v>
      </c>
      <c r="LL23" s="1">
        <v>3.5999999999999997E-2</v>
      </c>
      <c r="LM23" s="1">
        <f t="shared" si="970"/>
        <v>-1.0000000000000009E-3</v>
      </c>
      <c r="LN23" s="1">
        <f t="shared" si="971"/>
        <v>-0.65878378378378377</v>
      </c>
      <c r="LO23" s="1">
        <f t="shared" si="972"/>
        <v>-9.8817567567567577E-4</v>
      </c>
      <c r="LP23" s="1">
        <f t="shared" si="973"/>
        <v>-7.6073201717938357</v>
      </c>
      <c r="LQ23" s="1"/>
      <c r="LR23" s="1"/>
      <c r="LS23" s="1" t="s">
        <v>11</v>
      </c>
      <c r="LT23" s="1" t="s">
        <v>42</v>
      </c>
      <c r="LU23" s="1">
        <v>44</v>
      </c>
      <c r="LV23" s="1">
        <v>6</v>
      </c>
      <c r="LW23" s="1">
        <v>0.05</v>
      </c>
      <c r="LX23" s="1">
        <f t="shared" si="974"/>
        <v>7.0000000000000062E-3</v>
      </c>
      <c r="LY23" s="1">
        <f t="shared" si="975"/>
        <v>-1.3238434163701067</v>
      </c>
      <c r="LZ23" s="1">
        <f t="shared" si="976"/>
        <v>-1.98576512455516E-3</v>
      </c>
      <c r="MA23" s="1">
        <f t="shared" si="977"/>
        <v>-15.287110845087376</v>
      </c>
      <c r="MB23" s="1"/>
      <c r="MC23" s="1"/>
      <c r="MD23" s="1" t="s">
        <v>11</v>
      </c>
      <c r="ME23" s="1" t="s">
        <v>43</v>
      </c>
      <c r="MF23" s="1">
        <v>46</v>
      </c>
      <c r="MG23" s="1">
        <v>6</v>
      </c>
      <c r="MH23" s="1">
        <v>6.2E-2</v>
      </c>
      <c r="MI23" s="1">
        <f t="shared" si="978"/>
        <v>1.0000000000000002E-2</v>
      </c>
      <c r="MJ23" s="1">
        <f t="shared" si="979"/>
        <v>-0.40338983050847449</v>
      </c>
      <c r="MK23" s="1">
        <f t="shared" si="980"/>
        <v>-6.0508474576271177E-4</v>
      </c>
      <c r="ML23" s="1">
        <f t="shared" si="981"/>
        <v>-4.658152902759948</v>
      </c>
      <c r="MM23" s="1"/>
      <c r="MN23" s="1"/>
      <c r="MO23" s="1" t="s">
        <v>11</v>
      </c>
      <c r="MP23" s="1" t="s">
        <v>44</v>
      </c>
      <c r="MQ23" s="1">
        <v>52</v>
      </c>
      <c r="MR23" s="1">
        <v>6</v>
      </c>
      <c r="MS23" s="1">
        <v>7.0999999999999994E-2</v>
      </c>
      <c r="MT23" s="1">
        <f t="shared" si="982"/>
        <v>7.9999999999999932E-3</v>
      </c>
      <c r="MU23" s="1">
        <f t="shared" si="983"/>
        <v>-0.26936026936026958</v>
      </c>
      <c r="MV23" s="1">
        <f t="shared" si="984"/>
        <v>-4.0404040404040437E-4</v>
      </c>
      <c r="MW23" s="1">
        <f t="shared" si="985"/>
        <v>-3.1104436099124264</v>
      </c>
      <c r="MX23" s="1"/>
      <c r="MY23" s="1"/>
      <c r="MZ23" s="1" t="s">
        <v>11</v>
      </c>
      <c r="NA23" s="1" t="s">
        <v>45</v>
      </c>
      <c r="NB23" s="1">
        <v>53</v>
      </c>
      <c r="NC23" s="1">
        <v>6</v>
      </c>
      <c r="ND23" s="1">
        <v>7.4999999999999997E-2</v>
      </c>
      <c r="NE23" s="1">
        <f t="shared" si="986"/>
        <v>-1.8000000000000002E-2</v>
      </c>
      <c r="NF23" s="1">
        <f t="shared" si="987"/>
        <v>-1.3006756756756759</v>
      </c>
      <c r="NG23" s="1">
        <f t="shared" si="988"/>
        <v>-1.9510135135135138E-3</v>
      </c>
      <c r="NH23" s="1">
        <f t="shared" si="989"/>
        <v>-15.019580852003214</v>
      </c>
      <c r="NI23" s="1"/>
      <c r="NJ23" s="1"/>
      <c r="NK23" s="1" t="s">
        <v>11</v>
      </c>
      <c r="NL23" s="1" t="s">
        <v>46</v>
      </c>
      <c r="NM23" s="1">
        <v>56</v>
      </c>
      <c r="NN23" s="1">
        <v>6</v>
      </c>
      <c r="NO23" s="1">
        <v>8.5000000000000006E-2</v>
      </c>
      <c r="NP23" s="1">
        <f t="shared" si="990"/>
        <v>-6.9999999999999923E-3</v>
      </c>
      <c r="NQ23" s="1">
        <f t="shared" si="991"/>
        <v>-0.87796610169491507</v>
      </c>
      <c r="NR23" s="1">
        <f t="shared" si="992"/>
        <v>-1.3169491525423726E-3</v>
      </c>
      <c r="NS23" s="1">
        <f t="shared" si="993"/>
        <v>-10.138332788359886</v>
      </c>
      <c r="NT23" s="1"/>
      <c r="NU23" s="1"/>
      <c r="NV23" s="1" t="s">
        <v>11</v>
      </c>
      <c r="NW23" s="1" t="s">
        <v>47</v>
      </c>
      <c r="NX23" s="1">
        <v>57</v>
      </c>
      <c r="NY23" s="1">
        <v>6</v>
      </c>
      <c r="NZ23" s="1">
        <v>-5.0000000000000001E-3</v>
      </c>
      <c r="OA23" s="1">
        <f t="shared" si="994"/>
        <v>7.0000000000000001E-3</v>
      </c>
      <c r="OB23" s="1">
        <f t="shared" si="995"/>
        <v>0.954983922829582</v>
      </c>
      <c r="OC23" s="1">
        <f t="shared" si="996"/>
        <v>1.4324758842443729E-3</v>
      </c>
      <c r="OD23" s="1">
        <f t="shared" si="997"/>
        <v>11.027697764741358</v>
      </c>
      <c r="OE23" s="1"/>
      <c r="OF23" s="1"/>
      <c r="OG23" s="1" t="s">
        <v>11</v>
      </c>
      <c r="OH23" s="1" t="s">
        <v>48</v>
      </c>
      <c r="OI23" s="1">
        <v>58</v>
      </c>
      <c r="OJ23" s="1">
        <v>6</v>
      </c>
      <c r="OK23" s="1">
        <v>-1E-3</v>
      </c>
      <c r="OL23" s="1">
        <f t="shared" si="998"/>
        <v>1.0999999999999999E-2</v>
      </c>
      <c r="OM23" s="1">
        <f t="shared" si="999"/>
        <v>1.0806451612903227</v>
      </c>
      <c r="ON23" s="1">
        <f t="shared" si="1000"/>
        <v>1.620967741935484E-3</v>
      </c>
      <c r="OO23" s="1">
        <f t="shared" si="1001"/>
        <v>12.478773668074057</v>
      </c>
      <c r="OP23" s="1"/>
      <c r="OQ23" s="1"/>
      <c r="OR23" s="1" t="s">
        <v>11</v>
      </c>
      <c r="OS23" s="1" t="s">
        <v>49</v>
      </c>
      <c r="OT23" s="1">
        <v>59</v>
      </c>
      <c r="OU23" s="1">
        <v>6</v>
      </c>
      <c r="OV23" s="1">
        <v>0</v>
      </c>
      <c r="OW23" s="1">
        <f t="shared" si="1002"/>
        <v>1.2E-2</v>
      </c>
      <c r="OX23" s="1">
        <f t="shared" si="1003"/>
        <v>1.1838709677419355</v>
      </c>
      <c r="OY23" s="1">
        <f t="shared" si="1004"/>
        <v>1.7758064516129033E-3</v>
      </c>
      <c r="OZ23" s="1">
        <f t="shared" si="1005"/>
        <v>13.670775928905012</v>
      </c>
      <c r="PA23" s="1"/>
      <c r="PB23" s="1"/>
      <c r="PC23" s="1" t="s">
        <v>11</v>
      </c>
      <c r="PD23" s="1" t="s">
        <v>50</v>
      </c>
      <c r="PE23" s="1">
        <v>60</v>
      </c>
      <c r="PF23" s="1">
        <v>6</v>
      </c>
      <c r="PG23" s="1">
        <v>6.0000000000000001E-3</v>
      </c>
      <c r="PH23" s="1">
        <f t="shared" si="1006"/>
        <v>1.8000000000000002E-2</v>
      </c>
      <c r="PI23" s="1">
        <f t="shared" si="1007"/>
        <v>1.4225806451612903</v>
      </c>
      <c r="PJ23" s="1">
        <f t="shared" si="1008"/>
        <v>2.1338709677419356E-3</v>
      </c>
      <c r="PK23" s="1">
        <f t="shared" si="1009"/>
        <v>16.427281157076596</v>
      </c>
      <c r="PL23" s="1"/>
      <c r="PM23" s="1"/>
      <c r="PN23" s="1" t="s">
        <v>11</v>
      </c>
      <c r="PO23" s="1" t="s">
        <v>51</v>
      </c>
      <c r="PP23" s="1">
        <v>63</v>
      </c>
      <c r="PQ23" s="1">
        <v>6</v>
      </c>
      <c r="PR23" s="1">
        <v>1.4999999999999999E-2</v>
      </c>
      <c r="PS23" s="1">
        <f t="shared" si="1010"/>
        <v>2.8999999999999998E-2</v>
      </c>
      <c r="PT23" s="1">
        <f t="shared" si="1011"/>
        <v>1.7896440129449838</v>
      </c>
      <c r="PU23" s="1">
        <f t="shared" si="1012"/>
        <v>2.6844660194174758E-3</v>
      </c>
      <c r="PV23" s="1">
        <f t="shared" si="1013"/>
        <v>20.665953435907216</v>
      </c>
      <c r="PW23" s="1"/>
      <c r="PX23" s="1"/>
      <c r="PY23" s="1" t="s">
        <v>11</v>
      </c>
      <c r="PZ23" s="1" t="s">
        <v>52</v>
      </c>
      <c r="QA23" s="1">
        <v>64</v>
      </c>
      <c r="QB23" s="1">
        <v>6</v>
      </c>
      <c r="QC23" s="1">
        <v>1.7000000000000001E-2</v>
      </c>
      <c r="QD23" s="1">
        <f t="shared" si="1014"/>
        <v>1.8000000000000002E-2</v>
      </c>
      <c r="QE23" s="1">
        <f t="shared" si="1015"/>
        <v>1.4096774193548387</v>
      </c>
      <c r="QF23" s="1">
        <f t="shared" si="1016"/>
        <v>2.1145161290322583E-3</v>
      </c>
      <c r="QG23" s="1">
        <f t="shared" si="1017"/>
        <v>16.278280874472724</v>
      </c>
      <c r="QH23" s="1"/>
      <c r="QI23" s="1"/>
      <c r="QJ23" s="1" t="s">
        <v>11</v>
      </c>
      <c r="QK23" s="1" t="s">
        <v>53</v>
      </c>
      <c r="QL23" s="1">
        <v>65</v>
      </c>
      <c r="QM23" s="1">
        <v>6</v>
      </c>
      <c r="QN23" s="1">
        <v>2.3E-2</v>
      </c>
      <c r="QO23" s="1">
        <f t="shared" si="1018"/>
        <v>2.5000000000000001E-2</v>
      </c>
      <c r="QP23" s="1">
        <f t="shared" si="1019"/>
        <v>1.6278317152103559</v>
      </c>
      <c r="QQ23" s="1">
        <f t="shared" si="1020"/>
        <v>2.4417475728155339E-3</v>
      </c>
      <c r="QR23" s="1">
        <f t="shared" si="1021"/>
        <v>18.797422383836039</v>
      </c>
      <c r="QS23" s="1"/>
      <c r="QT23" s="1"/>
      <c r="QU23" s="1" t="s">
        <v>11</v>
      </c>
      <c r="QV23" s="1" t="s">
        <v>54</v>
      </c>
      <c r="QW23" s="1">
        <v>66</v>
      </c>
      <c r="QX23" s="1">
        <v>6</v>
      </c>
      <c r="QY23" s="1">
        <v>2.5999999999999999E-2</v>
      </c>
      <c r="QZ23" s="1">
        <f t="shared" si="1022"/>
        <v>2.4999999999999998E-2</v>
      </c>
      <c r="RA23" s="1">
        <f t="shared" si="1023"/>
        <v>1.7019230769230769</v>
      </c>
      <c r="RB23" s="1">
        <f t="shared" si="1024"/>
        <v>2.5528846153846153E-3</v>
      </c>
      <c r="RC23" s="1">
        <f t="shared" si="1025"/>
        <v>19.652994005947861</v>
      </c>
      <c r="RD23" s="1"/>
      <c r="RE23" s="1"/>
      <c r="RF23" s="1" t="s">
        <v>11</v>
      </c>
      <c r="RG23" s="1" t="s">
        <v>55</v>
      </c>
      <c r="RH23" s="1">
        <v>67</v>
      </c>
      <c r="RI23" s="1">
        <v>6</v>
      </c>
      <c r="RJ23" s="1">
        <v>3.1E-2</v>
      </c>
      <c r="RK23" s="1">
        <f t="shared" si="1026"/>
        <v>3.2000000000000001E-2</v>
      </c>
      <c r="RL23" s="1">
        <f t="shared" si="1027"/>
        <v>1.9102564102564104</v>
      </c>
      <c r="RM23" s="1">
        <f t="shared" si="1028"/>
        <v>2.8653846153846156E-3</v>
      </c>
      <c r="RN23" s="1">
        <f t="shared" si="1029"/>
        <v>22.058727735489501</v>
      </c>
      <c r="RO23" s="1"/>
      <c r="RP23" s="1"/>
      <c r="RQ23" s="1" t="s">
        <v>11</v>
      </c>
      <c r="RR23" s="1" t="s">
        <v>56</v>
      </c>
      <c r="RS23" s="1">
        <v>70</v>
      </c>
      <c r="RT23" s="1">
        <v>6</v>
      </c>
      <c r="RU23" s="1">
        <v>4.2999999999999997E-2</v>
      </c>
      <c r="RV23" s="1">
        <f t="shared" si="1030"/>
        <v>3.6999999999999998E-2</v>
      </c>
      <c r="RW23" s="1">
        <f t="shared" si="1031"/>
        <v>2.041666666666667</v>
      </c>
      <c r="RX23" s="1">
        <f t="shared" si="1032"/>
        <v>3.0625000000000006E-3</v>
      </c>
      <c r="RY23" s="1">
        <f t="shared" si="1033"/>
        <v>23.576190549508077</v>
      </c>
      <c r="RZ23" s="1"/>
      <c r="SA23" s="1"/>
      <c r="SB23" s="2" t="s">
        <v>11</v>
      </c>
      <c r="SC23" s="1" t="s">
        <v>57</v>
      </c>
      <c r="SD23" s="1">
        <v>71</v>
      </c>
      <c r="SE23" s="2">
        <v>6</v>
      </c>
      <c r="SF23" s="1">
        <v>1.2E-2</v>
      </c>
      <c r="SG23" s="1">
        <f t="shared" si="1034"/>
        <v>8.0000000000000002E-3</v>
      </c>
      <c r="SH23" s="1">
        <f t="shared" si="1035"/>
        <v>1.0273972602739725</v>
      </c>
      <c r="SI23" s="1">
        <f t="shared" si="1036"/>
        <v>1.5410958904109589E-3</v>
      </c>
      <c r="SJ23" s="1">
        <f t="shared" si="1037"/>
        <v>11.863892364862883</v>
      </c>
      <c r="SK23" s="1"/>
      <c r="SL23" s="1"/>
      <c r="SM23" s="2" t="s">
        <v>11</v>
      </c>
      <c r="SN23" s="1" t="s">
        <v>58</v>
      </c>
      <c r="SO23" s="1">
        <v>72</v>
      </c>
      <c r="SP23" s="2">
        <v>6</v>
      </c>
      <c r="SQ23" s="1">
        <v>0.02</v>
      </c>
      <c r="SR23" s="1">
        <f t="shared" si="1038"/>
        <v>1.4E-2</v>
      </c>
      <c r="SS23" s="1">
        <f t="shared" si="1039"/>
        <v>1.1580756013745703</v>
      </c>
      <c r="ST23" s="1">
        <f t="shared" si="1040"/>
        <v>1.7371134020618556E-3</v>
      </c>
      <c r="SU23" s="1">
        <f t="shared" si="1041"/>
        <v>13.37290337081291</v>
      </c>
      <c r="SV23" s="1"/>
      <c r="SW23" s="1"/>
      <c r="SX23" s="2" t="s">
        <v>11</v>
      </c>
      <c r="SY23" s="1" t="s">
        <v>59</v>
      </c>
      <c r="SZ23" s="1">
        <v>73</v>
      </c>
      <c r="TA23" s="2">
        <v>6</v>
      </c>
      <c r="TB23" s="1">
        <v>2.5000000000000001E-2</v>
      </c>
      <c r="TC23" s="1">
        <f t="shared" si="1042"/>
        <v>1.9000000000000003E-2</v>
      </c>
      <c r="TD23" s="1">
        <f t="shared" si="1043"/>
        <v>1.2689655172413792</v>
      </c>
      <c r="TE23" s="1">
        <f t="shared" si="1044"/>
        <v>1.9034482758620687E-3</v>
      </c>
      <c r="TF23" s="1">
        <f t="shared" si="1045"/>
        <v>14.653407102973629</v>
      </c>
      <c r="TG23" s="1"/>
      <c r="TH23" s="1"/>
      <c r="TI23" s="2" t="s">
        <v>11</v>
      </c>
      <c r="TJ23" s="1" t="s">
        <v>60</v>
      </c>
      <c r="TK23" s="1">
        <v>74</v>
      </c>
      <c r="TL23" s="2">
        <v>6</v>
      </c>
      <c r="TM23" s="1">
        <v>2.9000000000000001E-2</v>
      </c>
      <c r="TN23" s="1">
        <f t="shared" si="1046"/>
        <v>2.3E-2</v>
      </c>
      <c r="TO23" s="1">
        <f t="shared" si="1047"/>
        <v>1.4089347079037799</v>
      </c>
      <c r="TP23" s="1">
        <f t="shared" si="1048"/>
        <v>2.1134020618556698E-3</v>
      </c>
      <c r="TQ23" s="1">
        <f t="shared" si="1049"/>
        <v>16.269704397724905</v>
      </c>
      <c r="TR23" s="1"/>
      <c r="TS23" s="1"/>
      <c r="TT23" s="2" t="s">
        <v>11</v>
      </c>
      <c r="TU23" s="1" t="s">
        <v>61</v>
      </c>
      <c r="TV23" s="1">
        <v>77</v>
      </c>
      <c r="TW23" s="2">
        <v>6</v>
      </c>
      <c r="TX23" s="1">
        <v>0.04</v>
      </c>
      <c r="TY23" s="1">
        <f t="shared" si="1050"/>
        <v>3.1E-2</v>
      </c>
      <c r="TZ23" s="1">
        <f t="shared" si="1051"/>
        <v>1.6563573883161511</v>
      </c>
      <c r="UA23" s="1">
        <f t="shared" si="1052"/>
        <v>2.4845360824742265E-3</v>
      </c>
      <c r="UB23" s="1">
        <f t="shared" si="1053"/>
        <v>19.12682321878879</v>
      </c>
      <c r="UC23" s="1"/>
      <c r="UD23" s="1"/>
      <c r="UE23" s="2" t="s">
        <v>11</v>
      </c>
      <c r="UF23" s="1" t="s">
        <v>62</v>
      </c>
      <c r="UG23" s="1">
        <v>78</v>
      </c>
      <c r="UH23" s="2">
        <v>6</v>
      </c>
      <c r="UI23" s="1">
        <v>0.04</v>
      </c>
      <c r="UJ23" s="1">
        <f t="shared" si="1054"/>
        <v>3.2000000000000001E-2</v>
      </c>
      <c r="UK23" s="1">
        <f t="shared" si="1055"/>
        <v>1.2698961937716264</v>
      </c>
      <c r="UL23" s="1">
        <f t="shared" si="1056"/>
        <v>1.9048442906574397E-3</v>
      </c>
      <c r="UM23" s="1">
        <f t="shared" si="1057"/>
        <v>14.664154110590152</v>
      </c>
      <c r="UN23" s="1"/>
      <c r="UO23" s="1"/>
      <c r="UP23" s="2" t="s">
        <v>11</v>
      </c>
      <c r="UQ23" s="1" t="s">
        <v>63</v>
      </c>
      <c r="UR23" s="1">
        <v>79</v>
      </c>
      <c r="US23" s="2">
        <v>6</v>
      </c>
      <c r="UT23" s="1">
        <v>4.4999999999999998E-2</v>
      </c>
      <c r="UU23" s="1">
        <f t="shared" si="1058"/>
        <v>3.5999999999999997E-2</v>
      </c>
      <c r="UV23" s="1">
        <f t="shared" si="1059"/>
        <v>1.8137931034482755</v>
      </c>
      <c r="UW23" s="1">
        <f t="shared" si="1060"/>
        <v>2.7206896551724134E-3</v>
      </c>
      <c r="UX23" s="1">
        <f t="shared" si="1061"/>
        <v>20.944815587402523</v>
      </c>
      <c r="UY23" s="1"/>
      <c r="UZ23" s="1"/>
      <c r="VA23" s="2" t="s">
        <v>11</v>
      </c>
      <c r="VB23" s="1" t="s">
        <v>64</v>
      </c>
      <c r="VC23" s="1">
        <v>80</v>
      </c>
      <c r="VD23" s="2">
        <v>6</v>
      </c>
      <c r="VE23" s="1">
        <v>4.7E-2</v>
      </c>
      <c r="VF23" s="1">
        <f t="shared" si="1062"/>
        <v>3.6999999999999998E-2</v>
      </c>
      <c r="VG23" s="1">
        <f t="shared" si="1063"/>
        <v>1.8206896551724137</v>
      </c>
      <c r="VH23" s="1">
        <f t="shared" si="1064"/>
        <v>2.7310344827586206E-3</v>
      </c>
      <c r="VI23" s="1">
        <f t="shared" si="1065"/>
        <v>21.024453669483908</v>
      </c>
      <c r="VJ23" s="1"/>
      <c r="VK23" s="1"/>
      <c r="VL23" s="2" t="s">
        <v>11</v>
      </c>
      <c r="VM23" s="1" t="s">
        <v>65</v>
      </c>
      <c r="VN23" s="1">
        <v>84</v>
      </c>
      <c r="VO23" s="2">
        <v>6</v>
      </c>
      <c r="VP23" s="1">
        <v>6.0999999999999999E-2</v>
      </c>
      <c r="VQ23" s="1">
        <f t="shared" si="1066"/>
        <v>4.9000000000000002E-2</v>
      </c>
      <c r="VR23" s="1">
        <f t="shared" si="1067"/>
        <v>2.2542955326460481</v>
      </c>
      <c r="VS23" s="1">
        <f t="shared" si="1068"/>
        <v>3.3814432989690722E-3</v>
      </c>
      <c r="VT23" s="1">
        <f t="shared" si="1069"/>
        <v>26.031527036359851</v>
      </c>
      <c r="VU23" s="1"/>
      <c r="VV23" s="1"/>
      <c r="VW23" s="2" t="s">
        <v>11</v>
      </c>
      <c r="VX23" s="1" t="s">
        <v>66</v>
      </c>
      <c r="VY23" s="1">
        <v>85</v>
      </c>
      <c r="VZ23" s="2">
        <v>6</v>
      </c>
      <c r="WA23" s="1">
        <v>1.6E-2</v>
      </c>
      <c r="WB23" s="1">
        <f t="shared" si="1070"/>
        <v>1.0999999999999999E-2</v>
      </c>
      <c r="WC23" s="1">
        <f t="shared" si="1071"/>
        <v>0.61672473867595823</v>
      </c>
      <c r="WD23" s="1">
        <f t="shared" si="1072"/>
        <v>9.2508710801393731E-4</v>
      </c>
      <c r="WE23" s="1">
        <f t="shared" si="1073"/>
        <v>7.1216424272424304</v>
      </c>
      <c r="WF23" s="1"/>
      <c r="WG23" s="1"/>
      <c r="WH23" s="2" t="s">
        <v>11</v>
      </c>
      <c r="WI23" s="1" t="s">
        <v>67</v>
      </c>
      <c r="WJ23" s="1">
        <v>86</v>
      </c>
      <c r="WK23" s="2">
        <v>6</v>
      </c>
      <c r="WL23" s="1">
        <v>2.4E-2</v>
      </c>
      <c r="WM23" s="1">
        <f t="shared" si="1074"/>
        <v>1.6E-2</v>
      </c>
      <c r="WN23" s="1">
        <f t="shared" si="1075"/>
        <v>0.71180555555555558</v>
      </c>
      <c r="WO23" s="1">
        <f t="shared" si="1076"/>
        <v>1.0677083333333335E-3</v>
      </c>
      <c r="WP23" s="1">
        <f t="shared" si="1077"/>
        <v>8.2195902426006047</v>
      </c>
      <c r="WQ23" s="1"/>
      <c r="WR23" s="1"/>
      <c r="WS23" s="2" t="s">
        <v>11</v>
      </c>
      <c r="WT23" s="1" t="s">
        <v>68</v>
      </c>
      <c r="WU23" s="1">
        <v>87</v>
      </c>
      <c r="WV23" s="2">
        <v>6</v>
      </c>
      <c r="WW23" s="1">
        <v>0.03</v>
      </c>
      <c r="WX23" s="1">
        <f t="shared" si="1078"/>
        <v>2.3E-2</v>
      </c>
      <c r="WY23" s="1">
        <f t="shared" si="1079"/>
        <v>0.94076655052264813</v>
      </c>
      <c r="WZ23" s="1">
        <f t="shared" si="1080"/>
        <v>1.4111498257839722E-3</v>
      </c>
      <c r="XA23" s="1">
        <f t="shared" si="1081"/>
        <v>10.863522346640996</v>
      </c>
      <c r="XB23" s="1"/>
      <c r="XC23" s="1"/>
      <c r="XD23" s="2" t="s">
        <v>11</v>
      </c>
      <c r="XE23" s="1" t="s">
        <v>69</v>
      </c>
      <c r="XF23" s="1">
        <v>88</v>
      </c>
      <c r="XG23" s="2">
        <v>6</v>
      </c>
      <c r="XH23" s="1">
        <v>3.6999999999999998E-2</v>
      </c>
      <c r="XI23" s="1">
        <f t="shared" si="1082"/>
        <v>2.7999999999999997E-2</v>
      </c>
      <c r="XJ23" s="1">
        <f t="shared" si="1083"/>
        <v>1.0902777777777777</v>
      </c>
      <c r="XK23" s="1">
        <f t="shared" si="1084"/>
        <v>1.6354166666666665E-3</v>
      </c>
      <c r="XL23" s="1">
        <f t="shared" si="1085"/>
        <v>12.590006517934583</v>
      </c>
      <c r="XM23" s="1"/>
      <c r="XN23" s="1"/>
      <c r="XO23" s="2" t="s">
        <v>11</v>
      </c>
      <c r="XP23" s="1" t="s">
        <v>70</v>
      </c>
      <c r="XQ23" s="1">
        <v>91</v>
      </c>
      <c r="XR23" s="2">
        <v>6</v>
      </c>
      <c r="XS23" s="1">
        <v>5.0999999999999997E-2</v>
      </c>
      <c r="XT23" s="1">
        <f t="shared" si="1086"/>
        <v>3.9999999999999994E-2</v>
      </c>
      <c r="XU23" s="1">
        <f t="shared" si="1087"/>
        <v>1.5051903114186851</v>
      </c>
      <c r="XV23" s="1">
        <f t="shared" si="1088"/>
        <v>2.2577854671280277E-3</v>
      </c>
      <c r="XW23" s="1">
        <f t="shared" si="1089"/>
        <v>17.381218087484239</v>
      </c>
      <c r="XX23" s="1"/>
      <c r="XY23" s="1"/>
      <c r="XZ23" s="2" t="s">
        <v>11</v>
      </c>
      <c r="YA23" s="1" t="s">
        <v>71</v>
      </c>
      <c r="YB23" s="1">
        <v>92</v>
      </c>
      <c r="YC23" s="2">
        <v>6</v>
      </c>
      <c r="YD23" s="1">
        <v>0.06</v>
      </c>
      <c r="YE23" s="1">
        <f t="shared" si="1090"/>
        <v>4.9000000000000002E-2</v>
      </c>
      <c r="YF23" s="1">
        <f t="shared" si="1091"/>
        <v>1.9381443298969074</v>
      </c>
      <c r="YG23" s="1">
        <f t="shared" si="1092"/>
        <v>2.9072164948453611E-3</v>
      </c>
      <c r="YH23" s="1">
        <f t="shared" si="1093"/>
        <v>22.380764098333778</v>
      </c>
      <c r="YI23" s="1"/>
      <c r="YJ23" s="1"/>
      <c r="YK23" s="2" t="s">
        <v>11</v>
      </c>
      <c r="YL23" s="1" t="s">
        <v>72</v>
      </c>
      <c r="YM23" s="1">
        <v>93</v>
      </c>
      <c r="YN23" s="2">
        <v>6</v>
      </c>
      <c r="YO23" s="1">
        <v>6.2E-2</v>
      </c>
      <c r="YP23" s="1">
        <f t="shared" si="1094"/>
        <v>5.1000000000000004E-2</v>
      </c>
      <c r="YQ23" s="1">
        <f t="shared" si="1095"/>
        <v>1.9726962457337887</v>
      </c>
      <c r="YR23" s="1">
        <f t="shared" si="1096"/>
        <v>2.959044368600683E-3</v>
      </c>
      <c r="YS23" s="1">
        <f t="shared" si="1097"/>
        <v>22.779753103209309</v>
      </c>
      <c r="YT23" s="1"/>
      <c r="YU23" s="1"/>
      <c r="YV23" s="2" t="s">
        <v>11</v>
      </c>
      <c r="YW23" s="1" t="s">
        <v>73</v>
      </c>
      <c r="YX23" s="1">
        <v>94</v>
      </c>
      <c r="YY23" s="2">
        <v>6</v>
      </c>
      <c r="YZ23" s="1">
        <v>0.06</v>
      </c>
      <c r="ZA23" s="1">
        <f t="shared" si="1098"/>
        <v>4.7E-2</v>
      </c>
      <c r="ZB23" s="1">
        <f t="shared" si="1099"/>
        <v>1.7959183673469388</v>
      </c>
      <c r="ZC23" s="1">
        <f t="shared" si="1100"/>
        <v>2.693877551020408E-3</v>
      </c>
      <c r="ZD23" s="1">
        <f t="shared" si="1101"/>
        <v>20.738406680783445</v>
      </c>
      <c r="ZE23" s="1"/>
      <c r="ZF23" s="1"/>
      <c r="ZG23" s="2" t="s">
        <v>11</v>
      </c>
      <c r="ZH23" s="1" t="s">
        <v>74</v>
      </c>
      <c r="ZI23" s="1">
        <v>95</v>
      </c>
      <c r="ZJ23" s="2">
        <v>6</v>
      </c>
      <c r="ZK23" s="1">
        <v>6.6000000000000003E-2</v>
      </c>
      <c r="ZL23" s="1">
        <f t="shared" si="1102"/>
        <v>5.3000000000000005E-2</v>
      </c>
      <c r="ZM23" s="1">
        <f t="shared" si="1103"/>
        <v>2.0204081632653064</v>
      </c>
      <c r="ZN23" s="1">
        <f t="shared" si="1104"/>
        <v>3.0306122448979598E-3</v>
      </c>
      <c r="ZO23" s="1">
        <f t="shared" si="1105"/>
        <v>23.330707515881382</v>
      </c>
      <c r="ZP23" s="1"/>
      <c r="ZQ23" s="1"/>
      <c r="ZR23" s="2" t="s">
        <v>11</v>
      </c>
      <c r="ZS23" s="1" t="s">
        <v>75</v>
      </c>
      <c r="ZT23" s="1">
        <v>99</v>
      </c>
      <c r="ZU23" s="2">
        <v>6</v>
      </c>
      <c r="ZV23" s="1">
        <v>7.1999999999999995E-2</v>
      </c>
      <c r="ZW23" s="1">
        <f t="shared" si="1106"/>
        <v>5.6999999999999995E-2</v>
      </c>
      <c r="ZX23" s="1">
        <f t="shared" si="1107"/>
        <v>2.0205479452054793</v>
      </c>
      <c r="ZY23" s="1">
        <f t="shared" si="1108"/>
        <v>3.0308219178082191E-3</v>
      </c>
      <c r="ZZ23" s="1">
        <f t="shared" si="1109"/>
        <v>23.332321650897004</v>
      </c>
      <c r="AAA23" s="1"/>
      <c r="AAB23" s="1"/>
      <c r="AAC23" s="2" t="s">
        <v>11</v>
      </c>
      <c r="AAD23" s="1" t="s">
        <v>76</v>
      </c>
      <c r="AAE23" s="1">
        <v>100</v>
      </c>
      <c r="AAF23" s="2">
        <v>6</v>
      </c>
      <c r="AAG23" s="1">
        <v>7.0000000000000001E-3</v>
      </c>
      <c r="AAH23" s="1">
        <f t="shared" si="1110"/>
        <v>5.0000000000000001E-3</v>
      </c>
      <c r="AAI23" s="1">
        <f t="shared" si="1111"/>
        <v>1.0724137931034483</v>
      </c>
      <c r="AAJ23" s="1">
        <f t="shared" si="1112"/>
        <v>1.6086206896551724E-3</v>
      </c>
      <c r="AAK23" s="1">
        <f t="shared" si="1113"/>
        <v>12.383721763654346</v>
      </c>
      <c r="AAL23" s="1"/>
      <c r="AAM23" s="1"/>
      <c r="AAN23" s="2" t="s">
        <v>11</v>
      </c>
      <c r="AAO23" s="1" t="s">
        <v>77</v>
      </c>
      <c r="AAP23" s="1">
        <v>101</v>
      </c>
      <c r="AAQ23" s="2">
        <v>6</v>
      </c>
      <c r="AAR23" s="1">
        <v>1.2999999999999999E-2</v>
      </c>
      <c r="AAS23" s="1">
        <f t="shared" si="1114"/>
        <v>5.9999999999999993E-3</v>
      </c>
      <c r="AAT23" s="1">
        <f t="shared" si="1115"/>
        <v>0.90657439446366783</v>
      </c>
      <c r="AAU23" s="1">
        <f t="shared" si="1116"/>
        <v>1.3598615916955018E-3</v>
      </c>
      <c r="AAV23" s="1">
        <f t="shared" si="1117"/>
        <v>10.468687675680162</v>
      </c>
      <c r="AAW23" s="1"/>
      <c r="AAX23" s="1"/>
      <c r="AAY23" s="2" t="s">
        <v>11</v>
      </c>
      <c r="AAZ23" s="1" t="s">
        <v>78</v>
      </c>
      <c r="ABA23" s="1">
        <v>102</v>
      </c>
      <c r="ABB23" s="2">
        <v>6</v>
      </c>
      <c r="ABC23" s="1">
        <v>1.4E-2</v>
      </c>
      <c r="ABD23" s="1">
        <f t="shared" si="1118"/>
        <v>7.0000000000000001E-3</v>
      </c>
      <c r="ABE23" s="1">
        <f t="shared" si="1119"/>
        <v>0.99310344827586194</v>
      </c>
      <c r="ABF23" s="1">
        <f t="shared" si="1120"/>
        <v>1.489655172413793E-3</v>
      </c>
      <c r="ABG23" s="1">
        <f t="shared" si="1121"/>
        <v>11.467883819718493</v>
      </c>
      <c r="ABH23" s="1"/>
      <c r="ABI23" s="1"/>
      <c r="ABJ23" s="2" t="s">
        <v>11</v>
      </c>
      <c r="ABK23" s="1" t="s">
        <v>79</v>
      </c>
      <c r="ABL23" s="1">
        <v>112</v>
      </c>
      <c r="ABM23" s="2">
        <v>6</v>
      </c>
      <c r="ABN23" s="1">
        <v>3.7999999999999999E-2</v>
      </c>
      <c r="ABO23" s="1">
        <f t="shared" si="1122"/>
        <v>2.0999999999999998E-2</v>
      </c>
      <c r="ABP23" s="1">
        <f t="shared" si="1123"/>
        <v>1.564625850340136</v>
      </c>
      <c r="ABQ23" s="1">
        <f t="shared" si="1124"/>
        <v>2.346938775510204E-3</v>
      </c>
      <c r="ABR23" s="1">
        <f t="shared" si="1125"/>
        <v>18.06755127492497</v>
      </c>
      <c r="ABS23" s="1"/>
      <c r="ABT23" s="1"/>
      <c r="ABU23" s="2" t="s">
        <v>11</v>
      </c>
      <c r="ABV23" s="1" t="s">
        <v>80</v>
      </c>
      <c r="ABW23" s="1">
        <v>113</v>
      </c>
      <c r="ABX23" s="2">
        <v>6</v>
      </c>
      <c r="ABY23" s="1">
        <v>2.1000000000000001E-2</v>
      </c>
      <c r="ABZ23" s="1">
        <f t="shared" si="1126"/>
        <v>8.0000000000000019E-3</v>
      </c>
      <c r="ACA23" s="1">
        <f t="shared" si="1127"/>
        <v>-5.3571428571428492E-2</v>
      </c>
      <c r="ACB23" s="1">
        <f t="shared" si="1128"/>
        <v>-8.0357142857142745E-5</v>
      </c>
      <c r="ACC23" s="1">
        <f t="shared" si="1129"/>
        <v>-0.61861724473927804</v>
      </c>
      <c r="ACD23" s="1"/>
      <c r="ACE23" s="1"/>
      <c r="ACF23" s="2" t="s">
        <v>11</v>
      </c>
      <c r="ACG23" s="1" t="s">
        <v>81</v>
      </c>
      <c r="ACH23" s="1">
        <v>114</v>
      </c>
      <c r="ACI23" s="2">
        <v>6</v>
      </c>
      <c r="ACJ23" s="1">
        <v>2.8000000000000001E-2</v>
      </c>
      <c r="ACK23" s="1">
        <f t="shared" si="1130"/>
        <v>1.4E-2</v>
      </c>
      <c r="ACL23" s="1">
        <f t="shared" si="1131"/>
        <v>8.2437275985663083E-2</v>
      </c>
      <c r="ACM23" s="1">
        <f t="shared" si="1132"/>
        <v>1.2365591397849463E-4</v>
      </c>
      <c r="ACN23" s="1">
        <f t="shared" si="1133"/>
        <v>0.95194624996916521</v>
      </c>
      <c r="ACO23" s="1"/>
      <c r="ACP23" s="1"/>
      <c r="ACQ23" s="2" t="s">
        <v>11</v>
      </c>
      <c r="ACR23" s="1" t="s">
        <v>82</v>
      </c>
      <c r="ACS23" s="1">
        <v>115</v>
      </c>
      <c r="ACT23" s="2">
        <v>6</v>
      </c>
      <c r="ACU23" s="1">
        <v>2.7E-2</v>
      </c>
      <c r="ACV23" s="1">
        <f t="shared" si="1134"/>
        <v>1.2999999999999999E-2</v>
      </c>
      <c r="ACW23" s="1">
        <f t="shared" si="1135"/>
        <v>9.6085409252669007E-2</v>
      </c>
      <c r="ACX23" s="1">
        <f t="shared" si="1136"/>
        <v>1.4412811387900352E-4</v>
      </c>
      <c r="ACY23" s="1">
        <f t="shared" si="1137"/>
        <v>1.1095483677885996</v>
      </c>
      <c r="ACZ23" s="1"/>
      <c r="ADA23" s="1"/>
      <c r="ADB23" s="2" t="s">
        <v>11</v>
      </c>
      <c r="ADC23" s="1" t="s">
        <v>83</v>
      </c>
      <c r="ADD23" s="1">
        <v>116</v>
      </c>
      <c r="ADE23" s="2">
        <v>6</v>
      </c>
      <c r="ADF23" s="1">
        <v>0.03</v>
      </c>
      <c r="ADG23" s="1">
        <f t="shared" si="1138"/>
        <v>1.3999999999999999E-2</v>
      </c>
      <c r="ADH23" s="1">
        <f t="shared" si="1710"/>
        <v>0.13167259786476862</v>
      </c>
      <c r="ADI23" s="1">
        <f t="shared" si="1139"/>
        <v>1.9750889679715294E-4</v>
      </c>
      <c r="ADJ23" s="1">
        <f t="shared" si="1140"/>
        <v>1.5204922077103029</v>
      </c>
      <c r="ADK23" s="1"/>
      <c r="ADL23" s="1"/>
      <c r="ADM23" s="2" t="s">
        <v>11</v>
      </c>
      <c r="ADN23" s="1" t="s">
        <v>84</v>
      </c>
      <c r="ADO23" s="1">
        <v>119</v>
      </c>
      <c r="ADP23" s="2">
        <v>6</v>
      </c>
      <c r="ADQ23" s="1">
        <v>3.5999999999999997E-2</v>
      </c>
      <c r="ADR23" s="1">
        <f t="shared" si="1141"/>
        <v>1.8999999999999996E-2</v>
      </c>
      <c r="ADS23" s="1">
        <f t="shared" si="1142"/>
        <v>-0.22302158273381312</v>
      </c>
      <c r="ADT23" s="1">
        <f t="shared" si="1143"/>
        <v>-3.3453237410071971E-4</v>
      </c>
      <c r="ADU23" s="1">
        <f t="shared" si="1144"/>
        <v>-2.5753466111927796</v>
      </c>
      <c r="ADV23" s="1"/>
      <c r="ADW23" s="1"/>
      <c r="ADX23" s="2" t="s">
        <v>11</v>
      </c>
      <c r="ADY23" s="1" t="s">
        <v>85</v>
      </c>
      <c r="ADZ23" s="1">
        <v>120</v>
      </c>
      <c r="AEA23" s="2">
        <v>6</v>
      </c>
      <c r="AEB23" s="1">
        <v>4.1000000000000002E-2</v>
      </c>
      <c r="AEC23" s="1">
        <f t="shared" si="1145"/>
        <v>2.4E-2</v>
      </c>
      <c r="AED23" s="1">
        <f t="shared" si="1146"/>
        <v>-7.1942446043165409E-2</v>
      </c>
      <c r="AEE23" s="1">
        <f t="shared" si="1147"/>
        <v>-1.0791366906474811E-4</v>
      </c>
      <c r="AEF23" s="1">
        <f t="shared" si="1148"/>
        <v>-0.83075697135250814</v>
      </c>
      <c r="AEG23" s="1"/>
      <c r="AEH23" s="1"/>
      <c r="AEI23" s="2" t="s">
        <v>11</v>
      </c>
      <c r="AEJ23" s="1" t="s">
        <v>86</v>
      </c>
      <c r="AEK23" s="1">
        <v>121</v>
      </c>
      <c r="AEL23" s="2">
        <v>6</v>
      </c>
      <c r="AEM23" s="1">
        <v>4.2999999999999997E-2</v>
      </c>
      <c r="AEN23" s="1">
        <f t="shared" si="1149"/>
        <v>2.4999999999999998E-2</v>
      </c>
      <c r="AEO23" s="1">
        <f t="shared" si="1150"/>
        <v>3.5971223021582519E-3</v>
      </c>
      <c r="AEP23" s="1">
        <f t="shared" si="1151"/>
        <v>5.3956834532373783E-6</v>
      </c>
      <c r="AEQ23" s="1">
        <f t="shared" si="1152"/>
        <v>4.1537848567625199E-2</v>
      </c>
      <c r="AER23" s="1"/>
      <c r="AES23" s="1"/>
      <c r="AET23" s="2" t="s">
        <v>11</v>
      </c>
      <c r="AEU23" s="1" t="s">
        <v>87</v>
      </c>
      <c r="AEV23" s="1">
        <v>122</v>
      </c>
      <c r="AEW23" s="2">
        <v>6</v>
      </c>
      <c r="AEX23" s="1">
        <v>4.3999999999999997E-2</v>
      </c>
      <c r="AEY23" s="1">
        <f t="shared" si="1153"/>
        <v>2.6999999999999996E-2</v>
      </c>
      <c r="AEZ23" s="1">
        <f t="shared" si="1154"/>
        <v>2.5179856115107764E-2</v>
      </c>
      <c r="AFA23" s="1">
        <f t="shared" si="1155"/>
        <v>3.7769784172661644E-5</v>
      </c>
      <c r="AFB23" s="1">
        <f t="shared" si="1156"/>
        <v>0.29076493997337632</v>
      </c>
      <c r="AFC23" s="1"/>
      <c r="AFD23" s="1"/>
      <c r="AFE23" s="2" t="s">
        <v>11</v>
      </c>
      <c r="AFF23" s="1" t="s">
        <v>88</v>
      </c>
      <c r="AFG23" s="1">
        <v>123</v>
      </c>
      <c r="AFH23" s="2">
        <v>6</v>
      </c>
      <c r="AFI23" s="1">
        <v>4.2000000000000003E-2</v>
      </c>
      <c r="AFJ23" s="1">
        <f t="shared" si="1157"/>
        <v>2.5000000000000001E-2</v>
      </c>
      <c r="AFK23" s="1">
        <f t="shared" si="1158"/>
        <v>-5.0359712230215778E-2</v>
      </c>
      <c r="AFL23" s="1">
        <f t="shared" si="1159"/>
        <v>-7.5539568345323667E-5</v>
      </c>
      <c r="AFM23" s="1">
        <f t="shared" si="1160"/>
        <v>-0.58152987994675565</v>
      </c>
      <c r="AFN23" s="1"/>
      <c r="AFO23" s="1"/>
      <c r="AFP23" s="2" t="s">
        <v>11</v>
      </c>
      <c r="AFQ23" s="1" t="s">
        <v>89</v>
      </c>
      <c r="AFR23" s="1">
        <v>126</v>
      </c>
      <c r="AFS23" s="2">
        <v>6</v>
      </c>
      <c r="AFT23" s="1">
        <v>5.0999999999999997E-2</v>
      </c>
      <c r="AFU23" s="1">
        <f t="shared" si="1161"/>
        <v>3.3000000000000002E-2</v>
      </c>
      <c r="AFV23" s="1">
        <f t="shared" si="1162"/>
        <v>0.41281138790035599</v>
      </c>
      <c r="AFW23" s="1">
        <f t="shared" si="1163"/>
        <v>6.1921708185053398E-4</v>
      </c>
      <c r="AFX23" s="1">
        <f t="shared" si="1164"/>
        <v>4.7669485430917637</v>
      </c>
      <c r="AFY23" s="1"/>
      <c r="AFZ23" s="1"/>
      <c r="AGA23" s="2" t="s">
        <v>11</v>
      </c>
      <c r="AGB23" s="1" t="s">
        <v>90</v>
      </c>
      <c r="AGC23" s="1">
        <v>127</v>
      </c>
      <c r="AGD23" s="2">
        <v>6</v>
      </c>
      <c r="AGE23" s="1">
        <v>0.02</v>
      </c>
      <c r="AGF23" s="1">
        <f t="shared" si="1165"/>
        <v>5.000000000000001E-3</v>
      </c>
      <c r="AGG23" s="1">
        <f t="shared" si="1166"/>
        <v>0.40740740740740744</v>
      </c>
      <c r="AGH23" s="1">
        <f t="shared" si="1167"/>
        <v>6.1111111111111121E-4</v>
      </c>
      <c r="AGI23" s="1">
        <f t="shared" si="1168"/>
        <v>4.7045459599925419</v>
      </c>
      <c r="AGJ23" s="1"/>
      <c r="AGK23" s="1"/>
      <c r="AGL23" s="2" t="s">
        <v>11</v>
      </c>
      <c r="AGM23" s="1" t="s">
        <v>91</v>
      </c>
      <c r="AGN23" s="1">
        <v>128</v>
      </c>
      <c r="AGO23" s="2">
        <v>6</v>
      </c>
      <c r="AGP23" s="1">
        <v>2.3E-2</v>
      </c>
      <c r="AGQ23" s="1">
        <f t="shared" si="1169"/>
        <v>8.0000000000000002E-3</v>
      </c>
      <c r="AGR23" s="1">
        <f t="shared" si="1170"/>
        <v>0.54849498327759194</v>
      </c>
      <c r="AGS23" s="1">
        <f t="shared" si="1171"/>
        <v>8.227424749163879E-4</v>
      </c>
      <c r="AGT23" s="1">
        <f t="shared" si="1172"/>
        <v>6.3337578324253476</v>
      </c>
      <c r="AGU23" s="1"/>
      <c r="AGV23" s="1"/>
      <c r="AGW23" s="2" t="s">
        <v>11</v>
      </c>
      <c r="AGX23" s="1" t="s">
        <v>92</v>
      </c>
      <c r="AGY23" s="1">
        <v>129</v>
      </c>
      <c r="AGZ23" s="2">
        <v>6</v>
      </c>
      <c r="AHA23" s="1">
        <v>2.4E-2</v>
      </c>
      <c r="AHB23" s="1">
        <f t="shared" si="1173"/>
        <v>0.01</v>
      </c>
      <c r="AHC23" s="1">
        <f t="shared" si="1174"/>
        <v>0.71096345514950177</v>
      </c>
      <c r="AHD23" s="1">
        <f t="shared" si="1175"/>
        <v>1.0664451827242527E-3</v>
      </c>
      <c r="AHE23" s="1">
        <f t="shared" si="1176"/>
        <v>8.2098660697181831</v>
      </c>
      <c r="AHF23" s="1"/>
      <c r="AHG23" s="1"/>
      <c r="AHH23" s="2" t="s">
        <v>11</v>
      </c>
      <c r="AHI23" s="1" t="s">
        <v>93</v>
      </c>
      <c r="AHJ23" s="1">
        <v>130</v>
      </c>
      <c r="AHK23" s="2">
        <v>6</v>
      </c>
      <c r="AHL23" s="1">
        <v>3.1E-2</v>
      </c>
      <c r="AHM23" s="1">
        <f t="shared" si="1177"/>
        <v>1.7000000000000001E-2</v>
      </c>
      <c r="AHN23" s="1">
        <f t="shared" si="1178"/>
        <v>0.93311036789297663</v>
      </c>
      <c r="AHO23" s="1">
        <f t="shared" si="1179"/>
        <v>1.399665551839465E-3</v>
      </c>
      <c r="AHP23" s="1">
        <f t="shared" si="1180"/>
        <v>10.775112410040684</v>
      </c>
      <c r="AHQ23" s="1"/>
      <c r="AHR23" s="1"/>
      <c r="AHS23" s="2" t="s">
        <v>11</v>
      </c>
      <c r="AHT23" s="1" t="s">
        <v>94</v>
      </c>
      <c r="AHU23" s="1">
        <v>133</v>
      </c>
      <c r="AHV23" s="2">
        <v>6</v>
      </c>
      <c r="AHW23" s="1">
        <v>3.9E-2</v>
      </c>
      <c r="AHX23" s="1">
        <f t="shared" si="1181"/>
        <v>2.3E-2</v>
      </c>
      <c r="AHY23" s="1">
        <f t="shared" si="1182"/>
        <v>1.1594684385382061</v>
      </c>
      <c r="AHZ23" s="1">
        <f t="shared" si="1183"/>
        <v>1.7392026578073093E-3</v>
      </c>
      <c r="AIA23" s="1">
        <f t="shared" si="1184"/>
        <v>13.388987188465636</v>
      </c>
      <c r="AIB23" s="1"/>
      <c r="AIC23" s="1"/>
      <c r="AID23" s="2" t="s">
        <v>11</v>
      </c>
      <c r="AIE23" s="1" t="s">
        <v>95</v>
      </c>
      <c r="AIF23" s="1">
        <v>134</v>
      </c>
      <c r="AIG23" s="2">
        <v>6</v>
      </c>
      <c r="AIH23" s="1">
        <v>0.04</v>
      </c>
      <c r="AII23" s="1">
        <f t="shared" si="1185"/>
        <v>2.3E-2</v>
      </c>
      <c r="AIJ23" s="1">
        <f t="shared" si="1186"/>
        <v>1.1461794019933556</v>
      </c>
      <c r="AIK23" s="1">
        <f t="shared" si="1187"/>
        <v>1.7192691029900334E-3</v>
      </c>
      <c r="AIL23" s="1">
        <f t="shared" si="1188"/>
        <v>13.235531747910155</v>
      </c>
      <c r="AIM23" s="1"/>
      <c r="AIN23" s="1"/>
      <c r="AIO23" s="2" t="s">
        <v>11</v>
      </c>
      <c r="AIP23" s="1" t="s">
        <v>96</v>
      </c>
      <c r="AIQ23" s="1">
        <v>135</v>
      </c>
      <c r="AIR23" s="2">
        <v>6</v>
      </c>
      <c r="AIS23" s="1">
        <v>3.5999999999999997E-2</v>
      </c>
      <c r="AIT23" s="1">
        <f t="shared" si="1189"/>
        <v>2.1999999999999999E-2</v>
      </c>
      <c r="AIU23" s="1">
        <f t="shared" si="1190"/>
        <v>1.1622516556291389</v>
      </c>
      <c r="AIV23" s="1">
        <f t="shared" si="1191"/>
        <v>1.7433774834437084E-3</v>
      </c>
      <c r="AIW23" s="1">
        <f t="shared" si="1192"/>
        <v>13.421126448780646</v>
      </c>
      <c r="AIX23" s="1"/>
      <c r="AIY23" s="1"/>
      <c r="AIZ23" s="2" t="s">
        <v>11</v>
      </c>
      <c r="AJA23" s="1" t="s">
        <v>97</v>
      </c>
      <c r="AJB23" s="1">
        <v>136</v>
      </c>
      <c r="AJC23" s="2">
        <v>6</v>
      </c>
      <c r="AJD23" s="1">
        <v>4.2999999999999997E-2</v>
      </c>
      <c r="AJE23" s="1">
        <f t="shared" si="1193"/>
        <v>2.6999999999999996E-2</v>
      </c>
      <c r="AJF23" s="1">
        <f t="shared" si="1194"/>
        <v>1.3178807947019866</v>
      </c>
      <c r="AJG23" s="1">
        <f t="shared" si="1195"/>
        <v>1.97682119205298E-3</v>
      </c>
      <c r="AJH23" s="1">
        <f t="shared" si="1196"/>
        <v>15.218257340782612</v>
      </c>
      <c r="AJI23" s="1"/>
      <c r="AJJ23" s="1"/>
      <c r="AJK23" s="2" t="s">
        <v>11</v>
      </c>
      <c r="AJL23" s="1" t="s">
        <v>98</v>
      </c>
      <c r="AJM23" s="1">
        <v>140</v>
      </c>
      <c r="AJN23" s="2">
        <v>6</v>
      </c>
      <c r="AJO23" s="1">
        <v>4.4999999999999998E-2</v>
      </c>
      <c r="AJP23" s="1">
        <f t="shared" si="1197"/>
        <v>2.8999999999999998E-2</v>
      </c>
      <c r="AJQ23" s="1">
        <f t="shared" si="1198"/>
        <v>1.4705882352941178</v>
      </c>
      <c r="AJR23" s="1">
        <f t="shared" si="1199"/>
        <v>2.2058823529411769E-3</v>
      </c>
      <c r="AJS23" s="1">
        <f t="shared" si="1200"/>
        <v>16.981649855588053</v>
      </c>
      <c r="AJT23" s="1"/>
      <c r="AJU23" s="1"/>
      <c r="AJV23" s="2" t="s">
        <v>11</v>
      </c>
      <c r="AJW23" s="1" t="s">
        <v>99</v>
      </c>
      <c r="AJX23" s="1">
        <v>141</v>
      </c>
      <c r="AJY23" s="2">
        <v>6</v>
      </c>
      <c r="AJZ23" s="1">
        <v>2.1999999999999999E-2</v>
      </c>
      <c r="AKA23" s="1">
        <f t="shared" si="1201"/>
        <v>1.9999999999999983E-3</v>
      </c>
      <c r="AKB23" s="1">
        <f t="shared" si="1202"/>
        <v>0.21016949152542366</v>
      </c>
      <c r="AKC23" s="1">
        <f t="shared" si="1203"/>
        <v>3.1525423728813548E-4</v>
      </c>
      <c r="AKD23" s="1">
        <f t="shared" si="1204"/>
        <v>2.4269368064799726</v>
      </c>
      <c r="AKE23" s="1"/>
      <c r="AKF23" s="1"/>
      <c r="AKG23" s="2" t="s">
        <v>11</v>
      </c>
      <c r="AKH23" s="1" t="s">
        <v>100</v>
      </c>
      <c r="AKI23" s="1">
        <v>143</v>
      </c>
      <c r="AKJ23" s="2">
        <v>6</v>
      </c>
      <c r="AKK23" s="1">
        <v>2.5999999999999999E-2</v>
      </c>
      <c r="AKL23" s="1">
        <f t="shared" si="1205"/>
        <v>4.0000000000000001E-3</v>
      </c>
      <c r="AKM23" s="1">
        <f t="shared" si="1206"/>
        <v>0.26779661016949158</v>
      </c>
      <c r="AKN23" s="1">
        <f t="shared" si="1207"/>
        <v>4.0169491525423738E-4</v>
      </c>
      <c r="AKO23" s="1">
        <f t="shared" si="1208"/>
        <v>3.0923872211599668</v>
      </c>
      <c r="AKP23" s="1"/>
      <c r="AKQ23" s="1"/>
      <c r="AKR23" s="2" t="s">
        <v>11</v>
      </c>
      <c r="AKS23" s="1" t="s">
        <v>101</v>
      </c>
      <c r="AKT23" s="1">
        <v>144</v>
      </c>
      <c r="AKU23" s="2">
        <v>6</v>
      </c>
      <c r="AKV23" s="1">
        <v>3.2000000000000001E-2</v>
      </c>
      <c r="AKW23" s="1">
        <f t="shared" si="1209"/>
        <v>9.0000000000000011E-3</v>
      </c>
      <c r="AKX23" s="1">
        <f t="shared" si="1210"/>
        <v>0.40677966101694918</v>
      </c>
      <c r="AKY23" s="1">
        <f t="shared" si="1211"/>
        <v>6.101694915254238E-4</v>
      </c>
      <c r="AKZ23" s="1">
        <f t="shared" si="1212"/>
        <v>4.6972970447999485</v>
      </c>
      <c r="ALA23" s="1"/>
      <c r="ALB23" s="1"/>
      <c r="ALC23" s="2" t="s">
        <v>11</v>
      </c>
      <c r="ALD23" s="1" t="s">
        <v>102</v>
      </c>
      <c r="ALE23" s="1">
        <v>147</v>
      </c>
      <c r="ALF23" s="2">
        <v>6</v>
      </c>
      <c r="ALG23" s="1">
        <v>3.5000000000000003E-2</v>
      </c>
      <c r="ALH23" s="1">
        <f t="shared" si="1213"/>
        <v>9.0000000000000045E-3</v>
      </c>
      <c r="ALI23" s="1">
        <f t="shared" si="1214"/>
        <v>0.41016949152542392</v>
      </c>
      <c r="ALJ23" s="1">
        <f t="shared" si="1215"/>
        <v>6.1525423728813595E-4</v>
      </c>
      <c r="ALK23" s="1">
        <f t="shared" si="1216"/>
        <v>4.7364411868399507</v>
      </c>
      <c r="ALL23" s="1"/>
      <c r="ALM23" s="1"/>
      <c r="ALN23" s="2" t="s">
        <v>11</v>
      </c>
      <c r="ALO23" s="1" t="s">
        <v>103</v>
      </c>
      <c r="ALP23" s="1">
        <v>148</v>
      </c>
      <c r="ALQ23" s="2">
        <v>6</v>
      </c>
      <c r="ALR23" s="1">
        <v>3.2000000000000001E-2</v>
      </c>
      <c r="ALS23" s="1">
        <f t="shared" si="1217"/>
        <v>6.9999999999999993E-3</v>
      </c>
      <c r="ALT23" s="1">
        <f t="shared" si="1218"/>
        <v>0.24489795918367344</v>
      </c>
      <c r="ALU23" s="1">
        <f t="shared" si="1219"/>
        <v>3.6734693877551019E-4</v>
      </c>
      <c r="ALV23" s="1">
        <f t="shared" si="1220"/>
        <v>2.8279645473795605</v>
      </c>
      <c r="ALW23" s="1"/>
      <c r="ALX23" s="1"/>
      <c r="ALY23" s="2" t="s">
        <v>11</v>
      </c>
      <c r="ALZ23" s="1" t="s">
        <v>104</v>
      </c>
      <c r="AMA23" s="1">
        <v>149</v>
      </c>
      <c r="AMB23" s="2">
        <v>6</v>
      </c>
      <c r="AMC23" s="1">
        <v>3.1E-2</v>
      </c>
      <c r="AMD23" s="1">
        <f t="shared" si="1221"/>
        <v>1.0999999999999999E-2</v>
      </c>
      <c r="AME23" s="1">
        <f t="shared" si="1222"/>
        <v>0.45547945205479451</v>
      </c>
      <c r="AMF23" s="1">
        <f t="shared" si="1223"/>
        <v>6.8321917808219178E-4</v>
      </c>
      <c r="AMG23" s="1">
        <f t="shared" si="1224"/>
        <v>5.2596589484225449</v>
      </c>
      <c r="AMH23" s="1"/>
      <c r="AMI23" s="1"/>
      <c r="AMJ23" s="2" t="s">
        <v>11</v>
      </c>
      <c r="AMK23" s="1" t="s">
        <v>105</v>
      </c>
      <c r="AML23" s="1">
        <v>150</v>
      </c>
      <c r="AMM23" s="2">
        <v>6</v>
      </c>
      <c r="AMN23" s="1">
        <v>3.4000000000000002E-2</v>
      </c>
      <c r="AMO23" s="1">
        <f t="shared" si="1225"/>
        <v>1.5000000000000003E-2</v>
      </c>
      <c r="AMP23" s="1">
        <f t="shared" si="1226"/>
        <v>0.48630136986301375</v>
      </c>
      <c r="AMQ23" s="1">
        <f t="shared" si="1227"/>
        <v>7.294520547945206E-4</v>
      </c>
      <c r="AMR23" s="1">
        <f t="shared" si="1228"/>
        <v>5.6155757193684321</v>
      </c>
      <c r="AMS23" s="1"/>
      <c r="AMT23" s="1"/>
      <c r="AMU23" s="2" t="s">
        <v>11</v>
      </c>
      <c r="AMV23" s="1" t="s">
        <v>106</v>
      </c>
      <c r="AMW23" s="1">
        <v>151</v>
      </c>
      <c r="AMX23" s="2">
        <v>6</v>
      </c>
      <c r="AMY23" s="1">
        <v>3.5999999999999997E-2</v>
      </c>
      <c r="AMZ23" s="1">
        <f t="shared" si="1229"/>
        <v>1.5999999999999997E-2</v>
      </c>
      <c r="ANA23" s="1">
        <f t="shared" si="1230"/>
        <v>0.47260273972602729</v>
      </c>
      <c r="ANB23" s="1">
        <f t="shared" si="1231"/>
        <v>7.0890410958904097E-4</v>
      </c>
      <c r="ANC23" s="1">
        <f t="shared" si="1232"/>
        <v>5.4573904878369257</v>
      </c>
      <c r="AND23" s="1"/>
      <c r="ANE23" s="1"/>
      <c r="ANF23" s="2" t="s">
        <v>11</v>
      </c>
      <c r="ANG23" s="1" t="s">
        <v>107</v>
      </c>
      <c r="ANH23" s="1">
        <v>154</v>
      </c>
      <c r="ANI23" s="2">
        <v>6</v>
      </c>
      <c r="ANJ23" s="1">
        <v>3.5999999999999997E-2</v>
      </c>
      <c r="ANK23" s="1">
        <f t="shared" si="1233"/>
        <v>1.6999999999999998E-2</v>
      </c>
      <c r="ANL23" s="1">
        <f t="shared" si="1234"/>
        <v>0.48620689655172405</v>
      </c>
      <c r="ANM23" s="1">
        <f t="shared" si="1235"/>
        <v>7.2931034482758613E-4</v>
      </c>
      <c r="ANN23" s="1">
        <f t="shared" si="1236"/>
        <v>5.6144847867371794</v>
      </c>
      <c r="ANO23" s="1"/>
      <c r="ANP23" s="1"/>
      <c r="ANQ23" s="2" t="s">
        <v>11</v>
      </c>
      <c r="ANR23" s="1" t="s">
        <v>108</v>
      </c>
      <c r="ANS23" s="1">
        <v>155</v>
      </c>
      <c r="ANT23" s="2">
        <v>6</v>
      </c>
      <c r="ANU23" s="1">
        <v>1.7000000000000001E-2</v>
      </c>
      <c r="ANV23" s="1">
        <f t="shared" si="1237"/>
        <v>-2.9999999999999992E-3</v>
      </c>
      <c r="ANW23" s="1">
        <f t="shared" si="1238"/>
        <v>-0.35153583617747441</v>
      </c>
      <c r="ANX23" s="1">
        <f t="shared" si="1239"/>
        <v>-5.2730375426621168E-4</v>
      </c>
      <c r="ANY23" s="1">
        <f t="shared" si="1240"/>
        <v>-4.0593677675269184</v>
      </c>
      <c r="ANZ23" s="1"/>
      <c r="AOA23" s="1"/>
      <c r="AOB23" s="2" t="s">
        <v>11</v>
      </c>
      <c r="AOC23" s="1" t="s">
        <v>109</v>
      </c>
      <c r="AOD23" s="1">
        <v>156</v>
      </c>
      <c r="AOE23" s="2">
        <v>6</v>
      </c>
      <c r="AOF23" s="1">
        <v>2.3E-2</v>
      </c>
      <c r="AOG23" s="1">
        <f t="shared" si="1241"/>
        <v>1.9999999999999983E-3</v>
      </c>
      <c r="AOH23" s="1">
        <f t="shared" si="1242"/>
        <v>-0.13559322033898311</v>
      </c>
      <c r="AOI23" s="1">
        <f t="shared" si="1243"/>
        <v>-2.0338983050847465E-4</v>
      </c>
      <c r="AOJ23" s="1">
        <f t="shared" si="1244"/>
        <v>-1.5657656815999834</v>
      </c>
      <c r="AOK23" s="1"/>
      <c r="AOL23" s="1"/>
      <c r="AOM23" s="2" t="s">
        <v>11</v>
      </c>
      <c r="AON23" s="1" t="s">
        <v>110</v>
      </c>
      <c r="AOO23" s="1">
        <v>157</v>
      </c>
      <c r="AOP23" s="2">
        <v>6</v>
      </c>
      <c r="AOQ23" s="1">
        <v>1.7000000000000001E-2</v>
      </c>
      <c r="AOR23" s="1">
        <f t="shared" si="1711"/>
        <v>3.0000000000000009E-3</v>
      </c>
      <c r="AOS23" s="1">
        <f t="shared" si="1245"/>
        <v>5.4607508532423243E-2</v>
      </c>
      <c r="AOT23" s="1">
        <f t="shared" si="1246"/>
        <v>8.1911262798634873E-5</v>
      </c>
      <c r="AOU23" s="1">
        <f t="shared" si="1247"/>
        <v>0.63058140078088087</v>
      </c>
      <c r="AOV23" s="1"/>
      <c r="AOW23" s="1"/>
      <c r="AOX23" s="2" t="s">
        <v>11</v>
      </c>
      <c r="AOY23" s="1" t="s">
        <v>111</v>
      </c>
      <c r="AOZ23" s="1">
        <v>158</v>
      </c>
      <c r="APA23" s="2">
        <v>6</v>
      </c>
      <c r="APB23" s="1">
        <v>2.1999999999999999E-2</v>
      </c>
      <c r="APC23" s="1">
        <f t="shared" si="1248"/>
        <v>1.9999999999999983E-3</v>
      </c>
      <c r="APD23" s="1">
        <f t="shared" si="1249"/>
        <v>-0.23972602739726032</v>
      </c>
      <c r="APE23" s="1">
        <f t="shared" si="1250"/>
        <v>-3.5958904109589047E-4</v>
      </c>
      <c r="APF23" s="1">
        <f t="shared" si="1251"/>
        <v>-2.7682415518013399</v>
      </c>
      <c r="APG23" s="1"/>
      <c r="APH23" s="1"/>
      <c r="API23" s="2" t="s">
        <v>11</v>
      </c>
      <c r="APJ23" s="1" t="s">
        <v>112</v>
      </c>
      <c r="APK23" s="1">
        <v>161</v>
      </c>
      <c r="APL23" s="2">
        <v>6</v>
      </c>
      <c r="APM23" s="1">
        <v>2.5999999999999999E-2</v>
      </c>
      <c r="APN23" s="1">
        <f t="shared" si="1252"/>
        <v>9.9999999999999985E-3</v>
      </c>
      <c r="APO23" s="1">
        <f t="shared" si="1253"/>
        <v>0.19453924914675763</v>
      </c>
      <c r="APP23" s="1">
        <f t="shared" si="1254"/>
        <v>2.9180887372013645E-4</v>
      </c>
      <c r="APQ23" s="1">
        <f t="shared" si="1255"/>
        <v>2.2464462402818861</v>
      </c>
      <c r="APR23" s="1"/>
      <c r="APS23" s="1"/>
      <c r="APT23" s="2" t="s">
        <v>11</v>
      </c>
      <c r="APU23" s="1" t="s">
        <v>113</v>
      </c>
      <c r="APV23" s="1">
        <v>162</v>
      </c>
      <c r="APW23" s="2">
        <v>6</v>
      </c>
      <c r="APX23" s="1">
        <v>1.2E-2</v>
      </c>
      <c r="APY23" s="1">
        <f t="shared" si="1256"/>
        <v>7.0000000000000001E-3</v>
      </c>
      <c r="APZ23" s="1">
        <f t="shared" si="1257"/>
        <v>0.56357388316151202</v>
      </c>
      <c r="AQA23" s="1">
        <f t="shared" si="1258"/>
        <v>8.4536082474226805E-4</v>
      </c>
      <c r="AQB23" s="1">
        <f t="shared" si="1259"/>
        <v>6.5078817590899627</v>
      </c>
      <c r="AQC23" s="1"/>
      <c r="AQD23" s="1"/>
      <c r="AQE23" s="2" t="s">
        <v>11</v>
      </c>
      <c r="AQF23" s="1" t="s">
        <v>114</v>
      </c>
      <c r="AQG23" s="1">
        <v>163</v>
      </c>
      <c r="AQH23" s="2">
        <v>6</v>
      </c>
      <c r="AQI23" s="1">
        <v>2.8000000000000001E-2</v>
      </c>
      <c r="AQJ23" s="1">
        <f t="shared" si="1260"/>
        <v>1.2E-2</v>
      </c>
      <c r="AQK23" s="1">
        <f t="shared" si="1261"/>
        <v>0.13013698630136986</v>
      </c>
      <c r="AQL23" s="1">
        <f t="shared" si="1262"/>
        <v>1.952054794520548E-4</v>
      </c>
      <c r="AQM23" s="1">
        <f t="shared" si="1263"/>
        <v>1.5027596995492987</v>
      </c>
      <c r="AQN23" s="1"/>
      <c r="AQO23" s="1"/>
      <c r="AQP23" s="2" t="s">
        <v>11</v>
      </c>
      <c r="AQQ23" s="1" t="s">
        <v>115</v>
      </c>
      <c r="AQR23" s="1">
        <v>169</v>
      </c>
      <c r="AQS23" s="2">
        <v>6</v>
      </c>
      <c r="AQT23" s="1">
        <v>8.9999999999999993E-3</v>
      </c>
      <c r="AQU23" s="1">
        <f t="shared" si="1264"/>
        <v>1.7000000000000001E-2</v>
      </c>
      <c r="AQV23" s="1">
        <f t="shared" si="1265"/>
        <v>1.1331058020477816</v>
      </c>
      <c r="AQW23" s="1">
        <f t="shared" si="1266"/>
        <v>1.6996587030716724E-3</v>
      </c>
      <c r="AQX23" s="1">
        <f t="shared" si="1267"/>
        <v>13.084564066203269</v>
      </c>
      <c r="AQY23" s="1"/>
      <c r="AQZ23" s="1"/>
      <c r="ARA23" s="2" t="s">
        <v>11</v>
      </c>
      <c r="ARB23" s="1" t="s">
        <v>116</v>
      </c>
      <c r="ARC23" s="1">
        <v>170</v>
      </c>
      <c r="ARD23" s="2">
        <v>6</v>
      </c>
      <c r="ARE23" s="1">
        <v>0.01</v>
      </c>
      <c r="ARF23" s="1">
        <f t="shared" si="1268"/>
        <v>4.0000000000000001E-3</v>
      </c>
      <c r="ARG23" s="1">
        <f t="shared" si="1269"/>
        <v>-0.13265306122448983</v>
      </c>
      <c r="ARH23" s="1">
        <f t="shared" si="1270"/>
        <v>-1.9897959183673476E-4</v>
      </c>
      <c r="ARI23" s="1">
        <f t="shared" si="1271"/>
        <v>-1.5318141298305958</v>
      </c>
      <c r="ARJ23" s="1"/>
      <c r="ARK23" s="1"/>
      <c r="ARL23" s="2" t="s">
        <v>11</v>
      </c>
      <c r="ARM23" s="1" t="s">
        <v>117</v>
      </c>
      <c r="ARN23" s="1">
        <v>171</v>
      </c>
      <c r="ARO23" s="2">
        <v>6</v>
      </c>
      <c r="ARP23" s="1">
        <v>1.2E-2</v>
      </c>
      <c r="ARQ23" s="1">
        <f t="shared" si="1272"/>
        <v>6.0000000000000001E-3</v>
      </c>
      <c r="ARR23" s="1">
        <f t="shared" si="1273"/>
        <v>1.7123287671232893E-2</v>
      </c>
      <c r="ARS23" s="1">
        <f t="shared" si="1274"/>
        <v>2.568493150684934E-5</v>
      </c>
      <c r="ART23" s="1">
        <f t="shared" si="1275"/>
        <v>0.19773153941438157</v>
      </c>
      <c r="ARU23" s="1"/>
      <c r="ARV23" s="1"/>
      <c r="ARW23" s="2" t="s">
        <v>11</v>
      </c>
      <c r="ARX23" s="1" t="s">
        <v>118</v>
      </c>
      <c r="ARY23" s="1">
        <v>172</v>
      </c>
      <c r="ARZ23" s="2">
        <v>6</v>
      </c>
      <c r="ASA23" s="1">
        <v>0.03</v>
      </c>
      <c r="ASB23" s="1">
        <f t="shared" si="1276"/>
        <v>9.9999999999999985E-3</v>
      </c>
      <c r="ASC23" s="1">
        <f t="shared" si="1277"/>
        <v>-0.41355932203389839</v>
      </c>
      <c r="ASD23" s="1">
        <f t="shared" si="1278"/>
        <v>-6.2033898305084755E-4</v>
      </c>
      <c r="ASE23" s="1">
        <f t="shared" si="1279"/>
        <v>-4.7755853288799486</v>
      </c>
      <c r="ASF23" s="1"/>
      <c r="ASG23" s="1"/>
      <c r="ASH23" s="2" t="s">
        <v>11</v>
      </c>
      <c r="ASI23" s="1" t="s">
        <v>119</v>
      </c>
      <c r="ASJ23" s="1">
        <v>173</v>
      </c>
      <c r="ASK23" s="2">
        <v>6</v>
      </c>
      <c r="ASL23" s="1">
        <v>1.4E-2</v>
      </c>
      <c r="ASM23" s="1">
        <f t="shared" si="1280"/>
        <v>1.0999999999999999E-2</v>
      </c>
      <c r="ASN23" s="1">
        <f t="shared" si="1281"/>
        <v>0.14383561643835616</v>
      </c>
      <c r="ASO23" s="1">
        <f t="shared" si="1282"/>
        <v>2.1575342465753424E-4</v>
      </c>
      <c r="ASP23" s="1">
        <f t="shared" si="1283"/>
        <v>1.6609449310808035</v>
      </c>
      <c r="ASQ23" s="1"/>
      <c r="ASR23" s="1"/>
      <c r="ASS23" s="2" t="s">
        <v>11</v>
      </c>
      <c r="AST23" s="1" t="s">
        <v>120</v>
      </c>
      <c r="ASU23" s="1">
        <v>176</v>
      </c>
      <c r="ASV23" s="2">
        <v>6</v>
      </c>
      <c r="ASW23" s="1">
        <v>2.1999999999999999E-2</v>
      </c>
      <c r="ASX23" s="1">
        <f t="shared" si="1284"/>
        <v>1.4999999999999999E-2</v>
      </c>
      <c r="ASY23" s="1">
        <f t="shared" si="1285"/>
        <v>7.5601374570446689E-2</v>
      </c>
      <c r="ASZ23" s="1">
        <f t="shared" si="1286"/>
        <v>1.1340206185567004E-4</v>
      </c>
      <c r="ATA23" s="1">
        <f t="shared" si="1287"/>
        <v>0.87300852865840917</v>
      </c>
      <c r="ATB23" s="1"/>
      <c r="ATC23" s="1"/>
      <c r="ATD23" s="2" t="s">
        <v>11</v>
      </c>
      <c r="ATE23" s="1" t="s">
        <v>121</v>
      </c>
      <c r="ATF23" s="1">
        <v>180</v>
      </c>
      <c r="ATG23" s="2">
        <v>6</v>
      </c>
      <c r="ATH23" s="1">
        <v>3.6999999999999998E-2</v>
      </c>
      <c r="ATI23" s="1">
        <f t="shared" si="1288"/>
        <v>1.5999999999999997E-2</v>
      </c>
      <c r="ATJ23" s="1">
        <f t="shared" si="1289"/>
        <v>-0.46712802768166095</v>
      </c>
      <c r="ATK23" s="1">
        <f t="shared" si="1290"/>
        <v>-7.0069204152249144E-4</v>
      </c>
      <c r="ATL23" s="1">
        <f t="shared" si="1291"/>
        <v>-5.3941711305985569</v>
      </c>
      <c r="ATM23" s="1"/>
      <c r="ATN23" s="1"/>
      <c r="ATO23" s="2" t="s">
        <v>11</v>
      </c>
      <c r="ATP23" s="1" t="s">
        <v>122</v>
      </c>
      <c r="ATQ23" s="1">
        <v>183</v>
      </c>
      <c r="ATR23" s="2">
        <v>6</v>
      </c>
      <c r="ATS23" s="1">
        <v>2.4E-2</v>
      </c>
      <c r="ATT23" s="1">
        <f t="shared" si="1292"/>
        <v>2.3E-2</v>
      </c>
      <c r="ATU23" s="1">
        <f t="shared" si="1293"/>
        <v>0.50684931506849307</v>
      </c>
      <c r="ATV23" s="1">
        <f t="shared" si="1294"/>
        <v>7.6027397260273967E-4</v>
      </c>
      <c r="ATW23" s="1">
        <f t="shared" si="1295"/>
        <v>5.8528535666656882</v>
      </c>
      <c r="ATX23" s="1"/>
      <c r="ATY23" s="1"/>
      <c r="ATZ23" s="2" t="s">
        <v>11</v>
      </c>
      <c r="AUA23" s="1" t="s">
        <v>123</v>
      </c>
      <c r="AUB23" s="1">
        <v>184</v>
      </c>
      <c r="AUC23" s="2">
        <v>6</v>
      </c>
      <c r="AUD23" s="1">
        <v>8.9999999999999993E-3</v>
      </c>
      <c r="AUE23" s="1">
        <f t="shared" si="1296"/>
        <v>-7.000000000000001E-3</v>
      </c>
      <c r="AUF23" s="1">
        <f t="shared" si="1297"/>
        <v>-0.56678700361010825</v>
      </c>
      <c r="AUG23" s="1">
        <f t="shared" si="1298"/>
        <v>-8.5018050541516238E-4</v>
      </c>
      <c r="AUH23" s="1">
        <f t="shared" si="1299"/>
        <v>-6.544985337843249</v>
      </c>
      <c r="AUI23" s="1"/>
      <c r="AUJ23" s="1"/>
      <c r="AUK23" s="2" t="s">
        <v>11</v>
      </c>
      <c r="AUL23" s="1" t="s">
        <v>124</v>
      </c>
      <c r="AUM23" s="1">
        <v>185</v>
      </c>
      <c r="AUN23" s="2">
        <v>6</v>
      </c>
      <c r="AUO23" s="1">
        <v>1.2999999999999999E-2</v>
      </c>
      <c r="AUP23" s="1">
        <f t="shared" si="1300"/>
        <v>8.0000000000000002E-3</v>
      </c>
      <c r="AUQ23" s="1">
        <f t="shared" si="1301"/>
        <v>0.11913357400722022</v>
      </c>
      <c r="AUR23" s="1">
        <f t="shared" si="1302"/>
        <v>1.7870036101083034E-4</v>
      </c>
      <c r="AUS23" s="1">
        <f t="shared" si="1303"/>
        <v>1.3756975550880717</v>
      </c>
      <c r="AUT23" s="1"/>
      <c r="AUU23" s="1"/>
      <c r="AUV23" s="2" t="s">
        <v>11</v>
      </c>
      <c r="AUW23" s="1" t="s">
        <v>125</v>
      </c>
      <c r="AUX23" s="1">
        <v>186</v>
      </c>
      <c r="AUY23" s="2">
        <v>6</v>
      </c>
      <c r="AUZ23" s="1">
        <v>1.4E-2</v>
      </c>
      <c r="AVA23" s="1">
        <f t="shared" si="1304"/>
        <v>4.0000000000000001E-3</v>
      </c>
      <c r="AVB23" s="1">
        <f t="shared" si="1305"/>
        <v>7.2202166064981987E-3</v>
      </c>
      <c r="AVC23" s="1">
        <f t="shared" si="1306"/>
        <v>1.0830324909747298E-5</v>
      </c>
      <c r="AVD23" s="1">
        <f t="shared" si="1307"/>
        <v>8.3375609399277101E-2</v>
      </c>
      <c r="AVE23" s="1"/>
      <c r="AVF23" s="1"/>
      <c r="AVG23" s="2" t="s">
        <v>11</v>
      </c>
      <c r="AVH23" s="1" t="s">
        <v>126</v>
      </c>
      <c r="AVI23" s="1">
        <v>187</v>
      </c>
      <c r="AVJ23" s="2">
        <v>6</v>
      </c>
      <c r="AVK23" s="1">
        <v>0.02</v>
      </c>
      <c r="AVL23" s="1">
        <f t="shared" si="1308"/>
        <v>0.01</v>
      </c>
      <c r="AVM23" s="1">
        <f t="shared" si="1309"/>
        <v>0.34532374100719432</v>
      </c>
      <c r="AVN23" s="1">
        <f t="shared" si="1310"/>
        <v>5.1798561151079143E-4</v>
      </c>
      <c r="AVO23" s="1">
        <f t="shared" si="1311"/>
        <v>3.9876334624920431</v>
      </c>
      <c r="AVP23" s="1"/>
      <c r="AVQ23" s="1"/>
      <c r="AVR23" s="2" t="s">
        <v>11</v>
      </c>
      <c r="AVS23" s="1" t="s">
        <v>127</v>
      </c>
      <c r="AVT23" s="1">
        <v>190</v>
      </c>
      <c r="AVU23" s="2">
        <v>6</v>
      </c>
      <c r="AVV23" s="1">
        <v>2.3E-2</v>
      </c>
      <c r="AVW23" s="1">
        <f t="shared" si="1312"/>
        <v>1.2E-2</v>
      </c>
      <c r="AVX23" s="1">
        <f t="shared" si="1313"/>
        <v>0.46594982078853048</v>
      </c>
      <c r="AVY23" s="1">
        <f t="shared" si="1314"/>
        <v>6.989247311827957E-4</v>
      </c>
      <c r="AVZ23" s="1">
        <f t="shared" si="1315"/>
        <v>5.3805657606952817</v>
      </c>
      <c r="AWA23" s="1"/>
      <c r="AWB23" s="1"/>
      <c r="AWC23" s="2" t="s">
        <v>11</v>
      </c>
      <c r="AWD23" s="1" t="s">
        <v>128</v>
      </c>
      <c r="AWE23" s="1">
        <v>191</v>
      </c>
      <c r="AWF23" s="2">
        <v>6</v>
      </c>
      <c r="AWG23" s="1">
        <v>2.4E-2</v>
      </c>
      <c r="AWH23" s="1">
        <f t="shared" si="1316"/>
        <v>1.1000000000000001E-2</v>
      </c>
      <c r="AWI23" s="1">
        <f t="shared" si="1317"/>
        <v>0.34050179211469539</v>
      </c>
      <c r="AWJ23" s="1">
        <f t="shared" si="1318"/>
        <v>5.1075268817204306E-4</v>
      </c>
      <c r="AWK23" s="1">
        <f t="shared" si="1319"/>
        <v>3.9319519020465523</v>
      </c>
      <c r="AWL23" s="1"/>
      <c r="AWM23" s="1"/>
      <c r="AWN23" s="2" t="s">
        <v>11</v>
      </c>
      <c r="AWO23" s="1" t="s">
        <v>129</v>
      </c>
      <c r="AWP23" s="1">
        <v>192</v>
      </c>
      <c r="AWQ23" s="2">
        <v>6</v>
      </c>
      <c r="AWR23" s="1">
        <v>2.4E-2</v>
      </c>
      <c r="AWS23" s="1">
        <f t="shared" si="1320"/>
        <v>8.0000000000000002E-3</v>
      </c>
      <c r="AWT23" s="1">
        <f t="shared" si="1321"/>
        <v>0.22142857142857145</v>
      </c>
      <c r="AWU23" s="1">
        <f t="shared" si="1322"/>
        <v>3.3214285714285719E-4</v>
      </c>
      <c r="AWV23" s="1">
        <f t="shared" si="1323"/>
        <v>2.5569512782556867</v>
      </c>
      <c r="AWW23" s="1"/>
      <c r="AWX23" s="1"/>
      <c r="AWY23" s="2" t="s">
        <v>11</v>
      </c>
      <c r="AWZ23" s="1" t="s">
        <v>130</v>
      </c>
      <c r="AXA23" s="1">
        <v>193</v>
      </c>
      <c r="AXB23" s="2">
        <v>6</v>
      </c>
      <c r="AXC23" s="1">
        <v>2.3E-2</v>
      </c>
      <c r="AXD23" s="1">
        <f t="shared" si="1324"/>
        <v>8.9999999999999993E-3</v>
      </c>
      <c r="AXE23" s="1">
        <f t="shared" si="1325"/>
        <v>0.22222222222222218</v>
      </c>
      <c r="AXF23" s="1">
        <f t="shared" si="1326"/>
        <v>3.3333333333333327E-4</v>
      </c>
      <c r="AXG23" s="1">
        <f t="shared" si="1327"/>
        <v>2.5661159781777489</v>
      </c>
      <c r="AXH23" s="1"/>
      <c r="AXI23" s="1"/>
      <c r="AXJ23" s="2" t="s">
        <v>11</v>
      </c>
      <c r="AXK23" s="1" t="s">
        <v>131</v>
      </c>
      <c r="AXL23" s="1">
        <v>197</v>
      </c>
      <c r="AXM23" s="2">
        <v>6</v>
      </c>
      <c r="AXN23" s="1">
        <v>2.8000000000000001E-2</v>
      </c>
      <c r="AXO23" s="1">
        <f t="shared" si="1328"/>
        <v>9.0000000000000011E-3</v>
      </c>
      <c r="AXP23" s="1">
        <f t="shared" si="1329"/>
        <v>0.16906474820143891</v>
      </c>
      <c r="AXQ23" s="1">
        <f t="shared" si="1330"/>
        <v>2.5359712230215836E-4</v>
      </c>
      <c r="AXR23" s="1">
        <f t="shared" si="1331"/>
        <v>1.9522788826783963</v>
      </c>
      <c r="AXS23" s="1"/>
      <c r="AXT23" s="1"/>
      <c r="AXU23" s="2" t="s">
        <v>11</v>
      </c>
      <c r="AXV23" s="1" t="s">
        <v>132</v>
      </c>
      <c r="AXW23" s="1">
        <v>198</v>
      </c>
      <c r="AXX23" s="2">
        <v>6</v>
      </c>
      <c r="AXY23" s="1">
        <v>1.7999999999999999E-2</v>
      </c>
      <c r="AXZ23" s="1">
        <f t="shared" si="1332"/>
        <v>9.9999999999999742E-4</v>
      </c>
      <c r="AYA23" s="1">
        <f t="shared" si="1333"/>
        <v>-0.15107913669064757</v>
      </c>
      <c r="AYB23" s="1">
        <f t="shared" si="1334"/>
        <v>-2.2661870503597135E-4</v>
      </c>
      <c r="AYC23" s="1">
        <f t="shared" si="1335"/>
        <v>-1.7445896398402696</v>
      </c>
      <c r="AYD23" s="1"/>
      <c r="AYE23" s="1"/>
      <c r="AYF23" s="2" t="s">
        <v>11</v>
      </c>
      <c r="AYG23" s="1" t="s">
        <v>133</v>
      </c>
      <c r="AYH23" s="1">
        <v>201</v>
      </c>
      <c r="AYI23" s="2">
        <v>6</v>
      </c>
      <c r="AYJ23" s="1">
        <v>2.4E-2</v>
      </c>
      <c r="AYK23" s="1">
        <f t="shared" si="1336"/>
        <v>1.0000000000000009E-3</v>
      </c>
      <c r="AYL23" s="1">
        <f t="shared" si="1337"/>
        <v>-0.19642857142857137</v>
      </c>
      <c r="AYM23" s="1">
        <f t="shared" si="1338"/>
        <v>-2.9464285714285703E-4</v>
      </c>
      <c r="AYN23" s="1">
        <f t="shared" si="1339"/>
        <v>-2.2682632307106885</v>
      </c>
      <c r="AYO23" s="1"/>
      <c r="AYP23" s="1"/>
      <c r="AYQ23" s="2" t="s">
        <v>11</v>
      </c>
      <c r="AYR23" s="1" t="s">
        <v>134</v>
      </c>
      <c r="AYS23" s="1">
        <v>204</v>
      </c>
      <c r="AYT23" s="2">
        <v>6</v>
      </c>
      <c r="AYU23" s="1">
        <v>2.8000000000000001E-2</v>
      </c>
      <c r="AYV23" s="1">
        <f t="shared" si="1340"/>
        <v>5.000000000000001E-3</v>
      </c>
      <c r="AYW23" s="1">
        <f t="shared" si="1341"/>
        <v>-0.36785714285714277</v>
      </c>
      <c r="AYX23" s="1">
        <f t="shared" si="1342"/>
        <v>-5.5178571428571418E-4</v>
      </c>
      <c r="AYY23" s="1">
        <f t="shared" si="1343"/>
        <v>-4.2478384138763809</v>
      </c>
      <c r="AYZ23" s="1"/>
      <c r="AZA23" s="1"/>
      <c r="AZB23" s="2" t="s">
        <v>11</v>
      </c>
      <c r="AZC23" s="1" t="s">
        <v>135</v>
      </c>
      <c r="AZD23" s="1">
        <v>205</v>
      </c>
      <c r="AZE23" s="2">
        <v>6</v>
      </c>
      <c r="AZF23" s="1">
        <v>2.1000000000000001E-2</v>
      </c>
      <c r="AZG23" s="1">
        <f t="shared" si="1344"/>
        <v>-9.9999999999999742E-4</v>
      </c>
      <c r="AZH23" s="1">
        <f t="shared" si="1345"/>
        <v>-0.24285714285714274</v>
      </c>
      <c r="AZI23" s="1">
        <f t="shared" si="1346"/>
        <v>-3.6428571428571413E-4</v>
      </c>
      <c r="AZJ23" s="1">
        <f t="shared" si="1347"/>
        <v>-2.8043981761513965</v>
      </c>
      <c r="AZK23" s="1"/>
      <c r="AZL23" s="1"/>
      <c r="AZM23" s="2" t="s">
        <v>11</v>
      </c>
      <c r="AZN23" s="1" t="s">
        <v>136</v>
      </c>
      <c r="AZO23" s="1">
        <v>208</v>
      </c>
      <c r="AZP23" s="2">
        <v>6</v>
      </c>
      <c r="AZQ23" s="1">
        <v>2.5000000000000001E-2</v>
      </c>
      <c r="AZR23" s="1">
        <f t="shared" si="1348"/>
        <v>4.0000000000000001E-3</v>
      </c>
      <c r="AZS23" s="1">
        <f t="shared" si="1349"/>
        <v>-6.4285714285714265E-2</v>
      </c>
      <c r="AZT23" s="1">
        <f t="shared" si="1350"/>
        <v>-9.6428571428571405E-5</v>
      </c>
      <c r="AZU23" s="1">
        <f t="shared" si="1351"/>
        <v>-0.74234069368713451</v>
      </c>
      <c r="AZV23" s="1"/>
      <c r="AZW23" s="1"/>
      <c r="AZX23" s="2" t="s">
        <v>11</v>
      </c>
      <c r="AZY23" s="1" t="s">
        <v>137</v>
      </c>
      <c r="AZZ23" s="1">
        <v>211</v>
      </c>
      <c r="BAA23" s="2">
        <v>6</v>
      </c>
      <c r="BAB23" s="1">
        <v>2.8000000000000001E-2</v>
      </c>
      <c r="BAC23" s="1">
        <f t="shared" si="1352"/>
        <v>4.0000000000000001E-3</v>
      </c>
      <c r="BAD23" s="1">
        <f t="shared" si="1353"/>
        <v>-0.11347517730496454</v>
      </c>
      <c r="BAE23" s="1">
        <f t="shared" si="1354"/>
        <v>-1.7021276595744682E-4</v>
      </c>
      <c r="BAF23" s="1">
        <f t="shared" si="1355"/>
        <v>-1.3103570952397019</v>
      </c>
      <c r="BAG23" s="1"/>
      <c r="BAH23" s="1"/>
      <c r="BAI23" s="2" t="s">
        <v>11</v>
      </c>
      <c r="BAJ23" s="1" t="s">
        <v>138</v>
      </c>
      <c r="BAK23" s="1">
        <v>212</v>
      </c>
      <c r="BAL23" s="2">
        <v>6</v>
      </c>
      <c r="BAM23" s="1">
        <v>6.0000000000000001E-3</v>
      </c>
      <c r="BAN23" s="1">
        <f t="shared" si="1356"/>
        <v>-4.0000000000000001E-3</v>
      </c>
      <c r="BAO23" s="1">
        <f t="shared" si="1357"/>
        <v>0.85910652920962205</v>
      </c>
      <c r="BAP23" s="1">
        <f t="shared" si="1358"/>
        <v>1.2886597938144332E-3</v>
      </c>
      <c r="BAQ23" s="1">
        <f t="shared" si="1359"/>
        <v>9.9205514620273831</v>
      </c>
      <c r="BAR23" s="1"/>
      <c r="BAS23" s="1"/>
      <c r="BAT23" s="2" t="s">
        <v>11</v>
      </c>
      <c r="BAU23" s="1" t="s">
        <v>139</v>
      </c>
      <c r="BAV23" s="1">
        <v>213</v>
      </c>
      <c r="BAW23" s="2">
        <v>6</v>
      </c>
      <c r="BAX23" s="1">
        <v>0</v>
      </c>
      <c r="BAY23" s="1">
        <f t="shared" si="1360"/>
        <v>-1E-3</v>
      </c>
      <c r="BAZ23" s="1">
        <f t="shared" si="1361"/>
        <v>1.0972222222222221</v>
      </c>
      <c r="BBA23" s="1">
        <f t="shared" si="1362"/>
        <v>1.6458333333333331E-3</v>
      </c>
      <c r="BBB23" s="1">
        <f t="shared" si="1363"/>
        <v>12.670197642252637</v>
      </c>
      <c r="BBC23" s="1"/>
      <c r="BBD23" s="1"/>
      <c r="BBE23" s="2" t="s">
        <v>11</v>
      </c>
      <c r="BBF23" s="1" t="s">
        <v>140</v>
      </c>
      <c r="BBG23" s="1">
        <v>214</v>
      </c>
      <c r="BBH23" s="2">
        <v>6</v>
      </c>
      <c r="BBI23" s="1">
        <v>5.0000000000000001E-3</v>
      </c>
      <c r="BBJ23" s="1">
        <f t="shared" si="1364"/>
        <v>0</v>
      </c>
      <c r="BBK23" s="1">
        <f t="shared" si="1365"/>
        <v>0.808362369337979</v>
      </c>
      <c r="BBL23" s="1">
        <f t="shared" si="1366"/>
        <v>1.2125435540069685E-3</v>
      </c>
      <c r="BBM23" s="1">
        <f t="shared" si="1367"/>
        <v>9.3345821645211515</v>
      </c>
      <c r="BBN23" s="1"/>
      <c r="BBO23" s="1"/>
      <c r="BBP23" s="2" t="s">
        <v>11</v>
      </c>
      <c r="BBQ23" s="1" t="s">
        <v>141</v>
      </c>
      <c r="BBR23" s="1">
        <v>215</v>
      </c>
      <c r="BBS23" s="2">
        <v>6</v>
      </c>
      <c r="BBT23" s="1">
        <v>6.0000000000000001E-3</v>
      </c>
      <c r="BBU23" s="1">
        <f t="shared" si="1368"/>
        <v>-2E-3</v>
      </c>
      <c r="BBV23" s="1">
        <f t="shared" si="1369"/>
        <v>0.63986013986013979</v>
      </c>
      <c r="BBW23" s="1">
        <f t="shared" si="1370"/>
        <v>9.597902097902097E-4</v>
      </c>
      <c r="BBX23" s="1">
        <f t="shared" si="1371"/>
        <v>7.3887989791236945</v>
      </c>
      <c r="BBY23" s="1"/>
      <c r="BBZ23" s="1"/>
      <c r="BCA23" s="2" t="s">
        <v>11</v>
      </c>
      <c r="BCB23" s="1" t="s">
        <v>142</v>
      </c>
      <c r="BCC23" s="1">
        <v>225</v>
      </c>
      <c r="BCD23" s="2">
        <v>6</v>
      </c>
      <c r="BCE23" s="1">
        <v>1.2999999999999999E-2</v>
      </c>
      <c r="BCF23" s="1">
        <f t="shared" si="1372"/>
        <v>5.9999999999999993E-3</v>
      </c>
      <c r="BCG23" s="1">
        <f t="shared" si="1373"/>
        <v>0.88850174216027866</v>
      </c>
      <c r="BCH23" s="1">
        <f t="shared" si="1374"/>
        <v>1.3327526132404181E-3</v>
      </c>
      <c r="BCI23" s="1">
        <f t="shared" si="1375"/>
        <v>10.259993327383162</v>
      </c>
      <c r="BCJ23" s="1"/>
      <c r="BCK23" s="1"/>
      <c r="BCL23" s="2" t="s">
        <v>11</v>
      </c>
      <c r="BCM23" s="1" t="s">
        <v>143</v>
      </c>
      <c r="BCN23" s="1">
        <v>226</v>
      </c>
      <c r="BCO23" s="2">
        <v>6</v>
      </c>
      <c r="BCP23" s="1">
        <v>2.9000000000000001E-2</v>
      </c>
      <c r="BCQ23" s="1">
        <f t="shared" si="1376"/>
        <v>1.1000000000000003E-2</v>
      </c>
      <c r="BCR23" s="1">
        <f t="shared" si="1377"/>
        <v>0.85810810810810811</v>
      </c>
      <c r="BCS23" s="1">
        <f t="shared" si="1378"/>
        <v>1.2871621621621623E-3</v>
      </c>
      <c r="BCT23" s="1">
        <f t="shared" si="1379"/>
        <v>9.9090221724904328</v>
      </c>
      <c r="BCU23" s="1"/>
      <c r="BCV23" s="1"/>
      <c r="BCW23" s="2" t="s">
        <v>11</v>
      </c>
      <c r="BCX23" s="1" t="s">
        <v>144</v>
      </c>
      <c r="BCY23" s="1">
        <v>232</v>
      </c>
      <c r="BCZ23" s="2">
        <v>6</v>
      </c>
      <c r="BDA23" s="1">
        <v>3.9E-2</v>
      </c>
      <c r="BDB23" s="1">
        <f t="shared" si="1380"/>
        <v>1.4999999999999999E-2</v>
      </c>
      <c r="BDC23" s="1">
        <f t="shared" si="1381"/>
        <v>1.0608108108108107</v>
      </c>
      <c r="BDD23" s="1">
        <f t="shared" si="1382"/>
        <v>1.5912162162162161E-3</v>
      </c>
      <c r="BDE23" s="1">
        <f t="shared" si="1383"/>
        <v>12.249736071503918</v>
      </c>
      <c r="BDF23" s="1"/>
      <c r="BDG23" s="1"/>
      <c r="BDH23" s="2" t="s">
        <v>11</v>
      </c>
      <c r="BDI23" s="1" t="s">
        <v>145</v>
      </c>
      <c r="BDJ23" s="1">
        <v>233</v>
      </c>
      <c r="BDK23" s="2">
        <v>6</v>
      </c>
      <c r="BDL23" s="1">
        <v>3.7999999999999999E-2</v>
      </c>
      <c r="BDM23" s="1">
        <f t="shared" si="1384"/>
        <v>0</v>
      </c>
      <c r="BDN23" s="1">
        <f t="shared" si="1385"/>
        <v>0.59797297297297292</v>
      </c>
      <c r="BDO23" s="1">
        <f t="shared" si="1386"/>
        <v>8.9695945945945943E-4</v>
      </c>
      <c r="BDP23" s="1">
        <f t="shared" si="1387"/>
        <v>6.9051060020897888</v>
      </c>
      <c r="BDQ23" s="1"/>
      <c r="BDR23" s="1"/>
      <c r="BDS23" s="2" t="s">
        <v>11</v>
      </c>
      <c r="BDT23" s="1" t="s">
        <v>146</v>
      </c>
      <c r="BDU23" s="1">
        <v>234</v>
      </c>
      <c r="BDV23" s="2">
        <v>6</v>
      </c>
      <c r="BDW23" s="1">
        <v>3.9E-2</v>
      </c>
      <c r="BDX23" s="1">
        <f t="shared" si="1388"/>
        <v>3.9999999999999966E-3</v>
      </c>
      <c r="BDY23" s="1">
        <f t="shared" si="1389"/>
        <v>0.70847457627118626</v>
      </c>
      <c r="BDZ23" s="1">
        <f t="shared" si="1390"/>
        <v>1.0627118644067795E-3</v>
      </c>
      <c r="BEA23" s="1">
        <f t="shared" si="1391"/>
        <v>8.1811256863599091</v>
      </c>
      <c r="BEB23" s="1"/>
      <c r="BEC23" s="1"/>
      <c r="BED23" s="2" t="s">
        <v>11</v>
      </c>
      <c r="BEE23" s="1" t="s">
        <v>147</v>
      </c>
      <c r="BEF23" s="1">
        <v>236</v>
      </c>
      <c r="BEG23" s="2">
        <v>6</v>
      </c>
      <c r="BEH23" s="1">
        <v>4.2000000000000003E-2</v>
      </c>
      <c r="BEI23" s="1">
        <f t="shared" si="1392"/>
        <v>-1.6E-2</v>
      </c>
      <c r="BEJ23" s="1">
        <f t="shared" si="1393"/>
        <v>3.7288135593220348E-2</v>
      </c>
      <c r="BEK23" s="1">
        <f t="shared" si="1394"/>
        <v>5.5932203389830523E-5</v>
      </c>
      <c r="BEL23" s="1">
        <f t="shared" si="1395"/>
        <v>0.43058556243999535</v>
      </c>
      <c r="BEM23" s="1"/>
      <c r="BEN23" s="1"/>
      <c r="BEO23" s="2" t="s">
        <v>11</v>
      </c>
      <c r="BEP23" s="4" t="s">
        <v>148</v>
      </c>
      <c r="BEQ23" s="4">
        <v>239</v>
      </c>
      <c r="BER23" s="2">
        <v>6</v>
      </c>
      <c r="BES23" s="1">
        <v>4.2999999999999997E-2</v>
      </c>
      <c r="BET23" s="1">
        <f t="shared" si="1396"/>
        <v>-2.4000000000000007E-2</v>
      </c>
      <c r="BEU23" s="1">
        <f t="shared" si="1397"/>
        <v>-0.17449664429530223</v>
      </c>
      <c r="BEV23" s="1">
        <f t="shared" si="1398"/>
        <v>-2.6174496644295334E-4</v>
      </c>
      <c r="BEW23" s="1">
        <f t="shared" si="1399"/>
        <v>-2.0150038217905841</v>
      </c>
      <c r="BEX23" s="1"/>
      <c r="BEY23" s="1"/>
      <c r="BEZ23" s="2" t="s">
        <v>11</v>
      </c>
      <c r="BFA23" s="4" t="s">
        <v>149</v>
      </c>
      <c r="BFB23" s="4">
        <v>240</v>
      </c>
      <c r="BFC23" s="2">
        <v>6</v>
      </c>
      <c r="BFD23" s="1">
        <v>-1.7999999999999999E-2</v>
      </c>
      <c r="BFE23" s="1">
        <f t="shared" si="1400"/>
        <v>5.000000000000001E-3</v>
      </c>
      <c r="BFF23" s="1">
        <f t="shared" si="1401"/>
        <v>2.4041811846689898</v>
      </c>
      <c r="BFG23" s="1">
        <f t="shared" si="1402"/>
        <v>3.6062717770034849E-3</v>
      </c>
      <c r="BFH23" s="1">
        <f t="shared" si="1403"/>
        <v>27.762334885860326</v>
      </c>
      <c r="BFI23" s="1"/>
      <c r="BFJ23" s="1"/>
      <c r="BFK23" s="2" t="s">
        <v>11</v>
      </c>
      <c r="BFL23" s="4" t="s">
        <v>150</v>
      </c>
      <c r="BFM23" s="4">
        <v>241</v>
      </c>
      <c r="BFN23" s="2">
        <v>6</v>
      </c>
      <c r="BFO23" s="1">
        <v>-1.2E-2</v>
      </c>
      <c r="BFP23" s="1">
        <f t="shared" si="1404"/>
        <v>5.000000000000001E-3</v>
      </c>
      <c r="BFQ23" s="1">
        <f t="shared" si="1405"/>
        <v>2.4261168384879728</v>
      </c>
      <c r="BFR23" s="1">
        <f t="shared" si="1406"/>
        <v>3.6391752577319592E-3</v>
      </c>
      <c r="BFS23" s="1">
        <f t="shared" si="1407"/>
        <v>28.01563732876533</v>
      </c>
      <c r="BFT23" s="1"/>
      <c r="BFU23" s="1"/>
      <c r="BFV23" s="2" t="s">
        <v>11</v>
      </c>
      <c r="BFW23" s="4" t="s">
        <v>151</v>
      </c>
      <c r="BFX23" s="4">
        <v>243</v>
      </c>
      <c r="BFY23" s="2">
        <v>6</v>
      </c>
      <c r="BFZ23" s="1">
        <v>1.7000000000000001E-2</v>
      </c>
      <c r="BGA23" s="1">
        <f t="shared" si="1408"/>
        <v>1.1000000000000001E-2</v>
      </c>
      <c r="BGB23" s="1">
        <f t="shared" si="1409"/>
        <v>1.6435986159169551</v>
      </c>
      <c r="BGC23" s="1">
        <f t="shared" si="1410"/>
        <v>2.4653979238754326E-3</v>
      </c>
      <c r="BGD23" s="1">
        <f t="shared" si="1411"/>
        <v>18.979491015068994</v>
      </c>
      <c r="BGE23" s="1"/>
      <c r="BGF23" s="1"/>
      <c r="BGG23" s="2" t="s">
        <v>11</v>
      </c>
      <c r="BGH23" s="4" t="s">
        <v>152</v>
      </c>
      <c r="BGI23" s="4">
        <v>246</v>
      </c>
      <c r="BGJ23" s="2">
        <v>6</v>
      </c>
      <c r="BGK23" s="1">
        <v>2.1999999999999999E-2</v>
      </c>
      <c r="BGL23" s="1">
        <f t="shared" si="1412"/>
        <v>1.0999999999999999E-2</v>
      </c>
      <c r="BGM23" s="1">
        <f t="shared" si="1413"/>
        <v>1.5017301038062283</v>
      </c>
      <c r="BGN23" s="1">
        <f t="shared" si="1414"/>
        <v>2.2525951557093426E-3</v>
      </c>
      <c r="BGO23" s="1">
        <f t="shared" si="1415"/>
        <v>17.341261264294619</v>
      </c>
      <c r="BGP23" s="1"/>
      <c r="BGQ23" s="1"/>
      <c r="BGR23" s="2" t="s">
        <v>11</v>
      </c>
      <c r="BGS23" s="4" t="s">
        <v>153</v>
      </c>
      <c r="BGT23" s="4">
        <v>249</v>
      </c>
      <c r="BGU23" s="2">
        <v>6</v>
      </c>
      <c r="BGV23" s="1">
        <v>2.1000000000000001E-2</v>
      </c>
      <c r="BGW23" s="1">
        <f t="shared" si="1416"/>
        <v>1.2000000000000002E-2</v>
      </c>
      <c r="BGX23" s="1">
        <f t="shared" si="1417"/>
        <v>1.6563573883161513</v>
      </c>
      <c r="BGY23" s="1">
        <f t="shared" si="1418"/>
        <v>2.484536082474227E-3</v>
      </c>
      <c r="BGZ23" s="1">
        <f t="shared" si="1419"/>
        <v>19.126823218788793</v>
      </c>
      <c r="BHA23" s="1"/>
      <c r="BHB23" s="1"/>
      <c r="BHC23" s="2" t="s">
        <v>11</v>
      </c>
      <c r="BHD23" s="4" t="s">
        <v>154</v>
      </c>
      <c r="BHE23" s="4">
        <v>253</v>
      </c>
      <c r="BHF23" s="2">
        <v>6</v>
      </c>
      <c r="BHG23" s="1">
        <v>2.1000000000000001E-2</v>
      </c>
      <c r="BHH23" s="1">
        <f t="shared" si="1420"/>
        <v>1.3000000000000001E-2</v>
      </c>
      <c r="BHI23" s="1">
        <f t="shared" si="1421"/>
        <v>1.6505190311418687</v>
      </c>
      <c r="BHJ23" s="1">
        <f t="shared" si="1422"/>
        <v>2.4757785467128032E-3</v>
      </c>
      <c r="BHK23" s="1">
        <f t="shared" si="1423"/>
        <v>19.059404661448237</v>
      </c>
      <c r="BHL23" s="1"/>
      <c r="BHM23" s="1"/>
      <c r="BHN23" s="2" t="s">
        <v>11</v>
      </c>
      <c r="BHO23" s="4" t="s">
        <v>155</v>
      </c>
      <c r="BHP23" s="4">
        <v>254</v>
      </c>
      <c r="BHQ23" s="2">
        <v>6</v>
      </c>
      <c r="BHR23" s="1">
        <v>1.7000000000000001E-2</v>
      </c>
      <c r="BHS23" s="1">
        <f t="shared" si="1424"/>
        <v>-4.9999999999999975E-3</v>
      </c>
      <c r="BHT23" s="1">
        <f t="shared" si="1425"/>
        <v>-0.25773195876288651</v>
      </c>
      <c r="BHU23" s="1">
        <f t="shared" si="1426"/>
        <v>-3.8659793814432977E-4</v>
      </c>
      <c r="BHV23" s="1">
        <f t="shared" si="1427"/>
        <v>-2.9761654386082137</v>
      </c>
      <c r="BHW23" s="1"/>
      <c r="BHX23" s="1"/>
      <c r="BHY23" s="2" t="s">
        <v>11</v>
      </c>
      <c r="BHZ23" s="4" t="s">
        <v>156</v>
      </c>
      <c r="BIA23" s="4">
        <v>260</v>
      </c>
      <c r="BIB23" s="2">
        <v>6</v>
      </c>
      <c r="BIC23" s="1">
        <v>1.4E-2</v>
      </c>
      <c r="BID23" s="1">
        <f t="shared" si="1428"/>
        <v>-1.7000000000000001E-2</v>
      </c>
      <c r="BIE23" s="1">
        <f t="shared" si="1429"/>
        <v>-0.78716216216216217</v>
      </c>
      <c r="BIF23" s="1">
        <f t="shared" si="1430"/>
        <v>-1.1807432432432432E-3</v>
      </c>
      <c r="BIG23" s="1">
        <f t="shared" si="1431"/>
        <v>-9.0897723078357107</v>
      </c>
      <c r="BIH23" s="1"/>
      <c r="BII23" s="1"/>
      <c r="BIJ23" s="2" t="s">
        <v>11</v>
      </c>
      <c r="BIK23" s="4" t="s">
        <v>157</v>
      </c>
      <c r="BIL23" s="4">
        <v>267</v>
      </c>
      <c r="BIM23" s="2">
        <v>6</v>
      </c>
      <c r="BIN23" s="1">
        <v>1.6E-2</v>
      </c>
      <c r="BIO23" s="1">
        <f t="shared" si="1432"/>
        <v>-1.4999999999999999E-2</v>
      </c>
      <c r="BIP23" s="1">
        <f t="shared" si="1433"/>
        <v>0.13000000000000003</v>
      </c>
      <c r="BIQ23" s="1">
        <f t="shared" si="1434"/>
        <v>1.9500000000000005E-4</v>
      </c>
      <c r="BIR23" s="1">
        <f t="shared" si="1435"/>
        <v>1.5011778472339838</v>
      </c>
      <c r="BIS23" s="1"/>
      <c r="BIT23" s="1"/>
      <c r="BIU23" s="2" t="s">
        <v>11</v>
      </c>
      <c r="BIV23" s="4" t="s">
        <v>158</v>
      </c>
      <c r="BIW23" s="4">
        <v>268</v>
      </c>
      <c r="BIX23" s="2">
        <v>6</v>
      </c>
      <c r="BIY23" s="1">
        <v>3.5000000000000003E-2</v>
      </c>
      <c r="BIZ23" s="1">
        <f t="shared" si="1436"/>
        <v>6.0000000000000019E-3</v>
      </c>
      <c r="BJA23" s="1">
        <f t="shared" si="1437"/>
        <v>0.20000000000000007</v>
      </c>
      <c r="BJB23" s="1">
        <f t="shared" si="1438"/>
        <v>3.0000000000000008E-4</v>
      </c>
      <c r="BJC23" s="1">
        <f t="shared" si="1439"/>
        <v>2.3095043803599751</v>
      </c>
      <c r="BJD23" s="1"/>
      <c r="BJE23" s="1"/>
      <c r="BJF23" s="2" t="s">
        <v>11</v>
      </c>
      <c r="BJG23" s="4" t="s">
        <v>159</v>
      </c>
      <c r="BJH23" s="4">
        <v>274</v>
      </c>
      <c r="BJI23" s="2">
        <v>6</v>
      </c>
      <c r="BJJ23" s="1">
        <v>0.03</v>
      </c>
      <c r="BJK23" s="1">
        <f t="shared" si="1440"/>
        <v>1.9E-2</v>
      </c>
      <c r="BJL23" s="1">
        <f t="shared" si="1441"/>
        <v>1.3310810810810811</v>
      </c>
      <c r="BJM23" s="1">
        <f t="shared" si="1442"/>
        <v>1.9966216216216219E-3</v>
      </c>
      <c r="BJN23" s="1">
        <f t="shared" si="1443"/>
        <v>15.370687936855239</v>
      </c>
      <c r="BJO23" s="1"/>
      <c r="BJP23" s="1"/>
      <c r="BJQ23" s="2" t="s">
        <v>11</v>
      </c>
      <c r="BJR23" s="4" t="s">
        <v>160</v>
      </c>
      <c r="BJS23" s="4">
        <v>281</v>
      </c>
      <c r="BJT23" s="2">
        <v>6</v>
      </c>
      <c r="BJU23" s="1">
        <v>4.5999999999999999E-2</v>
      </c>
      <c r="BJV23" s="1">
        <f t="shared" si="1444"/>
        <v>8.0000000000000002E-3</v>
      </c>
      <c r="BJW23" s="1">
        <f t="shared" si="1445"/>
        <v>0.49333333333333335</v>
      </c>
      <c r="BJX23" s="1">
        <f t="shared" si="1446"/>
        <v>7.3999999999999999E-4</v>
      </c>
      <c r="BJY23" s="1">
        <f t="shared" si="1447"/>
        <v>5.6967774715546042</v>
      </c>
      <c r="BJZ23" s="1"/>
      <c r="BKA23" s="1"/>
      <c r="BKB23" s="2" t="s">
        <v>11</v>
      </c>
      <c r="BKC23" s="4" t="s">
        <v>161</v>
      </c>
      <c r="BKD23" s="4">
        <v>282</v>
      </c>
      <c r="BKE23" s="2">
        <v>6</v>
      </c>
      <c r="BKF23" s="1">
        <v>3.1E-2</v>
      </c>
      <c r="BKG23" s="1">
        <f t="shared" si="1448"/>
        <v>9.9999999999999985E-3</v>
      </c>
      <c r="BKH23" s="1">
        <f t="shared" si="1449"/>
        <v>0.31159420289855067</v>
      </c>
      <c r="BKI23" s="1">
        <f t="shared" si="1450"/>
        <v>4.6739130434782602E-4</v>
      </c>
      <c r="BKJ23" s="1">
        <f t="shared" si="1451"/>
        <v>3.5981408824448873</v>
      </c>
      <c r="BKK23" s="1"/>
      <c r="BKL23" s="1"/>
      <c r="BKM23" s="2" t="s">
        <v>11</v>
      </c>
      <c r="BKN23" s="4" t="s">
        <v>162</v>
      </c>
      <c r="BKO23" s="4">
        <v>289</v>
      </c>
      <c r="BKP23" s="2">
        <v>6</v>
      </c>
      <c r="BKQ23" s="1">
        <v>3.6999999999999998E-2</v>
      </c>
      <c r="BKR23" s="1">
        <f t="shared" si="1452"/>
        <v>2.0999999999999998E-2</v>
      </c>
      <c r="BKS23" s="1">
        <f t="shared" si="1453"/>
        <v>0.82733812949640295</v>
      </c>
      <c r="BKT23" s="1">
        <f t="shared" si="1454"/>
        <v>1.2410071942446045E-3</v>
      </c>
      <c r="BKU23" s="1">
        <f t="shared" si="1455"/>
        <v>9.5537051705538527</v>
      </c>
      <c r="BKV23" s="1"/>
      <c r="BKW23" s="1"/>
      <c r="BKX23" s="2" t="s">
        <v>11</v>
      </c>
      <c r="BKY23" s="4" t="s">
        <v>163</v>
      </c>
      <c r="BKZ23" s="4">
        <v>296</v>
      </c>
      <c r="BLA23" s="2">
        <v>6</v>
      </c>
      <c r="BLB23" s="1">
        <v>4.2000000000000003E-2</v>
      </c>
      <c r="BLC23" s="1">
        <f t="shared" si="1456"/>
        <v>2.2000000000000002E-2</v>
      </c>
      <c r="BLD23" s="1">
        <f t="shared" si="1457"/>
        <v>0.59420289855072472</v>
      </c>
      <c r="BLE23" s="1">
        <f t="shared" si="1458"/>
        <v>8.9130434782608715E-4</v>
      </c>
      <c r="BLF23" s="1">
        <f t="shared" si="1459"/>
        <v>6.8615709851274627</v>
      </c>
      <c r="BLG23" s="1"/>
      <c r="BLH23" s="1"/>
      <c r="BLI23" s="2" t="s">
        <v>11</v>
      </c>
      <c r="BLJ23" s="4" t="s">
        <v>164</v>
      </c>
      <c r="BLK23" s="4">
        <v>303</v>
      </c>
      <c r="BLL23" s="2">
        <v>6</v>
      </c>
      <c r="BLM23" s="1">
        <v>2.7E-2</v>
      </c>
      <c r="BLN23" s="1">
        <f t="shared" si="1460"/>
        <v>1.6E-2</v>
      </c>
      <c r="BLO23" s="1">
        <f t="shared" si="1461"/>
        <v>0.76949152542372889</v>
      </c>
      <c r="BLP23" s="1">
        <f t="shared" si="1462"/>
        <v>1.1542372881355933E-3</v>
      </c>
      <c r="BLQ23" s="1">
        <f t="shared" si="1463"/>
        <v>8.885720243079902</v>
      </c>
      <c r="BLR23" s="1"/>
      <c r="BLS23" s="1"/>
      <c r="BLT23" s="2" t="s">
        <v>11</v>
      </c>
      <c r="BLU23" s="4" t="s">
        <v>165</v>
      </c>
      <c r="BLV23" s="4">
        <v>310</v>
      </c>
      <c r="BLW23" s="2">
        <v>6</v>
      </c>
      <c r="BLX23" s="1">
        <v>0.03</v>
      </c>
      <c r="BLY23" s="1">
        <f t="shared" si="1464"/>
        <v>1.7999999999999999E-2</v>
      </c>
      <c r="BLZ23" s="1">
        <f t="shared" si="1465"/>
        <v>0.9965870307167235</v>
      </c>
      <c r="BMA23" s="1">
        <f t="shared" si="1466"/>
        <v>1.4948805460750852E-3</v>
      </c>
      <c r="BMB23" s="1">
        <f t="shared" si="1467"/>
        <v>11.508110564251067</v>
      </c>
      <c r="BMC23" s="1"/>
      <c r="BMD23" s="1"/>
      <c r="BME23" s="2" t="s">
        <v>11</v>
      </c>
      <c r="BMF23" s="4" t="s">
        <v>166</v>
      </c>
      <c r="BMG23" s="4">
        <v>311</v>
      </c>
      <c r="BMH23" s="2">
        <v>6</v>
      </c>
      <c r="BMI23" s="1">
        <v>0.02</v>
      </c>
      <c r="BMJ23" s="1">
        <f t="shared" si="1468"/>
        <v>0.01</v>
      </c>
      <c r="BMK23" s="1">
        <f t="shared" si="1469"/>
        <v>9.929078014184399E-2</v>
      </c>
      <c r="BML23" s="1">
        <f t="shared" si="1470"/>
        <v>1.4893617021276599E-4</v>
      </c>
      <c r="BMM23" s="1">
        <f t="shared" si="1471"/>
        <v>1.1465624583347394</v>
      </c>
      <c r="BMN23" s="1"/>
      <c r="BMO23" s="1"/>
      <c r="BMP23" s="2" t="s">
        <v>11</v>
      </c>
      <c r="BMQ23" s="4" t="s">
        <v>167</v>
      </c>
      <c r="BMR23" s="4">
        <v>317</v>
      </c>
      <c r="BMS23" s="2">
        <v>6</v>
      </c>
      <c r="BMT23" s="1">
        <v>2.4E-2</v>
      </c>
      <c r="BMU23" s="4">
        <f t="shared" si="1472"/>
        <v>1.4E-2</v>
      </c>
      <c r="BMV23" s="1">
        <f t="shared" si="1473"/>
        <v>0.43971631205673756</v>
      </c>
      <c r="BMW23" s="1">
        <f t="shared" si="1474"/>
        <v>6.5957446808510639E-4</v>
      </c>
      <c r="BMX23" s="1">
        <f t="shared" si="1475"/>
        <v>5.0776337440538448</v>
      </c>
      <c r="BMY23" s="1"/>
      <c r="BMZ23" s="1"/>
      <c r="BNA23" s="2" t="s">
        <v>11</v>
      </c>
      <c r="BNB23" s="4" t="s">
        <v>168</v>
      </c>
      <c r="BNC23" s="4">
        <v>324</v>
      </c>
      <c r="BND23" s="2">
        <v>6</v>
      </c>
      <c r="BNE23" s="1">
        <v>2.5000000000000001E-2</v>
      </c>
      <c r="BNF23" s="1">
        <f t="shared" si="1476"/>
        <v>1.2000000000000002E-2</v>
      </c>
      <c r="BNG23" s="1">
        <f t="shared" si="1477"/>
        <v>0.3357142857142858</v>
      </c>
      <c r="BNH23" s="1">
        <f t="shared" si="1478"/>
        <v>5.0357142857142875E-4</v>
      </c>
      <c r="BNI23" s="1">
        <f t="shared" si="1479"/>
        <v>3.8766680670328157</v>
      </c>
      <c r="BNJ23" s="1"/>
      <c r="BNK23" s="1"/>
      <c r="BNL23" s="2" t="s">
        <v>11</v>
      </c>
      <c r="BNM23" s="4" t="s">
        <v>169</v>
      </c>
      <c r="BNN23" s="4">
        <v>325</v>
      </c>
      <c r="BNO23" s="2">
        <v>6</v>
      </c>
      <c r="BNP23" s="1">
        <v>1.7999999999999999E-2</v>
      </c>
      <c r="BNQ23" s="1">
        <f t="shared" si="1480"/>
        <v>-1.0000000000000009E-3</v>
      </c>
      <c r="BNR23" s="1">
        <f t="shared" si="1481"/>
        <v>5.9440559440559412E-2</v>
      </c>
      <c r="BNS23" s="1">
        <f t="shared" si="1482"/>
        <v>8.9160839160839117E-5</v>
      </c>
      <c r="BNT23" s="1">
        <f t="shared" si="1483"/>
        <v>0.68639116199509698</v>
      </c>
      <c r="BNU23" s="1"/>
      <c r="BNV23" s="1"/>
      <c r="BNW23" s="2" t="s">
        <v>11</v>
      </c>
      <c r="BNX23" s="4" t="s">
        <v>170</v>
      </c>
      <c r="BNY23" s="4">
        <v>338</v>
      </c>
      <c r="BNZ23" s="2">
        <v>6</v>
      </c>
      <c r="BOA23" s="1">
        <v>0.02</v>
      </c>
      <c r="BOB23" s="1">
        <f t="shared" si="1484"/>
        <v>0.01</v>
      </c>
      <c r="BOC23" s="1">
        <f t="shared" si="1485"/>
        <v>0.46474358974358976</v>
      </c>
      <c r="BOD23" s="1">
        <f t="shared" si="1486"/>
        <v>6.9711538461538468E-4</v>
      </c>
      <c r="BOE23" s="1">
        <f t="shared" si="1487"/>
        <v>5.3666367812851981</v>
      </c>
      <c r="BOF23" s="1"/>
      <c r="BOG23" s="1"/>
      <c r="BOH23" s="2" t="s">
        <v>11</v>
      </c>
      <c r="BOI23" s="4" t="s">
        <v>171</v>
      </c>
      <c r="BOJ23" s="4">
        <v>339</v>
      </c>
      <c r="BOK23" s="2">
        <v>6</v>
      </c>
      <c r="BOL23" s="1">
        <v>1.4999999999999999E-2</v>
      </c>
      <c r="BOM23" s="1">
        <f t="shared" si="1488"/>
        <v>9.9999999999999985E-3</v>
      </c>
      <c r="BON23" s="1">
        <f t="shared" si="1489"/>
        <v>0.44951140065146572</v>
      </c>
      <c r="BOO23" s="1">
        <f t="shared" si="1490"/>
        <v>6.7426710097719859E-4</v>
      </c>
      <c r="BOP23" s="1">
        <f t="shared" si="1491"/>
        <v>5.1907427441315379</v>
      </c>
      <c r="BOQ23" s="1"/>
      <c r="BOR23" s="1"/>
      <c r="BOS23" s="2" t="s">
        <v>11</v>
      </c>
      <c r="BOT23" s="4" t="s">
        <v>172</v>
      </c>
      <c r="BOU23" s="4">
        <v>345</v>
      </c>
      <c r="BOV23" s="2">
        <v>6</v>
      </c>
      <c r="BOW23" s="1">
        <v>2.3E-2</v>
      </c>
      <c r="BOX23" s="1">
        <f t="shared" si="1492"/>
        <v>1.6E-2</v>
      </c>
      <c r="BOY23" s="1">
        <f t="shared" si="1493"/>
        <v>0.71704180064308687</v>
      </c>
      <c r="BOZ23" s="1">
        <f t="shared" si="1494"/>
        <v>1.0755627009646303E-3</v>
      </c>
      <c r="BPA23" s="1">
        <f t="shared" si="1495"/>
        <v>8.2800558974320637</v>
      </c>
      <c r="BPB23" s="1"/>
      <c r="BPC23" s="1"/>
      <c r="BPD23" s="2" t="s">
        <v>11</v>
      </c>
      <c r="BPE23" s="4" t="s">
        <v>173</v>
      </c>
      <c r="BPF23" s="4">
        <v>352</v>
      </c>
      <c r="BPG23" s="2">
        <v>6</v>
      </c>
      <c r="BPH23" s="1">
        <v>1.7999999999999999E-2</v>
      </c>
      <c r="BPI23" s="1">
        <f t="shared" si="1496"/>
        <v>8.9999999999999993E-3</v>
      </c>
      <c r="BPJ23" s="1">
        <f t="shared" si="1497"/>
        <v>0.39102564102564102</v>
      </c>
      <c r="BPK23" s="1">
        <f t="shared" si="1498"/>
        <v>5.8653846153846158E-4</v>
      </c>
      <c r="BPL23" s="1">
        <f t="shared" si="1499"/>
        <v>4.5153771539089247</v>
      </c>
      <c r="BPM23" s="1"/>
      <c r="BPN23" s="1"/>
      <c r="BPO23" s="2" t="s">
        <v>11</v>
      </c>
      <c r="BPP23" s="4" t="s">
        <v>174</v>
      </c>
      <c r="BPQ23" s="4">
        <v>353</v>
      </c>
      <c r="BPR23" s="2">
        <v>6</v>
      </c>
      <c r="BPS23" s="1">
        <v>1.4E-2</v>
      </c>
      <c r="BPT23" s="1">
        <f t="shared" si="1500"/>
        <v>5.000000000000001E-3</v>
      </c>
      <c r="BPU23" s="1">
        <f t="shared" si="1501"/>
        <v>0.15000000000000002</v>
      </c>
      <c r="BPV23" s="1">
        <f t="shared" si="1502"/>
        <v>2.2500000000000005E-4</v>
      </c>
      <c r="BPW23" s="1">
        <f t="shared" si="1503"/>
        <v>1.7321282852699813</v>
      </c>
      <c r="BPX23" s="1"/>
      <c r="BPY23" s="1"/>
      <c r="BPZ23" s="2" t="s">
        <v>11</v>
      </c>
      <c r="BQA23" s="4" t="s">
        <v>175</v>
      </c>
      <c r="BQB23" s="4">
        <v>358</v>
      </c>
      <c r="BQC23" s="2">
        <v>6</v>
      </c>
      <c r="BQD23" s="1">
        <v>1.7999999999999999E-2</v>
      </c>
      <c r="BQE23" s="1">
        <f t="shared" si="1504"/>
        <v>7.9999999999999984E-3</v>
      </c>
      <c r="BQF23" s="1">
        <f t="shared" si="1505"/>
        <v>0.24662162162162155</v>
      </c>
      <c r="BQG23" s="1">
        <f t="shared" si="1506"/>
        <v>3.6993243243243232E-4</v>
      </c>
      <c r="BQH23" s="1">
        <f t="shared" si="1507"/>
        <v>2.8478685771330761</v>
      </c>
      <c r="BQI23" s="1"/>
      <c r="BQJ23" s="1"/>
      <c r="BQK23" s="2" t="s">
        <v>11</v>
      </c>
      <c r="BQL23" s="4" t="s">
        <v>176</v>
      </c>
      <c r="BQM23" s="4">
        <v>366</v>
      </c>
      <c r="BQN23" s="2">
        <v>6</v>
      </c>
      <c r="BQO23" s="1">
        <v>1.9E-2</v>
      </c>
      <c r="BQP23" s="1">
        <f t="shared" si="1508"/>
        <v>8.0000000000000002E-3</v>
      </c>
      <c r="BQQ23" s="1">
        <f t="shared" si="1509"/>
        <v>0.4581939799331104</v>
      </c>
      <c r="BQR23" s="1">
        <f t="shared" si="1510"/>
        <v>6.8729096989966559E-4</v>
      </c>
      <c r="BQS23" s="1">
        <f t="shared" si="1511"/>
        <v>5.291005018550444</v>
      </c>
      <c r="BQT23" s="1"/>
      <c r="BQU23" s="1"/>
      <c r="BQV23" s="2" t="s">
        <v>11</v>
      </c>
      <c r="BQW23" s="4" t="s">
        <v>177</v>
      </c>
      <c r="BQX23" s="4">
        <v>367</v>
      </c>
      <c r="BQY23" s="2">
        <v>6</v>
      </c>
      <c r="BQZ23" s="1">
        <v>2.5000000000000001E-2</v>
      </c>
      <c r="BRA23" s="1">
        <f t="shared" si="1512"/>
        <v>4.0000000000000001E-3</v>
      </c>
      <c r="BRB23" s="1">
        <f t="shared" si="1513"/>
        <v>-0.61616161616161613</v>
      </c>
      <c r="BRC23" s="1">
        <f t="shared" si="1514"/>
        <v>-9.2424242424242421E-4</v>
      </c>
      <c r="BRD23" s="1">
        <f t="shared" si="1515"/>
        <v>-7.1151397576746689</v>
      </c>
      <c r="BRE23" s="1"/>
      <c r="BRF23" s="1"/>
      <c r="BRG23" s="2" t="s">
        <v>11</v>
      </c>
      <c r="BRH23" s="4" t="s">
        <v>178</v>
      </c>
      <c r="BRI23" s="4">
        <v>373</v>
      </c>
      <c r="BRJ23" s="2">
        <v>6</v>
      </c>
      <c r="BRK23" s="1">
        <v>0.03</v>
      </c>
      <c r="BRL23" s="1">
        <f t="shared" si="1516"/>
        <v>8.0000000000000002E-3</v>
      </c>
      <c r="BRM23" s="1">
        <f t="shared" si="1517"/>
        <v>-0.18305084745762715</v>
      </c>
      <c r="BRN23" s="1">
        <f t="shared" si="1518"/>
        <v>-2.7457627118644072E-4</v>
      </c>
      <c r="BRO23" s="1">
        <f t="shared" si="1519"/>
        <v>-2.113783670159977</v>
      </c>
      <c r="BRP23" s="1"/>
      <c r="BRQ23" s="1"/>
      <c r="BRR23" s="2" t="s">
        <v>11</v>
      </c>
      <c r="BRS23" s="1" t="s">
        <v>179</v>
      </c>
      <c r="BRT23" s="1">
        <v>380</v>
      </c>
      <c r="BRU23" s="2">
        <v>6</v>
      </c>
      <c r="BRV23" s="1">
        <v>3.2000000000000001E-2</v>
      </c>
      <c r="BRW23" s="1">
        <f t="shared" si="1520"/>
        <v>2.0000000000000018E-3</v>
      </c>
      <c r="BRX23" s="1">
        <f t="shared" si="1521"/>
        <v>-0.3691275167785234</v>
      </c>
      <c r="BRY23" s="1">
        <f t="shared" si="1522"/>
        <v>-5.5369127516778508E-4</v>
      </c>
      <c r="BRZ23" s="1">
        <f t="shared" si="1523"/>
        <v>-4.2625080845569991</v>
      </c>
      <c r="BSA23" s="1"/>
      <c r="BSB23" s="1"/>
      <c r="BSC23" s="2" t="s">
        <v>11</v>
      </c>
      <c r="BSD23" s="1" t="s">
        <v>180</v>
      </c>
      <c r="BSE23" s="1">
        <v>394</v>
      </c>
      <c r="BSF23" s="2">
        <v>6</v>
      </c>
      <c r="BSG23" s="1">
        <v>0.02</v>
      </c>
      <c r="BSH23" s="1">
        <f t="shared" si="1524"/>
        <v>8.0000000000000002E-3</v>
      </c>
      <c r="BSI23" s="1">
        <f t="shared" si="1525"/>
        <v>-0.15957446808510642</v>
      </c>
      <c r="BSJ23" s="1">
        <f t="shared" si="1526"/>
        <v>-2.3936170212765964E-4</v>
      </c>
      <c r="BSK23" s="1">
        <f t="shared" si="1527"/>
        <v>-1.8426896651808313</v>
      </c>
      <c r="BSL23" s="1"/>
      <c r="BSM23" s="1"/>
      <c r="BSN23" s="1" t="s">
        <v>11</v>
      </c>
      <c r="BSO23" s="1" t="s">
        <v>181</v>
      </c>
      <c r="BSP23" s="1">
        <v>395</v>
      </c>
      <c r="BSQ23" s="2">
        <v>6</v>
      </c>
      <c r="BSR23" s="1">
        <v>1.4999999999999999E-2</v>
      </c>
      <c r="BSS23" s="1">
        <f t="shared" si="1528"/>
        <v>4.9999999999999992E-3</v>
      </c>
      <c r="BST23" s="1">
        <f t="shared" si="1529"/>
        <v>0.1972318339100346</v>
      </c>
      <c r="BSU23" s="1">
        <f t="shared" si="1530"/>
        <v>2.958477508650519E-4</v>
      </c>
      <c r="BSV23" s="1">
        <f t="shared" si="1531"/>
        <v>2.2775389218082793</v>
      </c>
      <c r="BSW23" s="1"/>
      <c r="BSX23" s="1"/>
      <c r="BSY23" s="1" t="s">
        <v>11</v>
      </c>
      <c r="BSZ23" s="1" t="s">
        <v>182</v>
      </c>
      <c r="BTA23" s="1">
        <v>401</v>
      </c>
      <c r="BTB23" s="1">
        <v>6</v>
      </c>
      <c r="BTC23" s="1">
        <v>1.7999999999999999E-2</v>
      </c>
      <c r="BTD23" s="1">
        <f t="shared" si="1532"/>
        <v>5.9999999999999984E-3</v>
      </c>
      <c r="BTE23" s="1">
        <f t="shared" si="1533"/>
        <v>0.33216783216783208</v>
      </c>
      <c r="BTF23" s="1">
        <f t="shared" si="1534"/>
        <v>4.9825174825174812E-4</v>
      </c>
      <c r="BTG23" s="1">
        <f t="shared" si="1535"/>
        <v>3.8357153170314251</v>
      </c>
      <c r="BTH23" s="1"/>
      <c r="BTI23" s="1"/>
      <c r="BTJ23" s="1" t="s">
        <v>11</v>
      </c>
      <c r="BTK23" s="1" t="s">
        <v>183</v>
      </c>
      <c r="BTL23" s="1">
        <v>408</v>
      </c>
      <c r="BTM23" s="1">
        <v>6</v>
      </c>
      <c r="BTN23" s="1">
        <v>2.1000000000000001E-2</v>
      </c>
      <c r="BTO23" s="1">
        <f t="shared" si="1536"/>
        <v>9.0000000000000011E-3</v>
      </c>
      <c r="BTP23" s="5">
        <f t="shared" si="1537"/>
        <v>0.57491289198606277</v>
      </c>
      <c r="BTQ23" s="1">
        <f t="shared" si="1538"/>
        <v>8.6236933797909413E-4</v>
      </c>
      <c r="BTR23" s="1">
        <f t="shared" si="1539"/>
        <v>6.6388192118361644</v>
      </c>
      <c r="BTS23" s="1"/>
      <c r="BTT23" s="1"/>
      <c r="BTU23" s="1" t="s">
        <v>11</v>
      </c>
      <c r="BTV23" s="1" t="s">
        <v>184</v>
      </c>
      <c r="BTW23" s="1">
        <v>409</v>
      </c>
      <c r="BTX23" s="1">
        <v>6</v>
      </c>
      <c r="BTY23" s="1">
        <v>2.5999999999999999E-2</v>
      </c>
      <c r="BTZ23" s="1">
        <f t="shared" si="1540"/>
        <v>1.6E-2</v>
      </c>
      <c r="BUA23" s="1">
        <f t="shared" si="1541"/>
        <v>0.65397923875432529</v>
      </c>
      <c r="BUB23" s="1">
        <f t="shared" si="1542"/>
        <v>9.8096885813148799E-4</v>
      </c>
      <c r="BUC23" s="1">
        <f t="shared" si="1543"/>
        <v>7.5518395828379798</v>
      </c>
      <c r="BUD23" s="1"/>
      <c r="BUE23" s="1"/>
      <c r="BUF23" s="1" t="s">
        <v>11</v>
      </c>
      <c r="BUG23" s="1" t="s">
        <v>185</v>
      </c>
      <c r="BUH23" s="1">
        <v>415</v>
      </c>
      <c r="BUI23" s="1">
        <v>6</v>
      </c>
      <c r="BUJ23" s="1">
        <v>2.5000000000000001E-2</v>
      </c>
      <c r="BUK23" s="1">
        <f t="shared" si="1544"/>
        <v>1.2000000000000002E-2</v>
      </c>
      <c r="BUL23" s="1">
        <f t="shared" si="1545"/>
        <v>0.57491289198606277</v>
      </c>
      <c r="BUM23" s="1">
        <f t="shared" si="1546"/>
        <v>8.6236933797909413E-4</v>
      </c>
      <c r="BUN23" s="1">
        <f t="shared" si="1547"/>
        <v>6.6388192118361644</v>
      </c>
      <c r="BUO23" s="1"/>
      <c r="BUP23" s="1"/>
      <c r="BUQ23" s="1" t="s">
        <v>11</v>
      </c>
      <c r="BUR23" s="1" t="s">
        <v>186</v>
      </c>
      <c r="BUS23" s="1">
        <v>422</v>
      </c>
      <c r="BUT23" s="1">
        <v>6</v>
      </c>
      <c r="BUU23" s="1">
        <v>2.8000000000000001E-2</v>
      </c>
      <c r="BUV23" s="1">
        <f t="shared" si="1548"/>
        <v>1.3000000000000001E-2</v>
      </c>
      <c r="BUW23" s="1">
        <f t="shared" si="1549"/>
        <v>0.57543859649122808</v>
      </c>
      <c r="BUX23" s="1">
        <f t="shared" si="1550"/>
        <v>8.6315789473684216E-4</v>
      </c>
      <c r="BUY23" s="1">
        <f t="shared" si="1551"/>
        <v>6.6448897961234357</v>
      </c>
      <c r="BUZ23" s="1"/>
      <c r="BVA23" s="1"/>
      <c r="BVB23" s="1" t="s">
        <v>11</v>
      </c>
      <c r="BVC23" s="1" t="s">
        <v>187</v>
      </c>
      <c r="BVD23" s="1">
        <v>423</v>
      </c>
      <c r="BVE23" s="1">
        <v>6</v>
      </c>
      <c r="BVF23" s="1">
        <v>2.1999999999999999E-2</v>
      </c>
      <c r="BVG23" s="1">
        <f t="shared" si="1552"/>
        <v>1.1999999999999999E-2</v>
      </c>
      <c r="BVH23" s="1">
        <f t="shared" si="1553"/>
        <v>-0.52901023890784993</v>
      </c>
      <c r="BVI23" s="1">
        <f t="shared" si="1554"/>
        <v>-7.9351535836177489E-4</v>
      </c>
      <c r="BVJ23" s="1">
        <f t="shared" si="1555"/>
        <v>-6.1087573200647807</v>
      </c>
      <c r="BVK23" s="1"/>
      <c r="BVL23" s="1"/>
      <c r="BVM23" s="1" t="s">
        <v>11</v>
      </c>
      <c r="BVN23" s="1" t="s">
        <v>188</v>
      </c>
      <c r="BVO23" s="1">
        <v>436</v>
      </c>
      <c r="BVP23" s="1">
        <v>6</v>
      </c>
      <c r="BVQ23" s="1">
        <v>3.2000000000000001E-2</v>
      </c>
      <c r="BVR23" s="1">
        <f t="shared" si="1556"/>
        <v>0.02</v>
      </c>
      <c r="BVS23" s="1">
        <f t="shared" si="1557"/>
        <v>3.4129692832764534E-2</v>
      </c>
      <c r="BVT23" s="1">
        <f t="shared" si="1558"/>
        <v>5.1194539249146799E-5</v>
      </c>
      <c r="BVU23" s="1">
        <f t="shared" si="1559"/>
        <v>0.39411337548805059</v>
      </c>
      <c r="BVV23" s="1"/>
      <c r="BVW23" s="1"/>
      <c r="BVX23" s="1" t="s">
        <v>11</v>
      </c>
      <c r="BVY23" s="1" t="s">
        <v>189</v>
      </c>
      <c r="BVZ23" s="1">
        <v>437</v>
      </c>
      <c r="BWA23" s="1">
        <v>6</v>
      </c>
      <c r="BWB23" s="1">
        <v>2E-3</v>
      </c>
      <c r="BWC23" s="1">
        <f t="shared" si="1560"/>
        <v>-3.0000000000000001E-3</v>
      </c>
      <c r="BWD23" s="1">
        <f t="shared" si="1561"/>
        <v>-0.90874524714828886</v>
      </c>
      <c r="BWE23" s="1">
        <f t="shared" si="1562"/>
        <v>-1.3631178707224332E-3</v>
      </c>
      <c r="BWF23" s="1">
        <f t="shared" si="1563"/>
        <v>-10.493755644601404</v>
      </c>
      <c r="BWG23" s="1"/>
      <c r="BWH23" s="1"/>
      <c r="BWI23" s="1" t="s">
        <v>11</v>
      </c>
      <c r="BWJ23" s="1" t="s">
        <v>190</v>
      </c>
      <c r="BWK23" s="1">
        <v>443</v>
      </c>
      <c r="BWL23" s="1">
        <v>6</v>
      </c>
      <c r="BWM23" s="1">
        <v>1.9E-2</v>
      </c>
      <c r="BWN23" s="1">
        <f t="shared" si="1564"/>
        <v>8.9999999999999993E-3</v>
      </c>
      <c r="BWO23" s="1">
        <f t="shared" si="1565"/>
        <v>-0.47727272727272735</v>
      </c>
      <c r="BWP23" s="1">
        <f t="shared" si="1566"/>
        <v>-7.1590909090909105E-4</v>
      </c>
      <c r="BWQ23" s="1">
        <f t="shared" si="1567"/>
        <v>-5.511317271313577</v>
      </c>
      <c r="BWR23" s="1"/>
      <c r="BWS23" s="1"/>
      <c r="BWT23" s="1" t="s">
        <v>11</v>
      </c>
      <c r="BWU23" s="1" t="s">
        <v>191</v>
      </c>
      <c r="BWV23" s="1">
        <v>450</v>
      </c>
      <c r="BWW23" s="1">
        <v>6</v>
      </c>
      <c r="BWX23" s="1">
        <v>0.01</v>
      </c>
      <c r="BWY23" s="1">
        <f t="shared" si="1568"/>
        <v>6.0000000000000001E-3</v>
      </c>
      <c r="BWZ23" s="1">
        <f t="shared" si="1569"/>
        <v>-0.25</v>
      </c>
      <c r="BXA23" s="1">
        <f t="shared" si="1570"/>
        <v>-3.7500000000000001E-4</v>
      </c>
      <c r="BXB23" s="1">
        <f t="shared" si="1571"/>
        <v>-2.8868804754499684</v>
      </c>
      <c r="BXC23" s="1"/>
      <c r="BXD23" s="1"/>
      <c r="BXE23" s="1" t="s">
        <v>11</v>
      </c>
      <c r="BXF23" s="1" t="s">
        <v>192</v>
      </c>
      <c r="BXG23" s="1">
        <v>451</v>
      </c>
      <c r="BXH23" s="1">
        <v>6</v>
      </c>
      <c r="BXI23" s="1">
        <v>5.0000000000000001E-3</v>
      </c>
      <c r="BXJ23" s="1">
        <f t="shared" si="1572"/>
        <v>8.0000000000000002E-3</v>
      </c>
      <c r="BXK23" s="1">
        <f t="shared" si="1573"/>
        <v>0.78490566037735843</v>
      </c>
      <c r="BXL23" s="1">
        <f t="shared" si="1574"/>
        <v>1.1773584905660378E-3</v>
      </c>
      <c r="BXM23" s="1">
        <f t="shared" si="1575"/>
        <v>9.0637153040542398</v>
      </c>
      <c r="BXN23" s="1"/>
      <c r="BXO23" s="1"/>
      <c r="BXP23" s="1" t="s">
        <v>11</v>
      </c>
      <c r="BXQ23" s="1" t="s">
        <v>193</v>
      </c>
      <c r="BXR23" s="1">
        <v>464</v>
      </c>
      <c r="BXS23" s="1">
        <v>6</v>
      </c>
      <c r="BXT23" s="1">
        <v>1.4E-2</v>
      </c>
      <c r="BXU23" s="1">
        <f t="shared" si="1576"/>
        <v>0.01</v>
      </c>
      <c r="BXV23" s="1">
        <f t="shared" si="1577"/>
        <v>1.1727941176470589</v>
      </c>
      <c r="BXW23" s="1">
        <f t="shared" si="1578"/>
        <v>1.7591911764705884E-3</v>
      </c>
      <c r="BXX23" s="1">
        <f t="shared" si="1579"/>
        <v>13.54286575983147</v>
      </c>
      <c r="BXY23" s="1"/>
      <c r="BXZ23" s="1"/>
      <c r="BYA23" s="1" t="s">
        <v>11</v>
      </c>
      <c r="BYB23" s="1" t="s">
        <v>194</v>
      </c>
      <c r="BYC23" s="1">
        <v>465</v>
      </c>
      <c r="BYD23" s="1">
        <v>6</v>
      </c>
      <c r="BYE23" s="2">
        <v>2.1999999999999999E-2</v>
      </c>
      <c r="BYF23" s="1">
        <f t="shared" si="1709"/>
        <v>1.6999999999999998E-2</v>
      </c>
      <c r="BYG23" s="1">
        <f t="shared" si="1580"/>
        <v>0.47191011235955038</v>
      </c>
      <c r="BYH23" s="1">
        <f t="shared" si="1581"/>
        <v>7.0786516853932563E-4</v>
      </c>
      <c r="BYI23" s="1">
        <f t="shared" si="1582"/>
        <v>5.449392358152747</v>
      </c>
      <c r="BYJ23" s="1"/>
      <c r="BYK23" s="1"/>
      <c r="BYL23" s="1" t="s">
        <v>11</v>
      </c>
      <c r="BYM23" s="1" t="s">
        <v>195</v>
      </c>
      <c r="BYN23" s="1">
        <v>479</v>
      </c>
      <c r="BYO23" s="1">
        <v>6</v>
      </c>
      <c r="BYP23" s="1">
        <v>2.7E-2</v>
      </c>
      <c r="BYQ23" s="1">
        <f t="shared" si="1583"/>
        <v>1.6E-2</v>
      </c>
      <c r="BYR23" s="1">
        <f t="shared" si="1584"/>
        <v>0.76383763837638374</v>
      </c>
      <c r="BYS23" s="1">
        <f t="shared" si="1585"/>
        <v>1.1457564575645756E-3</v>
      </c>
      <c r="BYT23" s="1">
        <f t="shared" si="1586"/>
        <v>8.820431858570382</v>
      </c>
      <c r="BYU23" s="1"/>
      <c r="BYV23" s="1"/>
      <c r="BYW23" s="1" t="s">
        <v>11</v>
      </c>
      <c r="BYX23" s="1" t="s">
        <v>196</v>
      </c>
      <c r="BYY23" s="1">
        <v>480</v>
      </c>
      <c r="BYZ23" s="1">
        <v>6</v>
      </c>
      <c r="BZA23" s="1">
        <v>2.3E-2</v>
      </c>
      <c r="BZB23" s="1">
        <f t="shared" si="1587"/>
        <v>0.01</v>
      </c>
      <c r="BZC23" s="1">
        <f t="shared" si="1588"/>
        <v>0.77902621722846432</v>
      </c>
      <c r="BZD23" s="1">
        <f t="shared" si="1589"/>
        <v>1.1685393258426965E-3</v>
      </c>
      <c r="BZE23" s="1">
        <f t="shared" si="1590"/>
        <v>8.9958223055219975</v>
      </c>
      <c r="BZF23" s="1"/>
      <c r="BZG23" s="1"/>
      <c r="BZH23" s="1" t="s">
        <v>11</v>
      </c>
      <c r="BZI23" s="1" t="s">
        <v>197</v>
      </c>
      <c r="BZJ23" s="1">
        <v>494</v>
      </c>
      <c r="BZK23" s="1">
        <v>6</v>
      </c>
      <c r="BZL23" s="1">
        <v>3.2000000000000001E-2</v>
      </c>
      <c r="BZM23" s="1">
        <f t="shared" si="1591"/>
        <v>1.7000000000000001E-2</v>
      </c>
      <c r="BZN23" s="1">
        <f t="shared" si="1592"/>
        <v>1.3602941176470591</v>
      </c>
      <c r="BZO23" s="1">
        <f t="shared" si="1593"/>
        <v>2.0404411764705886E-3</v>
      </c>
      <c r="BZP23" s="1">
        <f t="shared" si="1594"/>
        <v>15.708026116418948</v>
      </c>
      <c r="BZQ23" s="1"/>
      <c r="BZR23" s="1"/>
      <c r="BZS23" s="1" t="s">
        <v>11</v>
      </c>
      <c r="BZT23" s="1" t="s">
        <v>198</v>
      </c>
      <c r="BZU23" s="1">
        <v>495</v>
      </c>
      <c r="BZV23" s="1">
        <v>6</v>
      </c>
      <c r="BZW23" s="1">
        <v>2.1000000000000001E-2</v>
      </c>
      <c r="BZX23" s="1">
        <f t="shared" si="1595"/>
        <v>7.000000000000001E-3</v>
      </c>
      <c r="BZY23" s="1">
        <f t="shared" si="1596"/>
        <v>0.64944649446494473</v>
      </c>
      <c r="BZZ23" s="1">
        <f t="shared" si="1597"/>
        <v>9.7416974169741712E-4</v>
      </c>
      <c r="CAA23" s="1">
        <f t="shared" si="1598"/>
        <v>7.4994976188810991</v>
      </c>
      <c r="CAB23" s="1"/>
      <c r="CAC23" s="1"/>
      <c r="CAD23" s="1" t="s">
        <v>11</v>
      </c>
      <c r="CAE23" s="1" t="s">
        <v>199</v>
      </c>
      <c r="CAF23" s="1">
        <v>501</v>
      </c>
      <c r="CAG23" s="1">
        <v>6</v>
      </c>
      <c r="CAH23" s="1">
        <v>0.03</v>
      </c>
      <c r="CAI23" s="1">
        <f t="shared" si="1599"/>
        <v>1.2999999999999998E-2</v>
      </c>
      <c r="CAJ23" s="1">
        <f t="shared" si="1600"/>
        <v>0.92673992673992656</v>
      </c>
      <c r="CAK23" s="1">
        <f t="shared" si="1601"/>
        <v>1.3901098901098899E-3</v>
      </c>
      <c r="CAL23" s="1">
        <f t="shared" si="1602"/>
        <v>10.701549601301712</v>
      </c>
      <c r="CAM23" s="1"/>
      <c r="CAN23" s="1"/>
      <c r="CAO23" s="1" t="s">
        <v>11</v>
      </c>
      <c r="CAP23" s="1" t="s">
        <v>200</v>
      </c>
      <c r="CAQ23" s="1">
        <v>508</v>
      </c>
      <c r="CAR23" s="1">
        <v>6</v>
      </c>
      <c r="CAS23" s="2">
        <v>0.03</v>
      </c>
      <c r="CAT23" s="1">
        <f t="shared" si="1603"/>
        <v>-8.0000000000000002E-3</v>
      </c>
      <c r="CAU23" s="1">
        <f t="shared" si="1604"/>
        <v>0.15018315018315015</v>
      </c>
      <c r="CAV23" s="1">
        <f t="shared" si="1605"/>
        <v>2.2527472527472523E-4</v>
      </c>
      <c r="CAW23" s="1">
        <f t="shared" si="1606"/>
        <v>1.734243216021226</v>
      </c>
      <c r="CAX23" s="1"/>
      <c r="CAY23" s="1"/>
      <c r="CAZ23" s="1" t="s">
        <v>11</v>
      </c>
      <c r="CBA23" s="1" t="s">
        <v>201</v>
      </c>
      <c r="CBB23" s="1">
        <v>509</v>
      </c>
      <c r="CBC23" s="1">
        <v>6</v>
      </c>
      <c r="CBD23" s="1">
        <v>1.6E-2</v>
      </c>
      <c r="CBE23" s="1">
        <f t="shared" si="1607"/>
        <v>3.0000000000000009E-3</v>
      </c>
      <c r="CBF23" s="1">
        <f t="shared" si="1608"/>
        <v>-1.5037593984962365E-2</v>
      </c>
      <c r="CBG23" s="1">
        <f t="shared" si="1609"/>
        <v>-2.2556390977443548E-5</v>
      </c>
      <c r="CBH23" s="1">
        <f t="shared" si="1610"/>
        <v>-0.17364694589172694</v>
      </c>
      <c r="CBI23" s="1"/>
      <c r="CBJ23" s="1"/>
      <c r="CBK23" s="1" t="s">
        <v>11</v>
      </c>
      <c r="CBL23" s="1" t="s">
        <v>202</v>
      </c>
      <c r="CBM23" s="1">
        <v>515</v>
      </c>
      <c r="CBN23" s="1">
        <v>6</v>
      </c>
      <c r="CBO23" s="1">
        <v>2.3E-2</v>
      </c>
      <c r="CBP23" s="1">
        <f t="shared" si="1611"/>
        <v>8.0000000000000002E-3</v>
      </c>
      <c r="CBQ23" s="1">
        <f t="shared" si="1612"/>
        <v>0.28089887640449435</v>
      </c>
      <c r="CBR23" s="1">
        <f t="shared" si="1613"/>
        <v>4.2134831460674153E-4</v>
      </c>
      <c r="CBS23" s="1">
        <f t="shared" si="1614"/>
        <v>3.2208987716179207</v>
      </c>
      <c r="CBT23" s="1"/>
      <c r="CBU23" s="1"/>
      <c r="CBV23" s="1" t="s">
        <v>11</v>
      </c>
      <c r="CBW23" s="1" t="s">
        <v>203</v>
      </c>
      <c r="CBX23" s="1">
        <v>522</v>
      </c>
      <c r="CBY23" s="1">
        <v>6</v>
      </c>
      <c r="CBZ23" s="1">
        <v>2.4E-2</v>
      </c>
      <c r="CCA23" s="1">
        <f t="shared" si="1615"/>
        <v>0.01</v>
      </c>
      <c r="CCB23" s="1">
        <f t="shared" si="1616"/>
        <v>0.36704119850187261</v>
      </c>
      <c r="CCC23" s="1">
        <f t="shared" si="1617"/>
        <v>5.5056179775280888E-4</v>
      </c>
      <c r="CCD23" s="1">
        <f t="shared" si="1618"/>
        <v>4.2086410615807495</v>
      </c>
      <c r="CCE23" s="1"/>
      <c r="CCF23" s="1"/>
      <c r="CCG23" s="1" t="s">
        <v>11</v>
      </c>
      <c r="CCH23" s="1" t="s">
        <v>204</v>
      </c>
      <c r="CCI23" s="1">
        <v>523</v>
      </c>
      <c r="CCJ23" s="1">
        <v>6</v>
      </c>
      <c r="CCK23" s="1">
        <v>2.5999999999999999E-2</v>
      </c>
      <c r="CCL23" s="1">
        <f t="shared" si="1619"/>
        <v>6.9999999999999993E-3</v>
      </c>
      <c r="CCM23" s="1">
        <f t="shared" si="1620"/>
        <v>0.34220532319391633</v>
      </c>
      <c r="CCN23" s="1">
        <f t="shared" si="1621"/>
        <v>5.1330798479087456E-4</v>
      </c>
      <c r="CCO23" s="1">
        <f t="shared" si="1622"/>
        <v>3.92386299021438</v>
      </c>
      <c r="CCP23" s="1"/>
      <c r="CCQ23" s="1"/>
      <c r="CCR23" s="1" t="s">
        <v>11</v>
      </c>
      <c r="CCS23" s="1" t="s">
        <v>205</v>
      </c>
      <c r="CCT23" s="1">
        <v>536</v>
      </c>
      <c r="CCU23" s="1">
        <v>6</v>
      </c>
      <c r="CCV23" s="1">
        <v>3.2000000000000001E-2</v>
      </c>
      <c r="CCW23" s="1">
        <f t="shared" si="1623"/>
        <v>1.2E-2</v>
      </c>
      <c r="CCX23" s="1">
        <f t="shared" si="1624"/>
        <v>0.42084942084942084</v>
      </c>
      <c r="CCY23" s="1">
        <f t="shared" si="1625"/>
        <v>6.3127413127413124E-4</v>
      </c>
      <c r="CCZ23" s="1">
        <f t="shared" si="1626"/>
        <v>4.8256276422340463</v>
      </c>
      <c r="CDA23" s="1"/>
      <c r="CDB23" s="1"/>
      <c r="CDC23" s="1" t="s">
        <v>11</v>
      </c>
      <c r="CDD23" s="1" t="s">
        <v>206</v>
      </c>
      <c r="CDE23" s="1">
        <v>542</v>
      </c>
      <c r="CDF23" s="1">
        <v>6</v>
      </c>
      <c r="CDG23" s="1">
        <v>2.9000000000000001E-2</v>
      </c>
      <c r="CDH23" s="1">
        <f t="shared" si="1627"/>
        <v>1.4000000000000002E-2</v>
      </c>
      <c r="CDI23" s="1">
        <f t="shared" si="1628"/>
        <v>0.16287878787878796</v>
      </c>
      <c r="CDJ23" s="1">
        <f t="shared" si="1629"/>
        <v>2.4431818181818192E-4</v>
      </c>
      <c r="CDK23" s="1">
        <f t="shared" si="1630"/>
        <v>1.8676332725729983</v>
      </c>
      <c r="CDL23" s="1"/>
      <c r="CDM23" s="1"/>
      <c r="CDN23" s="1" t="s">
        <v>11</v>
      </c>
      <c r="CDO23" s="1" t="s">
        <v>207</v>
      </c>
      <c r="CDP23" s="1">
        <v>549</v>
      </c>
      <c r="CDQ23" s="1">
        <v>6</v>
      </c>
      <c r="CDR23" s="1">
        <v>2.5999999999999999E-2</v>
      </c>
      <c r="CDS23" s="1">
        <f t="shared" si="1631"/>
        <v>1.0999999999999999E-2</v>
      </c>
      <c r="CDT23" s="1">
        <f t="shared" si="1632"/>
        <v>-3.0418250950570356E-2</v>
      </c>
      <c r="CDU23" s="1">
        <f t="shared" si="1633"/>
        <v>-4.5627376425855535E-5</v>
      </c>
      <c r="CDV23" s="1">
        <f t="shared" si="1634"/>
        <v>-0.34878782135238945</v>
      </c>
      <c r="CDW23" s="1"/>
      <c r="CDX23" s="1"/>
      <c r="CDY23" s="1" t="s">
        <v>11</v>
      </c>
      <c r="CDZ23" s="1" t="s">
        <v>208</v>
      </c>
      <c r="CEA23" s="1">
        <v>550</v>
      </c>
      <c r="CEB23" s="1">
        <v>6</v>
      </c>
      <c r="CEC23" s="1">
        <v>2.8000000000000001E-2</v>
      </c>
      <c r="CED23" s="1">
        <f t="shared" si="1635"/>
        <v>1.0999999999999999E-2</v>
      </c>
      <c r="CEE23" s="1">
        <f t="shared" si="1636"/>
        <v>0.38399999999999995</v>
      </c>
      <c r="CEF23" s="1">
        <f t="shared" si="1637"/>
        <v>5.7599999999999991E-4</v>
      </c>
      <c r="CEG23" s="1">
        <f t="shared" si="1638"/>
        <v>4.4030974567525618</v>
      </c>
      <c r="CEH23" s="1"/>
      <c r="CEI23" s="1"/>
      <c r="CEJ23" s="1" t="s">
        <v>11</v>
      </c>
      <c r="CEK23" s="1" t="s">
        <v>209</v>
      </c>
      <c r="CEL23" s="1">
        <v>556</v>
      </c>
      <c r="CEM23" s="1">
        <v>6</v>
      </c>
      <c r="CEN23" s="1">
        <v>0.03</v>
      </c>
      <c r="CEO23" s="1">
        <f t="shared" si="1639"/>
        <v>1.4999999999999999E-2</v>
      </c>
      <c r="CEP23" s="1">
        <f t="shared" si="1640"/>
        <v>0.67588932806324109</v>
      </c>
      <c r="CEQ23" s="1">
        <f t="shared" si="1641"/>
        <v>1.0138339920948616E-3</v>
      </c>
      <c r="CER23" s="1">
        <f t="shared" si="1642"/>
        <v>7.7500171391704562</v>
      </c>
      <c r="CES23" s="1"/>
      <c r="CET23" s="1"/>
      <c r="CEU23" s="1" t="s">
        <v>11</v>
      </c>
      <c r="CEV23" s="1" t="s">
        <v>210</v>
      </c>
      <c r="CEW23" s="1">
        <v>563</v>
      </c>
      <c r="CEX23" s="1">
        <v>6</v>
      </c>
      <c r="CEY23" s="1">
        <v>0.02</v>
      </c>
      <c r="CEZ23" s="1">
        <f t="shared" si="1643"/>
        <v>6.0000000000000001E-3</v>
      </c>
      <c r="CFA23" s="1">
        <f t="shared" si="1644"/>
        <v>0.24208416833667334</v>
      </c>
      <c r="CFB23" s="1">
        <f t="shared" si="1645"/>
        <v>3.6312625250501003E-4</v>
      </c>
      <c r="CFC23" s="1">
        <f t="shared" si="1646"/>
        <v>2.7758338175085044</v>
      </c>
      <c r="CFD23" s="1"/>
      <c r="CFE23" s="1"/>
      <c r="CFF23" s="1" t="s">
        <v>11</v>
      </c>
      <c r="CFG23" s="1" t="s">
        <v>211</v>
      </c>
      <c r="CFH23" s="1">
        <v>564</v>
      </c>
      <c r="CFI23" s="1">
        <v>6</v>
      </c>
      <c r="CFJ23" s="1">
        <v>3.4000000000000002E-2</v>
      </c>
      <c r="CFK23" s="1">
        <f t="shared" si="1647"/>
        <v>2.0000000000000018E-3</v>
      </c>
      <c r="CFL23" s="1">
        <f t="shared" si="1648"/>
        <v>-0.16791044776119396</v>
      </c>
      <c r="CFM23" s="1">
        <f t="shared" si="1649"/>
        <v>-2.5186567164179095E-4</v>
      </c>
      <c r="CFN23" s="1">
        <f t="shared" si="1650"/>
        <v>-1.9253282955716071</v>
      </c>
      <c r="CFO23" s="1"/>
      <c r="CFP23" s="1"/>
      <c r="CFQ23" s="1" t="s">
        <v>11</v>
      </c>
      <c r="CFR23" s="1" t="s">
        <v>212</v>
      </c>
      <c r="CFS23" s="1">
        <v>571</v>
      </c>
      <c r="CFT23" s="1">
        <v>6</v>
      </c>
      <c r="CFU23" s="1">
        <v>3.4000000000000002E-2</v>
      </c>
      <c r="CFV23" s="1">
        <f t="shared" si="1651"/>
        <v>3.0000000000000027E-3</v>
      </c>
      <c r="CFW23" s="1">
        <f t="shared" si="1652"/>
        <v>-0.24812030075187957</v>
      </c>
      <c r="CFX23" s="1">
        <f t="shared" si="1653"/>
        <v>-3.7218045112781935E-4</v>
      </c>
      <c r="CFY23" s="1">
        <f t="shared" si="1654"/>
        <v>-2.8450465239825049</v>
      </c>
      <c r="CFZ23" s="1"/>
      <c r="CGA23" s="1"/>
      <c r="CGB23" s="1" t="s">
        <v>11</v>
      </c>
      <c r="CGC23" s="1" t="s">
        <v>213</v>
      </c>
      <c r="CGD23" s="1">
        <v>577</v>
      </c>
      <c r="CGE23" s="1">
        <v>6</v>
      </c>
      <c r="CGF23" s="1">
        <v>3.5999999999999997E-2</v>
      </c>
      <c r="CGG23" s="1">
        <f t="shared" si="1655"/>
        <v>4.9999999999999975E-3</v>
      </c>
      <c r="CGH23" s="1">
        <f t="shared" si="1656"/>
        <v>-0.36090225563909784</v>
      </c>
      <c r="CGI23" s="1">
        <f t="shared" si="1657"/>
        <v>-5.4135338345864673E-4</v>
      </c>
      <c r="CGJ23" s="1">
        <f t="shared" si="1658"/>
        <v>-4.1382494894291009</v>
      </c>
      <c r="CGK23" s="1"/>
      <c r="CGL23" s="1"/>
      <c r="CGM23" s="1" t="s">
        <v>11</v>
      </c>
      <c r="CGN23" s="1" t="s">
        <v>214</v>
      </c>
      <c r="CGO23" s="1">
        <v>578</v>
      </c>
      <c r="CGP23" s="1">
        <v>6</v>
      </c>
      <c r="CGQ23" s="1">
        <v>2.4E-2</v>
      </c>
      <c r="CGR23" s="1">
        <f t="shared" si="1659"/>
        <v>6.9999999999999993E-3</v>
      </c>
      <c r="CGS23" s="1">
        <f t="shared" si="1660"/>
        <v>-0.58687258687258692</v>
      </c>
      <c r="CGT23" s="1">
        <f t="shared" si="1661"/>
        <v>-8.8030888030888037E-4</v>
      </c>
      <c r="CGU23" s="1">
        <f t="shared" si="1662"/>
        <v>-6.7293156111887624</v>
      </c>
      <c r="CGV23" s="1"/>
      <c r="CGW23" s="1"/>
      <c r="CGX23" s="1" t="s">
        <v>11</v>
      </c>
      <c r="CGY23" s="1" t="s">
        <v>215</v>
      </c>
      <c r="CGZ23" s="1">
        <v>592</v>
      </c>
      <c r="CHA23" s="1">
        <v>6</v>
      </c>
      <c r="CHB23" s="1">
        <v>4.5999999999999999E-2</v>
      </c>
      <c r="CHC23" s="1">
        <f t="shared" si="1663"/>
        <v>0.02</v>
      </c>
      <c r="CHD23" s="1">
        <f t="shared" si="1664"/>
        <v>-0.30268199233716475</v>
      </c>
      <c r="CHE23" s="1">
        <f t="shared" si="1665"/>
        <v>-4.5402298850574714E-4</v>
      </c>
      <c r="CHF23" s="1">
        <f t="shared" si="1666"/>
        <v>-3.4706726840223148</v>
      </c>
      <c r="CHG23" s="1"/>
      <c r="CHH23" s="1"/>
      <c r="CHI23" s="1" t="s">
        <v>11</v>
      </c>
      <c r="CHJ23" s="1" t="s">
        <v>216</v>
      </c>
      <c r="CHK23" s="1">
        <v>593</v>
      </c>
      <c r="CHL23" s="1">
        <v>6</v>
      </c>
      <c r="CHM23" s="1">
        <v>3.7999999999999999E-2</v>
      </c>
      <c r="CHN23" s="1">
        <f t="shared" si="1667"/>
        <v>1.4999999999999999E-2</v>
      </c>
      <c r="CHO23" s="1">
        <f t="shared" si="1668"/>
        <v>0.27843137254901956</v>
      </c>
      <c r="CHP23" s="1">
        <f t="shared" si="1669"/>
        <v>4.1764705882352938E-4</v>
      </c>
      <c r="CHQ23" s="1">
        <f t="shared" si="1670"/>
        <v>3.1926053863299826</v>
      </c>
      <c r="CHR23" s="1"/>
      <c r="CHS23" s="1"/>
      <c r="CHT23" s="1" t="s">
        <v>11</v>
      </c>
      <c r="CHU23" s="1" t="s">
        <v>217</v>
      </c>
      <c r="CHV23" s="1">
        <v>607</v>
      </c>
      <c r="CHW23" s="1">
        <v>6</v>
      </c>
      <c r="CHX23" s="1">
        <v>4.3999999999999997E-2</v>
      </c>
      <c r="CHY23" s="1">
        <f t="shared" si="1671"/>
        <v>2.2999999999999996E-2</v>
      </c>
      <c r="CHZ23" s="1">
        <f t="shared" si="1672"/>
        <v>0.70542635658914721</v>
      </c>
      <c r="CIA23" s="1">
        <f t="shared" si="1673"/>
        <v>1.0581395348837209E-3</v>
      </c>
      <c r="CIB23" s="1">
        <f t="shared" si="1674"/>
        <v>8.0887005120414077</v>
      </c>
      <c r="CIC23" s="1"/>
      <c r="CID23" s="1"/>
      <c r="CIE23" s="1" t="s">
        <v>11</v>
      </c>
      <c r="CIF23" s="1" t="s">
        <v>218</v>
      </c>
      <c r="CIG23" s="1">
        <v>608</v>
      </c>
      <c r="CIH23" s="1">
        <v>6</v>
      </c>
      <c r="CII23" s="1">
        <v>3.7999999999999999E-2</v>
      </c>
      <c r="CIJ23" s="1">
        <f t="shared" si="1675"/>
        <v>1.0999999999999999E-2</v>
      </c>
      <c r="CIK23" s="1">
        <f t="shared" si="1676"/>
        <v>-0.34509803921568638</v>
      </c>
      <c r="CIL23" s="1">
        <f t="shared" si="1677"/>
        <v>-5.1764705882352958E-4</v>
      </c>
      <c r="CIM23" s="1">
        <f t="shared" si="1678"/>
        <v>-3.9570320281273044</v>
      </c>
      <c r="CIN23" s="1"/>
      <c r="CIO23" s="1"/>
      <c r="CIP23" s="1" t="s">
        <v>11</v>
      </c>
      <c r="CIQ23" s="1" t="s">
        <v>219</v>
      </c>
      <c r="CIR23" s="1">
        <v>621</v>
      </c>
      <c r="CIS23" s="1">
        <v>6</v>
      </c>
      <c r="CIT23" s="1">
        <v>3.4000000000000002E-2</v>
      </c>
      <c r="CIU23" s="1">
        <f t="shared" si="1679"/>
        <v>4.0000000000000036E-3</v>
      </c>
      <c r="CIV23" s="1">
        <f t="shared" si="1680"/>
        <v>-1.6150793650793649</v>
      </c>
      <c r="CIW23" s="1">
        <f t="shared" si="1681"/>
        <v>-2.4226190476190476E-3</v>
      </c>
      <c r="CIX23" s="1">
        <f t="shared" si="1682"/>
        <v>-18.519145429256501</v>
      </c>
      <c r="CIY23" s="1"/>
      <c r="CIZ23" s="1"/>
      <c r="CJA23" s="1" t="s">
        <v>11</v>
      </c>
      <c r="CJB23" s="1" t="s">
        <v>220</v>
      </c>
      <c r="CJC23" s="1">
        <v>622</v>
      </c>
      <c r="CJD23" s="1">
        <v>6</v>
      </c>
      <c r="CJE23" s="1">
        <v>2.5000000000000001E-2</v>
      </c>
      <c r="CJF23" s="1">
        <f t="shared" si="1683"/>
        <v>1.6E-2</v>
      </c>
      <c r="CJG23" s="1">
        <f t="shared" si="1684"/>
        <v>0.13074204946996468</v>
      </c>
      <c r="CJH23" s="1">
        <f t="shared" si="1685"/>
        <v>1.9611307420494702E-4</v>
      </c>
      <c r="CJI23" s="1">
        <f t="shared" si="1686"/>
        <v>1.4991405872703625</v>
      </c>
      <c r="CJJ23" s="1"/>
      <c r="CJK23" s="1"/>
      <c r="CJL23" s="1" t="s">
        <v>11</v>
      </c>
      <c r="CJM23" s="1" t="s">
        <v>221</v>
      </c>
      <c r="CJN23" s="1">
        <v>635</v>
      </c>
      <c r="CJO23" s="1">
        <v>6</v>
      </c>
      <c r="CJP23" s="1">
        <v>3.7999999999999999E-2</v>
      </c>
      <c r="CJQ23" s="1">
        <f t="shared" si="1687"/>
        <v>2.5999999999999999E-2</v>
      </c>
      <c r="CJR23" s="1">
        <f t="shared" si="1688"/>
        <v>0.17730496453900702</v>
      </c>
      <c r="CJS23" s="1">
        <f t="shared" si="1689"/>
        <v>2.6595744680851053E-4</v>
      </c>
      <c r="CJT23" s="1">
        <f t="shared" si="1690"/>
        <v>2.0330495792481904</v>
      </c>
      <c r="CJU23" s="1"/>
      <c r="CJV23" s="1"/>
      <c r="CJW23" s="1" t="s">
        <v>11</v>
      </c>
      <c r="CJX23" s="1" t="s">
        <v>222</v>
      </c>
      <c r="CJY23" s="1">
        <v>636</v>
      </c>
      <c r="CJZ23" s="1">
        <v>6</v>
      </c>
      <c r="CKA23" s="1">
        <v>3.1E-2</v>
      </c>
      <c r="CKB23" s="1">
        <f t="shared" si="1691"/>
        <v>1.0999999999999999E-2</v>
      </c>
      <c r="CKC23" s="1">
        <f t="shared" si="1692"/>
        <v>-0.50883392226148416</v>
      </c>
      <c r="CKD23" s="1">
        <f t="shared" si="1693"/>
        <v>-7.6325088339222627E-4</v>
      </c>
      <c r="CKE23" s="1">
        <f t="shared" si="1694"/>
        <v>-5.8344930964035733</v>
      </c>
      <c r="CKF23" s="1"/>
      <c r="CKG23" s="1"/>
      <c r="CKH23" s="1" t="s">
        <v>11</v>
      </c>
      <c r="CKI23" s="1" t="s">
        <v>223</v>
      </c>
      <c r="CKJ23" s="1">
        <v>649</v>
      </c>
      <c r="CKK23" s="1">
        <v>6</v>
      </c>
      <c r="CKL23" s="1">
        <v>2.9000000000000001E-2</v>
      </c>
      <c r="CKM23" s="1">
        <f t="shared" si="1695"/>
        <v>5.000000000000001E-3</v>
      </c>
      <c r="CKN23" s="1">
        <f t="shared" si="1696"/>
        <v>-0.80212014134275611</v>
      </c>
      <c r="CKO23" s="1">
        <f t="shared" si="1697"/>
        <v>-1.2031802120141342E-3</v>
      </c>
      <c r="CKP23" s="1">
        <f t="shared" si="1698"/>
        <v>-9.1974300894695205</v>
      </c>
      <c r="CKQ23" s="1"/>
      <c r="CKR23" s="1"/>
      <c r="CKS23" s="1" t="s">
        <v>11</v>
      </c>
      <c r="CKT23" s="1" t="s">
        <v>224</v>
      </c>
      <c r="CKU23" s="1">
        <v>650</v>
      </c>
      <c r="CKV23" s="1">
        <v>6</v>
      </c>
      <c r="CKW23" s="1">
        <v>0.02</v>
      </c>
      <c r="CKX23" s="1">
        <f t="shared" si="1699"/>
        <v>2.9999999999999992E-3</v>
      </c>
      <c r="CKY23" s="1">
        <f t="shared" si="1700"/>
        <v>-0.49824561403508771</v>
      </c>
      <c r="CKZ23" s="1">
        <f t="shared" si="1701"/>
        <v>-7.4736842105263155E-4</v>
      </c>
      <c r="CLA23" s="1">
        <f t="shared" si="1702"/>
        <v>-5.713083322906285</v>
      </c>
      <c r="CLB23" s="1"/>
      <c r="CLC23" s="1"/>
      <c r="CLD23" s="1" t="s">
        <v>11</v>
      </c>
      <c r="CLE23" s="1" t="s">
        <v>225</v>
      </c>
      <c r="CLF23" s="1">
        <v>663</v>
      </c>
      <c r="CLG23" s="1">
        <v>6</v>
      </c>
      <c r="CLH23" s="1">
        <v>2.7E-2</v>
      </c>
      <c r="CLI23" s="1">
        <f t="shared" si="1703"/>
        <v>5.000000000000001E-3</v>
      </c>
      <c r="CLJ23" s="1">
        <f t="shared" si="1704"/>
        <v>-0.41522491349480972</v>
      </c>
      <c r="CLK23" s="1">
        <f t="shared" si="1705"/>
        <v>-6.228373702422146E-4</v>
      </c>
      <c r="CLL23" s="1">
        <f t="shared" si="1706"/>
        <v>-4.7611347932013013</v>
      </c>
      <c r="CLM23" s="1"/>
      <c r="CLN23" s="1"/>
      <c r="CLO23" s="1"/>
      <c r="CLP23" s="1"/>
      <c r="CLQ23" s="1"/>
      <c r="CLR23" s="1"/>
      <c r="CLS23" s="1"/>
      <c r="CLT23" s="1"/>
      <c r="CLU23" s="1"/>
      <c r="CLV23" s="1"/>
      <c r="CLW23" s="1"/>
      <c r="CLX23" s="1"/>
      <c r="CLY23" s="1"/>
      <c r="CLZ23" s="1"/>
      <c r="CMA23" s="1"/>
      <c r="CMB23" s="1"/>
      <c r="CMC23" s="1"/>
      <c r="CMD23" s="1"/>
      <c r="CME23" s="1"/>
      <c r="CMF23" s="1"/>
      <c r="CMG23" s="1"/>
      <c r="CMH23" s="1"/>
      <c r="CMI23" s="1"/>
      <c r="CMJ23" s="1"/>
      <c r="CMK23" s="1"/>
      <c r="CML23" s="1"/>
      <c r="CMM23" s="1"/>
      <c r="CMN23" s="1"/>
      <c r="CMO23" s="1"/>
      <c r="CMP23" s="1"/>
      <c r="CMQ23" s="1"/>
      <c r="CMR23" s="1"/>
      <c r="CMS23" s="1"/>
      <c r="CMT23" s="1"/>
      <c r="CMU23" s="1"/>
      <c r="CMV23" s="1"/>
      <c r="CMW23" s="1"/>
      <c r="CMX23" s="1"/>
      <c r="CMY23" s="1"/>
      <c r="CMZ23" s="1"/>
    </row>
    <row r="24" spans="1:2392" x14ac:dyDescent="0.3">
      <c r="A24" s="1" t="s">
        <v>11</v>
      </c>
      <c r="B24" s="1" t="s">
        <v>12</v>
      </c>
      <c r="C24" s="1">
        <v>1</v>
      </c>
      <c r="D24" s="1">
        <v>7</v>
      </c>
      <c r="E24" s="1">
        <v>0.01</v>
      </c>
      <c r="F24" s="1">
        <f t="shared" si="856"/>
        <v>1.2E-2</v>
      </c>
      <c r="G24" s="1">
        <f t="shared" si="857"/>
        <v>0.77627118644067805</v>
      </c>
      <c r="H24" s="1">
        <f t="shared" si="1707"/>
        <v>1.1644067796610172E-3</v>
      </c>
      <c r="I24" s="1">
        <f t="shared" si="1708"/>
        <v>8.964008527159903</v>
      </c>
      <c r="J24" s="1"/>
      <c r="K24" s="1"/>
      <c r="L24" s="1" t="s">
        <v>11</v>
      </c>
      <c r="M24" s="1" t="s">
        <v>13</v>
      </c>
      <c r="N24" s="1">
        <v>2</v>
      </c>
      <c r="O24" s="1">
        <v>7</v>
      </c>
      <c r="P24" s="1">
        <v>3.5999999999999997E-2</v>
      </c>
      <c r="Q24" s="1">
        <f t="shared" si="858"/>
        <v>3.7999999999999999E-2</v>
      </c>
      <c r="R24" s="1">
        <f t="shared" si="859"/>
        <v>1.6779661016949154</v>
      </c>
      <c r="S24" s="1">
        <f t="shared" si="860"/>
        <v>2.5169491525423734E-3</v>
      </c>
      <c r="T24" s="1">
        <f t="shared" si="861"/>
        <v>19.37635030979979</v>
      </c>
      <c r="U24" s="1"/>
      <c r="V24" s="1"/>
      <c r="W24" s="1" t="s">
        <v>11</v>
      </c>
      <c r="X24" s="1" t="s">
        <v>14</v>
      </c>
      <c r="Y24" s="1">
        <v>3</v>
      </c>
      <c r="Z24" s="1">
        <v>7</v>
      </c>
      <c r="AA24" s="1">
        <v>8.7999999999999995E-2</v>
      </c>
      <c r="AB24" s="1">
        <f t="shared" si="862"/>
        <v>8.6999999999999994E-2</v>
      </c>
      <c r="AC24" s="1">
        <f t="shared" si="863"/>
        <v>3.3322033898305086</v>
      </c>
      <c r="AD24" s="1">
        <f t="shared" si="864"/>
        <v>4.9983050847457631E-3</v>
      </c>
      <c r="AE24" s="1">
        <f t="shared" si="865"/>
        <v>38.478691625319577</v>
      </c>
      <c r="AF24" s="1"/>
      <c r="AG24" s="1"/>
      <c r="AH24" s="1" t="s">
        <v>11</v>
      </c>
      <c r="AI24" s="1" t="s">
        <v>15</v>
      </c>
      <c r="AJ24" s="1">
        <v>4</v>
      </c>
      <c r="AK24" s="1">
        <v>7</v>
      </c>
      <c r="AL24" s="1">
        <v>0.13600000000000001</v>
      </c>
      <c r="AM24" s="1">
        <f t="shared" si="866"/>
        <v>0.128</v>
      </c>
      <c r="AN24" s="1">
        <f t="shared" si="867"/>
        <v>4.6734693877551017</v>
      </c>
      <c r="AO24" s="1">
        <f t="shared" si="868"/>
        <v>7.0102040816326528E-3</v>
      </c>
      <c r="AP24" s="1">
        <f t="shared" si="869"/>
        <v>53.966990112493285</v>
      </c>
      <c r="AQ24" s="1"/>
      <c r="AR24" s="1"/>
      <c r="AS24" s="1" t="s">
        <v>11</v>
      </c>
      <c r="AT24" s="1" t="s">
        <v>16</v>
      </c>
      <c r="AU24" s="1">
        <v>8</v>
      </c>
      <c r="AV24" s="1">
        <v>7</v>
      </c>
      <c r="AW24" s="1">
        <v>0.17299999999999999</v>
      </c>
      <c r="AX24" s="1">
        <f t="shared" si="870"/>
        <v>0.16499999999999998</v>
      </c>
      <c r="AY24" s="1">
        <f t="shared" si="871"/>
        <v>5.9624573378839578</v>
      </c>
      <c r="AZ24" s="1">
        <f t="shared" si="872"/>
        <v>8.9436860068259367E-3</v>
      </c>
      <c r="BA24" s="1">
        <f t="shared" si="873"/>
        <v>68.851606697762364</v>
      </c>
      <c r="BB24" s="1"/>
      <c r="BC24" s="1"/>
      <c r="BD24" s="1" t="s">
        <v>11</v>
      </c>
      <c r="BE24" s="1" t="s">
        <v>17</v>
      </c>
      <c r="BF24" s="1">
        <v>9</v>
      </c>
      <c r="BG24" s="1">
        <v>7</v>
      </c>
      <c r="BH24" s="1">
        <v>0.20399999999999999</v>
      </c>
      <c r="BI24" s="1">
        <f t="shared" si="874"/>
        <v>0.19899999999999998</v>
      </c>
      <c r="BJ24" s="1">
        <f t="shared" si="875"/>
        <v>7.1092150170648463</v>
      </c>
      <c r="BK24" s="1">
        <f t="shared" si="876"/>
        <v>1.066382252559727E-2</v>
      </c>
      <c r="BL24" s="1">
        <f t="shared" si="877"/>
        <v>82.093816114160873</v>
      </c>
      <c r="BM24" s="1"/>
      <c r="BN24" s="1"/>
      <c r="BO24" s="1" t="s">
        <v>11</v>
      </c>
      <c r="BP24" s="1" t="s">
        <v>18</v>
      </c>
      <c r="BQ24" s="1">
        <v>10</v>
      </c>
      <c r="BR24" s="1">
        <v>7</v>
      </c>
      <c r="BS24" s="1">
        <v>0.19400000000000001</v>
      </c>
      <c r="BT24" s="1">
        <f t="shared" si="878"/>
        <v>0.185</v>
      </c>
      <c r="BU24" s="1">
        <f t="shared" si="879"/>
        <v>6.5699658703071675</v>
      </c>
      <c r="BV24" s="1">
        <f t="shared" si="880"/>
        <v>9.8549488054607507E-3</v>
      </c>
      <c r="BW24" s="1">
        <f t="shared" si="881"/>
        <v>75.866824781449679</v>
      </c>
      <c r="BX24" s="1"/>
      <c r="BY24" s="1"/>
      <c r="BZ24" s="1" t="s">
        <v>11</v>
      </c>
      <c r="CA24" s="1" t="s">
        <v>19</v>
      </c>
      <c r="CB24" s="1">
        <v>11</v>
      </c>
      <c r="CC24" s="1">
        <v>7</v>
      </c>
      <c r="CD24" s="1">
        <v>0.19900000000000001</v>
      </c>
      <c r="CE24" s="1">
        <f t="shared" si="882"/>
        <v>0.19400000000000001</v>
      </c>
      <c r="CF24" s="1">
        <f t="shared" si="883"/>
        <v>6.9209621993127142</v>
      </c>
      <c r="CG24" s="1">
        <f t="shared" si="884"/>
        <v>1.0381443298969072E-2</v>
      </c>
      <c r="CH24" s="1">
        <f t="shared" si="885"/>
        <v>79.919962578092594</v>
      </c>
      <c r="CI24" s="1"/>
      <c r="CJ24" s="1"/>
      <c r="CK24" s="1" t="s">
        <v>11</v>
      </c>
      <c r="CL24" s="1" t="s">
        <v>20</v>
      </c>
      <c r="CM24" s="1">
        <v>14</v>
      </c>
      <c r="CN24" s="1">
        <v>7</v>
      </c>
      <c r="CO24" s="1">
        <v>0.186</v>
      </c>
      <c r="CP24" s="1">
        <f t="shared" si="886"/>
        <v>0.17299999999999999</v>
      </c>
      <c r="CQ24" s="1">
        <f t="shared" si="887"/>
        <v>6.1202749140893467</v>
      </c>
      <c r="CR24" s="1">
        <f t="shared" si="888"/>
        <v>9.18041237113402E-3</v>
      </c>
      <c r="CS24" s="1">
        <f t="shared" si="889"/>
        <v>70.674008615483061</v>
      </c>
      <c r="CT24" s="1"/>
      <c r="CU24" s="1"/>
      <c r="CV24" s="1" t="s">
        <v>11</v>
      </c>
      <c r="CW24" s="1" t="s">
        <v>21</v>
      </c>
      <c r="CX24" s="1">
        <v>15</v>
      </c>
      <c r="CY24" s="1">
        <v>7</v>
      </c>
      <c r="CZ24" s="1">
        <v>4.2999999999999997E-2</v>
      </c>
      <c r="DA24" s="1">
        <f t="shared" si="890"/>
        <v>2.2999999999999996E-2</v>
      </c>
      <c r="DB24" s="1">
        <f t="shared" si="891"/>
        <v>0.99999999999999989</v>
      </c>
      <c r="DC24" s="1">
        <f t="shared" si="892"/>
        <v>1.4999999999999998E-3</v>
      </c>
      <c r="DD24" s="1">
        <f t="shared" si="893"/>
        <v>11.547521901799872</v>
      </c>
      <c r="DE24" s="1"/>
      <c r="DF24" s="1"/>
      <c r="DG24" s="1" t="s">
        <v>11</v>
      </c>
      <c r="DH24" s="1" t="s">
        <v>22</v>
      </c>
      <c r="DI24" s="1">
        <v>16</v>
      </c>
      <c r="DJ24" s="1">
        <v>7</v>
      </c>
      <c r="DK24" s="1">
        <v>5.5E-2</v>
      </c>
      <c r="DL24" s="1">
        <f t="shared" si="894"/>
        <v>2.8000000000000001E-2</v>
      </c>
      <c r="DM24" s="1">
        <f t="shared" si="895"/>
        <v>1.0648464163822526</v>
      </c>
      <c r="DN24" s="1">
        <f t="shared" si="896"/>
        <v>1.597269624573379E-3</v>
      </c>
      <c r="DO24" s="1">
        <f t="shared" si="897"/>
        <v>12.29633731522717</v>
      </c>
      <c r="DP24" s="1"/>
      <c r="DQ24" s="1"/>
      <c r="DR24" s="1" t="s">
        <v>11</v>
      </c>
      <c r="DS24" s="1" t="s">
        <v>23</v>
      </c>
      <c r="DT24" s="1">
        <v>17</v>
      </c>
      <c r="DU24" s="1">
        <v>7</v>
      </c>
      <c r="DV24" s="1">
        <v>6.7000000000000004E-2</v>
      </c>
      <c r="DW24" s="1">
        <f t="shared" si="898"/>
        <v>4.0000000000000008E-2</v>
      </c>
      <c r="DX24" s="1">
        <f t="shared" si="899"/>
        <v>1.4041095890410962</v>
      </c>
      <c r="DY24" s="1">
        <f t="shared" si="900"/>
        <v>2.1061643835616445E-3</v>
      </c>
      <c r="DZ24" s="1">
        <f t="shared" si="901"/>
        <v>16.213986231979277</v>
      </c>
      <c r="EA24" s="1"/>
      <c r="EB24" s="1"/>
      <c r="EC24" s="1" t="s">
        <v>11</v>
      </c>
      <c r="ED24" s="1" t="s">
        <v>24</v>
      </c>
      <c r="EE24" s="1">
        <v>18</v>
      </c>
      <c r="EF24" s="1">
        <v>7</v>
      </c>
      <c r="EG24" s="1">
        <v>6.8000000000000005E-2</v>
      </c>
      <c r="EH24" s="1">
        <f t="shared" si="902"/>
        <v>4.200000000000001E-2</v>
      </c>
      <c r="EI24" s="1">
        <f t="shared" si="903"/>
        <v>1.6054421768707485</v>
      </c>
      <c r="EJ24" s="1">
        <f t="shared" si="904"/>
        <v>2.408163265306123E-3</v>
      </c>
      <c r="EK24" s="1">
        <f t="shared" si="905"/>
        <v>18.538878699488237</v>
      </c>
      <c r="EL24" s="1"/>
      <c r="EM24" s="1"/>
      <c r="EN24" s="1" t="s">
        <v>11</v>
      </c>
      <c r="EO24" s="1" t="s">
        <v>25</v>
      </c>
      <c r="EP24" s="1">
        <v>21</v>
      </c>
      <c r="EQ24" s="1">
        <v>7</v>
      </c>
      <c r="ER24" s="1">
        <v>8.8999999999999996E-2</v>
      </c>
      <c r="ES24" s="1">
        <f t="shared" si="906"/>
        <v>5.7999999999999996E-2</v>
      </c>
      <c r="ET24" s="1">
        <f t="shared" si="907"/>
        <v>2.0753424657534243</v>
      </c>
      <c r="EU24" s="1">
        <f t="shared" si="908"/>
        <v>3.1130136986301364E-3</v>
      </c>
      <c r="EV24" s="1">
        <f t="shared" si="909"/>
        <v>23.965062577023019</v>
      </c>
      <c r="EW24" s="1"/>
      <c r="EX24" s="1"/>
      <c r="EY24" s="1" t="s">
        <v>11</v>
      </c>
      <c r="EZ24" s="1" t="s">
        <v>26</v>
      </c>
      <c r="FA24" s="1">
        <v>22</v>
      </c>
      <c r="FB24" s="1">
        <v>7</v>
      </c>
      <c r="FC24" s="1">
        <v>9.4E-2</v>
      </c>
      <c r="FD24" s="1">
        <f t="shared" si="910"/>
        <v>6.3E-2</v>
      </c>
      <c r="FE24" s="1">
        <f t="shared" si="911"/>
        <v>2.1774744027303754</v>
      </c>
      <c r="FF24" s="1">
        <f t="shared" si="912"/>
        <v>3.2662116040955633E-3</v>
      </c>
      <c r="FG24" s="1">
        <f t="shared" si="913"/>
        <v>25.144433356137608</v>
      </c>
      <c r="FH24" s="1"/>
      <c r="FI24" s="1"/>
      <c r="FJ24" s="1" t="s">
        <v>11</v>
      </c>
      <c r="FK24" s="1" t="s">
        <v>27</v>
      </c>
      <c r="FL24" s="1">
        <v>23</v>
      </c>
      <c r="FM24" s="1">
        <v>7</v>
      </c>
      <c r="FN24" s="1">
        <v>0.10299999999999999</v>
      </c>
      <c r="FO24" s="1">
        <f t="shared" si="914"/>
        <v>7.2999999999999995E-2</v>
      </c>
      <c r="FP24" s="1">
        <f t="shared" si="915"/>
        <v>2.8877551020408165</v>
      </c>
      <c r="FQ24" s="1">
        <f t="shared" si="916"/>
        <v>4.3316326530612251E-3</v>
      </c>
      <c r="FR24" s="1">
        <f t="shared" si="917"/>
        <v>33.346415287850661</v>
      </c>
      <c r="FS24" s="1"/>
      <c r="FT24" s="1"/>
      <c r="FU24" s="1" t="s">
        <v>11</v>
      </c>
      <c r="FV24" s="1" t="s">
        <v>28</v>
      </c>
      <c r="FW24" s="1">
        <v>24</v>
      </c>
      <c r="FX24" s="1">
        <v>7</v>
      </c>
      <c r="FY24" s="1">
        <v>0.109</v>
      </c>
      <c r="FZ24" s="1">
        <f t="shared" si="918"/>
        <v>7.8E-2</v>
      </c>
      <c r="GA24" s="1">
        <f t="shared" si="919"/>
        <v>2.6335616438356162</v>
      </c>
      <c r="GB24" s="1">
        <f t="shared" si="920"/>
        <v>3.9503424657534245E-3</v>
      </c>
      <c r="GC24" s="1">
        <f t="shared" si="921"/>
        <v>30.411110761931855</v>
      </c>
      <c r="GD24" s="1"/>
      <c r="GE24" s="1"/>
      <c r="GF24" s="1" t="s">
        <v>11</v>
      </c>
      <c r="GG24" s="1" t="s">
        <v>29</v>
      </c>
      <c r="GH24" s="1">
        <v>25</v>
      </c>
      <c r="GI24" s="1">
        <v>7</v>
      </c>
      <c r="GJ24" s="1">
        <v>0.115</v>
      </c>
      <c r="GK24" s="1">
        <f t="shared" si="922"/>
        <v>8.4000000000000005E-2</v>
      </c>
      <c r="GL24" s="1">
        <f t="shared" si="923"/>
        <v>3.0034129692832767</v>
      </c>
      <c r="GM24" s="1">
        <f t="shared" si="924"/>
        <v>4.5051194539249152E-3</v>
      </c>
      <c r="GN24" s="1">
        <f t="shared" si="925"/>
        <v>34.681977042948425</v>
      </c>
      <c r="GO24" s="1"/>
      <c r="GP24" s="1"/>
      <c r="GQ24" s="1" t="s">
        <v>11</v>
      </c>
      <c r="GR24" s="1" t="s">
        <v>30</v>
      </c>
      <c r="GS24" s="1">
        <v>28</v>
      </c>
      <c r="GT24" s="1">
        <v>7</v>
      </c>
      <c r="GU24" s="1">
        <v>0.13100000000000001</v>
      </c>
      <c r="GV24" s="1">
        <f t="shared" si="926"/>
        <v>0.10200000000000001</v>
      </c>
      <c r="GW24" s="1">
        <f t="shared" si="927"/>
        <v>3.4827586206896552</v>
      </c>
      <c r="GX24" s="1">
        <f t="shared" si="928"/>
        <v>5.2241379310344832E-3</v>
      </c>
      <c r="GY24" s="1">
        <f t="shared" si="929"/>
        <v>40.217231451096112</v>
      </c>
      <c r="GZ24" s="1"/>
      <c r="HA24" s="1"/>
      <c r="HB24" s="1" t="s">
        <v>11</v>
      </c>
      <c r="HC24" s="1" t="s">
        <v>31</v>
      </c>
      <c r="HD24" s="1">
        <v>29</v>
      </c>
      <c r="HE24" s="1">
        <v>7</v>
      </c>
      <c r="HF24" s="1">
        <v>3.6999999999999998E-2</v>
      </c>
      <c r="HG24" s="1">
        <f t="shared" si="930"/>
        <v>-1.4999999999999999E-2</v>
      </c>
      <c r="HH24" s="1">
        <f t="shared" si="931"/>
        <v>-0.23825503355704694</v>
      </c>
      <c r="HI24" s="1">
        <f t="shared" si="932"/>
        <v>-3.5738255033557041E-4</v>
      </c>
      <c r="HJ24" s="1">
        <f t="shared" si="933"/>
        <v>-2.7512552182140633</v>
      </c>
      <c r="HK24" s="1"/>
      <c r="HL24" s="1"/>
      <c r="HM24" s="1" t="s">
        <v>11</v>
      </c>
      <c r="HN24" s="1" t="s">
        <v>32</v>
      </c>
      <c r="HO24" s="1">
        <v>30</v>
      </c>
      <c r="HP24" s="1">
        <v>7</v>
      </c>
      <c r="HQ24" s="1">
        <v>4.9000000000000002E-2</v>
      </c>
      <c r="HR24" s="1">
        <f t="shared" si="934"/>
        <v>-2.9999999999999957E-3</v>
      </c>
      <c r="HS24" s="1">
        <f t="shared" si="935"/>
        <v>0.11784511784511797</v>
      </c>
      <c r="HT24" s="1">
        <f t="shared" si="936"/>
        <v>1.7676767676767696E-4</v>
      </c>
      <c r="HU24" s="1">
        <f t="shared" si="937"/>
        <v>1.3608190793366868</v>
      </c>
      <c r="HV24" s="1"/>
      <c r="HW24" s="1"/>
      <c r="HX24" s="1" t="s">
        <v>11</v>
      </c>
      <c r="HY24" s="1" t="s">
        <v>33</v>
      </c>
      <c r="HZ24" s="1">
        <v>31</v>
      </c>
      <c r="IA24" s="1">
        <v>7</v>
      </c>
      <c r="IB24" s="1">
        <v>9.2999999999999999E-2</v>
      </c>
      <c r="IC24" s="1">
        <f t="shared" si="938"/>
        <v>3.7999999999999999E-2</v>
      </c>
      <c r="ID24" s="1">
        <f t="shared" si="939"/>
        <v>1.4864864864864864</v>
      </c>
      <c r="IE24" s="1">
        <f t="shared" si="940"/>
        <v>2.2297297297297295E-3</v>
      </c>
      <c r="IF24" s="1">
        <f t="shared" si="941"/>
        <v>17.16523525943224</v>
      </c>
      <c r="IG24" s="1"/>
      <c r="IH24" s="1"/>
      <c r="II24" s="1" t="s">
        <v>11</v>
      </c>
      <c r="IJ24" s="1" t="s">
        <v>34</v>
      </c>
      <c r="IK24" s="1">
        <v>32</v>
      </c>
      <c r="IL24" s="1">
        <v>7</v>
      </c>
      <c r="IM24" s="1">
        <v>6.3E-2</v>
      </c>
      <c r="IN24" s="1">
        <f t="shared" si="942"/>
        <v>8.0000000000000002E-3</v>
      </c>
      <c r="IO24" s="1">
        <f t="shared" si="943"/>
        <v>0.42760942760942761</v>
      </c>
      <c r="IP24" s="1">
        <f t="shared" si="944"/>
        <v>6.4141414141414145E-4</v>
      </c>
      <c r="IQ24" s="1">
        <f t="shared" si="945"/>
        <v>4.9378292307359732</v>
      </c>
      <c r="IR24" s="1"/>
      <c r="IS24" s="1"/>
      <c r="IT24" s="1" t="s">
        <v>11</v>
      </c>
      <c r="IU24" s="1" t="s">
        <v>35</v>
      </c>
      <c r="IV24" s="1">
        <v>35</v>
      </c>
      <c r="IW24" s="1">
        <v>7</v>
      </c>
      <c r="IX24" s="1">
        <v>8.5000000000000006E-2</v>
      </c>
      <c r="IY24" s="1">
        <f t="shared" si="946"/>
        <v>3.0000000000000006E-2</v>
      </c>
      <c r="IZ24" s="1">
        <f t="shared" si="947"/>
        <v>1.2348993288590606</v>
      </c>
      <c r="JA24" s="1">
        <f t="shared" si="948"/>
        <v>1.8523489932885909E-3</v>
      </c>
      <c r="JB24" s="1">
        <f t="shared" si="949"/>
        <v>14.260027046517965</v>
      </c>
      <c r="JC24" s="1"/>
      <c r="JD24" s="1"/>
      <c r="JE24" s="1" t="s">
        <v>11</v>
      </c>
      <c r="JF24" s="3" t="s">
        <v>36</v>
      </c>
      <c r="JG24" s="3">
        <v>36</v>
      </c>
      <c r="JH24" s="1">
        <v>7</v>
      </c>
      <c r="JI24" s="1">
        <v>8.5000000000000006E-2</v>
      </c>
      <c r="JJ24" s="1">
        <f t="shared" si="950"/>
        <v>2.8000000000000004E-2</v>
      </c>
      <c r="JK24" s="1">
        <f t="shared" si="951"/>
        <v>1.2207357859531773</v>
      </c>
      <c r="JL24" s="1">
        <f t="shared" si="952"/>
        <v>1.8311036789297661E-3</v>
      </c>
      <c r="JM24" s="1">
        <f t="shared" si="953"/>
        <v>14.096473224605198</v>
      </c>
      <c r="JN24" s="1"/>
      <c r="JO24" s="1"/>
      <c r="JP24" s="1" t="s">
        <v>11</v>
      </c>
      <c r="JQ24" s="1" t="s">
        <v>37</v>
      </c>
      <c r="JR24" s="1">
        <v>37</v>
      </c>
      <c r="JS24" s="1">
        <v>7</v>
      </c>
      <c r="JT24" s="1">
        <v>9.4E-2</v>
      </c>
      <c r="JU24" s="1">
        <f t="shared" si="954"/>
        <v>3.5999999999999997E-2</v>
      </c>
      <c r="JV24" s="1">
        <f t="shared" si="955"/>
        <v>1.4548494983277591</v>
      </c>
      <c r="JW24" s="1">
        <f t="shared" si="956"/>
        <v>2.1822742474916388E-3</v>
      </c>
      <c r="JX24" s="1">
        <f t="shared" si="957"/>
        <v>16.799906445762357</v>
      </c>
      <c r="JY24" s="1"/>
      <c r="JZ24" s="1"/>
      <c r="KA24" s="1" t="s">
        <v>11</v>
      </c>
      <c r="KB24" s="1" t="s">
        <v>38</v>
      </c>
      <c r="KC24" s="1">
        <v>38</v>
      </c>
      <c r="KD24" s="1">
        <v>7</v>
      </c>
      <c r="KE24" s="1">
        <v>9.6000000000000002E-2</v>
      </c>
      <c r="KF24" s="1">
        <f t="shared" si="958"/>
        <v>3.5000000000000003E-2</v>
      </c>
      <c r="KG24" s="1">
        <f t="shared" si="959"/>
        <v>1.3043478260869568</v>
      </c>
      <c r="KH24" s="1">
        <f t="shared" si="960"/>
        <v>1.9565217391304354E-3</v>
      </c>
      <c r="KI24" s="1">
        <f t="shared" si="961"/>
        <v>15.061985089304187</v>
      </c>
      <c r="KJ24" s="1"/>
      <c r="KK24" s="1"/>
      <c r="KL24" s="1" t="s">
        <v>11</v>
      </c>
      <c r="KM24" s="1" t="s">
        <v>39</v>
      </c>
      <c r="KN24" s="1">
        <v>39</v>
      </c>
      <c r="KO24" s="1">
        <v>7</v>
      </c>
      <c r="KP24" s="1">
        <v>0.106</v>
      </c>
      <c r="KQ24" s="1">
        <f t="shared" si="962"/>
        <v>4.2999999999999997E-2</v>
      </c>
      <c r="KR24" s="1">
        <f t="shared" si="963"/>
        <v>1.6107382550335569</v>
      </c>
      <c r="KS24" s="1">
        <f t="shared" si="964"/>
        <v>2.4161073825503354E-3</v>
      </c>
      <c r="KT24" s="1">
        <f t="shared" si="965"/>
        <v>18.600035278066908</v>
      </c>
      <c r="KU24" s="1"/>
      <c r="KV24" s="1"/>
      <c r="KW24" s="1" t="s">
        <v>11</v>
      </c>
      <c r="KX24" s="1" t="s">
        <v>40</v>
      </c>
      <c r="KY24" s="1">
        <v>42</v>
      </c>
      <c r="KZ24" s="1">
        <v>7</v>
      </c>
      <c r="LA24" s="1">
        <v>0.11600000000000001</v>
      </c>
      <c r="LB24" s="1">
        <f t="shared" si="966"/>
        <v>5.1000000000000004E-2</v>
      </c>
      <c r="LC24" s="1">
        <f t="shared" si="967"/>
        <v>2.0436241610738257</v>
      </c>
      <c r="LD24" s="1">
        <f t="shared" si="968"/>
        <v>3.0654362416107387E-3</v>
      </c>
      <c r="LE24" s="1">
        <f t="shared" si="969"/>
        <v>23.598794759047394</v>
      </c>
      <c r="LF24" s="1"/>
      <c r="LG24" s="1"/>
      <c r="LH24" s="1" t="s">
        <v>11</v>
      </c>
      <c r="LI24" s="1" t="s">
        <v>41</v>
      </c>
      <c r="LJ24" s="1">
        <v>43</v>
      </c>
      <c r="LK24" s="1">
        <v>7</v>
      </c>
      <c r="LL24" s="1">
        <v>4.2000000000000003E-2</v>
      </c>
      <c r="LM24" s="1">
        <f t="shared" si="970"/>
        <v>5.0000000000000044E-3</v>
      </c>
      <c r="LN24" s="1">
        <f t="shared" si="971"/>
        <v>-0.45608108108108086</v>
      </c>
      <c r="LO24" s="1">
        <f t="shared" si="972"/>
        <v>-6.8412162162162136E-4</v>
      </c>
      <c r="LP24" s="1">
        <f t="shared" si="973"/>
        <v>-5.2666062727803453</v>
      </c>
      <c r="LQ24" s="1"/>
      <c r="LR24" s="1"/>
      <c r="LS24" s="1" t="s">
        <v>11</v>
      </c>
      <c r="LT24" s="1" t="s">
        <v>42</v>
      </c>
      <c r="LU24" s="1">
        <v>44</v>
      </c>
      <c r="LV24" s="1">
        <v>7</v>
      </c>
      <c r="LW24" s="1">
        <v>5.8000000000000003E-2</v>
      </c>
      <c r="LX24" s="1">
        <f t="shared" si="974"/>
        <v>1.5000000000000006E-2</v>
      </c>
      <c r="LY24" s="1">
        <f t="shared" si="975"/>
        <v>-1.0391459074733096</v>
      </c>
      <c r="LZ24" s="1">
        <f t="shared" si="976"/>
        <v>-1.5587188612099644E-3</v>
      </c>
      <c r="MA24" s="1">
        <f t="shared" si="977"/>
        <v>-11.999560125713748</v>
      </c>
      <c r="MB24" s="1"/>
      <c r="MC24" s="1"/>
      <c r="MD24" s="1" t="s">
        <v>11</v>
      </c>
      <c r="ME24" s="1" t="s">
        <v>43</v>
      </c>
      <c r="MF24" s="1">
        <v>46</v>
      </c>
      <c r="MG24" s="1">
        <v>7</v>
      </c>
      <c r="MH24" s="1">
        <v>0.06</v>
      </c>
      <c r="MI24" s="1">
        <f t="shared" si="978"/>
        <v>8.0000000000000002E-3</v>
      </c>
      <c r="MJ24" s="1">
        <f t="shared" si="979"/>
        <v>-0.47118644067796611</v>
      </c>
      <c r="MK24" s="1">
        <f t="shared" si="980"/>
        <v>-7.0677966101694923E-4</v>
      </c>
      <c r="ML24" s="1">
        <f t="shared" si="981"/>
        <v>-5.441035743559941</v>
      </c>
      <c r="MM24" s="1"/>
      <c r="MN24" s="1"/>
      <c r="MO24" s="1" t="s">
        <v>11</v>
      </c>
      <c r="MP24" s="1" t="s">
        <v>44</v>
      </c>
      <c r="MQ24" s="1">
        <v>52</v>
      </c>
      <c r="MR24" s="1">
        <v>7</v>
      </c>
      <c r="MS24" s="1">
        <v>6.4000000000000001E-2</v>
      </c>
      <c r="MT24" s="1">
        <f t="shared" si="982"/>
        <v>1.0000000000000009E-3</v>
      </c>
      <c r="MU24" s="1">
        <f t="shared" si="983"/>
        <v>-0.50505050505050497</v>
      </c>
      <c r="MV24" s="1">
        <f t="shared" si="984"/>
        <v>-7.5757575757575747E-4</v>
      </c>
      <c r="MW24" s="1">
        <f t="shared" si="985"/>
        <v>-5.8320817685857937</v>
      </c>
      <c r="MX24" s="1"/>
      <c r="MY24" s="1"/>
      <c r="MZ24" s="1" t="s">
        <v>11</v>
      </c>
      <c r="NA24" s="1" t="s">
        <v>45</v>
      </c>
      <c r="NB24" s="1">
        <v>53</v>
      </c>
      <c r="NC24" s="1">
        <v>7</v>
      </c>
      <c r="ND24" s="1">
        <v>6.8000000000000005E-2</v>
      </c>
      <c r="NE24" s="1">
        <f t="shared" si="986"/>
        <v>-2.4999999999999994E-2</v>
      </c>
      <c r="NF24" s="1">
        <f t="shared" si="987"/>
        <v>-1.5371621621621621</v>
      </c>
      <c r="NG24" s="1">
        <f t="shared" si="988"/>
        <v>-2.3057432432432431E-3</v>
      </c>
      <c r="NH24" s="1">
        <f t="shared" si="989"/>
        <v>-17.750413734185614</v>
      </c>
      <c r="NI24" s="1"/>
      <c r="NJ24" s="1"/>
      <c r="NK24" s="1" t="s">
        <v>11</v>
      </c>
      <c r="NL24" s="1" t="s">
        <v>46</v>
      </c>
      <c r="NM24" s="1">
        <v>56</v>
      </c>
      <c r="NN24" s="1">
        <v>7</v>
      </c>
      <c r="NO24" s="1">
        <v>9.0999999999999998E-2</v>
      </c>
      <c r="NP24" s="1">
        <f t="shared" si="990"/>
        <v>-1.0000000000000009E-3</v>
      </c>
      <c r="NQ24" s="1">
        <f t="shared" si="991"/>
        <v>-0.6745762711864407</v>
      </c>
      <c r="NR24" s="1">
        <f t="shared" si="992"/>
        <v>-1.0118644067796611E-3</v>
      </c>
      <c r="NS24" s="1">
        <f t="shared" si="993"/>
        <v>-7.7896842659599148</v>
      </c>
      <c r="NT24" s="1"/>
      <c r="NU24" s="1"/>
      <c r="NV24" s="1" t="s">
        <v>11</v>
      </c>
      <c r="NW24" s="1" t="s">
        <v>47</v>
      </c>
      <c r="NX24" s="1">
        <v>57</v>
      </c>
      <c r="NY24" s="1">
        <v>7</v>
      </c>
      <c r="NZ24" s="1">
        <v>-4.0000000000000001E-3</v>
      </c>
      <c r="OA24" s="1">
        <f t="shared" si="994"/>
        <v>8.0000000000000002E-3</v>
      </c>
      <c r="OB24" s="1">
        <f t="shared" si="995"/>
        <v>0.98713826366559498</v>
      </c>
      <c r="OC24" s="1">
        <f t="shared" si="996"/>
        <v>1.4807073954983924E-3</v>
      </c>
      <c r="OD24" s="1">
        <f t="shared" si="997"/>
        <v>11.399000719783155</v>
      </c>
      <c r="OE24" s="1"/>
      <c r="OF24" s="1"/>
      <c r="OG24" s="1" t="s">
        <v>11</v>
      </c>
      <c r="OH24" s="1" t="s">
        <v>48</v>
      </c>
      <c r="OI24" s="1">
        <v>58</v>
      </c>
      <c r="OJ24" s="1">
        <v>7</v>
      </c>
      <c r="OK24" s="1">
        <v>2E-3</v>
      </c>
      <c r="OL24" s="1">
        <f t="shared" si="998"/>
        <v>1.4E-2</v>
      </c>
      <c r="OM24" s="1">
        <f t="shared" si="999"/>
        <v>1.1774193548387095</v>
      </c>
      <c r="ON24" s="1">
        <f t="shared" si="1000"/>
        <v>1.7661290322580642E-3</v>
      </c>
      <c r="OO24" s="1">
        <f t="shared" si="1001"/>
        <v>13.596275787603075</v>
      </c>
      <c r="OP24" s="1"/>
      <c r="OQ24" s="1"/>
      <c r="OR24" s="1" t="s">
        <v>11</v>
      </c>
      <c r="OS24" s="1" t="s">
        <v>49</v>
      </c>
      <c r="OT24" s="1">
        <v>59</v>
      </c>
      <c r="OU24" s="1">
        <v>7</v>
      </c>
      <c r="OV24" s="1">
        <v>1E-3</v>
      </c>
      <c r="OW24" s="1">
        <f t="shared" si="1002"/>
        <v>1.3000000000000001E-2</v>
      </c>
      <c r="OX24" s="1">
        <f t="shared" si="1003"/>
        <v>1.2161290322580645</v>
      </c>
      <c r="OY24" s="1">
        <f t="shared" si="1004"/>
        <v>1.8241935483870968E-3</v>
      </c>
      <c r="OZ24" s="1">
        <f t="shared" si="1005"/>
        <v>14.043276635414685</v>
      </c>
      <c r="PA24" s="1"/>
      <c r="PB24" s="1"/>
      <c r="PC24" s="1" t="s">
        <v>11</v>
      </c>
      <c r="PD24" s="1" t="s">
        <v>50</v>
      </c>
      <c r="PE24" s="1">
        <v>60</v>
      </c>
      <c r="PF24" s="1">
        <v>7</v>
      </c>
      <c r="PG24" s="1">
        <v>5.0000000000000001E-3</v>
      </c>
      <c r="PH24" s="1">
        <f t="shared" si="1006"/>
        <v>1.7000000000000001E-2</v>
      </c>
      <c r="PI24" s="1">
        <f t="shared" si="1007"/>
        <v>1.3903225806451613</v>
      </c>
      <c r="PJ24" s="1">
        <f t="shared" si="1008"/>
        <v>2.0854838709677419E-3</v>
      </c>
      <c r="PK24" s="1">
        <f t="shared" si="1009"/>
        <v>16.05478045056692</v>
      </c>
      <c r="PL24" s="1"/>
      <c r="PM24" s="1"/>
      <c r="PN24" s="1" t="s">
        <v>11</v>
      </c>
      <c r="PO24" s="1" t="s">
        <v>51</v>
      </c>
      <c r="PP24" s="1">
        <v>63</v>
      </c>
      <c r="PQ24" s="1">
        <v>7</v>
      </c>
      <c r="PR24" s="1">
        <v>1.6E-2</v>
      </c>
      <c r="PS24" s="1">
        <f t="shared" si="1010"/>
        <v>0.03</v>
      </c>
      <c r="PT24" s="1">
        <f t="shared" si="1011"/>
        <v>1.8220064724919094</v>
      </c>
      <c r="PU24" s="1">
        <f t="shared" si="1012"/>
        <v>2.7330097087378642E-3</v>
      </c>
      <c r="PV24" s="1">
        <f t="shared" si="1013"/>
        <v>21.039659646321454</v>
      </c>
      <c r="PW24" s="1"/>
      <c r="PX24" s="1"/>
      <c r="PY24" s="1" t="s">
        <v>11</v>
      </c>
      <c r="PZ24" s="1" t="s">
        <v>52</v>
      </c>
      <c r="QA24" s="1">
        <v>64</v>
      </c>
      <c r="QB24" s="1">
        <v>7</v>
      </c>
      <c r="QC24" s="1">
        <v>1.4999999999999999E-2</v>
      </c>
      <c r="QD24" s="1">
        <f t="shared" si="1014"/>
        <v>1.6E-2</v>
      </c>
      <c r="QE24" s="1">
        <f t="shared" si="1015"/>
        <v>1.3451612903225807</v>
      </c>
      <c r="QF24" s="1">
        <f t="shared" si="1016"/>
        <v>2.0177419354838709E-3</v>
      </c>
      <c r="QG24" s="1">
        <f t="shared" si="1017"/>
        <v>15.533279461453377</v>
      </c>
      <c r="QH24" s="1"/>
      <c r="QI24" s="1"/>
      <c r="QJ24" s="1" t="s">
        <v>11</v>
      </c>
      <c r="QK24" s="1" t="s">
        <v>53</v>
      </c>
      <c r="QL24" s="1">
        <v>65</v>
      </c>
      <c r="QM24" s="1">
        <v>7</v>
      </c>
      <c r="QN24" s="1">
        <v>2.1999999999999999E-2</v>
      </c>
      <c r="QO24" s="1">
        <f t="shared" si="1018"/>
        <v>2.4E-2</v>
      </c>
      <c r="QP24" s="1">
        <f t="shared" si="1019"/>
        <v>1.5954692556634302</v>
      </c>
      <c r="QQ24" s="1">
        <f t="shared" si="1020"/>
        <v>2.3932038834951455E-3</v>
      </c>
      <c r="QR24" s="1">
        <f t="shared" si="1021"/>
        <v>18.423716173421802</v>
      </c>
      <c r="QS24" s="1"/>
      <c r="QT24" s="1"/>
      <c r="QU24" s="1" t="s">
        <v>11</v>
      </c>
      <c r="QV24" s="1" t="s">
        <v>54</v>
      </c>
      <c r="QW24" s="1">
        <v>66</v>
      </c>
      <c r="QX24" s="1">
        <v>7</v>
      </c>
      <c r="QY24" s="1">
        <v>0.03</v>
      </c>
      <c r="QZ24" s="1">
        <f t="shared" si="1022"/>
        <v>2.8999999999999998E-2</v>
      </c>
      <c r="RA24" s="1">
        <f t="shared" si="1023"/>
        <v>1.8301282051282051</v>
      </c>
      <c r="RB24" s="1">
        <f t="shared" si="1024"/>
        <v>2.7451923076923079E-3</v>
      </c>
      <c r="RC24" s="1">
        <f t="shared" si="1025"/>
        <v>21.133445531819639</v>
      </c>
      <c r="RD24" s="1"/>
      <c r="RE24" s="1"/>
      <c r="RF24" s="1" t="s">
        <v>11</v>
      </c>
      <c r="RG24" s="1" t="s">
        <v>55</v>
      </c>
      <c r="RH24" s="1">
        <v>67</v>
      </c>
      <c r="RI24" s="1">
        <v>7</v>
      </c>
      <c r="RJ24" s="1">
        <v>3.2000000000000001E-2</v>
      </c>
      <c r="RK24" s="1">
        <f t="shared" si="1026"/>
        <v>3.3000000000000002E-2</v>
      </c>
      <c r="RL24" s="1">
        <f t="shared" si="1027"/>
        <v>1.9423076923076925</v>
      </c>
      <c r="RM24" s="1">
        <f t="shared" si="1028"/>
        <v>2.9134615384615388E-3</v>
      </c>
      <c r="RN24" s="1">
        <f t="shared" si="1029"/>
        <v>22.428840616957448</v>
      </c>
      <c r="RO24" s="1"/>
      <c r="RP24" s="1"/>
      <c r="RQ24" s="1" t="s">
        <v>11</v>
      </c>
      <c r="RR24" s="1" t="s">
        <v>56</v>
      </c>
      <c r="RS24" s="1">
        <v>70</v>
      </c>
      <c r="RT24" s="1">
        <v>7</v>
      </c>
      <c r="RU24" s="1">
        <v>3.7999999999999999E-2</v>
      </c>
      <c r="RV24" s="1">
        <f t="shared" si="1030"/>
        <v>3.2000000000000001E-2</v>
      </c>
      <c r="RW24" s="1">
        <f t="shared" si="1031"/>
        <v>1.8814102564102566</v>
      </c>
      <c r="RX24" s="1">
        <f t="shared" si="1032"/>
        <v>2.8221153846153852E-3</v>
      </c>
      <c r="RY24" s="1">
        <f t="shared" si="1033"/>
        <v>21.725626142168355</v>
      </c>
      <c r="RZ24" s="1"/>
      <c r="SA24" s="1"/>
      <c r="SB24" s="2" t="s">
        <v>11</v>
      </c>
      <c r="SC24" s="1" t="s">
        <v>57</v>
      </c>
      <c r="SD24" s="1">
        <v>71</v>
      </c>
      <c r="SE24" s="2">
        <v>7</v>
      </c>
      <c r="SF24" s="1">
        <v>8.9999999999999993E-3</v>
      </c>
      <c r="SG24" s="1">
        <f t="shared" si="1034"/>
        <v>4.9999999999999992E-3</v>
      </c>
      <c r="SH24" s="1">
        <f t="shared" si="1035"/>
        <v>0.92465753424657515</v>
      </c>
      <c r="SI24" s="1">
        <f t="shared" si="1036"/>
        <v>1.3869863013698627E-3</v>
      </c>
      <c r="SJ24" s="1">
        <f t="shared" si="1037"/>
        <v>10.677503128376593</v>
      </c>
      <c r="SK24" s="1"/>
      <c r="SL24" s="1"/>
      <c r="SM24" s="2" t="s">
        <v>11</v>
      </c>
      <c r="SN24" s="1" t="s">
        <v>58</v>
      </c>
      <c r="SO24" s="1">
        <v>72</v>
      </c>
      <c r="SP24" s="2">
        <v>7</v>
      </c>
      <c r="SQ24" s="1">
        <v>1.4E-2</v>
      </c>
      <c r="SR24" s="1">
        <f t="shared" si="1038"/>
        <v>8.0000000000000002E-3</v>
      </c>
      <c r="SS24" s="1">
        <f t="shared" si="1039"/>
        <v>0.95189003436426112</v>
      </c>
      <c r="ST24" s="1">
        <f t="shared" si="1040"/>
        <v>1.4278350515463916E-3</v>
      </c>
      <c r="SU24" s="1">
        <f t="shared" si="1041"/>
        <v>10.991971019926339</v>
      </c>
      <c r="SV24" s="1"/>
      <c r="SW24" s="1"/>
      <c r="SX24" s="2" t="s">
        <v>11</v>
      </c>
      <c r="SY24" s="1" t="s">
        <v>59</v>
      </c>
      <c r="SZ24" s="1">
        <v>73</v>
      </c>
      <c r="TA24" s="2">
        <v>7</v>
      </c>
      <c r="TB24" s="1">
        <v>2.4E-2</v>
      </c>
      <c r="TC24" s="1">
        <f t="shared" si="1042"/>
        <v>1.8000000000000002E-2</v>
      </c>
      <c r="TD24" s="1">
        <f t="shared" si="1043"/>
        <v>1.2344827586206895</v>
      </c>
      <c r="TE24" s="1">
        <f t="shared" si="1044"/>
        <v>1.8517241379310341E-3</v>
      </c>
      <c r="TF24" s="1">
        <f t="shared" si="1045"/>
        <v>14.255216692566737</v>
      </c>
      <c r="TG24" s="1"/>
      <c r="TH24" s="1"/>
      <c r="TI24" s="2" t="s">
        <v>11</v>
      </c>
      <c r="TJ24" s="1" t="s">
        <v>60</v>
      </c>
      <c r="TK24" s="1">
        <v>74</v>
      </c>
      <c r="TL24" s="2">
        <v>7</v>
      </c>
      <c r="TM24" s="1">
        <v>2.1000000000000001E-2</v>
      </c>
      <c r="TN24" s="1">
        <f t="shared" si="1046"/>
        <v>1.5000000000000001E-2</v>
      </c>
      <c r="TO24" s="1">
        <f t="shared" si="1047"/>
        <v>1.134020618556701</v>
      </c>
      <c r="TP24" s="1">
        <f t="shared" si="1048"/>
        <v>1.7010309278350515E-3</v>
      </c>
      <c r="TQ24" s="1">
        <f t="shared" si="1049"/>
        <v>13.095127929876144</v>
      </c>
      <c r="TR24" s="1"/>
      <c r="TS24" s="1"/>
      <c r="TT24" s="2" t="s">
        <v>11</v>
      </c>
      <c r="TU24" s="1" t="s">
        <v>61</v>
      </c>
      <c r="TV24" s="1">
        <v>77</v>
      </c>
      <c r="TW24" s="2">
        <v>7</v>
      </c>
      <c r="TX24" s="1">
        <v>2.8000000000000001E-2</v>
      </c>
      <c r="TY24" s="1">
        <f t="shared" si="1050"/>
        <v>1.9000000000000003E-2</v>
      </c>
      <c r="TZ24" s="1">
        <f t="shared" si="1051"/>
        <v>1.2439862542955327</v>
      </c>
      <c r="UA24" s="1">
        <f t="shared" si="1052"/>
        <v>1.8659793814432991E-3</v>
      </c>
      <c r="UB24" s="1">
        <f t="shared" si="1053"/>
        <v>14.36495851701565</v>
      </c>
      <c r="UC24" s="1"/>
      <c r="UD24" s="1"/>
      <c r="UE24" s="2" t="s">
        <v>11</v>
      </c>
      <c r="UF24" s="1" t="s">
        <v>62</v>
      </c>
      <c r="UG24" s="1">
        <v>78</v>
      </c>
      <c r="UH24" s="2">
        <v>7</v>
      </c>
      <c r="UI24" s="1">
        <v>3.2000000000000001E-2</v>
      </c>
      <c r="UJ24" s="1">
        <f t="shared" si="1054"/>
        <v>2.4E-2</v>
      </c>
      <c r="UK24" s="1">
        <f t="shared" si="1055"/>
        <v>0.99307958477508651</v>
      </c>
      <c r="UL24" s="1">
        <f t="shared" si="1056"/>
        <v>1.4896193771626299E-3</v>
      </c>
      <c r="UM24" s="1">
        <f t="shared" si="1057"/>
        <v>11.467608255420636</v>
      </c>
      <c r="UN24" s="1"/>
      <c r="UO24" s="1"/>
      <c r="UP24" s="2" t="s">
        <v>11</v>
      </c>
      <c r="UQ24" s="1" t="s">
        <v>63</v>
      </c>
      <c r="UR24" s="1">
        <v>79</v>
      </c>
      <c r="US24" s="2">
        <v>7</v>
      </c>
      <c r="UT24" s="1">
        <v>3.3000000000000002E-2</v>
      </c>
      <c r="UU24" s="1">
        <f t="shared" si="1058"/>
        <v>2.4E-2</v>
      </c>
      <c r="UV24" s="1">
        <f t="shared" si="1059"/>
        <v>1.4</v>
      </c>
      <c r="UW24" s="1">
        <f t="shared" si="1060"/>
        <v>2.0999999999999999E-3</v>
      </c>
      <c r="UX24" s="1">
        <f t="shared" si="1061"/>
        <v>16.166530662519822</v>
      </c>
      <c r="UY24" s="1"/>
      <c r="UZ24" s="1"/>
      <c r="VA24" s="2" t="s">
        <v>11</v>
      </c>
      <c r="VB24" s="1" t="s">
        <v>64</v>
      </c>
      <c r="VC24" s="1">
        <v>80</v>
      </c>
      <c r="VD24" s="2">
        <v>7</v>
      </c>
      <c r="VE24" s="1">
        <v>3.4000000000000002E-2</v>
      </c>
      <c r="VF24" s="1">
        <f t="shared" si="1062"/>
        <v>2.4E-2</v>
      </c>
      <c r="VG24" s="1">
        <f t="shared" si="1063"/>
        <v>1.3724137931034484</v>
      </c>
      <c r="VH24" s="1">
        <f t="shared" si="1064"/>
        <v>2.0586206896551725E-3</v>
      </c>
      <c r="VI24" s="1">
        <f t="shared" si="1065"/>
        <v>15.847978334194309</v>
      </c>
      <c r="VJ24" s="1"/>
      <c r="VK24" s="1"/>
      <c r="VL24" s="2" t="s">
        <v>11</v>
      </c>
      <c r="VM24" s="1" t="s">
        <v>65</v>
      </c>
      <c r="VN24" s="1">
        <v>84</v>
      </c>
      <c r="VO24" s="2">
        <v>7</v>
      </c>
      <c r="VP24" s="1">
        <v>4.4999999999999998E-2</v>
      </c>
      <c r="VQ24" s="1">
        <f t="shared" si="1066"/>
        <v>3.3000000000000002E-2</v>
      </c>
      <c r="VR24" s="1">
        <f t="shared" si="1067"/>
        <v>1.7044673539518902</v>
      </c>
      <c r="VS24" s="1">
        <f t="shared" si="1068"/>
        <v>2.5567010309278351E-3</v>
      </c>
      <c r="VT24" s="1">
        <f t="shared" si="1069"/>
        <v>19.682374100662326</v>
      </c>
      <c r="VU24" s="1"/>
      <c r="VV24" s="1"/>
      <c r="VW24" s="2" t="s">
        <v>11</v>
      </c>
      <c r="VX24" s="1" t="s">
        <v>66</v>
      </c>
      <c r="VY24" s="1">
        <v>85</v>
      </c>
      <c r="VZ24" s="2">
        <v>7</v>
      </c>
      <c r="WA24" s="1">
        <v>0.01</v>
      </c>
      <c r="WB24" s="1">
        <f t="shared" si="1070"/>
        <v>5.0000000000000001E-3</v>
      </c>
      <c r="WC24" s="1">
        <f t="shared" si="1071"/>
        <v>0.40766550522648087</v>
      </c>
      <c r="WD24" s="1">
        <f t="shared" si="1072"/>
        <v>6.1149825783972129E-4</v>
      </c>
      <c r="WE24" s="1">
        <f t="shared" si="1073"/>
        <v>4.707526350211098</v>
      </c>
      <c r="WF24" s="1"/>
      <c r="WG24" s="1"/>
      <c r="WH24" s="2" t="s">
        <v>11</v>
      </c>
      <c r="WI24" s="1" t="s">
        <v>67</v>
      </c>
      <c r="WJ24" s="1">
        <v>86</v>
      </c>
      <c r="WK24" s="2">
        <v>7</v>
      </c>
      <c r="WL24" s="1">
        <v>1.4999999999999999E-2</v>
      </c>
      <c r="WM24" s="1">
        <f t="shared" si="1074"/>
        <v>6.9999999999999993E-3</v>
      </c>
      <c r="WN24" s="1">
        <f t="shared" si="1075"/>
        <v>0.39930555555555558</v>
      </c>
      <c r="WO24" s="1">
        <f t="shared" si="1076"/>
        <v>5.989583333333334E-4</v>
      </c>
      <c r="WP24" s="1">
        <f t="shared" si="1077"/>
        <v>4.6109896482881441</v>
      </c>
      <c r="WQ24" s="1"/>
      <c r="WR24" s="1"/>
      <c r="WS24" s="2" t="s">
        <v>11</v>
      </c>
      <c r="WT24" s="1" t="s">
        <v>68</v>
      </c>
      <c r="WU24" s="1">
        <v>87</v>
      </c>
      <c r="WV24" s="2">
        <v>7</v>
      </c>
      <c r="WW24" s="1">
        <v>1.9E-2</v>
      </c>
      <c r="WX24" s="1">
        <f t="shared" si="1078"/>
        <v>1.2E-2</v>
      </c>
      <c r="WY24" s="1">
        <f t="shared" si="1079"/>
        <v>0.55749128919860624</v>
      </c>
      <c r="WZ24" s="1">
        <f t="shared" si="1080"/>
        <v>8.3623693379790941E-4</v>
      </c>
      <c r="XA24" s="1">
        <f t="shared" si="1081"/>
        <v>6.4376428720835532</v>
      </c>
      <c r="XB24" s="1"/>
      <c r="XC24" s="1"/>
      <c r="XD24" s="2" t="s">
        <v>11</v>
      </c>
      <c r="XE24" s="1" t="s">
        <v>69</v>
      </c>
      <c r="XF24" s="1">
        <v>88</v>
      </c>
      <c r="XG24" s="2">
        <v>7</v>
      </c>
      <c r="XH24" s="1">
        <v>2.3E-2</v>
      </c>
      <c r="XI24" s="1">
        <f t="shared" si="1082"/>
        <v>1.4E-2</v>
      </c>
      <c r="XJ24" s="1">
        <f t="shared" si="1083"/>
        <v>0.60416666666666663</v>
      </c>
      <c r="XK24" s="1">
        <f t="shared" si="1084"/>
        <v>9.0624999999999994E-4</v>
      </c>
      <c r="XL24" s="1">
        <f t="shared" si="1085"/>
        <v>6.9766278156707564</v>
      </c>
      <c r="XM24" s="1"/>
      <c r="XN24" s="1"/>
      <c r="XO24" s="2" t="s">
        <v>11</v>
      </c>
      <c r="XP24" s="1" t="s">
        <v>70</v>
      </c>
      <c r="XQ24" s="1">
        <v>91</v>
      </c>
      <c r="XR24" s="2">
        <v>7</v>
      </c>
      <c r="XS24" s="1">
        <v>3.3000000000000002E-2</v>
      </c>
      <c r="XT24" s="1">
        <f t="shared" si="1086"/>
        <v>2.2000000000000002E-2</v>
      </c>
      <c r="XU24" s="1">
        <f t="shared" si="1087"/>
        <v>0.88235294117647067</v>
      </c>
      <c r="XV24" s="1">
        <f t="shared" si="1088"/>
        <v>1.323529411764706E-3</v>
      </c>
      <c r="XW24" s="1">
        <f t="shared" si="1089"/>
        <v>10.188989913352831</v>
      </c>
      <c r="XX24" s="1"/>
      <c r="XY24" s="1"/>
      <c r="XZ24" s="2" t="s">
        <v>11</v>
      </c>
      <c r="YA24" s="1" t="s">
        <v>71</v>
      </c>
      <c r="YB24" s="1">
        <v>92</v>
      </c>
      <c r="YC24" s="2">
        <v>7</v>
      </c>
      <c r="YD24" s="1">
        <v>3.6999999999999998E-2</v>
      </c>
      <c r="YE24" s="1">
        <f t="shared" si="1090"/>
        <v>2.5999999999999999E-2</v>
      </c>
      <c r="YF24" s="1">
        <f t="shared" si="1091"/>
        <v>1.1477663230240549</v>
      </c>
      <c r="YG24" s="1">
        <f t="shared" si="1092"/>
        <v>1.7216494845360825E-3</v>
      </c>
      <c r="YH24" s="1">
        <f t="shared" si="1093"/>
        <v>13.253856753268582</v>
      </c>
      <c r="YI24" s="1"/>
      <c r="YJ24" s="1"/>
      <c r="YK24" s="2" t="s">
        <v>11</v>
      </c>
      <c r="YL24" s="1" t="s">
        <v>72</v>
      </c>
      <c r="YM24" s="1">
        <v>93</v>
      </c>
      <c r="YN24" s="2">
        <v>7</v>
      </c>
      <c r="YO24" s="1">
        <v>3.9E-2</v>
      </c>
      <c r="YP24" s="1">
        <f t="shared" si="1094"/>
        <v>2.8000000000000001E-2</v>
      </c>
      <c r="YQ24" s="1">
        <f t="shared" si="1095"/>
        <v>1.1877133105802047</v>
      </c>
      <c r="YR24" s="1">
        <f t="shared" si="1096"/>
        <v>1.7815699658703071E-3</v>
      </c>
      <c r="YS24" s="1">
        <f t="shared" si="1097"/>
        <v>13.715145466984149</v>
      </c>
      <c r="YT24" s="1"/>
      <c r="YU24" s="1"/>
      <c r="YV24" s="2" t="s">
        <v>11</v>
      </c>
      <c r="YW24" s="1" t="s">
        <v>73</v>
      </c>
      <c r="YX24" s="1">
        <v>94</v>
      </c>
      <c r="YY24" s="2">
        <v>7</v>
      </c>
      <c r="YZ24" s="1">
        <v>3.9E-2</v>
      </c>
      <c r="ZA24" s="1">
        <f t="shared" si="1098"/>
        <v>2.6000000000000002E-2</v>
      </c>
      <c r="ZB24" s="1">
        <f t="shared" si="1099"/>
        <v>1.0816326530612246</v>
      </c>
      <c r="ZC24" s="1">
        <f t="shared" si="1100"/>
        <v>1.622448979591837E-3</v>
      </c>
      <c r="ZD24" s="1">
        <f t="shared" si="1101"/>
        <v>12.490176750926395</v>
      </c>
      <c r="ZE24" s="1"/>
      <c r="ZF24" s="1"/>
      <c r="ZG24" s="2" t="s">
        <v>11</v>
      </c>
      <c r="ZH24" s="1" t="s">
        <v>74</v>
      </c>
      <c r="ZI24" s="1">
        <v>95</v>
      </c>
      <c r="ZJ24" s="2">
        <v>7</v>
      </c>
      <c r="ZK24" s="1">
        <v>4.2999999999999997E-2</v>
      </c>
      <c r="ZL24" s="1">
        <f t="shared" si="1102"/>
        <v>0.03</v>
      </c>
      <c r="ZM24" s="1">
        <f t="shared" si="1103"/>
        <v>1.2380952380952381</v>
      </c>
      <c r="ZN24" s="1">
        <f t="shared" si="1104"/>
        <v>1.8571428571428573E-3</v>
      </c>
      <c r="ZO24" s="1">
        <f t="shared" si="1105"/>
        <v>14.296931878418892</v>
      </c>
      <c r="ZP24" s="1"/>
      <c r="ZQ24" s="1"/>
      <c r="ZR24" s="2" t="s">
        <v>11</v>
      </c>
      <c r="ZS24" s="1" t="s">
        <v>75</v>
      </c>
      <c r="ZT24" s="1">
        <v>99</v>
      </c>
      <c r="ZU24" s="2">
        <v>7</v>
      </c>
      <c r="ZV24" s="1">
        <v>6.8000000000000005E-2</v>
      </c>
      <c r="ZW24" s="1">
        <f t="shared" si="1106"/>
        <v>5.3000000000000005E-2</v>
      </c>
      <c r="ZX24" s="1">
        <f t="shared" si="1107"/>
        <v>1.8835616438356166</v>
      </c>
      <c r="ZY24" s="1">
        <f t="shared" si="1108"/>
        <v>2.8253424657534252E-3</v>
      </c>
      <c r="ZZ24" s="1">
        <f t="shared" si="1109"/>
        <v>21.750469335581958</v>
      </c>
      <c r="AAA24" s="1"/>
      <c r="AAB24" s="1"/>
      <c r="AAC24" s="2" t="s">
        <v>11</v>
      </c>
      <c r="AAD24" s="1" t="s">
        <v>76</v>
      </c>
      <c r="AAE24" s="1">
        <v>100</v>
      </c>
      <c r="AAF24" s="2">
        <v>7</v>
      </c>
      <c r="AAG24" s="1">
        <v>7.0000000000000001E-3</v>
      </c>
      <c r="AAH24" s="1">
        <f t="shared" si="1110"/>
        <v>5.0000000000000001E-3</v>
      </c>
      <c r="AAI24" s="1">
        <f t="shared" si="1111"/>
        <v>1.0724137931034483</v>
      </c>
      <c r="AAJ24" s="1">
        <f t="shared" si="1112"/>
        <v>1.6086206896551724E-3</v>
      </c>
      <c r="AAK24" s="1">
        <f t="shared" si="1113"/>
        <v>12.383721763654346</v>
      </c>
      <c r="AAL24" s="1"/>
      <c r="AAM24" s="1"/>
      <c r="AAN24" s="2" t="s">
        <v>11</v>
      </c>
      <c r="AAO24" s="1" t="s">
        <v>77</v>
      </c>
      <c r="AAP24" s="1">
        <v>101</v>
      </c>
      <c r="AAQ24" s="2">
        <v>7</v>
      </c>
      <c r="AAR24" s="1">
        <v>1.7000000000000001E-2</v>
      </c>
      <c r="AAS24" s="1">
        <f t="shared" si="1114"/>
        <v>1.0000000000000002E-2</v>
      </c>
      <c r="AAT24" s="1">
        <f t="shared" si="1115"/>
        <v>1.0449826989619377</v>
      </c>
      <c r="AAU24" s="1">
        <f t="shared" si="1116"/>
        <v>1.5674740484429067E-3</v>
      </c>
      <c r="AAV24" s="1">
        <f t="shared" si="1117"/>
        <v>12.066960603264921</v>
      </c>
      <c r="AAW24" s="1"/>
      <c r="AAX24" s="1"/>
      <c r="AAY24" s="2" t="s">
        <v>11</v>
      </c>
      <c r="AAZ24" s="1" t="s">
        <v>78</v>
      </c>
      <c r="ABA24" s="1">
        <v>102</v>
      </c>
      <c r="ABB24" s="2">
        <v>7</v>
      </c>
      <c r="ABC24" s="1">
        <v>1.2E-2</v>
      </c>
      <c r="ABD24" s="1">
        <f t="shared" si="1118"/>
        <v>5.0000000000000001E-3</v>
      </c>
      <c r="ABE24" s="1">
        <f t="shared" si="1119"/>
        <v>0.92413793103448272</v>
      </c>
      <c r="ABF24" s="1">
        <f t="shared" si="1120"/>
        <v>1.3862068965517242E-3</v>
      </c>
      <c r="ABG24" s="1">
        <f t="shared" si="1121"/>
        <v>10.67150299890471</v>
      </c>
      <c r="ABH24" s="1"/>
      <c r="ABI24" s="1"/>
      <c r="ABJ24" s="2" t="s">
        <v>11</v>
      </c>
      <c r="ABK24" s="1" t="s">
        <v>79</v>
      </c>
      <c r="ABL24" s="1">
        <v>112</v>
      </c>
      <c r="ABM24" s="2">
        <v>7</v>
      </c>
      <c r="ABN24" s="1">
        <v>2.7E-2</v>
      </c>
      <c r="ABO24" s="1">
        <f t="shared" si="1122"/>
        <v>9.9999999999999985E-3</v>
      </c>
      <c r="ABP24" s="1">
        <f t="shared" si="1123"/>
        <v>1.1904761904761907</v>
      </c>
      <c r="ABQ24" s="1">
        <f t="shared" si="1124"/>
        <v>1.7857142857142861E-3</v>
      </c>
      <c r="ABR24" s="1">
        <f t="shared" si="1125"/>
        <v>13.747049883095089</v>
      </c>
      <c r="ABS24" s="1"/>
      <c r="ABT24" s="1"/>
      <c r="ABU24" s="2" t="s">
        <v>11</v>
      </c>
      <c r="ABV24" s="1" t="s">
        <v>80</v>
      </c>
      <c r="ABW24" s="1">
        <v>113</v>
      </c>
      <c r="ABX24" s="2">
        <v>7</v>
      </c>
      <c r="ABY24" s="1">
        <v>2.8000000000000001E-2</v>
      </c>
      <c r="ABZ24" s="1">
        <f t="shared" si="1126"/>
        <v>1.5000000000000001E-2</v>
      </c>
      <c r="ACA24" s="1">
        <f t="shared" si="1127"/>
        <v>0.19642857142857148</v>
      </c>
      <c r="ACB24" s="1">
        <f t="shared" si="1128"/>
        <v>2.9464285714285725E-4</v>
      </c>
      <c r="ACC24" s="1">
        <f t="shared" si="1129"/>
        <v>2.2682632307106902</v>
      </c>
      <c r="ACD24" s="1"/>
      <c r="ACE24" s="1"/>
      <c r="ACF24" s="2" t="s">
        <v>11</v>
      </c>
      <c r="ACG24" s="1" t="s">
        <v>81</v>
      </c>
      <c r="ACH24" s="1">
        <v>114</v>
      </c>
      <c r="ACI24" s="2">
        <v>7</v>
      </c>
      <c r="ACJ24" s="1">
        <v>3.1E-2</v>
      </c>
      <c r="ACK24" s="1">
        <f t="shared" si="1130"/>
        <v>1.7000000000000001E-2</v>
      </c>
      <c r="ACL24" s="1">
        <f t="shared" si="1131"/>
        <v>0.18996415770609321</v>
      </c>
      <c r="ACM24" s="1">
        <f t="shared" si="1132"/>
        <v>2.849462365591398E-4</v>
      </c>
      <c r="ACN24" s="1">
        <f t="shared" si="1133"/>
        <v>2.1936152716680763</v>
      </c>
      <c r="ACO24" s="1"/>
      <c r="ACP24" s="1"/>
      <c r="ACQ24" s="2" t="s">
        <v>11</v>
      </c>
      <c r="ACR24" s="1" t="s">
        <v>82</v>
      </c>
      <c r="ACS24" s="1">
        <v>115</v>
      </c>
      <c r="ACT24" s="2">
        <v>7</v>
      </c>
      <c r="ACU24" s="1">
        <v>3.3000000000000002E-2</v>
      </c>
      <c r="ACV24" s="1">
        <f t="shared" si="1134"/>
        <v>1.9000000000000003E-2</v>
      </c>
      <c r="ACW24" s="1">
        <f t="shared" si="1135"/>
        <v>0.30960854092526702</v>
      </c>
      <c r="ACX24" s="1">
        <f t="shared" si="1136"/>
        <v>4.6441281138790054E-4</v>
      </c>
      <c r="ACY24" s="1">
        <f t="shared" si="1137"/>
        <v>3.5752114073188235</v>
      </c>
      <c r="ACZ24" s="1"/>
      <c r="ADA24" s="1"/>
      <c r="ADB24" s="2" t="s">
        <v>11</v>
      </c>
      <c r="ADC24" s="1" t="s">
        <v>83</v>
      </c>
      <c r="ADD24" s="1">
        <v>116</v>
      </c>
      <c r="ADE24" s="2">
        <v>7</v>
      </c>
      <c r="ADF24" s="1">
        <v>4.2000000000000003E-2</v>
      </c>
      <c r="ADG24" s="1">
        <f t="shared" si="1138"/>
        <v>2.6000000000000002E-2</v>
      </c>
      <c r="ADH24" s="1">
        <f t="shared" si="1710"/>
        <v>0.5587188612099645</v>
      </c>
      <c r="ADI24" s="1">
        <f t="shared" si="1139"/>
        <v>8.3807829181494679E-4</v>
      </c>
      <c r="ADJ24" s="1">
        <f t="shared" si="1140"/>
        <v>6.4518182867707488</v>
      </c>
      <c r="ADK24" s="1"/>
      <c r="ADL24" s="1"/>
      <c r="ADM24" s="2" t="s">
        <v>11</v>
      </c>
      <c r="ADN24" s="1" t="s">
        <v>84</v>
      </c>
      <c r="ADO24" s="1">
        <v>119</v>
      </c>
      <c r="ADP24" s="2">
        <v>7</v>
      </c>
      <c r="ADQ24" s="1">
        <v>0.05</v>
      </c>
      <c r="ADR24" s="1">
        <f t="shared" si="1141"/>
        <v>3.3000000000000002E-2</v>
      </c>
      <c r="ADS24" s="1">
        <f t="shared" si="1142"/>
        <v>0.28057553956834541</v>
      </c>
      <c r="ADT24" s="1">
        <f t="shared" si="1143"/>
        <v>4.208633093525181E-4</v>
      </c>
      <c r="ADU24" s="1">
        <f t="shared" si="1144"/>
        <v>3.2399521882747853</v>
      </c>
      <c r="ADV24" s="1"/>
      <c r="ADW24" s="1"/>
      <c r="ADX24" s="2" t="s">
        <v>11</v>
      </c>
      <c r="ADY24" s="1" t="s">
        <v>85</v>
      </c>
      <c r="ADZ24" s="1">
        <v>120</v>
      </c>
      <c r="AEA24" s="2">
        <v>7</v>
      </c>
      <c r="AEB24" s="1">
        <v>5.2999999999999999E-2</v>
      </c>
      <c r="AEC24" s="1">
        <f t="shared" si="1145"/>
        <v>3.5999999999999997E-2</v>
      </c>
      <c r="AED24" s="1">
        <f t="shared" si="1146"/>
        <v>0.35971223021582732</v>
      </c>
      <c r="AEE24" s="1">
        <f t="shared" si="1147"/>
        <v>5.3956834532374099E-4</v>
      </c>
      <c r="AEF24" s="1">
        <f t="shared" si="1148"/>
        <v>4.1537848567625444</v>
      </c>
      <c r="AEG24" s="1"/>
      <c r="AEH24" s="1"/>
      <c r="AEI24" s="2" t="s">
        <v>11</v>
      </c>
      <c r="AEJ24" s="1" t="s">
        <v>86</v>
      </c>
      <c r="AEK24" s="1">
        <v>121</v>
      </c>
      <c r="AEL24" s="2">
        <v>7</v>
      </c>
      <c r="AEM24" s="1">
        <v>4.8000000000000001E-2</v>
      </c>
      <c r="AEN24" s="1">
        <f t="shared" si="1149"/>
        <v>3.0000000000000002E-2</v>
      </c>
      <c r="AEO24" s="1">
        <f t="shared" si="1150"/>
        <v>0.18345323741007208</v>
      </c>
      <c r="AEP24" s="1">
        <f t="shared" si="1151"/>
        <v>2.7517985611510813E-4</v>
      </c>
      <c r="AEQ24" s="1">
        <f t="shared" si="1152"/>
        <v>2.1184302769488994</v>
      </c>
      <c r="AER24" s="1"/>
      <c r="AES24" s="1"/>
      <c r="AET24" s="2" t="s">
        <v>11</v>
      </c>
      <c r="AEU24" s="1" t="s">
        <v>87</v>
      </c>
      <c r="AEV24" s="1">
        <v>122</v>
      </c>
      <c r="AEW24" s="2">
        <v>7</v>
      </c>
      <c r="AEX24" s="1">
        <v>5.0999999999999997E-2</v>
      </c>
      <c r="AEY24" s="1">
        <f t="shared" si="1153"/>
        <v>3.3999999999999996E-2</v>
      </c>
      <c r="AEZ24" s="1">
        <f t="shared" si="1154"/>
        <v>0.27697841726618688</v>
      </c>
      <c r="AFA24" s="1">
        <f t="shared" si="1155"/>
        <v>4.1546762589928031E-4</v>
      </c>
      <c r="AFB24" s="1">
        <f t="shared" si="1156"/>
        <v>3.1984143397071572</v>
      </c>
      <c r="AFC24" s="1"/>
      <c r="AFD24" s="1"/>
      <c r="AFE24" s="2" t="s">
        <v>11</v>
      </c>
      <c r="AFF24" s="1" t="s">
        <v>88</v>
      </c>
      <c r="AFG24" s="1">
        <v>123</v>
      </c>
      <c r="AFH24" s="2">
        <v>7</v>
      </c>
      <c r="AFI24" s="1">
        <v>5.2999999999999999E-2</v>
      </c>
      <c r="AFJ24" s="1">
        <f t="shared" si="1157"/>
        <v>3.5999999999999997E-2</v>
      </c>
      <c r="AFK24" s="1">
        <f t="shared" si="1158"/>
        <v>0.34532374100719415</v>
      </c>
      <c r="AFL24" s="1">
        <f t="shared" si="1159"/>
        <v>5.1798561151079122E-4</v>
      </c>
      <c r="AFM24" s="1">
        <f t="shared" si="1160"/>
        <v>3.9876334624920413</v>
      </c>
      <c r="AFN24" s="1"/>
      <c r="AFO24" s="1"/>
      <c r="AFP24" s="2" t="s">
        <v>11</v>
      </c>
      <c r="AFQ24" s="1" t="s">
        <v>89</v>
      </c>
      <c r="AFR24" s="1">
        <v>126</v>
      </c>
      <c r="AFS24" s="2">
        <v>7</v>
      </c>
      <c r="AFT24" s="1">
        <v>5.8999999999999997E-2</v>
      </c>
      <c r="AFU24" s="1">
        <f t="shared" si="1161"/>
        <v>4.0999999999999995E-2</v>
      </c>
      <c r="AFV24" s="1">
        <f t="shared" si="1162"/>
        <v>0.69750889679715289</v>
      </c>
      <c r="AFW24" s="1">
        <f t="shared" si="1163"/>
        <v>1.0462633451957294E-3</v>
      </c>
      <c r="AFX24" s="1">
        <f t="shared" si="1164"/>
        <v>8.0544992624653915</v>
      </c>
      <c r="AFY24" s="1"/>
      <c r="AFZ24" s="1"/>
      <c r="AGA24" s="2" t="s">
        <v>11</v>
      </c>
      <c r="AGB24" s="1" t="s">
        <v>90</v>
      </c>
      <c r="AGC24" s="1">
        <v>127</v>
      </c>
      <c r="AGD24" s="2">
        <v>7</v>
      </c>
      <c r="AGE24" s="1">
        <v>1.9E-2</v>
      </c>
      <c r="AGF24" s="1">
        <f t="shared" si="1165"/>
        <v>4.0000000000000001E-3</v>
      </c>
      <c r="AGG24" s="1">
        <f t="shared" si="1166"/>
        <v>0.37373737373737376</v>
      </c>
      <c r="AGH24" s="1">
        <f t="shared" si="1167"/>
        <v>5.6060606060606059E-4</v>
      </c>
      <c r="AGI24" s="1">
        <f t="shared" si="1168"/>
        <v>4.3157405087534881</v>
      </c>
      <c r="AGJ24" s="1"/>
      <c r="AGK24" s="1"/>
      <c r="AGL24" s="2" t="s">
        <v>11</v>
      </c>
      <c r="AGM24" s="1" t="s">
        <v>91</v>
      </c>
      <c r="AGN24" s="1">
        <v>128</v>
      </c>
      <c r="AGO24" s="2">
        <v>7</v>
      </c>
      <c r="AGP24" s="1">
        <v>0.02</v>
      </c>
      <c r="AGQ24" s="1">
        <f t="shared" si="1169"/>
        <v>5.000000000000001E-3</v>
      </c>
      <c r="AGR24" s="1">
        <f t="shared" si="1170"/>
        <v>0.44816053511705689</v>
      </c>
      <c r="AGS24" s="1">
        <f t="shared" si="1171"/>
        <v>6.7224080267558534E-4</v>
      </c>
      <c r="AGT24" s="1">
        <f t="shared" si="1172"/>
        <v>5.1751435947865652</v>
      </c>
      <c r="AGU24" s="1"/>
      <c r="AGV24" s="1"/>
      <c r="AGW24" s="2" t="s">
        <v>11</v>
      </c>
      <c r="AGX24" s="1" t="s">
        <v>92</v>
      </c>
      <c r="AGY24" s="1">
        <v>129</v>
      </c>
      <c r="AGZ24" s="2">
        <v>7</v>
      </c>
      <c r="AHA24" s="1">
        <v>2.3E-2</v>
      </c>
      <c r="AHB24" s="1">
        <f t="shared" si="1173"/>
        <v>8.9999999999999993E-3</v>
      </c>
      <c r="AHC24" s="1">
        <f t="shared" si="1174"/>
        <v>0.67774086378737552</v>
      </c>
      <c r="AHD24" s="1">
        <f t="shared" si="1175"/>
        <v>1.0166112956810633E-3</v>
      </c>
      <c r="AHE24" s="1">
        <f t="shared" si="1176"/>
        <v>7.8262274683294839</v>
      </c>
      <c r="AHF24" s="1"/>
      <c r="AHG24" s="1"/>
      <c r="AHH24" s="2" t="s">
        <v>11</v>
      </c>
      <c r="AHI24" s="1" t="s">
        <v>93</v>
      </c>
      <c r="AHJ24" s="1">
        <v>130</v>
      </c>
      <c r="AHK24" s="2">
        <v>7</v>
      </c>
      <c r="AHL24" s="1">
        <v>2.1000000000000001E-2</v>
      </c>
      <c r="AHM24" s="1">
        <f t="shared" si="1177"/>
        <v>7.000000000000001E-3</v>
      </c>
      <c r="AHN24" s="1">
        <f t="shared" si="1178"/>
        <v>0.59866220735785947</v>
      </c>
      <c r="AHO24" s="1">
        <f t="shared" si="1179"/>
        <v>8.9799331103678924E-4</v>
      </c>
      <c r="AHP24" s="1">
        <f t="shared" si="1180"/>
        <v>6.9130649512447393</v>
      </c>
      <c r="AHQ24" s="1"/>
      <c r="AHR24" s="1"/>
      <c r="AHS24" s="2" t="s">
        <v>11</v>
      </c>
      <c r="AHT24" s="1" t="s">
        <v>94</v>
      </c>
      <c r="AHU24" s="1">
        <v>133</v>
      </c>
      <c r="AHV24" s="2">
        <v>7</v>
      </c>
      <c r="AHW24" s="1">
        <v>2.5999999999999999E-2</v>
      </c>
      <c r="AHX24" s="1">
        <f t="shared" si="1181"/>
        <v>9.9999999999999985E-3</v>
      </c>
      <c r="AHY24" s="1">
        <f t="shared" si="1182"/>
        <v>0.72757475083056478</v>
      </c>
      <c r="AHZ24" s="1">
        <f t="shared" si="1183"/>
        <v>1.0913621262458471E-3</v>
      </c>
      <c r="AIA24" s="1">
        <f t="shared" si="1184"/>
        <v>8.4016853704125314</v>
      </c>
      <c r="AIB24" s="1"/>
      <c r="AIC24" s="1"/>
      <c r="AID24" s="2" t="s">
        <v>11</v>
      </c>
      <c r="AIE24" s="1" t="s">
        <v>95</v>
      </c>
      <c r="AIF24" s="1">
        <v>134</v>
      </c>
      <c r="AIG24" s="2">
        <v>7</v>
      </c>
      <c r="AIH24" s="1">
        <v>2.5999999999999999E-2</v>
      </c>
      <c r="AII24" s="1">
        <f t="shared" si="1185"/>
        <v>8.9999999999999976E-3</v>
      </c>
      <c r="AIJ24" s="1">
        <f t="shared" si="1186"/>
        <v>0.68106312292358795</v>
      </c>
      <c r="AIK24" s="1">
        <f t="shared" si="1187"/>
        <v>1.0215946843853819E-3</v>
      </c>
      <c r="AIL24" s="1">
        <f t="shared" si="1188"/>
        <v>7.8645913284683511</v>
      </c>
      <c r="AIM24" s="1"/>
      <c r="AIN24" s="1"/>
      <c r="AIO24" s="2" t="s">
        <v>11</v>
      </c>
      <c r="AIP24" s="1" t="s">
        <v>96</v>
      </c>
      <c r="AIQ24" s="1">
        <v>135</v>
      </c>
      <c r="AIR24" s="2">
        <v>7</v>
      </c>
      <c r="AIS24" s="1">
        <v>2.8000000000000001E-2</v>
      </c>
      <c r="AIT24" s="1">
        <f t="shared" si="1189"/>
        <v>1.4E-2</v>
      </c>
      <c r="AIU24" s="1">
        <f t="shared" si="1190"/>
        <v>0.89735099337748336</v>
      </c>
      <c r="AIV24" s="1">
        <f t="shared" si="1191"/>
        <v>1.3460264900662252E-3</v>
      </c>
      <c r="AIW24" s="1">
        <f t="shared" si="1192"/>
        <v>10.362180249628363</v>
      </c>
      <c r="AIX24" s="1"/>
      <c r="AIY24" s="1"/>
      <c r="AIZ24" s="2" t="s">
        <v>11</v>
      </c>
      <c r="AJA24" s="1" t="s">
        <v>97</v>
      </c>
      <c r="AJB24" s="1">
        <v>136</v>
      </c>
      <c r="AJC24" s="2">
        <v>7</v>
      </c>
      <c r="AJD24" s="1">
        <v>3.1E-2</v>
      </c>
      <c r="AJE24" s="1">
        <f t="shared" si="1193"/>
        <v>1.4999999999999999E-2</v>
      </c>
      <c r="AJF24" s="1">
        <f t="shared" si="1194"/>
        <v>0.92052980132450324</v>
      </c>
      <c r="AJG24" s="1">
        <f t="shared" si="1195"/>
        <v>1.3807947019867548E-3</v>
      </c>
      <c r="AJH24" s="1">
        <f t="shared" si="1196"/>
        <v>10.629838042054187</v>
      </c>
      <c r="AJI24" s="1"/>
      <c r="AJJ24" s="1"/>
      <c r="AJK24" s="2" t="s">
        <v>11</v>
      </c>
      <c r="AJL24" s="1" t="s">
        <v>98</v>
      </c>
      <c r="AJM24" s="1">
        <v>140</v>
      </c>
      <c r="AJN24" s="2">
        <v>7</v>
      </c>
      <c r="AJO24" s="1">
        <v>3.5000000000000003E-2</v>
      </c>
      <c r="AJP24" s="1">
        <f t="shared" si="1197"/>
        <v>1.9000000000000003E-2</v>
      </c>
      <c r="AJQ24" s="1">
        <f t="shared" si="1198"/>
        <v>1.1437908496732028</v>
      </c>
      <c r="AJR24" s="1">
        <f t="shared" si="1199"/>
        <v>1.7156862745098041E-3</v>
      </c>
      <c r="AJS24" s="1">
        <f t="shared" si="1200"/>
        <v>13.207949887679595</v>
      </c>
      <c r="AJT24" s="1"/>
      <c r="AJU24" s="1"/>
      <c r="AJV24" s="2" t="s">
        <v>11</v>
      </c>
      <c r="AJW24" s="1" t="s">
        <v>99</v>
      </c>
      <c r="AJX24" s="1">
        <v>141</v>
      </c>
      <c r="AJY24" s="2">
        <v>7</v>
      </c>
      <c r="AJZ24" s="1">
        <v>2.5000000000000001E-2</v>
      </c>
      <c r="AKA24" s="1">
        <f t="shared" si="1201"/>
        <v>5.000000000000001E-3</v>
      </c>
      <c r="AKB24" s="1">
        <f t="shared" si="1202"/>
        <v>0.31186440677966104</v>
      </c>
      <c r="AKC24" s="1">
        <f t="shared" si="1203"/>
        <v>4.6779661016949157E-4</v>
      </c>
      <c r="AKD24" s="1">
        <f t="shared" si="1204"/>
        <v>3.6012610676799608</v>
      </c>
      <c r="AKE24" s="1"/>
      <c r="AKF24" s="1"/>
      <c r="AKG24" s="2" t="s">
        <v>11</v>
      </c>
      <c r="AKH24" s="1" t="s">
        <v>100</v>
      </c>
      <c r="AKI24" s="1">
        <v>143</v>
      </c>
      <c r="AKJ24" s="2">
        <v>7</v>
      </c>
      <c r="AKK24" s="1">
        <v>2.5000000000000001E-2</v>
      </c>
      <c r="AKL24" s="1">
        <f t="shared" si="1205"/>
        <v>3.0000000000000027E-3</v>
      </c>
      <c r="AKM24" s="1">
        <f t="shared" si="1206"/>
        <v>0.23389830508474585</v>
      </c>
      <c r="AKN24" s="1">
        <f t="shared" si="1207"/>
        <v>3.5084745762711876E-4</v>
      </c>
      <c r="AKO24" s="1">
        <f t="shared" si="1208"/>
        <v>2.7009458007599711</v>
      </c>
      <c r="AKP24" s="1"/>
      <c r="AKQ24" s="1"/>
      <c r="AKR24" s="2" t="s">
        <v>11</v>
      </c>
      <c r="AKS24" s="1" t="s">
        <v>101</v>
      </c>
      <c r="AKT24" s="1">
        <v>144</v>
      </c>
      <c r="AKU24" s="2">
        <v>7</v>
      </c>
      <c r="AKV24" s="1">
        <v>2.7E-2</v>
      </c>
      <c r="AKW24" s="1">
        <f t="shared" si="1209"/>
        <v>4.0000000000000001E-3</v>
      </c>
      <c r="AKX24" s="1">
        <f t="shared" si="1210"/>
        <v>0.23728813559322035</v>
      </c>
      <c r="AKY24" s="1">
        <f t="shared" si="1211"/>
        <v>3.5593220338983052E-4</v>
      </c>
      <c r="AKZ24" s="1">
        <f t="shared" si="1212"/>
        <v>2.7400899427999699</v>
      </c>
      <c r="ALA24" s="1"/>
      <c r="ALB24" s="1"/>
      <c r="ALC24" s="2" t="s">
        <v>11</v>
      </c>
      <c r="ALD24" s="1" t="s">
        <v>102</v>
      </c>
      <c r="ALE24" s="1">
        <v>147</v>
      </c>
      <c r="ALF24" s="2">
        <v>7</v>
      </c>
      <c r="ALG24" s="1">
        <v>3.3000000000000002E-2</v>
      </c>
      <c r="ALH24" s="1">
        <f t="shared" si="1213"/>
        <v>7.0000000000000027E-3</v>
      </c>
      <c r="ALI24" s="1">
        <f t="shared" si="1214"/>
        <v>0.3423728813559323</v>
      </c>
      <c r="ALJ24" s="1">
        <f t="shared" si="1215"/>
        <v>5.1355932203389848E-4</v>
      </c>
      <c r="ALK24" s="1">
        <f t="shared" si="1216"/>
        <v>3.9535583460399577</v>
      </c>
      <c r="ALL24" s="1"/>
      <c r="ALM24" s="1"/>
      <c r="ALN24" s="2" t="s">
        <v>11</v>
      </c>
      <c r="ALO24" s="1" t="s">
        <v>103</v>
      </c>
      <c r="ALP24" s="1">
        <v>148</v>
      </c>
      <c r="ALQ24" s="2">
        <v>7</v>
      </c>
      <c r="ALR24" s="1">
        <v>3.3000000000000002E-2</v>
      </c>
      <c r="ALS24" s="1">
        <f t="shared" si="1217"/>
        <v>8.0000000000000002E-3</v>
      </c>
      <c r="ALT24" s="1">
        <f t="shared" si="1218"/>
        <v>0.27891156462585037</v>
      </c>
      <c r="ALU24" s="1">
        <f t="shared" si="1219"/>
        <v>4.1836734693877556E-4</v>
      </c>
      <c r="ALV24" s="1">
        <f t="shared" si="1220"/>
        <v>3.2207374011822778</v>
      </c>
      <c r="ALW24" s="1"/>
      <c r="ALX24" s="1"/>
      <c r="ALY24" s="2" t="s">
        <v>11</v>
      </c>
      <c r="ALZ24" s="1" t="s">
        <v>104</v>
      </c>
      <c r="AMA24" s="1">
        <v>149</v>
      </c>
      <c r="AMB24" s="2">
        <v>7</v>
      </c>
      <c r="AMC24" s="1">
        <v>3.2000000000000001E-2</v>
      </c>
      <c r="AMD24" s="1">
        <f t="shared" si="1221"/>
        <v>1.2E-2</v>
      </c>
      <c r="AME24" s="1">
        <f t="shared" si="1222"/>
        <v>0.48972602739726029</v>
      </c>
      <c r="AMF24" s="1">
        <f t="shared" si="1223"/>
        <v>7.3458904109589048E-4</v>
      </c>
      <c r="AMG24" s="1">
        <f t="shared" si="1224"/>
        <v>5.6551220272513083</v>
      </c>
      <c r="AMH24" s="1"/>
      <c r="AMI24" s="1"/>
      <c r="AMJ24" s="2" t="s">
        <v>11</v>
      </c>
      <c r="AMK24" s="1" t="s">
        <v>105</v>
      </c>
      <c r="AML24" s="1">
        <v>150</v>
      </c>
      <c r="AMM24" s="2">
        <v>7</v>
      </c>
      <c r="AMN24" s="1">
        <v>3.3000000000000002E-2</v>
      </c>
      <c r="AMO24" s="1">
        <f t="shared" si="1225"/>
        <v>1.4000000000000002E-2</v>
      </c>
      <c r="AMP24" s="1">
        <f t="shared" si="1226"/>
        <v>0.45205479452054798</v>
      </c>
      <c r="AMQ24" s="1">
        <f t="shared" si="1227"/>
        <v>6.7808219178082201E-4</v>
      </c>
      <c r="AMR24" s="1">
        <f t="shared" si="1228"/>
        <v>5.2201126405396696</v>
      </c>
      <c r="AMS24" s="1"/>
      <c r="AMT24" s="1"/>
      <c r="AMU24" s="2" t="s">
        <v>11</v>
      </c>
      <c r="AMV24" s="1" t="s">
        <v>106</v>
      </c>
      <c r="AMW24" s="1">
        <v>151</v>
      </c>
      <c r="AMX24" s="2">
        <v>7</v>
      </c>
      <c r="AMY24" s="1">
        <v>3.6999999999999998E-2</v>
      </c>
      <c r="AMZ24" s="1">
        <f t="shared" si="1229"/>
        <v>1.6999999999999998E-2</v>
      </c>
      <c r="ANA24" s="1">
        <f t="shared" si="1230"/>
        <v>0.50684931506849307</v>
      </c>
      <c r="ANB24" s="1">
        <f t="shared" si="1231"/>
        <v>7.6027397260273967E-4</v>
      </c>
      <c r="ANC24" s="1">
        <f t="shared" si="1232"/>
        <v>5.8528535666656882</v>
      </c>
      <c r="AND24" s="1"/>
      <c r="ANE24" s="1"/>
      <c r="ANF24" s="2" t="s">
        <v>11</v>
      </c>
      <c r="ANG24" s="1" t="s">
        <v>107</v>
      </c>
      <c r="ANH24" s="1">
        <v>154</v>
      </c>
      <c r="ANI24" s="2">
        <v>7</v>
      </c>
      <c r="ANJ24" s="1">
        <v>3.6999999999999998E-2</v>
      </c>
      <c r="ANK24" s="1">
        <f t="shared" si="1233"/>
        <v>1.7999999999999999E-2</v>
      </c>
      <c r="ANL24" s="1">
        <f t="shared" si="1234"/>
        <v>0.52068965517241372</v>
      </c>
      <c r="ANM24" s="1">
        <f t="shared" si="1235"/>
        <v>7.8103448275862063E-4</v>
      </c>
      <c r="ANN24" s="1">
        <f t="shared" si="1236"/>
        <v>6.0126751971440715</v>
      </c>
      <c r="ANO24" s="1"/>
      <c r="ANP24" s="1"/>
      <c r="ANQ24" s="2" t="s">
        <v>11</v>
      </c>
      <c r="ANR24" s="1" t="s">
        <v>108</v>
      </c>
      <c r="ANS24" s="1">
        <v>155</v>
      </c>
      <c r="ANT24" s="2">
        <v>7</v>
      </c>
      <c r="ANU24" s="1">
        <v>2.5000000000000001E-2</v>
      </c>
      <c r="ANV24" s="1">
        <f t="shared" si="1237"/>
        <v>5.000000000000001E-3</v>
      </c>
      <c r="ANW24" s="1">
        <f t="shared" si="1238"/>
        <v>-7.8498293515358336E-2</v>
      </c>
      <c r="ANX24" s="1">
        <f t="shared" si="1239"/>
        <v>-1.1774744027303751E-4</v>
      </c>
      <c r="ANY24" s="1">
        <f t="shared" si="1240"/>
        <v>-0.90646076362251538</v>
      </c>
      <c r="ANZ24" s="1"/>
      <c r="AOA24" s="1"/>
      <c r="AOB24" s="2" t="s">
        <v>11</v>
      </c>
      <c r="AOC24" s="1" t="s">
        <v>109</v>
      </c>
      <c r="AOD24" s="1">
        <v>156</v>
      </c>
      <c r="AOE24" s="2">
        <v>7</v>
      </c>
      <c r="AOF24" s="1">
        <v>2.7E-2</v>
      </c>
      <c r="AOG24" s="1">
        <f t="shared" si="1241"/>
        <v>5.9999999999999984E-3</v>
      </c>
      <c r="AOH24" s="1">
        <f t="shared" si="1242"/>
        <v>-5.8804185626332447E-17</v>
      </c>
      <c r="AOI24" s="1">
        <f t="shared" si="1243"/>
        <v>-8.8206278439498672E-20</v>
      </c>
      <c r="AOJ24" s="1">
        <f t="shared" si="1244"/>
        <v>-6.790426214375792E-16</v>
      </c>
      <c r="AOK24" s="1"/>
      <c r="AOL24" s="1"/>
      <c r="AOM24" s="2" t="s">
        <v>11</v>
      </c>
      <c r="AON24" s="1" t="s">
        <v>110</v>
      </c>
      <c r="AOO24" s="1">
        <v>157</v>
      </c>
      <c r="AOP24" s="2">
        <v>7</v>
      </c>
      <c r="AOQ24" s="1">
        <v>1.7000000000000001E-2</v>
      </c>
      <c r="AOR24" s="1">
        <f t="shared" si="1711"/>
        <v>3.0000000000000009E-3</v>
      </c>
      <c r="AOS24" s="1">
        <f t="shared" si="1245"/>
        <v>5.4607508532423243E-2</v>
      </c>
      <c r="AOT24" s="1">
        <f t="shared" si="1246"/>
        <v>8.1911262798634873E-5</v>
      </c>
      <c r="AOU24" s="1">
        <f t="shared" si="1247"/>
        <v>0.63058140078088087</v>
      </c>
      <c r="AOV24" s="1"/>
      <c r="AOW24" s="1"/>
      <c r="AOX24" s="2" t="s">
        <v>11</v>
      </c>
      <c r="AOY24" s="1" t="s">
        <v>111</v>
      </c>
      <c r="AOZ24" s="1">
        <v>158</v>
      </c>
      <c r="APA24" s="2">
        <v>7</v>
      </c>
      <c r="APB24" s="1">
        <v>2.1999999999999999E-2</v>
      </c>
      <c r="APC24" s="1">
        <f t="shared" si="1248"/>
        <v>1.9999999999999983E-3</v>
      </c>
      <c r="APD24" s="1">
        <f t="shared" si="1249"/>
        <v>-0.23972602739726032</v>
      </c>
      <c r="APE24" s="1">
        <f t="shared" si="1250"/>
        <v>-3.5958904109589047E-4</v>
      </c>
      <c r="APF24" s="1">
        <f t="shared" si="1251"/>
        <v>-2.7682415518013399</v>
      </c>
      <c r="APG24" s="1"/>
      <c r="APH24" s="1"/>
      <c r="API24" s="2" t="s">
        <v>11</v>
      </c>
      <c r="APJ24" s="1" t="s">
        <v>112</v>
      </c>
      <c r="APK24" s="1">
        <v>161</v>
      </c>
      <c r="APL24" s="2">
        <v>7</v>
      </c>
      <c r="APM24" s="1">
        <v>2.5000000000000001E-2</v>
      </c>
      <c r="APN24" s="1">
        <f t="shared" si="1252"/>
        <v>9.0000000000000011E-3</v>
      </c>
      <c r="APO24" s="1">
        <f t="shared" si="1253"/>
        <v>0.1604095563139932</v>
      </c>
      <c r="APP24" s="1">
        <f t="shared" si="1254"/>
        <v>2.406143344709898E-4</v>
      </c>
      <c r="APQ24" s="1">
        <f t="shared" si="1255"/>
        <v>1.8523328647938366</v>
      </c>
      <c r="APR24" s="1"/>
      <c r="APS24" s="1"/>
      <c r="APT24" s="2" t="s">
        <v>11</v>
      </c>
      <c r="APU24" s="1" t="s">
        <v>113</v>
      </c>
      <c r="APV24" s="1">
        <v>162</v>
      </c>
      <c r="APW24" s="2">
        <v>7</v>
      </c>
      <c r="APX24" s="1">
        <v>0.01</v>
      </c>
      <c r="APY24" s="1">
        <f t="shared" si="1256"/>
        <v>5.0000000000000001E-3</v>
      </c>
      <c r="APZ24" s="1">
        <f t="shared" si="1257"/>
        <v>0.49484536082474223</v>
      </c>
      <c r="AQA24" s="1">
        <f t="shared" si="1258"/>
        <v>7.4226804123711336E-4</v>
      </c>
      <c r="AQB24" s="1">
        <f t="shared" si="1259"/>
        <v>5.7142376421277721</v>
      </c>
      <c r="AQC24" s="1"/>
      <c r="AQD24" s="1"/>
      <c r="AQE24" s="2" t="s">
        <v>11</v>
      </c>
      <c r="AQF24" s="1" t="s">
        <v>114</v>
      </c>
      <c r="AQG24" s="1">
        <v>163</v>
      </c>
      <c r="AQH24" s="2">
        <v>7</v>
      </c>
      <c r="AQI24" s="1">
        <v>2.3E-2</v>
      </c>
      <c r="AQJ24" s="1">
        <f t="shared" si="1260"/>
        <v>6.9999999999999993E-3</v>
      </c>
      <c r="AQK24" s="1">
        <f t="shared" si="1261"/>
        <v>-4.109589041095895E-2</v>
      </c>
      <c r="AQL24" s="1">
        <f t="shared" si="1262"/>
        <v>-6.1643835616438422E-5</v>
      </c>
      <c r="AQM24" s="1">
        <f t="shared" si="1263"/>
        <v>-0.47455569459451585</v>
      </c>
      <c r="AQN24" s="1"/>
      <c r="AQO24" s="1"/>
      <c r="AQP24" s="2" t="s">
        <v>11</v>
      </c>
      <c r="AQQ24" s="1" t="s">
        <v>115</v>
      </c>
      <c r="AQR24" s="1">
        <v>169</v>
      </c>
      <c r="AQS24" s="2">
        <v>7</v>
      </c>
      <c r="AQT24" s="1">
        <v>3.0000000000000001E-3</v>
      </c>
      <c r="AQU24" s="1">
        <f t="shared" si="1264"/>
        <v>1.0999999999999999E-2</v>
      </c>
      <c r="AQV24" s="1">
        <f t="shared" si="1265"/>
        <v>0.92832764505119447</v>
      </c>
      <c r="AQW24" s="1">
        <f t="shared" si="1266"/>
        <v>1.3924914675767918E-3</v>
      </c>
      <c r="AQX24" s="1">
        <f t="shared" si="1267"/>
        <v>10.719883813274967</v>
      </c>
      <c r="AQY24" s="1"/>
      <c r="AQZ24" s="1"/>
      <c r="ARA24" s="2" t="s">
        <v>11</v>
      </c>
      <c r="ARB24" s="1" t="s">
        <v>116</v>
      </c>
      <c r="ARC24" s="1">
        <v>170</v>
      </c>
      <c r="ARD24" s="2">
        <v>7</v>
      </c>
      <c r="ARE24" s="1">
        <v>2.1000000000000001E-2</v>
      </c>
      <c r="ARF24" s="1">
        <f t="shared" si="1268"/>
        <v>1.5000000000000001E-2</v>
      </c>
      <c r="ARG24" s="1">
        <f t="shared" si="1269"/>
        <v>0.2414965986394558</v>
      </c>
      <c r="ARH24" s="1">
        <f t="shared" si="1270"/>
        <v>3.6224489795918369E-4</v>
      </c>
      <c r="ARI24" s="1">
        <f t="shared" si="1271"/>
        <v>2.7886872619992893</v>
      </c>
      <c r="ARJ24" s="1"/>
      <c r="ARK24" s="1"/>
      <c r="ARL24" s="2" t="s">
        <v>11</v>
      </c>
      <c r="ARM24" s="1" t="s">
        <v>117</v>
      </c>
      <c r="ARN24" s="1">
        <v>171</v>
      </c>
      <c r="ARO24" s="2">
        <v>7</v>
      </c>
      <c r="ARP24" s="1">
        <v>2.4E-2</v>
      </c>
      <c r="ARQ24" s="1">
        <f t="shared" si="1272"/>
        <v>1.8000000000000002E-2</v>
      </c>
      <c r="ARR24" s="1">
        <f t="shared" si="1273"/>
        <v>0.42808219178082202</v>
      </c>
      <c r="ARS24" s="1">
        <f t="shared" si="1274"/>
        <v>6.4212328767123306E-4</v>
      </c>
      <c r="ART24" s="1">
        <f t="shared" si="1275"/>
        <v>4.9432884853595365</v>
      </c>
      <c r="ARU24" s="1"/>
      <c r="ARV24" s="1"/>
      <c r="ARW24" s="2" t="s">
        <v>11</v>
      </c>
      <c r="ARX24" s="1" t="s">
        <v>118</v>
      </c>
      <c r="ARY24" s="1">
        <v>172</v>
      </c>
      <c r="ARZ24" s="2">
        <v>7</v>
      </c>
      <c r="ASA24" s="1">
        <v>3.2000000000000001E-2</v>
      </c>
      <c r="ASB24" s="1">
        <f t="shared" si="1276"/>
        <v>1.2E-2</v>
      </c>
      <c r="ASC24" s="1">
        <f t="shared" si="1277"/>
        <v>-0.34576271186440682</v>
      </c>
      <c r="ASD24" s="1">
        <f t="shared" si="1278"/>
        <v>-5.1864406779661019E-4</v>
      </c>
      <c r="ASE24" s="1">
        <f t="shared" si="1279"/>
        <v>-3.9927024880799564</v>
      </c>
      <c r="ASF24" s="1"/>
      <c r="ASG24" s="1"/>
      <c r="ASH24" s="2" t="s">
        <v>11</v>
      </c>
      <c r="ASI24" s="1" t="s">
        <v>119</v>
      </c>
      <c r="ASJ24" s="1">
        <v>173</v>
      </c>
      <c r="ASK24" s="2">
        <v>7</v>
      </c>
      <c r="ASL24" s="1">
        <v>2.1999999999999999E-2</v>
      </c>
      <c r="ASM24" s="1">
        <f t="shared" si="1280"/>
        <v>1.9E-2</v>
      </c>
      <c r="ASN24" s="1">
        <f t="shared" si="1281"/>
        <v>0.41780821917808214</v>
      </c>
      <c r="ASO24" s="1">
        <f t="shared" si="1282"/>
        <v>6.267123287671232E-4</v>
      </c>
      <c r="ASP24" s="1">
        <f t="shared" si="1283"/>
        <v>4.8246495617109053</v>
      </c>
      <c r="ASQ24" s="1"/>
      <c r="ASR24" s="1"/>
      <c r="ASS24" s="2" t="s">
        <v>11</v>
      </c>
      <c r="AST24" s="1" t="s">
        <v>120</v>
      </c>
      <c r="ASU24" s="1">
        <v>176</v>
      </c>
      <c r="ASV24" s="2">
        <v>7</v>
      </c>
      <c r="ASW24" s="1">
        <v>2.8000000000000001E-2</v>
      </c>
      <c r="ASX24" s="1">
        <f t="shared" si="1284"/>
        <v>2.1000000000000001E-2</v>
      </c>
      <c r="ASY24" s="1">
        <f t="shared" si="1285"/>
        <v>0.28178694158075601</v>
      </c>
      <c r="ASZ24" s="1">
        <f t="shared" si="1286"/>
        <v>4.2268041237113402E-4</v>
      </c>
      <c r="ATA24" s="1">
        <f t="shared" si="1287"/>
        <v>3.2539408795449813</v>
      </c>
      <c r="ATB24" s="1"/>
      <c r="ATC24" s="1"/>
      <c r="ATD24" s="2" t="s">
        <v>11</v>
      </c>
      <c r="ATE24" s="1" t="s">
        <v>121</v>
      </c>
      <c r="ATF24" s="1">
        <v>180</v>
      </c>
      <c r="ATG24" s="2">
        <v>7</v>
      </c>
      <c r="ATH24" s="1">
        <v>4.8000000000000001E-2</v>
      </c>
      <c r="ATI24" s="1">
        <f t="shared" si="1288"/>
        <v>2.7E-2</v>
      </c>
      <c r="ATJ24" s="1">
        <f t="shared" si="1289"/>
        <v>-8.650519031141865E-2</v>
      </c>
      <c r="ATK24" s="1">
        <f t="shared" si="1290"/>
        <v>-1.2975778546712798E-4</v>
      </c>
      <c r="ATL24" s="1">
        <f t="shared" si="1291"/>
        <v>-0.9989205797404731</v>
      </c>
      <c r="ATM24" s="1"/>
      <c r="ATN24" s="1"/>
      <c r="ATO24" s="2" t="s">
        <v>11</v>
      </c>
      <c r="ATP24" s="1" t="s">
        <v>122</v>
      </c>
      <c r="ATQ24" s="1">
        <v>183</v>
      </c>
      <c r="ATR24" s="2">
        <v>7</v>
      </c>
      <c r="ATS24" s="1">
        <v>2.1000000000000001E-2</v>
      </c>
      <c r="ATT24" s="1">
        <f t="shared" si="1292"/>
        <v>0.02</v>
      </c>
      <c r="ATU24" s="1">
        <f t="shared" si="1293"/>
        <v>0.4041095890410959</v>
      </c>
      <c r="ATV24" s="1">
        <f t="shared" si="1294"/>
        <v>6.0616438356164389E-4</v>
      </c>
      <c r="ATW24" s="1">
        <f t="shared" si="1295"/>
        <v>4.6664643301794015</v>
      </c>
      <c r="ATX24" s="1"/>
      <c r="ATY24" s="1"/>
      <c r="ATZ24" s="2" t="s">
        <v>11</v>
      </c>
      <c r="AUA24" s="1" t="s">
        <v>123</v>
      </c>
      <c r="AUB24" s="1">
        <v>184</v>
      </c>
      <c r="AUC24" s="2">
        <v>7</v>
      </c>
      <c r="AUD24" s="1">
        <v>0.01</v>
      </c>
      <c r="AUE24" s="1">
        <f t="shared" si="1296"/>
        <v>-6.0000000000000001E-3</v>
      </c>
      <c r="AUF24" s="1">
        <f t="shared" si="1297"/>
        <v>-0.53068592057761732</v>
      </c>
      <c r="AUG24" s="1">
        <f t="shared" si="1298"/>
        <v>-7.9602888086642597E-4</v>
      </c>
      <c r="AUH24" s="1">
        <f t="shared" si="1299"/>
        <v>-6.1281072908468639</v>
      </c>
      <c r="AUI24" s="1"/>
      <c r="AUJ24" s="1"/>
      <c r="AUK24" s="2" t="s">
        <v>11</v>
      </c>
      <c r="AUL24" s="1" t="s">
        <v>124</v>
      </c>
      <c r="AUM24" s="1">
        <v>185</v>
      </c>
      <c r="AUN24" s="2">
        <v>7</v>
      </c>
      <c r="AUO24" s="1">
        <v>1.7000000000000001E-2</v>
      </c>
      <c r="AUP24" s="1">
        <f t="shared" si="1300"/>
        <v>1.2E-2</v>
      </c>
      <c r="AUQ24" s="1">
        <f t="shared" si="1301"/>
        <v>0.26353790613718414</v>
      </c>
      <c r="AUR24" s="1">
        <f t="shared" si="1302"/>
        <v>3.9530685920577624E-4</v>
      </c>
      <c r="AUS24" s="1">
        <f t="shared" si="1303"/>
        <v>3.0432097430736134</v>
      </c>
      <c r="AUT24" s="1"/>
      <c r="AUU24" s="1"/>
      <c r="AUV24" s="2" t="s">
        <v>11</v>
      </c>
      <c r="AUW24" s="1" t="s">
        <v>125</v>
      </c>
      <c r="AUX24" s="1">
        <v>186</v>
      </c>
      <c r="AUY24" s="2">
        <v>7</v>
      </c>
      <c r="AUZ24" s="1">
        <v>1.9E-2</v>
      </c>
      <c r="AVA24" s="1">
        <f t="shared" si="1304"/>
        <v>8.9999999999999993E-3</v>
      </c>
      <c r="AVB24" s="1">
        <f t="shared" si="1305"/>
        <v>0.18772563176895307</v>
      </c>
      <c r="AVC24" s="1">
        <f t="shared" si="1306"/>
        <v>2.8158844765342961E-4</v>
      </c>
      <c r="AVD24" s="1">
        <f t="shared" si="1307"/>
        <v>2.1677658443812038</v>
      </c>
      <c r="AVE24" s="1"/>
      <c r="AVF24" s="1"/>
      <c r="AVG24" s="2" t="s">
        <v>11</v>
      </c>
      <c r="AVH24" s="1" t="s">
        <v>126</v>
      </c>
      <c r="AVI24" s="1">
        <v>187</v>
      </c>
      <c r="AVJ24" s="2">
        <v>7</v>
      </c>
      <c r="AVK24" s="1">
        <v>2.1000000000000001E-2</v>
      </c>
      <c r="AVL24" s="1">
        <f t="shared" si="1308"/>
        <v>1.1000000000000001E-2</v>
      </c>
      <c r="AVM24" s="1">
        <f t="shared" si="1309"/>
        <v>0.38129496402877705</v>
      </c>
      <c r="AVN24" s="1">
        <f t="shared" si="1310"/>
        <v>5.719424460431656E-4</v>
      </c>
      <c r="AVO24" s="1">
        <f t="shared" si="1311"/>
        <v>4.4030119481682979</v>
      </c>
      <c r="AVP24" s="1"/>
      <c r="AVQ24" s="1"/>
      <c r="AVR24" s="2" t="s">
        <v>11</v>
      </c>
      <c r="AVS24" s="1" t="s">
        <v>127</v>
      </c>
      <c r="AVT24" s="1">
        <v>190</v>
      </c>
      <c r="AVU24" s="2">
        <v>7</v>
      </c>
      <c r="AVV24" s="1">
        <v>2.1999999999999999E-2</v>
      </c>
      <c r="AVW24" s="1">
        <f t="shared" si="1312"/>
        <v>1.0999999999999999E-2</v>
      </c>
      <c r="AVX24" s="1">
        <f t="shared" si="1313"/>
        <v>0.43010752688172044</v>
      </c>
      <c r="AVY24" s="1">
        <f t="shared" si="1314"/>
        <v>6.4516129032258064E-4</v>
      </c>
      <c r="AVZ24" s="1">
        <f t="shared" si="1315"/>
        <v>4.9666760867956441</v>
      </c>
      <c r="AWA24" s="1"/>
      <c r="AWB24" s="1"/>
      <c r="AWC24" s="2" t="s">
        <v>11</v>
      </c>
      <c r="AWD24" s="1" t="s">
        <v>128</v>
      </c>
      <c r="AWE24" s="1">
        <v>191</v>
      </c>
      <c r="AWF24" s="2">
        <v>7</v>
      </c>
      <c r="AWG24" s="1">
        <v>2.4E-2</v>
      </c>
      <c r="AWH24" s="1">
        <f t="shared" si="1316"/>
        <v>1.1000000000000001E-2</v>
      </c>
      <c r="AWI24" s="1">
        <f t="shared" si="1317"/>
        <v>0.34050179211469539</v>
      </c>
      <c r="AWJ24" s="1">
        <f t="shared" si="1318"/>
        <v>5.1075268817204306E-4</v>
      </c>
      <c r="AWK24" s="1">
        <f t="shared" si="1319"/>
        <v>3.9319519020465523</v>
      </c>
      <c r="AWL24" s="1"/>
      <c r="AWM24" s="1"/>
      <c r="AWN24" s="2" t="s">
        <v>11</v>
      </c>
      <c r="AWO24" s="1" t="s">
        <v>129</v>
      </c>
      <c r="AWP24" s="1">
        <v>192</v>
      </c>
      <c r="AWQ24" s="2">
        <v>7</v>
      </c>
      <c r="AWR24" s="1">
        <v>2.5000000000000001E-2</v>
      </c>
      <c r="AWS24" s="1">
        <f t="shared" si="1320"/>
        <v>9.0000000000000011E-3</v>
      </c>
      <c r="AWT24" s="1">
        <f t="shared" si="1321"/>
        <v>0.25714285714285717</v>
      </c>
      <c r="AWU24" s="1">
        <f t="shared" si="1322"/>
        <v>3.8571428571428578E-4</v>
      </c>
      <c r="AWV24" s="1">
        <f t="shared" si="1323"/>
        <v>2.9693627747485394</v>
      </c>
      <c r="AWW24" s="1"/>
      <c r="AWX24" s="1"/>
      <c r="AWY24" s="2" t="s">
        <v>11</v>
      </c>
      <c r="AWZ24" s="1" t="s">
        <v>130</v>
      </c>
      <c r="AXA24" s="1">
        <v>193</v>
      </c>
      <c r="AXB24" s="2">
        <v>7</v>
      </c>
      <c r="AXC24" s="1">
        <v>2.3E-2</v>
      </c>
      <c r="AXD24" s="1">
        <f t="shared" si="1324"/>
        <v>8.9999999999999993E-3</v>
      </c>
      <c r="AXE24" s="1">
        <f t="shared" si="1325"/>
        <v>0.22222222222222218</v>
      </c>
      <c r="AXF24" s="1">
        <f t="shared" si="1326"/>
        <v>3.3333333333333327E-4</v>
      </c>
      <c r="AXG24" s="1">
        <f t="shared" si="1327"/>
        <v>2.5661159781777489</v>
      </c>
      <c r="AXH24" s="1"/>
      <c r="AXI24" s="1"/>
      <c r="AXJ24" s="2" t="s">
        <v>11</v>
      </c>
      <c r="AXK24" s="1" t="s">
        <v>131</v>
      </c>
      <c r="AXL24" s="1">
        <v>197</v>
      </c>
      <c r="AXM24" s="2">
        <v>7</v>
      </c>
      <c r="AXN24" s="1">
        <v>2.8000000000000001E-2</v>
      </c>
      <c r="AXO24" s="1">
        <f t="shared" si="1328"/>
        <v>9.0000000000000011E-3</v>
      </c>
      <c r="AXP24" s="1">
        <f t="shared" si="1329"/>
        <v>0.16906474820143891</v>
      </c>
      <c r="AXQ24" s="1">
        <f t="shared" si="1330"/>
        <v>2.5359712230215836E-4</v>
      </c>
      <c r="AXR24" s="1">
        <f t="shared" si="1331"/>
        <v>1.9522788826783963</v>
      </c>
      <c r="AXS24" s="1"/>
      <c r="AXT24" s="1"/>
      <c r="AXU24" s="2" t="s">
        <v>11</v>
      </c>
      <c r="AXV24" s="1" t="s">
        <v>132</v>
      </c>
      <c r="AXW24" s="1">
        <v>198</v>
      </c>
      <c r="AXX24" s="2">
        <v>7</v>
      </c>
      <c r="AXY24" s="1">
        <v>3.2000000000000001E-2</v>
      </c>
      <c r="AXZ24" s="1">
        <f t="shared" si="1332"/>
        <v>1.4999999999999999E-2</v>
      </c>
      <c r="AYA24" s="1">
        <f t="shared" si="1333"/>
        <v>0.35251798561151082</v>
      </c>
      <c r="AYB24" s="1">
        <f t="shared" si="1334"/>
        <v>5.2877697841726627E-4</v>
      </c>
      <c r="AYC24" s="1">
        <f t="shared" si="1335"/>
        <v>4.0707091596272944</v>
      </c>
      <c r="AYD24" s="1"/>
      <c r="AYE24" s="1"/>
      <c r="AYF24" s="2" t="s">
        <v>11</v>
      </c>
      <c r="AYG24" s="1" t="s">
        <v>133</v>
      </c>
      <c r="AYH24" s="1">
        <v>201</v>
      </c>
      <c r="AYI24" s="2">
        <v>7</v>
      </c>
      <c r="AYJ24" s="1">
        <v>3.6999999999999998E-2</v>
      </c>
      <c r="AYK24" s="1">
        <f t="shared" si="1336"/>
        <v>1.3999999999999999E-2</v>
      </c>
      <c r="AYL24" s="1">
        <f t="shared" si="1337"/>
        <v>0.26785714285714279</v>
      </c>
      <c r="AYM24" s="1">
        <f t="shared" si="1338"/>
        <v>4.0178571428571422E-4</v>
      </c>
      <c r="AYN24" s="1">
        <f t="shared" si="1339"/>
        <v>3.0930862236963939</v>
      </c>
      <c r="AYO24" s="1"/>
      <c r="AYP24" s="1"/>
      <c r="AYQ24" s="2" t="s">
        <v>11</v>
      </c>
      <c r="AYR24" s="1" t="s">
        <v>134</v>
      </c>
      <c r="AYS24" s="1">
        <v>204</v>
      </c>
      <c r="AYT24" s="2">
        <v>7</v>
      </c>
      <c r="AYU24" s="1">
        <v>3.4000000000000002E-2</v>
      </c>
      <c r="AYV24" s="1">
        <f t="shared" si="1340"/>
        <v>1.1000000000000003E-2</v>
      </c>
      <c r="AYW24" s="1">
        <f t="shared" si="1341"/>
        <v>-0.15357142857142844</v>
      </c>
      <c r="AYX24" s="1">
        <f t="shared" si="1342"/>
        <v>-2.3035714285714266E-4</v>
      </c>
      <c r="AYY24" s="1">
        <f t="shared" si="1343"/>
        <v>-1.7733694349192648</v>
      </c>
      <c r="AYZ24" s="1"/>
      <c r="AZA24" s="1"/>
      <c r="AZB24" s="2" t="s">
        <v>11</v>
      </c>
      <c r="AZC24" s="1" t="s">
        <v>135</v>
      </c>
      <c r="AZD24" s="1">
        <v>205</v>
      </c>
      <c r="AZE24" s="2">
        <v>7</v>
      </c>
      <c r="AZF24" s="1">
        <v>3.5000000000000003E-2</v>
      </c>
      <c r="AZG24" s="1">
        <f t="shared" si="1344"/>
        <v>1.3000000000000005E-2</v>
      </c>
      <c r="AZH24" s="1">
        <f t="shared" si="1345"/>
        <v>0.25714285714285734</v>
      </c>
      <c r="AZI24" s="1">
        <f t="shared" si="1346"/>
        <v>3.85714285714286E-4</v>
      </c>
      <c r="AZJ24" s="1">
        <f t="shared" si="1347"/>
        <v>2.9693627747485412</v>
      </c>
      <c r="AZK24" s="1"/>
      <c r="AZL24" s="1"/>
      <c r="AZM24" s="2" t="s">
        <v>11</v>
      </c>
      <c r="AZN24" s="1" t="s">
        <v>136</v>
      </c>
      <c r="AZO24" s="1">
        <v>208</v>
      </c>
      <c r="AZP24" s="2">
        <v>7</v>
      </c>
      <c r="AZQ24" s="1">
        <v>4.1000000000000002E-2</v>
      </c>
      <c r="AZR24" s="1">
        <f t="shared" si="1348"/>
        <v>0.02</v>
      </c>
      <c r="AZS24" s="1">
        <f t="shared" si="1349"/>
        <v>0.50714285714285712</v>
      </c>
      <c r="AZT24" s="1">
        <f t="shared" si="1350"/>
        <v>7.6071428571428568E-4</v>
      </c>
      <c r="AZU24" s="1">
        <f t="shared" si="1351"/>
        <v>5.8562432501985064</v>
      </c>
      <c r="AZV24" s="1"/>
      <c r="AZW24" s="1"/>
      <c r="AZX24" s="2" t="s">
        <v>11</v>
      </c>
      <c r="AZY24" s="1" t="s">
        <v>137</v>
      </c>
      <c r="AZZ24" s="1">
        <v>211</v>
      </c>
      <c r="BAA24" s="2">
        <v>7</v>
      </c>
      <c r="BAB24" s="1">
        <v>0.04</v>
      </c>
      <c r="BAC24" s="1">
        <f t="shared" si="1352"/>
        <v>1.6E-2</v>
      </c>
      <c r="BAD24" s="1">
        <f t="shared" si="1353"/>
        <v>0.31205673758865249</v>
      </c>
      <c r="BAE24" s="1">
        <f t="shared" si="1354"/>
        <v>4.6808510638297874E-4</v>
      </c>
      <c r="BAF24" s="1">
        <f t="shared" si="1355"/>
        <v>3.6034820119091804</v>
      </c>
      <c r="BAG24" s="1"/>
      <c r="BAH24" s="1"/>
      <c r="BAI24" s="2" t="s">
        <v>11</v>
      </c>
      <c r="BAJ24" s="1" t="s">
        <v>138</v>
      </c>
      <c r="BAK24" s="1">
        <v>212</v>
      </c>
      <c r="BAL24" s="2">
        <v>7</v>
      </c>
      <c r="BAM24" s="1">
        <v>0.01</v>
      </c>
      <c r="BAN24" s="1">
        <f t="shared" si="1356"/>
        <v>0</v>
      </c>
      <c r="BAO24" s="1">
        <f t="shared" si="1357"/>
        <v>0.99656357388316152</v>
      </c>
      <c r="BAP24" s="1">
        <f t="shared" si="1358"/>
        <v>1.4948453608247423E-3</v>
      </c>
      <c r="BAQ24" s="1">
        <f t="shared" si="1359"/>
        <v>11.507839695951764</v>
      </c>
      <c r="BAR24" s="1"/>
      <c r="BAS24" s="1"/>
      <c r="BAT24" s="2" t="s">
        <v>11</v>
      </c>
      <c r="BAU24" s="1" t="s">
        <v>139</v>
      </c>
      <c r="BAV24" s="1">
        <v>213</v>
      </c>
      <c r="BAW24" s="2">
        <v>7</v>
      </c>
      <c r="BAX24" s="1">
        <v>-2E-3</v>
      </c>
      <c r="BAY24" s="1">
        <f t="shared" si="1360"/>
        <v>-3.0000000000000001E-3</v>
      </c>
      <c r="BAZ24" s="1">
        <f t="shared" si="1361"/>
        <v>1.0277777777777777</v>
      </c>
      <c r="BBA24" s="1">
        <f t="shared" si="1362"/>
        <v>1.5416666666666664E-3</v>
      </c>
      <c r="BBB24" s="1">
        <f t="shared" si="1363"/>
        <v>11.86828639907209</v>
      </c>
      <c r="BBC24" s="1"/>
      <c r="BBD24" s="1"/>
      <c r="BBE24" s="2" t="s">
        <v>11</v>
      </c>
      <c r="BBF24" s="1" t="s">
        <v>140</v>
      </c>
      <c r="BBG24" s="1">
        <v>214</v>
      </c>
      <c r="BBH24" s="2">
        <v>7</v>
      </c>
      <c r="BBI24" s="1">
        <v>8.0000000000000002E-3</v>
      </c>
      <c r="BBJ24" s="1">
        <f t="shared" si="1364"/>
        <v>3.0000000000000001E-3</v>
      </c>
      <c r="BBK24" s="1">
        <f t="shared" si="1365"/>
        <v>0.91289198606271771</v>
      </c>
      <c r="BBL24" s="1">
        <f t="shared" si="1366"/>
        <v>1.3693379790940766E-3</v>
      </c>
      <c r="BBM24" s="1">
        <f t="shared" si="1367"/>
        <v>10.541640203036817</v>
      </c>
      <c r="BBN24" s="1"/>
      <c r="BBO24" s="1"/>
      <c r="BBP24" s="2" t="s">
        <v>11</v>
      </c>
      <c r="BBQ24" s="1" t="s">
        <v>141</v>
      </c>
      <c r="BBR24" s="1">
        <v>215</v>
      </c>
      <c r="BBS24" s="2">
        <v>7</v>
      </c>
      <c r="BBT24" s="1">
        <v>1.0999999999999999E-2</v>
      </c>
      <c r="BBU24" s="1">
        <f t="shared" si="1368"/>
        <v>2.9999999999999992E-3</v>
      </c>
      <c r="BBV24" s="1">
        <f t="shared" si="1369"/>
        <v>0.81468531468531458</v>
      </c>
      <c r="BBW24" s="1">
        <f t="shared" si="1370"/>
        <v>1.2220279720279719E-3</v>
      </c>
      <c r="BBX24" s="1">
        <f t="shared" si="1371"/>
        <v>9.4075965144033926</v>
      </c>
      <c r="BBY24" s="1"/>
      <c r="BBZ24" s="1"/>
      <c r="BCA24" s="2" t="s">
        <v>11</v>
      </c>
      <c r="BCB24" s="1" t="s">
        <v>142</v>
      </c>
      <c r="BCC24" s="1">
        <v>225</v>
      </c>
      <c r="BCD24" s="2">
        <v>7</v>
      </c>
      <c r="BCE24" s="1">
        <v>1.4E-2</v>
      </c>
      <c r="BCF24" s="1">
        <f t="shared" si="1372"/>
        <v>7.0000000000000001E-3</v>
      </c>
      <c r="BCG24" s="1">
        <f t="shared" si="1373"/>
        <v>0.9233449477351916</v>
      </c>
      <c r="BCH24" s="1">
        <f t="shared" si="1374"/>
        <v>1.3850174216027875E-3</v>
      </c>
      <c r="BCI24" s="1">
        <f t="shared" si="1375"/>
        <v>10.662346006888384</v>
      </c>
      <c r="BCJ24" s="1"/>
      <c r="BCK24" s="1"/>
      <c r="BCL24" s="2" t="s">
        <v>11</v>
      </c>
      <c r="BCM24" s="1" t="s">
        <v>143</v>
      </c>
      <c r="BCN24" s="1">
        <v>226</v>
      </c>
      <c r="BCO24" s="2">
        <v>7</v>
      </c>
      <c r="BCP24" s="1">
        <v>3.3000000000000002E-2</v>
      </c>
      <c r="BCQ24" s="1">
        <f t="shared" si="1376"/>
        <v>1.5000000000000003E-2</v>
      </c>
      <c r="BCR24" s="1">
        <f t="shared" si="1377"/>
        <v>0.99324324324324331</v>
      </c>
      <c r="BCS24" s="1">
        <f t="shared" si="1378"/>
        <v>1.4898648648648651E-3</v>
      </c>
      <c r="BCT24" s="1">
        <f t="shared" si="1379"/>
        <v>11.469498105166092</v>
      </c>
      <c r="BCU24" s="1"/>
      <c r="BCV24" s="1"/>
      <c r="BCW24" s="2" t="s">
        <v>11</v>
      </c>
      <c r="BCX24" s="1" t="s">
        <v>144</v>
      </c>
      <c r="BCY24" s="1">
        <v>232</v>
      </c>
      <c r="BCZ24" s="2">
        <v>7</v>
      </c>
      <c r="BDA24" s="1">
        <v>4.4999999999999998E-2</v>
      </c>
      <c r="BDB24" s="1">
        <f t="shared" si="1380"/>
        <v>2.0999999999999998E-2</v>
      </c>
      <c r="BDC24" s="1">
        <f t="shared" si="1381"/>
        <v>1.2635135135135136</v>
      </c>
      <c r="BDD24" s="1">
        <f t="shared" si="1382"/>
        <v>1.8952702702702705E-3</v>
      </c>
      <c r="BDE24" s="1">
        <f t="shared" si="1383"/>
        <v>14.590449970517408</v>
      </c>
      <c r="BDF24" s="1"/>
      <c r="BDG24" s="1"/>
      <c r="BDH24" s="2" t="s">
        <v>11</v>
      </c>
      <c r="BDI24" s="1" t="s">
        <v>145</v>
      </c>
      <c r="BDJ24" s="1">
        <v>233</v>
      </c>
      <c r="BDK24" s="2">
        <v>7</v>
      </c>
      <c r="BDL24" s="1">
        <v>3.6999999999999998E-2</v>
      </c>
      <c r="BDM24" s="1">
        <f t="shared" si="1384"/>
        <v>-1.0000000000000009E-3</v>
      </c>
      <c r="BDN24" s="1">
        <f t="shared" si="1385"/>
        <v>0.56418918918918914</v>
      </c>
      <c r="BDO24" s="1">
        <f t="shared" si="1386"/>
        <v>8.4628378378378373E-4</v>
      </c>
      <c r="BDP24" s="1">
        <f t="shared" si="1387"/>
        <v>6.5149870189208734</v>
      </c>
      <c r="BDQ24" s="1"/>
      <c r="BDR24" s="1"/>
      <c r="BDS24" s="2" t="s">
        <v>11</v>
      </c>
      <c r="BDT24" s="1" t="s">
        <v>146</v>
      </c>
      <c r="BDU24" s="1">
        <v>234</v>
      </c>
      <c r="BDV24" s="2">
        <v>7</v>
      </c>
      <c r="BDW24" s="1">
        <v>4.1000000000000002E-2</v>
      </c>
      <c r="BDX24" s="1">
        <f t="shared" si="1388"/>
        <v>5.9999999999999984E-3</v>
      </c>
      <c r="BDY24" s="1">
        <f t="shared" si="1389"/>
        <v>0.77627118644067794</v>
      </c>
      <c r="BDZ24" s="1">
        <f t="shared" si="1390"/>
        <v>1.1644067796610169E-3</v>
      </c>
      <c r="BEA24" s="1">
        <f t="shared" si="1391"/>
        <v>8.9640085271599013</v>
      </c>
      <c r="BEB24" s="1"/>
      <c r="BEC24" s="1"/>
      <c r="BED24" s="2" t="s">
        <v>11</v>
      </c>
      <c r="BEE24" s="1" t="s">
        <v>147</v>
      </c>
      <c r="BEF24" s="1">
        <v>236</v>
      </c>
      <c r="BEG24" s="2">
        <v>7</v>
      </c>
      <c r="BEH24" s="1">
        <v>0.04</v>
      </c>
      <c r="BEI24" s="1">
        <f t="shared" si="1392"/>
        <v>-1.8000000000000002E-2</v>
      </c>
      <c r="BEJ24" s="1">
        <f t="shared" si="1393"/>
        <v>-3.050847457627124E-2</v>
      </c>
      <c r="BEK24" s="1">
        <f t="shared" si="1394"/>
        <v>-4.5762711864406858E-5</v>
      </c>
      <c r="BEL24" s="1">
        <f t="shared" si="1395"/>
        <v>-0.35229727835999675</v>
      </c>
      <c r="BEM24" s="1"/>
      <c r="BEN24" s="1"/>
      <c r="BEO24" s="2" t="s">
        <v>11</v>
      </c>
      <c r="BEP24" s="4" t="s">
        <v>148</v>
      </c>
      <c r="BEQ24" s="4">
        <v>239</v>
      </c>
      <c r="BER24" s="2">
        <v>7</v>
      </c>
      <c r="BES24" s="1">
        <v>4.5999999999999999E-2</v>
      </c>
      <c r="BET24" s="1">
        <f t="shared" si="1396"/>
        <v>-2.1000000000000005E-2</v>
      </c>
      <c r="BEU24" s="1">
        <f t="shared" si="1397"/>
        <v>-7.3825503355704827E-2</v>
      </c>
      <c r="BEV24" s="1">
        <f t="shared" si="1398"/>
        <v>-1.1073825503355724E-4</v>
      </c>
      <c r="BEW24" s="1">
        <f t="shared" si="1399"/>
        <v>-0.85250161691140158</v>
      </c>
      <c r="BEX24" s="1"/>
      <c r="BEY24" s="1"/>
      <c r="BEZ24" s="2" t="s">
        <v>11</v>
      </c>
      <c r="BFA24" s="4" t="s">
        <v>149</v>
      </c>
      <c r="BFB24" s="4">
        <v>240</v>
      </c>
      <c r="BFC24" s="2">
        <v>7</v>
      </c>
      <c r="BFD24" s="1">
        <v>-1.4999999999999999E-2</v>
      </c>
      <c r="BFE24" s="1">
        <f t="shared" si="1400"/>
        <v>8.0000000000000002E-3</v>
      </c>
      <c r="BFF24" s="1">
        <f t="shared" si="1401"/>
        <v>2.5087108013937285</v>
      </c>
      <c r="BFG24" s="1">
        <f t="shared" si="1402"/>
        <v>3.7630662020905928E-3</v>
      </c>
      <c r="BFH24" s="1">
        <f t="shared" si="1403"/>
        <v>28.969392924375992</v>
      </c>
      <c r="BFI24" s="1"/>
      <c r="BFJ24" s="1"/>
      <c r="BFK24" s="2" t="s">
        <v>11</v>
      </c>
      <c r="BFL24" s="4" t="s">
        <v>150</v>
      </c>
      <c r="BFM24" s="4">
        <v>241</v>
      </c>
      <c r="BFN24" s="2">
        <v>7</v>
      </c>
      <c r="BFO24" s="1">
        <v>-0.01</v>
      </c>
      <c r="BFP24" s="1">
        <f t="shared" si="1404"/>
        <v>7.000000000000001E-3</v>
      </c>
      <c r="BFQ24" s="1">
        <f t="shared" si="1405"/>
        <v>2.4948453608247427</v>
      </c>
      <c r="BFR24" s="1">
        <f t="shared" si="1406"/>
        <v>3.742268041237114E-3</v>
      </c>
      <c r="BFS24" s="1">
        <f t="shared" si="1407"/>
        <v>28.809281445727521</v>
      </c>
      <c r="BFT24" s="1"/>
      <c r="BFU24" s="1"/>
      <c r="BFV24" s="2" t="s">
        <v>11</v>
      </c>
      <c r="BFW24" s="4" t="s">
        <v>151</v>
      </c>
      <c r="BFX24" s="4">
        <v>243</v>
      </c>
      <c r="BFY24" s="2">
        <v>7</v>
      </c>
      <c r="BFZ24" s="1">
        <v>0.02</v>
      </c>
      <c r="BGA24" s="1">
        <f t="shared" si="1408"/>
        <v>1.4E-2</v>
      </c>
      <c r="BGB24" s="1">
        <f t="shared" si="1409"/>
        <v>1.7474048442906573</v>
      </c>
      <c r="BGC24" s="1">
        <f t="shared" si="1410"/>
        <v>2.6211072664359862E-3</v>
      </c>
      <c r="BGD24" s="1">
        <f t="shared" si="1411"/>
        <v>20.178195710757564</v>
      </c>
      <c r="BGE24" s="1"/>
      <c r="BGF24" s="1"/>
      <c r="BGG24" s="2" t="s">
        <v>11</v>
      </c>
      <c r="BGH24" s="4" t="s">
        <v>152</v>
      </c>
      <c r="BGI24" s="4">
        <v>246</v>
      </c>
      <c r="BGJ24" s="2">
        <v>7</v>
      </c>
      <c r="BGK24" s="1">
        <v>2.3E-2</v>
      </c>
      <c r="BGL24" s="1">
        <f t="shared" si="1412"/>
        <v>1.2E-2</v>
      </c>
      <c r="BGM24" s="1">
        <f t="shared" si="1413"/>
        <v>1.5363321799307958</v>
      </c>
      <c r="BGN24" s="1">
        <f t="shared" si="1414"/>
        <v>2.3044982698961938E-3</v>
      </c>
      <c r="BGO24" s="1">
        <f t="shared" si="1415"/>
        <v>17.740829496190809</v>
      </c>
      <c r="BGP24" s="1"/>
      <c r="BGQ24" s="1"/>
      <c r="BGR24" s="2" t="s">
        <v>11</v>
      </c>
      <c r="BGS24" s="4" t="s">
        <v>153</v>
      </c>
      <c r="BGT24" s="4">
        <v>249</v>
      </c>
      <c r="BGU24" s="2">
        <v>7</v>
      </c>
      <c r="BGV24" s="1">
        <v>2.3E-2</v>
      </c>
      <c r="BGW24" s="1">
        <f t="shared" si="1416"/>
        <v>1.4E-2</v>
      </c>
      <c r="BGX24" s="1">
        <f t="shared" si="1417"/>
        <v>1.7250859106529211</v>
      </c>
      <c r="BGY24" s="1">
        <f t="shared" si="1418"/>
        <v>2.5876288659793818E-3</v>
      </c>
      <c r="BGZ24" s="1">
        <f t="shared" si="1419"/>
        <v>19.920467335750985</v>
      </c>
      <c r="BHA24" s="1"/>
      <c r="BHB24" s="1"/>
      <c r="BHC24" s="2" t="s">
        <v>11</v>
      </c>
      <c r="BHD24" s="4" t="s">
        <v>154</v>
      </c>
      <c r="BHE24" s="4">
        <v>253</v>
      </c>
      <c r="BHF24" s="2">
        <v>7</v>
      </c>
      <c r="BHG24" s="1">
        <v>0.02</v>
      </c>
      <c r="BHH24" s="1">
        <f t="shared" si="1420"/>
        <v>1.2E-2</v>
      </c>
      <c r="BHI24" s="1">
        <f t="shared" si="1421"/>
        <v>1.6159169550173014</v>
      </c>
      <c r="BHJ24" s="1">
        <f t="shared" si="1422"/>
        <v>2.4238754325259519E-3</v>
      </c>
      <c r="BHK24" s="1">
        <f t="shared" si="1423"/>
        <v>18.659836429552048</v>
      </c>
      <c r="BHL24" s="1"/>
      <c r="BHM24" s="1"/>
      <c r="BHN24" s="2" t="s">
        <v>11</v>
      </c>
      <c r="BHO24" s="4" t="s">
        <v>155</v>
      </c>
      <c r="BHP24" s="4">
        <v>254</v>
      </c>
      <c r="BHQ24" s="2">
        <v>7</v>
      </c>
      <c r="BHR24" s="1">
        <v>2.1000000000000001E-2</v>
      </c>
      <c r="BHS24" s="1">
        <f t="shared" si="1424"/>
        <v>-9.9999999999999742E-4</v>
      </c>
      <c r="BHT24" s="1">
        <f t="shared" si="1425"/>
        <v>-0.12027491408934698</v>
      </c>
      <c r="BHU24" s="1">
        <f t="shared" si="1426"/>
        <v>-1.8041237113402048E-4</v>
      </c>
      <c r="BHV24" s="1">
        <f t="shared" si="1427"/>
        <v>-1.3888772046838325</v>
      </c>
      <c r="BHW24" s="1"/>
      <c r="BHX24" s="1"/>
      <c r="BHY24" s="2" t="s">
        <v>11</v>
      </c>
      <c r="BHZ24" s="4" t="s">
        <v>156</v>
      </c>
      <c r="BIA24" s="4">
        <v>260</v>
      </c>
      <c r="BIB24" s="2">
        <v>7</v>
      </c>
      <c r="BIC24" s="1">
        <v>1.4999999999999999E-2</v>
      </c>
      <c r="BID24" s="1">
        <f t="shared" si="1428"/>
        <v>-1.6E-2</v>
      </c>
      <c r="BIE24" s="1">
        <f t="shared" si="1429"/>
        <v>-0.7533783783783784</v>
      </c>
      <c r="BIF24" s="1">
        <f t="shared" si="1430"/>
        <v>-1.1300675675675676E-3</v>
      </c>
      <c r="BIG24" s="1">
        <f t="shared" si="1431"/>
        <v>-8.6996533246667962</v>
      </c>
      <c r="BIH24" s="1"/>
      <c r="BII24" s="1"/>
      <c r="BIJ24" s="2" t="s">
        <v>11</v>
      </c>
      <c r="BIK24" s="4" t="s">
        <v>157</v>
      </c>
      <c r="BIL24" s="4">
        <v>267</v>
      </c>
      <c r="BIM24" s="2">
        <v>7</v>
      </c>
      <c r="BIN24" s="1">
        <v>2.7E-2</v>
      </c>
      <c r="BIO24" s="1">
        <f t="shared" si="1432"/>
        <v>-4.0000000000000001E-3</v>
      </c>
      <c r="BIP24" s="1">
        <f t="shared" si="1433"/>
        <v>0.4966666666666667</v>
      </c>
      <c r="BIQ24" s="1">
        <f t="shared" si="1434"/>
        <v>7.4500000000000011E-4</v>
      </c>
      <c r="BIR24" s="1">
        <f t="shared" si="1435"/>
        <v>5.735269211227271</v>
      </c>
      <c r="BIS24" s="1"/>
      <c r="BIT24" s="1"/>
      <c r="BIU24" s="2" t="s">
        <v>11</v>
      </c>
      <c r="BIV24" s="4" t="s">
        <v>158</v>
      </c>
      <c r="BIW24" s="4">
        <v>268</v>
      </c>
      <c r="BIX24" s="2">
        <v>7</v>
      </c>
      <c r="BIY24" s="1">
        <v>3.4000000000000002E-2</v>
      </c>
      <c r="BIZ24" s="1">
        <f t="shared" si="1436"/>
        <v>5.000000000000001E-3</v>
      </c>
      <c r="BJA24" s="1">
        <f t="shared" si="1437"/>
        <v>0.16610169491525428</v>
      </c>
      <c r="BJB24" s="1">
        <f t="shared" si="1438"/>
        <v>2.491525423728814E-4</v>
      </c>
      <c r="BJC24" s="1">
        <f t="shared" si="1439"/>
        <v>1.9180629599599792</v>
      </c>
      <c r="BJD24" s="1"/>
      <c r="BJE24" s="1"/>
      <c r="BJF24" s="2" t="s">
        <v>11</v>
      </c>
      <c r="BJG24" s="4" t="s">
        <v>159</v>
      </c>
      <c r="BJH24" s="4">
        <v>274</v>
      </c>
      <c r="BJI24" s="2">
        <v>7</v>
      </c>
      <c r="BJJ24" s="1">
        <v>0.02</v>
      </c>
      <c r="BJK24" s="1">
        <f t="shared" si="1440"/>
        <v>9.0000000000000011E-3</v>
      </c>
      <c r="BJL24" s="1">
        <f t="shared" si="1441"/>
        <v>0.99324324324324331</v>
      </c>
      <c r="BJM24" s="1">
        <f t="shared" si="1442"/>
        <v>1.4898648648648651E-3</v>
      </c>
      <c r="BJN24" s="1">
        <f t="shared" si="1443"/>
        <v>11.469498105166092</v>
      </c>
      <c r="BJO24" s="1"/>
      <c r="BJP24" s="1"/>
      <c r="BJQ24" s="2" t="s">
        <v>11</v>
      </c>
      <c r="BJR24" s="4" t="s">
        <v>160</v>
      </c>
      <c r="BJS24" s="4">
        <v>281</v>
      </c>
      <c r="BJT24" s="2">
        <v>7</v>
      </c>
      <c r="BJU24" s="1">
        <v>3.7999999999999999E-2</v>
      </c>
      <c r="BJV24" s="1">
        <f t="shared" si="1444"/>
        <v>0</v>
      </c>
      <c r="BJW24" s="1">
        <f t="shared" si="1445"/>
        <v>0.22666666666666666</v>
      </c>
      <c r="BJX24" s="1">
        <f t="shared" si="1446"/>
        <v>3.3999999999999997E-4</v>
      </c>
      <c r="BJY24" s="1">
        <f t="shared" si="1447"/>
        <v>2.6174382977413044</v>
      </c>
      <c r="BJZ24" s="1"/>
      <c r="BKA24" s="1"/>
      <c r="BKB24" s="2" t="s">
        <v>11</v>
      </c>
      <c r="BKC24" s="4" t="s">
        <v>161</v>
      </c>
      <c r="BKD24" s="4">
        <v>282</v>
      </c>
      <c r="BKE24" s="2">
        <v>7</v>
      </c>
      <c r="BKF24" s="1">
        <v>2.7E-2</v>
      </c>
      <c r="BKG24" s="1">
        <f t="shared" si="1448"/>
        <v>5.9999999999999984E-3</v>
      </c>
      <c r="BKH24" s="1">
        <f t="shared" si="1449"/>
        <v>0.1666666666666666</v>
      </c>
      <c r="BKI24" s="1">
        <f t="shared" si="1450"/>
        <v>2.499999999999999E-4</v>
      </c>
      <c r="BKJ24" s="1">
        <f t="shared" si="1451"/>
        <v>1.9245869836333114</v>
      </c>
      <c r="BKK24" s="1"/>
      <c r="BKL24" s="1"/>
      <c r="BKM24" s="2" t="s">
        <v>11</v>
      </c>
      <c r="BKN24" s="4" t="s">
        <v>162</v>
      </c>
      <c r="BKO24" s="4">
        <v>289</v>
      </c>
      <c r="BKP24" s="2">
        <v>7</v>
      </c>
      <c r="BKQ24" s="1">
        <v>2.8000000000000001E-2</v>
      </c>
      <c r="BKR24" s="1">
        <f t="shared" si="1452"/>
        <v>1.2E-2</v>
      </c>
      <c r="BKS24" s="1">
        <f t="shared" si="1453"/>
        <v>0.50359712230215836</v>
      </c>
      <c r="BKT24" s="1">
        <f t="shared" si="1454"/>
        <v>7.5539568345323754E-4</v>
      </c>
      <c r="BKU24" s="1">
        <f t="shared" si="1455"/>
        <v>5.8152987994675627</v>
      </c>
      <c r="BKV24" s="1"/>
      <c r="BKW24" s="1"/>
      <c r="BKX24" s="2" t="s">
        <v>11</v>
      </c>
      <c r="BKY24" s="4" t="s">
        <v>163</v>
      </c>
      <c r="BKZ24" s="4">
        <v>296</v>
      </c>
      <c r="BLA24" s="2">
        <v>7</v>
      </c>
      <c r="BLB24" s="1">
        <v>3.1E-2</v>
      </c>
      <c r="BLC24" s="1">
        <f t="shared" si="1456"/>
        <v>1.0999999999999999E-2</v>
      </c>
      <c r="BLD24" s="1">
        <f t="shared" si="1457"/>
        <v>0.19565217391304346</v>
      </c>
      <c r="BLE24" s="1">
        <f t="shared" si="1458"/>
        <v>2.9347826086956522E-4</v>
      </c>
      <c r="BLF24" s="1">
        <f t="shared" si="1459"/>
        <v>2.2592977633956273</v>
      </c>
      <c r="BLG24" s="1"/>
      <c r="BLH24" s="1"/>
      <c r="BLI24" s="2" t="s">
        <v>11</v>
      </c>
      <c r="BLJ24" s="4" t="s">
        <v>164</v>
      </c>
      <c r="BLK24" s="4">
        <v>303</v>
      </c>
      <c r="BLL24" s="2">
        <v>7</v>
      </c>
      <c r="BLM24" s="1">
        <v>1.9E-2</v>
      </c>
      <c r="BLN24" s="1">
        <f t="shared" si="1460"/>
        <v>8.0000000000000002E-3</v>
      </c>
      <c r="BLO24" s="1">
        <f t="shared" si="1461"/>
        <v>0.49830508474576279</v>
      </c>
      <c r="BLP24" s="1">
        <f t="shared" si="1462"/>
        <v>7.4745762711864421E-4</v>
      </c>
      <c r="BLQ24" s="1">
        <f t="shared" si="1463"/>
        <v>5.7541888798799379</v>
      </c>
      <c r="BLR24" s="1"/>
      <c r="BLS24" s="1"/>
      <c r="BLT24" s="2" t="s">
        <v>11</v>
      </c>
      <c r="BLU24" s="4" t="s">
        <v>165</v>
      </c>
      <c r="BLV24" s="4">
        <v>310</v>
      </c>
      <c r="BLW24" s="2">
        <v>7</v>
      </c>
      <c r="BLX24" s="1">
        <v>2.3E-2</v>
      </c>
      <c r="BLY24" s="1">
        <f t="shared" si="1464"/>
        <v>1.0999999999999999E-2</v>
      </c>
      <c r="BLZ24" s="1">
        <f t="shared" si="1465"/>
        <v>0.75767918088737196</v>
      </c>
      <c r="BMA24" s="1">
        <f t="shared" si="1466"/>
        <v>1.136518771331058E-3</v>
      </c>
      <c r="BMB24" s="1">
        <f t="shared" si="1467"/>
        <v>8.7493169358347167</v>
      </c>
      <c r="BMC24" s="1"/>
      <c r="BMD24" s="1"/>
      <c r="BME24" s="2" t="s">
        <v>11</v>
      </c>
      <c r="BMF24" s="4" t="s">
        <v>166</v>
      </c>
      <c r="BMG24" s="4">
        <v>311</v>
      </c>
      <c r="BMH24" s="2">
        <v>7</v>
      </c>
      <c r="BMI24" s="1">
        <v>1.4999999999999999E-2</v>
      </c>
      <c r="BMJ24" s="1">
        <f t="shared" si="1468"/>
        <v>4.9999999999999992E-3</v>
      </c>
      <c r="BMK24" s="1">
        <f t="shared" si="1469"/>
        <v>-7.8014184397163136E-2</v>
      </c>
      <c r="BML24" s="1">
        <f t="shared" si="1470"/>
        <v>-1.1702127659574471E-4</v>
      </c>
      <c r="BMM24" s="1">
        <f t="shared" si="1471"/>
        <v>-0.90087050297729532</v>
      </c>
      <c r="BMN24" s="1"/>
      <c r="BMO24" s="1"/>
      <c r="BMP24" s="2" t="s">
        <v>11</v>
      </c>
      <c r="BMQ24" s="4" t="s">
        <v>167</v>
      </c>
      <c r="BMR24" s="4">
        <v>317</v>
      </c>
      <c r="BMS24" s="2">
        <v>7</v>
      </c>
      <c r="BMT24" s="1">
        <v>2.1999999999999999E-2</v>
      </c>
      <c r="BMU24" s="4">
        <f t="shared" si="1472"/>
        <v>1.1999999999999999E-2</v>
      </c>
      <c r="BMV24" s="1">
        <f t="shared" si="1473"/>
        <v>0.36879432624113467</v>
      </c>
      <c r="BMW24" s="1">
        <f t="shared" si="1474"/>
        <v>5.5319148936170206E-4</v>
      </c>
      <c r="BMX24" s="1">
        <f t="shared" si="1475"/>
        <v>4.258660559529031</v>
      </c>
      <c r="BMY24" s="1"/>
      <c r="BMZ24" s="1"/>
      <c r="BNA24" s="2" t="s">
        <v>11</v>
      </c>
      <c r="BNB24" s="4" t="s">
        <v>168</v>
      </c>
      <c r="BNC24" s="4">
        <v>324</v>
      </c>
      <c r="BND24" s="2">
        <v>7</v>
      </c>
      <c r="BNE24" s="1">
        <v>0.03</v>
      </c>
      <c r="BNF24" s="1">
        <f t="shared" si="1476"/>
        <v>1.7000000000000001E-2</v>
      </c>
      <c r="BNG24" s="1">
        <f t="shared" si="1477"/>
        <v>0.51428571428571435</v>
      </c>
      <c r="BNH24" s="1">
        <f t="shared" si="1478"/>
        <v>7.7142857142857156E-4</v>
      </c>
      <c r="BNI24" s="1">
        <f t="shared" si="1479"/>
        <v>5.9387255494970788</v>
      </c>
      <c r="BNJ24" s="1"/>
      <c r="BNK24" s="1"/>
      <c r="BNL24" s="2" t="s">
        <v>11</v>
      </c>
      <c r="BNM24" s="4" t="s">
        <v>169</v>
      </c>
      <c r="BNN24" s="4">
        <v>325</v>
      </c>
      <c r="BNO24" s="2">
        <v>7</v>
      </c>
      <c r="BNP24" s="1">
        <v>4.3999999999999997E-2</v>
      </c>
      <c r="BNQ24" s="1">
        <f t="shared" si="1480"/>
        <v>2.4999999999999998E-2</v>
      </c>
      <c r="BNR24" s="1">
        <f t="shared" si="1481"/>
        <v>0.96853146853146843</v>
      </c>
      <c r="BNS24" s="1">
        <f t="shared" si="1482"/>
        <v>1.4527972027972027E-3</v>
      </c>
      <c r="BNT24" s="1">
        <f t="shared" si="1483"/>
        <v>11.184138345449526</v>
      </c>
      <c r="BNU24" s="1"/>
      <c r="BNV24" s="1"/>
      <c r="BNW24" s="2" t="s">
        <v>11</v>
      </c>
      <c r="BNX24" s="4" t="s">
        <v>170</v>
      </c>
      <c r="BNY24" s="4">
        <v>338</v>
      </c>
      <c r="BNZ24" s="2">
        <v>7</v>
      </c>
      <c r="BOA24" s="1">
        <v>0.04</v>
      </c>
      <c r="BOB24" s="1">
        <f t="shared" si="1484"/>
        <v>0.03</v>
      </c>
      <c r="BOC24" s="1">
        <f t="shared" si="1485"/>
        <v>1.1057692307692306</v>
      </c>
      <c r="BOD24" s="1">
        <f t="shared" si="1486"/>
        <v>1.6586538461538459E-3</v>
      </c>
      <c r="BOE24" s="1">
        <f t="shared" si="1487"/>
        <v>12.768894410644089</v>
      </c>
      <c r="BOF24" s="1"/>
      <c r="BOG24" s="1"/>
      <c r="BOH24" s="2" t="s">
        <v>11</v>
      </c>
      <c r="BOI24" s="4" t="s">
        <v>171</v>
      </c>
      <c r="BOJ24" s="4">
        <v>339</v>
      </c>
      <c r="BOK24" s="2">
        <v>7</v>
      </c>
      <c r="BOL24" s="1">
        <v>3.3000000000000002E-2</v>
      </c>
      <c r="BOM24" s="1">
        <f t="shared" si="1488"/>
        <v>2.8000000000000001E-2</v>
      </c>
      <c r="BON24" s="1">
        <f t="shared" si="1489"/>
        <v>1.0358306188925082</v>
      </c>
      <c r="BOO24" s="1">
        <f t="shared" si="1490"/>
        <v>1.5537459283387622E-3</v>
      </c>
      <c r="BOP24" s="1">
        <f t="shared" si="1491"/>
        <v>11.961276758216155</v>
      </c>
      <c r="BOQ24" s="1"/>
      <c r="BOR24" s="1"/>
      <c r="BOS24" s="2" t="s">
        <v>11</v>
      </c>
      <c r="BOT24" s="4" t="s">
        <v>172</v>
      </c>
      <c r="BOU24" s="4">
        <v>345</v>
      </c>
      <c r="BOV24" s="2">
        <v>7</v>
      </c>
      <c r="BOW24" s="1">
        <v>4.4999999999999998E-2</v>
      </c>
      <c r="BOX24" s="1">
        <f t="shared" si="1492"/>
        <v>3.7999999999999999E-2</v>
      </c>
      <c r="BOY24" s="1">
        <f t="shared" si="1493"/>
        <v>1.4244372990353698</v>
      </c>
      <c r="BOZ24" s="1">
        <f t="shared" si="1494"/>
        <v>2.1366559485530546E-3</v>
      </c>
      <c r="BPA24" s="1">
        <f t="shared" si="1495"/>
        <v>16.448720908351586</v>
      </c>
      <c r="BPB24" s="1"/>
      <c r="BPC24" s="1"/>
      <c r="BPD24" s="2" t="s">
        <v>11</v>
      </c>
      <c r="BPE24" s="4" t="s">
        <v>173</v>
      </c>
      <c r="BPF24" s="4">
        <v>352</v>
      </c>
      <c r="BPG24" s="2">
        <v>7</v>
      </c>
      <c r="BPH24" s="1">
        <v>4.4999999999999998E-2</v>
      </c>
      <c r="BPI24" s="1">
        <f t="shared" si="1496"/>
        <v>3.5999999999999997E-2</v>
      </c>
      <c r="BPJ24" s="1">
        <f t="shared" si="1497"/>
        <v>1.2564102564102564</v>
      </c>
      <c r="BPK24" s="1">
        <f t="shared" si="1498"/>
        <v>1.8846153846153845E-3</v>
      </c>
      <c r="BPL24" s="1">
        <f t="shared" si="1499"/>
        <v>14.508424953543429</v>
      </c>
      <c r="BPM24" s="1"/>
      <c r="BPN24" s="1"/>
      <c r="BPO24" s="2" t="s">
        <v>11</v>
      </c>
      <c r="BPP24" s="4" t="s">
        <v>174</v>
      </c>
      <c r="BPQ24" s="4">
        <v>353</v>
      </c>
      <c r="BPR24" s="2">
        <v>7</v>
      </c>
      <c r="BPS24" s="1">
        <v>1.7999999999999999E-2</v>
      </c>
      <c r="BPT24" s="1">
        <f t="shared" si="1500"/>
        <v>8.9999999999999993E-3</v>
      </c>
      <c r="BPU24" s="1">
        <f t="shared" si="1501"/>
        <v>0.28333333333333333</v>
      </c>
      <c r="BPV24" s="1">
        <f t="shared" si="1502"/>
        <v>4.2499999999999998E-4</v>
      </c>
      <c r="BPW24" s="1">
        <f t="shared" si="1503"/>
        <v>3.2717978721766303</v>
      </c>
      <c r="BPX24" s="1"/>
      <c r="BPY24" s="1"/>
      <c r="BPZ24" s="2" t="s">
        <v>11</v>
      </c>
      <c r="BQA24" s="4" t="s">
        <v>175</v>
      </c>
      <c r="BQB24" s="4">
        <v>358</v>
      </c>
      <c r="BQC24" s="2">
        <v>7</v>
      </c>
      <c r="BQD24" s="1">
        <v>2.1999999999999999E-2</v>
      </c>
      <c r="BQE24" s="1">
        <f t="shared" si="1504"/>
        <v>1.1999999999999999E-2</v>
      </c>
      <c r="BQF24" s="1">
        <f t="shared" si="1505"/>
        <v>0.38175675675675674</v>
      </c>
      <c r="BQG24" s="1">
        <f t="shared" si="1506"/>
        <v>5.7263513513513512E-4</v>
      </c>
      <c r="BQH24" s="1">
        <f t="shared" si="1507"/>
        <v>4.4083445098087353</v>
      </c>
      <c r="BQI24" s="1"/>
      <c r="BQJ24" s="1"/>
      <c r="BQK24" s="2" t="s">
        <v>11</v>
      </c>
      <c r="BQL24" s="4" t="s">
        <v>176</v>
      </c>
      <c r="BQM24" s="4">
        <v>366</v>
      </c>
      <c r="BQN24" s="2">
        <v>7</v>
      </c>
      <c r="BQO24" s="1">
        <v>2.8000000000000001E-2</v>
      </c>
      <c r="BQP24" s="1">
        <f t="shared" si="1508"/>
        <v>1.7000000000000001E-2</v>
      </c>
      <c r="BQQ24" s="1">
        <f t="shared" si="1509"/>
        <v>0.75919732441471577</v>
      </c>
      <c r="BQR24" s="1">
        <f t="shared" si="1510"/>
        <v>1.1387959866220737E-3</v>
      </c>
      <c r="BQS24" s="1">
        <f t="shared" si="1511"/>
        <v>8.766847731466795</v>
      </c>
      <c r="BQT24" s="1"/>
      <c r="BQU24" s="1"/>
      <c r="BQV24" s="2" t="s">
        <v>11</v>
      </c>
      <c r="BQW24" s="4" t="s">
        <v>177</v>
      </c>
      <c r="BQX24" s="4">
        <v>367</v>
      </c>
      <c r="BQY24" s="2">
        <v>7</v>
      </c>
      <c r="BQZ24" s="1">
        <v>3.3000000000000002E-2</v>
      </c>
      <c r="BRA24" s="1">
        <f t="shared" si="1512"/>
        <v>1.2E-2</v>
      </c>
      <c r="BRB24" s="1">
        <f t="shared" si="1513"/>
        <v>-0.34680134680134678</v>
      </c>
      <c r="BRC24" s="1">
        <f t="shared" si="1514"/>
        <v>-5.2020202020202017E-4</v>
      </c>
      <c r="BRD24" s="1">
        <f t="shared" si="1515"/>
        <v>-4.0046961477622451</v>
      </c>
      <c r="BRE24" s="1"/>
      <c r="BRF24" s="1"/>
      <c r="BRG24" s="2" t="s">
        <v>11</v>
      </c>
      <c r="BRH24" s="4" t="s">
        <v>178</v>
      </c>
      <c r="BRI24" s="4">
        <v>373</v>
      </c>
      <c r="BRJ24" s="2">
        <v>7</v>
      </c>
      <c r="BRK24" s="1">
        <v>3.5999999999999997E-2</v>
      </c>
      <c r="BRL24" s="1">
        <f t="shared" si="1516"/>
        <v>1.3999999999999999E-2</v>
      </c>
      <c r="BRM24" s="1">
        <f t="shared" si="1517"/>
        <v>2.0338983050847394E-2</v>
      </c>
      <c r="BRN24" s="1">
        <f t="shared" si="1518"/>
        <v>3.050847457627109E-5</v>
      </c>
      <c r="BRO24" s="1">
        <f t="shared" si="1519"/>
        <v>0.23486485223999667</v>
      </c>
      <c r="BRP24" s="1"/>
      <c r="BRQ24" s="1"/>
      <c r="BRR24" s="2" t="s">
        <v>11</v>
      </c>
      <c r="BRS24" s="1" t="s">
        <v>179</v>
      </c>
      <c r="BRT24" s="1">
        <v>380</v>
      </c>
      <c r="BRU24" s="2">
        <v>7</v>
      </c>
      <c r="BRV24" s="1">
        <v>3.6999999999999998E-2</v>
      </c>
      <c r="BRW24" s="1">
        <f t="shared" si="1520"/>
        <v>6.9999999999999993E-3</v>
      </c>
      <c r="BRX24" s="1">
        <f t="shared" si="1521"/>
        <v>-0.20134228187919465</v>
      </c>
      <c r="BRY24" s="1">
        <f t="shared" si="1522"/>
        <v>-3.0201342281879198E-4</v>
      </c>
      <c r="BRZ24" s="1">
        <f t="shared" si="1523"/>
        <v>-2.325004409758364</v>
      </c>
      <c r="BSA24" s="1"/>
      <c r="BSB24" s="1"/>
      <c r="BSC24" s="2" t="s">
        <v>11</v>
      </c>
      <c r="BSD24" s="1" t="s">
        <v>180</v>
      </c>
      <c r="BSE24" s="1">
        <v>394</v>
      </c>
      <c r="BSF24" s="2">
        <v>7</v>
      </c>
      <c r="BSG24" s="1">
        <v>2.7E-2</v>
      </c>
      <c r="BSH24" s="1">
        <f t="shared" si="1524"/>
        <v>1.4999999999999999E-2</v>
      </c>
      <c r="BSI24" s="1">
        <f t="shared" si="1525"/>
        <v>8.8652482269503508E-2</v>
      </c>
      <c r="BSJ24" s="1">
        <f t="shared" si="1526"/>
        <v>1.3297872340425527E-4</v>
      </c>
      <c r="BSK24" s="1">
        <f t="shared" si="1527"/>
        <v>1.0237164806560166</v>
      </c>
      <c r="BSL24" s="1"/>
      <c r="BSM24" s="1"/>
      <c r="BSN24" s="1" t="s">
        <v>11</v>
      </c>
      <c r="BSO24" s="1" t="s">
        <v>181</v>
      </c>
      <c r="BSP24" s="1">
        <v>395</v>
      </c>
      <c r="BSQ24" s="2">
        <v>7</v>
      </c>
      <c r="BSR24" s="1">
        <v>1.2E-2</v>
      </c>
      <c r="BSS24" s="1">
        <f t="shared" si="1528"/>
        <v>2E-3</v>
      </c>
      <c r="BST24" s="1">
        <f t="shared" si="1529"/>
        <v>9.3425605536332196E-2</v>
      </c>
      <c r="BSU24" s="1">
        <f t="shared" si="1530"/>
        <v>1.401384083044983E-4</v>
      </c>
      <c r="BSV24" s="1">
        <f t="shared" si="1531"/>
        <v>1.0788342261197115</v>
      </c>
      <c r="BSW24" s="1"/>
      <c r="BSX24" s="1"/>
      <c r="BSY24" s="1" t="s">
        <v>11</v>
      </c>
      <c r="BSZ24" s="1" t="s">
        <v>182</v>
      </c>
      <c r="BTA24" s="1">
        <v>401</v>
      </c>
      <c r="BTB24" s="1">
        <v>7</v>
      </c>
      <c r="BTC24" s="1">
        <v>1.6E-2</v>
      </c>
      <c r="BTD24" s="1">
        <f t="shared" si="1532"/>
        <v>4.0000000000000001E-3</v>
      </c>
      <c r="BTE24" s="1">
        <f t="shared" si="1533"/>
        <v>0.26223776223776224</v>
      </c>
      <c r="BTF24" s="1">
        <f t="shared" si="1534"/>
        <v>3.9335664335664338E-4</v>
      </c>
      <c r="BTG24" s="1">
        <f t="shared" si="1535"/>
        <v>3.0281963029195471</v>
      </c>
      <c r="BTH24" s="1"/>
      <c r="BTI24" s="1"/>
      <c r="BTJ24" s="1" t="s">
        <v>11</v>
      </c>
      <c r="BTK24" s="1" t="s">
        <v>183</v>
      </c>
      <c r="BTL24" s="1">
        <v>408</v>
      </c>
      <c r="BTM24" s="1">
        <v>7</v>
      </c>
      <c r="BTN24" s="1">
        <v>2.4E-2</v>
      </c>
      <c r="BTO24" s="1">
        <f t="shared" si="1536"/>
        <v>1.2E-2</v>
      </c>
      <c r="BTP24" s="5">
        <f t="shared" si="1537"/>
        <v>0.67944250871080136</v>
      </c>
      <c r="BTQ24" s="1">
        <f t="shared" si="1538"/>
        <v>1.019163763066202E-3</v>
      </c>
      <c r="BTR24" s="1">
        <f t="shared" si="1539"/>
        <v>7.8458772503518297</v>
      </c>
      <c r="BTS24" s="1"/>
      <c r="BTT24" s="1"/>
      <c r="BTU24" s="1" t="s">
        <v>11</v>
      </c>
      <c r="BTV24" s="1" t="s">
        <v>184</v>
      </c>
      <c r="BTW24" s="1">
        <v>409</v>
      </c>
      <c r="BTX24" s="1">
        <v>7</v>
      </c>
      <c r="BTY24" s="1">
        <v>2.9000000000000001E-2</v>
      </c>
      <c r="BTZ24" s="1">
        <f t="shared" si="1540"/>
        <v>1.9000000000000003E-2</v>
      </c>
      <c r="BUA24" s="1">
        <f t="shared" si="1541"/>
        <v>0.75778546712802786</v>
      </c>
      <c r="BUB24" s="1">
        <f t="shared" si="1542"/>
        <v>1.1366782006920419E-3</v>
      </c>
      <c r="BUC24" s="1">
        <f t="shared" si="1543"/>
        <v>8.7505442785265508</v>
      </c>
      <c r="BUD24" s="1"/>
      <c r="BUE24" s="1"/>
      <c r="BUF24" s="1" t="s">
        <v>11</v>
      </c>
      <c r="BUG24" s="1" t="s">
        <v>185</v>
      </c>
      <c r="BUH24" s="1">
        <v>415</v>
      </c>
      <c r="BUI24" s="1">
        <v>7</v>
      </c>
      <c r="BUJ24" s="1">
        <v>3.5999999999999997E-2</v>
      </c>
      <c r="BUK24" s="1">
        <f t="shared" si="1544"/>
        <v>2.3E-2</v>
      </c>
      <c r="BUL24" s="1">
        <f t="shared" si="1545"/>
        <v>0.95818815331010454</v>
      </c>
      <c r="BUM24" s="1">
        <f t="shared" si="1546"/>
        <v>1.4372822299651567E-3</v>
      </c>
      <c r="BUN24" s="1">
        <f t="shared" si="1547"/>
        <v>11.064698686393607</v>
      </c>
      <c r="BUO24" s="1"/>
      <c r="BUP24" s="1"/>
      <c r="BUQ24" s="1" t="s">
        <v>11</v>
      </c>
      <c r="BUR24" s="1" t="s">
        <v>186</v>
      </c>
      <c r="BUS24" s="1">
        <v>422</v>
      </c>
      <c r="BUT24" s="1">
        <v>7</v>
      </c>
      <c r="BUU24" s="1">
        <v>3.9E-2</v>
      </c>
      <c r="BUV24" s="1">
        <f t="shared" si="1548"/>
        <v>2.4E-2</v>
      </c>
      <c r="BUW24" s="1">
        <f t="shared" si="1549"/>
        <v>0.96140350877192982</v>
      </c>
      <c r="BUX24" s="1">
        <f t="shared" si="1550"/>
        <v>1.4421052631578947E-3</v>
      </c>
      <c r="BUY24" s="1">
        <f t="shared" si="1551"/>
        <v>11.101828074011106</v>
      </c>
      <c r="BUZ24" s="1"/>
      <c r="BVA24" s="1"/>
      <c r="BVB24" s="1" t="s">
        <v>11</v>
      </c>
      <c r="BVC24" s="1" t="s">
        <v>187</v>
      </c>
      <c r="BVD24" s="1">
        <v>423</v>
      </c>
      <c r="BVE24" s="1">
        <v>7</v>
      </c>
      <c r="BVF24" s="1">
        <v>1.7999999999999999E-2</v>
      </c>
      <c r="BVG24" s="1">
        <f t="shared" si="1552"/>
        <v>7.9999999999999984E-3</v>
      </c>
      <c r="BVH24" s="1">
        <f t="shared" si="1553"/>
        <v>-0.66552901023890798</v>
      </c>
      <c r="BVI24" s="1">
        <f t="shared" si="1554"/>
        <v>-9.9829351535836203E-4</v>
      </c>
      <c r="BVJ24" s="1">
        <f t="shared" si="1555"/>
        <v>-7.6852108220169821</v>
      </c>
      <c r="BVK24" s="1"/>
      <c r="BVL24" s="1"/>
      <c r="BVM24" s="1" t="s">
        <v>11</v>
      </c>
      <c r="BVN24" s="1" t="s">
        <v>188</v>
      </c>
      <c r="BVO24" s="1">
        <v>436</v>
      </c>
      <c r="BVP24" s="1">
        <v>7</v>
      </c>
      <c r="BVQ24" s="1">
        <v>2.4E-2</v>
      </c>
      <c r="BVR24" s="1">
        <f t="shared" si="1556"/>
        <v>1.2E-2</v>
      </c>
      <c r="BVS24" s="1">
        <f t="shared" si="1557"/>
        <v>-0.23890784982935151</v>
      </c>
      <c r="BVT24" s="1">
        <f t="shared" si="1558"/>
        <v>-3.5836177474402725E-4</v>
      </c>
      <c r="BVU24" s="1">
        <f t="shared" si="1559"/>
        <v>-2.7587936284163517</v>
      </c>
      <c r="BVV24" s="1"/>
      <c r="BVW24" s="1"/>
      <c r="BVX24" s="1" t="s">
        <v>11</v>
      </c>
      <c r="BVY24" s="1" t="s">
        <v>189</v>
      </c>
      <c r="BVZ24" s="1">
        <v>437</v>
      </c>
      <c r="BWA24" s="1">
        <v>7</v>
      </c>
      <c r="BWB24" s="1">
        <v>3.1E-2</v>
      </c>
      <c r="BWC24" s="1">
        <f t="shared" si="1560"/>
        <v>2.5999999999999999E-2</v>
      </c>
      <c r="BWD24" s="1">
        <f t="shared" si="1561"/>
        <v>0.19391634980988595</v>
      </c>
      <c r="BWE24" s="1">
        <f t="shared" si="1562"/>
        <v>2.9087452471482893E-4</v>
      </c>
      <c r="BWF24" s="1">
        <f t="shared" si="1563"/>
        <v>2.2392532965467438</v>
      </c>
      <c r="BWG24" s="1"/>
      <c r="BWH24" s="1"/>
      <c r="BWI24" s="1" t="s">
        <v>11</v>
      </c>
      <c r="BWJ24" s="1" t="s">
        <v>190</v>
      </c>
      <c r="BWK24" s="1">
        <v>443</v>
      </c>
      <c r="BWL24" s="1">
        <v>7</v>
      </c>
      <c r="BWM24" s="1">
        <v>2.5999999999999999E-2</v>
      </c>
      <c r="BWN24" s="1">
        <f t="shared" si="1564"/>
        <v>1.6E-2</v>
      </c>
      <c r="BWO24" s="1">
        <f t="shared" si="1565"/>
        <v>-0.21212121212121215</v>
      </c>
      <c r="BWP24" s="1">
        <f t="shared" si="1566"/>
        <v>-3.1818181818181826E-4</v>
      </c>
      <c r="BWQ24" s="1">
        <f t="shared" si="1567"/>
        <v>-2.4494743428060342</v>
      </c>
      <c r="BWR24" s="1"/>
      <c r="BWS24" s="1"/>
      <c r="BWT24" s="1" t="s">
        <v>11</v>
      </c>
      <c r="BWU24" s="1" t="s">
        <v>191</v>
      </c>
      <c r="BWV24" s="1">
        <v>450</v>
      </c>
      <c r="BWW24" s="1">
        <v>7</v>
      </c>
      <c r="BWX24" s="1">
        <v>2.1000000000000001E-2</v>
      </c>
      <c r="BWY24" s="1">
        <f t="shared" si="1568"/>
        <v>1.7000000000000001E-2</v>
      </c>
      <c r="BWZ24" s="1">
        <f t="shared" si="1569"/>
        <v>0.16666666666666671</v>
      </c>
      <c r="BXA24" s="1">
        <f t="shared" si="1570"/>
        <v>2.5000000000000006E-4</v>
      </c>
      <c r="BXB24" s="1">
        <f t="shared" si="1571"/>
        <v>1.9245869836333127</v>
      </c>
      <c r="BXC24" s="1"/>
      <c r="BXD24" s="1"/>
      <c r="BXE24" s="1" t="s">
        <v>11</v>
      </c>
      <c r="BXF24" s="1" t="s">
        <v>192</v>
      </c>
      <c r="BXG24" s="1">
        <v>451</v>
      </c>
      <c r="BXH24" s="1">
        <v>7</v>
      </c>
      <c r="BXI24" s="1">
        <v>4.0000000000000001E-3</v>
      </c>
      <c r="BXJ24" s="1">
        <f t="shared" si="1572"/>
        <v>7.0000000000000001E-3</v>
      </c>
      <c r="BXK24" s="1">
        <f t="shared" si="1573"/>
        <v>0.74716981132075477</v>
      </c>
      <c r="BXL24" s="1">
        <f t="shared" si="1574"/>
        <v>1.1207547169811321E-3</v>
      </c>
      <c r="BXM24" s="1">
        <f t="shared" si="1575"/>
        <v>8.6279597605900946</v>
      </c>
      <c r="BXN24" s="1"/>
      <c r="BXO24" s="1"/>
      <c r="BXP24" s="1" t="s">
        <v>11</v>
      </c>
      <c r="BXQ24" s="1" t="s">
        <v>193</v>
      </c>
      <c r="BXR24" s="1">
        <v>464</v>
      </c>
      <c r="BXS24" s="1">
        <v>7</v>
      </c>
      <c r="BXT24" s="1">
        <v>2.1999999999999999E-2</v>
      </c>
      <c r="BXU24" s="1">
        <f t="shared" si="1576"/>
        <v>1.7999999999999999E-2</v>
      </c>
      <c r="BXV24" s="1">
        <f t="shared" si="1577"/>
        <v>1.4669117647058825</v>
      </c>
      <c r="BXW24" s="1">
        <f t="shared" si="1578"/>
        <v>2.2003676470588236E-3</v>
      </c>
      <c r="BXX24" s="1">
        <f t="shared" si="1579"/>
        <v>16.939195730949077</v>
      </c>
      <c r="BXY24" s="1"/>
      <c r="BXZ24" s="1"/>
      <c r="BYA24" s="1" t="s">
        <v>11</v>
      </c>
      <c r="BYB24" s="1" t="s">
        <v>194</v>
      </c>
      <c r="BYC24" s="1">
        <v>465</v>
      </c>
      <c r="BYD24" s="1">
        <v>7</v>
      </c>
      <c r="BYE24" s="1">
        <v>0.01</v>
      </c>
      <c r="BYF24" s="1">
        <f t="shared" si="1709"/>
        <v>5.0000000000000001E-3</v>
      </c>
      <c r="BYG24" s="1">
        <f t="shared" si="1580"/>
        <v>2.2471910112359543E-2</v>
      </c>
      <c r="BYH24" s="1">
        <f t="shared" si="1581"/>
        <v>3.3707865168539316E-5</v>
      </c>
      <c r="BYI24" s="1">
        <f t="shared" si="1582"/>
        <v>0.25949487419774986</v>
      </c>
      <c r="BYJ24" s="1"/>
      <c r="BYK24" s="1"/>
      <c r="BYL24" s="1" t="s">
        <v>11</v>
      </c>
      <c r="BYM24" s="1" t="s">
        <v>195</v>
      </c>
      <c r="BYN24" s="1">
        <v>479</v>
      </c>
      <c r="BYO24" s="1">
        <v>7</v>
      </c>
      <c r="BYP24" s="1">
        <v>2.1999999999999999E-2</v>
      </c>
      <c r="BYQ24" s="1">
        <f t="shared" si="1583"/>
        <v>1.0999999999999999E-2</v>
      </c>
      <c r="BYR24" s="1">
        <f t="shared" si="1584"/>
        <v>0.5793357933579335</v>
      </c>
      <c r="BYS24" s="1">
        <f t="shared" si="1585"/>
        <v>8.6900369003690026E-4</v>
      </c>
      <c r="BYT24" s="1">
        <f t="shared" si="1586"/>
        <v>6.689892762297343</v>
      </c>
      <c r="BYU24" s="1"/>
      <c r="BYV24" s="1"/>
      <c r="BYW24" s="1" t="s">
        <v>11</v>
      </c>
      <c r="BYX24" s="1" t="s">
        <v>196</v>
      </c>
      <c r="BYY24" s="1">
        <v>480</v>
      </c>
      <c r="BYZ24" s="1">
        <v>7</v>
      </c>
      <c r="BZA24" s="1">
        <v>2.1000000000000001E-2</v>
      </c>
      <c r="BZB24" s="1">
        <f t="shared" si="1587"/>
        <v>8.0000000000000019E-3</v>
      </c>
      <c r="BZC24" s="1">
        <f t="shared" si="1588"/>
        <v>0.70411985018726608</v>
      </c>
      <c r="BZD24" s="1">
        <f t="shared" si="1589"/>
        <v>1.0561797752808991E-3</v>
      </c>
      <c r="BZE24" s="1">
        <f t="shared" si="1590"/>
        <v>8.1308393915295003</v>
      </c>
      <c r="BZF24" s="1"/>
      <c r="BZG24" s="1"/>
      <c r="BZH24" s="1" t="s">
        <v>11</v>
      </c>
      <c r="BZI24" s="1" t="s">
        <v>197</v>
      </c>
      <c r="BZJ24" s="1">
        <v>494</v>
      </c>
      <c r="BZK24" s="1">
        <v>7</v>
      </c>
      <c r="BZL24" s="1">
        <v>0.04</v>
      </c>
      <c r="BZM24" s="1">
        <f t="shared" si="1591"/>
        <v>2.5000000000000001E-2</v>
      </c>
      <c r="BZN24" s="1">
        <f t="shared" si="1592"/>
        <v>1.6544117647058825</v>
      </c>
      <c r="BZO24" s="1">
        <f t="shared" si="1593"/>
        <v>2.4816176470588238E-3</v>
      </c>
      <c r="BZP24" s="1">
        <f t="shared" si="1594"/>
        <v>19.104356087536555</v>
      </c>
      <c r="BZQ24" s="1"/>
      <c r="BZR24" s="1"/>
      <c r="BZS24" s="1" t="s">
        <v>11</v>
      </c>
      <c r="BZT24" s="1" t="s">
        <v>198</v>
      </c>
      <c r="BZU24" s="1">
        <v>495</v>
      </c>
      <c r="BZV24" s="1">
        <v>7</v>
      </c>
      <c r="BZW24" s="1">
        <v>3.6999999999999998E-2</v>
      </c>
      <c r="BZX24" s="1">
        <f t="shared" si="1595"/>
        <v>2.3E-2</v>
      </c>
      <c r="BZY24" s="1">
        <f t="shared" si="1596"/>
        <v>1.2398523985239851</v>
      </c>
      <c r="BZZ24" s="1">
        <f t="shared" si="1597"/>
        <v>1.8597785977859777E-3</v>
      </c>
      <c r="CAA24" s="1">
        <f t="shared" si="1598"/>
        <v>14.317222726954823</v>
      </c>
      <c r="CAB24" s="1"/>
      <c r="CAC24" s="1"/>
      <c r="CAD24" s="1" t="s">
        <v>11</v>
      </c>
      <c r="CAE24" s="1" t="s">
        <v>199</v>
      </c>
      <c r="CAF24" s="1">
        <v>501</v>
      </c>
      <c r="CAG24" s="1">
        <v>7</v>
      </c>
      <c r="CAH24" s="1">
        <v>3.5000000000000003E-2</v>
      </c>
      <c r="CAI24" s="1">
        <f t="shared" si="1599"/>
        <v>1.8000000000000002E-2</v>
      </c>
      <c r="CAJ24" s="1">
        <f t="shared" si="1600"/>
        <v>1.1098901098901099</v>
      </c>
      <c r="CAK24" s="1">
        <f t="shared" si="1601"/>
        <v>1.664835164835165E-3</v>
      </c>
      <c r="CAL24" s="1">
        <f t="shared" si="1602"/>
        <v>12.816480352547114</v>
      </c>
      <c r="CAM24" s="1"/>
      <c r="CAN24" s="1"/>
      <c r="CAO24" s="1" t="s">
        <v>11</v>
      </c>
      <c r="CAP24" s="1" t="s">
        <v>200</v>
      </c>
      <c r="CAQ24" s="1">
        <v>508</v>
      </c>
      <c r="CAR24" s="1">
        <v>7</v>
      </c>
      <c r="CAS24" s="1">
        <v>3.6999999999999998E-2</v>
      </c>
      <c r="CAT24" s="1">
        <f t="shared" si="1603"/>
        <v>-1.0000000000000009E-3</v>
      </c>
      <c r="CAU24" s="1">
        <f t="shared" si="1604"/>
        <v>0.40659340659340654</v>
      </c>
      <c r="CAV24" s="1">
        <f t="shared" si="1605"/>
        <v>6.0989010989010979E-4</v>
      </c>
      <c r="CAW24" s="1">
        <f t="shared" si="1606"/>
        <v>4.6951462677647831</v>
      </c>
      <c r="CAX24" s="1"/>
      <c r="CAY24" s="1"/>
      <c r="CAZ24" s="1" t="s">
        <v>11</v>
      </c>
      <c r="CBA24" s="1" t="s">
        <v>201</v>
      </c>
      <c r="CBB24" s="1">
        <v>509</v>
      </c>
      <c r="CBC24" s="1">
        <v>7</v>
      </c>
      <c r="CBD24" s="1">
        <v>1.7999999999999999E-2</v>
      </c>
      <c r="CBE24" s="1">
        <f t="shared" si="1607"/>
        <v>4.9999999999999992E-3</v>
      </c>
      <c r="CBF24" s="1">
        <f t="shared" si="1608"/>
        <v>6.0150375939849607E-2</v>
      </c>
      <c r="CBG24" s="1">
        <f t="shared" si="1609"/>
        <v>9.022556390977441E-5</v>
      </c>
      <c r="CBH24" s="1">
        <f t="shared" si="1610"/>
        <v>0.69458778356690942</v>
      </c>
      <c r="CBI24" s="1"/>
      <c r="CBJ24" s="1"/>
      <c r="CBK24" s="1" t="s">
        <v>11</v>
      </c>
      <c r="CBL24" s="1" t="s">
        <v>202</v>
      </c>
      <c r="CBM24" s="1">
        <v>515</v>
      </c>
      <c r="CBN24" s="1">
        <v>7</v>
      </c>
      <c r="CBO24" s="1">
        <v>2.1000000000000001E-2</v>
      </c>
      <c r="CBP24" s="1">
        <f t="shared" si="1611"/>
        <v>6.0000000000000019E-3</v>
      </c>
      <c r="CBQ24" s="1">
        <f t="shared" si="1612"/>
        <v>0.20599250936329591</v>
      </c>
      <c r="CBR24" s="1">
        <f t="shared" si="1613"/>
        <v>3.0898876404494385E-4</v>
      </c>
      <c r="CBS24" s="1">
        <f t="shared" si="1614"/>
        <v>2.3619924325198087</v>
      </c>
      <c r="CBT24" s="1"/>
      <c r="CBU24" s="1"/>
      <c r="CBV24" s="1" t="s">
        <v>11</v>
      </c>
      <c r="CBW24" s="1" t="s">
        <v>203</v>
      </c>
      <c r="CBX24" s="1">
        <v>522</v>
      </c>
      <c r="CBY24" s="1">
        <v>7</v>
      </c>
      <c r="CBZ24" s="1">
        <v>2.5999999999999999E-2</v>
      </c>
      <c r="CCA24" s="1">
        <f t="shared" si="1615"/>
        <v>1.1999999999999999E-2</v>
      </c>
      <c r="CCB24" s="1">
        <f t="shared" si="1616"/>
        <v>0.44194756554307107</v>
      </c>
      <c r="CCC24" s="1">
        <f t="shared" si="1617"/>
        <v>6.6292134831460667E-4</v>
      </c>
      <c r="CCD24" s="1">
        <f t="shared" si="1618"/>
        <v>5.0675474006788619</v>
      </c>
      <c r="CCE24" s="1"/>
      <c r="CCF24" s="1"/>
      <c r="CCG24" s="1" t="s">
        <v>11</v>
      </c>
      <c r="CCH24" s="1" t="s">
        <v>204</v>
      </c>
      <c r="CCI24" s="1">
        <v>523</v>
      </c>
      <c r="CCJ24" s="1">
        <v>7</v>
      </c>
      <c r="CCK24" s="1">
        <v>4.4999999999999998E-2</v>
      </c>
      <c r="CCL24" s="1">
        <f t="shared" si="1619"/>
        <v>2.5999999999999999E-2</v>
      </c>
      <c r="CCM24" s="1">
        <f t="shared" si="1620"/>
        <v>1.0646387832699618</v>
      </c>
      <c r="CCN24" s="1">
        <f t="shared" si="1621"/>
        <v>1.5969581749049426E-3</v>
      </c>
      <c r="CCO24" s="1">
        <f t="shared" si="1622"/>
        <v>12.207573747333623</v>
      </c>
      <c r="CCP24" s="1"/>
      <c r="CCQ24" s="1"/>
      <c r="CCR24" s="1" t="s">
        <v>11</v>
      </c>
      <c r="CCS24" s="1" t="s">
        <v>205</v>
      </c>
      <c r="CCT24" s="1">
        <v>536</v>
      </c>
      <c r="CCU24" s="1">
        <v>7</v>
      </c>
      <c r="CCV24" s="1">
        <v>4.7E-2</v>
      </c>
      <c r="CCW24" s="1">
        <f t="shared" si="1623"/>
        <v>2.7E-2</v>
      </c>
      <c r="CCX24" s="1">
        <f t="shared" si="1624"/>
        <v>1</v>
      </c>
      <c r="CCY24" s="1">
        <f t="shared" si="1625"/>
        <v>1.5E-3</v>
      </c>
      <c r="CCZ24" s="1">
        <f t="shared" si="1626"/>
        <v>11.466399626959799</v>
      </c>
      <c r="CDA24" s="1"/>
      <c r="CDB24" s="1"/>
      <c r="CDC24" s="1" t="s">
        <v>11</v>
      </c>
      <c r="CDD24" s="1" t="s">
        <v>206</v>
      </c>
      <c r="CDE24" s="1">
        <v>542</v>
      </c>
      <c r="CDF24" s="1">
        <v>7</v>
      </c>
      <c r="CDG24" s="1">
        <v>4.2999999999999997E-2</v>
      </c>
      <c r="CDH24" s="1">
        <f t="shared" si="1627"/>
        <v>2.7999999999999997E-2</v>
      </c>
      <c r="CDI24" s="1">
        <f t="shared" si="1628"/>
        <v>0.69318181818181801</v>
      </c>
      <c r="CDJ24" s="1">
        <f t="shared" si="1629"/>
        <v>1.0397727272727271E-3</v>
      </c>
      <c r="CDK24" s="1">
        <f t="shared" si="1630"/>
        <v>7.9482997414153136</v>
      </c>
      <c r="CDL24" s="1"/>
      <c r="CDM24" s="1"/>
      <c r="CDN24" s="6" t="s">
        <v>11</v>
      </c>
      <c r="CDO24" s="6" t="s">
        <v>207</v>
      </c>
      <c r="CDP24" s="6">
        <v>549</v>
      </c>
      <c r="CDQ24" s="6">
        <v>7</v>
      </c>
      <c r="CDR24" s="6">
        <v>5.1999999999999998E-2</v>
      </c>
      <c r="CDS24" s="6">
        <f t="shared" si="1631"/>
        <v>3.6999999999999998E-2</v>
      </c>
      <c r="CDT24" s="6">
        <f t="shared" si="1632"/>
        <v>0.95817490494296575</v>
      </c>
      <c r="CDU24" s="6">
        <f t="shared" si="1633"/>
        <v>1.4372623574144486E-3</v>
      </c>
      <c r="CDV24" s="6">
        <f t="shared" si="1634"/>
        <v>10.986816372600263</v>
      </c>
      <c r="CDW24" s="1"/>
      <c r="CDX24" s="1"/>
      <c r="CDY24" s="6" t="s">
        <v>11</v>
      </c>
      <c r="CDZ24" s="6" t="s">
        <v>208</v>
      </c>
      <c r="CEA24" s="6">
        <v>550</v>
      </c>
      <c r="CEB24" s="6">
        <v>7</v>
      </c>
      <c r="CEC24" s="6">
        <v>4.7E-2</v>
      </c>
      <c r="CED24" s="6">
        <f t="shared" si="1635"/>
        <v>0.03</v>
      </c>
      <c r="CEE24" s="6">
        <f t="shared" si="1636"/>
        <v>1.1439999999999999</v>
      </c>
      <c r="CEF24" s="6">
        <f t="shared" si="1637"/>
        <v>1.7159999999999999E-3</v>
      </c>
      <c r="CEG24" s="6">
        <f t="shared" si="1638"/>
        <v>13.117561173242008</v>
      </c>
      <c r="CEH24" s="1"/>
      <c r="CEI24" s="1"/>
      <c r="CEJ24" s="6" t="s">
        <v>11</v>
      </c>
      <c r="CEK24" s="6" t="s">
        <v>209</v>
      </c>
      <c r="CEL24" s="6">
        <v>556</v>
      </c>
      <c r="CEM24" s="6">
        <v>7</v>
      </c>
      <c r="CEN24" s="6">
        <v>5.0999999999999997E-2</v>
      </c>
      <c r="CEO24" s="6">
        <f t="shared" si="1639"/>
        <v>3.5999999999999997E-2</v>
      </c>
      <c r="CEP24" s="6">
        <f t="shared" si="1640"/>
        <v>1.5059288537549405</v>
      </c>
      <c r="CEQ24" s="6">
        <f t="shared" si="1641"/>
        <v>2.2588932806324106E-3</v>
      </c>
      <c r="CER24" s="6">
        <f t="shared" si="1642"/>
        <v>17.267582046923646</v>
      </c>
      <c r="CES24" s="1"/>
      <c r="CET24" s="1"/>
      <c r="CEU24" s="6" t="s">
        <v>11</v>
      </c>
      <c r="CEV24" s="6" t="s">
        <v>210</v>
      </c>
      <c r="CEW24" s="6">
        <v>563</v>
      </c>
      <c r="CEX24" s="6">
        <v>7</v>
      </c>
      <c r="CEY24" s="6">
        <v>4.2000000000000003E-2</v>
      </c>
      <c r="CEZ24" s="6">
        <f t="shared" si="1643"/>
        <v>2.8000000000000004E-2</v>
      </c>
      <c r="CFA24" s="6">
        <f t="shared" si="1644"/>
        <v>1.1238476953907817</v>
      </c>
      <c r="CFB24" s="6">
        <f t="shared" si="1645"/>
        <v>1.6857715430861726E-3</v>
      </c>
      <c r="CFC24" s="6">
        <f t="shared" si="1646"/>
        <v>12.886486795188489</v>
      </c>
      <c r="CFD24" s="1"/>
      <c r="CFE24" s="1"/>
      <c r="CFF24" s="1" t="s">
        <v>11</v>
      </c>
      <c r="CFG24" s="1" t="s">
        <v>211</v>
      </c>
      <c r="CFH24" s="1">
        <v>564</v>
      </c>
      <c r="CFI24" s="1">
        <v>7</v>
      </c>
      <c r="CFJ24" s="1">
        <v>0.05</v>
      </c>
      <c r="CFK24" s="1">
        <f t="shared" si="1647"/>
        <v>1.8000000000000002E-2</v>
      </c>
      <c r="CFL24" s="1">
        <f t="shared" si="1648"/>
        <v>0.42910447761194043</v>
      </c>
      <c r="CFM24" s="1">
        <f t="shared" si="1649"/>
        <v>6.4365671641791061E-4</v>
      </c>
      <c r="CFN24" s="1">
        <f t="shared" si="1650"/>
        <v>4.9202834220163325</v>
      </c>
      <c r="CFO24" s="1"/>
      <c r="CFP24" s="1"/>
      <c r="CFQ24" s="1" t="s">
        <v>11</v>
      </c>
      <c r="CFR24" s="1" t="s">
        <v>212</v>
      </c>
      <c r="CFS24" s="1">
        <v>571</v>
      </c>
      <c r="CFT24" s="1">
        <v>7</v>
      </c>
      <c r="CFU24" s="1">
        <v>5.3999999999999999E-2</v>
      </c>
      <c r="CFV24" s="1">
        <f t="shared" si="1651"/>
        <v>2.3E-2</v>
      </c>
      <c r="CFW24" s="1">
        <f t="shared" si="1652"/>
        <v>0.50375939849624063</v>
      </c>
      <c r="CFX24" s="1">
        <f t="shared" si="1653"/>
        <v>7.5563909774436101E-4</v>
      </c>
      <c r="CFY24" s="1">
        <f t="shared" si="1654"/>
        <v>5.7763065789947863</v>
      </c>
      <c r="CFZ24" s="1"/>
      <c r="CGA24" s="1"/>
      <c r="CGB24" s="1" t="s">
        <v>11</v>
      </c>
      <c r="CGC24" s="1" t="s">
        <v>213</v>
      </c>
      <c r="CGD24" s="1">
        <v>577</v>
      </c>
      <c r="CGE24" s="1">
        <v>7</v>
      </c>
      <c r="CGF24" s="1">
        <v>3.7999999999999999E-2</v>
      </c>
      <c r="CGG24" s="1">
        <f t="shared" si="1655"/>
        <v>6.9999999999999993E-3</v>
      </c>
      <c r="CGH24" s="1">
        <f t="shared" si="1656"/>
        <v>-0.28571428571428575</v>
      </c>
      <c r="CGI24" s="1">
        <f t="shared" si="1657"/>
        <v>-4.2857142857142866E-4</v>
      </c>
      <c r="CGJ24" s="1">
        <f t="shared" si="1658"/>
        <v>-3.2761141791313717</v>
      </c>
      <c r="CGK24" s="1"/>
      <c r="CGL24" s="1"/>
      <c r="CGM24" s="1" t="s">
        <v>11</v>
      </c>
      <c r="CGN24" s="1" t="s">
        <v>214</v>
      </c>
      <c r="CGO24" s="1">
        <v>578</v>
      </c>
      <c r="CGP24" s="1">
        <v>7</v>
      </c>
      <c r="CGQ24" s="1">
        <v>3.5999999999999997E-2</v>
      </c>
      <c r="CGR24" s="1">
        <f t="shared" si="1659"/>
        <v>1.8999999999999996E-2</v>
      </c>
      <c r="CGS24" s="1">
        <f t="shared" si="1660"/>
        <v>-0.12355212355212375</v>
      </c>
      <c r="CGT24" s="1">
        <f t="shared" si="1661"/>
        <v>-1.8532818532818562E-4</v>
      </c>
      <c r="CGU24" s="1">
        <f t="shared" si="1662"/>
        <v>-1.4166980234081625</v>
      </c>
      <c r="CGV24" s="1"/>
      <c r="CGW24" s="1"/>
      <c r="CGX24" s="1" t="s">
        <v>11</v>
      </c>
      <c r="CGY24" s="1" t="s">
        <v>215</v>
      </c>
      <c r="CGZ24" s="1">
        <v>592</v>
      </c>
      <c r="CHA24" s="1">
        <v>7</v>
      </c>
      <c r="CHB24" s="1">
        <v>5.2999999999999999E-2</v>
      </c>
      <c r="CHC24" s="1">
        <f t="shared" si="1663"/>
        <v>2.7E-2</v>
      </c>
      <c r="CHD24" s="1">
        <f t="shared" si="1664"/>
        <v>-3.448275862068971E-2</v>
      </c>
      <c r="CHE24" s="1">
        <f t="shared" si="1665"/>
        <v>-5.172413793103457E-5</v>
      </c>
      <c r="CHF24" s="1">
        <f t="shared" si="1666"/>
        <v>-0.39539309058482131</v>
      </c>
      <c r="CHG24" s="1"/>
      <c r="CHH24" s="1"/>
      <c r="CHI24" s="1" t="s">
        <v>11</v>
      </c>
      <c r="CHJ24" s="1" t="s">
        <v>216</v>
      </c>
      <c r="CHK24" s="1">
        <v>593</v>
      </c>
      <c r="CHL24" s="1">
        <v>7</v>
      </c>
      <c r="CHM24" s="1">
        <v>3.9E-2</v>
      </c>
      <c r="CHN24" s="1">
        <f t="shared" si="1667"/>
        <v>1.6E-2</v>
      </c>
      <c r="CHO24" s="1">
        <f t="shared" si="1668"/>
        <v>0.31764705882352939</v>
      </c>
      <c r="CHP24" s="1">
        <f t="shared" si="1669"/>
        <v>4.7647058823529408E-4</v>
      </c>
      <c r="CHQ24" s="1">
        <f t="shared" si="1670"/>
        <v>3.6422681167989945</v>
      </c>
      <c r="CHR24" s="1"/>
      <c r="CHS24" s="1"/>
      <c r="CHT24" s="1" t="s">
        <v>11</v>
      </c>
      <c r="CHU24" s="1" t="s">
        <v>217</v>
      </c>
      <c r="CHV24" s="1">
        <v>607</v>
      </c>
      <c r="CHW24" s="1">
        <v>7</v>
      </c>
      <c r="CHX24" s="1">
        <v>4.2000000000000003E-2</v>
      </c>
      <c r="CHY24" s="1">
        <f t="shared" si="1671"/>
        <v>2.1000000000000001E-2</v>
      </c>
      <c r="CHZ24" s="1">
        <f t="shared" si="1672"/>
        <v>0.62790697674418616</v>
      </c>
      <c r="CIA24" s="1">
        <f t="shared" si="1673"/>
        <v>9.4186046511627924E-4</v>
      </c>
      <c r="CIB24" s="1">
        <f t="shared" si="1674"/>
        <v>7.1998323239049906</v>
      </c>
      <c r="CIC24" s="1"/>
      <c r="CID24" s="1"/>
      <c r="CIE24" s="1" t="s">
        <v>11</v>
      </c>
      <c r="CIF24" s="1" t="s">
        <v>218</v>
      </c>
      <c r="CIG24" s="1">
        <v>608</v>
      </c>
      <c r="CIH24" s="1">
        <v>7</v>
      </c>
      <c r="CII24" s="1">
        <v>4.8000000000000001E-2</v>
      </c>
      <c r="CIJ24" s="1">
        <f t="shared" si="1675"/>
        <v>2.1000000000000001E-2</v>
      </c>
      <c r="CIK24" s="1">
        <f t="shared" si="1676"/>
        <v>4.7058823529411757E-2</v>
      </c>
      <c r="CIL24" s="1">
        <f t="shared" si="1677"/>
        <v>7.0588235294117641E-5</v>
      </c>
      <c r="CIM24" s="1">
        <f t="shared" si="1678"/>
        <v>0.53959527656281403</v>
      </c>
      <c r="CIN24" s="1"/>
      <c r="CIO24" s="1"/>
      <c r="CIP24" s="1" t="s">
        <v>11</v>
      </c>
      <c r="CIQ24" s="1" t="s">
        <v>219</v>
      </c>
      <c r="CIR24" s="1">
        <v>621</v>
      </c>
      <c r="CIS24" s="1">
        <v>7</v>
      </c>
      <c r="CIT24" s="1">
        <v>4.3999999999999997E-2</v>
      </c>
      <c r="CIU24" s="1">
        <f t="shared" si="1679"/>
        <v>1.3999999999999999E-2</v>
      </c>
      <c r="CIV24" s="1">
        <f t="shared" si="1680"/>
        <v>-1.2182539682539681</v>
      </c>
      <c r="CIW24" s="1">
        <f t="shared" si="1681"/>
        <v>-1.8273809523809523E-3</v>
      </c>
      <c r="CIX24" s="1">
        <f t="shared" si="1682"/>
        <v>-13.968986847129594</v>
      </c>
      <c r="CIY24" s="1"/>
      <c r="CIZ24" s="1"/>
      <c r="CJA24" s="1" t="s">
        <v>11</v>
      </c>
      <c r="CJB24" s="1" t="s">
        <v>220</v>
      </c>
      <c r="CJC24" s="1">
        <v>622</v>
      </c>
      <c r="CJD24" s="1">
        <v>7</v>
      </c>
      <c r="CJE24" s="1">
        <v>2.3E-2</v>
      </c>
      <c r="CJF24" s="1">
        <f t="shared" si="1683"/>
        <v>1.4E-2</v>
      </c>
      <c r="CJG24" s="1">
        <f t="shared" si="1684"/>
        <v>6.0070671378091876E-2</v>
      </c>
      <c r="CJH24" s="1">
        <f t="shared" si="1685"/>
        <v>9.0106007067137817E-5</v>
      </c>
      <c r="CJI24" s="1">
        <f t="shared" si="1686"/>
        <v>0.68879432388097739</v>
      </c>
      <c r="CJJ24" s="1"/>
      <c r="CJK24" s="1"/>
      <c r="CJL24" s="1" t="s">
        <v>11</v>
      </c>
      <c r="CJM24" s="1" t="s">
        <v>221</v>
      </c>
      <c r="CJN24" s="1">
        <v>635</v>
      </c>
      <c r="CJO24" s="1">
        <v>7</v>
      </c>
      <c r="CJP24" s="1">
        <v>5.8000000000000003E-2</v>
      </c>
      <c r="CJQ24" s="1">
        <f t="shared" si="1687"/>
        <v>4.5999999999999999E-2</v>
      </c>
      <c r="CJR24" s="1">
        <f t="shared" si="1688"/>
        <v>0.88652482269503541</v>
      </c>
      <c r="CJS24" s="1">
        <f t="shared" si="1689"/>
        <v>1.3297872340425532E-3</v>
      </c>
      <c r="CJT24" s="1">
        <f t="shared" si="1690"/>
        <v>10.165247896240956</v>
      </c>
      <c r="CJU24" s="1"/>
      <c r="CJV24" s="1"/>
      <c r="CJW24" s="1" t="s">
        <v>11</v>
      </c>
      <c r="CJX24" s="1" t="s">
        <v>222</v>
      </c>
      <c r="CJY24" s="1">
        <v>636</v>
      </c>
      <c r="CJZ24" s="1">
        <v>7</v>
      </c>
      <c r="CKA24" s="1">
        <v>4.3999999999999997E-2</v>
      </c>
      <c r="CKB24" s="1">
        <f t="shared" si="1691"/>
        <v>2.3999999999999997E-2</v>
      </c>
      <c r="CKC24" s="1">
        <f t="shared" si="1692"/>
        <v>-4.9469964664311028E-2</v>
      </c>
      <c r="CKD24" s="1">
        <f t="shared" si="1693"/>
        <v>-7.4204946996466538E-5</v>
      </c>
      <c r="CKE24" s="1">
        <f t="shared" si="1694"/>
        <v>-0.56724238437257035</v>
      </c>
      <c r="CKF24" s="1"/>
      <c r="CKG24" s="1"/>
      <c r="CKH24" s="1" t="s">
        <v>11</v>
      </c>
      <c r="CKI24" s="1" t="s">
        <v>223</v>
      </c>
      <c r="CKJ24" s="1">
        <v>649</v>
      </c>
      <c r="CKK24" s="1">
        <v>7</v>
      </c>
      <c r="CKL24" s="1">
        <v>4.2999999999999997E-2</v>
      </c>
      <c r="CKM24" s="1">
        <f t="shared" si="1695"/>
        <v>1.8999999999999996E-2</v>
      </c>
      <c r="CKN24" s="1">
        <f t="shared" si="1696"/>
        <v>-0.30742049469964677</v>
      </c>
      <c r="CKO24" s="1">
        <f t="shared" si="1697"/>
        <v>-4.6113074204947018E-4</v>
      </c>
      <c r="CKP24" s="1">
        <f t="shared" si="1698"/>
        <v>-3.5250062457438265</v>
      </c>
      <c r="CKQ24" s="1"/>
      <c r="CKR24" s="1"/>
      <c r="CKS24" s="1" t="s">
        <v>11</v>
      </c>
      <c r="CKT24" s="1" t="s">
        <v>224</v>
      </c>
      <c r="CKU24" s="1">
        <v>650</v>
      </c>
      <c r="CKV24" s="1">
        <v>7</v>
      </c>
      <c r="CKW24" s="1">
        <v>3.5000000000000003E-2</v>
      </c>
      <c r="CKX24" s="1">
        <f t="shared" si="1699"/>
        <v>1.8000000000000002E-2</v>
      </c>
      <c r="CKY24" s="1">
        <f t="shared" si="1700"/>
        <v>2.8070175438596565E-2</v>
      </c>
      <c r="CKZ24" s="1">
        <f t="shared" si="1701"/>
        <v>4.2105263157894846E-5</v>
      </c>
      <c r="CLA24" s="1">
        <f t="shared" si="1702"/>
        <v>0.32186384917781974</v>
      </c>
      <c r="CLB24" s="1"/>
      <c r="CLC24" s="1"/>
      <c r="CLD24" s="1" t="s">
        <v>11</v>
      </c>
      <c r="CLE24" s="1" t="s">
        <v>225</v>
      </c>
      <c r="CLF24" s="1">
        <v>663</v>
      </c>
      <c r="CLG24" s="1">
        <v>7</v>
      </c>
      <c r="CLH24" s="1">
        <v>4.2000000000000003E-2</v>
      </c>
      <c r="CLI24" s="1">
        <f t="shared" si="1703"/>
        <v>2.0000000000000004E-2</v>
      </c>
      <c r="CLJ24" s="1">
        <f t="shared" si="1704"/>
        <v>0.10380622837370251</v>
      </c>
      <c r="CLK24" s="1">
        <f t="shared" si="1705"/>
        <v>1.5570934256055379E-4</v>
      </c>
      <c r="CLL24" s="1">
        <f t="shared" si="1706"/>
        <v>1.1902836983003262</v>
      </c>
      <c r="CLM24" s="1"/>
      <c r="CLN24" s="1"/>
      <c r="CLO24" s="1"/>
      <c r="CLP24" s="1"/>
      <c r="CLQ24" s="1"/>
      <c r="CLR24" s="1"/>
      <c r="CLS24" s="1"/>
      <c r="CLT24" s="1"/>
      <c r="CLU24" s="1"/>
      <c r="CLV24" s="1"/>
      <c r="CLW24" s="1"/>
      <c r="CLX24" s="1"/>
      <c r="CLY24" s="1"/>
      <c r="CLZ24" s="1"/>
      <c r="CMA24" s="1"/>
      <c r="CMB24" s="1"/>
      <c r="CMC24" s="1"/>
      <c r="CMD24" s="1"/>
      <c r="CME24" s="1"/>
      <c r="CMF24" s="1"/>
      <c r="CMG24" s="1"/>
      <c r="CMH24" s="1"/>
      <c r="CMI24" s="1"/>
      <c r="CMJ24" s="1"/>
      <c r="CMK24" s="1"/>
      <c r="CML24" s="1"/>
      <c r="CMM24" s="1"/>
      <c r="CMN24" s="1"/>
      <c r="CMO24" s="1"/>
      <c r="CMP24" s="1"/>
      <c r="CMQ24" s="1"/>
      <c r="CMR24" s="1"/>
      <c r="CMS24" s="1"/>
      <c r="CMT24" s="1"/>
      <c r="CMU24" s="1"/>
      <c r="CMV24" s="1"/>
      <c r="CMW24" s="1"/>
      <c r="CMX24" s="1"/>
      <c r="CMY24" s="1"/>
      <c r="CMZ24" s="1"/>
    </row>
    <row r="25" spans="1:2392" x14ac:dyDescent="0.3">
      <c r="A25" s="1" t="s">
        <v>11</v>
      </c>
      <c r="B25" s="1" t="s">
        <v>12</v>
      </c>
      <c r="C25" s="1">
        <v>1</v>
      </c>
      <c r="D25" s="1">
        <v>8</v>
      </c>
      <c r="E25" s="1">
        <v>2.1999999999999999E-2</v>
      </c>
      <c r="F25" s="1">
        <f t="shared" si="856"/>
        <v>2.4E-2</v>
      </c>
      <c r="G25" s="1">
        <f t="shared" si="857"/>
        <v>1.1830508474576271</v>
      </c>
      <c r="H25" s="1">
        <f t="shared" si="1707"/>
        <v>1.7745762711864406E-3</v>
      </c>
      <c r="I25" s="1">
        <f t="shared" si="1708"/>
        <v>13.661305571959849</v>
      </c>
      <c r="J25" s="1"/>
      <c r="K25" s="1"/>
      <c r="L25" s="1" t="s">
        <v>11</v>
      </c>
      <c r="M25" s="1" t="s">
        <v>13</v>
      </c>
      <c r="N25" s="1">
        <v>2</v>
      </c>
      <c r="O25" s="1">
        <v>8</v>
      </c>
      <c r="P25" s="1">
        <v>0.05</v>
      </c>
      <c r="Q25" s="1">
        <f t="shared" si="858"/>
        <v>5.2000000000000005E-2</v>
      </c>
      <c r="R25" s="1">
        <f t="shared" si="859"/>
        <v>2.152542372881356</v>
      </c>
      <c r="S25" s="1">
        <f t="shared" si="860"/>
        <v>3.2288135593220341E-3</v>
      </c>
      <c r="T25" s="1">
        <f t="shared" si="861"/>
        <v>24.856530195399728</v>
      </c>
      <c r="U25" s="1"/>
      <c r="V25" s="1"/>
      <c r="W25" s="1" t="s">
        <v>11</v>
      </c>
      <c r="X25" s="1" t="s">
        <v>14</v>
      </c>
      <c r="Y25" s="1">
        <v>3</v>
      </c>
      <c r="Z25" s="1">
        <v>8</v>
      </c>
      <c r="AA25" s="1">
        <v>0.125</v>
      </c>
      <c r="AB25" s="1">
        <f t="shared" si="862"/>
        <v>0.124</v>
      </c>
      <c r="AC25" s="1">
        <f t="shared" si="863"/>
        <v>4.5864406779661024</v>
      </c>
      <c r="AD25" s="1">
        <f t="shared" si="864"/>
        <v>6.8796610169491535E-3</v>
      </c>
      <c r="AE25" s="1">
        <f t="shared" si="865"/>
        <v>52.962024180119421</v>
      </c>
      <c r="AF25" s="1"/>
      <c r="AG25" s="1"/>
      <c r="AH25" s="1" t="s">
        <v>11</v>
      </c>
      <c r="AI25" s="1" t="s">
        <v>15</v>
      </c>
      <c r="AJ25" s="1">
        <v>4</v>
      </c>
      <c r="AK25" s="1">
        <v>8</v>
      </c>
      <c r="AL25" s="1">
        <v>0.16900000000000001</v>
      </c>
      <c r="AM25" s="1">
        <f t="shared" si="866"/>
        <v>0.161</v>
      </c>
      <c r="AN25" s="1">
        <f t="shared" si="867"/>
        <v>5.795918367346939</v>
      </c>
      <c r="AO25" s="1">
        <f t="shared" si="868"/>
        <v>8.693877551020409E-3</v>
      </c>
      <c r="AP25" s="1">
        <f t="shared" si="869"/>
        <v>66.928494287982943</v>
      </c>
      <c r="AQ25" s="1"/>
      <c r="AR25" s="1"/>
      <c r="AS25" s="1" t="s">
        <v>11</v>
      </c>
      <c r="AT25" s="1" t="s">
        <v>16</v>
      </c>
      <c r="AU25" s="1">
        <v>8</v>
      </c>
      <c r="AV25" s="1">
        <v>8</v>
      </c>
      <c r="AW25" s="1">
        <v>0.23300000000000001</v>
      </c>
      <c r="AX25" s="1">
        <f t="shared" si="870"/>
        <v>0.22500000000000001</v>
      </c>
      <c r="AY25" s="1">
        <f t="shared" si="871"/>
        <v>8.0102389078498302</v>
      </c>
      <c r="AZ25" s="1">
        <f t="shared" si="872"/>
        <v>1.2015358361774746E-2</v>
      </c>
      <c r="BA25" s="1">
        <f t="shared" si="873"/>
        <v>92.498409227045414</v>
      </c>
      <c r="BB25" s="1"/>
      <c r="BC25" s="1"/>
      <c r="BD25" s="1" t="s">
        <v>11</v>
      </c>
      <c r="BE25" s="1" t="s">
        <v>17</v>
      </c>
      <c r="BF25" s="1">
        <v>9</v>
      </c>
      <c r="BG25" s="1">
        <v>8</v>
      </c>
      <c r="BH25" s="1">
        <v>0.255</v>
      </c>
      <c r="BI25" s="1">
        <f t="shared" si="874"/>
        <v>0.25</v>
      </c>
      <c r="BJ25" s="1">
        <f t="shared" si="875"/>
        <v>8.8498293515358348</v>
      </c>
      <c r="BK25" s="1">
        <f t="shared" si="876"/>
        <v>1.3274744027303753E-2</v>
      </c>
      <c r="BL25" s="1">
        <f t="shared" si="877"/>
        <v>102.19359826405143</v>
      </c>
      <c r="BM25" s="1"/>
      <c r="BN25" s="1"/>
      <c r="BO25" s="1" t="s">
        <v>11</v>
      </c>
      <c r="BP25" s="1" t="s">
        <v>18</v>
      </c>
      <c r="BQ25" s="1">
        <v>10</v>
      </c>
      <c r="BR25" s="1">
        <v>8</v>
      </c>
      <c r="BS25" s="1">
        <v>0.251</v>
      </c>
      <c r="BT25" s="1">
        <f t="shared" si="878"/>
        <v>0.24199999999999999</v>
      </c>
      <c r="BU25" s="1">
        <f t="shared" si="879"/>
        <v>8.5153583617747444</v>
      </c>
      <c r="BV25" s="1">
        <f t="shared" si="880"/>
        <v>1.2773037542662118E-2</v>
      </c>
      <c r="BW25" s="1">
        <f t="shared" si="881"/>
        <v>98.331287184268561</v>
      </c>
      <c r="BX25" s="1"/>
      <c r="BY25" s="1"/>
      <c r="BZ25" s="1" t="s">
        <v>11</v>
      </c>
      <c r="CA25" s="1" t="s">
        <v>19</v>
      </c>
      <c r="CB25" s="1">
        <v>11</v>
      </c>
      <c r="CC25" s="1">
        <v>8</v>
      </c>
      <c r="CD25" s="1">
        <v>0.25600000000000001</v>
      </c>
      <c r="CE25" s="1">
        <f t="shared" si="882"/>
        <v>0.251</v>
      </c>
      <c r="CF25" s="1">
        <f t="shared" si="883"/>
        <v>8.8797250859106533</v>
      </c>
      <c r="CG25" s="1">
        <f t="shared" si="884"/>
        <v>1.3319587628865981E-2</v>
      </c>
      <c r="CH25" s="1">
        <f t="shared" si="885"/>
        <v>102.53881991151503</v>
      </c>
      <c r="CI25" s="1"/>
      <c r="CJ25" s="1"/>
      <c r="CK25" s="1" t="s">
        <v>11</v>
      </c>
      <c r="CL25" s="1" t="s">
        <v>20</v>
      </c>
      <c r="CM25" s="1">
        <v>14</v>
      </c>
      <c r="CN25" s="1">
        <v>8</v>
      </c>
      <c r="CO25" s="1">
        <v>0.27200000000000002</v>
      </c>
      <c r="CP25" s="1">
        <f t="shared" si="886"/>
        <v>0.25900000000000001</v>
      </c>
      <c r="CQ25" s="1">
        <f t="shared" si="887"/>
        <v>9.0756013745704465</v>
      </c>
      <c r="CR25" s="1">
        <f t="shared" si="888"/>
        <v>1.361340206185567E-2</v>
      </c>
      <c r="CS25" s="1">
        <f t="shared" si="889"/>
        <v>104.80070564485726</v>
      </c>
      <c r="CT25" s="1"/>
      <c r="CU25" s="1"/>
      <c r="CV25" s="1" t="s">
        <v>11</v>
      </c>
      <c r="CW25" s="1" t="s">
        <v>21</v>
      </c>
      <c r="CX25" s="1">
        <v>15</v>
      </c>
      <c r="CY25" s="1">
        <v>8</v>
      </c>
      <c r="CZ25" s="1">
        <v>4.5999999999999999E-2</v>
      </c>
      <c r="DA25" s="1">
        <f t="shared" si="890"/>
        <v>2.5999999999999999E-2</v>
      </c>
      <c r="DB25" s="1">
        <f t="shared" si="891"/>
        <v>1.103448275862069</v>
      </c>
      <c r="DC25" s="1">
        <f t="shared" si="892"/>
        <v>1.6551724137931034E-3</v>
      </c>
      <c r="DD25" s="1">
        <f t="shared" si="893"/>
        <v>12.74209313302055</v>
      </c>
      <c r="DE25" s="1"/>
      <c r="DF25" s="1"/>
      <c r="DG25" s="1" t="s">
        <v>11</v>
      </c>
      <c r="DH25" s="1" t="s">
        <v>22</v>
      </c>
      <c r="DI25" s="1">
        <v>16</v>
      </c>
      <c r="DJ25" s="1">
        <v>8</v>
      </c>
      <c r="DK25" s="1">
        <v>6.5000000000000002E-2</v>
      </c>
      <c r="DL25" s="1">
        <f t="shared" si="894"/>
        <v>3.8000000000000006E-2</v>
      </c>
      <c r="DM25" s="1">
        <f t="shared" si="895"/>
        <v>1.4061433447098979</v>
      </c>
      <c r="DN25" s="1">
        <f t="shared" si="896"/>
        <v>2.1092150170648467E-3</v>
      </c>
      <c r="DO25" s="1">
        <f t="shared" si="897"/>
        <v>16.237471070107674</v>
      </c>
      <c r="DP25" s="1"/>
      <c r="DQ25" s="1"/>
      <c r="DR25" s="1" t="s">
        <v>11</v>
      </c>
      <c r="DS25" s="1" t="s">
        <v>23</v>
      </c>
      <c r="DT25" s="1">
        <v>17</v>
      </c>
      <c r="DU25" s="1">
        <v>8</v>
      </c>
      <c r="DV25" s="1">
        <v>7.4999999999999997E-2</v>
      </c>
      <c r="DW25" s="1">
        <f t="shared" si="898"/>
        <v>4.8000000000000001E-2</v>
      </c>
      <c r="DX25" s="1">
        <f t="shared" si="899"/>
        <v>1.678082191780822</v>
      </c>
      <c r="DY25" s="1">
        <f t="shared" si="900"/>
        <v>2.5171232876712332E-3</v>
      </c>
      <c r="DZ25" s="1">
        <f t="shared" si="901"/>
        <v>19.377690862609377</v>
      </c>
      <c r="EA25" s="1"/>
      <c r="EB25" s="1"/>
      <c r="EC25" s="1" t="s">
        <v>11</v>
      </c>
      <c r="ED25" s="1" t="s">
        <v>24</v>
      </c>
      <c r="EE25" s="1">
        <v>18</v>
      </c>
      <c r="EF25" s="1">
        <v>8</v>
      </c>
      <c r="EG25" s="1">
        <v>7.6999999999999999E-2</v>
      </c>
      <c r="EH25" s="1">
        <f t="shared" si="902"/>
        <v>5.1000000000000004E-2</v>
      </c>
      <c r="EI25" s="1">
        <f t="shared" si="903"/>
        <v>1.9115646258503403</v>
      </c>
      <c r="EJ25" s="1">
        <f t="shared" si="904"/>
        <v>2.8673469387755102E-3</v>
      </c>
      <c r="EK25" s="1">
        <f t="shared" si="905"/>
        <v>22.073834383712683</v>
      </c>
      <c r="EL25" s="1"/>
      <c r="EM25" s="1"/>
      <c r="EN25" s="1" t="s">
        <v>11</v>
      </c>
      <c r="EO25" s="1" t="s">
        <v>25</v>
      </c>
      <c r="EP25" s="1">
        <v>21</v>
      </c>
      <c r="EQ25" s="1">
        <v>8</v>
      </c>
      <c r="ER25" s="1">
        <v>0.104</v>
      </c>
      <c r="ES25" s="1">
        <f t="shared" si="906"/>
        <v>7.2999999999999995E-2</v>
      </c>
      <c r="ET25" s="1">
        <f t="shared" si="907"/>
        <v>2.5890410958904111</v>
      </c>
      <c r="EU25" s="1">
        <f t="shared" si="908"/>
        <v>3.8835616438356165E-3</v>
      </c>
      <c r="EV25" s="1">
        <f t="shared" si="909"/>
        <v>29.897008759454465</v>
      </c>
      <c r="EW25" s="1"/>
      <c r="EX25" s="1"/>
      <c r="EY25" s="1" t="s">
        <v>11</v>
      </c>
      <c r="EZ25" s="1" t="s">
        <v>26</v>
      </c>
      <c r="FA25" s="1">
        <v>22</v>
      </c>
      <c r="FB25" s="1">
        <v>8</v>
      </c>
      <c r="FC25" s="1">
        <v>0.113</v>
      </c>
      <c r="FD25" s="1">
        <f t="shared" si="910"/>
        <v>8.2000000000000003E-2</v>
      </c>
      <c r="FE25" s="1">
        <f t="shared" si="911"/>
        <v>2.8259385665529009</v>
      </c>
      <c r="FF25" s="1">
        <f t="shared" si="912"/>
        <v>4.2389078498293511E-3</v>
      </c>
      <c r="FG25" s="1">
        <f t="shared" si="913"/>
        <v>32.632587490410558</v>
      </c>
      <c r="FH25" s="1"/>
      <c r="FI25" s="1"/>
      <c r="FJ25" s="1" t="s">
        <v>11</v>
      </c>
      <c r="FK25" s="1" t="s">
        <v>27</v>
      </c>
      <c r="FL25" s="1">
        <v>23</v>
      </c>
      <c r="FM25" s="1">
        <v>8</v>
      </c>
      <c r="FN25" s="1">
        <v>0.121</v>
      </c>
      <c r="FO25" s="1">
        <f t="shared" si="914"/>
        <v>9.0999999999999998E-2</v>
      </c>
      <c r="FP25" s="1">
        <f t="shared" si="915"/>
        <v>3.5</v>
      </c>
      <c r="FQ25" s="1">
        <f t="shared" si="916"/>
        <v>5.2500000000000003E-3</v>
      </c>
      <c r="FR25" s="1">
        <f t="shared" si="917"/>
        <v>40.41632665629956</v>
      </c>
      <c r="FS25" s="1"/>
      <c r="FT25" s="1"/>
      <c r="FU25" s="1" t="s">
        <v>11</v>
      </c>
      <c r="FV25" s="1" t="s">
        <v>28</v>
      </c>
      <c r="FW25" s="1">
        <v>24</v>
      </c>
      <c r="FX25" s="1">
        <v>8</v>
      </c>
      <c r="FY25" s="1">
        <v>0.129</v>
      </c>
      <c r="FZ25" s="1">
        <f t="shared" si="918"/>
        <v>9.8000000000000004E-2</v>
      </c>
      <c r="GA25" s="1">
        <f t="shared" si="919"/>
        <v>3.3184931506849313</v>
      </c>
      <c r="GB25" s="1">
        <f t="shared" si="920"/>
        <v>4.9777397260273972E-3</v>
      </c>
      <c r="GC25" s="1">
        <f t="shared" si="921"/>
        <v>38.320372338507113</v>
      </c>
      <c r="GD25" s="1"/>
      <c r="GE25" s="1"/>
      <c r="GF25" s="1" t="s">
        <v>11</v>
      </c>
      <c r="GG25" s="1" t="s">
        <v>29</v>
      </c>
      <c r="GH25" s="1">
        <v>25</v>
      </c>
      <c r="GI25" s="1">
        <v>8</v>
      </c>
      <c r="GJ25" s="1">
        <v>0.14699999999999999</v>
      </c>
      <c r="GK25" s="1">
        <f t="shared" si="922"/>
        <v>0.11599999999999999</v>
      </c>
      <c r="GL25" s="1">
        <f t="shared" si="923"/>
        <v>4.0955631399317403</v>
      </c>
      <c r="GM25" s="1">
        <f t="shared" si="924"/>
        <v>6.1433447098976105E-3</v>
      </c>
      <c r="GN25" s="1">
        <f t="shared" si="925"/>
        <v>47.29360505856603</v>
      </c>
      <c r="GO25" s="1"/>
      <c r="GP25" s="1"/>
      <c r="GQ25" s="1" t="s">
        <v>11</v>
      </c>
      <c r="GR25" s="1" t="s">
        <v>30</v>
      </c>
      <c r="GS25" s="1">
        <v>28</v>
      </c>
      <c r="GT25" s="1">
        <v>8</v>
      </c>
      <c r="GU25" s="1">
        <v>0.17799999999999999</v>
      </c>
      <c r="GV25" s="1">
        <f t="shared" si="926"/>
        <v>0.14899999999999999</v>
      </c>
      <c r="GW25" s="1">
        <f t="shared" si="927"/>
        <v>5.1034482758620685</v>
      </c>
      <c r="GX25" s="1">
        <f t="shared" si="928"/>
        <v>7.6551724137931031E-3</v>
      </c>
      <c r="GY25" s="1">
        <f t="shared" si="929"/>
        <v>58.932180740220041</v>
      </c>
      <c r="GZ25" s="1"/>
      <c r="HA25" s="1"/>
      <c r="HB25" s="1" t="s">
        <v>11</v>
      </c>
      <c r="HC25" s="1" t="s">
        <v>31</v>
      </c>
      <c r="HD25" s="1">
        <v>29</v>
      </c>
      <c r="HE25" s="1">
        <v>8</v>
      </c>
      <c r="HF25" s="1">
        <v>4.1000000000000002E-2</v>
      </c>
      <c r="HG25" s="1">
        <f t="shared" si="930"/>
        <v>-1.0999999999999996E-2</v>
      </c>
      <c r="HH25" s="1">
        <f t="shared" si="931"/>
        <v>-0.10402684563758373</v>
      </c>
      <c r="HI25" s="1">
        <f t="shared" si="932"/>
        <v>-1.560402684563756E-4</v>
      </c>
      <c r="HJ25" s="1">
        <f t="shared" si="933"/>
        <v>-1.2012522783751527</v>
      </c>
      <c r="HK25" s="1"/>
      <c r="HL25" s="1"/>
      <c r="HM25" s="1" t="s">
        <v>11</v>
      </c>
      <c r="HN25" s="1" t="s">
        <v>32</v>
      </c>
      <c r="HO25" s="1">
        <v>30</v>
      </c>
      <c r="HP25" s="1">
        <v>8</v>
      </c>
      <c r="HQ25" s="1">
        <v>5.0999999999999997E-2</v>
      </c>
      <c r="HR25" s="1">
        <f t="shared" si="934"/>
        <v>-1.0000000000000009E-3</v>
      </c>
      <c r="HS25" s="1">
        <f t="shared" si="935"/>
        <v>0.18518518518518515</v>
      </c>
      <c r="HT25" s="1">
        <f t="shared" si="936"/>
        <v>2.7777777777777772E-4</v>
      </c>
      <c r="HU25" s="1">
        <f t="shared" si="937"/>
        <v>2.1384299818147907</v>
      </c>
      <c r="HV25" s="1"/>
      <c r="HW25" s="1"/>
      <c r="HX25" s="1" t="s">
        <v>11</v>
      </c>
      <c r="HY25" s="1" t="s">
        <v>33</v>
      </c>
      <c r="HZ25" s="1">
        <v>31</v>
      </c>
      <c r="IA25" s="1">
        <v>8</v>
      </c>
      <c r="IB25" s="1">
        <v>6.3E-2</v>
      </c>
      <c r="IC25" s="1">
        <f t="shared" si="938"/>
        <v>8.0000000000000002E-3</v>
      </c>
      <c r="ID25" s="1">
        <f t="shared" si="939"/>
        <v>0.47297297297297297</v>
      </c>
      <c r="IE25" s="1">
        <f t="shared" si="940"/>
        <v>7.0945945945945948E-4</v>
      </c>
      <c r="IF25" s="1">
        <f t="shared" si="941"/>
        <v>5.4616657643648052</v>
      </c>
      <c r="IG25" s="1"/>
      <c r="IH25" s="1"/>
      <c r="II25" s="1" t="s">
        <v>11</v>
      </c>
      <c r="IJ25" s="1" t="s">
        <v>34</v>
      </c>
      <c r="IK25" s="1">
        <v>32</v>
      </c>
      <c r="IL25" s="1">
        <v>8</v>
      </c>
      <c r="IM25" s="1">
        <v>7.1999999999999995E-2</v>
      </c>
      <c r="IN25" s="1">
        <f t="shared" si="942"/>
        <v>1.6999999999999994E-2</v>
      </c>
      <c r="IO25" s="1">
        <f t="shared" si="943"/>
        <v>0.73063973063973042</v>
      </c>
      <c r="IP25" s="1">
        <f t="shared" si="944"/>
        <v>1.0959595959595956E-3</v>
      </c>
      <c r="IQ25" s="1">
        <f t="shared" si="945"/>
        <v>8.4370782918874454</v>
      </c>
      <c r="IR25" s="1"/>
      <c r="IS25" s="1"/>
      <c r="IT25" s="1" t="s">
        <v>11</v>
      </c>
      <c r="IU25" s="1" t="s">
        <v>35</v>
      </c>
      <c r="IV25" s="1">
        <v>35</v>
      </c>
      <c r="IW25" s="1">
        <v>8</v>
      </c>
      <c r="IX25" s="1">
        <v>9.8000000000000004E-2</v>
      </c>
      <c r="IY25" s="1">
        <f t="shared" si="946"/>
        <v>4.3000000000000003E-2</v>
      </c>
      <c r="IZ25" s="1">
        <f t="shared" si="947"/>
        <v>1.6711409395973156</v>
      </c>
      <c r="JA25" s="1">
        <f t="shared" si="948"/>
        <v>2.5067114093959733E-3</v>
      </c>
      <c r="JB25" s="1">
        <f t="shared" si="949"/>
        <v>19.29753660099442</v>
      </c>
      <c r="JC25" s="1"/>
      <c r="JD25" s="1"/>
      <c r="JE25" s="1" t="s">
        <v>11</v>
      </c>
      <c r="JF25" s="3" t="s">
        <v>36</v>
      </c>
      <c r="JG25" s="3">
        <v>36</v>
      </c>
      <c r="JH25" s="1">
        <v>8</v>
      </c>
      <c r="JI25" s="1">
        <v>0.111</v>
      </c>
      <c r="JJ25" s="1">
        <f t="shared" si="950"/>
        <v>5.3999999999999999E-2</v>
      </c>
      <c r="JK25" s="1">
        <f t="shared" si="951"/>
        <v>2.0903010033444818</v>
      </c>
      <c r="JL25" s="1">
        <f t="shared" si="952"/>
        <v>3.1354515050167229E-3</v>
      </c>
      <c r="JM25" s="1">
        <f t="shared" si="953"/>
        <v>24.137796617474656</v>
      </c>
      <c r="JN25" s="1"/>
      <c r="JO25" s="1"/>
      <c r="JP25" s="1" t="s">
        <v>11</v>
      </c>
      <c r="JQ25" s="1" t="s">
        <v>37</v>
      </c>
      <c r="JR25" s="1">
        <v>37</v>
      </c>
      <c r="JS25" s="1">
        <v>8</v>
      </c>
      <c r="JT25" s="1">
        <v>0.122</v>
      </c>
      <c r="JU25" s="1">
        <f t="shared" si="954"/>
        <v>6.4000000000000001E-2</v>
      </c>
      <c r="JV25" s="1">
        <f t="shared" si="955"/>
        <v>2.3913043478260874</v>
      </c>
      <c r="JW25" s="1">
        <f t="shared" si="956"/>
        <v>3.5869565217391312E-3</v>
      </c>
      <c r="JX25" s="1">
        <f t="shared" si="957"/>
        <v>27.613639330391006</v>
      </c>
      <c r="JY25" s="1"/>
      <c r="JZ25" s="1"/>
      <c r="KA25" s="1" t="s">
        <v>11</v>
      </c>
      <c r="KB25" s="1" t="s">
        <v>38</v>
      </c>
      <c r="KC25" s="1">
        <v>38</v>
      </c>
      <c r="KD25" s="1">
        <v>8</v>
      </c>
      <c r="KE25" s="1">
        <v>0.13100000000000001</v>
      </c>
      <c r="KF25" s="1">
        <f t="shared" si="958"/>
        <v>7.0000000000000007E-2</v>
      </c>
      <c r="KG25" s="1">
        <f t="shared" si="959"/>
        <v>2.4749163879598668</v>
      </c>
      <c r="KH25" s="1">
        <f t="shared" si="960"/>
        <v>3.7123745819398002E-3</v>
      </c>
      <c r="KI25" s="1">
        <f t="shared" si="961"/>
        <v>28.579151195089992</v>
      </c>
      <c r="KJ25" s="1"/>
      <c r="KK25" s="1"/>
      <c r="KL25" s="1" t="s">
        <v>11</v>
      </c>
      <c r="KM25" s="1" t="s">
        <v>39</v>
      </c>
      <c r="KN25" s="1">
        <v>39</v>
      </c>
      <c r="KO25" s="1">
        <v>8</v>
      </c>
      <c r="KP25" s="1">
        <v>0.13700000000000001</v>
      </c>
      <c r="KQ25" s="1">
        <f t="shared" si="962"/>
        <v>7.400000000000001E-2</v>
      </c>
      <c r="KR25" s="1">
        <f t="shared" si="963"/>
        <v>2.6510067114093965</v>
      </c>
      <c r="KS25" s="1">
        <f t="shared" si="964"/>
        <v>3.9765100671140946E-3</v>
      </c>
      <c r="KT25" s="1">
        <f t="shared" si="965"/>
        <v>30.612558061818461</v>
      </c>
      <c r="KU25" s="1"/>
      <c r="KV25" s="1"/>
      <c r="KW25" s="1" t="s">
        <v>11</v>
      </c>
      <c r="KX25" s="1" t="s">
        <v>40</v>
      </c>
      <c r="KY25" s="1">
        <v>42</v>
      </c>
      <c r="KZ25" s="1">
        <v>8</v>
      </c>
      <c r="LA25" s="1">
        <v>0.17</v>
      </c>
      <c r="LB25" s="1">
        <f t="shared" si="966"/>
        <v>0.10500000000000001</v>
      </c>
      <c r="LC25" s="1">
        <f t="shared" si="967"/>
        <v>3.8557046979865777</v>
      </c>
      <c r="LD25" s="1">
        <f t="shared" si="968"/>
        <v>5.783557046979867E-3</v>
      </c>
      <c r="LE25" s="1">
        <f t="shared" si="969"/>
        <v>44.523834446872677</v>
      </c>
      <c r="LF25" s="1"/>
      <c r="LG25" s="1"/>
      <c r="LH25" s="1" t="s">
        <v>11</v>
      </c>
      <c r="LI25" s="1" t="s">
        <v>41</v>
      </c>
      <c r="LJ25" s="1">
        <v>43</v>
      </c>
      <c r="LK25" s="1">
        <v>8</v>
      </c>
      <c r="LL25" s="1">
        <v>3.5000000000000003E-2</v>
      </c>
      <c r="LM25" s="1">
        <f t="shared" si="970"/>
        <v>-1.9999999999999948E-3</v>
      </c>
      <c r="LN25" s="1">
        <f t="shared" si="971"/>
        <v>-0.69256756756756732</v>
      </c>
      <c r="LO25" s="1">
        <f t="shared" si="972"/>
        <v>-1.0388513513513509E-3</v>
      </c>
      <c r="LP25" s="1">
        <f t="shared" si="973"/>
        <v>-7.9974391549627466</v>
      </c>
      <c r="LQ25" s="1"/>
      <c r="LR25" s="1"/>
      <c r="LS25" s="1" t="s">
        <v>11</v>
      </c>
      <c r="LT25" s="1" t="s">
        <v>42</v>
      </c>
      <c r="LU25" s="1">
        <v>44</v>
      </c>
      <c r="LV25" s="1">
        <v>8</v>
      </c>
      <c r="LW25" s="1">
        <v>0.05</v>
      </c>
      <c r="LX25" s="1">
        <f t="shared" si="974"/>
        <v>7.0000000000000062E-3</v>
      </c>
      <c r="LY25" s="1">
        <f t="shared" si="975"/>
        <v>-1.3238434163701067</v>
      </c>
      <c r="LZ25" s="1">
        <f t="shared" si="976"/>
        <v>-1.98576512455516E-3</v>
      </c>
      <c r="MA25" s="1">
        <f t="shared" si="977"/>
        <v>-15.287110845087376</v>
      </c>
      <c r="MB25" s="1"/>
      <c r="MC25" s="1"/>
      <c r="MD25" s="1" t="s">
        <v>11</v>
      </c>
      <c r="ME25" s="1" t="s">
        <v>43</v>
      </c>
      <c r="MF25" s="1">
        <v>46</v>
      </c>
      <c r="MG25" s="1">
        <v>8</v>
      </c>
      <c r="MH25" s="1">
        <v>5.2999999999999999E-2</v>
      </c>
      <c r="MI25" s="1">
        <f t="shared" si="978"/>
        <v>1.0000000000000009E-3</v>
      </c>
      <c r="MJ25" s="1">
        <f t="shared" si="979"/>
        <v>-0.70847457627118637</v>
      </c>
      <c r="MK25" s="1">
        <f t="shared" si="980"/>
        <v>-1.0627118644067795E-3</v>
      </c>
      <c r="ML25" s="1">
        <f t="shared" si="981"/>
        <v>-8.1811256863599091</v>
      </c>
      <c r="MM25" s="1"/>
      <c r="MN25" s="1"/>
      <c r="MO25" s="1" t="s">
        <v>11</v>
      </c>
      <c r="MP25" s="1" t="s">
        <v>44</v>
      </c>
      <c r="MQ25" s="1">
        <v>52</v>
      </c>
      <c r="MR25" s="1">
        <v>8</v>
      </c>
      <c r="MS25" s="1">
        <v>6.7000000000000004E-2</v>
      </c>
      <c r="MT25" s="1">
        <f t="shared" si="982"/>
        <v>4.0000000000000036E-3</v>
      </c>
      <c r="MU25" s="1">
        <f t="shared" si="983"/>
        <v>-0.40404040404040392</v>
      </c>
      <c r="MV25" s="1">
        <f t="shared" si="984"/>
        <v>-6.0606060606060584E-4</v>
      </c>
      <c r="MW25" s="1">
        <f t="shared" si="985"/>
        <v>-4.6656654148686343</v>
      </c>
      <c r="MX25" s="1"/>
      <c r="MY25" s="1"/>
      <c r="MZ25" s="1" t="s">
        <v>11</v>
      </c>
      <c r="NA25" s="1" t="s">
        <v>45</v>
      </c>
      <c r="NB25" s="1">
        <v>53</v>
      </c>
      <c r="NC25" s="1">
        <v>8</v>
      </c>
      <c r="ND25" s="1">
        <v>7.0000000000000007E-2</v>
      </c>
      <c r="NE25" s="1">
        <f t="shared" si="986"/>
        <v>-2.2999999999999993E-2</v>
      </c>
      <c r="NF25" s="1">
        <f t="shared" si="987"/>
        <v>-1.4695945945945945</v>
      </c>
      <c r="NG25" s="1">
        <f t="shared" si="988"/>
        <v>-2.2043918918918919E-3</v>
      </c>
      <c r="NH25" s="1">
        <f t="shared" si="989"/>
        <v>-16.970175767847788</v>
      </c>
      <c r="NI25" s="1"/>
      <c r="NJ25" s="1"/>
      <c r="NK25" s="1" t="s">
        <v>11</v>
      </c>
      <c r="NL25" s="1" t="s">
        <v>46</v>
      </c>
      <c r="NM25" s="1">
        <v>56</v>
      </c>
      <c r="NN25" s="1">
        <v>8</v>
      </c>
      <c r="NO25" s="1">
        <v>8.7999999999999995E-2</v>
      </c>
      <c r="NP25" s="1">
        <f t="shared" si="990"/>
        <v>-4.0000000000000036E-3</v>
      </c>
      <c r="NQ25" s="1">
        <f t="shared" si="991"/>
        <v>-0.77627118644067816</v>
      </c>
      <c r="NR25" s="1">
        <f t="shared" si="992"/>
        <v>-1.1644067796610172E-3</v>
      </c>
      <c r="NS25" s="1">
        <f t="shared" si="993"/>
        <v>-8.964008527159903</v>
      </c>
      <c r="NT25" s="1"/>
      <c r="NU25" s="1"/>
      <c r="NV25" s="1" t="s">
        <v>11</v>
      </c>
      <c r="NW25" s="1" t="s">
        <v>47</v>
      </c>
      <c r="NX25" s="1">
        <v>57</v>
      </c>
      <c r="NY25" s="1">
        <v>8</v>
      </c>
      <c r="NZ25" s="1">
        <v>-2E-3</v>
      </c>
      <c r="OA25" s="1">
        <f t="shared" si="994"/>
        <v>0.01</v>
      </c>
      <c r="OB25" s="1">
        <f t="shared" si="995"/>
        <v>1.0514469453376205</v>
      </c>
      <c r="OC25" s="1">
        <f t="shared" si="996"/>
        <v>1.5771704180064308E-3</v>
      </c>
      <c r="OD25" s="1">
        <f t="shared" si="997"/>
        <v>12.141606629866747</v>
      </c>
      <c r="OE25" s="1"/>
      <c r="OF25" s="1"/>
      <c r="OG25" s="1" t="s">
        <v>11</v>
      </c>
      <c r="OH25" s="1" t="s">
        <v>48</v>
      </c>
      <c r="OI25" s="1">
        <v>58</v>
      </c>
      <c r="OJ25" s="1">
        <v>8</v>
      </c>
      <c r="OK25" s="1">
        <v>0</v>
      </c>
      <c r="OL25" s="1">
        <f t="shared" si="998"/>
        <v>1.2E-2</v>
      </c>
      <c r="OM25" s="1">
        <f t="shared" si="999"/>
        <v>1.1129032258064517</v>
      </c>
      <c r="ON25" s="1">
        <f t="shared" si="1000"/>
        <v>1.6693548387096777E-3</v>
      </c>
      <c r="OO25" s="1">
        <f t="shared" si="1001"/>
        <v>12.851274374583731</v>
      </c>
      <c r="OP25" s="1"/>
      <c r="OQ25" s="1"/>
      <c r="OR25" s="1" t="s">
        <v>11</v>
      </c>
      <c r="OS25" s="1" t="s">
        <v>49</v>
      </c>
      <c r="OT25" s="1">
        <v>59</v>
      </c>
      <c r="OU25" s="1">
        <v>8</v>
      </c>
      <c r="OV25" s="1">
        <v>2E-3</v>
      </c>
      <c r="OW25" s="1">
        <f t="shared" si="1002"/>
        <v>1.4E-2</v>
      </c>
      <c r="OX25" s="1">
        <f t="shared" si="1003"/>
        <v>1.2483870967741935</v>
      </c>
      <c r="OY25" s="1">
        <f t="shared" si="1004"/>
        <v>1.8725806451612903E-3</v>
      </c>
      <c r="OZ25" s="1">
        <f t="shared" si="1005"/>
        <v>14.415777341924358</v>
      </c>
      <c r="PA25" s="1"/>
      <c r="PB25" s="1"/>
      <c r="PC25" s="1" t="s">
        <v>11</v>
      </c>
      <c r="PD25" s="1" t="s">
        <v>50</v>
      </c>
      <c r="PE25" s="1">
        <v>60</v>
      </c>
      <c r="PF25" s="1">
        <v>8</v>
      </c>
      <c r="PG25" s="1">
        <v>4.0000000000000001E-3</v>
      </c>
      <c r="PH25" s="1">
        <f t="shared" si="1006"/>
        <v>1.6E-2</v>
      </c>
      <c r="PI25" s="1">
        <f t="shared" si="1007"/>
        <v>1.3580645161290321</v>
      </c>
      <c r="PJ25" s="1">
        <f t="shared" si="1008"/>
        <v>2.0370967741935482E-3</v>
      </c>
      <c r="PK25" s="1">
        <f t="shared" si="1009"/>
        <v>15.682279744057245</v>
      </c>
      <c r="PL25" s="1"/>
      <c r="PM25" s="1"/>
      <c r="PN25" s="1" t="s">
        <v>11</v>
      </c>
      <c r="PO25" s="1" t="s">
        <v>51</v>
      </c>
      <c r="PP25" s="1">
        <v>63</v>
      </c>
      <c r="PQ25" s="1">
        <v>8</v>
      </c>
      <c r="PR25" s="1">
        <v>1.6E-2</v>
      </c>
      <c r="PS25" s="1">
        <f t="shared" si="1010"/>
        <v>0.03</v>
      </c>
      <c r="PT25" s="1">
        <f t="shared" si="1011"/>
        <v>1.8220064724919094</v>
      </c>
      <c r="PU25" s="1">
        <f t="shared" si="1012"/>
        <v>2.7330097087378642E-3</v>
      </c>
      <c r="PV25" s="1">
        <f t="shared" si="1013"/>
        <v>21.039659646321454</v>
      </c>
      <c r="PW25" s="1"/>
      <c r="PX25" s="1"/>
      <c r="PY25" s="1" t="s">
        <v>11</v>
      </c>
      <c r="PZ25" s="1" t="s">
        <v>52</v>
      </c>
      <c r="QA25" s="1">
        <v>64</v>
      </c>
      <c r="QB25" s="1">
        <v>8</v>
      </c>
      <c r="QC25" s="1">
        <v>1.9E-2</v>
      </c>
      <c r="QD25" s="1">
        <f t="shared" si="1014"/>
        <v>0.02</v>
      </c>
      <c r="QE25" s="1">
        <f t="shared" si="1015"/>
        <v>1.4741935483870969</v>
      </c>
      <c r="QF25" s="1">
        <f t="shared" si="1016"/>
        <v>2.2112903225806452E-3</v>
      </c>
      <c r="QG25" s="1">
        <f t="shared" si="1017"/>
        <v>17.023282287492073</v>
      </c>
      <c r="QH25" s="1"/>
      <c r="QI25" s="1"/>
      <c r="QJ25" s="1" t="s">
        <v>11</v>
      </c>
      <c r="QK25" s="1" t="s">
        <v>53</v>
      </c>
      <c r="QL25" s="1">
        <v>65</v>
      </c>
      <c r="QM25" s="1">
        <v>8</v>
      </c>
      <c r="QN25" s="1">
        <v>2.3E-2</v>
      </c>
      <c r="QO25" s="1">
        <f t="shared" si="1018"/>
        <v>2.5000000000000001E-2</v>
      </c>
      <c r="QP25" s="1">
        <f t="shared" si="1019"/>
        <v>1.6278317152103559</v>
      </c>
      <c r="QQ25" s="1">
        <f t="shared" si="1020"/>
        <v>2.4417475728155339E-3</v>
      </c>
      <c r="QR25" s="1">
        <f t="shared" si="1021"/>
        <v>18.797422383836039</v>
      </c>
      <c r="QS25" s="1"/>
      <c r="QT25" s="1"/>
      <c r="QU25" s="1" t="s">
        <v>11</v>
      </c>
      <c r="QV25" s="1" t="s">
        <v>54</v>
      </c>
      <c r="QW25" s="1">
        <v>66</v>
      </c>
      <c r="QX25" s="1">
        <v>8</v>
      </c>
      <c r="QY25" s="1">
        <v>2.9000000000000001E-2</v>
      </c>
      <c r="QZ25" s="1">
        <f t="shared" si="1022"/>
        <v>2.8000000000000001E-2</v>
      </c>
      <c r="RA25" s="1">
        <f t="shared" si="1023"/>
        <v>1.7980769230769231</v>
      </c>
      <c r="RB25" s="1">
        <f t="shared" si="1024"/>
        <v>2.6971153846153846E-3</v>
      </c>
      <c r="RC25" s="1">
        <f t="shared" si="1025"/>
        <v>20.763332650351696</v>
      </c>
      <c r="RD25" s="1"/>
      <c r="RE25" s="1"/>
      <c r="RF25" s="1" t="s">
        <v>11</v>
      </c>
      <c r="RG25" s="1" t="s">
        <v>55</v>
      </c>
      <c r="RH25" s="1">
        <v>67</v>
      </c>
      <c r="RI25" s="1">
        <v>8</v>
      </c>
      <c r="RJ25" s="1">
        <v>2.9000000000000001E-2</v>
      </c>
      <c r="RK25" s="1">
        <f t="shared" si="1026"/>
        <v>3.0000000000000002E-2</v>
      </c>
      <c r="RL25" s="1">
        <f t="shared" si="1027"/>
        <v>1.8461538461538463</v>
      </c>
      <c r="RM25" s="1">
        <f t="shared" si="1028"/>
        <v>2.7692307692307695E-3</v>
      </c>
      <c r="RN25" s="1">
        <f t="shared" si="1029"/>
        <v>21.318501972553612</v>
      </c>
      <c r="RO25" s="1"/>
      <c r="RP25" s="1"/>
      <c r="RQ25" s="1" t="s">
        <v>11</v>
      </c>
      <c r="RR25" s="1" t="s">
        <v>56</v>
      </c>
      <c r="RS25" s="1">
        <v>70</v>
      </c>
      <c r="RT25" s="1">
        <v>8</v>
      </c>
      <c r="RU25" s="1">
        <v>4.4999999999999998E-2</v>
      </c>
      <c r="RV25" s="1">
        <f t="shared" si="1030"/>
        <v>3.9E-2</v>
      </c>
      <c r="RW25" s="1">
        <f t="shared" si="1031"/>
        <v>2.1057692307692313</v>
      </c>
      <c r="RX25" s="1">
        <f t="shared" si="1032"/>
        <v>3.1586538461538471E-3</v>
      </c>
      <c r="RY25" s="1">
        <f t="shared" si="1033"/>
        <v>24.31641631244397</v>
      </c>
      <c r="RZ25" s="1"/>
      <c r="SA25" s="1"/>
      <c r="SB25" s="2" t="s">
        <v>11</v>
      </c>
      <c r="SC25" s="1" t="s">
        <v>57</v>
      </c>
      <c r="SD25" s="1">
        <v>71</v>
      </c>
      <c r="SE25" s="2">
        <v>8</v>
      </c>
      <c r="SF25" s="1">
        <v>1.4E-2</v>
      </c>
      <c r="SG25" s="1">
        <f t="shared" si="1034"/>
        <v>0.01</v>
      </c>
      <c r="SH25" s="1">
        <f t="shared" si="1035"/>
        <v>1.095890410958904</v>
      </c>
      <c r="SI25" s="1">
        <f t="shared" si="1036"/>
        <v>1.643835616438356E-3</v>
      </c>
      <c r="SJ25" s="1">
        <f t="shared" si="1037"/>
        <v>12.654818522520408</v>
      </c>
      <c r="SK25" s="1"/>
      <c r="SL25" s="1"/>
      <c r="SM25" s="2" t="s">
        <v>11</v>
      </c>
      <c r="SN25" s="1" t="s">
        <v>58</v>
      </c>
      <c r="SO25" s="1">
        <v>72</v>
      </c>
      <c r="SP25" s="2">
        <v>8</v>
      </c>
      <c r="SQ25" s="1">
        <v>1.9E-2</v>
      </c>
      <c r="SR25" s="1">
        <f t="shared" si="1038"/>
        <v>1.2999999999999999E-2</v>
      </c>
      <c r="SS25" s="1">
        <f t="shared" si="1039"/>
        <v>1.1237113402061856</v>
      </c>
      <c r="ST25" s="1">
        <f t="shared" si="1040"/>
        <v>1.6855670103092784E-3</v>
      </c>
      <c r="SU25" s="1">
        <f t="shared" si="1041"/>
        <v>12.976081312331816</v>
      </c>
      <c r="SV25" s="1"/>
      <c r="SW25" s="1"/>
      <c r="SX25" s="2" t="s">
        <v>11</v>
      </c>
      <c r="SY25" s="1" t="s">
        <v>59</v>
      </c>
      <c r="SZ25" s="1">
        <v>73</v>
      </c>
      <c r="TA25" s="2">
        <v>8</v>
      </c>
      <c r="TB25" s="1">
        <v>2.8000000000000001E-2</v>
      </c>
      <c r="TC25" s="1">
        <f t="shared" si="1042"/>
        <v>2.1999999999999999E-2</v>
      </c>
      <c r="TD25" s="1">
        <f t="shared" si="1043"/>
        <v>1.3724137931034484</v>
      </c>
      <c r="TE25" s="1">
        <f t="shared" si="1044"/>
        <v>2.0586206896551725E-3</v>
      </c>
      <c r="TF25" s="1">
        <f t="shared" si="1045"/>
        <v>15.847978334194309</v>
      </c>
      <c r="TG25" s="1"/>
      <c r="TH25" s="1"/>
      <c r="TI25" s="2" t="s">
        <v>11</v>
      </c>
      <c r="TJ25" s="1" t="s">
        <v>60</v>
      </c>
      <c r="TK25" s="1">
        <v>74</v>
      </c>
      <c r="TL25" s="2">
        <v>8</v>
      </c>
      <c r="TM25" s="1">
        <v>2.8000000000000001E-2</v>
      </c>
      <c r="TN25" s="1">
        <f t="shared" si="1046"/>
        <v>2.1999999999999999E-2</v>
      </c>
      <c r="TO25" s="1">
        <f t="shared" si="1047"/>
        <v>1.374570446735395</v>
      </c>
      <c r="TP25" s="1">
        <f t="shared" si="1048"/>
        <v>2.0618556701030924E-3</v>
      </c>
      <c r="TQ25" s="1">
        <f t="shared" si="1049"/>
        <v>15.872882339243809</v>
      </c>
      <c r="TR25" s="1"/>
      <c r="TS25" s="1"/>
      <c r="TT25" s="2" t="s">
        <v>11</v>
      </c>
      <c r="TU25" s="1" t="s">
        <v>61</v>
      </c>
      <c r="TV25" s="1">
        <v>77</v>
      </c>
      <c r="TW25" s="2">
        <v>8</v>
      </c>
      <c r="TX25" s="1">
        <v>4.3999999999999997E-2</v>
      </c>
      <c r="TY25" s="1">
        <f t="shared" si="1050"/>
        <v>3.4999999999999996E-2</v>
      </c>
      <c r="TZ25" s="1">
        <f t="shared" si="1051"/>
        <v>1.7938144329896906</v>
      </c>
      <c r="UA25" s="1">
        <f t="shared" si="1052"/>
        <v>2.6907216494845361E-3</v>
      </c>
      <c r="UB25" s="1">
        <f t="shared" si="1053"/>
        <v>20.714111452713173</v>
      </c>
      <c r="UC25" s="1"/>
      <c r="UD25" s="1"/>
      <c r="UE25" s="2" t="s">
        <v>11</v>
      </c>
      <c r="UF25" s="1" t="s">
        <v>62</v>
      </c>
      <c r="UG25" s="1">
        <v>78</v>
      </c>
      <c r="UH25" s="2">
        <v>8</v>
      </c>
      <c r="UI25" s="1">
        <v>4.4999999999999998E-2</v>
      </c>
      <c r="UJ25" s="1">
        <f t="shared" si="1054"/>
        <v>3.6999999999999998E-2</v>
      </c>
      <c r="UK25" s="1">
        <f t="shared" si="1055"/>
        <v>1.4429065743944638</v>
      </c>
      <c r="UL25" s="1">
        <f t="shared" si="1056"/>
        <v>2.1643598615916958E-3</v>
      </c>
      <c r="UM25" s="1">
        <f t="shared" si="1057"/>
        <v>16.661995270071099</v>
      </c>
      <c r="UN25" s="1"/>
      <c r="UO25" s="1"/>
      <c r="UP25" s="2" t="s">
        <v>11</v>
      </c>
      <c r="UQ25" s="1" t="s">
        <v>63</v>
      </c>
      <c r="UR25" s="1">
        <v>79</v>
      </c>
      <c r="US25" s="2">
        <v>8</v>
      </c>
      <c r="UT25" s="1">
        <v>4.7E-2</v>
      </c>
      <c r="UU25" s="1">
        <f t="shared" si="1058"/>
        <v>3.7999999999999999E-2</v>
      </c>
      <c r="UV25" s="1">
        <f t="shared" si="1059"/>
        <v>1.8827586206896549</v>
      </c>
      <c r="UW25" s="1">
        <f t="shared" si="1060"/>
        <v>2.8241379310344826E-3</v>
      </c>
      <c r="UX25" s="1">
        <f t="shared" si="1061"/>
        <v>21.741196408216311</v>
      </c>
      <c r="UY25" s="1"/>
      <c r="UZ25" s="1"/>
      <c r="VA25" s="2" t="s">
        <v>11</v>
      </c>
      <c r="VB25" s="1" t="s">
        <v>64</v>
      </c>
      <c r="VC25" s="1">
        <v>80</v>
      </c>
      <c r="VD25" s="2">
        <v>8</v>
      </c>
      <c r="VE25" s="1">
        <v>4.9000000000000002E-2</v>
      </c>
      <c r="VF25" s="1">
        <f t="shared" si="1062"/>
        <v>3.9E-2</v>
      </c>
      <c r="VG25" s="1">
        <f t="shared" si="1063"/>
        <v>1.8896551724137931</v>
      </c>
      <c r="VH25" s="1">
        <f t="shared" si="1064"/>
        <v>2.8344827586206899E-3</v>
      </c>
      <c r="VI25" s="1">
        <f t="shared" si="1065"/>
        <v>21.820834490297692</v>
      </c>
      <c r="VJ25" s="1"/>
      <c r="VK25" s="1"/>
      <c r="VL25" s="2" t="s">
        <v>11</v>
      </c>
      <c r="VM25" s="1" t="s">
        <v>65</v>
      </c>
      <c r="VN25" s="1">
        <v>84</v>
      </c>
      <c r="VO25" s="2">
        <v>8</v>
      </c>
      <c r="VP25" s="1">
        <v>5.8999999999999997E-2</v>
      </c>
      <c r="VQ25" s="1">
        <f t="shared" si="1066"/>
        <v>4.7E-2</v>
      </c>
      <c r="VR25" s="1">
        <f t="shared" si="1067"/>
        <v>2.1855670103092786</v>
      </c>
      <c r="VS25" s="1">
        <f t="shared" si="1068"/>
        <v>3.2783505154639178E-3</v>
      </c>
      <c r="VT25" s="1">
        <f t="shared" si="1069"/>
        <v>25.237882919397663</v>
      </c>
      <c r="VU25" s="1"/>
      <c r="VV25" s="1"/>
      <c r="VW25" s="2" t="s">
        <v>11</v>
      </c>
      <c r="VX25" s="1" t="s">
        <v>66</v>
      </c>
      <c r="VY25" s="1">
        <v>85</v>
      </c>
      <c r="VZ25" s="2">
        <v>8</v>
      </c>
      <c r="WA25" s="1">
        <v>1.4999999999999999E-2</v>
      </c>
      <c r="WB25" s="1">
        <f t="shared" si="1070"/>
        <v>9.9999999999999985E-3</v>
      </c>
      <c r="WC25" s="1">
        <f t="shared" si="1071"/>
        <v>0.58188153310104529</v>
      </c>
      <c r="WD25" s="1">
        <f t="shared" si="1072"/>
        <v>8.7282229965156798E-4</v>
      </c>
      <c r="WE25" s="1">
        <f t="shared" si="1073"/>
        <v>6.7192897477372089</v>
      </c>
      <c r="WF25" s="1"/>
      <c r="WG25" s="1"/>
      <c r="WH25" s="2" t="s">
        <v>11</v>
      </c>
      <c r="WI25" s="1" t="s">
        <v>67</v>
      </c>
      <c r="WJ25" s="1">
        <v>86</v>
      </c>
      <c r="WK25" s="2">
        <v>8</v>
      </c>
      <c r="WL25" s="1">
        <v>0.02</v>
      </c>
      <c r="WM25" s="1">
        <f t="shared" si="1074"/>
        <v>1.2E-2</v>
      </c>
      <c r="WN25" s="1">
        <f t="shared" si="1075"/>
        <v>0.57291666666666674</v>
      </c>
      <c r="WO25" s="1">
        <f t="shared" si="1076"/>
        <v>8.5937500000000011E-4</v>
      </c>
      <c r="WP25" s="1">
        <f t="shared" si="1077"/>
        <v>6.6157677562395119</v>
      </c>
      <c r="WQ25" s="1"/>
      <c r="WR25" s="1"/>
      <c r="WS25" s="2" t="s">
        <v>11</v>
      </c>
      <c r="WT25" s="1" t="s">
        <v>68</v>
      </c>
      <c r="WU25" s="1">
        <v>87</v>
      </c>
      <c r="WV25" s="2">
        <v>8</v>
      </c>
      <c r="WW25" s="1">
        <v>2.4E-2</v>
      </c>
      <c r="WX25" s="1">
        <f t="shared" si="1078"/>
        <v>1.7000000000000001E-2</v>
      </c>
      <c r="WY25" s="1">
        <f t="shared" si="1079"/>
        <v>0.73170731707317083</v>
      </c>
      <c r="WZ25" s="1">
        <f t="shared" si="1080"/>
        <v>1.0975609756097562E-3</v>
      </c>
      <c r="XA25" s="1">
        <f t="shared" si="1081"/>
        <v>8.4494062696096641</v>
      </c>
      <c r="XB25" s="1"/>
      <c r="XC25" s="1"/>
      <c r="XD25" s="2" t="s">
        <v>11</v>
      </c>
      <c r="XE25" s="1" t="s">
        <v>69</v>
      </c>
      <c r="XF25" s="1">
        <v>88</v>
      </c>
      <c r="XG25" s="2">
        <v>8</v>
      </c>
      <c r="XH25" s="1">
        <v>0.03</v>
      </c>
      <c r="XI25" s="1">
        <f t="shared" si="1082"/>
        <v>2.0999999999999998E-2</v>
      </c>
      <c r="XJ25" s="1">
        <f t="shared" si="1083"/>
        <v>0.84722222222222221</v>
      </c>
      <c r="XK25" s="1">
        <f t="shared" si="1084"/>
        <v>1.2708333333333332E-3</v>
      </c>
      <c r="XL25" s="1">
        <f t="shared" si="1085"/>
        <v>9.7833171668026697</v>
      </c>
      <c r="XM25" s="1"/>
      <c r="XN25" s="1"/>
      <c r="XO25" s="2" t="s">
        <v>11</v>
      </c>
      <c r="XP25" s="1" t="s">
        <v>70</v>
      </c>
      <c r="XQ25" s="1">
        <v>91</v>
      </c>
      <c r="XR25" s="2">
        <v>8</v>
      </c>
      <c r="XS25" s="1">
        <v>4.1000000000000002E-2</v>
      </c>
      <c r="XT25" s="1">
        <f t="shared" si="1086"/>
        <v>3.0000000000000002E-2</v>
      </c>
      <c r="XU25" s="1">
        <f t="shared" si="1087"/>
        <v>1.1591695501730106</v>
      </c>
      <c r="XV25" s="1">
        <f t="shared" si="1088"/>
        <v>1.7387543252595158E-3</v>
      </c>
      <c r="XW25" s="1">
        <f t="shared" si="1089"/>
        <v>13.385535768522347</v>
      </c>
      <c r="XX25" s="1"/>
      <c r="XY25" s="1"/>
      <c r="XZ25" s="2" t="s">
        <v>11</v>
      </c>
      <c r="YA25" s="1" t="s">
        <v>71</v>
      </c>
      <c r="YB25" s="1">
        <v>92</v>
      </c>
      <c r="YC25" s="2">
        <v>8</v>
      </c>
      <c r="YD25" s="1">
        <v>4.5999999999999999E-2</v>
      </c>
      <c r="YE25" s="1">
        <f t="shared" si="1090"/>
        <v>3.5000000000000003E-2</v>
      </c>
      <c r="YF25" s="1">
        <f t="shared" si="1091"/>
        <v>1.4570446735395191</v>
      </c>
      <c r="YG25" s="1">
        <f t="shared" si="1092"/>
        <v>2.1855670103092784E-3</v>
      </c>
      <c r="YH25" s="1">
        <f t="shared" si="1093"/>
        <v>16.825255279598441</v>
      </c>
      <c r="YI25" s="1"/>
      <c r="YJ25" s="1"/>
      <c r="YK25" s="2" t="s">
        <v>11</v>
      </c>
      <c r="YL25" s="1" t="s">
        <v>72</v>
      </c>
      <c r="YM25" s="1">
        <v>93</v>
      </c>
      <c r="YN25" s="2">
        <v>8</v>
      </c>
      <c r="YO25" s="1">
        <v>5.0999999999999997E-2</v>
      </c>
      <c r="YP25" s="1">
        <f t="shared" si="1094"/>
        <v>3.9999999999999994E-2</v>
      </c>
      <c r="YQ25" s="1">
        <f t="shared" si="1095"/>
        <v>1.5972696245733786</v>
      </c>
      <c r="YR25" s="1">
        <f t="shared" si="1096"/>
        <v>2.395904436860068E-3</v>
      </c>
      <c r="YS25" s="1">
        <f t="shared" si="1097"/>
        <v>18.444505972840751</v>
      </c>
      <c r="YT25" s="1"/>
      <c r="YU25" s="1"/>
      <c r="YV25" s="2" t="s">
        <v>11</v>
      </c>
      <c r="YW25" s="1" t="s">
        <v>73</v>
      </c>
      <c r="YX25" s="1">
        <v>94</v>
      </c>
      <c r="YY25" s="2">
        <v>8</v>
      </c>
      <c r="YZ25" s="1">
        <v>5.3999999999999999E-2</v>
      </c>
      <c r="ZA25" s="1">
        <f t="shared" si="1098"/>
        <v>4.1000000000000002E-2</v>
      </c>
      <c r="ZB25" s="1">
        <f t="shared" si="1099"/>
        <v>1.5918367346938775</v>
      </c>
      <c r="ZC25" s="1">
        <f t="shared" si="1100"/>
        <v>2.3877551020408164E-3</v>
      </c>
      <c r="ZD25" s="1">
        <f t="shared" si="1101"/>
        <v>18.381769557967147</v>
      </c>
      <c r="ZE25" s="1"/>
      <c r="ZF25" s="1"/>
      <c r="ZG25" s="2" t="s">
        <v>11</v>
      </c>
      <c r="ZH25" s="1" t="s">
        <v>74</v>
      </c>
      <c r="ZI25" s="1">
        <v>95</v>
      </c>
      <c r="ZJ25" s="2">
        <v>8</v>
      </c>
      <c r="ZK25" s="1">
        <v>5.3999999999999999E-2</v>
      </c>
      <c r="ZL25" s="1">
        <f t="shared" si="1102"/>
        <v>4.1000000000000002E-2</v>
      </c>
      <c r="ZM25" s="1">
        <f t="shared" si="1103"/>
        <v>1.6122448979591839</v>
      </c>
      <c r="ZN25" s="1">
        <f t="shared" si="1104"/>
        <v>2.4183673469387757E-3</v>
      </c>
      <c r="ZO25" s="1">
        <f t="shared" si="1105"/>
        <v>18.617433270248775</v>
      </c>
      <c r="ZP25" s="1"/>
      <c r="ZQ25" s="1"/>
      <c r="ZR25" s="2" t="s">
        <v>11</v>
      </c>
      <c r="ZS25" s="1" t="s">
        <v>75</v>
      </c>
      <c r="ZT25" s="1">
        <v>99</v>
      </c>
      <c r="ZU25" s="2">
        <v>8</v>
      </c>
      <c r="ZV25" s="1">
        <v>6.3E-2</v>
      </c>
      <c r="ZW25" s="1">
        <f t="shared" si="1106"/>
        <v>4.8000000000000001E-2</v>
      </c>
      <c r="ZX25" s="1">
        <f t="shared" si="1107"/>
        <v>1.7123287671232879</v>
      </c>
      <c r="ZY25" s="1">
        <f t="shared" si="1108"/>
        <v>2.5684931506849318E-3</v>
      </c>
      <c r="ZZ25" s="1">
        <f t="shared" si="1109"/>
        <v>19.773153941438142</v>
      </c>
      <c r="AAA25" s="1"/>
      <c r="AAB25" s="1"/>
      <c r="AAC25" s="2" t="s">
        <v>11</v>
      </c>
      <c r="AAD25" s="1" t="s">
        <v>76</v>
      </c>
      <c r="AAE25" s="1">
        <v>100</v>
      </c>
      <c r="AAF25" s="2">
        <v>8</v>
      </c>
      <c r="AAG25" s="1">
        <v>7.0000000000000001E-3</v>
      </c>
      <c r="AAH25" s="1">
        <f t="shared" si="1110"/>
        <v>5.0000000000000001E-3</v>
      </c>
      <c r="AAI25" s="1">
        <f t="shared" si="1111"/>
        <v>1.0724137931034483</v>
      </c>
      <c r="AAJ25" s="1">
        <f t="shared" si="1112"/>
        <v>1.6086206896551724E-3</v>
      </c>
      <c r="AAK25" s="1">
        <f t="shared" si="1113"/>
        <v>12.383721763654346</v>
      </c>
      <c r="AAL25" s="1"/>
      <c r="AAM25" s="1"/>
      <c r="AAN25" s="2" t="s">
        <v>11</v>
      </c>
      <c r="AAO25" s="1" t="s">
        <v>77</v>
      </c>
      <c r="AAP25" s="1">
        <v>101</v>
      </c>
      <c r="AAQ25" s="2">
        <v>8</v>
      </c>
      <c r="AAR25" s="1">
        <v>1.4E-2</v>
      </c>
      <c r="AAS25" s="1">
        <f t="shared" si="1114"/>
        <v>7.0000000000000001E-3</v>
      </c>
      <c r="AAT25" s="1">
        <f t="shared" si="1115"/>
        <v>0.94117647058823528</v>
      </c>
      <c r="AAU25" s="1">
        <f t="shared" si="1116"/>
        <v>1.411764705882353E-3</v>
      </c>
      <c r="AAV25" s="1">
        <f t="shared" si="1117"/>
        <v>10.868255907576351</v>
      </c>
      <c r="AAW25" s="1"/>
      <c r="AAX25" s="1"/>
      <c r="AAY25" s="2" t="s">
        <v>11</v>
      </c>
      <c r="AAZ25" s="1" t="s">
        <v>78</v>
      </c>
      <c r="ABA25" s="1">
        <v>102</v>
      </c>
      <c r="ABB25" s="2">
        <v>8</v>
      </c>
      <c r="ABC25" s="1">
        <v>1.4E-2</v>
      </c>
      <c r="ABD25" s="1">
        <f t="shared" si="1118"/>
        <v>7.0000000000000001E-3</v>
      </c>
      <c r="ABE25" s="1">
        <f t="shared" si="1119"/>
        <v>0.99310344827586194</v>
      </c>
      <c r="ABF25" s="1">
        <f t="shared" si="1120"/>
        <v>1.489655172413793E-3</v>
      </c>
      <c r="ABG25" s="1">
        <f t="shared" si="1121"/>
        <v>11.467883819718493</v>
      </c>
      <c r="ABH25" s="1"/>
      <c r="ABI25" s="1"/>
      <c r="ABJ25" s="2" t="s">
        <v>11</v>
      </c>
      <c r="ABK25" s="1" t="s">
        <v>79</v>
      </c>
      <c r="ABL25" s="1">
        <v>112</v>
      </c>
      <c r="ABM25" s="2">
        <v>8</v>
      </c>
      <c r="ABN25" s="1">
        <v>4.1000000000000002E-2</v>
      </c>
      <c r="ABO25" s="1">
        <f t="shared" si="1122"/>
        <v>2.4E-2</v>
      </c>
      <c r="ABP25" s="1">
        <f t="shared" si="1123"/>
        <v>1.6666666666666667</v>
      </c>
      <c r="ABQ25" s="1">
        <f t="shared" si="1124"/>
        <v>2.5000000000000001E-3</v>
      </c>
      <c r="ABR25" s="1">
        <f t="shared" si="1125"/>
        <v>19.245869836333121</v>
      </c>
      <c r="ABS25" s="1"/>
      <c r="ABT25" s="1"/>
      <c r="ABU25" s="2" t="s">
        <v>11</v>
      </c>
      <c r="ABV25" s="1" t="s">
        <v>80</v>
      </c>
      <c r="ABW25" s="1">
        <v>113</v>
      </c>
      <c r="ABX25" s="2">
        <v>8</v>
      </c>
      <c r="ABY25" s="1">
        <v>2.4E-2</v>
      </c>
      <c r="ABZ25" s="1">
        <f t="shared" si="1126"/>
        <v>1.1000000000000001E-2</v>
      </c>
      <c r="ACA25" s="1">
        <f t="shared" si="1127"/>
        <v>5.3571428571428617E-2</v>
      </c>
      <c r="ACB25" s="1">
        <f t="shared" si="1128"/>
        <v>8.0357142857142921E-5</v>
      </c>
      <c r="ACC25" s="1">
        <f t="shared" si="1129"/>
        <v>0.61861724473927937</v>
      </c>
      <c r="ACD25" s="1"/>
      <c r="ACE25" s="1"/>
      <c r="ACF25" s="2" t="s">
        <v>11</v>
      </c>
      <c r="ACG25" s="1" t="s">
        <v>81</v>
      </c>
      <c r="ACH25" s="1">
        <v>114</v>
      </c>
      <c r="ACI25" s="2">
        <v>8</v>
      </c>
      <c r="ACJ25" s="1">
        <v>2.5999999999999999E-2</v>
      </c>
      <c r="ACK25" s="1">
        <f t="shared" si="1130"/>
        <v>1.1999999999999999E-2</v>
      </c>
      <c r="ACL25" s="1">
        <f t="shared" si="1131"/>
        <v>1.0752688172042946E-2</v>
      </c>
      <c r="ACM25" s="1">
        <f t="shared" si="1132"/>
        <v>1.6129032258064419E-5</v>
      </c>
      <c r="ACN25" s="1">
        <f t="shared" si="1133"/>
        <v>0.12416690216989036</v>
      </c>
      <c r="ACO25" s="1"/>
      <c r="ACP25" s="1"/>
      <c r="ACQ25" s="2" t="s">
        <v>11</v>
      </c>
      <c r="ACR25" s="1" t="s">
        <v>82</v>
      </c>
      <c r="ACS25" s="1">
        <v>115</v>
      </c>
      <c r="ACT25" s="2">
        <v>8</v>
      </c>
      <c r="ACU25" s="1">
        <v>0.03</v>
      </c>
      <c r="ACV25" s="1">
        <f t="shared" si="1134"/>
        <v>1.6E-2</v>
      </c>
      <c r="ACW25" s="1">
        <f t="shared" si="1135"/>
        <v>0.20284697508896798</v>
      </c>
      <c r="ACX25" s="1">
        <f t="shared" si="1136"/>
        <v>3.0427046263345199E-4</v>
      </c>
      <c r="ACY25" s="1">
        <f t="shared" si="1137"/>
        <v>2.3423798875537112</v>
      </c>
      <c r="ACZ25" s="1"/>
      <c r="ADA25" s="1"/>
      <c r="ADB25" s="2" t="s">
        <v>11</v>
      </c>
      <c r="ADC25" s="1" t="s">
        <v>83</v>
      </c>
      <c r="ADD25" s="1">
        <v>116</v>
      </c>
      <c r="ADE25" s="2">
        <v>8</v>
      </c>
      <c r="ADF25" s="1">
        <v>3.4000000000000002E-2</v>
      </c>
      <c r="ADG25" s="1">
        <f t="shared" si="1138"/>
        <v>1.8000000000000002E-2</v>
      </c>
      <c r="ADH25" s="1">
        <f t="shared" si="1710"/>
        <v>0.27402135231316732</v>
      </c>
      <c r="ADI25" s="1">
        <f t="shared" si="1139"/>
        <v>4.11032028469751E-4</v>
      </c>
      <c r="ADJ25" s="1">
        <f t="shared" si="1140"/>
        <v>3.1642675673971192</v>
      </c>
      <c r="ADK25" s="1"/>
      <c r="ADL25" s="1"/>
      <c r="ADM25" s="2" t="s">
        <v>11</v>
      </c>
      <c r="ADN25" s="1" t="s">
        <v>84</v>
      </c>
      <c r="ADO25" s="1">
        <v>119</v>
      </c>
      <c r="ADP25" s="2">
        <v>8</v>
      </c>
      <c r="ADQ25" s="1">
        <v>3.6999999999999998E-2</v>
      </c>
      <c r="ADR25" s="1">
        <f t="shared" si="1141"/>
        <v>1.9999999999999997E-2</v>
      </c>
      <c r="ADS25" s="1">
        <f t="shared" si="1142"/>
        <v>-0.18705035971223033</v>
      </c>
      <c r="ADT25" s="1">
        <f t="shared" si="1143"/>
        <v>-2.8057553956834549E-4</v>
      </c>
      <c r="ADU25" s="1">
        <f t="shared" si="1144"/>
        <v>-2.1599681255165244</v>
      </c>
      <c r="ADV25" s="1"/>
      <c r="ADW25" s="1"/>
      <c r="ADX25" s="2" t="s">
        <v>11</v>
      </c>
      <c r="ADY25" s="1" t="s">
        <v>85</v>
      </c>
      <c r="ADZ25" s="1">
        <v>120</v>
      </c>
      <c r="AEA25" s="2">
        <v>8</v>
      </c>
      <c r="AEB25" s="1">
        <v>4.1000000000000002E-2</v>
      </c>
      <c r="AEC25" s="1">
        <f t="shared" si="1145"/>
        <v>2.4E-2</v>
      </c>
      <c r="AED25" s="1">
        <f t="shared" si="1146"/>
        <v>-7.1942446043165409E-2</v>
      </c>
      <c r="AEE25" s="1">
        <f t="shared" si="1147"/>
        <v>-1.0791366906474811E-4</v>
      </c>
      <c r="AEF25" s="1">
        <f t="shared" si="1148"/>
        <v>-0.83075697135250814</v>
      </c>
      <c r="AEG25" s="1"/>
      <c r="AEH25" s="1"/>
      <c r="AEI25" s="2" t="s">
        <v>11</v>
      </c>
      <c r="AEJ25" s="1" t="s">
        <v>86</v>
      </c>
      <c r="AEK25" s="1">
        <v>121</v>
      </c>
      <c r="AEL25" s="2">
        <v>8</v>
      </c>
      <c r="AEM25" s="1">
        <v>0.04</v>
      </c>
      <c r="AEN25" s="1">
        <f t="shared" si="1149"/>
        <v>2.2000000000000002E-2</v>
      </c>
      <c r="AEO25" s="1">
        <f t="shared" si="1150"/>
        <v>-0.10431654676258981</v>
      </c>
      <c r="AEP25" s="1">
        <f t="shared" si="1151"/>
        <v>-1.5647482014388472E-4</v>
      </c>
      <c r="AEQ25" s="1">
        <f t="shared" si="1152"/>
        <v>-1.2045976084611365</v>
      </c>
      <c r="AER25" s="1"/>
      <c r="AES25" s="1"/>
      <c r="AET25" s="2" t="s">
        <v>11</v>
      </c>
      <c r="AEU25" s="1" t="s">
        <v>87</v>
      </c>
      <c r="AEV25" s="1">
        <v>122</v>
      </c>
      <c r="AEW25" s="2">
        <v>8</v>
      </c>
      <c r="AEX25" s="1">
        <v>4.2000000000000003E-2</v>
      </c>
      <c r="AEY25" s="1">
        <f t="shared" si="1153"/>
        <v>2.5000000000000001E-2</v>
      </c>
      <c r="AEZ25" s="1">
        <f t="shared" si="1154"/>
        <v>-4.6762589928057527E-2</v>
      </c>
      <c r="AFA25" s="1">
        <f t="shared" si="1155"/>
        <v>-7.0143884892086292E-5</v>
      </c>
      <c r="AFB25" s="1">
        <f t="shared" si="1156"/>
        <v>-0.53999203137913043</v>
      </c>
      <c r="AFC25" s="1"/>
      <c r="AFD25" s="1"/>
      <c r="AFE25" s="2" t="s">
        <v>11</v>
      </c>
      <c r="AFF25" s="1" t="s">
        <v>88</v>
      </c>
      <c r="AFG25" s="1">
        <v>123</v>
      </c>
      <c r="AFH25" s="2">
        <v>8</v>
      </c>
      <c r="AFI25" s="1">
        <v>4.5999999999999999E-2</v>
      </c>
      <c r="AFJ25" s="1">
        <f t="shared" si="1157"/>
        <v>2.8999999999999998E-2</v>
      </c>
      <c r="AFK25" s="1">
        <f t="shared" si="1158"/>
        <v>9.3525179856115054E-2</v>
      </c>
      <c r="AFL25" s="1">
        <f t="shared" si="1159"/>
        <v>1.4028776978417258E-4</v>
      </c>
      <c r="AFM25" s="1">
        <f t="shared" si="1160"/>
        <v>1.0799840627582609</v>
      </c>
      <c r="AFN25" s="1"/>
      <c r="AFO25" s="1"/>
      <c r="AFP25" s="2" t="s">
        <v>11</v>
      </c>
      <c r="AFQ25" s="1" t="s">
        <v>89</v>
      </c>
      <c r="AFR25" s="1">
        <v>126</v>
      </c>
      <c r="AFS25" s="2">
        <v>8</v>
      </c>
      <c r="AFT25" s="1">
        <v>5.2999999999999999E-2</v>
      </c>
      <c r="AFU25" s="1">
        <f t="shared" si="1161"/>
        <v>3.5000000000000003E-2</v>
      </c>
      <c r="AFV25" s="1">
        <f t="shared" si="1162"/>
        <v>0.48398576512455532</v>
      </c>
      <c r="AFW25" s="1">
        <f t="shared" si="1163"/>
        <v>7.2597864768683305E-4</v>
      </c>
      <c r="AFX25" s="1">
        <f t="shared" si="1164"/>
        <v>5.5888362229351722</v>
      </c>
      <c r="AFY25" s="1"/>
      <c r="AFZ25" s="1"/>
      <c r="AGA25" s="2" t="s">
        <v>11</v>
      </c>
      <c r="AGB25" s="1" t="s">
        <v>90</v>
      </c>
      <c r="AGC25" s="1">
        <v>127</v>
      </c>
      <c r="AGD25" s="2">
        <v>8</v>
      </c>
      <c r="AGE25" s="1">
        <v>3.3000000000000002E-2</v>
      </c>
      <c r="AGF25" s="1">
        <f t="shared" si="1165"/>
        <v>1.8000000000000002E-2</v>
      </c>
      <c r="AGG25" s="1">
        <f t="shared" si="1166"/>
        <v>0.84511784511784527</v>
      </c>
      <c r="AGH25" s="1">
        <f t="shared" si="1167"/>
        <v>1.267676767676768E-3</v>
      </c>
      <c r="AGI25" s="1">
        <f t="shared" si="1168"/>
        <v>9.7590168261002326</v>
      </c>
      <c r="AGJ25" s="1"/>
      <c r="AGK25" s="1"/>
      <c r="AGL25" s="2" t="s">
        <v>11</v>
      </c>
      <c r="AGM25" s="1" t="s">
        <v>91</v>
      </c>
      <c r="AGN25" s="1">
        <v>128</v>
      </c>
      <c r="AGO25" s="2">
        <v>8</v>
      </c>
      <c r="AGP25" s="1">
        <v>3.5999999999999997E-2</v>
      </c>
      <c r="AGQ25" s="1">
        <f t="shared" si="1169"/>
        <v>2.0999999999999998E-2</v>
      </c>
      <c r="AGR25" s="1">
        <f t="shared" si="1170"/>
        <v>0.98327759197324405</v>
      </c>
      <c r="AGS25" s="1">
        <f t="shared" si="1171"/>
        <v>1.474916387959866E-3</v>
      </c>
      <c r="AGT25" s="1">
        <f t="shared" si="1172"/>
        <v>11.354419528860074</v>
      </c>
      <c r="AGU25" s="1"/>
      <c r="AGV25" s="1"/>
      <c r="AGW25" s="2" t="s">
        <v>11</v>
      </c>
      <c r="AGX25" s="1" t="s">
        <v>92</v>
      </c>
      <c r="AGY25" s="1">
        <v>129</v>
      </c>
      <c r="AGZ25" s="2">
        <v>8</v>
      </c>
      <c r="AHA25" s="1">
        <v>3.3000000000000002E-2</v>
      </c>
      <c r="AHB25" s="1">
        <f t="shared" si="1173"/>
        <v>1.9000000000000003E-2</v>
      </c>
      <c r="AHC25" s="1">
        <f t="shared" si="1174"/>
        <v>1.0099667774086381</v>
      </c>
      <c r="AHD25" s="1">
        <f t="shared" si="1175"/>
        <v>1.5149501661129571E-3</v>
      </c>
      <c r="AHE25" s="1">
        <f t="shared" si="1176"/>
        <v>11.662613482216486</v>
      </c>
      <c r="AHF25" s="1"/>
      <c r="AHG25" s="1"/>
      <c r="AHH25" s="2" t="s">
        <v>11</v>
      </c>
      <c r="AHI25" s="1" t="s">
        <v>93</v>
      </c>
      <c r="AHJ25" s="1">
        <v>130</v>
      </c>
      <c r="AHK25" s="2">
        <v>8</v>
      </c>
      <c r="AHL25" s="1">
        <v>3.4000000000000002E-2</v>
      </c>
      <c r="AHM25" s="1">
        <f t="shared" si="1177"/>
        <v>2.0000000000000004E-2</v>
      </c>
      <c r="AHN25" s="1">
        <f t="shared" si="1178"/>
        <v>1.0334448160535119</v>
      </c>
      <c r="AHO25" s="1">
        <f t="shared" si="1179"/>
        <v>1.5501672240802679E-3</v>
      </c>
      <c r="AHP25" s="1">
        <f t="shared" si="1180"/>
        <v>11.933726647679469</v>
      </c>
      <c r="AHQ25" s="1"/>
      <c r="AHR25" s="1"/>
      <c r="AHS25" s="2" t="s">
        <v>11</v>
      </c>
      <c r="AHT25" s="1" t="s">
        <v>94</v>
      </c>
      <c r="AHU25" s="1">
        <v>133</v>
      </c>
      <c r="AHV25" s="2">
        <v>8</v>
      </c>
      <c r="AHW25" s="1">
        <v>4.4999999999999998E-2</v>
      </c>
      <c r="AHX25" s="1">
        <f t="shared" si="1181"/>
        <v>2.8999999999999998E-2</v>
      </c>
      <c r="AHY25" s="1">
        <f t="shared" si="1182"/>
        <v>1.3588039867109636</v>
      </c>
      <c r="AHZ25" s="1">
        <f t="shared" si="1183"/>
        <v>2.0382059800664455E-3</v>
      </c>
      <c r="AIA25" s="1">
        <f t="shared" si="1184"/>
        <v>15.690818796797837</v>
      </c>
      <c r="AIB25" s="1"/>
      <c r="AIC25" s="1"/>
      <c r="AID25" s="2" t="s">
        <v>11</v>
      </c>
      <c r="AIE25" s="1" t="s">
        <v>95</v>
      </c>
      <c r="AIF25" s="1">
        <v>134</v>
      </c>
      <c r="AIG25" s="2">
        <v>8</v>
      </c>
      <c r="AIH25" s="1">
        <v>4.3999999999999997E-2</v>
      </c>
      <c r="AII25" s="1">
        <f t="shared" si="1185"/>
        <v>2.6999999999999996E-2</v>
      </c>
      <c r="AIJ25" s="1">
        <f t="shared" si="1186"/>
        <v>1.2790697674418603</v>
      </c>
      <c r="AIK25" s="1">
        <f t="shared" si="1187"/>
        <v>1.9186046511627905E-3</v>
      </c>
      <c r="AIL25" s="1">
        <f t="shared" si="1188"/>
        <v>14.770086153464952</v>
      </c>
      <c r="AIM25" s="1"/>
      <c r="AIN25" s="1"/>
      <c r="AIO25" s="2" t="s">
        <v>11</v>
      </c>
      <c r="AIP25" s="1" t="s">
        <v>96</v>
      </c>
      <c r="AIQ25" s="1">
        <v>135</v>
      </c>
      <c r="AIR25" s="2">
        <v>8</v>
      </c>
      <c r="AIS25" s="1">
        <v>4.2999999999999997E-2</v>
      </c>
      <c r="AIT25" s="1">
        <f t="shared" si="1189"/>
        <v>2.8999999999999998E-2</v>
      </c>
      <c r="AIU25" s="1">
        <f t="shared" si="1190"/>
        <v>1.3940397350993377</v>
      </c>
      <c r="AIV25" s="1">
        <f t="shared" si="1191"/>
        <v>2.0910596026490064E-3</v>
      </c>
      <c r="AIW25" s="1">
        <f t="shared" si="1192"/>
        <v>16.097704373038894</v>
      </c>
      <c r="AIX25" s="1"/>
      <c r="AIY25" s="1"/>
      <c r="AIZ25" s="2" t="s">
        <v>11</v>
      </c>
      <c r="AJA25" s="1" t="s">
        <v>97</v>
      </c>
      <c r="AJB25" s="1">
        <v>136</v>
      </c>
      <c r="AJC25" s="2">
        <v>8</v>
      </c>
      <c r="AJD25" s="1">
        <v>4.8000000000000001E-2</v>
      </c>
      <c r="AJE25" s="1">
        <f t="shared" si="1193"/>
        <v>3.2000000000000001E-2</v>
      </c>
      <c r="AJF25" s="1">
        <f t="shared" si="1194"/>
        <v>1.4834437086092715</v>
      </c>
      <c r="AJG25" s="1">
        <f t="shared" si="1195"/>
        <v>2.2251655629139072E-3</v>
      </c>
      <c r="AJH25" s="1">
        <f t="shared" si="1196"/>
        <v>17.130098715252792</v>
      </c>
      <c r="AJI25" s="1"/>
      <c r="AJJ25" s="1"/>
      <c r="AJK25" s="2" t="s">
        <v>11</v>
      </c>
      <c r="AJL25" s="1" t="s">
        <v>98</v>
      </c>
      <c r="AJM25" s="1">
        <v>140</v>
      </c>
      <c r="AJN25" s="2">
        <v>8</v>
      </c>
      <c r="AJO25" s="1">
        <v>5.3999999999999999E-2</v>
      </c>
      <c r="AJP25" s="1">
        <f t="shared" si="1197"/>
        <v>3.7999999999999999E-2</v>
      </c>
      <c r="AJQ25" s="1">
        <f t="shared" si="1198"/>
        <v>1.7647058823529411</v>
      </c>
      <c r="AJR25" s="1">
        <f t="shared" si="1199"/>
        <v>2.6470588235294116E-3</v>
      </c>
      <c r="AJS25" s="1">
        <f t="shared" si="1200"/>
        <v>20.377979826705658</v>
      </c>
      <c r="AJT25" s="1"/>
      <c r="AJU25" s="1"/>
      <c r="AJV25" s="2" t="s">
        <v>11</v>
      </c>
      <c r="AJW25" s="1" t="s">
        <v>99</v>
      </c>
      <c r="AJX25" s="1">
        <v>141</v>
      </c>
      <c r="AJY25" s="2">
        <v>8</v>
      </c>
      <c r="AJZ25" s="1">
        <v>2.1999999999999999E-2</v>
      </c>
      <c r="AKA25" s="1">
        <f t="shared" si="1201"/>
        <v>1.9999999999999983E-3</v>
      </c>
      <c r="AKB25" s="1">
        <f t="shared" si="1202"/>
        <v>0.21016949152542366</v>
      </c>
      <c r="AKC25" s="1">
        <f t="shared" si="1203"/>
        <v>3.1525423728813548E-4</v>
      </c>
      <c r="AKD25" s="1">
        <f t="shared" si="1204"/>
        <v>2.4269368064799726</v>
      </c>
      <c r="AKE25" s="1"/>
      <c r="AKF25" s="1"/>
      <c r="AKG25" s="2" t="s">
        <v>11</v>
      </c>
      <c r="AKH25" s="1" t="s">
        <v>100</v>
      </c>
      <c r="AKI25" s="1">
        <v>143</v>
      </c>
      <c r="AKJ25" s="2">
        <v>8</v>
      </c>
      <c r="AKK25" s="1">
        <v>2.3E-2</v>
      </c>
      <c r="AKL25" s="1">
        <f t="shared" si="1205"/>
        <v>1.0000000000000009E-3</v>
      </c>
      <c r="AKM25" s="1">
        <f t="shared" si="1206"/>
        <v>0.16610169491525428</v>
      </c>
      <c r="AKN25" s="1">
        <f t="shared" si="1207"/>
        <v>2.491525423728814E-4</v>
      </c>
      <c r="AKO25" s="1">
        <f t="shared" si="1208"/>
        <v>1.9180629599599792</v>
      </c>
      <c r="AKP25" s="1"/>
      <c r="AKQ25" s="1"/>
      <c r="AKR25" s="2" t="s">
        <v>11</v>
      </c>
      <c r="AKS25" s="1" t="s">
        <v>101</v>
      </c>
      <c r="AKT25" s="1">
        <v>144</v>
      </c>
      <c r="AKU25" s="2">
        <v>8</v>
      </c>
      <c r="AKV25" s="1">
        <v>2.4E-2</v>
      </c>
      <c r="AKW25" s="1">
        <f t="shared" si="1209"/>
        <v>1.0000000000000009E-3</v>
      </c>
      <c r="AKX25" s="1">
        <f t="shared" si="1210"/>
        <v>0.13559322033898308</v>
      </c>
      <c r="AKY25" s="1">
        <f t="shared" si="1211"/>
        <v>2.0338983050847463E-4</v>
      </c>
      <c r="AKZ25" s="1">
        <f t="shared" si="1212"/>
        <v>1.5657656815999832</v>
      </c>
      <c r="ALA25" s="1"/>
      <c r="ALB25" s="1"/>
      <c r="ALC25" s="2" t="s">
        <v>11</v>
      </c>
      <c r="ALD25" s="1" t="s">
        <v>102</v>
      </c>
      <c r="ALE25" s="1">
        <v>147</v>
      </c>
      <c r="ALF25" s="2">
        <v>8</v>
      </c>
      <c r="ALG25" s="1">
        <v>3.1E-2</v>
      </c>
      <c r="ALH25" s="1">
        <f t="shared" si="1213"/>
        <v>5.000000000000001E-3</v>
      </c>
      <c r="ALI25" s="1">
        <f t="shared" si="1214"/>
        <v>0.27457627118644073</v>
      </c>
      <c r="ALJ25" s="1">
        <f t="shared" si="1215"/>
        <v>4.1186440677966113E-4</v>
      </c>
      <c r="ALK25" s="1">
        <f t="shared" si="1216"/>
        <v>3.170675505239966</v>
      </c>
      <c r="ALL25" s="1"/>
      <c r="ALM25" s="1"/>
      <c r="ALN25" s="2" t="s">
        <v>11</v>
      </c>
      <c r="ALO25" s="1" t="s">
        <v>103</v>
      </c>
      <c r="ALP25" s="1">
        <v>148</v>
      </c>
      <c r="ALQ25" s="2">
        <v>8</v>
      </c>
      <c r="ALR25" s="1">
        <v>3.4000000000000002E-2</v>
      </c>
      <c r="ALS25" s="1">
        <f t="shared" si="1217"/>
        <v>9.0000000000000011E-3</v>
      </c>
      <c r="ALT25" s="1">
        <f t="shared" si="1218"/>
        <v>0.31292517006802728</v>
      </c>
      <c r="ALU25" s="1">
        <f t="shared" si="1219"/>
        <v>4.6938775510204094E-4</v>
      </c>
      <c r="ALV25" s="1">
        <f t="shared" si="1220"/>
        <v>3.6135102549849951</v>
      </c>
      <c r="ALW25" s="1"/>
      <c r="ALX25" s="1"/>
      <c r="ALY25" s="2" t="s">
        <v>11</v>
      </c>
      <c r="ALZ25" s="1" t="s">
        <v>104</v>
      </c>
      <c r="AMA25" s="1">
        <v>149</v>
      </c>
      <c r="AMB25" s="2">
        <v>8</v>
      </c>
      <c r="AMC25" s="1">
        <v>3.5000000000000003E-2</v>
      </c>
      <c r="AMD25" s="1">
        <f t="shared" si="1221"/>
        <v>1.5000000000000003E-2</v>
      </c>
      <c r="AME25" s="1">
        <f t="shared" si="1222"/>
        <v>0.59246575342465768</v>
      </c>
      <c r="AMF25" s="1">
        <f t="shared" si="1223"/>
        <v>8.8869863013698658E-4</v>
      </c>
      <c r="AMG25" s="1">
        <f t="shared" si="1224"/>
        <v>6.8415112637375985</v>
      </c>
      <c r="AMH25" s="1"/>
      <c r="AMI25" s="1"/>
      <c r="AMJ25" s="2" t="s">
        <v>11</v>
      </c>
      <c r="AMK25" s="1" t="s">
        <v>105</v>
      </c>
      <c r="AML25" s="1">
        <v>150</v>
      </c>
      <c r="AMM25" s="2">
        <v>8</v>
      </c>
      <c r="AMN25" s="1">
        <v>3.5999999999999997E-2</v>
      </c>
      <c r="AMO25" s="1">
        <f t="shared" si="1225"/>
        <v>1.6999999999999998E-2</v>
      </c>
      <c r="AMP25" s="1">
        <f t="shared" si="1226"/>
        <v>0.5547945205479452</v>
      </c>
      <c r="AMQ25" s="1">
        <f t="shared" si="1227"/>
        <v>8.3219178082191779E-4</v>
      </c>
      <c r="AMR25" s="1">
        <f t="shared" si="1228"/>
        <v>6.4065018770259563</v>
      </c>
      <c r="AMS25" s="1"/>
      <c r="AMT25" s="1"/>
      <c r="AMU25" s="2" t="s">
        <v>11</v>
      </c>
      <c r="AMV25" s="1" t="s">
        <v>106</v>
      </c>
      <c r="AMW25" s="1">
        <v>151</v>
      </c>
      <c r="AMX25" s="2">
        <v>8</v>
      </c>
      <c r="AMY25" s="1">
        <v>3.9E-2</v>
      </c>
      <c r="AMZ25" s="1">
        <f t="shared" si="1229"/>
        <v>1.9E-2</v>
      </c>
      <c r="ANA25" s="1">
        <f t="shared" si="1230"/>
        <v>0.57534246575342463</v>
      </c>
      <c r="ANB25" s="1">
        <f t="shared" si="1231"/>
        <v>8.6301369863013696E-4</v>
      </c>
      <c r="ANC25" s="1">
        <f t="shared" si="1232"/>
        <v>6.6437797243232142</v>
      </c>
      <c r="AND25" s="1"/>
      <c r="ANE25" s="1"/>
      <c r="ANF25" s="2" t="s">
        <v>11</v>
      </c>
      <c r="ANG25" s="1" t="s">
        <v>107</v>
      </c>
      <c r="ANH25" s="1">
        <v>154</v>
      </c>
      <c r="ANI25" s="2">
        <v>8</v>
      </c>
      <c r="ANJ25" s="1">
        <v>0.04</v>
      </c>
      <c r="ANK25" s="1">
        <f t="shared" si="1233"/>
        <v>2.1000000000000001E-2</v>
      </c>
      <c r="ANL25" s="1">
        <f t="shared" si="1234"/>
        <v>0.62413793103448278</v>
      </c>
      <c r="ANM25" s="1">
        <f t="shared" si="1235"/>
        <v>9.3620689655172422E-4</v>
      </c>
      <c r="ANN25" s="1">
        <f t="shared" si="1236"/>
        <v>7.2072464283647486</v>
      </c>
      <c r="ANO25" s="1"/>
      <c r="ANP25" s="1"/>
      <c r="ANQ25" s="2" t="s">
        <v>11</v>
      </c>
      <c r="ANR25" s="1" t="s">
        <v>108</v>
      </c>
      <c r="ANS25" s="1">
        <v>155</v>
      </c>
      <c r="ANT25" s="2">
        <v>8</v>
      </c>
      <c r="ANU25" s="1">
        <v>3.6999999999999998E-2</v>
      </c>
      <c r="ANV25" s="1">
        <f t="shared" si="1237"/>
        <v>1.6999999999999998E-2</v>
      </c>
      <c r="ANW25" s="1">
        <f t="shared" si="1238"/>
        <v>0.33105802047781557</v>
      </c>
      <c r="ANX25" s="1">
        <f t="shared" si="1239"/>
        <v>4.9658703071672338E-4</v>
      </c>
      <c r="ANY25" s="1">
        <f t="shared" si="1240"/>
        <v>3.8228997422340862</v>
      </c>
      <c r="ANZ25" s="1"/>
      <c r="AOA25" s="1"/>
      <c r="AOB25" s="2" t="s">
        <v>11</v>
      </c>
      <c r="AOC25" s="1" t="s">
        <v>109</v>
      </c>
      <c r="AOD25" s="1">
        <v>156</v>
      </c>
      <c r="AOE25" s="2">
        <v>8</v>
      </c>
      <c r="AOF25" s="1">
        <v>3.9E-2</v>
      </c>
      <c r="AOG25" s="1">
        <f t="shared" si="1241"/>
        <v>1.7999999999999999E-2</v>
      </c>
      <c r="AOH25" s="1">
        <f t="shared" si="1242"/>
        <v>0.40677966101694912</v>
      </c>
      <c r="AOI25" s="1">
        <f t="shared" si="1243"/>
        <v>6.1016949152542369E-4</v>
      </c>
      <c r="AOJ25" s="1">
        <f t="shared" si="1244"/>
        <v>4.6972970447999485</v>
      </c>
      <c r="AOK25" s="1"/>
      <c r="AOL25" s="1"/>
      <c r="AOM25" s="2" t="s">
        <v>11</v>
      </c>
      <c r="AON25" s="1" t="s">
        <v>110</v>
      </c>
      <c r="AOO25" s="1">
        <v>157</v>
      </c>
      <c r="AOP25" s="2">
        <v>8</v>
      </c>
      <c r="AOQ25" s="1">
        <v>3.1E-2</v>
      </c>
      <c r="AOR25" s="1">
        <f t="shared" si="1711"/>
        <v>1.7000000000000001E-2</v>
      </c>
      <c r="AOS25" s="1">
        <f t="shared" si="1245"/>
        <v>0.53242320819112632</v>
      </c>
      <c r="AOT25" s="1">
        <f t="shared" si="1246"/>
        <v>7.9863481228668951E-4</v>
      </c>
      <c r="AOU25" s="1">
        <f t="shared" si="1247"/>
        <v>6.148168657613585</v>
      </c>
      <c r="AOV25" s="1"/>
      <c r="AOW25" s="1"/>
      <c r="AOX25" s="2" t="s">
        <v>11</v>
      </c>
      <c r="AOY25" s="1" t="s">
        <v>111</v>
      </c>
      <c r="AOZ25" s="1">
        <v>158</v>
      </c>
      <c r="APA25" s="2">
        <v>8</v>
      </c>
      <c r="APB25" s="1">
        <v>4.1000000000000002E-2</v>
      </c>
      <c r="APC25" s="1">
        <f t="shared" si="1248"/>
        <v>2.1000000000000001E-2</v>
      </c>
      <c r="APD25" s="1">
        <f t="shared" si="1249"/>
        <v>0.41095890410958913</v>
      </c>
      <c r="APE25" s="1">
        <f t="shared" si="1250"/>
        <v>6.1643835616438365E-4</v>
      </c>
      <c r="APF25" s="1">
        <f t="shared" si="1251"/>
        <v>4.7455569459451539</v>
      </c>
      <c r="APG25" s="1"/>
      <c r="APH25" s="1"/>
      <c r="API25" s="2" t="s">
        <v>11</v>
      </c>
      <c r="APJ25" s="1" t="s">
        <v>112</v>
      </c>
      <c r="APK25" s="1">
        <v>161</v>
      </c>
      <c r="APL25" s="2">
        <v>8</v>
      </c>
      <c r="APM25" s="1">
        <v>4.7E-2</v>
      </c>
      <c r="APN25" s="1">
        <f t="shared" si="1252"/>
        <v>3.1E-2</v>
      </c>
      <c r="APO25" s="1">
        <f t="shared" si="1253"/>
        <v>0.9112627986348123</v>
      </c>
      <c r="APP25" s="1">
        <f t="shared" si="1254"/>
        <v>1.3668941979522184E-3</v>
      </c>
      <c r="APQ25" s="1">
        <f t="shared" si="1255"/>
        <v>10.522827125530942</v>
      </c>
      <c r="APR25" s="1"/>
      <c r="APS25" s="1"/>
      <c r="APT25" s="2" t="s">
        <v>11</v>
      </c>
      <c r="APU25" s="1" t="s">
        <v>113</v>
      </c>
      <c r="APV25" s="1">
        <v>162</v>
      </c>
      <c r="APW25" s="2">
        <v>8</v>
      </c>
      <c r="APX25" s="1">
        <v>3.3000000000000002E-2</v>
      </c>
      <c r="APY25" s="1">
        <f t="shared" si="1256"/>
        <v>2.8000000000000001E-2</v>
      </c>
      <c r="APZ25" s="1">
        <f t="shared" si="1257"/>
        <v>1.2852233676975946</v>
      </c>
      <c r="AQA25" s="1">
        <f t="shared" si="1258"/>
        <v>1.9278350515463919E-3</v>
      </c>
      <c r="AQB25" s="1">
        <f t="shared" si="1259"/>
        <v>14.841144987192965</v>
      </c>
      <c r="AQC25" s="1"/>
      <c r="AQD25" s="1"/>
      <c r="AQE25" s="2" t="s">
        <v>11</v>
      </c>
      <c r="AQF25" s="1" t="s">
        <v>114</v>
      </c>
      <c r="AQG25" s="1">
        <v>163</v>
      </c>
      <c r="AQH25" s="2">
        <v>8</v>
      </c>
      <c r="AQI25" s="1">
        <v>4.8000000000000001E-2</v>
      </c>
      <c r="AQJ25" s="1">
        <f t="shared" si="1260"/>
        <v>3.2000000000000001E-2</v>
      </c>
      <c r="AQK25" s="1">
        <f t="shared" si="1261"/>
        <v>0.81506849315068497</v>
      </c>
      <c r="AQL25" s="1">
        <f t="shared" si="1262"/>
        <v>1.2226027397260275E-3</v>
      </c>
      <c r="AQM25" s="1">
        <f t="shared" si="1263"/>
        <v>9.4120212761245554</v>
      </c>
      <c r="AQN25" s="1"/>
      <c r="AQO25" s="1"/>
      <c r="AQP25" s="2" t="s">
        <v>11</v>
      </c>
      <c r="AQQ25" s="1" t="s">
        <v>115</v>
      </c>
      <c r="AQR25" s="1">
        <v>169</v>
      </c>
      <c r="AQS25" s="2">
        <v>8</v>
      </c>
      <c r="AQT25" s="1">
        <v>3.1E-2</v>
      </c>
      <c r="AQU25" s="1">
        <f t="shared" si="1264"/>
        <v>3.9E-2</v>
      </c>
      <c r="AQV25" s="1">
        <f t="shared" si="1265"/>
        <v>1.8839590443686007</v>
      </c>
      <c r="AQW25" s="1">
        <f t="shared" si="1266"/>
        <v>2.825938566552901E-3</v>
      </c>
      <c r="AQX25" s="1">
        <f t="shared" si="1267"/>
        <v>21.755058326940375</v>
      </c>
      <c r="AQY25" s="1"/>
      <c r="AQZ25" s="1"/>
      <c r="ARA25" s="2" t="s">
        <v>11</v>
      </c>
      <c r="ARB25" s="1" t="s">
        <v>116</v>
      </c>
      <c r="ARC25" s="1">
        <v>170</v>
      </c>
      <c r="ARD25" s="2">
        <v>8</v>
      </c>
      <c r="ARE25" s="1">
        <v>2.9000000000000001E-2</v>
      </c>
      <c r="ARF25" s="1">
        <f t="shared" si="1268"/>
        <v>2.3E-2</v>
      </c>
      <c r="ARG25" s="1">
        <f t="shared" si="1269"/>
        <v>0.51360544217687076</v>
      </c>
      <c r="ARH25" s="1">
        <f t="shared" si="1270"/>
        <v>7.7040816326530621E-4</v>
      </c>
      <c r="ARI25" s="1">
        <f t="shared" si="1271"/>
        <v>5.9308700924210243</v>
      </c>
      <c r="ARJ25" s="1"/>
      <c r="ARK25" s="1"/>
      <c r="ARL25" s="2" t="s">
        <v>11</v>
      </c>
      <c r="ARM25" s="1" t="s">
        <v>117</v>
      </c>
      <c r="ARN25" s="1">
        <v>171</v>
      </c>
      <c r="ARO25" s="2">
        <v>8</v>
      </c>
      <c r="ARP25" s="1">
        <v>3.6999999999999998E-2</v>
      </c>
      <c r="ARQ25" s="1">
        <f t="shared" si="1272"/>
        <v>3.1E-2</v>
      </c>
      <c r="ARR25" s="1">
        <f t="shared" si="1273"/>
        <v>0.87328767123287676</v>
      </c>
      <c r="ARS25" s="1">
        <f t="shared" si="1274"/>
        <v>1.3099315068493152E-3</v>
      </c>
      <c r="ART25" s="1">
        <f t="shared" si="1275"/>
        <v>10.084308510133452</v>
      </c>
      <c r="ARU25" s="1"/>
      <c r="ARV25" s="1"/>
      <c r="ARW25" s="2" t="s">
        <v>11</v>
      </c>
      <c r="ARX25" s="1" t="s">
        <v>118</v>
      </c>
      <c r="ARY25" s="1">
        <v>172</v>
      </c>
      <c r="ARZ25" s="2">
        <v>8</v>
      </c>
      <c r="ASA25" s="1">
        <v>5.0999999999999997E-2</v>
      </c>
      <c r="ASB25" s="1">
        <f t="shared" si="1276"/>
        <v>3.0999999999999996E-2</v>
      </c>
      <c r="ASC25" s="1">
        <f t="shared" si="1277"/>
        <v>0.29830508474576256</v>
      </c>
      <c r="ASD25" s="1">
        <f t="shared" si="1278"/>
        <v>4.4745762711864386E-4</v>
      </c>
      <c r="ASE25" s="1">
        <f t="shared" si="1279"/>
        <v>3.4446844995199606</v>
      </c>
      <c r="ASF25" s="1"/>
      <c r="ASG25" s="1"/>
      <c r="ASH25" s="2" t="s">
        <v>11</v>
      </c>
      <c r="ASI25" s="1" t="s">
        <v>119</v>
      </c>
      <c r="ASJ25" s="1">
        <v>173</v>
      </c>
      <c r="ASK25" s="2">
        <v>8</v>
      </c>
      <c r="ASL25" s="1">
        <v>3.5999999999999997E-2</v>
      </c>
      <c r="ASM25" s="1">
        <f t="shared" si="1280"/>
        <v>3.2999999999999995E-2</v>
      </c>
      <c r="ASN25" s="1">
        <f t="shared" si="1281"/>
        <v>0.89726027397260255</v>
      </c>
      <c r="ASO25" s="1">
        <f t="shared" si="1282"/>
        <v>1.3458904109589038E-3</v>
      </c>
      <c r="ASP25" s="1">
        <f t="shared" si="1283"/>
        <v>10.361132665313582</v>
      </c>
      <c r="ASQ25" s="1"/>
      <c r="ASR25" s="1"/>
      <c r="ASS25" s="2" t="s">
        <v>11</v>
      </c>
      <c r="AST25" s="1" t="s">
        <v>120</v>
      </c>
      <c r="ASU25" s="1">
        <v>176</v>
      </c>
      <c r="ASV25" s="2">
        <v>8</v>
      </c>
      <c r="ASW25" s="1">
        <v>4.4999999999999998E-2</v>
      </c>
      <c r="ASX25" s="1">
        <f t="shared" si="1284"/>
        <v>3.7999999999999999E-2</v>
      </c>
      <c r="ASY25" s="1">
        <f t="shared" si="1285"/>
        <v>0.865979381443299</v>
      </c>
      <c r="ASZ25" s="1">
        <f t="shared" si="1286"/>
        <v>1.2989690721649486E-3</v>
      </c>
      <c r="ATA25" s="1">
        <f t="shared" si="1287"/>
        <v>9.9999158737236016</v>
      </c>
      <c r="ATB25" s="1"/>
      <c r="ATC25" s="1"/>
      <c r="ATD25" s="2" t="s">
        <v>11</v>
      </c>
      <c r="ATE25" s="1" t="s">
        <v>121</v>
      </c>
      <c r="ATF25" s="1">
        <v>180</v>
      </c>
      <c r="ATG25" s="2">
        <v>8</v>
      </c>
      <c r="ATH25" s="1">
        <v>6.6000000000000003E-2</v>
      </c>
      <c r="ATI25" s="1">
        <f t="shared" si="1288"/>
        <v>4.4999999999999998E-2</v>
      </c>
      <c r="ATJ25" s="1">
        <f t="shared" si="1289"/>
        <v>0.53633217993079585</v>
      </c>
      <c r="ATK25" s="1">
        <f t="shared" si="1290"/>
        <v>8.0449826989619378E-4</v>
      </c>
      <c r="ATL25" s="1">
        <f t="shared" si="1291"/>
        <v>6.1933075943909355</v>
      </c>
      <c r="ATM25" s="1"/>
      <c r="ATN25" s="1"/>
      <c r="ATO25" s="2" t="s">
        <v>11</v>
      </c>
      <c r="ATP25" s="1" t="s">
        <v>122</v>
      </c>
      <c r="ATQ25" s="1">
        <v>183</v>
      </c>
      <c r="ATR25" s="2">
        <v>8</v>
      </c>
      <c r="ATS25" s="1">
        <v>5.0999999999999997E-2</v>
      </c>
      <c r="ATT25" s="1">
        <f t="shared" si="1292"/>
        <v>4.9999999999999996E-2</v>
      </c>
      <c r="ATU25" s="1">
        <f t="shared" si="1293"/>
        <v>1.4315068493150684</v>
      </c>
      <c r="ATV25" s="1">
        <f t="shared" si="1294"/>
        <v>2.1472602739726026E-3</v>
      </c>
      <c r="ATW25" s="1">
        <f t="shared" si="1295"/>
        <v>16.530356695042283</v>
      </c>
      <c r="ATX25" s="1"/>
      <c r="ATY25" s="1"/>
      <c r="ATZ25" s="2" t="s">
        <v>11</v>
      </c>
      <c r="AUA25" s="1" t="s">
        <v>123</v>
      </c>
      <c r="AUB25" s="1">
        <v>184</v>
      </c>
      <c r="AUC25" s="2">
        <v>8</v>
      </c>
      <c r="AUD25" s="1">
        <v>8.0000000000000002E-3</v>
      </c>
      <c r="AUE25" s="1">
        <f t="shared" si="1296"/>
        <v>-8.0000000000000002E-3</v>
      </c>
      <c r="AUF25" s="1">
        <f t="shared" si="1297"/>
        <v>-0.6028880866425993</v>
      </c>
      <c r="AUG25" s="1">
        <f t="shared" si="1298"/>
        <v>-9.0433212996389901E-4</v>
      </c>
      <c r="AUH25" s="1">
        <f t="shared" si="1299"/>
        <v>-6.961863384839635</v>
      </c>
      <c r="AUI25" s="1"/>
      <c r="AUJ25" s="1"/>
      <c r="AUK25" s="2" t="s">
        <v>11</v>
      </c>
      <c r="AUL25" s="1" t="s">
        <v>124</v>
      </c>
      <c r="AUM25" s="1">
        <v>185</v>
      </c>
      <c r="AUN25" s="2">
        <v>8</v>
      </c>
      <c r="AUO25" s="1">
        <v>0.01</v>
      </c>
      <c r="AUP25" s="1">
        <f t="shared" si="1300"/>
        <v>5.0000000000000001E-3</v>
      </c>
      <c r="AUQ25" s="1">
        <f t="shared" si="1301"/>
        <v>1.083032490974729E-2</v>
      </c>
      <c r="AUR25" s="1">
        <f t="shared" si="1302"/>
        <v>1.6245487364620934E-5</v>
      </c>
      <c r="AUS25" s="1">
        <f t="shared" si="1303"/>
        <v>0.12506341409891555</v>
      </c>
      <c r="AUT25" s="1"/>
      <c r="AUU25" s="1"/>
      <c r="AUV25" s="2" t="s">
        <v>11</v>
      </c>
      <c r="AUW25" s="1" t="s">
        <v>125</v>
      </c>
      <c r="AUX25" s="1">
        <v>186</v>
      </c>
      <c r="AUY25" s="2">
        <v>8</v>
      </c>
      <c r="AUZ25" s="1">
        <v>1.2999999999999999E-2</v>
      </c>
      <c r="AVA25" s="1">
        <f t="shared" si="1304"/>
        <v>2.9999999999999992E-3</v>
      </c>
      <c r="AVB25" s="1">
        <f t="shared" si="1305"/>
        <v>-2.8880866425992809E-2</v>
      </c>
      <c r="AVC25" s="1">
        <f t="shared" si="1306"/>
        <v>-4.3321299638989213E-5</v>
      </c>
      <c r="AVD25" s="1">
        <f t="shared" si="1307"/>
        <v>-0.33350243759710857</v>
      </c>
      <c r="AVE25" s="1"/>
      <c r="AVF25" s="1"/>
      <c r="AVG25" s="2" t="s">
        <v>11</v>
      </c>
      <c r="AVH25" s="1" t="s">
        <v>126</v>
      </c>
      <c r="AVI25" s="1">
        <v>187</v>
      </c>
      <c r="AVJ25" s="2">
        <v>8</v>
      </c>
      <c r="AVK25" s="1">
        <v>1.2999999999999999E-2</v>
      </c>
      <c r="AVL25" s="1">
        <f t="shared" si="1308"/>
        <v>2.9999999999999992E-3</v>
      </c>
      <c r="AVM25" s="1">
        <f t="shared" si="1309"/>
        <v>9.3525179856115082E-2</v>
      </c>
      <c r="AVN25" s="1">
        <f t="shared" si="1310"/>
        <v>1.4028776978417264E-4</v>
      </c>
      <c r="AVO25" s="1">
        <f t="shared" si="1311"/>
        <v>1.0799840627582613</v>
      </c>
      <c r="AVP25" s="1"/>
      <c r="AVQ25" s="1"/>
      <c r="AVR25" s="2" t="s">
        <v>11</v>
      </c>
      <c r="AVS25" s="1" t="s">
        <v>127</v>
      </c>
      <c r="AVT25" s="1">
        <v>190</v>
      </c>
      <c r="AVU25" s="2">
        <v>8</v>
      </c>
      <c r="AVV25" s="1">
        <v>2.3E-2</v>
      </c>
      <c r="AVW25" s="1">
        <f t="shared" si="1312"/>
        <v>1.2E-2</v>
      </c>
      <c r="AVX25" s="1">
        <f t="shared" si="1313"/>
        <v>0.46594982078853048</v>
      </c>
      <c r="AVY25" s="1">
        <f t="shared" si="1314"/>
        <v>6.989247311827957E-4</v>
      </c>
      <c r="AVZ25" s="1">
        <f t="shared" si="1315"/>
        <v>5.3805657606952817</v>
      </c>
      <c r="AWA25" s="1"/>
      <c r="AWB25" s="1"/>
      <c r="AWC25" s="2" t="s">
        <v>11</v>
      </c>
      <c r="AWD25" s="1" t="s">
        <v>128</v>
      </c>
      <c r="AWE25" s="1">
        <v>191</v>
      </c>
      <c r="AWF25" s="2">
        <v>8</v>
      </c>
      <c r="AWG25" s="1">
        <v>2.4E-2</v>
      </c>
      <c r="AWH25" s="1">
        <f t="shared" si="1316"/>
        <v>1.1000000000000001E-2</v>
      </c>
      <c r="AWI25" s="1">
        <f t="shared" si="1317"/>
        <v>0.34050179211469539</v>
      </c>
      <c r="AWJ25" s="1">
        <f t="shared" si="1318"/>
        <v>5.1075268817204306E-4</v>
      </c>
      <c r="AWK25" s="1">
        <f t="shared" si="1319"/>
        <v>3.9319519020465523</v>
      </c>
      <c r="AWL25" s="1"/>
      <c r="AWM25" s="1"/>
      <c r="AWN25" s="2" t="s">
        <v>11</v>
      </c>
      <c r="AWO25" s="1" t="s">
        <v>129</v>
      </c>
      <c r="AWP25" s="1">
        <v>192</v>
      </c>
      <c r="AWQ25" s="2">
        <v>8</v>
      </c>
      <c r="AWR25" s="1">
        <v>2.8000000000000001E-2</v>
      </c>
      <c r="AWS25" s="1">
        <f t="shared" si="1320"/>
        <v>1.2E-2</v>
      </c>
      <c r="AWT25" s="1">
        <f t="shared" si="1321"/>
        <v>0.36428571428571432</v>
      </c>
      <c r="AWU25" s="1">
        <f t="shared" si="1322"/>
        <v>5.4642857142857151E-4</v>
      </c>
      <c r="AWV25" s="1">
        <f t="shared" si="1323"/>
        <v>4.2065972642270975</v>
      </c>
      <c r="AWW25" s="1"/>
      <c r="AWX25" s="1"/>
      <c r="AWY25" s="2" t="s">
        <v>11</v>
      </c>
      <c r="AWZ25" s="1" t="s">
        <v>130</v>
      </c>
      <c r="AXA25" s="1">
        <v>193</v>
      </c>
      <c r="AXB25" s="2">
        <v>8</v>
      </c>
      <c r="AXC25" s="1">
        <v>2.7E-2</v>
      </c>
      <c r="AXD25" s="1">
        <f t="shared" si="1324"/>
        <v>1.2999999999999999E-2</v>
      </c>
      <c r="AXE25" s="1">
        <f t="shared" si="1325"/>
        <v>0.36559139784946232</v>
      </c>
      <c r="AXF25" s="1">
        <f t="shared" si="1326"/>
        <v>5.4838709677419348E-4</v>
      </c>
      <c r="AXG25" s="1">
        <f t="shared" si="1327"/>
        <v>4.2216746737762971</v>
      </c>
      <c r="AXH25" s="1"/>
      <c r="AXI25" s="1"/>
      <c r="AXJ25" s="2" t="s">
        <v>11</v>
      </c>
      <c r="AXK25" s="1" t="s">
        <v>131</v>
      </c>
      <c r="AXL25" s="1">
        <v>197</v>
      </c>
      <c r="AXM25" s="2">
        <v>8</v>
      </c>
      <c r="AXN25" s="1">
        <v>3.1E-2</v>
      </c>
      <c r="AXO25" s="1">
        <f t="shared" si="1328"/>
        <v>1.2E-2</v>
      </c>
      <c r="AXP25" s="1">
        <f t="shared" si="1329"/>
        <v>0.27697841726618705</v>
      </c>
      <c r="AXQ25" s="1">
        <f t="shared" si="1330"/>
        <v>4.1546762589928058E-4</v>
      </c>
      <c r="AXR25" s="1">
        <f t="shared" si="1331"/>
        <v>3.1984143397071589</v>
      </c>
      <c r="AXS25" s="1"/>
      <c r="AXT25" s="1"/>
      <c r="AXU25" s="2" t="s">
        <v>11</v>
      </c>
      <c r="AXV25" s="1" t="s">
        <v>132</v>
      </c>
      <c r="AXW25" s="1">
        <v>198</v>
      </c>
      <c r="AXX25" s="2">
        <v>8</v>
      </c>
      <c r="AXY25" s="1">
        <v>1.6E-2</v>
      </c>
      <c r="AXZ25" s="1">
        <f t="shared" si="1332"/>
        <v>-1.0000000000000009E-3</v>
      </c>
      <c r="AYA25" s="1">
        <f t="shared" si="1333"/>
        <v>-0.22302158273381298</v>
      </c>
      <c r="AYB25" s="1">
        <f t="shared" si="1334"/>
        <v>-3.3453237410071949E-4</v>
      </c>
      <c r="AYC25" s="1">
        <f t="shared" si="1335"/>
        <v>-2.5753466111927779</v>
      </c>
      <c r="AYD25" s="1"/>
      <c r="AYE25" s="1"/>
      <c r="AYF25" s="2" t="s">
        <v>11</v>
      </c>
      <c r="AYG25" s="1" t="s">
        <v>133</v>
      </c>
      <c r="AYH25" s="1">
        <v>201</v>
      </c>
      <c r="AYI25" s="2">
        <v>8</v>
      </c>
      <c r="AYJ25" s="1">
        <v>2.4E-2</v>
      </c>
      <c r="AYK25" s="1">
        <f t="shared" si="1336"/>
        <v>1.0000000000000009E-3</v>
      </c>
      <c r="AYL25" s="1">
        <f t="shared" si="1337"/>
        <v>-0.19642857142857137</v>
      </c>
      <c r="AYM25" s="1">
        <f t="shared" si="1338"/>
        <v>-2.9464285714285703E-4</v>
      </c>
      <c r="AYN25" s="1">
        <f t="shared" si="1339"/>
        <v>-2.2682632307106885</v>
      </c>
      <c r="AYO25" s="1"/>
      <c r="AYP25" s="1"/>
      <c r="AYQ25" s="2" t="s">
        <v>11</v>
      </c>
      <c r="AYR25" s="1" t="s">
        <v>134</v>
      </c>
      <c r="AYS25" s="1">
        <v>204</v>
      </c>
      <c r="AYT25" s="2">
        <v>8</v>
      </c>
      <c r="AYU25" s="1">
        <v>2.8000000000000001E-2</v>
      </c>
      <c r="AYV25" s="1">
        <f t="shared" si="1340"/>
        <v>5.000000000000001E-3</v>
      </c>
      <c r="AYW25" s="1">
        <f t="shared" si="1341"/>
        <v>-0.36785714285714277</v>
      </c>
      <c r="AYX25" s="1">
        <f t="shared" si="1342"/>
        <v>-5.5178571428571418E-4</v>
      </c>
      <c r="AYY25" s="1">
        <f t="shared" si="1343"/>
        <v>-4.2478384138763809</v>
      </c>
      <c r="AYZ25" s="1"/>
      <c r="AZA25" s="1"/>
      <c r="AZB25" s="2" t="s">
        <v>11</v>
      </c>
      <c r="AZC25" s="1" t="s">
        <v>135</v>
      </c>
      <c r="AZD25" s="1">
        <v>205</v>
      </c>
      <c r="AZE25" s="2">
        <v>8</v>
      </c>
      <c r="AZF25" s="1">
        <v>2.9000000000000001E-2</v>
      </c>
      <c r="AZG25" s="1">
        <f t="shared" si="1344"/>
        <v>7.0000000000000027E-3</v>
      </c>
      <c r="AZH25" s="1">
        <f t="shared" si="1345"/>
        <v>4.2857142857142969E-2</v>
      </c>
      <c r="AZI25" s="1">
        <f t="shared" si="1346"/>
        <v>6.428571428571445E-5</v>
      </c>
      <c r="AZJ25" s="1">
        <f t="shared" si="1347"/>
        <v>0.4948937957914244</v>
      </c>
      <c r="AZK25" s="1"/>
      <c r="AZL25" s="1"/>
      <c r="AZM25" s="2" t="s">
        <v>11</v>
      </c>
      <c r="AZN25" s="1" t="s">
        <v>136</v>
      </c>
      <c r="AZO25" s="1">
        <v>208</v>
      </c>
      <c r="AZP25" s="2">
        <v>8</v>
      </c>
      <c r="AZQ25" s="1">
        <v>3.5000000000000003E-2</v>
      </c>
      <c r="AZR25" s="1">
        <f t="shared" si="1348"/>
        <v>1.4000000000000002E-2</v>
      </c>
      <c r="AZS25" s="1">
        <f t="shared" si="1349"/>
        <v>0.29285714285714293</v>
      </c>
      <c r="AZT25" s="1">
        <f t="shared" si="1350"/>
        <v>4.3928571428571438E-4</v>
      </c>
      <c r="AZU25" s="1">
        <f t="shared" si="1351"/>
        <v>3.3817742712413921</v>
      </c>
      <c r="AZV25" s="1"/>
      <c r="AZW25" s="1"/>
      <c r="AZX25" s="2" t="s">
        <v>11</v>
      </c>
      <c r="AZY25" s="1" t="s">
        <v>137</v>
      </c>
      <c r="AZZ25" s="1">
        <v>211</v>
      </c>
      <c r="BAA25" s="2">
        <v>8</v>
      </c>
      <c r="BAB25" s="1">
        <v>3.4000000000000002E-2</v>
      </c>
      <c r="BAC25" s="1">
        <f t="shared" si="1352"/>
        <v>1.0000000000000002E-2</v>
      </c>
      <c r="BAD25" s="1">
        <f t="shared" si="1353"/>
        <v>9.9290780141844046E-2</v>
      </c>
      <c r="BAE25" s="1">
        <f t="shared" si="1354"/>
        <v>1.4893617021276607E-4</v>
      </c>
      <c r="BAF25" s="1">
        <f t="shared" si="1355"/>
        <v>1.14656245833474</v>
      </c>
      <c r="BAG25" s="1"/>
      <c r="BAH25" s="1"/>
      <c r="BAI25" s="2" t="s">
        <v>11</v>
      </c>
      <c r="BAJ25" s="1" t="s">
        <v>138</v>
      </c>
      <c r="BAK25" s="1">
        <v>212</v>
      </c>
      <c r="BAL25" s="2">
        <v>8</v>
      </c>
      <c r="BAM25" s="1">
        <v>6.0000000000000001E-3</v>
      </c>
      <c r="BAN25" s="1">
        <f t="shared" si="1356"/>
        <v>-4.0000000000000001E-3</v>
      </c>
      <c r="BAO25" s="1">
        <f t="shared" si="1357"/>
        <v>0.85910652920962205</v>
      </c>
      <c r="BAP25" s="1">
        <f t="shared" si="1358"/>
        <v>1.2886597938144332E-3</v>
      </c>
      <c r="BAQ25" s="1">
        <f t="shared" si="1359"/>
        <v>9.9205514620273831</v>
      </c>
      <c r="BAR25" s="1"/>
      <c r="BAS25" s="1"/>
      <c r="BAT25" s="2" t="s">
        <v>11</v>
      </c>
      <c r="BAU25" s="1" t="s">
        <v>139</v>
      </c>
      <c r="BAV25" s="1">
        <v>213</v>
      </c>
      <c r="BAW25" s="2">
        <v>8</v>
      </c>
      <c r="BAX25" s="1">
        <v>0</v>
      </c>
      <c r="BAY25" s="1">
        <f t="shared" si="1360"/>
        <v>-1E-3</v>
      </c>
      <c r="BAZ25" s="1">
        <f t="shared" si="1361"/>
        <v>1.0972222222222221</v>
      </c>
      <c r="BBA25" s="1">
        <f t="shared" si="1362"/>
        <v>1.6458333333333331E-3</v>
      </c>
      <c r="BBB25" s="1">
        <f t="shared" si="1363"/>
        <v>12.670197642252637</v>
      </c>
      <c r="BBC25" s="1"/>
      <c r="BBD25" s="1"/>
      <c r="BBE25" s="2" t="s">
        <v>11</v>
      </c>
      <c r="BBF25" s="1" t="s">
        <v>140</v>
      </c>
      <c r="BBG25" s="1">
        <v>214</v>
      </c>
      <c r="BBH25" s="2">
        <v>8</v>
      </c>
      <c r="BBI25" s="1">
        <v>6.0000000000000001E-3</v>
      </c>
      <c r="BBJ25" s="1">
        <f t="shared" si="1364"/>
        <v>1E-3</v>
      </c>
      <c r="BBK25" s="1">
        <f t="shared" si="1365"/>
        <v>0.84320557491289194</v>
      </c>
      <c r="BBL25" s="1">
        <f t="shared" si="1366"/>
        <v>1.264808362369338E-3</v>
      </c>
      <c r="BBM25" s="1">
        <f t="shared" si="1367"/>
        <v>9.7369348440263739</v>
      </c>
      <c r="BBN25" s="1"/>
      <c r="BBO25" s="1"/>
      <c r="BBP25" s="2" t="s">
        <v>11</v>
      </c>
      <c r="BBQ25" s="1" t="s">
        <v>141</v>
      </c>
      <c r="BBR25" s="1">
        <v>215</v>
      </c>
      <c r="BBS25" s="2">
        <v>8</v>
      </c>
      <c r="BBT25" s="1">
        <v>6.0000000000000001E-3</v>
      </c>
      <c r="BBU25" s="1">
        <f t="shared" si="1368"/>
        <v>-2E-3</v>
      </c>
      <c r="BBV25" s="1">
        <f t="shared" si="1369"/>
        <v>0.63986013986013979</v>
      </c>
      <c r="BBW25" s="1">
        <f t="shared" si="1370"/>
        <v>9.597902097902097E-4</v>
      </c>
      <c r="BBX25" s="1">
        <f t="shared" si="1371"/>
        <v>7.3887989791236945</v>
      </c>
      <c r="BBY25" s="1"/>
      <c r="BBZ25" s="1"/>
      <c r="BCA25" s="2" t="s">
        <v>11</v>
      </c>
      <c r="BCB25" s="1" t="s">
        <v>142</v>
      </c>
      <c r="BCC25" s="1">
        <v>225</v>
      </c>
      <c r="BCD25" s="2">
        <v>8</v>
      </c>
      <c r="BCE25" s="1">
        <v>1.7000000000000001E-2</v>
      </c>
      <c r="BCF25" s="1">
        <f t="shared" si="1372"/>
        <v>1.0000000000000002E-2</v>
      </c>
      <c r="BCG25" s="1">
        <f t="shared" si="1373"/>
        <v>1.0278745644599303</v>
      </c>
      <c r="BCH25" s="1">
        <f t="shared" si="1374"/>
        <v>1.5418118466898954E-3</v>
      </c>
      <c r="BCI25" s="1">
        <f t="shared" si="1375"/>
        <v>11.86940404540405</v>
      </c>
      <c r="BCJ25" s="1"/>
      <c r="BCK25" s="1"/>
      <c r="BCL25" s="2" t="s">
        <v>11</v>
      </c>
      <c r="BCM25" s="1" t="s">
        <v>143</v>
      </c>
      <c r="BCN25" s="1">
        <v>226</v>
      </c>
      <c r="BCO25" s="2">
        <v>8</v>
      </c>
      <c r="BCP25" s="1">
        <v>3.4000000000000002E-2</v>
      </c>
      <c r="BCQ25" s="1">
        <f t="shared" si="1376"/>
        <v>1.6000000000000004E-2</v>
      </c>
      <c r="BCR25" s="1">
        <f t="shared" si="1377"/>
        <v>1.0270270270270272</v>
      </c>
      <c r="BCS25" s="1">
        <f t="shared" si="1378"/>
        <v>1.5405405405405409E-3</v>
      </c>
      <c r="BCT25" s="1">
        <f t="shared" si="1379"/>
        <v>11.859617088335007</v>
      </c>
      <c r="BCU25" s="1"/>
      <c r="BCV25" s="1"/>
      <c r="BCW25" s="2" t="s">
        <v>11</v>
      </c>
      <c r="BCX25" s="1" t="s">
        <v>144</v>
      </c>
      <c r="BCY25" s="1">
        <v>232</v>
      </c>
      <c r="BCZ25" s="2">
        <v>8</v>
      </c>
      <c r="BDA25" s="1">
        <v>4.1000000000000002E-2</v>
      </c>
      <c r="BDB25" s="1">
        <f t="shared" si="1380"/>
        <v>1.7000000000000001E-2</v>
      </c>
      <c r="BDC25" s="1">
        <f t="shared" si="1381"/>
        <v>1.1283783783783783</v>
      </c>
      <c r="BDD25" s="1">
        <f t="shared" si="1382"/>
        <v>1.6925675675675675E-3</v>
      </c>
      <c r="BDE25" s="1">
        <f t="shared" si="1383"/>
        <v>13.029974037841747</v>
      </c>
      <c r="BDF25" s="1"/>
      <c r="BDG25" s="1"/>
      <c r="BDH25" s="2" t="s">
        <v>11</v>
      </c>
      <c r="BDI25" s="1" t="s">
        <v>145</v>
      </c>
      <c r="BDJ25" s="1">
        <v>233</v>
      </c>
      <c r="BDK25" s="2">
        <v>8</v>
      </c>
      <c r="BDL25" s="1">
        <v>3.9E-2</v>
      </c>
      <c r="BDM25" s="1">
        <f t="shared" si="1384"/>
        <v>1.0000000000000009E-3</v>
      </c>
      <c r="BDN25" s="1">
        <f t="shared" si="1385"/>
        <v>0.6317567567567568</v>
      </c>
      <c r="BDO25" s="1">
        <f t="shared" si="1386"/>
        <v>9.4763513513513524E-4</v>
      </c>
      <c r="BDP25" s="1">
        <f t="shared" si="1387"/>
        <v>7.2952249852587041</v>
      </c>
      <c r="BDQ25" s="1"/>
      <c r="BDR25" s="1"/>
      <c r="BDS25" s="2" t="s">
        <v>11</v>
      </c>
      <c r="BDT25" s="1" t="s">
        <v>146</v>
      </c>
      <c r="BDU25" s="1">
        <v>234</v>
      </c>
      <c r="BDV25" s="2">
        <v>8</v>
      </c>
      <c r="BDW25" s="1">
        <v>0.04</v>
      </c>
      <c r="BDX25" s="1">
        <f t="shared" si="1388"/>
        <v>4.9999999999999975E-3</v>
      </c>
      <c r="BDY25" s="1">
        <f t="shared" si="1389"/>
        <v>0.74237288135593216</v>
      </c>
      <c r="BDZ25" s="1">
        <f t="shared" si="1390"/>
        <v>1.1135593220338983E-3</v>
      </c>
      <c r="BEA25" s="1">
        <f t="shared" si="1391"/>
        <v>8.5725671067599052</v>
      </c>
      <c r="BEB25" s="1"/>
      <c r="BEC25" s="1"/>
      <c r="BED25" s="2" t="s">
        <v>11</v>
      </c>
      <c r="BEE25" s="1" t="s">
        <v>147</v>
      </c>
      <c r="BEF25" s="1">
        <v>236</v>
      </c>
      <c r="BEG25" s="2">
        <v>8</v>
      </c>
      <c r="BEH25" s="1">
        <v>4.3999999999999997E-2</v>
      </c>
      <c r="BEI25" s="1">
        <f t="shared" si="1392"/>
        <v>-1.4000000000000005E-2</v>
      </c>
      <c r="BEJ25" s="1">
        <f t="shared" si="1393"/>
        <v>0.10508474576271171</v>
      </c>
      <c r="BEK25" s="1">
        <f t="shared" si="1394"/>
        <v>1.5762711864406755E-4</v>
      </c>
      <c r="BEL25" s="1">
        <f t="shared" si="1395"/>
        <v>1.2134684032399847</v>
      </c>
      <c r="BEM25" s="1"/>
      <c r="BEN25" s="1"/>
      <c r="BEO25" s="2" t="s">
        <v>11</v>
      </c>
      <c r="BEP25" s="4" t="s">
        <v>148</v>
      </c>
      <c r="BEQ25" s="4">
        <v>239</v>
      </c>
      <c r="BER25" s="2">
        <v>8</v>
      </c>
      <c r="BES25" s="1">
        <v>0.05</v>
      </c>
      <c r="BET25" s="1">
        <f t="shared" si="1396"/>
        <v>-1.7000000000000001E-2</v>
      </c>
      <c r="BEU25" s="1">
        <f t="shared" si="1397"/>
        <v>6.0402684563758371E-2</v>
      </c>
      <c r="BEV25" s="1">
        <f t="shared" si="1398"/>
        <v>9.0604026845637558E-5</v>
      </c>
      <c r="BEW25" s="1">
        <f t="shared" si="1399"/>
        <v>0.69750132292750888</v>
      </c>
      <c r="BEX25" s="1"/>
      <c r="BEY25" s="1"/>
      <c r="BEZ25" s="2" t="s">
        <v>11</v>
      </c>
      <c r="BFA25" s="4" t="s">
        <v>149</v>
      </c>
      <c r="BFB25" s="4">
        <v>240</v>
      </c>
      <c r="BFC25" s="2">
        <v>8</v>
      </c>
      <c r="BFD25" s="1">
        <v>-2.1000000000000001E-2</v>
      </c>
      <c r="BFE25" s="1">
        <f t="shared" si="1400"/>
        <v>1.9999999999999983E-3</v>
      </c>
      <c r="BFF25" s="1">
        <f t="shared" si="1401"/>
        <v>2.2996515679442511</v>
      </c>
      <c r="BFG25" s="1">
        <f t="shared" si="1402"/>
        <v>3.4494773519163765E-3</v>
      </c>
      <c r="BFH25" s="1">
        <f t="shared" si="1403"/>
        <v>26.555276847344658</v>
      </c>
      <c r="BFI25" s="1"/>
      <c r="BFJ25" s="1"/>
      <c r="BFK25" s="2" t="s">
        <v>11</v>
      </c>
      <c r="BFL25" s="4" t="s">
        <v>150</v>
      </c>
      <c r="BFM25" s="4">
        <v>241</v>
      </c>
      <c r="BFN25" s="2">
        <v>8</v>
      </c>
      <c r="BFO25" s="1">
        <v>-1.2E-2</v>
      </c>
      <c r="BFP25" s="1">
        <f t="shared" si="1404"/>
        <v>5.000000000000001E-3</v>
      </c>
      <c r="BFQ25" s="1">
        <f t="shared" si="1405"/>
        <v>2.4261168384879728</v>
      </c>
      <c r="BFR25" s="1">
        <f t="shared" si="1406"/>
        <v>3.6391752577319592E-3</v>
      </c>
      <c r="BFS25" s="1">
        <f t="shared" si="1407"/>
        <v>28.01563732876533</v>
      </c>
      <c r="BFT25" s="1"/>
      <c r="BFU25" s="1"/>
      <c r="BFV25" s="2" t="s">
        <v>11</v>
      </c>
      <c r="BFW25" s="4" t="s">
        <v>151</v>
      </c>
      <c r="BFX25" s="4">
        <v>243</v>
      </c>
      <c r="BFY25" s="2">
        <v>8</v>
      </c>
      <c r="BFZ25" s="1">
        <v>1.4999999999999999E-2</v>
      </c>
      <c r="BGA25" s="1">
        <f t="shared" si="1408"/>
        <v>8.9999999999999993E-3</v>
      </c>
      <c r="BGB25" s="1">
        <f t="shared" si="1409"/>
        <v>1.5743944636678202</v>
      </c>
      <c r="BGC25" s="1">
        <f t="shared" si="1410"/>
        <v>2.3615916955017306E-3</v>
      </c>
      <c r="BGD25" s="1">
        <f t="shared" si="1411"/>
        <v>18.180354551276618</v>
      </c>
      <c r="BGE25" s="1"/>
      <c r="BGF25" s="1"/>
      <c r="BGG25" s="2" t="s">
        <v>11</v>
      </c>
      <c r="BGH25" s="4" t="s">
        <v>152</v>
      </c>
      <c r="BGI25" s="4">
        <v>246</v>
      </c>
      <c r="BGJ25" s="2">
        <v>8</v>
      </c>
      <c r="BGK25" s="1">
        <v>1.6E-2</v>
      </c>
      <c r="BGL25" s="1">
        <f t="shared" si="1412"/>
        <v>5.000000000000001E-3</v>
      </c>
      <c r="BGM25" s="1">
        <f t="shared" si="1413"/>
        <v>1.2941176470588236</v>
      </c>
      <c r="BGN25" s="1">
        <f t="shared" si="1414"/>
        <v>1.9411764705882354E-3</v>
      </c>
      <c r="BGO25" s="1">
        <f t="shared" si="1415"/>
        <v>14.943851872917485</v>
      </c>
      <c r="BGP25" s="1"/>
      <c r="BGQ25" s="1"/>
      <c r="BGR25" s="2" t="s">
        <v>11</v>
      </c>
      <c r="BGS25" s="4" t="s">
        <v>153</v>
      </c>
      <c r="BGT25" s="4">
        <v>249</v>
      </c>
      <c r="BGU25" s="2">
        <v>8</v>
      </c>
      <c r="BGV25" s="1">
        <v>1.9E-2</v>
      </c>
      <c r="BGW25" s="1">
        <f t="shared" si="1416"/>
        <v>0.01</v>
      </c>
      <c r="BGX25" s="1">
        <f t="shared" si="1417"/>
        <v>1.5876288659793816</v>
      </c>
      <c r="BGY25" s="1">
        <f t="shared" si="1418"/>
        <v>2.3814432989690726E-3</v>
      </c>
      <c r="BGZ25" s="1">
        <f t="shared" si="1419"/>
        <v>18.333179101826605</v>
      </c>
      <c r="BHA25" s="1"/>
      <c r="BHB25" s="1"/>
      <c r="BHC25" s="2" t="s">
        <v>11</v>
      </c>
      <c r="BHD25" s="4" t="s">
        <v>154</v>
      </c>
      <c r="BHE25" s="4">
        <v>253</v>
      </c>
      <c r="BHF25" s="2">
        <v>8</v>
      </c>
      <c r="BHG25" s="1">
        <v>2.1000000000000001E-2</v>
      </c>
      <c r="BHH25" s="1">
        <f t="shared" si="1420"/>
        <v>1.3000000000000001E-2</v>
      </c>
      <c r="BHI25" s="1">
        <f t="shared" si="1421"/>
        <v>1.6505190311418687</v>
      </c>
      <c r="BHJ25" s="1">
        <f t="shared" si="1422"/>
        <v>2.4757785467128032E-3</v>
      </c>
      <c r="BHK25" s="1">
        <f t="shared" si="1423"/>
        <v>19.059404661448237</v>
      </c>
      <c r="BHL25" s="1"/>
      <c r="BHM25" s="1"/>
      <c r="BHN25" s="2" t="s">
        <v>11</v>
      </c>
      <c r="BHO25" s="4" t="s">
        <v>155</v>
      </c>
      <c r="BHP25" s="4">
        <v>254</v>
      </c>
      <c r="BHQ25" s="2">
        <v>8</v>
      </c>
      <c r="BHR25" s="1">
        <v>1.9E-2</v>
      </c>
      <c r="BHS25" s="1">
        <f t="shared" si="1424"/>
        <v>-2.9999999999999992E-3</v>
      </c>
      <c r="BHT25" s="1">
        <f t="shared" si="1425"/>
        <v>-0.18900343642611683</v>
      </c>
      <c r="BHU25" s="1">
        <f t="shared" si="1426"/>
        <v>-2.8350515463917525E-4</v>
      </c>
      <c r="BHV25" s="1">
        <f t="shared" si="1427"/>
        <v>-2.182521321646024</v>
      </c>
      <c r="BHW25" s="1"/>
      <c r="BHX25" s="1"/>
      <c r="BHY25" s="2" t="s">
        <v>11</v>
      </c>
      <c r="BHZ25" s="4" t="s">
        <v>156</v>
      </c>
      <c r="BIA25" s="4">
        <v>260</v>
      </c>
      <c r="BIB25" s="2">
        <v>8</v>
      </c>
      <c r="BIC25" s="1">
        <v>2.3E-2</v>
      </c>
      <c r="BID25" s="1">
        <f t="shared" si="1428"/>
        <v>-8.0000000000000002E-3</v>
      </c>
      <c r="BIE25" s="1">
        <f t="shared" si="1429"/>
        <v>-0.48310810810810811</v>
      </c>
      <c r="BIF25" s="1">
        <f t="shared" si="1430"/>
        <v>-7.2466216216216222E-4</v>
      </c>
      <c r="BIG25" s="1">
        <f t="shared" si="1431"/>
        <v>-5.5787014593154796</v>
      </c>
      <c r="BIH25" s="1"/>
      <c r="BII25" s="1"/>
      <c r="BIJ25" s="2" t="s">
        <v>11</v>
      </c>
      <c r="BIK25" s="4" t="s">
        <v>157</v>
      </c>
      <c r="BIL25" s="4">
        <v>267</v>
      </c>
      <c r="BIM25" s="2">
        <v>8</v>
      </c>
      <c r="BIN25" s="1">
        <v>2.1999999999999999E-2</v>
      </c>
      <c r="BIO25" s="1">
        <f t="shared" si="1432"/>
        <v>-9.0000000000000011E-3</v>
      </c>
      <c r="BIP25" s="1">
        <f t="shared" si="1433"/>
        <v>0.32999999999999996</v>
      </c>
      <c r="BIQ25" s="1">
        <f t="shared" si="1434"/>
        <v>4.95E-4</v>
      </c>
      <c r="BIR25" s="1">
        <f t="shared" si="1435"/>
        <v>3.8106822275939582</v>
      </c>
      <c r="BIS25" s="1"/>
      <c r="BIT25" s="1"/>
      <c r="BIU25" s="2" t="s">
        <v>11</v>
      </c>
      <c r="BIV25" s="4" t="s">
        <v>158</v>
      </c>
      <c r="BIW25" s="4">
        <v>268</v>
      </c>
      <c r="BIX25" s="2">
        <v>8</v>
      </c>
      <c r="BIY25" s="1">
        <v>0.03</v>
      </c>
      <c r="BIZ25" s="1">
        <f t="shared" si="1436"/>
        <v>9.9999999999999742E-4</v>
      </c>
      <c r="BJA25" s="1">
        <f t="shared" si="1437"/>
        <v>3.0508474576271098E-2</v>
      </c>
      <c r="BJB25" s="1">
        <f t="shared" si="1438"/>
        <v>4.5762711864406648E-5</v>
      </c>
      <c r="BJC25" s="1">
        <f t="shared" si="1439"/>
        <v>0.35229727835999514</v>
      </c>
      <c r="BJD25" s="1"/>
      <c r="BJE25" s="1"/>
      <c r="BJF25" s="2" t="s">
        <v>11</v>
      </c>
      <c r="BJG25" s="4" t="s">
        <v>159</v>
      </c>
      <c r="BJH25" s="4">
        <v>274</v>
      </c>
      <c r="BJI25" s="2">
        <v>8</v>
      </c>
      <c r="BJJ25" s="1">
        <v>1.4999999999999999E-2</v>
      </c>
      <c r="BJK25" s="1">
        <f t="shared" si="1440"/>
        <v>4.0000000000000001E-3</v>
      </c>
      <c r="BJL25" s="1">
        <f t="shared" si="1441"/>
        <v>0.82432432432432434</v>
      </c>
      <c r="BJM25" s="1">
        <f t="shared" si="1442"/>
        <v>1.2364864864864865E-3</v>
      </c>
      <c r="BJN25" s="1">
        <f t="shared" si="1443"/>
        <v>9.5189031893215166</v>
      </c>
      <c r="BJO25" s="1"/>
      <c r="BJP25" s="1"/>
      <c r="BJQ25" s="2" t="s">
        <v>11</v>
      </c>
      <c r="BJR25" s="4" t="s">
        <v>160</v>
      </c>
      <c r="BJS25" s="4">
        <v>281</v>
      </c>
      <c r="BJT25" s="2">
        <v>8</v>
      </c>
      <c r="BJU25" s="1">
        <v>3.5999999999999997E-2</v>
      </c>
      <c r="BJV25" s="1">
        <f t="shared" si="1444"/>
        <v>-2.0000000000000018E-3</v>
      </c>
      <c r="BJW25" s="1">
        <f t="shared" si="1445"/>
        <v>0.15999999999999995</v>
      </c>
      <c r="BJX25" s="1">
        <f t="shared" si="1446"/>
        <v>2.3999999999999992E-4</v>
      </c>
      <c r="BJY25" s="1">
        <f t="shared" si="1447"/>
        <v>1.847603504287979</v>
      </c>
      <c r="BJZ25" s="1"/>
      <c r="BKA25" s="1"/>
      <c r="BKB25" s="2" t="s">
        <v>11</v>
      </c>
      <c r="BKC25" s="4" t="s">
        <v>161</v>
      </c>
      <c r="BKD25" s="4">
        <v>282</v>
      </c>
      <c r="BKE25" s="2">
        <v>8</v>
      </c>
      <c r="BKF25" s="1">
        <v>1.7000000000000001E-2</v>
      </c>
      <c r="BKG25" s="1">
        <f t="shared" si="1448"/>
        <v>-4.0000000000000001E-3</v>
      </c>
      <c r="BKH25" s="1">
        <f t="shared" si="1449"/>
        <v>-0.19565217391304349</v>
      </c>
      <c r="BKI25" s="1">
        <f t="shared" si="1450"/>
        <v>-2.9347826086956522E-4</v>
      </c>
      <c r="BKJ25" s="1">
        <f t="shared" si="1451"/>
        <v>-2.2592977633956273</v>
      </c>
      <c r="BKK25" s="1"/>
      <c r="BKL25" s="1"/>
      <c r="BKM25" s="2" t="s">
        <v>11</v>
      </c>
      <c r="BKN25" s="4" t="s">
        <v>162</v>
      </c>
      <c r="BKO25" s="4">
        <v>289</v>
      </c>
      <c r="BKP25" s="2">
        <v>8</v>
      </c>
      <c r="BKQ25" s="1">
        <v>2.7E-2</v>
      </c>
      <c r="BKR25" s="1">
        <f t="shared" si="1452"/>
        <v>1.0999999999999999E-2</v>
      </c>
      <c r="BKS25" s="1">
        <f t="shared" si="1453"/>
        <v>0.46762589928057552</v>
      </c>
      <c r="BKT25" s="1">
        <f t="shared" si="1454"/>
        <v>7.0143884892086327E-4</v>
      </c>
      <c r="BKU25" s="1">
        <f t="shared" si="1455"/>
        <v>5.3999203137913074</v>
      </c>
      <c r="BKV25" s="1"/>
      <c r="BKW25" s="1"/>
      <c r="BKX25" s="2" t="s">
        <v>11</v>
      </c>
      <c r="BKY25" s="4" t="s">
        <v>163</v>
      </c>
      <c r="BKZ25" s="4">
        <v>296</v>
      </c>
      <c r="BLA25" s="2">
        <v>8</v>
      </c>
      <c r="BLB25" s="1">
        <v>2.5999999999999999E-2</v>
      </c>
      <c r="BLC25" s="1">
        <f t="shared" si="1456"/>
        <v>5.9999999999999984E-3</v>
      </c>
      <c r="BLD25" s="1">
        <f t="shared" si="1457"/>
        <v>1.449275362318835E-2</v>
      </c>
      <c r="BLE25" s="1">
        <f t="shared" si="1458"/>
        <v>2.1739130434782525E-5</v>
      </c>
      <c r="BLF25" s="1">
        <f t="shared" si="1459"/>
        <v>0.16735538988115695</v>
      </c>
      <c r="BLG25" s="1"/>
      <c r="BLH25" s="1"/>
      <c r="BLI25" s="2" t="s">
        <v>11</v>
      </c>
      <c r="BLJ25" s="4" t="s">
        <v>164</v>
      </c>
      <c r="BLK25" s="4">
        <v>303</v>
      </c>
      <c r="BLL25" s="2">
        <v>8</v>
      </c>
      <c r="BLM25" s="1">
        <v>2.1999999999999999E-2</v>
      </c>
      <c r="BLN25" s="1">
        <f t="shared" si="1460"/>
        <v>1.0999999999999999E-2</v>
      </c>
      <c r="BLO25" s="1">
        <f t="shared" si="1461"/>
        <v>0.60000000000000009</v>
      </c>
      <c r="BLP25" s="1">
        <f t="shared" si="1462"/>
        <v>9.0000000000000019E-4</v>
      </c>
      <c r="BLQ25" s="1">
        <f t="shared" si="1463"/>
        <v>6.9285131410799252</v>
      </c>
      <c r="BLR25" s="1"/>
      <c r="BLS25" s="1"/>
      <c r="BLT25" s="2" t="s">
        <v>11</v>
      </c>
      <c r="BLU25" s="4" t="s">
        <v>165</v>
      </c>
      <c r="BLV25" s="4">
        <v>310</v>
      </c>
      <c r="BLW25" s="2">
        <v>8</v>
      </c>
      <c r="BLX25" s="1">
        <v>2.8000000000000001E-2</v>
      </c>
      <c r="BLY25" s="1">
        <f t="shared" si="1464"/>
        <v>1.6E-2</v>
      </c>
      <c r="BLZ25" s="1">
        <f t="shared" si="1465"/>
        <v>0.92832764505119458</v>
      </c>
      <c r="BMA25" s="1">
        <f t="shared" si="1466"/>
        <v>1.392491467576792E-3</v>
      </c>
      <c r="BMB25" s="1">
        <f t="shared" si="1467"/>
        <v>10.719883813274969</v>
      </c>
      <c r="BMC25" s="1"/>
      <c r="BMD25" s="1"/>
      <c r="BME25" s="2" t="s">
        <v>11</v>
      </c>
      <c r="BMF25" s="4" t="s">
        <v>166</v>
      </c>
      <c r="BMG25" s="4">
        <v>311</v>
      </c>
      <c r="BMH25" s="2">
        <v>8</v>
      </c>
      <c r="BMI25" s="1">
        <v>1.7000000000000001E-2</v>
      </c>
      <c r="BMJ25" s="1">
        <f t="shared" si="1468"/>
        <v>7.000000000000001E-3</v>
      </c>
      <c r="BMK25" s="1">
        <f t="shared" si="1469"/>
        <v>-7.092198581560241E-3</v>
      </c>
      <c r="BML25" s="1">
        <f t="shared" si="1470"/>
        <v>-1.0638297872340362E-5</v>
      </c>
      <c r="BMM25" s="1">
        <f t="shared" si="1471"/>
        <v>-8.1897318452480883E-2</v>
      </c>
      <c r="BMN25" s="1"/>
      <c r="BMO25" s="1"/>
      <c r="BMP25" s="2" t="s">
        <v>11</v>
      </c>
      <c r="BMQ25" s="4" t="s">
        <v>167</v>
      </c>
      <c r="BMR25" s="4">
        <v>317</v>
      </c>
      <c r="BMS25" s="2">
        <v>8</v>
      </c>
      <c r="BMT25" s="1">
        <v>2.3E-2</v>
      </c>
      <c r="BMU25" s="4">
        <f t="shared" si="1472"/>
        <v>1.2999999999999999E-2</v>
      </c>
      <c r="BMV25" s="1">
        <f t="shared" si="1473"/>
        <v>0.40425531914893614</v>
      </c>
      <c r="BMW25" s="1">
        <f t="shared" si="1474"/>
        <v>6.0638297872340422E-4</v>
      </c>
      <c r="BMX25" s="1">
        <f t="shared" si="1475"/>
        <v>4.6681471517914375</v>
      </c>
      <c r="BMY25" s="1"/>
      <c r="BMZ25" s="1"/>
      <c r="BNA25" s="2" t="s">
        <v>11</v>
      </c>
      <c r="BNB25" s="4" t="s">
        <v>168</v>
      </c>
      <c r="BNC25" s="4">
        <v>324</v>
      </c>
      <c r="BND25" s="2">
        <v>8</v>
      </c>
      <c r="BNE25" s="1">
        <v>2.5999999999999999E-2</v>
      </c>
      <c r="BNF25" s="1">
        <f t="shared" si="1476"/>
        <v>1.2999999999999999E-2</v>
      </c>
      <c r="BNG25" s="1">
        <f t="shared" si="1477"/>
        <v>0.37142857142857139</v>
      </c>
      <c r="BNH25" s="1">
        <f t="shared" si="1478"/>
        <v>5.5714285714285707E-4</v>
      </c>
      <c r="BNI25" s="1">
        <f t="shared" si="1479"/>
        <v>4.2890795635256662</v>
      </c>
      <c r="BNJ25" s="1"/>
      <c r="BNK25" s="1"/>
      <c r="BNL25" s="2" t="s">
        <v>11</v>
      </c>
      <c r="BNM25" s="4" t="s">
        <v>169</v>
      </c>
      <c r="BNN25" s="4">
        <v>325</v>
      </c>
      <c r="BNO25" s="2">
        <v>8</v>
      </c>
      <c r="BNP25" s="1">
        <v>2.1000000000000001E-2</v>
      </c>
      <c r="BNQ25" s="1">
        <f t="shared" si="1480"/>
        <v>2.0000000000000018E-3</v>
      </c>
      <c r="BNR25" s="1">
        <f t="shared" si="1481"/>
        <v>0.16433566433566441</v>
      </c>
      <c r="BNS25" s="1">
        <f t="shared" si="1482"/>
        <v>2.465034965034966E-4</v>
      </c>
      <c r="BNT25" s="1">
        <f t="shared" si="1483"/>
        <v>1.897669683162917</v>
      </c>
      <c r="BNU25" s="1"/>
      <c r="BNV25" s="1"/>
      <c r="BNW25" s="2" t="s">
        <v>11</v>
      </c>
      <c r="BNX25" s="4" t="s">
        <v>170</v>
      </c>
      <c r="BNY25" s="4">
        <v>338</v>
      </c>
      <c r="BNZ25" s="2">
        <v>8</v>
      </c>
      <c r="BOA25" s="1">
        <v>2.1999999999999999E-2</v>
      </c>
      <c r="BOB25" s="1">
        <f t="shared" si="1484"/>
        <v>1.1999999999999999E-2</v>
      </c>
      <c r="BOC25" s="1">
        <f t="shared" si="1485"/>
        <v>0.52884615384615374</v>
      </c>
      <c r="BOD25" s="1">
        <f t="shared" si="1486"/>
        <v>7.9326923076923064E-4</v>
      </c>
      <c r="BOE25" s="1">
        <f t="shared" si="1487"/>
        <v>6.1068625442210855</v>
      </c>
      <c r="BOF25" s="1"/>
      <c r="BOG25" s="1"/>
      <c r="BOH25" s="2" t="s">
        <v>11</v>
      </c>
      <c r="BOI25" s="4" t="s">
        <v>171</v>
      </c>
      <c r="BOJ25" s="4">
        <v>339</v>
      </c>
      <c r="BOK25" s="2">
        <v>8</v>
      </c>
      <c r="BOL25" s="1">
        <v>1.0999999999999999E-2</v>
      </c>
      <c r="BOM25" s="1">
        <f t="shared" si="1488"/>
        <v>5.9999999999999993E-3</v>
      </c>
      <c r="BON25" s="1">
        <f t="shared" si="1489"/>
        <v>0.31921824104234525</v>
      </c>
      <c r="BOO25" s="1">
        <f t="shared" si="1490"/>
        <v>4.7882736156351787E-4</v>
      </c>
      <c r="BOP25" s="1">
        <f t="shared" si="1491"/>
        <v>3.6861796298905127</v>
      </c>
      <c r="BOQ25" s="1"/>
      <c r="BOR25" s="1"/>
      <c r="BOS25" s="2" t="s">
        <v>11</v>
      </c>
      <c r="BOT25" s="4" t="s">
        <v>172</v>
      </c>
      <c r="BOU25" s="4">
        <v>345</v>
      </c>
      <c r="BOV25" s="2">
        <v>8</v>
      </c>
      <c r="BOW25" s="1">
        <v>0.02</v>
      </c>
      <c r="BOX25" s="1">
        <f t="shared" si="1492"/>
        <v>1.3000000000000001E-2</v>
      </c>
      <c r="BOY25" s="1">
        <f t="shared" si="1493"/>
        <v>0.62057877813504825</v>
      </c>
      <c r="BOZ25" s="1">
        <f t="shared" si="1494"/>
        <v>9.3086816720257238E-4</v>
      </c>
      <c r="BPA25" s="1">
        <f t="shared" si="1495"/>
        <v>7.1661470323066734</v>
      </c>
      <c r="BPB25" s="1"/>
      <c r="BPC25" s="1"/>
      <c r="BPD25" s="2" t="s">
        <v>11</v>
      </c>
      <c r="BPE25" s="4" t="s">
        <v>173</v>
      </c>
      <c r="BPF25" s="4">
        <v>352</v>
      </c>
      <c r="BPG25" s="2">
        <v>8</v>
      </c>
      <c r="BPH25" s="1">
        <v>2.1000000000000001E-2</v>
      </c>
      <c r="BPI25" s="1">
        <f t="shared" si="1496"/>
        <v>1.2000000000000002E-2</v>
      </c>
      <c r="BPJ25" s="1">
        <f t="shared" si="1497"/>
        <v>0.48717948717948728</v>
      </c>
      <c r="BPK25" s="1">
        <f t="shared" si="1498"/>
        <v>7.3076923076923091E-4</v>
      </c>
      <c r="BPL25" s="1">
        <f t="shared" si="1499"/>
        <v>5.6257157983127595</v>
      </c>
      <c r="BPM25" s="1"/>
      <c r="BPN25" s="1"/>
      <c r="BPO25" s="2" t="s">
        <v>11</v>
      </c>
      <c r="BPP25" s="4" t="s">
        <v>174</v>
      </c>
      <c r="BPQ25" s="4">
        <v>353</v>
      </c>
      <c r="BPR25" s="2">
        <v>8</v>
      </c>
      <c r="BPS25" s="1">
        <v>2.1999999999999999E-2</v>
      </c>
      <c r="BPT25" s="1">
        <f t="shared" si="1500"/>
        <v>1.2999999999999999E-2</v>
      </c>
      <c r="BPU25" s="1">
        <f t="shared" si="1501"/>
        <v>0.41666666666666663</v>
      </c>
      <c r="BPV25" s="1">
        <f t="shared" si="1502"/>
        <v>6.249999999999999E-4</v>
      </c>
      <c r="BPW25" s="1">
        <f t="shared" si="1503"/>
        <v>4.8114674590832793</v>
      </c>
      <c r="BPX25" s="1"/>
      <c r="BPY25" s="1"/>
      <c r="BPZ25" s="2" t="s">
        <v>11</v>
      </c>
      <c r="BQA25" s="4" t="s">
        <v>175</v>
      </c>
      <c r="BQB25" s="4">
        <v>358</v>
      </c>
      <c r="BQC25" s="2">
        <v>8</v>
      </c>
      <c r="BQD25" s="1">
        <v>1.7999999999999999E-2</v>
      </c>
      <c r="BQE25" s="1">
        <f t="shared" si="1504"/>
        <v>7.9999999999999984E-3</v>
      </c>
      <c r="BQF25" s="1">
        <f t="shared" si="1505"/>
        <v>0.24662162162162155</v>
      </c>
      <c r="BQG25" s="1">
        <f t="shared" si="1506"/>
        <v>3.6993243243243232E-4</v>
      </c>
      <c r="BQH25" s="1">
        <f t="shared" si="1507"/>
        <v>2.8478685771330761</v>
      </c>
      <c r="BQI25" s="1"/>
      <c r="BQJ25" s="1"/>
      <c r="BQK25" s="2" t="s">
        <v>11</v>
      </c>
      <c r="BQL25" s="4" t="s">
        <v>176</v>
      </c>
      <c r="BQM25" s="4">
        <v>366</v>
      </c>
      <c r="BQN25" s="2">
        <v>8</v>
      </c>
      <c r="BQO25" s="1">
        <v>2.5000000000000001E-2</v>
      </c>
      <c r="BQP25" s="1">
        <f t="shared" si="1508"/>
        <v>1.4000000000000002E-2</v>
      </c>
      <c r="BQQ25" s="1">
        <f t="shared" si="1509"/>
        <v>0.65886287625418072</v>
      </c>
      <c r="BQR25" s="1">
        <f t="shared" si="1510"/>
        <v>9.8829431438127104E-4</v>
      </c>
      <c r="BQS25" s="1">
        <f t="shared" si="1511"/>
        <v>7.6082334938280107</v>
      </c>
      <c r="BQT25" s="1"/>
      <c r="BQU25" s="1"/>
      <c r="BQV25" s="2" t="s">
        <v>11</v>
      </c>
      <c r="BQW25" s="4" t="s">
        <v>177</v>
      </c>
      <c r="BQX25" s="4">
        <v>367</v>
      </c>
      <c r="BQY25" s="2">
        <v>8</v>
      </c>
      <c r="BQZ25" s="1">
        <v>3.1E-2</v>
      </c>
      <c r="BRA25" s="1">
        <f t="shared" si="1512"/>
        <v>9.9999999999999985E-3</v>
      </c>
      <c r="BRB25" s="1">
        <f t="shared" si="1513"/>
        <v>-0.4141414141414142</v>
      </c>
      <c r="BRC25" s="1">
        <f t="shared" si="1514"/>
        <v>-6.2121212121212129E-4</v>
      </c>
      <c r="BRD25" s="1">
        <f t="shared" si="1515"/>
        <v>-4.7823070502403517</v>
      </c>
      <c r="BRE25" s="1"/>
      <c r="BRF25" s="1"/>
      <c r="BRG25" s="2" t="s">
        <v>11</v>
      </c>
      <c r="BRH25" s="4" t="s">
        <v>178</v>
      </c>
      <c r="BRI25" s="4">
        <v>373</v>
      </c>
      <c r="BRJ25" s="2">
        <v>8</v>
      </c>
      <c r="BRK25" s="1">
        <v>3.9E-2</v>
      </c>
      <c r="BRL25" s="1">
        <f t="shared" si="1516"/>
        <v>1.7000000000000001E-2</v>
      </c>
      <c r="BRM25" s="1">
        <f t="shared" si="1517"/>
        <v>0.12203389830508478</v>
      </c>
      <c r="BRN25" s="1">
        <f t="shared" si="1518"/>
        <v>1.8305084745762716E-4</v>
      </c>
      <c r="BRO25" s="1">
        <f t="shared" si="1519"/>
        <v>1.4091891134399848</v>
      </c>
      <c r="BRP25" s="1"/>
      <c r="BRQ25" s="1"/>
      <c r="BRR25" s="2" t="s">
        <v>11</v>
      </c>
      <c r="BRS25" s="1" t="s">
        <v>179</v>
      </c>
      <c r="BRT25" s="1">
        <v>380</v>
      </c>
      <c r="BRU25" s="2">
        <v>8</v>
      </c>
      <c r="BRV25" s="1">
        <v>4.2000000000000003E-2</v>
      </c>
      <c r="BRW25" s="1">
        <f t="shared" si="1520"/>
        <v>1.2000000000000004E-2</v>
      </c>
      <c r="BRX25" s="1">
        <f t="shared" si="1521"/>
        <v>-3.3557046979865626E-2</v>
      </c>
      <c r="BRY25" s="1">
        <f t="shared" si="1522"/>
        <v>-5.033557046979844E-5</v>
      </c>
      <c r="BRZ25" s="1">
        <f t="shared" si="1523"/>
        <v>-0.38750073495972559</v>
      </c>
      <c r="BSA25" s="1"/>
      <c r="BSB25" s="1"/>
      <c r="BSC25" s="2" t="s">
        <v>11</v>
      </c>
      <c r="BSD25" s="1" t="s">
        <v>180</v>
      </c>
      <c r="BSE25" s="1">
        <v>394</v>
      </c>
      <c r="BSF25" s="2">
        <v>8</v>
      </c>
      <c r="BSG25" s="1">
        <v>3.1E-2</v>
      </c>
      <c r="BSH25" s="1">
        <f t="shared" si="1524"/>
        <v>1.9E-2</v>
      </c>
      <c r="BSI25" s="1">
        <f t="shared" si="1525"/>
        <v>0.23049645390070919</v>
      </c>
      <c r="BSJ25" s="1">
        <f t="shared" si="1526"/>
        <v>3.4574468085106378E-4</v>
      </c>
      <c r="BSK25" s="1">
        <f t="shared" si="1527"/>
        <v>2.6616628497056443</v>
      </c>
      <c r="BSL25" s="1"/>
      <c r="BSM25" s="1"/>
      <c r="BSN25" s="1" t="s">
        <v>11</v>
      </c>
      <c r="BSO25" s="1" t="s">
        <v>181</v>
      </c>
      <c r="BSP25" s="1">
        <v>395</v>
      </c>
      <c r="BSQ25" s="2">
        <v>8</v>
      </c>
      <c r="BSR25" s="1">
        <v>1.2E-2</v>
      </c>
      <c r="BSS25" s="1">
        <f t="shared" si="1528"/>
        <v>2E-3</v>
      </c>
      <c r="BST25" s="1">
        <f t="shared" si="1529"/>
        <v>9.3425605536332196E-2</v>
      </c>
      <c r="BSU25" s="1">
        <f t="shared" si="1530"/>
        <v>1.401384083044983E-4</v>
      </c>
      <c r="BSV25" s="1">
        <f t="shared" si="1531"/>
        <v>1.0788342261197115</v>
      </c>
      <c r="BSW25" s="1"/>
      <c r="BSX25" s="1"/>
      <c r="BSY25" s="1" t="s">
        <v>11</v>
      </c>
      <c r="BSZ25" s="1" t="s">
        <v>182</v>
      </c>
      <c r="BTA25" s="1">
        <v>401</v>
      </c>
      <c r="BTB25" s="1">
        <v>8</v>
      </c>
      <c r="BTC25" s="1">
        <v>2.3E-2</v>
      </c>
      <c r="BTD25" s="1">
        <f t="shared" si="1532"/>
        <v>1.0999999999999999E-2</v>
      </c>
      <c r="BTE25" s="1">
        <f t="shared" si="1533"/>
        <v>0.50699300699300698</v>
      </c>
      <c r="BTF25" s="1">
        <f t="shared" si="1534"/>
        <v>7.6048951048951052E-4</v>
      </c>
      <c r="BTG25" s="1">
        <f t="shared" si="1535"/>
        <v>5.8545128523111245</v>
      </c>
      <c r="BTH25" s="1"/>
      <c r="BTI25" s="1"/>
      <c r="BTJ25" s="1" t="s">
        <v>11</v>
      </c>
      <c r="BTK25" s="1" t="s">
        <v>183</v>
      </c>
      <c r="BTL25" s="1">
        <v>408</v>
      </c>
      <c r="BTM25" s="1">
        <v>8</v>
      </c>
      <c r="BTN25" s="1">
        <v>3.4000000000000002E-2</v>
      </c>
      <c r="BTO25" s="1">
        <f t="shared" si="1536"/>
        <v>2.2000000000000002E-2</v>
      </c>
      <c r="BTP25" s="5">
        <f t="shared" si="1537"/>
        <v>1.0278745644599303</v>
      </c>
      <c r="BTQ25" s="1">
        <f t="shared" si="1538"/>
        <v>1.5418118466898954E-3</v>
      </c>
      <c r="BTR25" s="1">
        <f t="shared" si="1539"/>
        <v>11.86940404540405</v>
      </c>
      <c r="BTS25" s="1"/>
      <c r="BTT25" s="1"/>
      <c r="BTU25" s="1" t="s">
        <v>11</v>
      </c>
      <c r="BTV25" s="1" t="s">
        <v>184</v>
      </c>
      <c r="BTW25" s="1">
        <v>409</v>
      </c>
      <c r="BTX25" s="1">
        <v>8</v>
      </c>
      <c r="BTY25" s="1">
        <v>3.5000000000000003E-2</v>
      </c>
      <c r="BTZ25" s="1">
        <f t="shared" si="1540"/>
        <v>2.5000000000000001E-2</v>
      </c>
      <c r="BUA25" s="1">
        <f t="shared" si="1541"/>
        <v>0.96539792387543266</v>
      </c>
      <c r="BUB25" s="1">
        <f t="shared" si="1542"/>
        <v>1.448096885813149E-3</v>
      </c>
      <c r="BUC25" s="1">
        <f t="shared" si="1543"/>
        <v>11.147953669903686</v>
      </c>
      <c r="BUD25" s="1"/>
      <c r="BUE25" s="1"/>
      <c r="BUF25" s="1" t="s">
        <v>11</v>
      </c>
      <c r="BUG25" s="1" t="s">
        <v>185</v>
      </c>
      <c r="BUH25" s="1">
        <v>415</v>
      </c>
      <c r="BUI25" s="1">
        <v>8</v>
      </c>
      <c r="BUJ25" s="1">
        <v>4.1000000000000002E-2</v>
      </c>
      <c r="BUK25" s="1">
        <f t="shared" si="1544"/>
        <v>2.8000000000000004E-2</v>
      </c>
      <c r="BUL25" s="1">
        <f t="shared" si="1545"/>
        <v>1.132404181184669</v>
      </c>
      <c r="BUM25" s="1">
        <f t="shared" si="1546"/>
        <v>1.6986062717770035E-3</v>
      </c>
      <c r="BUN25" s="1">
        <f t="shared" si="1547"/>
        <v>13.076462083919717</v>
      </c>
      <c r="BUO25" s="1"/>
      <c r="BUP25" s="1"/>
      <c r="BUQ25" s="1" t="s">
        <v>11</v>
      </c>
      <c r="BUR25" s="1" t="s">
        <v>186</v>
      </c>
      <c r="BUS25" s="1">
        <v>422</v>
      </c>
      <c r="BUT25" s="1">
        <v>8</v>
      </c>
      <c r="BUU25" s="1">
        <v>4.2000000000000003E-2</v>
      </c>
      <c r="BUV25" s="1">
        <f t="shared" si="1548"/>
        <v>2.7000000000000003E-2</v>
      </c>
      <c r="BUW25" s="1">
        <f t="shared" si="1549"/>
        <v>1.0666666666666667</v>
      </c>
      <c r="BUX25" s="1">
        <f t="shared" si="1550"/>
        <v>1.6000000000000001E-3</v>
      </c>
      <c r="BUY25" s="1">
        <f t="shared" si="1551"/>
        <v>12.317356695253199</v>
      </c>
      <c r="BUZ25" s="1"/>
      <c r="BVA25" s="1"/>
      <c r="BVB25" s="1" t="s">
        <v>11</v>
      </c>
      <c r="BVC25" s="1" t="s">
        <v>187</v>
      </c>
      <c r="BVD25" s="1">
        <v>423</v>
      </c>
      <c r="BVE25" s="1">
        <v>8</v>
      </c>
      <c r="BVF25" s="1">
        <v>1.7999999999999999E-2</v>
      </c>
      <c r="BVG25" s="1">
        <f t="shared" si="1552"/>
        <v>7.9999999999999984E-3</v>
      </c>
      <c r="BVH25" s="1">
        <f t="shared" si="1553"/>
        <v>-0.66552901023890798</v>
      </c>
      <c r="BVI25" s="1">
        <f t="shared" si="1554"/>
        <v>-9.9829351535836203E-4</v>
      </c>
      <c r="BVJ25" s="1">
        <f t="shared" si="1555"/>
        <v>-7.6852108220169821</v>
      </c>
      <c r="BVK25" s="1"/>
      <c r="BVL25" s="1"/>
      <c r="BVM25" s="1" t="s">
        <v>11</v>
      </c>
      <c r="BVN25" s="1" t="s">
        <v>188</v>
      </c>
      <c r="BVO25" s="1">
        <v>436</v>
      </c>
      <c r="BVP25" s="1">
        <v>8</v>
      </c>
      <c r="BVQ25" s="1">
        <v>2.5000000000000001E-2</v>
      </c>
      <c r="BVR25" s="1">
        <f t="shared" si="1556"/>
        <v>1.3000000000000001E-2</v>
      </c>
      <c r="BVS25" s="1">
        <f t="shared" si="1557"/>
        <v>-0.20477815699658697</v>
      </c>
      <c r="BVT25" s="1">
        <f t="shared" si="1558"/>
        <v>-3.0716723549488044E-4</v>
      </c>
      <c r="BVU25" s="1">
        <f t="shared" si="1559"/>
        <v>-2.3646802529283009</v>
      </c>
      <c r="BVV25" s="1"/>
      <c r="BVW25" s="1"/>
      <c r="BVX25" s="1" t="s">
        <v>11</v>
      </c>
      <c r="BVY25" s="1" t="s">
        <v>189</v>
      </c>
      <c r="BVZ25" s="1">
        <v>437</v>
      </c>
      <c r="BWA25" s="1">
        <v>8</v>
      </c>
      <c r="BWB25" s="1">
        <v>6.0000000000000001E-3</v>
      </c>
      <c r="BWC25" s="1">
        <f t="shared" si="1560"/>
        <v>1E-3</v>
      </c>
      <c r="BWD25" s="1">
        <f t="shared" si="1561"/>
        <v>-0.75665399239543718</v>
      </c>
      <c r="BWE25" s="1">
        <f t="shared" si="1562"/>
        <v>-1.1349809885931557E-3</v>
      </c>
      <c r="BWF25" s="1">
        <f t="shared" si="1563"/>
        <v>-8.7374785492706248</v>
      </c>
      <c r="BWG25" s="1"/>
      <c r="BWH25" s="1"/>
      <c r="BWI25" s="1" t="s">
        <v>11</v>
      </c>
      <c r="BWJ25" s="1" t="s">
        <v>190</v>
      </c>
      <c r="BWK25" s="1">
        <v>443</v>
      </c>
      <c r="BWL25" s="1">
        <v>8</v>
      </c>
      <c r="BWM25" s="1">
        <v>0.02</v>
      </c>
      <c r="BWN25" s="1">
        <f t="shared" si="1564"/>
        <v>0.01</v>
      </c>
      <c r="BWO25" s="1">
        <f t="shared" si="1565"/>
        <v>-0.43939393939393945</v>
      </c>
      <c r="BWP25" s="1">
        <f t="shared" si="1566"/>
        <v>-6.5909090909090919E-4</v>
      </c>
      <c r="BWQ25" s="1">
        <f t="shared" si="1567"/>
        <v>-5.0739111386696418</v>
      </c>
      <c r="BWR25" s="1"/>
      <c r="BWS25" s="1"/>
      <c r="BWT25" s="1" t="s">
        <v>11</v>
      </c>
      <c r="BWU25" s="1" t="s">
        <v>191</v>
      </c>
      <c r="BWV25" s="1">
        <v>450</v>
      </c>
      <c r="BWW25" s="1">
        <v>8</v>
      </c>
      <c r="BWX25" s="1">
        <v>1.2999999999999999E-2</v>
      </c>
      <c r="BWY25" s="1">
        <f t="shared" si="1568"/>
        <v>8.9999999999999993E-3</v>
      </c>
      <c r="BWZ25" s="1">
        <f t="shared" si="1569"/>
        <v>-0.13636363636363638</v>
      </c>
      <c r="BXA25" s="1">
        <f t="shared" si="1570"/>
        <v>-2.0454545454545457E-4</v>
      </c>
      <c r="BXB25" s="1">
        <f t="shared" si="1571"/>
        <v>-1.5746620775181646</v>
      </c>
      <c r="BXC25" s="1"/>
      <c r="BXD25" s="1"/>
      <c r="BXE25" s="1" t="s">
        <v>11</v>
      </c>
      <c r="BXF25" s="1" t="s">
        <v>192</v>
      </c>
      <c r="BXG25" s="1">
        <v>451</v>
      </c>
      <c r="BXH25" s="1">
        <v>8</v>
      </c>
      <c r="BXI25" s="1">
        <v>2E-3</v>
      </c>
      <c r="BXJ25" s="1">
        <f t="shared" si="1572"/>
        <v>5.0000000000000001E-3</v>
      </c>
      <c r="BXK25" s="1">
        <f t="shared" si="1573"/>
        <v>0.67169811320754713</v>
      </c>
      <c r="BXL25" s="1">
        <f t="shared" si="1574"/>
        <v>1.0075471698113207E-3</v>
      </c>
      <c r="BXM25" s="1">
        <f t="shared" si="1575"/>
        <v>7.7564486736618017</v>
      </c>
      <c r="BXN25" s="1"/>
      <c r="BXO25" s="1"/>
      <c r="BXP25" s="1" t="s">
        <v>11</v>
      </c>
      <c r="BXQ25" s="1" t="s">
        <v>193</v>
      </c>
      <c r="BXR25" s="1">
        <v>464</v>
      </c>
      <c r="BXS25" s="1">
        <v>8</v>
      </c>
      <c r="BXT25" s="1">
        <v>2.3E-2</v>
      </c>
      <c r="BXU25" s="1">
        <f t="shared" si="1576"/>
        <v>1.9E-2</v>
      </c>
      <c r="BXV25" s="1">
        <f t="shared" si="1577"/>
        <v>1.5036764705882353</v>
      </c>
      <c r="BXW25" s="1">
        <f t="shared" si="1578"/>
        <v>2.2555147058823531E-3</v>
      </c>
      <c r="BXX25" s="1">
        <f t="shared" si="1579"/>
        <v>17.363736977338782</v>
      </c>
      <c r="BXY25" s="1"/>
      <c r="BXZ25" s="1"/>
      <c r="BYA25" s="1" t="s">
        <v>11</v>
      </c>
      <c r="BYB25" s="1" t="s">
        <v>194</v>
      </c>
      <c r="BYC25" s="1">
        <v>465</v>
      </c>
      <c r="BYD25" s="1">
        <v>8</v>
      </c>
      <c r="BYE25" s="1">
        <v>1.4E-2</v>
      </c>
      <c r="BYF25" s="1">
        <f t="shared" si="1709"/>
        <v>9.0000000000000011E-3</v>
      </c>
      <c r="BYG25" s="1">
        <f t="shared" si="1580"/>
        <v>0.17228464419475659</v>
      </c>
      <c r="BYH25" s="1">
        <f t="shared" si="1581"/>
        <v>2.5842696629213487E-4</v>
      </c>
      <c r="BYI25" s="1">
        <f t="shared" si="1582"/>
        <v>1.98946070218275</v>
      </c>
      <c r="BYJ25" s="1"/>
      <c r="BYK25" s="1"/>
      <c r="BYL25" s="1" t="s">
        <v>11</v>
      </c>
      <c r="BYM25" s="1" t="s">
        <v>195</v>
      </c>
      <c r="BYN25" s="1">
        <v>479</v>
      </c>
      <c r="BYO25" s="1">
        <v>8</v>
      </c>
      <c r="BYP25" s="1">
        <v>2.3E-2</v>
      </c>
      <c r="BYQ25" s="1">
        <f t="shared" si="1583"/>
        <v>1.2E-2</v>
      </c>
      <c r="BYR25" s="1">
        <f t="shared" si="1584"/>
        <v>0.6162361623616236</v>
      </c>
      <c r="BYS25" s="1">
        <f t="shared" si="1585"/>
        <v>9.2435424354243541E-4</v>
      </c>
      <c r="BYT25" s="1">
        <f t="shared" si="1586"/>
        <v>7.1160005815519511</v>
      </c>
      <c r="BYU25" s="1"/>
      <c r="BYV25" s="1"/>
      <c r="BYW25" s="1" t="s">
        <v>11</v>
      </c>
      <c r="BYX25" s="1" t="s">
        <v>196</v>
      </c>
      <c r="BYY25" s="1">
        <v>480</v>
      </c>
      <c r="BYZ25" s="1">
        <v>8</v>
      </c>
      <c r="BZA25" s="1">
        <v>2.5000000000000001E-2</v>
      </c>
      <c r="BZB25" s="1">
        <f t="shared" si="1587"/>
        <v>1.2000000000000002E-2</v>
      </c>
      <c r="BZC25" s="1">
        <f t="shared" si="1588"/>
        <v>0.8539325842696629</v>
      </c>
      <c r="BZD25" s="1">
        <f t="shared" si="1589"/>
        <v>1.2808988764044943E-3</v>
      </c>
      <c r="BZE25" s="1">
        <f t="shared" si="1590"/>
        <v>9.8608052195144982</v>
      </c>
      <c r="BZF25" s="1"/>
      <c r="BZG25" s="1"/>
      <c r="BZH25" s="1" t="s">
        <v>11</v>
      </c>
      <c r="BZI25" s="1" t="s">
        <v>197</v>
      </c>
      <c r="BZJ25" s="1">
        <v>494</v>
      </c>
      <c r="BZK25" s="1">
        <v>8</v>
      </c>
      <c r="BZL25" s="1">
        <v>0.04</v>
      </c>
      <c r="BZM25" s="1">
        <f t="shared" si="1591"/>
        <v>2.5000000000000001E-2</v>
      </c>
      <c r="BZN25" s="1">
        <f t="shared" si="1592"/>
        <v>1.6544117647058825</v>
      </c>
      <c r="BZO25" s="1">
        <f t="shared" si="1593"/>
        <v>2.4816176470588238E-3</v>
      </c>
      <c r="BZP25" s="1">
        <f t="shared" si="1594"/>
        <v>19.104356087536555</v>
      </c>
      <c r="BZQ25" s="1"/>
      <c r="BZR25" s="1"/>
      <c r="BZS25" s="1" t="s">
        <v>11</v>
      </c>
      <c r="BZT25" s="1" t="s">
        <v>198</v>
      </c>
      <c r="BZU25" s="1">
        <v>495</v>
      </c>
      <c r="BZV25" s="1">
        <v>8</v>
      </c>
      <c r="BZW25" s="1">
        <v>3.5000000000000003E-2</v>
      </c>
      <c r="BZX25" s="1">
        <f t="shared" si="1595"/>
        <v>2.1000000000000005E-2</v>
      </c>
      <c r="BZY25" s="1">
        <f t="shared" si="1596"/>
        <v>1.1660516605166054</v>
      </c>
      <c r="BZZ25" s="1">
        <f t="shared" si="1597"/>
        <v>1.749077490774908E-3</v>
      </c>
      <c r="CAA25" s="1">
        <f t="shared" si="1598"/>
        <v>13.46500708844561</v>
      </c>
      <c r="CAB25" s="1"/>
      <c r="CAC25" s="1"/>
      <c r="CAD25" s="1" t="s">
        <v>11</v>
      </c>
      <c r="CAE25" s="1" t="s">
        <v>199</v>
      </c>
      <c r="CAF25" s="1">
        <v>501</v>
      </c>
      <c r="CAG25" s="1">
        <v>8</v>
      </c>
      <c r="CAH25" s="1">
        <v>3.5000000000000003E-2</v>
      </c>
      <c r="CAI25" s="1">
        <f t="shared" si="1599"/>
        <v>1.8000000000000002E-2</v>
      </c>
      <c r="CAJ25" s="1">
        <f t="shared" si="1600"/>
        <v>1.1098901098901099</v>
      </c>
      <c r="CAK25" s="1">
        <f t="shared" si="1601"/>
        <v>1.664835164835165E-3</v>
      </c>
      <c r="CAL25" s="1">
        <f t="shared" si="1602"/>
        <v>12.816480352547114</v>
      </c>
      <c r="CAM25" s="1"/>
      <c r="CAN25" s="1"/>
      <c r="CAO25" s="1" t="s">
        <v>11</v>
      </c>
      <c r="CAP25" s="1" t="s">
        <v>200</v>
      </c>
      <c r="CAQ25" s="1">
        <v>508</v>
      </c>
      <c r="CAR25" s="1">
        <v>8</v>
      </c>
      <c r="CAS25" s="1">
        <v>4.7E-2</v>
      </c>
      <c r="CAT25" s="1">
        <f t="shared" si="1603"/>
        <v>9.0000000000000011E-3</v>
      </c>
      <c r="CAU25" s="1">
        <f t="shared" si="1604"/>
        <v>0.77289377289377292</v>
      </c>
      <c r="CAV25" s="1">
        <f t="shared" si="1605"/>
        <v>1.1593406593406594E-3</v>
      </c>
      <c r="CAW25" s="1">
        <f t="shared" si="1606"/>
        <v>8.9250077702555792</v>
      </c>
      <c r="CAX25" s="1"/>
      <c r="CAY25" s="1"/>
      <c r="CAZ25" s="1" t="s">
        <v>11</v>
      </c>
      <c r="CBA25" s="1" t="s">
        <v>201</v>
      </c>
      <c r="CBB25" s="1">
        <v>509</v>
      </c>
      <c r="CBC25" s="1">
        <v>8</v>
      </c>
      <c r="CBD25" s="1">
        <v>1.4E-2</v>
      </c>
      <c r="CBE25" s="1">
        <f t="shared" si="1607"/>
        <v>1.0000000000000009E-3</v>
      </c>
      <c r="CBF25" s="1">
        <f t="shared" si="1608"/>
        <v>-9.0225563909774403E-2</v>
      </c>
      <c r="CBG25" s="1">
        <f t="shared" si="1609"/>
        <v>-1.353383458646616E-4</v>
      </c>
      <c r="CBH25" s="1">
        <f t="shared" si="1610"/>
        <v>-1.0418816753503641</v>
      </c>
      <c r="CBI25" s="1"/>
      <c r="CBJ25" s="1"/>
      <c r="CBK25" s="1" t="s">
        <v>11</v>
      </c>
      <c r="CBL25" s="1" t="s">
        <v>202</v>
      </c>
      <c r="CBM25" s="1">
        <v>515</v>
      </c>
      <c r="CBN25" s="1">
        <v>8</v>
      </c>
      <c r="CBO25" s="1">
        <v>1.9E-2</v>
      </c>
      <c r="CBP25" s="1">
        <f t="shared" si="1611"/>
        <v>4.0000000000000001E-3</v>
      </c>
      <c r="CBQ25" s="1">
        <f t="shared" si="1612"/>
        <v>0.13108614232209737</v>
      </c>
      <c r="CBR25" s="1">
        <f t="shared" si="1613"/>
        <v>1.9662921348314604E-4</v>
      </c>
      <c r="CBS25" s="1">
        <f t="shared" si="1614"/>
        <v>1.5030860934216963</v>
      </c>
      <c r="CBT25" s="1"/>
      <c r="CBU25" s="1"/>
      <c r="CBV25" s="1" t="s">
        <v>11</v>
      </c>
      <c r="CBW25" s="1" t="s">
        <v>203</v>
      </c>
      <c r="CBX25" s="1">
        <v>522</v>
      </c>
      <c r="CBY25" s="1">
        <v>8</v>
      </c>
      <c r="CBZ25" s="1">
        <v>2.1000000000000001E-2</v>
      </c>
      <c r="CCA25" s="1">
        <f t="shared" si="1615"/>
        <v>7.000000000000001E-3</v>
      </c>
      <c r="CCB25" s="1">
        <f t="shared" si="1616"/>
        <v>0.25468164794007492</v>
      </c>
      <c r="CCC25" s="1">
        <f t="shared" si="1617"/>
        <v>3.8202247191011237E-4</v>
      </c>
      <c r="CCD25" s="1">
        <f t="shared" si="1618"/>
        <v>2.9202815529335817</v>
      </c>
      <c r="CCE25" s="1"/>
      <c r="CCF25" s="1"/>
      <c r="CCG25" s="1" t="s">
        <v>11</v>
      </c>
      <c r="CCH25" s="1" t="s">
        <v>204</v>
      </c>
      <c r="CCI25" s="1">
        <v>523</v>
      </c>
      <c r="CCJ25" s="1">
        <v>8</v>
      </c>
      <c r="CCK25" s="1">
        <v>2.9000000000000001E-2</v>
      </c>
      <c r="CCL25" s="1">
        <f t="shared" si="1619"/>
        <v>1.0000000000000002E-2</v>
      </c>
      <c r="CCM25" s="1">
        <f t="shared" si="1620"/>
        <v>0.4562737642585552</v>
      </c>
      <c r="CCN25" s="1">
        <f t="shared" si="1621"/>
        <v>6.8441064638783279E-4</v>
      </c>
      <c r="CCO25" s="1">
        <f t="shared" si="1622"/>
        <v>5.23181732028584</v>
      </c>
      <c r="CCP25" s="1"/>
      <c r="CCQ25" s="1"/>
      <c r="CCR25" s="1" t="s">
        <v>11</v>
      </c>
      <c r="CCS25" s="1" t="s">
        <v>205</v>
      </c>
      <c r="CCT25" s="1">
        <v>536</v>
      </c>
      <c r="CCU25" s="1">
        <v>8</v>
      </c>
      <c r="CCV25" s="1">
        <v>2.9000000000000001E-2</v>
      </c>
      <c r="CCW25" s="1">
        <f t="shared" si="1623"/>
        <v>9.0000000000000011E-3</v>
      </c>
      <c r="CCX25" s="1">
        <f t="shared" si="1624"/>
        <v>0.30501930501930508</v>
      </c>
      <c r="CCY25" s="1">
        <f t="shared" si="1625"/>
        <v>4.5752895752895761E-4</v>
      </c>
      <c r="CCZ25" s="1">
        <f t="shared" si="1626"/>
        <v>3.4974732452888966</v>
      </c>
      <c r="CDA25" s="1"/>
      <c r="CDB25" s="1"/>
      <c r="CDC25" s="1" t="s">
        <v>11</v>
      </c>
      <c r="CDD25" s="1" t="s">
        <v>206</v>
      </c>
      <c r="CDE25" s="1">
        <v>542</v>
      </c>
      <c r="CDF25" s="1">
        <v>8</v>
      </c>
      <c r="CDG25" s="1">
        <v>2.5000000000000001E-2</v>
      </c>
      <c r="CDH25" s="1">
        <f t="shared" si="1627"/>
        <v>1.0000000000000002E-2</v>
      </c>
      <c r="CDI25" s="1">
        <f t="shared" si="1628"/>
        <v>1.1363636363636426E-2</v>
      </c>
      <c r="CDJ25" s="1">
        <f t="shared" si="1629"/>
        <v>1.7045454545454641E-5</v>
      </c>
      <c r="CDK25" s="1">
        <f t="shared" si="1630"/>
        <v>0.13029999576090753</v>
      </c>
      <c r="CDL25" s="1"/>
      <c r="CDM25" s="1"/>
      <c r="CDN25" s="1" t="s">
        <v>11</v>
      </c>
      <c r="CDO25" s="1" t="s">
        <v>207</v>
      </c>
      <c r="CDP25" s="1">
        <v>549</v>
      </c>
      <c r="CDQ25" s="1">
        <v>8</v>
      </c>
      <c r="CDR25" s="1">
        <v>2.7E-2</v>
      </c>
      <c r="CDS25" s="1">
        <f t="shared" si="1631"/>
        <v>1.2E-2</v>
      </c>
      <c r="CDT25" s="1">
        <f t="shared" si="1632"/>
        <v>7.6045627376426055E-3</v>
      </c>
      <c r="CDU25" s="1">
        <f t="shared" si="1633"/>
        <v>1.1406844106463909E-5</v>
      </c>
      <c r="CDV25" s="1">
        <f t="shared" si="1634"/>
        <v>8.7196955338097556E-2</v>
      </c>
      <c r="CDW25" s="1"/>
      <c r="CDX25" s="1"/>
      <c r="CDY25" s="1" t="s">
        <v>11</v>
      </c>
      <c r="CDZ25" s="1" t="s">
        <v>208</v>
      </c>
      <c r="CEA25" s="1">
        <v>550</v>
      </c>
      <c r="CEB25" s="1">
        <v>8</v>
      </c>
      <c r="CEC25" s="1">
        <v>2.8000000000000001E-2</v>
      </c>
      <c r="CED25" s="1">
        <f t="shared" si="1635"/>
        <v>1.0999999999999999E-2</v>
      </c>
      <c r="CEE25" s="1">
        <f t="shared" si="1636"/>
        <v>0.38399999999999995</v>
      </c>
      <c r="CEF25" s="1">
        <f t="shared" si="1637"/>
        <v>5.7599999999999991E-4</v>
      </c>
      <c r="CEG25" s="1">
        <f t="shared" si="1638"/>
        <v>4.4030974567525618</v>
      </c>
      <c r="CEH25" s="1"/>
      <c r="CEI25" s="1"/>
      <c r="CEJ25" s="1" t="s">
        <v>11</v>
      </c>
      <c r="CEK25" s="1" t="s">
        <v>209</v>
      </c>
      <c r="CEL25" s="1">
        <v>556</v>
      </c>
      <c r="CEM25" s="1">
        <v>8</v>
      </c>
      <c r="CEN25" s="1">
        <v>0.03</v>
      </c>
      <c r="CEO25" s="1">
        <f t="shared" si="1639"/>
        <v>1.4999999999999999E-2</v>
      </c>
      <c r="CEP25" s="1">
        <f t="shared" si="1640"/>
        <v>0.67588932806324109</v>
      </c>
      <c r="CEQ25" s="1">
        <f t="shared" si="1641"/>
        <v>1.0138339920948616E-3</v>
      </c>
      <c r="CER25" s="1">
        <f t="shared" si="1642"/>
        <v>7.7500171391704562</v>
      </c>
      <c r="CES25" s="1"/>
      <c r="CET25" s="1"/>
      <c r="CEU25" s="1" t="s">
        <v>11</v>
      </c>
      <c r="CEV25" s="1" t="s">
        <v>210</v>
      </c>
      <c r="CEW25" s="1">
        <v>563</v>
      </c>
      <c r="CEX25" s="1">
        <v>8</v>
      </c>
      <c r="CEY25" s="1">
        <v>2.3E-2</v>
      </c>
      <c r="CEZ25" s="1">
        <f t="shared" si="1643"/>
        <v>8.9999999999999993E-3</v>
      </c>
      <c r="CFA25" s="1">
        <f t="shared" si="1644"/>
        <v>0.36232464929859715</v>
      </c>
      <c r="CFB25" s="1">
        <f t="shared" si="1645"/>
        <v>5.4348697394789578E-4</v>
      </c>
      <c r="CFC25" s="1">
        <f t="shared" si="1646"/>
        <v>4.1545592235557747</v>
      </c>
      <c r="CFD25" s="1"/>
      <c r="CFE25" s="1"/>
      <c r="CFF25" s="1" t="s">
        <v>11</v>
      </c>
      <c r="CFG25" s="1" t="s">
        <v>211</v>
      </c>
      <c r="CFH25" s="1">
        <v>564</v>
      </c>
      <c r="CFI25" s="1">
        <v>8</v>
      </c>
      <c r="CFJ25" s="1">
        <v>3.3000000000000002E-2</v>
      </c>
      <c r="CFK25" s="1">
        <f t="shared" si="1647"/>
        <v>1.0000000000000009E-3</v>
      </c>
      <c r="CFL25" s="1">
        <f t="shared" si="1648"/>
        <v>-0.20522388059701488</v>
      </c>
      <c r="CFM25" s="1">
        <f t="shared" si="1649"/>
        <v>-3.078358208955223E-4</v>
      </c>
      <c r="CFN25" s="1">
        <f t="shared" si="1650"/>
        <v>-2.3531790279208535</v>
      </c>
      <c r="CFO25" s="1"/>
      <c r="CFP25" s="1"/>
      <c r="CFQ25" s="1" t="s">
        <v>11</v>
      </c>
      <c r="CFR25" s="1" t="s">
        <v>212</v>
      </c>
      <c r="CFS25" s="1">
        <v>571</v>
      </c>
      <c r="CFT25" s="1">
        <v>8</v>
      </c>
      <c r="CFU25" s="1">
        <v>3.6999999999999998E-2</v>
      </c>
      <c r="CFV25" s="1">
        <f t="shared" si="1651"/>
        <v>5.9999999999999984E-3</v>
      </c>
      <c r="CFW25" s="1">
        <f t="shared" si="1652"/>
        <v>-0.1353383458646617</v>
      </c>
      <c r="CFX25" s="1">
        <f t="shared" si="1653"/>
        <v>-2.0300751879699256E-4</v>
      </c>
      <c r="CFY25" s="1">
        <f t="shared" si="1654"/>
        <v>-1.5518435585359132</v>
      </c>
      <c r="CFZ25" s="1"/>
      <c r="CGA25" s="1"/>
      <c r="CGB25" s="1" t="s">
        <v>11</v>
      </c>
      <c r="CGC25" s="1" t="s">
        <v>213</v>
      </c>
      <c r="CGD25" s="1">
        <v>577</v>
      </c>
      <c r="CGE25" s="1">
        <v>8</v>
      </c>
      <c r="CGF25" s="1">
        <v>3.9E-2</v>
      </c>
      <c r="CGG25" s="1">
        <f t="shared" si="1655"/>
        <v>8.0000000000000002E-3</v>
      </c>
      <c r="CGH25" s="1">
        <f t="shared" si="1656"/>
        <v>-0.24812030075187971</v>
      </c>
      <c r="CGI25" s="1">
        <f t="shared" si="1657"/>
        <v>-3.7218045112781957E-4</v>
      </c>
      <c r="CGJ25" s="1">
        <f t="shared" si="1658"/>
        <v>-2.8450465239825067</v>
      </c>
      <c r="CGK25" s="1"/>
      <c r="CGL25" s="1"/>
      <c r="CGM25" s="1" t="s">
        <v>11</v>
      </c>
      <c r="CGN25" s="1" t="s">
        <v>214</v>
      </c>
      <c r="CGO25" s="1">
        <v>578</v>
      </c>
      <c r="CGP25" s="1">
        <v>8</v>
      </c>
      <c r="CGQ25" s="1">
        <v>2.3E-2</v>
      </c>
      <c r="CGR25" s="1">
        <f t="shared" si="1659"/>
        <v>5.9999999999999984E-3</v>
      </c>
      <c r="CGS25" s="1">
        <f t="shared" si="1660"/>
        <v>-0.62548262548262556</v>
      </c>
      <c r="CGT25" s="1">
        <f t="shared" si="1661"/>
        <v>-9.3822393822393839E-4</v>
      </c>
      <c r="CGU25" s="1">
        <f t="shared" si="1662"/>
        <v>-7.1720337435038131</v>
      </c>
      <c r="CGV25" s="1"/>
      <c r="CGW25" s="1"/>
      <c r="CGX25" s="1" t="s">
        <v>11</v>
      </c>
      <c r="CGY25" s="1" t="s">
        <v>215</v>
      </c>
      <c r="CGZ25" s="1">
        <v>592</v>
      </c>
      <c r="CHA25" s="1">
        <v>8</v>
      </c>
      <c r="CHB25" s="1">
        <v>3.7999999999999999E-2</v>
      </c>
      <c r="CHC25" s="1">
        <f t="shared" si="1663"/>
        <v>1.2E-2</v>
      </c>
      <c r="CHD25" s="1">
        <f t="shared" si="1664"/>
        <v>-0.60919540229885061</v>
      </c>
      <c r="CHE25" s="1">
        <f t="shared" si="1665"/>
        <v>-9.1379310344827597E-4</v>
      </c>
      <c r="CHF25" s="1">
        <f t="shared" si="1666"/>
        <v>-6.9852779336651656</v>
      </c>
      <c r="CHG25" s="1"/>
      <c r="CHH25" s="1"/>
      <c r="CHI25" s="1" t="s">
        <v>11</v>
      </c>
      <c r="CHJ25" s="1" t="s">
        <v>216</v>
      </c>
      <c r="CHK25" s="1">
        <v>593</v>
      </c>
      <c r="CHL25" s="1">
        <v>8</v>
      </c>
      <c r="CHM25" s="1">
        <v>4.4999999999999998E-2</v>
      </c>
      <c r="CHN25" s="1">
        <f t="shared" si="1667"/>
        <v>2.1999999999999999E-2</v>
      </c>
      <c r="CHO25" s="1">
        <f t="shared" si="1668"/>
        <v>0.55294117647058816</v>
      </c>
      <c r="CHP25" s="1">
        <f t="shared" si="1669"/>
        <v>8.2941176470588223E-4</v>
      </c>
      <c r="CHQ25" s="1">
        <f t="shared" si="1670"/>
        <v>6.340244499613064</v>
      </c>
      <c r="CHR25" s="1"/>
      <c r="CHS25" s="1"/>
      <c r="CHT25" s="1" t="s">
        <v>11</v>
      </c>
      <c r="CHU25" s="1" t="s">
        <v>217</v>
      </c>
      <c r="CHV25" s="1">
        <v>607</v>
      </c>
      <c r="CHW25" s="1">
        <v>8</v>
      </c>
      <c r="CHX25" s="1">
        <v>4.5999999999999999E-2</v>
      </c>
      <c r="CHY25" s="1">
        <f t="shared" si="1671"/>
        <v>2.4999999999999998E-2</v>
      </c>
      <c r="CHZ25" s="1">
        <f t="shared" si="1672"/>
        <v>0.78294573643410847</v>
      </c>
      <c r="CIA25" s="1">
        <f t="shared" si="1673"/>
        <v>1.1744186046511627E-3</v>
      </c>
      <c r="CIB25" s="1">
        <f t="shared" si="1674"/>
        <v>8.9775687001778266</v>
      </c>
      <c r="CIC25" s="1"/>
      <c r="CID25" s="1"/>
      <c r="CIE25" s="1" t="s">
        <v>11</v>
      </c>
      <c r="CIF25" s="1" t="s">
        <v>218</v>
      </c>
      <c r="CIG25" s="1">
        <v>608</v>
      </c>
      <c r="CIH25" s="1">
        <v>8</v>
      </c>
      <c r="CII25" s="1">
        <v>3.4000000000000002E-2</v>
      </c>
      <c r="CIJ25" s="1">
        <f t="shared" si="1675"/>
        <v>7.0000000000000027E-3</v>
      </c>
      <c r="CIK25" s="1">
        <f t="shared" si="1676"/>
        <v>-0.50196078431372548</v>
      </c>
      <c r="CIL25" s="1">
        <f t="shared" si="1677"/>
        <v>-7.5294117647058828E-4</v>
      </c>
      <c r="CIM25" s="1">
        <f t="shared" si="1678"/>
        <v>-5.75568295000335</v>
      </c>
      <c r="CIN25" s="1"/>
      <c r="CIO25" s="1"/>
      <c r="CIP25" s="1" t="s">
        <v>11</v>
      </c>
      <c r="CIQ25" s="1" t="s">
        <v>219</v>
      </c>
      <c r="CIR25" s="1">
        <v>621</v>
      </c>
      <c r="CIS25" s="1">
        <v>8</v>
      </c>
      <c r="CIT25" s="1">
        <v>3.7999999999999999E-2</v>
      </c>
      <c r="CIU25" s="1">
        <f t="shared" si="1679"/>
        <v>8.0000000000000002E-3</v>
      </c>
      <c r="CIV25" s="1">
        <f t="shared" si="1680"/>
        <v>-1.4563492063492063</v>
      </c>
      <c r="CIW25" s="1">
        <f t="shared" si="1681"/>
        <v>-2.1845238095238094E-3</v>
      </c>
      <c r="CIX25" s="1">
        <f t="shared" si="1682"/>
        <v>-16.699081996405738</v>
      </c>
      <c r="CIY25" s="1"/>
      <c r="CIZ25" s="1"/>
      <c r="CJA25" s="1" t="s">
        <v>11</v>
      </c>
      <c r="CJB25" s="1" t="s">
        <v>220</v>
      </c>
      <c r="CJC25" s="1">
        <v>622</v>
      </c>
      <c r="CJD25" s="1">
        <v>8</v>
      </c>
      <c r="CJE25" s="1">
        <v>2.5000000000000001E-2</v>
      </c>
      <c r="CJF25" s="1">
        <f t="shared" si="1683"/>
        <v>1.6E-2</v>
      </c>
      <c r="CJG25" s="1">
        <f t="shared" si="1684"/>
        <v>0.13074204946996468</v>
      </c>
      <c r="CJH25" s="1">
        <f t="shared" si="1685"/>
        <v>1.9611307420494702E-4</v>
      </c>
      <c r="CJI25" s="1">
        <f t="shared" si="1686"/>
        <v>1.4991405872703625</v>
      </c>
      <c r="CJJ25" s="1"/>
      <c r="CJK25" s="1"/>
      <c r="CJL25" s="1" t="s">
        <v>11</v>
      </c>
      <c r="CJM25" s="1" t="s">
        <v>221</v>
      </c>
      <c r="CJN25" s="1">
        <v>635</v>
      </c>
      <c r="CJO25" s="1">
        <v>8</v>
      </c>
      <c r="CJP25" s="1">
        <v>2.3E-2</v>
      </c>
      <c r="CJQ25" s="1">
        <f t="shared" si="1687"/>
        <v>1.0999999999999999E-2</v>
      </c>
      <c r="CJR25" s="1">
        <f t="shared" si="1688"/>
        <v>-0.35460992907801425</v>
      </c>
      <c r="CJS25" s="1">
        <f t="shared" si="1689"/>
        <v>-5.3191489361702139E-4</v>
      </c>
      <c r="CJT25" s="1">
        <f t="shared" si="1690"/>
        <v>-4.0660991584963835</v>
      </c>
      <c r="CJU25" s="1"/>
      <c r="CJV25" s="1"/>
      <c r="CJW25" s="1" t="s">
        <v>11</v>
      </c>
      <c r="CJX25" s="1" t="s">
        <v>222</v>
      </c>
      <c r="CJY25" s="1">
        <v>636</v>
      </c>
      <c r="CJZ25" s="1">
        <v>8</v>
      </c>
      <c r="CKA25" s="1">
        <v>0.04</v>
      </c>
      <c r="CKB25" s="1">
        <f t="shared" si="1691"/>
        <v>0.02</v>
      </c>
      <c r="CKC25" s="1">
        <f t="shared" si="1692"/>
        <v>-0.19081272084805651</v>
      </c>
      <c r="CKD25" s="1">
        <f t="shared" si="1693"/>
        <v>-2.8621908127208476E-4</v>
      </c>
      <c r="CKE25" s="1">
        <f t="shared" si="1694"/>
        <v>-2.1879349111513391</v>
      </c>
      <c r="CKF25" s="1"/>
      <c r="CKG25" s="1"/>
      <c r="CKH25" s="1" t="s">
        <v>11</v>
      </c>
      <c r="CKI25" s="1" t="s">
        <v>223</v>
      </c>
      <c r="CKJ25" s="1">
        <v>649</v>
      </c>
      <c r="CKK25" s="1">
        <v>8</v>
      </c>
      <c r="CKL25" s="1">
        <v>4.9000000000000002E-2</v>
      </c>
      <c r="CKM25" s="1">
        <f t="shared" si="1695"/>
        <v>2.5000000000000001E-2</v>
      </c>
      <c r="CKN25" s="1">
        <f t="shared" si="1696"/>
        <v>-9.5406360424028183E-2</v>
      </c>
      <c r="CKO25" s="1">
        <f t="shared" si="1697"/>
        <v>-1.4310954063604227E-4</v>
      </c>
      <c r="CKP25" s="1">
        <f t="shared" si="1698"/>
        <v>-1.0939674555756689</v>
      </c>
      <c r="CKQ25" s="1"/>
      <c r="CKR25" s="1"/>
      <c r="CKS25" s="1" t="s">
        <v>11</v>
      </c>
      <c r="CKT25" s="1" t="s">
        <v>224</v>
      </c>
      <c r="CKU25" s="1">
        <v>650</v>
      </c>
      <c r="CKV25" s="1">
        <v>8</v>
      </c>
      <c r="CKW25" s="1">
        <v>2.7E-2</v>
      </c>
      <c r="CKX25" s="1">
        <f t="shared" si="1699"/>
        <v>9.9999999999999985E-3</v>
      </c>
      <c r="CKY25" s="1">
        <f t="shared" si="1700"/>
        <v>-0.25263157894736848</v>
      </c>
      <c r="CKZ25" s="1">
        <f t="shared" si="1701"/>
        <v>-3.7894736842105276E-4</v>
      </c>
      <c r="CLA25" s="1">
        <f t="shared" si="1702"/>
        <v>-2.8967746426003709</v>
      </c>
      <c r="CLB25" s="1"/>
      <c r="CLC25" s="1"/>
      <c r="CLD25" s="1" t="s">
        <v>11</v>
      </c>
      <c r="CLE25" s="1" t="s">
        <v>225</v>
      </c>
      <c r="CLF25" s="1">
        <v>663</v>
      </c>
      <c r="CLG25" s="1">
        <v>8</v>
      </c>
      <c r="CLH25" s="1">
        <v>4.3999999999999997E-2</v>
      </c>
      <c r="CLI25" s="1">
        <f t="shared" si="1703"/>
        <v>2.1999999999999999E-2</v>
      </c>
      <c r="CLJ25" s="1">
        <f t="shared" si="1704"/>
        <v>0.1730103806228373</v>
      </c>
      <c r="CLK25" s="1">
        <f t="shared" si="1705"/>
        <v>2.5951557093425597E-4</v>
      </c>
      <c r="CLL25" s="1">
        <f t="shared" si="1706"/>
        <v>1.9838061638338744</v>
      </c>
      <c r="CLM25" s="1"/>
      <c r="CLN25" s="1"/>
      <c r="CLO25" s="1"/>
      <c r="CLP25" s="1"/>
      <c r="CLQ25" s="1"/>
      <c r="CLR25" s="1"/>
      <c r="CLS25" s="1"/>
      <c r="CLT25" s="1"/>
      <c r="CLU25" s="1"/>
      <c r="CLV25" s="1"/>
      <c r="CLW25" s="1"/>
      <c r="CLX25" s="1"/>
      <c r="CLY25" s="1"/>
      <c r="CLZ25" s="1"/>
      <c r="CMA25" s="1"/>
      <c r="CMB25" s="1"/>
      <c r="CMC25" s="1"/>
      <c r="CMD25" s="1"/>
      <c r="CME25" s="1"/>
      <c r="CMF25" s="1"/>
      <c r="CMG25" s="1"/>
      <c r="CMH25" s="1"/>
      <c r="CMI25" s="1"/>
      <c r="CMJ25" s="1"/>
      <c r="CMK25" s="1"/>
      <c r="CML25" s="1"/>
      <c r="CMM25" s="1"/>
      <c r="CMN25" s="1"/>
      <c r="CMO25" s="1"/>
      <c r="CMP25" s="1"/>
      <c r="CMQ25" s="1"/>
      <c r="CMR25" s="1"/>
      <c r="CMS25" s="1"/>
      <c r="CMT25" s="1"/>
      <c r="CMU25" s="1"/>
      <c r="CMV25" s="1"/>
      <c r="CMW25" s="1"/>
      <c r="CMX25" s="1"/>
      <c r="CMY25" s="1"/>
      <c r="CMZ25" s="1"/>
    </row>
    <row r="26" spans="1:2392" x14ac:dyDescent="0.3">
      <c r="A26" s="1" t="s">
        <v>11</v>
      </c>
      <c r="B26" s="1" t="s">
        <v>12</v>
      </c>
      <c r="C26" s="1">
        <v>1</v>
      </c>
      <c r="D26" s="1">
        <v>9</v>
      </c>
      <c r="E26" s="1">
        <v>1.6E-2</v>
      </c>
      <c r="F26" s="1">
        <f t="shared" si="856"/>
        <v>1.8000000000000002E-2</v>
      </c>
      <c r="G26" s="1">
        <f t="shared" si="857"/>
        <v>0.97966101694915264</v>
      </c>
      <c r="H26" s="1">
        <f t="shared" si="1707"/>
        <v>1.4694915254237289E-3</v>
      </c>
      <c r="I26" s="1">
        <f t="shared" si="1708"/>
        <v>11.312657049559876</v>
      </c>
      <c r="J26" s="1"/>
      <c r="K26" s="1"/>
      <c r="L26" s="1" t="s">
        <v>11</v>
      </c>
      <c r="M26" s="1" t="s">
        <v>13</v>
      </c>
      <c r="N26" s="1">
        <v>2</v>
      </c>
      <c r="O26" s="1">
        <v>9</v>
      </c>
      <c r="P26" s="1">
        <v>5.1999999999999998E-2</v>
      </c>
      <c r="Q26" s="1">
        <f t="shared" si="858"/>
        <v>5.3999999999999999E-2</v>
      </c>
      <c r="R26" s="1">
        <f t="shared" si="859"/>
        <v>2.2203389830508478</v>
      </c>
      <c r="S26" s="1">
        <f t="shared" si="860"/>
        <v>3.3305084745762718E-3</v>
      </c>
      <c r="T26" s="1">
        <f t="shared" si="861"/>
        <v>25.639413036199723</v>
      </c>
      <c r="U26" s="1"/>
      <c r="V26" s="1"/>
      <c r="W26" s="1" t="s">
        <v>11</v>
      </c>
      <c r="X26" s="1" t="s">
        <v>14</v>
      </c>
      <c r="Y26" s="1">
        <v>3</v>
      </c>
      <c r="Z26" s="1">
        <v>9</v>
      </c>
      <c r="AA26" s="1">
        <v>0.13100000000000001</v>
      </c>
      <c r="AB26" s="1">
        <f t="shared" si="862"/>
        <v>0.13</v>
      </c>
      <c r="AC26" s="1">
        <f t="shared" si="863"/>
        <v>4.7898305084745765</v>
      </c>
      <c r="AD26" s="1">
        <f t="shared" si="864"/>
        <v>7.1847457627118652E-3</v>
      </c>
      <c r="AE26" s="1">
        <f t="shared" si="865"/>
        <v>55.310672702519398</v>
      </c>
      <c r="AF26" s="1"/>
      <c r="AG26" s="1"/>
      <c r="AH26" s="1" t="s">
        <v>11</v>
      </c>
      <c r="AI26" s="1" t="s">
        <v>15</v>
      </c>
      <c r="AJ26" s="1">
        <v>4</v>
      </c>
      <c r="AK26" s="1">
        <v>9</v>
      </c>
      <c r="AL26" s="1">
        <v>0.13800000000000001</v>
      </c>
      <c r="AM26" s="1">
        <f t="shared" si="866"/>
        <v>0.13</v>
      </c>
      <c r="AN26" s="1">
        <f t="shared" si="867"/>
        <v>4.7414965986394559</v>
      </c>
      <c r="AO26" s="1">
        <f t="shared" si="868"/>
        <v>7.1122448979591838E-3</v>
      </c>
      <c r="AP26" s="1">
        <f t="shared" si="869"/>
        <v>54.752535820098721</v>
      </c>
      <c r="AQ26" s="1"/>
      <c r="AR26" s="1"/>
      <c r="AS26" s="1" t="s">
        <v>11</v>
      </c>
      <c r="AT26" s="1" t="s">
        <v>16</v>
      </c>
      <c r="AU26" s="1">
        <v>8</v>
      </c>
      <c r="AV26" s="1">
        <v>9</v>
      </c>
      <c r="AW26" s="1">
        <v>0.185</v>
      </c>
      <c r="AX26" s="1">
        <f t="shared" si="870"/>
        <v>0.17699999999999999</v>
      </c>
      <c r="AY26" s="1">
        <f t="shared" si="871"/>
        <v>6.3720136518771326</v>
      </c>
      <c r="AZ26" s="1">
        <f t="shared" si="872"/>
        <v>9.5580204778156989E-3</v>
      </c>
      <c r="BA26" s="1">
        <f t="shared" si="873"/>
        <v>73.580967203618982</v>
      </c>
      <c r="BB26" s="1"/>
      <c r="BC26" s="1"/>
      <c r="BD26" s="1" t="s">
        <v>11</v>
      </c>
      <c r="BE26" s="1" t="s">
        <v>17</v>
      </c>
      <c r="BF26" s="1">
        <v>9</v>
      </c>
      <c r="BG26" s="1">
        <v>9</v>
      </c>
      <c r="BH26" s="1">
        <v>0.182</v>
      </c>
      <c r="BI26" s="1">
        <f t="shared" si="874"/>
        <v>0.17699999999999999</v>
      </c>
      <c r="BJ26" s="1">
        <f t="shared" si="875"/>
        <v>6.3583617747440275</v>
      </c>
      <c r="BK26" s="1">
        <f t="shared" si="876"/>
        <v>9.5375426621160421E-3</v>
      </c>
      <c r="BL26" s="1">
        <f t="shared" si="877"/>
        <v>73.423321853423772</v>
      </c>
      <c r="BM26" s="1"/>
      <c r="BN26" s="1"/>
      <c r="BO26" s="1" t="s">
        <v>11</v>
      </c>
      <c r="BP26" s="1" t="s">
        <v>18</v>
      </c>
      <c r="BQ26" s="1">
        <v>10</v>
      </c>
      <c r="BR26" s="1">
        <v>9</v>
      </c>
      <c r="BS26" s="1">
        <v>0.188</v>
      </c>
      <c r="BT26" s="1">
        <f t="shared" si="878"/>
        <v>0.17899999999999999</v>
      </c>
      <c r="BU26" s="1">
        <f t="shared" si="879"/>
        <v>6.3651877133105801</v>
      </c>
      <c r="BV26" s="1">
        <f t="shared" si="880"/>
        <v>9.5477815699658696E-3</v>
      </c>
      <c r="BW26" s="1">
        <f t="shared" si="881"/>
        <v>73.50214452852137</v>
      </c>
      <c r="BX26" s="1"/>
      <c r="BY26" s="1"/>
      <c r="BZ26" s="1" t="s">
        <v>11</v>
      </c>
      <c r="CA26" s="1" t="s">
        <v>19</v>
      </c>
      <c r="CB26" s="1">
        <v>11</v>
      </c>
      <c r="CC26" s="1">
        <v>9</v>
      </c>
      <c r="CD26" s="1">
        <v>0.20100000000000001</v>
      </c>
      <c r="CE26" s="1">
        <f t="shared" si="882"/>
        <v>0.19600000000000001</v>
      </c>
      <c r="CF26" s="1">
        <f t="shared" si="883"/>
        <v>6.9896907216494846</v>
      </c>
      <c r="CG26" s="1">
        <f t="shared" si="884"/>
        <v>1.0484536082474226E-2</v>
      </c>
      <c r="CH26" s="1">
        <f t="shared" si="885"/>
        <v>80.713606695054779</v>
      </c>
      <c r="CI26" s="1"/>
      <c r="CJ26" s="1"/>
      <c r="CK26" s="1" t="s">
        <v>11</v>
      </c>
      <c r="CL26" s="1" t="s">
        <v>20</v>
      </c>
      <c r="CM26" s="1">
        <v>14</v>
      </c>
      <c r="CN26" s="1">
        <v>9</v>
      </c>
      <c r="CO26" s="1">
        <v>0.185</v>
      </c>
      <c r="CP26" s="1">
        <f t="shared" si="886"/>
        <v>0.17199999999999999</v>
      </c>
      <c r="CQ26" s="1">
        <f t="shared" si="887"/>
        <v>6.085910652920961</v>
      </c>
      <c r="CR26" s="1">
        <f t="shared" si="888"/>
        <v>9.1288659793814422E-3</v>
      </c>
      <c r="CS26" s="1">
        <f t="shared" si="889"/>
        <v>70.277186557001968</v>
      </c>
      <c r="CT26" s="1"/>
      <c r="CU26" s="1"/>
      <c r="CV26" s="1" t="s">
        <v>11</v>
      </c>
      <c r="CW26" s="1" t="s">
        <v>21</v>
      </c>
      <c r="CX26" s="1">
        <v>15</v>
      </c>
      <c r="CY26" s="1">
        <v>9</v>
      </c>
      <c r="CZ26" s="1">
        <v>5.7000000000000002E-2</v>
      </c>
      <c r="DA26" s="1">
        <f t="shared" si="890"/>
        <v>3.7000000000000005E-2</v>
      </c>
      <c r="DB26" s="1">
        <f t="shared" si="891"/>
        <v>1.4827586206896552</v>
      </c>
      <c r="DC26" s="1">
        <f t="shared" si="892"/>
        <v>2.2241379310344827E-3</v>
      </c>
      <c r="DD26" s="1">
        <f t="shared" si="893"/>
        <v>17.122187647496364</v>
      </c>
      <c r="DE26" s="1"/>
      <c r="DF26" s="1"/>
      <c r="DG26" s="1" t="s">
        <v>11</v>
      </c>
      <c r="DH26" s="1" t="s">
        <v>22</v>
      </c>
      <c r="DI26" s="1">
        <v>16</v>
      </c>
      <c r="DJ26" s="1">
        <v>9</v>
      </c>
      <c r="DK26" s="1">
        <v>6.8000000000000005E-2</v>
      </c>
      <c r="DL26" s="1">
        <f t="shared" si="894"/>
        <v>4.1000000000000009E-2</v>
      </c>
      <c r="DM26" s="1">
        <f t="shared" si="895"/>
        <v>1.5085324232081916</v>
      </c>
      <c r="DN26" s="1">
        <f t="shared" si="896"/>
        <v>2.2627986348122873E-3</v>
      </c>
      <c r="DO26" s="1">
        <f t="shared" si="897"/>
        <v>17.419811196571825</v>
      </c>
      <c r="DP26" s="1"/>
      <c r="DQ26" s="1"/>
      <c r="DR26" s="1" t="s">
        <v>11</v>
      </c>
      <c r="DS26" s="1" t="s">
        <v>23</v>
      </c>
      <c r="DT26" s="1">
        <v>17</v>
      </c>
      <c r="DU26" s="1">
        <v>9</v>
      </c>
      <c r="DV26" s="1">
        <v>7.6999999999999999E-2</v>
      </c>
      <c r="DW26" s="1">
        <f t="shared" si="898"/>
        <v>0.05</v>
      </c>
      <c r="DX26" s="1">
        <f t="shared" si="899"/>
        <v>1.7465753424657535</v>
      </c>
      <c r="DY26" s="1">
        <f t="shared" si="900"/>
        <v>2.6198630136986304E-3</v>
      </c>
      <c r="DZ26" s="1">
        <f t="shared" si="901"/>
        <v>20.168617020266904</v>
      </c>
      <c r="EA26" s="1"/>
      <c r="EB26" s="1"/>
      <c r="EC26" s="1" t="s">
        <v>11</v>
      </c>
      <c r="ED26" s="1" t="s">
        <v>24</v>
      </c>
      <c r="EE26" s="1">
        <v>18</v>
      </c>
      <c r="EF26" s="1">
        <v>9</v>
      </c>
      <c r="EG26" s="1">
        <v>8.1000000000000003E-2</v>
      </c>
      <c r="EH26" s="1">
        <f t="shared" si="902"/>
        <v>5.5000000000000007E-2</v>
      </c>
      <c r="EI26" s="1">
        <f t="shared" si="903"/>
        <v>2.0476190476190479</v>
      </c>
      <c r="EJ26" s="1">
        <f t="shared" si="904"/>
        <v>3.0714285714285717E-3</v>
      </c>
      <c r="EK26" s="1">
        <f t="shared" si="905"/>
        <v>23.644925798923552</v>
      </c>
      <c r="EL26" s="1"/>
      <c r="EM26" s="1"/>
      <c r="EN26" s="1" t="s">
        <v>11</v>
      </c>
      <c r="EO26" s="1" t="s">
        <v>25</v>
      </c>
      <c r="EP26" s="1">
        <v>21</v>
      </c>
      <c r="EQ26" s="1">
        <v>9</v>
      </c>
      <c r="ER26" s="1">
        <v>0.10199999999999999</v>
      </c>
      <c r="ES26" s="1">
        <f t="shared" si="906"/>
        <v>7.0999999999999994E-2</v>
      </c>
      <c r="ET26" s="1">
        <f t="shared" si="907"/>
        <v>2.5205479452054793</v>
      </c>
      <c r="EU26" s="1">
        <f t="shared" si="908"/>
        <v>3.7808219178082189E-3</v>
      </c>
      <c r="EV26" s="1">
        <f t="shared" si="909"/>
        <v>29.106082601796938</v>
      </c>
      <c r="EW26" s="1"/>
      <c r="EX26" s="1"/>
      <c r="EY26" s="1" t="s">
        <v>11</v>
      </c>
      <c r="EZ26" s="1" t="s">
        <v>26</v>
      </c>
      <c r="FA26" s="1">
        <v>22</v>
      </c>
      <c r="FB26" s="1">
        <v>9</v>
      </c>
      <c r="FC26" s="1">
        <v>0.109</v>
      </c>
      <c r="FD26" s="1">
        <f t="shared" si="910"/>
        <v>7.8E-2</v>
      </c>
      <c r="FE26" s="1">
        <f t="shared" si="911"/>
        <v>2.689419795221843</v>
      </c>
      <c r="FF26" s="1">
        <f t="shared" si="912"/>
        <v>4.0341296928327643E-3</v>
      </c>
      <c r="FG26" s="1">
        <f t="shared" si="913"/>
        <v>31.05613398845836</v>
      </c>
      <c r="FH26" s="1"/>
      <c r="FI26" s="1"/>
      <c r="FJ26" s="1" t="s">
        <v>11</v>
      </c>
      <c r="FK26" s="1" t="s">
        <v>27</v>
      </c>
      <c r="FL26" s="1">
        <v>23</v>
      </c>
      <c r="FM26" s="1">
        <v>9</v>
      </c>
      <c r="FN26" s="1">
        <v>0.125</v>
      </c>
      <c r="FO26" s="1">
        <f t="shared" si="914"/>
        <v>9.5000000000000001E-2</v>
      </c>
      <c r="FP26" s="1">
        <f t="shared" si="915"/>
        <v>3.6360544217687076</v>
      </c>
      <c r="FQ26" s="1">
        <f t="shared" si="916"/>
        <v>5.4540816326530614E-3</v>
      </c>
      <c r="FR26" s="1">
        <f t="shared" si="917"/>
        <v>41.987418071510426</v>
      </c>
      <c r="FS26" s="1"/>
      <c r="FT26" s="1"/>
      <c r="FU26" s="1" t="s">
        <v>11</v>
      </c>
      <c r="FV26" s="1" t="s">
        <v>28</v>
      </c>
      <c r="FW26" s="1">
        <v>24</v>
      </c>
      <c r="FX26" s="1">
        <v>9</v>
      </c>
      <c r="FY26" s="1">
        <v>0.128</v>
      </c>
      <c r="FZ26" s="1">
        <f t="shared" si="918"/>
        <v>9.7000000000000003E-2</v>
      </c>
      <c r="GA26" s="1">
        <f t="shared" si="919"/>
        <v>3.2842465753424657</v>
      </c>
      <c r="GB26" s="1">
        <f t="shared" si="920"/>
        <v>4.9263698630136986E-3</v>
      </c>
      <c r="GC26" s="1">
        <f t="shared" si="921"/>
        <v>37.924909259678351</v>
      </c>
      <c r="GD26" s="1"/>
      <c r="GE26" s="1"/>
      <c r="GF26" s="1" t="s">
        <v>11</v>
      </c>
      <c r="GG26" s="1" t="s">
        <v>29</v>
      </c>
      <c r="GH26" s="1">
        <v>25</v>
      </c>
      <c r="GI26" s="1">
        <v>9</v>
      </c>
      <c r="GJ26" s="1">
        <v>0.13500000000000001</v>
      </c>
      <c r="GK26" s="1">
        <f t="shared" si="922"/>
        <v>0.10400000000000001</v>
      </c>
      <c r="GL26" s="1">
        <f t="shared" si="923"/>
        <v>3.6860068259385672</v>
      </c>
      <c r="GM26" s="1">
        <f t="shared" si="924"/>
        <v>5.529010238907851E-3</v>
      </c>
      <c r="GN26" s="1">
        <f t="shared" si="925"/>
        <v>42.56424455270944</v>
      </c>
      <c r="GO26" s="1"/>
      <c r="GP26" s="1"/>
      <c r="GQ26" s="1" t="s">
        <v>11</v>
      </c>
      <c r="GR26" s="1" t="s">
        <v>30</v>
      </c>
      <c r="GS26" s="1">
        <v>28</v>
      </c>
      <c r="GT26" s="1">
        <v>9</v>
      </c>
      <c r="GU26" s="1">
        <v>0.16</v>
      </c>
      <c r="GV26" s="1">
        <f t="shared" si="926"/>
        <v>0.13100000000000001</v>
      </c>
      <c r="GW26" s="1">
        <f t="shared" si="927"/>
        <v>4.4827586206896548</v>
      </c>
      <c r="GX26" s="1">
        <f t="shared" si="928"/>
        <v>6.724137931034482E-3</v>
      </c>
      <c r="GY26" s="1">
        <f t="shared" si="929"/>
        <v>51.764753352895973</v>
      </c>
      <c r="GZ26" s="1"/>
      <c r="HA26" s="1"/>
      <c r="HB26" s="1" t="s">
        <v>11</v>
      </c>
      <c r="HC26" s="1" t="s">
        <v>31</v>
      </c>
      <c r="HD26" s="1">
        <v>29</v>
      </c>
      <c r="HE26" s="1">
        <v>9</v>
      </c>
      <c r="HF26" s="1">
        <v>4.3999999999999997E-2</v>
      </c>
      <c r="HG26" s="1">
        <f t="shared" si="930"/>
        <v>-8.0000000000000002E-3</v>
      </c>
      <c r="HH26" s="1">
        <f t="shared" si="931"/>
        <v>-3.3557046979865567E-3</v>
      </c>
      <c r="HI26" s="1">
        <f t="shared" si="932"/>
        <v>-5.0335570469798348E-6</v>
      </c>
      <c r="HJ26" s="1">
        <f t="shared" si="933"/>
        <v>-3.8750073495972488E-2</v>
      </c>
      <c r="HK26" s="1"/>
      <c r="HL26" s="1"/>
      <c r="HM26" s="1" t="s">
        <v>11</v>
      </c>
      <c r="HN26" s="1" t="s">
        <v>32</v>
      </c>
      <c r="HO26" s="1">
        <v>30</v>
      </c>
      <c r="HP26" s="1">
        <v>9</v>
      </c>
      <c r="HQ26" s="1">
        <v>5.7000000000000002E-2</v>
      </c>
      <c r="HR26" s="1">
        <f t="shared" si="934"/>
        <v>5.0000000000000044E-3</v>
      </c>
      <c r="HS26" s="1">
        <f t="shared" si="935"/>
        <v>0.38720538720538733</v>
      </c>
      <c r="HT26" s="1">
        <f t="shared" si="936"/>
        <v>5.8080808080808097E-4</v>
      </c>
      <c r="HU26" s="1">
        <f t="shared" si="937"/>
        <v>4.4712626892491105</v>
      </c>
      <c r="HV26" s="1"/>
      <c r="HW26" s="1"/>
      <c r="HX26" s="1" t="s">
        <v>11</v>
      </c>
      <c r="HY26" s="1" t="s">
        <v>33</v>
      </c>
      <c r="HZ26" s="1">
        <v>31</v>
      </c>
      <c r="IA26" s="1">
        <v>9</v>
      </c>
      <c r="IB26" s="1">
        <v>6.5000000000000002E-2</v>
      </c>
      <c r="IC26" s="1">
        <f t="shared" si="938"/>
        <v>1.0000000000000002E-2</v>
      </c>
      <c r="ID26" s="1">
        <f t="shared" si="939"/>
        <v>0.54054054054054057</v>
      </c>
      <c r="IE26" s="1">
        <f t="shared" si="940"/>
        <v>8.1081081081081088E-4</v>
      </c>
      <c r="IF26" s="1">
        <f t="shared" si="941"/>
        <v>6.2419037307026342</v>
      </c>
      <c r="IG26" s="1"/>
      <c r="IH26" s="1"/>
      <c r="II26" s="1" t="s">
        <v>11</v>
      </c>
      <c r="IJ26" s="1" t="s">
        <v>34</v>
      </c>
      <c r="IK26" s="1">
        <v>32</v>
      </c>
      <c r="IL26" s="1">
        <v>9</v>
      </c>
      <c r="IM26" s="1">
        <v>7.3999999999999996E-2</v>
      </c>
      <c r="IN26" s="1">
        <f t="shared" si="942"/>
        <v>1.8999999999999996E-2</v>
      </c>
      <c r="IO26" s="1">
        <f t="shared" si="943"/>
        <v>0.79797979797979779</v>
      </c>
      <c r="IP26" s="1">
        <f t="shared" si="944"/>
        <v>1.1969696969696968E-3</v>
      </c>
      <c r="IQ26" s="1">
        <f t="shared" si="945"/>
        <v>9.2146891943655529</v>
      </c>
      <c r="IR26" s="1"/>
      <c r="IS26" s="1"/>
      <c r="IT26" s="1" t="s">
        <v>11</v>
      </c>
      <c r="IU26" s="1" t="s">
        <v>35</v>
      </c>
      <c r="IV26" s="1">
        <v>35</v>
      </c>
      <c r="IW26" s="1">
        <v>9</v>
      </c>
      <c r="IX26" s="1">
        <v>9.1999999999999998E-2</v>
      </c>
      <c r="IY26" s="1">
        <f t="shared" si="946"/>
        <v>3.6999999999999998E-2</v>
      </c>
      <c r="IZ26" s="1">
        <f t="shared" si="947"/>
        <v>1.4697986577181208</v>
      </c>
      <c r="JA26" s="1">
        <f t="shared" si="948"/>
        <v>2.2046979865771813E-3</v>
      </c>
      <c r="JB26" s="1">
        <f t="shared" si="949"/>
        <v>16.972532191236056</v>
      </c>
      <c r="JC26" s="1"/>
      <c r="JD26" s="1"/>
      <c r="JE26" s="1" t="s">
        <v>11</v>
      </c>
      <c r="JF26" s="3" t="s">
        <v>36</v>
      </c>
      <c r="JG26" s="3">
        <v>36</v>
      </c>
      <c r="JH26" s="1">
        <v>9</v>
      </c>
      <c r="JI26" s="1">
        <v>0.10100000000000001</v>
      </c>
      <c r="JJ26" s="1">
        <f t="shared" si="950"/>
        <v>4.4000000000000004E-2</v>
      </c>
      <c r="JK26" s="1">
        <f t="shared" si="951"/>
        <v>1.7558528428093647</v>
      </c>
      <c r="JL26" s="1">
        <f t="shared" si="952"/>
        <v>2.6337792642140471E-3</v>
      </c>
      <c r="JM26" s="1">
        <f t="shared" si="953"/>
        <v>20.275749158678707</v>
      </c>
      <c r="JN26" s="1"/>
      <c r="JO26" s="1"/>
      <c r="JP26" s="1" t="s">
        <v>11</v>
      </c>
      <c r="JQ26" s="1" t="s">
        <v>37</v>
      </c>
      <c r="JR26" s="1">
        <v>37</v>
      </c>
      <c r="JS26" s="1">
        <v>9</v>
      </c>
      <c r="JT26" s="1">
        <v>0.12</v>
      </c>
      <c r="JU26" s="1">
        <f t="shared" si="954"/>
        <v>6.1999999999999993E-2</v>
      </c>
      <c r="JV26" s="1">
        <f t="shared" si="955"/>
        <v>2.3244147157190631</v>
      </c>
      <c r="JW26" s="1">
        <f t="shared" si="956"/>
        <v>3.4866220735785946E-3</v>
      </c>
      <c r="JX26" s="1">
        <f t="shared" si="957"/>
        <v>26.841229838631808</v>
      </c>
      <c r="JY26" s="1"/>
      <c r="JZ26" s="1"/>
      <c r="KA26" s="1" t="s">
        <v>11</v>
      </c>
      <c r="KB26" s="1" t="s">
        <v>38</v>
      </c>
      <c r="KC26" s="1">
        <v>38</v>
      </c>
      <c r="KD26" s="1">
        <v>9</v>
      </c>
      <c r="KE26" s="1">
        <v>0.14299999999999999</v>
      </c>
      <c r="KF26" s="1">
        <f t="shared" si="958"/>
        <v>8.199999999999999E-2</v>
      </c>
      <c r="KG26" s="1">
        <f t="shared" si="959"/>
        <v>2.8762541806020065</v>
      </c>
      <c r="KH26" s="1">
        <f t="shared" si="960"/>
        <v>4.31438127090301E-3</v>
      </c>
      <c r="KI26" s="1">
        <f t="shared" si="961"/>
        <v>33.213608145645118</v>
      </c>
      <c r="KJ26" s="1"/>
      <c r="KK26" s="1"/>
      <c r="KL26" s="1" t="s">
        <v>11</v>
      </c>
      <c r="KM26" s="1" t="s">
        <v>39</v>
      </c>
      <c r="KN26" s="1">
        <v>39</v>
      </c>
      <c r="KO26" s="1">
        <v>9</v>
      </c>
      <c r="KP26" s="1">
        <v>0.13900000000000001</v>
      </c>
      <c r="KQ26" s="1">
        <f t="shared" si="962"/>
        <v>7.6000000000000012E-2</v>
      </c>
      <c r="KR26" s="1">
        <f t="shared" si="963"/>
        <v>2.7181208053691281</v>
      </c>
      <c r="KS26" s="1">
        <f t="shared" si="964"/>
        <v>4.0771812080536924E-3</v>
      </c>
      <c r="KT26" s="1">
        <f t="shared" si="965"/>
        <v>31.387559531737917</v>
      </c>
      <c r="KU26" s="1"/>
      <c r="KV26" s="1"/>
      <c r="KW26" s="1" t="s">
        <v>11</v>
      </c>
      <c r="KX26" s="1" t="s">
        <v>40</v>
      </c>
      <c r="KY26" s="1">
        <v>42</v>
      </c>
      <c r="KZ26" s="1">
        <v>9</v>
      </c>
      <c r="LA26" s="1">
        <v>0.17100000000000001</v>
      </c>
      <c r="LB26" s="1">
        <f t="shared" si="966"/>
        <v>0.10600000000000001</v>
      </c>
      <c r="LC26" s="1">
        <f t="shared" si="967"/>
        <v>3.8892617449664435</v>
      </c>
      <c r="LD26" s="1">
        <f t="shared" si="968"/>
        <v>5.8338926174496654E-3</v>
      </c>
      <c r="LE26" s="1">
        <f t="shared" si="969"/>
        <v>44.911335181832399</v>
      </c>
      <c r="LF26" s="1"/>
      <c r="LG26" s="1"/>
      <c r="LH26" s="1" t="s">
        <v>11</v>
      </c>
      <c r="LI26" s="1" t="s">
        <v>41</v>
      </c>
      <c r="LJ26" s="1">
        <v>43</v>
      </c>
      <c r="LK26" s="1">
        <v>9</v>
      </c>
      <c r="LL26" s="1">
        <v>3.3000000000000002E-2</v>
      </c>
      <c r="LM26" s="1">
        <f t="shared" si="970"/>
        <v>-3.9999999999999966E-3</v>
      </c>
      <c r="LN26" s="1">
        <f t="shared" si="971"/>
        <v>-0.76013513513513498</v>
      </c>
      <c r="LO26" s="1">
        <f t="shared" si="972"/>
        <v>-1.1402027027027025E-3</v>
      </c>
      <c r="LP26" s="1">
        <f t="shared" si="973"/>
        <v>-8.7776771213005773</v>
      </c>
      <c r="LQ26" s="1"/>
      <c r="LR26" s="1"/>
      <c r="LS26" s="1" t="s">
        <v>11</v>
      </c>
      <c r="LT26" s="1" t="s">
        <v>42</v>
      </c>
      <c r="LU26" s="1">
        <v>44</v>
      </c>
      <c r="LV26" s="1">
        <v>9</v>
      </c>
      <c r="LW26" s="1">
        <v>4.3999999999999997E-2</v>
      </c>
      <c r="LX26" s="1">
        <f t="shared" si="974"/>
        <v>1.0000000000000009E-3</v>
      </c>
      <c r="LY26" s="1">
        <f t="shared" si="975"/>
        <v>-1.5373665480427048</v>
      </c>
      <c r="LZ26" s="1">
        <f t="shared" si="976"/>
        <v>-2.3060498220640571E-3</v>
      </c>
      <c r="MA26" s="1">
        <f t="shared" si="977"/>
        <v>-17.7527738846176</v>
      </c>
      <c r="MB26" s="1"/>
      <c r="MC26" s="1"/>
      <c r="MD26" s="1" t="s">
        <v>11</v>
      </c>
      <c r="ME26" s="1" t="s">
        <v>43</v>
      </c>
      <c r="MF26" s="1">
        <v>46</v>
      </c>
      <c r="MG26" s="1">
        <v>9</v>
      </c>
      <c r="MH26" s="1">
        <v>5.8000000000000003E-2</v>
      </c>
      <c r="MI26" s="1">
        <f t="shared" si="978"/>
        <v>6.0000000000000053E-3</v>
      </c>
      <c r="MJ26" s="1">
        <f t="shared" si="979"/>
        <v>-0.53898305084745746</v>
      </c>
      <c r="MK26" s="1">
        <f t="shared" si="980"/>
        <v>-8.0847457627118615E-4</v>
      </c>
      <c r="ML26" s="1">
        <f t="shared" si="981"/>
        <v>-6.2239185843599296</v>
      </c>
      <c r="MM26" s="1"/>
      <c r="MN26" s="1"/>
      <c r="MO26" s="1" t="s">
        <v>11</v>
      </c>
      <c r="MP26" s="1" t="s">
        <v>44</v>
      </c>
      <c r="MQ26" s="1">
        <v>52</v>
      </c>
      <c r="MR26" s="1">
        <v>9</v>
      </c>
      <c r="MS26" s="1">
        <v>6.8000000000000005E-2</v>
      </c>
      <c r="MT26" s="1">
        <f t="shared" si="982"/>
        <v>5.0000000000000044E-3</v>
      </c>
      <c r="MU26" s="1">
        <f t="shared" si="983"/>
        <v>-0.37037037037037024</v>
      </c>
      <c r="MV26" s="1">
        <f t="shared" si="984"/>
        <v>-5.5555555555555534E-4</v>
      </c>
      <c r="MW26" s="1">
        <f t="shared" si="985"/>
        <v>-4.2768599636295805</v>
      </c>
      <c r="MX26" s="1"/>
      <c r="MY26" s="1"/>
      <c r="MZ26" s="1" t="s">
        <v>11</v>
      </c>
      <c r="NA26" s="1" t="s">
        <v>45</v>
      </c>
      <c r="NB26" s="1">
        <v>53</v>
      </c>
      <c r="NC26" s="1">
        <v>9</v>
      </c>
      <c r="ND26" s="1">
        <v>6.7000000000000004E-2</v>
      </c>
      <c r="NE26" s="1">
        <f t="shared" si="986"/>
        <v>-2.5999999999999995E-2</v>
      </c>
      <c r="NF26" s="1">
        <f t="shared" si="987"/>
        <v>-1.5709459459459458</v>
      </c>
      <c r="NG26" s="1">
        <f t="shared" si="988"/>
        <v>-2.3564189189189187E-3</v>
      </c>
      <c r="NH26" s="1">
        <f t="shared" si="989"/>
        <v>-18.140532717354528</v>
      </c>
      <c r="NI26" s="1"/>
      <c r="NJ26" s="1"/>
      <c r="NK26" s="1" t="s">
        <v>11</v>
      </c>
      <c r="NL26" s="1" t="s">
        <v>46</v>
      </c>
      <c r="NM26" s="1">
        <v>56</v>
      </c>
      <c r="NN26" s="1">
        <v>9</v>
      </c>
      <c r="NO26" s="1">
        <v>9.5000000000000001E-2</v>
      </c>
      <c r="NP26" s="1">
        <f t="shared" si="990"/>
        <v>3.0000000000000027E-3</v>
      </c>
      <c r="NQ26" s="1">
        <f t="shared" si="991"/>
        <v>-0.53898305084745757</v>
      </c>
      <c r="NR26" s="1">
        <f t="shared" si="992"/>
        <v>-8.0847457627118637E-4</v>
      </c>
      <c r="NS26" s="1">
        <f t="shared" si="993"/>
        <v>-6.2239185843599314</v>
      </c>
      <c r="NT26" s="1"/>
      <c r="NU26" s="1"/>
      <c r="NV26" s="1" t="s">
        <v>11</v>
      </c>
      <c r="NW26" s="1" t="s">
        <v>47</v>
      </c>
      <c r="NX26" s="1">
        <v>57</v>
      </c>
      <c r="NY26" s="1">
        <v>9</v>
      </c>
      <c r="NZ26" s="1">
        <v>-6.0000000000000001E-3</v>
      </c>
      <c r="OA26" s="1">
        <f t="shared" si="994"/>
        <v>6.0000000000000001E-3</v>
      </c>
      <c r="OB26" s="1">
        <f t="shared" si="995"/>
        <v>0.92282958199356924</v>
      </c>
      <c r="OC26" s="1">
        <f t="shared" si="996"/>
        <v>1.3842443729903538E-3</v>
      </c>
      <c r="OD26" s="1">
        <f t="shared" si="997"/>
        <v>10.656394809699563</v>
      </c>
      <c r="OE26" s="1"/>
      <c r="OF26" s="1"/>
      <c r="OG26" s="1" t="s">
        <v>11</v>
      </c>
      <c r="OH26" s="1" t="s">
        <v>48</v>
      </c>
      <c r="OI26" s="1">
        <v>58</v>
      </c>
      <c r="OJ26" s="1">
        <v>9</v>
      </c>
      <c r="OK26" s="1">
        <v>2E-3</v>
      </c>
      <c r="OL26" s="1">
        <f t="shared" si="998"/>
        <v>1.4E-2</v>
      </c>
      <c r="OM26" s="1">
        <f t="shared" si="999"/>
        <v>1.1774193548387095</v>
      </c>
      <c r="ON26" s="1">
        <f t="shared" si="1000"/>
        <v>1.7661290322580642E-3</v>
      </c>
      <c r="OO26" s="1">
        <f t="shared" si="1001"/>
        <v>13.596275787603075</v>
      </c>
      <c r="OP26" s="1"/>
      <c r="OQ26" s="1"/>
      <c r="OR26" s="1" t="s">
        <v>11</v>
      </c>
      <c r="OS26" s="1" t="s">
        <v>49</v>
      </c>
      <c r="OT26" s="1">
        <v>59</v>
      </c>
      <c r="OU26" s="1">
        <v>9</v>
      </c>
      <c r="OV26" s="1">
        <v>1E-3</v>
      </c>
      <c r="OW26" s="1">
        <f t="shared" si="1002"/>
        <v>1.3000000000000001E-2</v>
      </c>
      <c r="OX26" s="1">
        <f t="shared" si="1003"/>
        <v>1.2161290322580645</v>
      </c>
      <c r="OY26" s="1">
        <f t="shared" si="1004"/>
        <v>1.8241935483870968E-3</v>
      </c>
      <c r="OZ26" s="1">
        <f t="shared" si="1005"/>
        <v>14.043276635414685</v>
      </c>
      <c r="PA26" s="1"/>
      <c r="PB26" s="1"/>
      <c r="PC26" s="1" t="s">
        <v>11</v>
      </c>
      <c r="PD26" s="1" t="s">
        <v>50</v>
      </c>
      <c r="PE26" s="1">
        <v>60</v>
      </c>
      <c r="PF26" s="1">
        <v>9</v>
      </c>
      <c r="PG26" s="1">
        <v>0</v>
      </c>
      <c r="PH26" s="1">
        <f t="shared" si="1006"/>
        <v>1.2E-2</v>
      </c>
      <c r="PI26" s="1">
        <f t="shared" si="1007"/>
        <v>1.2290322580645161</v>
      </c>
      <c r="PJ26" s="1">
        <f t="shared" si="1008"/>
        <v>1.8435483870967741E-3</v>
      </c>
      <c r="PK26" s="1">
        <f t="shared" si="1009"/>
        <v>14.192276918018553</v>
      </c>
      <c r="PL26" s="1"/>
      <c r="PM26" s="1"/>
      <c r="PN26" s="1" t="s">
        <v>11</v>
      </c>
      <c r="PO26" s="1" t="s">
        <v>51</v>
      </c>
      <c r="PP26" s="1">
        <v>63</v>
      </c>
      <c r="PQ26" s="1">
        <v>9</v>
      </c>
      <c r="PR26" s="1">
        <v>7.0000000000000001E-3</v>
      </c>
      <c r="PS26" s="1">
        <f t="shared" si="1010"/>
        <v>2.1000000000000001E-2</v>
      </c>
      <c r="PT26" s="1">
        <f t="shared" si="1011"/>
        <v>1.5307443365695794</v>
      </c>
      <c r="PU26" s="1">
        <f t="shared" si="1012"/>
        <v>2.2961165048543692E-3</v>
      </c>
      <c r="PV26" s="1">
        <f t="shared" si="1013"/>
        <v>17.676303752593334</v>
      </c>
      <c r="PW26" s="1"/>
      <c r="PX26" s="1"/>
      <c r="PY26" s="1" t="s">
        <v>11</v>
      </c>
      <c r="PZ26" s="1" t="s">
        <v>52</v>
      </c>
      <c r="QA26" s="1">
        <v>64</v>
      </c>
      <c r="QB26" s="1">
        <v>9</v>
      </c>
      <c r="QC26" s="1">
        <v>1.4E-2</v>
      </c>
      <c r="QD26" s="1">
        <f t="shared" si="1014"/>
        <v>1.4999999999999999E-2</v>
      </c>
      <c r="QE26" s="1">
        <f t="shared" si="1015"/>
        <v>1.3129032258064517</v>
      </c>
      <c r="QF26" s="1">
        <f t="shared" si="1016"/>
        <v>1.9693548387096776E-3</v>
      </c>
      <c r="QG26" s="1">
        <f t="shared" si="1017"/>
        <v>15.160778754943706</v>
      </c>
      <c r="QH26" s="1"/>
      <c r="QI26" s="1"/>
      <c r="QJ26" s="1" t="s">
        <v>11</v>
      </c>
      <c r="QK26" s="1" t="s">
        <v>53</v>
      </c>
      <c r="QL26" s="1">
        <v>65</v>
      </c>
      <c r="QM26" s="1">
        <v>9</v>
      </c>
      <c r="QN26" s="1">
        <v>2.1000000000000001E-2</v>
      </c>
      <c r="QO26" s="1">
        <f t="shared" si="1018"/>
        <v>2.3E-2</v>
      </c>
      <c r="QP26" s="1">
        <f t="shared" si="1019"/>
        <v>1.5631067961165046</v>
      </c>
      <c r="QQ26" s="1">
        <f t="shared" si="1020"/>
        <v>2.3446601941747571E-3</v>
      </c>
      <c r="QR26" s="1">
        <f t="shared" si="1021"/>
        <v>18.050009963007568</v>
      </c>
      <c r="QS26" s="1"/>
      <c r="QT26" s="1"/>
      <c r="QU26" s="1" t="s">
        <v>11</v>
      </c>
      <c r="QV26" s="1" t="s">
        <v>54</v>
      </c>
      <c r="QW26" s="1">
        <v>66</v>
      </c>
      <c r="QX26" s="1">
        <v>9</v>
      </c>
      <c r="QY26" s="1">
        <v>2.9000000000000001E-2</v>
      </c>
      <c r="QZ26" s="1">
        <f t="shared" si="1022"/>
        <v>2.8000000000000001E-2</v>
      </c>
      <c r="RA26" s="1">
        <f t="shared" si="1023"/>
        <v>1.7980769230769231</v>
      </c>
      <c r="RB26" s="1">
        <f t="shared" si="1024"/>
        <v>2.6971153846153846E-3</v>
      </c>
      <c r="RC26" s="1">
        <f t="shared" si="1025"/>
        <v>20.763332650351696</v>
      </c>
      <c r="RD26" s="1"/>
      <c r="RE26" s="1"/>
      <c r="RF26" s="1" t="s">
        <v>11</v>
      </c>
      <c r="RG26" s="1" t="s">
        <v>55</v>
      </c>
      <c r="RH26" s="1">
        <v>67</v>
      </c>
      <c r="RI26" s="1">
        <v>9</v>
      </c>
      <c r="RJ26" s="1">
        <v>2.4E-2</v>
      </c>
      <c r="RK26" s="1">
        <f t="shared" si="1026"/>
        <v>2.5000000000000001E-2</v>
      </c>
      <c r="RL26" s="1">
        <f t="shared" si="1027"/>
        <v>1.6858974358974359</v>
      </c>
      <c r="RM26" s="1">
        <f t="shared" si="1028"/>
        <v>2.5288461538461541E-3</v>
      </c>
      <c r="RN26" s="1">
        <f t="shared" si="1029"/>
        <v>19.467937565213891</v>
      </c>
      <c r="RO26" s="1"/>
      <c r="RP26" s="1"/>
      <c r="RQ26" s="1" t="s">
        <v>11</v>
      </c>
      <c r="RR26" s="1" t="s">
        <v>56</v>
      </c>
      <c r="RS26" s="1">
        <v>70</v>
      </c>
      <c r="RT26" s="1">
        <v>9</v>
      </c>
      <c r="RU26" s="1">
        <v>4.8000000000000001E-2</v>
      </c>
      <c r="RV26" s="1">
        <f t="shared" si="1030"/>
        <v>4.2000000000000003E-2</v>
      </c>
      <c r="RW26" s="1">
        <f t="shared" si="1031"/>
        <v>2.2019230769230775</v>
      </c>
      <c r="RX26" s="1">
        <f t="shared" si="1032"/>
        <v>3.3028846153846164E-3</v>
      </c>
      <c r="RY26" s="1">
        <f t="shared" si="1033"/>
        <v>25.426754956847805</v>
      </c>
      <c r="RZ26" s="1"/>
      <c r="SA26" s="1"/>
      <c r="SB26" s="2" t="s">
        <v>11</v>
      </c>
      <c r="SC26" s="1" t="s">
        <v>57</v>
      </c>
      <c r="SD26" s="1">
        <v>71</v>
      </c>
      <c r="SE26" s="2">
        <v>9</v>
      </c>
      <c r="SF26" s="1">
        <v>1.2E-2</v>
      </c>
      <c r="SG26" s="1">
        <f t="shared" si="1034"/>
        <v>8.0000000000000002E-3</v>
      </c>
      <c r="SH26" s="1">
        <f t="shared" si="1035"/>
        <v>1.0273972602739725</v>
      </c>
      <c r="SI26" s="1">
        <f t="shared" si="1036"/>
        <v>1.5410958904109589E-3</v>
      </c>
      <c r="SJ26" s="1">
        <f t="shared" si="1037"/>
        <v>11.863892364862883</v>
      </c>
      <c r="SK26" s="1"/>
      <c r="SL26" s="1"/>
      <c r="SM26" s="2" t="s">
        <v>11</v>
      </c>
      <c r="SN26" s="1" t="s">
        <v>58</v>
      </c>
      <c r="SO26" s="1">
        <v>72</v>
      </c>
      <c r="SP26" s="2">
        <v>9</v>
      </c>
      <c r="SQ26" s="1">
        <v>0.02</v>
      </c>
      <c r="SR26" s="1">
        <f t="shared" si="1038"/>
        <v>1.4E-2</v>
      </c>
      <c r="SS26" s="1">
        <f t="shared" si="1039"/>
        <v>1.1580756013745703</v>
      </c>
      <c r="ST26" s="1">
        <f t="shared" si="1040"/>
        <v>1.7371134020618556E-3</v>
      </c>
      <c r="SU26" s="1">
        <f t="shared" si="1041"/>
        <v>13.37290337081291</v>
      </c>
      <c r="SV26" s="1"/>
      <c r="SW26" s="1"/>
      <c r="SX26" s="2" t="s">
        <v>11</v>
      </c>
      <c r="SY26" s="1" t="s">
        <v>59</v>
      </c>
      <c r="SZ26" s="1">
        <v>73</v>
      </c>
      <c r="TA26" s="2">
        <v>9</v>
      </c>
      <c r="TB26" s="1">
        <v>2.5000000000000001E-2</v>
      </c>
      <c r="TC26" s="1">
        <f t="shared" si="1042"/>
        <v>1.9000000000000003E-2</v>
      </c>
      <c r="TD26" s="1">
        <f t="shared" si="1043"/>
        <v>1.2689655172413792</v>
      </c>
      <c r="TE26" s="1">
        <f t="shared" si="1044"/>
        <v>1.9034482758620687E-3</v>
      </c>
      <c r="TF26" s="1">
        <f t="shared" si="1045"/>
        <v>14.653407102973629</v>
      </c>
      <c r="TG26" s="1"/>
      <c r="TH26" s="1"/>
      <c r="TI26" s="2" t="s">
        <v>11</v>
      </c>
      <c r="TJ26" s="1" t="s">
        <v>60</v>
      </c>
      <c r="TK26" s="1">
        <v>74</v>
      </c>
      <c r="TL26" s="2">
        <v>9</v>
      </c>
      <c r="TM26" s="1">
        <v>2.7E-2</v>
      </c>
      <c r="TN26" s="1">
        <f t="shared" si="1046"/>
        <v>2.0999999999999998E-2</v>
      </c>
      <c r="TO26" s="1">
        <f t="shared" si="1047"/>
        <v>1.34020618556701</v>
      </c>
      <c r="TP26" s="1">
        <f t="shared" si="1048"/>
        <v>2.010309278350515E-3</v>
      </c>
      <c r="TQ26" s="1">
        <f t="shared" si="1049"/>
        <v>15.476060280762713</v>
      </c>
      <c r="TR26" s="1"/>
      <c r="TS26" s="1"/>
      <c r="TT26" s="2" t="s">
        <v>11</v>
      </c>
      <c r="TU26" s="1" t="s">
        <v>61</v>
      </c>
      <c r="TV26" s="1">
        <v>77</v>
      </c>
      <c r="TW26" s="2">
        <v>9</v>
      </c>
      <c r="TX26" s="1">
        <v>3.3000000000000002E-2</v>
      </c>
      <c r="TY26" s="1">
        <f t="shared" si="1050"/>
        <v>2.4E-2</v>
      </c>
      <c r="TZ26" s="1">
        <f t="shared" si="1051"/>
        <v>1.4158075601374571</v>
      </c>
      <c r="UA26" s="1">
        <f t="shared" si="1052"/>
        <v>2.1237113402061856E-3</v>
      </c>
      <c r="UB26" s="1">
        <f t="shared" si="1053"/>
        <v>16.349068809421127</v>
      </c>
      <c r="UC26" s="1"/>
      <c r="UD26" s="1"/>
      <c r="UE26" s="2" t="s">
        <v>11</v>
      </c>
      <c r="UF26" s="1" t="s">
        <v>62</v>
      </c>
      <c r="UG26" s="1">
        <v>78</v>
      </c>
      <c r="UH26" s="2">
        <v>9</v>
      </c>
      <c r="UI26" s="1">
        <v>3.6999999999999998E-2</v>
      </c>
      <c r="UJ26" s="1">
        <f t="shared" si="1054"/>
        <v>2.8999999999999998E-2</v>
      </c>
      <c r="UK26" s="1">
        <f t="shared" si="1055"/>
        <v>1.166089965397924</v>
      </c>
      <c r="UL26" s="1">
        <f t="shared" si="1056"/>
        <v>1.749134948096886E-3</v>
      </c>
      <c r="UM26" s="1">
        <f t="shared" si="1057"/>
        <v>13.465449414901583</v>
      </c>
      <c r="UN26" s="1"/>
      <c r="UO26" s="1"/>
      <c r="UP26" s="2" t="s">
        <v>11</v>
      </c>
      <c r="UQ26" s="1" t="s">
        <v>63</v>
      </c>
      <c r="UR26" s="1">
        <v>79</v>
      </c>
      <c r="US26" s="2">
        <v>9</v>
      </c>
      <c r="UT26" s="1">
        <v>3.9E-2</v>
      </c>
      <c r="UU26" s="1">
        <f t="shared" si="1058"/>
        <v>0.03</v>
      </c>
      <c r="UV26" s="1">
        <f t="shared" si="1059"/>
        <v>1.606896551724138</v>
      </c>
      <c r="UW26" s="1">
        <f t="shared" si="1060"/>
        <v>2.4103448275862071E-3</v>
      </c>
      <c r="UX26" s="1">
        <f t="shared" si="1061"/>
        <v>18.555673124961178</v>
      </c>
      <c r="UY26" s="1"/>
      <c r="UZ26" s="1"/>
      <c r="VA26" s="2" t="s">
        <v>11</v>
      </c>
      <c r="VB26" s="1" t="s">
        <v>64</v>
      </c>
      <c r="VC26" s="1">
        <v>80</v>
      </c>
      <c r="VD26" s="2">
        <v>9</v>
      </c>
      <c r="VE26" s="1">
        <v>4.1000000000000002E-2</v>
      </c>
      <c r="VF26" s="1">
        <f t="shared" si="1062"/>
        <v>3.1E-2</v>
      </c>
      <c r="VG26" s="1">
        <f t="shared" si="1063"/>
        <v>1.6137931034482758</v>
      </c>
      <c r="VH26" s="1">
        <f t="shared" si="1064"/>
        <v>2.4206896551724139E-3</v>
      </c>
      <c r="VI26" s="1">
        <f t="shared" si="1065"/>
        <v>18.635311207042555</v>
      </c>
      <c r="VJ26" s="1"/>
      <c r="VK26" s="1"/>
      <c r="VL26" s="2" t="s">
        <v>11</v>
      </c>
      <c r="VM26" s="1" t="s">
        <v>65</v>
      </c>
      <c r="VN26" s="1">
        <v>84</v>
      </c>
      <c r="VO26" s="2">
        <v>9</v>
      </c>
      <c r="VP26" s="1">
        <v>5.3999999999999999E-2</v>
      </c>
      <c r="VQ26" s="1">
        <f t="shared" si="1066"/>
        <v>4.1999999999999996E-2</v>
      </c>
      <c r="VR26" s="1">
        <f t="shared" si="1067"/>
        <v>2.0137457044673539</v>
      </c>
      <c r="VS26" s="1">
        <f t="shared" si="1068"/>
        <v>3.0206185567010308E-3</v>
      </c>
      <c r="VT26" s="1">
        <f t="shared" si="1069"/>
        <v>23.253772626992184</v>
      </c>
      <c r="VU26" s="1"/>
      <c r="VV26" s="1"/>
      <c r="VW26" s="2" t="s">
        <v>11</v>
      </c>
      <c r="VX26" s="1" t="s">
        <v>66</v>
      </c>
      <c r="VY26" s="1">
        <v>85</v>
      </c>
      <c r="VZ26" s="2">
        <v>9</v>
      </c>
      <c r="WA26" s="1">
        <v>1.7000000000000001E-2</v>
      </c>
      <c r="WB26" s="1">
        <f t="shared" si="1070"/>
        <v>1.2E-2</v>
      </c>
      <c r="WC26" s="1">
        <f t="shared" si="1071"/>
        <v>0.65156794425087117</v>
      </c>
      <c r="WD26" s="1">
        <f t="shared" si="1072"/>
        <v>9.7735191637630687E-4</v>
      </c>
      <c r="WE26" s="1">
        <f t="shared" si="1073"/>
        <v>7.5239951067476545</v>
      </c>
      <c r="WF26" s="1"/>
      <c r="WG26" s="1"/>
      <c r="WH26" s="2" t="s">
        <v>11</v>
      </c>
      <c r="WI26" s="1" t="s">
        <v>67</v>
      </c>
      <c r="WJ26" s="1">
        <v>86</v>
      </c>
      <c r="WK26" s="2">
        <v>9</v>
      </c>
      <c r="WL26" s="1">
        <v>2.5000000000000001E-2</v>
      </c>
      <c r="WM26" s="1">
        <f t="shared" si="1074"/>
        <v>1.7000000000000001E-2</v>
      </c>
      <c r="WN26" s="1">
        <f t="shared" si="1075"/>
        <v>0.7465277777777779</v>
      </c>
      <c r="WO26" s="1">
        <f t="shared" si="1076"/>
        <v>1.1197916666666669E-3</v>
      </c>
      <c r="WP26" s="1">
        <f t="shared" si="1077"/>
        <v>8.6205458641908788</v>
      </c>
      <c r="WQ26" s="1"/>
      <c r="WR26" s="1"/>
      <c r="WS26" s="2" t="s">
        <v>11</v>
      </c>
      <c r="WT26" s="1" t="s">
        <v>68</v>
      </c>
      <c r="WU26" s="1">
        <v>87</v>
      </c>
      <c r="WV26" s="2">
        <v>9</v>
      </c>
      <c r="WW26" s="1">
        <v>3.3000000000000002E-2</v>
      </c>
      <c r="WX26" s="1">
        <f t="shared" si="1078"/>
        <v>2.6000000000000002E-2</v>
      </c>
      <c r="WY26" s="1">
        <f t="shared" si="1079"/>
        <v>1.0452961672473868</v>
      </c>
      <c r="WZ26" s="1">
        <f t="shared" si="1080"/>
        <v>1.5679442508710804E-3</v>
      </c>
      <c r="XA26" s="1">
        <f t="shared" si="1081"/>
        <v>12.070580385156664</v>
      </c>
      <c r="XB26" s="1"/>
      <c r="XC26" s="1"/>
      <c r="XD26" s="2" t="s">
        <v>11</v>
      </c>
      <c r="XE26" s="1" t="s">
        <v>69</v>
      </c>
      <c r="XF26" s="1">
        <v>88</v>
      </c>
      <c r="XG26" s="2">
        <v>9</v>
      </c>
      <c r="XH26" s="1">
        <v>3.5000000000000003E-2</v>
      </c>
      <c r="XI26" s="1">
        <f t="shared" si="1082"/>
        <v>2.6000000000000002E-2</v>
      </c>
      <c r="XJ26" s="1">
        <f t="shared" si="1083"/>
        <v>1.0208333333333335</v>
      </c>
      <c r="XK26" s="1">
        <f t="shared" si="1084"/>
        <v>1.5312500000000003E-3</v>
      </c>
      <c r="XL26" s="1">
        <f t="shared" si="1085"/>
        <v>11.788095274754038</v>
      </c>
      <c r="XM26" s="1"/>
      <c r="XN26" s="1"/>
      <c r="XO26" s="2" t="s">
        <v>11</v>
      </c>
      <c r="XP26" s="1" t="s">
        <v>70</v>
      </c>
      <c r="XQ26" s="1">
        <v>91</v>
      </c>
      <c r="XR26" s="2">
        <v>9</v>
      </c>
      <c r="XS26" s="1">
        <v>4.4999999999999998E-2</v>
      </c>
      <c r="XT26" s="1">
        <f t="shared" si="1086"/>
        <v>3.4000000000000002E-2</v>
      </c>
      <c r="XU26" s="1">
        <f t="shared" si="1087"/>
        <v>1.2975778546712806</v>
      </c>
      <c r="XV26" s="1">
        <f t="shared" si="1088"/>
        <v>1.946366782006921E-3</v>
      </c>
      <c r="XW26" s="1">
        <f t="shared" si="1089"/>
        <v>14.983808696107106</v>
      </c>
      <c r="XX26" s="1"/>
      <c r="XY26" s="1"/>
      <c r="XZ26" s="2" t="s">
        <v>11</v>
      </c>
      <c r="YA26" s="1" t="s">
        <v>71</v>
      </c>
      <c r="YB26" s="1">
        <v>92</v>
      </c>
      <c r="YC26" s="2">
        <v>9</v>
      </c>
      <c r="YD26" s="1">
        <v>5.1999999999999998E-2</v>
      </c>
      <c r="YE26" s="1">
        <f t="shared" si="1090"/>
        <v>4.0999999999999995E-2</v>
      </c>
      <c r="YF26" s="1">
        <f t="shared" si="1091"/>
        <v>1.663230240549828</v>
      </c>
      <c r="YG26" s="1">
        <f t="shared" si="1092"/>
        <v>2.4948453608247419E-3</v>
      </c>
      <c r="YH26" s="1">
        <f t="shared" si="1093"/>
        <v>19.206187630485008</v>
      </c>
      <c r="YI26" s="1"/>
      <c r="YJ26" s="1"/>
      <c r="YK26" s="2" t="s">
        <v>11</v>
      </c>
      <c r="YL26" s="1" t="s">
        <v>72</v>
      </c>
      <c r="YM26" s="1">
        <v>93</v>
      </c>
      <c r="YN26" s="2">
        <v>9</v>
      </c>
      <c r="YO26" s="1">
        <v>5.7000000000000002E-2</v>
      </c>
      <c r="YP26" s="1">
        <f t="shared" si="1094"/>
        <v>4.5999999999999999E-2</v>
      </c>
      <c r="YQ26" s="1">
        <f t="shared" si="1095"/>
        <v>1.8020477815699658</v>
      </c>
      <c r="YR26" s="1">
        <f t="shared" si="1096"/>
        <v>2.7030716723549487E-3</v>
      </c>
      <c r="YS26" s="1">
        <f t="shared" si="1097"/>
        <v>20.809186225769054</v>
      </c>
      <c r="YT26" s="1"/>
      <c r="YU26" s="1"/>
      <c r="YV26" s="2" t="s">
        <v>11</v>
      </c>
      <c r="YW26" s="1" t="s">
        <v>73</v>
      </c>
      <c r="YX26" s="1">
        <v>94</v>
      </c>
      <c r="YY26" s="2">
        <v>9</v>
      </c>
      <c r="YZ26" s="1">
        <v>5.7000000000000002E-2</v>
      </c>
      <c r="ZA26" s="1">
        <f t="shared" si="1098"/>
        <v>4.4000000000000004E-2</v>
      </c>
      <c r="ZB26" s="1">
        <f t="shared" si="1099"/>
        <v>1.6938775510204083</v>
      </c>
      <c r="ZC26" s="1">
        <f t="shared" si="1100"/>
        <v>2.5408163265306124E-3</v>
      </c>
      <c r="ZD26" s="1">
        <f t="shared" si="1101"/>
        <v>19.560088119375298</v>
      </c>
      <c r="ZE26" s="1"/>
      <c r="ZF26" s="1"/>
      <c r="ZG26" s="2" t="s">
        <v>11</v>
      </c>
      <c r="ZH26" s="1" t="s">
        <v>74</v>
      </c>
      <c r="ZI26" s="1">
        <v>95</v>
      </c>
      <c r="ZJ26" s="2">
        <v>9</v>
      </c>
      <c r="ZK26" s="1">
        <v>5.5E-2</v>
      </c>
      <c r="ZL26" s="1">
        <f t="shared" si="1102"/>
        <v>4.2000000000000003E-2</v>
      </c>
      <c r="ZM26" s="1">
        <f t="shared" si="1103"/>
        <v>1.6462585034013608</v>
      </c>
      <c r="ZN26" s="1">
        <f t="shared" si="1104"/>
        <v>2.4693877551020412E-3</v>
      </c>
      <c r="ZO26" s="1">
        <f t="shared" si="1105"/>
        <v>19.010206124051493</v>
      </c>
      <c r="ZP26" s="1"/>
      <c r="ZQ26" s="1"/>
      <c r="ZR26" s="2" t="s">
        <v>11</v>
      </c>
      <c r="ZS26" s="1" t="s">
        <v>75</v>
      </c>
      <c r="ZT26" s="1">
        <v>99</v>
      </c>
      <c r="ZU26" s="2">
        <v>9</v>
      </c>
      <c r="ZV26" s="1">
        <v>8.4000000000000005E-2</v>
      </c>
      <c r="ZW26" s="1">
        <f t="shared" si="1106"/>
        <v>6.9000000000000006E-2</v>
      </c>
      <c r="ZX26" s="1">
        <f t="shared" si="1107"/>
        <v>2.4315068493150687</v>
      </c>
      <c r="ZY26" s="1">
        <f t="shared" si="1108"/>
        <v>3.6472602739726031E-3</v>
      </c>
      <c r="ZZ26" s="1">
        <f t="shared" si="1109"/>
        <v>28.077878596842158</v>
      </c>
      <c r="AAA26" s="1"/>
      <c r="AAB26" s="1"/>
      <c r="AAC26" s="2" t="s">
        <v>11</v>
      </c>
      <c r="AAD26" s="1" t="s">
        <v>76</v>
      </c>
      <c r="AAE26" s="1">
        <v>100</v>
      </c>
      <c r="AAF26" s="2">
        <v>9</v>
      </c>
      <c r="AAG26" s="1">
        <v>8.9999999999999993E-3</v>
      </c>
      <c r="AAH26" s="1">
        <f t="shared" si="1110"/>
        <v>6.9999999999999993E-3</v>
      </c>
      <c r="AAI26" s="1">
        <f t="shared" si="1111"/>
        <v>1.1413793103448278</v>
      </c>
      <c r="AAJ26" s="1">
        <f t="shared" si="1112"/>
        <v>1.7120689655172416E-3</v>
      </c>
      <c r="AAK26" s="1">
        <f t="shared" si="1113"/>
        <v>13.180102584468132</v>
      </c>
      <c r="AAL26" s="1"/>
      <c r="AAM26" s="1"/>
      <c r="AAN26" s="2" t="s">
        <v>11</v>
      </c>
      <c r="AAO26" s="1" t="s">
        <v>77</v>
      </c>
      <c r="AAP26" s="1">
        <v>101</v>
      </c>
      <c r="AAQ26" s="2">
        <v>9</v>
      </c>
      <c r="AAR26" s="1">
        <v>1.4999999999999999E-2</v>
      </c>
      <c r="AAS26" s="1">
        <f t="shared" si="1114"/>
        <v>8.0000000000000002E-3</v>
      </c>
      <c r="AAT26" s="1">
        <f t="shared" si="1115"/>
        <v>0.97577854671280284</v>
      </c>
      <c r="AAU26" s="1">
        <f t="shared" si="1116"/>
        <v>1.4636678200692043E-3</v>
      </c>
      <c r="AAV26" s="1">
        <f t="shared" si="1117"/>
        <v>11.267824139472541</v>
      </c>
      <c r="AAW26" s="1"/>
      <c r="AAX26" s="1"/>
      <c r="AAY26" s="2" t="s">
        <v>11</v>
      </c>
      <c r="AAZ26" s="1" t="s">
        <v>78</v>
      </c>
      <c r="ABA26" s="1">
        <v>102</v>
      </c>
      <c r="ABB26" s="2">
        <v>9</v>
      </c>
      <c r="ABC26" s="1">
        <v>1.6E-2</v>
      </c>
      <c r="ABD26" s="1">
        <f t="shared" si="1118"/>
        <v>9.0000000000000011E-3</v>
      </c>
      <c r="ABE26" s="1">
        <f t="shared" si="1119"/>
        <v>1.0620689655172413</v>
      </c>
      <c r="ABF26" s="1">
        <f t="shared" si="1120"/>
        <v>1.593103448275862E-3</v>
      </c>
      <c r="ABG26" s="1">
        <f t="shared" si="1121"/>
        <v>12.264264640532279</v>
      </c>
      <c r="ABH26" s="1"/>
      <c r="ABI26" s="1"/>
      <c r="ABJ26" s="2" t="s">
        <v>11</v>
      </c>
      <c r="ABK26" s="1" t="s">
        <v>79</v>
      </c>
      <c r="ABL26" s="1">
        <v>112</v>
      </c>
      <c r="ABM26" s="2">
        <v>9</v>
      </c>
      <c r="ABN26" s="1">
        <v>3.5999999999999997E-2</v>
      </c>
      <c r="ABO26" s="1">
        <f t="shared" si="1122"/>
        <v>1.8999999999999996E-2</v>
      </c>
      <c r="ABP26" s="1">
        <f t="shared" si="1123"/>
        <v>1.4965986394557822</v>
      </c>
      <c r="ABQ26" s="1">
        <f t="shared" si="1124"/>
        <v>2.2448979591836735E-3</v>
      </c>
      <c r="ABR26" s="1">
        <f t="shared" si="1125"/>
        <v>17.282005567319537</v>
      </c>
      <c r="ABS26" s="1"/>
      <c r="ABT26" s="1"/>
      <c r="ABU26" s="2" t="s">
        <v>11</v>
      </c>
      <c r="ABV26" s="1" t="s">
        <v>80</v>
      </c>
      <c r="ABW26" s="1">
        <v>113</v>
      </c>
      <c r="ABX26" s="2">
        <v>9</v>
      </c>
      <c r="ABY26" s="1">
        <v>2.8000000000000001E-2</v>
      </c>
      <c r="ABZ26" s="1">
        <f t="shared" si="1126"/>
        <v>1.5000000000000001E-2</v>
      </c>
      <c r="ACA26" s="1">
        <f t="shared" si="1127"/>
        <v>0.19642857142857148</v>
      </c>
      <c r="ACB26" s="1">
        <f t="shared" si="1128"/>
        <v>2.9464285714285725E-4</v>
      </c>
      <c r="ACC26" s="1">
        <f t="shared" si="1129"/>
        <v>2.2682632307106902</v>
      </c>
      <c r="ACD26" s="1"/>
      <c r="ACE26" s="1"/>
      <c r="ACF26" s="2" t="s">
        <v>11</v>
      </c>
      <c r="ACG26" s="1" t="s">
        <v>81</v>
      </c>
      <c r="ACH26" s="1">
        <v>114</v>
      </c>
      <c r="ACI26" s="2">
        <v>9</v>
      </c>
      <c r="ACJ26" s="1">
        <v>3.1E-2</v>
      </c>
      <c r="ACK26" s="1">
        <f t="shared" si="1130"/>
        <v>1.7000000000000001E-2</v>
      </c>
      <c r="ACL26" s="1">
        <f t="shared" si="1131"/>
        <v>0.18996415770609321</v>
      </c>
      <c r="ACM26" s="1">
        <f t="shared" si="1132"/>
        <v>2.849462365591398E-4</v>
      </c>
      <c r="ACN26" s="1">
        <f t="shared" si="1133"/>
        <v>2.1936152716680763</v>
      </c>
      <c r="ACO26" s="1"/>
      <c r="ACP26" s="1"/>
      <c r="ACQ26" s="2" t="s">
        <v>11</v>
      </c>
      <c r="ACR26" s="1" t="s">
        <v>82</v>
      </c>
      <c r="ACS26" s="1">
        <v>115</v>
      </c>
      <c r="ACT26" s="2">
        <v>9</v>
      </c>
      <c r="ACU26" s="1">
        <v>3.1E-2</v>
      </c>
      <c r="ACV26" s="1">
        <f t="shared" si="1134"/>
        <v>1.7000000000000001E-2</v>
      </c>
      <c r="ACW26" s="1">
        <f t="shared" si="1135"/>
        <v>0.23843416370106765</v>
      </c>
      <c r="ACX26" s="1">
        <f t="shared" si="1136"/>
        <v>3.5765124555160147E-4</v>
      </c>
      <c r="ACY26" s="1">
        <f t="shared" si="1137"/>
        <v>2.753323727475415</v>
      </c>
      <c r="ACZ26" s="1"/>
      <c r="ADA26" s="1"/>
      <c r="ADB26" s="2" t="s">
        <v>11</v>
      </c>
      <c r="ADC26" s="1" t="s">
        <v>83</v>
      </c>
      <c r="ADD26" s="1">
        <v>116</v>
      </c>
      <c r="ADE26" s="2">
        <v>9</v>
      </c>
      <c r="ADF26" s="1">
        <v>4.2999999999999997E-2</v>
      </c>
      <c r="ADG26" s="1">
        <f t="shared" si="1138"/>
        <v>2.6999999999999996E-2</v>
      </c>
      <c r="ADH26" s="1">
        <f t="shared" si="1710"/>
        <v>0.59430604982206392</v>
      </c>
      <c r="ADI26" s="1">
        <f t="shared" si="1139"/>
        <v>8.9145907473309595E-4</v>
      </c>
      <c r="ADJ26" s="1">
        <f t="shared" si="1140"/>
        <v>6.8627621266924503</v>
      </c>
      <c r="ADK26" s="1"/>
      <c r="ADL26" s="1"/>
      <c r="ADM26" s="2" t="s">
        <v>11</v>
      </c>
      <c r="ADN26" s="1" t="s">
        <v>84</v>
      </c>
      <c r="ADO26" s="1">
        <v>119</v>
      </c>
      <c r="ADP26" s="2">
        <v>9</v>
      </c>
      <c r="ADQ26" s="1">
        <v>4.3999999999999997E-2</v>
      </c>
      <c r="ADR26" s="1">
        <f t="shared" si="1141"/>
        <v>2.6999999999999996E-2</v>
      </c>
      <c r="ADS26" s="1">
        <f t="shared" si="1142"/>
        <v>6.4748201438848782E-2</v>
      </c>
      <c r="ADT26" s="1">
        <f t="shared" si="1143"/>
        <v>9.712230215827317E-5</v>
      </c>
      <c r="ADU26" s="1">
        <f t="shared" si="1144"/>
        <v>0.74768127421725639</v>
      </c>
      <c r="ADV26" s="1"/>
      <c r="ADW26" s="1"/>
      <c r="ADX26" s="2" t="s">
        <v>11</v>
      </c>
      <c r="ADY26" s="1" t="s">
        <v>85</v>
      </c>
      <c r="ADZ26" s="1">
        <v>120</v>
      </c>
      <c r="AEA26" s="2">
        <v>9</v>
      </c>
      <c r="AEB26" s="1">
        <v>4.3999999999999997E-2</v>
      </c>
      <c r="AEC26" s="1">
        <f t="shared" si="1145"/>
        <v>2.6999999999999996E-2</v>
      </c>
      <c r="AED26" s="1">
        <f t="shared" si="1146"/>
        <v>3.5971223021582642E-2</v>
      </c>
      <c r="AEE26" s="1">
        <f t="shared" si="1147"/>
        <v>5.3956834532373961E-5</v>
      </c>
      <c r="AEF26" s="1">
        <f t="shared" si="1148"/>
        <v>0.41537848567625335</v>
      </c>
      <c r="AEG26" s="1"/>
      <c r="AEH26" s="1"/>
      <c r="AEI26" s="2" t="s">
        <v>11</v>
      </c>
      <c r="AEJ26" s="1" t="s">
        <v>86</v>
      </c>
      <c r="AEK26" s="1">
        <v>121</v>
      </c>
      <c r="AEL26" s="2">
        <v>9</v>
      </c>
      <c r="AEM26" s="1">
        <v>5.3999999999999999E-2</v>
      </c>
      <c r="AEN26" s="1">
        <f t="shared" si="1149"/>
        <v>3.6000000000000004E-2</v>
      </c>
      <c r="AEO26" s="1">
        <f t="shared" si="1150"/>
        <v>0.39928057553956858</v>
      </c>
      <c r="AEP26" s="1">
        <f t="shared" si="1151"/>
        <v>5.989208633093529E-4</v>
      </c>
      <c r="AEQ26" s="1">
        <f t="shared" si="1152"/>
        <v>4.6107011910064273</v>
      </c>
      <c r="AER26" s="1"/>
      <c r="AES26" s="1"/>
      <c r="AET26" s="2" t="s">
        <v>11</v>
      </c>
      <c r="AEU26" s="1" t="s">
        <v>87</v>
      </c>
      <c r="AEV26" s="1">
        <v>122</v>
      </c>
      <c r="AEW26" s="2">
        <v>9</v>
      </c>
      <c r="AEX26" s="1">
        <v>5.0999999999999997E-2</v>
      </c>
      <c r="AEY26" s="1">
        <f t="shared" si="1153"/>
        <v>3.3999999999999996E-2</v>
      </c>
      <c r="AEZ26" s="1">
        <f t="shared" si="1154"/>
        <v>0.27697841726618688</v>
      </c>
      <c r="AFA26" s="1">
        <f t="shared" si="1155"/>
        <v>4.1546762589928031E-4</v>
      </c>
      <c r="AFB26" s="1">
        <f t="shared" si="1156"/>
        <v>3.1984143397071572</v>
      </c>
      <c r="AFC26" s="1"/>
      <c r="AFD26" s="1"/>
      <c r="AFE26" s="2" t="s">
        <v>11</v>
      </c>
      <c r="AFF26" s="1" t="s">
        <v>88</v>
      </c>
      <c r="AFG26" s="1">
        <v>123</v>
      </c>
      <c r="AFH26" s="2">
        <v>9</v>
      </c>
      <c r="AFI26" s="1">
        <v>5.2999999999999999E-2</v>
      </c>
      <c r="AFJ26" s="1">
        <f t="shared" si="1157"/>
        <v>3.5999999999999997E-2</v>
      </c>
      <c r="AFK26" s="1">
        <f t="shared" si="1158"/>
        <v>0.34532374100719415</v>
      </c>
      <c r="AFL26" s="1">
        <f t="shared" si="1159"/>
        <v>5.1798561151079122E-4</v>
      </c>
      <c r="AFM26" s="1">
        <f t="shared" si="1160"/>
        <v>3.9876334624920413</v>
      </c>
      <c r="AFN26" s="1"/>
      <c r="AFO26" s="1"/>
      <c r="AFP26" s="2" t="s">
        <v>11</v>
      </c>
      <c r="AFQ26" s="1" t="s">
        <v>89</v>
      </c>
      <c r="AFR26" s="1">
        <v>126</v>
      </c>
      <c r="AFS26" s="2">
        <v>9</v>
      </c>
      <c r="AFT26" s="1">
        <v>5.3999999999999999E-2</v>
      </c>
      <c r="AFU26" s="1">
        <f t="shared" si="1161"/>
        <v>3.6000000000000004E-2</v>
      </c>
      <c r="AFV26" s="1">
        <f t="shared" si="1162"/>
        <v>0.51957295373665502</v>
      </c>
      <c r="AFW26" s="1">
        <f t="shared" si="1163"/>
        <v>7.7935943060498253E-4</v>
      </c>
      <c r="AFX26" s="1">
        <f t="shared" si="1164"/>
        <v>5.9997800628568756</v>
      </c>
      <c r="AFY26" s="1"/>
      <c r="AFZ26" s="1"/>
      <c r="AGA26" s="2" t="s">
        <v>11</v>
      </c>
      <c r="AGB26" s="1" t="s">
        <v>90</v>
      </c>
      <c r="AGC26" s="1">
        <v>127</v>
      </c>
      <c r="AGD26" s="2">
        <v>9</v>
      </c>
      <c r="AGE26" s="1">
        <v>3.4000000000000002E-2</v>
      </c>
      <c r="AGF26" s="1">
        <f t="shared" si="1165"/>
        <v>1.9000000000000003E-2</v>
      </c>
      <c r="AGG26" s="1">
        <f t="shared" si="1166"/>
        <v>0.8787878787878789</v>
      </c>
      <c r="AGH26" s="1">
        <f t="shared" si="1167"/>
        <v>1.3181818181818184E-3</v>
      </c>
      <c r="AGI26" s="1">
        <f t="shared" si="1168"/>
        <v>10.147822277339284</v>
      </c>
      <c r="AGJ26" s="1"/>
      <c r="AGK26" s="1"/>
      <c r="AGL26" s="2" t="s">
        <v>11</v>
      </c>
      <c r="AGM26" s="1" t="s">
        <v>91</v>
      </c>
      <c r="AGN26" s="1">
        <v>128</v>
      </c>
      <c r="AGO26" s="2">
        <v>9</v>
      </c>
      <c r="AGP26" s="1">
        <v>3.6999999999999998E-2</v>
      </c>
      <c r="AGQ26" s="1">
        <f t="shared" si="1169"/>
        <v>2.1999999999999999E-2</v>
      </c>
      <c r="AGR26" s="1">
        <f t="shared" si="1170"/>
        <v>1.0167224080267558</v>
      </c>
      <c r="AGS26" s="1">
        <f t="shared" si="1171"/>
        <v>1.5250836120401338E-3</v>
      </c>
      <c r="AGT26" s="1">
        <f t="shared" si="1172"/>
        <v>11.740624274739671</v>
      </c>
      <c r="AGU26" s="1"/>
      <c r="AGV26" s="1"/>
      <c r="AGW26" s="2" t="s">
        <v>11</v>
      </c>
      <c r="AGX26" s="1" t="s">
        <v>92</v>
      </c>
      <c r="AGY26" s="1">
        <v>129</v>
      </c>
      <c r="AGZ26" s="2">
        <v>9</v>
      </c>
      <c r="AHA26" s="1">
        <v>3.9E-2</v>
      </c>
      <c r="AHB26" s="1">
        <f t="shared" si="1173"/>
        <v>2.5000000000000001E-2</v>
      </c>
      <c r="AHC26" s="1">
        <f t="shared" si="1174"/>
        <v>1.2093023255813955</v>
      </c>
      <c r="AHD26" s="1">
        <f t="shared" si="1175"/>
        <v>1.8139534883720933E-3</v>
      </c>
      <c r="AHE26" s="1">
        <f t="shared" si="1176"/>
        <v>13.964445090548686</v>
      </c>
      <c r="AHF26" s="1"/>
      <c r="AHG26" s="1"/>
      <c r="AHH26" s="2" t="s">
        <v>11</v>
      </c>
      <c r="AHI26" s="1" t="s">
        <v>93</v>
      </c>
      <c r="AHJ26" s="1">
        <v>130</v>
      </c>
      <c r="AHK26" s="2">
        <v>9</v>
      </c>
      <c r="AHL26" s="1">
        <v>4.1000000000000002E-2</v>
      </c>
      <c r="AHM26" s="1">
        <f t="shared" si="1177"/>
        <v>2.7000000000000003E-2</v>
      </c>
      <c r="AHN26" s="1">
        <f t="shared" si="1178"/>
        <v>1.2675585284280937</v>
      </c>
      <c r="AHO26" s="1">
        <f t="shared" si="1179"/>
        <v>1.9013377926421406E-3</v>
      </c>
      <c r="AHP26" s="1">
        <f t="shared" si="1180"/>
        <v>14.63715986883663</v>
      </c>
      <c r="AHQ26" s="1"/>
      <c r="AHR26" s="1"/>
      <c r="AHS26" s="2" t="s">
        <v>11</v>
      </c>
      <c r="AHT26" s="1" t="s">
        <v>94</v>
      </c>
      <c r="AHU26" s="1">
        <v>133</v>
      </c>
      <c r="AHV26" s="2">
        <v>9</v>
      </c>
      <c r="AHW26" s="1">
        <v>4.8000000000000001E-2</v>
      </c>
      <c r="AHX26" s="1">
        <f t="shared" si="1181"/>
        <v>3.2000000000000001E-2</v>
      </c>
      <c r="AHY26" s="1">
        <f t="shared" si="1182"/>
        <v>1.4584717607973423</v>
      </c>
      <c r="AHZ26" s="1">
        <f t="shared" si="1183"/>
        <v>2.1877076411960135E-3</v>
      </c>
      <c r="AIA26" s="1">
        <f t="shared" si="1184"/>
        <v>16.841734600963935</v>
      </c>
      <c r="AIB26" s="1"/>
      <c r="AIC26" s="1"/>
      <c r="AID26" s="2" t="s">
        <v>11</v>
      </c>
      <c r="AIE26" s="1" t="s">
        <v>95</v>
      </c>
      <c r="AIF26" s="1">
        <v>134</v>
      </c>
      <c r="AIG26" s="2">
        <v>9</v>
      </c>
      <c r="AIH26" s="1">
        <v>5.0999999999999997E-2</v>
      </c>
      <c r="AII26" s="1">
        <f t="shared" si="1185"/>
        <v>3.3999999999999996E-2</v>
      </c>
      <c r="AIJ26" s="1">
        <f t="shared" si="1186"/>
        <v>1.5116279069767442</v>
      </c>
      <c r="AIK26" s="1">
        <f t="shared" si="1187"/>
        <v>2.2674418604651165E-3</v>
      </c>
      <c r="AIL26" s="1">
        <f t="shared" si="1188"/>
        <v>17.455556363185856</v>
      </c>
      <c r="AIM26" s="1"/>
      <c r="AIN26" s="1"/>
      <c r="AIO26" s="2" t="s">
        <v>11</v>
      </c>
      <c r="AIP26" s="1" t="s">
        <v>96</v>
      </c>
      <c r="AIQ26" s="1">
        <v>135</v>
      </c>
      <c r="AIR26" s="2">
        <v>9</v>
      </c>
      <c r="AIS26" s="1">
        <v>4.3999999999999997E-2</v>
      </c>
      <c r="AIT26" s="1">
        <f t="shared" si="1189"/>
        <v>0.03</v>
      </c>
      <c r="AIU26" s="1">
        <f t="shared" si="1190"/>
        <v>1.4271523178807946</v>
      </c>
      <c r="AIV26" s="1">
        <f t="shared" si="1191"/>
        <v>2.1407284768211921E-3</v>
      </c>
      <c r="AIW26" s="1">
        <f t="shared" si="1192"/>
        <v>16.480072647932932</v>
      </c>
      <c r="AIX26" s="1"/>
      <c r="AIY26" s="1"/>
      <c r="AIZ26" s="2" t="s">
        <v>11</v>
      </c>
      <c r="AJA26" s="1" t="s">
        <v>97</v>
      </c>
      <c r="AJB26" s="1">
        <v>136</v>
      </c>
      <c r="AJC26" s="2">
        <v>9</v>
      </c>
      <c r="AJD26" s="1">
        <v>4.7E-2</v>
      </c>
      <c r="AJE26" s="1">
        <f t="shared" si="1193"/>
        <v>3.1E-2</v>
      </c>
      <c r="AJF26" s="1">
        <f t="shared" si="1194"/>
        <v>1.4503311258278144</v>
      </c>
      <c r="AJG26" s="1">
        <f t="shared" si="1195"/>
        <v>2.1754966887417215E-3</v>
      </c>
      <c r="AJH26" s="1">
        <f t="shared" si="1196"/>
        <v>16.747730440358755</v>
      </c>
      <c r="AJI26" s="1"/>
      <c r="AJJ26" s="1"/>
      <c r="AJK26" s="2" t="s">
        <v>11</v>
      </c>
      <c r="AJL26" s="1" t="s">
        <v>98</v>
      </c>
      <c r="AJM26" s="1">
        <v>140</v>
      </c>
      <c r="AJN26" s="2">
        <v>9</v>
      </c>
      <c r="AJO26" s="1">
        <v>5.3999999999999999E-2</v>
      </c>
      <c r="AJP26" s="1">
        <f t="shared" si="1197"/>
        <v>3.7999999999999999E-2</v>
      </c>
      <c r="AJQ26" s="1">
        <f t="shared" si="1198"/>
        <v>1.7647058823529411</v>
      </c>
      <c r="AJR26" s="1">
        <f t="shared" si="1199"/>
        <v>2.6470588235294116E-3</v>
      </c>
      <c r="AJS26" s="1">
        <f t="shared" si="1200"/>
        <v>20.377979826705658</v>
      </c>
      <c r="AJT26" s="1"/>
      <c r="AJU26" s="1"/>
      <c r="AJV26" s="2" t="s">
        <v>11</v>
      </c>
      <c r="AJW26" s="1" t="s">
        <v>99</v>
      </c>
      <c r="AJX26" s="1">
        <v>141</v>
      </c>
      <c r="AJY26" s="2">
        <v>9</v>
      </c>
      <c r="AJZ26" s="1">
        <v>2.4E-2</v>
      </c>
      <c r="AKA26" s="1">
        <f t="shared" si="1201"/>
        <v>4.0000000000000001E-3</v>
      </c>
      <c r="AKB26" s="1">
        <f t="shared" si="1202"/>
        <v>0.27796610169491526</v>
      </c>
      <c r="AKC26" s="1">
        <f t="shared" si="1203"/>
        <v>4.1694915254237289E-4</v>
      </c>
      <c r="AKD26" s="1">
        <f t="shared" si="1204"/>
        <v>3.2098196472799647</v>
      </c>
      <c r="AKE26" s="1"/>
      <c r="AKF26" s="1"/>
      <c r="AKG26" s="2" t="s">
        <v>11</v>
      </c>
      <c r="AKH26" s="1" t="s">
        <v>100</v>
      </c>
      <c r="AKI26" s="1">
        <v>143</v>
      </c>
      <c r="AKJ26" s="2">
        <v>9</v>
      </c>
      <c r="AKK26" s="1">
        <v>0.03</v>
      </c>
      <c r="AKL26" s="1">
        <f t="shared" si="1205"/>
        <v>8.0000000000000002E-3</v>
      </c>
      <c r="AKM26" s="1">
        <f t="shared" si="1206"/>
        <v>0.4033898305084746</v>
      </c>
      <c r="AKN26" s="1">
        <f t="shared" si="1207"/>
        <v>6.0508474576271187E-4</v>
      </c>
      <c r="AKO26" s="1">
        <f t="shared" si="1208"/>
        <v>4.6581529027599489</v>
      </c>
      <c r="AKP26" s="1"/>
      <c r="AKQ26" s="1"/>
      <c r="AKR26" s="2" t="s">
        <v>11</v>
      </c>
      <c r="AKS26" s="1" t="s">
        <v>101</v>
      </c>
      <c r="AKT26" s="1">
        <v>144</v>
      </c>
      <c r="AKU26" s="2">
        <v>9</v>
      </c>
      <c r="AKV26" s="1">
        <v>2.9000000000000001E-2</v>
      </c>
      <c r="AKW26" s="1">
        <f t="shared" si="1209"/>
        <v>6.0000000000000019E-3</v>
      </c>
      <c r="AKX26" s="1">
        <f t="shared" si="1210"/>
        <v>0.30508474576271194</v>
      </c>
      <c r="AKY26" s="1">
        <f t="shared" si="1211"/>
        <v>4.5762711864406793E-4</v>
      </c>
      <c r="AKZ26" s="1">
        <f t="shared" si="1212"/>
        <v>3.5229727835999625</v>
      </c>
      <c r="ALA26" s="1"/>
      <c r="ALB26" s="1"/>
      <c r="ALC26" s="2" t="s">
        <v>11</v>
      </c>
      <c r="ALD26" s="1" t="s">
        <v>102</v>
      </c>
      <c r="ALE26" s="1">
        <v>147</v>
      </c>
      <c r="ALF26" s="2">
        <v>9</v>
      </c>
      <c r="ALG26" s="1">
        <v>3.3000000000000002E-2</v>
      </c>
      <c r="ALH26" s="1">
        <f t="shared" si="1213"/>
        <v>7.0000000000000027E-3</v>
      </c>
      <c r="ALI26" s="1">
        <f t="shared" si="1214"/>
        <v>0.3423728813559323</v>
      </c>
      <c r="ALJ26" s="1">
        <f t="shared" si="1215"/>
        <v>5.1355932203389848E-4</v>
      </c>
      <c r="ALK26" s="1">
        <f t="shared" si="1216"/>
        <v>3.9535583460399577</v>
      </c>
      <c r="ALL26" s="1"/>
      <c r="ALM26" s="1"/>
      <c r="ALN26" s="2" t="s">
        <v>11</v>
      </c>
      <c r="ALO26" s="1" t="s">
        <v>103</v>
      </c>
      <c r="ALP26" s="1">
        <v>148</v>
      </c>
      <c r="ALQ26" s="2">
        <v>9</v>
      </c>
      <c r="ALR26" s="1">
        <v>2.9000000000000001E-2</v>
      </c>
      <c r="ALS26" s="1">
        <f t="shared" si="1217"/>
        <v>4.0000000000000001E-3</v>
      </c>
      <c r="ALT26" s="1">
        <f t="shared" si="1218"/>
        <v>0.14285714285714285</v>
      </c>
      <c r="ALU26" s="1">
        <f t="shared" si="1219"/>
        <v>2.1428571428571427E-4</v>
      </c>
      <c r="ALV26" s="1">
        <f t="shared" si="1220"/>
        <v>1.6496459859714103</v>
      </c>
      <c r="ALW26" s="1"/>
      <c r="ALX26" s="1"/>
      <c r="ALY26" s="2" t="s">
        <v>11</v>
      </c>
      <c r="ALZ26" s="1" t="s">
        <v>104</v>
      </c>
      <c r="AMA26" s="1">
        <v>149</v>
      </c>
      <c r="AMB26" s="2">
        <v>9</v>
      </c>
      <c r="AMC26" s="1">
        <v>2.8000000000000001E-2</v>
      </c>
      <c r="AMD26" s="1">
        <f t="shared" si="1221"/>
        <v>8.0000000000000002E-3</v>
      </c>
      <c r="AME26" s="1">
        <f t="shared" si="1222"/>
        <v>0.35273972602739728</v>
      </c>
      <c r="AMF26" s="1">
        <f t="shared" si="1223"/>
        <v>5.2910958904109589E-4</v>
      </c>
      <c r="AMG26" s="1">
        <f t="shared" si="1224"/>
        <v>4.0732697119362564</v>
      </c>
      <c r="AMH26" s="1"/>
      <c r="AMI26" s="1"/>
      <c r="AMJ26" s="2" t="s">
        <v>11</v>
      </c>
      <c r="AMK26" s="1" t="s">
        <v>105</v>
      </c>
      <c r="AML26" s="1">
        <v>150</v>
      </c>
      <c r="AMM26" s="2">
        <v>9</v>
      </c>
      <c r="AMN26" s="1">
        <v>2.9000000000000001E-2</v>
      </c>
      <c r="AMO26" s="1">
        <f t="shared" si="1225"/>
        <v>1.0000000000000002E-2</v>
      </c>
      <c r="AMP26" s="1">
        <f t="shared" si="1226"/>
        <v>0.31506849315068497</v>
      </c>
      <c r="AMQ26" s="1">
        <f t="shared" si="1227"/>
        <v>4.7260273972602747E-4</v>
      </c>
      <c r="AMR26" s="1">
        <f t="shared" si="1228"/>
        <v>3.6382603252246182</v>
      </c>
      <c r="AMS26" s="1"/>
      <c r="AMT26" s="1"/>
      <c r="AMU26" s="2" t="s">
        <v>11</v>
      </c>
      <c r="AMV26" s="1" t="s">
        <v>106</v>
      </c>
      <c r="AMW26" s="1">
        <v>151</v>
      </c>
      <c r="AMX26" s="2">
        <v>9</v>
      </c>
      <c r="AMY26" s="1">
        <v>3.3000000000000002E-2</v>
      </c>
      <c r="AMZ26" s="1">
        <f t="shared" si="1229"/>
        <v>1.3000000000000001E-2</v>
      </c>
      <c r="ANA26" s="1">
        <f t="shared" si="1230"/>
        <v>0.36986301369863017</v>
      </c>
      <c r="ANB26" s="1">
        <f t="shared" si="1231"/>
        <v>5.547945205479453E-4</v>
      </c>
      <c r="ANC26" s="1">
        <f t="shared" si="1232"/>
        <v>4.271001251350639</v>
      </c>
      <c r="AND26" s="1"/>
      <c r="ANE26" s="1"/>
      <c r="ANF26" s="2" t="s">
        <v>11</v>
      </c>
      <c r="ANG26" s="1" t="s">
        <v>107</v>
      </c>
      <c r="ANH26" s="1">
        <v>154</v>
      </c>
      <c r="ANI26" s="2">
        <v>9</v>
      </c>
      <c r="ANJ26" s="1">
        <v>3.2000000000000001E-2</v>
      </c>
      <c r="ANK26" s="1">
        <f t="shared" si="1233"/>
        <v>1.3000000000000001E-2</v>
      </c>
      <c r="ANL26" s="1">
        <f t="shared" si="1234"/>
        <v>0.34827586206896555</v>
      </c>
      <c r="ANM26" s="1">
        <f t="shared" si="1235"/>
        <v>5.2241379310344837E-4</v>
      </c>
      <c r="ANN26" s="1">
        <f t="shared" si="1236"/>
        <v>4.021723145109612</v>
      </c>
      <c r="ANO26" s="1"/>
      <c r="ANP26" s="1"/>
      <c r="ANQ26" s="2" t="s">
        <v>11</v>
      </c>
      <c r="ANR26" s="1" t="s">
        <v>108</v>
      </c>
      <c r="ANS26" s="1">
        <v>155</v>
      </c>
      <c r="ANT26" s="2">
        <v>9</v>
      </c>
      <c r="ANU26" s="1">
        <v>3.7999999999999999E-2</v>
      </c>
      <c r="ANV26" s="1">
        <f t="shared" si="1237"/>
        <v>1.7999999999999999E-2</v>
      </c>
      <c r="ANW26" s="1">
        <f t="shared" si="1238"/>
        <v>0.36518771331058014</v>
      </c>
      <c r="ANX26" s="1">
        <f t="shared" si="1239"/>
        <v>5.4778156996587019E-4</v>
      </c>
      <c r="ANY26" s="1">
        <f t="shared" si="1240"/>
        <v>4.2170131177221366</v>
      </c>
      <c r="ANZ26" s="1"/>
      <c r="AOA26" s="1"/>
      <c r="AOB26" s="2" t="s">
        <v>11</v>
      </c>
      <c r="AOC26" s="1" t="s">
        <v>109</v>
      </c>
      <c r="AOD26" s="1">
        <v>156</v>
      </c>
      <c r="AOE26" s="2">
        <v>9</v>
      </c>
      <c r="AOF26" s="1">
        <v>4.3999999999999997E-2</v>
      </c>
      <c r="AOG26" s="1">
        <f t="shared" si="1241"/>
        <v>2.2999999999999996E-2</v>
      </c>
      <c r="AOH26" s="1">
        <f t="shared" si="1242"/>
        <v>0.57627118644067776</v>
      </c>
      <c r="AOI26" s="1">
        <f t="shared" si="1243"/>
        <v>8.644067796610167E-4</v>
      </c>
      <c r="AOJ26" s="1">
        <f t="shared" si="1244"/>
        <v>6.6545041467999253</v>
      </c>
      <c r="AOK26" s="1"/>
      <c r="AOL26" s="1"/>
      <c r="AOM26" s="2" t="s">
        <v>11</v>
      </c>
      <c r="AON26" s="1" t="s">
        <v>110</v>
      </c>
      <c r="AOO26" s="1">
        <v>157</v>
      </c>
      <c r="AOP26" s="2">
        <v>9</v>
      </c>
      <c r="AOQ26" s="1">
        <v>3.3000000000000002E-2</v>
      </c>
      <c r="AOR26" s="1">
        <f t="shared" si="1711"/>
        <v>1.9000000000000003E-2</v>
      </c>
      <c r="AOS26" s="1">
        <f t="shared" si="1245"/>
        <v>0.60068259385665546</v>
      </c>
      <c r="AOT26" s="1">
        <f t="shared" si="1246"/>
        <v>9.0102389078498325E-4</v>
      </c>
      <c r="AOU26" s="1">
        <f t="shared" si="1247"/>
        <v>6.9363954085896875</v>
      </c>
      <c r="AOV26" s="1"/>
      <c r="AOW26" s="1"/>
      <c r="AOX26" s="2" t="s">
        <v>11</v>
      </c>
      <c r="AOY26" s="1" t="s">
        <v>111</v>
      </c>
      <c r="AOZ26" s="1">
        <v>158</v>
      </c>
      <c r="APA26" s="2">
        <v>9</v>
      </c>
      <c r="APB26" s="1">
        <v>3.6999999999999998E-2</v>
      </c>
      <c r="APC26" s="1">
        <f t="shared" si="1248"/>
        <v>1.6999999999999998E-2</v>
      </c>
      <c r="APD26" s="1">
        <f t="shared" si="1249"/>
        <v>0.27397260273972596</v>
      </c>
      <c r="APE26" s="1">
        <f t="shared" si="1250"/>
        <v>4.1095890410958896E-4</v>
      </c>
      <c r="APF26" s="1">
        <f t="shared" si="1251"/>
        <v>3.1637046306301015</v>
      </c>
      <c r="APG26" s="1"/>
      <c r="APH26" s="1"/>
      <c r="API26" s="2" t="s">
        <v>11</v>
      </c>
      <c r="APJ26" s="1" t="s">
        <v>112</v>
      </c>
      <c r="APK26" s="1">
        <v>161</v>
      </c>
      <c r="APL26" s="2">
        <v>9</v>
      </c>
      <c r="APM26" s="1">
        <v>4.2999999999999997E-2</v>
      </c>
      <c r="APN26" s="1">
        <f t="shared" si="1252"/>
        <v>2.6999999999999996E-2</v>
      </c>
      <c r="APO26" s="1">
        <f t="shared" si="1253"/>
        <v>0.77474402730375425</v>
      </c>
      <c r="APP26" s="1">
        <f t="shared" si="1254"/>
        <v>1.1621160409556314E-3</v>
      </c>
      <c r="APQ26" s="1">
        <f t="shared" si="1255"/>
        <v>8.9463736235787419</v>
      </c>
      <c r="APR26" s="1"/>
      <c r="APS26" s="1"/>
      <c r="APT26" s="2" t="s">
        <v>11</v>
      </c>
      <c r="APU26" s="1" t="s">
        <v>113</v>
      </c>
      <c r="APV26" s="1">
        <v>162</v>
      </c>
      <c r="APW26" s="2">
        <v>9</v>
      </c>
      <c r="APX26" s="1">
        <v>3.3000000000000002E-2</v>
      </c>
      <c r="APY26" s="1">
        <f t="shared" si="1256"/>
        <v>2.8000000000000001E-2</v>
      </c>
      <c r="APZ26" s="1">
        <f t="shared" si="1257"/>
        <v>1.2852233676975946</v>
      </c>
      <c r="AQA26" s="1">
        <f t="shared" si="1258"/>
        <v>1.9278350515463919E-3</v>
      </c>
      <c r="AQB26" s="1">
        <f t="shared" si="1259"/>
        <v>14.841144987192965</v>
      </c>
      <c r="AQC26" s="1"/>
      <c r="AQD26" s="1"/>
      <c r="AQE26" s="2" t="s">
        <v>11</v>
      </c>
      <c r="AQF26" s="1" t="s">
        <v>114</v>
      </c>
      <c r="AQG26" s="1">
        <v>163</v>
      </c>
      <c r="AQH26" s="2">
        <v>9</v>
      </c>
      <c r="AQI26" s="1">
        <v>0.04</v>
      </c>
      <c r="AQJ26" s="1">
        <f t="shared" si="1260"/>
        <v>2.4E-2</v>
      </c>
      <c r="AQK26" s="1">
        <f t="shared" si="1261"/>
        <v>0.54109589041095896</v>
      </c>
      <c r="AQL26" s="1">
        <f t="shared" si="1262"/>
        <v>8.1164383561643848E-4</v>
      </c>
      <c r="AQM26" s="1">
        <f t="shared" si="1263"/>
        <v>6.2483166454944525</v>
      </c>
      <c r="AQN26" s="1"/>
      <c r="AQO26" s="1"/>
      <c r="AQP26" s="2" t="s">
        <v>11</v>
      </c>
      <c r="AQQ26" s="1" t="s">
        <v>115</v>
      </c>
      <c r="AQR26" s="1">
        <v>169</v>
      </c>
      <c r="AQS26" s="2">
        <v>9</v>
      </c>
      <c r="AQT26" s="1">
        <v>2.5999999999999999E-2</v>
      </c>
      <c r="AQU26" s="1">
        <f t="shared" si="1264"/>
        <v>3.4000000000000002E-2</v>
      </c>
      <c r="AQV26" s="1">
        <f t="shared" si="1265"/>
        <v>1.7133105802047783</v>
      </c>
      <c r="AQW26" s="1">
        <f t="shared" si="1266"/>
        <v>2.5699658703071675E-3</v>
      </c>
      <c r="AQX26" s="1">
        <f t="shared" si="1267"/>
        <v>19.784491449500127</v>
      </c>
      <c r="AQY26" s="1"/>
      <c r="AQZ26" s="1"/>
      <c r="ARA26" s="2" t="s">
        <v>11</v>
      </c>
      <c r="ARB26" s="1" t="s">
        <v>116</v>
      </c>
      <c r="ARC26" s="1">
        <v>170</v>
      </c>
      <c r="ARD26" s="2">
        <v>9</v>
      </c>
      <c r="ARE26" s="1">
        <v>3.2000000000000001E-2</v>
      </c>
      <c r="ARF26" s="1">
        <f t="shared" si="1268"/>
        <v>2.6000000000000002E-2</v>
      </c>
      <c r="ARG26" s="1">
        <f t="shared" si="1269"/>
        <v>0.61564625850340138</v>
      </c>
      <c r="ARH26" s="1">
        <f t="shared" si="1270"/>
        <v>9.2346938775510212E-4</v>
      </c>
      <c r="ARI26" s="1">
        <f t="shared" si="1271"/>
        <v>7.1091886538291744</v>
      </c>
      <c r="ARJ26" s="1"/>
      <c r="ARK26" s="1"/>
      <c r="ARL26" s="2" t="s">
        <v>11</v>
      </c>
      <c r="ARM26" s="1" t="s">
        <v>117</v>
      </c>
      <c r="ARN26" s="1">
        <v>171</v>
      </c>
      <c r="ARO26" s="2">
        <v>9</v>
      </c>
      <c r="ARP26" s="1">
        <v>3.1E-2</v>
      </c>
      <c r="ARQ26" s="1">
        <f t="shared" si="1272"/>
        <v>2.5000000000000001E-2</v>
      </c>
      <c r="ARR26" s="1">
        <f t="shared" si="1273"/>
        <v>0.66780821917808231</v>
      </c>
      <c r="ARS26" s="1">
        <f t="shared" si="1274"/>
        <v>1.0017123287671234E-3</v>
      </c>
      <c r="ART26" s="1">
        <f t="shared" si="1275"/>
        <v>7.711530037160875</v>
      </c>
      <c r="ARU26" s="1"/>
      <c r="ARV26" s="1"/>
      <c r="ARW26" s="2" t="s">
        <v>11</v>
      </c>
      <c r="ARX26" s="1" t="s">
        <v>118</v>
      </c>
      <c r="ARY26" s="1">
        <v>172</v>
      </c>
      <c r="ARZ26" s="2">
        <v>9</v>
      </c>
      <c r="ASA26" s="1">
        <v>4.9000000000000002E-2</v>
      </c>
      <c r="ASB26" s="1">
        <f t="shared" si="1276"/>
        <v>2.9000000000000001E-2</v>
      </c>
      <c r="ASC26" s="1">
        <f t="shared" si="1277"/>
        <v>0.23050847457627122</v>
      </c>
      <c r="ASD26" s="1">
        <f t="shared" si="1278"/>
        <v>3.4576271186440683E-4</v>
      </c>
      <c r="ASE26" s="1">
        <f t="shared" si="1279"/>
        <v>2.6618016587199711</v>
      </c>
      <c r="ASF26" s="1"/>
      <c r="ASG26" s="1"/>
      <c r="ASH26" s="2" t="s">
        <v>11</v>
      </c>
      <c r="ASI26" s="1" t="s">
        <v>119</v>
      </c>
      <c r="ASJ26" s="1">
        <v>173</v>
      </c>
      <c r="ASK26" s="2">
        <v>9</v>
      </c>
      <c r="ASL26" s="1">
        <v>3.5999999999999997E-2</v>
      </c>
      <c r="ASM26" s="1">
        <f t="shared" si="1280"/>
        <v>3.2999999999999995E-2</v>
      </c>
      <c r="ASN26" s="1">
        <f t="shared" si="1281"/>
        <v>0.89726027397260255</v>
      </c>
      <c r="ASO26" s="1">
        <f t="shared" si="1282"/>
        <v>1.3458904109589038E-3</v>
      </c>
      <c r="ASP26" s="1">
        <f t="shared" si="1283"/>
        <v>10.361132665313582</v>
      </c>
      <c r="ASQ26" s="1"/>
      <c r="ASR26" s="1"/>
      <c r="ASS26" s="2" t="s">
        <v>11</v>
      </c>
      <c r="AST26" s="1" t="s">
        <v>120</v>
      </c>
      <c r="ASU26" s="1">
        <v>176</v>
      </c>
      <c r="ASV26" s="2">
        <v>9</v>
      </c>
      <c r="ASW26" s="1">
        <v>3.9E-2</v>
      </c>
      <c r="ASX26" s="1">
        <f t="shared" si="1284"/>
        <v>3.2000000000000001E-2</v>
      </c>
      <c r="ASY26" s="1">
        <f t="shared" si="1285"/>
        <v>0.65979381443298968</v>
      </c>
      <c r="ASZ26" s="1">
        <f t="shared" si="1286"/>
        <v>9.8969072164948463E-4</v>
      </c>
      <c r="ATA26" s="1">
        <f t="shared" si="1287"/>
        <v>7.6189835228370306</v>
      </c>
      <c r="ATB26" s="1"/>
      <c r="ATC26" s="1"/>
      <c r="ATD26" s="2" t="s">
        <v>11</v>
      </c>
      <c r="ATE26" s="1" t="s">
        <v>121</v>
      </c>
      <c r="ATF26" s="1">
        <v>180</v>
      </c>
      <c r="ATG26" s="2">
        <v>9</v>
      </c>
      <c r="ATH26" s="1">
        <v>5.6000000000000001E-2</v>
      </c>
      <c r="ATI26" s="1">
        <f t="shared" si="1288"/>
        <v>3.5000000000000003E-2</v>
      </c>
      <c r="ATJ26" s="1">
        <f t="shared" si="1289"/>
        <v>0.19031141868512128</v>
      </c>
      <c r="ATK26" s="1">
        <f t="shared" si="1290"/>
        <v>2.854671280276819E-4</v>
      </c>
      <c r="ATL26" s="1">
        <f t="shared" si="1291"/>
        <v>2.1976252754290435</v>
      </c>
      <c r="ATM26" s="1"/>
      <c r="ATN26" s="1"/>
      <c r="ATO26" s="2" t="s">
        <v>11</v>
      </c>
      <c r="ATP26" s="1" t="s">
        <v>122</v>
      </c>
      <c r="ATQ26" s="1">
        <v>183</v>
      </c>
      <c r="ATR26" s="2">
        <v>9</v>
      </c>
      <c r="ATS26" s="1">
        <v>4.7E-2</v>
      </c>
      <c r="ATT26" s="1">
        <f t="shared" si="1292"/>
        <v>4.5999999999999999E-2</v>
      </c>
      <c r="ATU26" s="1">
        <f t="shared" si="1293"/>
        <v>1.2945205479452055</v>
      </c>
      <c r="ATV26" s="1">
        <f t="shared" si="1294"/>
        <v>1.9417808219178083E-3</v>
      </c>
      <c r="ATW26" s="1">
        <f t="shared" si="1295"/>
        <v>14.948504379727233</v>
      </c>
      <c r="ATX26" s="1"/>
      <c r="ATY26" s="1"/>
      <c r="ATZ26" s="2" t="s">
        <v>11</v>
      </c>
      <c r="AUA26" s="1" t="s">
        <v>123</v>
      </c>
      <c r="AUB26" s="1">
        <v>184</v>
      </c>
      <c r="AUC26" s="2">
        <v>9</v>
      </c>
      <c r="AUD26" s="1">
        <v>8.0000000000000002E-3</v>
      </c>
      <c r="AUE26" s="1">
        <f t="shared" si="1296"/>
        <v>-8.0000000000000002E-3</v>
      </c>
      <c r="AUF26" s="1">
        <f t="shared" si="1297"/>
        <v>-0.6028880866425993</v>
      </c>
      <c r="AUG26" s="1">
        <f t="shared" si="1298"/>
        <v>-9.0433212996389901E-4</v>
      </c>
      <c r="AUH26" s="1">
        <f t="shared" si="1299"/>
        <v>-6.961863384839635</v>
      </c>
      <c r="AUI26" s="1"/>
      <c r="AUJ26" s="1"/>
      <c r="AUK26" s="2" t="s">
        <v>11</v>
      </c>
      <c r="AUL26" s="1" t="s">
        <v>124</v>
      </c>
      <c r="AUM26" s="1">
        <v>185</v>
      </c>
      <c r="AUN26" s="2">
        <v>9</v>
      </c>
      <c r="AUO26" s="1">
        <v>1.2E-2</v>
      </c>
      <c r="AUP26" s="1">
        <f t="shared" si="1300"/>
        <v>7.0000000000000001E-3</v>
      </c>
      <c r="AUQ26" s="1">
        <f t="shared" si="1301"/>
        <v>8.3032490974729242E-2</v>
      </c>
      <c r="AUR26" s="1">
        <f t="shared" si="1302"/>
        <v>1.2454873646209388E-4</v>
      </c>
      <c r="AUS26" s="1">
        <f t="shared" si="1303"/>
        <v>0.95881950809168637</v>
      </c>
      <c r="AUT26" s="1"/>
      <c r="AUU26" s="1"/>
      <c r="AUV26" s="2" t="s">
        <v>11</v>
      </c>
      <c r="AUW26" s="1" t="s">
        <v>125</v>
      </c>
      <c r="AUX26" s="1">
        <v>186</v>
      </c>
      <c r="AUY26" s="2">
        <v>9</v>
      </c>
      <c r="AUZ26" s="1">
        <v>0.01</v>
      </c>
      <c r="AVA26" s="1">
        <f t="shared" si="1304"/>
        <v>0</v>
      </c>
      <c r="AVB26" s="1">
        <f t="shared" si="1305"/>
        <v>-0.13718411552346571</v>
      </c>
      <c r="AVC26" s="1">
        <f t="shared" si="1306"/>
        <v>-2.0577617328519857E-4</v>
      </c>
      <c r="AVD26" s="1">
        <f t="shared" si="1307"/>
        <v>-1.5841365785862642</v>
      </c>
      <c r="AVE26" s="1"/>
      <c r="AVF26" s="1"/>
      <c r="AVG26" s="2" t="s">
        <v>11</v>
      </c>
      <c r="AVH26" s="1" t="s">
        <v>126</v>
      </c>
      <c r="AVI26" s="1">
        <v>187</v>
      </c>
      <c r="AVJ26" s="2">
        <v>9</v>
      </c>
      <c r="AVK26" s="1">
        <v>1.0999999999999999E-2</v>
      </c>
      <c r="AVL26" s="1">
        <f t="shared" si="1308"/>
        <v>9.9999999999999915E-4</v>
      </c>
      <c r="AVM26" s="1">
        <f t="shared" si="1309"/>
        <v>2.1582733812949614E-2</v>
      </c>
      <c r="AVN26" s="1">
        <f t="shared" si="1310"/>
        <v>3.2374100719424424E-5</v>
      </c>
      <c r="AVO26" s="1">
        <f t="shared" si="1311"/>
        <v>0.24922709140575236</v>
      </c>
      <c r="AVP26" s="1"/>
      <c r="AVQ26" s="1"/>
      <c r="AVR26" s="2" t="s">
        <v>11</v>
      </c>
      <c r="AVS26" s="1" t="s">
        <v>127</v>
      </c>
      <c r="AVT26" s="1">
        <v>190</v>
      </c>
      <c r="AVU26" s="2">
        <v>9</v>
      </c>
      <c r="AVV26" s="1">
        <v>1.6E-2</v>
      </c>
      <c r="AVW26" s="1">
        <f t="shared" si="1312"/>
        <v>5.000000000000001E-3</v>
      </c>
      <c r="AVX26" s="1">
        <f t="shared" si="1313"/>
        <v>0.21505376344086025</v>
      </c>
      <c r="AVY26" s="1">
        <f t="shared" si="1314"/>
        <v>3.2258064516129038E-4</v>
      </c>
      <c r="AVZ26" s="1">
        <f t="shared" si="1315"/>
        <v>2.4833380433978225</v>
      </c>
      <c r="AWA26" s="1"/>
      <c r="AWB26" s="1"/>
      <c r="AWC26" s="2" t="s">
        <v>11</v>
      </c>
      <c r="AWD26" s="1" t="s">
        <v>128</v>
      </c>
      <c r="AWE26" s="1">
        <v>191</v>
      </c>
      <c r="AWF26" s="2">
        <v>9</v>
      </c>
      <c r="AWG26" s="1">
        <v>0.02</v>
      </c>
      <c r="AWH26" s="1">
        <f t="shared" si="1316"/>
        <v>7.000000000000001E-3</v>
      </c>
      <c r="AWI26" s="1">
        <f t="shared" si="1317"/>
        <v>0.19713261648745525</v>
      </c>
      <c r="AWJ26" s="1">
        <f t="shared" si="1318"/>
        <v>2.956989247311829E-4</v>
      </c>
      <c r="AWK26" s="1">
        <f t="shared" si="1319"/>
        <v>2.2763932064480046</v>
      </c>
      <c r="AWL26" s="1"/>
      <c r="AWM26" s="1"/>
      <c r="AWN26" s="2" t="s">
        <v>11</v>
      </c>
      <c r="AWO26" s="1" t="s">
        <v>129</v>
      </c>
      <c r="AWP26" s="1">
        <v>192</v>
      </c>
      <c r="AWQ26" s="2">
        <v>9</v>
      </c>
      <c r="AWR26" s="1">
        <v>2.3E-2</v>
      </c>
      <c r="AWS26" s="1">
        <f t="shared" si="1320"/>
        <v>6.9999999999999993E-3</v>
      </c>
      <c r="AWT26" s="1">
        <f t="shared" si="1321"/>
        <v>0.18571428571428569</v>
      </c>
      <c r="AWU26" s="1">
        <f t="shared" si="1322"/>
        <v>2.7857142857142854E-4</v>
      </c>
      <c r="AWV26" s="1">
        <f t="shared" si="1323"/>
        <v>2.1445397817628331</v>
      </c>
      <c r="AWW26" s="1"/>
      <c r="AWX26" s="1"/>
      <c r="AWY26" s="2" t="s">
        <v>11</v>
      </c>
      <c r="AWZ26" s="1" t="s">
        <v>130</v>
      </c>
      <c r="AXA26" s="1">
        <v>193</v>
      </c>
      <c r="AXB26" s="2">
        <v>9</v>
      </c>
      <c r="AXC26" s="1">
        <v>1.7999999999999999E-2</v>
      </c>
      <c r="AXD26" s="1">
        <f t="shared" si="1324"/>
        <v>3.9999999999999983E-3</v>
      </c>
      <c r="AXE26" s="1">
        <f t="shared" si="1325"/>
        <v>4.3010752688171984E-2</v>
      </c>
      <c r="AXF26" s="1">
        <f t="shared" si="1326"/>
        <v>6.4516129032257972E-5</v>
      </c>
      <c r="AXG26" s="1">
        <f t="shared" si="1327"/>
        <v>0.49666760867956372</v>
      </c>
      <c r="AXH26" s="1"/>
      <c r="AXI26" s="1"/>
      <c r="AXJ26" s="2" t="s">
        <v>11</v>
      </c>
      <c r="AXK26" s="1" t="s">
        <v>131</v>
      </c>
      <c r="AXL26" s="1">
        <v>197</v>
      </c>
      <c r="AXM26" s="2">
        <v>9</v>
      </c>
      <c r="AXN26" s="1">
        <v>2.4E-2</v>
      </c>
      <c r="AXO26" s="1">
        <f t="shared" si="1328"/>
        <v>5.000000000000001E-3</v>
      </c>
      <c r="AXP26" s="1">
        <f t="shared" si="1329"/>
        <v>2.5179856115107951E-2</v>
      </c>
      <c r="AXQ26" s="1">
        <f t="shared" si="1330"/>
        <v>3.7769784172661929E-5</v>
      </c>
      <c r="AXR26" s="1">
        <f t="shared" si="1331"/>
        <v>0.29076493997337854</v>
      </c>
      <c r="AXS26" s="1"/>
      <c r="AXT26" s="1"/>
      <c r="AXU26" s="2" t="s">
        <v>11</v>
      </c>
      <c r="AXV26" s="1" t="s">
        <v>132</v>
      </c>
      <c r="AXW26" s="1">
        <v>198</v>
      </c>
      <c r="AXX26" s="2">
        <v>9</v>
      </c>
      <c r="AXY26" s="1">
        <v>1.7999999999999999E-2</v>
      </c>
      <c r="AXZ26" s="1">
        <f t="shared" si="1332"/>
        <v>9.9999999999999742E-4</v>
      </c>
      <c r="AYA26" s="1">
        <f t="shared" si="1333"/>
        <v>-0.15107913669064757</v>
      </c>
      <c r="AYB26" s="1">
        <f t="shared" si="1334"/>
        <v>-2.2661870503597135E-4</v>
      </c>
      <c r="AYC26" s="1">
        <f t="shared" si="1335"/>
        <v>-1.7445896398402696</v>
      </c>
      <c r="AYD26" s="1"/>
      <c r="AYE26" s="1"/>
      <c r="AYF26" s="2" t="s">
        <v>11</v>
      </c>
      <c r="AYG26" s="1" t="s">
        <v>133</v>
      </c>
      <c r="AYH26" s="1">
        <v>201</v>
      </c>
      <c r="AYI26" s="2">
        <v>9</v>
      </c>
      <c r="AYJ26" s="1">
        <v>2.1999999999999999E-2</v>
      </c>
      <c r="AYK26" s="1">
        <f t="shared" si="1336"/>
        <v>-1.0000000000000009E-3</v>
      </c>
      <c r="AYL26" s="1">
        <f t="shared" si="1337"/>
        <v>-0.26785714285714285</v>
      </c>
      <c r="AYM26" s="1">
        <f t="shared" si="1338"/>
        <v>-4.0178571428571428E-4</v>
      </c>
      <c r="AYN26" s="1">
        <f t="shared" si="1339"/>
        <v>-3.0930862236963943</v>
      </c>
      <c r="AYO26" s="1"/>
      <c r="AYP26" s="1"/>
      <c r="AYQ26" s="2" t="s">
        <v>11</v>
      </c>
      <c r="AYR26" s="1" t="s">
        <v>134</v>
      </c>
      <c r="AYS26" s="1">
        <v>204</v>
      </c>
      <c r="AYT26" s="2">
        <v>9</v>
      </c>
      <c r="AYU26" s="1">
        <v>2.1999999999999999E-2</v>
      </c>
      <c r="AYV26" s="1">
        <f t="shared" si="1340"/>
        <v>-1.0000000000000009E-3</v>
      </c>
      <c r="AYW26" s="1">
        <f t="shared" si="1341"/>
        <v>-0.58214285714285718</v>
      </c>
      <c r="AYX26" s="1">
        <f t="shared" si="1342"/>
        <v>-8.7321428571428576E-4</v>
      </c>
      <c r="AYY26" s="1">
        <f t="shared" si="1343"/>
        <v>-6.722307392833498</v>
      </c>
      <c r="AYZ26" s="1"/>
      <c r="AZA26" s="1"/>
      <c r="AZB26" s="2" t="s">
        <v>11</v>
      </c>
      <c r="AZC26" s="1" t="s">
        <v>135</v>
      </c>
      <c r="AZD26" s="1">
        <v>205</v>
      </c>
      <c r="AZE26" s="2">
        <v>9</v>
      </c>
      <c r="AZF26" s="1">
        <v>2.3E-2</v>
      </c>
      <c r="AZG26" s="1">
        <f t="shared" si="1344"/>
        <v>1.0000000000000009E-3</v>
      </c>
      <c r="AZH26" s="1">
        <f t="shared" si="1345"/>
        <v>-0.17142857142857137</v>
      </c>
      <c r="AZI26" s="1">
        <f t="shared" si="1346"/>
        <v>-2.5714285714285704E-4</v>
      </c>
      <c r="AZJ26" s="1">
        <f t="shared" si="1347"/>
        <v>-1.9795751831656918</v>
      </c>
      <c r="AZK26" s="1"/>
      <c r="AZL26" s="1"/>
      <c r="AZM26" s="2" t="s">
        <v>11</v>
      </c>
      <c r="AZN26" s="1" t="s">
        <v>136</v>
      </c>
      <c r="AZO26" s="1">
        <v>208</v>
      </c>
      <c r="AZP26" s="2">
        <v>9</v>
      </c>
      <c r="AZQ26" s="1">
        <v>2.7E-2</v>
      </c>
      <c r="AZR26" s="1">
        <f t="shared" si="1348"/>
        <v>5.9999999999999984E-3</v>
      </c>
      <c r="AZS26" s="1">
        <f t="shared" si="1349"/>
        <v>7.1428571428570993E-3</v>
      </c>
      <c r="AZT26" s="1">
        <f t="shared" si="1350"/>
        <v>1.071428571428565E-5</v>
      </c>
      <c r="AZU26" s="1">
        <f t="shared" si="1351"/>
        <v>8.2482299298570025E-2</v>
      </c>
      <c r="AZV26" s="1"/>
      <c r="AZW26" s="1"/>
      <c r="AZX26" s="2" t="s">
        <v>11</v>
      </c>
      <c r="AZY26" s="1" t="s">
        <v>137</v>
      </c>
      <c r="AZZ26" s="1">
        <v>211</v>
      </c>
      <c r="BAA26" s="2">
        <v>9</v>
      </c>
      <c r="BAB26" s="1">
        <v>0.03</v>
      </c>
      <c r="BAC26" s="1">
        <f t="shared" si="1352"/>
        <v>5.9999999999999984E-3</v>
      </c>
      <c r="BAD26" s="1">
        <f t="shared" si="1353"/>
        <v>-4.2553191489361757E-2</v>
      </c>
      <c r="BAE26" s="1">
        <f t="shared" si="1354"/>
        <v>-6.3829787234042631E-5</v>
      </c>
      <c r="BAF26" s="1">
        <f t="shared" si="1355"/>
        <v>-0.49138391071488879</v>
      </c>
      <c r="BAG26" s="1"/>
      <c r="BAH26" s="1"/>
      <c r="BAI26" s="2" t="s">
        <v>11</v>
      </c>
      <c r="BAJ26" s="1" t="s">
        <v>138</v>
      </c>
      <c r="BAK26" s="1">
        <v>212</v>
      </c>
      <c r="BAL26" s="2">
        <v>9</v>
      </c>
      <c r="BAM26" s="1">
        <v>-1E-3</v>
      </c>
      <c r="BAN26" s="1">
        <f t="shared" si="1356"/>
        <v>-1.0999999999999999E-2</v>
      </c>
      <c r="BAO26" s="1">
        <f t="shared" si="1357"/>
        <v>0.61855670103092786</v>
      </c>
      <c r="BAP26" s="1">
        <f t="shared" si="1358"/>
        <v>9.2783505154639184E-4</v>
      </c>
      <c r="BAQ26" s="1">
        <f t="shared" si="1359"/>
        <v>7.1427970526597155</v>
      </c>
      <c r="BAR26" s="1"/>
      <c r="BAS26" s="1"/>
      <c r="BAT26" s="2" t="s">
        <v>11</v>
      </c>
      <c r="BAU26" s="1" t="s">
        <v>139</v>
      </c>
      <c r="BAV26" s="1">
        <v>213</v>
      </c>
      <c r="BAW26" s="2">
        <v>9</v>
      </c>
      <c r="BAX26" s="1">
        <v>-8.0000000000000002E-3</v>
      </c>
      <c r="BAY26" s="1">
        <f t="shared" si="1360"/>
        <v>-9.0000000000000011E-3</v>
      </c>
      <c r="BAZ26" s="1">
        <f t="shared" si="1361"/>
        <v>0.81944444444444431</v>
      </c>
      <c r="BBA26" s="1">
        <f t="shared" si="1362"/>
        <v>1.2291666666666664E-3</v>
      </c>
      <c r="BBB26" s="1">
        <f t="shared" si="1363"/>
        <v>9.4625526695304494</v>
      </c>
      <c r="BBC26" s="1"/>
      <c r="BBD26" s="1"/>
      <c r="BBE26" s="2" t="s">
        <v>11</v>
      </c>
      <c r="BBF26" s="1" t="s">
        <v>140</v>
      </c>
      <c r="BBG26" s="1">
        <v>214</v>
      </c>
      <c r="BBH26" s="2">
        <v>9</v>
      </c>
      <c r="BBI26" s="1">
        <v>-1E-3</v>
      </c>
      <c r="BBJ26" s="1">
        <f t="shared" si="1364"/>
        <v>-6.0000000000000001E-3</v>
      </c>
      <c r="BBK26" s="1">
        <f t="shared" si="1365"/>
        <v>0.5993031358885017</v>
      </c>
      <c r="BBL26" s="1">
        <f t="shared" si="1366"/>
        <v>8.9895470383275259E-4</v>
      </c>
      <c r="BBM26" s="1">
        <f t="shared" si="1367"/>
        <v>6.9204660874898192</v>
      </c>
      <c r="BBN26" s="1"/>
      <c r="BBO26" s="1"/>
      <c r="BBP26" s="2" t="s">
        <v>11</v>
      </c>
      <c r="BBQ26" s="1" t="s">
        <v>141</v>
      </c>
      <c r="BBR26" s="1">
        <v>215</v>
      </c>
      <c r="BBS26" s="2">
        <v>9</v>
      </c>
      <c r="BBT26" s="1">
        <v>3.0000000000000001E-3</v>
      </c>
      <c r="BBU26" s="1">
        <f t="shared" si="1368"/>
        <v>-5.0000000000000001E-3</v>
      </c>
      <c r="BBV26" s="1">
        <f t="shared" si="1369"/>
        <v>0.53496503496503489</v>
      </c>
      <c r="BBW26" s="1">
        <f t="shared" si="1370"/>
        <v>8.024475524475523E-4</v>
      </c>
      <c r="BBX26" s="1">
        <f t="shared" si="1371"/>
        <v>6.1775204579558753</v>
      </c>
      <c r="BBY26" s="1"/>
      <c r="BBZ26" s="1"/>
      <c r="BCA26" s="2" t="s">
        <v>11</v>
      </c>
      <c r="BCB26" s="1" t="s">
        <v>142</v>
      </c>
      <c r="BCC26" s="1">
        <v>225</v>
      </c>
      <c r="BCD26" s="2">
        <v>9</v>
      </c>
      <c r="BCE26" s="1">
        <v>5.0000000000000001E-3</v>
      </c>
      <c r="BCF26" s="1">
        <f t="shared" si="1372"/>
        <v>-2E-3</v>
      </c>
      <c r="BCG26" s="1">
        <f t="shared" si="1373"/>
        <v>0.60975609756097571</v>
      </c>
      <c r="BCH26" s="1">
        <f t="shared" si="1374"/>
        <v>9.1463414634146358E-4</v>
      </c>
      <c r="BCI26" s="1">
        <f t="shared" si="1375"/>
        <v>7.0411718913413868</v>
      </c>
      <c r="BCJ26" s="1"/>
      <c r="BCK26" s="1"/>
      <c r="BCL26" s="2" t="s">
        <v>11</v>
      </c>
      <c r="BCM26" s="1" t="s">
        <v>143</v>
      </c>
      <c r="BCN26" s="1">
        <v>226</v>
      </c>
      <c r="BCO26" s="2">
        <v>9</v>
      </c>
      <c r="BCP26" s="1">
        <v>3.5000000000000003E-2</v>
      </c>
      <c r="BCQ26" s="1">
        <f t="shared" si="1376"/>
        <v>1.7000000000000005E-2</v>
      </c>
      <c r="BCR26" s="1">
        <f t="shared" si="1377"/>
        <v>1.060810810810811</v>
      </c>
      <c r="BCS26" s="1">
        <f t="shared" si="1378"/>
        <v>1.5912162162162165E-3</v>
      </c>
      <c r="BCT26" s="1">
        <f t="shared" si="1379"/>
        <v>12.249736071503921</v>
      </c>
      <c r="BCU26" s="1"/>
      <c r="BCV26" s="1"/>
      <c r="BCW26" s="2" t="s">
        <v>11</v>
      </c>
      <c r="BCX26" s="1" t="s">
        <v>144</v>
      </c>
      <c r="BCY26" s="1">
        <v>232</v>
      </c>
      <c r="BCZ26" s="2">
        <v>9</v>
      </c>
      <c r="BDA26" s="1">
        <v>5.6000000000000001E-2</v>
      </c>
      <c r="BDB26" s="1">
        <f t="shared" si="1380"/>
        <v>3.2000000000000001E-2</v>
      </c>
      <c r="BDC26" s="1">
        <f t="shared" si="1381"/>
        <v>1.6351351351351351</v>
      </c>
      <c r="BDD26" s="1">
        <f t="shared" si="1382"/>
        <v>2.4527027027027026E-3</v>
      </c>
      <c r="BDE26" s="1">
        <f t="shared" si="1383"/>
        <v>18.881758785375467</v>
      </c>
      <c r="BDF26" s="1"/>
      <c r="BDG26" s="1"/>
      <c r="BDH26" s="2" t="s">
        <v>11</v>
      </c>
      <c r="BDI26" s="1" t="s">
        <v>145</v>
      </c>
      <c r="BDJ26" s="1">
        <v>233</v>
      </c>
      <c r="BDK26" s="2">
        <v>9</v>
      </c>
      <c r="BDL26" s="1">
        <v>5.1999999999999998E-2</v>
      </c>
      <c r="BDM26" s="1">
        <f t="shared" si="1384"/>
        <v>1.3999999999999999E-2</v>
      </c>
      <c r="BDN26" s="1">
        <f t="shared" si="1385"/>
        <v>1.0709459459459458</v>
      </c>
      <c r="BDO26" s="1">
        <f t="shared" si="1386"/>
        <v>1.6064189189189187E-3</v>
      </c>
      <c r="BDP26" s="1">
        <f t="shared" si="1387"/>
        <v>12.366771766454592</v>
      </c>
      <c r="BDQ26" s="1"/>
      <c r="BDR26" s="1"/>
      <c r="BDS26" s="2" t="s">
        <v>11</v>
      </c>
      <c r="BDT26" s="1" t="s">
        <v>146</v>
      </c>
      <c r="BDU26" s="1">
        <v>234</v>
      </c>
      <c r="BDV26" s="2">
        <v>9</v>
      </c>
      <c r="BDW26" s="1">
        <v>5.1999999999999998E-2</v>
      </c>
      <c r="BDX26" s="1">
        <f t="shared" si="1388"/>
        <v>1.6999999999999994E-2</v>
      </c>
      <c r="BDY26" s="1">
        <f t="shared" si="1389"/>
        <v>1.1491525423728812</v>
      </c>
      <c r="BDZ26" s="1">
        <f t="shared" si="1390"/>
        <v>1.7237288135593218E-3</v>
      </c>
      <c r="BEA26" s="1">
        <f t="shared" si="1391"/>
        <v>13.269864151559853</v>
      </c>
      <c r="BEB26" s="1"/>
      <c r="BEC26" s="1"/>
      <c r="BED26" s="2" t="s">
        <v>11</v>
      </c>
      <c r="BEE26" s="1" t="s">
        <v>147</v>
      </c>
      <c r="BEF26" s="1">
        <v>236</v>
      </c>
      <c r="BEG26" s="2">
        <v>9</v>
      </c>
      <c r="BEH26" s="1">
        <v>5.7000000000000002E-2</v>
      </c>
      <c r="BEI26" s="1">
        <f t="shared" si="1392"/>
        <v>-1.0000000000000009E-3</v>
      </c>
      <c r="BEJ26" s="1">
        <f t="shared" si="1393"/>
        <v>0.54576271186440684</v>
      </c>
      <c r="BEK26" s="1">
        <f t="shared" si="1394"/>
        <v>8.1864406779661022E-4</v>
      </c>
      <c r="BEL26" s="1">
        <f t="shared" si="1395"/>
        <v>6.3022068684399315</v>
      </c>
      <c r="BEM26" s="1"/>
      <c r="BEN26" s="1"/>
      <c r="BEO26" s="2" t="s">
        <v>11</v>
      </c>
      <c r="BEP26" s="4" t="s">
        <v>148</v>
      </c>
      <c r="BEQ26" s="4">
        <v>239</v>
      </c>
      <c r="BER26" s="2">
        <v>9</v>
      </c>
      <c r="BES26" s="1">
        <v>5.5E-2</v>
      </c>
      <c r="BET26" s="1">
        <f t="shared" si="1396"/>
        <v>-1.2000000000000004E-2</v>
      </c>
      <c r="BEU26" s="1">
        <f t="shared" si="1397"/>
        <v>0.22818791946308714</v>
      </c>
      <c r="BEV26" s="1">
        <f t="shared" si="1398"/>
        <v>3.4228187919463072E-4</v>
      </c>
      <c r="BEW26" s="1">
        <f t="shared" si="1399"/>
        <v>2.6350049977261443</v>
      </c>
      <c r="BEX26" s="1"/>
      <c r="BEY26" s="1"/>
      <c r="BEZ26" s="2" t="s">
        <v>11</v>
      </c>
      <c r="BFA26" s="4" t="s">
        <v>149</v>
      </c>
      <c r="BFB26" s="4">
        <v>240</v>
      </c>
      <c r="BFC26" s="2">
        <v>9</v>
      </c>
      <c r="BFD26" s="1">
        <v>-8.0000000000000002E-3</v>
      </c>
      <c r="BFE26" s="1">
        <f t="shared" si="1400"/>
        <v>1.4999999999999999E-2</v>
      </c>
      <c r="BFF26" s="1">
        <f t="shared" si="1401"/>
        <v>2.7526132404181185</v>
      </c>
      <c r="BFG26" s="1">
        <f t="shared" si="1402"/>
        <v>4.128919860627178E-3</v>
      </c>
      <c r="BFH26" s="1">
        <f t="shared" si="1403"/>
        <v>31.785861680912546</v>
      </c>
      <c r="BFI26" s="1"/>
      <c r="BFJ26" s="1"/>
      <c r="BFK26" s="2" t="s">
        <v>11</v>
      </c>
      <c r="BFL26" s="4" t="s">
        <v>150</v>
      </c>
      <c r="BFM26" s="4">
        <v>241</v>
      </c>
      <c r="BFN26" s="2">
        <v>9</v>
      </c>
      <c r="BFO26" s="1">
        <v>-2E-3</v>
      </c>
      <c r="BFP26" s="1">
        <f t="shared" si="1404"/>
        <v>1.5000000000000001E-2</v>
      </c>
      <c r="BFQ26" s="1">
        <f t="shared" si="1405"/>
        <v>2.7697594501718212</v>
      </c>
      <c r="BFR26" s="1">
        <f t="shared" si="1406"/>
        <v>4.1546391752577318E-3</v>
      </c>
      <c r="BFS26" s="1">
        <f t="shared" si="1407"/>
        <v>31.98385791357628</v>
      </c>
      <c r="BFT26" s="1"/>
      <c r="BFU26" s="1"/>
      <c r="BFV26" s="2" t="s">
        <v>11</v>
      </c>
      <c r="BFW26" s="4" t="s">
        <v>151</v>
      </c>
      <c r="BFX26" s="4">
        <v>243</v>
      </c>
      <c r="BFY26" s="2">
        <v>9</v>
      </c>
      <c r="BFZ26" s="1">
        <v>2.1000000000000001E-2</v>
      </c>
      <c r="BGA26" s="1">
        <f t="shared" si="1408"/>
        <v>1.5000000000000001E-2</v>
      </c>
      <c r="BGB26" s="1">
        <f t="shared" si="1409"/>
        <v>1.7820069204152249</v>
      </c>
      <c r="BGC26" s="1">
        <f t="shared" si="1410"/>
        <v>2.6730103806228375E-3</v>
      </c>
      <c r="BGD26" s="1">
        <f t="shared" si="1411"/>
        <v>20.577763942653753</v>
      </c>
      <c r="BGE26" s="1"/>
      <c r="BGF26" s="1"/>
      <c r="BGG26" s="2" t="s">
        <v>11</v>
      </c>
      <c r="BGH26" s="4" t="s">
        <v>152</v>
      </c>
      <c r="BGI26" s="4">
        <v>246</v>
      </c>
      <c r="BGJ26" s="2">
        <v>9</v>
      </c>
      <c r="BGK26" s="1">
        <v>2.5000000000000001E-2</v>
      </c>
      <c r="BGL26" s="1">
        <f t="shared" si="1412"/>
        <v>1.4000000000000002E-2</v>
      </c>
      <c r="BGM26" s="1">
        <f t="shared" si="1413"/>
        <v>1.6055363321799307</v>
      </c>
      <c r="BGN26" s="1">
        <f t="shared" si="1414"/>
        <v>2.4083044982698963E-3</v>
      </c>
      <c r="BGO26" s="1">
        <f t="shared" si="1415"/>
        <v>18.539965959983189</v>
      </c>
      <c r="BGP26" s="1"/>
      <c r="BGQ26" s="1"/>
      <c r="BGR26" s="2" t="s">
        <v>11</v>
      </c>
      <c r="BGS26" s="4" t="s">
        <v>153</v>
      </c>
      <c r="BGT26" s="4">
        <v>249</v>
      </c>
      <c r="BGU26" s="2">
        <v>9</v>
      </c>
      <c r="BGV26" s="1">
        <v>2.5999999999999999E-2</v>
      </c>
      <c r="BGW26" s="1">
        <f t="shared" si="1416"/>
        <v>1.7000000000000001E-2</v>
      </c>
      <c r="BGX26" s="1">
        <f t="shared" si="1417"/>
        <v>1.8281786941580758</v>
      </c>
      <c r="BGY26" s="1">
        <f t="shared" si="1418"/>
        <v>2.7422680412371135E-3</v>
      </c>
      <c r="BGZ26" s="1">
        <f t="shared" si="1419"/>
        <v>21.110933511194272</v>
      </c>
      <c r="BHA26" s="1"/>
      <c r="BHB26" s="1"/>
      <c r="BHC26" s="2" t="s">
        <v>11</v>
      </c>
      <c r="BHD26" s="4" t="s">
        <v>154</v>
      </c>
      <c r="BHE26" s="4">
        <v>253</v>
      </c>
      <c r="BHF26" s="2">
        <v>9</v>
      </c>
      <c r="BHG26" s="1">
        <v>3.1E-2</v>
      </c>
      <c r="BHH26" s="1">
        <f t="shared" si="1420"/>
        <v>2.3E-2</v>
      </c>
      <c r="BHI26" s="1">
        <f t="shared" si="1421"/>
        <v>1.9965397923875434</v>
      </c>
      <c r="BHJ26" s="1">
        <f t="shared" si="1422"/>
        <v>2.994809688581315E-3</v>
      </c>
      <c r="BHK26" s="1">
        <f t="shared" si="1423"/>
        <v>23.055086980410127</v>
      </c>
      <c r="BHL26" s="1"/>
      <c r="BHM26" s="1"/>
      <c r="BHN26" s="2" t="s">
        <v>11</v>
      </c>
      <c r="BHO26" s="4" t="s">
        <v>155</v>
      </c>
      <c r="BHP26" s="4">
        <v>254</v>
      </c>
      <c r="BHQ26" s="2">
        <v>9</v>
      </c>
      <c r="BHR26" s="1">
        <v>0.03</v>
      </c>
      <c r="BHS26" s="1">
        <f t="shared" si="1424"/>
        <v>8.0000000000000002E-3</v>
      </c>
      <c r="BHT26" s="1">
        <f t="shared" si="1425"/>
        <v>0.18900343642611683</v>
      </c>
      <c r="BHU26" s="1">
        <f t="shared" si="1426"/>
        <v>2.8350515463917525E-4</v>
      </c>
      <c r="BHV26" s="1">
        <f t="shared" si="1427"/>
        <v>2.182521321646024</v>
      </c>
      <c r="BHW26" s="1"/>
      <c r="BHX26" s="1"/>
      <c r="BHY26" s="2" t="s">
        <v>11</v>
      </c>
      <c r="BHZ26" s="4" t="s">
        <v>156</v>
      </c>
      <c r="BIA26" s="4">
        <v>260</v>
      </c>
      <c r="BIB26" s="2">
        <v>9</v>
      </c>
      <c r="BIC26" s="1">
        <v>3.1E-2</v>
      </c>
      <c r="BID26" s="1">
        <f t="shared" si="1428"/>
        <v>0</v>
      </c>
      <c r="BIE26" s="1">
        <f t="shared" si="1429"/>
        <v>-0.21283783783783783</v>
      </c>
      <c r="BIF26" s="1">
        <f t="shared" si="1430"/>
        <v>-3.1925675675675673E-4</v>
      </c>
      <c r="BIG26" s="1">
        <f t="shared" si="1431"/>
        <v>-2.457749593964162</v>
      </c>
      <c r="BIH26" s="1"/>
      <c r="BII26" s="1"/>
      <c r="BIJ26" s="2" t="s">
        <v>11</v>
      </c>
      <c r="BIK26" s="4" t="s">
        <v>157</v>
      </c>
      <c r="BIL26" s="4">
        <v>267</v>
      </c>
      <c r="BIM26" s="2">
        <v>9</v>
      </c>
      <c r="BIN26" s="1">
        <v>2.3E-2</v>
      </c>
      <c r="BIO26" s="1">
        <f t="shared" si="1432"/>
        <v>-8.0000000000000002E-3</v>
      </c>
      <c r="BIP26" s="1">
        <f t="shared" si="1433"/>
        <v>0.36333333333333334</v>
      </c>
      <c r="BIQ26" s="1">
        <f t="shared" si="1434"/>
        <v>5.4500000000000002E-4</v>
      </c>
      <c r="BIR26" s="1">
        <f t="shared" si="1435"/>
        <v>4.1955996243206206</v>
      </c>
      <c r="BIS26" s="1"/>
      <c r="BIT26" s="1"/>
      <c r="BIU26" s="2" t="s">
        <v>11</v>
      </c>
      <c r="BIV26" s="4" t="s">
        <v>158</v>
      </c>
      <c r="BIW26" s="4">
        <v>268</v>
      </c>
      <c r="BIX26" s="2">
        <v>9</v>
      </c>
      <c r="BIY26" s="1">
        <v>3.1E-2</v>
      </c>
      <c r="BIZ26" s="1">
        <f t="shared" si="1436"/>
        <v>1.9999999999999983E-3</v>
      </c>
      <c r="BJA26" s="1">
        <f t="shared" si="1437"/>
        <v>6.4406779661016891E-2</v>
      </c>
      <c r="BJB26" s="1">
        <f t="shared" si="1438"/>
        <v>9.6610169491525332E-5</v>
      </c>
      <c r="BJC26" s="1">
        <f t="shared" si="1439"/>
        <v>0.7437386987599911</v>
      </c>
      <c r="BJD26" s="1"/>
      <c r="BJE26" s="1"/>
      <c r="BJF26" s="2" t="s">
        <v>11</v>
      </c>
      <c r="BJG26" s="4" t="s">
        <v>159</v>
      </c>
      <c r="BJH26" s="4">
        <v>274</v>
      </c>
      <c r="BJI26" s="2">
        <v>9</v>
      </c>
      <c r="BJJ26" s="1">
        <v>1.7999999999999999E-2</v>
      </c>
      <c r="BJK26" s="1">
        <f t="shared" si="1440"/>
        <v>6.9999999999999993E-3</v>
      </c>
      <c r="BJL26" s="1">
        <f t="shared" si="1441"/>
        <v>0.92567567567567566</v>
      </c>
      <c r="BJM26" s="1">
        <f t="shared" si="1442"/>
        <v>1.3885135135135135E-3</v>
      </c>
      <c r="BJN26" s="1">
        <f t="shared" si="1443"/>
        <v>10.68926013882826</v>
      </c>
      <c r="BJO26" s="1"/>
      <c r="BJP26" s="1"/>
      <c r="BJQ26" s="2" t="s">
        <v>11</v>
      </c>
      <c r="BJR26" s="4" t="s">
        <v>160</v>
      </c>
      <c r="BJS26" s="4">
        <v>281</v>
      </c>
      <c r="BJT26" s="2">
        <v>9</v>
      </c>
      <c r="BJU26" s="1">
        <v>3.6999999999999998E-2</v>
      </c>
      <c r="BJV26" s="1">
        <f t="shared" si="1444"/>
        <v>-1.0000000000000009E-3</v>
      </c>
      <c r="BJW26" s="1">
        <f t="shared" si="1445"/>
        <v>0.1933333333333333</v>
      </c>
      <c r="BJX26" s="1">
        <f t="shared" si="1446"/>
        <v>2.8999999999999995E-4</v>
      </c>
      <c r="BJY26" s="1">
        <f t="shared" si="1447"/>
        <v>2.2325209010146416</v>
      </c>
      <c r="BJZ26" s="1"/>
      <c r="BKA26" s="1"/>
      <c r="BKB26" s="2" t="s">
        <v>11</v>
      </c>
      <c r="BKC26" s="4" t="s">
        <v>161</v>
      </c>
      <c r="BKD26" s="4">
        <v>282</v>
      </c>
      <c r="BKE26" s="2">
        <v>9</v>
      </c>
      <c r="BKF26" s="1">
        <v>2.3E-2</v>
      </c>
      <c r="BKG26" s="1">
        <f t="shared" si="1448"/>
        <v>1.9999999999999983E-3</v>
      </c>
      <c r="BKH26" s="1">
        <f t="shared" si="1449"/>
        <v>2.1739130434782549E-2</v>
      </c>
      <c r="BKI26" s="1">
        <f t="shared" si="1450"/>
        <v>3.2608695652173822E-5</v>
      </c>
      <c r="BKJ26" s="1">
        <f t="shared" si="1451"/>
        <v>0.25103308482173564</v>
      </c>
      <c r="BKK26" s="1"/>
      <c r="BKL26" s="1"/>
      <c r="BKM26" s="2" t="s">
        <v>11</v>
      </c>
      <c r="BKN26" s="4" t="s">
        <v>162</v>
      </c>
      <c r="BKO26" s="4">
        <v>289</v>
      </c>
      <c r="BKP26" s="2">
        <v>9</v>
      </c>
      <c r="BKQ26" s="1">
        <v>2.3E-2</v>
      </c>
      <c r="BKR26" s="1">
        <f t="shared" si="1452"/>
        <v>6.9999999999999993E-3</v>
      </c>
      <c r="BKS26" s="1">
        <f t="shared" si="1453"/>
        <v>0.32374100719424459</v>
      </c>
      <c r="BKT26" s="1">
        <f t="shared" si="1454"/>
        <v>4.8561151079136688E-4</v>
      </c>
      <c r="BKU26" s="1">
        <f t="shared" si="1455"/>
        <v>3.7384063710862896</v>
      </c>
      <c r="BKV26" s="1"/>
      <c r="BKW26" s="1"/>
      <c r="BKX26" s="2" t="s">
        <v>11</v>
      </c>
      <c r="BKY26" s="4" t="s">
        <v>163</v>
      </c>
      <c r="BKZ26" s="4">
        <v>296</v>
      </c>
      <c r="BLA26" s="2">
        <v>9</v>
      </c>
      <c r="BLB26" s="1">
        <v>2.9000000000000001E-2</v>
      </c>
      <c r="BLC26" s="1">
        <f t="shared" si="1456"/>
        <v>9.0000000000000011E-3</v>
      </c>
      <c r="BLD26" s="1">
        <f t="shared" si="1457"/>
        <v>0.1231884057971015</v>
      </c>
      <c r="BLE26" s="1">
        <f t="shared" si="1458"/>
        <v>1.8478260869565224E-4</v>
      </c>
      <c r="BLF26" s="1">
        <f t="shared" si="1459"/>
        <v>1.42252081398984</v>
      </c>
      <c r="BLG26" s="1"/>
      <c r="BLH26" s="1"/>
      <c r="BLI26" s="2" t="s">
        <v>11</v>
      </c>
      <c r="BLJ26" s="4" t="s">
        <v>164</v>
      </c>
      <c r="BLK26" s="4">
        <v>303</v>
      </c>
      <c r="BLL26" s="2">
        <v>9</v>
      </c>
      <c r="BLM26" s="1">
        <v>2.4E-2</v>
      </c>
      <c r="BLN26" s="1">
        <f t="shared" si="1460"/>
        <v>1.3000000000000001E-2</v>
      </c>
      <c r="BLO26" s="1">
        <f t="shared" si="1461"/>
        <v>0.66779661016949166</v>
      </c>
      <c r="BLP26" s="1">
        <f t="shared" si="1462"/>
        <v>1.0016949152542374E-3</v>
      </c>
      <c r="BLQ26" s="1">
        <f t="shared" si="1463"/>
        <v>7.7113959818799165</v>
      </c>
      <c r="BLR26" s="1"/>
      <c r="BLS26" s="1"/>
      <c r="BLT26" s="2" t="s">
        <v>11</v>
      </c>
      <c r="BLU26" s="4" t="s">
        <v>165</v>
      </c>
      <c r="BLV26" s="4">
        <v>310</v>
      </c>
      <c r="BLW26" s="2">
        <v>9</v>
      </c>
      <c r="BLX26" s="1">
        <v>2.5999999999999999E-2</v>
      </c>
      <c r="BLY26" s="1">
        <f t="shared" si="1464"/>
        <v>1.3999999999999999E-2</v>
      </c>
      <c r="BLZ26" s="1">
        <f t="shared" si="1465"/>
        <v>0.86006825938566556</v>
      </c>
      <c r="BMA26" s="1">
        <f t="shared" si="1466"/>
        <v>1.2901023890784984E-3</v>
      </c>
      <c r="BMB26" s="1">
        <f t="shared" si="1467"/>
        <v>9.9316570622988678</v>
      </c>
      <c r="BMC26" s="1"/>
      <c r="BMD26" s="1"/>
      <c r="BME26" s="2" t="s">
        <v>11</v>
      </c>
      <c r="BMF26" s="4" t="s">
        <v>166</v>
      </c>
      <c r="BMG26" s="4">
        <v>311</v>
      </c>
      <c r="BMH26" s="2">
        <v>9</v>
      </c>
      <c r="BMI26" s="1">
        <v>2.1999999999999999E-2</v>
      </c>
      <c r="BMJ26" s="1">
        <f t="shared" si="1468"/>
        <v>1.1999999999999999E-2</v>
      </c>
      <c r="BMK26" s="1">
        <f t="shared" si="1469"/>
        <v>0.17021276595744678</v>
      </c>
      <c r="BML26" s="1">
        <f t="shared" si="1470"/>
        <v>2.5531914893617015E-4</v>
      </c>
      <c r="BMM26" s="1">
        <f t="shared" si="1471"/>
        <v>1.9655356428595523</v>
      </c>
      <c r="BMN26" s="1"/>
      <c r="BMO26" s="1"/>
      <c r="BMP26" s="2" t="s">
        <v>11</v>
      </c>
      <c r="BMQ26" s="4" t="s">
        <v>167</v>
      </c>
      <c r="BMR26" s="4">
        <v>317</v>
      </c>
      <c r="BMS26" s="2">
        <v>9</v>
      </c>
      <c r="BMT26" s="1">
        <v>3.5000000000000003E-2</v>
      </c>
      <c r="BMU26" s="4">
        <f t="shared" si="1472"/>
        <v>2.5000000000000001E-2</v>
      </c>
      <c r="BMV26" s="1">
        <f t="shared" si="1473"/>
        <v>0.82978723404255328</v>
      </c>
      <c r="BMW26" s="1">
        <f t="shared" si="1474"/>
        <v>1.24468085106383E-3</v>
      </c>
      <c r="BMX26" s="1">
        <f t="shared" si="1475"/>
        <v>9.5819862589403222</v>
      </c>
      <c r="BMY26" s="1"/>
      <c r="BMZ26" s="1"/>
      <c r="BNA26" s="2" t="s">
        <v>11</v>
      </c>
      <c r="BNB26" s="4" t="s">
        <v>168</v>
      </c>
      <c r="BNC26" s="4">
        <v>324</v>
      </c>
      <c r="BND26" s="2">
        <v>9</v>
      </c>
      <c r="BNE26" s="1">
        <v>3.5999999999999997E-2</v>
      </c>
      <c r="BNF26" s="1">
        <f t="shared" si="1476"/>
        <v>2.3E-2</v>
      </c>
      <c r="BNG26" s="1">
        <f t="shared" si="1477"/>
        <v>0.72857142857142865</v>
      </c>
      <c r="BNH26" s="1">
        <f t="shared" si="1478"/>
        <v>1.092857142857143E-3</v>
      </c>
      <c r="BNI26" s="1">
        <f t="shared" si="1479"/>
        <v>8.4131945284541949</v>
      </c>
      <c r="BNJ26" s="1"/>
      <c r="BNK26" s="1"/>
      <c r="BNL26" s="2" t="s">
        <v>11</v>
      </c>
      <c r="BNM26" s="4" t="s">
        <v>169</v>
      </c>
      <c r="BNN26" s="4">
        <v>325</v>
      </c>
      <c r="BNO26" s="2">
        <v>9</v>
      </c>
      <c r="BNP26" s="1">
        <v>1.4E-2</v>
      </c>
      <c r="BNQ26" s="1">
        <f t="shared" si="1480"/>
        <v>-4.9999999999999992E-3</v>
      </c>
      <c r="BNR26" s="1">
        <f t="shared" si="1481"/>
        <v>-8.0419580419580389E-2</v>
      </c>
      <c r="BNS26" s="1">
        <f t="shared" si="1482"/>
        <v>-1.2062937062937059E-4</v>
      </c>
      <c r="BNT26" s="1">
        <f t="shared" si="1483"/>
        <v>-0.92864686622866077</v>
      </c>
      <c r="BNU26" s="1"/>
      <c r="BNV26" s="1"/>
      <c r="BNW26" s="2" t="s">
        <v>11</v>
      </c>
      <c r="BNX26" s="4" t="s">
        <v>170</v>
      </c>
      <c r="BNY26" s="4">
        <v>338</v>
      </c>
      <c r="BNZ26" s="2">
        <v>9</v>
      </c>
      <c r="BOA26" s="1">
        <v>1.7999999999999999E-2</v>
      </c>
      <c r="BOB26" s="1">
        <f t="shared" si="1484"/>
        <v>7.9999999999999984E-3</v>
      </c>
      <c r="BOC26" s="1">
        <f t="shared" si="1485"/>
        <v>0.40064102564102555</v>
      </c>
      <c r="BOD26" s="1">
        <f t="shared" si="1486"/>
        <v>6.0096153846153839E-4</v>
      </c>
      <c r="BOE26" s="1">
        <f t="shared" si="1487"/>
        <v>4.6264110183493079</v>
      </c>
      <c r="BOF26" s="1"/>
      <c r="BOG26" s="1"/>
      <c r="BOH26" s="2" t="s">
        <v>11</v>
      </c>
      <c r="BOI26" s="4" t="s">
        <v>171</v>
      </c>
      <c r="BOJ26" s="4">
        <v>339</v>
      </c>
      <c r="BOK26" s="2">
        <v>9</v>
      </c>
      <c r="BOL26" s="1">
        <v>1.2999999999999999E-2</v>
      </c>
      <c r="BOM26" s="1">
        <f t="shared" si="1488"/>
        <v>8.0000000000000002E-3</v>
      </c>
      <c r="BON26" s="1">
        <f t="shared" si="1489"/>
        <v>0.38436482084690549</v>
      </c>
      <c r="BOO26" s="1">
        <f t="shared" si="1490"/>
        <v>5.7654723127035829E-4</v>
      </c>
      <c r="BOP26" s="1">
        <f t="shared" si="1491"/>
        <v>4.4384611870110255</v>
      </c>
      <c r="BOQ26" s="1"/>
      <c r="BOR26" s="1"/>
      <c r="BOS26" s="2" t="s">
        <v>11</v>
      </c>
      <c r="BOT26" s="4" t="s">
        <v>172</v>
      </c>
      <c r="BOU26" s="4">
        <v>345</v>
      </c>
      <c r="BOV26" s="2">
        <v>9</v>
      </c>
      <c r="BOW26" s="1">
        <v>1.9E-2</v>
      </c>
      <c r="BOX26" s="1">
        <f t="shared" si="1492"/>
        <v>1.2E-2</v>
      </c>
      <c r="BOY26" s="1">
        <f t="shared" si="1493"/>
        <v>0.58842443729903537</v>
      </c>
      <c r="BOZ26" s="1">
        <f t="shared" si="1494"/>
        <v>8.8263665594855308E-4</v>
      </c>
      <c r="BPA26" s="1">
        <f t="shared" si="1495"/>
        <v>6.7948440772648775</v>
      </c>
      <c r="BPB26" s="1"/>
      <c r="BPC26" s="1"/>
      <c r="BPD26" s="2" t="s">
        <v>11</v>
      </c>
      <c r="BPE26" s="4" t="s">
        <v>173</v>
      </c>
      <c r="BPF26" s="4">
        <v>352</v>
      </c>
      <c r="BPG26" s="2">
        <v>9</v>
      </c>
      <c r="BPH26" s="1">
        <v>1.4999999999999999E-2</v>
      </c>
      <c r="BPI26" s="1">
        <f t="shared" si="1496"/>
        <v>6.0000000000000001E-3</v>
      </c>
      <c r="BPJ26" s="1">
        <f t="shared" si="1497"/>
        <v>0.29487179487179488</v>
      </c>
      <c r="BPK26" s="1">
        <f t="shared" si="1498"/>
        <v>4.4230769230769231E-4</v>
      </c>
      <c r="BPL26" s="1">
        <f t="shared" si="1499"/>
        <v>3.4050385095050908</v>
      </c>
      <c r="BPM26" s="1"/>
      <c r="BPN26" s="1"/>
      <c r="BPO26" s="2" t="s">
        <v>11</v>
      </c>
      <c r="BPP26" s="4" t="s">
        <v>174</v>
      </c>
      <c r="BPQ26" s="4">
        <v>353</v>
      </c>
      <c r="BPR26" s="2">
        <v>9</v>
      </c>
      <c r="BPS26" s="1">
        <v>1.4E-2</v>
      </c>
      <c r="BPT26" s="1">
        <f t="shared" si="1500"/>
        <v>5.000000000000001E-3</v>
      </c>
      <c r="BPU26" s="1">
        <f t="shared" si="1501"/>
        <v>0.15000000000000002</v>
      </c>
      <c r="BPV26" s="1">
        <f t="shared" si="1502"/>
        <v>2.2500000000000005E-4</v>
      </c>
      <c r="BPW26" s="1">
        <f t="shared" si="1503"/>
        <v>1.7321282852699813</v>
      </c>
      <c r="BPX26" s="1"/>
      <c r="BPY26" s="1"/>
      <c r="BPZ26" s="2" t="s">
        <v>11</v>
      </c>
      <c r="BQA26" s="4" t="s">
        <v>175</v>
      </c>
      <c r="BQB26" s="4">
        <v>358</v>
      </c>
      <c r="BQC26" s="2">
        <v>9</v>
      </c>
      <c r="BQD26" s="1">
        <v>1.4E-2</v>
      </c>
      <c r="BQE26" s="1">
        <f t="shared" si="1504"/>
        <v>4.0000000000000001E-3</v>
      </c>
      <c r="BQF26" s="1">
        <f t="shared" si="1505"/>
        <v>0.11148648648648649</v>
      </c>
      <c r="BQG26" s="1">
        <f t="shared" si="1506"/>
        <v>1.6722972972972973E-4</v>
      </c>
      <c r="BQH26" s="1">
        <f t="shared" si="1507"/>
        <v>1.2873926444574184</v>
      </c>
      <c r="BQI26" s="1"/>
      <c r="BQJ26" s="1"/>
      <c r="BQK26" s="2" t="s">
        <v>11</v>
      </c>
      <c r="BQL26" s="4" t="s">
        <v>176</v>
      </c>
      <c r="BQM26" s="4">
        <v>366</v>
      </c>
      <c r="BQN26" s="2">
        <v>9</v>
      </c>
      <c r="BQO26" s="1">
        <v>2.3E-2</v>
      </c>
      <c r="BQP26" s="1">
        <f t="shared" si="1508"/>
        <v>1.2E-2</v>
      </c>
      <c r="BQQ26" s="1">
        <f t="shared" si="1509"/>
        <v>0.59197324414715724</v>
      </c>
      <c r="BQR26" s="1">
        <f t="shared" si="1510"/>
        <v>8.8795986622073589E-4</v>
      </c>
      <c r="BQS26" s="1">
        <f t="shared" si="1511"/>
        <v>6.8358240020688221</v>
      </c>
      <c r="BQT26" s="1"/>
      <c r="BQU26" s="1"/>
      <c r="BQV26" s="2" t="s">
        <v>11</v>
      </c>
      <c r="BQW26" s="4" t="s">
        <v>177</v>
      </c>
      <c r="BQX26" s="4">
        <v>367</v>
      </c>
      <c r="BQY26" s="2">
        <v>9</v>
      </c>
      <c r="BQZ26" s="1">
        <v>2.9000000000000001E-2</v>
      </c>
      <c r="BRA26" s="1">
        <f t="shared" si="1512"/>
        <v>8.0000000000000002E-3</v>
      </c>
      <c r="BRB26" s="1">
        <f t="shared" si="1513"/>
        <v>-0.48148148148148145</v>
      </c>
      <c r="BRC26" s="1">
        <f t="shared" si="1514"/>
        <v>-7.2222222222222219E-4</v>
      </c>
      <c r="BRD26" s="1">
        <f t="shared" si="1515"/>
        <v>-5.5599179527184575</v>
      </c>
      <c r="BRE26" s="1"/>
      <c r="BRF26" s="1"/>
      <c r="BRG26" s="2" t="s">
        <v>11</v>
      </c>
      <c r="BRH26" s="4" t="s">
        <v>178</v>
      </c>
      <c r="BRI26" s="4">
        <v>373</v>
      </c>
      <c r="BRJ26" s="2">
        <v>9</v>
      </c>
      <c r="BRK26" s="1">
        <v>3.1E-2</v>
      </c>
      <c r="BRL26" s="1">
        <f t="shared" si="1516"/>
        <v>9.0000000000000011E-3</v>
      </c>
      <c r="BRM26" s="1">
        <f t="shared" si="1517"/>
        <v>-0.14915254237288134</v>
      </c>
      <c r="BRN26" s="1">
        <f t="shared" si="1518"/>
        <v>-2.2372881355932201E-4</v>
      </c>
      <c r="BRO26" s="1">
        <f t="shared" si="1519"/>
        <v>-1.722342249759981</v>
      </c>
      <c r="BRP26" s="1"/>
      <c r="BRQ26" s="1"/>
      <c r="BRR26" s="2" t="s">
        <v>11</v>
      </c>
      <c r="BRS26" s="1" t="s">
        <v>179</v>
      </c>
      <c r="BRT26" s="1">
        <v>380</v>
      </c>
      <c r="BRU26" s="2">
        <v>9</v>
      </c>
      <c r="BRV26" s="1">
        <v>3.4000000000000002E-2</v>
      </c>
      <c r="BRW26" s="1">
        <f t="shared" si="1520"/>
        <v>4.0000000000000036E-3</v>
      </c>
      <c r="BRX26" s="1">
        <f t="shared" si="1521"/>
        <v>-0.30201342281879179</v>
      </c>
      <c r="BRY26" s="1">
        <f t="shared" si="1522"/>
        <v>-4.530201342281877E-4</v>
      </c>
      <c r="BRZ26" s="1">
        <f t="shared" si="1523"/>
        <v>-3.4875066146375437</v>
      </c>
      <c r="BSA26" s="1"/>
      <c r="BSB26" s="1"/>
      <c r="BSC26" s="2" t="s">
        <v>11</v>
      </c>
      <c r="BSD26" s="1" t="s">
        <v>180</v>
      </c>
      <c r="BSE26" s="1">
        <v>394</v>
      </c>
      <c r="BSF26" s="2">
        <v>9</v>
      </c>
      <c r="BSG26" s="1">
        <v>2.3E-2</v>
      </c>
      <c r="BSH26" s="1">
        <f t="shared" si="1524"/>
        <v>1.0999999999999999E-2</v>
      </c>
      <c r="BSI26" s="1">
        <f t="shared" si="1525"/>
        <v>-5.3191489361702177E-2</v>
      </c>
      <c r="BSJ26" s="1">
        <f t="shared" si="1526"/>
        <v>-7.9787234042553269E-5</v>
      </c>
      <c r="BSK26" s="1">
        <f t="shared" si="1527"/>
        <v>-0.61422988839361081</v>
      </c>
      <c r="BSL26" s="1"/>
      <c r="BSM26" s="1"/>
      <c r="BSN26" s="1" t="s">
        <v>11</v>
      </c>
      <c r="BSO26" s="1" t="s">
        <v>181</v>
      </c>
      <c r="BSP26" s="1">
        <v>395</v>
      </c>
      <c r="BSQ26" s="2">
        <v>9</v>
      </c>
      <c r="BSR26" s="1">
        <v>1.4999999999999999E-2</v>
      </c>
      <c r="BSS26" s="1">
        <f t="shared" si="1528"/>
        <v>4.9999999999999992E-3</v>
      </c>
      <c r="BST26" s="1">
        <f t="shared" si="1529"/>
        <v>0.1972318339100346</v>
      </c>
      <c r="BSU26" s="1">
        <f t="shared" si="1530"/>
        <v>2.958477508650519E-4</v>
      </c>
      <c r="BSV26" s="1">
        <f t="shared" si="1531"/>
        <v>2.2775389218082793</v>
      </c>
      <c r="BSW26" s="1"/>
      <c r="BSX26" s="1"/>
      <c r="BSY26" s="1" t="s">
        <v>11</v>
      </c>
      <c r="BSZ26" s="1" t="s">
        <v>182</v>
      </c>
      <c r="BTA26" s="1">
        <v>401</v>
      </c>
      <c r="BTB26" s="1">
        <v>9</v>
      </c>
      <c r="BTC26" s="1">
        <v>1.7999999999999999E-2</v>
      </c>
      <c r="BTD26" s="1">
        <f t="shared" si="1532"/>
        <v>5.9999999999999984E-3</v>
      </c>
      <c r="BTE26" s="1">
        <f t="shared" si="1533"/>
        <v>0.33216783216783208</v>
      </c>
      <c r="BTF26" s="1">
        <f t="shared" si="1534"/>
        <v>4.9825174825174812E-4</v>
      </c>
      <c r="BTG26" s="1">
        <f t="shared" si="1535"/>
        <v>3.8357153170314251</v>
      </c>
      <c r="BTH26" s="1"/>
      <c r="BTI26" s="1"/>
      <c r="BTJ26" s="1" t="s">
        <v>11</v>
      </c>
      <c r="BTK26" s="1" t="s">
        <v>183</v>
      </c>
      <c r="BTL26" s="1">
        <v>408</v>
      </c>
      <c r="BTM26" s="1">
        <v>9</v>
      </c>
      <c r="BTN26" s="1">
        <v>1.9E-2</v>
      </c>
      <c r="BTO26" s="1">
        <f t="shared" si="1536"/>
        <v>6.9999999999999993E-3</v>
      </c>
      <c r="BTP26" s="5">
        <f t="shared" si="1537"/>
        <v>0.50522648083623689</v>
      </c>
      <c r="BTQ26" s="1">
        <f t="shared" si="1538"/>
        <v>7.5783972125435535E-4</v>
      </c>
      <c r="BTR26" s="1">
        <f t="shared" si="1539"/>
        <v>5.8341138528257197</v>
      </c>
      <c r="BTS26" s="1"/>
      <c r="BTT26" s="1"/>
      <c r="BTU26" s="1" t="s">
        <v>11</v>
      </c>
      <c r="BTV26" s="1" t="s">
        <v>184</v>
      </c>
      <c r="BTW26" s="1">
        <v>409</v>
      </c>
      <c r="BTX26" s="1">
        <v>9</v>
      </c>
      <c r="BTY26" s="1">
        <v>0.02</v>
      </c>
      <c r="BTZ26" s="1">
        <f t="shared" si="1540"/>
        <v>0.01</v>
      </c>
      <c r="BUA26" s="1">
        <f t="shared" si="1541"/>
        <v>0.44636678200692043</v>
      </c>
      <c r="BUB26" s="1">
        <f t="shared" si="1542"/>
        <v>6.6955017301038064E-4</v>
      </c>
      <c r="BUC26" s="1">
        <f t="shared" si="1543"/>
        <v>5.1544301914608432</v>
      </c>
      <c r="BUD26" s="1"/>
      <c r="BUE26" s="1"/>
      <c r="BUF26" s="1" t="s">
        <v>11</v>
      </c>
      <c r="BUG26" s="1" t="s">
        <v>185</v>
      </c>
      <c r="BUH26" s="1">
        <v>415</v>
      </c>
      <c r="BUI26" s="1">
        <v>9</v>
      </c>
      <c r="BUJ26" s="1">
        <v>0.03</v>
      </c>
      <c r="BUK26" s="1">
        <f t="shared" si="1544"/>
        <v>1.7000000000000001E-2</v>
      </c>
      <c r="BUL26" s="1">
        <f t="shared" si="1545"/>
        <v>0.74912891986062724</v>
      </c>
      <c r="BUM26" s="1">
        <f t="shared" si="1546"/>
        <v>1.1236933797909409E-3</v>
      </c>
      <c r="BUN26" s="1">
        <f t="shared" si="1547"/>
        <v>8.6505826093622762</v>
      </c>
      <c r="BUO26" s="1"/>
      <c r="BUP26" s="1"/>
      <c r="BUQ26" s="1" t="s">
        <v>11</v>
      </c>
      <c r="BUR26" s="1" t="s">
        <v>186</v>
      </c>
      <c r="BUS26" s="1">
        <v>422</v>
      </c>
      <c r="BUT26" s="1">
        <v>9</v>
      </c>
      <c r="BUU26" s="1">
        <v>3.1E-2</v>
      </c>
      <c r="BUV26" s="1">
        <f t="shared" si="1548"/>
        <v>1.6E-2</v>
      </c>
      <c r="BUW26" s="1">
        <f t="shared" si="1549"/>
        <v>0.68070175438596492</v>
      </c>
      <c r="BUX26" s="1">
        <f t="shared" si="1550"/>
        <v>1.0210526315789475E-3</v>
      </c>
      <c r="BUY26" s="1">
        <f t="shared" si="1551"/>
        <v>7.8604184173655289</v>
      </c>
      <c r="BUZ26" s="1"/>
      <c r="BVA26" s="1"/>
      <c r="BVB26" s="1" t="s">
        <v>11</v>
      </c>
      <c r="BVC26" s="1" t="s">
        <v>187</v>
      </c>
      <c r="BVD26" s="1">
        <v>423</v>
      </c>
      <c r="BVE26" s="1">
        <v>9</v>
      </c>
      <c r="BVF26" s="1">
        <v>1.6E-2</v>
      </c>
      <c r="BVG26" s="1">
        <f t="shared" si="1552"/>
        <v>6.0000000000000001E-3</v>
      </c>
      <c r="BVH26" s="1">
        <f t="shared" si="1553"/>
        <v>-0.73378839590443679</v>
      </c>
      <c r="BVI26" s="1">
        <f t="shared" si="1554"/>
        <v>-1.1006825938566552E-3</v>
      </c>
      <c r="BVJ26" s="1">
        <f t="shared" si="1555"/>
        <v>-8.4734375729930811</v>
      </c>
      <c r="BVK26" s="1"/>
      <c r="BVL26" s="1"/>
      <c r="BVM26" s="1" t="s">
        <v>11</v>
      </c>
      <c r="BVN26" s="1" t="s">
        <v>188</v>
      </c>
      <c r="BVO26" s="1">
        <v>436</v>
      </c>
      <c r="BVP26" s="1">
        <v>9</v>
      </c>
      <c r="BVQ26" s="1">
        <v>2.1000000000000001E-2</v>
      </c>
      <c r="BVR26" s="1">
        <f t="shared" si="1556"/>
        <v>9.0000000000000011E-3</v>
      </c>
      <c r="BVS26" s="1">
        <f t="shared" si="1557"/>
        <v>-0.34129692832764502</v>
      </c>
      <c r="BVT26" s="1">
        <f t="shared" si="1558"/>
        <v>-5.1194539249146758E-4</v>
      </c>
      <c r="BVU26" s="1">
        <f t="shared" si="1559"/>
        <v>-3.9411337548805028</v>
      </c>
      <c r="BVV26" s="1"/>
      <c r="BVW26" s="1"/>
      <c r="BVX26" s="1" t="s">
        <v>11</v>
      </c>
      <c r="BVY26" s="1" t="s">
        <v>189</v>
      </c>
      <c r="BVZ26" s="1">
        <v>437</v>
      </c>
      <c r="BWA26" s="1">
        <v>9</v>
      </c>
      <c r="BWB26" s="1">
        <v>-1E-3</v>
      </c>
      <c r="BWC26" s="1">
        <f t="shared" si="1560"/>
        <v>-6.0000000000000001E-3</v>
      </c>
      <c r="BWD26" s="1">
        <f t="shared" si="1561"/>
        <v>-1.0228136882129277</v>
      </c>
      <c r="BWE26" s="1">
        <f t="shared" si="1562"/>
        <v>-1.5342205323193917E-3</v>
      </c>
      <c r="BWF26" s="1">
        <f t="shared" si="1563"/>
        <v>-11.810963466099491</v>
      </c>
      <c r="BWG26" s="1"/>
      <c r="BWH26" s="1"/>
      <c r="BWI26" s="1" t="s">
        <v>11</v>
      </c>
      <c r="BWJ26" s="1" t="s">
        <v>190</v>
      </c>
      <c r="BWK26" s="1">
        <v>443</v>
      </c>
      <c r="BWL26" s="1">
        <v>9</v>
      </c>
      <c r="BWM26" s="1">
        <v>0.01</v>
      </c>
      <c r="BWN26" s="1">
        <f t="shared" si="1564"/>
        <v>0</v>
      </c>
      <c r="BWO26" s="1">
        <f t="shared" si="1565"/>
        <v>-0.81818181818181823</v>
      </c>
      <c r="BWP26" s="1">
        <f t="shared" si="1566"/>
        <v>-1.2272727272727275E-3</v>
      </c>
      <c r="BWQ26" s="1">
        <f t="shared" si="1567"/>
        <v>-9.4479724651089878</v>
      </c>
      <c r="BWR26" s="1"/>
      <c r="BWS26" s="1"/>
      <c r="BWT26" s="1" t="s">
        <v>11</v>
      </c>
      <c r="BWU26" s="1" t="s">
        <v>191</v>
      </c>
      <c r="BWV26" s="1">
        <v>450</v>
      </c>
      <c r="BWW26" s="1">
        <v>9</v>
      </c>
      <c r="BWX26" s="1">
        <v>3.0000000000000001E-3</v>
      </c>
      <c r="BWY26" s="1">
        <f t="shared" si="1568"/>
        <v>-1E-3</v>
      </c>
      <c r="BWZ26" s="1">
        <f t="shared" si="1569"/>
        <v>-0.51515151515151514</v>
      </c>
      <c r="BXA26" s="1">
        <f t="shared" si="1570"/>
        <v>-7.7272727272727269E-4</v>
      </c>
      <c r="BXB26" s="1">
        <f t="shared" si="1571"/>
        <v>-5.9487234039575103</v>
      </c>
      <c r="BXC26" s="1"/>
      <c r="BXD26" s="1"/>
      <c r="BXE26" s="1" t="s">
        <v>11</v>
      </c>
      <c r="BXF26" s="1" t="s">
        <v>192</v>
      </c>
      <c r="BXG26" s="1">
        <v>451</v>
      </c>
      <c r="BXH26" s="1">
        <v>9</v>
      </c>
      <c r="BXI26" s="1">
        <v>5.0000000000000001E-3</v>
      </c>
      <c r="BXJ26" s="1">
        <f t="shared" si="1572"/>
        <v>8.0000000000000002E-3</v>
      </c>
      <c r="BXK26" s="1">
        <f t="shared" si="1573"/>
        <v>0.78490566037735843</v>
      </c>
      <c r="BXL26" s="1">
        <f t="shared" si="1574"/>
        <v>1.1773584905660378E-3</v>
      </c>
      <c r="BXM26" s="1">
        <f t="shared" si="1575"/>
        <v>9.0637153040542398</v>
      </c>
      <c r="BXN26" s="1"/>
      <c r="BXO26" s="1"/>
      <c r="BXP26" s="1" t="s">
        <v>11</v>
      </c>
      <c r="BXQ26" s="1" t="s">
        <v>193</v>
      </c>
      <c r="BXR26" s="1">
        <v>464</v>
      </c>
      <c r="BXS26" s="1">
        <v>9</v>
      </c>
      <c r="BXT26" s="1">
        <v>1.2E-2</v>
      </c>
      <c r="BXU26" s="1">
        <f t="shared" si="1576"/>
        <v>8.0000000000000002E-3</v>
      </c>
      <c r="BXV26" s="1">
        <f t="shared" si="1577"/>
        <v>1.099264705882353</v>
      </c>
      <c r="BXW26" s="1">
        <f t="shared" si="1578"/>
        <v>1.6488970588235297E-3</v>
      </c>
      <c r="BXX26" s="1">
        <f t="shared" si="1579"/>
        <v>12.693783267052067</v>
      </c>
      <c r="BXY26" s="1"/>
      <c r="BXZ26" s="1"/>
      <c r="BYA26" s="1" t="s">
        <v>11</v>
      </c>
      <c r="BYB26" s="1" t="s">
        <v>194</v>
      </c>
      <c r="BYC26" s="1">
        <v>465</v>
      </c>
      <c r="BYD26" s="1">
        <v>9</v>
      </c>
      <c r="BYE26" s="1">
        <v>1.7999999999999999E-2</v>
      </c>
      <c r="BYF26" s="1">
        <f t="shared" si="1709"/>
        <v>1.2999999999999998E-2</v>
      </c>
      <c r="BYG26" s="1">
        <f t="shared" si="1580"/>
        <v>0.3220973782771534</v>
      </c>
      <c r="BYH26" s="1">
        <f t="shared" si="1581"/>
        <v>4.8314606741573012E-4</v>
      </c>
      <c r="BYI26" s="1">
        <f t="shared" si="1582"/>
        <v>3.7194265301677478</v>
      </c>
      <c r="BYJ26" s="1"/>
      <c r="BYK26" s="1"/>
      <c r="BYL26" s="1" t="s">
        <v>11</v>
      </c>
      <c r="BYM26" s="1" t="s">
        <v>195</v>
      </c>
      <c r="BYN26" s="1">
        <v>479</v>
      </c>
      <c r="BYO26" s="1">
        <v>9</v>
      </c>
      <c r="BYP26" s="1">
        <v>2.1999999999999999E-2</v>
      </c>
      <c r="BYQ26" s="1">
        <f t="shared" si="1583"/>
        <v>1.0999999999999999E-2</v>
      </c>
      <c r="BYR26" s="1">
        <f t="shared" si="1584"/>
        <v>0.5793357933579335</v>
      </c>
      <c r="BYS26" s="1">
        <f t="shared" si="1585"/>
        <v>8.6900369003690026E-4</v>
      </c>
      <c r="BYT26" s="1">
        <f t="shared" si="1586"/>
        <v>6.689892762297343</v>
      </c>
      <c r="BYU26" s="1"/>
      <c r="BYV26" s="1"/>
      <c r="BYW26" s="1" t="s">
        <v>11</v>
      </c>
      <c r="BYX26" s="1" t="s">
        <v>196</v>
      </c>
      <c r="BYY26" s="1">
        <v>480</v>
      </c>
      <c r="BYZ26" s="1">
        <v>9</v>
      </c>
      <c r="BZA26" s="1">
        <v>2.5000000000000001E-2</v>
      </c>
      <c r="BZB26" s="1">
        <f t="shared" si="1587"/>
        <v>1.2000000000000002E-2</v>
      </c>
      <c r="BZC26" s="1">
        <f t="shared" si="1588"/>
        <v>0.8539325842696629</v>
      </c>
      <c r="BZD26" s="1">
        <f t="shared" si="1589"/>
        <v>1.2808988764044943E-3</v>
      </c>
      <c r="BZE26" s="1">
        <f t="shared" si="1590"/>
        <v>9.8608052195144982</v>
      </c>
      <c r="BZF26" s="1"/>
      <c r="BZG26" s="1"/>
      <c r="BZH26" s="1" t="s">
        <v>11</v>
      </c>
      <c r="BZI26" s="1" t="s">
        <v>197</v>
      </c>
      <c r="BZJ26" s="1">
        <v>494</v>
      </c>
      <c r="BZK26" s="1">
        <v>9</v>
      </c>
      <c r="BZL26" s="1">
        <v>3.7999999999999999E-2</v>
      </c>
      <c r="BZM26" s="1">
        <f t="shared" si="1591"/>
        <v>2.3E-2</v>
      </c>
      <c r="BZN26" s="1">
        <f t="shared" si="1592"/>
        <v>1.5808823529411764</v>
      </c>
      <c r="BZO26" s="1">
        <f t="shared" si="1593"/>
        <v>2.3713235294117647E-3</v>
      </c>
      <c r="BZP26" s="1">
        <f t="shared" si="1594"/>
        <v>18.255273594757153</v>
      </c>
      <c r="BZQ26" s="1"/>
      <c r="BZR26" s="1"/>
      <c r="BZS26" s="1" t="s">
        <v>11</v>
      </c>
      <c r="BZT26" s="1" t="s">
        <v>198</v>
      </c>
      <c r="BZU26" s="1">
        <v>495</v>
      </c>
      <c r="BZV26" s="1">
        <v>9</v>
      </c>
      <c r="BZW26" s="1">
        <v>2.3E-2</v>
      </c>
      <c r="BZX26" s="1">
        <f t="shared" si="1595"/>
        <v>8.9999999999999993E-3</v>
      </c>
      <c r="BZY26" s="1">
        <f t="shared" si="1596"/>
        <v>0.7232472324723247</v>
      </c>
      <c r="BZZ26" s="1">
        <f t="shared" si="1597"/>
        <v>1.0848708487084871E-3</v>
      </c>
      <c r="CAA26" s="1">
        <f t="shared" si="1598"/>
        <v>8.3517132573903137</v>
      </c>
      <c r="CAB26" s="1"/>
      <c r="CAC26" s="1"/>
      <c r="CAD26" s="1" t="s">
        <v>11</v>
      </c>
      <c r="CAE26" s="1" t="s">
        <v>199</v>
      </c>
      <c r="CAF26" s="1">
        <v>501</v>
      </c>
      <c r="CAG26" s="1">
        <v>9</v>
      </c>
      <c r="CAH26" s="1">
        <v>1.9E-2</v>
      </c>
      <c r="CAI26" s="1">
        <f t="shared" si="1599"/>
        <v>1.9999999999999983E-3</v>
      </c>
      <c r="CAJ26" s="1">
        <f t="shared" si="1600"/>
        <v>0.52380952380952372</v>
      </c>
      <c r="CAK26" s="1">
        <f t="shared" si="1601"/>
        <v>7.8571428571428564E-4</v>
      </c>
      <c r="CAL26" s="1">
        <f t="shared" si="1602"/>
        <v>6.0487019485618374</v>
      </c>
      <c r="CAM26" s="1"/>
      <c r="CAN26" s="1"/>
      <c r="CAO26" s="1" t="s">
        <v>11</v>
      </c>
      <c r="CAP26" s="1" t="s">
        <v>200</v>
      </c>
      <c r="CAQ26" s="1">
        <v>508</v>
      </c>
      <c r="CAR26" s="1">
        <v>9</v>
      </c>
      <c r="CAS26" s="1">
        <v>2.8000000000000001E-2</v>
      </c>
      <c r="CAT26" s="1">
        <f t="shared" si="1603"/>
        <v>-9.9999999999999985E-3</v>
      </c>
      <c r="CAU26" s="1">
        <f t="shared" si="1604"/>
        <v>7.6923076923076969E-2</v>
      </c>
      <c r="CAV26" s="1">
        <f t="shared" si="1605"/>
        <v>1.1538461538461545E-4</v>
      </c>
      <c r="CAW26" s="1">
        <f t="shared" si="1606"/>
        <v>0.88827091552306769</v>
      </c>
      <c r="CAX26" s="1"/>
      <c r="CAY26" s="1"/>
      <c r="CAZ26" s="1" t="s">
        <v>11</v>
      </c>
      <c r="CBA26" s="1" t="s">
        <v>201</v>
      </c>
      <c r="CBB26" s="1">
        <v>509</v>
      </c>
      <c r="CBC26" s="1">
        <v>9</v>
      </c>
      <c r="CBD26" s="1">
        <v>1.4E-2</v>
      </c>
      <c r="CBE26" s="1">
        <f t="shared" si="1607"/>
        <v>1.0000000000000009E-3</v>
      </c>
      <c r="CBF26" s="1">
        <f t="shared" si="1608"/>
        <v>-9.0225563909774403E-2</v>
      </c>
      <c r="CBG26" s="1">
        <f t="shared" si="1609"/>
        <v>-1.353383458646616E-4</v>
      </c>
      <c r="CBH26" s="1">
        <f t="shared" si="1610"/>
        <v>-1.0418816753503641</v>
      </c>
      <c r="CBI26" s="1"/>
      <c r="CBJ26" s="1"/>
      <c r="CBK26" s="1" t="s">
        <v>11</v>
      </c>
      <c r="CBL26" s="1" t="s">
        <v>202</v>
      </c>
      <c r="CBM26" s="1">
        <v>515</v>
      </c>
      <c r="CBN26" s="1">
        <v>9</v>
      </c>
      <c r="CBO26" s="1">
        <v>1.6E-2</v>
      </c>
      <c r="CBP26" s="1">
        <f t="shared" si="1611"/>
        <v>1.0000000000000009E-3</v>
      </c>
      <c r="CBQ26" s="1">
        <f t="shared" si="1612"/>
        <v>1.8726591760299657E-2</v>
      </c>
      <c r="CBR26" s="1">
        <f t="shared" si="1613"/>
        <v>2.8089887640449487E-5</v>
      </c>
      <c r="CBS26" s="1">
        <f t="shared" si="1614"/>
        <v>0.21472658477452844</v>
      </c>
      <c r="CBT26" s="1"/>
      <c r="CBU26" s="1"/>
      <c r="CBV26" s="1" t="s">
        <v>11</v>
      </c>
      <c r="CBW26" s="1" t="s">
        <v>203</v>
      </c>
      <c r="CBX26" s="1">
        <v>522</v>
      </c>
      <c r="CBY26" s="1">
        <v>9</v>
      </c>
      <c r="CBZ26" s="1">
        <v>1.7000000000000001E-2</v>
      </c>
      <c r="CCA26" s="1">
        <f t="shared" si="1615"/>
        <v>3.0000000000000009E-3</v>
      </c>
      <c r="CCB26" s="1">
        <f t="shared" si="1616"/>
        <v>0.10486891385767792</v>
      </c>
      <c r="CCC26" s="1">
        <f t="shared" si="1617"/>
        <v>1.5730337078651688E-4</v>
      </c>
      <c r="CCD26" s="1">
        <f t="shared" si="1618"/>
        <v>1.2024688747373573</v>
      </c>
      <c r="CCE26" s="1"/>
      <c r="CCF26" s="1"/>
      <c r="CCG26" s="1" t="s">
        <v>11</v>
      </c>
      <c r="CCH26" s="1" t="s">
        <v>204</v>
      </c>
      <c r="CCI26" s="1">
        <v>523</v>
      </c>
      <c r="CCJ26" s="1">
        <v>9</v>
      </c>
      <c r="CCK26" s="1">
        <v>2.5999999999999999E-2</v>
      </c>
      <c r="CCL26" s="1">
        <f t="shared" si="1619"/>
        <v>6.9999999999999993E-3</v>
      </c>
      <c r="CCM26" s="1">
        <f t="shared" si="1620"/>
        <v>0.34220532319391633</v>
      </c>
      <c r="CCN26" s="1">
        <f t="shared" si="1621"/>
        <v>5.1330798479087456E-4</v>
      </c>
      <c r="CCO26" s="1">
        <f t="shared" si="1622"/>
        <v>3.92386299021438</v>
      </c>
      <c r="CCP26" s="1"/>
      <c r="CCQ26" s="1"/>
      <c r="CCR26" s="1" t="s">
        <v>11</v>
      </c>
      <c r="CCS26" s="1" t="s">
        <v>205</v>
      </c>
      <c r="CCT26" s="1">
        <v>536</v>
      </c>
      <c r="CCU26" s="1">
        <v>9</v>
      </c>
      <c r="CCV26" s="1">
        <v>2.7E-2</v>
      </c>
      <c r="CCW26" s="1">
        <f t="shared" si="1623"/>
        <v>6.9999999999999993E-3</v>
      </c>
      <c r="CCX26" s="1">
        <f t="shared" si="1624"/>
        <v>0.22779922779922776</v>
      </c>
      <c r="CCY26" s="1">
        <f t="shared" si="1625"/>
        <v>3.4169884169884163E-4</v>
      </c>
      <c r="CCZ26" s="1">
        <f t="shared" si="1626"/>
        <v>2.6120369806587953</v>
      </c>
      <c r="CDA26" s="1"/>
      <c r="CDB26" s="1"/>
      <c r="CDC26" s="1" t="s">
        <v>11</v>
      </c>
      <c r="CDD26" s="1" t="s">
        <v>206</v>
      </c>
      <c r="CDE26" s="1">
        <v>542</v>
      </c>
      <c r="CDF26" s="1">
        <v>9</v>
      </c>
      <c r="CDG26" s="1">
        <v>2.4E-2</v>
      </c>
      <c r="CDH26" s="1">
        <f t="shared" si="1627"/>
        <v>9.0000000000000011E-3</v>
      </c>
      <c r="CDI26" s="1">
        <f t="shared" si="1628"/>
        <v>-2.6515151515151485E-2</v>
      </c>
      <c r="CDJ26" s="1">
        <f t="shared" si="1629"/>
        <v>-3.9772727272727228E-5</v>
      </c>
      <c r="CDK26" s="1">
        <f t="shared" si="1630"/>
        <v>-0.30403332344211553</v>
      </c>
      <c r="CDL26" s="1"/>
      <c r="CDM26" s="1"/>
      <c r="CDN26" s="1" t="s">
        <v>11</v>
      </c>
      <c r="CDO26" s="1" t="s">
        <v>207</v>
      </c>
      <c r="CDP26" s="1">
        <v>549</v>
      </c>
      <c r="CDQ26" s="1">
        <v>9</v>
      </c>
      <c r="CDR26" s="1">
        <v>2.9000000000000001E-2</v>
      </c>
      <c r="CDS26" s="1">
        <f t="shared" si="1631"/>
        <v>1.4000000000000002E-2</v>
      </c>
      <c r="CDT26" s="1">
        <f t="shared" si="1632"/>
        <v>8.3650190114068532E-2</v>
      </c>
      <c r="CDU26" s="1">
        <f t="shared" si="1633"/>
        <v>1.254752851711028E-4</v>
      </c>
      <c r="CDV26" s="1">
        <f t="shared" si="1634"/>
        <v>0.95916650871907161</v>
      </c>
      <c r="CDW26" s="1"/>
      <c r="CDX26" s="1"/>
      <c r="CDY26" s="1" t="s">
        <v>11</v>
      </c>
      <c r="CDZ26" s="1" t="s">
        <v>208</v>
      </c>
      <c r="CEA26" s="1">
        <v>550</v>
      </c>
      <c r="CEB26" s="1">
        <v>9</v>
      </c>
      <c r="CEC26" s="1">
        <v>2.4E-2</v>
      </c>
      <c r="CED26" s="1">
        <f t="shared" si="1635"/>
        <v>6.9999999999999993E-3</v>
      </c>
      <c r="CEE26" s="1">
        <f t="shared" si="1636"/>
        <v>0.22399999999999995</v>
      </c>
      <c r="CEF26" s="1">
        <f t="shared" si="1637"/>
        <v>3.3599999999999993E-4</v>
      </c>
      <c r="CEG26" s="1">
        <f t="shared" si="1638"/>
        <v>2.5684735164389942</v>
      </c>
      <c r="CEH26" s="1"/>
      <c r="CEI26" s="1"/>
      <c r="CEJ26" s="1" t="s">
        <v>11</v>
      </c>
      <c r="CEK26" s="1" t="s">
        <v>209</v>
      </c>
      <c r="CEL26" s="1">
        <v>556</v>
      </c>
      <c r="CEM26" s="1">
        <v>9</v>
      </c>
      <c r="CEN26" s="1">
        <v>1.9E-2</v>
      </c>
      <c r="CEO26" s="1">
        <f t="shared" si="1639"/>
        <v>4.0000000000000001E-3</v>
      </c>
      <c r="CEP26" s="1">
        <f t="shared" si="1640"/>
        <v>0.24110671936758893</v>
      </c>
      <c r="CEQ26" s="1">
        <f t="shared" si="1641"/>
        <v>3.6166007905138342E-4</v>
      </c>
      <c r="CER26" s="1">
        <f t="shared" si="1642"/>
        <v>2.7646259970140226</v>
      </c>
      <c r="CES26" s="1"/>
      <c r="CET26" s="1"/>
      <c r="CEU26" s="1" t="s">
        <v>11</v>
      </c>
      <c r="CEV26" s="1" t="s">
        <v>210</v>
      </c>
      <c r="CEW26" s="1">
        <v>563</v>
      </c>
      <c r="CEX26" s="1">
        <v>9</v>
      </c>
      <c r="CEY26" s="1">
        <v>1.7000000000000001E-2</v>
      </c>
      <c r="CEZ26" s="1">
        <f t="shared" si="1643"/>
        <v>3.0000000000000009E-3</v>
      </c>
      <c r="CFA26" s="1">
        <f t="shared" si="1644"/>
        <v>0.12184368737474954</v>
      </c>
      <c r="CFB26" s="1">
        <f t="shared" si="1645"/>
        <v>1.8276553106212431E-4</v>
      </c>
      <c r="CFC26" s="1">
        <f t="shared" si="1646"/>
        <v>1.3971084114612344</v>
      </c>
      <c r="CFD26" s="1"/>
      <c r="CFE26" s="1"/>
      <c r="CFF26" s="1" t="s">
        <v>11</v>
      </c>
      <c r="CFG26" s="1" t="s">
        <v>211</v>
      </c>
      <c r="CFH26" s="1">
        <v>564</v>
      </c>
      <c r="CFI26" s="1">
        <v>9</v>
      </c>
      <c r="CFJ26" s="1">
        <v>2.5000000000000001E-2</v>
      </c>
      <c r="CFK26" s="1">
        <f t="shared" si="1647"/>
        <v>-6.9999999999999993E-3</v>
      </c>
      <c r="CFL26" s="1">
        <f t="shared" si="1648"/>
        <v>-0.50373134328358204</v>
      </c>
      <c r="CFM26" s="1">
        <f t="shared" si="1649"/>
        <v>-7.5559701492537311E-4</v>
      </c>
      <c r="CFN26" s="1">
        <f t="shared" si="1650"/>
        <v>-5.7759848867148236</v>
      </c>
      <c r="CFO26" s="1"/>
      <c r="CFP26" s="1"/>
      <c r="CFQ26" s="1" t="s">
        <v>11</v>
      </c>
      <c r="CFR26" s="1" t="s">
        <v>212</v>
      </c>
      <c r="CFS26" s="1">
        <v>571</v>
      </c>
      <c r="CFT26" s="1">
        <v>9</v>
      </c>
      <c r="CFU26" s="1">
        <v>2.1000000000000001E-2</v>
      </c>
      <c r="CFV26" s="1">
        <f t="shared" si="1651"/>
        <v>-9.9999999999999985E-3</v>
      </c>
      <c r="CFW26" s="1">
        <f t="shared" si="1652"/>
        <v>-0.73684210526315785</v>
      </c>
      <c r="CFX26" s="1">
        <f t="shared" si="1653"/>
        <v>-1.1052631578947368E-3</v>
      </c>
      <c r="CFY26" s="1">
        <f t="shared" si="1654"/>
        <v>-8.4489260409177458</v>
      </c>
      <c r="CFZ26" s="1"/>
      <c r="CGA26" s="1"/>
      <c r="CGB26" s="1" t="s">
        <v>11</v>
      </c>
      <c r="CGC26" s="1" t="s">
        <v>213</v>
      </c>
      <c r="CGD26" s="1">
        <v>577</v>
      </c>
      <c r="CGE26" s="1">
        <v>9</v>
      </c>
      <c r="CGF26" s="1">
        <v>2.7E-2</v>
      </c>
      <c r="CGG26" s="1">
        <f t="shared" si="1655"/>
        <v>-4.0000000000000001E-3</v>
      </c>
      <c r="CGH26" s="1">
        <f t="shared" si="1656"/>
        <v>-0.6992481203007519</v>
      </c>
      <c r="CGI26" s="1">
        <f t="shared" si="1657"/>
        <v>-1.048872180451128E-3</v>
      </c>
      <c r="CGJ26" s="1">
        <f t="shared" si="1658"/>
        <v>-8.0178583857688821</v>
      </c>
      <c r="CGK26" s="1"/>
      <c r="CGL26" s="1"/>
      <c r="CGM26" s="1" t="s">
        <v>11</v>
      </c>
      <c r="CGN26" s="1" t="s">
        <v>214</v>
      </c>
      <c r="CGO26" s="1">
        <v>578</v>
      </c>
      <c r="CGP26" s="1">
        <v>9</v>
      </c>
      <c r="CGQ26" s="1">
        <v>0</v>
      </c>
      <c r="CGR26" s="1">
        <f t="shared" si="1659"/>
        <v>-1.7000000000000001E-2</v>
      </c>
      <c r="CGS26" s="1">
        <f t="shared" si="1660"/>
        <v>-1.5135135135135136</v>
      </c>
      <c r="CGT26" s="1">
        <f t="shared" si="1661"/>
        <v>-2.2702702702702706E-3</v>
      </c>
      <c r="CGU26" s="1">
        <f t="shared" si="1662"/>
        <v>-17.354550786749968</v>
      </c>
      <c r="CGV26" s="1"/>
      <c r="CGW26" s="1"/>
      <c r="CGX26" s="1" t="s">
        <v>11</v>
      </c>
      <c r="CGY26" s="1" t="s">
        <v>215</v>
      </c>
      <c r="CGZ26" s="1">
        <v>592</v>
      </c>
      <c r="CHA26" s="1">
        <v>9</v>
      </c>
      <c r="CHB26" s="1">
        <v>1.7000000000000001E-2</v>
      </c>
      <c r="CHC26" s="1">
        <f t="shared" si="1663"/>
        <v>-8.9999999999999976E-3</v>
      </c>
      <c r="CHD26" s="1">
        <f t="shared" si="1664"/>
        <v>-1.4137931034482758</v>
      </c>
      <c r="CHE26" s="1">
        <f t="shared" si="1665"/>
        <v>-2.1206896551724135E-3</v>
      </c>
      <c r="CHF26" s="1">
        <f t="shared" si="1666"/>
        <v>-16.211116713977646</v>
      </c>
      <c r="CHG26" s="1"/>
      <c r="CHH26" s="1"/>
      <c r="CHI26" s="1" t="s">
        <v>11</v>
      </c>
      <c r="CHJ26" s="1" t="s">
        <v>216</v>
      </c>
      <c r="CHK26" s="1">
        <v>593</v>
      </c>
      <c r="CHL26" s="1">
        <v>9</v>
      </c>
      <c r="CHM26" s="1">
        <v>2.8000000000000001E-2</v>
      </c>
      <c r="CHN26" s="1">
        <f t="shared" si="1667"/>
        <v>5.000000000000001E-3</v>
      </c>
      <c r="CHO26" s="1">
        <f t="shared" si="1668"/>
        <v>-0.11372549019607843</v>
      </c>
      <c r="CHP26" s="1">
        <f t="shared" si="1669"/>
        <v>-1.7058823529411766E-4</v>
      </c>
      <c r="CHQ26" s="1">
        <f t="shared" si="1670"/>
        <v>-1.304021918360134</v>
      </c>
      <c r="CHR26" s="1"/>
      <c r="CHS26" s="1"/>
      <c r="CHT26" s="1" t="s">
        <v>11</v>
      </c>
      <c r="CHU26" s="1" t="s">
        <v>217</v>
      </c>
      <c r="CHV26" s="1">
        <v>607</v>
      </c>
      <c r="CHW26" s="1">
        <v>9</v>
      </c>
      <c r="CHX26" s="1">
        <v>2.7E-2</v>
      </c>
      <c r="CHY26" s="1">
        <f t="shared" si="1671"/>
        <v>5.9999999999999984E-3</v>
      </c>
      <c r="CHZ26" s="1">
        <f t="shared" si="1672"/>
        <v>4.6511627906976695E-2</v>
      </c>
      <c r="CIA26" s="1">
        <f t="shared" si="1673"/>
        <v>6.9767441860465044E-5</v>
      </c>
      <c r="CIB26" s="1">
        <f t="shared" si="1674"/>
        <v>0.53332091288185057</v>
      </c>
      <c r="CIC26" s="1"/>
      <c r="CID26" s="1"/>
      <c r="CIE26" s="1" t="s">
        <v>11</v>
      </c>
      <c r="CIF26" s="1" t="s">
        <v>218</v>
      </c>
      <c r="CIG26" s="1">
        <v>608</v>
      </c>
      <c r="CIH26" s="1">
        <v>9</v>
      </c>
      <c r="CII26" s="1">
        <v>0.03</v>
      </c>
      <c r="CIJ26" s="1">
        <f t="shared" si="1675"/>
        <v>2.9999999999999992E-3</v>
      </c>
      <c r="CIK26" s="1">
        <f t="shared" si="1676"/>
        <v>-0.65882352941176481</v>
      </c>
      <c r="CIL26" s="1">
        <f t="shared" si="1677"/>
        <v>-9.8823529411764719E-4</v>
      </c>
      <c r="CIM26" s="1">
        <f t="shared" si="1678"/>
        <v>-7.5543338718793978</v>
      </c>
      <c r="CIN26" s="1"/>
      <c r="CIO26" s="1"/>
      <c r="CIP26" s="1" t="s">
        <v>11</v>
      </c>
      <c r="CIQ26" s="1" t="s">
        <v>219</v>
      </c>
      <c r="CIR26" s="1">
        <v>621</v>
      </c>
      <c r="CIS26" s="1">
        <v>9</v>
      </c>
      <c r="CIT26" s="1">
        <v>2.5000000000000001E-2</v>
      </c>
      <c r="CIU26" s="1">
        <f t="shared" si="1679"/>
        <v>-4.9999999999999975E-3</v>
      </c>
      <c r="CIV26" s="1">
        <f t="shared" si="1680"/>
        <v>-1.9722222222222219</v>
      </c>
      <c r="CIW26" s="1">
        <f t="shared" si="1681"/>
        <v>-2.9583333333333328E-3</v>
      </c>
      <c r="CIX26" s="1">
        <f t="shared" si="1682"/>
        <v>-22.614288153170708</v>
      </c>
      <c r="CIY26" s="1"/>
      <c r="CIZ26" s="1"/>
      <c r="CJA26" s="1" t="s">
        <v>11</v>
      </c>
      <c r="CJB26" s="1" t="s">
        <v>220</v>
      </c>
      <c r="CJC26" s="1">
        <v>622</v>
      </c>
      <c r="CJD26" s="1">
        <v>9</v>
      </c>
      <c r="CJE26" s="1">
        <v>1.0999999999999999E-2</v>
      </c>
      <c r="CJF26" s="1">
        <f t="shared" si="1683"/>
        <v>2E-3</v>
      </c>
      <c r="CJG26" s="1">
        <f t="shared" si="1684"/>
        <v>-0.36395759717314491</v>
      </c>
      <c r="CJH26" s="1">
        <f t="shared" si="1685"/>
        <v>-5.4593639575971733E-4</v>
      </c>
      <c r="CJI26" s="1">
        <f t="shared" si="1686"/>
        <v>-4.173283256455333</v>
      </c>
      <c r="CJJ26" s="1"/>
      <c r="CJK26" s="1"/>
      <c r="CJL26" s="1" t="s">
        <v>11</v>
      </c>
      <c r="CJM26" s="1" t="s">
        <v>221</v>
      </c>
      <c r="CJN26" s="1">
        <v>635</v>
      </c>
      <c r="CJO26" s="1">
        <v>9</v>
      </c>
      <c r="CJP26" s="1">
        <v>1.0999999999999999E-2</v>
      </c>
      <c r="CJQ26" s="1">
        <f t="shared" si="1687"/>
        <v>-1.0000000000000009E-3</v>
      </c>
      <c r="CJR26" s="1">
        <f t="shared" si="1688"/>
        <v>-0.78014184397163133</v>
      </c>
      <c r="CJS26" s="1">
        <f t="shared" si="1689"/>
        <v>-1.1702127659574471E-3</v>
      </c>
      <c r="CJT26" s="1">
        <f t="shared" si="1690"/>
        <v>-8.9454181486920437</v>
      </c>
      <c r="CJU26" s="1"/>
      <c r="CJV26" s="1"/>
      <c r="CJW26" s="1" t="s">
        <v>11</v>
      </c>
      <c r="CJX26" s="1" t="s">
        <v>222</v>
      </c>
      <c r="CJY26" s="1">
        <v>636</v>
      </c>
      <c r="CJZ26" s="1">
        <v>9</v>
      </c>
      <c r="CKA26" s="1">
        <v>2.5000000000000001E-2</v>
      </c>
      <c r="CKB26" s="1">
        <f t="shared" si="1691"/>
        <v>5.000000000000001E-3</v>
      </c>
      <c r="CKC26" s="1">
        <f t="shared" si="1692"/>
        <v>-0.72084805653710249</v>
      </c>
      <c r="CKD26" s="1">
        <f t="shared" si="1693"/>
        <v>-1.0812720848056537E-3</v>
      </c>
      <c r="CKE26" s="1">
        <f t="shared" si="1694"/>
        <v>-8.2655318865717273</v>
      </c>
      <c r="CKF26" s="1"/>
      <c r="CKG26" s="1"/>
      <c r="CKH26" s="1" t="s">
        <v>11</v>
      </c>
      <c r="CKI26" s="1" t="s">
        <v>223</v>
      </c>
      <c r="CKJ26" s="1">
        <v>649</v>
      </c>
      <c r="CKK26" s="1">
        <v>9</v>
      </c>
      <c r="CKL26" s="1">
        <v>3.4000000000000002E-2</v>
      </c>
      <c r="CKM26" s="1">
        <f t="shared" si="1695"/>
        <v>1.0000000000000002E-2</v>
      </c>
      <c r="CKN26" s="1">
        <f t="shared" si="1696"/>
        <v>-0.6254416961130741</v>
      </c>
      <c r="CKO26" s="1">
        <f t="shared" si="1697"/>
        <v>-9.3816254416961115E-4</v>
      </c>
      <c r="CKP26" s="1">
        <f t="shared" si="1698"/>
        <v>-7.1715644309960567</v>
      </c>
      <c r="CKQ26" s="1"/>
      <c r="CKR26" s="1"/>
      <c r="CKS26" s="1" t="s">
        <v>11</v>
      </c>
      <c r="CKT26" s="1" t="s">
        <v>224</v>
      </c>
      <c r="CKU26" s="1">
        <v>650</v>
      </c>
      <c r="CKV26" s="1">
        <v>9</v>
      </c>
      <c r="CKW26" s="1">
        <v>2.1999999999999999E-2</v>
      </c>
      <c r="CKX26" s="1">
        <f t="shared" si="1699"/>
        <v>4.9999999999999975E-3</v>
      </c>
      <c r="CKY26" s="1">
        <f t="shared" si="1700"/>
        <v>-0.42807017543859655</v>
      </c>
      <c r="CKZ26" s="1">
        <f t="shared" si="1701"/>
        <v>-6.421052631578948E-4</v>
      </c>
      <c r="CLA26" s="1">
        <f t="shared" si="1702"/>
        <v>-4.9084236999617383</v>
      </c>
      <c r="CLB26" s="1"/>
      <c r="CLC26" s="1"/>
      <c r="CLD26" s="1" t="s">
        <v>11</v>
      </c>
      <c r="CLE26" s="1" t="s">
        <v>225</v>
      </c>
      <c r="CLF26" s="1">
        <v>663</v>
      </c>
      <c r="CLG26" s="1">
        <v>9</v>
      </c>
      <c r="CLH26" s="1">
        <v>2.1000000000000001E-2</v>
      </c>
      <c r="CLI26" s="1">
        <f t="shared" si="1703"/>
        <v>-9.9999999999999742E-4</v>
      </c>
      <c r="CLJ26" s="1">
        <f t="shared" si="1704"/>
        <v>-0.62283737024221453</v>
      </c>
      <c r="CLK26" s="1">
        <f t="shared" si="1705"/>
        <v>-9.3425605536332185E-4</v>
      </c>
      <c r="CLL26" s="1">
        <f t="shared" si="1706"/>
        <v>-7.1417021898019506</v>
      </c>
      <c r="CLM26" s="1"/>
      <c r="CLN26" s="1"/>
      <c r="CLO26" s="1"/>
      <c r="CLP26" s="1"/>
      <c r="CLQ26" s="1"/>
      <c r="CLR26" s="1"/>
      <c r="CLS26" s="1"/>
      <c r="CLT26" s="1"/>
      <c r="CLU26" s="1"/>
      <c r="CLV26" s="1"/>
      <c r="CLW26" s="1"/>
      <c r="CLX26" s="1"/>
      <c r="CLY26" s="1"/>
      <c r="CLZ26" s="1"/>
      <c r="CMA26" s="1"/>
      <c r="CMB26" s="1"/>
      <c r="CMC26" s="1"/>
      <c r="CMD26" s="1"/>
      <c r="CME26" s="1"/>
      <c r="CMF26" s="1"/>
      <c r="CMG26" s="1"/>
      <c r="CMH26" s="1"/>
      <c r="CMI26" s="1"/>
      <c r="CMJ26" s="1"/>
      <c r="CMK26" s="1"/>
      <c r="CML26" s="1"/>
      <c r="CMM26" s="1"/>
      <c r="CMN26" s="1"/>
      <c r="CMO26" s="1"/>
      <c r="CMP26" s="1"/>
      <c r="CMQ26" s="1"/>
      <c r="CMR26" s="1"/>
      <c r="CMS26" s="1"/>
      <c r="CMT26" s="1"/>
      <c r="CMU26" s="1"/>
      <c r="CMV26" s="1"/>
      <c r="CMW26" s="1"/>
      <c r="CMX26" s="1"/>
      <c r="CMY26" s="1"/>
      <c r="CMZ26" s="1"/>
    </row>
    <row r="27" spans="1:2392" x14ac:dyDescent="0.3">
      <c r="A27" s="1" t="s">
        <v>11</v>
      </c>
      <c r="B27" s="1" t="s">
        <v>12</v>
      </c>
      <c r="C27" s="1">
        <v>1</v>
      </c>
      <c r="D27" s="1">
        <v>10</v>
      </c>
      <c r="E27" s="1">
        <v>1.6E-2</v>
      </c>
      <c r="F27" s="1">
        <f t="shared" si="856"/>
        <v>1.8000000000000002E-2</v>
      </c>
      <c r="G27" s="1">
        <f t="shared" si="857"/>
        <v>0.97966101694915264</v>
      </c>
      <c r="H27" s="1">
        <f t="shared" si="1707"/>
        <v>1.4694915254237289E-3</v>
      </c>
      <c r="I27" s="1">
        <f t="shared" si="1708"/>
        <v>11.312657049559876</v>
      </c>
      <c r="J27" s="1"/>
      <c r="K27" s="1"/>
      <c r="L27" s="1" t="s">
        <v>11</v>
      </c>
      <c r="M27" s="1" t="s">
        <v>13</v>
      </c>
      <c r="N27" s="1">
        <v>2</v>
      </c>
      <c r="O27" s="1">
        <v>10</v>
      </c>
      <c r="P27" s="1">
        <v>5.3999999999999999E-2</v>
      </c>
      <c r="Q27" s="1">
        <f t="shared" si="858"/>
        <v>5.6000000000000001E-2</v>
      </c>
      <c r="R27" s="1">
        <f t="shared" si="859"/>
        <v>2.2881355932203391</v>
      </c>
      <c r="S27" s="1">
        <f t="shared" si="860"/>
        <v>3.4322033898305086E-3</v>
      </c>
      <c r="T27" s="1">
        <f t="shared" si="861"/>
        <v>26.422295876999708</v>
      </c>
      <c r="U27" s="1"/>
      <c r="V27" s="1"/>
      <c r="W27" s="1" t="s">
        <v>11</v>
      </c>
      <c r="X27" s="1" t="s">
        <v>14</v>
      </c>
      <c r="Y27" s="1">
        <v>3</v>
      </c>
      <c r="Z27" s="1">
        <v>10</v>
      </c>
      <c r="AA27" s="1">
        <v>0.121</v>
      </c>
      <c r="AB27" s="1">
        <f t="shared" si="862"/>
        <v>0.12</v>
      </c>
      <c r="AC27" s="1">
        <f t="shared" si="863"/>
        <v>4.4508474576271189</v>
      </c>
      <c r="AD27" s="1">
        <f t="shared" si="864"/>
        <v>6.6762711864406781E-3</v>
      </c>
      <c r="AE27" s="1">
        <f t="shared" si="865"/>
        <v>51.396258498519437</v>
      </c>
      <c r="AF27" s="1"/>
      <c r="AG27" s="1"/>
      <c r="AH27" s="1" t="s">
        <v>11</v>
      </c>
      <c r="AI27" s="1" t="s">
        <v>15</v>
      </c>
      <c r="AJ27" s="1">
        <v>4</v>
      </c>
      <c r="AK27" s="1">
        <v>10</v>
      </c>
      <c r="AL27" s="1">
        <v>0.14599999999999999</v>
      </c>
      <c r="AM27" s="1">
        <f t="shared" si="866"/>
        <v>0.13799999999999998</v>
      </c>
      <c r="AN27" s="1">
        <f t="shared" si="867"/>
        <v>5.0136054421768703</v>
      </c>
      <c r="AO27" s="1">
        <f t="shared" si="868"/>
        <v>7.5204081632653059E-3</v>
      </c>
      <c r="AP27" s="1">
        <f t="shared" si="869"/>
        <v>57.894718650520453</v>
      </c>
      <c r="AQ27" s="1"/>
      <c r="AR27" s="1"/>
      <c r="AS27" s="1" t="s">
        <v>11</v>
      </c>
      <c r="AT27" s="1" t="s">
        <v>16</v>
      </c>
      <c r="AU27" s="1">
        <v>8</v>
      </c>
      <c r="AV27" s="1">
        <v>10</v>
      </c>
      <c r="AW27" s="1">
        <v>0.17100000000000001</v>
      </c>
      <c r="AX27" s="1">
        <f t="shared" si="870"/>
        <v>0.16300000000000001</v>
      </c>
      <c r="AY27" s="1">
        <f t="shared" si="871"/>
        <v>5.8941979522184305</v>
      </c>
      <c r="AZ27" s="1">
        <f t="shared" si="872"/>
        <v>8.8412969283276459E-3</v>
      </c>
      <c r="BA27" s="1">
        <f t="shared" si="873"/>
        <v>68.063379946786284</v>
      </c>
      <c r="BB27" s="1"/>
      <c r="BC27" s="1"/>
      <c r="BD27" s="1" t="s">
        <v>11</v>
      </c>
      <c r="BE27" s="1" t="s">
        <v>17</v>
      </c>
      <c r="BF27" s="1">
        <v>9</v>
      </c>
      <c r="BG27" s="1">
        <v>10</v>
      </c>
      <c r="BH27" s="1">
        <v>0.18099999999999999</v>
      </c>
      <c r="BI27" s="1">
        <f t="shared" si="874"/>
        <v>0.17599999999999999</v>
      </c>
      <c r="BJ27" s="1">
        <f t="shared" si="875"/>
        <v>6.324232081911263</v>
      </c>
      <c r="BK27" s="1">
        <f t="shared" si="876"/>
        <v>9.4863481228668941E-3</v>
      </c>
      <c r="BL27" s="1">
        <f t="shared" si="877"/>
        <v>73.029208477935711</v>
      </c>
      <c r="BM27" s="1"/>
      <c r="BN27" s="1"/>
      <c r="BO27" s="1" t="s">
        <v>11</v>
      </c>
      <c r="BP27" s="1" t="s">
        <v>18</v>
      </c>
      <c r="BQ27" s="1">
        <v>10</v>
      </c>
      <c r="BR27" s="1">
        <v>10</v>
      </c>
      <c r="BS27" s="1">
        <v>0.192</v>
      </c>
      <c r="BT27" s="1">
        <f t="shared" si="878"/>
        <v>0.183</v>
      </c>
      <c r="BU27" s="1">
        <f t="shared" si="879"/>
        <v>6.5017064846416384</v>
      </c>
      <c r="BV27" s="1">
        <f t="shared" si="880"/>
        <v>9.7525597269624582E-3</v>
      </c>
      <c r="BW27" s="1">
        <f t="shared" si="881"/>
        <v>75.078598030473586</v>
      </c>
      <c r="BX27" s="1"/>
      <c r="BY27" s="1"/>
      <c r="BZ27" s="1" t="s">
        <v>11</v>
      </c>
      <c r="CA27" s="1" t="s">
        <v>19</v>
      </c>
      <c r="CB27" s="1">
        <v>11</v>
      </c>
      <c r="CC27" s="1">
        <v>10</v>
      </c>
      <c r="CD27" s="1">
        <v>0.19</v>
      </c>
      <c r="CE27" s="1">
        <f t="shared" si="882"/>
        <v>0.185</v>
      </c>
      <c r="CF27" s="1">
        <f t="shared" si="883"/>
        <v>6.6116838487972505</v>
      </c>
      <c r="CG27" s="1">
        <f t="shared" si="884"/>
        <v>9.9175257731958753E-3</v>
      </c>
      <c r="CH27" s="1">
        <f t="shared" si="885"/>
        <v>76.348564051762722</v>
      </c>
      <c r="CI27" s="1"/>
      <c r="CJ27" s="1"/>
      <c r="CK27" s="1" t="s">
        <v>11</v>
      </c>
      <c r="CL27" s="1" t="s">
        <v>20</v>
      </c>
      <c r="CM27" s="1">
        <v>14</v>
      </c>
      <c r="CN27" s="1">
        <v>10</v>
      </c>
      <c r="CO27" s="1">
        <v>0.20499999999999999</v>
      </c>
      <c r="CP27" s="1">
        <f t="shared" si="886"/>
        <v>0.19199999999999998</v>
      </c>
      <c r="CQ27" s="1">
        <f t="shared" si="887"/>
        <v>6.7731958762886588</v>
      </c>
      <c r="CR27" s="1">
        <f t="shared" si="888"/>
        <v>1.0159793814432988E-2</v>
      </c>
      <c r="CS27" s="1">
        <f t="shared" si="889"/>
        <v>78.213627726623869</v>
      </c>
      <c r="CT27" s="1"/>
      <c r="CU27" s="1"/>
      <c r="CV27" s="1" t="s">
        <v>11</v>
      </c>
      <c r="CW27" s="1" t="s">
        <v>21</v>
      </c>
      <c r="CX27" s="1">
        <v>15</v>
      </c>
      <c r="CY27" s="1">
        <v>10</v>
      </c>
      <c r="CZ27" s="1">
        <v>4.2999999999999997E-2</v>
      </c>
      <c r="DA27" s="1">
        <f t="shared" si="890"/>
        <v>2.2999999999999996E-2</v>
      </c>
      <c r="DB27" s="1">
        <f t="shared" si="891"/>
        <v>0.99999999999999989</v>
      </c>
      <c r="DC27" s="1">
        <f t="shared" si="892"/>
        <v>1.4999999999999998E-3</v>
      </c>
      <c r="DD27" s="1">
        <f t="shared" si="893"/>
        <v>11.547521901799872</v>
      </c>
      <c r="DE27" s="1"/>
      <c r="DF27" s="1"/>
      <c r="DG27" s="1" t="s">
        <v>11</v>
      </c>
      <c r="DH27" s="1" t="s">
        <v>22</v>
      </c>
      <c r="DI27" s="1">
        <v>16</v>
      </c>
      <c r="DJ27" s="1">
        <v>10</v>
      </c>
      <c r="DK27" s="1">
        <v>5.7000000000000002E-2</v>
      </c>
      <c r="DL27" s="1">
        <f t="shared" si="894"/>
        <v>3.0000000000000002E-2</v>
      </c>
      <c r="DM27" s="1">
        <f t="shared" si="895"/>
        <v>1.1331058020477816</v>
      </c>
      <c r="DN27" s="1">
        <f t="shared" si="896"/>
        <v>1.6996587030716724E-3</v>
      </c>
      <c r="DO27" s="1">
        <f t="shared" si="897"/>
        <v>13.084564066203269</v>
      </c>
      <c r="DP27" s="1"/>
      <c r="DQ27" s="1"/>
      <c r="DR27" s="1" t="s">
        <v>11</v>
      </c>
      <c r="DS27" s="1" t="s">
        <v>23</v>
      </c>
      <c r="DT27" s="1">
        <v>17</v>
      </c>
      <c r="DU27" s="1">
        <v>10</v>
      </c>
      <c r="DV27" s="1">
        <v>6.8000000000000005E-2</v>
      </c>
      <c r="DW27" s="1">
        <f t="shared" si="898"/>
        <v>4.1000000000000009E-2</v>
      </c>
      <c r="DX27" s="1">
        <f t="shared" si="899"/>
        <v>1.4383561643835621</v>
      </c>
      <c r="DY27" s="1">
        <f t="shared" si="900"/>
        <v>2.1575342465753431E-3</v>
      </c>
      <c r="DZ27" s="1">
        <f t="shared" si="901"/>
        <v>16.609449310808042</v>
      </c>
      <c r="EA27" s="1"/>
      <c r="EB27" s="1"/>
      <c r="EC27" s="1" t="s">
        <v>11</v>
      </c>
      <c r="ED27" s="1" t="s">
        <v>24</v>
      </c>
      <c r="EE27" s="1">
        <v>18</v>
      </c>
      <c r="EF27" s="1">
        <v>10</v>
      </c>
      <c r="EG27" s="1">
        <v>7.0000000000000007E-2</v>
      </c>
      <c r="EH27" s="1">
        <f t="shared" si="902"/>
        <v>4.4000000000000011E-2</v>
      </c>
      <c r="EI27" s="1">
        <f t="shared" si="903"/>
        <v>1.6734693877551023</v>
      </c>
      <c r="EJ27" s="1">
        <f t="shared" si="904"/>
        <v>2.5102040816326536E-3</v>
      </c>
      <c r="EK27" s="1">
        <f t="shared" si="905"/>
        <v>19.324424407093669</v>
      </c>
      <c r="EL27" s="1"/>
      <c r="EM27" s="1"/>
      <c r="EN27" s="1" t="s">
        <v>11</v>
      </c>
      <c r="EO27" s="1" t="s">
        <v>25</v>
      </c>
      <c r="EP27" s="1">
        <v>21</v>
      </c>
      <c r="EQ27" s="1">
        <v>10</v>
      </c>
      <c r="ER27" s="1">
        <v>8.5999999999999993E-2</v>
      </c>
      <c r="ES27" s="1">
        <f t="shared" si="906"/>
        <v>5.4999999999999993E-2</v>
      </c>
      <c r="ET27" s="1">
        <f t="shared" si="907"/>
        <v>1.9726027397260271</v>
      </c>
      <c r="EU27" s="1">
        <f t="shared" si="908"/>
        <v>2.9589041095890406E-3</v>
      </c>
      <c r="EV27" s="1">
        <f t="shared" si="909"/>
        <v>22.778673340536731</v>
      </c>
      <c r="EW27" s="1"/>
      <c r="EX27" s="1"/>
      <c r="EY27" s="1" t="s">
        <v>11</v>
      </c>
      <c r="EZ27" s="1" t="s">
        <v>26</v>
      </c>
      <c r="FA27" s="1">
        <v>22</v>
      </c>
      <c r="FB27" s="1">
        <v>10</v>
      </c>
      <c r="FC27" s="1">
        <v>9.5000000000000001E-2</v>
      </c>
      <c r="FD27" s="1">
        <f t="shared" si="910"/>
        <v>6.4000000000000001E-2</v>
      </c>
      <c r="FE27" s="1">
        <f t="shared" si="911"/>
        <v>2.21160409556314</v>
      </c>
      <c r="FF27" s="1">
        <f t="shared" si="912"/>
        <v>3.31740614334471E-3</v>
      </c>
      <c r="FG27" s="1">
        <f t="shared" si="913"/>
        <v>25.538546731625658</v>
      </c>
      <c r="FH27" s="1"/>
      <c r="FI27" s="1"/>
      <c r="FJ27" s="1" t="s">
        <v>11</v>
      </c>
      <c r="FK27" s="1" t="s">
        <v>27</v>
      </c>
      <c r="FL27" s="1">
        <v>23</v>
      </c>
      <c r="FM27" s="1">
        <v>10</v>
      </c>
      <c r="FN27" s="1">
        <v>9.9000000000000005E-2</v>
      </c>
      <c r="FO27" s="1">
        <f t="shared" si="914"/>
        <v>6.9000000000000006E-2</v>
      </c>
      <c r="FP27" s="1">
        <f t="shared" si="915"/>
        <v>2.7517006802721089</v>
      </c>
      <c r="FQ27" s="1">
        <f t="shared" si="916"/>
        <v>4.1275510204081631E-3</v>
      </c>
      <c r="FR27" s="1">
        <f t="shared" si="917"/>
        <v>31.775323872639785</v>
      </c>
      <c r="FS27" s="1"/>
      <c r="FT27" s="1"/>
      <c r="FU27" s="1" t="s">
        <v>11</v>
      </c>
      <c r="FV27" s="1" t="s">
        <v>28</v>
      </c>
      <c r="FW27" s="1">
        <v>24</v>
      </c>
      <c r="FX27" s="1">
        <v>10</v>
      </c>
      <c r="FY27" s="1">
        <v>0.105</v>
      </c>
      <c r="FZ27" s="1">
        <f t="shared" si="918"/>
        <v>7.3999999999999996E-2</v>
      </c>
      <c r="GA27" s="1">
        <f t="shared" si="919"/>
        <v>2.4965753424657531</v>
      </c>
      <c r="GB27" s="1">
        <f t="shared" si="920"/>
        <v>3.7448630136986297E-3</v>
      </c>
      <c r="GC27" s="1">
        <f t="shared" si="921"/>
        <v>28.829258446616802</v>
      </c>
      <c r="GD27" s="1"/>
      <c r="GE27" s="1"/>
      <c r="GF27" s="1" t="s">
        <v>11</v>
      </c>
      <c r="GG27" s="1" t="s">
        <v>29</v>
      </c>
      <c r="GH27" s="1">
        <v>25</v>
      </c>
      <c r="GI27" s="1">
        <v>10</v>
      </c>
      <c r="GJ27" s="1">
        <v>0.11</v>
      </c>
      <c r="GK27" s="1">
        <f t="shared" si="922"/>
        <v>7.9000000000000001E-2</v>
      </c>
      <c r="GL27" s="1">
        <f t="shared" si="923"/>
        <v>2.8327645051194543</v>
      </c>
      <c r="GM27" s="1">
        <f t="shared" si="924"/>
        <v>4.2491467576791812E-3</v>
      </c>
      <c r="GN27" s="1">
        <f t="shared" si="925"/>
        <v>32.711410165508177</v>
      </c>
      <c r="GO27" s="1"/>
      <c r="GP27" s="1"/>
      <c r="GQ27" s="1" t="s">
        <v>11</v>
      </c>
      <c r="GR27" s="1" t="s">
        <v>30</v>
      </c>
      <c r="GS27" s="1">
        <v>28</v>
      </c>
      <c r="GT27" s="1">
        <v>10</v>
      </c>
      <c r="GU27" s="1">
        <v>0.129</v>
      </c>
      <c r="GV27" s="1">
        <f t="shared" si="926"/>
        <v>0.1</v>
      </c>
      <c r="GW27" s="1">
        <f t="shared" si="927"/>
        <v>3.4137931034482758</v>
      </c>
      <c r="GX27" s="1">
        <f t="shared" si="928"/>
        <v>5.120689655172414E-3</v>
      </c>
      <c r="GY27" s="1">
        <f t="shared" si="929"/>
        <v>39.420850630282324</v>
      </c>
      <c r="GZ27" s="1"/>
      <c r="HA27" s="1"/>
      <c r="HB27" s="1" t="s">
        <v>11</v>
      </c>
      <c r="HC27" s="1" t="s">
        <v>31</v>
      </c>
      <c r="HD27" s="1">
        <v>29</v>
      </c>
      <c r="HE27" s="1">
        <v>10</v>
      </c>
      <c r="HF27" s="1">
        <v>0.05</v>
      </c>
      <c r="HG27" s="1">
        <f t="shared" si="930"/>
        <v>-1.9999999999999948E-3</v>
      </c>
      <c r="HH27" s="1">
        <f t="shared" si="931"/>
        <v>0.19798657718120824</v>
      </c>
      <c r="HI27" s="1">
        <f t="shared" si="932"/>
        <v>2.9697986577181237E-4</v>
      </c>
      <c r="HJ27" s="1">
        <f t="shared" si="933"/>
        <v>2.286254336262393</v>
      </c>
      <c r="HK27" s="1"/>
      <c r="HL27" s="1"/>
      <c r="HM27" s="1" t="s">
        <v>11</v>
      </c>
      <c r="HN27" s="1" t="s">
        <v>32</v>
      </c>
      <c r="HO27" s="1">
        <v>30</v>
      </c>
      <c r="HP27" s="1">
        <v>10</v>
      </c>
      <c r="HQ27" s="1">
        <v>0.05</v>
      </c>
      <c r="HR27" s="1">
        <f t="shared" si="934"/>
        <v>-1.9999999999999948E-3</v>
      </c>
      <c r="HS27" s="1">
        <f t="shared" si="935"/>
        <v>0.15151515151515169</v>
      </c>
      <c r="HT27" s="1">
        <f t="shared" si="936"/>
        <v>2.2727272727272754E-4</v>
      </c>
      <c r="HU27" s="1">
        <f t="shared" si="937"/>
        <v>1.7496245305757405</v>
      </c>
      <c r="HV27" s="1"/>
      <c r="HW27" s="1"/>
      <c r="HX27" s="1" t="s">
        <v>11</v>
      </c>
      <c r="HY27" s="1" t="s">
        <v>33</v>
      </c>
      <c r="HZ27" s="1">
        <v>31</v>
      </c>
      <c r="IA27" s="1">
        <v>10</v>
      </c>
      <c r="IB27" s="1">
        <v>5.3999999999999999E-2</v>
      </c>
      <c r="IC27" s="1">
        <f t="shared" si="938"/>
        <v>-1.0000000000000009E-3</v>
      </c>
      <c r="ID27" s="1">
        <f t="shared" si="939"/>
        <v>0.16891891891891889</v>
      </c>
      <c r="IE27" s="1">
        <f t="shared" si="940"/>
        <v>2.5337837837837834E-4</v>
      </c>
      <c r="IF27" s="1">
        <f t="shared" si="941"/>
        <v>1.9505949158445728</v>
      </c>
      <c r="IG27" s="1"/>
      <c r="IH27" s="1"/>
      <c r="II27" s="1" t="s">
        <v>11</v>
      </c>
      <c r="IJ27" s="1" t="s">
        <v>34</v>
      </c>
      <c r="IK27" s="1">
        <v>32</v>
      </c>
      <c r="IL27" s="1">
        <v>10</v>
      </c>
      <c r="IM27" s="1">
        <v>6.5000000000000002E-2</v>
      </c>
      <c r="IN27" s="1">
        <f t="shared" si="942"/>
        <v>1.0000000000000002E-2</v>
      </c>
      <c r="IO27" s="1">
        <f t="shared" si="943"/>
        <v>0.49494949494949497</v>
      </c>
      <c r="IP27" s="1">
        <f t="shared" si="944"/>
        <v>7.4242424242424246E-4</v>
      </c>
      <c r="IQ27" s="1">
        <f t="shared" si="945"/>
        <v>5.715440133214079</v>
      </c>
      <c r="IR27" s="1"/>
      <c r="IS27" s="1"/>
      <c r="IT27" s="1" t="s">
        <v>11</v>
      </c>
      <c r="IU27" s="1" t="s">
        <v>35</v>
      </c>
      <c r="IV27" s="1">
        <v>35</v>
      </c>
      <c r="IW27" s="1">
        <v>10</v>
      </c>
      <c r="IX27" s="1">
        <v>8.7999999999999995E-2</v>
      </c>
      <c r="IY27" s="1">
        <f t="shared" si="946"/>
        <v>3.2999999999999995E-2</v>
      </c>
      <c r="IZ27" s="1">
        <f t="shared" si="947"/>
        <v>1.3355704697986575</v>
      </c>
      <c r="JA27" s="1">
        <f t="shared" si="948"/>
        <v>2.0033557046979862E-3</v>
      </c>
      <c r="JB27" s="1">
        <f t="shared" si="949"/>
        <v>15.422529251397144</v>
      </c>
      <c r="JC27" s="1"/>
      <c r="JD27" s="1"/>
      <c r="JE27" s="1" t="s">
        <v>11</v>
      </c>
      <c r="JF27" s="3" t="s">
        <v>36</v>
      </c>
      <c r="JG27" s="3">
        <v>36</v>
      </c>
      <c r="JH27" s="1">
        <v>10</v>
      </c>
      <c r="JI27" s="1">
        <v>0.112</v>
      </c>
      <c r="JJ27" s="1">
        <f t="shared" si="950"/>
        <v>5.5E-2</v>
      </c>
      <c r="JK27" s="1">
        <f t="shared" si="951"/>
        <v>2.1237458193979935</v>
      </c>
      <c r="JL27" s="1">
        <f t="shared" si="952"/>
        <v>3.1856187290969901E-3</v>
      </c>
      <c r="JM27" s="1">
        <f t="shared" si="953"/>
        <v>24.524001363354245</v>
      </c>
      <c r="JN27" s="1"/>
      <c r="JO27" s="1"/>
      <c r="JP27" s="1" t="s">
        <v>11</v>
      </c>
      <c r="JQ27" s="1" t="s">
        <v>37</v>
      </c>
      <c r="JR27" s="1">
        <v>37</v>
      </c>
      <c r="JS27" s="1">
        <v>10</v>
      </c>
      <c r="JT27" s="1">
        <v>9.2999999999999999E-2</v>
      </c>
      <c r="JU27" s="1">
        <f t="shared" si="954"/>
        <v>3.4999999999999996E-2</v>
      </c>
      <c r="JV27" s="1">
        <f t="shared" si="955"/>
        <v>1.4214046822742474</v>
      </c>
      <c r="JW27" s="1">
        <f t="shared" si="956"/>
        <v>2.1321070234113712E-3</v>
      </c>
      <c r="JX27" s="1">
        <f t="shared" si="957"/>
        <v>16.413701699882761</v>
      </c>
      <c r="JY27" s="1"/>
      <c r="JZ27" s="1"/>
      <c r="KA27" s="1" t="s">
        <v>11</v>
      </c>
      <c r="KB27" s="1" t="s">
        <v>38</v>
      </c>
      <c r="KC27" s="1">
        <v>38</v>
      </c>
      <c r="KD27" s="1">
        <v>10</v>
      </c>
      <c r="KE27" s="1">
        <v>0.105</v>
      </c>
      <c r="KF27" s="1">
        <f t="shared" si="958"/>
        <v>4.3999999999999997E-2</v>
      </c>
      <c r="KG27" s="1">
        <f t="shared" si="959"/>
        <v>1.6053511705685619</v>
      </c>
      <c r="KH27" s="1">
        <f t="shared" si="960"/>
        <v>2.4080267558528427E-3</v>
      </c>
      <c r="KI27" s="1">
        <f t="shared" si="961"/>
        <v>18.53782780222053</v>
      </c>
      <c r="KJ27" s="1"/>
      <c r="KK27" s="1"/>
      <c r="KL27" s="1" t="s">
        <v>11</v>
      </c>
      <c r="KM27" s="1" t="s">
        <v>39</v>
      </c>
      <c r="KN27" s="1">
        <v>39</v>
      </c>
      <c r="KO27" s="1">
        <v>10</v>
      </c>
      <c r="KP27" s="1">
        <v>0.111</v>
      </c>
      <c r="KQ27" s="1">
        <f t="shared" si="962"/>
        <v>4.8000000000000001E-2</v>
      </c>
      <c r="KR27" s="1">
        <f t="shared" si="963"/>
        <v>1.7785234899328859</v>
      </c>
      <c r="KS27" s="1">
        <f t="shared" si="964"/>
        <v>2.6677852348993289E-3</v>
      </c>
      <c r="KT27" s="1">
        <f t="shared" si="965"/>
        <v>20.537538952865546</v>
      </c>
      <c r="KU27" s="1"/>
      <c r="KV27" s="1"/>
      <c r="KW27" s="1" t="s">
        <v>11</v>
      </c>
      <c r="KX27" s="1" t="s">
        <v>40</v>
      </c>
      <c r="KY27" s="1">
        <v>42</v>
      </c>
      <c r="KZ27" s="1">
        <v>10</v>
      </c>
      <c r="LA27" s="1">
        <v>0.124</v>
      </c>
      <c r="LB27" s="1">
        <f t="shared" si="966"/>
        <v>5.8999999999999997E-2</v>
      </c>
      <c r="LC27" s="1">
        <f t="shared" si="967"/>
        <v>2.3120805369127519</v>
      </c>
      <c r="LD27" s="1">
        <f t="shared" si="968"/>
        <v>3.468120805369128E-3</v>
      </c>
      <c r="LE27" s="1">
        <f t="shared" si="969"/>
        <v>26.698800638725213</v>
      </c>
      <c r="LF27" s="1"/>
      <c r="LG27" s="1"/>
      <c r="LH27" s="1" t="s">
        <v>11</v>
      </c>
      <c r="LI27" s="1" t="s">
        <v>41</v>
      </c>
      <c r="LJ27" s="1">
        <v>43</v>
      </c>
      <c r="LK27" s="1">
        <v>10</v>
      </c>
      <c r="LL27" s="1">
        <v>3.4000000000000002E-2</v>
      </c>
      <c r="LM27" s="1">
        <f t="shared" si="970"/>
        <v>-2.9999999999999957E-3</v>
      </c>
      <c r="LN27" s="1">
        <f t="shared" si="971"/>
        <v>-0.72635135135135109</v>
      </c>
      <c r="LO27" s="1">
        <f t="shared" si="972"/>
        <v>-1.0895270270270267E-3</v>
      </c>
      <c r="LP27" s="1">
        <f t="shared" si="973"/>
        <v>-8.3875581381316628</v>
      </c>
      <c r="LQ27" s="1"/>
      <c r="LR27" s="1"/>
      <c r="LS27" s="1" t="s">
        <v>11</v>
      </c>
      <c r="LT27" s="1" t="s">
        <v>42</v>
      </c>
      <c r="LU27" s="1">
        <v>44</v>
      </c>
      <c r="LV27" s="1">
        <v>10</v>
      </c>
      <c r="LW27" s="1">
        <v>4.7E-2</v>
      </c>
      <c r="LX27" s="1">
        <f t="shared" si="974"/>
        <v>4.0000000000000036E-3</v>
      </c>
      <c r="LY27" s="1">
        <f t="shared" si="975"/>
        <v>-1.4306049822064058</v>
      </c>
      <c r="LZ27" s="1">
        <f t="shared" si="976"/>
        <v>-2.1459074733096088E-3</v>
      </c>
      <c r="MA27" s="1">
        <f t="shared" si="977"/>
        <v>-16.51994236485249</v>
      </c>
      <c r="MB27" s="1"/>
      <c r="MC27" s="1"/>
      <c r="MD27" s="1" t="s">
        <v>11</v>
      </c>
      <c r="ME27" s="1" t="s">
        <v>43</v>
      </c>
      <c r="MF27" s="1">
        <v>46</v>
      </c>
      <c r="MG27" s="1">
        <v>10</v>
      </c>
      <c r="MH27" s="1">
        <v>5.5E-2</v>
      </c>
      <c r="MI27" s="1">
        <f t="shared" si="978"/>
        <v>3.0000000000000027E-3</v>
      </c>
      <c r="MJ27" s="1">
        <f t="shared" si="979"/>
        <v>-0.64067796610169481</v>
      </c>
      <c r="MK27" s="1">
        <f t="shared" si="980"/>
        <v>-9.6101694915254224E-4</v>
      </c>
      <c r="ML27" s="1">
        <f t="shared" si="981"/>
        <v>-7.3982428455599178</v>
      </c>
      <c r="MM27" s="1"/>
      <c r="MN27" s="1"/>
      <c r="MO27" s="1" t="s">
        <v>11</v>
      </c>
      <c r="MP27" s="1" t="s">
        <v>44</v>
      </c>
      <c r="MQ27" s="1">
        <v>52</v>
      </c>
      <c r="MR27" s="1">
        <v>10</v>
      </c>
      <c r="MS27" s="1">
        <v>6.5000000000000002E-2</v>
      </c>
      <c r="MT27" s="1">
        <f t="shared" si="982"/>
        <v>2.0000000000000018E-3</v>
      </c>
      <c r="MU27" s="1">
        <f t="shared" si="983"/>
        <v>-0.47138047138047134</v>
      </c>
      <c r="MV27" s="1">
        <f t="shared" si="984"/>
        <v>-7.0707070707070707E-4</v>
      </c>
      <c r="MW27" s="1">
        <f t="shared" si="985"/>
        <v>-5.4432763173467418</v>
      </c>
      <c r="MX27" s="1"/>
      <c r="MY27" s="1"/>
      <c r="MZ27" s="1" t="s">
        <v>11</v>
      </c>
      <c r="NA27" s="1" t="s">
        <v>45</v>
      </c>
      <c r="NB27" s="1">
        <v>53</v>
      </c>
      <c r="NC27" s="1">
        <v>10</v>
      </c>
      <c r="ND27" s="1">
        <v>6.6000000000000003E-2</v>
      </c>
      <c r="NE27" s="1">
        <f t="shared" si="986"/>
        <v>-2.6999999999999996E-2</v>
      </c>
      <c r="NF27" s="1">
        <f t="shared" si="987"/>
        <v>-1.6047297297297296</v>
      </c>
      <c r="NG27" s="1">
        <f t="shared" si="988"/>
        <v>-2.4070945945945943E-3</v>
      </c>
      <c r="NH27" s="1">
        <f t="shared" si="989"/>
        <v>-18.530651700523443</v>
      </c>
      <c r="NI27" s="1"/>
      <c r="NJ27" s="1"/>
      <c r="NK27" s="1" t="s">
        <v>11</v>
      </c>
      <c r="NL27" s="1" t="s">
        <v>46</v>
      </c>
      <c r="NM27" s="1">
        <v>56</v>
      </c>
      <c r="NN27" s="1">
        <v>10</v>
      </c>
      <c r="NO27" s="1">
        <v>7.3999999999999996E-2</v>
      </c>
      <c r="NP27" s="1">
        <f t="shared" si="990"/>
        <v>-1.8000000000000002E-2</v>
      </c>
      <c r="NQ27" s="1">
        <f t="shared" si="991"/>
        <v>-1.2508474576271187</v>
      </c>
      <c r="NR27" s="1">
        <f t="shared" si="992"/>
        <v>-1.8762711864406781E-3</v>
      </c>
      <c r="NS27" s="1">
        <f t="shared" si="993"/>
        <v>-14.444188412759843</v>
      </c>
      <c r="NT27" s="1"/>
      <c r="NU27" s="1"/>
      <c r="NV27" s="1" t="s">
        <v>11</v>
      </c>
      <c r="NW27" s="1" t="s">
        <v>47</v>
      </c>
      <c r="NX27" s="1">
        <v>57</v>
      </c>
      <c r="NY27" s="1">
        <v>10</v>
      </c>
      <c r="NZ27" s="1">
        <v>-2E-3</v>
      </c>
      <c r="OA27" s="1">
        <f t="shared" si="994"/>
        <v>0.01</v>
      </c>
      <c r="OB27" s="1">
        <f t="shared" si="995"/>
        <v>1.0514469453376205</v>
      </c>
      <c r="OC27" s="1">
        <f t="shared" si="996"/>
        <v>1.5771704180064308E-3</v>
      </c>
      <c r="OD27" s="1">
        <f t="shared" si="997"/>
        <v>12.141606629866747</v>
      </c>
      <c r="OE27" s="1"/>
      <c r="OF27" s="1"/>
      <c r="OG27" s="1" t="s">
        <v>11</v>
      </c>
      <c r="OH27" s="1" t="s">
        <v>48</v>
      </c>
      <c r="OI27" s="1">
        <v>58</v>
      </c>
      <c r="OJ27" s="1">
        <v>10</v>
      </c>
      <c r="OK27" s="1">
        <v>-2E-3</v>
      </c>
      <c r="OL27" s="1">
        <f t="shared" si="998"/>
        <v>0.01</v>
      </c>
      <c r="OM27" s="1">
        <f t="shared" si="999"/>
        <v>1.0483870967741935</v>
      </c>
      <c r="ON27" s="1">
        <f t="shared" si="1000"/>
        <v>1.5725806451612903E-3</v>
      </c>
      <c r="OO27" s="1">
        <f t="shared" si="1001"/>
        <v>12.106272961564382</v>
      </c>
      <c r="OP27" s="1"/>
      <c r="OQ27" s="1"/>
      <c r="OR27" s="1" t="s">
        <v>11</v>
      </c>
      <c r="OS27" s="1" t="s">
        <v>49</v>
      </c>
      <c r="OT27" s="1">
        <v>59</v>
      </c>
      <c r="OU27" s="1">
        <v>10</v>
      </c>
      <c r="OV27" s="1">
        <v>-2E-3</v>
      </c>
      <c r="OW27" s="1">
        <f t="shared" si="1002"/>
        <v>0.01</v>
      </c>
      <c r="OX27" s="1">
        <f t="shared" si="1003"/>
        <v>1.1193548387096774</v>
      </c>
      <c r="OY27" s="1">
        <f t="shared" si="1004"/>
        <v>1.6790322580645162E-3</v>
      </c>
      <c r="OZ27" s="1">
        <f t="shared" si="1005"/>
        <v>12.925774515885664</v>
      </c>
      <c r="PA27" s="1"/>
      <c r="PB27" s="1"/>
      <c r="PC27" s="1" t="s">
        <v>11</v>
      </c>
      <c r="PD27" s="1" t="s">
        <v>50</v>
      </c>
      <c r="PE27" s="1">
        <v>60</v>
      </c>
      <c r="PF27" s="1">
        <v>10</v>
      </c>
      <c r="PG27" s="1">
        <v>0</v>
      </c>
      <c r="PH27" s="1">
        <f t="shared" si="1006"/>
        <v>1.2E-2</v>
      </c>
      <c r="PI27" s="1">
        <f t="shared" si="1007"/>
        <v>1.2290322580645161</v>
      </c>
      <c r="PJ27" s="1">
        <f t="shared" si="1008"/>
        <v>1.8435483870967741E-3</v>
      </c>
      <c r="PK27" s="1">
        <f t="shared" si="1009"/>
        <v>14.192276918018553</v>
      </c>
      <c r="PL27" s="1"/>
      <c r="PM27" s="1"/>
      <c r="PN27" s="1" t="s">
        <v>11</v>
      </c>
      <c r="PO27" s="1" t="s">
        <v>51</v>
      </c>
      <c r="PP27" s="1">
        <v>63</v>
      </c>
      <c r="PQ27" s="1">
        <v>10</v>
      </c>
      <c r="PR27" s="1">
        <v>6.0000000000000001E-3</v>
      </c>
      <c r="PS27" s="1">
        <f t="shared" si="1010"/>
        <v>0.02</v>
      </c>
      <c r="PT27" s="1">
        <f t="shared" si="1011"/>
        <v>1.4983818770226538</v>
      </c>
      <c r="PU27" s="1">
        <f t="shared" si="1012"/>
        <v>2.2475728155339808E-3</v>
      </c>
      <c r="PV27" s="1">
        <f t="shared" si="1013"/>
        <v>17.3025975421791</v>
      </c>
      <c r="PW27" s="1"/>
      <c r="PX27" s="1"/>
      <c r="PY27" s="1" t="s">
        <v>11</v>
      </c>
      <c r="PZ27" s="1" t="s">
        <v>52</v>
      </c>
      <c r="QA27" s="1">
        <v>64</v>
      </c>
      <c r="QB27" s="1">
        <v>10</v>
      </c>
      <c r="QC27" s="1">
        <v>0.01</v>
      </c>
      <c r="QD27" s="1">
        <f t="shared" si="1014"/>
        <v>1.0999999999999999E-2</v>
      </c>
      <c r="QE27" s="1">
        <f t="shared" si="1015"/>
        <v>1.1838709677419355</v>
      </c>
      <c r="QF27" s="1">
        <f t="shared" si="1016"/>
        <v>1.7758064516129033E-3</v>
      </c>
      <c r="QG27" s="1">
        <f t="shared" si="1017"/>
        <v>13.670775928905012</v>
      </c>
      <c r="QH27" s="1"/>
      <c r="QI27" s="1"/>
      <c r="QJ27" s="1" t="s">
        <v>11</v>
      </c>
      <c r="QK27" s="1" t="s">
        <v>53</v>
      </c>
      <c r="QL27" s="1">
        <v>65</v>
      </c>
      <c r="QM27" s="1">
        <v>10</v>
      </c>
      <c r="QN27" s="1">
        <v>1.2999999999999999E-2</v>
      </c>
      <c r="QO27" s="1">
        <f t="shared" si="1018"/>
        <v>1.4999999999999999E-2</v>
      </c>
      <c r="QP27" s="1">
        <f t="shared" si="1019"/>
        <v>1.3042071197411005</v>
      </c>
      <c r="QQ27" s="1">
        <f t="shared" si="1020"/>
        <v>1.956310679611651E-3</v>
      </c>
      <c r="QR27" s="1">
        <f t="shared" si="1021"/>
        <v>15.06036027969369</v>
      </c>
      <c r="QS27" s="1"/>
      <c r="QT27" s="1"/>
      <c r="QU27" s="1" t="s">
        <v>11</v>
      </c>
      <c r="QV27" s="1" t="s">
        <v>54</v>
      </c>
      <c r="QW27" s="1">
        <v>66</v>
      </c>
      <c r="QX27" s="1">
        <v>10</v>
      </c>
      <c r="QY27" s="1">
        <v>1.6E-2</v>
      </c>
      <c r="QZ27" s="1">
        <f t="shared" si="1022"/>
        <v>1.4999999999999999E-2</v>
      </c>
      <c r="RA27" s="1">
        <f t="shared" si="1023"/>
        <v>1.3814102564102564</v>
      </c>
      <c r="RB27" s="1">
        <f t="shared" si="1024"/>
        <v>2.0721153846153845E-3</v>
      </c>
      <c r="RC27" s="1">
        <f t="shared" si="1025"/>
        <v>15.951865191268412</v>
      </c>
      <c r="RD27" s="1"/>
      <c r="RE27" s="1"/>
      <c r="RF27" s="1" t="s">
        <v>11</v>
      </c>
      <c r="RG27" s="1" t="s">
        <v>55</v>
      </c>
      <c r="RH27" s="1">
        <v>67</v>
      </c>
      <c r="RI27" s="1">
        <v>10</v>
      </c>
      <c r="RJ27" s="1">
        <v>2.3E-2</v>
      </c>
      <c r="RK27" s="1">
        <f t="shared" si="1026"/>
        <v>2.4E-2</v>
      </c>
      <c r="RL27" s="1">
        <f t="shared" si="1027"/>
        <v>1.653846153846154</v>
      </c>
      <c r="RM27" s="1">
        <f t="shared" si="1028"/>
        <v>2.4807692307692308E-3</v>
      </c>
      <c r="RN27" s="1">
        <f t="shared" si="1029"/>
        <v>19.097824683745944</v>
      </c>
      <c r="RO27" s="1"/>
      <c r="RP27" s="1"/>
      <c r="RQ27" s="1" t="s">
        <v>11</v>
      </c>
      <c r="RR27" s="1" t="s">
        <v>56</v>
      </c>
      <c r="RS27" s="1">
        <v>70</v>
      </c>
      <c r="RT27" s="1">
        <v>10</v>
      </c>
      <c r="RU27" s="1">
        <v>3.1E-2</v>
      </c>
      <c r="RV27" s="1">
        <f t="shared" si="1030"/>
        <v>2.5000000000000001E-2</v>
      </c>
      <c r="RW27" s="1">
        <f t="shared" si="1031"/>
        <v>1.6570512820512822</v>
      </c>
      <c r="RX27" s="1">
        <f t="shared" si="1032"/>
        <v>2.4855769230769232E-3</v>
      </c>
      <c r="RY27" s="1">
        <f t="shared" si="1033"/>
        <v>19.134835971892741</v>
      </c>
      <c r="RZ27" s="1"/>
      <c r="SA27" s="1"/>
      <c r="SB27" s="2" t="s">
        <v>11</v>
      </c>
      <c r="SC27" s="1" t="s">
        <v>57</v>
      </c>
      <c r="SD27" s="1">
        <v>71</v>
      </c>
      <c r="SE27" s="2">
        <v>10</v>
      </c>
      <c r="SF27" s="1">
        <v>1.0999999999999999E-2</v>
      </c>
      <c r="SG27" s="1">
        <f t="shared" si="1034"/>
        <v>6.9999999999999993E-3</v>
      </c>
      <c r="SH27" s="1">
        <f t="shared" si="1035"/>
        <v>0.99315068493150682</v>
      </c>
      <c r="SI27" s="1">
        <f t="shared" si="1036"/>
        <v>1.4897260273972603E-3</v>
      </c>
      <c r="SJ27" s="1">
        <f t="shared" si="1037"/>
        <v>11.468429286034119</v>
      </c>
      <c r="SK27" s="1"/>
      <c r="SL27" s="1"/>
      <c r="SM27" s="2" t="s">
        <v>11</v>
      </c>
      <c r="SN27" s="1" t="s">
        <v>58</v>
      </c>
      <c r="SO27" s="1">
        <v>72</v>
      </c>
      <c r="SP27" s="2">
        <v>10</v>
      </c>
      <c r="SQ27" s="1">
        <v>1.2999999999999999E-2</v>
      </c>
      <c r="SR27" s="1">
        <f t="shared" si="1038"/>
        <v>6.9999999999999993E-3</v>
      </c>
      <c r="SS27" s="1">
        <f t="shared" si="1039"/>
        <v>0.91752577319587625</v>
      </c>
      <c r="ST27" s="1">
        <f t="shared" si="1040"/>
        <v>1.3762886597938145E-3</v>
      </c>
      <c r="SU27" s="1">
        <f t="shared" si="1041"/>
        <v>10.595148961445245</v>
      </c>
      <c r="SV27" s="1"/>
      <c r="SW27" s="1"/>
      <c r="SX27" s="2" t="s">
        <v>11</v>
      </c>
      <c r="SY27" s="1" t="s">
        <v>59</v>
      </c>
      <c r="SZ27" s="1">
        <v>73</v>
      </c>
      <c r="TA27" s="2">
        <v>10</v>
      </c>
      <c r="TB27" s="1">
        <v>1.7999999999999999E-2</v>
      </c>
      <c r="TC27" s="1">
        <f t="shared" si="1042"/>
        <v>1.1999999999999999E-2</v>
      </c>
      <c r="TD27" s="1">
        <f t="shared" si="1043"/>
        <v>1.0275862068965518</v>
      </c>
      <c r="TE27" s="1">
        <f t="shared" si="1044"/>
        <v>1.5413793103448278E-3</v>
      </c>
      <c r="TF27" s="1">
        <f t="shared" si="1045"/>
        <v>11.866074230125388</v>
      </c>
      <c r="TG27" s="1"/>
      <c r="TH27" s="1"/>
      <c r="TI27" s="2" t="s">
        <v>11</v>
      </c>
      <c r="TJ27" s="1" t="s">
        <v>60</v>
      </c>
      <c r="TK27" s="1">
        <v>74</v>
      </c>
      <c r="TL27" s="2">
        <v>10</v>
      </c>
      <c r="TM27" s="1">
        <v>1.7999999999999999E-2</v>
      </c>
      <c r="TN27" s="1">
        <f t="shared" si="1046"/>
        <v>1.1999999999999999E-2</v>
      </c>
      <c r="TO27" s="1">
        <f t="shared" si="1047"/>
        <v>1.0309278350515463</v>
      </c>
      <c r="TP27" s="1">
        <f t="shared" si="1048"/>
        <v>1.5463917525773195E-3</v>
      </c>
      <c r="TQ27" s="1">
        <f t="shared" si="1049"/>
        <v>11.904661754432858</v>
      </c>
      <c r="TR27" s="1"/>
      <c r="TS27" s="1"/>
      <c r="TT27" s="2" t="s">
        <v>11</v>
      </c>
      <c r="TU27" s="1" t="s">
        <v>61</v>
      </c>
      <c r="TV27" s="1">
        <v>77</v>
      </c>
      <c r="TW27" s="2">
        <v>10</v>
      </c>
      <c r="TX27" s="1">
        <v>2.5000000000000001E-2</v>
      </c>
      <c r="TY27" s="1">
        <f t="shared" si="1050"/>
        <v>1.6E-2</v>
      </c>
      <c r="TZ27" s="1">
        <f t="shared" si="1051"/>
        <v>1.140893470790378</v>
      </c>
      <c r="UA27" s="1">
        <f t="shared" si="1052"/>
        <v>1.7113402061855669E-3</v>
      </c>
      <c r="UB27" s="1">
        <f t="shared" si="1053"/>
        <v>13.174492341572362</v>
      </c>
      <c r="UC27" s="1"/>
      <c r="UD27" s="1"/>
      <c r="UE27" s="2" t="s">
        <v>11</v>
      </c>
      <c r="UF27" s="1" t="s">
        <v>62</v>
      </c>
      <c r="UG27" s="1">
        <v>78</v>
      </c>
      <c r="UH27" s="2">
        <v>10</v>
      </c>
      <c r="UI27" s="1">
        <v>2.7E-2</v>
      </c>
      <c r="UJ27" s="1">
        <f t="shared" si="1054"/>
        <v>1.9E-2</v>
      </c>
      <c r="UK27" s="1">
        <f t="shared" si="1055"/>
        <v>0.82006920415224915</v>
      </c>
      <c r="UL27" s="1">
        <f t="shared" si="1056"/>
        <v>1.2301038062283737E-3</v>
      </c>
      <c r="UM27" s="1">
        <f t="shared" si="1057"/>
        <v>9.4697670959396891</v>
      </c>
      <c r="UN27" s="1"/>
      <c r="UO27" s="1"/>
      <c r="UP27" s="2" t="s">
        <v>11</v>
      </c>
      <c r="UQ27" s="1" t="s">
        <v>63</v>
      </c>
      <c r="UR27" s="1">
        <v>79</v>
      </c>
      <c r="US27" s="2">
        <v>10</v>
      </c>
      <c r="UT27" s="1">
        <v>3.1E-2</v>
      </c>
      <c r="UU27" s="1">
        <f t="shared" si="1058"/>
        <v>2.1999999999999999E-2</v>
      </c>
      <c r="UV27" s="1">
        <f t="shared" si="1059"/>
        <v>1.3310344827586205</v>
      </c>
      <c r="UW27" s="1">
        <f t="shared" si="1060"/>
        <v>1.9965517241379307E-3</v>
      </c>
      <c r="UX27" s="1">
        <f t="shared" si="1061"/>
        <v>15.370149841706034</v>
      </c>
      <c r="UY27" s="1"/>
      <c r="UZ27" s="1"/>
      <c r="VA27" s="2" t="s">
        <v>11</v>
      </c>
      <c r="VB27" s="1" t="s">
        <v>64</v>
      </c>
      <c r="VC27" s="1">
        <v>80</v>
      </c>
      <c r="VD27" s="2">
        <v>10</v>
      </c>
      <c r="VE27" s="1">
        <v>3.3000000000000002E-2</v>
      </c>
      <c r="VF27" s="1">
        <f t="shared" si="1062"/>
        <v>2.3E-2</v>
      </c>
      <c r="VG27" s="1">
        <f t="shared" si="1063"/>
        <v>1.3379310344827586</v>
      </c>
      <c r="VH27" s="1">
        <f t="shared" si="1064"/>
        <v>2.0068965517241379E-3</v>
      </c>
      <c r="VI27" s="1">
        <f t="shared" si="1065"/>
        <v>15.449787923787417</v>
      </c>
      <c r="VJ27" s="1"/>
      <c r="VK27" s="1"/>
      <c r="VL27" s="2" t="s">
        <v>11</v>
      </c>
      <c r="VM27" s="1" t="s">
        <v>65</v>
      </c>
      <c r="VN27" s="1">
        <v>84</v>
      </c>
      <c r="VO27" s="2">
        <v>10</v>
      </c>
      <c r="VP27" s="1">
        <v>4.9000000000000002E-2</v>
      </c>
      <c r="VQ27" s="1">
        <f t="shared" si="1066"/>
        <v>3.7000000000000005E-2</v>
      </c>
      <c r="VR27" s="1">
        <f t="shared" si="1067"/>
        <v>1.8419243986254299</v>
      </c>
      <c r="VS27" s="1">
        <f t="shared" si="1068"/>
        <v>2.7628865979381447E-3</v>
      </c>
      <c r="VT27" s="1">
        <f t="shared" si="1069"/>
        <v>21.269662334586712</v>
      </c>
      <c r="VU27" s="1"/>
      <c r="VV27" s="1"/>
      <c r="VW27" s="2" t="s">
        <v>11</v>
      </c>
      <c r="VX27" s="1" t="s">
        <v>66</v>
      </c>
      <c r="VY27" s="1">
        <v>85</v>
      </c>
      <c r="VZ27" s="2">
        <v>10</v>
      </c>
      <c r="WA27" s="1">
        <v>1.0999999999999999E-2</v>
      </c>
      <c r="WB27" s="1">
        <f t="shared" si="1070"/>
        <v>5.9999999999999993E-3</v>
      </c>
      <c r="WC27" s="1">
        <f t="shared" si="1071"/>
        <v>0.4425087108013937</v>
      </c>
      <c r="WD27" s="1">
        <f t="shared" si="1072"/>
        <v>6.6376306620209052E-4</v>
      </c>
      <c r="WE27" s="1">
        <f t="shared" si="1073"/>
        <v>5.1098790297163195</v>
      </c>
      <c r="WF27" s="1"/>
      <c r="WG27" s="1"/>
      <c r="WH27" s="2" t="s">
        <v>11</v>
      </c>
      <c r="WI27" s="1" t="s">
        <v>67</v>
      </c>
      <c r="WJ27" s="1">
        <v>86</v>
      </c>
      <c r="WK27" s="2">
        <v>10</v>
      </c>
      <c r="WL27" s="1">
        <v>1.7999999999999999E-2</v>
      </c>
      <c r="WM27" s="1">
        <f t="shared" si="1074"/>
        <v>9.9999999999999985E-3</v>
      </c>
      <c r="WN27" s="1">
        <f t="shared" si="1075"/>
        <v>0.50347222222222221</v>
      </c>
      <c r="WO27" s="1">
        <f t="shared" si="1076"/>
        <v>7.5520833333333332E-4</v>
      </c>
      <c r="WP27" s="1">
        <f t="shared" si="1077"/>
        <v>5.8138565130589637</v>
      </c>
      <c r="WQ27" s="1"/>
      <c r="WR27" s="1"/>
      <c r="WS27" s="2" t="s">
        <v>11</v>
      </c>
      <c r="WT27" s="1" t="s">
        <v>68</v>
      </c>
      <c r="WU27" s="1">
        <v>87</v>
      </c>
      <c r="WV27" s="2">
        <v>10</v>
      </c>
      <c r="WW27" s="1">
        <v>2.1999999999999999E-2</v>
      </c>
      <c r="WX27" s="1">
        <f t="shared" si="1078"/>
        <v>1.4999999999999999E-2</v>
      </c>
      <c r="WY27" s="1">
        <f t="shared" si="1079"/>
        <v>0.66202090592334495</v>
      </c>
      <c r="WZ27" s="1">
        <f t="shared" si="1080"/>
        <v>9.9303135888501753E-4</v>
      </c>
      <c r="XA27" s="1">
        <f t="shared" si="1081"/>
        <v>7.6447009105992203</v>
      </c>
      <c r="XB27" s="1"/>
      <c r="XC27" s="1"/>
      <c r="XD27" s="2" t="s">
        <v>11</v>
      </c>
      <c r="XE27" s="1" t="s">
        <v>69</v>
      </c>
      <c r="XF27" s="1">
        <v>88</v>
      </c>
      <c r="XG27" s="2">
        <v>10</v>
      </c>
      <c r="XH27" s="1">
        <v>2.5999999999999999E-2</v>
      </c>
      <c r="XI27" s="1">
        <f t="shared" si="1082"/>
        <v>1.7000000000000001E-2</v>
      </c>
      <c r="XJ27" s="1">
        <f t="shared" si="1083"/>
        <v>0.70833333333333337</v>
      </c>
      <c r="XK27" s="1">
        <f t="shared" si="1084"/>
        <v>1.0625000000000001E-3</v>
      </c>
      <c r="XL27" s="1">
        <f t="shared" si="1085"/>
        <v>8.1794946804415769</v>
      </c>
      <c r="XM27" s="1"/>
      <c r="XN27" s="1"/>
      <c r="XO27" s="2" t="s">
        <v>11</v>
      </c>
      <c r="XP27" s="1" t="s">
        <v>70</v>
      </c>
      <c r="XQ27" s="1">
        <v>91</v>
      </c>
      <c r="XR27" s="2">
        <v>10</v>
      </c>
      <c r="XS27" s="1">
        <v>3.9E-2</v>
      </c>
      <c r="XT27" s="1">
        <f t="shared" si="1086"/>
        <v>2.8000000000000001E-2</v>
      </c>
      <c r="XU27" s="1">
        <f t="shared" si="1087"/>
        <v>1.0899653979238755</v>
      </c>
      <c r="XV27" s="1">
        <f t="shared" si="1088"/>
        <v>1.6349480968858132E-3</v>
      </c>
      <c r="XW27" s="1">
        <f t="shared" si="1089"/>
        <v>12.586399304729966</v>
      </c>
      <c r="XX27" s="1"/>
      <c r="XY27" s="1"/>
      <c r="XZ27" s="2" t="s">
        <v>11</v>
      </c>
      <c r="YA27" s="1" t="s">
        <v>71</v>
      </c>
      <c r="YB27" s="1">
        <v>92</v>
      </c>
      <c r="YC27" s="2">
        <v>10</v>
      </c>
      <c r="YD27" s="1">
        <v>4.3999999999999997E-2</v>
      </c>
      <c r="YE27" s="1">
        <f t="shared" si="1090"/>
        <v>3.3000000000000002E-2</v>
      </c>
      <c r="YF27" s="1">
        <f t="shared" si="1091"/>
        <v>1.3883161512027493</v>
      </c>
      <c r="YG27" s="1">
        <f t="shared" si="1092"/>
        <v>2.082474226804124E-3</v>
      </c>
      <c r="YH27" s="1">
        <f t="shared" si="1093"/>
        <v>16.031611162636253</v>
      </c>
      <c r="YI27" s="1"/>
      <c r="YJ27" s="1"/>
      <c r="YK27" s="2" t="s">
        <v>11</v>
      </c>
      <c r="YL27" s="1" t="s">
        <v>72</v>
      </c>
      <c r="YM27" s="1">
        <v>93</v>
      </c>
      <c r="YN27" s="2">
        <v>10</v>
      </c>
      <c r="YO27" s="1">
        <v>4.2999999999999997E-2</v>
      </c>
      <c r="YP27" s="1">
        <f t="shared" si="1094"/>
        <v>3.2000000000000001E-2</v>
      </c>
      <c r="YQ27" s="1">
        <f t="shared" si="1095"/>
        <v>1.324232081911263</v>
      </c>
      <c r="YR27" s="1">
        <f t="shared" si="1096"/>
        <v>1.9863481228668944E-3</v>
      </c>
      <c r="YS27" s="1">
        <f t="shared" si="1097"/>
        <v>15.291598968936352</v>
      </c>
      <c r="YT27" s="1"/>
      <c r="YU27" s="1"/>
      <c r="YV27" s="2" t="s">
        <v>11</v>
      </c>
      <c r="YW27" s="1" t="s">
        <v>73</v>
      </c>
      <c r="YX27" s="1">
        <v>94</v>
      </c>
      <c r="YY27" s="2">
        <v>10</v>
      </c>
      <c r="YZ27" s="1">
        <v>4.7E-2</v>
      </c>
      <c r="ZA27" s="1">
        <f t="shared" si="1098"/>
        <v>3.4000000000000002E-2</v>
      </c>
      <c r="ZB27" s="1">
        <f t="shared" si="1099"/>
        <v>1.3537414965986396</v>
      </c>
      <c r="ZC27" s="1">
        <f t="shared" si="1100"/>
        <v>2.0306122448979593E-3</v>
      </c>
      <c r="ZD27" s="1">
        <f t="shared" si="1101"/>
        <v>15.632359581348128</v>
      </c>
      <c r="ZE27" s="1"/>
      <c r="ZF27" s="1"/>
      <c r="ZG27" s="2" t="s">
        <v>11</v>
      </c>
      <c r="ZH27" s="1" t="s">
        <v>74</v>
      </c>
      <c r="ZI27" s="1">
        <v>95</v>
      </c>
      <c r="ZJ27" s="2">
        <v>10</v>
      </c>
      <c r="ZK27" s="1">
        <v>4.5999999999999999E-2</v>
      </c>
      <c r="ZL27" s="1">
        <f t="shared" si="1102"/>
        <v>3.3000000000000002E-2</v>
      </c>
      <c r="ZM27" s="1">
        <f t="shared" si="1103"/>
        <v>1.3401360544217689</v>
      </c>
      <c r="ZN27" s="1">
        <f t="shared" si="1104"/>
        <v>2.0102040816326531E-3</v>
      </c>
      <c r="ZO27" s="1">
        <f t="shared" si="1105"/>
        <v>15.475250439827041</v>
      </c>
      <c r="ZP27" s="1"/>
      <c r="ZQ27" s="1"/>
      <c r="ZR27" s="2" t="s">
        <v>11</v>
      </c>
      <c r="ZS27" s="1" t="s">
        <v>75</v>
      </c>
      <c r="ZT27" s="1">
        <v>99</v>
      </c>
      <c r="ZU27" s="2">
        <v>10</v>
      </c>
      <c r="ZV27" s="1">
        <v>5.1999999999999998E-2</v>
      </c>
      <c r="ZW27" s="1">
        <f t="shared" si="1106"/>
        <v>3.6999999999999998E-2</v>
      </c>
      <c r="ZX27" s="1">
        <f t="shared" si="1107"/>
        <v>1.3356164383561644</v>
      </c>
      <c r="ZY27" s="1">
        <f t="shared" si="1108"/>
        <v>2.0034246575342468E-3</v>
      </c>
      <c r="ZZ27" s="1">
        <f t="shared" si="1109"/>
        <v>15.42306007432175</v>
      </c>
      <c r="AAA27" s="1"/>
      <c r="AAB27" s="1"/>
      <c r="AAC27" s="2" t="s">
        <v>11</v>
      </c>
      <c r="AAD27" s="1" t="s">
        <v>76</v>
      </c>
      <c r="AAE27" s="1">
        <v>100</v>
      </c>
      <c r="AAF27" s="2">
        <v>10</v>
      </c>
      <c r="AAG27" s="1">
        <v>7.0000000000000001E-3</v>
      </c>
      <c r="AAH27" s="1">
        <f t="shared" si="1110"/>
        <v>5.0000000000000001E-3</v>
      </c>
      <c r="AAI27" s="1">
        <f t="shared" si="1111"/>
        <v>1.0724137931034483</v>
      </c>
      <c r="AAJ27" s="1">
        <f t="shared" si="1112"/>
        <v>1.6086206896551724E-3</v>
      </c>
      <c r="AAK27" s="1">
        <f t="shared" si="1113"/>
        <v>12.383721763654346</v>
      </c>
      <c r="AAL27" s="1"/>
      <c r="AAM27" s="1"/>
      <c r="AAN27" s="2" t="s">
        <v>11</v>
      </c>
      <c r="AAO27" s="1" t="s">
        <v>77</v>
      </c>
      <c r="AAP27" s="1">
        <v>101</v>
      </c>
      <c r="AAQ27" s="2">
        <v>10</v>
      </c>
      <c r="AAR27" s="1">
        <v>0.01</v>
      </c>
      <c r="AAS27" s="1">
        <f t="shared" si="1114"/>
        <v>3.0000000000000001E-3</v>
      </c>
      <c r="AAT27" s="1">
        <f t="shared" si="1115"/>
        <v>0.80276816608996537</v>
      </c>
      <c r="AAU27" s="1">
        <f t="shared" si="1116"/>
        <v>1.2041522491349481E-3</v>
      </c>
      <c r="AAV27" s="1">
        <f t="shared" si="1117"/>
        <v>9.2699829799915943</v>
      </c>
      <c r="AAW27" s="1"/>
      <c r="AAX27" s="1"/>
      <c r="AAY27" s="2" t="s">
        <v>11</v>
      </c>
      <c r="AAZ27" s="1" t="s">
        <v>78</v>
      </c>
      <c r="ABA27" s="1">
        <v>102</v>
      </c>
      <c r="ABB27" s="2">
        <v>10</v>
      </c>
      <c r="ABC27" s="1">
        <v>1.0999999999999999E-2</v>
      </c>
      <c r="ABD27" s="1">
        <f t="shared" si="1118"/>
        <v>3.9999999999999992E-3</v>
      </c>
      <c r="ABE27" s="1">
        <f t="shared" si="1119"/>
        <v>0.8896551724137931</v>
      </c>
      <c r="ABF27" s="1">
        <f t="shared" si="1120"/>
        <v>1.3344827586206896E-3</v>
      </c>
      <c r="ABG27" s="1">
        <f t="shared" si="1121"/>
        <v>10.273312588497818</v>
      </c>
      <c r="ABH27" s="1"/>
      <c r="ABI27" s="1"/>
      <c r="ABJ27" s="2" t="s">
        <v>11</v>
      </c>
      <c r="ABK27" s="1" t="s">
        <v>79</v>
      </c>
      <c r="ABL27" s="1">
        <v>112</v>
      </c>
      <c r="ABM27" s="2">
        <v>10</v>
      </c>
      <c r="ABN27" s="1">
        <v>2.7E-2</v>
      </c>
      <c r="ABO27" s="1">
        <f t="shared" si="1122"/>
        <v>9.9999999999999985E-3</v>
      </c>
      <c r="ABP27" s="1">
        <f t="shared" si="1123"/>
        <v>1.1904761904761907</v>
      </c>
      <c r="ABQ27" s="1">
        <f t="shared" si="1124"/>
        <v>1.7857142857142861E-3</v>
      </c>
      <c r="ABR27" s="1">
        <f t="shared" si="1125"/>
        <v>13.747049883095089</v>
      </c>
      <c r="ABS27" s="1"/>
      <c r="ABT27" s="1"/>
      <c r="ABU27" s="2" t="s">
        <v>11</v>
      </c>
      <c r="ABV27" s="1" t="s">
        <v>80</v>
      </c>
      <c r="ABW27" s="1">
        <v>113</v>
      </c>
      <c r="ABX27" s="2">
        <v>10</v>
      </c>
      <c r="ABY27" s="1">
        <v>1.7999999999999999E-2</v>
      </c>
      <c r="ABZ27" s="1">
        <f t="shared" si="1126"/>
        <v>4.9999999999999992E-3</v>
      </c>
      <c r="ACA27" s="1">
        <f t="shared" si="1127"/>
        <v>-0.16071428571428573</v>
      </c>
      <c r="ACB27" s="1">
        <f t="shared" si="1128"/>
        <v>-2.410714285714286E-4</v>
      </c>
      <c r="ACC27" s="1">
        <f t="shared" si="1129"/>
        <v>-1.8558517342178369</v>
      </c>
      <c r="ACD27" s="1"/>
      <c r="ACE27" s="1"/>
      <c r="ACF27" s="2" t="s">
        <v>11</v>
      </c>
      <c r="ACG27" s="1" t="s">
        <v>81</v>
      </c>
      <c r="ACH27" s="1">
        <v>114</v>
      </c>
      <c r="ACI27" s="2">
        <v>10</v>
      </c>
      <c r="ACJ27" s="1">
        <v>0.02</v>
      </c>
      <c r="ACK27" s="1">
        <f t="shared" si="1130"/>
        <v>6.0000000000000001E-3</v>
      </c>
      <c r="ACL27" s="1">
        <f t="shared" si="1131"/>
        <v>-0.20430107526881719</v>
      </c>
      <c r="ACM27" s="1">
        <f t="shared" si="1132"/>
        <v>-3.064516129032258E-4</v>
      </c>
      <c r="ACN27" s="1">
        <f t="shared" si="1133"/>
        <v>-2.359171141227931</v>
      </c>
      <c r="ACO27" s="1"/>
      <c r="ACP27" s="1"/>
      <c r="ACQ27" s="2" t="s">
        <v>11</v>
      </c>
      <c r="ACR27" s="1" t="s">
        <v>82</v>
      </c>
      <c r="ACS27" s="1">
        <v>115</v>
      </c>
      <c r="ACT27" s="2">
        <v>10</v>
      </c>
      <c r="ACU27" s="1">
        <v>2.1999999999999999E-2</v>
      </c>
      <c r="ACV27" s="1">
        <f t="shared" si="1134"/>
        <v>7.9999999999999984E-3</v>
      </c>
      <c r="ACW27" s="1">
        <f t="shared" si="1135"/>
        <v>-8.1850533807829237E-2</v>
      </c>
      <c r="ACX27" s="1">
        <f t="shared" si="1136"/>
        <v>-1.2277580071174386E-4</v>
      </c>
      <c r="ACY27" s="1">
        <f t="shared" si="1137"/>
        <v>-0.94517083181991912</v>
      </c>
      <c r="ACZ27" s="1"/>
      <c r="ADA27" s="1"/>
      <c r="ADB27" s="2" t="s">
        <v>11</v>
      </c>
      <c r="ADC27" s="1" t="s">
        <v>83</v>
      </c>
      <c r="ADD27" s="1">
        <v>116</v>
      </c>
      <c r="ADE27" s="2">
        <v>10</v>
      </c>
      <c r="ADF27" s="1">
        <v>2.5000000000000001E-2</v>
      </c>
      <c r="ADG27" s="1">
        <f t="shared" si="1138"/>
        <v>9.0000000000000011E-3</v>
      </c>
      <c r="ADH27" s="1">
        <f t="shared" si="1710"/>
        <v>-4.6263345195729506E-2</v>
      </c>
      <c r="ADI27" s="1">
        <f t="shared" si="1139"/>
        <v>-6.9395017793594257E-5</v>
      </c>
      <c r="ADJ27" s="1">
        <f t="shared" si="1140"/>
        <v>-0.53422699189821443</v>
      </c>
      <c r="ADK27" s="1"/>
      <c r="ADL27" s="1"/>
      <c r="ADM27" s="2" t="s">
        <v>11</v>
      </c>
      <c r="ADN27" s="1" t="s">
        <v>84</v>
      </c>
      <c r="ADO27" s="1">
        <v>119</v>
      </c>
      <c r="ADP27" s="2">
        <v>10</v>
      </c>
      <c r="ADQ27" s="1">
        <v>2.7E-2</v>
      </c>
      <c r="ADR27" s="1">
        <f t="shared" si="1141"/>
        <v>9.9999999999999985E-3</v>
      </c>
      <c r="ADS27" s="1">
        <f t="shared" si="1142"/>
        <v>-0.5467625899280576</v>
      </c>
      <c r="ADT27" s="1">
        <f t="shared" si="1143"/>
        <v>-8.2014388489208643E-4</v>
      </c>
      <c r="ADU27" s="1">
        <f t="shared" si="1144"/>
        <v>-6.3137529822790679</v>
      </c>
      <c r="ADV27" s="1"/>
      <c r="ADW27" s="1"/>
      <c r="ADX27" s="2" t="s">
        <v>11</v>
      </c>
      <c r="ADY27" s="1" t="s">
        <v>85</v>
      </c>
      <c r="ADZ27" s="1">
        <v>120</v>
      </c>
      <c r="AEA27" s="2">
        <v>10</v>
      </c>
      <c r="AEB27" s="1">
        <v>2.9000000000000001E-2</v>
      </c>
      <c r="AEC27" s="1">
        <f t="shared" si="1145"/>
        <v>1.2E-2</v>
      </c>
      <c r="AED27" s="1">
        <f t="shared" si="1146"/>
        <v>-0.50359712230215825</v>
      </c>
      <c r="AEE27" s="1">
        <f t="shared" si="1147"/>
        <v>-7.5539568345323743E-4</v>
      </c>
      <c r="AEF27" s="1">
        <f t="shared" si="1148"/>
        <v>-5.8152987994675618</v>
      </c>
      <c r="AEG27" s="1"/>
      <c r="AEH27" s="1"/>
      <c r="AEI27" s="2" t="s">
        <v>11</v>
      </c>
      <c r="AEJ27" s="1" t="s">
        <v>86</v>
      </c>
      <c r="AEK27" s="1">
        <v>121</v>
      </c>
      <c r="AEL27" s="2">
        <v>10</v>
      </c>
      <c r="AEM27" s="1">
        <v>2.8000000000000001E-2</v>
      </c>
      <c r="AEN27" s="1">
        <f t="shared" si="1149"/>
        <v>1.0000000000000002E-2</v>
      </c>
      <c r="AEO27" s="1">
        <f t="shared" si="1150"/>
        <v>-0.53597122302158262</v>
      </c>
      <c r="AEP27" s="1">
        <f t="shared" si="1151"/>
        <v>-8.0395683453237396E-4</v>
      </c>
      <c r="AEQ27" s="1">
        <f t="shared" si="1152"/>
        <v>-6.1891394365761903</v>
      </c>
      <c r="AER27" s="1"/>
      <c r="AES27" s="1"/>
      <c r="AET27" s="2" t="s">
        <v>11</v>
      </c>
      <c r="AEU27" s="1" t="s">
        <v>87</v>
      </c>
      <c r="AEV27" s="1">
        <v>122</v>
      </c>
      <c r="AEW27" s="2">
        <v>10</v>
      </c>
      <c r="AEX27" s="1">
        <v>2.9000000000000001E-2</v>
      </c>
      <c r="AEY27" s="1">
        <f t="shared" si="1153"/>
        <v>1.2E-2</v>
      </c>
      <c r="AEZ27" s="1">
        <f t="shared" si="1154"/>
        <v>-0.51438848920863312</v>
      </c>
      <c r="AFA27" s="1">
        <f t="shared" si="1155"/>
        <v>-7.7158273381294968E-4</v>
      </c>
      <c r="AFB27" s="1">
        <f t="shared" si="1156"/>
        <v>-5.9399123451704385</v>
      </c>
      <c r="AFC27" s="1"/>
      <c r="AFD27" s="1"/>
      <c r="AFE27" s="2" t="s">
        <v>11</v>
      </c>
      <c r="AFF27" s="1" t="s">
        <v>88</v>
      </c>
      <c r="AFG27" s="1">
        <v>123</v>
      </c>
      <c r="AFH27" s="2">
        <v>10</v>
      </c>
      <c r="AFI27" s="1">
        <v>3.1E-2</v>
      </c>
      <c r="AFJ27" s="1">
        <f t="shared" si="1157"/>
        <v>1.3999999999999999E-2</v>
      </c>
      <c r="AFK27" s="1">
        <f t="shared" si="1158"/>
        <v>-0.44604316546762596</v>
      </c>
      <c r="AFL27" s="1">
        <f t="shared" si="1159"/>
        <v>-6.6906474820143899E-4</v>
      </c>
      <c r="AFM27" s="1">
        <f t="shared" si="1160"/>
        <v>-5.1506932223855557</v>
      </c>
      <c r="AFN27" s="1"/>
      <c r="AFO27" s="1"/>
      <c r="AFP27" s="2" t="s">
        <v>11</v>
      </c>
      <c r="AFQ27" s="1" t="s">
        <v>89</v>
      </c>
      <c r="AFR27" s="1">
        <v>126</v>
      </c>
      <c r="AFS27" s="2">
        <v>10</v>
      </c>
      <c r="AFT27" s="1">
        <v>3.4000000000000002E-2</v>
      </c>
      <c r="AFU27" s="1">
        <f t="shared" si="1161"/>
        <v>1.6000000000000004E-2</v>
      </c>
      <c r="AFV27" s="1">
        <f t="shared" si="1162"/>
        <v>-0.1921708185053379</v>
      </c>
      <c r="AFW27" s="1">
        <f t="shared" si="1163"/>
        <v>-2.8825622775800687E-4</v>
      </c>
      <c r="AFX27" s="1">
        <f t="shared" si="1164"/>
        <v>-2.2190967355771978</v>
      </c>
      <c r="AFY27" s="1"/>
      <c r="AFZ27" s="1"/>
      <c r="AGA27" s="2" t="s">
        <v>11</v>
      </c>
      <c r="AGB27" s="1" t="s">
        <v>90</v>
      </c>
      <c r="AGC27" s="1">
        <v>127</v>
      </c>
      <c r="AGD27" s="2">
        <v>10</v>
      </c>
      <c r="AGE27" s="1">
        <v>2.1999999999999999E-2</v>
      </c>
      <c r="AGF27" s="1">
        <f t="shared" si="1165"/>
        <v>6.9999999999999993E-3</v>
      </c>
      <c r="AGG27" s="1">
        <f t="shared" si="1166"/>
        <v>0.47474747474747475</v>
      </c>
      <c r="AGH27" s="1">
        <f t="shared" si="1167"/>
        <v>7.1212121212121211E-4</v>
      </c>
      <c r="AGI27" s="1">
        <f t="shared" si="1168"/>
        <v>5.4821568624706467</v>
      </c>
      <c r="AGJ27" s="1"/>
      <c r="AGK27" s="1"/>
      <c r="AGL27" s="2" t="s">
        <v>11</v>
      </c>
      <c r="AGM27" s="1" t="s">
        <v>91</v>
      </c>
      <c r="AGN27" s="1">
        <v>128</v>
      </c>
      <c r="AGO27" s="2">
        <v>10</v>
      </c>
      <c r="AGP27" s="1">
        <v>2.1999999999999999E-2</v>
      </c>
      <c r="AGQ27" s="1">
        <f t="shared" si="1169"/>
        <v>6.9999999999999993E-3</v>
      </c>
      <c r="AGR27" s="1">
        <f t="shared" si="1170"/>
        <v>0.51505016722408026</v>
      </c>
      <c r="AGS27" s="1">
        <f t="shared" si="1171"/>
        <v>7.7257525083612038E-4</v>
      </c>
      <c r="AGT27" s="1">
        <f t="shared" si="1172"/>
        <v>5.9475530865457538</v>
      </c>
      <c r="AGU27" s="1"/>
      <c r="AGV27" s="1"/>
      <c r="AGW27" s="2" t="s">
        <v>11</v>
      </c>
      <c r="AGX27" s="1" t="s">
        <v>92</v>
      </c>
      <c r="AGY27" s="1">
        <v>129</v>
      </c>
      <c r="AGZ27" s="2">
        <v>10</v>
      </c>
      <c r="AHA27" s="1">
        <v>2.1000000000000001E-2</v>
      </c>
      <c r="AHB27" s="1">
        <f t="shared" si="1173"/>
        <v>7.000000000000001E-3</v>
      </c>
      <c r="AHC27" s="1">
        <f t="shared" si="1174"/>
        <v>0.61129568106312293</v>
      </c>
      <c r="AHD27" s="1">
        <f t="shared" si="1175"/>
        <v>9.1694352159468447E-4</v>
      </c>
      <c r="AHE27" s="1">
        <f t="shared" si="1176"/>
        <v>7.0589502655520828</v>
      </c>
      <c r="AHF27" s="1"/>
      <c r="AHG27" s="1"/>
      <c r="AHH27" s="2" t="s">
        <v>11</v>
      </c>
      <c r="AHI27" s="1" t="s">
        <v>93</v>
      </c>
      <c r="AHJ27" s="1">
        <v>130</v>
      </c>
      <c r="AHK27" s="2">
        <v>10</v>
      </c>
      <c r="AHL27" s="1">
        <v>2.3E-2</v>
      </c>
      <c r="AHM27" s="1">
        <f t="shared" si="1177"/>
        <v>8.9999999999999993E-3</v>
      </c>
      <c r="AHN27" s="1">
        <f t="shared" si="1178"/>
        <v>0.66555183946488294</v>
      </c>
      <c r="AHO27" s="1">
        <f t="shared" si="1179"/>
        <v>9.9832775919732439E-4</v>
      </c>
      <c r="AHP27" s="1">
        <f t="shared" si="1180"/>
        <v>7.6854744430039288</v>
      </c>
      <c r="AHQ27" s="1"/>
      <c r="AHR27" s="1"/>
      <c r="AHS27" s="2" t="s">
        <v>11</v>
      </c>
      <c r="AHT27" s="1" t="s">
        <v>94</v>
      </c>
      <c r="AHU27" s="1">
        <v>133</v>
      </c>
      <c r="AHV27" s="2">
        <v>10</v>
      </c>
      <c r="AHW27" s="1">
        <v>2.5999999999999999E-2</v>
      </c>
      <c r="AHX27" s="1">
        <f t="shared" si="1181"/>
        <v>9.9999999999999985E-3</v>
      </c>
      <c r="AHY27" s="1">
        <f t="shared" si="1182"/>
        <v>0.72757475083056478</v>
      </c>
      <c r="AHZ27" s="1">
        <f t="shared" si="1183"/>
        <v>1.0913621262458471E-3</v>
      </c>
      <c r="AIA27" s="1">
        <f t="shared" si="1184"/>
        <v>8.4016853704125314</v>
      </c>
      <c r="AIB27" s="1"/>
      <c r="AIC27" s="1"/>
      <c r="AID27" s="2" t="s">
        <v>11</v>
      </c>
      <c r="AIE27" s="1" t="s">
        <v>95</v>
      </c>
      <c r="AIF27" s="1">
        <v>134</v>
      </c>
      <c r="AIG27" s="2">
        <v>10</v>
      </c>
      <c r="AIH27" s="1">
        <v>2.5000000000000001E-2</v>
      </c>
      <c r="AII27" s="1">
        <f t="shared" si="1185"/>
        <v>8.0000000000000002E-3</v>
      </c>
      <c r="AIJ27" s="1">
        <f t="shared" si="1186"/>
        <v>0.64784053156146182</v>
      </c>
      <c r="AIK27" s="1">
        <f t="shared" si="1187"/>
        <v>9.7176079734219271E-4</v>
      </c>
      <c r="AIL27" s="1">
        <f t="shared" si="1188"/>
        <v>7.4809527270796519</v>
      </c>
      <c r="AIM27" s="1"/>
      <c r="AIN27" s="1"/>
      <c r="AIO27" s="2" t="s">
        <v>11</v>
      </c>
      <c r="AIP27" s="1" t="s">
        <v>96</v>
      </c>
      <c r="AIQ27" s="1">
        <v>135</v>
      </c>
      <c r="AIR27" s="2">
        <v>10</v>
      </c>
      <c r="AIS27" s="1">
        <v>2.5999999999999999E-2</v>
      </c>
      <c r="AIT27" s="1">
        <f t="shared" si="1189"/>
        <v>1.1999999999999999E-2</v>
      </c>
      <c r="AIU27" s="1">
        <f t="shared" si="1190"/>
        <v>0.83112582781456945</v>
      </c>
      <c r="AIV27" s="1">
        <f t="shared" si="1191"/>
        <v>1.2466887417218542E-3</v>
      </c>
      <c r="AIW27" s="1">
        <f t="shared" si="1192"/>
        <v>9.5974436998402908</v>
      </c>
      <c r="AIX27" s="1"/>
      <c r="AIY27" s="1"/>
      <c r="AIZ27" s="2" t="s">
        <v>11</v>
      </c>
      <c r="AJA27" s="1" t="s">
        <v>97</v>
      </c>
      <c r="AJB27" s="1">
        <v>136</v>
      </c>
      <c r="AJC27" s="2">
        <v>10</v>
      </c>
      <c r="AJD27" s="1">
        <v>2.8000000000000001E-2</v>
      </c>
      <c r="AJE27" s="1">
        <f t="shared" si="1193"/>
        <v>1.2E-2</v>
      </c>
      <c r="AJF27" s="1">
        <f t="shared" si="1194"/>
        <v>0.82119205298013254</v>
      </c>
      <c r="AJG27" s="1">
        <f t="shared" si="1195"/>
        <v>1.2317880794701988E-3</v>
      </c>
      <c r="AJH27" s="1">
        <f t="shared" si="1196"/>
        <v>9.4827332173720826</v>
      </c>
      <c r="AJI27" s="1"/>
      <c r="AJJ27" s="1"/>
      <c r="AJK27" s="2" t="s">
        <v>11</v>
      </c>
      <c r="AJL27" s="1" t="s">
        <v>98</v>
      </c>
      <c r="AJM27" s="1">
        <v>140</v>
      </c>
      <c r="AJN27" s="2">
        <v>10</v>
      </c>
      <c r="AJO27" s="1">
        <v>3.3000000000000002E-2</v>
      </c>
      <c r="AJP27" s="1">
        <f t="shared" si="1197"/>
        <v>1.7000000000000001E-2</v>
      </c>
      <c r="AJQ27" s="1">
        <f t="shared" si="1198"/>
        <v>1.0784313725490198</v>
      </c>
      <c r="AJR27" s="1">
        <f t="shared" si="1199"/>
        <v>1.6176470588235296E-3</v>
      </c>
      <c r="AJS27" s="1">
        <f t="shared" si="1200"/>
        <v>12.453209894097904</v>
      </c>
      <c r="AJT27" s="1"/>
      <c r="AJU27" s="1"/>
      <c r="AJV27" s="2" t="s">
        <v>11</v>
      </c>
      <c r="AJW27" s="1" t="s">
        <v>99</v>
      </c>
      <c r="AJX27" s="1">
        <v>141</v>
      </c>
      <c r="AJY27" s="2">
        <v>10</v>
      </c>
      <c r="AJZ27" s="1">
        <v>2.3E-2</v>
      </c>
      <c r="AKA27" s="1">
        <f t="shared" si="1201"/>
        <v>2.9999999999999992E-3</v>
      </c>
      <c r="AKB27" s="1">
        <f t="shared" si="1202"/>
        <v>0.24406779661016947</v>
      </c>
      <c r="AKC27" s="1">
        <f t="shared" si="1203"/>
        <v>3.6610169491525422E-4</v>
      </c>
      <c r="AKD27" s="1">
        <f t="shared" si="1204"/>
        <v>2.8183782268799686</v>
      </c>
      <c r="AKE27" s="1"/>
      <c r="AKF27" s="1"/>
      <c r="AKG27" s="2" t="s">
        <v>11</v>
      </c>
      <c r="AKH27" s="1" t="s">
        <v>100</v>
      </c>
      <c r="AKI27" s="1">
        <v>143</v>
      </c>
      <c r="AKJ27" s="2">
        <v>10</v>
      </c>
      <c r="AKK27" s="1">
        <v>2.4E-2</v>
      </c>
      <c r="AKL27" s="1">
        <f t="shared" si="1205"/>
        <v>2.0000000000000018E-3</v>
      </c>
      <c r="AKM27" s="1">
        <f t="shared" si="1206"/>
        <v>0.20000000000000007</v>
      </c>
      <c r="AKN27" s="1">
        <f t="shared" si="1207"/>
        <v>3.0000000000000008E-4</v>
      </c>
      <c r="AKO27" s="1">
        <f t="shared" si="1208"/>
        <v>2.3095043803599751</v>
      </c>
      <c r="AKP27" s="1"/>
      <c r="AKQ27" s="1"/>
      <c r="AKR27" s="2" t="s">
        <v>11</v>
      </c>
      <c r="AKS27" s="1" t="s">
        <v>101</v>
      </c>
      <c r="AKT27" s="1">
        <v>144</v>
      </c>
      <c r="AKU27" s="2">
        <v>10</v>
      </c>
      <c r="AKV27" s="1">
        <v>2.7E-2</v>
      </c>
      <c r="AKW27" s="1">
        <f t="shared" si="1209"/>
        <v>4.0000000000000001E-3</v>
      </c>
      <c r="AKX27" s="1">
        <f t="shared" si="1210"/>
        <v>0.23728813559322035</v>
      </c>
      <c r="AKY27" s="1">
        <f t="shared" si="1211"/>
        <v>3.5593220338983052E-4</v>
      </c>
      <c r="AKZ27" s="1">
        <f t="shared" si="1212"/>
        <v>2.7400899427999699</v>
      </c>
      <c r="ALA27" s="1"/>
      <c r="ALB27" s="1"/>
      <c r="ALC27" s="2" t="s">
        <v>11</v>
      </c>
      <c r="ALD27" s="1" t="s">
        <v>102</v>
      </c>
      <c r="ALE27" s="1">
        <v>147</v>
      </c>
      <c r="ALF27" s="2">
        <v>10</v>
      </c>
      <c r="ALG27" s="1">
        <v>2.8000000000000001E-2</v>
      </c>
      <c r="ALH27" s="1">
        <f t="shared" si="1213"/>
        <v>2.0000000000000018E-3</v>
      </c>
      <c r="ALI27" s="1">
        <f t="shared" si="1214"/>
        <v>0.17288135593220347</v>
      </c>
      <c r="ALJ27" s="1">
        <f t="shared" si="1215"/>
        <v>2.5932203389830521E-4</v>
      </c>
      <c r="ALK27" s="1">
        <f t="shared" si="1216"/>
        <v>1.9963512440399789</v>
      </c>
      <c r="ALL27" s="1"/>
      <c r="ALM27" s="1"/>
      <c r="ALN27" s="2" t="s">
        <v>11</v>
      </c>
      <c r="ALO27" s="1" t="s">
        <v>103</v>
      </c>
      <c r="ALP27" s="1">
        <v>148</v>
      </c>
      <c r="ALQ27" s="2">
        <v>10</v>
      </c>
      <c r="ALR27" s="1">
        <v>2.5999999999999999E-2</v>
      </c>
      <c r="ALS27" s="1">
        <f t="shared" si="1217"/>
        <v>9.9999999999999742E-4</v>
      </c>
      <c r="ALT27" s="1">
        <f t="shared" si="1218"/>
        <v>4.0816326530612158E-2</v>
      </c>
      <c r="ALU27" s="1">
        <f t="shared" si="1219"/>
        <v>6.1224489795918242E-5</v>
      </c>
      <c r="ALV27" s="1">
        <f t="shared" si="1220"/>
        <v>0.47132742456325916</v>
      </c>
      <c r="ALW27" s="1"/>
      <c r="ALX27" s="1"/>
      <c r="ALY27" s="2" t="s">
        <v>11</v>
      </c>
      <c r="ALZ27" s="1" t="s">
        <v>104</v>
      </c>
      <c r="AMA27" s="1">
        <v>149</v>
      </c>
      <c r="AMB27" s="2">
        <v>10</v>
      </c>
      <c r="AMC27" s="1">
        <v>2.4E-2</v>
      </c>
      <c r="AMD27" s="1">
        <f t="shared" si="1221"/>
        <v>4.0000000000000001E-3</v>
      </c>
      <c r="AME27" s="1">
        <f t="shared" si="1222"/>
        <v>0.21575342465753425</v>
      </c>
      <c r="AMF27" s="1">
        <f t="shared" si="1223"/>
        <v>3.2363013698630136E-4</v>
      </c>
      <c r="AMG27" s="1">
        <f t="shared" si="1224"/>
        <v>2.4914173966212054</v>
      </c>
      <c r="AMH27" s="1"/>
      <c r="AMI27" s="1"/>
      <c r="AMJ27" s="2" t="s">
        <v>11</v>
      </c>
      <c r="AMK27" s="1" t="s">
        <v>105</v>
      </c>
      <c r="AML27" s="1">
        <v>150</v>
      </c>
      <c r="AMM27" s="2">
        <v>10</v>
      </c>
      <c r="AMN27" s="1">
        <v>2.5999999999999999E-2</v>
      </c>
      <c r="AMO27" s="1">
        <f t="shared" si="1225"/>
        <v>6.9999999999999993E-3</v>
      </c>
      <c r="AMP27" s="1">
        <f t="shared" si="1226"/>
        <v>0.21232876712328763</v>
      </c>
      <c r="AMQ27" s="1">
        <f t="shared" si="1227"/>
        <v>3.1849315068493148E-4</v>
      </c>
      <c r="AMR27" s="1">
        <f t="shared" si="1228"/>
        <v>2.4518710887383288</v>
      </c>
      <c r="AMS27" s="1"/>
      <c r="AMT27" s="1"/>
      <c r="AMU27" s="2" t="s">
        <v>11</v>
      </c>
      <c r="AMV27" s="1" t="s">
        <v>106</v>
      </c>
      <c r="AMW27" s="1">
        <v>151</v>
      </c>
      <c r="AMX27" s="2">
        <v>10</v>
      </c>
      <c r="AMY27" s="1">
        <v>2.8000000000000001E-2</v>
      </c>
      <c r="AMZ27" s="1">
        <f t="shared" si="1229"/>
        <v>8.0000000000000002E-3</v>
      </c>
      <c r="ANA27" s="1">
        <f t="shared" si="1230"/>
        <v>0.19863013698630136</v>
      </c>
      <c r="ANB27" s="1">
        <f t="shared" si="1231"/>
        <v>2.9794520547945206E-4</v>
      </c>
      <c r="ANC27" s="1">
        <f t="shared" si="1232"/>
        <v>2.2936858572068242</v>
      </c>
      <c r="AND27" s="1"/>
      <c r="ANE27" s="1"/>
      <c r="ANF27" s="2" t="s">
        <v>11</v>
      </c>
      <c r="ANG27" s="1" t="s">
        <v>107</v>
      </c>
      <c r="ANH27" s="1">
        <v>154</v>
      </c>
      <c r="ANI27" s="2">
        <v>10</v>
      </c>
      <c r="ANJ27" s="1">
        <v>2.5999999999999999E-2</v>
      </c>
      <c r="ANK27" s="1">
        <f t="shared" si="1233"/>
        <v>6.9999999999999993E-3</v>
      </c>
      <c r="ANL27" s="1">
        <f t="shared" si="1234"/>
        <v>0.14137931034482756</v>
      </c>
      <c r="ANM27" s="1">
        <f t="shared" si="1235"/>
        <v>2.1206896551724134E-4</v>
      </c>
      <c r="ANN27" s="1">
        <f t="shared" si="1236"/>
        <v>1.6325806826682576</v>
      </c>
      <c r="ANO27" s="1"/>
      <c r="ANP27" s="1"/>
      <c r="ANQ27" s="2" t="s">
        <v>11</v>
      </c>
      <c r="ANR27" s="1" t="s">
        <v>108</v>
      </c>
      <c r="ANS27" s="1">
        <v>155</v>
      </c>
      <c r="ANT27" s="2">
        <v>10</v>
      </c>
      <c r="ANU27" s="1">
        <v>3.4000000000000002E-2</v>
      </c>
      <c r="ANV27" s="1">
        <f t="shared" si="1237"/>
        <v>1.4000000000000002E-2</v>
      </c>
      <c r="ANW27" s="1">
        <f t="shared" si="1238"/>
        <v>0.22866894197952226</v>
      </c>
      <c r="ANX27" s="1">
        <f t="shared" si="1239"/>
        <v>3.4300341296928337E-4</v>
      </c>
      <c r="ANY27" s="1">
        <f t="shared" si="1240"/>
        <v>2.6405596157699374</v>
      </c>
      <c r="ANZ27" s="1"/>
      <c r="AOA27" s="1"/>
      <c r="AOB27" s="2" t="s">
        <v>11</v>
      </c>
      <c r="AOC27" s="1" t="s">
        <v>109</v>
      </c>
      <c r="AOD27" s="1">
        <v>156</v>
      </c>
      <c r="AOE27" s="2">
        <v>10</v>
      </c>
      <c r="AOF27" s="1">
        <v>0.04</v>
      </c>
      <c r="AOG27" s="1">
        <f t="shared" si="1241"/>
        <v>1.9E-2</v>
      </c>
      <c r="AOH27" s="1">
        <f t="shared" si="1242"/>
        <v>0.44067796610169491</v>
      </c>
      <c r="AOI27" s="1">
        <f t="shared" si="1243"/>
        <v>6.6101694915254243E-4</v>
      </c>
      <c r="AOJ27" s="1">
        <f t="shared" si="1244"/>
        <v>5.0887384651999445</v>
      </c>
      <c r="AOK27" s="1"/>
      <c r="AOL27" s="1"/>
      <c r="AOM27" s="2" t="s">
        <v>11</v>
      </c>
      <c r="AON27" s="1" t="s">
        <v>110</v>
      </c>
      <c r="AOO27" s="1">
        <v>157</v>
      </c>
      <c r="AOP27" s="2">
        <v>10</v>
      </c>
      <c r="AOQ27" s="1">
        <v>3.4000000000000002E-2</v>
      </c>
      <c r="AOR27" s="1">
        <f t="shared" si="1711"/>
        <v>2.0000000000000004E-2</v>
      </c>
      <c r="AOS27" s="1">
        <f t="shared" si="1245"/>
        <v>0.63481228668942002</v>
      </c>
      <c r="AOT27" s="1">
        <f t="shared" si="1246"/>
        <v>9.5221843003413006E-4</v>
      </c>
      <c r="AOU27" s="1">
        <f t="shared" si="1247"/>
        <v>7.3305087840777379</v>
      </c>
      <c r="AOV27" s="1"/>
      <c r="AOW27" s="1"/>
      <c r="AOX27" s="2" t="s">
        <v>11</v>
      </c>
      <c r="AOY27" s="1" t="s">
        <v>111</v>
      </c>
      <c r="AOZ27" s="1">
        <v>158</v>
      </c>
      <c r="APA27" s="2">
        <v>10</v>
      </c>
      <c r="APB27" s="1">
        <v>4.2000000000000003E-2</v>
      </c>
      <c r="APC27" s="1">
        <f t="shared" si="1248"/>
        <v>2.2000000000000002E-2</v>
      </c>
      <c r="APD27" s="1">
        <f t="shared" si="1249"/>
        <v>0.44520547945205491</v>
      </c>
      <c r="APE27" s="1">
        <f t="shared" si="1250"/>
        <v>6.6780821917808235E-4</v>
      </c>
      <c r="APF27" s="1">
        <f t="shared" si="1251"/>
        <v>5.1410200247739173</v>
      </c>
      <c r="APG27" s="1"/>
      <c r="APH27" s="1"/>
      <c r="API27" s="2" t="s">
        <v>11</v>
      </c>
      <c r="APJ27" s="1" t="s">
        <v>112</v>
      </c>
      <c r="APK27" s="1">
        <v>161</v>
      </c>
      <c r="APL27" s="2">
        <v>10</v>
      </c>
      <c r="APM27" s="1">
        <v>4.4999999999999998E-2</v>
      </c>
      <c r="APN27" s="1">
        <f t="shared" si="1252"/>
        <v>2.8999999999999998E-2</v>
      </c>
      <c r="APO27" s="1">
        <f t="shared" si="1253"/>
        <v>0.84300341296928327</v>
      </c>
      <c r="APP27" s="1">
        <f t="shared" si="1254"/>
        <v>1.264505119453925E-3</v>
      </c>
      <c r="APQ27" s="1">
        <f t="shared" si="1255"/>
        <v>9.7346003745548426</v>
      </c>
      <c r="APR27" s="1"/>
      <c r="APS27" s="1"/>
      <c r="APT27" s="2" t="s">
        <v>11</v>
      </c>
      <c r="APU27" s="1" t="s">
        <v>113</v>
      </c>
      <c r="APV27" s="1">
        <v>162</v>
      </c>
      <c r="APW27" s="2">
        <v>10</v>
      </c>
      <c r="APX27" s="1">
        <v>2.5999999999999999E-2</v>
      </c>
      <c r="APY27" s="1">
        <f t="shared" si="1256"/>
        <v>2.0999999999999998E-2</v>
      </c>
      <c r="APZ27" s="1">
        <f t="shared" si="1257"/>
        <v>1.0446735395189002</v>
      </c>
      <c r="AQA27" s="1">
        <f t="shared" si="1258"/>
        <v>1.5670103092783503E-3</v>
      </c>
      <c r="AQB27" s="1">
        <f t="shared" si="1259"/>
        <v>12.063390577825295</v>
      </c>
      <c r="AQC27" s="1"/>
      <c r="AQD27" s="1"/>
      <c r="AQE27" s="2" t="s">
        <v>11</v>
      </c>
      <c r="AQF27" s="1" t="s">
        <v>114</v>
      </c>
      <c r="AQG27" s="1">
        <v>163</v>
      </c>
      <c r="AQH27" s="2">
        <v>10</v>
      </c>
      <c r="AQI27" s="1">
        <v>0.04</v>
      </c>
      <c r="AQJ27" s="1">
        <f t="shared" si="1260"/>
        <v>2.4E-2</v>
      </c>
      <c r="AQK27" s="1">
        <f t="shared" si="1261"/>
        <v>0.54109589041095896</v>
      </c>
      <c r="AQL27" s="1">
        <f t="shared" si="1262"/>
        <v>8.1164383561643848E-4</v>
      </c>
      <c r="AQM27" s="1">
        <f t="shared" si="1263"/>
        <v>6.2483166454944525</v>
      </c>
      <c r="AQN27" s="1"/>
      <c r="AQO27" s="1"/>
      <c r="AQP27" s="2" t="s">
        <v>11</v>
      </c>
      <c r="AQQ27" s="1" t="s">
        <v>115</v>
      </c>
      <c r="AQR27" s="1">
        <v>169</v>
      </c>
      <c r="AQS27" s="2">
        <v>10</v>
      </c>
      <c r="AQT27" s="1">
        <v>2.3E-2</v>
      </c>
      <c r="AQU27" s="1">
        <f t="shared" si="1264"/>
        <v>3.1E-2</v>
      </c>
      <c r="AQV27" s="1">
        <f t="shared" si="1265"/>
        <v>1.6109215017064846</v>
      </c>
      <c r="AQW27" s="1">
        <f t="shared" si="1266"/>
        <v>2.4163822525597269E-3</v>
      </c>
      <c r="AQX27" s="1">
        <f t="shared" si="1267"/>
        <v>18.602151323035972</v>
      </c>
      <c r="AQY27" s="1"/>
      <c r="AQZ27" s="1"/>
      <c r="ARA27" s="2" t="s">
        <v>11</v>
      </c>
      <c r="ARB27" s="1" t="s">
        <v>116</v>
      </c>
      <c r="ARC27" s="1">
        <v>170</v>
      </c>
      <c r="ARD27" s="2">
        <v>10</v>
      </c>
      <c r="ARE27" s="1">
        <v>4.4999999999999998E-2</v>
      </c>
      <c r="ARF27" s="1">
        <f t="shared" si="1268"/>
        <v>3.9E-2</v>
      </c>
      <c r="ARG27" s="1">
        <f t="shared" si="1269"/>
        <v>1.0578231292517006</v>
      </c>
      <c r="ARH27" s="1">
        <f t="shared" si="1270"/>
        <v>1.5867346938775509E-3</v>
      </c>
      <c r="ARI27" s="1">
        <f t="shared" si="1271"/>
        <v>12.215235753264491</v>
      </c>
      <c r="ARJ27" s="1"/>
      <c r="ARK27" s="1"/>
      <c r="ARL27" s="2" t="s">
        <v>11</v>
      </c>
      <c r="ARM27" s="1" t="s">
        <v>117</v>
      </c>
      <c r="ARN27" s="1">
        <v>171</v>
      </c>
      <c r="ARO27" s="2">
        <v>10</v>
      </c>
      <c r="ARP27" s="1">
        <v>4.7E-2</v>
      </c>
      <c r="ARQ27" s="1">
        <f t="shared" si="1272"/>
        <v>4.1000000000000002E-2</v>
      </c>
      <c r="ARR27" s="1">
        <f t="shared" si="1273"/>
        <v>1.2157534246575343</v>
      </c>
      <c r="ARS27" s="1">
        <f t="shared" si="1274"/>
        <v>1.8236301369863016E-3</v>
      </c>
      <c r="ART27" s="1">
        <f t="shared" si="1275"/>
        <v>14.038939298421079</v>
      </c>
      <c r="ARU27" s="1"/>
      <c r="ARV27" s="1"/>
      <c r="ARW27" s="2" t="s">
        <v>11</v>
      </c>
      <c r="ARX27" s="1" t="s">
        <v>118</v>
      </c>
      <c r="ARY27" s="1">
        <v>172</v>
      </c>
      <c r="ARZ27" s="2">
        <v>10</v>
      </c>
      <c r="ASA27" s="1">
        <v>5.2999999999999999E-2</v>
      </c>
      <c r="ASB27" s="1">
        <f t="shared" si="1276"/>
        <v>3.3000000000000002E-2</v>
      </c>
      <c r="ASC27" s="1">
        <f t="shared" si="1277"/>
        <v>0.36610169491525429</v>
      </c>
      <c r="ASD27" s="1">
        <f t="shared" si="1278"/>
        <v>5.4915254237288143E-4</v>
      </c>
      <c r="ASE27" s="1">
        <f t="shared" si="1279"/>
        <v>4.2275673403199541</v>
      </c>
      <c r="ASF27" s="1"/>
      <c r="ASG27" s="1"/>
      <c r="ASH27" s="2" t="s">
        <v>11</v>
      </c>
      <c r="ASI27" s="1" t="s">
        <v>119</v>
      </c>
      <c r="ASJ27" s="1">
        <v>173</v>
      </c>
      <c r="ASK27" s="2">
        <v>10</v>
      </c>
      <c r="ASL27" s="1">
        <v>0.04</v>
      </c>
      <c r="ASM27" s="1">
        <f t="shared" si="1280"/>
        <v>3.6999999999999998E-2</v>
      </c>
      <c r="ASN27" s="1">
        <f t="shared" si="1281"/>
        <v>1.0342465753424657</v>
      </c>
      <c r="ASO27" s="1">
        <f t="shared" si="1282"/>
        <v>1.5513698630136986E-3</v>
      </c>
      <c r="ASP27" s="1">
        <f t="shared" si="1283"/>
        <v>11.942984980628635</v>
      </c>
      <c r="ASQ27" s="1"/>
      <c r="ASR27" s="1"/>
      <c r="ASS27" s="2" t="s">
        <v>11</v>
      </c>
      <c r="AST27" s="1" t="s">
        <v>120</v>
      </c>
      <c r="ASU27" s="1">
        <v>176</v>
      </c>
      <c r="ASV27" s="2">
        <v>10</v>
      </c>
      <c r="ASW27" s="1">
        <v>4.5999999999999999E-2</v>
      </c>
      <c r="ASX27" s="1">
        <f t="shared" si="1284"/>
        <v>3.9E-2</v>
      </c>
      <c r="ASY27" s="1">
        <f t="shared" si="1285"/>
        <v>0.90034364261168387</v>
      </c>
      <c r="ASZ27" s="1">
        <f t="shared" si="1286"/>
        <v>1.3505154639175258E-3</v>
      </c>
      <c r="ATA27" s="1">
        <f t="shared" si="1287"/>
        <v>10.396737932204697</v>
      </c>
      <c r="ATB27" s="1"/>
      <c r="ATC27" s="1"/>
      <c r="ATD27" s="2" t="s">
        <v>11</v>
      </c>
      <c r="ATE27" s="1" t="s">
        <v>121</v>
      </c>
      <c r="ATF27" s="1">
        <v>180</v>
      </c>
      <c r="ATG27" s="2">
        <v>10</v>
      </c>
      <c r="ATH27" s="1">
        <v>6.6000000000000003E-2</v>
      </c>
      <c r="ATI27" s="1">
        <f t="shared" si="1288"/>
        <v>4.4999999999999998E-2</v>
      </c>
      <c r="ATJ27" s="1">
        <f t="shared" si="1289"/>
        <v>0.53633217993079585</v>
      </c>
      <c r="ATK27" s="1">
        <f t="shared" si="1290"/>
        <v>8.0449826989619378E-4</v>
      </c>
      <c r="ATL27" s="1">
        <f t="shared" si="1291"/>
        <v>6.1933075943909355</v>
      </c>
      <c r="ATM27" s="1"/>
      <c r="ATN27" s="1"/>
      <c r="ATO27" s="2" t="s">
        <v>11</v>
      </c>
      <c r="ATP27" s="1" t="s">
        <v>122</v>
      </c>
      <c r="ATQ27" s="1">
        <v>183</v>
      </c>
      <c r="ATR27" s="2">
        <v>10</v>
      </c>
      <c r="ATS27" s="1">
        <v>4.2999999999999997E-2</v>
      </c>
      <c r="ATT27" s="1">
        <f t="shared" si="1292"/>
        <v>4.1999999999999996E-2</v>
      </c>
      <c r="ATU27" s="1">
        <f t="shared" si="1293"/>
        <v>1.1575342465753424</v>
      </c>
      <c r="ATV27" s="1">
        <f t="shared" si="1294"/>
        <v>1.7363013698630137E-3</v>
      </c>
      <c r="ATW27" s="1">
        <f t="shared" si="1295"/>
        <v>13.366652064412182</v>
      </c>
      <c r="ATX27" s="1"/>
      <c r="ATY27" s="1"/>
      <c r="ATZ27" s="2" t="s">
        <v>11</v>
      </c>
      <c r="AUA27" s="1" t="s">
        <v>123</v>
      </c>
      <c r="AUB27" s="1">
        <v>184</v>
      </c>
      <c r="AUC27" s="2">
        <v>10</v>
      </c>
      <c r="AUD27" s="1">
        <v>7.0000000000000001E-3</v>
      </c>
      <c r="AUE27" s="1">
        <f t="shared" si="1296"/>
        <v>-9.0000000000000011E-3</v>
      </c>
      <c r="AUF27" s="1">
        <f t="shared" si="1297"/>
        <v>-0.63898916967509034</v>
      </c>
      <c r="AUG27" s="1">
        <f t="shared" si="1298"/>
        <v>-9.5848375451263552E-4</v>
      </c>
      <c r="AUH27" s="1">
        <f t="shared" si="1299"/>
        <v>-7.3787414318360209</v>
      </c>
      <c r="AUI27" s="1"/>
      <c r="AUJ27" s="1"/>
      <c r="AUK27" s="2" t="s">
        <v>11</v>
      </c>
      <c r="AUL27" s="1" t="s">
        <v>124</v>
      </c>
      <c r="AUM27" s="1">
        <v>185</v>
      </c>
      <c r="AUN27" s="2">
        <v>10</v>
      </c>
      <c r="AUO27" s="1">
        <v>1.0999999999999999E-2</v>
      </c>
      <c r="AUP27" s="1">
        <f t="shared" si="1300"/>
        <v>5.9999999999999993E-3</v>
      </c>
      <c r="AUQ27" s="1">
        <f t="shared" si="1301"/>
        <v>4.6931407942238233E-2</v>
      </c>
      <c r="AUR27" s="1">
        <f t="shared" si="1302"/>
        <v>7.0397111913357349E-5</v>
      </c>
      <c r="AUS27" s="1">
        <f t="shared" si="1303"/>
        <v>0.5419414610953005</v>
      </c>
      <c r="AUT27" s="1"/>
      <c r="AUU27" s="1"/>
      <c r="AUV27" s="2" t="s">
        <v>11</v>
      </c>
      <c r="AUW27" s="1" t="s">
        <v>125</v>
      </c>
      <c r="AUX27" s="1">
        <v>186</v>
      </c>
      <c r="AUY27" s="2">
        <v>10</v>
      </c>
      <c r="AUZ27" s="1">
        <v>0.01</v>
      </c>
      <c r="AVA27" s="1">
        <f t="shared" si="1304"/>
        <v>0</v>
      </c>
      <c r="AVB27" s="1">
        <f t="shared" si="1305"/>
        <v>-0.13718411552346571</v>
      </c>
      <c r="AVC27" s="1">
        <f t="shared" si="1306"/>
        <v>-2.0577617328519857E-4</v>
      </c>
      <c r="AVD27" s="1">
        <f t="shared" si="1307"/>
        <v>-1.5841365785862642</v>
      </c>
      <c r="AVE27" s="1"/>
      <c r="AVF27" s="1"/>
      <c r="AVG27" s="2" t="s">
        <v>11</v>
      </c>
      <c r="AVH27" s="1" t="s">
        <v>126</v>
      </c>
      <c r="AVI27" s="1">
        <v>187</v>
      </c>
      <c r="AVJ27" s="2">
        <v>10</v>
      </c>
      <c r="AVK27" s="1">
        <v>1.2999999999999999E-2</v>
      </c>
      <c r="AVL27" s="1">
        <f t="shared" si="1308"/>
        <v>2.9999999999999992E-3</v>
      </c>
      <c r="AVM27" s="1">
        <f t="shared" si="1309"/>
        <v>9.3525179856115082E-2</v>
      </c>
      <c r="AVN27" s="1">
        <f t="shared" si="1310"/>
        <v>1.4028776978417264E-4</v>
      </c>
      <c r="AVO27" s="1">
        <f t="shared" si="1311"/>
        <v>1.0799840627582613</v>
      </c>
      <c r="AVP27" s="1"/>
      <c r="AVQ27" s="1"/>
      <c r="AVR27" s="2" t="s">
        <v>11</v>
      </c>
      <c r="AVS27" s="1" t="s">
        <v>127</v>
      </c>
      <c r="AVT27" s="1">
        <v>190</v>
      </c>
      <c r="AVU27" s="2">
        <v>10</v>
      </c>
      <c r="AVV27" s="1">
        <v>1.2999999999999999E-2</v>
      </c>
      <c r="AVW27" s="1">
        <f t="shared" si="1312"/>
        <v>2E-3</v>
      </c>
      <c r="AVX27" s="1">
        <f t="shared" si="1313"/>
        <v>0.10752688172043011</v>
      </c>
      <c r="AVY27" s="1">
        <f t="shared" si="1314"/>
        <v>1.6129032258064516E-4</v>
      </c>
      <c r="AVZ27" s="1">
        <f t="shared" si="1315"/>
        <v>1.241669021698911</v>
      </c>
      <c r="AWA27" s="1"/>
      <c r="AWB27" s="1"/>
      <c r="AWC27" s="2" t="s">
        <v>11</v>
      </c>
      <c r="AWD27" s="1" t="s">
        <v>128</v>
      </c>
      <c r="AWE27" s="1">
        <v>191</v>
      </c>
      <c r="AWF27" s="2">
        <v>10</v>
      </c>
      <c r="AWG27" s="1">
        <v>1.7999999999999999E-2</v>
      </c>
      <c r="AWH27" s="1">
        <f t="shared" si="1316"/>
        <v>4.9999999999999992E-3</v>
      </c>
      <c r="AWI27" s="1">
        <f t="shared" si="1317"/>
        <v>0.12544802867383509</v>
      </c>
      <c r="AWJ27" s="1">
        <f t="shared" si="1318"/>
        <v>1.8817204301075263E-4</v>
      </c>
      <c r="AWK27" s="1">
        <f t="shared" si="1319"/>
        <v>1.4486138586487292</v>
      </c>
      <c r="AWL27" s="1"/>
      <c r="AWM27" s="1"/>
      <c r="AWN27" s="2" t="s">
        <v>11</v>
      </c>
      <c r="AWO27" s="1" t="s">
        <v>129</v>
      </c>
      <c r="AWP27" s="1">
        <v>192</v>
      </c>
      <c r="AWQ27" s="2">
        <v>10</v>
      </c>
      <c r="AWR27" s="1">
        <v>2.1000000000000001E-2</v>
      </c>
      <c r="AWS27" s="1">
        <f t="shared" si="1320"/>
        <v>5.000000000000001E-3</v>
      </c>
      <c r="AWT27" s="1">
        <f t="shared" si="1321"/>
        <v>0.11428571428571432</v>
      </c>
      <c r="AWU27" s="1">
        <f t="shared" si="1322"/>
        <v>1.7142857142857148E-4</v>
      </c>
      <c r="AWV27" s="1">
        <f t="shared" si="1323"/>
        <v>1.3197167887771288</v>
      </c>
      <c r="AWW27" s="1"/>
      <c r="AWX27" s="1"/>
      <c r="AWY27" s="2" t="s">
        <v>11</v>
      </c>
      <c r="AWZ27" s="1" t="s">
        <v>130</v>
      </c>
      <c r="AXA27" s="1">
        <v>193</v>
      </c>
      <c r="AXB27" s="2">
        <v>10</v>
      </c>
      <c r="AXC27" s="1">
        <v>0.02</v>
      </c>
      <c r="AXD27" s="1">
        <f t="shared" si="1324"/>
        <v>6.0000000000000001E-3</v>
      </c>
      <c r="AXE27" s="1">
        <f t="shared" si="1325"/>
        <v>0.11469534050179211</v>
      </c>
      <c r="AXF27" s="1">
        <f t="shared" si="1326"/>
        <v>1.7204301075268819E-4</v>
      </c>
      <c r="AXG27" s="1">
        <f t="shared" si="1327"/>
        <v>1.3244469564788386</v>
      </c>
      <c r="AXH27" s="1"/>
      <c r="AXI27" s="1"/>
      <c r="AXJ27" s="2" t="s">
        <v>11</v>
      </c>
      <c r="AXK27" s="1" t="s">
        <v>131</v>
      </c>
      <c r="AXL27" s="1">
        <v>197</v>
      </c>
      <c r="AXM27" s="2">
        <v>10</v>
      </c>
      <c r="AXN27" s="1">
        <v>0.02</v>
      </c>
      <c r="AXO27" s="1">
        <f t="shared" si="1328"/>
        <v>1.0000000000000009E-3</v>
      </c>
      <c r="AXP27" s="1">
        <f t="shared" si="1329"/>
        <v>-0.11870503597122299</v>
      </c>
      <c r="AXQ27" s="1">
        <f t="shared" si="1330"/>
        <v>-1.780575539568345E-4</v>
      </c>
      <c r="AXR27" s="1">
        <f t="shared" si="1331"/>
        <v>-1.3707490027316394</v>
      </c>
      <c r="AXS27" s="1"/>
      <c r="AXT27" s="1"/>
      <c r="AXU27" s="2" t="s">
        <v>11</v>
      </c>
      <c r="AXV27" s="1" t="s">
        <v>132</v>
      </c>
      <c r="AXW27" s="1">
        <v>198</v>
      </c>
      <c r="AXX27" s="2">
        <v>10</v>
      </c>
      <c r="AXY27" s="1">
        <v>1.7999999999999999E-2</v>
      </c>
      <c r="AXZ27" s="1">
        <f t="shared" si="1332"/>
        <v>9.9999999999999742E-4</v>
      </c>
      <c r="AYA27" s="1">
        <f t="shared" si="1333"/>
        <v>-0.15107913669064757</v>
      </c>
      <c r="AYB27" s="1">
        <f t="shared" si="1334"/>
        <v>-2.2661870503597135E-4</v>
      </c>
      <c r="AYC27" s="1">
        <f t="shared" si="1335"/>
        <v>-1.7445896398402696</v>
      </c>
      <c r="AYD27" s="1"/>
      <c r="AYE27" s="1"/>
      <c r="AYF27" s="2" t="s">
        <v>11</v>
      </c>
      <c r="AYG27" s="1" t="s">
        <v>133</v>
      </c>
      <c r="AYH27" s="1">
        <v>201</v>
      </c>
      <c r="AYI27" s="2">
        <v>10</v>
      </c>
      <c r="AYJ27" s="1">
        <v>2.4E-2</v>
      </c>
      <c r="AYK27" s="1">
        <f t="shared" si="1336"/>
        <v>1.0000000000000009E-3</v>
      </c>
      <c r="AYL27" s="1">
        <f t="shared" si="1337"/>
        <v>-0.19642857142857137</v>
      </c>
      <c r="AYM27" s="1">
        <f t="shared" si="1338"/>
        <v>-2.9464285714285703E-4</v>
      </c>
      <c r="AYN27" s="1">
        <f t="shared" si="1339"/>
        <v>-2.2682632307106885</v>
      </c>
      <c r="AYO27" s="1"/>
      <c r="AYP27" s="1"/>
      <c r="AYQ27" s="2" t="s">
        <v>11</v>
      </c>
      <c r="AYR27" s="1" t="s">
        <v>134</v>
      </c>
      <c r="AYS27" s="1">
        <v>204</v>
      </c>
      <c r="AYT27" s="2">
        <v>10</v>
      </c>
      <c r="AYU27" s="1">
        <v>2.1000000000000001E-2</v>
      </c>
      <c r="AYV27" s="1">
        <f t="shared" si="1340"/>
        <v>-1.9999999999999983E-3</v>
      </c>
      <c r="AYW27" s="1">
        <f t="shared" si="1341"/>
        <v>-0.61785714285714266</v>
      </c>
      <c r="AYX27" s="1">
        <f t="shared" si="1342"/>
        <v>-9.2678571428571398E-4</v>
      </c>
      <c r="AYY27" s="1">
        <f t="shared" si="1343"/>
        <v>-7.134718889326348</v>
      </c>
      <c r="AYZ27" s="1"/>
      <c r="AZA27" s="1"/>
      <c r="AZB27" s="2" t="s">
        <v>11</v>
      </c>
      <c r="AZC27" s="1" t="s">
        <v>135</v>
      </c>
      <c r="AZD27" s="1">
        <v>205</v>
      </c>
      <c r="AZE27" s="2">
        <v>10</v>
      </c>
      <c r="AZF27" s="1">
        <v>0.02</v>
      </c>
      <c r="AZG27" s="1">
        <f t="shared" si="1344"/>
        <v>-1.9999999999999983E-3</v>
      </c>
      <c r="AZH27" s="1">
        <f t="shared" si="1345"/>
        <v>-0.27857142857142847</v>
      </c>
      <c r="AZI27" s="1">
        <f t="shared" si="1346"/>
        <v>-4.1785714285714272E-4</v>
      </c>
      <c r="AZJ27" s="1">
        <f t="shared" si="1347"/>
        <v>-3.2168096726442492</v>
      </c>
      <c r="AZK27" s="1"/>
      <c r="AZL27" s="1"/>
      <c r="AZM27" s="2" t="s">
        <v>11</v>
      </c>
      <c r="AZN27" s="1" t="s">
        <v>136</v>
      </c>
      <c r="AZO27" s="1">
        <v>208</v>
      </c>
      <c r="AZP27" s="2">
        <v>10</v>
      </c>
      <c r="AZQ27" s="1">
        <v>2.1999999999999999E-2</v>
      </c>
      <c r="AZR27" s="1">
        <f t="shared" si="1348"/>
        <v>9.9999999999999742E-4</v>
      </c>
      <c r="AZS27" s="1">
        <f t="shared" si="1349"/>
        <v>-0.17142857142857151</v>
      </c>
      <c r="AZT27" s="1">
        <f t="shared" si="1350"/>
        <v>-2.5714285714285726E-4</v>
      </c>
      <c r="AZU27" s="1">
        <f t="shared" si="1351"/>
        <v>-1.9795751831656934</v>
      </c>
      <c r="AZV27" s="1"/>
      <c r="AZW27" s="1"/>
      <c r="AZX27" s="2" t="s">
        <v>11</v>
      </c>
      <c r="AZY27" s="1" t="s">
        <v>137</v>
      </c>
      <c r="AZZ27" s="1">
        <v>211</v>
      </c>
      <c r="BAA27" s="2">
        <v>10</v>
      </c>
      <c r="BAB27" s="1">
        <v>2.1000000000000001E-2</v>
      </c>
      <c r="BAC27" s="1">
        <f t="shared" si="1352"/>
        <v>-2.9999999999999992E-3</v>
      </c>
      <c r="BAD27" s="1">
        <f t="shared" si="1353"/>
        <v>-0.36170212765957444</v>
      </c>
      <c r="BAE27" s="1">
        <f t="shared" si="1354"/>
        <v>-5.4255319148936167E-4</v>
      </c>
      <c r="BAF27" s="1">
        <f t="shared" si="1355"/>
        <v>-4.1767632410765492</v>
      </c>
      <c r="BAG27" s="1"/>
      <c r="BAH27" s="1"/>
      <c r="BAI27" s="2" t="s">
        <v>11</v>
      </c>
      <c r="BAJ27" s="1" t="s">
        <v>138</v>
      </c>
      <c r="BAK27" s="1">
        <v>212</v>
      </c>
      <c r="BAL27" s="2">
        <v>10</v>
      </c>
      <c r="BAM27" s="1">
        <v>7.0000000000000001E-3</v>
      </c>
      <c r="BAN27" s="1">
        <f t="shared" si="1356"/>
        <v>-3.0000000000000001E-3</v>
      </c>
      <c r="BAO27" s="1">
        <f t="shared" si="1357"/>
        <v>0.89347079037800692</v>
      </c>
      <c r="BAP27" s="1">
        <f t="shared" si="1358"/>
        <v>1.3402061855670104E-3</v>
      </c>
      <c r="BAQ27" s="1">
        <f t="shared" si="1359"/>
        <v>10.317373520508477</v>
      </c>
      <c r="BAR27" s="1"/>
      <c r="BAS27" s="1"/>
      <c r="BAT27" s="2" t="s">
        <v>11</v>
      </c>
      <c r="BAU27" s="1" t="s">
        <v>139</v>
      </c>
      <c r="BAV27" s="1">
        <v>213</v>
      </c>
      <c r="BAW27" s="2">
        <v>10</v>
      </c>
      <c r="BAX27" s="1">
        <v>-2E-3</v>
      </c>
      <c r="BAY27" s="1">
        <f t="shared" si="1360"/>
        <v>-3.0000000000000001E-3</v>
      </c>
      <c r="BAZ27" s="1">
        <f t="shared" si="1361"/>
        <v>1.0277777777777777</v>
      </c>
      <c r="BBA27" s="1">
        <f t="shared" si="1362"/>
        <v>1.5416666666666664E-3</v>
      </c>
      <c r="BBB27" s="1">
        <f t="shared" si="1363"/>
        <v>11.86828639907209</v>
      </c>
      <c r="BBC27" s="1"/>
      <c r="BBD27" s="1"/>
      <c r="BBE27" s="2" t="s">
        <v>11</v>
      </c>
      <c r="BBF27" s="1" t="s">
        <v>140</v>
      </c>
      <c r="BBG27" s="1">
        <v>214</v>
      </c>
      <c r="BBH27" s="2">
        <v>10</v>
      </c>
      <c r="BBI27" s="1">
        <v>4.0000000000000001E-3</v>
      </c>
      <c r="BBJ27" s="1">
        <f t="shared" si="1364"/>
        <v>-1E-3</v>
      </c>
      <c r="BBK27" s="1">
        <f t="shared" si="1365"/>
        <v>0.77351916376306618</v>
      </c>
      <c r="BBL27" s="1">
        <f t="shared" si="1366"/>
        <v>1.1602787456445993E-3</v>
      </c>
      <c r="BBM27" s="1">
        <f t="shared" si="1367"/>
        <v>8.9322294850159292</v>
      </c>
      <c r="BBN27" s="1"/>
      <c r="BBO27" s="1"/>
      <c r="BBP27" s="2" t="s">
        <v>11</v>
      </c>
      <c r="BBQ27" s="1" t="s">
        <v>141</v>
      </c>
      <c r="BBR27" s="1">
        <v>215</v>
      </c>
      <c r="BBS27" s="2">
        <v>10</v>
      </c>
      <c r="BBT27" s="1">
        <v>3.0000000000000001E-3</v>
      </c>
      <c r="BBU27" s="1">
        <f t="shared" si="1368"/>
        <v>-5.0000000000000001E-3</v>
      </c>
      <c r="BBV27" s="1">
        <f t="shared" si="1369"/>
        <v>0.53496503496503489</v>
      </c>
      <c r="BBW27" s="1">
        <f t="shared" si="1370"/>
        <v>8.024475524475523E-4</v>
      </c>
      <c r="BBX27" s="1">
        <f t="shared" si="1371"/>
        <v>6.1775204579558753</v>
      </c>
      <c r="BBY27" s="1"/>
      <c r="BBZ27" s="1"/>
      <c r="BCA27" s="2" t="s">
        <v>11</v>
      </c>
      <c r="BCB27" s="1" t="s">
        <v>142</v>
      </c>
      <c r="BCC27" s="1">
        <v>225</v>
      </c>
      <c r="BCD27" s="2">
        <v>10</v>
      </c>
      <c r="BCE27" s="1">
        <v>8.9999999999999993E-3</v>
      </c>
      <c r="BCF27" s="1">
        <f t="shared" si="1372"/>
        <v>1.9999999999999992E-3</v>
      </c>
      <c r="BCG27" s="1">
        <f t="shared" si="1373"/>
        <v>0.74912891986062713</v>
      </c>
      <c r="BCH27" s="1">
        <f t="shared" si="1374"/>
        <v>1.1236933797909407E-3</v>
      </c>
      <c r="BCI27" s="1">
        <f t="shared" si="1375"/>
        <v>8.6505826093622744</v>
      </c>
      <c r="BCJ27" s="1"/>
      <c r="BCK27" s="1"/>
      <c r="BCL27" s="2" t="s">
        <v>11</v>
      </c>
      <c r="BCM27" s="1" t="s">
        <v>143</v>
      </c>
      <c r="BCN27" s="1">
        <v>226</v>
      </c>
      <c r="BCO27" s="2">
        <v>10</v>
      </c>
      <c r="BCP27" s="1">
        <v>3.2000000000000001E-2</v>
      </c>
      <c r="BCQ27" s="1">
        <f t="shared" si="1376"/>
        <v>1.4000000000000002E-2</v>
      </c>
      <c r="BCR27" s="1">
        <f t="shared" si="1377"/>
        <v>0.95945945945945943</v>
      </c>
      <c r="BCS27" s="1">
        <f t="shared" si="1378"/>
        <v>1.4391891891891893E-3</v>
      </c>
      <c r="BCT27" s="1">
        <f t="shared" si="1379"/>
        <v>11.079379121997176</v>
      </c>
      <c r="BCU27" s="1"/>
      <c r="BCV27" s="1"/>
      <c r="BCW27" s="2" t="s">
        <v>11</v>
      </c>
      <c r="BCX27" s="1" t="s">
        <v>144</v>
      </c>
      <c r="BCY27" s="1">
        <v>232</v>
      </c>
      <c r="BCZ27" s="2">
        <v>10</v>
      </c>
      <c r="BDA27" s="1">
        <v>0.04</v>
      </c>
      <c r="BDB27" s="1">
        <f t="shared" si="1380"/>
        <v>1.6E-2</v>
      </c>
      <c r="BDC27" s="1">
        <f t="shared" si="1381"/>
        <v>1.0945945945945945</v>
      </c>
      <c r="BDD27" s="1">
        <f t="shared" si="1382"/>
        <v>1.6418918918918919E-3</v>
      </c>
      <c r="BDE27" s="1">
        <f t="shared" si="1383"/>
        <v>12.639855054672834</v>
      </c>
      <c r="BDF27" s="1"/>
      <c r="BDG27" s="1"/>
      <c r="BDH27" s="2" t="s">
        <v>11</v>
      </c>
      <c r="BDI27" s="1" t="s">
        <v>145</v>
      </c>
      <c r="BDJ27" s="1">
        <v>233</v>
      </c>
      <c r="BDK27" s="2">
        <v>10</v>
      </c>
      <c r="BDL27" s="1">
        <v>3.6999999999999998E-2</v>
      </c>
      <c r="BDM27" s="1">
        <f t="shared" si="1384"/>
        <v>-1.0000000000000009E-3</v>
      </c>
      <c r="BDN27" s="1">
        <f t="shared" si="1385"/>
        <v>0.56418918918918914</v>
      </c>
      <c r="BDO27" s="1">
        <f t="shared" si="1386"/>
        <v>8.4628378378378373E-4</v>
      </c>
      <c r="BDP27" s="1">
        <f t="shared" si="1387"/>
        <v>6.5149870189208734</v>
      </c>
      <c r="BDQ27" s="1"/>
      <c r="BDR27" s="1"/>
      <c r="BDS27" s="2" t="s">
        <v>11</v>
      </c>
      <c r="BDT27" s="1" t="s">
        <v>146</v>
      </c>
      <c r="BDU27" s="1">
        <v>234</v>
      </c>
      <c r="BDV27" s="2">
        <v>10</v>
      </c>
      <c r="BDW27" s="1">
        <v>3.7999999999999999E-2</v>
      </c>
      <c r="BDX27" s="1">
        <f t="shared" si="1388"/>
        <v>2.9999999999999957E-3</v>
      </c>
      <c r="BDY27" s="1">
        <f t="shared" si="1389"/>
        <v>0.67457627118644048</v>
      </c>
      <c r="BDZ27" s="1">
        <f t="shared" si="1390"/>
        <v>1.0118644067796606E-3</v>
      </c>
      <c r="BEA27" s="1">
        <f t="shared" si="1391"/>
        <v>7.7896842659599113</v>
      </c>
      <c r="BEB27" s="1"/>
      <c r="BEC27" s="1"/>
      <c r="BED27" s="2" t="s">
        <v>11</v>
      </c>
      <c r="BEE27" s="1" t="s">
        <v>147</v>
      </c>
      <c r="BEF27" s="1">
        <v>236</v>
      </c>
      <c r="BEG27" s="2">
        <v>10</v>
      </c>
      <c r="BEH27" s="1">
        <v>3.9E-2</v>
      </c>
      <c r="BEI27" s="1">
        <f t="shared" si="1392"/>
        <v>-1.9000000000000003E-2</v>
      </c>
      <c r="BEJ27" s="1">
        <f t="shared" si="1393"/>
        <v>-6.440677966101703E-2</v>
      </c>
      <c r="BEK27" s="1">
        <f t="shared" si="1394"/>
        <v>-9.6610169491525549E-5</v>
      </c>
      <c r="BEL27" s="1">
        <f t="shared" si="1395"/>
        <v>-0.74373869875999277</v>
      </c>
      <c r="BEM27" s="1"/>
      <c r="BEN27" s="1"/>
      <c r="BEO27" s="2" t="s">
        <v>11</v>
      </c>
      <c r="BEP27" s="4" t="s">
        <v>148</v>
      </c>
      <c r="BEQ27" s="4">
        <v>239</v>
      </c>
      <c r="BER27" s="2">
        <v>10</v>
      </c>
      <c r="BES27" s="1">
        <v>0.04</v>
      </c>
      <c r="BET27" s="1">
        <f t="shared" si="1396"/>
        <v>-2.7000000000000003E-2</v>
      </c>
      <c r="BEU27" s="1">
        <f t="shared" si="1397"/>
        <v>-0.27516778523489943</v>
      </c>
      <c r="BEV27" s="1">
        <f t="shared" si="1398"/>
        <v>-4.1275167785234917E-4</v>
      </c>
      <c r="BEW27" s="1">
        <f t="shared" si="1399"/>
        <v>-3.1775060266697652</v>
      </c>
      <c r="BEX27" s="1"/>
      <c r="BEY27" s="1"/>
      <c r="BEZ27" s="2" t="s">
        <v>11</v>
      </c>
      <c r="BFA27" s="4" t="s">
        <v>149</v>
      </c>
      <c r="BFB27" s="4">
        <v>240</v>
      </c>
      <c r="BFC27" s="2">
        <v>10</v>
      </c>
      <c r="BFD27" s="1">
        <v>-2.1000000000000001E-2</v>
      </c>
      <c r="BFE27" s="1">
        <f t="shared" si="1400"/>
        <v>1.9999999999999983E-3</v>
      </c>
      <c r="BFF27" s="1">
        <f t="shared" si="1401"/>
        <v>2.2996515679442511</v>
      </c>
      <c r="BFG27" s="1">
        <f t="shared" si="1402"/>
        <v>3.4494773519163765E-3</v>
      </c>
      <c r="BFH27" s="1">
        <f t="shared" si="1403"/>
        <v>26.555276847344658</v>
      </c>
      <c r="BFI27" s="1"/>
      <c r="BFJ27" s="1"/>
      <c r="BFK27" s="2" t="s">
        <v>11</v>
      </c>
      <c r="BFL27" s="4" t="s">
        <v>150</v>
      </c>
      <c r="BFM27" s="4">
        <v>241</v>
      </c>
      <c r="BFN27" s="2">
        <v>10</v>
      </c>
      <c r="BFO27" s="1">
        <v>-8.9999999999999993E-3</v>
      </c>
      <c r="BFP27" s="1">
        <f t="shared" si="1404"/>
        <v>8.0000000000000019E-3</v>
      </c>
      <c r="BFQ27" s="1">
        <f t="shared" si="1405"/>
        <v>2.5292096219931275</v>
      </c>
      <c r="BFR27" s="1">
        <f t="shared" si="1406"/>
        <v>3.7938144329896914E-3</v>
      </c>
      <c r="BFS27" s="1">
        <f t="shared" si="1407"/>
        <v>29.206103504208617</v>
      </c>
      <c r="BFT27" s="1"/>
      <c r="BFU27" s="1"/>
      <c r="BFV27" s="2" t="s">
        <v>11</v>
      </c>
      <c r="BFW27" s="4" t="s">
        <v>151</v>
      </c>
      <c r="BFX27" s="4">
        <v>243</v>
      </c>
      <c r="BFY27" s="2">
        <v>10</v>
      </c>
      <c r="BFZ27" s="1">
        <v>1.0999999999999999E-2</v>
      </c>
      <c r="BGA27" s="1">
        <f t="shared" si="1408"/>
        <v>4.9999999999999992E-3</v>
      </c>
      <c r="BGB27" s="1">
        <f t="shared" si="1409"/>
        <v>1.43598615916955</v>
      </c>
      <c r="BGC27" s="1">
        <f t="shared" si="1410"/>
        <v>2.1539792387543252E-3</v>
      </c>
      <c r="BGD27" s="1">
        <f t="shared" si="1411"/>
        <v>16.58208162369186</v>
      </c>
      <c r="BGE27" s="1"/>
      <c r="BGF27" s="1"/>
      <c r="BGG27" s="2" t="s">
        <v>11</v>
      </c>
      <c r="BGH27" s="4" t="s">
        <v>152</v>
      </c>
      <c r="BGI27" s="4">
        <v>246</v>
      </c>
      <c r="BGJ27" s="2">
        <v>10</v>
      </c>
      <c r="BGK27" s="1">
        <v>1.7000000000000001E-2</v>
      </c>
      <c r="BGL27" s="1">
        <f t="shared" si="1412"/>
        <v>6.0000000000000019E-3</v>
      </c>
      <c r="BGM27" s="1">
        <f t="shared" si="1413"/>
        <v>1.3287197231833912</v>
      </c>
      <c r="BGN27" s="1">
        <f t="shared" si="1414"/>
        <v>1.9930795847750869E-3</v>
      </c>
      <c r="BGO27" s="1">
        <f t="shared" si="1415"/>
        <v>15.343420104813674</v>
      </c>
      <c r="BGP27" s="1"/>
      <c r="BGQ27" s="1"/>
      <c r="BGR27" s="2" t="s">
        <v>11</v>
      </c>
      <c r="BGS27" s="4" t="s">
        <v>153</v>
      </c>
      <c r="BGT27" s="4">
        <v>249</v>
      </c>
      <c r="BGU27" s="2">
        <v>10</v>
      </c>
      <c r="BGV27" s="1">
        <v>1.7999999999999999E-2</v>
      </c>
      <c r="BGW27" s="1">
        <f t="shared" si="1416"/>
        <v>8.9999999999999993E-3</v>
      </c>
      <c r="BGX27" s="1">
        <f t="shared" si="1417"/>
        <v>1.5532646048109966</v>
      </c>
      <c r="BGY27" s="1">
        <f t="shared" si="1418"/>
        <v>2.3298969072164948E-3</v>
      </c>
      <c r="BGZ27" s="1">
        <f t="shared" si="1419"/>
        <v>17.936357043345506</v>
      </c>
      <c r="BHA27" s="1"/>
      <c r="BHB27" s="1"/>
      <c r="BHC27" s="2" t="s">
        <v>11</v>
      </c>
      <c r="BHD27" s="4" t="s">
        <v>154</v>
      </c>
      <c r="BHE27" s="4">
        <v>253</v>
      </c>
      <c r="BHF27" s="2">
        <v>10</v>
      </c>
      <c r="BHG27" s="1">
        <v>1.4999999999999999E-2</v>
      </c>
      <c r="BHH27" s="1">
        <f t="shared" si="1420"/>
        <v>6.9999999999999993E-3</v>
      </c>
      <c r="BHI27" s="1">
        <f t="shared" si="1421"/>
        <v>1.4429065743944638</v>
      </c>
      <c r="BHJ27" s="1">
        <f t="shared" si="1422"/>
        <v>2.1643598615916958E-3</v>
      </c>
      <c r="BHK27" s="1">
        <f t="shared" si="1423"/>
        <v>16.661995270071099</v>
      </c>
      <c r="BHL27" s="1"/>
      <c r="BHM27" s="1"/>
      <c r="BHN27" s="2" t="s">
        <v>11</v>
      </c>
      <c r="BHO27" s="4" t="s">
        <v>155</v>
      </c>
      <c r="BHP27" s="4">
        <v>254</v>
      </c>
      <c r="BHQ27" s="2">
        <v>10</v>
      </c>
      <c r="BHR27" s="1">
        <v>4.4999999999999998E-2</v>
      </c>
      <c r="BHS27" s="1">
        <f t="shared" si="1424"/>
        <v>2.3E-2</v>
      </c>
      <c r="BHT27" s="1">
        <f t="shared" si="1425"/>
        <v>0.70446735395189009</v>
      </c>
      <c r="BHU27" s="1">
        <f t="shared" si="1426"/>
        <v>1.0567010309278351E-3</v>
      </c>
      <c r="BHV27" s="1">
        <f t="shared" si="1427"/>
        <v>8.134852198862454</v>
      </c>
      <c r="BHW27" s="1"/>
      <c r="BHX27" s="1"/>
      <c r="BHY27" s="2" t="s">
        <v>11</v>
      </c>
      <c r="BHZ27" s="4" t="s">
        <v>156</v>
      </c>
      <c r="BIA27" s="4">
        <v>260</v>
      </c>
      <c r="BIB27" s="2">
        <v>10</v>
      </c>
      <c r="BIC27" s="1">
        <v>5.5E-2</v>
      </c>
      <c r="BID27" s="1">
        <f t="shared" si="1428"/>
        <v>2.4E-2</v>
      </c>
      <c r="BIE27" s="1">
        <f t="shared" si="1429"/>
        <v>0.59797297297297292</v>
      </c>
      <c r="BIF27" s="1">
        <f t="shared" si="1430"/>
        <v>8.9695945945945943E-4</v>
      </c>
      <c r="BIG27" s="1">
        <f t="shared" si="1431"/>
        <v>6.9051060020897888</v>
      </c>
      <c r="BIH27" s="1"/>
      <c r="BII27" s="1"/>
      <c r="BIJ27" s="2" t="s">
        <v>11</v>
      </c>
      <c r="BIK27" s="4" t="s">
        <v>157</v>
      </c>
      <c r="BIL27" s="4">
        <v>267</v>
      </c>
      <c r="BIM27" s="2">
        <v>10</v>
      </c>
      <c r="BIN27" s="1">
        <v>5.6000000000000001E-2</v>
      </c>
      <c r="BIO27" s="1">
        <f t="shared" si="1432"/>
        <v>2.5000000000000001E-2</v>
      </c>
      <c r="BIP27" s="1">
        <f t="shared" si="1433"/>
        <v>1.4633333333333334</v>
      </c>
      <c r="BIQ27" s="1">
        <f t="shared" si="1434"/>
        <v>2.1949999999999999E-3</v>
      </c>
      <c r="BIR27" s="1">
        <f t="shared" si="1435"/>
        <v>16.897873716300481</v>
      </c>
      <c r="BIS27" s="1"/>
      <c r="BIT27" s="1"/>
      <c r="BIU27" s="2" t="s">
        <v>11</v>
      </c>
      <c r="BIV27" s="4" t="s">
        <v>158</v>
      </c>
      <c r="BIW27" s="4">
        <v>268</v>
      </c>
      <c r="BIX27" s="2">
        <v>10</v>
      </c>
      <c r="BIY27" s="1">
        <v>0.03</v>
      </c>
      <c r="BIZ27" s="1">
        <f t="shared" si="1436"/>
        <v>9.9999999999999742E-4</v>
      </c>
      <c r="BJA27" s="1">
        <f t="shared" si="1437"/>
        <v>3.0508474576271098E-2</v>
      </c>
      <c r="BJB27" s="1">
        <f t="shared" si="1438"/>
        <v>4.5762711864406648E-5</v>
      </c>
      <c r="BJC27" s="1">
        <f t="shared" si="1439"/>
        <v>0.35229727835999514</v>
      </c>
      <c r="BJD27" s="1"/>
      <c r="BJE27" s="1"/>
      <c r="BJF27" s="2" t="s">
        <v>11</v>
      </c>
      <c r="BJG27" s="4" t="s">
        <v>159</v>
      </c>
      <c r="BJH27" s="4">
        <v>274</v>
      </c>
      <c r="BJI27" s="2">
        <v>10</v>
      </c>
      <c r="BJJ27" s="1">
        <v>0.02</v>
      </c>
      <c r="BJK27" s="1">
        <f t="shared" si="1440"/>
        <v>9.0000000000000011E-3</v>
      </c>
      <c r="BJL27" s="1">
        <f t="shared" si="1441"/>
        <v>0.99324324324324331</v>
      </c>
      <c r="BJM27" s="1">
        <f t="shared" si="1442"/>
        <v>1.4898648648648651E-3</v>
      </c>
      <c r="BJN27" s="1">
        <f t="shared" si="1443"/>
        <v>11.469498105166092</v>
      </c>
      <c r="BJO27" s="1"/>
      <c r="BJP27" s="1"/>
      <c r="BJQ27" s="2" t="s">
        <v>11</v>
      </c>
      <c r="BJR27" s="4" t="s">
        <v>160</v>
      </c>
      <c r="BJS27" s="4">
        <v>281</v>
      </c>
      <c r="BJT27" s="2">
        <v>10</v>
      </c>
      <c r="BJU27" s="1">
        <v>3.6999999999999998E-2</v>
      </c>
      <c r="BJV27" s="1">
        <f t="shared" si="1444"/>
        <v>-1.0000000000000009E-3</v>
      </c>
      <c r="BJW27" s="1">
        <f t="shared" si="1445"/>
        <v>0.1933333333333333</v>
      </c>
      <c r="BJX27" s="1">
        <f t="shared" si="1446"/>
        <v>2.8999999999999995E-4</v>
      </c>
      <c r="BJY27" s="1">
        <f t="shared" si="1447"/>
        <v>2.2325209010146416</v>
      </c>
      <c r="BJZ27" s="1"/>
      <c r="BKA27" s="1"/>
      <c r="BKB27" s="2" t="s">
        <v>11</v>
      </c>
      <c r="BKC27" s="4" t="s">
        <v>161</v>
      </c>
      <c r="BKD27" s="4">
        <v>282</v>
      </c>
      <c r="BKE27" s="2">
        <v>10</v>
      </c>
      <c r="BKF27" s="1">
        <v>2.7E-2</v>
      </c>
      <c r="BKG27" s="1">
        <f t="shared" si="1448"/>
        <v>5.9999999999999984E-3</v>
      </c>
      <c r="BKH27" s="1">
        <f t="shared" si="1449"/>
        <v>0.1666666666666666</v>
      </c>
      <c r="BKI27" s="1">
        <f t="shared" si="1450"/>
        <v>2.499999999999999E-4</v>
      </c>
      <c r="BKJ27" s="1">
        <f t="shared" si="1451"/>
        <v>1.9245869836333114</v>
      </c>
      <c r="BKK27" s="1"/>
      <c r="BKL27" s="1"/>
      <c r="BKM27" s="2" t="s">
        <v>11</v>
      </c>
      <c r="BKN27" s="4" t="s">
        <v>162</v>
      </c>
      <c r="BKO27" s="4">
        <v>289</v>
      </c>
      <c r="BKP27" s="2">
        <v>10</v>
      </c>
      <c r="BKQ27" s="1">
        <v>2.7E-2</v>
      </c>
      <c r="BKR27" s="1">
        <f t="shared" si="1452"/>
        <v>1.0999999999999999E-2</v>
      </c>
      <c r="BKS27" s="1">
        <f t="shared" si="1453"/>
        <v>0.46762589928057552</v>
      </c>
      <c r="BKT27" s="1">
        <f t="shared" si="1454"/>
        <v>7.0143884892086327E-4</v>
      </c>
      <c r="BKU27" s="1">
        <f t="shared" si="1455"/>
        <v>5.3999203137913074</v>
      </c>
      <c r="BKV27" s="1"/>
      <c r="BKW27" s="1"/>
      <c r="BKX27" s="2" t="s">
        <v>11</v>
      </c>
      <c r="BKY27" s="4" t="s">
        <v>163</v>
      </c>
      <c r="BKZ27" s="4">
        <v>296</v>
      </c>
      <c r="BLA27" s="2">
        <v>10</v>
      </c>
      <c r="BLB27" s="1">
        <v>3.4000000000000002E-2</v>
      </c>
      <c r="BLC27" s="1">
        <f t="shared" si="1456"/>
        <v>1.4000000000000002E-2</v>
      </c>
      <c r="BLD27" s="1">
        <f t="shared" si="1457"/>
        <v>0.3043478260869566</v>
      </c>
      <c r="BLE27" s="1">
        <f t="shared" si="1458"/>
        <v>4.5652173913043491E-4</v>
      </c>
      <c r="BLF27" s="1">
        <f t="shared" si="1459"/>
        <v>3.51446318750431</v>
      </c>
      <c r="BLG27" s="1"/>
      <c r="BLH27" s="1"/>
      <c r="BLI27" s="2" t="s">
        <v>11</v>
      </c>
      <c r="BLJ27" s="4" t="s">
        <v>164</v>
      </c>
      <c r="BLK27" s="4">
        <v>303</v>
      </c>
      <c r="BLL27" s="2">
        <v>10</v>
      </c>
      <c r="BLM27" s="1">
        <v>1.9E-2</v>
      </c>
      <c r="BLN27" s="1">
        <f t="shared" si="1460"/>
        <v>8.0000000000000002E-3</v>
      </c>
      <c r="BLO27" s="1">
        <f t="shared" si="1461"/>
        <v>0.49830508474576279</v>
      </c>
      <c r="BLP27" s="1">
        <f t="shared" si="1462"/>
        <v>7.4745762711864421E-4</v>
      </c>
      <c r="BLQ27" s="1">
        <f t="shared" si="1463"/>
        <v>5.7541888798799379</v>
      </c>
      <c r="BLR27" s="1"/>
      <c r="BLS27" s="1"/>
      <c r="BLT27" s="2" t="s">
        <v>11</v>
      </c>
      <c r="BLU27" s="4" t="s">
        <v>165</v>
      </c>
      <c r="BLV27" s="4">
        <v>310</v>
      </c>
      <c r="BLW27" s="2">
        <v>10</v>
      </c>
      <c r="BLX27" s="1">
        <v>1.7000000000000001E-2</v>
      </c>
      <c r="BLY27" s="1">
        <f t="shared" si="1464"/>
        <v>5.000000000000001E-3</v>
      </c>
      <c r="BLZ27" s="1">
        <f t="shared" si="1465"/>
        <v>0.55290102389078499</v>
      </c>
      <c r="BMA27" s="1">
        <f t="shared" si="1466"/>
        <v>8.2935153583617749E-4</v>
      </c>
      <c r="BMB27" s="1">
        <f t="shared" si="1467"/>
        <v>6.3846366829064145</v>
      </c>
      <c r="BMC27" s="1"/>
      <c r="BMD27" s="1"/>
      <c r="BME27" s="2" t="s">
        <v>11</v>
      </c>
      <c r="BMF27" s="4" t="s">
        <v>166</v>
      </c>
      <c r="BMG27" s="4">
        <v>311</v>
      </c>
      <c r="BMH27" s="2">
        <v>10</v>
      </c>
      <c r="BMI27" s="1">
        <v>1.2999999999999999E-2</v>
      </c>
      <c r="BMJ27" s="1">
        <f t="shared" si="1468"/>
        <v>2.9999999999999992E-3</v>
      </c>
      <c r="BMK27" s="1">
        <f t="shared" si="1469"/>
        <v>-0.14893617021276598</v>
      </c>
      <c r="BML27" s="1">
        <f t="shared" si="1470"/>
        <v>-2.2340425531914898E-4</v>
      </c>
      <c r="BMM27" s="1">
        <f t="shared" si="1471"/>
        <v>-1.719843687502109</v>
      </c>
      <c r="BMN27" s="1"/>
      <c r="BMO27" s="1"/>
      <c r="BMP27" s="2" t="s">
        <v>11</v>
      </c>
      <c r="BMQ27" s="4" t="s">
        <v>167</v>
      </c>
      <c r="BMR27" s="4">
        <v>317</v>
      </c>
      <c r="BMS27" s="2">
        <v>10</v>
      </c>
      <c r="BMT27" s="1">
        <v>2.4E-2</v>
      </c>
      <c r="BMU27" s="4">
        <f t="shared" si="1472"/>
        <v>1.4E-2</v>
      </c>
      <c r="BMV27" s="1">
        <f t="shared" si="1473"/>
        <v>0.43971631205673756</v>
      </c>
      <c r="BMW27" s="1">
        <f t="shared" si="1474"/>
        <v>6.5957446808510639E-4</v>
      </c>
      <c r="BMX27" s="1">
        <f t="shared" si="1475"/>
        <v>5.0776337440538448</v>
      </c>
      <c r="BMY27" s="1"/>
      <c r="BMZ27" s="1"/>
      <c r="BNA27" s="2" t="s">
        <v>11</v>
      </c>
      <c r="BNB27" s="4" t="s">
        <v>168</v>
      </c>
      <c r="BNC27" s="4">
        <v>324</v>
      </c>
      <c r="BND27" s="2">
        <v>10</v>
      </c>
      <c r="BNE27" s="1">
        <v>2.3E-2</v>
      </c>
      <c r="BNF27" s="1">
        <f t="shared" si="1476"/>
        <v>0.01</v>
      </c>
      <c r="BNG27" s="1">
        <f t="shared" si="1477"/>
        <v>0.26428571428571429</v>
      </c>
      <c r="BNH27" s="1">
        <f t="shared" si="1478"/>
        <v>3.9642857142857145E-4</v>
      </c>
      <c r="BNI27" s="1">
        <f t="shared" si="1479"/>
        <v>3.0518450740471095</v>
      </c>
      <c r="BNJ27" s="1"/>
      <c r="BNK27" s="1"/>
      <c r="BNL27" s="2" t="s">
        <v>11</v>
      </c>
      <c r="BNM27" s="4" t="s">
        <v>169</v>
      </c>
      <c r="BNN27" s="4">
        <v>325</v>
      </c>
      <c r="BNO27" s="2">
        <v>10</v>
      </c>
      <c r="BNP27" s="1">
        <v>2.5000000000000001E-2</v>
      </c>
      <c r="BNQ27" s="1">
        <f t="shared" si="1480"/>
        <v>6.0000000000000019E-3</v>
      </c>
      <c r="BNR27" s="1">
        <f t="shared" si="1481"/>
        <v>0.30419580419580428</v>
      </c>
      <c r="BNS27" s="1">
        <f t="shared" si="1482"/>
        <v>4.5629370629370644E-4</v>
      </c>
      <c r="BNT27" s="1">
        <f t="shared" si="1483"/>
        <v>3.5127077113866756</v>
      </c>
      <c r="BNU27" s="1"/>
      <c r="BNV27" s="1"/>
      <c r="BNW27" s="2" t="s">
        <v>11</v>
      </c>
      <c r="BNX27" s="4" t="s">
        <v>170</v>
      </c>
      <c r="BNY27" s="4">
        <v>338</v>
      </c>
      <c r="BNZ27" s="2">
        <v>10</v>
      </c>
      <c r="BOA27" s="1">
        <v>1.6E-2</v>
      </c>
      <c r="BOB27" s="1">
        <f t="shared" si="1484"/>
        <v>6.0000000000000001E-3</v>
      </c>
      <c r="BOC27" s="1">
        <f t="shared" si="1485"/>
        <v>0.33653846153846151</v>
      </c>
      <c r="BOD27" s="1">
        <f t="shared" si="1486"/>
        <v>5.0480769230769231E-4</v>
      </c>
      <c r="BOE27" s="1">
        <f t="shared" si="1487"/>
        <v>3.8861852554134186</v>
      </c>
      <c r="BOF27" s="1"/>
      <c r="BOG27" s="1"/>
      <c r="BOH27" s="2" t="s">
        <v>11</v>
      </c>
      <c r="BOI27" s="4" t="s">
        <v>171</v>
      </c>
      <c r="BOJ27" s="4">
        <v>339</v>
      </c>
      <c r="BOK27" s="2">
        <v>10</v>
      </c>
      <c r="BOL27" s="1">
        <v>1.2999999999999999E-2</v>
      </c>
      <c r="BOM27" s="1">
        <f t="shared" si="1488"/>
        <v>8.0000000000000002E-3</v>
      </c>
      <c r="BON27" s="1">
        <f t="shared" si="1489"/>
        <v>0.38436482084690549</v>
      </c>
      <c r="BOO27" s="1">
        <f t="shared" si="1490"/>
        <v>5.7654723127035829E-4</v>
      </c>
      <c r="BOP27" s="1">
        <f t="shared" si="1491"/>
        <v>4.4384611870110255</v>
      </c>
      <c r="BOQ27" s="1"/>
      <c r="BOR27" s="1"/>
      <c r="BOS27" s="2" t="s">
        <v>11</v>
      </c>
      <c r="BOT27" s="4" t="s">
        <v>172</v>
      </c>
      <c r="BOU27" s="4">
        <v>345</v>
      </c>
      <c r="BOV27" s="2">
        <v>10</v>
      </c>
      <c r="BOW27" s="1">
        <v>1.6E-2</v>
      </c>
      <c r="BOX27" s="1">
        <f t="shared" si="1492"/>
        <v>9.0000000000000011E-3</v>
      </c>
      <c r="BOY27" s="1">
        <f t="shared" si="1493"/>
        <v>0.49196141479099681</v>
      </c>
      <c r="BOZ27" s="1">
        <f t="shared" si="1494"/>
        <v>7.3794212218649519E-4</v>
      </c>
      <c r="BPA27" s="1">
        <f t="shared" si="1495"/>
        <v>5.6809352121394872</v>
      </c>
      <c r="BPB27" s="1"/>
      <c r="BPC27" s="1"/>
      <c r="BPD27" s="2" t="s">
        <v>11</v>
      </c>
      <c r="BPE27" s="4" t="s">
        <v>173</v>
      </c>
      <c r="BPF27" s="4">
        <v>352</v>
      </c>
      <c r="BPG27" s="2">
        <v>10</v>
      </c>
      <c r="BPH27" s="1">
        <v>1.0999999999999999E-2</v>
      </c>
      <c r="BPI27" s="1">
        <f t="shared" si="1496"/>
        <v>2E-3</v>
      </c>
      <c r="BPJ27" s="1">
        <f t="shared" si="1497"/>
        <v>0.16666666666666666</v>
      </c>
      <c r="BPK27" s="1">
        <f t="shared" si="1498"/>
        <v>2.5000000000000001E-4</v>
      </c>
      <c r="BPL27" s="1">
        <f t="shared" si="1499"/>
        <v>1.9245869836333123</v>
      </c>
      <c r="BPM27" s="1"/>
      <c r="BPN27" s="1"/>
      <c r="BPO27" s="2" t="s">
        <v>11</v>
      </c>
      <c r="BPP27" s="4" t="s">
        <v>174</v>
      </c>
      <c r="BPQ27" s="4">
        <v>353</v>
      </c>
      <c r="BPR27" s="2">
        <v>10</v>
      </c>
      <c r="BPS27" s="1">
        <v>1.2E-2</v>
      </c>
      <c r="BPT27" s="1">
        <f t="shared" si="1500"/>
        <v>3.0000000000000009E-3</v>
      </c>
      <c r="BPU27" s="1">
        <f t="shared" si="1501"/>
        <v>8.333333333333337E-2</v>
      </c>
      <c r="BPV27" s="1">
        <f t="shared" si="1502"/>
        <v>1.2500000000000006E-4</v>
      </c>
      <c r="BPW27" s="1">
        <f t="shared" si="1503"/>
        <v>0.96229349181665647</v>
      </c>
      <c r="BPX27" s="1"/>
      <c r="BPY27" s="1"/>
      <c r="BPZ27" s="2" t="s">
        <v>11</v>
      </c>
      <c r="BQA27" s="4" t="s">
        <v>175</v>
      </c>
      <c r="BQB27" s="4">
        <v>358</v>
      </c>
      <c r="BQC27" s="2">
        <v>10</v>
      </c>
      <c r="BQD27" s="1">
        <v>1.4999999999999999E-2</v>
      </c>
      <c r="BQE27" s="1">
        <f t="shared" si="1504"/>
        <v>4.9999999999999992E-3</v>
      </c>
      <c r="BQF27" s="1">
        <f t="shared" si="1505"/>
        <v>0.14527027027027023</v>
      </c>
      <c r="BQG27" s="1">
        <f t="shared" si="1506"/>
        <v>2.1790540540540535E-4</v>
      </c>
      <c r="BQH27" s="1">
        <f t="shared" si="1507"/>
        <v>1.6775116276263324</v>
      </c>
      <c r="BQI27" s="1"/>
      <c r="BQJ27" s="1"/>
      <c r="BQK27" s="2" t="s">
        <v>11</v>
      </c>
      <c r="BQL27" s="4" t="s">
        <v>176</v>
      </c>
      <c r="BQM27" s="4">
        <v>366</v>
      </c>
      <c r="BQN27" s="2">
        <v>10</v>
      </c>
      <c r="BQO27" s="1">
        <v>1.6E-2</v>
      </c>
      <c r="BQP27" s="1">
        <f t="shared" si="1508"/>
        <v>5.000000000000001E-3</v>
      </c>
      <c r="BQQ27" s="1">
        <f t="shared" si="1509"/>
        <v>0.35785953177257529</v>
      </c>
      <c r="BQR27" s="1">
        <f t="shared" si="1510"/>
        <v>5.3678929765886292E-4</v>
      </c>
      <c r="BQS27" s="1">
        <f t="shared" si="1511"/>
        <v>4.1323907809116607</v>
      </c>
      <c r="BQT27" s="1"/>
      <c r="BQU27" s="1"/>
      <c r="BQV27" s="2" t="s">
        <v>11</v>
      </c>
      <c r="BQW27" s="4" t="s">
        <v>177</v>
      </c>
      <c r="BQX27" s="4">
        <v>367</v>
      </c>
      <c r="BQY27" s="2">
        <v>10</v>
      </c>
      <c r="BQZ27" s="1">
        <v>2.3E-2</v>
      </c>
      <c r="BRA27" s="1">
        <f t="shared" si="1512"/>
        <v>1.9999999999999983E-3</v>
      </c>
      <c r="BRB27" s="1">
        <f t="shared" si="1513"/>
        <v>-0.68350168350168361</v>
      </c>
      <c r="BRC27" s="1">
        <f t="shared" si="1514"/>
        <v>-1.0252525252525254E-3</v>
      </c>
      <c r="BRD27" s="1">
        <f t="shared" si="1515"/>
        <v>-7.8927506601527764</v>
      </c>
      <c r="BRE27" s="1"/>
      <c r="BRF27" s="1"/>
      <c r="BRG27" s="2" t="s">
        <v>11</v>
      </c>
      <c r="BRH27" s="4" t="s">
        <v>178</v>
      </c>
      <c r="BRI27" s="4">
        <v>373</v>
      </c>
      <c r="BRJ27" s="2">
        <v>10</v>
      </c>
      <c r="BRK27" s="1">
        <v>0.03</v>
      </c>
      <c r="BRL27" s="1">
        <f t="shared" si="1516"/>
        <v>8.0000000000000002E-3</v>
      </c>
      <c r="BRM27" s="1">
        <f t="shared" si="1517"/>
        <v>-0.18305084745762715</v>
      </c>
      <c r="BRN27" s="1">
        <f t="shared" si="1518"/>
        <v>-2.7457627118644072E-4</v>
      </c>
      <c r="BRO27" s="1">
        <f t="shared" si="1519"/>
        <v>-2.113783670159977</v>
      </c>
      <c r="BRP27" s="1"/>
      <c r="BRQ27" s="1"/>
      <c r="BRR27" s="2" t="s">
        <v>11</v>
      </c>
      <c r="BRS27" s="1" t="s">
        <v>179</v>
      </c>
      <c r="BRT27" s="1">
        <v>380</v>
      </c>
      <c r="BRU27" s="2">
        <v>10</v>
      </c>
      <c r="BRV27" s="1">
        <v>3.2000000000000001E-2</v>
      </c>
      <c r="BRW27" s="1">
        <f t="shared" si="1520"/>
        <v>2.0000000000000018E-3</v>
      </c>
      <c r="BRX27" s="1">
        <f t="shared" si="1521"/>
        <v>-0.3691275167785234</v>
      </c>
      <c r="BRY27" s="1">
        <f t="shared" si="1522"/>
        <v>-5.5369127516778508E-4</v>
      </c>
      <c r="BRZ27" s="1">
        <f t="shared" si="1523"/>
        <v>-4.2625080845569991</v>
      </c>
      <c r="BSA27" s="1"/>
      <c r="BSB27" s="1"/>
      <c r="BSC27" s="2" t="s">
        <v>11</v>
      </c>
      <c r="BSD27" s="1" t="s">
        <v>180</v>
      </c>
      <c r="BSE27" s="1">
        <v>394</v>
      </c>
      <c r="BSF27" s="2">
        <v>10</v>
      </c>
      <c r="BSG27" s="1">
        <v>1.9E-2</v>
      </c>
      <c r="BSH27" s="1">
        <f t="shared" si="1524"/>
        <v>6.9999999999999993E-3</v>
      </c>
      <c r="BSI27" s="1">
        <f t="shared" si="1525"/>
        <v>-0.19503546099290786</v>
      </c>
      <c r="BSJ27" s="1">
        <f t="shared" si="1526"/>
        <v>-2.9255319148936178E-4</v>
      </c>
      <c r="BSK27" s="1">
        <f t="shared" si="1527"/>
        <v>-2.2521762574432382</v>
      </c>
      <c r="BSL27" s="1"/>
      <c r="BSM27" s="1"/>
      <c r="BSN27" s="1" t="s">
        <v>11</v>
      </c>
      <c r="BSO27" s="1" t="s">
        <v>181</v>
      </c>
      <c r="BSP27" s="1">
        <v>395</v>
      </c>
      <c r="BSQ27" s="2">
        <v>10</v>
      </c>
      <c r="BSR27" s="1">
        <v>1.4E-2</v>
      </c>
      <c r="BSS27" s="1">
        <f t="shared" si="1528"/>
        <v>4.0000000000000001E-3</v>
      </c>
      <c r="BST27" s="1">
        <f t="shared" si="1529"/>
        <v>0.16262975778546715</v>
      </c>
      <c r="BSU27" s="1">
        <f t="shared" si="1530"/>
        <v>2.4394463667820073E-4</v>
      </c>
      <c r="BSV27" s="1">
        <f t="shared" si="1531"/>
        <v>1.8779706899120903</v>
      </c>
      <c r="BSW27" s="1"/>
      <c r="BSX27" s="1"/>
      <c r="BSY27" s="1" t="s">
        <v>11</v>
      </c>
      <c r="BSZ27" s="1" t="s">
        <v>182</v>
      </c>
      <c r="BTA27" s="1">
        <v>401</v>
      </c>
      <c r="BTB27" s="1">
        <v>10</v>
      </c>
      <c r="BTC27" s="1">
        <v>1.7999999999999999E-2</v>
      </c>
      <c r="BTD27" s="1">
        <f t="shared" si="1532"/>
        <v>5.9999999999999984E-3</v>
      </c>
      <c r="BTE27" s="1">
        <f t="shared" si="1533"/>
        <v>0.33216783216783208</v>
      </c>
      <c r="BTF27" s="1">
        <f t="shared" si="1534"/>
        <v>4.9825174825174812E-4</v>
      </c>
      <c r="BTG27" s="1">
        <f t="shared" si="1535"/>
        <v>3.8357153170314251</v>
      </c>
      <c r="BTH27" s="1"/>
      <c r="BTI27" s="1"/>
      <c r="BTJ27" s="1" t="s">
        <v>11</v>
      </c>
      <c r="BTK27" s="1" t="s">
        <v>183</v>
      </c>
      <c r="BTL27" s="1">
        <v>408</v>
      </c>
      <c r="BTM27" s="1">
        <v>10</v>
      </c>
      <c r="BTN27" s="1">
        <v>2.1000000000000001E-2</v>
      </c>
      <c r="BTO27" s="1">
        <f t="shared" si="1536"/>
        <v>9.0000000000000011E-3</v>
      </c>
      <c r="BTP27" s="5">
        <f t="shared" si="1537"/>
        <v>0.57491289198606277</v>
      </c>
      <c r="BTQ27" s="1">
        <f t="shared" si="1538"/>
        <v>8.6236933797909413E-4</v>
      </c>
      <c r="BTR27" s="1">
        <f t="shared" si="1539"/>
        <v>6.6388192118361644</v>
      </c>
      <c r="BTS27" s="1"/>
      <c r="BTT27" s="1"/>
      <c r="BTU27" s="1" t="s">
        <v>11</v>
      </c>
      <c r="BTV27" s="1" t="s">
        <v>184</v>
      </c>
      <c r="BTW27" s="1">
        <v>409</v>
      </c>
      <c r="BTX27" s="1">
        <v>10</v>
      </c>
      <c r="BTY27" s="1">
        <v>2.3E-2</v>
      </c>
      <c r="BTZ27" s="1">
        <f t="shared" si="1540"/>
        <v>1.2999999999999999E-2</v>
      </c>
      <c r="BUA27" s="1">
        <f t="shared" si="1541"/>
        <v>0.55017301038062283</v>
      </c>
      <c r="BUB27" s="1">
        <f t="shared" si="1542"/>
        <v>8.2525951557093431E-4</v>
      </c>
      <c r="BUC27" s="1">
        <f t="shared" si="1543"/>
        <v>6.3531348871494115</v>
      </c>
      <c r="BUD27" s="1"/>
      <c r="BUE27" s="1"/>
      <c r="BUF27" s="1" t="s">
        <v>11</v>
      </c>
      <c r="BUG27" s="1" t="s">
        <v>185</v>
      </c>
      <c r="BUH27" s="1">
        <v>415</v>
      </c>
      <c r="BUI27" s="1">
        <v>10</v>
      </c>
      <c r="BUJ27" s="1">
        <v>2.7E-2</v>
      </c>
      <c r="BUK27" s="1">
        <f t="shared" si="1544"/>
        <v>1.4E-2</v>
      </c>
      <c r="BUL27" s="1">
        <f t="shared" si="1545"/>
        <v>0.64459930313588842</v>
      </c>
      <c r="BUM27" s="1">
        <f t="shared" si="1546"/>
        <v>9.668989547038327E-4</v>
      </c>
      <c r="BUN27" s="1">
        <f t="shared" si="1547"/>
        <v>7.4435245708466073</v>
      </c>
      <c r="BUO27" s="1"/>
      <c r="BUP27" s="1"/>
      <c r="BUQ27" s="1" t="s">
        <v>11</v>
      </c>
      <c r="BUR27" s="1" t="s">
        <v>186</v>
      </c>
      <c r="BUS27" s="1">
        <v>422</v>
      </c>
      <c r="BUT27" s="1">
        <v>10</v>
      </c>
      <c r="BUU27" s="1">
        <v>2.8000000000000001E-2</v>
      </c>
      <c r="BUV27" s="1">
        <f t="shared" si="1548"/>
        <v>1.3000000000000001E-2</v>
      </c>
      <c r="BUW27" s="1">
        <f t="shared" si="1549"/>
        <v>0.57543859649122808</v>
      </c>
      <c r="BUX27" s="1">
        <f t="shared" si="1550"/>
        <v>8.6315789473684216E-4</v>
      </c>
      <c r="BUY27" s="1">
        <f t="shared" si="1551"/>
        <v>6.6448897961234357</v>
      </c>
      <c r="BUZ27" s="1"/>
      <c r="BVA27" s="1"/>
      <c r="BVB27" s="1" t="s">
        <v>11</v>
      </c>
      <c r="BVC27" s="1" t="s">
        <v>187</v>
      </c>
      <c r="BVD27" s="1">
        <v>423</v>
      </c>
      <c r="BVE27" s="1">
        <v>10</v>
      </c>
      <c r="BVF27" s="1">
        <v>1.9E-2</v>
      </c>
      <c r="BVG27" s="1">
        <f t="shared" si="1552"/>
        <v>8.9999999999999993E-3</v>
      </c>
      <c r="BVH27" s="1">
        <f t="shared" si="1553"/>
        <v>-0.63139931740614341</v>
      </c>
      <c r="BVI27" s="1">
        <f t="shared" si="1554"/>
        <v>-9.4709897610921511E-4</v>
      </c>
      <c r="BVJ27" s="1">
        <f t="shared" si="1555"/>
        <v>-7.2910974465289309</v>
      </c>
      <c r="BVK27" s="1"/>
      <c r="BVL27" s="1"/>
      <c r="BVM27" s="1" t="s">
        <v>11</v>
      </c>
      <c r="BVN27" s="1" t="s">
        <v>188</v>
      </c>
      <c r="BVO27" s="1">
        <v>436</v>
      </c>
      <c r="BVP27" s="1">
        <v>10</v>
      </c>
      <c r="BVQ27" s="1">
        <v>2.1000000000000001E-2</v>
      </c>
      <c r="BVR27" s="1">
        <f t="shared" si="1556"/>
        <v>9.0000000000000011E-3</v>
      </c>
      <c r="BVS27" s="1">
        <f t="shared" si="1557"/>
        <v>-0.34129692832764502</v>
      </c>
      <c r="BVT27" s="1">
        <f t="shared" si="1558"/>
        <v>-5.1194539249146758E-4</v>
      </c>
      <c r="BVU27" s="1">
        <f t="shared" si="1559"/>
        <v>-3.9411337548805028</v>
      </c>
      <c r="BVV27" s="1"/>
      <c r="BVW27" s="1"/>
      <c r="BVX27" s="1" t="s">
        <v>11</v>
      </c>
      <c r="BVY27" s="1" t="s">
        <v>189</v>
      </c>
      <c r="BVZ27" s="1">
        <v>437</v>
      </c>
      <c r="BWA27" s="1">
        <v>10</v>
      </c>
      <c r="BWB27" s="1">
        <v>8.0000000000000002E-3</v>
      </c>
      <c r="BWC27" s="1">
        <f t="shared" si="1560"/>
        <v>3.0000000000000001E-3</v>
      </c>
      <c r="BWD27" s="1">
        <f t="shared" si="1561"/>
        <v>-0.68060836501901134</v>
      </c>
      <c r="BWE27" s="1">
        <f t="shared" si="1562"/>
        <v>-1.020912547528517E-3</v>
      </c>
      <c r="BWF27" s="1">
        <f t="shared" si="1563"/>
        <v>-7.8593400016052355</v>
      </c>
      <c r="BWG27" s="1"/>
      <c r="BWH27" s="1"/>
      <c r="BWI27" s="1" t="s">
        <v>11</v>
      </c>
      <c r="BWJ27" s="1" t="s">
        <v>190</v>
      </c>
      <c r="BWK27" s="1">
        <v>443</v>
      </c>
      <c r="BWL27" s="1">
        <v>10</v>
      </c>
      <c r="BWM27" s="1">
        <v>1.4E-2</v>
      </c>
      <c r="BWN27" s="1">
        <f t="shared" si="1564"/>
        <v>4.0000000000000001E-3</v>
      </c>
      <c r="BWO27" s="1">
        <f t="shared" si="1565"/>
        <v>-0.66666666666666674</v>
      </c>
      <c r="BWP27" s="1">
        <f t="shared" si="1566"/>
        <v>-1.0000000000000002E-3</v>
      </c>
      <c r="BWQ27" s="1">
        <f t="shared" si="1567"/>
        <v>-7.6983479345332508</v>
      </c>
      <c r="BWR27" s="1"/>
      <c r="BWS27" s="1"/>
      <c r="BWT27" s="1" t="s">
        <v>11</v>
      </c>
      <c r="BWU27" s="1" t="s">
        <v>191</v>
      </c>
      <c r="BWV27" s="1">
        <v>450</v>
      </c>
      <c r="BWW27" s="1">
        <v>10</v>
      </c>
      <c r="BWX27" s="1">
        <v>1.0999999999999999E-2</v>
      </c>
      <c r="BWY27" s="1">
        <f t="shared" si="1568"/>
        <v>6.9999999999999993E-3</v>
      </c>
      <c r="BWZ27" s="1">
        <f t="shared" si="1569"/>
        <v>-0.21212121212121215</v>
      </c>
      <c r="BXA27" s="1">
        <f t="shared" si="1570"/>
        <v>-3.1818181818181826E-4</v>
      </c>
      <c r="BXB27" s="1">
        <f t="shared" si="1571"/>
        <v>-2.4494743428060342</v>
      </c>
      <c r="BXC27" s="1"/>
      <c r="BXD27" s="1"/>
      <c r="BXE27" s="1" t="s">
        <v>11</v>
      </c>
      <c r="BXF27" s="1" t="s">
        <v>192</v>
      </c>
      <c r="BXG27" s="1">
        <v>451</v>
      </c>
      <c r="BXH27" s="1">
        <v>10</v>
      </c>
      <c r="BXI27" s="1">
        <v>6.0000000000000001E-3</v>
      </c>
      <c r="BXJ27" s="1">
        <f t="shared" si="1572"/>
        <v>9.0000000000000011E-3</v>
      </c>
      <c r="BXK27" s="1">
        <f t="shared" si="1573"/>
        <v>0.8226415094339623</v>
      </c>
      <c r="BXL27" s="1">
        <f t="shared" si="1574"/>
        <v>1.2339622641509434E-3</v>
      </c>
      <c r="BXM27" s="1">
        <f t="shared" si="1575"/>
        <v>9.4994708475183867</v>
      </c>
      <c r="BXN27" s="1"/>
      <c r="BXO27" s="1"/>
      <c r="BXP27" s="1" t="s">
        <v>11</v>
      </c>
      <c r="BXQ27" s="1" t="s">
        <v>193</v>
      </c>
      <c r="BXR27" s="1">
        <v>464</v>
      </c>
      <c r="BXS27" s="1">
        <v>10</v>
      </c>
      <c r="BXT27" s="1">
        <v>1.7999999999999999E-2</v>
      </c>
      <c r="BXU27" s="1">
        <f t="shared" si="1576"/>
        <v>1.3999999999999999E-2</v>
      </c>
      <c r="BXV27" s="1">
        <f t="shared" si="1577"/>
        <v>1.3198529411764708</v>
      </c>
      <c r="BXW27" s="1">
        <f t="shared" si="1578"/>
        <v>1.9797794117647062E-3</v>
      </c>
      <c r="BXX27" s="1">
        <f t="shared" si="1579"/>
        <v>15.241030745390276</v>
      </c>
      <c r="BXY27" s="1"/>
      <c r="BXZ27" s="1"/>
      <c r="BYA27" s="1" t="s">
        <v>11</v>
      </c>
      <c r="BYB27" s="1" t="s">
        <v>194</v>
      </c>
      <c r="BYC27" s="1">
        <v>465</v>
      </c>
      <c r="BYD27" s="1">
        <v>10</v>
      </c>
      <c r="BYE27" s="1">
        <v>1.4999999999999999E-2</v>
      </c>
      <c r="BYF27" s="1">
        <f t="shared" si="1709"/>
        <v>9.9999999999999985E-3</v>
      </c>
      <c r="BYG27" s="1">
        <f t="shared" si="1580"/>
        <v>0.20973782771535573</v>
      </c>
      <c r="BYH27" s="1">
        <f t="shared" si="1581"/>
        <v>3.146067415730336E-4</v>
      </c>
      <c r="BYI27" s="1">
        <f t="shared" si="1582"/>
        <v>2.4219521591789985</v>
      </c>
      <c r="BYJ27" s="1"/>
      <c r="BYK27" s="1"/>
      <c r="BYL27" s="1" t="s">
        <v>11</v>
      </c>
      <c r="BYM27" s="1" t="s">
        <v>195</v>
      </c>
      <c r="BYN27" s="1">
        <v>479</v>
      </c>
      <c r="BYO27" s="1">
        <v>10</v>
      </c>
      <c r="BYP27" s="1">
        <v>1.9E-2</v>
      </c>
      <c r="BYQ27" s="1">
        <f t="shared" si="1583"/>
        <v>8.0000000000000002E-3</v>
      </c>
      <c r="BYR27" s="1">
        <f t="shared" si="1584"/>
        <v>0.46863468634686345</v>
      </c>
      <c r="BYS27" s="1">
        <f t="shared" si="1585"/>
        <v>7.0295202952029524E-4</v>
      </c>
      <c r="BYT27" s="1">
        <f t="shared" si="1586"/>
        <v>5.4115693045335203</v>
      </c>
      <c r="BYU27" s="1"/>
      <c r="BYV27" s="1"/>
      <c r="BYW27" s="1" t="s">
        <v>11</v>
      </c>
      <c r="BYX27" s="1" t="s">
        <v>196</v>
      </c>
      <c r="BYY27" s="1">
        <v>480</v>
      </c>
      <c r="BYZ27" s="1">
        <v>10</v>
      </c>
      <c r="BZA27" s="1">
        <v>2.7E-2</v>
      </c>
      <c r="BZB27" s="1">
        <f t="shared" si="1587"/>
        <v>1.4E-2</v>
      </c>
      <c r="BZC27" s="1">
        <f t="shared" si="1588"/>
        <v>0.92883895131086147</v>
      </c>
      <c r="BZD27" s="1">
        <f t="shared" si="1589"/>
        <v>1.3932584269662923E-3</v>
      </c>
      <c r="BZE27" s="1">
        <f t="shared" si="1590"/>
        <v>10.725788133506999</v>
      </c>
      <c r="BZF27" s="1"/>
      <c r="BZG27" s="1"/>
      <c r="BZH27" s="1" t="s">
        <v>11</v>
      </c>
      <c r="BZI27" s="1" t="s">
        <v>197</v>
      </c>
      <c r="BZJ27" s="1">
        <v>494</v>
      </c>
      <c r="BZK27" s="1">
        <v>10</v>
      </c>
      <c r="BZL27" s="1">
        <v>2.3E-2</v>
      </c>
      <c r="BZM27" s="1">
        <f t="shared" si="1591"/>
        <v>8.0000000000000002E-3</v>
      </c>
      <c r="BZN27" s="1">
        <f t="shared" si="1592"/>
        <v>1.0294117647058825</v>
      </c>
      <c r="BZO27" s="1">
        <f t="shared" si="1593"/>
        <v>1.5441176470588236E-3</v>
      </c>
      <c r="BZP27" s="1">
        <f t="shared" si="1594"/>
        <v>11.887154898911636</v>
      </c>
      <c r="BZQ27" s="1"/>
      <c r="BZR27" s="1"/>
      <c r="BZS27" s="1" t="s">
        <v>11</v>
      </c>
      <c r="BZT27" s="1" t="s">
        <v>198</v>
      </c>
      <c r="BZU27" s="1">
        <v>495</v>
      </c>
      <c r="BZV27" s="1">
        <v>10</v>
      </c>
      <c r="BZW27" s="1">
        <v>3.5999999999999997E-2</v>
      </c>
      <c r="BZX27" s="1">
        <f t="shared" si="1595"/>
        <v>2.1999999999999999E-2</v>
      </c>
      <c r="BZY27" s="1">
        <f t="shared" si="1596"/>
        <v>1.2029520295202951</v>
      </c>
      <c r="BZZ27" s="1">
        <f t="shared" si="1597"/>
        <v>1.8044280442804427E-3</v>
      </c>
      <c r="CAA27" s="1">
        <f t="shared" si="1598"/>
        <v>13.891114907700215</v>
      </c>
      <c r="CAB27" s="1"/>
      <c r="CAC27" s="1"/>
      <c r="CAD27" s="1" t="s">
        <v>11</v>
      </c>
      <c r="CAE27" s="1" t="s">
        <v>199</v>
      </c>
      <c r="CAF27" s="1">
        <v>501</v>
      </c>
      <c r="CAG27" s="1">
        <v>10</v>
      </c>
      <c r="CAH27" s="1">
        <v>4.1000000000000002E-2</v>
      </c>
      <c r="CAI27" s="1">
        <f t="shared" si="1599"/>
        <v>2.4E-2</v>
      </c>
      <c r="CAJ27" s="1">
        <f t="shared" si="1600"/>
        <v>1.3296703296703296</v>
      </c>
      <c r="CAK27" s="1">
        <f t="shared" si="1601"/>
        <v>1.9945054945054944E-3</v>
      </c>
      <c r="CAL27" s="1">
        <f t="shared" si="1602"/>
        <v>15.354397254041588</v>
      </c>
      <c r="CAM27" s="1"/>
      <c r="CAN27" s="1"/>
      <c r="CAO27" s="1" t="s">
        <v>11</v>
      </c>
      <c r="CAP27" s="1" t="s">
        <v>200</v>
      </c>
      <c r="CAQ27" s="1">
        <v>508</v>
      </c>
      <c r="CAR27" s="1">
        <v>10</v>
      </c>
      <c r="CAS27" s="1">
        <v>0.04</v>
      </c>
      <c r="CAT27" s="1">
        <f t="shared" si="1603"/>
        <v>2.0000000000000018E-3</v>
      </c>
      <c r="CAU27" s="1">
        <f t="shared" si="1604"/>
        <v>0.51648351648351654</v>
      </c>
      <c r="CAV27" s="1">
        <f t="shared" si="1605"/>
        <v>7.7472527472527484E-4</v>
      </c>
      <c r="CAW27" s="1">
        <f t="shared" si="1606"/>
        <v>5.9641047185120231</v>
      </c>
      <c r="CAX27" s="1"/>
      <c r="CAY27" s="1"/>
      <c r="CAZ27" s="1" t="s">
        <v>11</v>
      </c>
      <c r="CBA27" s="1" t="s">
        <v>201</v>
      </c>
      <c r="CBB27" s="1">
        <v>509</v>
      </c>
      <c r="CBC27" s="1">
        <v>10</v>
      </c>
      <c r="CBD27" s="1">
        <v>1.4E-2</v>
      </c>
      <c r="CBE27" s="1">
        <f t="shared" si="1607"/>
        <v>1.0000000000000009E-3</v>
      </c>
      <c r="CBF27" s="1">
        <f t="shared" si="1608"/>
        <v>-9.0225563909774403E-2</v>
      </c>
      <c r="CBG27" s="1">
        <f t="shared" si="1609"/>
        <v>-1.353383458646616E-4</v>
      </c>
      <c r="CBH27" s="1">
        <f t="shared" si="1610"/>
        <v>-1.0418816753503641</v>
      </c>
      <c r="CBI27" s="1"/>
      <c r="CBJ27" s="1"/>
      <c r="CBK27" s="1" t="s">
        <v>11</v>
      </c>
      <c r="CBL27" s="1" t="s">
        <v>202</v>
      </c>
      <c r="CBM27" s="1">
        <v>515</v>
      </c>
      <c r="CBN27" s="1">
        <v>10</v>
      </c>
      <c r="CBO27" s="1">
        <v>1.4E-2</v>
      </c>
      <c r="CBP27" s="1">
        <f t="shared" si="1611"/>
        <v>-9.9999999999999915E-4</v>
      </c>
      <c r="CBQ27" s="1">
        <f t="shared" si="1612"/>
        <v>-5.617977528089884E-2</v>
      </c>
      <c r="CBR27" s="1">
        <f t="shared" si="1613"/>
        <v>-8.4269662921348257E-5</v>
      </c>
      <c r="CBS27" s="1">
        <f t="shared" si="1614"/>
        <v>-0.64417975432358376</v>
      </c>
      <c r="CBT27" s="1"/>
      <c r="CBU27" s="1"/>
      <c r="CBV27" s="1" t="s">
        <v>11</v>
      </c>
      <c r="CBW27" s="1" t="s">
        <v>203</v>
      </c>
      <c r="CBX27" s="1">
        <v>522</v>
      </c>
      <c r="CBY27" s="1">
        <v>10</v>
      </c>
      <c r="CBZ27" s="1">
        <v>1.4E-2</v>
      </c>
      <c r="CCA27" s="1">
        <f t="shared" si="1615"/>
        <v>0</v>
      </c>
      <c r="CCB27" s="1">
        <f t="shared" si="1616"/>
        <v>-7.4906367041198503E-3</v>
      </c>
      <c r="CCC27" s="1">
        <f t="shared" si="1617"/>
        <v>-1.1235955056179776E-5</v>
      </c>
      <c r="CCD27" s="1">
        <f t="shared" si="1618"/>
        <v>-8.5890633909811234E-2</v>
      </c>
      <c r="CCE27" s="1"/>
      <c r="CCF27" s="1"/>
      <c r="CCG27" s="1" t="s">
        <v>11</v>
      </c>
      <c r="CCH27" s="1" t="s">
        <v>204</v>
      </c>
      <c r="CCI27" s="1">
        <v>523</v>
      </c>
      <c r="CCJ27" s="1">
        <v>10</v>
      </c>
      <c r="CCK27" s="1">
        <v>2.4E-2</v>
      </c>
      <c r="CCL27" s="1">
        <f t="shared" si="1619"/>
        <v>5.000000000000001E-3</v>
      </c>
      <c r="CCM27" s="1">
        <f t="shared" si="1620"/>
        <v>0.26615969581749055</v>
      </c>
      <c r="CCN27" s="1">
        <f t="shared" si="1621"/>
        <v>3.9923954372623582E-4</v>
      </c>
      <c r="CCO27" s="1">
        <f t="shared" si="1622"/>
        <v>3.051893436833407</v>
      </c>
      <c r="CCP27" s="1"/>
      <c r="CCQ27" s="1"/>
      <c r="CCR27" s="1" t="s">
        <v>11</v>
      </c>
      <c r="CCS27" s="1" t="s">
        <v>205</v>
      </c>
      <c r="CCT27" s="1">
        <v>536</v>
      </c>
      <c r="CCU27" s="1">
        <v>10</v>
      </c>
      <c r="CCV27" s="1">
        <v>2.8000000000000001E-2</v>
      </c>
      <c r="CCW27" s="1">
        <f t="shared" si="1623"/>
        <v>8.0000000000000002E-3</v>
      </c>
      <c r="CCX27" s="1">
        <f t="shared" si="1624"/>
        <v>0.26640926640926643</v>
      </c>
      <c r="CCY27" s="1">
        <f t="shared" si="1625"/>
        <v>3.9961389961389965E-4</v>
      </c>
      <c r="CCZ27" s="1">
        <f t="shared" si="1626"/>
        <v>3.0547551129738459</v>
      </c>
      <c r="CDA27" s="1"/>
      <c r="CDB27" s="1"/>
      <c r="CDC27" s="1" t="s">
        <v>11</v>
      </c>
      <c r="CDD27" s="1" t="s">
        <v>206</v>
      </c>
      <c r="CDE27" s="1">
        <v>542</v>
      </c>
      <c r="CDF27" s="1">
        <v>10</v>
      </c>
      <c r="CDG27" s="1">
        <v>2.5000000000000001E-2</v>
      </c>
      <c r="CDH27" s="1">
        <f t="shared" si="1627"/>
        <v>1.0000000000000002E-2</v>
      </c>
      <c r="CDI27" s="1">
        <f t="shared" si="1628"/>
        <v>1.1363636363636426E-2</v>
      </c>
      <c r="CDJ27" s="1">
        <f t="shared" si="1629"/>
        <v>1.7045454545454641E-5</v>
      </c>
      <c r="CDK27" s="1">
        <f t="shared" si="1630"/>
        <v>0.13029999576090753</v>
      </c>
      <c r="CDL27" s="1"/>
      <c r="CDM27" s="1"/>
      <c r="CDN27" s="1" t="s">
        <v>11</v>
      </c>
      <c r="CDO27" s="1" t="s">
        <v>207</v>
      </c>
      <c r="CDP27" s="1">
        <v>549</v>
      </c>
      <c r="CDQ27" s="1">
        <v>10</v>
      </c>
      <c r="CDR27" s="1">
        <v>1.7000000000000001E-2</v>
      </c>
      <c r="CDS27" s="1">
        <f t="shared" si="1631"/>
        <v>2.0000000000000018E-3</v>
      </c>
      <c r="CDT27" s="1">
        <f t="shared" si="1632"/>
        <v>-0.3726235741444866</v>
      </c>
      <c r="CDU27" s="1">
        <f t="shared" si="1633"/>
        <v>-5.5893536121672991E-4</v>
      </c>
      <c r="CDV27" s="1">
        <f t="shared" si="1634"/>
        <v>-4.2726508115667681</v>
      </c>
      <c r="CDW27" s="1"/>
      <c r="CDX27" s="1"/>
      <c r="CDY27" s="1" t="s">
        <v>11</v>
      </c>
      <c r="CDZ27" s="1" t="s">
        <v>208</v>
      </c>
      <c r="CEA27" s="1">
        <v>550</v>
      </c>
      <c r="CEB27" s="1">
        <v>10</v>
      </c>
      <c r="CEC27" s="1">
        <v>2.3E-2</v>
      </c>
      <c r="CED27" s="1">
        <f t="shared" si="1635"/>
        <v>5.9999999999999984E-3</v>
      </c>
      <c r="CEE27" s="1">
        <f t="shared" si="1636"/>
        <v>0.18399999999999991</v>
      </c>
      <c r="CEF27" s="1">
        <f t="shared" si="1637"/>
        <v>2.7599999999999988E-4</v>
      </c>
      <c r="CEG27" s="1">
        <f t="shared" si="1638"/>
        <v>2.1098175313606018</v>
      </c>
      <c r="CEH27" s="1"/>
      <c r="CEI27" s="1"/>
      <c r="CEJ27" s="1" t="s">
        <v>11</v>
      </c>
      <c r="CEK27" s="1" t="s">
        <v>209</v>
      </c>
      <c r="CEL27" s="1">
        <v>556</v>
      </c>
      <c r="CEM27" s="1">
        <v>10</v>
      </c>
      <c r="CEN27" s="1">
        <v>1.9E-2</v>
      </c>
      <c r="CEO27" s="1">
        <f t="shared" si="1639"/>
        <v>4.0000000000000001E-3</v>
      </c>
      <c r="CEP27" s="1">
        <f t="shared" si="1640"/>
        <v>0.24110671936758893</v>
      </c>
      <c r="CEQ27" s="1">
        <f t="shared" si="1641"/>
        <v>3.6166007905138342E-4</v>
      </c>
      <c r="CER27" s="1">
        <f t="shared" si="1642"/>
        <v>2.7646259970140226</v>
      </c>
      <c r="CES27" s="1"/>
      <c r="CET27" s="1"/>
      <c r="CEU27" s="1" t="s">
        <v>11</v>
      </c>
      <c r="CEV27" s="1" t="s">
        <v>210</v>
      </c>
      <c r="CEW27" s="1">
        <v>563</v>
      </c>
      <c r="CEX27" s="1">
        <v>10</v>
      </c>
      <c r="CEY27" s="1">
        <v>1.7999999999999999E-2</v>
      </c>
      <c r="CEZ27" s="1">
        <f t="shared" si="1643"/>
        <v>3.9999999999999983E-3</v>
      </c>
      <c r="CFA27" s="1">
        <f t="shared" si="1644"/>
        <v>0.16192384769539073</v>
      </c>
      <c r="CFB27" s="1">
        <f t="shared" si="1645"/>
        <v>2.428857715430861E-4</v>
      </c>
      <c r="CFC27" s="1">
        <f t="shared" si="1646"/>
        <v>1.8566835468103235</v>
      </c>
      <c r="CFD27" s="1"/>
      <c r="CFE27" s="1"/>
      <c r="CFF27" s="1" t="s">
        <v>11</v>
      </c>
      <c r="CFG27" s="1" t="s">
        <v>211</v>
      </c>
      <c r="CFH27" s="1">
        <v>564</v>
      </c>
      <c r="CFI27" s="1">
        <v>10</v>
      </c>
      <c r="CFJ27" s="1">
        <v>2.5999999999999999E-2</v>
      </c>
      <c r="CFK27" s="1">
        <f t="shared" si="1647"/>
        <v>-6.0000000000000019E-3</v>
      </c>
      <c r="CFL27" s="1">
        <f t="shared" si="1648"/>
        <v>-0.46641791044776121</v>
      </c>
      <c r="CFM27" s="1">
        <f t="shared" si="1649"/>
        <v>-6.9962686567164186E-4</v>
      </c>
      <c r="CFN27" s="1">
        <f t="shared" si="1650"/>
        <v>-5.348134154365578</v>
      </c>
      <c r="CFO27" s="1"/>
      <c r="CFP27" s="1"/>
      <c r="CFQ27" s="1" t="s">
        <v>11</v>
      </c>
      <c r="CFR27" s="1" t="s">
        <v>212</v>
      </c>
      <c r="CFS27" s="1">
        <v>571</v>
      </c>
      <c r="CFT27" s="1">
        <v>10</v>
      </c>
      <c r="CFU27" s="1">
        <v>2.7E-2</v>
      </c>
      <c r="CFV27" s="1">
        <f t="shared" si="1651"/>
        <v>-4.0000000000000001E-3</v>
      </c>
      <c r="CFW27" s="1">
        <f t="shared" si="1652"/>
        <v>-0.51127819548872178</v>
      </c>
      <c r="CFX27" s="1">
        <f t="shared" si="1653"/>
        <v>-7.6691729323308266E-4</v>
      </c>
      <c r="CFY27" s="1">
        <f t="shared" si="1654"/>
        <v>-5.8625201100245583</v>
      </c>
      <c r="CFZ27" s="1"/>
      <c r="CGA27" s="1"/>
      <c r="CGB27" s="1" t="s">
        <v>11</v>
      </c>
      <c r="CGC27" s="1" t="s">
        <v>213</v>
      </c>
      <c r="CGD27" s="1">
        <v>577</v>
      </c>
      <c r="CGE27" s="1">
        <v>10</v>
      </c>
      <c r="CGF27" s="1">
        <v>2.7E-2</v>
      </c>
      <c r="CGG27" s="1">
        <f t="shared" si="1655"/>
        <v>-4.0000000000000001E-3</v>
      </c>
      <c r="CGH27" s="1">
        <f t="shared" si="1656"/>
        <v>-0.6992481203007519</v>
      </c>
      <c r="CGI27" s="1">
        <f t="shared" si="1657"/>
        <v>-1.048872180451128E-3</v>
      </c>
      <c r="CGJ27" s="1">
        <f t="shared" si="1658"/>
        <v>-8.0178583857688821</v>
      </c>
      <c r="CGK27" s="1"/>
      <c r="CGL27" s="1"/>
      <c r="CGM27" s="1" t="s">
        <v>11</v>
      </c>
      <c r="CGN27" s="1" t="s">
        <v>214</v>
      </c>
      <c r="CGO27" s="1">
        <v>578</v>
      </c>
      <c r="CGP27" s="1">
        <v>10</v>
      </c>
      <c r="CGQ27" s="1">
        <v>1.2999999999999999E-2</v>
      </c>
      <c r="CGR27" s="1">
        <f t="shared" si="1659"/>
        <v>-4.0000000000000018E-3</v>
      </c>
      <c r="CGS27" s="1">
        <f t="shared" si="1660"/>
        <v>-1.0115830115830116</v>
      </c>
      <c r="CGT27" s="1">
        <f t="shared" si="1661"/>
        <v>-1.5173745173745173E-3</v>
      </c>
      <c r="CGU27" s="1">
        <f t="shared" si="1662"/>
        <v>-11.599215066654313</v>
      </c>
      <c r="CGV27" s="1"/>
      <c r="CGW27" s="1"/>
      <c r="CGX27" s="1" t="s">
        <v>11</v>
      </c>
      <c r="CGY27" s="1" t="s">
        <v>215</v>
      </c>
      <c r="CGZ27" s="1">
        <v>592</v>
      </c>
      <c r="CHA27" s="1">
        <v>10</v>
      </c>
      <c r="CHB27" s="1">
        <v>3.5000000000000003E-2</v>
      </c>
      <c r="CHC27" s="1">
        <f t="shared" si="1663"/>
        <v>9.0000000000000045E-3</v>
      </c>
      <c r="CHD27" s="1">
        <f t="shared" si="1664"/>
        <v>-0.72413793103448254</v>
      </c>
      <c r="CHE27" s="1">
        <f t="shared" si="1665"/>
        <v>-1.0862068965517239E-3</v>
      </c>
      <c r="CHF27" s="1">
        <f t="shared" si="1666"/>
        <v>-8.3032549022812319</v>
      </c>
      <c r="CHG27" s="1"/>
      <c r="CHH27" s="1"/>
      <c r="CHI27" s="1" t="s">
        <v>11</v>
      </c>
      <c r="CHJ27" s="1" t="s">
        <v>216</v>
      </c>
      <c r="CHK27" s="1">
        <v>593</v>
      </c>
      <c r="CHL27" s="1">
        <v>10</v>
      </c>
      <c r="CHM27" s="1">
        <v>2.9000000000000001E-2</v>
      </c>
      <c r="CHN27" s="1">
        <f t="shared" si="1667"/>
        <v>6.0000000000000019E-3</v>
      </c>
      <c r="CHO27" s="1">
        <f t="shared" si="1668"/>
        <v>-7.4509803921568585E-2</v>
      </c>
      <c r="CHP27" s="1">
        <f t="shared" si="1669"/>
        <v>-1.1176470588235288E-4</v>
      </c>
      <c r="CHQ27" s="1">
        <f t="shared" si="1670"/>
        <v>-0.85435918789112175</v>
      </c>
      <c r="CHR27" s="1"/>
      <c r="CHS27" s="1"/>
      <c r="CHT27" s="1" t="s">
        <v>11</v>
      </c>
      <c r="CHU27" s="1" t="s">
        <v>217</v>
      </c>
      <c r="CHV27" s="1">
        <v>607</v>
      </c>
      <c r="CHW27" s="1">
        <v>10</v>
      </c>
      <c r="CHX27" s="1">
        <v>2.9000000000000001E-2</v>
      </c>
      <c r="CHY27" s="1">
        <f t="shared" si="1671"/>
        <v>8.0000000000000002E-3</v>
      </c>
      <c r="CHZ27" s="1">
        <f t="shared" si="1672"/>
        <v>0.12403100775193801</v>
      </c>
      <c r="CIA27" s="1">
        <f t="shared" si="1673"/>
        <v>1.8604651162790702E-4</v>
      </c>
      <c r="CIB27" s="1">
        <f t="shared" si="1674"/>
        <v>1.4221891010182699</v>
      </c>
      <c r="CIC27" s="1"/>
      <c r="CID27" s="1"/>
      <c r="CIE27" s="1" t="s">
        <v>11</v>
      </c>
      <c r="CIF27" s="1" t="s">
        <v>218</v>
      </c>
      <c r="CIG27" s="1">
        <v>608</v>
      </c>
      <c r="CIH27" s="1">
        <v>10</v>
      </c>
      <c r="CII27" s="1">
        <v>0.03</v>
      </c>
      <c r="CIJ27" s="1">
        <f t="shared" si="1675"/>
        <v>2.9999999999999992E-3</v>
      </c>
      <c r="CIK27" s="1">
        <f t="shared" si="1676"/>
        <v>-0.65882352941176481</v>
      </c>
      <c r="CIL27" s="1">
        <f t="shared" si="1677"/>
        <v>-9.8823529411764719E-4</v>
      </c>
      <c r="CIM27" s="1">
        <f t="shared" si="1678"/>
        <v>-7.5543338718793978</v>
      </c>
      <c r="CIN27" s="1"/>
      <c r="CIO27" s="1"/>
      <c r="CIP27" s="1" t="s">
        <v>11</v>
      </c>
      <c r="CIQ27" s="1" t="s">
        <v>219</v>
      </c>
      <c r="CIR27" s="1">
        <v>621</v>
      </c>
      <c r="CIS27" s="1">
        <v>10</v>
      </c>
      <c r="CIT27" s="1">
        <v>2.7E-2</v>
      </c>
      <c r="CIU27" s="1">
        <f t="shared" si="1679"/>
        <v>-2.9999999999999992E-3</v>
      </c>
      <c r="CIV27" s="1">
        <f t="shared" si="1680"/>
        <v>-1.8928571428571426</v>
      </c>
      <c r="CIW27" s="1">
        <f t="shared" si="1681"/>
        <v>-2.8392857142857139E-3</v>
      </c>
      <c r="CIX27" s="1">
        <f t="shared" si="1682"/>
        <v>-21.704256436745329</v>
      </c>
      <c r="CIY27" s="1"/>
      <c r="CIZ27" s="1"/>
      <c r="CJA27" s="1" t="s">
        <v>11</v>
      </c>
      <c r="CJB27" s="1" t="s">
        <v>220</v>
      </c>
      <c r="CJC27" s="1">
        <v>622</v>
      </c>
      <c r="CJD27" s="1">
        <v>10</v>
      </c>
      <c r="CJE27" s="1">
        <v>2.1000000000000001E-2</v>
      </c>
      <c r="CJF27" s="1">
        <f t="shared" si="1683"/>
        <v>1.2000000000000002E-2</v>
      </c>
      <c r="CJG27" s="1">
        <f t="shared" si="1684"/>
        <v>-1.0600706713780855E-2</v>
      </c>
      <c r="CJH27" s="1">
        <f t="shared" si="1685"/>
        <v>-1.5901060070671282E-5</v>
      </c>
      <c r="CJI27" s="1">
        <f t="shared" si="1686"/>
        <v>-0.12155193950840702</v>
      </c>
      <c r="CJJ27" s="1"/>
      <c r="CJK27" s="1"/>
      <c r="CJL27" s="1" t="s">
        <v>11</v>
      </c>
      <c r="CJM27" s="1" t="s">
        <v>221</v>
      </c>
      <c r="CJN27" s="1">
        <v>635</v>
      </c>
      <c r="CJO27" s="1">
        <v>10</v>
      </c>
      <c r="CJP27" s="1">
        <v>3.4000000000000002E-2</v>
      </c>
      <c r="CJQ27" s="1">
        <f t="shared" si="1687"/>
        <v>2.2000000000000002E-2</v>
      </c>
      <c r="CJR27" s="1">
        <f t="shared" si="1688"/>
        <v>3.5460992907801449E-2</v>
      </c>
      <c r="CJS27" s="1">
        <f t="shared" si="1689"/>
        <v>5.3191489361702175E-5</v>
      </c>
      <c r="CJT27" s="1">
        <f t="shared" si="1690"/>
        <v>0.40660991584963863</v>
      </c>
      <c r="CJU27" s="1"/>
      <c r="CJV27" s="1"/>
      <c r="CJW27" s="1" t="s">
        <v>11</v>
      </c>
      <c r="CJX27" s="1" t="s">
        <v>222</v>
      </c>
      <c r="CJY27" s="1">
        <v>636</v>
      </c>
      <c r="CJZ27" s="1">
        <v>10</v>
      </c>
      <c r="CKA27" s="1">
        <v>4.7E-2</v>
      </c>
      <c r="CKB27" s="1">
        <f t="shared" si="1691"/>
        <v>2.7E-2</v>
      </c>
      <c r="CKC27" s="1">
        <f t="shared" si="1692"/>
        <v>5.653710247349826E-2</v>
      </c>
      <c r="CKD27" s="1">
        <f t="shared" si="1693"/>
        <v>8.4805653710247391E-5</v>
      </c>
      <c r="CKE27" s="1">
        <f t="shared" si="1694"/>
        <v>0.64827701071150834</v>
      </c>
      <c r="CKF27" s="1"/>
      <c r="CKG27" s="1"/>
      <c r="CKH27" s="1" t="s">
        <v>11</v>
      </c>
      <c r="CKI27" s="1" t="s">
        <v>223</v>
      </c>
      <c r="CKJ27" s="1">
        <v>649</v>
      </c>
      <c r="CKK27" s="1">
        <v>10</v>
      </c>
      <c r="CKL27" s="1">
        <v>4.3999999999999997E-2</v>
      </c>
      <c r="CKM27" s="1">
        <f t="shared" si="1695"/>
        <v>1.9999999999999997E-2</v>
      </c>
      <c r="CKN27" s="1">
        <f t="shared" si="1696"/>
        <v>-0.27208480565371035</v>
      </c>
      <c r="CKO27" s="1">
        <f t="shared" si="1697"/>
        <v>-4.0812720848056554E-4</v>
      </c>
      <c r="CKP27" s="1">
        <f t="shared" si="1698"/>
        <v>-3.1198331140491335</v>
      </c>
      <c r="CKQ27" s="1"/>
      <c r="CKR27" s="1"/>
      <c r="CKS27" s="1" t="s">
        <v>11</v>
      </c>
      <c r="CKT27" s="1" t="s">
        <v>224</v>
      </c>
      <c r="CKU27" s="1">
        <v>650</v>
      </c>
      <c r="CKV27" s="1">
        <v>10</v>
      </c>
      <c r="CKW27" s="1">
        <v>2.8000000000000001E-2</v>
      </c>
      <c r="CKX27" s="1">
        <f t="shared" si="1699"/>
        <v>1.0999999999999999E-2</v>
      </c>
      <c r="CKY27" s="1">
        <f t="shared" si="1700"/>
        <v>-0.21754385964912282</v>
      </c>
      <c r="CKZ27" s="1">
        <f t="shared" si="1701"/>
        <v>-3.2631578947368422E-4</v>
      </c>
      <c r="CLA27" s="1">
        <f t="shared" si="1702"/>
        <v>-2.4944448311280967</v>
      </c>
      <c r="CLB27" s="1"/>
      <c r="CLC27" s="1"/>
      <c r="CLD27" s="1" t="s">
        <v>11</v>
      </c>
      <c r="CLE27" s="1" t="s">
        <v>225</v>
      </c>
      <c r="CLF27" s="1">
        <v>663</v>
      </c>
      <c r="CLG27" s="1">
        <v>10</v>
      </c>
      <c r="CLH27" s="1">
        <v>3.5000000000000003E-2</v>
      </c>
      <c r="CLI27" s="1">
        <f t="shared" si="1703"/>
        <v>1.3000000000000005E-2</v>
      </c>
      <c r="CLJ27" s="1">
        <f t="shared" si="1704"/>
        <v>-0.1384083044982698</v>
      </c>
      <c r="CLK27" s="1">
        <f t="shared" si="1705"/>
        <v>-2.0761245674740469E-4</v>
      </c>
      <c r="CLL27" s="1">
        <f t="shared" si="1706"/>
        <v>-1.5870449310670989</v>
      </c>
      <c r="CLM27" s="1"/>
      <c r="CLN27" s="1"/>
      <c r="CLO27" s="1"/>
      <c r="CLP27" s="1"/>
      <c r="CLQ27" s="1"/>
      <c r="CLR27" s="1"/>
      <c r="CLS27" s="1"/>
      <c r="CLT27" s="1"/>
      <c r="CLU27" s="1"/>
      <c r="CLV27" s="1"/>
      <c r="CLW27" s="1"/>
      <c r="CLX27" s="1"/>
      <c r="CLY27" s="1"/>
      <c r="CLZ27" s="1"/>
      <c r="CMA27" s="1"/>
      <c r="CMB27" s="1"/>
      <c r="CMC27" s="1"/>
      <c r="CMD27" s="1"/>
      <c r="CME27" s="1"/>
      <c r="CMF27" s="1"/>
      <c r="CMG27" s="1"/>
      <c r="CMH27" s="1"/>
      <c r="CMI27" s="1"/>
      <c r="CMJ27" s="1"/>
      <c r="CMK27" s="1"/>
      <c r="CML27" s="1"/>
      <c r="CMM27" s="1"/>
      <c r="CMN27" s="1"/>
      <c r="CMO27" s="1"/>
      <c r="CMP27" s="1"/>
      <c r="CMQ27" s="1"/>
      <c r="CMR27" s="1"/>
      <c r="CMS27" s="1"/>
      <c r="CMT27" s="1"/>
      <c r="CMU27" s="1"/>
      <c r="CMV27" s="1"/>
      <c r="CMW27" s="1"/>
      <c r="CMX27" s="1"/>
      <c r="CMY27" s="1"/>
      <c r="CMZ27" s="1"/>
    </row>
    <row r="28" spans="1:2392" x14ac:dyDescent="0.3">
      <c r="A28" s="1" t="s">
        <v>11</v>
      </c>
      <c r="B28" s="1" t="s">
        <v>12</v>
      </c>
      <c r="C28" s="1">
        <v>1</v>
      </c>
      <c r="D28" s="1">
        <v>11</v>
      </c>
      <c r="E28" s="1">
        <v>1.2999999999999999E-2</v>
      </c>
      <c r="F28" s="1">
        <f t="shared" si="856"/>
        <v>1.4999999999999999E-2</v>
      </c>
      <c r="G28" s="1">
        <f t="shared" si="857"/>
        <v>0.87796610169491529</v>
      </c>
      <c r="H28" s="1">
        <f t="shared" si="1707"/>
        <v>1.316949152542373E-3</v>
      </c>
      <c r="I28" s="1">
        <f t="shared" si="1708"/>
        <v>10.138332788359889</v>
      </c>
      <c r="J28" s="1"/>
      <c r="K28" s="1"/>
      <c r="L28" s="1" t="s">
        <v>11</v>
      </c>
      <c r="M28" s="1" t="s">
        <v>13</v>
      </c>
      <c r="N28" s="1">
        <v>2</v>
      </c>
      <c r="O28" s="1">
        <v>11</v>
      </c>
      <c r="P28" s="1">
        <v>3.5000000000000003E-2</v>
      </c>
      <c r="Q28" s="1">
        <f t="shared" si="858"/>
        <v>3.7000000000000005E-2</v>
      </c>
      <c r="R28" s="1">
        <f t="shared" si="859"/>
        <v>1.6440677966101696</v>
      </c>
      <c r="S28" s="1">
        <f t="shared" si="860"/>
        <v>2.4661016949152543E-3</v>
      </c>
      <c r="T28" s="1">
        <f t="shared" si="861"/>
        <v>18.98490888939979</v>
      </c>
      <c r="U28" s="1"/>
      <c r="V28" s="1"/>
      <c r="W28" s="1" t="s">
        <v>11</v>
      </c>
      <c r="X28" s="1" t="s">
        <v>14</v>
      </c>
      <c r="Y28" s="1">
        <v>3</v>
      </c>
      <c r="Z28" s="1">
        <v>11</v>
      </c>
      <c r="AA28" s="1">
        <v>8.1000000000000003E-2</v>
      </c>
      <c r="AB28" s="1">
        <f t="shared" si="862"/>
        <v>0.08</v>
      </c>
      <c r="AC28" s="1">
        <f t="shared" si="863"/>
        <v>3.0949152542372884</v>
      </c>
      <c r="AD28" s="1">
        <f t="shared" si="864"/>
        <v>4.6423728813559323E-3</v>
      </c>
      <c r="AE28" s="1">
        <f t="shared" si="865"/>
        <v>35.738601682519608</v>
      </c>
      <c r="AF28" s="1"/>
      <c r="AG28" s="1"/>
      <c r="AH28" s="1" t="s">
        <v>11</v>
      </c>
      <c r="AI28" s="1" t="s">
        <v>15</v>
      </c>
      <c r="AJ28" s="1">
        <v>4</v>
      </c>
      <c r="AK28" s="1">
        <v>11</v>
      </c>
      <c r="AL28" s="1">
        <v>0.11600000000000001</v>
      </c>
      <c r="AM28" s="1">
        <f t="shared" si="866"/>
        <v>0.10800000000000001</v>
      </c>
      <c r="AN28" s="1">
        <f t="shared" si="867"/>
        <v>3.9931972789115653</v>
      </c>
      <c r="AO28" s="1">
        <f t="shared" si="868"/>
        <v>5.9897959183673483E-3</v>
      </c>
      <c r="AP28" s="1">
        <f t="shared" si="869"/>
        <v>46.111533036438956</v>
      </c>
      <c r="AQ28" s="1"/>
      <c r="AR28" s="1"/>
      <c r="AS28" s="1" t="s">
        <v>11</v>
      </c>
      <c r="AT28" s="1" t="s">
        <v>16</v>
      </c>
      <c r="AU28" s="1">
        <v>8</v>
      </c>
      <c r="AV28" s="1">
        <v>11</v>
      </c>
      <c r="AW28" s="1">
        <v>0.13700000000000001</v>
      </c>
      <c r="AX28" s="1">
        <f t="shared" si="870"/>
        <v>0.129</v>
      </c>
      <c r="AY28" s="1">
        <f t="shared" si="871"/>
        <v>4.7337883959044369</v>
      </c>
      <c r="AZ28" s="1">
        <f t="shared" si="872"/>
        <v>7.1006825938566553E-3</v>
      </c>
      <c r="BA28" s="1">
        <f t="shared" si="873"/>
        <v>54.663525180192572</v>
      </c>
      <c r="BB28" s="1"/>
      <c r="BC28" s="1"/>
      <c r="BD28" s="1" t="s">
        <v>11</v>
      </c>
      <c r="BE28" s="1" t="s">
        <v>17</v>
      </c>
      <c r="BF28" s="1">
        <v>9</v>
      </c>
      <c r="BG28" s="1">
        <v>11</v>
      </c>
      <c r="BH28" s="1">
        <v>0.13600000000000001</v>
      </c>
      <c r="BI28" s="1">
        <f t="shared" si="874"/>
        <v>0.13100000000000001</v>
      </c>
      <c r="BJ28" s="1">
        <f t="shared" si="875"/>
        <v>4.78839590443686</v>
      </c>
      <c r="BK28" s="1">
        <f t="shared" si="876"/>
        <v>7.1825938566552902E-3</v>
      </c>
      <c r="BL28" s="1">
        <f t="shared" si="877"/>
        <v>55.294106580973455</v>
      </c>
      <c r="BM28" s="1"/>
      <c r="BN28" s="1"/>
      <c r="BO28" s="1" t="s">
        <v>11</v>
      </c>
      <c r="BP28" s="1" t="s">
        <v>18</v>
      </c>
      <c r="BQ28" s="1">
        <v>10</v>
      </c>
      <c r="BR28" s="1">
        <v>11</v>
      </c>
      <c r="BS28" s="1">
        <v>0.161</v>
      </c>
      <c r="BT28" s="1">
        <f t="shared" si="878"/>
        <v>0.152</v>
      </c>
      <c r="BU28" s="1">
        <f t="shared" si="879"/>
        <v>5.4436860068259385</v>
      </c>
      <c r="BV28" s="1">
        <f t="shared" si="880"/>
        <v>8.1655290102389082E-3</v>
      </c>
      <c r="BW28" s="1">
        <f t="shared" si="881"/>
        <v>62.861083390344021</v>
      </c>
      <c r="BX28" s="1"/>
      <c r="BY28" s="1"/>
      <c r="BZ28" s="1" t="s">
        <v>11</v>
      </c>
      <c r="CA28" s="1" t="s">
        <v>19</v>
      </c>
      <c r="CB28" s="1">
        <v>11</v>
      </c>
      <c r="CC28" s="1">
        <v>11</v>
      </c>
      <c r="CD28" s="1">
        <v>0.13800000000000001</v>
      </c>
      <c r="CE28" s="1">
        <f t="shared" si="882"/>
        <v>0.13300000000000001</v>
      </c>
      <c r="CF28" s="1">
        <f t="shared" si="883"/>
        <v>4.8247422680412368</v>
      </c>
      <c r="CG28" s="1">
        <f t="shared" si="884"/>
        <v>7.237113402061855E-3</v>
      </c>
      <c r="CH28" s="1">
        <f t="shared" si="885"/>
        <v>55.713817010745771</v>
      </c>
      <c r="CI28" s="1"/>
      <c r="CJ28" s="1"/>
      <c r="CK28" s="1" t="s">
        <v>11</v>
      </c>
      <c r="CL28" s="1" t="s">
        <v>20</v>
      </c>
      <c r="CM28" s="1">
        <v>14</v>
      </c>
      <c r="CN28" s="1">
        <v>11</v>
      </c>
      <c r="CO28" s="1">
        <v>0.154</v>
      </c>
      <c r="CP28" s="1">
        <f t="shared" si="886"/>
        <v>0.14099999999999999</v>
      </c>
      <c r="CQ28" s="1">
        <f t="shared" si="887"/>
        <v>5.02061855670103</v>
      </c>
      <c r="CR28" s="1">
        <f t="shared" si="888"/>
        <v>7.530927835051545E-3</v>
      </c>
      <c r="CS28" s="1">
        <f t="shared" si="889"/>
        <v>57.975702744088011</v>
      </c>
      <c r="CT28" s="1"/>
      <c r="CU28" s="1"/>
      <c r="CV28" s="1" t="s">
        <v>11</v>
      </c>
      <c r="CW28" s="1" t="s">
        <v>21</v>
      </c>
      <c r="CX28" s="1">
        <v>15</v>
      </c>
      <c r="CY28" s="1">
        <v>11</v>
      </c>
      <c r="CZ28" s="1">
        <v>3.4000000000000002E-2</v>
      </c>
      <c r="DA28" s="1">
        <f t="shared" si="890"/>
        <v>1.4000000000000002E-2</v>
      </c>
      <c r="DB28" s="1">
        <f t="shared" si="891"/>
        <v>0.68965517241379315</v>
      </c>
      <c r="DC28" s="1">
        <f t="shared" si="892"/>
        <v>1.0344827586206897E-3</v>
      </c>
      <c r="DD28" s="1">
        <f t="shared" si="893"/>
        <v>7.9638082081378441</v>
      </c>
      <c r="DE28" s="1"/>
      <c r="DF28" s="1"/>
      <c r="DG28" s="1" t="s">
        <v>11</v>
      </c>
      <c r="DH28" s="1" t="s">
        <v>22</v>
      </c>
      <c r="DI28" s="1">
        <v>16</v>
      </c>
      <c r="DJ28" s="1">
        <v>11</v>
      </c>
      <c r="DK28" s="1">
        <v>4.8000000000000001E-2</v>
      </c>
      <c r="DL28" s="1">
        <f t="shared" si="894"/>
        <v>2.1000000000000001E-2</v>
      </c>
      <c r="DM28" s="1">
        <f t="shared" si="895"/>
        <v>0.8259385665529011</v>
      </c>
      <c r="DN28" s="1">
        <f t="shared" si="896"/>
        <v>1.2389078498293517E-3</v>
      </c>
      <c r="DO28" s="1">
        <f t="shared" si="897"/>
        <v>9.5375436868108174</v>
      </c>
      <c r="DP28" s="1"/>
      <c r="DQ28" s="1"/>
      <c r="DR28" s="1" t="s">
        <v>11</v>
      </c>
      <c r="DS28" s="1" t="s">
        <v>23</v>
      </c>
      <c r="DT28" s="1">
        <v>17</v>
      </c>
      <c r="DU28" s="1">
        <v>11</v>
      </c>
      <c r="DV28" s="1">
        <v>5.6000000000000001E-2</v>
      </c>
      <c r="DW28" s="1">
        <f t="shared" si="898"/>
        <v>2.9000000000000001E-2</v>
      </c>
      <c r="DX28" s="1">
        <f t="shared" si="899"/>
        <v>1.0273972602739727</v>
      </c>
      <c r="DY28" s="1">
        <f t="shared" si="900"/>
        <v>1.5410958904109591E-3</v>
      </c>
      <c r="DZ28" s="1">
        <f t="shared" si="901"/>
        <v>11.863892364862885</v>
      </c>
      <c r="EA28" s="1"/>
      <c r="EB28" s="1"/>
      <c r="EC28" s="1" t="s">
        <v>11</v>
      </c>
      <c r="ED28" s="1" t="s">
        <v>24</v>
      </c>
      <c r="EE28" s="1">
        <v>18</v>
      </c>
      <c r="EF28" s="1">
        <v>11</v>
      </c>
      <c r="EG28" s="1">
        <v>5.6000000000000001E-2</v>
      </c>
      <c r="EH28" s="1">
        <f t="shared" si="902"/>
        <v>3.0000000000000002E-2</v>
      </c>
      <c r="EI28" s="1">
        <f t="shared" si="903"/>
        <v>1.1972789115646261</v>
      </c>
      <c r="EJ28" s="1">
        <f t="shared" si="904"/>
        <v>1.7959183673469392E-3</v>
      </c>
      <c r="EK28" s="1">
        <f t="shared" si="905"/>
        <v>13.825604453855634</v>
      </c>
      <c r="EL28" s="1"/>
      <c r="EM28" s="1"/>
      <c r="EN28" s="1" t="s">
        <v>11</v>
      </c>
      <c r="EO28" s="1" t="s">
        <v>25</v>
      </c>
      <c r="EP28" s="1">
        <v>21</v>
      </c>
      <c r="EQ28" s="1">
        <v>11</v>
      </c>
      <c r="ER28" s="1">
        <v>7.1999999999999995E-2</v>
      </c>
      <c r="ES28" s="1">
        <f t="shared" si="906"/>
        <v>4.0999999999999995E-2</v>
      </c>
      <c r="ET28" s="1">
        <f t="shared" si="907"/>
        <v>1.4931506849315066</v>
      </c>
      <c r="EU28" s="1">
        <f t="shared" si="908"/>
        <v>2.2397260273972599E-3</v>
      </c>
      <c r="EV28" s="1">
        <f t="shared" si="909"/>
        <v>17.242190236934054</v>
      </c>
      <c r="EW28" s="1"/>
      <c r="EX28" s="1"/>
      <c r="EY28" s="1" t="s">
        <v>11</v>
      </c>
      <c r="EZ28" s="1" t="s">
        <v>26</v>
      </c>
      <c r="FA28" s="1">
        <v>22</v>
      </c>
      <c r="FB28" s="1">
        <v>11</v>
      </c>
      <c r="FC28" s="1">
        <v>7.6999999999999999E-2</v>
      </c>
      <c r="FD28" s="1">
        <f t="shared" si="910"/>
        <v>4.5999999999999999E-2</v>
      </c>
      <c r="FE28" s="1">
        <f t="shared" si="911"/>
        <v>1.5972696245733788</v>
      </c>
      <c r="FF28" s="1">
        <f t="shared" si="912"/>
        <v>2.3959044368600684E-3</v>
      </c>
      <c r="FG28" s="1">
        <f t="shared" si="913"/>
        <v>18.444505972840755</v>
      </c>
      <c r="FH28" s="1"/>
      <c r="FI28" s="1"/>
      <c r="FJ28" s="1" t="s">
        <v>11</v>
      </c>
      <c r="FK28" s="1" t="s">
        <v>27</v>
      </c>
      <c r="FL28" s="1">
        <v>23</v>
      </c>
      <c r="FM28" s="1">
        <v>11</v>
      </c>
      <c r="FN28" s="1">
        <v>8.6999999999999994E-2</v>
      </c>
      <c r="FO28" s="1">
        <f t="shared" si="914"/>
        <v>5.6999999999999995E-2</v>
      </c>
      <c r="FP28" s="1">
        <f t="shared" si="915"/>
        <v>2.343537414965986</v>
      </c>
      <c r="FQ28" s="1">
        <f t="shared" si="916"/>
        <v>3.5153061224489791E-3</v>
      </c>
      <c r="FR28" s="1">
        <f t="shared" si="917"/>
        <v>27.06204962700718</v>
      </c>
      <c r="FS28" s="1"/>
      <c r="FT28" s="1"/>
      <c r="FU28" s="1" t="s">
        <v>11</v>
      </c>
      <c r="FV28" s="1" t="s">
        <v>28</v>
      </c>
      <c r="FW28" s="1">
        <v>24</v>
      </c>
      <c r="FX28" s="1">
        <v>11</v>
      </c>
      <c r="FY28" s="1">
        <v>8.8999999999999996E-2</v>
      </c>
      <c r="FZ28" s="1">
        <f t="shared" si="918"/>
        <v>5.7999999999999996E-2</v>
      </c>
      <c r="GA28" s="1">
        <f t="shared" si="919"/>
        <v>1.9486301369863013</v>
      </c>
      <c r="GB28" s="1">
        <f t="shared" si="920"/>
        <v>2.9229452054794522E-3</v>
      </c>
      <c r="GC28" s="1">
        <f t="shared" si="921"/>
        <v>22.501849185356601</v>
      </c>
      <c r="GD28" s="1"/>
      <c r="GE28" s="1"/>
      <c r="GF28" s="1" t="s">
        <v>11</v>
      </c>
      <c r="GG28" s="1" t="s">
        <v>29</v>
      </c>
      <c r="GH28" s="1">
        <v>25</v>
      </c>
      <c r="GI28" s="1">
        <v>11</v>
      </c>
      <c r="GJ28" s="1">
        <v>8.8999999999999996E-2</v>
      </c>
      <c r="GK28" s="1">
        <f t="shared" si="922"/>
        <v>5.7999999999999996E-2</v>
      </c>
      <c r="GL28" s="1">
        <f t="shared" si="923"/>
        <v>2.1160409556313993</v>
      </c>
      <c r="GM28" s="1">
        <f t="shared" si="924"/>
        <v>3.1740614334470991E-3</v>
      </c>
      <c r="GN28" s="1">
        <f t="shared" si="925"/>
        <v>24.435029280259119</v>
      </c>
      <c r="GO28" s="1"/>
      <c r="GP28" s="1"/>
      <c r="GQ28" s="1" t="s">
        <v>11</v>
      </c>
      <c r="GR28" s="1" t="s">
        <v>30</v>
      </c>
      <c r="GS28" s="1">
        <v>28</v>
      </c>
      <c r="GT28" s="1">
        <v>11</v>
      </c>
      <c r="GU28" s="1">
        <v>0.10299999999999999</v>
      </c>
      <c r="GV28" s="1">
        <f t="shared" si="926"/>
        <v>7.3999999999999996E-2</v>
      </c>
      <c r="GW28" s="1">
        <f t="shared" si="927"/>
        <v>2.5172413793103448</v>
      </c>
      <c r="GX28" s="1">
        <f t="shared" si="928"/>
        <v>3.7758620689655174E-3</v>
      </c>
      <c r="GY28" s="1">
        <f t="shared" si="929"/>
        <v>29.06789995970313</v>
      </c>
      <c r="GZ28" s="1"/>
      <c r="HA28" s="1"/>
      <c r="HB28" s="1" t="s">
        <v>11</v>
      </c>
      <c r="HC28" s="1" t="s">
        <v>31</v>
      </c>
      <c r="HD28" s="1">
        <v>29</v>
      </c>
      <c r="HE28" s="1">
        <v>11</v>
      </c>
      <c r="HF28" s="1">
        <v>3.9E-2</v>
      </c>
      <c r="HG28" s="1">
        <f t="shared" si="930"/>
        <v>-1.2999999999999998E-2</v>
      </c>
      <c r="HH28" s="1">
        <f t="shared" si="931"/>
        <v>-0.17114093959731533</v>
      </c>
      <c r="HI28" s="1">
        <f t="shared" si="932"/>
        <v>-2.5671140939597298E-4</v>
      </c>
      <c r="HJ28" s="1">
        <f t="shared" si="933"/>
        <v>-1.9762537482946076</v>
      </c>
      <c r="HK28" s="1"/>
      <c r="HL28" s="1"/>
      <c r="HM28" s="1" t="s">
        <v>11</v>
      </c>
      <c r="HN28" s="1" t="s">
        <v>32</v>
      </c>
      <c r="HO28" s="1">
        <v>30</v>
      </c>
      <c r="HP28" s="1">
        <v>11</v>
      </c>
      <c r="HQ28" s="1">
        <v>9.6000000000000002E-2</v>
      </c>
      <c r="HR28" s="1">
        <f t="shared" si="934"/>
        <v>4.4000000000000004E-2</v>
      </c>
      <c r="HS28" s="1">
        <f t="shared" si="935"/>
        <v>1.7003367003367005</v>
      </c>
      <c r="HT28" s="1">
        <f t="shared" si="936"/>
        <v>2.5505050505050509E-3</v>
      </c>
      <c r="HU28" s="1">
        <f t="shared" si="937"/>
        <v>19.634675287572179</v>
      </c>
      <c r="HV28" s="1"/>
      <c r="HW28" s="1"/>
      <c r="HX28" s="1" t="s">
        <v>11</v>
      </c>
      <c r="HY28" s="1" t="s">
        <v>33</v>
      </c>
      <c r="HZ28" s="1">
        <v>31</v>
      </c>
      <c r="IA28" s="1">
        <v>11</v>
      </c>
      <c r="IB28" s="1">
        <v>5.1999999999999998E-2</v>
      </c>
      <c r="IC28" s="1">
        <f t="shared" si="938"/>
        <v>-3.0000000000000027E-3</v>
      </c>
      <c r="ID28" s="1">
        <f t="shared" si="939"/>
        <v>0.10135135135135126</v>
      </c>
      <c r="IE28" s="1">
        <f t="shared" si="940"/>
        <v>1.5202702702702688E-4</v>
      </c>
      <c r="IF28" s="1">
        <f t="shared" si="941"/>
        <v>1.1703569495067427</v>
      </c>
      <c r="IG28" s="1"/>
      <c r="IH28" s="1"/>
      <c r="II28" s="1" t="s">
        <v>11</v>
      </c>
      <c r="IJ28" s="1" t="s">
        <v>34</v>
      </c>
      <c r="IK28" s="1">
        <v>32</v>
      </c>
      <c r="IL28" s="1">
        <v>11</v>
      </c>
      <c r="IM28" s="1">
        <v>5.7000000000000002E-2</v>
      </c>
      <c r="IN28" s="1">
        <f t="shared" si="942"/>
        <v>2.0000000000000018E-3</v>
      </c>
      <c r="IO28" s="1">
        <f t="shared" si="943"/>
        <v>0.22558922558922564</v>
      </c>
      <c r="IP28" s="1">
        <f t="shared" si="944"/>
        <v>3.3838383838383847E-4</v>
      </c>
      <c r="IQ28" s="1">
        <f t="shared" si="945"/>
        <v>2.6049965233016557</v>
      </c>
      <c r="IR28" s="1"/>
      <c r="IS28" s="1"/>
      <c r="IT28" s="1" t="s">
        <v>11</v>
      </c>
      <c r="IU28" s="1" t="s">
        <v>35</v>
      </c>
      <c r="IV28" s="1">
        <v>35</v>
      </c>
      <c r="IW28" s="1">
        <v>11</v>
      </c>
      <c r="IX28" s="1">
        <v>6.8000000000000005E-2</v>
      </c>
      <c r="IY28" s="1">
        <f t="shared" si="946"/>
        <v>1.3000000000000005E-2</v>
      </c>
      <c r="IZ28" s="1">
        <f t="shared" si="947"/>
        <v>0.66442953020134243</v>
      </c>
      <c r="JA28" s="1">
        <f t="shared" si="948"/>
        <v>9.9664429530201362E-4</v>
      </c>
      <c r="JB28" s="1">
        <f t="shared" si="949"/>
        <v>7.6725145522026015</v>
      </c>
      <c r="JC28" s="1"/>
      <c r="JD28" s="1"/>
      <c r="JE28" s="1" t="s">
        <v>11</v>
      </c>
      <c r="JF28" s="3" t="s">
        <v>36</v>
      </c>
      <c r="JG28" s="3">
        <v>36</v>
      </c>
      <c r="JH28" s="1">
        <v>11</v>
      </c>
      <c r="JI28" s="1">
        <v>7.0999999999999994E-2</v>
      </c>
      <c r="JJ28" s="1">
        <f t="shared" si="950"/>
        <v>1.3999999999999992E-2</v>
      </c>
      <c r="JK28" s="1">
        <f t="shared" si="951"/>
        <v>0.7525083612040131</v>
      </c>
      <c r="JL28" s="1">
        <f t="shared" si="952"/>
        <v>1.1287625418060197E-3</v>
      </c>
      <c r="JM28" s="1">
        <f t="shared" si="953"/>
        <v>8.6896067822908716</v>
      </c>
      <c r="JN28" s="1"/>
      <c r="JO28" s="1"/>
      <c r="JP28" s="1" t="s">
        <v>11</v>
      </c>
      <c r="JQ28" s="1" t="s">
        <v>37</v>
      </c>
      <c r="JR28" s="1">
        <v>37</v>
      </c>
      <c r="JS28" s="1">
        <v>11</v>
      </c>
      <c r="JT28" s="1">
        <v>0.1</v>
      </c>
      <c r="JU28" s="1">
        <f t="shared" si="954"/>
        <v>4.2000000000000003E-2</v>
      </c>
      <c r="JV28" s="1">
        <f t="shared" si="955"/>
        <v>1.6555183946488294</v>
      </c>
      <c r="JW28" s="1">
        <f t="shared" si="956"/>
        <v>2.4832775919732442E-3</v>
      </c>
      <c r="JX28" s="1">
        <f t="shared" si="957"/>
        <v>19.117134921039924</v>
      </c>
      <c r="JY28" s="1"/>
      <c r="JZ28" s="1"/>
      <c r="KA28" s="1" t="s">
        <v>11</v>
      </c>
      <c r="KB28" s="1" t="s">
        <v>38</v>
      </c>
      <c r="KC28" s="1">
        <v>38</v>
      </c>
      <c r="KD28" s="1">
        <v>11</v>
      </c>
      <c r="KE28" s="1">
        <v>9.8000000000000004E-2</v>
      </c>
      <c r="KF28" s="1">
        <f t="shared" si="958"/>
        <v>3.7000000000000005E-2</v>
      </c>
      <c r="KG28" s="1">
        <f t="shared" si="959"/>
        <v>1.3712374581939804</v>
      </c>
      <c r="KH28" s="1">
        <f t="shared" si="960"/>
        <v>2.0568561872909706E-3</v>
      </c>
      <c r="KI28" s="1">
        <f t="shared" si="961"/>
        <v>15.834394581063377</v>
      </c>
      <c r="KJ28" s="1"/>
      <c r="KK28" s="1"/>
      <c r="KL28" s="1" t="s">
        <v>11</v>
      </c>
      <c r="KM28" s="1" t="s">
        <v>39</v>
      </c>
      <c r="KN28" s="1">
        <v>39</v>
      </c>
      <c r="KO28" s="1">
        <v>11</v>
      </c>
      <c r="KP28" s="1">
        <v>0.1</v>
      </c>
      <c r="KQ28" s="1">
        <f t="shared" si="962"/>
        <v>3.7000000000000005E-2</v>
      </c>
      <c r="KR28" s="1">
        <f t="shared" si="963"/>
        <v>1.4093959731543626</v>
      </c>
      <c r="KS28" s="1">
        <f t="shared" si="964"/>
        <v>2.1140939597315439E-3</v>
      </c>
      <c r="KT28" s="1">
        <f t="shared" si="965"/>
        <v>16.275030868308548</v>
      </c>
      <c r="KU28" s="1"/>
      <c r="KV28" s="1"/>
      <c r="KW28" s="1" t="s">
        <v>11</v>
      </c>
      <c r="KX28" s="1" t="s">
        <v>40</v>
      </c>
      <c r="KY28" s="1">
        <v>42</v>
      </c>
      <c r="KZ28" s="1">
        <v>11</v>
      </c>
      <c r="LA28" s="1">
        <v>0.109</v>
      </c>
      <c r="LB28" s="1">
        <f t="shared" si="966"/>
        <v>4.3999999999999997E-2</v>
      </c>
      <c r="LC28" s="1">
        <f t="shared" si="967"/>
        <v>1.8087248322147649</v>
      </c>
      <c r="LD28" s="1">
        <f t="shared" si="968"/>
        <v>2.7130872483221474E-3</v>
      </c>
      <c r="LE28" s="1">
        <f t="shared" si="969"/>
        <v>20.8862896143293</v>
      </c>
      <c r="LF28" s="1"/>
      <c r="LG28" s="1"/>
      <c r="LH28" s="1" t="s">
        <v>11</v>
      </c>
      <c r="LI28" s="1" t="s">
        <v>41</v>
      </c>
      <c r="LJ28" s="1">
        <v>43</v>
      </c>
      <c r="LK28" s="1">
        <v>11</v>
      </c>
      <c r="LL28" s="1">
        <v>3.1E-2</v>
      </c>
      <c r="LM28" s="1">
        <f t="shared" si="970"/>
        <v>-5.9999999999999984E-3</v>
      </c>
      <c r="LN28" s="1">
        <f t="shared" si="971"/>
        <v>-0.82770270270270263</v>
      </c>
      <c r="LO28" s="1">
        <f t="shared" si="972"/>
        <v>-1.2415540540540539E-3</v>
      </c>
      <c r="LP28" s="1">
        <f t="shared" si="973"/>
        <v>-9.557915087638408</v>
      </c>
      <c r="LQ28" s="1"/>
      <c r="LR28" s="1"/>
      <c r="LS28" s="1" t="s">
        <v>11</v>
      </c>
      <c r="LT28" s="1" t="s">
        <v>42</v>
      </c>
      <c r="LU28" s="1">
        <v>44</v>
      </c>
      <c r="LV28" s="1">
        <v>11</v>
      </c>
      <c r="LW28" s="1">
        <v>5.1999999999999998E-2</v>
      </c>
      <c r="LX28" s="1">
        <f t="shared" si="974"/>
        <v>9.0000000000000011E-3</v>
      </c>
      <c r="LY28" s="1">
        <f t="shared" si="975"/>
        <v>-1.2526690391459077</v>
      </c>
      <c r="LZ28" s="1">
        <f t="shared" si="976"/>
        <v>-1.8790035587188615E-3</v>
      </c>
      <c r="MA28" s="1">
        <f t="shared" si="977"/>
        <v>-14.465223165243971</v>
      </c>
      <c r="MB28" s="1"/>
      <c r="MC28" s="1"/>
      <c r="MD28" s="1" t="s">
        <v>11</v>
      </c>
      <c r="ME28" s="1" t="s">
        <v>43</v>
      </c>
      <c r="MF28" s="1">
        <v>46</v>
      </c>
      <c r="MG28" s="1">
        <v>11</v>
      </c>
      <c r="MH28" s="1">
        <v>5.7000000000000002E-2</v>
      </c>
      <c r="MI28" s="1">
        <f t="shared" si="978"/>
        <v>5.0000000000000044E-3</v>
      </c>
      <c r="MJ28" s="1">
        <f t="shared" si="979"/>
        <v>-0.57288135593220324</v>
      </c>
      <c r="MK28" s="1">
        <f t="shared" si="980"/>
        <v>-8.5932203389830488E-4</v>
      </c>
      <c r="ML28" s="1">
        <f t="shared" si="981"/>
        <v>-6.6153600047599257</v>
      </c>
      <c r="MM28" s="1"/>
      <c r="MN28" s="1"/>
      <c r="MO28" s="1" t="s">
        <v>11</v>
      </c>
      <c r="MP28" s="1" t="s">
        <v>44</v>
      </c>
      <c r="MQ28" s="1">
        <v>52</v>
      </c>
      <c r="MR28" s="1">
        <v>11</v>
      </c>
      <c r="MS28" s="1">
        <v>5.3999999999999999E-2</v>
      </c>
      <c r="MT28" s="1">
        <f t="shared" si="982"/>
        <v>-9.0000000000000011E-3</v>
      </c>
      <c r="MU28" s="1">
        <f t="shared" si="983"/>
        <v>-0.84175084175084181</v>
      </c>
      <c r="MV28" s="1">
        <f t="shared" si="984"/>
        <v>-1.2626262626262627E-3</v>
      </c>
      <c r="MW28" s="1">
        <f t="shared" si="985"/>
        <v>-9.720136280976325</v>
      </c>
      <c r="MX28" s="1"/>
      <c r="MY28" s="1"/>
      <c r="MZ28" s="1" t="s">
        <v>11</v>
      </c>
      <c r="NA28" s="1" t="s">
        <v>45</v>
      </c>
      <c r="NB28" s="1">
        <v>53</v>
      </c>
      <c r="NC28" s="1">
        <v>11</v>
      </c>
      <c r="ND28" s="1">
        <v>7.0000000000000007E-2</v>
      </c>
      <c r="NE28" s="1">
        <f t="shared" si="986"/>
        <v>-2.2999999999999993E-2</v>
      </c>
      <c r="NF28" s="1">
        <f t="shared" si="987"/>
        <v>-1.4695945945945945</v>
      </c>
      <c r="NG28" s="1">
        <f t="shared" si="988"/>
        <v>-2.2043918918918919E-3</v>
      </c>
      <c r="NH28" s="1">
        <f t="shared" si="989"/>
        <v>-16.970175767847788</v>
      </c>
      <c r="NI28" s="1"/>
      <c r="NJ28" s="1"/>
      <c r="NK28" s="1" t="s">
        <v>11</v>
      </c>
      <c r="NL28" s="1" t="s">
        <v>46</v>
      </c>
      <c r="NM28" s="1">
        <v>56</v>
      </c>
      <c r="NN28" s="1">
        <v>11</v>
      </c>
      <c r="NO28" s="1">
        <v>9.1999999999999998E-2</v>
      </c>
      <c r="NP28" s="1">
        <f t="shared" si="990"/>
        <v>0</v>
      </c>
      <c r="NQ28" s="1">
        <f t="shared" si="991"/>
        <v>-0.64067796610169492</v>
      </c>
      <c r="NR28" s="1">
        <f t="shared" si="992"/>
        <v>-9.6101694915254234E-4</v>
      </c>
      <c r="NS28" s="1">
        <f t="shared" si="993"/>
        <v>-7.3982428455599187</v>
      </c>
      <c r="NT28" s="1"/>
      <c r="NU28" s="1"/>
      <c r="NV28" s="1" t="s">
        <v>11</v>
      </c>
      <c r="NW28" s="1" t="s">
        <v>47</v>
      </c>
      <c r="NX28" s="1">
        <v>57</v>
      </c>
      <c r="NY28" s="1">
        <v>11</v>
      </c>
      <c r="NZ28" s="1">
        <v>-6.0000000000000001E-3</v>
      </c>
      <c r="OA28" s="1">
        <f t="shared" si="994"/>
        <v>6.0000000000000001E-3</v>
      </c>
      <c r="OB28" s="1">
        <f t="shared" si="995"/>
        <v>0.92282958199356924</v>
      </c>
      <c r="OC28" s="1">
        <f t="shared" si="996"/>
        <v>1.3842443729903538E-3</v>
      </c>
      <c r="OD28" s="1">
        <f t="shared" si="997"/>
        <v>10.656394809699563</v>
      </c>
      <c r="OE28" s="1"/>
      <c r="OF28" s="1"/>
      <c r="OG28" s="1" t="s">
        <v>11</v>
      </c>
      <c r="OH28" s="1" t="s">
        <v>48</v>
      </c>
      <c r="OI28" s="1">
        <v>58</v>
      </c>
      <c r="OJ28" s="1">
        <v>11</v>
      </c>
      <c r="OK28" s="1">
        <v>-2E-3</v>
      </c>
      <c r="OL28" s="1">
        <f t="shared" si="998"/>
        <v>0.01</v>
      </c>
      <c r="OM28" s="1">
        <f t="shared" si="999"/>
        <v>1.0483870967741935</v>
      </c>
      <c r="ON28" s="1">
        <f t="shared" si="1000"/>
        <v>1.5725806451612903E-3</v>
      </c>
      <c r="OO28" s="1">
        <f t="shared" si="1001"/>
        <v>12.106272961564382</v>
      </c>
      <c r="OP28" s="1"/>
      <c r="OQ28" s="1"/>
      <c r="OR28" s="1" t="s">
        <v>11</v>
      </c>
      <c r="OS28" s="1" t="s">
        <v>49</v>
      </c>
      <c r="OT28" s="1">
        <v>59</v>
      </c>
      <c r="OU28" s="1">
        <v>11</v>
      </c>
      <c r="OV28" s="1">
        <v>-4.0000000000000001E-3</v>
      </c>
      <c r="OW28" s="1">
        <f t="shared" si="1002"/>
        <v>8.0000000000000002E-3</v>
      </c>
      <c r="OX28" s="1">
        <f t="shared" si="1003"/>
        <v>1.0548387096774194</v>
      </c>
      <c r="OY28" s="1">
        <f t="shared" si="1004"/>
        <v>1.5822580645161292E-3</v>
      </c>
      <c r="OZ28" s="1">
        <f t="shared" si="1005"/>
        <v>12.180773102866318</v>
      </c>
      <c r="PA28" s="1"/>
      <c r="PB28" s="1"/>
      <c r="PC28" s="1" t="s">
        <v>11</v>
      </c>
      <c r="PD28" s="1" t="s">
        <v>50</v>
      </c>
      <c r="PE28" s="1">
        <v>60</v>
      </c>
      <c r="PF28" s="1">
        <v>11</v>
      </c>
      <c r="PG28" s="1">
        <v>1E-3</v>
      </c>
      <c r="PH28" s="1">
        <f t="shared" si="1006"/>
        <v>1.3000000000000001E-2</v>
      </c>
      <c r="PI28" s="1">
        <f t="shared" si="1007"/>
        <v>1.2612903225806453</v>
      </c>
      <c r="PJ28" s="1">
        <f t="shared" si="1008"/>
        <v>1.891935483870968E-3</v>
      </c>
      <c r="PK28" s="1">
        <f t="shared" si="1009"/>
        <v>14.564777624528229</v>
      </c>
      <c r="PL28" s="1"/>
      <c r="PM28" s="1"/>
      <c r="PN28" s="1" t="s">
        <v>11</v>
      </c>
      <c r="PO28" s="1" t="s">
        <v>51</v>
      </c>
      <c r="PP28" s="1">
        <v>63</v>
      </c>
      <c r="PQ28" s="1">
        <v>11</v>
      </c>
      <c r="PR28" s="1">
        <v>0.01</v>
      </c>
      <c r="PS28" s="1">
        <f t="shared" si="1010"/>
        <v>2.4E-2</v>
      </c>
      <c r="PT28" s="1">
        <f t="shared" si="1011"/>
        <v>1.6278317152103559</v>
      </c>
      <c r="PU28" s="1">
        <f t="shared" si="1012"/>
        <v>2.4417475728155339E-3</v>
      </c>
      <c r="PV28" s="1">
        <f t="shared" si="1013"/>
        <v>18.797422383836039</v>
      </c>
      <c r="PW28" s="1"/>
      <c r="PX28" s="1"/>
      <c r="PY28" s="1" t="s">
        <v>11</v>
      </c>
      <c r="PZ28" s="1" t="s">
        <v>52</v>
      </c>
      <c r="QA28" s="1">
        <v>64</v>
      </c>
      <c r="QB28" s="1">
        <v>11</v>
      </c>
      <c r="QC28" s="1">
        <v>1.0999999999999999E-2</v>
      </c>
      <c r="QD28" s="1">
        <f t="shared" si="1014"/>
        <v>1.2E-2</v>
      </c>
      <c r="QE28" s="1">
        <f t="shared" si="1015"/>
        <v>1.2161290322580645</v>
      </c>
      <c r="QF28" s="1">
        <f t="shared" si="1016"/>
        <v>1.8241935483870968E-3</v>
      </c>
      <c r="QG28" s="1">
        <f t="shared" si="1017"/>
        <v>14.043276635414685</v>
      </c>
      <c r="QH28" s="1"/>
      <c r="QI28" s="1"/>
      <c r="QJ28" s="1" t="s">
        <v>11</v>
      </c>
      <c r="QK28" s="1" t="s">
        <v>53</v>
      </c>
      <c r="QL28" s="1">
        <v>65</v>
      </c>
      <c r="QM28" s="1">
        <v>11</v>
      </c>
      <c r="QN28" s="1">
        <v>1.4999999999999999E-2</v>
      </c>
      <c r="QO28" s="1">
        <f t="shared" si="1018"/>
        <v>1.7000000000000001E-2</v>
      </c>
      <c r="QP28" s="1">
        <f t="shared" si="1019"/>
        <v>1.3689320388349515</v>
      </c>
      <c r="QQ28" s="1">
        <f t="shared" si="1020"/>
        <v>2.0533980582524273E-3</v>
      </c>
      <c r="QR28" s="1">
        <f t="shared" si="1021"/>
        <v>15.807772700522158</v>
      </c>
      <c r="QS28" s="1"/>
      <c r="QT28" s="1"/>
      <c r="QU28" s="1" t="s">
        <v>11</v>
      </c>
      <c r="QV28" s="1" t="s">
        <v>54</v>
      </c>
      <c r="QW28" s="1">
        <v>66</v>
      </c>
      <c r="QX28" s="1">
        <v>11</v>
      </c>
      <c r="QY28" s="1">
        <v>1.2E-2</v>
      </c>
      <c r="QZ28" s="1">
        <f t="shared" si="1022"/>
        <v>1.0999999999999999E-2</v>
      </c>
      <c r="RA28" s="1">
        <f t="shared" si="1023"/>
        <v>1.2532051282051282</v>
      </c>
      <c r="RB28" s="1">
        <f t="shared" si="1024"/>
        <v>1.8798076923076923E-3</v>
      </c>
      <c r="RC28" s="1">
        <f t="shared" si="1025"/>
        <v>14.471413665396636</v>
      </c>
      <c r="RD28" s="1"/>
      <c r="RE28" s="1"/>
      <c r="RF28" s="1" t="s">
        <v>11</v>
      </c>
      <c r="RG28" s="1" t="s">
        <v>55</v>
      </c>
      <c r="RH28" s="1">
        <v>67</v>
      </c>
      <c r="RI28" s="1">
        <v>11</v>
      </c>
      <c r="RJ28" s="1">
        <v>1.2999999999999999E-2</v>
      </c>
      <c r="RK28" s="1">
        <f t="shared" si="1026"/>
        <v>1.3999999999999999E-2</v>
      </c>
      <c r="RL28" s="1">
        <f t="shared" si="1027"/>
        <v>1.3333333333333333</v>
      </c>
      <c r="RM28" s="1">
        <f t="shared" si="1028"/>
        <v>2E-3</v>
      </c>
      <c r="RN28" s="1">
        <f t="shared" si="1029"/>
        <v>15.396695869066498</v>
      </c>
      <c r="RO28" s="1"/>
      <c r="RP28" s="1"/>
      <c r="RQ28" s="1" t="s">
        <v>11</v>
      </c>
      <c r="RR28" s="1" t="s">
        <v>56</v>
      </c>
      <c r="RS28" s="1">
        <v>70</v>
      </c>
      <c r="RT28" s="1">
        <v>11</v>
      </c>
      <c r="RU28" s="1">
        <v>2.4E-2</v>
      </c>
      <c r="RV28" s="1">
        <f t="shared" si="1030"/>
        <v>1.8000000000000002E-2</v>
      </c>
      <c r="RW28" s="1">
        <f t="shared" si="1031"/>
        <v>1.4326923076923079</v>
      </c>
      <c r="RX28" s="1">
        <f t="shared" si="1032"/>
        <v>2.1490384615384618E-3</v>
      </c>
      <c r="RY28" s="1">
        <f t="shared" si="1033"/>
        <v>16.544045801617127</v>
      </c>
      <c r="RZ28" s="1"/>
      <c r="SA28" s="1"/>
      <c r="SB28" s="2" t="s">
        <v>11</v>
      </c>
      <c r="SC28" s="1" t="s">
        <v>57</v>
      </c>
      <c r="SD28" s="1">
        <v>71</v>
      </c>
      <c r="SE28" s="2">
        <v>11</v>
      </c>
      <c r="SF28" s="1">
        <v>1.9E-2</v>
      </c>
      <c r="SG28" s="1">
        <f t="shared" si="1034"/>
        <v>1.4999999999999999E-2</v>
      </c>
      <c r="SH28" s="1">
        <f t="shared" si="1035"/>
        <v>1.2671232876712328</v>
      </c>
      <c r="SI28" s="1">
        <f t="shared" si="1036"/>
        <v>1.9006849315068492E-3</v>
      </c>
      <c r="SJ28" s="1">
        <f t="shared" si="1037"/>
        <v>14.632133916664221</v>
      </c>
      <c r="SK28" s="1"/>
      <c r="SL28" s="1"/>
      <c r="SM28" s="2" t="s">
        <v>11</v>
      </c>
      <c r="SN28" s="1" t="s">
        <v>58</v>
      </c>
      <c r="SO28" s="1">
        <v>72</v>
      </c>
      <c r="SP28" s="2">
        <v>11</v>
      </c>
      <c r="SQ28" s="1">
        <v>2.1000000000000001E-2</v>
      </c>
      <c r="SR28" s="1">
        <f t="shared" si="1038"/>
        <v>1.5000000000000001E-2</v>
      </c>
      <c r="SS28" s="1">
        <f t="shared" si="1039"/>
        <v>1.1924398625429553</v>
      </c>
      <c r="ST28" s="1">
        <f t="shared" si="1040"/>
        <v>1.788659793814433E-3</v>
      </c>
      <c r="SU28" s="1">
        <f t="shared" si="1041"/>
        <v>13.769725429294006</v>
      </c>
      <c r="SV28" s="1"/>
      <c r="SW28" s="1"/>
      <c r="SX28" s="2" t="s">
        <v>11</v>
      </c>
      <c r="SY28" s="1" t="s">
        <v>59</v>
      </c>
      <c r="SZ28" s="1">
        <v>73</v>
      </c>
      <c r="TA28" s="2">
        <v>11</v>
      </c>
      <c r="TB28" s="1">
        <v>2.5999999999999999E-2</v>
      </c>
      <c r="TC28" s="1">
        <f t="shared" si="1042"/>
        <v>1.9999999999999997E-2</v>
      </c>
      <c r="TD28" s="1">
        <f t="shared" si="1043"/>
        <v>1.3034482758620689</v>
      </c>
      <c r="TE28" s="1">
        <f t="shared" si="1044"/>
        <v>1.9551724137931033E-3</v>
      </c>
      <c r="TF28" s="1">
        <f t="shared" si="1045"/>
        <v>15.051597513380523</v>
      </c>
      <c r="TG28" s="1"/>
      <c r="TH28" s="1"/>
      <c r="TI28" s="2" t="s">
        <v>11</v>
      </c>
      <c r="TJ28" s="1" t="s">
        <v>60</v>
      </c>
      <c r="TK28" s="1">
        <v>74</v>
      </c>
      <c r="TL28" s="2">
        <v>11</v>
      </c>
      <c r="TM28" s="1">
        <v>3.1E-2</v>
      </c>
      <c r="TN28" s="1">
        <f t="shared" si="1046"/>
        <v>2.5000000000000001E-2</v>
      </c>
      <c r="TO28" s="1">
        <f t="shared" si="1047"/>
        <v>1.4776632302405497</v>
      </c>
      <c r="TP28" s="1">
        <f t="shared" si="1048"/>
        <v>2.2164948453608246E-3</v>
      </c>
      <c r="TQ28" s="1">
        <f t="shared" si="1049"/>
        <v>17.063348514687096</v>
      </c>
      <c r="TR28" s="1"/>
      <c r="TS28" s="1"/>
      <c r="TT28" s="2" t="s">
        <v>11</v>
      </c>
      <c r="TU28" s="1" t="s">
        <v>61</v>
      </c>
      <c r="TV28" s="1">
        <v>77</v>
      </c>
      <c r="TW28" s="2">
        <v>11</v>
      </c>
      <c r="TX28" s="1">
        <v>3.6999999999999998E-2</v>
      </c>
      <c r="TY28" s="1">
        <f t="shared" si="1050"/>
        <v>2.7999999999999997E-2</v>
      </c>
      <c r="TZ28" s="1">
        <f t="shared" si="1051"/>
        <v>1.5532646048109964</v>
      </c>
      <c r="UA28" s="1">
        <f t="shared" si="1052"/>
        <v>2.3298969072164948E-3</v>
      </c>
      <c r="UB28" s="1">
        <f t="shared" si="1053"/>
        <v>17.936357043345506</v>
      </c>
      <c r="UC28" s="1"/>
      <c r="UD28" s="1"/>
      <c r="UE28" s="2" t="s">
        <v>11</v>
      </c>
      <c r="UF28" s="1" t="s">
        <v>62</v>
      </c>
      <c r="UG28" s="1">
        <v>78</v>
      </c>
      <c r="UH28" s="2">
        <v>11</v>
      </c>
      <c r="UI28" s="1">
        <v>3.5000000000000003E-2</v>
      </c>
      <c r="UJ28" s="1">
        <f t="shared" si="1054"/>
        <v>2.7000000000000003E-2</v>
      </c>
      <c r="UK28" s="1">
        <f t="shared" si="1055"/>
        <v>1.0968858131487891</v>
      </c>
      <c r="UL28" s="1">
        <f t="shared" si="1056"/>
        <v>1.6453287197231835E-3</v>
      </c>
      <c r="UM28" s="1">
        <f t="shared" si="1057"/>
        <v>12.666312951109205</v>
      </c>
      <c r="UN28" s="1"/>
      <c r="UO28" s="1"/>
      <c r="UP28" s="2" t="s">
        <v>11</v>
      </c>
      <c r="UQ28" s="1" t="s">
        <v>63</v>
      </c>
      <c r="UR28" s="1">
        <v>79</v>
      </c>
      <c r="US28" s="2">
        <v>11</v>
      </c>
      <c r="UT28" s="1">
        <v>3.6999999999999998E-2</v>
      </c>
      <c r="UU28" s="1">
        <f t="shared" si="1058"/>
        <v>2.7999999999999997E-2</v>
      </c>
      <c r="UV28" s="1">
        <f t="shared" si="1059"/>
        <v>1.5379310344827586</v>
      </c>
      <c r="UW28" s="1">
        <f t="shared" si="1060"/>
        <v>2.3068965517241379E-3</v>
      </c>
      <c r="UX28" s="1">
        <f t="shared" si="1061"/>
        <v>17.75929230414739</v>
      </c>
      <c r="UY28" s="1"/>
      <c r="UZ28" s="1"/>
      <c r="VA28" s="2" t="s">
        <v>11</v>
      </c>
      <c r="VB28" s="1" t="s">
        <v>64</v>
      </c>
      <c r="VC28" s="1">
        <v>80</v>
      </c>
      <c r="VD28" s="2">
        <v>11</v>
      </c>
      <c r="VE28" s="1">
        <v>3.7999999999999999E-2</v>
      </c>
      <c r="VF28" s="1">
        <f t="shared" si="1062"/>
        <v>2.7999999999999997E-2</v>
      </c>
      <c r="VG28" s="1">
        <f t="shared" si="1063"/>
        <v>1.5103448275862068</v>
      </c>
      <c r="VH28" s="1">
        <f t="shared" si="1064"/>
        <v>2.2655172413793101E-3</v>
      </c>
      <c r="VI28" s="1">
        <f t="shared" si="1065"/>
        <v>17.440739975821874</v>
      </c>
      <c r="VJ28" s="1"/>
      <c r="VK28" s="1"/>
      <c r="VL28" s="2" t="s">
        <v>11</v>
      </c>
      <c r="VM28" s="1" t="s">
        <v>65</v>
      </c>
      <c r="VN28" s="1">
        <v>84</v>
      </c>
      <c r="VO28" s="2">
        <v>11</v>
      </c>
      <c r="VP28" s="1">
        <v>4.9000000000000002E-2</v>
      </c>
      <c r="VQ28" s="1">
        <f t="shared" si="1066"/>
        <v>3.7000000000000005E-2</v>
      </c>
      <c r="VR28" s="1">
        <f t="shared" si="1067"/>
        <v>1.8419243986254299</v>
      </c>
      <c r="VS28" s="1">
        <f t="shared" si="1068"/>
        <v>2.7628865979381447E-3</v>
      </c>
      <c r="VT28" s="1">
        <f t="shared" si="1069"/>
        <v>21.269662334586712</v>
      </c>
      <c r="VU28" s="1"/>
      <c r="VV28" s="1"/>
      <c r="VW28" s="2" t="s">
        <v>11</v>
      </c>
      <c r="VX28" s="1" t="s">
        <v>66</v>
      </c>
      <c r="VY28" s="1">
        <v>85</v>
      </c>
      <c r="VZ28" s="2">
        <v>11</v>
      </c>
      <c r="WA28" s="1">
        <v>0.01</v>
      </c>
      <c r="WB28" s="1">
        <f t="shared" si="1070"/>
        <v>5.0000000000000001E-3</v>
      </c>
      <c r="WC28" s="1">
        <f t="shared" si="1071"/>
        <v>0.40766550522648087</v>
      </c>
      <c r="WD28" s="1">
        <f t="shared" si="1072"/>
        <v>6.1149825783972129E-4</v>
      </c>
      <c r="WE28" s="1">
        <f t="shared" si="1073"/>
        <v>4.707526350211098</v>
      </c>
      <c r="WF28" s="1"/>
      <c r="WG28" s="1"/>
      <c r="WH28" s="2" t="s">
        <v>11</v>
      </c>
      <c r="WI28" s="1" t="s">
        <v>67</v>
      </c>
      <c r="WJ28" s="1">
        <v>86</v>
      </c>
      <c r="WK28" s="2">
        <v>11</v>
      </c>
      <c r="WL28" s="1">
        <v>1.7000000000000001E-2</v>
      </c>
      <c r="WM28" s="1">
        <f t="shared" si="1074"/>
        <v>9.0000000000000011E-3</v>
      </c>
      <c r="WN28" s="1">
        <f t="shared" si="1075"/>
        <v>0.46875000000000006</v>
      </c>
      <c r="WO28" s="1">
        <f t="shared" si="1076"/>
        <v>7.0312500000000008E-4</v>
      </c>
      <c r="WP28" s="1">
        <f t="shared" si="1077"/>
        <v>5.4129008914686914</v>
      </c>
      <c r="WQ28" s="1"/>
      <c r="WR28" s="1"/>
      <c r="WS28" s="2" t="s">
        <v>11</v>
      </c>
      <c r="WT28" s="1" t="s">
        <v>68</v>
      </c>
      <c r="WU28" s="1">
        <v>87</v>
      </c>
      <c r="WV28" s="2">
        <v>11</v>
      </c>
      <c r="WW28" s="1">
        <v>1.6E-2</v>
      </c>
      <c r="WX28" s="1">
        <f t="shared" si="1078"/>
        <v>9.0000000000000011E-3</v>
      </c>
      <c r="WY28" s="1">
        <f t="shared" si="1079"/>
        <v>0.45296167247386765</v>
      </c>
      <c r="WZ28" s="1">
        <f t="shared" si="1080"/>
        <v>6.794425087108015E-4</v>
      </c>
      <c r="XA28" s="1">
        <f t="shared" si="1081"/>
        <v>5.2305848335678879</v>
      </c>
      <c r="XB28" s="1"/>
      <c r="XC28" s="1"/>
      <c r="XD28" s="2" t="s">
        <v>11</v>
      </c>
      <c r="XE28" s="1" t="s">
        <v>69</v>
      </c>
      <c r="XF28" s="1">
        <v>88</v>
      </c>
      <c r="XG28" s="2">
        <v>11</v>
      </c>
      <c r="XH28" s="1">
        <v>2.4E-2</v>
      </c>
      <c r="XI28" s="1">
        <f t="shared" si="1082"/>
        <v>1.5000000000000001E-2</v>
      </c>
      <c r="XJ28" s="1">
        <f t="shared" si="1083"/>
        <v>0.63888888888888895</v>
      </c>
      <c r="XK28" s="1">
        <f t="shared" si="1084"/>
        <v>9.583333333333335E-4</v>
      </c>
      <c r="XL28" s="1">
        <f t="shared" si="1085"/>
        <v>7.3775834372610314</v>
      </c>
      <c r="XM28" s="1"/>
      <c r="XN28" s="1"/>
      <c r="XO28" s="2" t="s">
        <v>11</v>
      </c>
      <c r="XP28" s="1" t="s">
        <v>70</v>
      </c>
      <c r="XQ28" s="1">
        <v>91</v>
      </c>
      <c r="XR28" s="2">
        <v>11</v>
      </c>
      <c r="XS28" s="1">
        <v>3.1E-2</v>
      </c>
      <c r="XT28" s="1">
        <f t="shared" si="1086"/>
        <v>0.02</v>
      </c>
      <c r="XU28" s="1">
        <f t="shared" si="1087"/>
        <v>0.81314878892733566</v>
      </c>
      <c r="XV28" s="1">
        <f t="shared" si="1088"/>
        <v>1.2197231833910036E-3</v>
      </c>
      <c r="XW28" s="1">
        <f t="shared" si="1089"/>
        <v>9.3898534495604515</v>
      </c>
      <c r="XX28" s="1"/>
      <c r="XY28" s="1"/>
      <c r="XZ28" s="2" t="s">
        <v>11</v>
      </c>
      <c r="YA28" s="1" t="s">
        <v>71</v>
      </c>
      <c r="YB28" s="1">
        <v>92</v>
      </c>
      <c r="YC28" s="2">
        <v>11</v>
      </c>
      <c r="YD28" s="1">
        <v>3.5999999999999997E-2</v>
      </c>
      <c r="YE28" s="1">
        <f t="shared" si="1090"/>
        <v>2.4999999999999998E-2</v>
      </c>
      <c r="YF28" s="1">
        <f t="shared" si="1091"/>
        <v>1.1134020618556699</v>
      </c>
      <c r="YG28" s="1">
        <f t="shared" si="1092"/>
        <v>1.6701030927835049E-3</v>
      </c>
      <c r="YH28" s="1">
        <f t="shared" si="1093"/>
        <v>12.857034694787485</v>
      </c>
      <c r="YI28" s="1"/>
      <c r="YJ28" s="1"/>
      <c r="YK28" s="2" t="s">
        <v>11</v>
      </c>
      <c r="YL28" s="1" t="s">
        <v>72</v>
      </c>
      <c r="YM28" s="1">
        <v>93</v>
      </c>
      <c r="YN28" s="2">
        <v>11</v>
      </c>
      <c r="YO28" s="1">
        <v>3.6999999999999998E-2</v>
      </c>
      <c r="YP28" s="1">
        <f t="shared" si="1094"/>
        <v>2.5999999999999999E-2</v>
      </c>
      <c r="YQ28" s="1">
        <f t="shared" si="1095"/>
        <v>1.1194539249146755</v>
      </c>
      <c r="YR28" s="1">
        <f t="shared" si="1096"/>
        <v>1.6791808873720133E-3</v>
      </c>
      <c r="YS28" s="1">
        <f t="shared" si="1097"/>
        <v>12.926918716008046</v>
      </c>
      <c r="YT28" s="1"/>
      <c r="YU28" s="1"/>
      <c r="YV28" s="2" t="s">
        <v>11</v>
      </c>
      <c r="YW28" s="1" t="s">
        <v>73</v>
      </c>
      <c r="YX28" s="1">
        <v>94</v>
      </c>
      <c r="YY28" s="2">
        <v>11</v>
      </c>
      <c r="YZ28" s="1">
        <v>4.4999999999999998E-2</v>
      </c>
      <c r="ZA28" s="1">
        <f t="shared" si="1098"/>
        <v>3.2000000000000001E-2</v>
      </c>
      <c r="ZB28" s="1">
        <f t="shared" si="1099"/>
        <v>1.2857142857142858</v>
      </c>
      <c r="ZC28" s="1">
        <f t="shared" si="1100"/>
        <v>1.9285714285714288E-3</v>
      </c>
      <c r="ZD28" s="1">
        <f t="shared" si="1101"/>
        <v>14.846813873742695</v>
      </c>
      <c r="ZE28" s="1"/>
      <c r="ZF28" s="1"/>
      <c r="ZG28" s="2" t="s">
        <v>11</v>
      </c>
      <c r="ZH28" s="1" t="s">
        <v>74</v>
      </c>
      <c r="ZI28" s="1">
        <v>95</v>
      </c>
      <c r="ZJ28" s="2">
        <v>11</v>
      </c>
      <c r="ZK28" s="1">
        <v>4.5999999999999999E-2</v>
      </c>
      <c r="ZL28" s="1">
        <f t="shared" si="1102"/>
        <v>3.3000000000000002E-2</v>
      </c>
      <c r="ZM28" s="1">
        <f t="shared" si="1103"/>
        <v>1.3401360544217689</v>
      </c>
      <c r="ZN28" s="1">
        <f t="shared" si="1104"/>
        <v>2.0102040816326531E-3</v>
      </c>
      <c r="ZO28" s="1">
        <f t="shared" si="1105"/>
        <v>15.475250439827041</v>
      </c>
      <c r="ZP28" s="1"/>
      <c r="ZQ28" s="1"/>
      <c r="ZR28" s="2" t="s">
        <v>11</v>
      </c>
      <c r="ZS28" s="1" t="s">
        <v>75</v>
      </c>
      <c r="ZT28" s="1">
        <v>99</v>
      </c>
      <c r="ZU28" s="2">
        <v>11</v>
      </c>
      <c r="ZV28" s="1">
        <v>5.2999999999999999E-2</v>
      </c>
      <c r="ZW28" s="1">
        <f t="shared" si="1106"/>
        <v>3.7999999999999999E-2</v>
      </c>
      <c r="ZX28" s="1">
        <f t="shared" si="1107"/>
        <v>1.3698630136986301</v>
      </c>
      <c r="ZY28" s="1">
        <f t="shared" si="1108"/>
        <v>2.054794520547945E-3</v>
      </c>
      <c r="ZZ28" s="1">
        <f t="shared" si="1109"/>
        <v>15.81852315315051</v>
      </c>
      <c r="AAA28" s="1"/>
      <c r="AAB28" s="1"/>
      <c r="AAC28" s="2" t="s">
        <v>11</v>
      </c>
      <c r="AAD28" s="1" t="s">
        <v>76</v>
      </c>
      <c r="AAE28" s="1">
        <v>100</v>
      </c>
      <c r="AAF28" s="2">
        <v>11</v>
      </c>
      <c r="AAG28" s="1">
        <v>5.0000000000000001E-3</v>
      </c>
      <c r="AAH28" s="1">
        <f t="shared" si="1110"/>
        <v>3.0000000000000001E-3</v>
      </c>
      <c r="AAI28" s="1">
        <f t="shared" si="1111"/>
        <v>1.0034482758620689</v>
      </c>
      <c r="AAJ28" s="1">
        <f t="shared" si="1112"/>
        <v>1.5051724137931032E-3</v>
      </c>
      <c r="AAK28" s="1">
        <f t="shared" si="1113"/>
        <v>11.58734094284056</v>
      </c>
      <c r="AAL28" s="1"/>
      <c r="AAM28" s="1"/>
      <c r="AAN28" s="2" t="s">
        <v>11</v>
      </c>
      <c r="AAO28" s="1" t="s">
        <v>77</v>
      </c>
      <c r="AAP28" s="1">
        <v>101</v>
      </c>
      <c r="AAQ28" s="2">
        <v>11</v>
      </c>
      <c r="AAR28" s="1">
        <v>1.0999999999999999E-2</v>
      </c>
      <c r="AAS28" s="1">
        <f t="shared" si="1114"/>
        <v>3.9999999999999992E-3</v>
      </c>
      <c r="AAT28" s="1">
        <f t="shared" si="1115"/>
        <v>0.83737024221453293</v>
      </c>
      <c r="AAU28" s="1">
        <f t="shared" si="1116"/>
        <v>1.2560553633217994E-3</v>
      </c>
      <c r="AAV28" s="1">
        <f t="shared" si="1117"/>
        <v>9.669551211887784</v>
      </c>
      <c r="AAW28" s="1"/>
      <c r="AAX28" s="1"/>
      <c r="AAY28" s="2" t="s">
        <v>11</v>
      </c>
      <c r="AAZ28" s="1" t="s">
        <v>78</v>
      </c>
      <c r="ABA28" s="1">
        <v>102</v>
      </c>
      <c r="ABB28" s="2">
        <v>11</v>
      </c>
      <c r="ABC28" s="1">
        <v>1.2999999999999999E-2</v>
      </c>
      <c r="ABD28" s="1">
        <f t="shared" si="1118"/>
        <v>5.9999999999999993E-3</v>
      </c>
      <c r="ABE28" s="1">
        <f t="shared" si="1119"/>
        <v>0.95862068965517233</v>
      </c>
      <c r="ABF28" s="1">
        <f t="shared" si="1120"/>
        <v>1.4379310344827586E-3</v>
      </c>
      <c r="ABG28" s="1">
        <f t="shared" si="1121"/>
        <v>11.069693409311602</v>
      </c>
      <c r="ABH28" s="1"/>
      <c r="ABI28" s="1"/>
      <c r="ABJ28" s="2" t="s">
        <v>11</v>
      </c>
      <c r="ABK28" s="1" t="s">
        <v>79</v>
      </c>
      <c r="ABL28" s="1">
        <v>112</v>
      </c>
      <c r="ABM28" s="2">
        <v>11</v>
      </c>
      <c r="ABN28" s="1">
        <v>2.8000000000000001E-2</v>
      </c>
      <c r="ABO28" s="1">
        <f t="shared" si="1122"/>
        <v>1.0999999999999999E-2</v>
      </c>
      <c r="ABP28" s="1">
        <f t="shared" si="1123"/>
        <v>1.2244897959183676</v>
      </c>
      <c r="ABQ28" s="1">
        <f t="shared" si="1124"/>
        <v>1.8367346938775514E-3</v>
      </c>
      <c r="ABR28" s="1">
        <f t="shared" si="1125"/>
        <v>14.139822736897806</v>
      </c>
      <c r="ABS28" s="1"/>
      <c r="ABT28" s="1"/>
      <c r="ABU28" s="2" t="s">
        <v>11</v>
      </c>
      <c r="ABV28" s="1" t="s">
        <v>80</v>
      </c>
      <c r="ABW28" s="1">
        <v>113</v>
      </c>
      <c r="ABX28" s="2">
        <v>11</v>
      </c>
      <c r="ABY28" s="1">
        <v>2.3E-2</v>
      </c>
      <c r="ABZ28" s="1">
        <f t="shared" si="1126"/>
        <v>0.01</v>
      </c>
      <c r="ACA28" s="1">
        <f t="shared" si="1127"/>
        <v>1.7857142857142873E-2</v>
      </c>
      <c r="ACB28" s="1">
        <f t="shared" si="1128"/>
        <v>2.6785714285714311E-5</v>
      </c>
      <c r="ACC28" s="1">
        <f t="shared" si="1129"/>
        <v>0.20620574824642651</v>
      </c>
      <c r="ACD28" s="1"/>
      <c r="ACE28" s="1"/>
      <c r="ACF28" s="2" t="s">
        <v>11</v>
      </c>
      <c r="ACG28" s="1" t="s">
        <v>81</v>
      </c>
      <c r="ACH28" s="1">
        <v>114</v>
      </c>
      <c r="ACI28" s="2">
        <v>11</v>
      </c>
      <c r="ACJ28" s="1">
        <v>2.7E-2</v>
      </c>
      <c r="ACK28" s="1">
        <f t="shared" si="1130"/>
        <v>1.2999999999999999E-2</v>
      </c>
      <c r="ACL28" s="1">
        <f t="shared" si="1131"/>
        <v>4.6594982078853014E-2</v>
      </c>
      <c r="ACM28" s="1">
        <f t="shared" si="1132"/>
        <v>6.9892473118279526E-5</v>
      </c>
      <c r="ACN28" s="1">
        <f t="shared" si="1133"/>
        <v>0.53805657606952784</v>
      </c>
      <c r="ACO28" s="1"/>
      <c r="ACP28" s="1"/>
      <c r="ACQ28" s="2" t="s">
        <v>11</v>
      </c>
      <c r="ACR28" s="1" t="s">
        <v>82</v>
      </c>
      <c r="ACS28" s="1">
        <v>115</v>
      </c>
      <c r="ACT28" s="2">
        <v>11</v>
      </c>
      <c r="ACU28" s="1">
        <v>2.5999999999999999E-2</v>
      </c>
      <c r="ACV28" s="1">
        <f t="shared" si="1134"/>
        <v>1.1999999999999999E-2</v>
      </c>
      <c r="ACW28" s="1">
        <f t="shared" si="1135"/>
        <v>6.0498220640569339E-2</v>
      </c>
      <c r="ACX28" s="1">
        <f t="shared" si="1136"/>
        <v>9.0747330960854009E-5</v>
      </c>
      <c r="ACY28" s="1">
        <f t="shared" si="1137"/>
        <v>0.69860452786689553</v>
      </c>
      <c r="ACZ28" s="1"/>
      <c r="ADA28" s="1"/>
      <c r="ADB28" s="2" t="s">
        <v>11</v>
      </c>
      <c r="ADC28" s="1" t="s">
        <v>83</v>
      </c>
      <c r="ADD28" s="1">
        <v>116</v>
      </c>
      <c r="ADE28" s="2">
        <v>11</v>
      </c>
      <c r="ADF28" s="1">
        <v>3.2000000000000001E-2</v>
      </c>
      <c r="ADG28" s="1">
        <f t="shared" si="1138"/>
        <v>1.6E-2</v>
      </c>
      <c r="ADH28" s="1">
        <f t="shared" si="1710"/>
        <v>0.20284697508896798</v>
      </c>
      <c r="ADI28" s="1">
        <f t="shared" si="1139"/>
        <v>3.0427046263345199E-4</v>
      </c>
      <c r="ADJ28" s="1">
        <f t="shared" si="1140"/>
        <v>2.3423798875537112</v>
      </c>
      <c r="ADK28" s="1"/>
      <c r="ADL28" s="1"/>
      <c r="ADM28" s="2" t="s">
        <v>11</v>
      </c>
      <c r="ADN28" s="1" t="s">
        <v>84</v>
      </c>
      <c r="ADO28" s="1">
        <v>119</v>
      </c>
      <c r="ADP28" s="2">
        <v>11</v>
      </c>
      <c r="ADQ28" s="1">
        <v>3.5999999999999997E-2</v>
      </c>
      <c r="ADR28" s="1">
        <f t="shared" si="1141"/>
        <v>1.8999999999999996E-2</v>
      </c>
      <c r="ADS28" s="1">
        <f t="shared" si="1142"/>
        <v>-0.22302158273381312</v>
      </c>
      <c r="ADT28" s="1">
        <f t="shared" si="1143"/>
        <v>-3.3453237410071971E-4</v>
      </c>
      <c r="ADU28" s="1">
        <f t="shared" si="1144"/>
        <v>-2.5753466111927796</v>
      </c>
      <c r="ADV28" s="1"/>
      <c r="ADW28" s="1"/>
      <c r="ADX28" s="2" t="s">
        <v>11</v>
      </c>
      <c r="ADY28" s="1" t="s">
        <v>85</v>
      </c>
      <c r="ADZ28" s="1">
        <v>120</v>
      </c>
      <c r="AEA28" s="2">
        <v>11</v>
      </c>
      <c r="AEB28" s="1">
        <v>3.6999999999999998E-2</v>
      </c>
      <c r="AEC28" s="1">
        <f t="shared" si="1145"/>
        <v>1.9999999999999997E-2</v>
      </c>
      <c r="AED28" s="1">
        <f t="shared" si="1146"/>
        <v>-0.21582733812949648</v>
      </c>
      <c r="AEE28" s="1">
        <f t="shared" si="1147"/>
        <v>-3.2374100719424471E-4</v>
      </c>
      <c r="AEF28" s="1">
        <f t="shared" si="1148"/>
        <v>-2.4922709140575274</v>
      </c>
      <c r="AEG28" s="1"/>
      <c r="AEH28" s="1"/>
      <c r="AEI28" s="2" t="s">
        <v>11</v>
      </c>
      <c r="AEJ28" s="1" t="s">
        <v>86</v>
      </c>
      <c r="AEK28" s="1">
        <v>121</v>
      </c>
      <c r="AEL28" s="2">
        <v>11</v>
      </c>
      <c r="AEM28" s="1">
        <v>3.4000000000000002E-2</v>
      </c>
      <c r="AEN28" s="1">
        <f t="shared" si="1149"/>
        <v>1.6000000000000004E-2</v>
      </c>
      <c r="AEO28" s="1">
        <f t="shared" si="1150"/>
        <v>-0.32014388489208617</v>
      </c>
      <c r="AEP28" s="1">
        <f t="shared" si="1151"/>
        <v>-4.8021582733812925E-4</v>
      </c>
      <c r="AEQ28" s="1">
        <f t="shared" si="1152"/>
        <v>-3.6968685225186624</v>
      </c>
      <c r="AER28" s="1"/>
      <c r="AES28" s="1"/>
      <c r="AET28" s="2" t="s">
        <v>11</v>
      </c>
      <c r="AEU28" s="1" t="s">
        <v>87</v>
      </c>
      <c r="AEV28" s="1">
        <v>122</v>
      </c>
      <c r="AEW28" s="2">
        <v>11</v>
      </c>
      <c r="AEX28" s="1">
        <v>3.9E-2</v>
      </c>
      <c r="AEY28" s="1">
        <f t="shared" si="1153"/>
        <v>2.1999999999999999E-2</v>
      </c>
      <c r="AEZ28" s="1">
        <f t="shared" si="1154"/>
        <v>-0.15467625899280582</v>
      </c>
      <c r="AFA28" s="1">
        <f t="shared" si="1155"/>
        <v>-2.3201438848920874E-4</v>
      </c>
      <c r="AFB28" s="1">
        <f t="shared" si="1156"/>
        <v>-1.7861274884078948</v>
      </c>
      <c r="AFC28" s="1"/>
      <c r="AFD28" s="1"/>
      <c r="AFE28" s="2" t="s">
        <v>11</v>
      </c>
      <c r="AFF28" s="1" t="s">
        <v>88</v>
      </c>
      <c r="AFG28" s="1">
        <v>123</v>
      </c>
      <c r="AFH28" s="2">
        <v>11</v>
      </c>
      <c r="AFI28" s="1">
        <v>0.04</v>
      </c>
      <c r="AFJ28" s="1">
        <f t="shared" si="1157"/>
        <v>2.3E-2</v>
      </c>
      <c r="AFK28" s="1">
        <f t="shared" si="1158"/>
        <v>-0.12230215827338131</v>
      </c>
      <c r="AFL28" s="1">
        <f t="shared" si="1159"/>
        <v>-1.8345323741007197E-4</v>
      </c>
      <c r="AFM28" s="1">
        <f t="shared" si="1160"/>
        <v>-1.4122868512992652</v>
      </c>
      <c r="AFN28" s="1"/>
      <c r="AFO28" s="1"/>
      <c r="AFP28" s="2" t="s">
        <v>11</v>
      </c>
      <c r="AFQ28" s="1" t="s">
        <v>89</v>
      </c>
      <c r="AFR28" s="1">
        <v>126</v>
      </c>
      <c r="AFS28" s="2">
        <v>11</v>
      </c>
      <c r="AFT28" s="1">
        <v>4.2000000000000003E-2</v>
      </c>
      <c r="AFU28" s="1">
        <f t="shared" si="1161"/>
        <v>2.4000000000000004E-2</v>
      </c>
      <c r="AFV28" s="1">
        <f t="shared" si="1162"/>
        <v>9.2526690391459263E-2</v>
      </c>
      <c r="AFW28" s="1">
        <f t="shared" si="1163"/>
        <v>1.3879003558718889E-4</v>
      </c>
      <c r="AFX28" s="1">
        <f t="shared" si="1164"/>
        <v>1.0684539837964317</v>
      </c>
      <c r="AFY28" s="1"/>
      <c r="AFZ28" s="1"/>
      <c r="AGA28" s="2" t="s">
        <v>11</v>
      </c>
      <c r="AGB28" s="1" t="s">
        <v>90</v>
      </c>
      <c r="AGC28" s="1">
        <v>127</v>
      </c>
      <c r="AGD28" s="2">
        <v>11</v>
      </c>
      <c r="AGE28" s="1">
        <v>1.4E-2</v>
      </c>
      <c r="AGF28" s="1">
        <f t="shared" si="1165"/>
        <v>-9.9999999999999915E-4</v>
      </c>
      <c r="AGG28" s="1">
        <f t="shared" si="1166"/>
        <v>0.20538720538720542</v>
      </c>
      <c r="AGH28" s="1">
        <f t="shared" si="1167"/>
        <v>3.0808080808080812E-4</v>
      </c>
      <c r="AGI28" s="1">
        <f t="shared" si="1168"/>
        <v>2.3717132525582234</v>
      </c>
      <c r="AGJ28" s="1"/>
      <c r="AGK28" s="1"/>
      <c r="AGL28" s="2" t="s">
        <v>11</v>
      </c>
      <c r="AGM28" s="1" t="s">
        <v>91</v>
      </c>
      <c r="AGN28" s="1">
        <v>128</v>
      </c>
      <c r="AGO28" s="2">
        <v>11</v>
      </c>
      <c r="AGP28" s="1">
        <v>1.4999999999999999E-2</v>
      </c>
      <c r="AGQ28" s="1">
        <f t="shared" si="1169"/>
        <v>0</v>
      </c>
      <c r="AGR28" s="1">
        <f t="shared" si="1170"/>
        <v>0.28093645484949831</v>
      </c>
      <c r="AGS28" s="1">
        <f t="shared" si="1171"/>
        <v>4.2140468227424747E-4</v>
      </c>
      <c r="AGT28" s="1">
        <f t="shared" si="1172"/>
        <v>3.2441198653885928</v>
      </c>
      <c r="AGU28" s="1"/>
      <c r="AGV28" s="1"/>
      <c r="AGW28" s="2" t="s">
        <v>11</v>
      </c>
      <c r="AGX28" s="1" t="s">
        <v>92</v>
      </c>
      <c r="AGY28" s="1">
        <v>129</v>
      </c>
      <c r="AGZ28" s="2">
        <v>11</v>
      </c>
      <c r="AHA28" s="1">
        <v>1.2999999999999999E-2</v>
      </c>
      <c r="AHB28" s="1">
        <f t="shared" si="1173"/>
        <v>-1.0000000000000009E-3</v>
      </c>
      <c r="AHC28" s="1">
        <f t="shared" si="1174"/>
        <v>0.34551495016611294</v>
      </c>
      <c r="AHD28" s="1">
        <f t="shared" si="1175"/>
        <v>5.1827242524916939E-4</v>
      </c>
      <c r="AHE28" s="1">
        <f t="shared" si="1176"/>
        <v>3.9898414544424807</v>
      </c>
      <c r="AHF28" s="1"/>
      <c r="AHG28" s="1"/>
      <c r="AHH28" s="2" t="s">
        <v>11</v>
      </c>
      <c r="AHI28" s="1" t="s">
        <v>93</v>
      </c>
      <c r="AHJ28" s="1">
        <v>130</v>
      </c>
      <c r="AHK28" s="2">
        <v>11</v>
      </c>
      <c r="AHL28" s="1">
        <v>1.9E-2</v>
      </c>
      <c r="AHM28" s="1">
        <f t="shared" si="1177"/>
        <v>4.9999999999999992E-3</v>
      </c>
      <c r="AHN28" s="1">
        <f t="shared" si="1178"/>
        <v>0.5317725752508361</v>
      </c>
      <c r="AHO28" s="1">
        <f t="shared" si="1179"/>
        <v>7.976588628762542E-4</v>
      </c>
      <c r="AHP28" s="1">
        <f t="shared" si="1180"/>
        <v>6.1406554594855516</v>
      </c>
      <c r="AHQ28" s="1"/>
      <c r="AHR28" s="1"/>
      <c r="AHS28" s="2" t="s">
        <v>11</v>
      </c>
      <c r="AHT28" s="1" t="s">
        <v>94</v>
      </c>
      <c r="AHU28" s="1">
        <v>133</v>
      </c>
      <c r="AHV28" s="2">
        <v>11</v>
      </c>
      <c r="AHW28" s="1">
        <v>2.3E-2</v>
      </c>
      <c r="AHX28" s="1">
        <f t="shared" si="1181"/>
        <v>6.9999999999999993E-3</v>
      </c>
      <c r="AHY28" s="1">
        <f t="shared" si="1182"/>
        <v>0.62790697674418605</v>
      </c>
      <c r="AHZ28" s="1">
        <f t="shared" si="1183"/>
        <v>9.4186046511627913E-4</v>
      </c>
      <c r="AIA28" s="1">
        <f t="shared" si="1184"/>
        <v>7.250769566246432</v>
      </c>
      <c r="AIB28" s="1"/>
      <c r="AIC28" s="1"/>
      <c r="AID28" s="2" t="s">
        <v>11</v>
      </c>
      <c r="AIE28" s="1" t="s">
        <v>95</v>
      </c>
      <c r="AIF28" s="1">
        <v>134</v>
      </c>
      <c r="AIG28" s="2">
        <v>11</v>
      </c>
      <c r="AIH28" s="1">
        <v>2.5000000000000001E-2</v>
      </c>
      <c r="AII28" s="1">
        <f t="shared" si="1185"/>
        <v>8.0000000000000002E-3</v>
      </c>
      <c r="AIJ28" s="1">
        <f t="shared" si="1186"/>
        <v>0.64784053156146182</v>
      </c>
      <c r="AIK28" s="1">
        <f t="shared" si="1187"/>
        <v>9.7176079734219271E-4</v>
      </c>
      <c r="AIL28" s="1">
        <f t="shared" si="1188"/>
        <v>7.4809527270796519</v>
      </c>
      <c r="AIM28" s="1"/>
      <c r="AIN28" s="1"/>
      <c r="AIO28" s="2" t="s">
        <v>11</v>
      </c>
      <c r="AIP28" s="1" t="s">
        <v>96</v>
      </c>
      <c r="AIQ28" s="1">
        <v>135</v>
      </c>
      <c r="AIR28" s="2">
        <v>11</v>
      </c>
      <c r="AIS28" s="1">
        <v>2.1999999999999999E-2</v>
      </c>
      <c r="AIT28" s="1">
        <f t="shared" si="1189"/>
        <v>7.9999999999999984E-3</v>
      </c>
      <c r="AIU28" s="1">
        <f t="shared" si="1190"/>
        <v>0.69867549668874174</v>
      </c>
      <c r="AIV28" s="1">
        <f t="shared" si="1191"/>
        <v>1.0480132450331127E-3</v>
      </c>
      <c r="AIW28" s="1">
        <f t="shared" si="1192"/>
        <v>8.0679706002641502</v>
      </c>
      <c r="AIX28" s="1"/>
      <c r="AIY28" s="1"/>
      <c r="AIZ28" s="2" t="s">
        <v>11</v>
      </c>
      <c r="AJA28" s="1" t="s">
        <v>97</v>
      </c>
      <c r="AJB28" s="1">
        <v>136</v>
      </c>
      <c r="AJC28" s="2">
        <v>11</v>
      </c>
      <c r="AJD28" s="1">
        <v>2.1999999999999999E-2</v>
      </c>
      <c r="AJE28" s="1">
        <f t="shared" si="1193"/>
        <v>5.9999999999999984E-3</v>
      </c>
      <c r="AJF28" s="1">
        <f t="shared" si="1194"/>
        <v>0.62251655629139058</v>
      </c>
      <c r="AJG28" s="1">
        <f t="shared" si="1195"/>
        <v>9.337748344370859E-4</v>
      </c>
      <c r="AJH28" s="1">
        <f t="shared" si="1196"/>
        <v>7.1885235680078665</v>
      </c>
      <c r="AJI28" s="1"/>
      <c r="AJJ28" s="1"/>
      <c r="AJK28" s="2" t="s">
        <v>11</v>
      </c>
      <c r="AJL28" s="1" t="s">
        <v>98</v>
      </c>
      <c r="AJM28" s="1">
        <v>140</v>
      </c>
      <c r="AJN28" s="2">
        <v>11</v>
      </c>
      <c r="AJO28" s="1">
        <v>2.3E-2</v>
      </c>
      <c r="AJP28" s="1">
        <f t="shared" si="1197"/>
        <v>6.9999999999999993E-3</v>
      </c>
      <c r="AJQ28" s="1">
        <f t="shared" si="1198"/>
        <v>0.75163398692810457</v>
      </c>
      <c r="AJR28" s="1">
        <f t="shared" si="1199"/>
        <v>1.1274509803921569E-3</v>
      </c>
      <c r="AJS28" s="1">
        <f t="shared" si="1200"/>
        <v>8.6795099261894464</v>
      </c>
      <c r="AJT28" s="1"/>
      <c r="AJU28" s="1"/>
      <c r="AJV28" s="2" t="s">
        <v>11</v>
      </c>
      <c r="AJW28" s="1" t="s">
        <v>99</v>
      </c>
      <c r="AJX28" s="1">
        <v>141</v>
      </c>
      <c r="AJY28" s="2">
        <v>11</v>
      </c>
      <c r="AJZ28" s="1">
        <v>1.9E-2</v>
      </c>
      <c r="AKA28" s="1">
        <f t="shared" si="1201"/>
        <v>-1.0000000000000009E-3</v>
      </c>
      <c r="AKB28" s="1">
        <f t="shared" si="1202"/>
        <v>0.10847457627118641</v>
      </c>
      <c r="AKC28" s="1">
        <f t="shared" si="1203"/>
        <v>1.6271186440677962E-4</v>
      </c>
      <c r="AKD28" s="1">
        <f t="shared" si="1204"/>
        <v>1.2526125452799859</v>
      </c>
      <c r="AKE28" s="1"/>
      <c r="AKF28" s="1"/>
      <c r="AKG28" s="2" t="s">
        <v>11</v>
      </c>
      <c r="AKH28" s="1" t="s">
        <v>100</v>
      </c>
      <c r="AKI28" s="1">
        <v>143</v>
      </c>
      <c r="AKJ28" s="2">
        <v>11</v>
      </c>
      <c r="AKK28" s="1">
        <v>2.4E-2</v>
      </c>
      <c r="AKL28" s="1">
        <f t="shared" si="1205"/>
        <v>2.0000000000000018E-3</v>
      </c>
      <c r="AKM28" s="1">
        <f t="shared" si="1206"/>
        <v>0.20000000000000007</v>
      </c>
      <c r="AKN28" s="1">
        <f t="shared" si="1207"/>
        <v>3.0000000000000008E-4</v>
      </c>
      <c r="AKO28" s="1">
        <f t="shared" si="1208"/>
        <v>2.3095043803599751</v>
      </c>
      <c r="AKP28" s="1"/>
      <c r="AKQ28" s="1"/>
      <c r="AKR28" s="2" t="s">
        <v>11</v>
      </c>
      <c r="AKS28" s="1" t="s">
        <v>101</v>
      </c>
      <c r="AKT28" s="1">
        <v>144</v>
      </c>
      <c r="AKU28" s="2">
        <v>11</v>
      </c>
      <c r="AKV28" s="1">
        <v>2.1999999999999999E-2</v>
      </c>
      <c r="AKW28" s="1">
        <f t="shared" si="1209"/>
        <v>-1.0000000000000009E-3</v>
      </c>
      <c r="AKX28" s="1">
        <f t="shared" si="1210"/>
        <v>6.7796610169491497E-2</v>
      </c>
      <c r="AKY28" s="1">
        <f t="shared" si="1211"/>
        <v>1.0169491525423725E-4</v>
      </c>
      <c r="AKZ28" s="1">
        <f t="shared" si="1212"/>
        <v>0.78288284079999104</v>
      </c>
      <c r="ALA28" s="1"/>
      <c r="ALB28" s="1"/>
      <c r="ALC28" s="2" t="s">
        <v>11</v>
      </c>
      <c r="ALD28" s="1" t="s">
        <v>102</v>
      </c>
      <c r="ALE28" s="1">
        <v>147</v>
      </c>
      <c r="ALF28" s="2">
        <v>11</v>
      </c>
      <c r="ALG28" s="1">
        <v>2.5000000000000001E-2</v>
      </c>
      <c r="ALH28" s="1">
        <f t="shared" si="1213"/>
        <v>-9.9999999999999742E-4</v>
      </c>
      <c r="ALI28" s="1">
        <f t="shared" si="1214"/>
        <v>7.1186440677966187E-2</v>
      </c>
      <c r="ALJ28" s="1">
        <f t="shared" si="1215"/>
        <v>1.0677966101694928E-4</v>
      </c>
      <c r="ALK28" s="1">
        <f t="shared" si="1216"/>
        <v>0.82202698283999198</v>
      </c>
      <c r="ALL28" s="1"/>
      <c r="ALM28" s="1"/>
      <c r="ALN28" s="2" t="s">
        <v>11</v>
      </c>
      <c r="ALO28" s="1" t="s">
        <v>103</v>
      </c>
      <c r="ALP28" s="1">
        <v>148</v>
      </c>
      <c r="ALQ28" s="2">
        <v>11</v>
      </c>
      <c r="ALR28" s="1">
        <v>2.4E-2</v>
      </c>
      <c r="ALS28" s="1">
        <f t="shared" si="1217"/>
        <v>-1.0000000000000009E-3</v>
      </c>
      <c r="ALT28" s="1">
        <f t="shared" si="1218"/>
        <v>-2.7210884353741527E-2</v>
      </c>
      <c r="ALU28" s="1">
        <f t="shared" si="1219"/>
        <v>-4.0816326530612292E-5</v>
      </c>
      <c r="ALV28" s="1">
        <f t="shared" si="1220"/>
        <v>-0.31421828304217381</v>
      </c>
      <c r="ALW28" s="1"/>
      <c r="ALX28" s="1"/>
      <c r="ALY28" s="2" t="s">
        <v>11</v>
      </c>
      <c r="ALZ28" s="1" t="s">
        <v>104</v>
      </c>
      <c r="AMA28" s="1">
        <v>149</v>
      </c>
      <c r="AMB28" s="2">
        <v>11</v>
      </c>
      <c r="AMC28" s="1">
        <v>2.1999999999999999E-2</v>
      </c>
      <c r="AMD28" s="1">
        <f t="shared" si="1221"/>
        <v>1.9999999999999983E-3</v>
      </c>
      <c r="AME28" s="1">
        <f t="shared" si="1222"/>
        <v>0.14726027397260269</v>
      </c>
      <c r="AMF28" s="1">
        <f t="shared" si="1223"/>
        <v>2.2089041095890404E-4</v>
      </c>
      <c r="AMG28" s="1">
        <f t="shared" si="1224"/>
        <v>1.7004912389636795</v>
      </c>
      <c r="AMH28" s="1"/>
      <c r="AMI28" s="1"/>
      <c r="AMJ28" s="2" t="s">
        <v>11</v>
      </c>
      <c r="AMK28" s="1" t="s">
        <v>105</v>
      </c>
      <c r="AML28" s="1">
        <v>150</v>
      </c>
      <c r="AMM28" s="2">
        <v>11</v>
      </c>
      <c r="AMN28" s="1">
        <v>2.1999999999999999E-2</v>
      </c>
      <c r="AMO28" s="1">
        <f t="shared" si="1225"/>
        <v>2.9999999999999992E-3</v>
      </c>
      <c r="AMP28" s="1">
        <f t="shared" si="1226"/>
        <v>7.5342465753424626E-2</v>
      </c>
      <c r="AMQ28" s="1">
        <f t="shared" si="1227"/>
        <v>1.1301369863013695E-4</v>
      </c>
      <c r="AMR28" s="1">
        <f t="shared" si="1228"/>
        <v>0.87001877342327782</v>
      </c>
      <c r="AMS28" s="1"/>
      <c r="AMT28" s="1"/>
      <c r="AMU28" s="2" t="s">
        <v>11</v>
      </c>
      <c r="AMV28" s="1" t="s">
        <v>106</v>
      </c>
      <c r="AMW28" s="1">
        <v>151</v>
      </c>
      <c r="AMX28" s="2">
        <v>11</v>
      </c>
      <c r="AMY28" s="1">
        <v>2.7E-2</v>
      </c>
      <c r="AMZ28" s="1">
        <f t="shared" si="1229"/>
        <v>6.9999999999999993E-3</v>
      </c>
      <c r="ANA28" s="1">
        <f t="shared" si="1230"/>
        <v>0.16438356164383558</v>
      </c>
      <c r="ANB28" s="1">
        <f t="shared" si="1231"/>
        <v>2.4657534246575336E-4</v>
      </c>
      <c r="ANC28" s="1">
        <f t="shared" si="1232"/>
        <v>1.8982227783780607</v>
      </c>
      <c r="AND28" s="1"/>
      <c r="ANE28" s="1"/>
      <c r="ANF28" s="2" t="s">
        <v>11</v>
      </c>
      <c r="ANG28" s="1" t="s">
        <v>107</v>
      </c>
      <c r="ANH28" s="1">
        <v>154</v>
      </c>
      <c r="ANI28" s="2">
        <v>11</v>
      </c>
      <c r="ANJ28" s="1">
        <v>2.5999999999999999E-2</v>
      </c>
      <c r="ANK28" s="1">
        <f t="shared" si="1233"/>
        <v>6.9999999999999993E-3</v>
      </c>
      <c r="ANL28" s="1">
        <f t="shared" si="1234"/>
        <v>0.14137931034482756</v>
      </c>
      <c r="ANM28" s="1">
        <f t="shared" si="1235"/>
        <v>2.1206896551724134E-4</v>
      </c>
      <c r="ANN28" s="1">
        <f t="shared" si="1236"/>
        <v>1.6325806826682576</v>
      </c>
      <c r="ANO28" s="1"/>
      <c r="ANP28" s="1"/>
      <c r="ANQ28" s="2" t="s">
        <v>11</v>
      </c>
      <c r="ANR28" s="1" t="s">
        <v>108</v>
      </c>
      <c r="ANS28" s="1">
        <v>155</v>
      </c>
      <c r="ANT28" s="2">
        <v>11</v>
      </c>
      <c r="ANU28" s="1">
        <v>1.4E-2</v>
      </c>
      <c r="ANV28" s="1">
        <f t="shared" si="1237"/>
        <v>-6.0000000000000001E-3</v>
      </c>
      <c r="ANW28" s="1">
        <f t="shared" si="1238"/>
        <v>-0.4539249146757679</v>
      </c>
      <c r="ANX28" s="1">
        <f t="shared" si="1239"/>
        <v>-6.808873720136519E-4</v>
      </c>
      <c r="ANY28" s="1">
        <f t="shared" si="1240"/>
        <v>-5.2417078939910686</v>
      </c>
      <c r="ANZ28" s="1"/>
      <c r="AOA28" s="1"/>
      <c r="AOB28" s="2" t="s">
        <v>11</v>
      </c>
      <c r="AOC28" s="1" t="s">
        <v>109</v>
      </c>
      <c r="AOD28" s="1">
        <v>156</v>
      </c>
      <c r="AOE28" s="2">
        <v>11</v>
      </c>
      <c r="AOF28" s="1">
        <v>1.7999999999999999E-2</v>
      </c>
      <c r="AOG28" s="1">
        <f t="shared" si="1241"/>
        <v>-3.0000000000000027E-3</v>
      </c>
      <c r="AOH28" s="1">
        <f t="shared" si="1242"/>
        <v>-0.305084745762712</v>
      </c>
      <c r="AOI28" s="1">
        <f t="shared" si="1243"/>
        <v>-4.5762711864406799E-4</v>
      </c>
      <c r="AOJ28" s="1">
        <f t="shared" si="1244"/>
        <v>-3.5229727835999629</v>
      </c>
      <c r="AOK28" s="1"/>
      <c r="AOL28" s="1"/>
      <c r="AOM28" s="2" t="s">
        <v>11</v>
      </c>
      <c r="AON28" s="1" t="s">
        <v>110</v>
      </c>
      <c r="AOO28" s="1">
        <v>157</v>
      </c>
      <c r="AOP28" s="2">
        <v>11</v>
      </c>
      <c r="AOQ28" s="1">
        <v>8.9999999999999993E-3</v>
      </c>
      <c r="AOR28" s="1">
        <f t="shared" si="1711"/>
        <v>-5.000000000000001E-3</v>
      </c>
      <c r="AOS28" s="1">
        <f t="shared" si="1245"/>
        <v>-0.21843003412969286</v>
      </c>
      <c r="AOT28" s="1">
        <f t="shared" si="1246"/>
        <v>-3.2764505119453927E-4</v>
      </c>
      <c r="AOU28" s="1">
        <f t="shared" si="1247"/>
        <v>-2.5223256031235217</v>
      </c>
      <c r="AOV28" s="1"/>
      <c r="AOW28" s="1"/>
      <c r="AOX28" s="2" t="s">
        <v>11</v>
      </c>
      <c r="AOY28" s="1" t="s">
        <v>111</v>
      </c>
      <c r="AOZ28" s="1">
        <v>158</v>
      </c>
      <c r="APA28" s="2">
        <v>11</v>
      </c>
      <c r="APB28" s="1">
        <v>2.1000000000000001E-2</v>
      </c>
      <c r="APC28" s="1">
        <f t="shared" si="1248"/>
        <v>1.0000000000000009E-3</v>
      </c>
      <c r="APD28" s="1">
        <f t="shared" si="1249"/>
        <v>-0.27397260273972596</v>
      </c>
      <c r="APE28" s="1">
        <f t="shared" si="1250"/>
        <v>-4.1095890410958896E-4</v>
      </c>
      <c r="APF28" s="1">
        <f t="shared" si="1251"/>
        <v>-3.1637046306301015</v>
      </c>
      <c r="APG28" s="1"/>
      <c r="APH28" s="1"/>
      <c r="API28" s="2" t="s">
        <v>11</v>
      </c>
      <c r="APJ28" s="1" t="s">
        <v>112</v>
      </c>
      <c r="APK28" s="1">
        <v>161</v>
      </c>
      <c r="APL28" s="2">
        <v>11</v>
      </c>
      <c r="APM28" s="1">
        <v>1.7000000000000001E-2</v>
      </c>
      <c r="APN28" s="1">
        <f t="shared" si="1252"/>
        <v>1.0000000000000009E-3</v>
      </c>
      <c r="APO28" s="1">
        <f t="shared" si="1253"/>
        <v>-0.11262798634812284</v>
      </c>
      <c r="APP28" s="1">
        <f t="shared" si="1254"/>
        <v>-1.6894197952218426E-4</v>
      </c>
      <c r="APQ28" s="1">
        <f t="shared" si="1255"/>
        <v>-1.3005741391105656</v>
      </c>
      <c r="APR28" s="1"/>
      <c r="APS28" s="1"/>
      <c r="APT28" s="2" t="s">
        <v>11</v>
      </c>
      <c r="APU28" s="1" t="s">
        <v>113</v>
      </c>
      <c r="APV28" s="1">
        <v>162</v>
      </c>
      <c r="APW28" s="2">
        <v>11</v>
      </c>
      <c r="APX28" s="1">
        <v>8.9999999999999993E-3</v>
      </c>
      <c r="APY28" s="1">
        <f t="shared" si="1256"/>
        <v>3.9999999999999992E-3</v>
      </c>
      <c r="APZ28" s="1">
        <f t="shared" si="1257"/>
        <v>0.46048109965635731</v>
      </c>
      <c r="AQA28" s="1">
        <f t="shared" si="1258"/>
        <v>6.9072164948453597E-4</v>
      </c>
      <c r="AQB28" s="1">
        <f t="shared" si="1259"/>
        <v>5.3174155836466763</v>
      </c>
      <c r="AQC28" s="1"/>
      <c r="AQD28" s="1"/>
      <c r="AQE28" s="2" t="s">
        <v>11</v>
      </c>
      <c r="AQF28" s="1" t="s">
        <v>114</v>
      </c>
      <c r="AQG28" s="1">
        <v>163</v>
      </c>
      <c r="AQH28" s="2">
        <v>11</v>
      </c>
      <c r="AQI28" s="1">
        <v>1.7000000000000001E-2</v>
      </c>
      <c r="AQJ28" s="1">
        <f t="shared" si="1260"/>
        <v>1.0000000000000009E-3</v>
      </c>
      <c r="AQK28" s="1">
        <f t="shared" si="1261"/>
        <v>-0.24657534246575341</v>
      </c>
      <c r="AQL28" s="1">
        <f t="shared" si="1262"/>
        <v>-3.6986301369863013E-4</v>
      </c>
      <c r="AQM28" s="1">
        <f t="shared" si="1263"/>
        <v>-2.8473341675670918</v>
      </c>
      <c r="AQN28" s="1"/>
      <c r="AQO28" s="1"/>
      <c r="AQP28" s="2" t="s">
        <v>11</v>
      </c>
      <c r="AQQ28" s="1" t="s">
        <v>115</v>
      </c>
      <c r="AQR28" s="1">
        <v>169</v>
      </c>
      <c r="AQS28" s="2">
        <v>11</v>
      </c>
      <c r="AQT28" s="1">
        <v>-1E-3</v>
      </c>
      <c r="AQU28" s="1">
        <f t="shared" si="1264"/>
        <v>7.0000000000000001E-3</v>
      </c>
      <c r="AQV28" s="1">
        <f t="shared" si="1265"/>
        <v>0.79180887372013642</v>
      </c>
      <c r="AQW28" s="1">
        <f t="shared" si="1266"/>
        <v>1.1877133105802047E-3</v>
      </c>
      <c r="AQX28" s="1">
        <f t="shared" si="1267"/>
        <v>9.1434303113227653</v>
      </c>
      <c r="AQY28" s="1"/>
      <c r="AQZ28" s="1"/>
      <c r="ARA28" s="2" t="s">
        <v>11</v>
      </c>
      <c r="ARB28" s="1" t="s">
        <v>116</v>
      </c>
      <c r="ARC28" s="1">
        <v>170</v>
      </c>
      <c r="ARD28" s="2">
        <v>11</v>
      </c>
      <c r="ARE28" s="1">
        <v>2.5000000000000001E-2</v>
      </c>
      <c r="ARF28" s="1">
        <f t="shared" si="1268"/>
        <v>1.9000000000000003E-2</v>
      </c>
      <c r="ARG28" s="1">
        <f t="shared" si="1269"/>
        <v>0.37755102040816335</v>
      </c>
      <c r="ARH28" s="1">
        <f t="shared" si="1270"/>
        <v>5.6632653061224503E-4</v>
      </c>
      <c r="ARI28" s="1">
        <f t="shared" si="1271"/>
        <v>4.3597786772101568</v>
      </c>
      <c r="ARJ28" s="1"/>
      <c r="ARK28" s="1"/>
      <c r="ARL28" s="2" t="s">
        <v>11</v>
      </c>
      <c r="ARM28" s="1" t="s">
        <v>117</v>
      </c>
      <c r="ARN28" s="1">
        <v>171</v>
      </c>
      <c r="ARO28" s="2">
        <v>11</v>
      </c>
      <c r="ARP28" s="1">
        <v>2.9000000000000001E-2</v>
      </c>
      <c r="ARQ28" s="1">
        <f t="shared" si="1272"/>
        <v>2.3E-2</v>
      </c>
      <c r="ARR28" s="1">
        <f t="shared" si="1273"/>
        <v>0.59931506849315075</v>
      </c>
      <c r="ARS28" s="1">
        <f t="shared" si="1274"/>
        <v>8.9897260273972613E-4</v>
      </c>
      <c r="ART28" s="1">
        <f t="shared" si="1275"/>
        <v>6.9206038795033491</v>
      </c>
      <c r="ARU28" s="1"/>
      <c r="ARV28" s="1"/>
      <c r="ARW28" s="2" t="s">
        <v>11</v>
      </c>
      <c r="ARX28" s="1" t="s">
        <v>118</v>
      </c>
      <c r="ARY28" s="1">
        <v>172</v>
      </c>
      <c r="ARZ28" s="2">
        <v>11</v>
      </c>
      <c r="ASA28" s="1">
        <v>6.4000000000000001E-2</v>
      </c>
      <c r="ASB28" s="1">
        <f t="shared" si="1276"/>
        <v>4.3999999999999997E-2</v>
      </c>
      <c r="ASC28" s="1">
        <f t="shared" si="1277"/>
        <v>0.73898305084745752</v>
      </c>
      <c r="ASD28" s="1">
        <f t="shared" si="1278"/>
        <v>1.1084745762711863E-3</v>
      </c>
      <c r="ASE28" s="1">
        <f t="shared" si="1279"/>
        <v>8.5334229647199056</v>
      </c>
      <c r="ASF28" s="1"/>
      <c r="ASG28" s="1"/>
      <c r="ASH28" s="2" t="s">
        <v>11</v>
      </c>
      <c r="ASI28" s="1" t="s">
        <v>119</v>
      </c>
      <c r="ASJ28" s="1">
        <v>173</v>
      </c>
      <c r="ASK28" s="2">
        <v>11</v>
      </c>
      <c r="ASL28" s="1">
        <v>5.2999999999999999E-2</v>
      </c>
      <c r="ASM28" s="1">
        <f t="shared" si="1280"/>
        <v>4.9999999999999996E-2</v>
      </c>
      <c r="ASN28" s="1">
        <f t="shared" si="1281"/>
        <v>1.4794520547945205</v>
      </c>
      <c r="ASO28" s="1">
        <f t="shared" si="1282"/>
        <v>2.2191780821917808E-3</v>
      </c>
      <c r="ASP28" s="1">
        <f t="shared" si="1283"/>
        <v>17.084005005402553</v>
      </c>
      <c r="ASQ28" s="1"/>
      <c r="ASR28" s="1"/>
      <c r="ASS28" s="2" t="s">
        <v>11</v>
      </c>
      <c r="AST28" s="1" t="s">
        <v>120</v>
      </c>
      <c r="ASU28" s="1">
        <v>176</v>
      </c>
      <c r="ASV28" s="2">
        <v>11</v>
      </c>
      <c r="ASW28" s="1">
        <v>5.2999999999999999E-2</v>
      </c>
      <c r="ASX28" s="1">
        <f t="shared" si="1284"/>
        <v>4.5999999999999999E-2</v>
      </c>
      <c r="ASY28" s="1">
        <f t="shared" si="1285"/>
        <v>1.140893470790378</v>
      </c>
      <c r="ASZ28" s="1">
        <f t="shared" si="1286"/>
        <v>1.7113402061855669E-3</v>
      </c>
      <c r="ATA28" s="1">
        <f t="shared" si="1287"/>
        <v>13.174492341572362</v>
      </c>
      <c r="ATB28" s="1"/>
      <c r="ATC28" s="1"/>
      <c r="ATD28" s="2" t="s">
        <v>11</v>
      </c>
      <c r="ATE28" s="1" t="s">
        <v>121</v>
      </c>
      <c r="ATF28" s="1">
        <v>180</v>
      </c>
      <c r="ATG28" s="2">
        <v>11</v>
      </c>
      <c r="ATH28" s="1">
        <v>7.1999999999999995E-2</v>
      </c>
      <c r="ATI28" s="1">
        <f t="shared" si="1288"/>
        <v>5.099999999999999E-2</v>
      </c>
      <c r="ATJ28" s="1">
        <f t="shared" si="1289"/>
        <v>0.74394463667820043</v>
      </c>
      <c r="ATK28" s="1">
        <f t="shared" si="1290"/>
        <v>1.1159169550173007E-3</v>
      </c>
      <c r="ATL28" s="1">
        <f t="shared" si="1291"/>
        <v>8.5907169857680685</v>
      </c>
      <c r="ATM28" s="1"/>
      <c r="ATN28" s="1"/>
      <c r="ATO28" s="2" t="s">
        <v>11</v>
      </c>
      <c r="ATP28" s="1" t="s">
        <v>122</v>
      </c>
      <c r="ATQ28" s="1">
        <v>183</v>
      </c>
      <c r="ATR28" s="2">
        <v>11</v>
      </c>
      <c r="ATS28" s="1">
        <v>5.1999999999999998E-2</v>
      </c>
      <c r="ATT28" s="1">
        <f t="shared" si="1292"/>
        <v>5.0999999999999997E-2</v>
      </c>
      <c r="ATU28" s="1">
        <f t="shared" si="1293"/>
        <v>1.4657534246575341</v>
      </c>
      <c r="ATV28" s="1">
        <f t="shared" si="1294"/>
        <v>2.1986301369863012E-3</v>
      </c>
      <c r="ATW28" s="1">
        <f t="shared" si="1295"/>
        <v>16.925819773871044</v>
      </c>
      <c r="ATX28" s="1"/>
      <c r="ATY28" s="1"/>
      <c r="ATZ28" s="2" t="s">
        <v>11</v>
      </c>
      <c r="AUA28" s="1" t="s">
        <v>123</v>
      </c>
      <c r="AUB28" s="1">
        <v>184</v>
      </c>
      <c r="AUC28" s="2">
        <v>11</v>
      </c>
      <c r="AUD28" s="1">
        <v>8.0000000000000002E-3</v>
      </c>
      <c r="AUE28" s="1">
        <f t="shared" si="1296"/>
        <v>-8.0000000000000002E-3</v>
      </c>
      <c r="AUF28" s="1">
        <f t="shared" si="1297"/>
        <v>-0.6028880866425993</v>
      </c>
      <c r="AUG28" s="1">
        <f t="shared" si="1298"/>
        <v>-9.0433212996389901E-4</v>
      </c>
      <c r="AUH28" s="1">
        <f t="shared" si="1299"/>
        <v>-6.961863384839635</v>
      </c>
      <c r="AUI28" s="1"/>
      <c r="AUJ28" s="1"/>
      <c r="AUK28" s="2" t="s">
        <v>11</v>
      </c>
      <c r="AUL28" s="1" t="s">
        <v>124</v>
      </c>
      <c r="AUM28" s="1">
        <v>185</v>
      </c>
      <c r="AUN28" s="2">
        <v>11</v>
      </c>
      <c r="AUO28" s="1">
        <v>1.0999999999999999E-2</v>
      </c>
      <c r="AUP28" s="1">
        <f t="shared" si="1300"/>
        <v>5.9999999999999993E-3</v>
      </c>
      <c r="AUQ28" s="1">
        <f t="shared" si="1301"/>
        <v>4.6931407942238233E-2</v>
      </c>
      <c r="AUR28" s="1">
        <f t="shared" si="1302"/>
        <v>7.0397111913357349E-5</v>
      </c>
      <c r="AUS28" s="1">
        <f t="shared" si="1303"/>
        <v>0.5419414610953005</v>
      </c>
      <c r="AUT28" s="1"/>
      <c r="AUU28" s="1"/>
      <c r="AUV28" s="2" t="s">
        <v>11</v>
      </c>
      <c r="AUW28" s="1" t="s">
        <v>125</v>
      </c>
      <c r="AUX28" s="1">
        <v>186</v>
      </c>
      <c r="AUY28" s="2">
        <v>11</v>
      </c>
      <c r="AUZ28" s="1">
        <v>8.9999999999999993E-3</v>
      </c>
      <c r="AVA28" s="1">
        <f t="shared" si="1304"/>
        <v>-1.0000000000000009E-3</v>
      </c>
      <c r="AVB28" s="1">
        <f t="shared" si="1305"/>
        <v>-0.1732851985559567</v>
      </c>
      <c r="AVC28" s="1">
        <f t="shared" si="1306"/>
        <v>-2.5992779783393506E-4</v>
      </c>
      <c r="AVD28" s="1">
        <f t="shared" si="1307"/>
        <v>-2.0010146255826498</v>
      </c>
      <c r="AVE28" s="1"/>
      <c r="AVF28" s="1"/>
      <c r="AVG28" s="2" t="s">
        <v>11</v>
      </c>
      <c r="AVH28" s="1" t="s">
        <v>126</v>
      </c>
      <c r="AVI28" s="1">
        <v>187</v>
      </c>
      <c r="AVJ28" s="2">
        <v>11</v>
      </c>
      <c r="AVK28" s="1">
        <v>8.9999999999999993E-3</v>
      </c>
      <c r="AVL28" s="1">
        <f t="shared" si="1308"/>
        <v>-1.0000000000000009E-3</v>
      </c>
      <c r="AVM28" s="1">
        <f t="shared" si="1309"/>
        <v>-5.0359712230215861E-2</v>
      </c>
      <c r="AVN28" s="1">
        <f t="shared" si="1310"/>
        <v>-7.5539568345323789E-5</v>
      </c>
      <c r="AVO28" s="1">
        <f t="shared" si="1311"/>
        <v>-0.58152987994675653</v>
      </c>
      <c r="AVP28" s="1"/>
      <c r="AVQ28" s="1"/>
      <c r="AVR28" s="2" t="s">
        <v>11</v>
      </c>
      <c r="AVS28" s="1" t="s">
        <v>127</v>
      </c>
      <c r="AVT28" s="1">
        <v>190</v>
      </c>
      <c r="AVU28" s="2">
        <v>11</v>
      </c>
      <c r="AVV28" s="1">
        <v>1.0999999999999999E-2</v>
      </c>
      <c r="AVW28" s="1">
        <f t="shared" si="1312"/>
        <v>0</v>
      </c>
      <c r="AVX28" s="1">
        <f t="shared" si="1313"/>
        <v>3.5842293906810034E-2</v>
      </c>
      <c r="AVY28" s="1">
        <f t="shared" si="1314"/>
        <v>5.3763440860215054E-5</v>
      </c>
      <c r="AVZ28" s="1">
        <f t="shared" si="1315"/>
        <v>0.41388967389963705</v>
      </c>
      <c r="AWA28" s="1"/>
      <c r="AWB28" s="1"/>
      <c r="AWC28" s="2" t="s">
        <v>11</v>
      </c>
      <c r="AWD28" s="1" t="s">
        <v>128</v>
      </c>
      <c r="AWE28" s="1">
        <v>191</v>
      </c>
      <c r="AWF28" s="2">
        <v>11</v>
      </c>
      <c r="AWG28" s="1">
        <v>1.9E-2</v>
      </c>
      <c r="AWH28" s="1">
        <f t="shared" si="1316"/>
        <v>6.0000000000000001E-3</v>
      </c>
      <c r="AWI28" s="1">
        <f t="shared" si="1317"/>
        <v>0.16129032258064518</v>
      </c>
      <c r="AWJ28" s="1">
        <f t="shared" si="1318"/>
        <v>2.4193548387096777E-4</v>
      </c>
      <c r="AWK28" s="1">
        <f t="shared" si="1319"/>
        <v>1.8625035325483668</v>
      </c>
      <c r="AWL28" s="1"/>
      <c r="AWM28" s="1"/>
      <c r="AWN28" s="2" t="s">
        <v>11</v>
      </c>
      <c r="AWO28" s="1" t="s">
        <v>129</v>
      </c>
      <c r="AWP28" s="1">
        <v>192</v>
      </c>
      <c r="AWQ28" s="2">
        <v>11</v>
      </c>
      <c r="AWR28" s="1">
        <v>2.1999999999999999E-2</v>
      </c>
      <c r="AWS28" s="1">
        <f t="shared" si="1320"/>
        <v>5.9999999999999984E-3</v>
      </c>
      <c r="AWT28" s="1">
        <f t="shared" si="1321"/>
        <v>0.14999999999999997</v>
      </c>
      <c r="AWU28" s="1">
        <f t="shared" si="1322"/>
        <v>2.2499999999999997E-4</v>
      </c>
      <c r="AWV28" s="1">
        <f t="shared" si="1323"/>
        <v>1.7321282852699806</v>
      </c>
      <c r="AWW28" s="1"/>
      <c r="AWX28" s="1"/>
      <c r="AWY28" s="2" t="s">
        <v>11</v>
      </c>
      <c r="AWZ28" s="1" t="s">
        <v>130</v>
      </c>
      <c r="AXA28" s="1">
        <v>193</v>
      </c>
      <c r="AXB28" s="2">
        <v>11</v>
      </c>
      <c r="AXC28" s="1">
        <v>2.4E-2</v>
      </c>
      <c r="AXD28" s="1">
        <f t="shared" si="1324"/>
        <v>0.01</v>
      </c>
      <c r="AXE28" s="1">
        <f t="shared" si="1325"/>
        <v>0.25806451612903225</v>
      </c>
      <c r="AXF28" s="1">
        <f t="shared" si="1326"/>
        <v>3.8709677419354838E-4</v>
      </c>
      <c r="AXG28" s="1">
        <f t="shared" si="1327"/>
        <v>2.9800056520773865</v>
      </c>
      <c r="AXH28" s="1"/>
      <c r="AXI28" s="1"/>
      <c r="AXJ28" s="2" t="s">
        <v>11</v>
      </c>
      <c r="AXK28" s="1" t="s">
        <v>131</v>
      </c>
      <c r="AXL28" s="1">
        <v>197</v>
      </c>
      <c r="AXM28" s="2">
        <v>11</v>
      </c>
      <c r="AXN28" s="1">
        <v>2.7E-2</v>
      </c>
      <c r="AXO28" s="1">
        <f t="shared" si="1328"/>
        <v>8.0000000000000002E-3</v>
      </c>
      <c r="AXP28" s="1">
        <f t="shared" si="1329"/>
        <v>0.13309352517985612</v>
      </c>
      <c r="AXQ28" s="1">
        <f t="shared" si="1330"/>
        <v>1.9964028776978419E-4</v>
      </c>
      <c r="AXR28" s="1">
        <f t="shared" si="1331"/>
        <v>1.5369003970021415</v>
      </c>
      <c r="AXS28" s="1"/>
      <c r="AXT28" s="1"/>
      <c r="AXU28" s="2" t="s">
        <v>11</v>
      </c>
      <c r="AXV28" s="1" t="s">
        <v>132</v>
      </c>
      <c r="AXW28" s="1">
        <v>198</v>
      </c>
      <c r="AXX28" s="2">
        <v>11</v>
      </c>
      <c r="AXY28" s="1">
        <v>2.1999999999999999E-2</v>
      </c>
      <c r="AXZ28" s="1">
        <f t="shared" si="1332"/>
        <v>4.9999999999999975E-3</v>
      </c>
      <c r="AYA28" s="1">
        <f t="shared" si="1333"/>
        <v>-7.1942446043166287E-3</v>
      </c>
      <c r="AYB28" s="1">
        <f t="shared" si="1334"/>
        <v>-1.0791366906474943E-5</v>
      </c>
      <c r="AYC28" s="1">
        <f t="shared" si="1335"/>
        <v>-8.3075697135251828E-2</v>
      </c>
      <c r="AYD28" s="1"/>
      <c r="AYE28" s="1"/>
      <c r="AYF28" s="2" t="s">
        <v>11</v>
      </c>
      <c r="AYG28" s="1" t="s">
        <v>133</v>
      </c>
      <c r="AYH28" s="1">
        <v>201</v>
      </c>
      <c r="AYI28" s="2">
        <v>11</v>
      </c>
      <c r="AYJ28" s="1">
        <v>2.4E-2</v>
      </c>
      <c r="AYK28" s="1">
        <f t="shared" si="1336"/>
        <v>1.0000000000000009E-3</v>
      </c>
      <c r="AYL28" s="1">
        <f t="shared" si="1337"/>
        <v>-0.19642857142857137</v>
      </c>
      <c r="AYM28" s="1">
        <f t="shared" si="1338"/>
        <v>-2.9464285714285703E-4</v>
      </c>
      <c r="AYN28" s="1">
        <f t="shared" si="1339"/>
        <v>-2.2682632307106885</v>
      </c>
      <c r="AYO28" s="1"/>
      <c r="AYP28" s="1"/>
      <c r="AYQ28" s="2" t="s">
        <v>11</v>
      </c>
      <c r="AYR28" s="1" t="s">
        <v>134</v>
      </c>
      <c r="AYS28" s="1">
        <v>204</v>
      </c>
      <c r="AYT28" s="2">
        <v>11</v>
      </c>
      <c r="AYU28" s="1">
        <v>2.5999999999999999E-2</v>
      </c>
      <c r="AYV28" s="1">
        <f t="shared" si="1340"/>
        <v>2.9999999999999992E-3</v>
      </c>
      <c r="AYW28" s="1">
        <f t="shared" si="1341"/>
        <v>-0.43928571428571428</v>
      </c>
      <c r="AYX28" s="1">
        <f t="shared" si="1342"/>
        <v>-6.5892857142857148E-4</v>
      </c>
      <c r="AYY28" s="1">
        <f t="shared" si="1343"/>
        <v>-5.0726614068620872</v>
      </c>
      <c r="AYZ28" s="1"/>
      <c r="AZA28" s="1"/>
      <c r="AZB28" s="2" t="s">
        <v>11</v>
      </c>
      <c r="AZC28" s="1" t="s">
        <v>135</v>
      </c>
      <c r="AZD28" s="1">
        <v>205</v>
      </c>
      <c r="AZE28" s="2">
        <v>11</v>
      </c>
      <c r="AZF28" s="1">
        <v>2.7E-2</v>
      </c>
      <c r="AZG28" s="1">
        <f t="shared" si="1344"/>
        <v>5.000000000000001E-3</v>
      </c>
      <c r="AZH28" s="1">
        <f t="shared" si="1345"/>
        <v>-2.8571428571428522E-2</v>
      </c>
      <c r="AZI28" s="1">
        <f t="shared" si="1346"/>
        <v>-4.2857142857142782E-5</v>
      </c>
      <c r="AZJ28" s="1">
        <f t="shared" si="1347"/>
        <v>-0.32992919719428149</v>
      </c>
      <c r="AZK28" s="1"/>
      <c r="AZL28" s="1"/>
      <c r="AZM28" s="2" t="s">
        <v>11</v>
      </c>
      <c r="AZN28" s="1" t="s">
        <v>136</v>
      </c>
      <c r="AZO28" s="1">
        <v>208</v>
      </c>
      <c r="AZP28" s="2">
        <v>11</v>
      </c>
      <c r="AZQ28" s="1">
        <v>2.7E-2</v>
      </c>
      <c r="AZR28" s="1">
        <f t="shared" si="1348"/>
        <v>5.9999999999999984E-3</v>
      </c>
      <c r="AZS28" s="1">
        <f t="shared" si="1349"/>
        <v>7.1428571428570993E-3</v>
      </c>
      <c r="AZT28" s="1">
        <f t="shared" si="1350"/>
        <v>1.071428571428565E-5</v>
      </c>
      <c r="AZU28" s="1">
        <f t="shared" si="1351"/>
        <v>8.2482299298570025E-2</v>
      </c>
      <c r="AZV28" s="1"/>
      <c r="AZW28" s="1"/>
      <c r="AZX28" s="2" t="s">
        <v>11</v>
      </c>
      <c r="AZY28" s="1" t="s">
        <v>137</v>
      </c>
      <c r="AZZ28" s="1">
        <v>211</v>
      </c>
      <c r="BAA28" s="2">
        <v>11</v>
      </c>
      <c r="BAB28" s="1">
        <v>2.7E-2</v>
      </c>
      <c r="BAC28" s="1">
        <f t="shared" si="1352"/>
        <v>2.9999999999999992E-3</v>
      </c>
      <c r="BAD28" s="1">
        <f t="shared" si="1353"/>
        <v>-0.14893617021276598</v>
      </c>
      <c r="BAE28" s="1">
        <f t="shared" si="1354"/>
        <v>-2.2340425531914898E-4</v>
      </c>
      <c r="BAF28" s="1">
        <f t="shared" si="1355"/>
        <v>-1.719843687502109</v>
      </c>
      <c r="BAG28" s="1"/>
      <c r="BAH28" s="1"/>
      <c r="BAI28" s="2" t="s">
        <v>11</v>
      </c>
      <c r="BAJ28" s="1" t="s">
        <v>138</v>
      </c>
      <c r="BAK28" s="1">
        <v>212</v>
      </c>
      <c r="BAL28" s="2">
        <v>11</v>
      </c>
      <c r="BAM28" s="1">
        <v>8.9999999999999993E-3</v>
      </c>
      <c r="BAN28" s="1">
        <f t="shared" si="1356"/>
        <v>-1.0000000000000009E-3</v>
      </c>
      <c r="BAO28" s="1">
        <f t="shared" si="1357"/>
        <v>0.96219931271477666</v>
      </c>
      <c r="BAP28" s="1">
        <f t="shared" si="1358"/>
        <v>1.4432989690721649E-3</v>
      </c>
      <c r="BAQ28" s="1">
        <f t="shared" si="1359"/>
        <v>11.111017637470669</v>
      </c>
      <c r="BAR28" s="1"/>
      <c r="BAS28" s="1"/>
      <c r="BAT28" s="2" t="s">
        <v>11</v>
      </c>
      <c r="BAU28" s="1" t="s">
        <v>139</v>
      </c>
      <c r="BAV28" s="1">
        <v>213</v>
      </c>
      <c r="BAW28" s="2">
        <v>11</v>
      </c>
      <c r="BAX28" s="1">
        <v>-7.0000000000000001E-3</v>
      </c>
      <c r="BAY28" s="1">
        <f t="shared" si="1360"/>
        <v>-8.0000000000000002E-3</v>
      </c>
      <c r="BAZ28" s="1">
        <f t="shared" si="1361"/>
        <v>0.85416666666666663</v>
      </c>
      <c r="BBA28" s="1">
        <f t="shared" si="1362"/>
        <v>1.2812500000000001E-3</v>
      </c>
      <c r="BBB28" s="1">
        <f t="shared" si="1363"/>
        <v>9.8635082911207252</v>
      </c>
      <c r="BBC28" s="1"/>
      <c r="BBD28" s="1"/>
      <c r="BBE28" s="2" t="s">
        <v>11</v>
      </c>
      <c r="BBF28" s="1" t="s">
        <v>140</v>
      </c>
      <c r="BBG28" s="1">
        <v>214</v>
      </c>
      <c r="BBH28" s="2">
        <v>11</v>
      </c>
      <c r="BBI28" s="1">
        <v>8.0000000000000002E-3</v>
      </c>
      <c r="BBJ28" s="1">
        <f t="shared" si="1364"/>
        <v>3.0000000000000001E-3</v>
      </c>
      <c r="BBK28" s="1">
        <f t="shared" si="1365"/>
        <v>0.91289198606271771</v>
      </c>
      <c r="BBL28" s="1">
        <f t="shared" si="1366"/>
        <v>1.3693379790940766E-3</v>
      </c>
      <c r="BBM28" s="1">
        <f t="shared" si="1367"/>
        <v>10.541640203036817</v>
      </c>
      <c r="BBN28" s="1"/>
      <c r="BBO28" s="1"/>
      <c r="BBP28" s="2" t="s">
        <v>11</v>
      </c>
      <c r="BBQ28" s="1" t="s">
        <v>141</v>
      </c>
      <c r="BBR28" s="1">
        <v>215</v>
      </c>
      <c r="BBS28" s="2">
        <v>11</v>
      </c>
      <c r="BBT28" s="1">
        <v>5.0000000000000001E-3</v>
      </c>
      <c r="BBU28" s="1">
        <f t="shared" si="1368"/>
        <v>-3.0000000000000001E-3</v>
      </c>
      <c r="BBV28" s="1">
        <f t="shared" si="1369"/>
        <v>0.6048951048951049</v>
      </c>
      <c r="BBW28" s="1">
        <f t="shared" si="1370"/>
        <v>9.0734265734265741E-4</v>
      </c>
      <c r="BBX28" s="1">
        <f t="shared" si="1371"/>
        <v>6.985039472067756</v>
      </c>
      <c r="BBY28" s="1"/>
      <c r="BBZ28" s="1"/>
      <c r="BCA28" s="2" t="s">
        <v>11</v>
      </c>
      <c r="BCB28" s="1" t="s">
        <v>142</v>
      </c>
      <c r="BCC28" s="1">
        <v>225</v>
      </c>
      <c r="BCD28" s="2">
        <v>11</v>
      </c>
      <c r="BCE28" s="1">
        <v>7.0000000000000001E-3</v>
      </c>
      <c r="BCF28" s="1">
        <f t="shared" si="1372"/>
        <v>0</v>
      </c>
      <c r="BCG28" s="1">
        <f t="shared" si="1373"/>
        <v>0.67944250871080136</v>
      </c>
      <c r="BCH28" s="1">
        <f t="shared" si="1374"/>
        <v>1.019163763066202E-3</v>
      </c>
      <c r="BCI28" s="1">
        <f t="shared" si="1375"/>
        <v>7.8458772503518297</v>
      </c>
      <c r="BCJ28" s="1"/>
      <c r="BCK28" s="1"/>
      <c r="BCL28" s="2" t="s">
        <v>11</v>
      </c>
      <c r="BCM28" s="1" t="s">
        <v>143</v>
      </c>
      <c r="BCN28" s="1">
        <v>226</v>
      </c>
      <c r="BCO28" s="2">
        <v>11</v>
      </c>
      <c r="BCP28" s="1">
        <v>3.6999999999999998E-2</v>
      </c>
      <c r="BCQ28" s="1">
        <f t="shared" si="1376"/>
        <v>1.9E-2</v>
      </c>
      <c r="BCR28" s="1">
        <f t="shared" si="1377"/>
        <v>1.1283783783783783</v>
      </c>
      <c r="BCS28" s="1">
        <f t="shared" si="1378"/>
        <v>1.6925675675675675E-3</v>
      </c>
      <c r="BCT28" s="1">
        <f t="shared" si="1379"/>
        <v>13.029974037841747</v>
      </c>
      <c r="BCU28" s="1"/>
      <c r="BCV28" s="1"/>
      <c r="BCW28" s="2" t="s">
        <v>11</v>
      </c>
      <c r="BCX28" s="1" t="s">
        <v>144</v>
      </c>
      <c r="BCY28" s="1">
        <v>232</v>
      </c>
      <c r="BCZ28" s="2">
        <v>11</v>
      </c>
      <c r="BDA28" s="1">
        <v>4.1000000000000002E-2</v>
      </c>
      <c r="BDB28" s="1">
        <f t="shared" si="1380"/>
        <v>1.7000000000000001E-2</v>
      </c>
      <c r="BDC28" s="1">
        <f t="shared" si="1381"/>
        <v>1.1283783783783783</v>
      </c>
      <c r="BDD28" s="1">
        <f t="shared" si="1382"/>
        <v>1.6925675675675675E-3</v>
      </c>
      <c r="BDE28" s="1">
        <f t="shared" si="1383"/>
        <v>13.029974037841747</v>
      </c>
      <c r="BDF28" s="1"/>
      <c r="BDG28" s="1"/>
      <c r="BDH28" s="2" t="s">
        <v>11</v>
      </c>
      <c r="BDI28" s="1" t="s">
        <v>145</v>
      </c>
      <c r="BDJ28" s="1">
        <v>233</v>
      </c>
      <c r="BDK28" s="2">
        <v>11</v>
      </c>
      <c r="BDL28" s="1">
        <v>4.1000000000000002E-2</v>
      </c>
      <c r="BDM28" s="1">
        <f t="shared" si="1384"/>
        <v>3.0000000000000027E-3</v>
      </c>
      <c r="BDN28" s="1">
        <f t="shared" si="1385"/>
        <v>0.69932432432432445</v>
      </c>
      <c r="BDO28" s="1">
        <f t="shared" si="1386"/>
        <v>1.0489864864864867E-3</v>
      </c>
      <c r="BDP28" s="1">
        <f t="shared" si="1387"/>
        <v>8.0754629515965348</v>
      </c>
      <c r="BDQ28" s="1"/>
      <c r="BDR28" s="1"/>
      <c r="BDS28" s="2" t="s">
        <v>11</v>
      </c>
      <c r="BDT28" s="1" t="s">
        <v>146</v>
      </c>
      <c r="BDU28" s="1">
        <v>234</v>
      </c>
      <c r="BDV28" s="2">
        <v>11</v>
      </c>
      <c r="BDW28" s="1">
        <v>0.05</v>
      </c>
      <c r="BDX28" s="1">
        <f t="shared" si="1388"/>
        <v>1.4999999999999999E-2</v>
      </c>
      <c r="BDY28" s="1">
        <f t="shared" si="1389"/>
        <v>1.0813559322033899</v>
      </c>
      <c r="BDZ28" s="1">
        <f t="shared" si="1390"/>
        <v>1.6220338983050848E-3</v>
      </c>
      <c r="BEA28" s="1">
        <f t="shared" si="1391"/>
        <v>12.486981310759862</v>
      </c>
      <c r="BEB28" s="1"/>
      <c r="BEC28" s="1"/>
      <c r="BED28" s="2" t="s">
        <v>11</v>
      </c>
      <c r="BEE28" s="1" t="s">
        <v>147</v>
      </c>
      <c r="BEF28" s="1">
        <v>236</v>
      </c>
      <c r="BEG28" s="2">
        <v>11</v>
      </c>
      <c r="BEH28" s="1">
        <v>5.0999999999999997E-2</v>
      </c>
      <c r="BEI28" s="1">
        <f t="shared" si="1392"/>
        <v>-7.0000000000000062E-3</v>
      </c>
      <c r="BEJ28" s="1">
        <f t="shared" si="1393"/>
        <v>0.34237288135593202</v>
      </c>
      <c r="BEK28" s="1">
        <f t="shared" si="1394"/>
        <v>5.1355932203389805E-4</v>
      </c>
      <c r="BEL28" s="1">
        <f t="shared" si="1395"/>
        <v>3.9535583460399546</v>
      </c>
      <c r="BEM28" s="1"/>
      <c r="BEN28" s="1"/>
      <c r="BEO28" s="2" t="s">
        <v>11</v>
      </c>
      <c r="BEP28" s="4" t="s">
        <v>148</v>
      </c>
      <c r="BEQ28" s="4">
        <v>239</v>
      </c>
      <c r="BER28" s="2">
        <v>11</v>
      </c>
      <c r="BES28" s="1">
        <v>4.5999999999999999E-2</v>
      </c>
      <c r="BET28" s="1">
        <f t="shared" si="1396"/>
        <v>-2.1000000000000005E-2</v>
      </c>
      <c r="BEU28" s="1">
        <f t="shared" si="1397"/>
        <v>-7.3825503355704827E-2</v>
      </c>
      <c r="BEV28" s="1">
        <f t="shared" si="1398"/>
        <v>-1.1073825503355724E-4</v>
      </c>
      <c r="BEW28" s="1">
        <f t="shared" si="1399"/>
        <v>-0.85250161691140158</v>
      </c>
      <c r="BEX28" s="1"/>
      <c r="BEY28" s="1"/>
      <c r="BEZ28" s="2" t="s">
        <v>11</v>
      </c>
      <c r="BFA28" s="4" t="s">
        <v>149</v>
      </c>
      <c r="BFB28" s="4">
        <v>240</v>
      </c>
      <c r="BFC28" s="2">
        <v>11</v>
      </c>
      <c r="BFD28" s="1">
        <v>-1.2E-2</v>
      </c>
      <c r="BFE28" s="1">
        <f t="shared" si="1400"/>
        <v>1.0999999999999999E-2</v>
      </c>
      <c r="BFF28" s="1">
        <f t="shared" si="1401"/>
        <v>2.6132404181184667</v>
      </c>
      <c r="BFG28" s="1">
        <f t="shared" si="1402"/>
        <v>3.9198606271777002E-3</v>
      </c>
      <c r="BFH28" s="1">
        <f t="shared" si="1403"/>
        <v>30.176450962891654</v>
      </c>
      <c r="BFI28" s="1"/>
      <c r="BFJ28" s="1"/>
      <c r="BFK28" s="2" t="s">
        <v>11</v>
      </c>
      <c r="BFL28" s="4" t="s">
        <v>150</v>
      </c>
      <c r="BFM28" s="4">
        <v>241</v>
      </c>
      <c r="BFN28" s="2">
        <v>11</v>
      </c>
      <c r="BFO28" s="1">
        <v>-3.0000000000000001E-3</v>
      </c>
      <c r="BFP28" s="1">
        <f t="shared" si="1404"/>
        <v>1.4000000000000002E-2</v>
      </c>
      <c r="BFQ28" s="1">
        <f t="shared" si="1405"/>
        <v>2.7353951890034365</v>
      </c>
      <c r="BFR28" s="1">
        <f t="shared" si="1406"/>
        <v>4.1030927835051549E-3</v>
      </c>
      <c r="BFS28" s="1">
        <f t="shared" si="1407"/>
        <v>31.587035855095188</v>
      </c>
      <c r="BFT28" s="1"/>
      <c r="BFU28" s="1"/>
      <c r="BFV28" s="2" t="s">
        <v>11</v>
      </c>
      <c r="BFW28" s="4" t="s">
        <v>151</v>
      </c>
      <c r="BFX28" s="4">
        <v>243</v>
      </c>
      <c r="BFY28" s="2">
        <v>11</v>
      </c>
      <c r="BFZ28" s="1">
        <v>2.5000000000000001E-2</v>
      </c>
      <c r="BGA28" s="1">
        <f t="shared" si="1408"/>
        <v>1.9000000000000003E-2</v>
      </c>
      <c r="BGB28" s="1">
        <f t="shared" si="1409"/>
        <v>1.9204152249134949</v>
      </c>
      <c r="BGC28" s="1">
        <f t="shared" si="1410"/>
        <v>2.8806228373702424E-3</v>
      </c>
      <c r="BGD28" s="1">
        <f t="shared" si="1411"/>
        <v>22.176036870238512</v>
      </c>
      <c r="BGE28" s="1"/>
      <c r="BGF28" s="1"/>
      <c r="BGG28" s="2" t="s">
        <v>11</v>
      </c>
      <c r="BGH28" s="4" t="s">
        <v>152</v>
      </c>
      <c r="BGI28" s="4">
        <v>246</v>
      </c>
      <c r="BGJ28" s="2">
        <v>11</v>
      </c>
      <c r="BGK28" s="1">
        <v>2.8000000000000001E-2</v>
      </c>
      <c r="BGL28" s="1">
        <f t="shared" si="1412"/>
        <v>1.7000000000000001E-2</v>
      </c>
      <c r="BGM28" s="1">
        <f t="shared" si="1413"/>
        <v>1.7093425605536332</v>
      </c>
      <c r="BGN28" s="1">
        <f t="shared" si="1414"/>
        <v>2.5640138408304499E-3</v>
      </c>
      <c r="BGO28" s="1">
        <f t="shared" si="1415"/>
        <v>19.738670655671758</v>
      </c>
      <c r="BGP28" s="1"/>
      <c r="BGQ28" s="1"/>
      <c r="BGR28" s="2" t="s">
        <v>11</v>
      </c>
      <c r="BGS28" s="4" t="s">
        <v>153</v>
      </c>
      <c r="BGT28" s="4">
        <v>249</v>
      </c>
      <c r="BGU28" s="2">
        <v>11</v>
      </c>
      <c r="BGV28" s="1">
        <v>2.9000000000000001E-2</v>
      </c>
      <c r="BGW28" s="1">
        <f t="shared" si="1416"/>
        <v>2.0000000000000004E-2</v>
      </c>
      <c r="BGX28" s="1">
        <f t="shared" si="1417"/>
        <v>1.9312714776632305</v>
      </c>
      <c r="BGY28" s="1">
        <f t="shared" si="1418"/>
        <v>2.8969072164948457E-3</v>
      </c>
      <c r="BGZ28" s="1">
        <f t="shared" si="1419"/>
        <v>22.301399686637559</v>
      </c>
      <c r="BHA28" s="1"/>
      <c r="BHB28" s="1"/>
      <c r="BHC28" s="2" t="s">
        <v>11</v>
      </c>
      <c r="BHD28" s="4" t="s">
        <v>154</v>
      </c>
      <c r="BHE28" s="4">
        <v>253</v>
      </c>
      <c r="BHF28" s="2">
        <v>11</v>
      </c>
      <c r="BHG28" s="1">
        <v>0.03</v>
      </c>
      <c r="BHH28" s="1">
        <f t="shared" si="1420"/>
        <v>2.1999999999999999E-2</v>
      </c>
      <c r="BHI28" s="1">
        <f t="shared" si="1421"/>
        <v>1.9619377162629759</v>
      </c>
      <c r="BHJ28" s="1">
        <f t="shared" si="1422"/>
        <v>2.9429065743944638E-3</v>
      </c>
      <c r="BHK28" s="1">
        <f t="shared" si="1423"/>
        <v>22.655518748513938</v>
      </c>
      <c r="BHL28" s="1"/>
      <c r="BHM28" s="1"/>
      <c r="BHN28" s="2" t="s">
        <v>11</v>
      </c>
      <c r="BHO28" s="4" t="s">
        <v>155</v>
      </c>
      <c r="BHP28" s="4">
        <v>254</v>
      </c>
      <c r="BHQ28" s="2">
        <v>11</v>
      </c>
      <c r="BHR28" s="1">
        <v>2.7E-2</v>
      </c>
      <c r="BHS28" s="1">
        <f t="shared" si="1424"/>
        <v>5.000000000000001E-3</v>
      </c>
      <c r="BHT28" s="1">
        <f t="shared" si="1425"/>
        <v>8.5910652920962227E-2</v>
      </c>
      <c r="BHU28" s="1">
        <f t="shared" si="1426"/>
        <v>1.2886597938144336E-4</v>
      </c>
      <c r="BHV28" s="1">
        <f t="shared" si="1427"/>
        <v>0.99205514620273871</v>
      </c>
      <c r="BHW28" s="1"/>
      <c r="BHX28" s="1"/>
      <c r="BHY28" s="2" t="s">
        <v>11</v>
      </c>
      <c r="BHZ28" s="4" t="s">
        <v>156</v>
      </c>
      <c r="BIA28" s="4">
        <v>260</v>
      </c>
      <c r="BIB28" s="2">
        <v>11</v>
      </c>
      <c r="BIC28" s="1">
        <v>3.7999999999999999E-2</v>
      </c>
      <c r="BID28" s="1">
        <f t="shared" si="1428"/>
        <v>6.9999999999999993E-3</v>
      </c>
      <c r="BIE28" s="1">
        <f t="shared" si="1429"/>
        <v>2.3648648648648622E-2</v>
      </c>
      <c r="BIF28" s="1">
        <f t="shared" si="1430"/>
        <v>3.5472972972972937E-5</v>
      </c>
      <c r="BIG28" s="1">
        <f t="shared" si="1431"/>
        <v>0.27308328821823996</v>
      </c>
      <c r="BIH28" s="1"/>
      <c r="BII28" s="1"/>
      <c r="BIJ28" s="2" t="s">
        <v>11</v>
      </c>
      <c r="BIK28" s="4" t="s">
        <v>157</v>
      </c>
      <c r="BIL28" s="4">
        <v>267</v>
      </c>
      <c r="BIM28" s="2">
        <v>11</v>
      </c>
      <c r="BIN28" s="1">
        <v>3.9E-2</v>
      </c>
      <c r="BIO28" s="1">
        <f t="shared" si="1432"/>
        <v>8.0000000000000002E-3</v>
      </c>
      <c r="BIP28" s="1">
        <f t="shared" si="1433"/>
        <v>0.89666666666666672</v>
      </c>
      <c r="BIQ28" s="1">
        <f t="shared" si="1434"/>
        <v>1.3450000000000001E-3</v>
      </c>
      <c r="BIR28" s="1">
        <f t="shared" si="1435"/>
        <v>10.354277971947219</v>
      </c>
      <c r="BIS28" s="1"/>
      <c r="BIT28" s="1"/>
      <c r="BIU28" s="2" t="s">
        <v>11</v>
      </c>
      <c r="BIV28" s="4" t="s">
        <v>158</v>
      </c>
      <c r="BIW28" s="4">
        <v>268</v>
      </c>
      <c r="BIX28" s="2">
        <v>11</v>
      </c>
      <c r="BIY28" s="1">
        <v>3.4000000000000002E-2</v>
      </c>
      <c r="BIZ28" s="1">
        <f t="shared" si="1436"/>
        <v>5.000000000000001E-3</v>
      </c>
      <c r="BJA28" s="1">
        <f t="shared" si="1437"/>
        <v>0.16610169491525428</v>
      </c>
      <c r="BJB28" s="1">
        <f t="shared" si="1438"/>
        <v>2.491525423728814E-4</v>
      </c>
      <c r="BJC28" s="1">
        <f t="shared" si="1439"/>
        <v>1.9180629599599792</v>
      </c>
      <c r="BJD28" s="1"/>
      <c r="BJE28" s="1"/>
      <c r="BJF28" s="2" t="s">
        <v>11</v>
      </c>
      <c r="BJG28" s="4" t="s">
        <v>159</v>
      </c>
      <c r="BJH28" s="4">
        <v>274</v>
      </c>
      <c r="BJI28" s="2">
        <v>11</v>
      </c>
      <c r="BJJ28" s="1">
        <v>1.6E-2</v>
      </c>
      <c r="BJK28" s="1">
        <f t="shared" si="1440"/>
        <v>5.000000000000001E-3</v>
      </c>
      <c r="BJL28" s="1">
        <f t="shared" si="1441"/>
        <v>0.85810810810810811</v>
      </c>
      <c r="BJM28" s="1">
        <f t="shared" si="1442"/>
        <v>1.2871621621621623E-3</v>
      </c>
      <c r="BJN28" s="1">
        <f t="shared" si="1443"/>
        <v>9.9090221724904328</v>
      </c>
      <c r="BJO28" s="1"/>
      <c r="BJP28" s="1"/>
      <c r="BJQ28" s="2" t="s">
        <v>11</v>
      </c>
      <c r="BJR28" s="4" t="s">
        <v>160</v>
      </c>
      <c r="BJS28" s="4">
        <v>281</v>
      </c>
      <c r="BJT28" s="2">
        <v>11</v>
      </c>
      <c r="BJU28" s="1">
        <v>3.3000000000000002E-2</v>
      </c>
      <c r="BJV28" s="1">
        <f t="shared" si="1444"/>
        <v>-4.9999999999999975E-3</v>
      </c>
      <c r="BJW28" s="1">
        <f t="shared" si="1445"/>
        <v>6.0000000000000074E-2</v>
      </c>
      <c r="BJX28" s="1">
        <f t="shared" si="1446"/>
        <v>9.0000000000000114E-5</v>
      </c>
      <c r="BJY28" s="1">
        <f t="shared" si="1447"/>
        <v>0.69285131410799328</v>
      </c>
      <c r="BJZ28" s="1"/>
      <c r="BKA28" s="1"/>
      <c r="BKB28" s="2" t="s">
        <v>11</v>
      </c>
      <c r="BKC28" s="4" t="s">
        <v>161</v>
      </c>
      <c r="BKD28" s="4">
        <v>282</v>
      </c>
      <c r="BKE28" s="2">
        <v>11</v>
      </c>
      <c r="BKF28" s="1">
        <v>3.2000000000000001E-2</v>
      </c>
      <c r="BKG28" s="1">
        <f t="shared" si="1448"/>
        <v>1.0999999999999999E-2</v>
      </c>
      <c r="BKH28" s="1">
        <f t="shared" si="1449"/>
        <v>0.34782608695652173</v>
      </c>
      <c r="BKI28" s="1">
        <f t="shared" si="1450"/>
        <v>5.2173913043478256E-4</v>
      </c>
      <c r="BKJ28" s="1">
        <f t="shared" si="1451"/>
        <v>4.0165293571477818</v>
      </c>
      <c r="BKK28" s="1"/>
      <c r="BKL28" s="1"/>
      <c r="BKM28" s="2" t="s">
        <v>11</v>
      </c>
      <c r="BKN28" s="4" t="s">
        <v>162</v>
      </c>
      <c r="BKO28" s="4">
        <v>289</v>
      </c>
      <c r="BKP28" s="2">
        <v>11</v>
      </c>
      <c r="BKQ28" s="1">
        <v>3.1E-2</v>
      </c>
      <c r="BKR28" s="1">
        <f t="shared" si="1452"/>
        <v>1.4999999999999999E-2</v>
      </c>
      <c r="BKS28" s="1">
        <f t="shared" si="1453"/>
        <v>0.61151079136690656</v>
      </c>
      <c r="BKT28" s="1">
        <f t="shared" si="1454"/>
        <v>9.1726618705035982E-4</v>
      </c>
      <c r="BKU28" s="1">
        <f t="shared" si="1455"/>
        <v>7.0614342564963257</v>
      </c>
      <c r="BKV28" s="1"/>
      <c r="BKW28" s="1"/>
      <c r="BKX28" s="2" t="s">
        <v>11</v>
      </c>
      <c r="BKY28" s="4" t="s">
        <v>163</v>
      </c>
      <c r="BKZ28" s="4">
        <v>296</v>
      </c>
      <c r="BLA28" s="2">
        <v>11</v>
      </c>
      <c r="BLB28" s="1">
        <v>3.5000000000000003E-2</v>
      </c>
      <c r="BLC28" s="1">
        <f t="shared" si="1456"/>
        <v>1.5000000000000003E-2</v>
      </c>
      <c r="BLD28" s="1">
        <f t="shared" si="1457"/>
        <v>0.34057971014492761</v>
      </c>
      <c r="BLE28" s="1">
        <f t="shared" si="1458"/>
        <v>5.108695652173914E-4</v>
      </c>
      <c r="BLF28" s="1">
        <f t="shared" si="1459"/>
        <v>3.9328516622072036</v>
      </c>
      <c r="BLG28" s="1"/>
      <c r="BLH28" s="1"/>
      <c r="BLI28" s="2" t="s">
        <v>11</v>
      </c>
      <c r="BLJ28" s="4" t="s">
        <v>164</v>
      </c>
      <c r="BLK28" s="4">
        <v>303</v>
      </c>
      <c r="BLL28" s="2">
        <v>11</v>
      </c>
      <c r="BLM28" s="1">
        <v>1.9E-2</v>
      </c>
      <c r="BLN28" s="1">
        <f t="shared" si="1460"/>
        <v>8.0000000000000002E-3</v>
      </c>
      <c r="BLO28" s="1">
        <f t="shared" si="1461"/>
        <v>0.49830508474576279</v>
      </c>
      <c r="BLP28" s="1">
        <f t="shared" si="1462"/>
        <v>7.4745762711864421E-4</v>
      </c>
      <c r="BLQ28" s="1">
        <f t="shared" si="1463"/>
        <v>5.7541888798799379</v>
      </c>
      <c r="BLR28" s="1"/>
      <c r="BLS28" s="1"/>
      <c r="BLT28" s="2" t="s">
        <v>11</v>
      </c>
      <c r="BLU28" s="4" t="s">
        <v>165</v>
      </c>
      <c r="BLV28" s="4">
        <v>310</v>
      </c>
      <c r="BLW28" s="2">
        <v>11</v>
      </c>
      <c r="BLX28" s="1">
        <v>2.5000000000000001E-2</v>
      </c>
      <c r="BLY28" s="1">
        <f t="shared" si="1464"/>
        <v>1.3000000000000001E-2</v>
      </c>
      <c r="BLZ28" s="1">
        <f t="shared" si="1465"/>
        <v>0.82593856655290099</v>
      </c>
      <c r="BMA28" s="1">
        <f t="shared" si="1466"/>
        <v>1.2389078498293515E-3</v>
      </c>
      <c r="BMB28" s="1">
        <f t="shared" si="1467"/>
        <v>9.5375436868108157</v>
      </c>
      <c r="BMC28" s="1"/>
      <c r="BMD28" s="1"/>
      <c r="BME28" s="2" t="s">
        <v>11</v>
      </c>
      <c r="BMF28" s="4" t="s">
        <v>166</v>
      </c>
      <c r="BMG28" s="4">
        <v>311</v>
      </c>
      <c r="BMH28" s="2">
        <v>11</v>
      </c>
      <c r="BMI28" s="1">
        <v>3.1E-2</v>
      </c>
      <c r="BMJ28" s="1">
        <f t="shared" si="1468"/>
        <v>2.0999999999999998E-2</v>
      </c>
      <c r="BMK28" s="1">
        <f t="shared" si="1469"/>
        <v>0.4893617021276595</v>
      </c>
      <c r="BML28" s="1">
        <f t="shared" si="1470"/>
        <v>7.3404255319148932E-4</v>
      </c>
      <c r="BMM28" s="1">
        <f t="shared" si="1471"/>
        <v>5.6509149732212141</v>
      </c>
      <c r="BMN28" s="1"/>
      <c r="BMO28" s="1"/>
      <c r="BMP28" s="2" t="s">
        <v>11</v>
      </c>
      <c r="BMQ28" s="4" t="s">
        <v>167</v>
      </c>
      <c r="BMR28" s="4">
        <v>317</v>
      </c>
      <c r="BMS28" s="2">
        <v>11</v>
      </c>
      <c r="BMT28" s="1">
        <v>2.5999999999999999E-2</v>
      </c>
      <c r="BMU28" s="4">
        <f t="shared" si="1472"/>
        <v>1.6E-2</v>
      </c>
      <c r="BMV28" s="1">
        <f t="shared" si="1473"/>
        <v>0.51063829787234039</v>
      </c>
      <c r="BMW28" s="1">
        <f t="shared" si="1474"/>
        <v>7.659574468085106E-4</v>
      </c>
      <c r="BMX28" s="1">
        <f t="shared" si="1475"/>
        <v>5.8966069285786586</v>
      </c>
      <c r="BMY28" s="1"/>
      <c r="BMZ28" s="1"/>
      <c r="BNA28" s="2" t="s">
        <v>11</v>
      </c>
      <c r="BNB28" s="4" t="s">
        <v>168</v>
      </c>
      <c r="BNC28" s="4">
        <v>324</v>
      </c>
      <c r="BND28" s="2">
        <v>11</v>
      </c>
      <c r="BNE28" s="1">
        <v>3.5999999999999997E-2</v>
      </c>
      <c r="BNF28" s="1">
        <f t="shared" si="1476"/>
        <v>2.3E-2</v>
      </c>
      <c r="BNG28" s="1">
        <f t="shared" si="1477"/>
        <v>0.72857142857142865</v>
      </c>
      <c r="BNH28" s="1">
        <f t="shared" si="1478"/>
        <v>1.092857142857143E-3</v>
      </c>
      <c r="BNI28" s="1">
        <f t="shared" si="1479"/>
        <v>8.4131945284541949</v>
      </c>
      <c r="BNJ28" s="1"/>
      <c r="BNK28" s="1"/>
      <c r="BNL28" s="2" t="s">
        <v>11</v>
      </c>
      <c r="BNM28" s="4" t="s">
        <v>169</v>
      </c>
      <c r="BNN28" s="4">
        <v>325</v>
      </c>
      <c r="BNO28" s="2">
        <v>11</v>
      </c>
      <c r="BNP28" s="1">
        <v>0.02</v>
      </c>
      <c r="BNQ28" s="1">
        <f t="shared" si="1480"/>
        <v>1.0000000000000009E-3</v>
      </c>
      <c r="BNR28" s="1">
        <f t="shared" si="1481"/>
        <v>0.1293706293706294</v>
      </c>
      <c r="BNS28" s="1">
        <f t="shared" si="1482"/>
        <v>1.9405594405594412E-4</v>
      </c>
      <c r="BNT28" s="1">
        <f t="shared" si="1483"/>
        <v>1.4939101761069771</v>
      </c>
      <c r="BNU28" s="1"/>
      <c r="BNV28" s="1"/>
      <c r="BNW28" s="2" t="s">
        <v>11</v>
      </c>
      <c r="BNX28" s="4" t="s">
        <v>170</v>
      </c>
      <c r="BNY28" s="4">
        <v>338</v>
      </c>
      <c r="BNZ28" s="2">
        <v>11</v>
      </c>
      <c r="BOA28" s="1">
        <v>2.8000000000000001E-2</v>
      </c>
      <c r="BOB28" s="1">
        <f t="shared" si="1484"/>
        <v>1.8000000000000002E-2</v>
      </c>
      <c r="BOC28" s="1">
        <f t="shared" si="1485"/>
        <v>0.72115384615384626</v>
      </c>
      <c r="BOD28" s="1">
        <f t="shared" si="1486"/>
        <v>1.0817307692307695E-3</v>
      </c>
      <c r="BOE28" s="1">
        <f t="shared" si="1487"/>
        <v>8.3275398330287569</v>
      </c>
      <c r="BOF28" s="1"/>
      <c r="BOG28" s="1"/>
      <c r="BOH28" s="2" t="s">
        <v>11</v>
      </c>
      <c r="BOI28" s="4" t="s">
        <v>171</v>
      </c>
      <c r="BOJ28" s="4">
        <v>339</v>
      </c>
      <c r="BOK28" s="2">
        <v>11</v>
      </c>
      <c r="BOL28" s="1">
        <v>1.4E-2</v>
      </c>
      <c r="BOM28" s="1">
        <f t="shared" si="1488"/>
        <v>9.0000000000000011E-3</v>
      </c>
      <c r="BON28" s="1">
        <f t="shared" si="1489"/>
        <v>0.41693811074918569</v>
      </c>
      <c r="BOO28" s="1">
        <f t="shared" si="1490"/>
        <v>6.2540716612377849E-4</v>
      </c>
      <c r="BOP28" s="1">
        <f t="shared" si="1491"/>
        <v>4.8146019655712822</v>
      </c>
      <c r="BOQ28" s="1"/>
      <c r="BOR28" s="1"/>
      <c r="BOS28" s="2" t="s">
        <v>11</v>
      </c>
      <c r="BOT28" s="4" t="s">
        <v>172</v>
      </c>
      <c r="BOU28" s="4">
        <v>345</v>
      </c>
      <c r="BOV28" s="2">
        <v>11</v>
      </c>
      <c r="BOW28" s="1">
        <v>1.9E-2</v>
      </c>
      <c r="BOX28" s="1">
        <f t="shared" si="1492"/>
        <v>1.2E-2</v>
      </c>
      <c r="BOY28" s="1">
        <f t="shared" si="1493"/>
        <v>0.58842443729903537</v>
      </c>
      <c r="BOZ28" s="1">
        <f t="shared" si="1494"/>
        <v>8.8263665594855308E-4</v>
      </c>
      <c r="BPA28" s="1">
        <f t="shared" si="1495"/>
        <v>6.7948440772648775</v>
      </c>
      <c r="BPB28" s="1"/>
      <c r="BPC28" s="1"/>
      <c r="BPD28" s="2" t="s">
        <v>11</v>
      </c>
      <c r="BPE28" s="4" t="s">
        <v>173</v>
      </c>
      <c r="BPF28" s="4">
        <v>352</v>
      </c>
      <c r="BPG28" s="2">
        <v>11</v>
      </c>
      <c r="BPH28" s="1">
        <v>1.9E-2</v>
      </c>
      <c r="BPI28" s="1">
        <f t="shared" si="1496"/>
        <v>0.01</v>
      </c>
      <c r="BPJ28" s="1">
        <f t="shared" si="1497"/>
        <v>0.42307692307692307</v>
      </c>
      <c r="BPK28" s="1">
        <f t="shared" si="1498"/>
        <v>6.3461538461538462E-4</v>
      </c>
      <c r="BPL28" s="1">
        <f t="shared" si="1499"/>
        <v>4.8854900353768693</v>
      </c>
      <c r="BPM28" s="1"/>
      <c r="BPN28" s="1"/>
      <c r="BPO28" s="2" t="s">
        <v>11</v>
      </c>
      <c r="BPP28" s="4" t="s">
        <v>174</v>
      </c>
      <c r="BPQ28" s="4">
        <v>353</v>
      </c>
      <c r="BPR28" s="2">
        <v>11</v>
      </c>
      <c r="BPS28" s="1">
        <v>1.7000000000000001E-2</v>
      </c>
      <c r="BPT28" s="1">
        <f t="shared" si="1500"/>
        <v>8.0000000000000019E-3</v>
      </c>
      <c r="BPU28" s="1">
        <f t="shared" si="1501"/>
        <v>0.25000000000000006</v>
      </c>
      <c r="BPV28" s="1">
        <f t="shared" si="1502"/>
        <v>3.7500000000000012E-4</v>
      </c>
      <c r="BPW28" s="1">
        <f t="shared" si="1503"/>
        <v>2.8868804754499693</v>
      </c>
      <c r="BPX28" s="1"/>
      <c r="BPY28" s="1"/>
      <c r="BPZ28" s="2" t="s">
        <v>11</v>
      </c>
      <c r="BQA28" s="4" t="s">
        <v>175</v>
      </c>
      <c r="BQB28" s="4">
        <v>358</v>
      </c>
      <c r="BQC28" s="2">
        <v>11</v>
      </c>
      <c r="BQD28" s="1">
        <v>2.5000000000000001E-2</v>
      </c>
      <c r="BQE28" s="1">
        <f t="shared" si="1504"/>
        <v>1.5000000000000001E-2</v>
      </c>
      <c r="BQF28" s="1">
        <f t="shared" si="1505"/>
        <v>0.48310810810810817</v>
      </c>
      <c r="BQG28" s="1">
        <f t="shared" si="1506"/>
        <v>7.2466216216216222E-4</v>
      </c>
      <c r="BQH28" s="1">
        <f t="shared" si="1507"/>
        <v>5.5787014593154796</v>
      </c>
      <c r="BQI28" s="1"/>
      <c r="BQJ28" s="1"/>
      <c r="BQK28" s="2" t="s">
        <v>11</v>
      </c>
      <c r="BQL28" s="4" t="s">
        <v>176</v>
      </c>
      <c r="BQM28" s="4">
        <v>366</v>
      </c>
      <c r="BQN28" s="2">
        <v>11</v>
      </c>
      <c r="BQO28" s="1">
        <v>2.4E-2</v>
      </c>
      <c r="BQP28" s="1">
        <f t="shared" si="1508"/>
        <v>1.3000000000000001E-2</v>
      </c>
      <c r="BQQ28" s="1">
        <f t="shared" si="1509"/>
        <v>0.62541806020066892</v>
      </c>
      <c r="BQR28" s="1">
        <f t="shared" si="1510"/>
        <v>9.3812709030100341E-4</v>
      </c>
      <c r="BQS28" s="1">
        <f t="shared" si="1511"/>
        <v>7.222028747948416</v>
      </c>
      <c r="BQT28" s="1"/>
      <c r="BQU28" s="1"/>
      <c r="BQV28" s="2" t="s">
        <v>11</v>
      </c>
      <c r="BQW28" s="4" t="s">
        <v>177</v>
      </c>
      <c r="BQX28" s="4">
        <v>367</v>
      </c>
      <c r="BQY28" s="2">
        <v>11</v>
      </c>
      <c r="BQZ28" s="1">
        <v>0.05</v>
      </c>
      <c r="BRA28" s="1">
        <f t="shared" si="1512"/>
        <v>2.9000000000000001E-2</v>
      </c>
      <c r="BRB28" s="1">
        <f t="shared" si="1513"/>
        <v>0.22558922558922562</v>
      </c>
      <c r="BRC28" s="1">
        <f t="shared" si="1514"/>
        <v>3.3838383838383842E-4</v>
      </c>
      <c r="BRD28" s="1">
        <f t="shared" si="1515"/>
        <v>2.6049965233016552</v>
      </c>
      <c r="BRE28" s="1"/>
      <c r="BRF28" s="1"/>
      <c r="BRG28" s="2" t="s">
        <v>11</v>
      </c>
      <c r="BRH28" s="4" t="s">
        <v>178</v>
      </c>
      <c r="BRI28" s="4">
        <v>373</v>
      </c>
      <c r="BRJ28" s="2">
        <v>11</v>
      </c>
      <c r="BRK28" s="1">
        <v>4.2999999999999997E-2</v>
      </c>
      <c r="BRL28" s="1">
        <f t="shared" si="1516"/>
        <v>2.0999999999999998E-2</v>
      </c>
      <c r="BRM28" s="1">
        <f t="shared" si="1517"/>
        <v>0.25762711864406773</v>
      </c>
      <c r="BRN28" s="1">
        <f t="shared" si="1518"/>
        <v>3.864406779661016E-4</v>
      </c>
      <c r="BRO28" s="1">
        <f t="shared" si="1519"/>
        <v>2.9749547950399666</v>
      </c>
      <c r="BRP28" s="1"/>
      <c r="BRQ28" s="1"/>
      <c r="BRR28" s="2" t="s">
        <v>11</v>
      </c>
      <c r="BRS28" s="1" t="s">
        <v>179</v>
      </c>
      <c r="BRT28" s="1">
        <v>380</v>
      </c>
      <c r="BRU28" s="2">
        <v>11</v>
      </c>
      <c r="BRV28" s="1">
        <v>4.1000000000000002E-2</v>
      </c>
      <c r="BRW28" s="1">
        <f t="shared" si="1520"/>
        <v>1.1000000000000003E-2</v>
      </c>
      <c r="BRX28" s="1">
        <f t="shared" si="1521"/>
        <v>-6.7114093959731433E-2</v>
      </c>
      <c r="BRY28" s="1">
        <f t="shared" si="1522"/>
        <v>-1.0067114093959715E-4</v>
      </c>
      <c r="BRZ28" s="1">
        <f t="shared" si="1523"/>
        <v>-0.77500146991945329</v>
      </c>
      <c r="BSA28" s="1"/>
      <c r="BSB28" s="1"/>
      <c r="BSC28" s="2" t="s">
        <v>11</v>
      </c>
      <c r="BSD28" s="1" t="s">
        <v>180</v>
      </c>
      <c r="BSE28" s="1">
        <v>394</v>
      </c>
      <c r="BSF28" s="2">
        <v>11</v>
      </c>
      <c r="BSG28" s="1">
        <v>3.2000000000000001E-2</v>
      </c>
      <c r="BSH28" s="1">
        <f t="shared" si="1524"/>
        <v>0.02</v>
      </c>
      <c r="BSI28" s="1">
        <f t="shared" si="1525"/>
        <v>0.26595744680851063</v>
      </c>
      <c r="BSJ28" s="1">
        <f t="shared" si="1526"/>
        <v>3.9893617021276594E-4</v>
      </c>
      <c r="BSK28" s="1">
        <f t="shared" si="1527"/>
        <v>3.0711494419680512</v>
      </c>
      <c r="BSL28" s="1"/>
      <c r="BSM28" s="1"/>
      <c r="BSN28" s="1" t="s">
        <v>11</v>
      </c>
      <c r="BSO28" s="1" t="s">
        <v>181</v>
      </c>
      <c r="BSP28" s="1">
        <v>395</v>
      </c>
      <c r="BSQ28" s="2">
        <v>11</v>
      </c>
      <c r="BSR28" s="1">
        <v>1.4E-2</v>
      </c>
      <c r="BSS28" s="1">
        <f t="shared" si="1528"/>
        <v>4.0000000000000001E-3</v>
      </c>
      <c r="BST28" s="1">
        <f t="shared" si="1529"/>
        <v>0.16262975778546715</v>
      </c>
      <c r="BSU28" s="1">
        <f t="shared" si="1530"/>
        <v>2.4394463667820073E-4</v>
      </c>
      <c r="BSV28" s="1">
        <f t="shared" si="1531"/>
        <v>1.8779706899120903</v>
      </c>
      <c r="BSW28" s="1"/>
      <c r="BSX28" s="1"/>
      <c r="BSY28" s="1" t="s">
        <v>11</v>
      </c>
      <c r="BSZ28" s="1" t="s">
        <v>182</v>
      </c>
      <c r="BTA28" s="1">
        <v>401</v>
      </c>
      <c r="BTB28" s="1">
        <v>11</v>
      </c>
      <c r="BTC28" s="1">
        <v>1.7999999999999999E-2</v>
      </c>
      <c r="BTD28" s="1">
        <f t="shared" si="1532"/>
        <v>5.9999999999999984E-3</v>
      </c>
      <c r="BTE28" s="1">
        <f t="shared" si="1533"/>
        <v>0.33216783216783208</v>
      </c>
      <c r="BTF28" s="1">
        <f t="shared" si="1534"/>
        <v>4.9825174825174812E-4</v>
      </c>
      <c r="BTG28" s="1">
        <f t="shared" si="1535"/>
        <v>3.8357153170314251</v>
      </c>
      <c r="BTH28" s="1"/>
      <c r="BTI28" s="1"/>
      <c r="BTJ28" s="1" t="s">
        <v>11</v>
      </c>
      <c r="BTK28" s="1" t="s">
        <v>183</v>
      </c>
      <c r="BTL28" s="1">
        <v>408</v>
      </c>
      <c r="BTM28" s="1">
        <v>11</v>
      </c>
      <c r="BTN28" s="1">
        <v>1.7999999999999999E-2</v>
      </c>
      <c r="BTO28" s="1">
        <f t="shared" si="1536"/>
        <v>5.9999999999999984E-3</v>
      </c>
      <c r="BTP28" s="5">
        <f t="shared" si="1537"/>
        <v>0.47038327526132395</v>
      </c>
      <c r="BTQ28" s="1">
        <f t="shared" si="1538"/>
        <v>7.055749128919859E-4</v>
      </c>
      <c r="BTR28" s="1">
        <f t="shared" si="1539"/>
        <v>5.4317611733204965</v>
      </c>
      <c r="BTS28" s="1"/>
      <c r="BTT28" s="1"/>
      <c r="BTU28" s="1" t="s">
        <v>11</v>
      </c>
      <c r="BTV28" s="1" t="s">
        <v>184</v>
      </c>
      <c r="BTW28" s="1">
        <v>409</v>
      </c>
      <c r="BTX28" s="1">
        <v>11</v>
      </c>
      <c r="BTY28" s="1">
        <v>1.6E-2</v>
      </c>
      <c r="BTZ28" s="1">
        <f t="shared" si="1540"/>
        <v>6.0000000000000001E-3</v>
      </c>
      <c r="BUA28" s="1">
        <f t="shared" si="1541"/>
        <v>0.30795847750865052</v>
      </c>
      <c r="BUB28" s="1">
        <f t="shared" si="1542"/>
        <v>4.6193771626297579E-4</v>
      </c>
      <c r="BUC28" s="1">
        <f t="shared" si="1543"/>
        <v>3.5561572638760857</v>
      </c>
      <c r="BUD28" s="1"/>
      <c r="BUE28" s="1"/>
      <c r="BUF28" s="1" t="s">
        <v>11</v>
      </c>
      <c r="BUG28" s="1" t="s">
        <v>185</v>
      </c>
      <c r="BUH28" s="1">
        <v>415</v>
      </c>
      <c r="BUI28" s="1">
        <v>11</v>
      </c>
      <c r="BUJ28" s="1">
        <v>2.3E-2</v>
      </c>
      <c r="BUK28" s="1">
        <f t="shared" si="1544"/>
        <v>0.01</v>
      </c>
      <c r="BUL28" s="1">
        <f t="shared" si="1545"/>
        <v>0.50522648083623689</v>
      </c>
      <c r="BUM28" s="1">
        <f t="shared" si="1546"/>
        <v>7.5783972125435535E-4</v>
      </c>
      <c r="BUN28" s="1">
        <f t="shared" si="1547"/>
        <v>5.8341138528257197</v>
      </c>
      <c r="BUO28" s="1"/>
      <c r="BUP28" s="1"/>
      <c r="BUQ28" s="1" t="s">
        <v>11</v>
      </c>
      <c r="BUR28" s="1" t="s">
        <v>186</v>
      </c>
      <c r="BUS28" s="1">
        <v>422</v>
      </c>
      <c r="BUT28" s="1">
        <v>11</v>
      </c>
      <c r="BUU28" s="1">
        <v>2.5999999999999999E-2</v>
      </c>
      <c r="BUV28" s="1">
        <f t="shared" si="1548"/>
        <v>1.0999999999999999E-2</v>
      </c>
      <c r="BUW28" s="1">
        <f t="shared" si="1549"/>
        <v>0.50526315789473686</v>
      </c>
      <c r="BUX28" s="1">
        <f t="shared" si="1550"/>
        <v>7.5789473684210529E-4</v>
      </c>
      <c r="BUY28" s="1">
        <f t="shared" si="1551"/>
        <v>5.8345373819620416</v>
      </c>
      <c r="BUZ28" s="1"/>
      <c r="BVA28" s="1"/>
      <c r="BVB28" s="1" t="s">
        <v>11</v>
      </c>
      <c r="BVC28" s="1" t="s">
        <v>187</v>
      </c>
      <c r="BVD28" s="1">
        <v>423</v>
      </c>
      <c r="BVE28" s="1">
        <v>11</v>
      </c>
      <c r="BVF28" s="1">
        <v>1.4999999999999999E-2</v>
      </c>
      <c r="BVG28" s="1">
        <f t="shared" si="1552"/>
        <v>4.9999999999999992E-3</v>
      </c>
      <c r="BVH28" s="1">
        <f t="shared" si="1553"/>
        <v>-0.76791808873720135</v>
      </c>
      <c r="BVI28" s="1">
        <f t="shared" si="1554"/>
        <v>-1.1518771331058021E-3</v>
      </c>
      <c r="BVJ28" s="1">
        <f t="shared" si="1555"/>
        <v>-8.8675509484811315</v>
      </c>
      <c r="BVK28" s="1"/>
      <c r="BVL28" s="1"/>
      <c r="BVM28" s="1" t="s">
        <v>11</v>
      </c>
      <c r="BVN28" s="1" t="s">
        <v>188</v>
      </c>
      <c r="BVO28" s="1">
        <v>436</v>
      </c>
      <c r="BVP28" s="1">
        <v>11</v>
      </c>
      <c r="BVQ28" s="1">
        <v>2.1000000000000001E-2</v>
      </c>
      <c r="BVR28" s="1">
        <f t="shared" si="1556"/>
        <v>9.0000000000000011E-3</v>
      </c>
      <c r="BVS28" s="1">
        <f t="shared" si="1557"/>
        <v>-0.34129692832764502</v>
      </c>
      <c r="BVT28" s="1">
        <f t="shared" si="1558"/>
        <v>-5.1194539249146758E-4</v>
      </c>
      <c r="BVU28" s="1">
        <f t="shared" si="1559"/>
        <v>-3.9411337548805028</v>
      </c>
      <c r="BVV28" s="1"/>
      <c r="BVW28" s="1"/>
      <c r="BVX28" s="1" t="s">
        <v>11</v>
      </c>
      <c r="BVY28" s="1" t="s">
        <v>189</v>
      </c>
      <c r="BVZ28" s="1">
        <v>437</v>
      </c>
      <c r="BWA28" s="1">
        <v>11</v>
      </c>
      <c r="BWB28" s="1">
        <v>-5.0000000000000001E-3</v>
      </c>
      <c r="BWC28" s="1">
        <f t="shared" si="1560"/>
        <v>-0.01</v>
      </c>
      <c r="BWD28" s="1">
        <f t="shared" si="1561"/>
        <v>-1.1749049429657794</v>
      </c>
      <c r="BWE28" s="1">
        <f t="shared" si="1562"/>
        <v>-1.7623574144486692E-3</v>
      </c>
      <c r="BWF28" s="1">
        <f t="shared" si="1563"/>
        <v>-13.567240561430269</v>
      </c>
      <c r="BWG28" s="1"/>
      <c r="BWH28" s="1"/>
      <c r="BWI28" s="1" t="s">
        <v>11</v>
      </c>
      <c r="BWJ28" s="1" t="s">
        <v>190</v>
      </c>
      <c r="BWK28" s="1">
        <v>443</v>
      </c>
      <c r="BWL28" s="1">
        <v>11</v>
      </c>
      <c r="BWM28" s="1">
        <v>1E-3</v>
      </c>
      <c r="BWN28" s="1">
        <f t="shared" si="1564"/>
        <v>-9.0000000000000011E-3</v>
      </c>
      <c r="BWO28" s="1">
        <f t="shared" si="1565"/>
        <v>-1.1590909090909092</v>
      </c>
      <c r="BWP28" s="1">
        <f t="shared" si="1566"/>
        <v>-1.7386363636363639E-3</v>
      </c>
      <c r="BWQ28" s="1">
        <f t="shared" si="1567"/>
        <v>-13.3846276589044</v>
      </c>
      <c r="BWR28" s="1"/>
      <c r="BWS28" s="1"/>
      <c r="BWT28" s="1" t="s">
        <v>11</v>
      </c>
      <c r="BWU28" s="1" t="s">
        <v>191</v>
      </c>
      <c r="BWV28" s="1">
        <v>450</v>
      </c>
      <c r="BWW28" s="1">
        <v>11</v>
      </c>
      <c r="BWX28" s="1">
        <v>6.0000000000000001E-3</v>
      </c>
      <c r="BWY28" s="1">
        <f t="shared" si="1568"/>
        <v>2E-3</v>
      </c>
      <c r="BWZ28" s="1">
        <f t="shared" si="1569"/>
        <v>-0.40151515151515149</v>
      </c>
      <c r="BXA28" s="1">
        <f t="shared" si="1570"/>
        <v>-6.0227272727272723E-4</v>
      </c>
      <c r="BXB28" s="1">
        <f t="shared" si="1571"/>
        <v>-4.6365050060257058</v>
      </c>
      <c r="BXC28" s="1"/>
      <c r="BXD28" s="1"/>
      <c r="BXE28" s="1" t="s">
        <v>11</v>
      </c>
      <c r="BXF28" s="1" t="s">
        <v>192</v>
      </c>
      <c r="BXG28" s="1">
        <v>451</v>
      </c>
      <c r="BXH28" s="1">
        <v>11</v>
      </c>
      <c r="BXI28" s="1">
        <v>-1E-3</v>
      </c>
      <c r="BXJ28" s="1">
        <f t="shared" si="1572"/>
        <v>2E-3</v>
      </c>
      <c r="BXK28" s="1">
        <f t="shared" si="1573"/>
        <v>0.55849056603773584</v>
      </c>
      <c r="BXL28" s="1">
        <f t="shared" si="1574"/>
        <v>8.3773584905660382E-4</v>
      </c>
      <c r="BXM28" s="1">
        <f t="shared" si="1575"/>
        <v>6.4491820432693636</v>
      </c>
      <c r="BXN28" s="1"/>
      <c r="BXO28" s="1"/>
      <c r="BXP28" s="1" t="s">
        <v>11</v>
      </c>
      <c r="BXQ28" s="1" t="s">
        <v>193</v>
      </c>
      <c r="BXR28" s="1">
        <v>464</v>
      </c>
      <c r="BXS28" s="1">
        <v>11</v>
      </c>
      <c r="BXT28" s="1">
        <v>7.0000000000000001E-3</v>
      </c>
      <c r="BXU28" s="1">
        <f t="shared" si="1576"/>
        <v>3.0000000000000001E-3</v>
      </c>
      <c r="BXV28" s="1">
        <f t="shared" si="1577"/>
        <v>0.9154411764705882</v>
      </c>
      <c r="BXW28" s="1">
        <f t="shared" si="1578"/>
        <v>1.3731617647058823E-3</v>
      </c>
      <c r="BXX28" s="1">
        <f t="shared" si="1579"/>
        <v>10.57107703510356</v>
      </c>
      <c r="BXY28" s="1"/>
      <c r="BXZ28" s="1"/>
      <c r="BYA28" s="1" t="s">
        <v>11</v>
      </c>
      <c r="BYB28" s="1" t="s">
        <v>194</v>
      </c>
      <c r="BYC28" s="1">
        <v>465</v>
      </c>
      <c r="BYD28" s="1">
        <v>11</v>
      </c>
      <c r="BYE28" s="1">
        <v>1.2E-2</v>
      </c>
      <c r="BYF28" s="1">
        <f t="shared" si="1709"/>
        <v>7.0000000000000001E-3</v>
      </c>
      <c r="BYG28" s="1">
        <f t="shared" si="1580"/>
        <v>9.737827715355804E-2</v>
      </c>
      <c r="BYH28" s="1">
        <f t="shared" si="1581"/>
        <v>1.4606741573033706E-4</v>
      </c>
      <c r="BYI28" s="1">
        <f t="shared" si="1582"/>
        <v>1.1244777881902497</v>
      </c>
      <c r="BYJ28" s="1"/>
      <c r="BYK28" s="1"/>
      <c r="BYL28" s="1" t="s">
        <v>11</v>
      </c>
      <c r="BYM28" s="1" t="s">
        <v>195</v>
      </c>
      <c r="BYN28" s="1">
        <v>479</v>
      </c>
      <c r="BYO28" s="1">
        <v>11</v>
      </c>
      <c r="BYP28" s="1">
        <v>1.7000000000000001E-2</v>
      </c>
      <c r="BYQ28" s="1">
        <f t="shared" si="1583"/>
        <v>6.0000000000000019E-3</v>
      </c>
      <c r="BYR28" s="1">
        <f t="shared" si="1584"/>
        <v>0.39483394833948343</v>
      </c>
      <c r="BYS28" s="1">
        <f t="shared" si="1585"/>
        <v>5.9225092250922515E-4</v>
      </c>
      <c r="BYT28" s="1">
        <f t="shared" si="1586"/>
        <v>4.5593536660243048</v>
      </c>
      <c r="BYU28" s="1"/>
      <c r="BYV28" s="1"/>
      <c r="BYW28" s="1" t="s">
        <v>11</v>
      </c>
      <c r="BYX28" s="1" t="s">
        <v>196</v>
      </c>
      <c r="BYY28" s="1">
        <v>480</v>
      </c>
      <c r="BYZ28" s="1">
        <v>11</v>
      </c>
      <c r="BZA28" s="1">
        <v>1.6E-2</v>
      </c>
      <c r="BZB28" s="1">
        <f t="shared" si="1587"/>
        <v>3.0000000000000009E-3</v>
      </c>
      <c r="BZC28" s="1">
        <f t="shared" si="1588"/>
        <v>0.5168539325842697</v>
      </c>
      <c r="BZD28" s="1">
        <f t="shared" si="1589"/>
        <v>7.7528089887640456E-4</v>
      </c>
      <c r="BZE28" s="1">
        <f t="shared" si="1590"/>
        <v>5.9683821065482494</v>
      </c>
      <c r="BZF28" s="1"/>
      <c r="BZG28" s="1"/>
      <c r="BZH28" s="1" t="s">
        <v>11</v>
      </c>
      <c r="BZI28" s="1" t="s">
        <v>197</v>
      </c>
      <c r="BZJ28" s="1">
        <v>494</v>
      </c>
      <c r="BZK28" s="1">
        <v>11</v>
      </c>
      <c r="BZL28" s="1">
        <v>2.3E-2</v>
      </c>
      <c r="BZM28" s="1">
        <f t="shared" si="1591"/>
        <v>8.0000000000000002E-3</v>
      </c>
      <c r="BZN28" s="1">
        <f t="shared" si="1592"/>
        <v>1.0294117647058825</v>
      </c>
      <c r="BZO28" s="1">
        <f t="shared" si="1593"/>
        <v>1.5441176470588236E-3</v>
      </c>
      <c r="BZP28" s="1">
        <f t="shared" si="1594"/>
        <v>11.887154898911636</v>
      </c>
      <c r="BZQ28" s="1"/>
      <c r="BZR28" s="1"/>
      <c r="BZS28" s="1" t="s">
        <v>11</v>
      </c>
      <c r="BZT28" s="1" t="s">
        <v>198</v>
      </c>
      <c r="BZU28" s="1">
        <v>495</v>
      </c>
      <c r="BZV28" s="1">
        <v>11</v>
      </c>
      <c r="BZW28" s="1">
        <v>1.7000000000000001E-2</v>
      </c>
      <c r="BZX28" s="1">
        <f t="shared" si="1595"/>
        <v>3.0000000000000009E-3</v>
      </c>
      <c r="BZY28" s="1">
        <f t="shared" si="1596"/>
        <v>0.50184501845018459</v>
      </c>
      <c r="BZZ28" s="1">
        <f t="shared" si="1597"/>
        <v>7.5276752767527684E-4</v>
      </c>
      <c r="CAA28" s="1">
        <f t="shared" si="1598"/>
        <v>5.7950663418626673</v>
      </c>
      <c r="CAB28" s="1"/>
      <c r="CAC28" s="1"/>
      <c r="CAD28" s="1" t="s">
        <v>11</v>
      </c>
      <c r="CAE28" s="1" t="s">
        <v>199</v>
      </c>
      <c r="CAF28" s="1">
        <v>501</v>
      </c>
      <c r="CAG28" s="1">
        <v>11</v>
      </c>
      <c r="CAH28" s="1">
        <v>1.7000000000000001E-2</v>
      </c>
      <c r="CAI28" s="1">
        <f t="shared" si="1599"/>
        <v>0</v>
      </c>
      <c r="CAJ28" s="1">
        <f t="shared" si="1600"/>
        <v>0.45054945054945056</v>
      </c>
      <c r="CAK28" s="1">
        <f t="shared" si="1601"/>
        <v>6.7582417582417586E-4</v>
      </c>
      <c r="CAL28" s="1">
        <f t="shared" si="1602"/>
        <v>5.2027296480636789</v>
      </c>
      <c r="CAM28" s="1"/>
      <c r="CAN28" s="1"/>
      <c r="CAO28" s="1" t="s">
        <v>11</v>
      </c>
      <c r="CAP28" s="1" t="s">
        <v>200</v>
      </c>
      <c r="CAQ28" s="1">
        <v>508</v>
      </c>
      <c r="CAR28" s="1">
        <v>11</v>
      </c>
      <c r="CAS28" s="1">
        <v>0.02</v>
      </c>
      <c r="CAT28" s="1">
        <f t="shared" si="1603"/>
        <v>-1.7999999999999999E-2</v>
      </c>
      <c r="CAU28" s="1">
        <f t="shared" si="1604"/>
        <v>-0.21611721611721607</v>
      </c>
      <c r="CAV28" s="1">
        <f t="shared" si="1605"/>
        <v>-3.2417582417582411E-4</v>
      </c>
      <c r="CAW28" s="1">
        <f t="shared" si="1606"/>
        <v>-2.4956182864695693</v>
      </c>
      <c r="CAX28" s="1"/>
      <c r="CAY28" s="1"/>
      <c r="CAZ28" s="1" t="s">
        <v>11</v>
      </c>
      <c r="CBA28" s="1" t="s">
        <v>201</v>
      </c>
      <c r="CBB28" s="1">
        <v>509</v>
      </c>
      <c r="CBC28" s="1">
        <v>11</v>
      </c>
      <c r="CBD28" s="1">
        <v>1.2999999999999999E-2</v>
      </c>
      <c r="CBE28" s="1">
        <f t="shared" si="1607"/>
        <v>0</v>
      </c>
      <c r="CBF28" s="1">
        <f t="shared" si="1608"/>
        <v>-0.12781954887218044</v>
      </c>
      <c r="CBG28" s="1">
        <f t="shared" si="1609"/>
        <v>-1.9172932330827067E-4</v>
      </c>
      <c r="CBH28" s="1">
        <f t="shared" si="1610"/>
        <v>-1.475999040079683</v>
      </c>
      <c r="CBI28" s="1"/>
      <c r="CBJ28" s="1"/>
      <c r="CBK28" s="1" t="s">
        <v>11</v>
      </c>
      <c r="CBL28" s="1" t="s">
        <v>202</v>
      </c>
      <c r="CBM28" s="1">
        <v>515</v>
      </c>
      <c r="CBN28" s="1">
        <v>11</v>
      </c>
      <c r="CBO28" s="1">
        <v>1.7000000000000001E-2</v>
      </c>
      <c r="CBP28" s="1">
        <f t="shared" si="1611"/>
        <v>2.0000000000000018E-3</v>
      </c>
      <c r="CBQ28" s="1">
        <f t="shared" si="1612"/>
        <v>5.6179775280898937E-2</v>
      </c>
      <c r="CBR28" s="1">
        <f t="shared" si="1613"/>
        <v>8.4269662921348406E-5</v>
      </c>
      <c r="CBS28" s="1">
        <f t="shared" si="1614"/>
        <v>0.64417975432358487</v>
      </c>
      <c r="CBT28" s="1"/>
      <c r="CBU28" s="1"/>
      <c r="CBV28" s="1" t="s">
        <v>11</v>
      </c>
      <c r="CBW28" s="1" t="s">
        <v>203</v>
      </c>
      <c r="CBX28" s="1">
        <v>522</v>
      </c>
      <c r="CBY28" s="1">
        <v>11</v>
      </c>
      <c r="CBZ28" s="1">
        <v>1.4999999999999999E-2</v>
      </c>
      <c r="CCA28" s="1">
        <f t="shared" si="1615"/>
        <v>9.9999999999999915E-4</v>
      </c>
      <c r="CCB28" s="1">
        <f t="shared" si="1616"/>
        <v>2.9962546816479366E-2</v>
      </c>
      <c r="CCC28" s="1">
        <f t="shared" si="1617"/>
        <v>4.494382022471905E-5</v>
      </c>
      <c r="CCD28" s="1">
        <f t="shared" si="1618"/>
        <v>0.34356253563924449</v>
      </c>
      <c r="CCE28" s="1"/>
      <c r="CCF28" s="1"/>
      <c r="CCG28" s="1" t="s">
        <v>11</v>
      </c>
      <c r="CCH28" s="1" t="s">
        <v>204</v>
      </c>
      <c r="CCI28" s="1">
        <v>523</v>
      </c>
      <c r="CCJ28" s="1">
        <v>11</v>
      </c>
      <c r="CCK28" s="1">
        <v>2.3E-2</v>
      </c>
      <c r="CCL28" s="1">
        <f t="shared" si="1619"/>
        <v>4.0000000000000001E-3</v>
      </c>
      <c r="CCM28" s="1">
        <f t="shared" si="1620"/>
        <v>0.22813688212927757</v>
      </c>
      <c r="CCN28" s="1">
        <f t="shared" si="1621"/>
        <v>3.4220532319391639E-4</v>
      </c>
      <c r="CCO28" s="1">
        <f t="shared" si="1622"/>
        <v>2.61590866014292</v>
      </c>
      <c r="CCP28" s="1"/>
      <c r="CCQ28" s="1"/>
      <c r="CCR28" s="1" t="s">
        <v>11</v>
      </c>
      <c r="CCS28" s="1" t="s">
        <v>205</v>
      </c>
      <c r="CCT28" s="1">
        <v>536</v>
      </c>
      <c r="CCU28" s="1">
        <v>11</v>
      </c>
      <c r="CCV28" s="1">
        <v>2.8000000000000001E-2</v>
      </c>
      <c r="CCW28" s="1">
        <f t="shared" si="1623"/>
        <v>8.0000000000000002E-3</v>
      </c>
      <c r="CCX28" s="1">
        <f t="shared" si="1624"/>
        <v>0.26640926640926643</v>
      </c>
      <c r="CCY28" s="1">
        <f t="shared" si="1625"/>
        <v>3.9961389961389965E-4</v>
      </c>
      <c r="CCZ28" s="1">
        <f t="shared" si="1626"/>
        <v>3.0547551129738459</v>
      </c>
      <c r="CDA28" s="1"/>
      <c r="CDB28" s="1"/>
      <c r="CDC28" s="1" t="s">
        <v>11</v>
      </c>
      <c r="CDD28" s="1" t="s">
        <v>206</v>
      </c>
      <c r="CDE28" s="1">
        <v>542</v>
      </c>
      <c r="CDF28" s="1">
        <v>11</v>
      </c>
      <c r="CDG28" s="1">
        <v>2.3E-2</v>
      </c>
      <c r="CDH28" s="1">
        <f t="shared" si="1627"/>
        <v>8.0000000000000002E-3</v>
      </c>
      <c r="CDI28" s="1">
        <f t="shared" si="1628"/>
        <v>-6.4393939393939392E-2</v>
      </c>
      <c r="CDJ28" s="1">
        <f t="shared" si="1629"/>
        <v>-9.6590909090909087E-5</v>
      </c>
      <c r="CDK28" s="1">
        <f t="shared" si="1630"/>
        <v>-0.73836664264513852</v>
      </c>
      <c r="CDL28" s="1"/>
      <c r="CDM28" s="1"/>
      <c r="CDN28" s="1" t="s">
        <v>11</v>
      </c>
      <c r="CDO28" s="1" t="s">
        <v>207</v>
      </c>
      <c r="CDP28" s="1">
        <v>549</v>
      </c>
      <c r="CDQ28" s="1">
        <v>11</v>
      </c>
      <c r="CDR28" s="1">
        <v>2.3E-2</v>
      </c>
      <c r="CDS28" s="1">
        <f t="shared" si="1631"/>
        <v>8.0000000000000002E-3</v>
      </c>
      <c r="CDT28" s="1">
        <f t="shared" si="1632"/>
        <v>-0.14448669201520911</v>
      </c>
      <c r="CDU28" s="1">
        <f t="shared" si="1633"/>
        <v>-2.1673003802281368E-4</v>
      </c>
      <c r="CDV28" s="1">
        <f t="shared" si="1634"/>
        <v>-1.6567421514238492</v>
      </c>
      <c r="CDW28" s="1"/>
      <c r="CDX28" s="1"/>
      <c r="CDY28" s="1" t="s">
        <v>11</v>
      </c>
      <c r="CDZ28" s="1" t="s">
        <v>208</v>
      </c>
      <c r="CEA28" s="1">
        <v>550</v>
      </c>
      <c r="CEB28" s="1">
        <v>11</v>
      </c>
      <c r="CEC28" s="1">
        <v>2.1999999999999999E-2</v>
      </c>
      <c r="CED28" s="1">
        <f t="shared" si="1635"/>
        <v>4.9999999999999975E-3</v>
      </c>
      <c r="CEE28" s="1">
        <f t="shared" si="1636"/>
        <v>0.14399999999999988</v>
      </c>
      <c r="CEF28" s="1">
        <f t="shared" si="1637"/>
        <v>2.1599999999999983E-4</v>
      </c>
      <c r="CEG28" s="1">
        <f t="shared" si="1638"/>
        <v>1.6511615462822096</v>
      </c>
      <c r="CEH28" s="1"/>
      <c r="CEI28" s="1"/>
      <c r="CEJ28" s="1" t="s">
        <v>11</v>
      </c>
      <c r="CEK28" s="1" t="s">
        <v>209</v>
      </c>
      <c r="CEL28" s="1">
        <v>556</v>
      </c>
      <c r="CEM28" s="1">
        <v>11</v>
      </c>
      <c r="CEN28" s="1">
        <v>2.1000000000000001E-2</v>
      </c>
      <c r="CEO28" s="1">
        <f t="shared" si="1639"/>
        <v>6.0000000000000019E-3</v>
      </c>
      <c r="CEP28" s="1">
        <f t="shared" si="1640"/>
        <v>0.32015810276679846</v>
      </c>
      <c r="CEQ28" s="1">
        <f t="shared" si="1641"/>
        <v>4.8023715415019771E-4</v>
      </c>
      <c r="CER28" s="1">
        <f t="shared" si="1642"/>
        <v>3.6710607501333747</v>
      </c>
      <c r="CES28" s="1"/>
      <c r="CET28" s="1"/>
      <c r="CEU28" s="1" t="s">
        <v>11</v>
      </c>
      <c r="CEV28" s="1" t="s">
        <v>210</v>
      </c>
      <c r="CEW28" s="1">
        <v>563</v>
      </c>
      <c r="CEX28" s="1">
        <v>11</v>
      </c>
      <c r="CEY28" s="1">
        <v>1.7000000000000001E-2</v>
      </c>
      <c r="CEZ28" s="1">
        <f t="shared" si="1643"/>
        <v>3.0000000000000009E-3</v>
      </c>
      <c r="CFA28" s="1">
        <f t="shared" si="1644"/>
        <v>0.12184368737474954</v>
      </c>
      <c r="CFB28" s="1">
        <f t="shared" si="1645"/>
        <v>1.8276553106212431E-4</v>
      </c>
      <c r="CFC28" s="1">
        <f t="shared" si="1646"/>
        <v>1.3971084114612344</v>
      </c>
      <c r="CFD28" s="1"/>
      <c r="CFE28" s="1"/>
      <c r="CFF28" s="1" t="s">
        <v>11</v>
      </c>
      <c r="CFG28" s="1" t="s">
        <v>211</v>
      </c>
      <c r="CFH28" s="1">
        <v>564</v>
      </c>
      <c r="CFI28" s="1">
        <v>11</v>
      </c>
      <c r="CFJ28" s="1">
        <v>3.2000000000000001E-2</v>
      </c>
      <c r="CFK28" s="1">
        <f t="shared" si="1647"/>
        <v>0</v>
      </c>
      <c r="CFL28" s="1">
        <f t="shared" si="1648"/>
        <v>-0.2425373134328358</v>
      </c>
      <c r="CFM28" s="1">
        <f t="shared" si="1649"/>
        <v>-3.6380597014925371E-4</v>
      </c>
      <c r="CFN28" s="1">
        <f t="shared" si="1650"/>
        <v>-2.7810297602701004</v>
      </c>
      <c r="CFO28" s="1"/>
      <c r="CFP28" s="1"/>
      <c r="CFQ28" s="1" t="s">
        <v>11</v>
      </c>
      <c r="CFR28" s="1" t="s">
        <v>212</v>
      </c>
      <c r="CFS28" s="1">
        <v>571</v>
      </c>
      <c r="CFT28" s="1">
        <v>11</v>
      </c>
      <c r="CFU28" s="1">
        <v>3.3000000000000002E-2</v>
      </c>
      <c r="CFV28" s="1">
        <f t="shared" si="1651"/>
        <v>2.0000000000000018E-3</v>
      </c>
      <c r="CFW28" s="1">
        <f t="shared" si="1652"/>
        <v>-0.28571428571428564</v>
      </c>
      <c r="CFX28" s="1">
        <f t="shared" si="1653"/>
        <v>-4.285714285714285E-4</v>
      </c>
      <c r="CFY28" s="1">
        <f t="shared" si="1654"/>
        <v>-3.2761141791313704</v>
      </c>
      <c r="CFZ28" s="1"/>
      <c r="CGA28" s="1"/>
      <c r="CGB28" s="1" t="s">
        <v>11</v>
      </c>
      <c r="CGC28" s="1" t="s">
        <v>213</v>
      </c>
      <c r="CGD28" s="1">
        <v>577</v>
      </c>
      <c r="CGE28" s="1">
        <v>11</v>
      </c>
      <c r="CGF28" s="1">
        <v>3.1E-2</v>
      </c>
      <c r="CGG28" s="1">
        <f t="shared" si="1655"/>
        <v>0</v>
      </c>
      <c r="CGH28" s="1">
        <f t="shared" si="1656"/>
        <v>-0.54887218045112784</v>
      </c>
      <c r="CGI28" s="1">
        <f t="shared" si="1657"/>
        <v>-8.2330827067669181E-4</v>
      </c>
      <c r="CGJ28" s="1">
        <f t="shared" si="1658"/>
        <v>-6.2935877651734238</v>
      </c>
      <c r="CGK28" s="1"/>
      <c r="CGL28" s="1"/>
      <c r="CGM28" s="1" t="s">
        <v>11</v>
      </c>
      <c r="CGN28" s="1" t="s">
        <v>214</v>
      </c>
      <c r="CGO28" s="1">
        <v>578</v>
      </c>
      <c r="CGP28" s="1">
        <v>11</v>
      </c>
      <c r="CGQ28" s="1">
        <v>1.7000000000000001E-2</v>
      </c>
      <c r="CGR28" s="1">
        <f t="shared" si="1659"/>
        <v>0</v>
      </c>
      <c r="CGS28" s="1">
        <f t="shared" si="1660"/>
        <v>-0.85714285714285721</v>
      </c>
      <c r="CGT28" s="1">
        <f t="shared" si="1661"/>
        <v>-1.2857142857142859E-3</v>
      </c>
      <c r="CGU28" s="1">
        <f t="shared" si="1662"/>
        <v>-9.8283425373941142</v>
      </c>
      <c r="CGV28" s="1"/>
      <c r="CGW28" s="1"/>
      <c r="CGX28" s="1" t="s">
        <v>11</v>
      </c>
      <c r="CGY28" s="1" t="s">
        <v>215</v>
      </c>
      <c r="CGZ28" s="1">
        <v>592</v>
      </c>
      <c r="CHA28" s="1">
        <v>11</v>
      </c>
      <c r="CHB28" s="1">
        <v>3.5999999999999997E-2</v>
      </c>
      <c r="CHC28" s="1">
        <f t="shared" si="1663"/>
        <v>9.9999999999999985E-3</v>
      </c>
      <c r="CHD28" s="1">
        <f t="shared" si="1664"/>
        <v>-0.68582375478927204</v>
      </c>
      <c r="CHE28" s="1">
        <f t="shared" si="1665"/>
        <v>-1.0287356321839081E-3</v>
      </c>
      <c r="CHF28" s="1">
        <f t="shared" si="1666"/>
        <v>-7.8639292460758776</v>
      </c>
      <c r="CHG28" s="1"/>
      <c r="CHH28" s="1"/>
      <c r="CHI28" s="1" t="s">
        <v>11</v>
      </c>
      <c r="CHJ28" s="1" t="s">
        <v>216</v>
      </c>
      <c r="CHK28" s="1">
        <v>593</v>
      </c>
      <c r="CHL28" s="1">
        <v>11</v>
      </c>
      <c r="CHM28" s="1">
        <v>2.7E-2</v>
      </c>
      <c r="CHN28" s="1">
        <f t="shared" si="1667"/>
        <v>4.0000000000000001E-3</v>
      </c>
      <c r="CHO28" s="1">
        <f t="shared" si="1668"/>
        <v>-0.15294117647058827</v>
      </c>
      <c r="CHP28" s="1">
        <f t="shared" si="1669"/>
        <v>-2.2941176470588241E-4</v>
      </c>
      <c r="CHQ28" s="1">
        <f t="shared" si="1670"/>
        <v>-1.7536846488291462</v>
      </c>
      <c r="CHR28" s="1"/>
      <c r="CHS28" s="1"/>
      <c r="CHT28" s="1" t="s">
        <v>11</v>
      </c>
      <c r="CHU28" s="1" t="s">
        <v>217</v>
      </c>
      <c r="CHV28" s="1">
        <v>607</v>
      </c>
      <c r="CHW28" s="1">
        <v>11</v>
      </c>
      <c r="CHX28" s="1">
        <v>0.03</v>
      </c>
      <c r="CHY28" s="1">
        <f t="shared" si="1671"/>
        <v>8.9999999999999976E-3</v>
      </c>
      <c r="CHZ28" s="1">
        <f t="shared" si="1672"/>
        <v>0.16279069767441853</v>
      </c>
      <c r="CIA28" s="1">
        <f t="shared" si="1673"/>
        <v>2.441860465116278E-4</v>
      </c>
      <c r="CIB28" s="1">
        <f t="shared" si="1674"/>
        <v>1.866623195086478</v>
      </c>
      <c r="CIC28" s="1"/>
      <c r="CID28" s="1"/>
      <c r="CIE28" s="1" t="s">
        <v>11</v>
      </c>
      <c r="CIF28" s="1" t="s">
        <v>218</v>
      </c>
      <c r="CIG28" s="1">
        <v>608</v>
      </c>
      <c r="CIH28" s="1">
        <v>11</v>
      </c>
      <c r="CII28" s="1">
        <v>3.3000000000000002E-2</v>
      </c>
      <c r="CIJ28" s="1">
        <f t="shared" si="1675"/>
        <v>6.0000000000000019E-3</v>
      </c>
      <c r="CIK28" s="1">
        <f t="shared" si="1676"/>
        <v>-0.54117647058823537</v>
      </c>
      <c r="CIL28" s="1">
        <f t="shared" si="1677"/>
        <v>-8.1176470588235309E-4</v>
      </c>
      <c r="CIM28" s="1">
        <f t="shared" si="1678"/>
        <v>-6.2053456804723623</v>
      </c>
      <c r="CIN28" s="1"/>
      <c r="CIO28" s="1"/>
      <c r="CIP28" s="1" t="s">
        <v>11</v>
      </c>
      <c r="CIQ28" s="1" t="s">
        <v>219</v>
      </c>
      <c r="CIR28" s="1">
        <v>621</v>
      </c>
      <c r="CIS28" s="1">
        <v>11</v>
      </c>
      <c r="CIT28" s="1">
        <v>3.2000000000000001E-2</v>
      </c>
      <c r="CIU28" s="1">
        <f t="shared" si="1679"/>
        <v>2.0000000000000018E-3</v>
      </c>
      <c r="CIV28" s="1">
        <f t="shared" si="1680"/>
        <v>-1.6944444444444442</v>
      </c>
      <c r="CIW28" s="1">
        <f t="shared" si="1681"/>
        <v>-2.5416666666666665E-3</v>
      </c>
      <c r="CIX28" s="1">
        <f t="shared" si="1682"/>
        <v>-19.42917714568188</v>
      </c>
      <c r="CIY28" s="1"/>
      <c r="CIZ28" s="1"/>
      <c r="CJA28" s="1" t="s">
        <v>11</v>
      </c>
      <c r="CJB28" s="1" t="s">
        <v>220</v>
      </c>
      <c r="CJC28" s="1">
        <v>622</v>
      </c>
      <c r="CJD28" s="1">
        <v>11</v>
      </c>
      <c r="CJE28" s="1">
        <v>1.4E-2</v>
      </c>
      <c r="CJF28" s="1">
        <f t="shared" si="1683"/>
        <v>5.000000000000001E-3</v>
      </c>
      <c r="CJG28" s="1">
        <f t="shared" si="1684"/>
        <v>-0.25795053003533569</v>
      </c>
      <c r="CJH28" s="1">
        <f t="shared" si="1685"/>
        <v>-3.8692579505300356E-4</v>
      </c>
      <c r="CJI28" s="1">
        <f t="shared" si="1686"/>
        <v>-2.9577638613712556</v>
      </c>
      <c r="CJJ28" s="1"/>
      <c r="CJK28" s="1"/>
      <c r="CJL28" s="1" t="s">
        <v>11</v>
      </c>
      <c r="CJM28" s="1" t="s">
        <v>221</v>
      </c>
      <c r="CJN28" s="1">
        <v>635</v>
      </c>
      <c r="CJO28" s="1">
        <v>11</v>
      </c>
      <c r="CJP28" s="1">
        <v>3.5000000000000003E-2</v>
      </c>
      <c r="CJQ28" s="1">
        <f t="shared" si="1687"/>
        <v>2.3000000000000003E-2</v>
      </c>
      <c r="CJR28" s="1">
        <f t="shared" si="1688"/>
        <v>7.0921985815602898E-2</v>
      </c>
      <c r="CJS28" s="1">
        <f t="shared" si="1689"/>
        <v>1.0638297872340435E-4</v>
      </c>
      <c r="CJT28" s="1">
        <f t="shared" si="1690"/>
        <v>0.81321983169927725</v>
      </c>
      <c r="CJU28" s="1"/>
      <c r="CJV28" s="1"/>
      <c r="CJW28" s="1" t="s">
        <v>11</v>
      </c>
      <c r="CJX28" s="1" t="s">
        <v>222</v>
      </c>
      <c r="CJY28" s="1">
        <v>636</v>
      </c>
      <c r="CJZ28" s="1">
        <v>11</v>
      </c>
      <c r="CKA28" s="1">
        <v>2.8000000000000001E-2</v>
      </c>
      <c r="CKB28" s="1">
        <f t="shared" si="1691"/>
        <v>8.0000000000000002E-3</v>
      </c>
      <c r="CKC28" s="1">
        <f t="shared" si="1692"/>
        <v>-0.61484098939929333</v>
      </c>
      <c r="CKD28" s="1">
        <f t="shared" si="1693"/>
        <v>-9.2226148409894004E-4</v>
      </c>
      <c r="CKE28" s="1">
        <f t="shared" si="1694"/>
        <v>-7.0500124914876503</v>
      </c>
      <c r="CKF28" s="1"/>
      <c r="CKG28" s="1"/>
      <c r="CKH28" s="1" t="s">
        <v>11</v>
      </c>
      <c r="CKI28" s="1" t="s">
        <v>223</v>
      </c>
      <c r="CKJ28" s="1">
        <v>649</v>
      </c>
      <c r="CKK28" s="1">
        <v>11</v>
      </c>
      <c r="CKL28" s="1">
        <v>2.9000000000000001E-2</v>
      </c>
      <c r="CKM28" s="1">
        <f t="shared" si="1695"/>
        <v>5.000000000000001E-3</v>
      </c>
      <c r="CKN28" s="1">
        <f t="shared" si="1696"/>
        <v>-0.80212014134275611</v>
      </c>
      <c r="CKO28" s="1">
        <f t="shared" si="1697"/>
        <v>-1.2031802120141342E-3</v>
      </c>
      <c r="CKP28" s="1">
        <f t="shared" si="1698"/>
        <v>-9.1974300894695205</v>
      </c>
      <c r="CKQ28" s="1"/>
      <c r="CKR28" s="1"/>
      <c r="CKS28" s="1" t="s">
        <v>11</v>
      </c>
      <c r="CKT28" s="1" t="s">
        <v>224</v>
      </c>
      <c r="CKU28" s="1">
        <v>650</v>
      </c>
      <c r="CKV28" s="1">
        <v>11</v>
      </c>
      <c r="CKW28" s="1">
        <v>0.02</v>
      </c>
      <c r="CKX28" s="1">
        <f t="shared" si="1699"/>
        <v>2.9999999999999992E-3</v>
      </c>
      <c r="CKY28" s="1">
        <f t="shared" si="1700"/>
        <v>-0.49824561403508771</v>
      </c>
      <c r="CKZ28" s="1">
        <f t="shared" si="1701"/>
        <v>-7.4736842105263155E-4</v>
      </c>
      <c r="CLA28" s="1">
        <f t="shared" si="1702"/>
        <v>-5.713083322906285</v>
      </c>
      <c r="CLB28" s="1"/>
      <c r="CLC28" s="1"/>
      <c r="CLD28" s="1" t="s">
        <v>11</v>
      </c>
      <c r="CLE28" s="1" t="s">
        <v>225</v>
      </c>
      <c r="CLF28" s="1">
        <v>663</v>
      </c>
      <c r="CLG28" s="1">
        <v>11</v>
      </c>
      <c r="CLH28" s="1">
        <v>2.7E-2</v>
      </c>
      <c r="CLI28" s="1">
        <f t="shared" si="1703"/>
        <v>5.000000000000001E-3</v>
      </c>
      <c r="CLJ28" s="1">
        <f t="shared" si="1704"/>
        <v>-0.41522491349480972</v>
      </c>
      <c r="CLK28" s="1">
        <f t="shared" si="1705"/>
        <v>-6.228373702422146E-4</v>
      </c>
      <c r="CLL28" s="1">
        <f t="shared" si="1706"/>
        <v>-4.7611347932013013</v>
      </c>
      <c r="CLM28" s="1"/>
      <c r="CLN28" s="1"/>
      <c r="CLO28" s="1"/>
      <c r="CLP28" s="1"/>
      <c r="CLQ28" s="1"/>
      <c r="CLR28" s="1"/>
      <c r="CLS28" s="1"/>
      <c r="CLT28" s="1"/>
      <c r="CLU28" s="1"/>
      <c r="CLV28" s="1"/>
      <c r="CLW28" s="1"/>
      <c r="CLX28" s="1"/>
      <c r="CLY28" s="1"/>
      <c r="CLZ28" s="1"/>
      <c r="CMA28" s="1"/>
      <c r="CMB28" s="1"/>
      <c r="CMC28" s="1"/>
      <c r="CMD28" s="1"/>
      <c r="CME28" s="1"/>
      <c r="CMF28" s="1"/>
      <c r="CMG28" s="1"/>
      <c r="CMH28" s="1"/>
      <c r="CMI28" s="1"/>
      <c r="CMJ28" s="1"/>
      <c r="CMK28" s="1"/>
      <c r="CML28" s="1"/>
      <c r="CMM28" s="1"/>
      <c r="CMN28" s="1"/>
      <c r="CMO28" s="1"/>
      <c r="CMP28" s="1"/>
      <c r="CMQ28" s="1"/>
      <c r="CMR28" s="1"/>
      <c r="CMS28" s="1"/>
      <c r="CMT28" s="1"/>
      <c r="CMU28" s="1"/>
      <c r="CMV28" s="1"/>
      <c r="CMW28" s="1"/>
      <c r="CMX28" s="1"/>
      <c r="CMY28" s="1"/>
      <c r="CMZ28" s="1"/>
    </row>
    <row r="29" spans="1:2392" x14ac:dyDescent="0.3">
      <c r="A29" s="1" t="s">
        <v>11</v>
      </c>
      <c r="B29" s="1" t="s">
        <v>12</v>
      </c>
      <c r="C29" s="1">
        <v>1</v>
      </c>
      <c r="D29" s="1">
        <v>12</v>
      </c>
      <c r="E29" s="1">
        <v>1.7000000000000001E-2</v>
      </c>
      <c r="F29" s="1">
        <f t="shared" si="856"/>
        <v>1.9000000000000003E-2</v>
      </c>
      <c r="G29" s="1">
        <f t="shared" si="857"/>
        <v>1.0135593220338985</v>
      </c>
      <c r="H29" s="1">
        <f t="shared" si="1707"/>
        <v>1.5203389830508477E-3</v>
      </c>
      <c r="I29" s="1">
        <f t="shared" si="1708"/>
        <v>11.704098469959874</v>
      </c>
      <c r="J29" s="1"/>
      <c r="K29" s="1"/>
      <c r="L29" s="1" t="s">
        <v>11</v>
      </c>
      <c r="M29" s="1" t="s">
        <v>13</v>
      </c>
      <c r="N29" s="1">
        <v>2</v>
      </c>
      <c r="O29" s="1">
        <v>12</v>
      </c>
      <c r="P29" s="1">
        <v>4.2000000000000003E-2</v>
      </c>
      <c r="Q29" s="1">
        <f t="shared" si="858"/>
        <v>4.4000000000000004E-2</v>
      </c>
      <c r="R29" s="1">
        <f t="shared" si="859"/>
        <v>1.8813559322033901</v>
      </c>
      <c r="S29" s="1">
        <f t="shared" si="860"/>
        <v>2.8220338983050851E-3</v>
      </c>
      <c r="T29" s="1">
        <f t="shared" si="861"/>
        <v>21.724998832199763</v>
      </c>
      <c r="U29" s="1"/>
      <c r="V29" s="1"/>
      <c r="W29" s="1" t="s">
        <v>11</v>
      </c>
      <c r="X29" s="1" t="s">
        <v>14</v>
      </c>
      <c r="Y29" s="1">
        <v>3</v>
      </c>
      <c r="Z29" s="1">
        <v>12</v>
      </c>
      <c r="AA29" s="1">
        <v>7.8E-2</v>
      </c>
      <c r="AB29" s="1">
        <f t="shared" si="862"/>
        <v>7.6999999999999999E-2</v>
      </c>
      <c r="AC29" s="1">
        <f t="shared" si="863"/>
        <v>2.993220338983051</v>
      </c>
      <c r="AD29" s="1">
        <f t="shared" si="864"/>
        <v>4.4898305084745769E-3</v>
      </c>
      <c r="AE29" s="1">
        <f t="shared" si="865"/>
        <v>34.564277421319623</v>
      </c>
      <c r="AF29" s="1"/>
      <c r="AG29" s="1"/>
      <c r="AH29" s="1" t="s">
        <v>11</v>
      </c>
      <c r="AI29" s="1" t="s">
        <v>15</v>
      </c>
      <c r="AJ29" s="1">
        <v>4</v>
      </c>
      <c r="AK29" s="1">
        <v>12</v>
      </c>
      <c r="AL29" s="1">
        <v>8.6999999999999994E-2</v>
      </c>
      <c r="AM29" s="1">
        <f t="shared" si="866"/>
        <v>7.8999999999999987E-2</v>
      </c>
      <c r="AN29" s="1">
        <f t="shared" si="867"/>
        <v>3.0068027210884352</v>
      </c>
      <c r="AO29" s="1">
        <f t="shared" si="868"/>
        <v>4.5102040816326532E-3</v>
      </c>
      <c r="AP29" s="1">
        <f t="shared" si="869"/>
        <v>34.721120276160164</v>
      </c>
      <c r="AQ29" s="1"/>
      <c r="AR29" s="1"/>
      <c r="AS29" s="1" t="s">
        <v>11</v>
      </c>
      <c r="AT29" s="1" t="s">
        <v>16</v>
      </c>
      <c r="AU29" s="1">
        <v>8</v>
      </c>
      <c r="AV29" s="1">
        <v>12</v>
      </c>
      <c r="AW29" s="1">
        <v>9.0999999999999998E-2</v>
      </c>
      <c r="AX29" s="1">
        <f t="shared" si="870"/>
        <v>8.299999999999999E-2</v>
      </c>
      <c r="AY29" s="1">
        <f t="shared" si="871"/>
        <v>3.1638225255972694</v>
      </c>
      <c r="AZ29" s="1">
        <f t="shared" si="872"/>
        <v>4.7457337883959044E-3</v>
      </c>
      <c r="BA29" s="1">
        <f t="shared" si="873"/>
        <v>36.534309907742262</v>
      </c>
      <c r="BB29" s="1"/>
      <c r="BC29" s="1"/>
      <c r="BD29" s="1" t="s">
        <v>11</v>
      </c>
      <c r="BE29" s="1" t="s">
        <v>17</v>
      </c>
      <c r="BF29" s="1">
        <v>9</v>
      </c>
      <c r="BG29" s="1">
        <v>12</v>
      </c>
      <c r="BH29" s="1">
        <v>0.10299999999999999</v>
      </c>
      <c r="BI29" s="1">
        <f t="shared" si="874"/>
        <v>9.799999999999999E-2</v>
      </c>
      <c r="BJ29" s="1">
        <f t="shared" si="875"/>
        <v>3.662116040955631</v>
      </c>
      <c r="BK29" s="1">
        <f t="shared" si="876"/>
        <v>5.4931740614334468E-3</v>
      </c>
      <c r="BL29" s="1">
        <f t="shared" si="877"/>
        <v>42.28836518986779</v>
      </c>
      <c r="BM29" s="1"/>
      <c r="BN29" s="1"/>
      <c r="BO29" s="1" t="s">
        <v>11</v>
      </c>
      <c r="BP29" s="1" t="s">
        <v>18</v>
      </c>
      <c r="BQ29" s="1">
        <v>10</v>
      </c>
      <c r="BR29" s="1">
        <v>12</v>
      </c>
      <c r="BS29" s="1">
        <v>0.104</v>
      </c>
      <c r="BT29" s="1">
        <f t="shared" si="878"/>
        <v>9.5000000000000001E-2</v>
      </c>
      <c r="BU29" s="1">
        <f t="shared" si="879"/>
        <v>3.4982935153583621</v>
      </c>
      <c r="BV29" s="1">
        <f t="shared" si="880"/>
        <v>5.247440273037543E-3</v>
      </c>
      <c r="BW29" s="1">
        <f t="shared" si="881"/>
        <v>40.396620987525154</v>
      </c>
      <c r="BX29" s="1"/>
      <c r="BY29" s="1"/>
      <c r="BZ29" s="1" t="s">
        <v>11</v>
      </c>
      <c r="CA29" s="1" t="s">
        <v>19</v>
      </c>
      <c r="CB29" s="1">
        <v>11</v>
      </c>
      <c r="CC29" s="1">
        <v>12</v>
      </c>
      <c r="CD29" s="1">
        <v>0.111</v>
      </c>
      <c r="CE29" s="1">
        <f t="shared" si="882"/>
        <v>0.106</v>
      </c>
      <c r="CF29" s="1">
        <f t="shared" si="883"/>
        <v>3.8969072164948453</v>
      </c>
      <c r="CG29" s="1">
        <f t="shared" si="884"/>
        <v>5.8453608247422684E-3</v>
      </c>
      <c r="CH29" s="1">
        <f t="shared" si="885"/>
        <v>44.999621431756211</v>
      </c>
      <c r="CI29" s="1"/>
      <c r="CJ29" s="1"/>
      <c r="CK29" s="1" t="s">
        <v>11</v>
      </c>
      <c r="CL29" s="1" t="s">
        <v>20</v>
      </c>
      <c r="CM29" s="1">
        <v>14</v>
      </c>
      <c r="CN29" s="1">
        <v>12</v>
      </c>
      <c r="CO29" s="1">
        <v>0.126</v>
      </c>
      <c r="CP29" s="1">
        <f t="shared" si="886"/>
        <v>0.113</v>
      </c>
      <c r="CQ29" s="1">
        <f t="shared" si="887"/>
        <v>4.058419243986255</v>
      </c>
      <c r="CR29" s="1">
        <f t="shared" si="888"/>
        <v>6.0876288659793823E-3</v>
      </c>
      <c r="CS29" s="1">
        <f t="shared" si="889"/>
        <v>46.864685106617358</v>
      </c>
      <c r="CT29" s="1"/>
      <c r="CU29" s="1"/>
      <c r="CV29" s="1" t="s">
        <v>11</v>
      </c>
      <c r="CW29" s="1" t="s">
        <v>21</v>
      </c>
      <c r="CX29" s="1">
        <v>15</v>
      </c>
      <c r="CY29" s="1">
        <v>12</v>
      </c>
      <c r="CZ29" s="1">
        <v>0.05</v>
      </c>
      <c r="DA29" s="1">
        <f t="shared" si="890"/>
        <v>3.0000000000000002E-2</v>
      </c>
      <c r="DB29" s="1">
        <f t="shared" si="891"/>
        <v>1.2413793103448276</v>
      </c>
      <c r="DC29" s="1">
        <f t="shared" si="892"/>
        <v>1.8620689655172414E-3</v>
      </c>
      <c r="DD29" s="1">
        <f t="shared" si="893"/>
        <v>14.334854774648118</v>
      </c>
      <c r="DE29" s="1"/>
      <c r="DF29" s="1"/>
      <c r="DG29" s="1" t="s">
        <v>11</v>
      </c>
      <c r="DH29" s="1" t="s">
        <v>22</v>
      </c>
      <c r="DI29" s="1">
        <v>16</v>
      </c>
      <c r="DJ29" s="1">
        <v>12</v>
      </c>
      <c r="DK29" s="1">
        <v>7.0999999999999994E-2</v>
      </c>
      <c r="DL29" s="1">
        <f t="shared" si="894"/>
        <v>4.3999999999999997E-2</v>
      </c>
      <c r="DM29" s="1">
        <f t="shared" si="895"/>
        <v>1.6109215017064846</v>
      </c>
      <c r="DN29" s="1">
        <f t="shared" si="896"/>
        <v>2.4163822525597269E-3</v>
      </c>
      <c r="DO29" s="1">
        <f t="shared" si="897"/>
        <v>18.602151323035972</v>
      </c>
      <c r="DP29" s="1"/>
      <c r="DQ29" s="1"/>
      <c r="DR29" s="1" t="s">
        <v>11</v>
      </c>
      <c r="DS29" s="1" t="s">
        <v>23</v>
      </c>
      <c r="DT29" s="1">
        <v>17</v>
      </c>
      <c r="DU29" s="1">
        <v>12</v>
      </c>
      <c r="DV29" s="1">
        <v>8.3000000000000004E-2</v>
      </c>
      <c r="DW29" s="1">
        <f t="shared" si="898"/>
        <v>5.6000000000000008E-2</v>
      </c>
      <c r="DX29" s="1">
        <f t="shared" si="899"/>
        <v>1.9520547945205482</v>
      </c>
      <c r="DY29" s="1">
        <f t="shared" si="900"/>
        <v>2.9280821917808224E-3</v>
      </c>
      <c r="DZ29" s="1">
        <f t="shared" si="901"/>
        <v>22.541395493239481</v>
      </c>
      <c r="EA29" s="1"/>
      <c r="EB29" s="1"/>
      <c r="EC29" s="1" t="s">
        <v>11</v>
      </c>
      <c r="ED29" s="1" t="s">
        <v>24</v>
      </c>
      <c r="EE29" s="1">
        <v>18</v>
      </c>
      <c r="EF29" s="1">
        <v>12</v>
      </c>
      <c r="EG29" s="1">
        <v>8.2000000000000003E-2</v>
      </c>
      <c r="EH29" s="1">
        <f t="shared" si="902"/>
        <v>5.6000000000000008E-2</v>
      </c>
      <c r="EI29" s="1">
        <f t="shared" si="903"/>
        <v>2.0816326530612246</v>
      </c>
      <c r="EJ29" s="1">
        <f t="shared" si="904"/>
        <v>3.1224489795918368E-3</v>
      </c>
      <c r="EK29" s="1">
        <f t="shared" si="905"/>
        <v>24.037698652726267</v>
      </c>
      <c r="EL29" s="1"/>
      <c r="EM29" s="1"/>
      <c r="EN29" s="1" t="s">
        <v>11</v>
      </c>
      <c r="EO29" s="1" t="s">
        <v>25</v>
      </c>
      <c r="EP29" s="1">
        <v>21</v>
      </c>
      <c r="EQ29" s="1">
        <v>12</v>
      </c>
      <c r="ER29" s="1">
        <v>0.111</v>
      </c>
      <c r="ES29" s="1">
        <f t="shared" si="906"/>
        <v>0.08</v>
      </c>
      <c r="ET29" s="1">
        <f t="shared" si="907"/>
        <v>2.8287671232876717</v>
      </c>
      <c r="EU29" s="1">
        <f t="shared" si="908"/>
        <v>4.2431506849315076E-3</v>
      </c>
      <c r="EV29" s="1">
        <f t="shared" si="909"/>
        <v>32.665250311255811</v>
      </c>
      <c r="EW29" s="1"/>
      <c r="EX29" s="1"/>
      <c r="EY29" s="1" t="s">
        <v>11</v>
      </c>
      <c r="EZ29" s="1" t="s">
        <v>26</v>
      </c>
      <c r="FA29" s="1">
        <v>22</v>
      </c>
      <c r="FB29" s="1">
        <v>12</v>
      </c>
      <c r="FC29" s="1">
        <v>0.11600000000000001</v>
      </c>
      <c r="FD29" s="1">
        <f t="shared" si="910"/>
        <v>8.5000000000000006E-2</v>
      </c>
      <c r="FE29" s="1">
        <f t="shared" si="911"/>
        <v>2.9283276450511946</v>
      </c>
      <c r="FF29" s="1">
        <f t="shared" si="912"/>
        <v>4.3924914675767916E-3</v>
      </c>
      <c r="FG29" s="1">
        <f t="shared" si="913"/>
        <v>33.814927616874712</v>
      </c>
      <c r="FH29" s="1"/>
      <c r="FI29" s="1"/>
      <c r="FJ29" s="1" t="s">
        <v>11</v>
      </c>
      <c r="FK29" s="1" t="s">
        <v>27</v>
      </c>
      <c r="FL29" s="1">
        <v>23</v>
      </c>
      <c r="FM29" s="1">
        <v>12</v>
      </c>
      <c r="FN29" s="1">
        <v>0.129</v>
      </c>
      <c r="FO29" s="1">
        <f t="shared" si="914"/>
        <v>9.9000000000000005E-2</v>
      </c>
      <c r="FP29" s="1">
        <f t="shared" si="915"/>
        <v>3.7721088435374148</v>
      </c>
      <c r="FQ29" s="1">
        <f t="shared" si="916"/>
        <v>5.6581632653061225E-3</v>
      </c>
      <c r="FR29" s="1">
        <f t="shared" si="917"/>
        <v>43.558509486721292</v>
      </c>
      <c r="FS29" s="1"/>
      <c r="FT29" s="1"/>
      <c r="FU29" s="1" t="s">
        <v>11</v>
      </c>
      <c r="FV29" s="1" t="s">
        <v>28</v>
      </c>
      <c r="FW29" s="1">
        <v>24</v>
      </c>
      <c r="FX29" s="1">
        <v>12</v>
      </c>
      <c r="FY29" s="1">
        <v>0.13700000000000001</v>
      </c>
      <c r="FZ29" s="1">
        <f t="shared" si="918"/>
        <v>0.10600000000000001</v>
      </c>
      <c r="GA29" s="1">
        <f t="shared" si="919"/>
        <v>3.5924657534246576</v>
      </c>
      <c r="GB29" s="1">
        <f t="shared" si="920"/>
        <v>5.3886986301369868E-3</v>
      </c>
      <c r="GC29" s="1">
        <f t="shared" si="921"/>
        <v>41.48407696913722</v>
      </c>
      <c r="GD29" s="1"/>
      <c r="GE29" s="1"/>
      <c r="GF29" s="1" t="s">
        <v>11</v>
      </c>
      <c r="GG29" s="1" t="s">
        <v>29</v>
      </c>
      <c r="GH29" s="1">
        <v>25</v>
      </c>
      <c r="GI29" s="1">
        <v>12</v>
      </c>
      <c r="GJ29" s="1">
        <v>0.14199999999999999</v>
      </c>
      <c r="GK29" s="1">
        <f t="shared" si="922"/>
        <v>0.11099999999999999</v>
      </c>
      <c r="GL29" s="1">
        <f t="shared" si="923"/>
        <v>3.9249146757679179</v>
      </c>
      <c r="GM29" s="1">
        <f t="shared" si="924"/>
        <v>5.8873720136518766E-3</v>
      </c>
      <c r="GN29" s="1">
        <f t="shared" si="925"/>
        <v>45.323038181125774</v>
      </c>
      <c r="GO29" s="1"/>
      <c r="GP29" s="1"/>
      <c r="GQ29" s="1" t="s">
        <v>11</v>
      </c>
      <c r="GR29" s="1" t="s">
        <v>30</v>
      </c>
      <c r="GS29" s="1">
        <v>28</v>
      </c>
      <c r="GT29" s="1">
        <v>12</v>
      </c>
      <c r="GU29" s="1">
        <v>0.16800000000000001</v>
      </c>
      <c r="GV29" s="1">
        <f t="shared" si="926"/>
        <v>0.13900000000000001</v>
      </c>
      <c r="GW29" s="1">
        <f t="shared" si="927"/>
        <v>4.7586206896551726</v>
      </c>
      <c r="GX29" s="1">
        <f t="shared" si="928"/>
        <v>7.1379310344827588E-3</v>
      </c>
      <c r="GY29" s="1">
        <f t="shared" si="929"/>
        <v>54.950276636151123</v>
      </c>
      <c r="GZ29" s="1"/>
      <c r="HA29" s="1"/>
      <c r="HB29" s="1" t="s">
        <v>11</v>
      </c>
      <c r="HC29" s="1" t="s">
        <v>31</v>
      </c>
      <c r="HD29" s="1">
        <v>29</v>
      </c>
      <c r="HE29" s="1">
        <v>12</v>
      </c>
      <c r="HF29" s="1">
        <v>5.2999999999999999E-2</v>
      </c>
      <c r="HG29" s="1">
        <f t="shared" si="930"/>
        <v>1.0000000000000009E-3</v>
      </c>
      <c r="HH29" s="1">
        <f t="shared" si="931"/>
        <v>0.29865771812080544</v>
      </c>
      <c r="HI29" s="1">
        <f t="shared" si="932"/>
        <v>4.4798657718120815E-4</v>
      </c>
      <c r="HJ29" s="1">
        <f t="shared" si="933"/>
        <v>3.4487565411415737</v>
      </c>
      <c r="HK29" s="1"/>
      <c r="HL29" s="1"/>
      <c r="HM29" s="1" t="s">
        <v>11</v>
      </c>
      <c r="HN29" s="1" t="s">
        <v>32</v>
      </c>
      <c r="HO29" s="1">
        <v>30</v>
      </c>
      <c r="HP29" s="1">
        <v>12</v>
      </c>
      <c r="HQ29" s="1">
        <v>6.6000000000000003E-2</v>
      </c>
      <c r="HR29" s="1">
        <f t="shared" si="934"/>
        <v>1.4000000000000005E-2</v>
      </c>
      <c r="HS29" s="1">
        <f t="shared" si="935"/>
        <v>0.69023569023569031</v>
      </c>
      <c r="HT29" s="1">
        <f t="shared" si="936"/>
        <v>1.0353535353535355E-3</v>
      </c>
      <c r="HU29" s="1">
        <f t="shared" si="937"/>
        <v>7.9705117504005871</v>
      </c>
      <c r="HV29" s="1"/>
      <c r="HW29" s="1"/>
      <c r="HX29" s="1" t="s">
        <v>11</v>
      </c>
      <c r="HY29" s="1" t="s">
        <v>33</v>
      </c>
      <c r="HZ29" s="1">
        <v>31</v>
      </c>
      <c r="IA29" s="1">
        <v>12</v>
      </c>
      <c r="IB29" s="1">
        <v>7.1999999999999995E-2</v>
      </c>
      <c r="IC29" s="1">
        <f t="shared" si="938"/>
        <v>1.6999999999999994E-2</v>
      </c>
      <c r="ID29" s="1">
        <f t="shared" si="939"/>
        <v>0.77702702702702675</v>
      </c>
      <c r="IE29" s="1">
        <f t="shared" si="940"/>
        <v>1.1655405405405401E-3</v>
      </c>
      <c r="IF29" s="1">
        <f t="shared" si="941"/>
        <v>8.9727366128850328</v>
      </c>
      <c r="IG29" s="1"/>
      <c r="IH29" s="1"/>
      <c r="II29" s="1" t="s">
        <v>11</v>
      </c>
      <c r="IJ29" s="1" t="s">
        <v>34</v>
      </c>
      <c r="IK29" s="1">
        <v>32</v>
      </c>
      <c r="IL29" s="1">
        <v>12</v>
      </c>
      <c r="IM29" s="1">
        <v>8.4000000000000005E-2</v>
      </c>
      <c r="IN29" s="1">
        <f t="shared" si="942"/>
        <v>2.9000000000000005E-2</v>
      </c>
      <c r="IO29" s="1">
        <f t="shared" si="943"/>
        <v>1.134680134680135</v>
      </c>
      <c r="IP29" s="1">
        <f t="shared" si="944"/>
        <v>1.7020202020202025E-3</v>
      </c>
      <c r="IQ29" s="1">
        <f t="shared" si="945"/>
        <v>13.102743706756089</v>
      </c>
      <c r="IR29" s="1"/>
      <c r="IS29" s="1"/>
      <c r="IT29" s="1" t="s">
        <v>11</v>
      </c>
      <c r="IU29" s="1" t="s">
        <v>35</v>
      </c>
      <c r="IV29" s="1">
        <v>35</v>
      </c>
      <c r="IW29" s="1">
        <v>12</v>
      </c>
      <c r="IX29" s="1">
        <v>0.105</v>
      </c>
      <c r="IY29" s="1">
        <f t="shared" si="946"/>
        <v>4.9999999999999996E-2</v>
      </c>
      <c r="IZ29" s="1">
        <f t="shared" si="947"/>
        <v>1.9060402684563758</v>
      </c>
      <c r="JA29" s="1">
        <f t="shared" si="948"/>
        <v>2.8590604026845637E-3</v>
      </c>
      <c r="JB29" s="1">
        <f t="shared" si="949"/>
        <v>22.01004174571251</v>
      </c>
      <c r="JC29" s="1"/>
      <c r="JD29" s="1"/>
      <c r="JE29" s="1" t="s">
        <v>11</v>
      </c>
      <c r="JF29" s="3" t="s">
        <v>36</v>
      </c>
      <c r="JG29" s="3">
        <v>36</v>
      </c>
      <c r="JH29" s="1">
        <v>12</v>
      </c>
      <c r="JI29" s="1">
        <v>0.112</v>
      </c>
      <c r="JJ29" s="1">
        <f t="shared" si="950"/>
        <v>5.5E-2</v>
      </c>
      <c r="JK29" s="1">
        <f t="shared" si="951"/>
        <v>2.1237458193979935</v>
      </c>
      <c r="JL29" s="1">
        <f t="shared" si="952"/>
        <v>3.1856187290969901E-3</v>
      </c>
      <c r="JM29" s="1">
        <f t="shared" si="953"/>
        <v>24.524001363354245</v>
      </c>
      <c r="JN29" s="1"/>
      <c r="JO29" s="1"/>
      <c r="JP29" s="1" t="s">
        <v>11</v>
      </c>
      <c r="JQ29" s="1" t="s">
        <v>37</v>
      </c>
      <c r="JR29" s="1">
        <v>37</v>
      </c>
      <c r="JS29" s="1">
        <v>12</v>
      </c>
      <c r="JT29" s="1">
        <v>0.11899999999999999</v>
      </c>
      <c r="JU29" s="1">
        <f t="shared" si="954"/>
        <v>6.0999999999999992E-2</v>
      </c>
      <c r="JV29" s="1">
        <f t="shared" si="955"/>
        <v>2.2909698996655514</v>
      </c>
      <c r="JW29" s="1">
        <f t="shared" si="956"/>
        <v>3.4364548494983274E-3</v>
      </c>
      <c r="JX29" s="1">
        <f t="shared" si="957"/>
        <v>26.455025092752216</v>
      </c>
      <c r="JY29" s="1"/>
      <c r="JZ29" s="1"/>
      <c r="KA29" s="1" t="s">
        <v>11</v>
      </c>
      <c r="KB29" s="1" t="s">
        <v>38</v>
      </c>
      <c r="KC29" s="1">
        <v>38</v>
      </c>
      <c r="KD29" s="1">
        <v>12</v>
      </c>
      <c r="KE29" s="1">
        <v>0.13300000000000001</v>
      </c>
      <c r="KF29" s="1">
        <f t="shared" si="958"/>
        <v>7.2000000000000008E-2</v>
      </c>
      <c r="KG29" s="1">
        <f t="shared" si="959"/>
        <v>2.5418060200668902</v>
      </c>
      <c r="KH29" s="1">
        <f t="shared" si="960"/>
        <v>3.8127090301003355E-3</v>
      </c>
      <c r="KI29" s="1">
        <f t="shared" si="961"/>
        <v>29.351560686849183</v>
      </c>
      <c r="KJ29" s="1"/>
      <c r="KK29" s="1"/>
      <c r="KL29" s="1" t="s">
        <v>11</v>
      </c>
      <c r="KM29" s="1" t="s">
        <v>39</v>
      </c>
      <c r="KN29" s="1">
        <v>39</v>
      </c>
      <c r="KO29" s="1">
        <v>12</v>
      </c>
      <c r="KP29" s="1">
        <v>0.13700000000000001</v>
      </c>
      <c r="KQ29" s="1">
        <f t="shared" si="962"/>
        <v>7.400000000000001E-2</v>
      </c>
      <c r="KR29" s="1">
        <f t="shared" si="963"/>
        <v>2.6510067114093965</v>
      </c>
      <c r="KS29" s="1">
        <f t="shared" si="964"/>
        <v>3.9765100671140946E-3</v>
      </c>
      <c r="KT29" s="1">
        <f t="shared" si="965"/>
        <v>30.612558061818461</v>
      </c>
      <c r="KU29" s="1"/>
      <c r="KV29" s="1"/>
      <c r="KW29" s="1" t="s">
        <v>11</v>
      </c>
      <c r="KX29" s="1" t="s">
        <v>40</v>
      </c>
      <c r="KY29" s="1">
        <v>42</v>
      </c>
      <c r="KZ29" s="1">
        <v>12</v>
      </c>
      <c r="LA29" s="1">
        <v>0.14000000000000001</v>
      </c>
      <c r="LB29" s="1">
        <f t="shared" si="966"/>
        <v>7.5000000000000011E-2</v>
      </c>
      <c r="LC29" s="1">
        <f t="shared" si="967"/>
        <v>2.8489932885906044</v>
      </c>
      <c r="LD29" s="1">
        <f t="shared" si="968"/>
        <v>4.2734899328859067E-3</v>
      </c>
      <c r="LE29" s="1">
        <f t="shared" si="969"/>
        <v>32.89881239808085</v>
      </c>
      <c r="LF29" s="1"/>
      <c r="LG29" s="1"/>
      <c r="LH29" s="1" t="s">
        <v>11</v>
      </c>
      <c r="LI29" s="1" t="s">
        <v>41</v>
      </c>
      <c r="LJ29" s="1">
        <v>43</v>
      </c>
      <c r="LK29" s="1">
        <v>12</v>
      </c>
      <c r="LL29" s="1">
        <v>3.2000000000000001E-2</v>
      </c>
      <c r="LM29" s="1">
        <f t="shared" si="970"/>
        <v>-4.9999999999999975E-3</v>
      </c>
      <c r="LN29" s="1">
        <f t="shared" si="971"/>
        <v>-0.79391891891891875</v>
      </c>
      <c r="LO29" s="1">
        <f t="shared" si="972"/>
        <v>-1.1908783783783781E-3</v>
      </c>
      <c r="LP29" s="1">
        <f t="shared" si="973"/>
        <v>-9.1677961044694918</v>
      </c>
      <c r="LQ29" s="1"/>
      <c r="LR29" s="1"/>
      <c r="LS29" s="1" t="s">
        <v>11</v>
      </c>
      <c r="LT29" s="1" t="s">
        <v>42</v>
      </c>
      <c r="LU29" s="1">
        <v>44</v>
      </c>
      <c r="LV29" s="1">
        <v>12</v>
      </c>
      <c r="LW29" s="1">
        <v>4.3999999999999997E-2</v>
      </c>
      <c r="LX29" s="1">
        <f t="shared" si="974"/>
        <v>1.0000000000000009E-3</v>
      </c>
      <c r="LY29" s="1">
        <f t="shared" si="975"/>
        <v>-1.5373665480427048</v>
      </c>
      <c r="LZ29" s="1">
        <f t="shared" si="976"/>
        <v>-2.3060498220640571E-3</v>
      </c>
      <c r="MA29" s="1">
        <f t="shared" si="977"/>
        <v>-17.7527738846176</v>
      </c>
      <c r="MB29" s="1"/>
      <c r="MC29" s="1"/>
      <c r="MD29" s="1" t="s">
        <v>11</v>
      </c>
      <c r="ME29" s="1" t="s">
        <v>43</v>
      </c>
      <c r="MF29" s="1">
        <v>46</v>
      </c>
      <c r="MG29" s="1">
        <v>12</v>
      </c>
      <c r="MH29" s="1">
        <v>5.3999999999999999E-2</v>
      </c>
      <c r="MI29" s="1">
        <f t="shared" si="978"/>
        <v>2.0000000000000018E-3</v>
      </c>
      <c r="MJ29" s="1">
        <f t="shared" si="979"/>
        <v>-0.67457627118644059</v>
      </c>
      <c r="MK29" s="1">
        <f t="shared" si="980"/>
        <v>-1.0118644067796609E-3</v>
      </c>
      <c r="ML29" s="1">
        <f t="shared" si="981"/>
        <v>-7.789684265959913</v>
      </c>
      <c r="MM29" s="1"/>
      <c r="MN29" s="1"/>
      <c r="MO29" s="1" t="s">
        <v>11</v>
      </c>
      <c r="MP29" s="1" t="s">
        <v>44</v>
      </c>
      <c r="MQ29" s="1">
        <v>52</v>
      </c>
      <c r="MR29" s="1">
        <v>12</v>
      </c>
      <c r="MS29" s="1">
        <v>6.4000000000000001E-2</v>
      </c>
      <c r="MT29" s="1">
        <f t="shared" si="982"/>
        <v>1.0000000000000009E-3</v>
      </c>
      <c r="MU29" s="1">
        <f t="shared" si="983"/>
        <v>-0.50505050505050497</v>
      </c>
      <c r="MV29" s="1">
        <f t="shared" si="984"/>
        <v>-7.5757575757575747E-4</v>
      </c>
      <c r="MW29" s="1">
        <f t="shared" si="985"/>
        <v>-5.8320817685857937</v>
      </c>
      <c r="MX29" s="1"/>
      <c r="MY29" s="1"/>
      <c r="MZ29" s="1" t="s">
        <v>11</v>
      </c>
      <c r="NA29" s="1" t="s">
        <v>45</v>
      </c>
      <c r="NB29" s="1">
        <v>53</v>
      </c>
      <c r="NC29" s="1">
        <v>12</v>
      </c>
      <c r="ND29" s="1">
        <v>6.6000000000000003E-2</v>
      </c>
      <c r="NE29" s="1">
        <f t="shared" si="986"/>
        <v>-2.6999999999999996E-2</v>
      </c>
      <c r="NF29" s="1">
        <f t="shared" si="987"/>
        <v>-1.6047297297297296</v>
      </c>
      <c r="NG29" s="1">
        <f t="shared" si="988"/>
        <v>-2.4070945945945943E-3</v>
      </c>
      <c r="NH29" s="1">
        <f t="shared" si="989"/>
        <v>-18.530651700523443</v>
      </c>
      <c r="NI29" s="1"/>
      <c r="NJ29" s="1"/>
      <c r="NK29" s="1" t="s">
        <v>11</v>
      </c>
      <c r="NL29" s="1" t="s">
        <v>46</v>
      </c>
      <c r="NM29" s="1">
        <v>56</v>
      </c>
      <c r="NN29" s="1">
        <v>12</v>
      </c>
      <c r="NO29" s="1">
        <v>7.5999999999999998E-2</v>
      </c>
      <c r="NP29" s="1">
        <f t="shared" si="990"/>
        <v>-1.6E-2</v>
      </c>
      <c r="NQ29" s="1">
        <f t="shared" si="991"/>
        <v>-1.1830508474576271</v>
      </c>
      <c r="NR29" s="1">
        <f t="shared" si="992"/>
        <v>-1.7745762711864406E-3</v>
      </c>
      <c r="NS29" s="1">
        <f t="shared" si="993"/>
        <v>-13.661305571959849</v>
      </c>
      <c r="NT29" s="1"/>
      <c r="NU29" s="1"/>
      <c r="NV29" s="1" t="s">
        <v>11</v>
      </c>
      <c r="NW29" s="1" t="s">
        <v>47</v>
      </c>
      <c r="NX29" s="1">
        <v>57</v>
      </c>
      <c r="NY29" s="1">
        <v>12</v>
      </c>
      <c r="NZ29" s="1">
        <v>-4.0000000000000001E-3</v>
      </c>
      <c r="OA29" s="1">
        <f t="shared" si="994"/>
        <v>8.0000000000000002E-3</v>
      </c>
      <c r="OB29" s="1">
        <f t="shared" si="995"/>
        <v>0.98713826366559498</v>
      </c>
      <c r="OC29" s="1">
        <f t="shared" si="996"/>
        <v>1.4807073954983924E-3</v>
      </c>
      <c r="OD29" s="1">
        <f t="shared" si="997"/>
        <v>11.399000719783155</v>
      </c>
      <c r="OE29" s="1"/>
      <c r="OF29" s="1"/>
      <c r="OG29" s="1" t="s">
        <v>11</v>
      </c>
      <c r="OH29" s="1" t="s">
        <v>48</v>
      </c>
      <c r="OI29" s="1">
        <v>58</v>
      </c>
      <c r="OJ29" s="1">
        <v>12</v>
      </c>
      <c r="OK29" s="1">
        <v>1E-3</v>
      </c>
      <c r="OL29" s="1">
        <f t="shared" si="998"/>
        <v>1.3000000000000001E-2</v>
      </c>
      <c r="OM29" s="1">
        <f t="shared" si="999"/>
        <v>1.1451612903225807</v>
      </c>
      <c r="ON29" s="1">
        <f t="shared" si="1000"/>
        <v>1.7177419354838712E-3</v>
      </c>
      <c r="OO29" s="1">
        <f t="shared" si="1001"/>
        <v>13.223775081093404</v>
      </c>
      <c r="OP29" s="1"/>
      <c r="OQ29" s="1"/>
      <c r="OR29" s="1" t="s">
        <v>11</v>
      </c>
      <c r="OS29" s="1" t="s">
        <v>49</v>
      </c>
      <c r="OT29" s="1">
        <v>59</v>
      </c>
      <c r="OU29" s="1">
        <v>12</v>
      </c>
      <c r="OV29" s="1">
        <v>1E-3</v>
      </c>
      <c r="OW29" s="1">
        <f t="shared" si="1002"/>
        <v>1.3000000000000001E-2</v>
      </c>
      <c r="OX29" s="1">
        <f t="shared" si="1003"/>
        <v>1.2161290322580645</v>
      </c>
      <c r="OY29" s="1">
        <f t="shared" si="1004"/>
        <v>1.8241935483870968E-3</v>
      </c>
      <c r="OZ29" s="1">
        <f t="shared" si="1005"/>
        <v>14.043276635414685</v>
      </c>
      <c r="PA29" s="1"/>
      <c r="PB29" s="1"/>
      <c r="PC29" s="1" t="s">
        <v>11</v>
      </c>
      <c r="PD29" s="1" t="s">
        <v>50</v>
      </c>
      <c r="PE29" s="1">
        <v>60</v>
      </c>
      <c r="PF29" s="1">
        <v>12</v>
      </c>
      <c r="PG29" s="1">
        <v>8.0000000000000002E-3</v>
      </c>
      <c r="PH29" s="1">
        <f t="shared" si="1006"/>
        <v>0.02</v>
      </c>
      <c r="PI29" s="1">
        <f t="shared" si="1007"/>
        <v>1.4870967741935484</v>
      </c>
      <c r="PJ29" s="1">
        <f t="shared" si="1008"/>
        <v>2.2306451612903225E-3</v>
      </c>
      <c r="PK29" s="1">
        <f t="shared" si="1009"/>
        <v>17.172282570095941</v>
      </c>
      <c r="PL29" s="1"/>
      <c r="PM29" s="1"/>
      <c r="PN29" s="1" t="s">
        <v>11</v>
      </c>
      <c r="PO29" s="1" t="s">
        <v>51</v>
      </c>
      <c r="PP29" s="1">
        <v>63</v>
      </c>
      <c r="PQ29" s="1">
        <v>12</v>
      </c>
      <c r="PR29" s="1">
        <v>1.2999999999999999E-2</v>
      </c>
      <c r="PS29" s="1">
        <f t="shared" si="1010"/>
        <v>2.7E-2</v>
      </c>
      <c r="PT29" s="1">
        <f t="shared" si="1011"/>
        <v>1.7249190938511327</v>
      </c>
      <c r="PU29" s="1">
        <f t="shared" si="1012"/>
        <v>2.587378640776699E-3</v>
      </c>
      <c r="PV29" s="1">
        <f t="shared" si="1013"/>
        <v>19.918541015078745</v>
      </c>
      <c r="PW29" s="1"/>
      <c r="PX29" s="1"/>
      <c r="PY29" s="1" t="s">
        <v>11</v>
      </c>
      <c r="PZ29" s="1" t="s">
        <v>52</v>
      </c>
      <c r="QA29" s="1">
        <v>64</v>
      </c>
      <c r="QB29" s="1">
        <v>12</v>
      </c>
      <c r="QC29" s="1">
        <v>1.7999999999999999E-2</v>
      </c>
      <c r="QD29" s="1">
        <f t="shared" si="1014"/>
        <v>1.9E-2</v>
      </c>
      <c r="QE29" s="1">
        <f t="shared" si="1015"/>
        <v>1.4419354838709679</v>
      </c>
      <c r="QF29" s="1">
        <f t="shared" si="1016"/>
        <v>2.162903225806452E-3</v>
      </c>
      <c r="QG29" s="1">
        <f t="shared" si="1017"/>
        <v>16.6507815809824</v>
      </c>
      <c r="QH29" s="1"/>
      <c r="QI29" s="1"/>
      <c r="QJ29" s="1" t="s">
        <v>11</v>
      </c>
      <c r="QK29" s="1" t="s">
        <v>53</v>
      </c>
      <c r="QL29" s="1">
        <v>65</v>
      </c>
      <c r="QM29" s="1">
        <v>12</v>
      </c>
      <c r="QN29" s="1">
        <v>0.02</v>
      </c>
      <c r="QO29" s="1">
        <f t="shared" si="1018"/>
        <v>2.1999999999999999E-2</v>
      </c>
      <c r="QP29" s="1">
        <f t="shared" si="1019"/>
        <v>1.5307443365695792</v>
      </c>
      <c r="QQ29" s="1">
        <f t="shared" si="1020"/>
        <v>2.2961165048543688E-3</v>
      </c>
      <c r="QR29" s="1">
        <f t="shared" si="1021"/>
        <v>17.676303752593331</v>
      </c>
      <c r="QS29" s="1"/>
      <c r="QT29" s="1"/>
      <c r="QU29" s="1" t="s">
        <v>11</v>
      </c>
      <c r="QV29" s="1" t="s">
        <v>54</v>
      </c>
      <c r="QW29" s="1">
        <v>66</v>
      </c>
      <c r="QX29" s="1">
        <v>12</v>
      </c>
      <c r="QY29" s="1">
        <v>2.8000000000000001E-2</v>
      </c>
      <c r="QZ29" s="1">
        <f t="shared" si="1022"/>
        <v>2.7E-2</v>
      </c>
      <c r="RA29" s="1">
        <f t="shared" si="1023"/>
        <v>1.766025641025641</v>
      </c>
      <c r="RB29" s="1">
        <f t="shared" si="1024"/>
        <v>2.6490384615384614E-3</v>
      </c>
      <c r="RC29" s="1">
        <f t="shared" si="1025"/>
        <v>20.39321976888375</v>
      </c>
      <c r="RD29" s="1"/>
      <c r="RE29" s="1"/>
      <c r="RF29" s="1" t="s">
        <v>11</v>
      </c>
      <c r="RG29" s="1" t="s">
        <v>55</v>
      </c>
      <c r="RH29" s="1">
        <v>67</v>
      </c>
      <c r="RI29" s="1">
        <v>12</v>
      </c>
      <c r="RJ29" s="1">
        <v>3.2000000000000001E-2</v>
      </c>
      <c r="RK29" s="1">
        <f t="shared" si="1026"/>
        <v>3.3000000000000002E-2</v>
      </c>
      <c r="RL29" s="1">
        <f t="shared" si="1027"/>
        <v>1.9423076923076925</v>
      </c>
      <c r="RM29" s="1">
        <f t="shared" si="1028"/>
        <v>2.9134615384615388E-3</v>
      </c>
      <c r="RN29" s="1">
        <f t="shared" si="1029"/>
        <v>22.428840616957448</v>
      </c>
      <c r="RO29" s="1"/>
      <c r="RP29" s="1"/>
      <c r="RQ29" s="1" t="s">
        <v>11</v>
      </c>
      <c r="RR29" s="1" t="s">
        <v>56</v>
      </c>
      <c r="RS29" s="1">
        <v>70</v>
      </c>
      <c r="RT29" s="1">
        <v>12</v>
      </c>
      <c r="RU29" s="1">
        <v>3.7999999999999999E-2</v>
      </c>
      <c r="RV29" s="1">
        <f t="shared" si="1030"/>
        <v>3.2000000000000001E-2</v>
      </c>
      <c r="RW29" s="1">
        <f t="shared" si="1031"/>
        <v>1.8814102564102566</v>
      </c>
      <c r="RX29" s="1">
        <f t="shared" si="1032"/>
        <v>2.8221153846153852E-3</v>
      </c>
      <c r="RY29" s="1">
        <f t="shared" si="1033"/>
        <v>21.725626142168355</v>
      </c>
      <c r="RZ29" s="1"/>
      <c r="SA29" s="1"/>
      <c r="SB29" s="2" t="s">
        <v>11</v>
      </c>
      <c r="SC29" s="1" t="s">
        <v>57</v>
      </c>
      <c r="SD29" s="1">
        <v>71</v>
      </c>
      <c r="SE29" s="2">
        <v>12</v>
      </c>
      <c r="SF29" s="1">
        <v>1.0999999999999999E-2</v>
      </c>
      <c r="SG29" s="1">
        <f t="shared" si="1034"/>
        <v>6.9999999999999993E-3</v>
      </c>
      <c r="SH29" s="1">
        <f t="shared" si="1035"/>
        <v>0.99315068493150682</v>
      </c>
      <c r="SI29" s="1">
        <f t="shared" si="1036"/>
        <v>1.4897260273972603E-3</v>
      </c>
      <c r="SJ29" s="1">
        <f t="shared" si="1037"/>
        <v>11.468429286034119</v>
      </c>
      <c r="SK29" s="1"/>
      <c r="SL29" s="1"/>
      <c r="SM29" s="2" t="s">
        <v>11</v>
      </c>
      <c r="SN29" s="1" t="s">
        <v>58</v>
      </c>
      <c r="SO29" s="1">
        <v>72</v>
      </c>
      <c r="SP29" s="2">
        <v>12</v>
      </c>
      <c r="SQ29" s="1">
        <v>1.6E-2</v>
      </c>
      <c r="SR29" s="1">
        <f t="shared" si="1038"/>
        <v>0.01</v>
      </c>
      <c r="SS29" s="1">
        <f t="shared" si="1039"/>
        <v>1.0206185567010309</v>
      </c>
      <c r="ST29" s="1">
        <f t="shared" si="1040"/>
        <v>1.5309278350515462E-3</v>
      </c>
      <c r="SU29" s="1">
        <f t="shared" si="1041"/>
        <v>11.785615136888529</v>
      </c>
      <c r="SV29" s="1"/>
      <c r="SW29" s="1"/>
      <c r="SX29" s="2" t="s">
        <v>11</v>
      </c>
      <c r="SY29" s="1" t="s">
        <v>59</v>
      </c>
      <c r="SZ29" s="1">
        <v>73</v>
      </c>
      <c r="TA29" s="2">
        <v>12</v>
      </c>
      <c r="TB29" s="1">
        <v>0.02</v>
      </c>
      <c r="TC29" s="1">
        <f t="shared" si="1042"/>
        <v>1.4E-2</v>
      </c>
      <c r="TD29" s="1">
        <f t="shared" si="1043"/>
        <v>1.096551724137931</v>
      </c>
      <c r="TE29" s="1">
        <f t="shared" si="1044"/>
        <v>1.6448275862068966E-3</v>
      </c>
      <c r="TF29" s="1">
        <f t="shared" si="1045"/>
        <v>12.662455050939171</v>
      </c>
      <c r="TG29" s="1"/>
      <c r="TH29" s="1"/>
      <c r="TI29" s="2" t="s">
        <v>11</v>
      </c>
      <c r="TJ29" s="1" t="s">
        <v>60</v>
      </c>
      <c r="TK29" s="1">
        <v>74</v>
      </c>
      <c r="TL29" s="2">
        <v>12</v>
      </c>
      <c r="TM29" s="1">
        <v>2.5999999999999999E-2</v>
      </c>
      <c r="TN29" s="1">
        <f t="shared" si="1046"/>
        <v>1.9999999999999997E-2</v>
      </c>
      <c r="TO29" s="1">
        <f t="shared" si="1047"/>
        <v>1.305841924398625</v>
      </c>
      <c r="TP29" s="1">
        <f t="shared" si="1048"/>
        <v>1.9587628865979376E-3</v>
      </c>
      <c r="TQ29" s="1">
        <f t="shared" si="1049"/>
        <v>15.079238222281617</v>
      </c>
      <c r="TR29" s="1"/>
      <c r="TS29" s="1"/>
      <c r="TT29" s="2" t="s">
        <v>11</v>
      </c>
      <c r="TU29" s="1" t="s">
        <v>61</v>
      </c>
      <c r="TV29" s="1">
        <v>77</v>
      </c>
      <c r="TW29" s="2">
        <v>12</v>
      </c>
      <c r="TX29" s="1">
        <v>3.9E-2</v>
      </c>
      <c r="TY29" s="1">
        <f t="shared" si="1050"/>
        <v>0.03</v>
      </c>
      <c r="TZ29" s="1">
        <f t="shared" si="1051"/>
        <v>1.6219931271477663</v>
      </c>
      <c r="UA29" s="1">
        <f t="shared" si="1052"/>
        <v>2.4329896907216496E-3</v>
      </c>
      <c r="UB29" s="1">
        <f t="shared" si="1053"/>
        <v>18.730001160307697</v>
      </c>
      <c r="UC29" s="1"/>
      <c r="UD29" s="1"/>
      <c r="UE29" s="2" t="s">
        <v>11</v>
      </c>
      <c r="UF29" s="1" t="s">
        <v>62</v>
      </c>
      <c r="UG29" s="1">
        <v>78</v>
      </c>
      <c r="UH29" s="2">
        <v>12</v>
      </c>
      <c r="UI29" s="1">
        <v>3.7999999999999999E-2</v>
      </c>
      <c r="UJ29" s="1">
        <f t="shared" si="1054"/>
        <v>0.03</v>
      </c>
      <c r="UK29" s="1">
        <f t="shared" si="1055"/>
        <v>1.2006920415224915</v>
      </c>
      <c r="UL29" s="1">
        <f t="shared" si="1056"/>
        <v>1.8010380622837374E-3</v>
      </c>
      <c r="UM29" s="1">
        <f t="shared" si="1057"/>
        <v>13.865017646797774</v>
      </c>
      <c r="UN29" s="1"/>
      <c r="UO29" s="1"/>
      <c r="UP29" s="2" t="s">
        <v>11</v>
      </c>
      <c r="UQ29" s="1" t="s">
        <v>63</v>
      </c>
      <c r="UR29" s="1">
        <v>79</v>
      </c>
      <c r="US29" s="2">
        <v>12</v>
      </c>
      <c r="UT29" s="1">
        <v>4.3999999999999997E-2</v>
      </c>
      <c r="UU29" s="1">
        <f t="shared" si="1058"/>
        <v>3.4999999999999996E-2</v>
      </c>
      <c r="UV29" s="1">
        <f t="shared" si="1059"/>
        <v>1.779310344827586</v>
      </c>
      <c r="UW29" s="1">
        <f t="shared" si="1060"/>
        <v>2.6689655172413792E-3</v>
      </c>
      <c r="UX29" s="1">
        <f t="shared" si="1061"/>
        <v>20.546625176995637</v>
      </c>
      <c r="UY29" s="1"/>
      <c r="UZ29" s="1"/>
      <c r="VA29" s="2" t="s">
        <v>11</v>
      </c>
      <c r="VB29" s="1" t="s">
        <v>64</v>
      </c>
      <c r="VC29" s="1">
        <v>80</v>
      </c>
      <c r="VD29" s="2">
        <v>12</v>
      </c>
      <c r="VE29" s="1">
        <v>4.4999999999999998E-2</v>
      </c>
      <c r="VF29" s="1">
        <f t="shared" si="1062"/>
        <v>3.4999999999999996E-2</v>
      </c>
      <c r="VG29" s="1">
        <f t="shared" si="1063"/>
        <v>1.7517241379310344</v>
      </c>
      <c r="VH29" s="1">
        <f t="shared" si="1064"/>
        <v>2.6275862068965519E-3</v>
      </c>
      <c r="VI29" s="1">
        <f t="shared" si="1065"/>
        <v>20.228072848670124</v>
      </c>
      <c r="VJ29" s="1"/>
      <c r="VK29" s="1"/>
      <c r="VL29" s="2" t="s">
        <v>11</v>
      </c>
      <c r="VM29" s="1" t="s">
        <v>65</v>
      </c>
      <c r="VN29" s="1">
        <v>84</v>
      </c>
      <c r="VO29" s="2">
        <v>12</v>
      </c>
      <c r="VP29" s="1">
        <v>5.8999999999999997E-2</v>
      </c>
      <c r="VQ29" s="1">
        <f t="shared" si="1066"/>
        <v>4.7E-2</v>
      </c>
      <c r="VR29" s="1">
        <f t="shared" si="1067"/>
        <v>2.1855670103092786</v>
      </c>
      <c r="VS29" s="1">
        <f t="shared" si="1068"/>
        <v>3.2783505154639178E-3</v>
      </c>
      <c r="VT29" s="1">
        <f t="shared" si="1069"/>
        <v>25.237882919397663</v>
      </c>
      <c r="VU29" s="1"/>
      <c r="VV29" s="1"/>
      <c r="VW29" s="2" t="s">
        <v>11</v>
      </c>
      <c r="VX29" s="1" t="s">
        <v>66</v>
      </c>
      <c r="VY29" s="1">
        <v>85</v>
      </c>
      <c r="VZ29" s="2">
        <v>12</v>
      </c>
      <c r="WA29" s="1">
        <v>1.2E-2</v>
      </c>
      <c r="WB29" s="1">
        <f t="shared" si="1070"/>
        <v>7.0000000000000001E-3</v>
      </c>
      <c r="WC29" s="1">
        <f t="shared" si="1071"/>
        <v>0.47735191637630664</v>
      </c>
      <c r="WD29" s="1">
        <f t="shared" si="1072"/>
        <v>7.1602787456445996E-4</v>
      </c>
      <c r="WE29" s="1">
        <f t="shared" si="1073"/>
        <v>5.5122317092215427</v>
      </c>
      <c r="WF29" s="1"/>
      <c r="WG29" s="1"/>
      <c r="WH29" s="2" t="s">
        <v>11</v>
      </c>
      <c r="WI29" s="1" t="s">
        <v>67</v>
      </c>
      <c r="WJ29" s="1">
        <v>86</v>
      </c>
      <c r="WK29" s="2">
        <v>12</v>
      </c>
      <c r="WL29" s="1">
        <v>2.1000000000000001E-2</v>
      </c>
      <c r="WM29" s="1">
        <f t="shared" si="1074"/>
        <v>1.3000000000000001E-2</v>
      </c>
      <c r="WN29" s="1">
        <f t="shared" si="1075"/>
        <v>0.60763888888888895</v>
      </c>
      <c r="WO29" s="1">
        <f t="shared" si="1076"/>
        <v>9.1145833333333346E-4</v>
      </c>
      <c r="WP29" s="1">
        <f t="shared" si="1077"/>
        <v>7.0167233778297851</v>
      </c>
      <c r="WQ29" s="1"/>
      <c r="WR29" s="1"/>
      <c r="WS29" s="2" t="s">
        <v>11</v>
      </c>
      <c r="WT29" s="1" t="s">
        <v>68</v>
      </c>
      <c r="WU29" s="1">
        <v>87</v>
      </c>
      <c r="WV29" s="2">
        <v>12</v>
      </c>
      <c r="WW29" s="1">
        <v>2.3E-2</v>
      </c>
      <c r="WX29" s="1">
        <f t="shared" si="1078"/>
        <v>1.6E-2</v>
      </c>
      <c r="WY29" s="1">
        <f t="shared" si="1079"/>
        <v>0.69686411149825789</v>
      </c>
      <c r="WZ29" s="1">
        <f t="shared" si="1080"/>
        <v>1.0452961672473868E-3</v>
      </c>
      <c r="XA29" s="1">
        <f t="shared" si="1081"/>
        <v>8.0470535901044418</v>
      </c>
      <c r="XB29" s="1"/>
      <c r="XC29" s="1"/>
      <c r="XD29" s="2" t="s">
        <v>11</v>
      </c>
      <c r="XE29" s="1" t="s">
        <v>69</v>
      </c>
      <c r="XF29" s="1">
        <v>88</v>
      </c>
      <c r="XG29" s="2">
        <v>12</v>
      </c>
      <c r="XH29" s="1">
        <v>2.9000000000000001E-2</v>
      </c>
      <c r="XI29" s="1">
        <f t="shared" si="1082"/>
        <v>2.0000000000000004E-2</v>
      </c>
      <c r="XJ29" s="1">
        <f t="shared" si="1083"/>
        <v>0.81250000000000011</v>
      </c>
      <c r="XK29" s="1">
        <f t="shared" si="1084"/>
        <v>1.2187500000000002E-3</v>
      </c>
      <c r="XL29" s="1">
        <f t="shared" si="1085"/>
        <v>9.3823615452123992</v>
      </c>
      <c r="XM29" s="1"/>
      <c r="XN29" s="1"/>
      <c r="XO29" s="2" t="s">
        <v>11</v>
      </c>
      <c r="XP29" s="1" t="s">
        <v>70</v>
      </c>
      <c r="XQ29" s="1">
        <v>91</v>
      </c>
      <c r="XR29" s="2">
        <v>12</v>
      </c>
      <c r="XS29" s="1">
        <v>4.3999999999999997E-2</v>
      </c>
      <c r="XT29" s="1">
        <f t="shared" si="1086"/>
        <v>3.3000000000000002E-2</v>
      </c>
      <c r="XU29" s="1">
        <f t="shared" si="1087"/>
        <v>1.2629757785467131</v>
      </c>
      <c r="XV29" s="1">
        <f t="shared" si="1088"/>
        <v>1.8944636678200695E-3</v>
      </c>
      <c r="XW29" s="1">
        <f t="shared" si="1089"/>
        <v>14.584240464210914</v>
      </c>
      <c r="XX29" s="1"/>
      <c r="XY29" s="1"/>
      <c r="XZ29" s="2" t="s">
        <v>11</v>
      </c>
      <c r="YA29" s="1" t="s">
        <v>71</v>
      </c>
      <c r="YB29" s="1">
        <v>92</v>
      </c>
      <c r="YC29" s="2">
        <v>12</v>
      </c>
      <c r="YD29" s="1">
        <v>4.4999999999999998E-2</v>
      </c>
      <c r="YE29" s="1">
        <f t="shared" si="1090"/>
        <v>3.4000000000000002E-2</v>
      </c>
      <c r="YF29" s="1">
        <f t="shared" si="1091"/>
        <v>1.4226804123711343</v>
      </c>
      <c r="YG29" s="1">
        <f t="shared" si="1092"/>
        <v>2.1340206185567014E-3</v>
      </c>
      <c r="YH29" s="1">
        <f t="shared" si="1093"/>
        <v>16.428433221117348</v>
      </c>
      <c r="YI29" s="1"/>
      <c r="YJ29" s="1"/>
      <c r="YK29" s="2" t="s">
        <v>11</v>
      </c>
      <c r="YL29" s="1" t="s">
        <v>72</v>
      </c>
      <c r="YM29" s="1">
        <v>93</v>
      </c>
      <c r="YN29" s="2">
        <v>12</v>
      </c>
      <c r="YO29" s="1">
        <v>5.0999999999999997E-2</v>
      </c>
      <c r="YP29" s="1">
        <f t="shared" si="1094"/>
        <v>3.9999999999999994E-2</v>
      </c>
      <c r="YQ29" s="1">
        <f t="shared" si="1095"/>
        <v>1.5972696245733786</v>
      </c>
      <c r="YR29" s="1">
        <f t="shared" si="1096"/>
        <v>2.395904436860068E-3</v>
      </c>
      <c r="YS29" s="1">
        <f t="shared" si="1097"/>
        <v>18.444505972840751</v>
      </c>
      <c r="YT29" s="1"/>
      <c r="YU29" s="1"/>
      <c r="YV29" s="2" t="s">
        <v>11</v>
      </c>
      <c r="YW29" s="1" t="s">
        <v>73</v>
      </c>
      <c r="YX29" s="1">
        <v>94</v>
      </c>
      <c r="YY29" s="2">
        <v>12</v>
      </c>
      <c r="YZ29" s="1">
        <v>5.1999999999999998E-2</v>
      </c>
      <c r="ZA29" s="1">
        <f t="shared" si="1098"/>
        <v>3.9E-2</v>
      </c>
      <c r="ZB29" s="1">
        <f t="shared" si="1099"/>
        <v>1.5238095238095239</v>
      </c>
      <c r="ZC29" s="1">
        <f t="shared" si="1100"/>
        <v>2.2857142857142859E-3</v>
      </c>
      <c r="ZD29" s="1">
        <f t="shared" si="1101"/>
        <v>17.596223850361714</v>
      </c>
      <c r="ZE29" s="1"/>
      <c r="ZF29" s="1"/>
      <c r="ZG29" s="2" t="s">
        <v>11</v>
      </c>
      <c r="ZH29" s="1" t="s">
        <v>74</v>
      </c>
      <c r="ZI29" s="1">
        <v>95</v>
      </c>
      <c r="ZJ29" s="2">
        <v>12</v>
      </c>
      <c r="ZK29" s="1">
        <v>5.1999999999999998E-2</v>
      </c>
      <c r="ZL29" s="1">
        <f t="shared" si="1102"/>
        <v>3.9E-2</v>
      </c>
      <c r="ZM29" s="1">
        <f t="shared" si="1103"/>
        <v>1.5442176870748301</v>
      </c>
      <c r="ZN29" s="1">
        <f t="shared" si="1104"/>
        <v>2.3163265306122452E-3</v>
      </c>
      <c r="ZO29" s="1">
        <f t="shared" si="1105"/>
        <v>17.831887562643342</v>
      </c>
      <c r="ZP29" s="1"/>
      <c r="ZQ29" s="1"/>
      <c r="ZR29" s="2" t="s">
        <v>11</v>
      </c>
      <c r="ZS29" s="1" t="s">
        <v>75</v>
      </c>
      <c r="ZT29" s="1">
        <v>99</v>
      </c>
      <c r="ZU29" s="2">
        <v>12</v>
      </c>
      <c r="ZV29" s="1">
        <v>6.0999999999999999E-2</v>
      </c>
      <c r="ZW29" s="1">
        <f t="shared" si="1106"/>
        <v>4.5999999999999999E-2</v>
      </c>
      <c r="ZX29" s="1">
        <f t="shared" si="1107"/>
        <v>1.6438356164383561</v>
      </c>
      <c r="ZY29" s="1">
        <f t="shared" si="1108"/>
        <v>2.4657534246575342E-3</v>
      </c>
      <c r="ZZ29" s="1">
        <f t="shared" si="1109"/>
        <v>18.982227783780612</v>
      </c>
      <c r="AAA29" s="1"/>
      <c r="AAB29" s="1"/>
      <c r="AAC29" s="2" t="s">
        <v>11</v>
      </c>
      <c r="AAD29" s="1" t="s">
        <v>76</v>
      </c>
      <c r="AAE29" s="1">
        <v>100</v>
      </c>
      <c r="AAF29" s="2">
        <v>12</v>
      </c>
      <c r="AAG29" s="1">
        <v>1.0999999999999999E-2</v>
      </c>
      <c r="AAH29" s="1">
        <f t="shared" si="1110"/>
        <v>8.9999999999999993E-3</v>
      </c>
      <c r="AAI29" s="1">
        <f t="shared" si="1111"/>
        <v>1.2103448275862068</v>
      </c>
      <c r="AAJ29" s="1">
        <f t="shared" si="1112"/>
        <v>1.8155172413793102E-3</v>
      </c>
      <c r="AAK29" s="1">
        <f t="shared" si="1113"/>
        <v>13.976483405281915</v>
      </c>
      <c r="AAL29" s="1"/>
      <c r="AAM29" s="1"/>
      <c r="AAN29" s="2" t="s">
        <v>11</v>
      </c>
      <c r="AAO29" s="1" t="s">
        <v>77</v>
      </c>
      <c r="AAP29" s="1">
        <v>101</v>
      </c>
      <c r="AAQ29" s="2">
        <v>12</v>
      </c>
      <c r="AAR29" s="1">
        <v>1.4E-2</v>
      </c>
      <c r="AAS29" s="1">
        <f t="shared" si="1114"/>
        <v>7.0000000000000001E-3</v>
      </c>
      <c r="AAT29" s="1">
        <f t="shared" si="1115"/>
        <v>0.94117647058823528</v>
      </c>
      <c r="AAU29" s="1">
        <f t="shared" si="1116"/>
        <v>1.411764705882353E-3</v>
      </c>
      <c r="AAV29" s="1">
        <f t="shared" si="1117"/>
        <v>10.868255907576351</v>
      </c>
      <c r="AAW29" s="1"/>
      <c r="AAX29" s="1"/>
      <c r="AAY29" s="2" t="s">
        <v>11</v>
      </c>
      <c r="AAZ29" s="1" t="s">
        <v>78</v>
      </c>
      <c r="ABA29" s="1">
        <v>102</v>
      </c>
      <c r="ABB29" s="2">
        <v>12</v>
      </c>
      <c r="ABC29" s="1">
        <v>1.6E-2</v>
      </c>
      <c r="ABD29" s="1">
        <f t="shared" si="1118"/>
        <v>9.0000000000000011E-3</v>
      </c>
      <c r="ABE29" s="1">
        <f t="shared" si="1119"/>
        <v>1.0620689655172413</v>
      </c>
      <c r="ABF29" s="1">
        <f t="shared" si="1120"/>
        <v>1.593103448275862E-3</v>
      </c>
      <c r="ABG29" s="1">
        <f t="shared" si="1121"/>
        <v>12.264264640532279</v>
      </c>
      <c r="ABH29" s="1"/>
      <c r="ABI29" s="1"/>
      <c r="ABJ29" s="2" t="s">
        <v>11</v>
      </c>
      <c r="ABK29" s="1" t="s">
        <v>79</v>
      </c>
      <c r="ABL29" s="1">
        <v>112</v>
      </c>
      <c r="ABM29" s="2">
        <v>12</v>
      </c>
      <c r="ABN29" s="1">
        <v>3.7999999999999999E-2</v>
      </c>
      <c r="ABO29" s="1">
        <f t="shared" si="1122"/>
        <v>2.0999999999999998E-2</v>
      </c>
      <c r="ABP29" s="1">
        <f t="shared" si="1123"/>
        <v>1.564625850340136</v>
      </c>
      <c r="ABQ29" s="1">
        <f t="shared" si="1124"/>
        <v>2.346938775510204E-3</v>
      </c>
      <c r="ABR29" s="1">
        <f t="shared" si="1125"/>
        <v>18.06755127492497</v>
      </c>
      <c r="ABS29" s="1"/>
      <c r="ABT29" s="1"/>
      <c r="ABU29" s="2" t="s">
        <v>11</v>
      </c>
      <c r="ABV29" s="1" t="s">
        <v>80</v>
      </c>
      <c r="ABW29" s="1">
        <v>113</v>
      </c>
      <c r="ABX29" s="2">
        <v>12</v>
      </c>
      <c r="ABY29" s="1">
        <v>2.1000000000000001E-2</v>
      </c>
      <c r="ABZ29" s="1">
        <f t="shared" si="1126"/>
        <v>8.0000000000000019E-3</v>
      </c>
      <c r="ACA29" s="1">
        <f t="shared" si="1127"/>
        <v>-5.3571428571428492E-2</v>
      </c>
      <c r="ACB29" s="1">
        <f t="shared" si="1128"/>
        <v>-8.0357142857142745E-5</v>
      </c>
      <c r="ACC29" s="1">
        <f t="shared" si="1129"/>
        <v>-0.61861724473927804</v>
      </c>
      <c r="ACD29" s="1"/>
      <c r="ACE29" s="1"/>
      <c r="ACF29" s="2" t="s">
        <v>11</v>
      </c>
      <c r="ACG29" s="1" t="s">
        <v>81</v>
      </c>
      <c r="ACH29" s="1">
        <v>114</v>
      </c>
      <c r="ACI29" s="2">
        <v>12</v>
      </c>
      <c r="ACJ29" s="1">
        <v>2.7E-2</v>
      </c>
      <c r="ACK29" s="1">
        <f t="shared" si="1130"/>
        <v>1.2999999999999999E-2</v>
      </c>
      <c r="ACL29" s="1">
        <f t="shared" si="1131"/>
        <v>4.6594982078853014E-2</v>
      </c>
      <c r="ACM29" s="1">
        <f t="shared" si="1132"/>
        <v>6.9892473118279526E-5</v>
      </c>
      <c r="ACN29" s="1">
        <f t="shared" si="1133"/>
        <v>0.53805657606952784</v>
      </c>
      <c r="ACO29" s="1"/>
      <c r="ACP29" s="1"/>
      <c r="ACQ29" s="2" t="s">
        <v>11</v>
      </c>
      <c r="ACR29" s="1" t="s">
        <v>82</v>
      </c>
      <c r="ACS29" s="1">
        <v>115</v>
      </c>
      <c r="ACT29" s="2">
        <v>12</v>
      </c>
      <c r="ACU29" s="1">
        <v>2.9000000000000001E-2</v>
      </c>
      <c r="ACV29" s="1">
        <f t="shared" si="1134"/>
        <v>1.5000000000000001E-2</v>
      </c>
      <c r="ACW29" s="1">
        <f t="shared" si="1135"/>
        <v>0.16725978647686837</v>
      </c>
      <c r="ACX29" s="1">
        <f t="shared" si="1136"/>
        <v>2.5088967971530256E-4</v>
      </c>
      <c r="ACY29" s="1">
        <f t="shared" si="1137"/>
        <v>1.9314360476320078</v>
      </c>
      <c r="ACZ29" s="1"/>
      <c r="ADA29" s="1"/>
      <c r="ADB29" s="2" t="s">
        <v>11</v>
      </c>
      <c r="ADC29" s="1" t="s">
        <v>83</v>
      </c>
      <c r="ADD29" s="1">
        <v>116</v>
      </c>
      <c r="ADE29" s="2">
        <v>12</v>
      </c>
      <c r="ADF29" s="1">
        <v>3.5999999999999997E-2</v>
      </c>
      <c r="ADG29" s="1">
        <f t="shared" si="1138"/>
        <v>1.9999999999999997E-2</v>
      </c>
      <c r="ADH29" s="1">
        <f t="shared" si="1710"/>
        <v>0.34519572953736644</v>
      </c>
      <c r="ADI29" s="1">
        <f t="shared" si="1139"/>
        <v>5.1779359430604969E-4</v>
      </c>
      <c r="ADJ29" s="1">
        <f t="shared" si="1140"/>
        <v>3.9861552472405246</v>
      </c>
      <c r="ADK29" s="1"/>
      <c r="ADL29" s="1"/>
      <c r="ADM29" s="2" t="s">
        <v>11</v>
      </c>
      <c r="ADN29" s="1" t="s">
        <v>84</v>
      </c>
      <c r="ADO29" s="1">
        <v>119</v>
      </c>
      <c r="ADP29" s="2">
        <v>12</v>
      </c>
      <c r="ADQ29" s="1">
        <v>4.2999999999999997E-2</v>
      </c>
      <c r="ADR29" s="1">
        <f t="shared" si="1141"/>
        <v>2.5999999999999995E-2</v>
      </c>
      <c r="ADS29" s="1">
        <f t="shared" si="1142"/>
        <v>2.8776978417266015E-2</v>
      </c>
      <c r="ADT29" s="1">
        <f t="shared" si="1143"/>
        <v>4.3165467625899026E-5</v>
      </c>
      <c r="ADU29" s="1">
        <f t="shared" si="1144"/>
        <v>0.33230278854100159</v>
      </c>
      <c r="ADV29" s="1"/>
      <c r="ADW29" s="1"/>
      <c r="ADX29" s="2" t="s">
        <v>11</v>
      </c>
      <c r="ADY29" s="1" t="s">
        <v>85</v>
      </c>
      <c r="ADZ29" s="1">
        <v>120</v>
      </c>
      <c r="AEA29" s="2">
        <v>12</v>
      </c>
      <c r="AEB29" s="1">
        <v>4.5999999999999999E-2</v>
      </c>
      <c r="AEC29" s="1">
        <f t="shared" si="1145"/>
        <v>2.8999999999999998E-2</v>
      </c>
      <c r="AED29" s="1">
        <f t="shared" si="1146"/>
        <v>0.10791366906474818</v>
      </c>
      <c r="AEE29" s="1">
        <f t="shared" si="1147"/>
        <v>1.6187050359712228E-4</v>
      </c>
      <c r="AEF29" s="1">
        <f t="shared" si="1148"/>
        <v>1.246135457028763</v>
      </c>
      <c r="AEG29" s="1"/>
      <c r="AEH29" s="1"/>
      <c r="AEI29" s="2" t="s">
        <v>11</v>
      </c>
      <c r="AEJ29" s="1" t="s">
        <v>86</v>
      </c>
      <c r="AEK29" s="1">
        <v>121</v>
      </c>
      <c r="AEL29" s="2">
        <v>12</v>
      </c>
      <c r="AEM29" s="1">
        <v>0.05</v>
      </c>
      <c r="AEN29" s="1">
        <f t="shared" si="1149"/>
        <v>3.2000000000000001E-2</v>
      </c>
      <c r="AEO29" s="1">
        <f t="shared" si="1150"/>
        <v>0.25539568345323749</v>
      </c>
      <c r="AEP29" s="1">
        <f t="shared" si="1151"/>
        <v>3.8309352517985624E-4</v>
      </c>
      <c r="AEQ29" s="1">
        <f t="shared" si="1152"/>
        <v>2.9491872483014072</v>
      </c>
      <c r="AER29" s="1"/>
      <c r="AES29" s="1"/>
      <c r="AET29" s="2" t="s">
        <v>11</v>
      </c>
      <c r="AEU29" s="1" t="s">
        <v>87</v>
      </c>
      <c r="AEV29" s="1">
        <v>122</v>
      </c>
      <c r="AEW29" s="2">
        <v>12</v>
      </c>
      <c r="AEX29" s="1">
        <v>5.1999999999999998E-2</v>
      </c>
      <c r="AEY29" s="1">
        <f t="shared" si="1153"/>
        <v>3.4999999999999996E-2</v>
      </c>
      <c r="AEZ29" s="1">
        <f t="shared" si="1154"/>
        <v>0.31294964028776967</v>
      </c>
      <c r="AFA29" s="1">
        <f t="shared" si="1155"/>
        <v>4.6942446043165452E-4</v>
      </c>
      <c r="AFB29" s="1">
        <f t="shared" si="1156"/>
        <v>3.6137928253834124</v>
      </c>
      <c r="AFC29" s="1"/>
      <c r="AFD29" s="1"/>
      <c r="AFE29" s="2" t="s">
        <v>11</v>
      </c>
      <c r="AFF29" s="1" t="s">
        <v>88</v>
      </c>
      <c r="AFG29" s="1">
        <v>123</v>
      </c>
      <c r="AFH29" s="2">
        <v>12</v>
      </c>
      <c r="AFI29" s="1">
        <v>5.0999999999999997E-2</v>
      </c>
      <c r="AFJ29" s="1">
        <f t="shared" si="1157"/>
        <v>3.3999999999999996E-2</v>
      </c>
      <c r="AFK29" s="1">
        <f t="shared" si="1158"/>
        <v>0.27338129496402863</v>
      </c>
      <c r="AFL29" s="1">
        <f t="shared" si="1159"/>
        <v>4.1007194244604294E-4</v>
      </c>
      <c r="AFM29" s="1">
        <f t="shared" si="1160"/>
        <v>3.1568764911395317</v>
      </c>
      <c r="AFN29" s="1"/>
      <c r="AFO29" s="1"/>
      <c r="AFP29" s="2" t="s">
        <v>11</v>
      </c>
      <c r="AFQ29" s="1" t="s">
        <v>89</v>
      </c>
      <c r="AFR29" s="1">
        <v>126</v>
      </c>
      <c r="AFS29" s="2">
        <v>12</v>
      </c>
      <c r="AFT29" s="1">
        <v>5.8000000000000003E-2</v>
      </c>
      <c r="AFU29" s="1">
        <f t="shared" si="1161"/>
        <v>4.0000000000000008E-2</v>
      </c>
      <c r="AFV29" s="1">
        <f t="shared" si="1162"/>
        <v>0.66192170818505369</v>
      </c>
      <c r="AFW29" s="1">
        <f t="shared" si="1163"/>
        <v>9.9288256227758045E-4</v>
      </c>
      <c r="AFX29" s="1">
        <f t="shared" si="1164"/>
        <v>7.6435554225436908</v>
      </c>
      <c r="AFY29" s="1"/>
      <c r="AFZ29" s="1"/>
      <c r="AGA29" s="2" t="s">
        <v>11</v>
      </c>
      <c r="AGB29" s="1" t="s">
        <v>90</v>
      </c>
      <c r="AGC29" s="1">
        <v>127</v>
      </c>
      <c r="AGD29" s="2">
        <v>12</v>
      </c>
      <c r="AGE29" s="1">
        <v>2.7E-2</v>
      </c>
      <c r="AGF29" s="1">
        <f t="shared" si="1165"/>
        <v>1.2E-2</v>
      </c>
      <c r="AGG29" s="1">
        <f t="shared" si="1166"/>
        <v>0.64309764309764306</v>
      </c>
      <c r="AGH29" s="1">
        <f t="shared" si="1167"/>
        <v>9.6464646464646463E-4</v>
      </c>
      <c r="AGI29" s="1">
        <f t="shared" si="1168"/>
        <v>7.4261841186659119</v>
      </c>
      <c r="AGJ29" s="1"/>
      <c r="AGK29" s="1"/>
      <c r="AGL29" s="2" t="s">
        <v>11</v>
      </c>
      <c r="AGM29" s="1" t="s">
        <v>91</v>
      </c>
      <c r="AGN29" s="1">
        <v>128</v>
      </c>
      <c r="AGO29" s="2">
        <v>12</v>
      </c>
      <c r="AGP29" s="1">
        <v>3.2000000000000001E-2</v>
      </c>
      <c r="AGQ29" s="1">
        <f t="shared" si="1169"/>
        <v>1.7000000000000001E-2</v>
      </c>
      <c r="AGR29" s="1">
        <f t="shared" si="1170"/>
        <v>0.84949832775919731</v>
      </c>
      <c r="AGS29" s="1">
        <f t="shared" si="1171"/>
        <v>1.2742474916387959E-3</v>
      </c>
      <c r="AGT29" s="1">
        <f t="shared" si="1172"/>
        <v>9.8096005453416968</v>
      </c>
      <c r="AGU29" s="1"/>
      <c r="AGV29" s="1"/>
      <c r="AGW29" s="2" t="s">
        <v>11</v>
      </c>
      <c r="AGX29" s="1" t="s">
        <v>92</v>
      </c>
      <c r="AGY29" s="1">
        <v>129</v>
      </c>
      <c r="AGZ29" s="2">
        <v>12</v>
      </c>
      <c r="AHA29" s="1">
        <v>3.5000000000000003E-2</v>
      </c>
      <c r="AHB29" s="1">
        <f t="shared" si="1173"/>
        <v>2.1000000000000005E-2</v>
      </c>
      <c r="AHC29" s="1">
        <f t="shared" si="1174"/>
        <v>1.0764119601328905</v>
      </c>
      <c r="AHD29" s="1">
        <f t="shared" si="1175"/>
        <v>1.6146179401993358E-3</v>
      </c>
      <c r="AHE29" s="1">
        <f t="shared" si="1176"/>
        <v>12.429890684993884</v>
      </c>
      <c r="AHF29" s="1"/>
      <c r="AHG29" s="1"/>
      <c r="AHH29" s="2" t="s">
        <v>11</v>
      </c>
      <c r="AHI29" s="1" t="s">
        <v>93</v>
      </c>
      <c r="AHJ29" s="1">
        <v>130</v>
      </c>
      <c r="AHK29" s="2">
        <v>12</v>
      </c>
      <c r="AHL29" s="1">
        <v>3.6999999999999998E-2</v>
      </c>
      <c r="AHM29" s="1">
        <f t="shared" si="1177"/>
        <v>2.3E-2</v>
      </c>
      <c r="AHN29" s="1">
        <f t="shared" si="1178"/>
        <v>1.1337792642140467</v>
      </c>
      <c r="AHO29" s="1">
        <f t="shared" si="1179"/>
        <v>1.7006688963210701E-3</v>
      </c>
      <c r="AHP29" s="1">
        <f t="shared" si="1180"/>
        <v>13.092340885318249</v>
      </c>
      <c r="AHQ29" s="1"/>
      <c r="AHR29" s="1"/>
      <c r="AHS29" s="2" t="s">
        <v>11</v>
      </c>
      <c r="AHT29" s="1" t="s">
        <v>94</v>
      </c>
      <c r="AHU29" s="1">
        <v>133</v>
      </c>
      <c r="AHV29" s="2">
        <v>12</v>
      </c>
      <c r="AHW29" s="1">
        <v>5.0999999999999997E-2</v>
      </c>
      <c r="AHX29" s="1">
        <f t="shared" si="1181"/>
        <v>3.4999999999999996E-2</v>
      </c>
      <c r="AHY29" s="1">
        <f t="shared" si="1182"/>
        <v>1.558139534883721</v>
      </c>
      <c r="AHZ29" s="1">
        <f t="shared" si="1183"/>
        <v>2.3372093023255815E-3</v>
      </c>
      <c r="AIA29" s="1">
        <f t="shared" si="1184"/>
        <v>17.992650405130036</v>
      </c>
      <c r="AIB29" s="1"/>
      <c r="AIC29" s="1"/>
      <c r="AID29" s="2" t="s">
        <v>11</v>
      </c>
      <c r="AIE29" s="1" t="s">
        <v>95</v>
      </c>
      <c r="AIF29" s="1">
        <v>134</v>
      </c>
      <c r="AIG29" s="2">
        <v>12</v>
      </c>
      <c r="AIH29" s="1">
        <v>5.7000000000000002E-2</v>
      </c>
      <c r="AII29" s="1">
        <f t="shared" si="1185"/>
        <v>0.04</v>
      </c>
      <c r="AIJ29" s="1">
        <f t="shared" si="1186"/>
        <v>1.7109634551495019</v>
      </c>
      <c r="AIK29" s="1">
        <f t="shared" si="1187"/>
        <v>2.5664451827242529E-3</v>
      </c>
      <c r="AIL29" s="1">
        <f t="shared" si="1188"/>
        <v>19.757387971518057</v>
      </c>
      <c r="AIM29" s="1"/>
      <c r="AIN29" s="1"/>
      <c r="AIO29" s="2" t="s">
        <v>11</v>
      </c>
      <c r="AIP29" s="1" t="s">
        <v>96</v>
      </c>
      <c r="AIQ29" s="1">
        <v>135</v>
      </c>
      <c r="AIR29" s="2">
        <v>12</v>
      </c>
      <c r="AIS29" s="1">
        <v>5.2999999999999999E-2</v>
      </c>
      <c r="AIT29" s="1">
        <f t="shared" si="1189"/>
        <v>3.9E-2</v>
      </c>
      <c r="AIU29" s="1">
        <f t="shared" si="1190"/>
        <v>1.7251655629139073</v>
      </c>
      <c r="AIV29" s="1">
        <f t="shared" si="1191"/>
        <v>2.5877483443708612E-3</v>
      </c>
      <c r="AIW29" s="1">
        <f t="shared" si="1192"/>
        <v>19.921387121979254</v>
      </c>
      <c r="AIX29" s="1"/>
      <c r="AIY29" s="1"/>
      <c r="AIZ29" s="2" t="s">
        <v>11</v>
      </c>
      <c r="AJA29" s="1" t="s">
        <v>97</v>
      </c>
      <c r="AJB29" s="1">
        <v>136</v>
      </c>
      <c r="AJC29" s="2">
        <v>12</v>
      </c>
      <c r="AJD29" s="1">
        <v>5.6000000000000001E-2</v>
      </c>
      <c r="AJE29" s="1">
        <f t="shared" si="1193"/>
        <v>0.04</v>
      </c>
      <c r="AJF29" s="1">
        <f t="shared" si="1194"/>
        <v>1.748344370860927</v>
      </c>
      <c r="AJG29" s="1">
        <f t="shared" si="1195"/>
        <v>2.6225165562913906E-3</v>
      </c>
      <c r="AJH29" s="1">
        <f t="shared" si="1196"/>
        <v>20.189044914405077</v>
      </c>
      <c r="AJI29" s="1"/>
      <c r="AJJ29" s="1"/>
      <c r="AJK29" s="2" t="s">
        <v>11</v>
      </c>
      <c r="AJL29" s="1" t="s">
        <v>98</v>
      </c>
      <c r="AJM29" s="1">
        <v>140</v>
      </c>
      <c r="AJN29" s="2">
        <v>12</v>
      </c>
      <c r="AJO29" s="1">
        <v>6.3E-2</v>
      </c>
      <c r="AJP29" s="1">
        <f t="shared" si="1197"/>
        <v>4.7E-2</v>
      </c>
      <c r="AJQ29" s="1">
        <f t="shared" si="1198"/>
        <v>2.0588235294117649</v>
      </c>
      <c r="AJR29" s="1">
        <f t="shared" si="1199"/>
        <v>3.0882352941176473E-3</v>
      </c>
      <c r="AJS29" s="1">
        <f t="shared" si="1200"/>
        <v>23.774309797823271</v>
      </c>
      <c r="AJT29" s="1"/>
      <c r="AJU29" s="1"/>
      <c r="AJV29" s="2" t="s">
        <v>11</v>
      </c>
      <c r="AJW29" s="1" t="s">
        <v>99</v>
      </c>
      <c r="AJX29" s="1">
        <v>141</v>
      </c>
      <c r="AJY29" s="2">
        <v>12</v>
      </c>
      <c r="AJZ29" s="1">
        <v>2.5000000000000001E-2</v>
      </c>
      <c r="AKA29" s="1">
        <f t="shared" si="1201"/>
        <v>5.000000000000001E-3</v>
      </c>
      <c r="AKB29" s="1">
        <f t="shared" si="1202"/>
        <v>0.31186440677966104</v>
      </c>
      <c r="AKC29" s="1">
        <f t="shared" si="1203"/>
        <v>4.6779661016949157E-4</v>
      </c>
      <c r="AKD29" s="1">
        <f t="shared" si="1204"/>
        <v>3.6012610676799608</v>
      </c>
      <c r="AKE29" s="1"/>
      <c r="AKF29" s="1"/>
      <c r="AKG29" s="2" t="s">
        <v>11</v>
      </c>
      <c r="AKH29" s="1" t="s">
        <v>100</v>
      </c>
      <c r="AKI29" s="1">
        <v>143</v>
      </c>
      <c r="AKJ29" s="2">
        <v>12</v>
      </c>
      <c r="AKK29" s="1">
        <v>2.5999999999999999E-2</v>
      </c>
      <c r="AKL29" s="1">
        <f t="shared" si="1205"/>
        <v>4.0000000000000001E-3</v>
      </c>
      <c r="AKM29" s="1">
        <f t="shared" si="1206"/>
        <v>0.26779661016949158</v>
      </c>
      <c r="AKN29" s="1">
        <f t="shared" si="1207"/>
        <v>4.0169491525423738E-4</v>
      </c>
      <c r="AKO29" s="1">
        <f t="shared" si="1208"/>
        <v>3.0923872211599668</v>
      </c>
      <c r="AKP29" s="1"/>
      <c r="AKQ29" s="1"/>
      <c r="AKR29" s="2" t="s">
        <v>11</v>
      </c>
      <c r="AKS29" s="1" t="s">
        <v>101</v>
      </c>
      <c r="AKT29" s="1">
        <v>144</v>
      </c>
      <c r="AKU29" s="2">
        <v>12</v>
      </c>
      <c r="AKV29" s="1">
        <v>3.4000000000000002E-2</v>
      </c>
      <c r="AKW29" s="1">
        <f t="shared" si="1209"/>
        <v>1.1000000000000003E-2</v>
      </c>
      <c r="AKX29" s="1">
        <f t="shared" si="1210"/>
        <v>0.47457627118644075</v>
      </c>
      <c r="AKY29" s="1">
        <f t="shared" si="1211"/>
        <v>7.1186440677966116E-4</v>
      </c>
      <c r="AKZ29" s="1">
        <f t="shared" si="1212"/>
        <v>5.4801798855999406</v>
      </c>
      <c r="ALA29" s="1"/>
      <c r="ALB29" s="1"/>
      <c r="ALC29" s="2" t="s">
        <v>11</v>
      </c>
      <c r="ALD29" s="1" t="s">
        <v>102</v>
      </c>
      <c r="ALE29" s="1">
        <v>147</v>
      </c>
      <c r="ALF29" s="2">
        <v>12</v>
      </c>
      <c r="ALG29" s="1">
        <v>4.2000000000000003E-2</v>
      </c>
      <c r="ALH29" s="1">
        <f t="shared" si="1213"/>
        <v>1.6000000000000004E-2</v>
      </c>
      <c r="ALI29" s="1">
        <f t="shared" si="1214"/>
        <v>0.64745762711864419</v>
      </c>
      <c r="ALJ29" s="1">
        <f t="shared" si="1215"/>
        <v>9.7118644067796631E-4</v>
      </c>
      <c r="ALK29" s="1">
        <f t="shared" si="1216"/>
        <v>7.4765311296399197</v>
      </c>
      <c r="ALL29" s="1"/>
      <c r="ALM29" s="1"/>
      <c r="ALN29" s="2" t="s">
        <v>11</v>
      </c>
      <c r="ALO29" s="1" t="s">
        <v>103</v>
      </c>
      <c r="ALP29" s="1">
        <v>148</v>
      </c>
      <c r="ALQ29" s="2">
        <v>12</v>
      </c>
      <c r="ALR29" s="1">
        <v>3.9E-2</v>
      </c>
      <c r="ALS29" s="1">
        <f t="shared" si="1217"/>
        <v>1.3999999999999999E-2</v>
      </c>
      <c r="ALT29" s="1">
        <f t="shared" si="1218"/>
        <v>0.48299319727891155</v>
      </c>
      <c r="ALU29" s="1">
        <f t="shared" si="1219"/>
        <v>7.2448979591836738E-4</v>
      </c>
      <c r="ALV29" s="1">
        <f t="shared" si="1220"/>
        <v>5.5773745239985786</v>
      </c>
      <c r="ALW29" s="1"/>
      <c r="ALX29" s="1"/>
      <c r="ALY29" s="2" t="s">
        <v>11</v>
      </c>
      <c r="ALZ29" s="1" t="s">
        <v>104</v>
      </c>
      <c r="AMA29" s="1">
        <v>149</v>
      </c>
      <c r="AMB29" s="2">
        <v>12</v>
      </c>
      <c r="AMC29" s="1">
        <v>3.9E-2</v>
      </c>
      <c r="AMD29" s="1">
        <f t="shared" si="1221"/>
        <v>1.9E-2</v>
      </c>
      <c r="AME29" s="1">
        <f t="shared" si="1222"/>
        <v>0.72945205479452058</v>
      </c>
      <c r="AMF29" s="1">
        <f t="shared" si="1223"/>
        <v>1.0941780821917808E-3</v>
      </c>
      <c r="AMG29" s="1">
        <f t="shared" si="1224"/>
        <v>8.4233635790526478</v>
      </c>
      <c r="AMH29" s="1"/>
      <c r="AMI29" s="1"/>
      <c r="AMJ29" s="2" t="s">
        <v>11</v>
      </c>
      <c r="AMK29" s="1" t="s">
        <v>105</v>
      </c>
      <c r="AML29" s="1">
        <v>150</v>
      </c>
      <c r="AMM29" s="2">
        <v>12</v>
      </c>
      <c r="AMN29" s="1">
        <v>0.04</v>
      </c>
      <c r="AMO29" s="1">
        <f t="shared" si="1225"/>
        <v>2.1000000000000001E-2</v>
      </c>
      <c r="AMP29" s="1">
        <f t="shared" si="1226"/>
        <v>0.69178082191780832</v>
      </c>
      <c r="AMQ29" s="1">
        <f t="shared" si="1227"/>
        <v>1.0376712328767125E-3</v>
      </c>
      <c r="AMR29" s="1">
        <f t="shared" si="1228"/>
        <v>7.9883541923410091</v>
      </c>
      <c r="AMS29" s="1"/>
      <c r="AMT29" s="1"/>
      <c r="AMU29" s="2" t="s">
        <v>11</v>
      </c>
      <c r="AMV29" s="1" t="s">
        <v>106</v>
      </c>
      <c r="AMW29" s="1">
        <v>151</v>
      </c>
      <c r="AMX29" s="2">
        <v>12</v>
      </c>
      <c r="AMY29" s="1">
        <v>4.2000000000000003E-2</v>
      </c>
      <c r="AMZ29" s="1">
        <f t="shared" si="1229"/>
        <v>2.2000000000000002E-2</v>
      </c>
      <c r="ANA29" s="1">
        <f t="shared" si="1230"/>
        <v>0.67808219178082196</v>
      </c>
      <c r="ANB29" s="1">
        <f t="shared" si="1231"/>
        <v>1.017123287671233E-3</v>
      </c>
      <c r="ANC29" s="1">
        <f t="shared" si="1232"/>
        <v>7.8301689608095035</v>
      </c>
      <c r="AND29" s="1"/>
      <c r="ANE29" s="1"/>
      <c r="ANF29" s="2" t="s">
        <v>11</v>
      </c>
      <c r="ANG29" s="1" t="s">
        <v>107</v>
      </c>
      <c r="ANH29" s="1">
        <v>154</v>
      </c>
      <c r="ANI29" s="2">
        <v>12</v>
      </c>
      <c r="ANJ29" s="1">
        <v>0.04</v>
      </c>
      <c r="ANK29" s="1">
        <f t="shared" si="1233"/>
        <v>2.1000000000000001E-2</v>
      </c>
      <c r="ANL29" s="1">
        <f t="shared" si="1234"/>
        <v>0.62413793103448278</v>
      </c>
      <c r="ANM29" s="1">
        <f t="shared" si="1235"/>
        <v>9.3620689655172422E-4</v>
      </c>
      <c r="ANN29" s="1">
        <f t="shared" si="1236"/>
        <v>7.2072464283647486</v>
      </c>
      <c r="ANO29" s="1"/>
      <c r="ANP29" s="1"/>
      <c r="ANQ29" s="2" t="s">
        <v>11</v>
      </c>
      <c r="ANR29" s="1" t="s">
        <v>108</v>
      </c>
      <c r="ANS29" s="1">
        <v>155</v>
      </c>
      <c r="ANT29" s="2">
        <v>12</v>
      </c>
      <c r="ANU29" s="1">
        <v>3.4000000000000002E-2</v>
      </c>
      <c r="ANV29" s="1">
        <f t="shared" si="1237"/>
        <v>1.4000000000000002E-2</v>
      </c>
      <c r="ANW29" s="1">
        <f t="shared" si="1238"/>
        <v>0.22866894197952226</v>
      </c>
      <c r="ANX29" s="1">
        <f t="shared" si="1239"/>
        <v>3.4300341296928337E-4</v>
      </c>
      <c r="ANY29" s="1">
        <f t="shared" si="1240"/>
        <v>2.6405596157699374</v>
      </c>
      <c r="ANZ29" s="1"/>
      <c r="AOA29" s="1"/>
      <c r="AOB29" s="2" t="s">
        <v>11</v>
      </c>
      <c r="AOC29" s="1" t="s">
        <v>109</v>
      </c>
      <c r="AOD29" s="1">
        <v>156</v>
      </c>
      <c r="AOE29" s="2">
        <v>12</v>
      </c>
      <c r="AOF29" s="1">
        <v>3.9E-2</v>
      </c>
      <c r="AOG29" s="1">
        <f t="shared" si="1241"/>
        <v>1.7999999999999999E-2</v>
      </c>
      <c r="AOH29" s="1">
        <f t="shared" si="1242"/>
        <v>0.40677966101694912</v>
      </c>
      <c r="AOI29" s="1">
        <f t="shared" si="1243"/>
        <v>6.1016949152542369E-4</v>
      </c>
      <c r="AOJ29" s="1">
        <f t="shared" si="1244"/>
        <v>4.6972970447999485</v>
      </c>
      <c r="AOK29" s="1"/>
      <c r="AOL29" s="1"/>
      <c r="AOM29" s="2" t="s">
        <v>11</v>
      </c>
      <c r="AON29" s="1" t="s">
        <v>110</v>
      </c>
      <c r="AOO29" s="1">
        <v>157</v>
      </c>
      <c r="AOP29" s="2">
        <v>12</v>
      </c>
      <c r="AOQ29" s="1">
        <v>3.1E-2</v>
      </c>
      <c r="AOR29" s="1">
        <f t="shared" si="1711"/>
        <v>1.7000000000000001E-2</v>
      </c>
      <c r="AOS29" s="1">
        <f t="shared" si="1245"/>
        <v>0.53242320819112632</v>
      </c>
      <c r="AOT29" s="1">
        <f t="shared" si="1246"/>
        <v>7.9863481228668951E-4</v>
      </c>
      <c r="AOU29" s="1">
        <f t="shared" si="1247"/>
        <v>6.148168657613585</v>
      </c>
      <c r="AOV29" s="1"/>
      <c r="AOW29" s="1"/>
      <c r="AOX29" s="2" t="s">
        <v>11</v>
      </c>
      <c r="AOY29" s="1" t="s">
        <v>111</v>
      </c>
      <c r="AOZ29" s="1">
        <v>158</v>
      </c>
      <c r="APA29" s="2">
        <v>12</v>
      </c>
      <c r="APB29" s="1">
        <v>3.5999999999999997E-2</v>
      </c>
      <c r="APC29" s="1">
        <f t="shared" si="1248"/>
        <v>1.5999999999999997E-2</v>
      </c>
      <c r="APD29" s="1">
        <f t="shared" si="1249"/>
        <v>0.23972602739726018</v>
      </c>
      <c r="APE29" s="1">
        <f t="shared" si="1250"/>
        <v>3.5958904109589026E-4</v>
      </c>
      <c r="APF29" s="1">
        <f t="shared" si="1251"/>
        <v>2.7682415518013381</v>
      </c>
      <c r="APG29" s="1"/>
      <c r="APH29" s="1"/>
      <c r="API29" s="2" t="s">
        <v>11</v>
      </c>
      <c r="APJ29" s="1" t="s">
        <v>112</v>
      </c>
      <c r="APK29" s="1">
        <v>161</v>
      </c>
      <c r="APL29" s="2">
        <v>12</v>
      </c>
      <c r="APM29" s="1">
        <v>0.04</v>
      </c>
      <c r="APN29" s="1">
        <f t="shared" si="1252"/>
        <v>2.4E-2</v>
      </c>
      <c r="APO29" s="1">
        <f t="shared" si="1253"/>
        <v>0.67235494880546087</v>
      </c>
      <c r="APP29" s="1">
        <f t="shared" si="1254"/>
        <v>1.0085324232081913E-3</v>
      </c>
      <c r="APQ29" s="1">
        <f t="shared" si="1255"/>
        <v>7.7640334971145917</v>
      </c>
      <c r="APR29" s="1"/>
      <c r="APS29" s="1"/>
      <c r="APT29" s="2" t="s">
        <v>11</v>
      </c>
      <c r="APU29" s="1" t="s">
        <v>113</v>
      </c>
      <c r="APV29" s="1">
        <v>162</v>
      </c>
      <c r="APW29" s="2">
        <v>12</v>
      </c>
      <c r="APX29" s="1">
        <v>2.5000000000000001E-2</v>
      </c>
      <c r="APY29" s="1">
        <f t="shared" si="1256"/>
        <v>0.02</v>
      </c>
      <c r="APZ29" s="1">
        <f t="shared" si="1257"/>
        <v>1.0103092783505154</v>
      </c>
      <c r="AQA29" s="1">
        <f t="shared" si="1258"/>
        <v>1.5154639175257731E-3</v>
      </c>
      <c r="AQB29" s="1">
        <f t="shared" si="1259"/>
        <v>11.666568519344201</v>
      </c>
      <c r="AQC29" s="1"/>
      <c r="AQD29" s="1"/>
      <c r="AQE29" s="2" t="s">
        <v>11</v>
      </c>
      <c r="AQF29" s="1" t="s">
        <v>114</v>
      </c>
      <c r="AQG29" s="1">
        <v>163</v>
      </c>
      <c r="AQH29" s="2">
        <v>12</v>
      </c>
      <c r="AQI29" s="1">
        <v>4.2000000000000003E-2</v>
      </c>
      <c r="AQJ29" s="1">
        <f t="shared" si="1260"/>
        <v>2.6000000000000002E-2</v>
      </c>
      <c r="AQK29" s="1">
        <f t="shared" si="1261"/>
        <v>0.60958904109589052</v>
      </c>
      <c r="AQL29" s="1">
        <f t="shared" si="1262"/>
        <v>9.1438356164383577E-4</v>
      </c>
      <c r="AQM29" s="1">
        <f t="shared" si="1263"/>
        <v>7.0392428031519785</v>
      </c>
      <c r="AQN29" s="1"/>
      <c r="AQO29" s="1"/>
      <c r="AQP29" s="2" t="s">
        <v>11</v>
      </c>
      <c r="AQQ29" s="1" t="s">
        <v>115</v>
      </c>
      <c r="AQR29" s="1">
        <v>169</v>
      </c>
      <c r="AQS29" s="2">
        <v>12</v>
      </c>
      <c r="AQT29" s="1">
        <v>2.1999999999999999E-2</v>
      </c>
      <c r="AQU29" s="1">
        <f t="shared" si="1264"/>
        <v>0.03</v>
      </c>
      <c r="AQV29" s="1">
        <f t="shared" si="1265"/>
        <v>1.5767918088737201</v>
      </c>
      <c r="AQW29" s="1">
        <f t="shared" si="1266"/>
        <v>2.3651877133105802E-3</v>
      </c>
      <c r="AQX29" s="1">
        <f t="shared" si="1267"/>
        <v>18.208037947547922</v>
      </c>
      <c r="AQY29" s="1"/>
      <c r="AQZ29" s="1"/>
      <c r="ARA29" s="2" t="s">
        <v>11</v>
      </c>
      <c r="ARB29" s="1" t="s">
        <v>116</v>
      </c>
      <c r="ARC29" s="1">
        <v>170</v>
      </c>
      <c r="ARD29" s="2">
        <v>12</v>
      </c>
      <c r="ARE29" s="1">
        <v>2.9000000000000001E-2</v>
      </c>
      <c r="ARF29" s="1">
        <f t="shared" si="1268"/>
        <v>2.3E-2</v>
      </c>
      <c r="ARG29" s="1">
        <f t="shared" si="1269"/>
        <v>0.51360544217687076</v>
      </c>
      <c r="ARH29" s="1">
        <f t="shared" si="1270"/>
        <v>7.7040816326530621E-4</v>
      </c>
      <c r="ARI29" s="1">
        <f t="shared" si="1271"/>
        <v>5.9308700924210243</v>
      </c>
      <c r="ARJ29" s="1"/>
      <c r="ARK29" s="1"/>
      <c r="ARL29" s="2" t="s">
        <v>11</v>
      </c>
      <c r="ARM29" s="1" t="s">
        <v>117</v>
      </c>
      <c r="ARN29" s="1">
        <v>171</v>
      </c>
      <c r="ARO29" s="2">
        <v>12</v>
      </c>
      <c r="ARP29" s="1">
        <v>0.03</v>
      </c>
      <c r="ARQ29" s="1">
        <f t="shared" si="1272"/>
        <v>2.4E-2</v>
      </c>
      <c r="ARR29" s="1">
        <f t="shared" si="1273"/>
        <v>0.63356164383561653</v>
      </c>
      <c r="ARS29" s="1">
        <f t="shared" si="1274"/>
        <v>9.5034246575342483E-4</v>
      </c>
      <c r="ART29" s="1">
        <f t="shared" si="1275"/>
        <v>7.3160669583321125</v>
      </c>
      <c r="ARU29" s="1"/>
      <c r="ARV29" s="1"/>
      <c r="ARW29" s="2" t="s">
        <v>11</v>
      </c>
      <c r="ARX29" s="1" t="s">
        <v>118</v>
      </c>
      <c r="ARY29" s="1">
        <v>172</v>
      </c>
      <c r="ARZ29" s="2">
        <v>12</v>
      </c>
      <c r="ASA29" s="1">
        <v>4.2000000000000003E-2</v>
      </c>
      <c r="ASB29" s="1">
        <f t="shared" si="1276"/>
        <v>2.2000000000000002E-2</v>
      </c>
      <c r="ASC29" s="1">
        <f t="shared" si="1277"/>
        <v>-6.7796610169491116E-3</v>
      </c>
      <c r="ASD29" s="1">
        <f t="shared" si="1278"/>
        <v>-1.0169491525423668E-5</v>
      </c>
      <c r="ASE29" s="1">
        <f t="shared" si="1279"/>
        <v>-7.8288284079998674E-2</v>
      </c>
      <c r="ASF29" s="1"/>
      <c r="ASG29" s="1"/>
      <c r="ASH29" s="2" t="s">
        <v>11</v>
      </c>
      <c r="ASI29" s="1" t="s">
        <v>119</v>
      </c>
      <c r="ASJ29" s="1">
        <v>173</v>
      </c>
      <c r="ASK29" s="2">
        <v>12</v>
      </c>
      <c r="ASL29" s="1">
        <v>3.1E-2</v>
      </c>
      <c r="ASM29" s="1">
        <f t="shared" si="1280"/>
        <v>2.8000000000000001E-2</v>
      </c>
      <c r="ASN29" s="1">
        <f t="shared" si="1281"/>
        <v>0.72602739726027399</v>
      </c>
      <c r="ASO29" s="1">
        <f t="shared" si="1282"/>
        <v>1.0890410958904111E-3</v>
      </c>
      <c r="ASP29" s="1">
        <f t="shared" si="1283"/>
        <v>8.3838172711697716</v>
      </c>
      <c r="ASQ29" s="1"/>
      <c r="ASR29" s="1"/>
      <c r="ASS29" s="2" t="s">
        <v>11</v>
      </c>
      <c r="AST29" s="1" t="s">
        <v>120</v>
      </c>
      <c r="ASU29" s="1">
        <v>176</v>
      </c>
      <c r="ASV29" s="2">
        <v>12</v>
      </c>
      <c r="ASW29" s="1">
        <v>3.9E-2</v>
      </c>
      <c r="ASX29" s="1">
        <f t="shared" si="1284"/>
        <v>3.2000000000000001E-2</v>
      </c>
      <c r="ASY29" s="1">
        <f t="shared" si="1285"/>
        <v>0.65979381443298968</v>
      </c>
      <c r="ASZ29" s="1">
        <f t="shared" si="1286"/>
        <v>9.8969072164948463E-4</v>
      </c>
      <c r="ATA29" s="1">
        <f t="shared" si="1287"/>
        <v>7.6189835228370306</v>
      </c>
      <c r="ATB29" s="1"/>
      <c r="ATC29" s="1"/>
      <c r="ATD29" s="2" t="s">
        <v>11</v>
      </c>
      <c r="ATE29" s="1" t="s">
        <v>121</v>
      </c>
      <c r="ATF29" s="1">
        <v>180</v>
      </c>
      <c r="ATG29" s="2">
        <v>12</v>
      </c>
      <c r="ATH29" s="1">
        <v>0.05</v>
      </c>
      <c r="ATI29" s="1">
        <f t="shared" si="1288"/>
        <v>2.9000000000000001E-2</v>
      </c>
      <c r="ATJ29" s="1">
        <f t="shared" si="1289"/>
        <v>-1.7301038062283634E-2</v>
      </c>
      <c r="ATK29" s="1">
        <f t="shared" si="1290"/>
        <v>-2.5951557093425454E-5</v>
      </c>
      <c r="ATL29" s="1">
        <f t="shared" si="1291"/>
        <v>-0.1997841159480935</v>
      </c>
      <c r="ATM29" s="1"/>
      <c r="ATN29" s="1"/>
      <c r="ATO29" s="2" t="s">
        <v>11</v>
      </c>
      <c r="ATP29" s="1" t="s">
        <v>122</v>
      </c>
      <c r="ATQ29" s="1">
        <v>183</v>
      </c>
      <c r="ATR29" s="2">
        <v>12</v>
      </c>
      <c r="ATS29" s="1">
        <v>3.3000000000000002E-2</v>
      </c>
      <c r="ATT29" s="1">
        <f t="shared" si="1292"/>
        <v>3.2000000000000001E-2</v>
      </c>
      <c r="ATU29" s="1">
        <f t="shared" si="1293"/>
        <v>0.81506849315068497</v>
      </c>
      <c r="ATV29" s="1">
        <f t="shared" si="1294"/>
        <v>1.2226027397260275E-3</v>
      </c>
      <c r="ATW29" s="1">
        <f t="shared" si="1295"/>
        <v>9.4120212761245554</v>
      </c>
      <c r="ATX29" s="1"/>
      <c r="ATY29" s="1"/>
      <c r="ATZ29" s="2" t="s">
        <v>11</v>
      </c>
      <c r="AUA29" s="1" t="s">
        <v>123</v>
      </c>
      <c r="AUB29" s="1">
        <v>184</v>
      </c>
      <c r="AUC29" s="2">
        <v>12</v>
      </c>
      <c r="AUD29" s="1">
        <v>8.9999999999999993E-3</v>
      </c>
      <c r="AUE29" s="1">
        <f t="shared" si="1296"/>
        <v>-7.000000000000001E-3</v>
      </c>
      <c r="AUF29" s="1">
        <f t="shared" si="1297"/>
        <v>-0.56678700361010825</v>
      </c>
      <c r="AUG29" s="1">
        <f t="shared" si="1298"/>
        <v>-8.5018050541516238E-4</v>
      </c>
      <c r="AUH29" s="1">
        <f t="shared" si="1299"/>
        <v>-6.544985337843249</v>
      </c>
      <c r="AUI29" s="1"/>
      <c r="AUJ29" s="1"/>
      <c r="AUK29" s="2" t="s">
        <v>11</v>
      </c>
      <c r="AUL29" s="1" t="s">
        <v>124</v>
      </c>
      <c r="AUM29" s="1">
        <v>185</v>
      </c>
      <c r="AUN29" s="2">
        <v>12</v>
      </c>
      <c r="AUO29" s="1">
        <v>1.2999999999999999E-2</v>
      </c>
      <c r="AUP29" s="1">
        <f t="shared" si="1300"/>
        <v>8.0000000000000002E-3</v>
      </c>
      <c r="AUQ29" s="1">
        <f t="shared" si="1301"/>
        <v>0.11913357400722022</v>
      </c>
      <c r="AUR29" s="1">
        <f t="shared" si="1302"/>
        <v>1.7870036101083034E-4</v>
      </c>
      <c r="AUS29" s="1">
        <f t="shared" si="1303"/>
        <v>1.3756975550880717</v>
      </c>
      <c r="AUT29" s="1"/>
      <c r="AUU29" s="1"/>
      <c r="AUV29" s="2" t="s">
        <v>11</v>
      </c>
      <c r="AUW29" s="1" t="s">
        <v>125</v>
      </c>
      <c r="AUX29" s="1">
        <v>186</v>
      </c>
      <c r="AUY29" s="2">
        <v>12</v>
      </c>
      <c r="AUZ29" s="1">
        <v>1.4999999999999999E-2</v>
      </c>
      <c r="AVA29" s="1">
        <f t="shared" si="1304"/>
        <v>4.9999999999999992E-3</v>
      </c>
      <c r="AVB29" s="1">
        <f t="shared" si="1305"/>
        <v>4.3321299638989147E-2</v>
      </c>
      <c r="AVC29" s="1">
        <f t="shared" si="1306"/>
        <v>6.4981949458483724E-5</v>
      </c>
      <c r="AVD29" s="1">
        <f t="shared" si="1307"/>
        <v>0.50025365639566211</v>
      </c>
      <c r="AVE29" s="1"/>
      <c r="AVF29" s="1"/>
      <c r="AVG29" s="2" t="s">
        <v>11</v>
      </c>
      <c r="AVH29" s="1" t="s">
        <v>126</v>
      </c>
      <c r="AVI29" s="1">
        <v>187</v>
      </c>
      <c r="AVJ29" s="2">
        <v>12</v>
      </c>
      <c r="AVK29" s="1">
        <v>1.4999999999999999E-2</v>
      </c>
      <c r="AVL29" s="1">
        <f t="shared" si="1308"/>
        <v>4.9999999999999992E-3</v>
      </c>
      <c r="AVM29" s="1">
        <f t="shared" si="1309"/>
        <v>0.16546762589928055</v>
      </c>
      <c r="AVN29" s="1">
        <f t="shared" si="1310"/>
        <v>2.4820143884892083E-4</v>
      </c>
      <c r="AVO29" s="1">
        <f t="shared" si="1311"/>
        <v>1.91074103411077</v>
      </c>
      <c r="AVP29" s="1"/>
      <c r="AVQ29" s="1"/>
      <c r="AVR29" s="2" t="s">
        <v>11</v>
      </c>
      <c r="AVS29" s="1" t="s">
        <v>127</v>
      </c>
      <c r="AVT29" s="1">
        <v>190</v>
      </c>
      <c r="AVU29" s="2">
        <v>12</v>
      </c>
      <c r="AVV29" s="1">
        <v>1.7999999999999999E-2</v>
      </c>
      <c r="AVW29" s="1">
        <f t="shared" si="1312"/>
        <v>6.9999999999999993E-3</v>
      </c>
      <c r="AVX29" s="1">
        <f t="shared" si="1313"/>
        <v>0.28673835125448027</v>
      </c>
      <c r="AVY29" s="1">
        <f t="shared" si="1314"/>
        <v>4.3010752688172043E-4</v>
      </c>
      <c r="AVZ29" s="1">
        <f t="shared" si="1315"/>
        <v>3.3111173911970964</v>
      </c>
      <c r="AWA29" s="1"/>
      <c r="AWB29" s="1"/>
      <c r="AWC29" s="2" t="s">
        <v>11</v>
      </c>
      <c r="AWD29" s="1" t="s">
        <v>128</v>
      </c>
      <c r="AWE29" s="1">
        <v>191</v>
      </c>
      <c r="AWF29" s="2">
        <v>12</v>
      </c>
      <c r="AWG29" s="1">
        <v>2.1999999999999999E-2</v>
      </c>
      <c r="AWH29" s="1">
        <f t="shared" si="1316"/>
        <v>8.9999999999999993E-3</v>
      </c>
      <c r="AWI29" s="1">
        <f t="shared" si="1317"/>
        <v>0.26881720430107525</v>
      </c>
      <c r="AWJ29" s="1">
        <f t="shared" si="1318"/>
        <v>4.032258064516129E-4</v>
      </c>
      <c r="AWK29" s="1">
        <f t="shared" si="1319"/>
        <v>3.1041725542472776</v>
      </c>
      <c r="AWL29" s="1"/>
      <c r="AWM29" s="1"/>
      <c r="AWN29" s="2" t="s">
        <v>11</v>
      </c>
      <c r="AWO29" s="1" t="s">
        <v>129</v>
      </c>
      <c r="AWP29" s="1">
        <v>192</v>
      </c>
      <c r="AWQ29" s="2">
        <v>12</v>
      </c>
      <c r="AWR29" s="1">
        <v>2.1999999999999999E-2</v>
      </c>
      <c r="AWS29" s="1">
        <f t="shared" si="1320"/>
        <v>5.9999999999999984E-3</v>
      </c>
      <c r="AWT29" s="1">
        <f t="shared" si="1321"/>
        <v>0.14999999999999997</v>
      </c>
      <c r="AWU29" s="1">
        <f t="shared" si="1322"/>
        <v>2.2499999999999997E-4</v>
      </c>
      <c r="AWV29" s="1">
        <f t="shared" si="1323"/>
        <v>1.7321282852699806</v>
      </c>
      <c r="AWW29" s="1"/>
      <c r="AWX29" s="1"/>
      <c r="AWY29" s="2" t="s">
        <v>11</v>
      </c>
      <c r="AWZ29" s="1" t="s">
        <v>130</v>
      </c>
      <c r="AXA29" s="1">
        <v>193</v>
      </c>
      <c r="AXB29" s="2">
        <v>12</v>
      </c>
      <c r="AXC29" s="1">
        <v>2.5000000000000001E-2</v>
      </c>
      <c r="AXD29" s="1">
        <f t="shared" si="1324"/>
        <v>1.1000000000000001E-2</v>
      </c>
      <c r="AXE29" s="1">
        <f t="shared" si="1325"/>
        <v>0.29390681003584229</v>
      </c>
      <c r="AXF29" s="1">
        <f t="shared" si="1326"/>
        <v>4.4086021505376343E-4</v>
      </c>
      <c r="AXG29" s="1">
        <f t="shared" si="1327"/>
        <v>3.3938953259770237</v>
      </c>
      <c r="AXH29" s="1"/>
      <c r="AXI29" s="1"/>
      <c r="AXJ29" s="2" t="s">
        <v>11</v>
      </c>
      <c r="AXK29" s="1" t="s">
        <v>131</v>
      </c>
      <c r="AXL29" s="1">
        <v>197</v>
      </c>
      <c r="AXM29" s="2">
        <v>12</v>
      </c>
      <c r="AXN29" s="1">
        <v>0.03</v>
      </c>
      <c r="AXO29" s="1">
        <f t="shared" si="1328"/>
        <v>1.0999999999999999E-2</v>
      </c>
      <c r="AXP29" s="1">
        <f t="shared" si="1329"/>
        <v>0.24100719424460432</v>
      </c>
      <c r="AXQ29" s="1">
        <f t="shared" si="1330"/>
        <v>3.6151079136690647E-4</v>
      </c>
      <c r="AXR29" s="1">
        <f t="shared" si="1331"/>
        <v>2.7830358540309046</v>
      </c>
      <c r="AXS29" s="1"/>
      <c r="AXT29" s="1"/>
      <c r="AXU29" s="2" t="s">
        <v>11</v>
      </c>
      <c r="AXV29" s="1" t="s">
        <v>132</v>
      </c>
      <c r="AXW29" s="1">
        <v>198</v>
      </c>
      <c r="AXX29" s="2">
        <v>12</v>
      </c>
      <c r="AXY29" s="1">
        <v>1.9E-2</v>
      </c>
      <c r="AXZ29" s="1">
        <f t="shared" si="1332"/>
        <v>1.9999999999999983E-3</v>
      </c>
      <c r="AYA29" s="1">
        <f t="shared" si="1333"/>
        <v>-0.11510791366906481</v>
      </c>
      <c r="AYB29" s="1">
        <f t="shared" si="1334"/>
        <v>-1.7266187050359722E-4</v>
      </c>
      <c r="AYC29" s="1">
        <f t="shared" si="1335"/>
        <v>-1.3292111541640148</v>
      </c>
      <c r="AYD29" s="1"/>
      <c r="AYE29" s="1"/>
      <c r="AYF29" s="2" t="s">
        <v>11</v>
      </c>
      <c r="AYG29" s="1" t="s">
        <v>133</v>
      </c>
      <c r="AYH29" s="1">
        <v>201</v>
      </c>
      <c r="AYI29" s="2">
        <v>12</v>
      </c>
      <c r="AYJ29" s="1">
        <v>2.7E-2</v>
      </c>
      <c r="AYK29" s="1">
        <f t="shared" si="1336"/>
        <v>4.0000000000000001E-3</v>
      </c>
      <c r="AYL29" s="1">
        <f t="shared" si="1337"/>
        <v>-8.9285714285714274E-2</v>
      </c>
      <c r="AYM29" s="1">
        <f t="shared" si="1338"/>
        <v>-1.3392857142857141E-4</v>
      </c>
      <c r="AYN29" s="1">
        <f t="shared" si="1339"/>
        <v>-1.0310287412321313</v>
      </c>
      <c r="AYO29" s="1"/>
      <c r="AYP29" s="1"/>
      <c r="AYQ29" s="2" t="s">
        <v>11</v>
      </c>
      <c r="AYR29" s="1" t="s">
        <v>134</v>
      </c>
      <c r="AYS29" s="1">
        <v>204</v>
      </c>
      <c r="AYT29" s="2">
        <v>12</v>
      </c>
      <c r="AYU29" s="1">
        <v>3.4000000000000002E-2</v>
      </c>
      <c r="AYV29" s="1">
        <f t="shared" si="1340"/>
        <v>1.1000000000000003E-2</v>
      </c>
      <c r="AYW29" s="1">
        <f t="shared" si="1341"/>
        <v>-0.15357142857142844</v>
      </c>
      <c r="AYX29" s="1">
        <f t="shared" si="1342"/>
        <v>-2.3035714285714266E-4</v>
      </c>
      <c r="AYY29" s="1">
        <f t="shared" si="1343"/>
        <v>-1.7733694349192648</v>
      </c>
      <c r="AYZ29" s="1"/>
      <c r="AZA29" s="1"/>
      <c r="AZB29" s="2" t="s">
        <v>11</v>
      </c>
      <c r="AZC29" s="1" t="s">
        <v>135</v>
      </c>
      <c r="AZD29" s="1">
        <v>205</v>
      </c>
      <c r="AZE29" s="2">
        <v>12</v>
      </c>
      <c r="AZF29" s="1">
        <v>2.8000000000000001E-2</v>
      </c>
      <c r="AZG29" s="1">
        <f t="shared" si="1344"/>
        <v>6.0000000000000019E-3</v>
      </c>
      <c r="AZH29" s="1">
        <f t="shared" si="1345"/>
        <v>7.1428571428572233E-3</v>
      </c>
      <c r="AZI29" s="1">
        <f t="shared" si="1346"/>
        <v>1.0714285714285834E-5</v>
      </c>
      <c r="AZJ29" s="1">
        <f t="shared" si="1347"/>
        <v>8.248229929857144E-2</v>
      </c>
      <c r="AZK29" s="1"/>
      <c r="AZL29" s="1"/>
      <c r="AZM29" s="2" t="s">
        <v>11</v>
      </c>
      <c r="AZN29" s="1" t="s">
        <v>136</v>
      </c>
      <c r="AZO29" s="1">
        <v>208</v>
      </c>
      <c r="AZP29" s="2">
        <v>12</v>
      </c>
      <c r="AZQ29" s="1">
        <v>2.7E-2</v>
      </c>
      <c r="AZR29" s="1">
        <f t="shared" si="1348"/>
        <v>5.9999999999999984E-3</v>
      </c>
      <c r="AZS29" s="1">
        <f t="shared" si="1349"/>
        <v>7.1428571428570993E-3</v>
      </c>
      <c r="AZT29" s="1">
        <f t="shared" si="1350"/>
        <v>1.071428571428565E-5</v>
      </c>
      <c r="AZU29" s="1">
        <f t="shared" si="1351"/>
        <v>8.2482299298570025E-2</v>
      </c>
      <c r="AZV29" s="1"/>
      <c r="AZW29" s="1"/>
      <c r="AZX29" s="2" t="s">
        <v>11</v>
      </c>
      <c r="AZY29" s="1" t="s">
        <v>137</v>
      </c>
      <c r="AZZ29" s="1">
        <v>211</v>
      </c>
      <c r="BAA29" s="2">
        <v>12</v>
      </c>
      <c r="BAB29" s="1">
        <v>3.5000000000000003E-2</v>
      </c>
      <c r="BAC29" s="1">
        <f t="shared" si="1352"/>
        <v>1.1000000000000003E-2</v>
      </c>
      <c r="BAD29" s="1">
        <f t="shared" si="1353"/>
        <v>0.1347517730496455</v>
      </c>
      <c r="BAE29" s="1">
        <f t="shared" si="1354"/>
        <v>2.0212765957446826E-4</v>
      </c>
      <c r="BAF29" s="1">
        <f t="shared" si="1355"/>
        <v>1.5560490505971474</v>
      </c>
      <c r="BAG29" s="1"/>
      <c r="BAH29" s="1"/>
      <c r="BAI29" s="2" t="s">
        <v>11</v>
      </c>
      <c r="BAJ29" s="1" t="s">
        <v>138</v>
      </c>
      <c r="BAK29" s="1">
        <v>212</v>
      </c>
      <c r="BAL29" s="2">
        <v>12</v>
      </c>
      <c r="BAM29" s="1">
        <v>1.6E-2</v>
      </c>
      <c r="BAN29" s="1">
        <f t="shared" si="1356"/>
        <v>6.0000000000000001E-3</v>
      </c>
      <c r="BAO29" s="1">
        <f t="shared" si="1357"/>
        <v>1.202749140893471</v>
      </c>
      <c r="BAP29" s="1">
        <f t="shared" si="1358"/>
        <v>1.8041237113402065E-3</v>
      </c>
      <c r="BAQ29" s="1">
        <f t="shared" si="1359"/>
        <v>13.888772046838337</v>
      </c>
      <c r="BAR29" s="1"/>
      <c r="BAS29" s="1"/>
      <c r="BAT29" s="2" t="s">
        <v>11</v>
      </c>
      <c r="BAU29" s="1" t="s">
        <v>139</v>
      </c>
      <c r="BAV29" s="1">
        <v>213</v>
      </c>
      <c r="BAW29" s="2">
        <v>12</v>
      </c>
      <c r="BAX29" s="1">
        <v>7.0000000000000001E-3</v>
      </c>
      <c r="BAY29" s="1">
        <f t="shared" si="1360"/>
        <v>6.0000000000000001E-3</v>
      </c>
      <c r="BAZ29" s="1">
        <f t="shared" si="1361"/>
        <v>1.3402777777777777</v>
      </c>
      <c r="BBA29" s="1">
        <f t="shared" si="1362"/>
        <v>2.0104166666666664E-3</v>
      </c>
      <c r="BBB29" s="1">
        <f t="shared" si="1363"/>
        <v>15.47688699338455</v>
      </c>
      <c r="BBC29" s="1"/>
      <c r="BBD29" s="1"/>
      <c r="BBE29" s="2" t="s">
        <v>11</v>
      </c>
      <c r="BBF29" s="1" t="s">
        <v>140</v>
      </c>
      <c r="BBG29" s="1">
        <v>214</v>
      </c>
      <c r="BBH29" s="2">
        <v>12</v>
      </c>
      <c r="BBI29" s="1">
        <v>1.4999999999999999E-2</v>
      </c>
      <c r="BBJ29" s="1">
        <f t="shared" si="1364"/>
        <v>9.9999999999999985E-3</v>
      </c>
      <c r="BBK29" s="1">
        <f t="shared" si="1365"/>
        <v>1.1567944250871078</v>
      </c>
      <c r="BBL29" s="1">
        <f t="shared" si="1366"/>
        <v>1.7351916376306619E-3</v>
      </c>
      <c r="BBM29" s="1">
        <f t="shared" si="1367"/>
        <v>13.358108959573372</v>
      </c>
      <c r="BBN29" s="1"/>
      <c r="BBO29" s="1"/>
      <c r="BBP29" s="2" t="s">
        <v>11</v>
      </c>
      <c r="BBQ29" s="1" t="s">
        <v>141</v>
      </c>
      <c r="BBR29" s="1">
        <v>215</v>
      </c>
      <c r="BBS29" s="2">
        <v>12</v>
      </c>
      <c r="BBT29" s="1">
        <v>1.6E-2</v>
      </c>
      <c r="BBU29" s="1">
        <f t="shared" si="1368"/>
        <v>8.0000000000000002E-3</v>
      </c>
      <c r="BBV29" s="1">
        <f t="shared" si="1369"/>
        <v>0.98951048951048948</v>
      </c>
      <c r="BBW29" s="1">
        <f t="shared" si="1370"/>
        <v>1.4842657342657342E-3</v>
      </c>
      <c r="BBX29" s="1">
        <f t="shared" si="1371"/>
        <v>11.42639404968309</v>
      </c>
      <c r="BBY29" s="1"/>
      <c r="BBZ29" s="1"/>
      <c r="BCA29" s="2" t="s">
        <v>11</v>
      </c>
      <c r="BCB29" s="1" t="s">
        <v>142</v>
      </c>
      <c r="BCC29" s="1">
        <v>225</v>
      </c>
      <c r="BCD29" s="2">
        <v>12</v>
      </c>
      <c r="BCE29" s="1">
        <v>2.5999999999999999E-2</v>
      </c>
      <c r="BCF29" s="1">
        <f t="shared" si="1372"/>
        <v>1.9E-2</v>
      </c>
      <c r="BCG29" s="1">
        <f t="shared" si="1373"/>
        <v>1.3414634146341464</v>
      </c>
      <c r="BCH29" s="1">
        <f t="shared" si="1374"/>
        <v>2.0121951219512196E-3</v>
      </c>
      <c r="BCI29" s="1">
        <f t="shared" si="1375"/>
        <v>15.490578160951049</v>
      </c>
      <c r="BCJ29" s="1"/>
      <c r="BCK29" s="1"/>
      <c r="BCL29" s="2" t="s">
        <v>11</v>
      </c>
      <c r="BCM29" s="1" t="s">
        <v>143</v>
      </c>
      <c r="BCN29" s="1">
        <v>226</v>
      </c>
      <c r="BCO29" s="2">
        <v>12</v>
      </c>
      <c r="BCP29" s="1">
        <v>3.3000000000000002E-2</v>
      </c>
      <c r="BCQ29" s="1">
        <f t="shared" si="1376"/>
        <v>1.5000000000000003E-2</v>
      </c>
      <c r="BCR29" s="1">
        <f t="shared" si="1377"/>
        <v>0.99324324324324331</v>
      </c>
      <c r="BCS29" s="1">
        <f t="shared" si="1378"/>
        <v>1.4898648648648651E-3</v>
      </c>
      <c r="BCT29" s="1">
        <f t="shared" si="1379"/>
        <v>11.469498105166092</v>
      </c>
      <c r="BCU29" s="1"/>
      <c r="BCV29" s="1"/>
      <c r="BCW29" s="2" t="s">
        <v>11</v>
      </c>
      <c r="BCX29" s="1" t="s">
        <v>144</v>
      </c>
      <c r="BCY29" s="1">
        <v>232</v>
      </c>
      <c r="BCZ29" s="2">
        <v>12</v>
      </c>
      <c r="BDA29" s="1">
        <v>4.2999999999999997E-2</v>
      </c>
      <c r="BDB29" s="1">
        <f t="shared" si="1380"/>
        <v>1.8999999999999996E-2</v>
      </c>
      <c r="BDC29" s="1">
        <f t="shared" si="1381"/>
        <v>1.1959459459459458</v>
      </c>
      <c r="BDD29" s="1">
        <f t="shared" si="1382"/>
        <v>1.7939189189189189E-3</v>
      </c>
      <c r="BDE29" s="1">
        <f t="shared" si="1383"/>
        <v>13.810212004179578</v>
      </c>
      <c r="BDF29" s="1"/>
      <c r="BDG29" s="1"/>
      <c r="BDH29" s="2" t="s">
        <v>11</v>
      </c>
      <c r="BDI29" s="1" t="s">
        <v>145</v>
      </c>
      <c r="BDJ29" s="1">
        <v>233</v>
      </c>
      <c r="BDK29" s="2">
        <v>12</v>
      </c>
      <c r="BDL29" s="1">
        <v>4.2000000000000003E-2</v>
      </c>
      <c r="BDM29" s="1">
        <f t="shared" si="1384"/>
        <v>4.0000000000000036E-3</v>
      </c>
      <c r="BDN29" s="1">
        <f t="shared" si="1385"/>
        <v>0.73310810810810823</v>
      </c>
      <c r="BDO29" s="1">
        <f t="shared" si="1386"/>
        <v>1.0996621621621623E-3</v>
      </c>
      <c r="BDP29" s="1">
        <f t="shared" si="1387"/>
        <v>8.4655819347654493</v>
      </c>
      <c r="BDQ29" s="1"/>
      <c r="BDR29" s="1"/>
      <c r="BDS29" s="2" t="s">
        <v>11</v>
      </c>
      <c r="BDT29" s="1" t="s">
        <v>146</v>
      </c>
      <c r="BDU29" s="1">
        <v>234</v>
      </c>
      <c r="BDV29" s="2">
        <v>12</v>
      </c>
      <c r="BDW29" s="1">
        <v>4.3999999999999997E-2</v>
      </c>
      <c r="BDX29" s="1">
        <f t="shared" si="1388"/>
        <v>8.9999999999999941E-3</v>
      </c>
      <c r="BDY29" s="1">
        <f t="shared" si="1389"/>
        <v>0.87796610169491507</v>
      </c>
      <c r="BDZ29" s="1">
        <f t="shared" si="1390"/>
        <v>1.3169491525423726E-3</v>
      </c>
      <c r="BEA29" s="1">
        <f t="shared" si="1391"/>
        <v>10.138332788359886</v>
      </c>
      <c r="BEB29" s="1"/>
      <c r="BEC29" s="1"/>
      <c r="BED29" s="2" t="s">
        <v>11</v>
      </c>
      <c r="BEE29" s="1" t="s">
        <v>147</v>
      </c>
      <c r="BEF29" s="1">
        <v>236</v>
      </c>
      <c r="BEG29" s="2">
        <v>12</v>
      </c>
      <c r="BEH29" s="1">
        <v>4.7E-2</v>
      </c>
      <c r="BEI29" s="1">
        <f t="shared" si="1392"/>
        <v>-1.1000000000000003E-2</v>
      </c>
      <c r="BEJ29" s="1">
        <f t="shared" si="1393"/>
        <v>0.20677966101694908</v>
      </c>
      <c r="BEK29" s="1">
        <f t="shared" si="1394"/>
        <v>3.1016949152542361E-4</v>
      </c>
      <c r="BEL29" s="1">
        <f t="shared" si="1395"/>
        <v>2.387792664439973</v>
      </c>
      <c r="BEM29" s="1"/>
      <c r="BEN29" s="1"/>
      <c r="BEO29" s="2" t="s">
        <v>11</v>
      </c>
      <c r="BEP29" s="4" t="s">
        <v>148</v>
      </c>
      <c r="BEQ29" s="4">
        <v>239</v>
      </c>
      <c r="BER29" s="2">
        <v>12</v>
      </c>
      <c r="BES29" s="1">
        <v>5.0999999999999997E-2</v>
      </c>
      <c r="BET29" s="1">
        <f t="shared" si="1396"/>
        <v>-1.6000000000000007E-2</v>
      </c>
      <c r="BEU29" s="1">
        <f t="shared" si="1397"/>
        <v>9.3959731543623942E-2</v>
      </c>
      <c r="BEV29" s="1">
        <f t="shared" si="1398"/>
        <v>1.4093959731543591E-4</v>
      </c>
      <c r="BEW29" s="1">
        <f t="shared" si="1399"/>
        <v>1.0850020578872339</v>
      </c>
      <c r="BEX29" s="1"/>
      <c r="BEY29" s="1"/>
      <c r="BEZ29" s="2" t="s">
        <v>11</v>
      </c>
      <c r="BFA29" s="4" t="s">
        <v>149</v>
      </c>
      <c r="BFB29" s="4">
        <v>240</v>
      </c>
      <c r="BFC29" s="2">
        <v>12</v>
      </c>
      <c r="BFD29" s="1">
        <v>-2.1000000000000001E-2</v>
      </c>
      <c r="BFE29" s="1">
        <f t="shared" si="1400"/>
        <v>1.9999999999999983E-3</v>
      </c>
      <c r="BFF29" s="1">
        <f t="shared" si="1401"/>
        <v>2.2996515679442511</v>
      </c>
      <c r="BFG29" s="1">
        <f t="shared" si="1402"/>
        <v>3.4494773519163765E-3</v>
      </c>
      <c r="BFH29" s="1">
        <f t="shared" si="1403"/>
        <v>26.555276847344658</v>
      </c>
      <c r="BFI29" s="1"/>
      <c r="BFJ29" s="1"/>
      <c r="BFK29" s="2" t="s">
        <v>11</v>
      </c>
      <c r="BFL29" s="4" t="s">
        <v>150</v>
      </c>
      <c r="BFM29" s="4">
        <v>241</v>
      </c>
      <c r="BFN29" s="2">
        <v>12</v>
      </c>
      <c r="BFO29" s="1">
        <v>-1.0999999999999999E-2</v>
      </c>
      <c r="BFP29" s="1">
        <f t="shared" si="1404"/>
        <v>6.0000000000000019E-3</v>
      </c>
      <c r="BFQ29" s="1">
        <f t="shared" si="1405"/>
        <v>2.4604810996563575</v>
      </c>
      <c r="BFR29" s="1">
        <f t="shared" si="1406"/>
        <v>3.6907216494845366E-3</v>
      </c>
      <c r="BFS29" s="1">
        <f t="shared" si="1407"/>
        <v>28.412459387246425</v>
      </c>
      <c r="BFT29" s="1"/>
      <c r="BFU29" s="1"/>
      <c r="BFV29" s="2" t="s">
        <v>11</v>
      </c>
      <c r="BFW29" s="4" t="s">
        <v>151</v>
      </c>
      <c r="BFX29" s="4">
        <v>243</v>
      </c>
      <c r="BFY29" s="2">
        <v>12</v>
      </c>
      <c r="BFZ29" s="1">
        <v>1.7000000000000001E-2</v>
      </c>
      <c r="BGA29" s="1">
        <f t="shared" si="1408"/>
        <v>1.1000000000000001E-2</v>
      </c>
      <c r="BGB29" s="1">
        <f t="shared" si="1409"/>
        <v>1.6435986159169551</v>
      </c>
      <c r="BGC29" s="1">
        <f t="shared" si="1410"/>
        <v>2.4653979238754326E-3</v>
      </c>
      <c r="BGD29" s="1">
        <f t="shared" si="1411"/>
        <v>18.979491015068994</v>
      </c>
      <c r="BGE29" s="1"/>
      <c r="BGF29" s="1"/>
      <c r="BGG29" s="2" t="s">
        <v>11</v>
      </c>
      <c r="BGH29" s="4" t="s">
        <v>152</v>
      </c>
      <c r="BGI29" s="4">
        <v>246</v>
      </c>
      <c r="BGJ29" s="2">
        <v>12</v>
      </c>
      <c r="BGK29" s="1">
        <v>1.7999999999999999E-2</v>
      </c>
      <c r="BGL29" s="1">
        <f t="shared" si="1412"/>
        <v>6.9999999999999993E-3</v>
      </c>
      <c r="BGM29" s="1">
        <f t="shared" si="1413"/>
        <v>1.3633217993079585</v>
      </c>
      <c r="BGN29" s="1">
        <f t="shared" si="1414"/>
        <v>2.0449826989619377E-3</v>
      </c>
      <c r="BGO29" s="1">
        <f t="shared" si="1415"/>
        <v>15.74298833670986</v>
      </c>
      <c r="BGP29" s="1"/>
      <c r="BGQ29" s="1"/>
      <c r="BGR29" s="2" t="s">
        <v>11</v>
      </c>
      <c r="BGS29" s="4" t="s">
        <v>153</v>
      </c>
      <c r="BGT29" s="4">
        <v>249</v>
      </c>
      <c r="BGU29" s="2">
        <v>12</v>
      </c>
      <c r="BGV29" s="1">
        <v>2.3E-2</v>
      </c>
      <c r="BGW29" s="1">
        <f t="shared" si="1416"/>
        <v>1.4E-2</v>
      </c>
      <c r="BGX29" s="1">
        <f t="shared" si="1417"/>
        <v>1.7250859106529211</v>
      </c>
      <c r="BGY29" s="1">
        <f t="shared" si="1418"/>
        <v>2.5876288659793818E-3</v>
      </c>
      <c r="BGZ29" s="1">
        <f t="shared" si="1419"/>
        <v>19.920467335750985</v>
      </c>
      <c r="BHA29" s="1"/>
      <c r="BHB29" s="1"/>
      <c r="BHC29" s="2" t="s">
        <v>11</v>
      </c>
      <c r="BHD29" s="4" t="s">
        <v>154</v>
      </c>
      <c r="BHE29" s="4">
        <v>253</v>
      </c>
      <c r="BHF29" s="2">
        <v>12</v>
      </c>
      <c r="BHG29" s="1">
        <v>2.5000000000000001E-2</v>
      </c>
      <c r="BHH29" s="1">
        <f t="shared" si="1420"/>
        <v>1.7000000000000001E-2</v>
      </c>
      <c r="BHI29" s="1">
        <f t="shared" si="1421"/>
        <v>1.7889273356401385</v>
      </c>
      <c r="BHJ29" s="1">
        <f t="shared" si="1422"/>
        <v>2.6833910034602076E-3</v>
      </c>
      <c r="BHK29" s="1">
        <f t="shared" si="1423"/>
        <v>20.657677589032989</v>
      </c>
      <c r="BHL29" s="1"/>
      <c r="BHM29" s="1"/>
      <c r="BHN29" s="2" t="s">
        <v>11</v>
      </c>
      <c r="BHO29" s="4" t="s">
        <v>155</v>
      </c>
      <c r="BHP29" s="4">
        <v>254</v>
      </c>
      <c r="BHQ29" s="2">
        <v>12</v>
      </c>
      <c r="BHR29" s="1">
        <v>1.7000000000000001E-2</v>
      </c>
      <c r="BHS29" s="1">
        <f t="shared" si="1424"/>
        <v>-4.9999999999999975E-3</v>
      </c>
      <c r="BHT29" s="1">
        <f t="shared" si="1425"/>
        <v>-0.25773195876288651</v>
      </c>
      <c r="BHU29" s="1">
        <f t="shared" si="1426"/>
        <v>-3.8659793814432977E-4</v>
      </c>
      <c r="BHV29" s="1">
        <f t="shared" si="1427"/>
        <v>-2.9761654386082137</v>
      </c>
      <c r="BHW29" s="1"/>
      <c r="BHX29" s="1"/>
      <c r="BHY29" s="2" t="s">
        <v>11</v>
      </c>
      <c r="BHZ29" s="4" t="s">
        <v>156</v>
      </c>
      <c r="BIA29" s="4">
        <v>260</v>
      </c>
      <c r="BIB29" s="2">
        <v>12</v>
      </c>
      <c r="BIC29" s="1">
        <v>2.4E-2</v>
      </c>
      <c r="BID29" s="1">
        <f t="shared" si="1428"/>
        <v>-6.9999999999999993E-3</v>
      </c>
      <c r="BIE29" s="1">
        <f t="shared" si="1429"/>
        <v>-0.44932432432432429</v>
      </c>
      <c r="BIF29" s="1">
        <f t="shared" si="1430"/>
        <v>-6.7398648648648641E-4</v>
      </c>
      <c r="BIG29" s="1">
        <f t="shared" si="1431"/>
        <v>-5.1885824761465642</v>
      </c>
      <c r="BIH29" s="1"/>
      <c r="BII29" s="1"/>
      <c r="BIJ29" s="2" t="s">
        <v>11</v>
      </c>
      <c r="BIK29" s="4" t="s">
        <v>157</v>
      </c>
      <c r="BIL29" s="4">
        <v>267</v>
      </c>
      <c r="BIM29" s="2">
        <v>12</v>
      </c>
      <c r="BIN29" s="1">
        <v>2.1000000000000001E-2</v>
      </c>
      <c r="BIO29" s="1">
        <f t="shared" si="1432"/>
        <v>-9.9999999999999985E-3</v>
      </c>
      <c r="BIP29" s="1">
        <f t="shared" si="1433"/>
        <v>0.29666666666666675</v>
      </c>
      <c r="BIQ29" s="1">
        <f t="shared" si="1434"/>
        <v>4.4500000000000014E-4</v>
      </c>
      <c r="BIR29" s="1">
        <f t="shared" si="1435"/>
        <v>3.4257648308672968</v>
      </c>
      <c r="BIS29" s="1"/>
      <c r="BIT29" s="1"/>
      <c r="BIU29" s="2" t="s">
        <v>11</v>
      </c>
      <c r="BIV29" s="4" t="s">
        <v>158</v>
      </c>
      <c r="BIW29" s="4">
        <v>268</v>
      </c>
      <c r="BIX29" s="2">
        <v>12</v>
      </c>
      <c r="BIY29" s="1">
        <v>3.2000000000000001E-2</v>
      </c>
      <c r="BIZ29" s="1">
        <f t="shared" si="1436"/>
        <v>2.9999999999999992E-3</v>
      </c>
      <c r="BJA29" s="1">
        <f t="shared" si="1437"/>
        <v>9.8305084745762703E-2</v>
      </c>
      <c r="BJB29" s="1">
        <f t="shared" si="1438"/>
        <v>1.4745762711864405E-4</v>
      </c>
      <c r="BJC29" s="1">
        <f t="shared" si="1439"/>
        <v>1.1351801191599873</v>
      </c>
      <c r="BJD29" s="1"/>
      <c r="BJE29" s="1"/>
      <c r="BJF29" s="2" t="s">
        <v>11</v>
      </c>
      <c r="BJG29" s="4" t="s">
        <v>159</v>
      </c>
      <c r="BJH29" s="4">
        <v>274</v>
      </c>
      <c r="BJI29" s="2">
        <v>12</v>
      </c>
      <c r="BJJ29" s="1">
        <v>2.5999999999999999E-2</v>
      </c>
      <c r="BJK29" s="1">
        <f t="shared" si="1440"/>
        <v>1.4999999999999999E-2</v>
      </c>
      <c r="BJL29" s="1">
        <f t="shared" si="1441"/>
        <v>1.1959459459459458</v>
      </c>
      <c r="BJM29" s="1">
        <f t="shared" si="1442"/>
        <v>1.7939189189189189E-3</v>
      </c>
      <c r="BJN29" s="1">
        <f t="shared" si="1443"/>
        <v>13.810212004179578</v>
      </c>
      <c r="BJO29" s="1"/>
      <c r="BJP29" s="1"/>
      <c r="BJQ29" s="2" t="s">
        <v>11</v>
      </c>
      <c r="BJR29" s="4" t="s">
        <v>160</v>
      </c>
      <c r="BJS29" s="4">
        <v>281</v>
      </c>
      <c r="BJT29" s="2">
        <v>12</v>
      </c>
      <c r="BJU29" s="1">
        <v>5.0999999999999997E-2</v>
      </c>
      <c r="BJV29" s="1">
        <f t="shared" si="1444"/>
        <v>1.2999999999999998E-2</v>
      </c>
      <c r="BJW29" s="1">
        <f t="shared" si="1445"/>
        <v>0.65999999999999992</v>
      </c>
      <c r="BJX29" s="1">
        <f t="shared" si="1446"/>
        <v>9.8999999999999999E-4</v>
      </c>
      <c r="BJY29" s="1">
        <f t="shared" si="1447"/>
        <v>7.6213644551879165</v>
      </c>
      <c r="BJZ29" s="1"/>
      <c r="BKA29" s="1"/>
      <c r="BKB29" s="2" t="s">
        <v>11</v>
      </c>
      <c r="BKC29" s="4" t="s">
        <v>161</v>
      </c>
      <c r="BKD29" s="4">
        <v>282</v>
      </c>
      <c r="BKE29" s="2">
        <v>12</v>
      </c>
      <c r="BKF29" s="1">
        <v>3.2000000000000001E-2</v>
      </c>
      <c r="BKG29" s="1">
        <f t="shared" si="1448"/>
        <v>1.0999999999999999E-2</v>
      </c>
      <c r="BKH29" s="1">
        <f t="shared" si="1449"/>
        <v>0.34782608695652173</v>
      </c>
      <c r="BKI29" s="1">
        <f t="shared" si="1450"/>
        <v>5.2173913043478256E-4</v>
      </c>
      <c r="BKJ29" s="1">
        <f t="shared" si="1451"/>
        <v>4.0165293571477818</v>
      </c>
      <c r="BKK29" s="1"/>
      <c r="BKL29" s="1"/>
      <c r="BKM29" s="2" t="s">
        <v>11</v>
      </c>
      <c r="BKN29" s="4" t="s">
        <v>162</v>
      </c>
      <c r="BKO29" s="4">
        <v>289</v>
      </c>
      <c r="BKP29" s="2">
        <v>12</v>
      </c>
      <c r="BKQ29" s="1">
        <v>3.2000000000000001E-2</v>
      </c>
      <c r="BKR29" s="1">
        <f t="shared" si="1452"/>
        <v>1.6E-2</v>
      </c>
      <c r="BKS29" s="1">
        <f t="shared" si="1453"/>
        <v>0.64748201438848929</v>
      </c>
      <c r="BKT29" s="1">
        <f t="shared" si="1454"/>
        <v>9.7122302158273398E-4</v>
      </c>
      <c r="BKU29" s="1">
        <f t="shared" si="1455"/>
        <v>7.476812742172581</v>
      </c>
      <c r="BKV29" s="1"/>
      <c r="BKW29" s="1"/>
      <c r="BKX29" s="2" t="s">
        <v>11</v>
      </c>
      <c r="BKY29" s="4" t="s">
        <v>163</v>
      </c>
      <c r="BKZ29" s="4">
        <v>296</v>
      </c>
      <c r="BLA29" s="2">
        <v>12</v>
      </c>
      <c r="BLB29" s="1">
        <v>3.9E-2</v>
      </c>
      <c r="BLC29" s="1">
        <f t="shared" si="1456"/>
        <v>1.9E-2</v>
      </c>
      <c r="BLD29" s="1">
        <f t="shared" si="1457"/>
        <v>0.48550724637681153</v>
      </c>
      <c r="BLE29" s="1">
        <f t="shared" si="1458"/>
        <v>7.2826086956521735E-4</v>
      </c>
      <c r="BLF29" s="1">
        <f t="shared" si="1459"/>
        <v>5.6064055610187786</v>
      </c>
      <c r="BLG29" s="1"/>
      <c r="BLH29" s="1"/>
      <c r="BLI29" s="2" t="s">
        <v>11</v>
      </c>
      <c r="BLJ29" s="4" t="s">
        <v>164</v>
      </c>
      <c r="BLK29" s="4">
        <v>303</v>
      </c>
      <c r="BLL29" s="2">
        <v>12</v>
      </c>
      <c r="BLM29" s="1">
        <v>2.5000000000000001E-2</v>
      </c>
      <c r="BLN29" s="1">
        <f t="shared" si="1460"/>
        <v>1.4000000000000002E-2</v>
      </c>
      <c r="BLO29" s="1">
        <f t="shared" si="1461"/>
        <v>0.70169491525423744</v>
      </c>
      <c r="BLP29" s="1">
        <f t="shared" si="1462"/>
        <v>1.0525423728813563E-3</v>
      </c>
      <c r="BLQ29" s="1">
        <f t="shared" si="1463"/>
        <v>8.1028374022799134</v>
      </c>
      <c r="BLR29" s="1"/>
      <c r="BLS29" s="1"/>
      <c r="BLT29" s="2" t="s">
        <v>11</v>
      </c>
      <c r="BLU29" s="4" t="s">
        <v>165</v>
      </c>
      <c r="BLV29" s="4">
        <v>310</v>
      </c>
      <c r="BLW29" s="2">
        <v>12</v>
      </c>
      <c r="BLX29" s="1">
        <v>3.2000000000000001E-2</v>
      </c>
      <c r="BLY29" s="1">
        <f t="shared" si="1464"/>
        <v>0.02</v>
      </c>
      <c r="BLZ29" s="1">
        <f t="shared" si="1465"/>
        <v>1.0648464163822524</v>
      </c>
      <c r="BMA29" s="1">
        <f t="shared" si="1466"/>
        <v>1.5972696245733786E-3</v>
      </c>
      <c r="BMB29" s="1">
        <f t="shared" si="1467"/>
        <v>12.296337315227166</v>
      </c>
      <c r="BMC29" s="1"/>
      <c r="BMD29" s="1"/>
      <c r="BME29" s="2" t="s">
        <v>11</v>
      </c>
      <c r="BMF29" s="4" t="s">
        <v>166</v>
      </c>
      <c r="BMG29" s="4">
        <v>311</v>
      </c>
      <c r="BMH29" s="2">
        <v>12</v>
      </c>
      <c r="BMI29" s="1">
        <v>1.9E-2</v>
      </c>
      <c r="BMJ29" s="1">
        <f t="shared" si="1468"/>
        <v>8.9999999999999993E-3</v>
      </c>
      <c r="BMK29" s="1">
        <f t="shared" si="1469"/>
        <v>6.3829787234042534E-2</v>
      </c>
      <c r="BML29" s="1">
        <f t="shared" si="1470"/>
        <v>9.5744680851063798E-5</v>
      </c>
      <c r="BMM29" s="1">
        <f t="shared" si="1471"/>
        <v>0.73707586607233211</v>
      </c>
      <c r="BMN29" s="1"/>
      <c r="BMO29" s="1"/>
      <c r="BMP29" s="2" t="s">
        <v>11</v>
      </c>
      <c r="BMQ29" s="4" t="s">
        <v>167</v>
      </c>
      <c r="BMR29" s="4">
        <v>317</v>
      </c>
      <c r="BMS29" s="2">
        <v>12</v>
      </c>
      <c r="BMT29" s="1">
        <v>2.7E-2</v>
      </c>
      <c r="BMU29" s="4">
        <f t="shared" si="1472"/>
        <v>1.7000000000000001E-2</v>
      </c>
      <c r="BMV29" s="1">
        <f t="shared" si="1473"/>
        <v>0.54609929078014185</v>
      </c>
      <c r="BMW29" s="1">
        <f t="shared" si="1474"/>
        <v>8.1914893617021276E-4</v>
      </c>
      <c r="BMX29" s="1">
        <f t="shared" si="1475"/>
        <v>6.3060935208410651</v>
      </c>
      <c r="BMY29" s="1"/>
      <c r="BMZ29" s="1"/>
      <c r="BNA29" s="2" t="s">
        <v>11</v>
      </c>
      <c r="BNB29" s="4" t="s">
        <v>168</v>
      </c>
      <c r="BNC29" s="4">
        <v>324</v>
      </c>
      <c r="BND29" s="2">
        <v>12</v>
      </c>
      <c r="BNE29" s="1">
        <v>3.4000000000000002E-2</v>
      </c>
      <c r="BNF29" s="1">
        <f t="shared" si="1476"/>
        <v>2.1000000000000005E-2</v>
      </c>
      <c r="BNG29" s="1">
        <f t="shared" si="1477"/>
        <v>0.65714285714285736</v>
      </c>
      <c r="BNH29" s="1">
        <f t="shared" si="1478"/>
        <v>9.8571428571428616E-4</v>
      </c>
      <c r="BNI29" s="1">
        <f t="shared" si="1479"/>
        <v>7.5883715354684913</v>
      </c>
      <c r="BNJ29" s="1"/>
      <c r="BNK29" s="1"/>
      <c r="BNL29" s="2" t="s">
        <v>11</v>
      </c>
      <c r="BNM29" s="4" t="s">
        <v>169</v>
      </c>
      <c r="BNN29" s="4">
        <v>325</v>
      </c>
      <c r="BNO29" s="2">
        <v>12</v>
      </c>
      <c r="BNP29" s="1">
        <v>2.7E-2</v>
      </c>
      <c r="BNQ29" s="1">
        <f t="shared" si="1480"/>
        <v>8.0000000000000002E-3</v>
      </c>
      <c r="BNR29" s="1">
        <f t="shared" si="1481"/>
        <v>0.37412587412587417</v>
      </c>
      <c r="BNS29" s="1">
        <f t="shared" si="1482"/>
        <v>5.6118881118881123E-4</v>
      </c>
      <c r="BNT29" s="1">
        <f t="shared" si="1483"/>
        <v>4.3202267254985545</v>
      </c>
      <c r="BNU29" s="1"/>
      <c r="BNV29" s="1"/>
      <c r="BNW29" s="2" t="s">
        <v>11</v>
      </c>
      <c r="BNX29" s="4" t="s">
        <v>170</v>
      </c>
      <c r="BNY29" s="4">
        <v>338</v>
      </c>
      <c r="BNZ29" s="2">
        <v>12</v>
      </c>
      <c r="BOA29" s="1">
        <v>3.3000000000000002E-2</v>
      </c>
      <c r="BOB29" s="1">
        <f t="shared" si="1484"/>
        <v>2.3E-2</v>
      </c>
      <c r="BOC29" s="1">
        <f t="shared" si="1485"/>
        <v>0.8814102564102565</v>
      </c>
      <c r="BOD29" s="1">
        <f t="shared" si="1486"/>
        <v>1.3221153846153847E-3</v>
      </c>
      <c r="BOE29" s="1">
        <f t="shared" si="1487"/>
        <v>10.178104240368478</v>
      </c>
      <c r="BOF29" s="1"/>
      <c r="BOG29" s="1"/>
      <c r="BOH29" s="2" t="s">
        <v>11</v>
      </c>
      <c r="BOI29" s="4" t="s">
        <v>171</v>
      </c>
      <c r="BOJ29" s="4">
        <v>339</v>
      </c>
      <c r="BOK29" s="2">
        <v>12</v>
      </c>
      <c r="BOL29" s="1">
        <v>0.03</v>
      </c>
      <c r="BOM29" s="1">
        <f t="shared" si="1488"/>
        <v>2.4999999999999998E-2</v>
      </c>
      <c r="BON29" s="1">
        <f t="shared" si="1489"/>
        <v>0.93811074918566772</v>
      </c>
      <c r="BOO29" s="1">
        <f t="shared" si="1490"/>
        <v>1.4071661237785016E-3</v>
      </c>
      <c r="BOP29" s="1">
        <f t="shared" si="1491"/>
        <v>10.832854422535386</v>
      </c>
      <c r="BOQ29" s="1"/>
      <c r="BOR29" s="1"/>
      <c r="BOS29" s="2" t="s">
        <v>11</v>
      </c>
      <c r="BOT29" s="4" t="s">
        <v>172</v>
      </c>
      <c r="BOU29" s="4">
        <v>345</v>
      </c>
      <c r="BOV29" s="2">
        <v>12</v>
      </c>
      <c r="BOW29" s="1">
        <v>3.7999999999999999E-2</v>
      </c>
      <c r="BOX29" s="1">
        <f t="shared" si="1492"/>
        <v>3.1E-2</v>
      </c>
      <c r="BOY29" s="1">
        <f t="shared" si="1493"/>
        <v>1.1993569131832797</v>
      </c>
      <c r="BOZ29" s="1">
        <f t="shared" si="1494"/>
        <v>1.7990353697749197E-3</v>
      </c>
      <c r="BPA29" s="1">
        <f t="shared" si="1495"/>
        <v>13.849600223059012</v>
      </c>
      <c r="BPB29" s="1"/>
      <c r="BPC29" s="1"/>
      <c r="BPD29" s="2" t="s">
        <v>11</v>
      </c>
      <c r="BPE29" s="4" t="s">
        <v>173</v>
      </c>
      <c r="BPF29" s="4">
        <v>352</v>
      </c>
      <c r="BPG29" s="2">
        <v>12</v>
      </c>
      <c r="BPH29" s="1">
        <v>4.2999999999999997E-2</v>
      </c>
      <c r="BPI29" s="1">
        <f t="shared" si="1496"/>
        <v>3.3999999999999996E-2</v>
      </c>
      <c r="BPJ29" s="1">
        <f t="shared" si="1497"/>
        <v>1.1923076923076923</v>
      </c>
      <c r="BPK29" s="1">
        <f t="shared" si="1498"/>
        <v>1.7884615384615385E-3</v>
      </c>
      <c r="BPL29" s="1">
        <f t="shared" si="1499"/>
        <v>13.768199190607541</v>
      </c>
      <c r="BPM29" s="1"/>
      <c r="BPN29" s="1"/>
      <c r="BPO29" s="2" t="s">
        <v>11</v>
      </c>
      <c r="BPP29" s="4" t="s">
        <v>174</v>
      </c>
      <c r="BPQ29" s="4">
        <v>353</v>
      </c>
      <c r="BPR29" s="2">
        <v>12</v>
      </c>
      <c r="BPS29" s="1">
        <v>1.7999999999999999E-2</v>
      </c>
      <c r="BPT29" s="1">
        <f t="shared" si="1500"/>
        <v>8.9999999999999993E-3</v>
      </c>
      <c r="BPU29" s="1">
        <f t="shared" si="1501"/>
        <v>0.28333333333333333</v>
      </c>
      <c r="BPV29" s="1">
        <f t="shared" si="1502"/>
        <v>4.2499999999999998E-4</v>
      </c>
      <c r="BPW29" s="1">
        <f t="shared" si="1503"/>
        <v>3.2717978721766303</v>
      </c>
      <c r="BPX29" s="1"/>
      <c r="BPY29" s="1"/>
      <c r="BPZ29" s="2" t="s">
        <v>11</v>
      </c>
      <c r="BQA29" s="4" t="s">
        <v>175</v>
      </c>
      <c r="BQB29" s="4">
        <v>358</v>
      </c>
      <c r="BQC29" s="2">
        <v>12</v>
      </c>
      <c r="BQD29" s="1">
        <v>2.4E-2</v>
      </c>
      <c r="BQE29" s="1">
        <f t="shared" si="1504"/>
        <v>1.4E-2</v>
      </c>
      <c r="BQF29" s="1">
        <f t="shared" si="1505"/>
        <v>0.44932432432432434</v>
      </c>
      <c r="BQG29" s="1">
        <f t="shared" si="1506"/>
        <v>6.7398648648648652E-4</v>
      </c>
      <c r="BQH29" s="1">
        <f t="shared" si="1507"/>
        <v>5.1885824761465651</v>
      </c>
      <c r="BQI29" s="1"/>
      <c r="BQJ29" s="1"/>
      <c r="BQK29" s="2" t="s">
        <v>11</v>
      </c>
      <c r="BQL29" s="4" t="s">
        <v>176</v>
      </c>
      <c r="BQM29" s="4">
        <v>366</v>
      </c>
      <c r="BQN29" s="2">
        <v>12</v>
      </c>
      <c r="BQO29" s="1">
        <v>3.5999999999999997E-2</v>
      </c>
      <c r="BQP29" s="1">
        <f t="shared" si="1508"/>
        <v>2.4999999999999998E-2</v>
      </c>
      <c r="BQQ29" s="1">
        <f t="shared" si="1509"/>
        <v>1.0267558528428093</v>
      </c>
      <c r="BQR29" s="1">
        <f t="shared" si="1510"/>
        <v>1.5401337792642141E-3</v>
      </c>
      <c r="BQS29" s="1">
        <f t="shared" si="1511"/>
        <v>11.856485698503549</v>
      </c>
      <c r="BQT29" s="1"/>
      <c r="BQU29" s="1"/>
      <c r="BQV29" s="2" t="s">
        <v>11</v>
      </c>
      <c r="BQW29" s="4" t="s">
        <v>177</v>
      </c>
      <c r="BQX29" s="4">
        <v>367</v>
      </c>
      <c r="BQY29" s="2">
        <v>12</v>
      </c>
      <c r="BQZ29" s="1">
        <v>2.8000000000000001E-2</v>
      </c>
      <c r="BRA29" s="1">
        <f t="shared" si="1512"/>
        <v>6.9999999999999993E-3</v>
      </c>
      <c r="BRB29" s="1">
        <f t="shared" si="1513"/>
        <v>-0.51515151515151514</v>
      </c>
      <c r="BRC29" s="1">
        <f t="shared" si="1514"/>
        <v>-7.7272727272727269E-4</v>
      </c>
      <c r="BRD29" s="1">
        <f t="shared" si="1515"/>
        <v>-5.9487234039575103</v>
      </c>
      <c r="BRE29" s="1"/>
      <c r="BRF29" s="1"/>
      <c r="BRG29" s="2" t="s">
        <v>11</v>
      </c>
      <c r="BRH29" s="4" t="s">
        <v>178</v>
      </c>
      <c r="BRI29" s="4">
        <v>373</v>
      </c>
      <c r="BRJ29" s="2">
        <v>12</v>
      </c>
      <c r="BRK29" s="1">
        <v>3.7999999999999999E-2</v>
      </c>
      <c r="BRL29" s="1">
        <f t="shared" si="1516"/>
        <v>1.6E-2</v>
      </c>
      <c r="BRM29" s="1">
        <f t="shared" si="1517"/>
        <v>8.8135593220338981E-2</v>
      </c>
      <c r="BRN29" s="1">
        <f t="shared" si="1518"/>
        <v>1.3220338983050849E-4</v>
      </c>
      <c r="BRO29" s="1">
        <f t="shared" si="1519"/>
        <v>1.0177476930399889</v>
      </c>
      <c r="BRP29" s="1"/>
      <c r="BRQ29" s="1"/>
      <c r="BRR29" s="2" t="s">
        <v>11</v>
      </c>
      <c r="BRS29" s="1" t="s">
        <v>179</v>
      </c>
      <c r="BRT29" s="1">
        <v>380</v>
      </c>
      <c r="BRU29" s="2">
        <v>12</v>
      </c>
      <c r="BRV29" s="1">
        <v>3.9E-2</v>
      </c>
      <c r="BRW29" s="1">
        <f t="shared" si="1520"/>
        <v>9.0000000000000011E-3</v>
      </c>
      <c r="BRX29" s="1">
        <f t="shared" si="1521"/>
        <v>-0.13422818791946303</v>
      </c>
      <c r="BRY29" s="1">
        <f t="shared" si="1522"/>
        <v>-2.0134228187919454E-4</v>
      </c>
      <c r="BRZ29" s="1">
        <f t="shared" si="1523"/>
        <v>-1.5500029398389084</v>
      </c>
      <c r="BSA29" s="1"/>
      <c r="BSB29" s="1"/>
      <c r="BSC29" s="2" t="s">
        <v>11</v>
      </c>
      <c r="BSD29" s="1" t="s">
        <v>180</v>
      </c>
      <c r="BSE29" s="1">
        <v>394</v>
      </c>
      <c r="BSF29" s="2">
        <v>12</v>
      </c>
      <c r="BSG29" s="1">
        <v>2.9000000000000001E-2</v>
      </c>
      <c r="BSH29" s="1">
        <f t="shared" si="1524"/>
        <v>1.7000000000000001E-2</v>
      </c>
      <c r="BSI29" s="1">
        <f t="shared" si="1525"/>
        <v>0.15957446808510642</v>
      </c>
      <c r="BSJ29" s="1">
        <f t="shared" si="1526"/>
        <v>2.3936170212765964E-4</v>
      </c>
      <c r="BSK29" s="1">
        <f t="shared" si="1527"/>
        <v>1.8426896651808313</v>
      </c>
      <c r="BSL29" s="1"/>
      <c r="BSM29" s="1"/>
      <c r="BSN29" s="1" t="s">
        <v>11</v>
      </c>
      <c r="BSO29" s="1" t="s">
        <v>181</v>
      </c>
      <c r="BSP29" s="1">
        <v>395</v>
      </c>
      <c r="BSQ29" s="2">
        <v>12</v>
      </c>
      <c r="BSR29" s="1">
        <v>1.6E-2</v>
      </c>
      <c r="BSS29" s="1">
        <f t="shared" si="1528"/>
        <v>6.0000000000000001E-3</v>
      </c>
      <c r="BST29" s="1">
        <f t="shared" si="1529"/>
        <v>0.2318339100346021</v>
      </c>
      <c r="BSU29" s="1">
        <f t="shared" si="1530"/>
        <v>3.4775086505190318E-4</v>
      </c>
      <c r="BSV29" s="1">
        <f t="shared" si="1531"/>
        <v>2.6771071537044695</v>
      </c>
      <c r="BSW29" s="1"/>
      <c r="BSX29" s="1"/>
      <c r="BSY29" s="1" t="s">
        <v>11</v>
      </c>
      <c r="BSZ29" s="1" t="s">
        <v>182</v>
      </c>
      <c r="BTA29" s="1">
        <v>401</v>
      </c>
      <c r="BTB29" s="1">
        <v>12</v>
      </c>
      <c r="BTC29" s="1">
        <v>5.5E-2</v>
      </c>
      <c r="BTD29" s="1">
        <f t="shared" si="1532"/>
        <v>4.2999999999999997E-2</v>
      </c>
      <c r="BTE29" s="1">
        <f t="shared" si="1533"/>
        <v>1.6258741258741258</v>
      </c>
      <c r="BTF29" s="1">
        <f t="shared" si="1534"/>
        <v>2.4388111888111888E-3</v>
      </c>
      <c r="BTG29" s="1">
        <f t="shared" si="1535"/>
        <v>18.774817078101194</v>
      </c>
      <c r="BTH29" s="1"/>
      <c r="BTI29" s="1"/>
      <c r="BTJ29" s="1" t="s">
        <v>11</v>
      </c>
      <c r="BTK29" s="1" t="s">
        <v>183</v>
      </c>
      <c r="BTL29" s="1">
        <v>408</v>
      </c>
      <c r="BTM29" s="1">
        <v>12</v>
      </c>
      <c r="BTN29" s="1">
        <v>4.2999999999999997E-2</v>
      </c>
      <c r="BTO29" s="1">
        <f t="shared" si="1536"/>
        <v>3.0999999999999996E-2</v>
      </c>
      <c r="BTP29" s="5">
        <f t="shared" si="1537"/>
        <v>1.3414634146341462</v>
      </c>
      <c r="BTQ29" s="1">
        <f t="shared" si="1538"/>
        <v>2.0121951219512191E-3</v>
      </c>
      <c r="BTR29" s="1">
        <f t="shared" si="1539"/>
        <v>15.490578160951046</v>
      </c>
      <c r="BTS29" s="1"/>
      <c r="BTT29" s="1"/>
      <c r="BTU29" s="1" t="s">
        <v>11</v>
      </c>
      <c r="BTV29" s="1" t="s">
        <v>184</v>
      </c>
      <c r="BTW29" s="1">
        <v>409</v>
      </c>
      <c r="BTX29" s="1">
        <v>12</v>
      </c>
      <c r="BTY29" s="1">
        <v>2.1000000000000001E-2</v>
      </c>
      <c r="BTZ29" s="1">
        <f t="shared" si="1540"/>
        <v>1.1000000000000001E-2</v>
      </c>
      <c r="BUA29" s="1">
        <f t="shared" si="1541"/>
        <v>0.48096885813148793</v>
      </c>
      <c r="BUB29" s="1">
        <f t="shared" si="1542"/>
        <v>7.2145328719723186E-4</v>
      </c>
      <c r="BUC29" s="1">
        <f t="shared" si="1543"/>
        <v>5.553998423357033</v>
      </c>
      <c r="BUD29" s="1"/>
      <c r="BUE29" s="1"/>
      <c r="BUF29" s="1" t="s">
        <v>11</v>
      </c>
      <c r="BUG29" s="1" t="s">
        <v>185</v>
      </c>
      <c r="BUH29" s="1">
        <v>415</v>
      </c>
      <c r="BUI29" s="1">
        <v>12</v>
      </c>
      <c r="BUJ29" s="1">
        <v>2.5000000000000001E-2</v>
      </c>
      <c r="BUK29" s="1">
        <f t="shared" si="1544"/>
        <v>1.2000000000000002E-2</v>
      </c>
      <c r="BUL29" s="1">
        <f t="shared" si="1545"/>
        <v>0.57491289198606277</v>
      </c>
      <c r="BUM29" s="1">
        <f t="shared" si="1546"/>
        <v>8.6236933797909413E-4</v>
      </c>
      <c r="BUN29" s="1">
        <f t="shared" si="1547"/>
        <v>6.6388192118361644</v>
      </c>
      <c r="BUO29" s="1"/>
      <c r="BUP29" s="1"/>
      <c r="BUQ29" s="1" t="s">
        <v>11</v>
      </c>
      <c r="BUR29" s="1" t="s">
        <v>186</v>
      </c>
      <c r="BUS29" s="1">
        <v>422</v>
      </c>
      <c r="BUT29" s="1">
        <v>12</v>
      </c>
      <c r="BUU29" s="1">
        <v>2.9000000000000001E-2</v>
      </c>
      <c r="BUV29" s="1">
        <f t="shared" si="1548"/>
        <v>1.4000000000000002E-2</v>
      </c>
      <c r="BUW29" s="1">
        <f t="shared" si="1549"/>
        <v>0.61052631578947369</v>
      </c>
      <c r="BUX29" s="1">
        <f t="shared" si="1550"/>
        <v>9.1578947368421053E-4</v>
      </c>
      <c r="BUY29" s="1">
        <f t="shared" si="1551"/>
        <v>7.0500660032041331</v>
      </c>
      <c r="BUZ29" s="1"/>
      <c r="BVA29" s="1"/>
      <c r="BVB29" s="1" t="s">
        <v>11</v>
      </c>
      <c r="BVC29" s="1" t="s">
        <v>187</v>
      </c>
      <c r="BVD29" s="1">
        <v>423</v>
      </c>
      <c r="BVE29" s="1">
        <v>12</v>
      </c>
      <c r="BVF29" s="1">
        <v>1.6E-2</v>
      </c>
      <c r="BVG29" s="1">
        <f t="shared" si="1552"/>
        <v>6.0000000000000001E-3</v>
      </c>
      <c r="BVH29" s="1">
        <f t="shared" si="1553"/>
        <v>-0.73378839590443679</v>
      </c>
      <c r="BVI29" s="1">
        <f t="shared" si="1554"/>
        <v>-1.1006825938566552E-3</v>
      </c>
      <c r="BVJ29" s="1">
        <f t="shared" si="1555"/>
        <v>-8.4734375729930811</v>
      </c>
      <c r="BVK29" s="1"/>
      <c r="BVL29" s="1"/>
      <c r="BVM29" s="1" t="s">
        <v>11</v>
      </c>
      <c r="BVN29" s="1" t="s">
        <v>188</v>
      </c>
      <c r="BVO29" s="1">
        <v>436</v>
      </c>
      <c r="BVP29" s="1">
        <v>12</v>
      </c>
      <c r="BVQ29" s="1">
        <v>3.1E-2</v>
      </c>
      <c r="BVR29" s="1">
        <f t="shared" si="1556"/>
        <v>1.9E-2</v>
      </c>
      <c r="BVS29" s="1">
        <f t="shared" si="1557"/>
        <v>0</v>
      </c>
      <c r="BVT29" s="1">
        <f t="shared" si="1558"/>
        <v>0</v>
      </c>
      <c r="BVU29" s="1">
        <f t="shared" si="1559"/>
        <v>0</v>
      </c>
      <c r="BVV29" s="1"/>
      <c r="BVW29" s="1"/>
      <c r="BVX29" s="1" t="s">
        <v>11</v>
      </c>
      <c r="BVY29" s="1" t="s">
        <v>189</v>
      </c>
      <c r="BVZ29" s="1">
        <v>437</v>
      </c>
      <c r="BWA29" s="1">
        <v>12</v>
      </c>
      <c r="BWB29" s="1">
        <v>0.02</v>
      </c>
      <c r="BWC29" s="1">
        <f t="shared" si="1560"/>
        <v>1.4999999999999999E-2</v>
      </c>
      <c r="BWD29" s="1">
        <f t="shared" si="1561"/>
        <v>-0.22433460076045622</v>
      </c>
      <c r="BWE29" s="1">
        <f t="shared" si="1562"/>
        <v>-3.3650190114068433E-4</v>
      </c>
      <c r="BWF29" s="1">
        <f t="shared" si="1563"/>
        <v>-2.5905087156128985</v>
      </c>
      <c r="BWG29" s="1"/>
      <c r="BWH29" s="1"/>
      <c r="BWI29" s="1" t="s">
        <v>11</v>
      </c>
      <c r="BWJ29" s="1" t="s">
        <v>190</v>
      </c>
      <c r="BWK29" s="1">
        <v>443</v>
      </c>
      <c r="BWL29" s="1">
        <v>12</v>
      </c>
      <c r="BWM29" s="1">
        <v>2.5000000000000001E-2</v>
      </c>
      <c r="BWN29" s="1">
        <f t="shared" si="1564"/>
        <v>1.5000000000000001E-2</v>
      </c>
      <c r="BWO29" s="1">
        <f t="shared" si="1565"/>
        <v>-0.25</v>
      </c>
      <c r="BWP29" s="1">
        <f t="shared" si="1566"/>
        <v>-3.7500000000000001E-4</v>
      </c>
      <c r="BWQ29" s="1">
        <f t="shared" si="1567"/>
        <v>-2.8868804754499684</v>
      </c>
      <c r="BWR29" s="1"/>
      <c r="BWS29" s="1"/>
      <c r="BWT29" s="1" t="s">
        <v>11</v>
      </c>
      <c r="BWU29" s="1" t="s">
        <v>191</v>
      </c>
      <c r="BWV29" s="1">
        <v>450</v>
      </c>
      <c r="BWW29" s="1">
        <v>12</v>
      </c>
      <c r="BWX29" s="1">
        <v>1.7000000000000001E-2</v>
      </c>
      <c r="BWY29" s="1">
        <f t="shared" si="1568"/>
        <v>1.3000000000000001E-2</v>
      </c>
      <c r="BWZ29" s="1">
        <f t="shared" si="1569"/>
        <v>1.5151515151515192E-2</v>
      </c>
      <c r="BXA29" s="1">
        <f t="shared" si="1570"/>
        <v>2.2727272727272787E-5</v>
      </c>
      <c r="BXB29" s="1">
        <f t="shared" si="1571"/>
        <v>0.1749624530575743</v>
      </c>
      <c r="BXC29" s="1"/>
      <c r="BXD29" s="1"/>
      <c r="BXE29" s="1" t="s">
        <v>11</v>
      </c>
      <c r="BXF29" s="1" t="s">
        <v>192</v>
      </c>
      <c r="BXG29" s="1">
        <v>451</v>
      </c>
      <c r="BXH29" s="1">
        <v>12</v>
      </c>
      <c r="BXI29" s="1">
        <v>1E-3</v>
      </c>
      <c r="BXJ29" s="1">
        <f t="shared" si="1572"/>
        <v>4.0000000000000001E-3</v>
      </c>
      <c r="BXK29" s="1">
        <f t="shared" si="1573"/>
        <v>0.63396226415094348</v>
      </c>
      <c r="BXL29" s="1">
        <f t="shared" si="1574"/>
        <v>9.5094339622641528E-4</v>
      </c>
      <c r="BXM29" s="1">
        <f t="shared" si="1575"/>
        <v>7.3206931301976566</v>
      </c>
      <c r="BXN29" s="1"/>
      <c r="BXO29" s="1"/>
      <c r="BXP29" s="1" t="s">
        <v>11</v>
      </c>
      <c r="BXQ29" s="1" t="s">
        <v>193</v>
      </c>
      <c r="BXR29" s="1">
        <v>464</v>
      </c>
      <c r="BXS29" s="1">
        <v>12</v>
      </c>
      <c r="BXT29" s="1">
        <v>1.6E-2</v>
      </c>
      <c r="BXU29" s="1">
        <f t="shared" si="1576"/>
        <v>1.2E-2</v>
      </c>
      <c r="BXV29" s="1">
        <f t="shared" si="1577"/>
        <v>1.2463235294117647</v>
      </c>
      <c r="BXW29" s="1">
        <f t="shared" si="1578"/>
        <v>1.8694852941176471E-3</v>
      </c>
      <c r="BXX29" s="1">
        <f t="shared" si="1579"/>
        <v>14.391948252610872</v>
      </c>
      <c r="BXY29" s="1"/>
      <c r="BXZ29" s="1"/>
      <c r="BYA29" s="1" t="s">
        <v>11</v>
      </c>
      <c r="BYB29" s="1" t="s">
        <v>194</v>
      </c>
      <c r="BYC29" s="1">
        <v>465</v>
      </c>
      <c r="BYD29" s="1">
        <v>12</v>
      </c>
      <c r="BYE29" s="1">
        <v>0.02</v>
      </c>
      <c r="BYF29" s="1">
        <f t="shared" si="1709"/>
        <v>1.4999999999999999E-2</v>
      </c>
      <c r="BYG29" s="1">
        <f t="shared" si="1580"/>
        <v>0.39700374531835197</v>
      </c>
      <c r="BYH29" s="1">
        <f t="shared" si="1581"/>
        <v>5.9550561797752795E-4</v>
      </c>
      <c r="BYI29" s="1">
        <f t="shared" si="1582"/>
        <v>4.5844094441602481</v>
      </c>
      <c r="BYJ29" s="1"/>
      <c r="BYK29" s="1"/>
      <c r="BYL29" s="1" t="s">
        <v>11</v>
      </c>
      <c r="BYM29" s="1" t="s">
        <v>195</v>
      </c>
      <c r="BYN29" s="1">
        <v>479</v>
      </c>
      <c r="BYO29" s="1">
        <v>12</v>
      </c>
      <c r="BYP29" s="1">
        <v>2.5999999999999999E-2</v>
      </c>
      <c r="BYQ29" s="1">
        <f t="shared" si="1583"/>
        <v>1.4999999999999999E-2</v>
      </c>
      <c r="BYR29" s="1">
        <f t="shared" si="1584"/>
        <v>0.72693726937269365</v>
      </c>
      <c r="BYS29" s="1">
        <f t="shared" si="1585"/>
        <v>1.0904059040590405E-3</v>
      </c>
      <c r="BYT29" s="1">
        <f t="shared" si="1586"/>
        <v>8.3943240393157748</v>
      </c>
      <c r="BYU29" s="1"/>
      <c r="BYV29" s="1"/>
      <c r="BYW29" s="1" t="s">
        <v>11</v>
      </c>
      <c r="BYX29" s="1" t="s">
        <v>196</v>
      </c>
      <c r="BYY29" s="1">
        <v>480</v>
      </c>
      <c r="BYZ29" s="1">
        <v>12</v>
      </c>
      <c r="BZA29" s="1">
        <v>1.7000000000000001E-2</v>
      </c>
      <c r="BZB29" s="1">
        <f t="shared" si="1587"/>
        <v>4.0000000000000018E-3</v>
      </c>
      <c r="BZC29" s="1">
        <f t="shared" si="1588"/>
        <v>0.55430711610486894</v>
      </c>
      <c r="BZD29" s="1">
        <f t="shared" si="1589"/>
        <v>8.3146067415730345E-4</v>
      </c>
      <c r="BZE29" s="1">
        <f t="shared" si="1590"/>
        <v>6.4008735635444998</v>
      </c>
      <c r="BZF29" s="1"/>
      <c r="BZG29" s="1"/>
      <c r="BZH29" s="1" t="s">
        <v>11</v>
      </c>
      <c r="BZI29" s="1" t="s">
        <v>197</v>
      </c>
      <c r="BZJ29" s="1">
        <v>494</v>
      </c>
      <c r="BZK29" s="1">
        <v>12</v>
      </c>
      <c r="BZL29" s="1">
        <v>3.1E-2</v>
      </c>
      <c r="BZM29" s="1">
        <f t="shared" si="1591"/>
        <v>1.6E-2</v>
      </c>
      <c r="BZN29" s="1">
        <f t="shared" si="1592"/>
        <v>1.3235294117647061</v>
      </c>
      <c r="BZO29" s="1">
        <f t="shared" si="1593"/>
        <v>1.9852941176470591E-3</v>
      </c>
      <c r="BZP29" s="1">
        <f t="shared" si="1594"/>
        <v>15.283484870029245</v>
      </c>
      <c r="BZQ29" s="1"/>
      <c r="BZR29" s="1"/>
      <c r="BZS29" s="1" t="s">
        <v>11</v>
      </c>
      <c r="BZT29" s="1" t="s">
        <v>198</v>
      </c>
      <c r="BZU29" s="1">
        <v>495</v>
      </c>
      <c r="BZV29" s="1">
        <v>12</v>
      </c>
      <c r="BZW29" s="1">
        <v>3.2000000000000001E-2</v>
      </c>
      <c r="BZX29" s="1">
        <f t="shared" si="1595"/>
        <v>1.8000000000000002E-2</v>
      </c>
      <c r="BZY29" s="1">
        <f t="shared" si="1596"/>
        <v>1.0553505535055352</v>
      </c>
      <c r="BZZ29" s="1">
        <f t="shared" si="1597"/>
        <v>1.5830258302583029E-3</v>
      </c>
      <c r="CAA29" s="1">
        <f t="shared" si="1598"/>
        <v>12.186683630681788</v>
      </c>
      <c r="CAB29" s="1"/>
      <c r="CAC29" s="1"/>
      <c r="CAD29" s="1" t="s">
        <v>11</v>
      </c>
      <c r="CAE29" s="1" t="s">
        <v>199</v>
      </c>
      <c r="CAF29" s="1">
        <v>501</v>
      </c>
      <c r="CAG29" s="1">
        <v>12</v>
      </c>
      <c r="CAH29" s="1">
        <v>3.9E-2</v>
      </c>
      <c r="CAI29" s="1">
        <f t="shared" si="1599"/>
        <v>2.1999999999999999E-2</v>
      </c>
      <c r="CAJ29" s="1">
        <f t="shared" si="1600"/>
        <v>1.2564102564102562</v>
      </c>
      <c r="CAK29" s="1">
        <f t="shared" si="1601"/>
        <v>1.8846153846153843E-3</v>
      </c>
      <c r="CAL29" s="1">
        <f t="shared" si="1602"/>
        <v>14.508424953543427</v>
      </c>
      <c r="CAM29" s="1"/>
      <c r="CAN29" s="1"/>
      <c r="CAO29" s="1" t="s">
        <v>11</v>
      </c>
      <c r="CAP29" s="1" t="s">
        <v>200</v>
      </c>
      <c r="CAQ29" s="1">
        <v>508</v>
      </c>
      <c r="CAR29" s="1">
        <v>12</v>
      </c>
      <c r="CAS29" s="1">
        <v>4.2999999999999997E-2</v>
      </c>
      <c r="CAT29" s="1">
        <f t="shared" si="1603"/>
        <v>4.9999999999999975E-3</v>
      </c>
      <c r="CAU29" s="1">
        <f t="shared" si="1604"/>
        <v>0.62637362637362626</v>
      </c>
      <c r="CAV29" s="1">
        <f t="shared" si="1605"/>
        <v>9.3956043956043935E-4</v>
      </c>
      <c r="CAW29" s="1">
        <f t="shared" si="1606"/>
        <v>7.2330631692592595</v>
      </c>
      <c r="CAX29" s="1"/>
      <c r="CAY29" s="1"/>
      <c r="CAZ29" s="1" t="s">
        <v>11</v>
      </c>
      <c r="CBA29" s="1" t="s">
        <v>201</v>
      </c>
      <c r="CBB29" s="1">
        <v>509</v>
      </c>
      <c r="CBC29" s="1">
        <v>12</v>
      </c>
      <c r="CBD29" s="1">
        <v>1.7000000000000001E-2</v>
      </c>
      <c r="CBE29" s="1">
        <f t="shared" si="1607"/>
        <v>4.0000000000000018E-3</v>
      </c>
      <c r="CBF29" s="1">
        <f t="shared" si="1608"/>
        <v>2.2556390977443684E-2</v>
      </c>
      <c r="CBG29" s="1">
        <f t="shared" si="1609"/>
        <v>3.3834586466165529E-5</v>
      </c>
      <c r="CBH29" s="1">
        <f t="shared" si="1610"/>
        <v>0.26047041883759203</v>
      </c>
      <c r="CBI29" s="1"/>
      <c r="CBJ29" s="1"/>
      <c r="CBK29" s="1" t="s">
        <v>11</v>
      </c>
      <c r="CBL29" s="1" t="s">
        <v>202</v>
      </c>
      <c r="CBM29" s="1">
        <v>515</v>
      </c>
      <c r="CBN29" s="1">
        <v>12</v>
      </c>
      <c r="CBO29" s="1">
        <v>1.9E-2</v>
      </c>
      <c r="CBP29" s="1">
        <f t="shared" si="1611"/>
        <v>4.0000000000000001E-3</v>
      </c>
      <c r="CBQ29" s="1">
        <f t="shared" si="1612"/>
        <v>0.13108614232209737</v>
      </c>
      <c r="CBR29" s="1">
        <f t="shared" si="1613"/>
        <v>1.9662921348314604E-4</v>
      </c>
      <c r="CBS29" s="1">
        <f t="shared" si="1614"/>
        <v>1.5030860934216963</v>
      </c>
      <c r="CBT29" s="1"/>
      <c r="CBU29" s="1"/>
      <c r="CBV29" s="1" t="s">
        <v>11</v>
      </c>
      <c r="CBW29" s="1" t="s">
        <v>203</v>
      </c>
      <c r="CBX29" s="1">
        <v>522</v>
      </c>
      <c r="CBY29" s="1">
        <v>12</v>
      </c>
      <c r="CBZ29" s="1">
        <v>2.1999999999999999E-2</v>
      </c>
      <c r="CCA29" s="1">
        <f t="shared" si="1615"/>
        <v>7.9999999999999984E-3</v>
      </c>
      <c r="CCB29" s="1">
        <f t="shared" si="1616"/>
        <v>0.29213483146067409</v>
      </c>
      <c r="CCC29" s="1">
        <f t="shared" si="1617"/>
        <v>4.3820224719101115E-4</v>
      </c>
      <c r="CCD29" s="1">
        <f t="shared" si="1618"/>
        <v>3.349734722482637</v>
      </c>
      <c r="CCE29" s="1"/>
      <c r="CCF29" s="1"/>
      <c r="CCG29" s="1" t="s">
        <v>11</v>
      </c>
      <c r="CCH29" s="1" t="s">
        <v>204</v>
      </c>
      <c r="CCI29" s="1">
        <v>523</v>
      </c>
      <c r="CCJ29" s="1">
        <v>12</v>
      </c>
      <c r="CCK29" s="1">
        <v>2.7E-2</v>
      </c>
      <c r="CCL29" s="1">
        <f t="shared" si="1619"/>
        <v>8.0000000000000002E-3</v>
      </c>
      <c r="CCM29" s="1">
        <f t="shared" si="1620"/>
        <v>0.38022813688212925</v>
      </c>
      <c r="CCN29" s="1">
        <f t="shared" si="1621"/>
        <v>5.7034220532319393E-4</v>
      </c>
      <c r="CCO29" s="1">
        <f t="shared" si="1622"/>
        <v>4.3598477669048661</v>
      </c>
      <c r="CCP29" s="1"/>
      <c r="CCQ29" s="1"/>
      <c r="CCR29" s="1" t="s">
        <v>11</v>
      </c>
      <c r="CCS29" s="1" t="s">
        <v>205</v>
      </c>
      <c r="CCT29" s="1">
        <v>536</v>
      </c>
      <c r="CCU29" s="1">
        <v>12</v>
      </c>
      <c r="CCV29" s="1">
        <v>3.6999999999999998E-2</v>
      </c>
      <c r="CCW29" s="1">
        <f t="shared" si="1623"/>
        <v>1.6999999999999998E-2</v>
      </c>
      <c r="CCX29" s="1">
        <f t="shared" si="1624"/>
        <v>0.61389961389961378</v>
      </c>
      <c r="CCY29" s="1">
        <f t="shared" si="1625"/>
        <v>9.2084942084942069E-4</v>
      </c>
      <c r="CCZ29" s="1">
        <f t="shared" si="1626"/>
        <v>7.0392183038092959</v>
      </c>
      <c r="CDA29" s="1"/>
      <c r="CDB29" s="1"/>
      <c r="CDC29" s="1" t="s">
        <v>11</v>
      </c>
      <c r="CDD29" s="1" t="s">
        <v>206</v>
      </c>
      <c r="CDE29" s="1">
        <v>542</v>
      </c>
      <c r="CDF29" s="1">
        <v>12</v>
      </c>
      <c r="CDG29" s="1">
        <v>2.8000000000000001E-2</v>
      </c>
      <c r="CDH29" s="1">
        <f t="shared" si="1627"/>
        <v>1.3000000000000001E-2</v>
      </c>
      <c r="CDI29" s="1">
        <f t="shared" si="1628"/>
        <v>0.12500000000000003</v>
      </c>
      <c r="CDJ29" s="1">
        <f t="shared" si="1629"/>
        <v>1.8750000000000006E-4</v>
      </c>
      <c r="CDK29" s="1">
        <f t="shared" si="1630"/>
        <v>1.4332999533699753</v>
      </c>
      <c r="CDL29" s="1"/>
      <c r="CDM29" s="1"/>
      <c r="CDN29" s="1" t="s">
        <v>11</v>
      </c>
      <c r="CDO29" s="1" t="s">
        <v>207</v>
      </c>
      <c r="CDP29" s="1">
        <v>549</v>
      </c>
      <c r="CDQ29" s="1">
        <v>12</v>
      </c>
      <c r="CDR29" s="1">
        <v>2.8000000000000001E-2</v>
      </c>
      <c r="CDS29" s="1">
        <f t="shared" si="1631"/>
        <v>1.3000000000000001E-2</v>
      </c>
      <c r="CDT29" s="1">
        <f t="shared" si="1632"/>
        <v>4.5627376425855563E-2</v>
      </c>
      <c r="CDU29" s="1">
        <f t="shared" si="1633"/>
        <v>6.8441064638783344E-5</v>
      </c>
      <c r="CDV29" s="1">
        <f t="shared" si="1634"/>
        <v>0.52318173202858453</v>
      </c>
      <c r="CDW29" s="1"/>
      <c r="CDX29" s="1"/>
      <c r="CDY29" s="1" t="s">
        <v>11</v>
      </c>
      <c r="CDZ29" s="1" t="s">
        <v>208</v>
      </c>
      <c r="CEA29" s="1">
        <v>550</v>
      </c>
      <c r="CEB29" s="1">
        <v>12</v>
      </c>
      <c r="CEC29" s="1">
        <v>0.03</v>
      </c>
      <c r="CED29" s="1">
        <f t="shared" si="1635"/>
        <v>1.2999999999999998E-2</v>
      </c>
      <c r="CEE29" s="1">
        <f t="shared" si="1636"/>
        <v>0.46399999999999986</v>
      </c>
      <c r="CEF29" s="1">
        <f t="shared" si="1637"/>
        <v>6.9599999999999979E-4</v>
      </c>
      <c r="CEG29" s="1">
        <f t="shared" si="1638"/>
        <v>5.3204094269093449</v>
      </c>
      <c r="CEH29" s="1"/>
      <c r="CEI29" s="1"/>
      <c r="CEJ29" s="1" t="s">
        <v>11</v>
      </c>
      <c r="CEK29" s="1" t="s">
        <v>209</v>
      </c>
      <c r="CEL29" s="1">
        <v>556</v>
      </c>
      <c r="CEM29" s="1">
        <v>12</v>
      </c>
      <c r="CEN29" s="1">
        <v>0.03</v>
      </c>
      <c r="CEO29" s="1">
        <f t="shared" si="1639"/>
        <v>1.4999999999999999E-2</v>
      </c>
      <c r="CEP29" s="1">
        <f t="shared" si="1640"/>
        <v>0.67588932806324109</v>
      </c>
      <c r="CEQ29" s="1">
        <f t="shared" si="1641"/>
        <v>1.0138339920948616E-3</v>
      </c>
      <c r="CER29" s="1">
        <f t="shared" si="1642"/>
        <v>7.7500171391704562</v>
      </c>
      <c r="CES29" s="1"/>
      <c r="CET29" s="1"/>
      <c r="CEU29" s="1" t="s">
        <v>11</v>
      </c>
      <c r="CEV29" s="1" t="s">
        <v>210</v>
      </c>
      <c r="CEW29" s="1">
        <v>563</v>
      </c>
      <c r="CEX29" s="1">
        <v>12</v>
      </c>
      <c r="CEY29" s="1">
        <v>2.5999999999999999E-2</v>
      </c>
      <c r="CEZ29" s="1">
        <f t="shared" si="1643"/>
        <v>1.1999999999999999E-2</v>
      </c>
      <c r="CFA29" s="1">
        <f t="shared" si="1644"/>
        <v>0.482565130260521</v>
      </c>
      <c r="CFB29" s="1">
        <f t="shared" si="1645"/>
        <v>7.2384769539078153E-4</v>
      </c>
      <c r="CFC29" s="1">
        <f t="shared" si="1646"/>
        <v>5.5332846296030445</v>
      </c>
      <c r="CFD29" s="1"/>
      <c r="CFE29" s="1"/>
      <c r="CFF29" s="1" t="s">
        <v>11</v>
      </c>
      <c r="CFG29" s="1" t="s">
        <v>211</v>
      </c>
      <c r="CFH29" s="1">
        <v>564</v>
      </c>
      <c r="CFI29" s="1">
        <v>12</v>
      </c>
      <c r="CFJ29" s="1">
        <v>4.7E-2</v>
      </c>
      <c r="CFK29" s="1">
        <f t="shared" si="1647"/>
        <v>1.4999999999999999E-2</v>
      </c>
      <c r="CFL29" s="1">
        <f t="shared" si="1648"/>
        <v>0.31716417910447764</v>
      </c>
      <c r="CFM29" s="1">
        <f t="shared" si="1649"/>
        <v>4.7574626865671648E-4</v>
      </c>
      <c r="CFN29" s="1">
        <f t="shared" si="1650"/>
        <v>3.6367312249685932</v>
      </c>
      <c r="CFO29" s="1"/>
      <c r="CFP29" s="1"/>
      <c r="CFQ29" s="1" t="s">
        <v>11</v>
      </c>
      <c r="CFR29" s="1" t="s">
        <v>212</v>
      </c>
      <c r="CFS29" s="1">
        <v>571</v>
      </c>
      <c r="CFT29" s="1">
        <v>12</v>
      </c>
      <c r="CFU29" s="1">
        <v>4.8000000000000001E-2</v>
      </c>
      <c r="CFV29" s="1">
        <f t="shared" si="1651"/>
        <v>1.7000000000000001E-2</v>
      </c>
      <c r="CFW29" s="1">
        <f t="shared" si="1652"/>
        <v>0.27819548872180461</v>
      </c>
      <c r="CFX29" s="1">
        <f t="shared" si="1653"/>
        <v>4.1729323308270689E-4</v>
      </c>
      <c r="CFY29" s="1">
        <f t="shared" si="1654"/>
        <v>3.1899006481015992</v>
      </c>
      <c r="CFZ29" s="1"/>
      <c r="CGA29" s="1"/>
      <c r="CGB29" s="1" t="s">
        <v>11</v>
      </c>
      <c r="CGC29" s="1" t="s">
        <v>213</v>
      </c>
      <c r="CGD29" s="1">
        <v>577</v>
      </c>
      <c r="CGE29" s="1">
        <v>12</v>
      </c>
      <c r="CGF29" s="1">
        <v>4.2999999999999997E-2</v>
      </c>
      <c r="CGG29" s="1">
        <f t="shared" si="1655"/>
        <v>1.1999999999999997E-2</v>
      </c>
      <c r="CGH29" s="1">
        <f t="shared" si="1656"/>
        <v>-9.7744360902255772E-2</v>
      </c>
      <c r="CGI29" s="1">
        <f t="shared" si="1657"/>
        <v>-1.4661654135338366E-4</v>
      </c>
      <c r="CGJ29" s="1">
        <f t="shared" si="1658"/>
        <v>-1.1207759033870495</v>
      </c>
      <c r="CGK29" s="1"/>
      <c r="CGL29" s="1"/>
      <c r="CGM29" s="1" t="s">
        <v>11</v>
      </c>
      <c r="CGN29" s="1" t="s">
        <v>214</v>
      </c>
      <c r="CGO29" s="1">
        <v>578</v>
      </c>
      <c r="CGP29" s="1">
        <v>12</v>
      </c>
      <c r="CGQ29" s="1">
        <v>3.5999999999999997E-2</v>
      </c>
      <c r="CGR29" s="1">
        <f t="shared" si="1659"/>
        <v>1.8999999999999996E-2</v>
      </c>
      <c r="CGS29" s="1">
        <f t="shared" si="1660"/>
        <v>-0.12355212355212375</v>
      </c>
      <c r="CGT29" s="1">
        <f t="shared" si="1661"/>
        <v>-1.8532818532818562E-4</v>
      </c>
      <c r="CGU29" s="1">
        <f t="shared" si="1662"/>
        <v>-1.4166980234081625</v>
      </c>
      <c r="CGV29" s="1"/>
      <c r="CGW29" s="1"/>
      <c r="CGX29" s="1" t="s">
        <v>11</v>
      </c>
      <c r="CGY29" s="1" t="s">
        <v>215</v>
      </c>
      <c r="CGZ29" s="1">
        <v>592</v>
      </c>
      <c r="CHA29" s="1">
        <v>12</v>
      </c>
      <c r="CHB29" s="1">
        <v>5.0999999999999997E-2</v>
      </c>
      <c r="CHC29" s="1">
        <f t="shared" si="1663"/>
        <v>2.4999999999999998E-2</v>
      </c>
      <c r="CHD29" s="1">
        <f t="shared" si="1664"/>
        <v>-0.11111111111111123</v>
      </c>
      <c r="CHE29" s="1">
        <f t="shared" si="1665"/>
        <v>-1.6666666666666685E-4</v>
      </c>
      <c r="CHF29" s="1">
        <f t="shared" si="1666"/>
        <v>-1.2740444029955345</v>
      </c>
      <c r="CHG29" s="1"/>
      <c r="CHH29" s="1"/>
      <c r="CHI29" s="1" t="s">
        <v>11</v>
      </c>
      <c r="CHJ29" s="1" t="s">
        <v>216</v>
      </c>
      <c r="CHK29" s="1">
        <v>593</v>
      </c>
      <c r="CHL29" s="1">
        <v>12</v>
      </c>
      <c r="CHM29" s="1">
        <v>4.7E-2</v>
      </c>
      <c r="CHN29" s="1">
        <f t="shared" si="1667"/>
        <v>2.4E-2</v>
      </c>
      <c r="CHO29" s="1">
        <f t="shared" si="1668"/>
        <v>0.63137254901960782</v>
      </c>
      <c r="CHP29" s="1">
        <f t="shared" si="1669"/>
        <v>9.4705882352941174E-4</v>
      </c>
      <c r="CHQ29" s="1">
        <f t="shared" si="1670"/>
        <v>7.2395699605510879</v>
      </c>
      <c r="CHR29" s="1"/>
      <c r="CHS29" s="1"/>
      <c r="CHT29" s="1" t="s">
        <v>11</v>
      </c>
      <c r="CHU29" s="1" t="s">
        <v>217</v>
      </c>
      <c r="CHV29" s="1">
        <v>607</v>
      </c>
      <c r="CHW29" s="1">
        <v>12</v>
      </c>
      <c r="CHX29" s="1">
        <v>5.8000000000000003E-2</v>
      </c>
      <c r="CHY29" s="1">
        <f t="shared" si="1671"/>
        <v>3.7000000000000005E-2</v>
      </c>
      <c r="CHZ29" s="1">
        <f t="shared" si="1672"/>
        <v>1.2480620155038762</v>
      </c>
      <c r="CIA29" s="1">
        <f t="shared" si="1673"/>
        <v>1.8720930232558144E-3</v>
      </c>
      <c r="CIB29" s="1">
        <f t="shared" si="1674"/>
        <v>14.310777828996342</v>
      </c>
      <c r="CIC29" s="1"/>
      <c r="CID29" s="1"/>
      <c r="CIE29" s="1" t="s">
        <v>11</v>
      </c>
      <c r="CIF29" s="1" t="s">
        <v>218</v>
      </c>
      <c r="CIG29" s="1">
        <v>608</v>
      </c>
      <c r="CIH29" s="1">
        <v>12</v>
      </c>
      <c r="CII29" s="1">
        <v>4.1000000000000002E-2</v>
      </c>
      <c r="CIJ29" s="1">
        <f t="shared" si="1675"/>
        <v>1.4000000000000002E-2</v>
      </c>
      <c r="CIK29" s="1">
        <f t="shared" si="1676"/>
        <v>-0.22745098039215686</v>
      </c>
      <c r="CIL29" s="1">
        <f t="shared" si="1677"/>
        <v>-3.4117647058823532E-4</v>
      </c>
      <c r="CIM29" s="1">
        <f t="shared" si="1678"/>
        <v>-2.6080438367202681</v>
      </c>
      <c r="CIN29" s="1"/>
      <c r="CIO29" s="1"/>
      <c r="CIP29" s="1" t="s">
        <v>11</v>
      </c>
      <c r="CIQ29" s="1" t="s">
        <v>219</v>
      </c>
      <c r="CIR29" s="1">
        <v>621</v>
      </c>
      <c r="CIS29" s="1">
        <v>12</v>
      </c>
      <c r="CIT29" s="1">
        <v>3.4000000000000002E-2</v>
      </c>
      <c r="CIU29" s="1">
        <f t="shared" si="1679"/>
        <v>4.0000000000000036E-3</v>
      </c>
      <c r="CIV29" s="1">
        <f t="shared" si="1680"/>
        <v>-1.6150793650793649</v>
      </c>
      <c r="CIW29" s="1">
        <f t="shared" si="1681"/>
        <v>-2.4226190476190476E-3</v>
      </c>
      <c r="CIX29" s="1">
        <f t="shared" si="1682"/>
        <v>-18.519145429256501</v>
      </c>
      <c r="CIY29" s="1"/>
      <c r="CIZ29" s="1"/>
      <c r="CJA29" s="1" t="s">
        <v>11</v>
      </c>
      <c r="CJB29" s="1" t="s">
        <v>220</v>
      </c>
      <c r="CJC29" s="1">
        <v>622</v>
      </c>
      <c r="CJD29" s="1">
        <v>12</v>
      </c>
      <c r="CJE29" s="1">
        <v>3.1E-2</v>
      </c>
      <c r="CJF29" s="1">
        <f t="shared" si="1683"/>
        <v>2.1999999999999999E-2</v>
      </c>
      <c r="CJG29" s="1">
        <f t="shared" si="1684"/>
        <v>0.34275618374558298</v>
      </c>
      <c r="CJH29" s="1">
        <f t="shared" si="1685"/>
        <v>5.1413427561837444E-4</v>
      </c>
      <c r="CJI29" s="1">
        <f t="shared" si="1686"/>
        <v>3.9301793774385168</v>
      </c>
      <c r="CJJ29" s="1"/>
      <c r="CJK29" s="1"/>
      <c r="CJL29" s="1" t="s">
        <v>11</v>
      </c>
      <c r="CJM29" s="1" t="s">
        <v>221</v>
      </c>
      <c r="CJN29" s="1">
        <v>635</v>
      </c>
      <c r="CJO29" s="1">
        <v>12</v>
      </c>
      <c r="CJP29" s="1">
        <v>4.2999999999999997E-2</v>
      </c>
      <c r="CJQ29" s="1">
        <f t="shared" si="1687"/>
        <v>3.0999999999999996E-2</v>
      </c>
      <c r="CJR29" s="1">
        <f t="shared" si="1688"/>
        <v>0.35460992907801403</v>
      </c>
      <c r="CJS29" s="1">
        <f t="shared" si="1689"/>
        <v>5.3191489361702107E-4</v>
      </c>
      <c r="CJT29" s="1">
        <f t="shared" si="1690"/>
        <v>4.0660991584963808</v>
      </c>
      <c r="CJU29" s="1"/>
      <c r="CJV29" s="1"/>
      <c r="CJW29" s="1" t="s">
        <v>11</v>
      </c>
      <c r="CJX29" s="1" t="s">
        <v>222</v>
      </c>
      <c r="CJY29" s="1">
        <v>636</v>
      </c>
      <c r="CJZ29" s="1">
        <v>12</v>
      </c>
      <c r="CKA29" s="1">
        <v>4.7E-2</v>
      </c>
      <c r="CKB29" s="1">
        <f t="shared" si="1691"/>
        <v>2.7E-2</v>
      </c>
      <c r="CKC29" s="1">
        <f t="shared" si="1692"/>
        <v>5.653710247349826E-2</v>
      </c>
      <c r="CKD29" s="1">
        <f t="shared" si="1693"/>
        <v>8.4805653710247391E-5</v>
      </c>
      <c r="CKE29" s="1">
        <f t="shared" si="1694"/>
        <v>0.64827701071150834</v>
      </c>
      <c r="CKF29" s="1"/>
      <c r="CKG29" s="1"/>
      <c r="CKH29" s="1" t="s">
        <v>11</v>
      </c>
      <c r="CKI29" s="1" t="s">
        <v>223</v>
      </c>
      <c r="CKJ29" s="1">
        <v>649</v>
      </c>
      <c r="CKK29" s="1">
        <v>12</v>
      </c>
      <c r="CKL29" s="1">
        <v>3.5999999999999997E-2</v>
      </c>
      <c r="CKM29" s="1">
        <f t="shared" si="1695"/>
        <v>1.1999999999999997E-2</v>
      </c>
      <c r="CKN29" s="1">
        <f t="shared" si="1696"/>
        <v>-0.55477031802120147</v>
      </c>
      <c r="CKO29" s="1">
        <f t="shared" si="1697"/>
        <v>-8.3215547703180219E-4</v>
      </c>
      <c r="CKP29" s="1">
        <f t="shared" si="1698"/>
        <v>-6.3612181676066735</v>
      </c>
      <c r="CKQ29" s="1"/>
      <c r="CKR29" s="1"/>
      <c r="CKS29" s="1" t="s">
        <v>11</v>
      </c>
      <c r="CKT29" s="1" t="s">
        <v>224</v>
      </c>
      <c r="CKU29" s="1">
        <v>650</v>
      </c>
      <c r="CKV29" s="1">
        <v>12</v>
      </c>
      <c r="CKW29" s="1">
        <v>2.5000000000000001E-2</v>
      </c>
      <c r="CKX29" s="1">
        <f t="shared" si="1699"/>
        <v>8.0000000000000002E-3</v>
      </c>
      <c r="CKY29" s="1">
        <f t="shared" si="1700"/>
        <v>-0.32280701754385965</v>
      </c>
      <c r="CKZ29" s="1">
        <f t="shared" si="1701"/>
        <v>-4.8421052631578951E-4</v>
      </c>
      <c r="CLA29" s="1">
        <f t="shared" si="1702"/>
        <v>-3.7014342655449175</v>
      </c>
      <c r="CLB29" s="1"/>
      <c r="CLC29" s="1"/>
      <c r="CLD29" s="1" t="s">
        <v>11</v>
      </c>
      <c r="CLE29" s="1" t="s">
        <v>225</v>
      </c>
      <c r="CLF29" s="1">
        <v>663</v>
      </c>
      <c r="CLG29" s="1">
        <v>12</v>
      </c>
      <c r="CLH29" s="1">
        <v>4.4999999999999998E-2</v>
      </c>
      <c r="CLI29" s="1">
        <f t="shared" si="1703"/>
        <v>2.3E-2</v>
      </c>
      <c r="CLJ29" s="1">
        <f t="shared" si="1704"/>
        <v>0.20761245674740481</v>
      </c>
      <c r="CLK29" s="1">
        <f t="shared" si="1705"/>
        <v>3.1141868512110719E-4</v>
      </c>
      <c r="CLL29" s="1">
        <f t="shared" si="1706"/>
        <v>2.3805673966006498</v>
      </c>
      <c r="CLM29" s="1"/>
      <c r="CLN29" s="1"/>
      <c r="CLO29" s="1"/>
      <c r="CLP29" s="1"/>
      <c r="CLQ29" s="1"/>
      <c r="CLR29" s="1"/>
      <c r="CLS29" s="1"/>
      <c r="CLT29" s="1"/>
      <c r="CLU29" s="1"/>
      <c r="CLV29" s="1"/>
      <c r="CLW29" s="1"/>
      <c r="CLX29" s="1"/>
      <c r="CLY29" s="1"/>
      <c r="CLZ29" s="1"/>
      <c r="CMA29" s="1"/>
      <c r="CMB29" s="1"/>
      <c r="CMC29" s="1"/>
      <c r="CMD29" s="1"/>
      <c r="CME29" s="1"/>
      <c r="CMF29" s="1"/>
      <c r="CMG29" s="1"/>
      <c r="CMH29" s="1"/>
      <c r="CMI29" s="1"/>
      <c r="CMJ29" s="1"/>
      <c r="CMK29" s="1"/>
      <c r="CML29" s="1"/>
      <c r="CMM29" s="1"/>
      <c r="CMN29" s="1"/>
      <c r="CMO29" s="1"/>
      <c r="CMP29" s="1"/>
      <c r="CMQ29" s="1"/>
      <c r="CMR29" s="1"/>
      <c r="CMS29" s="1"/>
      <c r="CMT29" s="1"/>
      <c r="CMU29" s="1"/>
      <c r="CMV29" s="1"/>
      <c r="CMW29" s="1"/>
      <c r="CMX29" s="1"/>
      <c r="CMY29" s="1"/>
      <c r="CMZ29" s="1"/>
    </row>
    <row r="30" spans="1:2392" x14ac:dyDescent="0.3">
      <c r="A30" s="1" t="s">
        <v>11</v>
      </c>
      <c r="B30" s="1" t="s">
        <v>12</v>
      </c>
      <c r="C30" s="1">
        <v>1</v>
      </c>
      <c r="D30" s="1">
        <v>13</v>
      </c>
      <c r="E30" s="1">
        <v>2.4E-2</v>
      </c>
      <c r="F30" s="1">
        <f t="shared" si="856"/>
        <v>2.6000000000000002E-2</v>
      </c>
      <c r="G30" s="1">
        <f t="shared" si="857"/>
        <v>1.2508474576271187</v>
      </c>
      <c r="H30" s="1">
        <f t="shared" si="1707"/>
        <v>1.8762711864406781E-3</v>
      </c>
      <c r="I30" s="1">
        <f t="shared" si="1708"/>
        <v>14.444188412759843</v>
      </c>
      <c r="J30" s="1"/>
      <c r="K30" s="1"/>
      <c r="L30" s="1" t="s">
        <v>11</v>
      </c>
      <c r="M30" s="1" t="s">
        <v>13</v>
      </c>
      <c r="N30" s="1">
        <v>2</v>
      </c>
      <c r="O30" s="1">
        <v>13</v>
      </c>
      <c r="P30" s="1">
        <v>3.6999999999999998E-2</v>
      </c>
      <c r="Q30" s="1">
        <f t="shared" si="858"/>
        <v>3.9E-2</v>
      </c>
      <c r="R30" s="1">
        <f t="shared" si="859"/>
        <v>1.7118644067796611</v>
      </c>
      <c r="S30" s="1">
        <f t="shared" si="860"/>
        <v>2.5677966101694915E-3</v>
      </c>
      <c r="T30" s="1">
        <f t="shared" si="861"/>
        <v>19.767791730199782</v>
      </c>
      <c r="U30" s="1"/>
      <c r="V30" s="1"/>
      <c r="W30" s="1" t="s">
        <v>11</v>
      </c>
      <c r="X30" s="1" t="s">
        <v>14</v>
      </c>
      <c r="Y30" s="1">
        <v>3</v>
      </c>
      <c r="Z30" s="1">
        <v>13</v>
      </c>
      <c r="AA30" s="1">
        <v>0.111</v>
      </c>
      <c r="AB30" s="1">
        <f t="shared" si="862"/>
        <v>0.11</v>
      </c>
      <c r="AC30" s="1">
        <f t="shared" si="863"/>
        <v>4.1118644067796613</v>
      </c>
      <c r="AD30" s="1">
        <f t="shared" si="864"/>
        <v>6.1677966101694919E-3</v>
      </c>
      <c r="AE30" s="1">
        <f t="shared" si="865"/>
        <v>47.481844294519483</v>
      </c>
      <c r="AF30" s="1"/>
      <c r="AG30" s="1"/>
      <c r="AH30" s="1" t="s">
        <v>11</v>
      </c>
      <c r="AI30" s="1" t="s">
        <v>15</v>
      </c>
      <c r="AJ30" s="1">
        <v>4</v>
      </c>
      <c r="AK30" s="1">
        <v>13</v>
      </c>
      <c r="AL30" s="1">
        <v>0.12</v>
      </c>
      <c r="AM30" s="1">
        <f t="shared" si="866"/>
        <v>0.11199999999999999</v>
      </c>
      <c r="AN30" s="1">
        <f t="shared" si="867"/>
        <v>4.129251700680272</v>
      </c>
      <c r="AO30" s="1">
        <f t="shared" si="868"/>
        <v>6.1938775510204085E-3</v>
      </c>
      <c r="AP30" s="1">
        <f t="shared" si="869"/>
        <v>47.682624451649815</v>
      </c>
      <c r="AQ30" s="1"/>
      <c r="AR30" s="1"/>
      <c r="AS30" s="1" t="s">
        <v>11</v>
      </c>
      <c r="AT30" s="1" t="s">
        <v>16</v>
      </c>
      <c r="AU30" s="1">
        <v>8</v>
      </c>
      <c r="AV30" s="1">
        <v>13</v>
      </c>
      <c r="AW30" s="1">
        <v>0.115</v>
      </c>
      <c r="AX30" s="1">
        <f t="shared" si="870"/>
        <v>0.10700000000000001</v>
      </c>
      <c r="AY30" s="1">
        <f t="shared" si="871"/>
        <v>3.9829351535836182</v>
      </c>
      <c r="AZ30" s="1">
        <f t="shared" si="872"/>
        <v>5.974402730375427E-3</v>
      </c>
      <c r="BA30" s="1">
        <f t="shared" si="873"/>
        <v>45.993030919455471</v>
      </c>
      <c r="BB30" s="1"/>
      <c r="BC30" s="1"/>
      <c r="BD30" s="1" t="s">
        <v>11</v>
      </c>
      <c r="BE30" s="1" t="s">
        <v>17</v>
      </c>
      <c r="BF30" s="1">
        <v>9</v>
      </c>
      <c r="BG30" s="1">
        <v>13</v>
      </c>
      <c r="BH30" s="1">
        <v>0.159</v>
      </c>
      <c r="BI30" s="1">
        <f t="shared" si="874"/>
        <v>0.154</v>
      </c>
      <c r="BJ30" s="1">
        <f t="shared" si="875"/>
        <v>5.5733788395904433</v>
      </c>
      <c r="BK30" s="1">
        <f t="shared" si="876"/>
        <v>8.3600682593856657E-3</v>
      </c>
      <c r="BL30" s="1">
        <f t="shared" si="877"/>
        <v>64.35871421719861</v>
      </c>
      <c r="BM30" s="1"/>
      <c r="BN30" s="1"/>
      <c r="BO30" s="1" t="s">
        <v>11</v>
      </c>
      <c r="BP30" s="1" t="s">
        <v>18</v>
      </c>
      <c r="BQ30" s="1">
        <v>10</v>
      </c>
      <c r="BR30" s="1">
        <v>13</v>
      </c>
      <c r="BS30" s="1">
        <v>0.14299999999999999</v>
      </c>
      <c r="BT30" s="1">
        <f t="shared" si="878"/>
        <v>0.13399999999999998</v>
      </c>
      <c r="BU30" s="1">
        <f t="shared" si="879"/>
        <v>4.8293515358361772</v>
      </c>
      <c r="BV30" s="1">
        <f t="shared" si="880"/>
        <v>7.2440273037542658E-3</v>
      </c>
      <c r="BW30" s="1">
        <f t="shared" si="881"/>
        <v>55.767042631559107</v>
      </c>
      <c r="BX30" s="1"/>
      <c r="BY30" s="1"/>
      <c r="BZ30" s="1" t="s">
        <v>11</v>
      </c>
      <c r="CA30" s="1" t="s">
        <v>19</v>
      </c>
      <c r="CB30" s="1">
        <v>11</v>
      </c>
      <c r="CC30" s="1">
        <v>13</v>
      </c>
      <c r="CD30" s="1">
        <v>0.14699999999999999</v>
      </c>
      <c r="CE30" s="1">
        <f t="shared" si="882"/>
        <v>0.14199999999999999</v>
      </c>
      <c r="CF30" s="1">
        <f t="shared" si="883"/>
        <v>5.1340206185566997</v>
      </c>
      <c r="CG30" s="1">
        <f t="shared" si="884"/>
        <v>7.7010309278350494E-3</v>
      </c>
      <c r="CH30" s="1">
        <f t="shared" si="885"/>
        <v>59.285215537075622</v>
      </c>
      <c r="CI30" s="1"/>
      <c r="CJ30" s="1"/>
      <c r="CK30" s="1" t="s">
        <v>11</v>
      </c>
      <c r="CL30" s="1" t="s">
        <v>20</v>
      </c>
      <c r="CM30" s="1">
        <v>14</v>
      </c>
      <c r="CN30" s="1">
        <v>13</v>
      </c>
      <c r="CO30" s="1">
        <v>0.14299999999999999</v>
      </c>
      <c r="CP30" s="1">
        <f t="shared" si="886"/>
        <v>0.12999999999999998</v>
      </c>
      <c r="CQ30" s="1">
        <f t="shared" si="887"/>
        <v>4.6426116838487959</v>
      </c>
      <c r="CR30" s="1">
        <f t="shared" si="888"/>
        <v>6.9639175257731941E-3</v>
      </c>
      <c r="CS30" s="1">
        <f t="shared" si="889"/>
        <v>53.610660100795961</v>
      </c>
      <c r="CT30" s="1"/>
      <c r="CU30" s="1"/>
      <c r="CV30" s="1" t="s">
        <v>11</v>
      </c>
      <c r="CW30" s="1" t="s">
        <v>21</v>
      </c>
      <c r="CX30" s="1">
        <v>15</v>
      </c>
      <c r="CY30" s="1">
        <v>13</v>
      </c>
      <c r="CZ30" s="1">
        <v>0.04</v>
      </c>
      <c r="DA30" s="1">
        <f t="shared" si="890"/>
        <v>0.02</v>
      </c>
      <c r="DB30" s="1">
        <f t="shared" si="891"/>
        <v>0.89655172413793105</v>
      </c>
      <c r="DC30" s="1">
        <f t="shared" si="892"/>
        <v>1.3448275862068967E-3</v>
      </c>
      <c r="DD30" s="1">
        <f t="shared" si="893"/>
        <v>10.352950670579197</v>
      </c>
      <c r="DE30" s="1"/>
      <c r="DF30" s="1"/>
      <c r="DG30" s="1" t="s">
        <v>11</v>
      </c>
      <c r="DH30" s="1" t="s">
        <v>22</v>
      </c>
      <c r="DI30" s="1">
        <v>16</v>
      </c>
      <c r="DJ30" s="1">
        <v>13</v>
      </c>
      <c r="DK30" s="1">
        <v>0.06</v>
      </c>
      <c r="DL30" s="1">
        <f t="shared" si="894"/>
        <v>3.3000000000000002E-2</v>
      </c>
      <c r="DM30" s="1">
        <f t="shared" si="895"/>
        <v>1.2354948805460753</v>
      </c>
      <c r="DN30" s="1">
        <f t="shared" si="896"/>
        <v>1.853242320819113E-3</v>
      </c>
      <c r="DO30" s="1">
        <f t="shared" si="897"/>
        <v>14.266904192667422</v>
      </c>
      <c r="DP30" s="1"/>
      <c r="DQ30" s="1"/>
      <c r="DR30" s="1" t="s">
        <v>11</v>
      </c>
      <c r="DS30" s="1" t="s">
        <v>23</v>
      </c>
      <c r="DT30" s="1">
        <v>17</v>
      </c>
      <c r="DU30" s="1">
        <v>13</v>
      </c>
      <c r="DV30" s="1">
        <v>6.4000000000000001E-2</v>
      </c>
      <c r="DW30" s="1">
        <f t="shared" si="898"/>
        <v>3.7000000000000005E-2</v>
      </c>
      <c r="DX30" s="1">
        <f t="shared" si="899"/>
        <v>1.3013698630136987</v>
      </c>
      <c r="DY30" s="1">
        <f t="shared" si="900"/>
        <v>1.952054794520548E-3</v>
      </c>
      <c r="DZ30" s="1">
        <f t="shared" si="901"/>
        <v>15.027596995492987</v>
      </c>
      <c r="EA30" s="1"/>
      <c r="EB30" s="1"/>
      <c r="EC30" s="1" t="s">
        <v>11</v>
      </c>
      <c r="ED30" s="1" t="s">
        <v>24</v>
      </c>
      <c r="EE30" s="1">
        <v>18</v>
      </c>
      <c r="EF30" s="1">
        <v>13</v>
      </c>
      <c r="EG30" s="1">
        <v>7.0999999999999994E-2</v>
      </c>
      <c r="EH30" s="1">
        <f t="shared" si="902"/>
        <v>4.4999999999999998E-2</v>
      </c>
      <c r="EI30" s="1">
        <f t="shared" si="903"/>
        <v>1.7074829931972788</v>
      </c>
      <c r="EJ30" s="1">
        <f t="shared" si="904"/>
        <v>2.5612244897959182E-3</v>
      </c>
      <c r="EK30" s="1">
        <f t="shared" si="905"/>
        <v>19.717197260896381</v>
      </c>
      <c r="EL30" s="1"/>
      <c r="EM30" s="1"/>
      <c r="EN30" s="1" t="s">
        <v>11</v>
      </c>
      <c r="EO30" s="1" t="s">
        <v>25</v>
      </c>
      <c r="EP30" s="1">
        <v>21</v>
      </c>
      <c r="EQ30" s="1">
        <v>13</v>
      </c>
      <c r="ER30" s="1">
        <v>9.2999999999999999E-2</v>
      </c>
      <c r="ES30" s="1">
        <f t="shared" si="906"/>
        <v>6.2E-2</v>
      </c>
      <c r="ET30" s="1">
        <f t="shared" si="907"/>
        <v>2.2123287671232879</v>
      </c>
      <c r="EU30" s="1">
        <f t="shared" si="908"/>
        <v>3.318493150684932E-3</v>
      </c>
      <c r="EV30" s="1">
        <f t="shared" si="909"/>
        <v>25.54691489233808</v>
      </c>
      <c r="EW30" s="1"/>
      <c r="EX30" s="1"/>
      <c r="EY30" s="1" t="s">
        <v>11</v>
      </c>
      <c r="EZ30" s="1" t="s">
        <v>26</v>
      </c>
      <c r="FA30" s="1">
        <v>22</v>
      </c>
      <c r="FB30" s="1">
        <v>13</v>
      </c>
      <c r="FC30" s="1">
        <v>9.8000000000000004E-2</v>
      </c>
      <c r="FD30" s="1">
        <f t="shared" si="910"/>
        <v>6.7000000000000004E-2</v>
      </c>
      <c r="FE30" s="1">
        <f t="shared" si="911"/>
        <v>2.3139931740614332</v>
      </c>
      <c r="FF30" s="1">
        <f t="shared" si="912"/>
        <v>3.4709897610921501E-3</v>
      </c>
      <c r="FG30" s="1">
        <f t="shared" si="913"/>
        <v>26.720886858089809</v>
      </c>
      <c r="FH30" s="1"/>
      <c r="FI30" s="1"/>
      <c r="FJ30" s="1" t="s">
        <v>11</v>
      </c>
      <c r="FK30" s="1" t="s">
        <v>27</v>
      </c>
      <c r="FL30" s="1">
        <v>23</v>
      </c>
      <c r="FM30" s="1">
        <v>13</v>
      </c>
      <c r="FN30" s="1">
        <v>0.106</v>
      </c>
      <c r="FO30" s="1">
        <f t="shared" si="914"/>
        <v>7.5999999999999998E-2</v>
      </c>
      <c r="FP30" s="1">
        <f t="shared" si="915"/>
        <v>2.989795918367347</v>
      </c>
      <c r="FQ30" s="1">
        <f t="shared" si="916"/>
        <v>4.4846938775510202E-3</v>
      </c>
      <c r="FR30" s="1">
        <f t="shared" si="917"/>
        <v>34.524733849258801</v>
      </c>
      <c r="FS30" s="1"/>
      <c r="FT30" s="1"/>
      <c r="FU30" s="1" t="s">
        <v>11</v>
      </c>
      <c r="FV30" s="1" t="s">
        <v>28</v>
      </c>
      <c r="FW30" s="1">
        <v>24</v>
      </c>
      <c r="FX30" s="1">
        <v>13</v>
      </c>
      <c r="FY30" s="1">
        <v>0.111</v>
      </c>
      <c r="FZ30" s="1">
        <f t="shared" si="918"/>
        <v>0.08</v>
      </c>
      <c r="GA30" s="1">
        <f t="shared" si="919"/>
        <v>2.702054794520548</v>
      </c>
      <c r="GB30" s="1">
        <f t="shared" si="920"/>
        <v>4.0530821917808216E-3</v>
      </c>
      <c r="GC30" s="1">
        <f t="shared" si="921"/>
        <v>31.202036919589382</v>
      </c>
      <c r="GD30" s="1"/>
      <c r="GE30" s="1"/>
      <c r="GF30" s="1" t="s">
        <v>11</v>
      </c>
      <c r="GG30" s="1" t="s">
        <v>29</v>
      </c>
      <c r="GH30" s="1">
        <v>25</v>
      </c>
      <c r="GI30" s="1">
        <v>13</v>
      </c>
      <c r="GJ30" s="1">
        <v>0.11799999999999999</v>
      </c>
      <c r="GK30" s="1">
        <f t="shared" si="922"/>
        <v>8.6999999999999994E-2</v>
      </c>
      <c r="GL30" s="1">
        <f t="shared" si="923"/>
        <v>3.10580204778157</v>
      </c>
      <c r="GM30" s="1">
        <f t="shared" si="924"/>
        <v>4.6587030716723548E-3</v>
      </c>
      <c r="GN30" s="1">
        <f t="shared" si="925"/>
        <v>35.864317169412573</v>
      </c>
      <c r="GO30" s="1"/>
      <c r="GP30" s="1"/>
      <c r="GQ30" s="1" t="s">
        <v>11</v>
      </c>
      <c r="GR30" s="1" t="s">
        <v>30</v>
      </c>
      <c r="GS30" s="1">
        <v>28</v>
      </c>
      <c r="GT30" s="1">
        <v>13</v>
      </c>
      <c r="GU30" s="1">
        <v>0.13900000000000001</v>
      </c>
      <c r="GV30" s="1">
        <f t="shared" si="926"/>
        <v>0.11000000000000001</v>
      </c>
      <c r="GW30" s="1">
        <f t="shared" si="927"/>
        <v>3.7586206896551726</v>
      </c>
      <c r="GX30" s="1">
        <f t="shared" si="928"/>
        <v>5.6379310344827592E-3</v>
      </c>
      <c r="GY30" s="1">
        <f t="shared" si="929"/>
        <v>43.402754734351248</v>
      </c>
      <c r="GZ30" s="1"/>
      <c r="HA30" s="1"/>
      <c r="HB30" s="1" t="s">
        <v>11</v>
      </c>
      <c r="HC30" s="1" t="s">
        <v>31</v>
      </c>
      <c r="HD30" s="1">
        <v>29</v>
      </c>
      <c r="HE30" s="1">
        <v>13</v>
      </c>
      <c r="HF30" s="1">
        <v>3.9E-2</v>
      </c>
      <c r="HG30" s="1">
        <f t="shared" si="930"/>
        <v>-1.2999999999999998E-2</v>
      </c>
      <c r="HH30" s="1">
        <f t="shared" si="931"/>
        <v>-0.17114093959731533</v>
      </c>
      <c r="HI30" s="1">
        <f t="shared" si="932"/>
        <v>-2.5671140939597298E-4</v>
      </c>
      <c r="HJ30" s="1">
        <f t="shared" si="933"/>
        <v>-1.9762537482946076</v>
      </c>
      <c r="HK30" s="1"/>
      <c r="HL30" s="1"/>
      <c r="HM30" s="1" t="s">
        <v>11</v>
      </c>
      <c r="HN30" s="1" t="s">
        <v>32</v>
      </c>
      <c r="HO30" s="1">
        <v>30</v>
      </c>
      <c r="HP30" s="1">
        <v>13</v>
      </c>
      <c r="HQ30" s="1">
        <v>4.8000000000000001E-2</v>
      </c>
      <c r="HR30" s="1">
        <f t="shared" si="934"/>
        <v>-3.9999999999999966E-3</v>
      </c>
      <c r="HS30" s="1">
        <f t="shared" si="935"/>
        <v>8.4175084175084278E-2</v>
      </c>
      <c r="HT30" s="1">
        <f t="shared" si="936"/>
        <v>1.2626262626262643E-4</v>
      </c>
      <c r="HU30" s="1">
        <f t="shared" si="937"/>
        <v>0.9720136280976337</v>
      </c>
      <c r="HV30" s="1"/>
      <c r="HW30" s="1"/>
      <c r="HX30" s="1" t="s">
        <v>11</v>
      </c>
      <c r="HY30" s="1" t="s">
        <v>33</v>
      </c>
      <c r="HZ30" s="1">
        <v>31</v>
      </c>
      <c r="IA30" s="1">
        <v>13</v>
      </c>
      <c r="IB30" s="1">
        <v>5.8999999999999997E-2</v>
      </c>
      <c r="IC30" s="1">
        <f t="shared" si="938"/>
        <v>3.9999999999999966E-3</v>
      </c>
      <c r="ID30" s="1">
        <f t="shared" si="939"/>
        <v>0.33783783783783772</v>
      </c>
      <c r="IE30" s="1">
        <f t="shared" si="940"/>
        <v>5.0675675675675657E-4</v>
      </c>
      <c r="IF30" s="1">
        <f t="shared" si="941"/>
        <v>3.9011898316891447</v>
      </c>
      <c r="IG30" s="1"/>
      <c r="IH30" s="1"/>
      <c r="II30" s="1" t="s">
        <v>11</v>
      </c>
      <c r="IJ30" s="1" t="s">
        <v>34</v>
      </c>
      <c r="IK30" s="1">
        <v>32</v>
      </c>
      <c r="IL30" s="1">
        <v>13</v>
      </c>
      <c r="IM30" s="1">
        <v>6.8000000000000005E-2</v>
      </c>
      <c r="IN30" s="1">
        <f t="shared" si="942"/>
        <v>1.3000000000000005E-2</v>
      </c>
      <c r="IO30" s="1">
        <f t="shared" si="943"/>
        <v>0.59595959595959602</v>
      </c>
      <c r="IP30" s="1">
        <f t="shared" si="944"/>
        <v>8.9393939393939408E-4</v>
      </c>
      <c r="IQ30" s="1">
        <f t="shared" si="945"/>
        <v>6.8818564869312384</v>
      </c>
      <c r="IR30" s="1"/>
      <c r="IS30" s="1"/>
      <c r="IT30" s="1" t="s">
        <v>11</v>
      </c>
      <c r="IU30" s="1" t="s">
        <v>35</v>
      </c>
      <c r="IV30" s="1">
        <v>35</v>
      </c>
      <c r="IW30" s="1">
        <v>13</v>
      </c>
      <c r="IX30" s="1">
        <v>9.1999999999999998E-2</v>
      </c>
      <c r="IY30" s="1">
        <f t="shared" si="946"/>
        <v>3.6999999999999998E-2</v>
      </c>
      <c r="IZ30" s="1">
        <f t="shared" si="947"/>
        <v>1.4697986577181208</v>
      </c>
      <c r="JA30" s="1">
        <f t="shared" si="948"/>
        <v>2.2046979865771813E-3</v>
      </c>
      <c r="JB30" s="1">
        <f t="shared" si="949"/>
        <v>16.972532191236056</v>
      </c>
      <c r="JC30" s="1"/>
      <c r="JD30" s="1"/>
      <c r="JE30" s="1" t="s">
        <v>11</v>
      </c>
      <c r="JF30" s="3" t="s">
        <v>36</v>
      </c>
      <c r="JG30" s="3">
        <v>36</v>
      </c>
      <c r="JH30" s="1">
        <v>13</v>
      </c>
      <c r="JI30" s="1">
        <v>0.10100000000000001</v>
      </c>
      <c r="JJ30" s="1">
        <f t="shared" si="950"/>
        <v>4.4000000000000004E-2</v>
      </c>
      <c r="JK30" s="1">
        <f t="shared" si="951"/>
        <v>1.7558528428093647</v>
      </c>
      <c r="JL30" s="1">
        <f t="shared" si="952"/>
        <v>2.6337792642140471E-3</v>
      </c>
      <c r="JM30" s="1">
        <f t="shared" si="953"/>
        <v>20.275749158678707</v>
      </c>
      <c r="JN30" s="1"/>
      <c r="JO30" s="1"/>
      <c r="JP30" s="1" t="s">
        <v>11</v>
      </c>
      <c r="JQ30" s="1" t="s">
        <v>37</v>
      </c>
      <c r="JR30" s="1">
        <v>37</v>
      </c>
      <c r="JS30" s="1">
        <v>13</v>
      </c>
      <c r="JT30" s="1">
        <v>0.105</v>
      </c>
      <c r="JU30" s="1">
        <f t="shared" si="954"/>
        <v>4.6999999999999993E-2</v>
      </c>
      <c r="JV30" s="1">
        <f t="shared" si="955"/>
        <v>1.8227424749163879</v>
      </c>
      <c r="JW30" s="1">
        <f t="shared" si="956"/>
        <v>2.7341137123745819E-3</v>
      </c>
      <c r="JX30" s="1">
        <f t="shared" si="957"/>
        <v>21.048158650437895</v>
      </c>
      <c r="JY30" s="1"/>
      <c r="JZ30" s="1"/>
      <c r="KA30" s="1" t="s">
        <v>11</v>
      </c>
      <c r="KB30" s="1" t="s">
        <v>38</v>
      </c>
      <c r="KC30" s="1">
        <v>38</v>
      </c>
      <c r="KD30" s="1">
        <v>13</v>
      </c>
      <c r="KE30" s="1">
        <v>0.112</v>
      </c>
      <c r="KF30" s="1">
        <f t="shared" si="958"/>
        <v>5.1000000000000004E-2</v>
      </c>
      <c r="KG30" s="1">
        <f t="shared" si="959"/>
        <v>1.8394648829431441</v>
      </c>
      <c r="KH30" s="1">
        <f t="shared" si="960"/>
        <v>2.7591973244147161E-3</v>
      </c>
      <c r="KI30" s="1">
        <f t="shared" si="961"/>
        <v>21.241261023377696</v>
      </c>
      <c r="KJ30" s="1"/>
      <c r="KK30" s="1"/>
      <c r="KL30" s="1" t="s">
        <v>11</v>
      </c>
      <c r="KM30" s="1" t="s">
        <v>39</v>
      </c>
      <c r="KN30" s="1">
        <v>39</v>
      </c>
      <c r="KO30" s="1">
        <v>13</v>
      </c>
      <c r="KP30" s="1">
        <v>0.114</v>
      </c>
      <c r="KQ30" s="1">
        <f t="shared" si="962"/>
        <v>5.1000000000000004E-2</v>
      </c>
      <c r="KR30" s="1">
        <f t="shared" si="963"/>
        <v>1.8791946308724832</v>
      </c>
      <c r="KS30" s="1">
        <f t="shared" si="964"/>
        <v>2.8187919463087247E-3</v>
      </c>
      <c r="KT30" s="1">
        <f t="shared" si="965"/>
        <v>21.700041157744728</v>
      </c>
      <c r="KU30" s="1"/>
      <c r="KV30" s="1"/>
      <c r="KW30" s="1" t="s">
        <v>11</v>
      </c>
      <c r="KX30" s="1" t="s">
        <v>40</v>
      </c>
      <c r="KY30" s="1">
        <v>42</v>
      </c>
      <c r="KZ30" s="1">
        <v>13</v>
      </c>
      <c r="LA30" s="1">
        <v>0.13200000000000001</v>
      </c>
      <c r="LB30" s="1">
        <f t="shared" si="966"/>
        <v>6.7000000000000004E-2</v>
      </c>
      <c r="LC30" s="1">
        <f t="shared" si="967"/>
        <v>2.5805369127516782</v>
      </c>
      <c r="LD30" s="1">
        <f t="shared" si="968"/>
        <v>3.8708053691275173E-3</v>
      </c>
      <c r="LE30" s="1">
        <f t="shared" si="969"/>
        <v>29.798806518403033</v>
      </c>
      <c r="LF30" s="1"/>
      <c r="LG30" s="1"/>
      <c r="LH30" s="1" t="s">
        <v>11</v>
      </c>
      <c r="LI30" s="1" t="s">
        <v>41</v>
      </c>
      <c r="LJ30" s="1">
        <v>43</v>
      </c>
      <c r="LK30" s="1">
        <v>13</v>
      </c>
      <c r="LL30" s="1">
        <v>0.03</v>
      </c>
      <c r="LM30" s="1">
        <f t="shared" si="970"/>
        <v>-6.9999999999999993E-3</v>
      </c>
      <c r="LN30" s="1">
        <f t="shared" si="971"/>
        <v>-0.8614864864864864</v>
      </c>
      <c r="LO30" s="1">
        <f t="shared" si="972"/>
        <v>-1.2922297297297295E-3</v>
      </c>
      <c r="LP30" s="1">
        <f t="shared" si="973"/>
        <v>-9.9480340708073207</v>
      </c>
      <c r="LQ30" s="1"/>
      <c r="LR30" s="1"/>
      <c r="LS30" s="1" t="s">
        <v>11</v>
      </c>
      <c r="LT30" s="1" t="s">
        <v>42</v>
      </c>
      <c r="LU30" s="1">
        <v>44</v>
      </c>
      <c r="LV30" s="1">
        <v>13</v>
      </c>
      <c r="LW30" s="1">
        <v>4.1000000000000002E-2</v>
      </c>
      <c r="LX30" s="1">
        <f t="shared" si="974"/>
        <v>-1.9999999999999948E-3</v>
      </c>
      <c r="LY30" s="1">
        <f t="shared" si="975"/>
        <v>-1.6441281138790036</v>
      </c>
      <c r="LZ30" s="1">
        <f t="shared" si="976"/>
        <v>-2.4661921708185055E-3</v>
      </c>
      <c r="MA30" s="1">
        <f t="shared" si="977"/>
        <v>-18.98560540438271</v>
      </c>
      <c r="MB30" s="1"/>
      <c r="MC30" s="1"/>
      <c r="MD30" s="1" t="s">
        <v>11</v>
      </c>
      <c r="ME30" s="1" t="s">
        <v>43</v>
      </c>
      <c r="MF30" s="1">
        <v>46</v>
      </c>
      <c r="MG30" s="1">
        <v>13</v>
      </c>
      <c r="MH30" s="1">
        <v>5.2999999999999999E-2</v>
      </c>
      <c r="MI30" s="1">
        <f t="shared" si="978"/>
        <v>1.0000000000000009E-3</v>
      </c>
      <c r="MJ30" s="1">
        <f t="shared" si="979"/>
        <v>-0.70847457627118637</v>
      </c>
      <c r="MK30" s="1">
        <f t="shared" si="980"/>
        <v>-1.0627118644067795E-3</v>
      </c>
      <c r="ML30" s="1">
        <f t="shared" si="981"/>
        <v>-8.1811256863599091</v>
      </c>
      <c r="MM30" s="1"/>
      <c r="MN30" s="1"/>
      <c r="MO30" s="1" t="s">
        <v>11</v>
      </c>
      <c r="MP30" s="1" t="s">
        <v>44</v>
      </c>
      <c r="MQ30" s="1">
        <v>52</v>
      </c>
      <c r="MR30" s="1">
        <v>13</v>
      </c>
      <c r="MS30" s="1">
        <v>7.0000000000000007E-2</v>
      </c>
      <c r="MT30" s="1">
        <f t="shared" si="982"/>
        <v>7.0000000000000062E-3</v>
      </c>
      <c r="MU30" s="1">
        <f t="shared" si="983"/>
        <v>-0.30303030303030282</v>
      </c>
      <c r="MV30" s="1">
        <f t="shared" si="984"/>
        <v>-4.5454545454545422E-4</v>
      </c>
      <c r="MW30" s="1">
        <f t="shared" si="985"/>
        <v>-3.4992490611514739</v>
      </c>
      <c r="MX30" s="1"/>
      <c r="MY30" s="1"/>
      <c r="MZ30" s="1" t="s">
        <v>11</v>
      </c>
      <c r="NA30" s="1" t="s">
        <v>45</v>
      </c>
      <c r="NB30" s="1">
        <v>53</v>
      </c>
      <c r="NC30" s="1">
        <v>13</v>
      </c>
      <c r="ND30" s="1">
        <v>6.4000000000000001E-2</v>
      </c>
      <c r="NE30" s="1">
        <f t="shared" si="986"/>
        <v>-2.8999999999999998E-2</v>
      </c>
      <c r="NF30" s="1">
        <f t="shared" si="987"/>
        <v>-1.6722972972972974</v>
      </c>
      <c r="NG30" s="1">
        <f t="shared" si="988"/>
        <v>-2.5084459459459459E-3</v>
      </c>
      <c r="NH30" s="1">
        <f t="shared" si="989"/>
        <v>-19.310889666861275</v>
      </c>
      <c r="NI30" s="1"/>
      <c r="NJ30" s="1"/>
      <c r="NK30" s="1" t="s">
        <v>11</v>
      </c>
      <c r="NL30" s="1" t="s">
        <v>46</v>
      </c>
      <c r="NM30" s="1">
        <v>56</v>
      </c>
      <c r="NN30" s="1">
        <v>13</v>
      </c>
      <c r="NO30" s="1">
        <v>7.6999999999999999E-2</v>
      </c>
      <c r="NP30" s="1">
        <f t="shared" si="990"/>
        <v>-1.4999999999999999E-2</v>
      </c>
      <c r="NQ30" s="1">
        <f t="shared" si="991"/>
        <v>-1.1491525423728814</v>
      </c>
      <c r="NR30" s="1">
        <f t="shared" si="992"/>
        <v>-1.7237288135593222E-3</v>
      </c>
      <c r="NS30" s="1">
        <f t="shared" si="993"/>
        <v>-13.269864151559856</v>
      </c>
      <c r="NT30" s="1"/>
      <c r="NU30" s="1"/>
      <c r="NV30" s="1" t="s">
        <v>11</v>
      </c>
      <c r="NW30" s="1" t="s">
        <v>47</v>
      </c>
      <c r="NX30" s="1">
        <v>57</v>
      </c>
      <c r="NY30" s="1">
        <v>13</v>
      </c>
      <c r="NZ30" s="1">
        <v>-7.0000000000000001E-3</v>
      </c>
      <c r="OA30" s="1">
        <f t="shared" si="994"/>
        <v>5.0000000000000001E-3</v>
      </c>
      <c r="OB30" s="1">
        <f t="shared" si="995"/>
        <v>0.89067524115755636</v>
      </c>
      <c r="OC30" s="1">
        <f t="shared" si="996"/>
        <v>1.3360128617363346E-3</v>
      </c>
      <c r="OD30" s="1">
        <f t="shared" si="997"/>
        <v>10.285091854657766</v>
      </c>
      <c r="OE30" s="1"/>
      <c r="OF30" s="1"/>
      <c r="OG30" s="1" t="s">
        <v>11</v>
      </c>
      <c r="OH30" s="1" t="s">
        <v>48</v>
      </c>
      <c r="OI30" s="1">
        <v>58</v>
      </c>
      <c r="OJ30" s="1">
        <v>13</v>
      </c>
      <c r="OK30" s="1">
        <v>-5.0000000000000001E-3</v>
      </c>
      <c r="OL30" s="1">
        <f t="shared" si="998"/>
        <v>7.0000000000000001E-3</v>
      </c>
      <c r="OM30" s="1">
        <f t="shared" si="999"/>
        <v>0.95161290322580638</v>
      </c>
      <c r="ON30" s="1">
        <f t="shared" si="1000"/>
        <v>1.4274193548387095E-3</v>
      </c>
      <c r="OO30" s="1">
        <f t="shared" si="1001"/>
        <v>10.988770842035361</v>
      </c>
      <c r="OP30" s="1"/>
      <c r="OQ30" s="1"/>
      <c r="OR30" s="1" t="s">
        <v>11</v>
      </c>
      <c r="OS30" s="1" t="s">
        <v>49</v>
      </c>
      <c r="OT30" s="1">
        <v>59</v>
      </c>
      <c r="OU30" s="1">
        <v>13</v>
      </c>
      <c r="OV30" s="1">
        <v>-4.0000000000000001E-3</v>
      </c>
      <c r="OW30" s="1">
        <f t="shared" si="1002"/>
        <v>8.0000000000000002E-3</v>
      </c>
      <c r="OX30" s="1">
        <f t="shared" si="1003"/>
        <v>1.0548387096774194</v>
      </c>
      <c r="OY30" s="1">
        <f t="shared" si="1004"/>
        <v>1.5822580645161292E-3</v>
      </c>
      <c r="OZ30" s="1">
        <f t="shared" si="1005"/>
        <v>12.180773102866318</v>
      </c>
      <c r="PA30" s="1"/>
      <c r="PB30" s="1"/>
      <c r="PC30" s="1" t="s">
        <v>11</v>
      </c>
      <c r="PD30" s="1" t="s">
        <v>50</v>
      </c>
      <c r="PE30" s="1">
        <v>60</v>
      </c>
      <c r="PF30" s="1">
        <v>13</v>
      </c>
      <c r="PG30" s="1">
        <v>3.0000000000000001E-3</v>
      </c>
      <c r="PH30" s="1">
        <f t="shared" si="1006"/>
        <v>1.4999999999999999E-2</v>
      </c>
      <c r="PI30" s="1">
        <f t="shared" si="1007"/>
        <v>1.3258064516129031</v>
      </c>
      <c r="PJ30" s="1">
        <f t="shared" si="1008"/>
        <v>1.9887096774193545E-3</v>
      </c>
      <c r="PK30" s="1">
        <f t="shared" si="1009"/>
        <v>15.309779037547571</v>
      </c>
      <c r="PL30" s="1"/>
      <c r="PM30" s="1"/>
      <c r="PN30" s="1" t="s">
        <v>11</v>
      </c>
      <c r="PO30" s="1" t="s">
        <v>51</v>
      </c>
      <c r="PP30" s="1">
        <v>63</v>
      </c>
      <c r="PQ30" s="1">
        <v>13</v>
      </c>
      <c r="PR30" s="1">
        <v>8.9999999999999993E-3</v>
      </c>
      <c r="PS30" s="1">
        <f t="shared" si="1010"/>
        <v>2.3E-2</v>
      </c>
      <c r="PT30" s="1">
        <f t="shared" si="1011"/>
        <v>1.5954692556634302</v>
      </c>
      <c r="PU30" s="1">
        <f t="shared" si="1012"/>
        <v>2.3932038834951455E-3</v>
      </c>
      <c r="PV30" s="1">
        <f t="shared" si="1013"/>
        <v>18.423716173421802</v>
      </c>
      <c r="PW30" s="1"/>
      <c r="PX30" s="1"/>
      <c r="PY30" s="1" t="s">
        <v>11</v>
      </c>
      <c r="PZ30" s="1" t="s">
        <v>52</v>
      </c>
      <c r="QA30" s="1">
        <v>64</v>
      </c>
      <c r="QB30" s="1">
        <v>13</v>
      </c>
      <c r="QC30" s="1">
        <v>1.7000000000000001E-2</v>
      </c>
      <c r="QD30" s="1">
        <f t="shared" si="1014"/>
        <v>1.8000000000000002E-2</v>
      </c>
      <c r="QE30" s="1">
        <f t="shared" si="1015"/>
        <v>1.4096774193548387</v>
      </c>
      <c r="QF30" s="1">
        <f t="shared" si="1016"/>
        <v>2.1145161290322583E-3</v>
      </c>
      <c r="QG30" s="1">
        <f t="shared" si="1017"/>
        <v>16.278280874472724</v>
      </c>
      <c r="QH30" s="1"/>
      <c r="QI30" s="1"/>
      <c r="QJ30" s="1" t="s">
        <v>11</v>
      </c>
      <c r="QK30" s="1" t="s">
        <v>53</v>
      </c>
      <c r="QL30" s="1">
        <v>65</v>
      </c>
      <c r="QM30" s="1">
        <v>13</v>
      </c>
      <c r="QN30" s="1">
        <v>2.3E-2</v>
      </c>
      <c r="QO30" s="1">
        <f t="shared" si="1018"/>
        <v>2.5000000000000001E-2</v>
      </c>
      <c r="QP30" s="1">
        <f t="shared" si="1019"/>
        <v>1.6278317152103559</v>
      </c>
      <c r="QQ30" s="1">
        <f t="shared" si="1020"/>
        <v>2.4417475728155339E-3</v>
      </c>
      <c r="QR30" s="1">
        <f t="shared" si="1021"/>
        <v>18.797422383836039</v>
      </c>
      <c r="QS30" s="1"/>
      <c r="QT30" s="1"/>
      <c r="QU30" s="1" t="s">
        <v>11</v>
      </c>
      <c r="QV30" s="1" t="s">
        <v>54</v>
      </c>
      <c r="QW30" s="1">
        <v>66</v>
      </c>
      <c r="QX30" s="1">
        <v>13</v>
      </c>
      <c r="QY30" s="1">
        <v>0.02</v>
      </c>
      <c r="QZ30" s="1">
        <f t="shared" si="1022"/>
        <v>1.9E-2</v>
      </c>
      <c r="RA30" s="1">
        <f t="shared" si="1023"/>
        <v>1.5096153846153848</v>
      </c>
      <c r="RB30" s="1">
        <f t="shared" si="1024"/>
        <v>2.2644230769230771E-3</v>
      </c>
      <c r="RC30" s="1">
        <f t="shared" si="1025"/>
        <v>17.432316717140193</v>
      </c>
      <c r="RD30" s="1"/>
      <c r="RE30" s="1"/>
      <c r="RF30" s="1" t="s">
        <v>11</v>
      </c>
      <c r="RG30" s="1" t="s">
        <v>55</v>
      </c>
      <c r="RH30" s="1">
        <v>67</v>
      </c>
      <c r="RI30" s="1">
        <v>13</v>
      </c>
      <c r="RJ30" s="1">
        <v>2.5000000000000001E-2</v>
      </c>
      <c r="RK30" s="1">
        <f t="shared" si="1026"/>
        <v>2.6000000000000002E-2</v>
      </c>
      <c r="RL30" s="1">
        <f t="shared" si="1027"/>
        <v>1.7179487179487181</v>
      </c>
      <c r="RM30" s="1">
        <f t="shared" si="1028"/>
        <v>2.5769230769230773E-3</v>
      </c>
      <c r="RN30" s="1">
        <f t="shared" si="1029"/>
        <v>19.838050446681837</v>
      </c>
      <c r="RO30" s="1"/>
      <c r="RP30" s="1"/>
      <c r="RQ30" s="1" t="s">
        <v>11</v>
      </c>
      <c r="RR30" s="1" t="s">
        <v>56</v>
      </c>
      <c r="RS30" s="1">
        <v>70</v>
      </c>
      <c r="RT30" s="1">
        <v>13</v>
      </c>
      <c r="RU30" s="1">
        <v>4.2999999999999997E-2</v>
      </c>
      <c r="RV30" s="1">
        <f t="shared" si="1030"/>
        <v>3.6999999999999998E-2</v>
      </c>
      <c r="RW30" s="1">
        <f t="shared" si="1031"/>
        <v>2.041666666666667</v>
      </c>
      <c r="RX30" s="1">
        <f t="shared" si="1032"/>
        <v>3.0625000000000006E-3</v>
      </c>
      <c r="RY30" s="1">
        <f t="shared" si="1033"/>
        <v>23.576190549508077</v>
      </c>
      <c r="RZ30" s="1"/>
      <c r="SA30" s="1"/>
      <c r="SB30" s="2" t="s">
        <v>11</v>
      </c>
      <c r="SC30" s="1" t="s">
        <v>57</v>
      </c>
      <c r="SD30" s="1">
        <v>71</v>
      </c>
      <c r="SE30" s="2">
        <v>13</v>
      </c>
      <c r="SF30" s="1">
        <v>1.4E-2</v>
      </c>
      <c r="SG30" s="1">
        <f t="shared" si="1034"/>
        <v>0.01</v>
      </c>
      <c r="SH30" s="1">
        <f t="shared" si="1035"/>
        <v>1.095890410958904</v>
      </c>
      <c r="SI30" s="1">
        <f t="shared" si="1036"/>
        <v>1.643835616438356E-3</v>
      </c>
      <c r="SJ30" s="1">
        <f t="shared" si="1037"/>
        <v>12.654818522520408</v>
      </c>
      <c r="SK30" s="1"/>
      <c r="SL30" s="1"/>
      <c r="SM30" s="2" t="s">
        <v>11</v>
      </c>
      <c r="SN30" s="1" t="s">
        <v>58</v>
      </c>
      <c r="SO30" s="1">
        <v>72</v>
      </c>
      <c r="SP30" s="2">
        <v>13</v>
      </c>
      <c r="SQ30" s="1">
        <v>1.9E-2</v>
      </c>
      <c r="SR30" s="1">
        <f t="shared" si="1038"/>
        <v>1.2999999999999999E-2</v>
      </c>
      <c r="SS30" s="1">
        <f t="shared" si="1039"/>
        <v>1.1237113402061856</v>
      </c>
      <c r="ST30" s="1">
        <f t="shared" si="1040"/>
        <v>1.6855670103092784E-3</v>
      </c>
      <c r="SU30" s="1">
        <f t="shared" si="1041"/>
        <v>12.976081312331816</v>
      </c>
      <c r="SV30" s="1"/>
      <c r="SW30" s="1"/>
      <c r="SX30" s="2" t="s">
        <v>11</v>
      </c>
      <c r="SY30" s="1" t="s">
        <v>59</v>
      </c>
      <c r="SZ30" s="1">
        <v>73</v>
      </c>
      <c r="TA30" s="2">
        <v>13</v>
      </c>
      <c r="TB30" s="1">
        <v>0.02</v>
      </c>
      <c r="TC30" s="1">
        <f t="shared" si="1042"/>
        <v>1.4E-2</v>
      </c>
      <c r="TD30" s="1">
        <f t="shared" si="1043"/>
        <v>1.096551724137931</v>
      </c>
      <c r="TE30" s="1">
        <f t="shared" si="1044"/>
        <v>1.6448275862068966E-3</v>
      </c>
      <c r="TF30" s="1">
        <f t="shared" si="1045"/>
        <v>12.662455050939171</v>
      </c>
      <c r="TG30" s="1"/>
      <c r="TH30" s="1"/>
      <c r="TI30" s="2" t="s">
        <v>11</v>
      </c>
      <c r="TJ30" s="1" t="s">
        <v>60</v>
      </c>
      <c r="TK30" s="1">
        <v>74</v>
      </c>
      <c r="TL30" s="2">
        <v>13</v>
      </c>
      <c r="TM30" s="1">
        <v>2.3E-2</v>
      </c>
      <c r="TN30" s="1">
        <f t="shared" si="1046"/>
        <v>1.7000000000000001E-2</v>
      </c>
      <c r="TO30" s="1">
        <f t="shared" si="1047"/>
        <v>1.202749140893471</v>
      </c>
      <c r="TP30" s="1">
        <f t="shared" si="1048"/>
        <v>1.8041237113402065E-3</v>
      </c>
      <c r="TQ30" s="1">
        <f t="shared" si="1049"/>
        <v>13.888772046838337</v>
      </c>
      <c r="TR30" s="1"/>
      <c r="TS30" s="1"/>
      <c r="TT30" s="2" t="s">
        <v>11</v>
      </c>
      <c r="TU30" s="1" t="s">
        <v>61</v>
      </c>
      <c r="TV30" s="1">
        <v>77</v>
      </c>
      <c r="TW30" s="2">
        <v>13</v>
      </c>
      <c r="TX30" s="1">
        <v>3.4000000000000002E-2</v>
      </c>
      <c r="TY30" s="1">
        <f t="shared" si="1050"/>
        <v>2.5000000000000001E-2</v>
      </c>
      <c r="TZ30" s="1">
        <f t="shared" si="1051"/>
        <v>1.4501718213058419</v>
      </c>
      <c r="UA30" s="1">
        <f t="shared" si="1052"/>
        <v>2.175257731958763E-3</v>
      </c>
      <c r="UB30" s="1">
        <f t="shared" si="1053"/>
        <v>16.745890867902222</v>
      </c>
      <c r="UC30" s="1"/>
      <c r="UD30" s="1"/>
      <c r="UE30" s="2" t="s">
        <v>11</v>
      </c>
      <c r="UF30" s="1" t="s">
        <v>62</v>
      </c>
      <c r="UG30" s="1">
        <v>78</v>
      </c>
      <c r="UH30" s="2">
        <v>13</v>
      </c>
      <c r="UI30" s="1">
        <v>3.5000000000000003E-2</v>
      </c>
      <c r="UJ30" s="1">
        <f t="shared" si="1054"/>
        <v>2.7000000000000003E-2</v>
      </c>
      <c r="UK30" s="1">
        <f t="shared" si="1055"/>
        <v>1.0968858131487891</v>
      </c>
      <c r="UL30" s="1">
        <f t="shared" si="1056"/>
        <v>1.6453287197231835E-3</v>
      </c>
      <c r="UM30" s="1">
        <f t="shared" si="1057"/>
        <v>12.666312951109205</v>
      </c>
      <c r="UN30" s="1"/>
      <c r="UO30" s="1"/>
      <c r="UP30" s="2" t="s">
        <v>11</v>
      </c>
      <c r="UQ30" s="1" t="s">
        <v>63</v>
      </c>
      <c r="UR30" s="1">
        <v>79</v>
      </c>
      <c r="US30" s="2">
        <v>13</v>
      </c>
      <c r="UT30" s="1">
        <v>3.9E-2</v>
      </c>
      <c r="UU30" s="1">
        <f t="shared" si="1058"/>
        <v>0.03</v>
      </c>
      <c r="UV30" s="1">
        <f t="shared" si="1059"/>
        <v>1.606896551724138</v>
      </c>
      <c r="UW30" s="1">
        <f t="shared" si="1060"/>
        <v>2.4103448275862071E-3</v>
      </c>
      <c r="UX30" s="1">
        <f t="shared" si="1061"/>
        <v>18.555673124961178</v>
      </c>
      <c r="UY30" s="1"/>
      <c r="UZ30" s="1"/>
      <c r="VA30" s="2" t="s">
        <v>11</v>
      </c>
      <c r="VB30" s="1" t="s">
        <v>64</v>
      </c>
      <c r="VC30" s="1">
        <v>80</v>
      </c>
      <c r="VD30" s="2">
        <v>13</v>
      </c>
      <c r="VE30" s="1">
        <v>4.4999999999999998E-2</v>
      </c>
      <c r="VF30" s="1">
        <f t="shared" si="1062"/>
        <v>3.4999999999999996E-2</v>
      </c>
      <c r="VG30" s="1">
        <f t="shared" si="1063"/>
        <v>1.7517241379310344</v>
      </c>
      <c r="VH30" s="1">
        <f t="shared" si="1064"/>
        <v>2.6275862068965519E-3</v>
      </c>
      <c r="VI30" s="1">
        <f t="shared" si="1065"/>
        <v>20.228072848670124</v>
      </c>
      <c r="VJ30" s="1"/>
      <c r="VK30" s="1"/>
      <c r="VL30" s="2" t="s">
        <v>11</v>
      </c>
      <c r="VM30" s="1" t="s">
        <v>65</v>
      </c>
      <c r="VN30" s="1">
        <v>84</v>
      </c>
      <c r="VO30" s="2">
        <v>13</v>
      </c>
      <c r="VP30" s="1">
        <v>5.1999999999999998E-2</v>
      </c>
      <c r="VQ30" s="1">
        <f t="shared" si="1066"/>
        <v>3.9999999999999994E-2</v>
      </c>
      <c r="VR30" s="1">
        <f t="shared" si="1067"/>
        <v>1.9450171821305839</v>
      </c>
      <c r="VS30" s="1">
        <f t="shared" si="1068"/>
        <v>2.9175257731958761E-3</v>
      </c>
      <c r="VT30" s="1">
        <f t="shared" si="1069"/>
        <v>22.460128510029993</v>
      </c>
      <c r="VU30" s="1"/>
      <c r="VV30" s="1"/>
      <c r="VW30" s="2" t="s">
        <v>11</v>
      </c>
      <c r="VX30" s="1" t="s">
        <v>66</v>
      </c>
      <c r="VY30" s="1">
        <v>85</v>
      </c>
      <c r="VZ30" s="2">
        <v>13</v>
      </c>
      <c r="WA30" s="1">
        <v>1.0999999999999999E-2</v>
      </c>
      <c r="WB30" s="1">
        <f t="shared" si="1070"/>
        <v>5.9999999999999993E-3</v>
      </c>
      <c r="WC30" s="1">
        <f t="shared" si="1071"/>
        <v>0.4425087108013937</v>
      </c>
      <c r="WD30" s="1">
        <f t="shared" si="1072"/>
        <v>6.6376306620209052E-4</v>
      </c>
      <c r="WE30" s="1">
        <f t="shared" si="1073"/>
        <v>5.1098790297163195</v>
      </c>
      <c r="WF30" s="1"/>
      <c r="WG30" s="1"/>
      <c r="WH30" s="2" t="s">
        <v>11</v>
      </c>
      <c r="WI30" s="1" t="s">
        <v>67</v>
      </c>
      <c r="WJ30" s="1">
        <v>86</v>
      </c>
      <c r="WK30" s="2">
        <v>13</v>
      </c>
      <c r="WL30" s="1">
        <v>2.1000000000000001E-2</v>
      </c>
      <c r="WM30" s="1">
        <f t="shared" si="1074"/>
        <v>1.3000000000000001E-2</v>
      </c>
      <c r="WN30" s="1">
        <f t="shared" si="1075"/>
        <v>0.60763888888888895</v>
      </c>
      <c r="WO30" s="1">
        <f t="shared" si="1076"/>
        <v>9.1145833333333346E-4</v>
      </c>
      <c r="WP30" s="1">
        <f t="shared" si="1077"/>
        <v>7.0167233778297851</v>
      </c>
      <c r="WQ30" s="1"/>
      <c r="WR30" s="1"/>
      <c r="WS30" s="2" t="s">
        <v>11</v>
      </c>
      <c r="WT30" s="1" t="s">
        <v>68</v>
      </c>
      <c r="WU30" s="1">
        <v>87</v>
      </c>
      <c r="WV30" s="2">
        <v>13</v>
      </c>
      <c r="WW30" s="1">
        <v>1.9E-2</v>
      </c>
      <c r="WX30" s="1">
        <f t="shared" si="1078"/>
        <v>1.2E-2</v>
      </c>
      <c r="WY30" s="1">
        <f t="shared" si="1079"/>
        <v>0.55749128919860624</v>
      </c>
      <c r="WZ30" s="1">
        <f t="shared" si="1080"/>
        <v>8.3623693379790941E-4</v>
      </c>
      <c r="XA30" s="1">
        <f t="shared" si="1081"/>
        <v>6.4376428720835532</v>
      </c>
      <c r="XB30" s="1"/>
      <c r="XC30" s="1"/>
      <c r="XD30" s="2" t="s">
        <v>11</v>
      </c>
      <c r="XE30" s="1" t="s">
        <v>69</v>
      </c>
      <c r="XF30" s="1">
        <v>88</v>
      </c>
      <c r="XG30" s="2">
        <v>13</v>
      </c>
      <c r="XH30" s="1">
        <v>2.7E-2</v>
      </c>
      <c r="XI30" s="1">
        <f t="shared" si="1082"/>
        <v>1.8000000000000002E-2</v>
      </c>
      <c r="XJ30" s="1">
        <f t="shared" si="1083"/>
        <v>0.74305555555555569</v>
      </c>
      <c r="XK30" s="1">
        <f t="shared" si="1084"/>
        <v>1.1145833333333335E-3</v>
      </c>
      <c r="XL30" s="1">
        <f t="shared" si="1085"/>
        <v>8.580450302031851</v>
      </c>
      <c r="XM30" s="1"/>
      <c r="XN30" s="1"/>
      <c r="XO30" s="2" t="s">
        <v>11</v>
      </c>
      <c r="XP30" s="1" t="s">
        <v>70</v>
      </c>
      <c r="XQ30" s="1">
        <v>91</v>
      </c>
      <c r="XR30" s="2">
        <v>13</v>
      </c>
      <c r="XS30" s="1">
        <v>3.3000000000000002E-2</v>
      </c>
      <c r="XT30" s="1">
        <f t="shared" si="1086"/>
        <v>2.2000000000000002E-2</v>
      </c>
      <c r="XU30" s="1">
        <f t="shared" si="1087"/>
        <v>0.88235294117647067</v>
      </c>
      <c r="XV30" s="1">
        <f t="shared" si="1088"/>
        <v>1.323529411764706E-3</v>
      </c>
      <c r="XW30" s="1">
        <f t="shared" si="1089"/>
        <v>10.188989913352831</v>
      </c>
      <c r="XX30" s="1"/>
      <c r="XY30" s="1"/>
      <c r="XZ30" s="2" t="s">
        <v>11</v>
      </c>
      <c r="YA30" s="1" t="s">
        <v>71</v>
      </c>
      <c r="YB30" s="1">
        <v>92</v>
      </c>
      <c r="YC30" s="2">
        <v>13</v>
      </c>
      <c r="YD30" s="1">
        <v>3.5000000000000003E-2</v>
      </c>
      <c r="YE30" s="1">
        <f t="shared" si="1090"/>
        <v>2.4000000000000004E-2</v>
      </c>
      <c r="YF30" s="1">
        <f t="shared" si="1091"/>
        <v>1.0790378006872854</v>
      </c>
      <c r="YG30" s="1">
        <f t="shared" si="1092"/>
        <v>1.6185567010309281E-3</v>
      </c>
      <c r="YH30" s="1">
        <f t="shared" si="1093"/>
        <v>12.460212636306395</v>
      </c>
      <c r="YI30" s="1"/>
      <c r="YJ30" s="1"/>
      <c r="YK30" s="2" t="s">
        <v>11</v>
      </c>
      <c r="YL30" s="1" t="s">
        <v>72</v>
      </c>
      <c r="YM30" s="1">
        <v>93</v>
      </c>
      <c r="YN30" s="2">
        <v>13</v>
      </c>
      <c r="YO30" s="1">
        <v>4.2999999999999997E-2</v>
      </c>
      <c r="YP30" s="1">
        <f t="shared" si="1094"/>
        <v>3.2000000000000001E-2</v>
      </c>
      <c r="YQ30" s="1">
        <f t="shared" si="1095"/>
        <v>1.324232081911263</v>
      </c>
      <c r="YR30" s="1">
        <f t="shared" si="1096"/>
        <v>1.9863481228668944E-3</v>
      </c>
      <c r="YS30" s="1">
        <f t="shared" si="1097"/>
        <v>15.291598968936352</v>
      </c>
      <c r="YT30" s="1"/>
      <c r="YU30" s="1"/>
      <c r="YV30" s="2" t="s">
        <v>11</v>
      </c>
      <c r="YW30" s="1" t="s">
        <v>73</v>
      </c>
      <c r="YX30" s="1">
        <v>94</v>
      </c>
      <c r="YY30" s="2">
        <v>13</v>
      </c>
      <c r="YZ30" s="1">
        <v>4.5999999999999999E-2</v>
      </c>
      <c r="ZA30" s="1">
        <f t="shared" si="1098"/>
        <v>3.3000000000000002E-2</v>
      </c>
      <c r="ZB30" s="1">
        <f t="shared" si="1099"/>
        <v>1.3197278911564627</v>
      </c>
      <c r="ZC30" s="1">
        <f t="shared" si="1100"/>
        <v>1.9795918367346943E-3</v>
      </c>
      <c r="ZD30" s="1">
        <f t="shared" si="1101"/>
        <v>15.239586727545413</v>
      </c>
      <c r="ZE30" s="1"/>
      <c r="ZF30" s="1"/>
      <c r="ZG30" s="2" t="s">
        <v>11</v>
      </c>
      <c r="ZH30" s="1" t="s">
        <v>74</v>
      </c>
      <c r="ZI30" s="1">
        <v>95</v>
      </c>
      <c r="ZJ30" s="2">
        <v>13</v>
      </c>
      <c r="ZK30" s="1">
        <v>4.2000000000000003E-2</v>
      </c>
      <c r="ZL30" s="1">
        <f t="shared" si="1102"/>
        <v>2.9000000000000005E-2</v>
      </c>
      <c r="ZM30" s="1">
        <f t="shared" si="1103"/>
        <v>1.2040816326530615</v>
      </c>
      <c r="ZN30" s="1">
        <f t="shared" si="1104"/>
        <v>1.8061224489795923E-3</v>
      </c>
      <c r="ZO30" s="1">
        <f t="shared" si="1105"/>
        <v>13.904159024616177</v>
      </c>
      <c r="ZP30" s="1"/>
      <c r="ZQ30" s="1"/>
      <c r="ZR30" s="2" t="s">
        <v>11</v>
      </c>
      <c r="ZS30" s="1" t="s">
        <v>75</v>
      </c>
      <c r="ZT30" s="1">
        <v>99</v>
      </c>
      <c r="ZU30" s="2">
        <v>13</v>
      </c>
      <c r="ZV30" s="1">
        <v>4.9000000000000002E-2</v>
      </c>
      <c r="ZW30" s="1">
        <f t="shared" si="1106"/>
        <v>3.4000000000000002E-2</v>
      </c>
      <c r="ZX30" s="1">
        <f t="shared" si="1107"/>
        <v>1.2328767123287672</v>
      </c>
      <c r="ZY30" s="1">
        <f t="shared" si="1108"/>
        <v>1.8493150684931509E-3</v>
      </c>
      <c r="ZZ30" s="1">
        <f t="shared" si="1109"/>
        <v>14.236670837835462</v>
      </c>
      <c r="AAA30" s="1"/>
      <c r="AAB30" s="1"/>
      <c r="AAC30" s="2" t="s">
        <v>11</v>
      </c>
      <c r="AAD30" s="1" t="s">
        <v>76</v>
      </c>
      <c r="AAE30" s="1">
        <v>100</v>
      </c>
      <c r="AAF30" s="2">
        <v>13</v>
      </c>
      <c r="AAG30" s="1">
        <v>0.01</v>
      </c>
      <c r="AAH30" s="1">
        <f t="shared" si="1110"/>
        <v>8.0000000000000002E-3</v>
      </c>
      <c r="AAI30" s="1">
        <f t="shared" si="1111"/>
        <v>1.1758620689655173</v>
      </c>
      <c r="AAJ30" s="1">
        <f t="shared" si="1112"/>
        <v>1.763793103448276E-3</v>
      </c>
      <c r="AAK30" s="1">
        <f t="shared" si="1113"/>
        <v>13.578292994875024</v>
      </c>
      <c r="AAL30" s="1"/>
      <c r="AAM30" s="1"/>
      <c r="AAN30" s="2" t="s">
        <v>11</v>
      </c>
      <c r="AAO30" s="1" t="s">
        <v>77</v>
      </c>
      <c r="AAP30" s="1">
        <v>101</v>
      </c>
      <c r="AAQ30" s="2">
        <v>13</v>
      </c>
      <c r="AAR30" s="1">
        <v>1.7999999999999999E-2</v>
      </c>
      <c r="AAS30" s="1">
        <f t="shared" si="1114"/>
        <v>1.0999999999999999E-2</v>
      </c>
      <c r="AAT30" s="1">
        <f t="shared" si="1115"/>
        <v>1.0795847750865053</v>
      </c>
      <c r="AAU30" s="1">
        <f t="shared" si="1116"/>
        <v>1.6193771626297579E-3</v>
      </c>
      <c r="AAV30" s="1">
        <f t="shared" si="1117"/>
        <v>12.46652883516111</v>
      </c>
      <c r="AAW30" s="1"/>
      <c r="AAX30" s="1"/>
      <c r="AAY30" s="2" t="s">
        <v>11</v>
      </c>
      <c r="AAZ30" s="1" t="s">
        <v>78</v>
      </c>
      <c r="ABA30" s="1">
        <v>102</v>
      </c>
      <c r="ABB30" s="2">
        <v>13</v>
      </c>
      <c r="ABC30" s="1">
        <v>1.6E-2</v>
      </c>
      <c r="ABD30" s="1">
        <f t="shared" si="1118"/>
        <v>9.0000000000000011E-3</v>
      </c>
      <c r="ABE30" s="1">
        <f t="shared" si="1119"/>
        <v>1.0620689655172413</v>
      </c>
      <c r="ABF30" s="1">
        <f t="shared" si="1120"/>
        <v>1.593103448275862E-3</v>
      </c>
      <c r="ABG30" s="1">
        <f t="shared" si="1121"/>
        <v>12.264264640532279</v>
      </c>
      <c r="ABH30" s="1"/>
      <c r="ABI30" s="1"/>
      <c r="ABJ30" s="2" t="s">
        <v>11</v>
      </c>
      <c r="ABK30" s="1" t="s">
        <v>79</v>
      </c>
      <c r="ABL30" s="1">
        <v>112</v>
      </c>
      <c r="ABM30" s="2">
        <v>13</v>
      </c>
      <c r="ABN30" s="1">
        <v>3.5000000000000003E-2</v>
      </c>
      <c r="ABO30" s="1">
        <f t="shared" si="1122"/>
        <v>1.8000000000000002E-2</v>
      </c>
      <c r="ABP30" s="1">
        <f t="shared" si="1123"/>
        <v>1.4625850340136055</v>
      </c>
      <c r="ABQ30" s="1">
        <f t="shared" si="1124"/>
        <v>2.1938775510204084E-3</v>
      </c>
      <c r="ABR30" s="1">
        <f t="shared" si="1125"/>
        <v>16.889232713516822</v>
      </c>
      <c r="ABS30" s="1"/>
      <c r="ABT30" s="1"/>
      <c r="ABU30" s="2" t="s">
        <v>11</v>
      </c>
      <c r="ABV30" s="1" t="s">
        <v>80</v>
      </c>
      <c r="ABW30" s="1">
        <v>113</v>
      </c>
      <c r="ABX30" s="2">
        <v>13</v>
      </c>
      <c r="ABY30" s="1">
        <v>2.1000000000000001E-2</v>
      </c>
      <c r="ABZ30" s="1">
        <f t="shared" si="1126"/>
        <v>8.0000000000000019E-3</v>
      </c>
      <c r="ACA30" s="1">
        <f t="shared" si="1127"/>
        <v>-5.3571428571428492E-2</v>
      </c>
      <c r="ACB30" s="1">
        <f t="shared" si="1128"/>
        <v>-8.0357142857142745E-5</v>
      </c>
      <c r="ACC30" s="1">
        <f t="shared" si="1129"/>
        <v>-0.61861724473927804</v>
      </c>
      <c r="ACD30" s="1"/>
      <c r="ACE30" s="1"/>
      <c r="ACF30" s="2" t="s">
        <v>11</v>
      </c>
      <c r="ACG30" s="1" t="s">
        <v>81</v>
      </c>
      <c r="ACH30" s="1">
        <v>114</v>
      </c>
      <c r="ACI30" s="2">
        <v>13</v>
      </c>
      <c r="ACJ30" s="1">
        <v>2.5999999999999999E-2</v>
      </c>
      <c r="ACK30" s="1">
        <f t="shared" si="1130"/>
        <v>1.1999999999999999E-2</v>
      </c>
      <c r="ACL30" s="1">
        <f t="shared" si="1131"/>
        <v>1.0752688172042946E-2</v>
      </c>
      <c r="ACM30" s="1">
        <f t="shared" si="1132"/>
        <v>1.6129032258064419E-5</v>
      </c>
      <c r="ACN30" s="1">
        <f t="shared" si="1133"/>
        <v>0.12416690216989036</v>
      </c>
      <c r="ACO30" s="1"/>
      <c r="ACP30" s="1"/>
      <c r="ACQ30" s="2" t="s">
        <v>11</v>
      </c>
      <c r="ACR30" s="1" t="s">
        <v>82</v>
      </c>
      <c r="ACS30" s="1">
        <v>115</v>
      </c>
      <c r="ACT30" s="2">
        <v>13</v>
      </c>
      <c r="ACU30" s="1">
        <v>2.5999999999999999E-2</v>
      </c>
      <c r="ACV30" s="1">
        <f t="shared" si="1134"/>
        <v>1.1999999999999999E-2</v>
      </c>
      <c r="ACW30" s="1">
        <f t="shared" si="1135"/>
        <v>6.0498220640569339E-2</v>
      </c>
      <c r="ACX30" s="1">
        <f t="shared" si="1136"/>
        <v>9.0747330960854009E-5</v>
      </c>
      <c r="ACY30" s="1">
        <f t="shared" si="1137"/>
        <v>0.69860452786689553</v>
      </c>
      <c r="ACZ30" s="1"/>
      <c r="ADA30" s="1"/>
      <c r="ADB30" s="2" t="s">
        <v>11</v>
      </c>
      <c r="ADC30" s="1" t="s">
        <v>83</v>
      </c>
      <c r="ADD30" s="1">
        <v>116</v>
      </c>
      <c r="ADE30" s="2">
        <v>13</v>
      </c>
      <c r="ADF30" s="1">
        <v>3.2000000000000001E-2</v>
      </c>
      <c r="ADG30" s="1">
        <f t="shared" si="1138"/>
        <v>1.6E-2</v>
      </c>
      <c r="ADH30" s="1">
        <f t="shared" si="1710"/>
        <v>0.20284697508896798</v>
      </c>
      <c r="ADI30" s="1">
        <f t="shared" si="1139"/>
        <v>3.0427046263345199E-4</v>
      </c>
      <c r="ADJ30" s="1">
        <f t="shared" si="1140"/>
        <v>2.3423798875537112</v>
      </c>
      <c r="ADK30" s="1"/>
      <c r="ADL30" s="1"/>
      <c r="ADM30" s="2" t="s">
        <v>11</v>
      </c>
      <c r="ADN30" s="1" t="s">
        <v>84</v>
      </c>
      <c r="ADO30" s="1">
        <v>119</v>
      </c>
      <c r="ADP30" s="2">
        <v>13</v>
      </c>
      <c r="ADQ30" s="1">
        <v>3.7999999999999999E-2</v>
      </c>
      <c r="ADR30" s="1">
        <f t="shared" si="1141"/>
        <v>2.0999999999999998E-2</v>
      </c>
      <c r="ADS30" s="1">
        <f t="shared" si="1142"/>
        <v>-0.15107913669064757</v>
      </c>
      <c r="ADT30" s="1">
        <f t="shared" si="1143"/>
        <v>-2.2661870503597135E-4</v>
      </c>
      <c r="ADU30" s="1">
        <f t="shared" si="1144"/>
        <v>-1.7445896398402696</v>
      </c>
      <c r="ADV30" s="1"/>
      <c r="ADW30" s="1"/>
      <c r="ADX30" s="2" t="s">
        <v>11</v>
      </c>
      <c r="ADY30" s="1" t="s">
        <v>85</v>
      </c>
      <c r="ADZ30" s="1">
        <v>120</v>
      </c>
      <c r="AEA30" s="2">
        <v>13</v>
      </c>
      <c r="AEB30" s="1">
        <v>0.04</v>
      </c>
      <c r="AEC30" s="1">
        <f t="shared" si="1145"/>
        <v>2.3E-2</v>
      </c>
      <c r="AED30" s="1">
        <f t="shared" si="1146"/>
        <v>-0.10791366906474818</v>
      </c>
      <c r="AEE30" s="1">
        <f t="shared" si="1147"/>
        <v>-1.6187050359712228E-4</v>
      </c>
      <c r="AEF30" s="1">
        <f t="shared" si="1148"/>
        <v>-1.246135457028763</v>
      </c>
      <c r="AEG30" s="1"/>
      <c r="AEH30" s="1"/>
      <c r="AEI30" s="2" t="s">
        <v>11</v>
      </c>
      <c r="AEJ30" s="1" t="s">
        <v>86</v>
      </c>
      <c r="AEK30" s="1">
        <v>121</v>
      </c>
      <c r="AEL30" s="2">
        <v>13</v>
      </c>
      <c r="AEM30" s="1">
        <v>4.1000000000000002E-2</v>
      </c>
      <c r="AEN30" s="1">
        <f t="shared" si="1149"/>
        <v>2.3000000000000003E-2</v>
      </c>
      <c r="AEO30" s="1">
        <f t="shared" si="1150"/>
        <v>-6.8345323741007033E-2</v>
      </c>
      <c r="AEP30" s="1">
        <f t="shared" si="1151"/>
        <v>-1.0251798561151055E-4</v>
      </c>
      <c r="AEQ30" s="1">
        <f t="shared" si="1152"/>
        <v>-0.78921912278488149</v>
      </c>
      <c r="AER30" s="1"/>
      <c r="AES30" s="1"/>
      <c r="AET30" s="2" t="s">
        <v>11</v>
      </c>
      <c r="AEU30" s="1" t="s">
        <v>87</v>
      </c>
      <c r="AEV30" s="1">
        <v>122</v>
      </c>
      <c r="AEW30" s="2">
        <v>13</v>
      </c>
      <c r="AEX30" s="1">
        <v>4.2999999999999997E-2</v>
      </c>
      <c r="AEY30" s="1">
        <f t="shared" si="1153"/>
        <v>2.5999999999999995E-2</v>
      </c>
      <c r="AEZ30" s="1">
        <f t="shared" si="1154"/>
        <v>-1.0791366906475005E-2</v>
      </c>
      <c r="AFA30" s="1">
        <f t="shared" si="1155"/>
        <v>-1.6187050359712507E-5</v>
      </c>
      <c r="AFB30" s="1">
        <f t="shared" si="1156"/>
        <v>-0.12461354570287846</v>
      </c>
      <c r="AFC30" s="1"/>
      <c r="AFD30" s="1"/>
      <c r="AFE30" s="2" t="s">
        <v>11</v>
      </c>
      <c r="AFF30" s="1" t="s">
        <v>88</v>
      </c>
      <c r="AFG30" s="1">
        <v>123</v>
      </c>
      <c r="AFH30" s="2">
        <v>13</v>
      </c>
      <c r="AFI30" s="1">
        <v>3.9E-2</v>
      </c>
      <c r="AFJ30" s="1">
        <f t="shared" si="1157"/>
        <v>2.1999999999999999E-2</v>
      </c>
      <c r="AFK30" s="1">
        <f t="shared" si="1158"/>
        <v>-0.15827338129496407</v>
      </c>
      <c r="AFL30" s="1">
        <f t="shared" si="1159"/>
        <v>-2.3741007194244611E-4</v>
      </c>
      <c r="AFM30" s="1">
        <f t="shared" si="1160"/>
        <v>-1.82766533697552</v>
      </c>
      <c r="AFN30" s="1"/>
      <c r="AFO30" s="1"/>
      <c r="AFP30" s="2" t="s">
        <v>11</v>
      </c>
      <c r="AFQ30" s="1" t="s">
        <v>89</v>
      </c>
      <c r="AFR30" s="1">
        <v>126</v>
      </c>
      <c r="AFS30" s="2">
        <v>13</v>
      </c>
      <c r="AFT30" s="1">
        <v>4.7E-2</v>
      </c>
      <c r="AFU30" s="1">
        <f t="shared" si="1161"/>
        <v>2.9000000000000001E-2</v>
      </c>
      <c r="AFV30" s="1">
        <f t="shared" si="1162"/>
        <v>0.27046263345195737</v>
      </c>
      <c r="AFW30" s="1">
        <f t="shared" si="1163"/>
        <v>4.0569395017793605E-4</v>
      </c>
      <c r="AFX30" s="1">
        <f t="shared" si="1164"/>
        <v>3.1231731834049485</v>
      </c>
      <c r="AFY30" s="1"/>
      <c r="AFZ30" s="1"/>
      <c r="AGA30" s="2" t="s">
        <v>11</v>
      </c>
      <c r="AGB30" s="1" t="s">
        <v>90</v>
      </c>
      <c r="AGC30" s="1">
        <v>127</v>
      </c>
      <c r="AGD30" s="2">
        <v>13</v>
      </c>
      <c r="AGE30" s="1">
        <v>1.7999999999999999E-2</v>
      </c>
      <c r="AGF30" s="1">
        <f t="shared" si="1165"/>
        <v>2.9999999999999992E-3</v>
      </c>
      <c r="AGG30" s="1">
        <f t="shared" si="1166"/>
        <v>0.34006734006734002</v>
      </c>
      <c r="AGH30" s="1">
        <f t="shared" si="1167"/>
        <v>5.1010101010101009E-4</v>
      </c>
      <c r="AGI30" s="1">
        <f t="shared" si="1168"/>
        <v>3.9269350575144348</v>
      </c>
      <c r="AGJ30" s="1"/>
      <c r="AGK30" s="1"/>
      <c r="AGL30" s="2" t="s">
        <v>11</v>
      </c>
      <c r="AGM30" s="1" t="s">
        <v>91</v>
      </c>
      <c r="AGN30" s="1">
        <v>128</v>
      </c>
      <c r="AGO30" s="2">
        <v>13</v>
      </c>
      <c r="AGP30" s="1">
        <v>2.4E-2</v>
      </c>
      <c r="AGQ30" s="1">
        <f t="shared" si="1169"/>
        <v>9.0000000000000011E-3</v>
      </c>
      <c r="AGR30" s="1">
        <f t="shared" si="1170"/>
        <v>0.58193979933110362</v>
      </c>
      <c r="AGS30" s="1">
        <f t="shared" si="1171"/>
        <v>8.7290969899665543E-4</v>
      </c>
      <c r="AGT30" s="1">
        <f t="shared" si="1172"/>
        <v>6.7199625783049424</v>
      </c>
      <c r="AGU30" s="1"/>
      <c r="AGV30" s="1"/>
      <c r="AGW30" s="2" t="s">
        <v>11</v>
      </c>
      <c r="AGX30" s="1" t="s">
        <v>92</v>
      </c>
      <c r="AGY30" s="1">
        <v>129</v>
      </c>
      <c r="AGZ30" s="2">
        <v>13</v>
      </c>
      <c r="AHA30" s="1">
        <v>0.02</v>
      </c>
      <c r="AHB30" s="1">
        <f t="shared" si="1173"/>
        <v>6.0000000000000001E-3</v>
      </c>
      <c r="AHC30" s="1">
        <f t="shared" si="1174"/>
        <v>0.57807308970099669</v>
      </c>
      <c r="AHD30" s="1">
        <f t="shared" si="1175"/>
        <v>8.6710963455149503E-4</v>
      </c>
      <c r="AHE30" s="1">
        <f t="shared" si="1176"/>
        <v>6.6753116641633818</v>
      </c>
      <c r="AHF30" s="1"/>
      <c r="AHG30" s="1"/>
      <c r="AHH30" s="2" t="s">
        <v>11</v>
      </c>
      <c r="AHI30" s="1" t="s">
        <v>93</v>
      </c>
      <c r="AHJ30" s="1">
        <v>130</v>
      </c>
      <c r="AHK30" s="2">
        <v>13</v>
      </c>
      <c r="AHL30" s="1">
        <v>2.9000000000000001E-2</v>
      </c>
      <c r="AHM30" s="1">
        <f t="shared" si="1177"/>
        <v>1.5000000000000001E-2</v>
      </c>
      <c r="AHN30" s="1">
        <f t="shared" si="1178"/>
        <v>0.86622073578595316</v>
      </c>
      <c r="AHO30" s="1">
        <f t="shared" si="1179"/>
        <v>1.2993311036789297E-3</v>
      </c>
      <c r="AHP30" s="1">
        <f t="shared" si="1180"/>
        <v>10.002702918281495</v>
      </c>
      <c r="AHQ30" s="1"/>
      <c r="AHR30" s="1"/>
      <c r="AHS30" s="2" t="s">
        <v>11</v>
      </c>
      <c r="AHT30" s="1" t="s">
        <v>94</v>
      </c>
      <c r="AHU30" s="1">
        <v>133</v>
      </c>
      <c r="AHV30" s="2">
        <v>13</v>
      </c>
      <c r="AHW30" s="1">
        <v>4.2000000000000003E-2</v>
      </c>
      <c r="AHX30" s="1">
        <f t="shared" si="1181"/>
        <v>2.6000000000000002E-2</v>
      </c>
      <c r="AHY30" s="1">
        <f t="shared" si="1182"/>
        <v>1.2591362126245849</v>
      </c>
      <c r="AHZ30" s="1">
        <f t="shared" si="1183"/>
        <v>1.8887043189368773E-3</v>
      </c>
      <c r="AIA30" s="1">
        <f t="shared" si="1184"/>
        <v>14.539902992631735</v>
      </c>
      <c r="AIB30" s="1"/>
      <c r="AIC30" s="1"/>
      <c r="AID30" s="2" t="s">
        <v>11</v>
      </c>
      <c r="AIE30" s="1" t="s">
        <v>95</v>
      </c>
      <c r="AIF30" s="1">
        <v>134</v>
      </c>
      <c r="AIG30" s="2">
        <v>13</v>
      </c>
      <c r="AIH30" s="1">
        <v>3.5000000000000003E-2</v>
      </c>
      <c r="AII30" s="1">
        <f t="shared" si="1185"/>
        <v>1.8000000000000002E-2</v>
      </c>
      <c r="AIJ30" s="1">
        <f t="shared" si="1186"/>
        <v>0.98006644518272434</v>
      </c>
      <c r="AIK30" s="1">
        <f t="shared" si="1187"/>
        <v>1.4700996677740866E-3</v>
      </c>
      <c r="AIL30" s="1">
        <f t="shared" si="1188"/>
        <v>11.317338740966655</v>
      </c>
      <c r="AIM30" s="1"/>
      <c r="AIN30" s="1"/>
      <c r="AIO30" s="2" t="s">
        <v>11</v>
      </c>
      <c r="AIP30" s="1" t="s">
        <v>96</v>
      </c>
      <c r="AIQ30" s="1">
        <v>135</v>
      </c>
      <c r="AIR30" s="2">
        <v>13</v>
      </c>
      <c r="AIS30" s="1">
        <v>3.9E-2</v>
      </c>
      <c r="AIT30" s="1">
        <f t="shared" si="1189"/>
        <v>2.5000000000000001E-2</v>
      </c>
      <c r="AIU30" s="1">
        <f t="shared" si="1190"/>
        <v>1.26158940397351</v>
      </c>
      <c r="AIV30" s="1">
        <f t="shared" si="1191"/>
        <v>1.8923841059602651E-3</v>
      </c>
      <c r="AIW30" s="1">
        <f t="shared" si="1192"/>
        <v>14.568231273462755</v>
      </c>
      <c r="AIX30" s="1"/>
      <c r="AIY30" s="1"/>
      <c r="AIZ30" s="2" t="s">
        <v>11</v>
      </c>
      <c r="AJA30" s="1" t="s">
        <v>97</v>
      </c>
      <c r="AJB30" s="1">
        <v>136</v>
      </c>
      <c r="AJC30" s="2">
        <v>13</v>
      </c>
      <c r="AJD30" s="1">
        <v>3.5000000000000003E-2</v>
      </c>
      <c r="AJE30" s="1">
        <f t="shared" si="1193"/>
        <v>1.9000000000000003E-2</v>
      </c>
      <c r="AJF30" s="1">
        <f t="shared" si="1194"/>
        <v>1.0529801324503312</v>
      </c>
      <c r="AJG30" s="1">
        <f t="shared" si="1195"/>
        <v>1.5794701986754968E-3</v>
      </c>
      <c r="AJH30" s="1">
        <f t="shared" si="1196"/>
        <v>12.159311141630331</v>
      </c>
      <c r="AJI30" s="1"/>
      <c r="AJJ30" s="1"/>
      <c r="AJK30" s="2" t="s">
        <v>11</v>
      </c>
      <c r="AJL30" s="1" t="s">
        <v>98</v>
      </c>
      <c r="AJM30" s="1">
        <v>140</v>
      </c>
      <c r="AJN30" s="2">
        <v>13</v>
      </c>
      <c r="AJO30" s="1">
        <v>4.1000000000000002E-2</v>
      </c>
      <c r="AJP30" s="1">
        <f t="shared" si="1197"/>
        <v>2.5000000000000001E-2</v>
      </c>
      <c r="AJQ30" s="1">
        <f t="shared" si="1198"/>
        <v>1.3398692810457518</v>
      </c>
      <c r="AJR30" s="1">
        <f t="shared" si="1199"/>
        <v>2.0098039215686275E-3</v>
      </c>
      <c r="AJS30" s="1">
        <f t="shared" si="1200"/>
        <v>15.472169868424666</v>
      </c>
      <c r="AJT30" s="1"/>
      <c r="AJU30" s="1"/>
      <c r="AJV30" s="2" t="s">
        <v>11</v>
      </c>
      <c r="AJW30" s="1" t="s">
        <v>99</v>
      </c>
      <c r="AJX30" s="1">
        <v>141</v>
      </c>
      <c r="AJY30" s="2">
        <v>13</v>
      </c>
      <c r="AJZ30" s="1">
        <v>2.7E-2</v>
      </c>
      <c r="AKA30" s="1">
        <f t="shared" si="1201"/>
        <v>6.9999999999999993E-3</v>
      </c>
      <c r="AKB30" s="1">
        <f t="shared" si="1202"/>
        <v>0.3796610169491525</v>
      </c>
      <c r="AKC30" s="1">
        <f t="shared" si="1203"/>
        <v>5.6949152542372871E-4</v>
      </c>
      <c r="AKD30" s="1">
        <f t="shared" si="1204"/>
        <v>4.3841439084799507</v>
      </c>
      <c r="AKE30" s="1"/>
      <c r="AKF30" s="1"/>
      <c r="AKG30" s="2" t="s">
        <v>11</v>
      </c>
      <c r="AKH30" s="1" t="s">
        <v>100</v>
      </c>
      <c r="AKI30" s="1">
        <v>143</v>
      </c>
      <c r="AKJ30" s="2">
        <v>13</v>
      </c>
      <c r="AKK30" s="1">
        <v>3.1E-2</v>
      </c>
      <c r="AKL30" s="1">
        <f t="shared" si="1205"/>
        <v>9.0000000000000011E-3</v>
      </c>
      <c r="AKM30" s="1">
        <f t="shared" si="1206"/>
        <v>0.43728813559322044</v>
      </c>
      <c r="AKN30" s="1">
        <f t="shared" si="1207"/>
        <v>6.5593220338983071E-4</v>
      </c>
      <c r="AKO30" s="1">
        <f t="shared" si="1208"/>
        <v>5.0495943231599458</v>
      </c>
      <c r="AKP30" s="1"/>
      <c r="AKQ30" s="1"/>
      <c r="AKR30" s="2" t="s">
        <v>11</v>
      </c>
      <c r="AKS30" s="1" t="s">
        <v>101</v>
      </c>
      <c r="AKT30" s="1">
        <v>144</v>
      </c>
      <c r="AKU30" s="2">
        <v>13</v>
      </c>
      <c r="AKV30" s="1">
        <v>0.03</v>
      </c>
      <c r="AKW30" s="1">
        <f t="shared" si="1209"/>
        <v>6.9999999999999993E-3</v>
      </c>
      <c r="AKX30" s="1">
        <f t="shared" si="1210"/>
        <v>0.33898305084745761</v>
      </c>
      <c r="AKY30" s="1">
        <f t="shared" si="1211"/>
        <v>5.0847457627118645E-4</v>
      </c>
      <c r="AKZ30" s="1">
        <f t="shared" si="1212"/>
        <v>3.9144142039999572</v>
      </c>
      <c r="ALA30" s="1"/>
      <c r="ALB30" s="1"/>
      <c r="ALC30" s="2" t="s">
        <v>11</v>
      </c>
      <c r="ALD30" s="1" t="s">
        <v>102</v>
      </c>
      <c r="ALE30" s="1">
        <v>147</v>
      </c>
      <c r="ALF30" s="2">
        <v>13</v>
      </c>
      <c r="ALG30" s="1">
        <v>3.1E-2</v>
      </c>
      <c r="ALH30" s="1">
        <f t="shared" si="1213"/>
        <v>5.000000000000001E-3</v>
      </c>
      <c r="ALI30" s="1">
        <f t="shared" si="1214"/>
        <v>0.27457627118644073</v>
      </c>
      <c r="ALJ30" s="1">
        <f t="shared" si="1215"/>
        <v>4.1186440677966113E-4</v>
      </c>
      <c r="ALK30" s="1">
        <f t="shared" si="1216"/>
        <v>3.170675505239966</v>
      </c>
      <c r="ALL30" s="1"/>
      <c r="ALM30" s="1"/>
      <c r="ALN30" s="2" t="s">
        <v>11</v>
      </c>
      <c r="ALO30" s="1" t="s">
        <v>103</v>
      </c>
      <c r="ALP30" s="1">
        <v>148</v>
      </c>
      <c r="ALQ30" s="2">
        <v>13</v>
      </c>
      <c r="ALR30" s="1">
        <v>3.1E-2</v>
      </c>
      <c r="ALS30" s="1">
        <f t="shared" si="1217"/>
        <v>5.9999999999999984E-3</v>
      </c>
      <c r="ALT30" s="1">
        <f t="shared" si="1218"/>
        <v>0.21088435374149653</v>
      </c>
      <c r="ALU30" s="1">
        <f t="shared" si="1219"/>
        <v>3.1632653061224481E-4</v>
      </c>
      <c r="ALV30" s="1">
        <f t="shared" si="1220"/>
        <v>2.4351916935768432</v>
      </c>
      <c r="ALW30" s="1"/>
      <c r="ALX30" s="1"/>
      <c r="ALY30" s="2" t="s">
        <v>11</v>
      </c>
      <c r="ALZ30" s="1" t="s">
        <v>104</v>
      </c>
      <c r="AMA30" s="1">
        <v>149</v>
      </c>
      <c r="AMB30" s="2">
        <v>13</v>
      </c>
      <c r="AMC30" s="1">
        <v>0.03</v>
      </c>
      <c r="AMD30" s="1">
        <f t="shared" si="1221"/>
        <v>9.9999999999999985E-3</v>
      </c>
      <c r="AME30" s="1">
        <f t="shared" si="1222"/>
        <v>0.42123287671232873</v>
      </c>
      <c r="AMF30" s="1">
        <f t="shared" si="1223"/>
        <v>6.3184931506849308E-4</v>
      </c>
      <c r="AMG30" s="1">
        <f t="shared" si="1224"/>
        <v>4.8641958695937815</v>
      </c>
      <c r="AMH30" s="1"/>
      <c r="AMI30" s="1"/>
      <c r="AMJ30" s="2" t="s">
        <v>11</v>
      </c>
      <c r="AMK30" s="1" t="s">
        <v>105</v>
      </c>
      <c r="AML30" s="1">
        <v>150</v>
      </c>
      <c r="AMM30" s="2">
        <v>13</v>
      </c>
      <c r="AMN30" s="1">
        <v>3.2000000000000001E-2</v>
      </c>
      <c r="AMO30" s="1">
        <f t="shared" si="1225"/>
        <v>1.3000000000000001E-2</v>
      </c>
      <c r="AMP30" s="1">
        <f t="shared" si="1226"/>
        <v>0.4178082191780822</v>
      </c>
      <c r="AMQ30" s="1">
        <f t="shared" si="1227"/>
        <v>6.2671232876712331E-4</v>
      </c>
      <c r="AMR30" s="1">
        <f t="shared" si="1228"/>
        <v>4.8246495617109062</v>
      </c>
      <c r="AMS30" s="1"/>
      <c r="AMT30" s="1"/>
      <c r="AMU30" s="2" t="s">
        <v>11</v>
      </c>
      <c r="AMV30" s="1" t="s">
        <v>106</v>
      </c>
      <c r="AMW30" s="1">
        <v>151</v>
      </c>
      <c r="AMX30" s="2">
        <v>13</v>
      </c>
      <c r="AMY30" s="1">
        <v>3.1E-2</v>
      </c>
      <c r="AMZ30" s="1">
        <f t="shared" si="1229"/>
        <v>1.0999999999999999E-2</v>
      </c>
      <c r="ANA30" s="1">
        <f t="shared" si="1230"/>
        <v>0.30136986301369861</v>
      </c>
      <c r="ANB30" s="1">
        <f t="shared" si="1231"/>
        <v>4.5205479452054795E-4</v>
      </c>
      <c r="ANC30" s="1">
        <f t="shared" si="1232"/>
        <v>3.4800750936931126</v>
      </c>
      <c r="AND30" s="1"/>
      <c r="ANE30" s="1"/>
      <c r="ANF30" s="2" t="s">
        <v>11</v>
      </c>
      <c r="ANG30" s="1" t="s">
        <v>107</v>
      </c>
      <c r="ANH30" s="1">
        <v>154</v>
      </c>
      <c r="ANI30" s="2">
        <v>13</v>
      </c>
      <c r="ANJ30" s="1">
        <v>3.4000000000000002E-2</v>
      </c>
      <c r="ANK30" s="1">
        <f t="shared" si="1233"/>
        <v>1.5000000000000003E-2</v>
      </c>
      <c r="ANL30" s="1">
        <f t="shared" si="1234"/>
        <v>0.41724137931034494</v>
      </c>
      <c r="ANM30" s="1">
        <f t="shared" si="1235"/>
        <v>6.2586206896551747E-4</v>
      </c>
      <c r="ANN30" s="1">
        <f t="shared" si="1236"/>
        <v>4.8181039659233971</v>
      </c>
      <c r="ANO30" s="1"/>
      <c r="ANP30" s="1"/>
      <c r="ANQ30" s="2" t="s">
        <v>11</v>
      </c>
      <c r="ANR30" s="1" t="s">
        <v>108</v>
      </c>
      <c r="ANS30" s="1">
        <v>155</v>
      </c>
      <c r="ANT30" s="2">
        <v>13</v>
      </c>
      <c r="ANU30" s="1">
        <v>2.5000000000000001E-2</v>
      </c>
      <c r="ANV30" s="1">
        <f t="shared" si="1237"/>
        <v>5.000000000000001E-3</v>
      </c>
      <c r="ANW30" s="1">
        <f t="shared" si="1238"/>
        <v>-7.8498293515358336E-2</v>
      </c>
      <c r="ANX30" s="1">
        <f t="shared" si="1239"/>
        <v>-1.1774744027303751E-4</v>
      </c>
      <c r="ANY30" s="1">
        <f t="shared" si="1240"/>
        <v>-0.90646076362251538</v>
      </c>
      <c r="ANZ30" s="1"/>
      <c r="AOA30" s="1"/>
      <c r="AOB30" s="2" t="s">
        <v>11</v>
      </c>
      <c r="AOC30" s="1" t="s">
        <v>109</v>
      </c>
      <c r="AOD30" s="1">
        <v>156</v>
      </c>
      <c r="AOE30" s="2">
        <v>13</v>
      </c>
      <c r="AOF30" s="1">
        <v>2.5000000000000001E-2</v>
      </c>
      <c r="AOG30" s="1">
        <f t="shared" si="1241"/>
        <v>4.0000000000000001E-3</v>
      </c>
      <c r="AOH30" s="1">
        <f t="shared" si="1242"/>
        <v>-6.7796610169491525E-2</v>
      </c>
      <c r="AOI30" s="1">
        <f t="shared" si="1243"/>
        <v>-1.0169491525423729E-4</v>
      </c>
      <c r="AOJ30" s="1">
        <f t="shared" si="1244"/>
        <v>-0.78288284079999138</v>
      </c>
      <c r="AOK30" s="1"/>
      <c r="AOL30" s="1"/>
      <c r="AOM30" s="2" t="s">
        <v>11</v>
      </c>
      <c r="AON30" s="1" t="s">
        <v>110</v>
      </c>
      <c r="AOO30" s="1">
        <v>157</v>
      </c>
      <c r="AOP30" s="2">
        <v>13</v>
      </c>
      <c r="AOQ30" s="1">
        <v>1.6E-2</v>
      </c>
      <c r="AOR30" s="1">
        <f t="shared" si="1711"/>
        <v>2E-3</v>
      </c>
      <c r="AOS30" s="1">
        <f t="shared" si="1245"/>
        <v>2.0477815699658706E-2</v>
      </c>
      <c r="AOT30" s="1">
        <f t="shared" si="1246"/>
        <v>3.071672354948806E-5</v>
      </c>
      <c r="AOU30" s="1">
        <f t="shared" si="1247"/>
        <v>0.2364680252928302</v>
      </c>
      <c r="AOV30" s="1"/>
      <c r="AOW30" s="1"/>
      <c r="AOX30" s="2" t="s">
        <v>11</v>
      </c>
      <c r="AOY30" s="1" t="s">
        <v>111</v>
      </c>
      <c r="AOZ30" s="1">
        <v>158</v>
      </c>
      <c r="APA30" s="2">
        <v>13</v>
      </c>
      <c r="APB30" s="1">
        <v>2.5999999999999999E-2</v>
      </c>
      <c r="APC30" s="1">
        <f t="shared" si="1248"/>
        <v>5.9999999999999984E-3</v>
      </c>
      <c r="APD30" s="1">
        <f t="shared" si="1249"/>
        <v>-0.1027397260273973</v>
      </c>
      <c r="APE30" s="1">
        <f t="shared" si="1250"/>
        <v>-1.5410958904109594E-4</v>
      </c>
      <c r="APF30" s="1">
        <f t="shared" si="1251"/>
        <v>-1.1863892364862887</v>
      </c>
      <c r="APG30" s="1"/>
      <c r="APH30" s="1"/>
      <c r="API30" s="2" t="s">
        <v>11</v>
      </c>
      <c r="APJ30" s="1" t="s">
        <v>112</v>
      </c>
      <c r="APK30" s="1">
        <v>161</v>
      </c>
      <c r="APL30" s="2">
        <v>13</v>
      </c>
      <c r="APM30" s="1">
        <v>3.3000000000000002E-2</v>
      </c>
      <c r="APN30" s="1">
        <f t="shared" si="1252"/>
        <v>1.7000000000000001E-2</v>
      </c>
      <c r="APO30" s="1">
        <f t="shared" si="1253"/>
        <v>0.43344709897610928</v>
      </c>
      <c r="APP30" s="1">
        <f t="shared" si="1254"/>
        <v>6.5017064846416392E-4</v>
      </c>
      <c r="APQ30" s="1">
        <f t="shared" si="1255"/>
        <v>5.0052398686982391</v>
      </c>
      <c r="APR30" s="1"/>
      <c r="APS30" s="1"/>
      <c r="APT30" s="2" t="s">
        <v>11</v>
      </c>
      <c r="APU30" s="1" t="s">
        <v>113</v>
      </c>
      <c r="APV30" s="1">
        <v>162</v>
      </c>
      <c r="APW30" s="2">
        <v>13</v>
      </c>
      <c r="APX30" s="1">
        <v>1.4999999999999999E-2</v>
      </c>
      <c r="APY30" s="1">
        <f t="shared" si="1256"/>
        <v>9.9999999999999985E-3</v>
      </c>
      <c r="APZ30" s="1">
        <f t="shared" si="1257"/>
        <v>0.66666666666666663</v>
      </c>
      <c r="AQA30" s="1">
        <f t="shared" si="1258"/>
        <v>1E-3</v>
      </c>
      <c r="AQB30" s="1">
        <f t="shared" si="1259"/>
        <v>7.6983479345332491</v>
      </c>
      <c r="AQC30" s="1"/>
      <c r="AQD30" s="1"/>
      <c r="AQE30" s="2" t="s">
        <v>11</v>
      </c>
      <c r="AQF30" s="1" t="s">
        <v>114</v>
      </c>
      <c r="AQG30" s="1">
        <v>163</v>
      </c>
      <c r="AQH30" s="2">
        <v>13</v>
      </c>
      <c r="AQI30" s="1">
        <v>3.4000000000000002E-2</v>
      </c>
      <c r="AQJ30" s="1">
        <f t="shared" si="1260"/>
        <v>1.8000000000000002E-2</v>
      </c>
      <c r="AQK30" s="1">
        <f t="shared" si="1261"/>
        <v>0.33561643835616445</v>
      </c>
      <c r="AQL30" s="1">
        <f t="shared" si="1262"/>
        <v>5.0342465753424671E-4</v>
      </c>
      <c r="AQM30" s="1">
        <f t="shared" si="1263"/>
        <v>3.875538172521876</v>
      </c>
      <c r="AQN30" s="1"/>
      <c r="AQO30" s="1"/>
      <c r="AQP30" s="2" t="s">
        <v>11</v>
      </c>
      <c r="AQQ30" s="1" t="s">
        <v>115</v>
      </c>
      <c r="AQR30" s="1">
        <v>169</v>
      </c>
      <c r="AQS30" s="2">
        <v>13</v>
      </c>
      <c r="AQT30" s="1">
        <v>1.4E-2</v>
      </c>
      <c r="AQU30" s="1">
        <f t="shared" si="1264"/>
        <v>2.1999999999999999E-2</v>
      </c>
      <c r="AQV30" s="1">
        <f t="shared" si="1265"/>
        <v>1.303754266211604</v>
      </c>
      <c r="AQW30" s="1">
        <f t="shared" si="1266"/>
        <v>1.9556313993174062E-3</v>
      </c>
      <c r="AQX30" s="1">
        <f t="shared" si="1267"/>
        <v>15.055130943643521</v>
      </c>
      <c r="AQY30" s="1"/>
      <c r="AQZ30" s="1"/>
      <c r="ARA30" s="2" t="s">
        <v>11</v>
      </c>
      <c r="ARB30" s="1" t="s">
        <v>116</v>
      </c>
      <c r="ARC30" s="1">
        <v>170</v>
      </c>
      <c r="ARD30" s="2">
        <v>13</v>
      </c>
      <c r="ARE30" s="1">
        <v>1.4999999999999999E-2</v>
      </c>
      <c r="ARF30" s="1">
        <f t="shared" si="1268"/>
        <v>8.9999999999999993E-3</v>
      </c>
      <c r="ARG30" s="1">
        <f t="shared" si="1269"/>
        <v>3.7414965986394509E-2</v>
      </c>
      <c r="ARH30" s="1">
        <f t="shared" si="1270"/>
        <v>5.6122448979591762E-5</v>
      </c>
      <c r="ARI30" s="1">
        <f t="shared" si="1271"/>
        <v>0.43205013918298785</v>
      </c>
      <c r="ARJ30" s="1"/>
      <c r="ARK30" s="1"/>
      <c r="ARL30" s="2" t="s">
        <v>11</v>
      </c>
      <c r="ARM30" s="1" t="s">
        <v>117</v>
      </c>
      <c r="ARN30" s="1">
        <v>171</v>
      </c>
      <c r="ARO30" s="2">
        <v>13</v>
      </c>
      <c r="ARP30" s="1">
        <v>1.7999999999999999E-2</v>
      </c>
      <c r="ARQ30" s="1">
        <f t="shared" si="1272"/>
        <v>1.1999999999999999E-2</v>
      </c>
      <c r="ARR30" s="1">
        <f t="shared" si="1273"/>
        <v>0.22260273972602734</v>
      </c>
      <c r="ARS30" s="1">
        <f t="shared" si="1274"/>
        <v>3.3390410958904101E-4</v>
      </c>
      <c r="ART30" s="1">
        <f t="shared" si="1275"/>
        <v>2.5705100123869573</v>
      </c>
      <c r="ARU30" s="1"/>
      <c r="ARV30" s="1"/>
      <c r="ARW30" s="2" t="s">
        <v>11</v>
      </c>
      <c r="ARX30" s="1" t="s">
        <v>118</v>
      </c>
      <c r="ARY30" s="1">
        <v>172</v>
      </c>
      <c r="ARZ30" s="2">
        <v>13</v>
      </c>
      <c r="ASA30" s="1">
        <v>2.5000000000000001E-2</v>
      </c>
      <c r="ASB30" s="1">
        <f t="shared" si="1276"/>
        <v>5.000000000000001E-3</v>
      </c>
      <c r="ASC30" s="1">
        <f t="shared" si="1277"/>
        <v>-0.58305084745762714</v>
      </c>
      <c r="ASD30" s="1">
        <f t="shared" si="1278"/>
        <v>-8.7457627118644077E-4</v>
      </c>
      <c r="ASE30" s="1">
        <f t="shared" si="1279"/>
        <v>-6.7327924308799263</v>
      </c>
      <c r="ASF30" s="1"/>
      <c r="ASG30" s="1"/>
      <c r="ASH30" s="2" t="s">
        <v>11</v>
      </c>
      <c r="ASI30" s="1" t="s">
        <v>119</v>
      </c>
      <c r="ASJ30" s="1">
        <v>173</v>
      </c>
      <c r="ASK30" s="2">
        <v>13</v>
      </c>
      <c r="ASL30" s="1">
        <v>1.6E-2</v>
      </c>
      <c r="ASM30" s="1">
        <f t="shared" si="1280"/>
        <v>1.3000000000000001E-2</v>
      </c>
      <c r="ASN30" s="1">
        <f t="shared" si="1281"/>
        <v>0.21232876712328771</v>
      </c>
      <c r="ASO30" s="1">
        <f t="shared" si="1282"/>
        <v>3.1849315068493159E-4</v>
      </c>
      <c r="ASP30" s="1">
        <f t="shared" si="1283"/>
        <v>2.4518710887383297</v>
      </c>
      <c r="ASQ30" s="1"/>
      <c r="ASR30" s="1"/>
      <c r="ASS30" s="2" t="s">
        <v>11</v>
      </c>
      <c r="AST30" s="1" t="s">
        <v>120</v>
      </c>
      <c r="ASU30" s="1">
        <v>176</v>
      </c>
      <c r="ASV30" s="2">
        <v>13</v>
      </c>
      <c r="ASW30" s="1">
        <v>1.4E-2</v>
      </c>
      <c r="ASX30" s="1">
        <f t="shared" si="1284"/>
        <v>7.0000000000000001E-3</v>
      </c>
      <c r="ASY30" s="1">
        <f t="shared" si="1285"/>
        <v>-0.19931271477663232</v>
      </c>
      <c r="ASZ30" s="1">
        <f t="shared" si="1286"/>
        <v>-2.989690721649485E-4</v>
      </c>
      <c r="ATA30" s="1">
        <f t="shared" si="1287"/>
        <v>-2.301567939190353</v>
      </c>
      <c r="ATB30" s="1"/>
      <c r="ATC30" s="1"/>
      <c r="ATD30" s="2" t="s">
        <v>11</v>
      </c>
      <c r="ATE30" s="1" t="s">
        <v>121</v>
      </c>
      <c r="ATF30" s="1">
        <v>180</v>
      </c>
      <c r="ATG30" s="2">
        <v>13</v>
      </c>
      <c r="ATH30" s="1">
        <v>3.7999999999999999E-2</v>
      </c>
      <c r="ATI30" s="1">
        <f t="shared" si="1288"/>
        <v>1.6999999999999998E-2</v>
      </c>
      <c r="ATJ30" s="1">
        <f t="shared" si="1289"/>
        <v>-0.43252595155709345</v>
      </c>
      <c r="ATK30" s="1">
        <f t="shared" si="1290"/>
        <v>-6.4878892733564021E-4</v>
      </c>
      <c r="ATL30" s="1">
        <f t="shared" si="1291"/>
        <v>-4.9946028987023681</v>
      </c>
      <c r="ATM30" s="1"/>
      <c r="ATN30" s="1"/>
      <c r="ATO30" s="2" t="s">
        <v>11</v>
      </c>
      <c r="ATP30" s="1" t="s">
        <v>122</v>
      </c>
      <c r="ATQ30" s="1">
        <v>183</v>
      </c>
      <c r="ATR30" s="2">
        <v>13</v>
      </c>
      <c r="ATS30" s="1">
        <v>1.9E-2</v>
      </c>
      <c r="ATT30" s="1">
        <f t="shared" si="1292"/>
        <v>1.7999999999999999E-2</v>
      </c>
      <c r="ATU30" s="1">
        <f t="shared" si="1293"/>
        <v>0.33561643835616434</v>
      </c>
      <c r="ATV30" s="1">
        <f t="shared" si="1294"/>
        <v>5.0342465753424649E-4</v>
      </c>
      <c r="ATW30" s="1">
        <f t="shared" si="1295"/>
        <v>3.8755381725218747</v>
      </c>
      <c r="ATX30" s="1"/>
      <c r="ATY30" s="1"/>
      <c r="ATZ30" s="2" t="s">
        <v>11</v>
      </c>
      <c r="AUA30" s="1" t="s">
        <v>123</v>
      </c>
      <c r="AUB30" s="1">
        <v>184</v>
      </c>
      <c r="AUC30" s="2">
        <v>13</v>
      </c>
      <c r="AUD30" s="1">
        <v>8.0000000000000002E-3</v>
      </c>
      <c r="AUE30" s="1">
        <f t="shared" si="1296"/>
        <v>-8.0000000000000002E-3</v>
      </c>
      <c r="AUF30" s="1">
        <f t="shared" si="1297"/>
        <v>-0.6028880866425993</v>
      </c>
      <c r="AUG30" s="1">
        <f t="shared" si="1298"/>
        <v>-9.0433212996389901E-4</v>
      </c>
      <c r="AUH30" s="1">
        <f t="shared" si="1299"/>
        <v>-6.961863384839635</v>
      </c>
      <c r="AUI30" s="1"/>
      <c r="AUJ30" s="1"/>
      <c r="AUK30" s="2" t="s">
        <v>11</v>
      </c>
      <c r="AUL30" s="1" t="s">
        <v>124</v>
      </c>
      <c r="AUM30" s="1">
        <v>185</v>
      </c>
      <c r="AUN30" s="2">
        <v>13</v>
      </c>
      <c r="AUO30" s="1">
        <v>1.2E-2</v>
      </c>
      <c r="AUP30" s="1">
        <f t="shared" si="1300"/>
        <v>7.0000000000000001E-3</v>
      </c>
      <c r="AUQ30" s="1">
        <f t="shared" si="1301"/>
        <v>8.3032490974729242E-2</v>
      </c>
      <c r="AUR30" s="1">
        <f t="shared" si="1302"/>
        <v>1.2454873646209388E-4</v>
      </c>
      <c r="AUS30" s="1">
        <f t="shared" si="1303"/>
        <v>0.95881950809168637</v>
      </c>
      <c r="AUT30" s="1"/>
      <c r="AUU30" s="1"/>
      <c r="AUV30" s="2" t="s">
        <v>11</v>
      </c>
      <c r="AUW30" s="1" t="s">
        <v>125</v>
      </c>
      <c r="AUX30" s="1">
        <v>186</v>
      </c>
      <c r="AUY30" s="2">
        <v>13</v>
      </c>
      <c r="AUZ30" s="1">
        <v>1.2E-2</v>
      </c>
      <c r="AVA30" s="1">
        <f t="shared" si="1304"/>
        <v>2E-3</v>
      </c>
      <c r="AVB30" s="1">
        <f t="shared" si="1305"/>
        <v>-6.4981949458483762E-2</v>
      </c>
      <c r="AVC30" s="1">
        <f t="shared" si="1306"/>
        <v>-9.7472924187725648E-5</v>
      </c>
      <c r="AVD30" s="1">
        <f t="shared" si="1307"/>
        <v>-0.75038048459349371</v>
      </c>
      <c r="AVE30" s="1"/>
      <c r="AVF30" s="1"/>
      <c r="AVG30" s="2" t="s">
        <v>11</v>
      </c>
      <c r="AVH30" s="1" t="s">
        <v>126</v>
      </c>
      <c r="AVI30" s="1">
        <v>187</v>
      </c>
      <c r="AVJ30" s="2">
        <v>13</v>
      </c>
      <c r="AVK30" s="1">
        <v>1.0999999999999999E-2</v>
      </c>
      <c r="AVL30" s="1">
        <f t="shared" si="1308"/>
        <v>9.9999999999999915E-4</v>
      </c>
      <c r="AVM30" s="1">
        <f t="shared" si="1309"/>
        <v>2.1582733812949614E-2</v>
      </c>
      <c r="AVN30" s="1">
        <f t="shared" si="1310"/>
        <v>3.2374100719424424E-5</v>
      </c>
      <c r="AVO30" s="1">
        <f t="shared" si="1311"/>
        <v>0.24922709140575236</v>
      </c>
      <c r="AVP30" s="1"/>
      <c r="AVQ30" s="1"/>
      <c r="AVR30" s="2" t="s">
        <v>11</v>
      </c>
      <c r="AVS30" s="1" t="s">
        <v>127</v>
      </c>
      <c r="AVT30" s="1">
        <v>190</v>
      </c>
      <c r="AVU30" s="2">
        <v>13</v>
      </c>
      <c r="AVV30" s="1">
        <v>1.7999999999999999E-2</v>
      </c>
      <c r="AVW30" s="1">
        <f t="shared" si="1312"/>
        <v>6.9999999999999993E-3</v>
      </c>
      <c r="AVX30" s="1">
        <f t="shared" si="1313"/>
        <v>0.28673835125448027</v>
      </c>
      <c r="AVY30" s="1">
        <f t="shared" si="1314"/>
        <v>4.3010752688172043E-4</v>
      </c>
      <c r="AVZ30" s="1">
        <f t="shared" si="1315"/>
        <v>3.3111173911970964</v>
      </c>
      <c r="AWA30" s="1"/>
      <c r="AWB30" s="1"/>
      <c r="AWC30" s="2" t="s">
        <v>11</v>
      </c>
      <c r="AWD30" s="1" t="s">
        <v>128</v>
      </c>
      <c r="AWE30" s="1">
        <v>191</v>
      </c>
      <c r="AWF30" s="2">
        <v>13</v>
      </c>
      <c r="AWG30" s="1">
        <v>2.1000000000000001E-2</v>
      </c>
      <c r="AWH30" s="1">
        <f t="shared" si="1316"/>
        <v>8.0000000000000019E-3</v>
      </c>
      <c r="AWI30" s="1">
        <f t="shared" si="1317"/>
        <v>0.23297491039426529</v>
      </c>
      <c r="AWJ30" s="1">
        <f t="shared" si="1318"/>
        <v>3.4946236559139796E-4</v>
      </c>
      <c r="AWK30" s="1">
        <f t="shared" si="1319"/>
        <v>2.6902828803476413</v>
      </c>
      <c r="AWL30" s="1"/>
      <c r="AWM30" s="1"/>
      <c r="AWN30" s="2" t="s">
        <v>11</v>
      </c>
      <c r="AWO30" s="1" t="s">
        <v>129</v>
      </c>
      <c r="AWP30" s="1">
        <v>192</v>
      </c>
      <c r="AWQ30" s="2">
        <v>13</v>
      </c>
      <c r="AWR30" s="1">
        <v>1.7000000000000001E-2</v>
      </c>
      <c r="AWS30" s="1">
        <f t="shared" si="1320"/>
        <v>1.0000000000000009E-3</v>
      </c>
      <c r="AWT30" s="1">
        <f t="shared" si="1321"/>
        <v>-2.8571428571428536E-2</v>
      </c>
      <c r="AWU30" s="1">
        <f t="shared" si="1322"/>
        <v>-4.2857142857142802E-5</v>
      </c>
      <c r="AWV30" s="1">
        <f t="shared" si="1323"/>
        <v>-0.32992919719428165</v>
      </c>
      <c r="AWW30" s="1"/>
      <c r="AWX30" s="1"/>
      <c r="AWY30" s="2" t="s">
        <v>11</v>
      </c>
      <c r="AWZ30" s="1" t="s">
        <v>130</v>
      </c>
      <c r="AXA30" s="1">
        <v>193</v>
      </c>
      <c r="AXB30" s="2">
        <v>13</v>
      </c>
      <c r="AXC30" s="1">
        <v>2.1000000000000001E-2</v>
      </c>
      <c r="AXD30" s="1">
        <f t="shared" si="1324"/>
        <v>7.000000000000001E-3</v>
      </c>
      <c r="AXE30" s="1">
        <f t="shared" si="1325"/>
        <v>0.15053763440860216</v>
      </c>
      <c r="AXF30" s="1">
        <f t="shared" si="1326"/>
        <v>2.2580645161290324E-4</v>
      </c>
      <c r="AXG30" s="1">
        <f t="shared" si="1327"/>
        <v>1.7383366303784755</v>
      </c>
      <c r="AXH30" s="1"/>
      <c r="AXI30" s="1"/>
      <c r="AXJ30" s="2" t="s">
        <v>11</v>
      </c>
      <c r="AXK30" s="1" t="s">
        <v>131</v>
      </c>
      <c r="AXL30" s="1">
        <v>197</v>
      </c>
      <c r="AXM30" s="2">
        <v>13</v>
      </c>
      <c r="AXN30" s="1">
        <v>2.8000000000000001E-2</v>
      </c>
      <c r="AXO30" s="1">
        <f t="shared" si="1328"/>
        <v>9.0000000000000011E-3</v>
      </c>
      <c r="AXP30" s="1">
        <f t="shared" si="1329"/>
        <v>0.16906474820143891</v>
      </c>
      <c r="AXQ30" s="1">
        <f t="shared" si="1330"/>
        <v>2.5359712230215836E-4</v>
      </c>
      <c r="AXR30" s="1">
        <f t="shared" si="1331"/>
        <v>1.9522788826783963</v>
      </c>
      <c r="AXS30" s="1"/>
      <c r="AXT30" s="1"/>
      <c r="AXU30" s="2" t="s">
        <v>11</v>
      </c>
      <c r="AXV30" s="1" t="s">
        <v>132</v>
      </c>
      <c r="AXW30" s="1">
        <v>198</v>
      </c>
      <c r="AXX30" s="2">
        <v>13</v>
      </c>
      <c r="AXY30" s="1">
        <v>1.6E-2</v>
      </c>
      <c r="AXZ30" s="1">
        <f t="shared" si="1332"/>
        <v>-1.0000000000000009E-3</v>
      </c>
      <c r="AYA30" s="1">
        <f t="shared" si="1333"/>
        <v>-0.22302158273381298</v>
      </c>
      <c r="AYB30" s="1">
        <f t="shared" si="1334"/>
        <v>-3.3453237410071949E-4</v>
      </c>
      <c r="AYC30" s="1">
        <f t="shared" si="1335"/>
        <v>-2.5753466111927779</v>
      </c>
      <c r="AYD30" s="1"/>
      <c r="AYE30" s="1"/>
      <c r="AYF30" s="2" t="s">
        <v>11</v>
      </c>
      <c r="AYG30" s="1" t="s">
        <v>133</v>
      </c>
      <c r="AYH30" s="1">
        <v>201</v>
      </c>
      <c r="AYI30" s="2">
        <v>13</v>
      </c>
      <c r="AYJ30" s="1">
        <v>2.5000000000000001E-2</v>
      </c>
      <c r="AYK30" s="1">
        <f t="shared" si="1336"/>
        <v>2.0000000000000018E-3</v>
      </c>
      <c r="AYL30" s="1">
        <f t="shared" si="1337"/>
        <v>-0.16071428571428564</v>
      </c>
      <c r="AYM30" s="1">
        <f t="shared" si="1338"/>
        <v>-2.4107142857142846E-4</v>
      </c>
      <c r="AYN30" s="1">
        <f t="shared" si="1339"/>
        <v>-1.855851734217836</v>
      </c>
      <c r="AYO30" s="1"/>
      <c r="AYP30" s="1"/>
      <c r="AYQ30" s="2" t="s">
        <v>11</v>
      </c>
      <c r="AYR30" s="1" t="s">
        <v>134</v>
      </c>
      <c r="AYS30" s="1">
        <v>204</v>
      </c>
      <c r="AYT30" s="2">
        <v>13</v>
      </c>
      <c r="AYU30" s="1">
        <v>2.3E-2</v>
      </c>
      <c r="AYV30" s="1">
        <f t="shared" si="1340"/>
        <v>0</v>
      </c>
      <c r="AYW30" s="1">
        <f t="shared" si="1341"/>
        <v>-0.54642857142857137</v>
      </c>
      <c r="AYX30" s="1">
        <f t="shared" si="1342"/>
        <v>-8.1964285714285711E-4</v>
      </c>
      <c r="AYY30" s="1">
        <f t="shared" si="1343"/>
        <v>-6.3098958963406444</v>
      </c>
      <c r="AYZ30" s="1"/>
      <c r="AZA30" s="1"/>
      <c r="AZB30" s="2" t="s">
        <v>11</v>
      </c>
      <c r="AZC30" s="1" t="s">
        <v>135</v>
      </c>
      <c r="AZD30" s="1">
        <v>205</v>
      </c>
      <c r="AZE30" s="2">
        <v>13</v>
      </c>
      <c r="AZF30" s="1">
        <v>2.5000000000000001E-2</v>
      </c>
      <c r="AZG30" s="1">
        <f t="shared" si="1344"/>
        <v>3.0000000000000027E-3</v>
      </c>
      <c r="AZH30" s="1">
        <f t="shared" si="1345"/>
        <v>-9.9999999999999895E-2</v>
      </c>
      <c r="AZI30" s="1">
        <f t="shared" si="1346"/>
        <v>-1.4999999999999985E-4</v>
      </c>
      <c r="AZJ30" s="1">
        <f t="shared" si="1347"/>
        <v>-1.1547521901799862</v>
      </c>
      <c r="AZK30" s="1"/>
      <c r="AZL30" s="1"/>
      <c r="AZM30" s="2" t="s">
        <v>11</v>
      </c>
      <c r="AZN30" s="1" t="s">
        <v>136</v>
      </c>
      <c r="AZO30" s="1">
        <v>208</v>
      </c>
      <c r="AZP30" s="2">
        <v>13</v>
      </c>
      <c r="AZQ30" s="1">
        <v>2.1999999999999999E-2</v>
      </c>
      <c r="AZR30" s="1">
        <f t="shared" si="1348"/>
        <v>9.9999999999999742E-4</v>
      </c>
      <c r="AZS30" s="1">
        <f t="shared" si="1349"/>
        <v>-0.17142857142857151</v>
      </c>
      <c r="AZT30" s="1">
        <f t="shared" si="1350"/>
        <v>-2.5714285714285726E-4</v>
      </c>
      <c r="AZU30" s="1">
        <f t="shared" si="1351"/>
        <v>-1.9795751831656934</v>
      </c>
      <c r="AZV30" s="1"/>
      <c r="AZW30" s="1"/>
      <c r="AZX30" s="2" t="s">
        <v>11</v>
      </c>
      <c r="AZY30" s="1" t="s">
        <v>137</v>
      </c>
      <c r="AZZ30" s="1">
        <v>211</v>
      </c>
      <c r="BAA30" s="2">
        <v>13</v>
      </c>
      <c r="BAB30" s="1">
        <v>2.7E-2</v>
      </c>
      <c r="BAC30" s="1">
        <f t="shared" si="1352"/>
        <v>2.9999999999999992E-3</v>
      </c>
      <c r="BAD30" s="1">
        <f t="shared" si="1353"/>
        <v>-0.14893617021276598</v>
      </c>
      <c r="BAE30" s="1">
        <f t="shared" si="1354"/>
        <v>-2.2340425531914898E-4</v>
      </c>
      <c r="BAF30" s="1">
        <f t="shared" si="1355"/>
        <v>-1.719843687502109</v>
      </c>
      <c r="BAG30" s="1"/>
      <c r="BAH30" s="1"/>
      <c r="BAI30" s="2" t="s">
        <v>11</v>
      </c>
      <c r="BAJ30" s="1" t="s">
        <v>138</v>
      </c>
      <c r="BAK30" s="1">
        <v>212</v>
      </c>
      <c r="BAL30" s="2">
        <v>13</v>
      </c>
      <c r="BAM30" s="1">
        <v>5.0000000000000001E-3</v>
      </c>
      <c r="BAN30" s="1">
        <f t="shared" si="1356"/>
        <v>-5.0000000000000001E-3</v>
      </c>
      <c r="BAO30" s="1">
        <f t="shared" si="1357"/>
        <v>0.82474226804123707</v>
      </c>
      <c r="BAP30" s="1">
        <f t="shared" si="1358"/>
        <v>1.2371134020618556E-3</v>
      </c>
      <c r="BAQ30" s="1">
        <f t="shared" si="1359"/>
        <v>9.5237294035462856</v>
      </c>
      <c r="BAR30" s="1"/>
      <c r="BAS30" s="1"/>
      <c r="BAT30" s="2" t="s">
        <v>11</v>
      </c>
      <c r="BAU30" s="1" t="s">
        <v>139</v>
      </c>
      <c r="BAV30" s="1">
        <v>213</v>
      </c>
      <c r="BAW30" s="2">
        <v>13</v>
      </c>
      <c r="BAX30" s="1">
        <v>-3.0000000000000001E-3</v>
      </c>
      <c r="BAY30" s="1">
        <f t="shared" si="1360"/>
        <v>-4.0000000000000001E-3</v>
      </c>
      <c r="BAZ30" s="1">
        <f t="shared" si="1361"/>
        <v>0.99305555555555547</v>
      </c>
      <c r="BBA30" s="1">
        <f t="shared" si="1362"/>
        <v>1.4895833333333332E-3</v>
      </c>
      <c r="BBB30" s="1">
        <f t="shared" si="1363"/>
        <v>11.467330777481818</v>
      </c>
      <c r="BBC30" s="1"/>
      <c r="BBD30" s="1"/>
      <c r="BBE30" s="2" t="s">
        <v>11</v>
      </c>
      <c r="BBF30" s="1" t="s">
        <v>140</v>
      </c>
      <c r="BBG30" s="1">
        <v>214</v>
      </c>
      <c r="BBH30" s="2">
        <v>13</v>
      </c>
      <c r="BBI30" s="1">
        <v>1E-3</v>
      </c>
      <c r="BBJ30" s="1">
        <f t="shared" si="1364"/>
        <v>-4.0000000000000001E-3</v>
      </c>
      <c r="BBK30" s="1">
        <f t="shared" si="1365"/>
        <v>0.66898954703832747</v>
      </c>
      <c r="BBL30" s="1">
        <f t="shared" si="1366"/>
        <v>1.0034843205574912E-3</v>
      </c>
      <c r="BBM30" s="1">
        <f t="shared" si="1367"/>
        <v>7.7251714465002621</v>
      </c>
      <c r="BBN30" s="1"/>
      <c r="BBO30" s="1"/>
      <c r="BBP30" s="2" t="s">
        <v>11</v>
      </c>
      <c r="BBQ30" s="1" t="s">
        <v>141</v>
      </c>
      <c r="BBR30" s="1">
        <v>215</v>
      </c>
      <c r="BBS30" s="2">
        <v>13</v>
      </c>
      <c r="BBT30" s="1">
        <v>1E-3</v>
      </c>
      <c r="BBU30" s="1">
        <f t="shared" si="1368"/>
        <v>-7.0000000000000001E-3</v>
      </c>
      <c r="BBV30" s="1">
        <f t="shared" si="1369"/>
        <v>0.465034965034965</v>
      </c>
      <c r="BBW30" s="1">
        <f t="shared" si="1370"/>
        <v>6.9755244755244751E-4</v>
      </c>
      <c r="BBX30" s="1">
        <f t="shared" si="1371"/>
        <v>5.3700014438439965</v>
      </c>
      <c r="BBY30" s="1"/>
      <c r="BBZ30" s="1"/>
      <c r="BCA30" s="2" t="s">
        <v>11</v>
      </c>
      <c r="BCB30" s="1" t="s">
        <v>142</v>
      </c>
      <c r="BCC30" s="1">
        <v>225</v>
      </c>
      <c r="BCD30" s="2">
        <v>13</v>
      </c>
      <c r="BCE30" s="1">
        <v>6.0000000000000001E-3</v>
      </c>
      <c r="BCF30" s="1">
        <f t="shared" si="1372"/>
        <v>-1E-3</v>
      </c>
      <c r="BCG30" s="1">
        <f t="shared" si="1373"/>
        <v>0.64459930313588842</v>
      </c>
      <c r="BCH30" s="1">
        <f t="shared" si="1374"/>
        <v>9.668989547038327E-4</v>
      </c>
      <c r="BCI30" s="1">
        <f t="shared" si="1375"/>
        <v>7.4435245708466073</v>
      </c>
      <c r="BCJ30" s="1"/>
      <c r="BCK30" s="1"/>
      <c r="BCL30" s="2" t="s">
        <v>11</v>
      </c>
      <c r="BCM30" s="1" t="s">
        <v>143</v>
      </c>
      <c r="BCN30" s="1">
        <v>226</v>
      </c>
      <c r="BCO30" s="2">
        <v>13</v>
      </c>
      <c r="BCP30" s="1">
        <v>2.3E-2</v>
      </c>
      <c r="BCQ30" s="1">
        <f t="shared" si="1376"/>
        <v>5.000000000000001E-3</v>
      </c>
      <c r="BCR30" s="1">
        <f t="shared" si="1377"/>
        <v>0.65540540540540537</v>
      </c>
      <c r="BCS30" s="1">
        <f t="shared" si="1378"/>
        <v>9.8310810810810808E-4</v>
      </c>
      <c r="BCT30" s="1">
        <f t="shared" si="1379"/>
        <v>7.5683082734769433</v>
      </c>
      <c r="BCU30" s="1"/>
      <c r="BCV30" s="1"/>
      <c r="BCW30" s="2" t="s">
        <v>11</v>
      </c>
      <c r="BCX30" s="1" t="s">
        <v>144</v>
      </c>
      <c r="BCY30" s="1">
        <v>232</v>
      </c>
      <c r="BCZ30" s="2">
        <v>13</v>
      </c>
      <c r="BDA30" s="1">
        <v>3.5000000000000003E-2</v>
      </c>
      <c r="BDB30" s="1">
        <f t="shared" si="1380"/>
        <v>1.1000000000000003E-2</v>
      </c>
      <c r="BDC30" s="1">
        <f t="shared" si="1381"/>
        <v>0.92567567567567577</v>
      </c>
      <c r="BDD30" s="1">
        <f t="shared" si="1382"/>
        <v>1.3885135135135137E-3</v>
      </c>
      <c r="BDE30" s="1">
        <f t="shared" si="1383"/>
        <v>10.689260138828262</v>
      </c>
      <c r="BDF30" s="1"/>
      <c r="BDG30" s="1"/>
      <c r="BDH30" s="2" t="s">
        <v>11</v>
      </c>
      <c r="BDI30" s="1" t="s">
        <v>145</v>
      </c>
      <c r="BDJ30" s="1">
        <v>233</v>
      </c>
      <c r="BDK30" s="2">
        <v>13</v>
      </c>
      <c r="BDL30" s="1">
        <v>3.6999999999999998E-2</v>
      </c>
      <c r="BDM30" s="1">
        <f t="shared" si="1384"/>
        <v>-1.0000000000000009E-3</v>
      </c>
      <c r="BDN30" s="1">
        <f t="shared" si="1385"/>
        <v>0.56418918918918914</v>
      </c>
      <c r="BDO30" s="1">
        <f t="shared" si="1386"/>
        <v>8.4628378378378373E-4</v>
      </c>
      <c r="BDP30" s="1">
        <f t="shared" si="1387"/>
        <v>6.5149870189208734</v>
      </c>
      <c r="BDQ30" s="1"/>
      <c r="BDR30" s="1"/>
      <c r="BDS30" s="2" t="s">
        <v>11</v>
      </c>
      <c r="BDT30" s="1" t="s">
        <v>146</v>
      </c>
      <c r="BDU30" s="1">
        <v>234</v>
      </c>
      <c r="BDV30" s="2">
        <v>13</v>
      </c>
      <c r="BDW30" s="1">
        <v>3.1E-2</v>
      </c>
      <c r="BDX30" s="1">
        <f t="shared" si="1388"/>
        <v>-4.0000000000000036E-3</v>
      </c>
      <c r="BDY30" s="1">
        <f t="shared" si="1389"/>
        <v>0.43728813559322016</v>
      </c>
      <c r="BDZ30" s="1">
        <f t="shared" si="1390"/>
        <v>6.5593220338983028E-4</v>
      </c>
      <c r="BEA30" s="1">
        <f t="shared" si="1391"/>
        <v>5.0495943231599423</v>
      </c>
      <c r="BEB30" s="1"/>
      <c r="BEC30" s="1"/>
      <c r="BED30" s="2" t="s">
        <v>11</v>
      </c>
      <c r="BEE30" s="1" t="s">
        <v>147</v>
      </c>
      <c r="BEF30" s="1">
        <v>236</v>
      </c>
      <c r="BEG30" s="2">
        <v>13</v>
      </c>
      <c r="BEH30" s="1">
        <v>0.04</v>
      </c>
      <c r="BEI30" s="1">
        <f t="shared" si="1392"/>
        <v>-1.8000000000000002E-2</v>
      </c>
      <c r="BEJ30" s="1">
        <f t="shared" si="1393"/>
        <v>-3.050847457627124E-2</v>
      </c>
      <c r="BEK30" s="1">
        <f t="shared" si="1394"/>
        <v>-4.5762711864406858E-5</v>
      </c>
      <c r="BEL30" s="1">
        <f t="shared" si="1395"/>
        <v>-0.35229727835999675</v>
      </c>
      <c r="BEM30" s="1"/>
      <c r="BEN30" s="1"/>
      <c r="BEO30" s="2" t="s">
        <v>11</v>
      </c>
      <c r="BEP30" s="4" t="s">
        <v>148</v>
      </c>
      <c r="BEQ30" s="4">
        <v>239</v>
      </c>
      <c r="BER30" s="2">
        <v>13</v>
      </c>
      <c r="BES30" s="1">
        <v>4.8000000000000001E-2</v>
      </c>
      <c r="BET30" s="1">
        <f t="shared" si="1396"/>
        <v>-1.9000000000000003E-2</v>
      </c>
      <c r="BEU30" s="1">
        <f t="shared" si="1397"/>
        <v>-6.7114093959732305E-3</v>
      </c>
      <c r="BEV30" s="1">
        <f t="shared" si="1398"/>
        <v>-1.0067114093959846E-5</v>
      </c>
      <c r="BEW30" s="1">
        <f t="shared" si="1399"/>
        <v>-7.7500146991946336E-2</v>
      </c>
      <c r="BEX30" s="1"/>
      <c r="BEY30" s="1"/>
      <c r="BEZ30" s="2" t="s">
        <v>11</v>
      </c>
      <c r="BFA30" s="4" t="s">
        <v>149</v>
      </c>
      <c r="BFB30" s="4">
        <v>240</v>
      </c>
      <c r="BFC30" s="2">
        <v>13</v>
      </c>
      <c r="BFD30" s="1">
        <v>-2.1999999999999999E-2</v>
      </c>
      <c r="BFE30" s="1">
        <f t="shared" si="1400"/>
        <v>1.0000000000000009E-3</v>
      </c>
      <c r="BFF30" s="1">
        <f t="shared" si="1401"/>
        <v>2.264808362369338</v>
      </c>
      <c r="BFG30" s="1">
        <f t="shared" si="1402"/>
        <v>3.3972125435540071E-3</v>
      </c>
      <c r="BFH30" s="1">
        <f t="shared" si="1403"/>
        <v>26.152924167839434</v>
      </c>
      <c r="BFI30" s="1"/>
      <c r="BFJ30" s="1"/>
      <c r="BFK30" s="2" t="s">
        <v>11</v>
      </c>
      <c r="BFL30" s="4" t="s">
        <v>150</v>
      </c>
      <c r="BFM30" s="4">
        <v>241</v>
      </c>
      <c r="BFN30" s="2">
        <v>13</v>
      </c>
      <c r="BFO30" s="1">
        <v>-0.02</v>
      </c>
      <c r="BFP30" s="1">
        <f t="shared" si="1404"/>
        <v>-2.9999999999999992E-3</v>
      </c>
      <c r="BFQ30" s="1">
        <f t="shared" si="1405"/>
        <v>2.1512027491408934</v>
      </c>
      <c r="BFR30" s="1">
        <f t="shared" si="1406"/>
        <v>3.22680412371134E-3</v>
      </c>
      <c r="BFS30" s="1">
        <f t="shared" si="1407"/>
        <v>24.841060860916564</v>
      </c>
      <c r="BFT30" s="1"/>
      <c r="BFU30" s="1"/>
      <c r="BFV30" s="2" t="s">
        <v>11</v>
      </c>
      <c r="BFW30" s="4" t="s">
        <v>151</v>
      </c>
      <c r="BFX30" s="4">
        <v>243</v>
      </c>
      <c r="BFY30" s="2">
        <v>13</v>
      </c>
      <c r="BFZ30" s="1">
        <v>1.2999999999999999E-2</v>
      </c>
      <c r="BGA30" s="1">
        <f t="shared" si="1408"/>
        <v>6.9999999999999993E-3</v>
      </c>
      <c r="BGB30" s="1">
        <f t="shared" si="1409"/>
        <v>1.5051903114186851</v>
      </c>
      <c r="BGC30" s="1">
        <f t="shared" si="1410"/>
        <v>2.2577854671280277E-3</v>
      </c>
      <c r="BGD30" s="1">
        <f t="shared" si="1411"/>
        <v>17.381218087484239</v>
      </c>
      <c r="BGE30" s="1"/>
      <c r="BGF30" s="1"/>
      <c r="BGG30" s="2" t="s">
        <v>11</v>
      </c>
      <c r="BGH30" s="4" t="s">
        <v>152</v>
      </c>
      <c r="BGI30" s="4">
        <v>246</v>
      </c>
      <c r="BGJ30" s="2">
        <v>13</v>
      </c>
      <c r="BGK30" s="1">
        <v>1.4999999999999999E-2</v>
      </c>
      <c r="BGL30" s="1">
        <f t="shared" si="1412"/>
        <v>4.0000000000000001E-3</v>
      </c>
      <c r="BGM30" s="1">
        <f t="shared" si="1413"/>
        <v>1.2595155709342563</v>
      </c>
      <c r="BGN30" s="1">
        <f t="shared" si="1414"/>
        <v>1.8892733564013844E-3</v>
      </c>
      <c r="BGO30" s="1">
        <f t="shared" si="1415"/>
        <v>14.544283641021297</v>
      </c>
      <c r="BGP30" s="1"/>
      <c r="BGQ30" s="1"/>
      <c r="BGR30" s="2" t="s">
        <v>11</v>
      </c>
      <c r="BGS30" s="4" t="s">
        <v>153</v>
      </c>
      <c r="BGT30" s="4">
        <v>249</v>
      </c>
      <c r="BGU30" s="2">
        <v>13</v>
      </c>
      <c r="BGV30" s="1">
        <v>1.0999999999999999E-2</v>
      </c>
      <c r="BGW30" s="1">
        <f t="shared" si="1416"/>
        <v>2E-3</v>
      </c>
      <c r="BGX30" s="1">
        <f t="shared" si="1417"/>
        <v>1.3127147766323026</v>
      </c>
      <c r="BGY30" s="1">
        <f t="shared" si="1418"/>
        <v>1.9690721649484539E-3</v>
      </c>
      <c r="BGZ30" s="1">
        <f t="shared" si="1419"/>
        <v>15.158602633977843</v>
      </c>
      <c r="BHA30" s="1"/>
      <c r="BHB30" s="1"/>
      <c r="BHC30" s="2" t="s">
        <v>11</v>
      </c>
      <c r="BHD30" s="4" t="s">
        <v>154</v>
      </c>
      <c r="BHE30" s="4">
        <v>253</v>
      </c>
      <c r="BHF30" s="2">
        <v>13</v>
      </c>
      <c r="BHG30" s="1">
        <v>1.2999999999999999E-2</v>
      </c>
      <c r="BHH30" s="1">
        <f t="shared" si="1420"/>
        <v>4.9999999999999992E-3</v>
      </c>
      <c r="BHI30" s="1">
        <f t="shared" si="1421"/>
        <v>1.3737024221453287</v>
      </c>
      <c r="BHJ30" s="1">
        <f t="shared" si="1422"/>
        <v>2.0605536332179929E-3</v>
      </c>
      <c r="BHK30" s="1">
        <f t="shared" si="1423"/>
        <v>15.862858806278718</v>
      </c>
      <c r="BHL30" s="1"/>
      <c r="BHM30" s="1"/>
      <c r="BHN30" s="2" t="s">
        <v>11</v>
      </c>
      <c r="BHO30" s="4" t="s">
        <v>155</v>
      </c>
      <c r="BHP30" s="4">
        <v>254</v>
      </c>
      <c r="BHQ30" s="2">
        <v>13</v>
      </c>
      <c r="BHR30" s="1">
        <v>1.6E-2</v>
      </c>
      <c r="BHS30" s="1">
        <f t="shared" si="1424"/>
        <v>-5.9999999999999984E-3</v>
      </c>
      <c r="BHT30" s="1">
        <f t="shared" si="1425"/>
        <v>-0.29209621993127144</v>
      </c>
      <c r="BHU30" s="1">
        <f t="shared" si="1426"/>
        <v>-4.3814432989690717E-4</v>
      </c>
      <c r="BHV30" s="1">
        <f t="shared" si="1427"/>
        <v>-3.3729874970893094</v>
      </c>
      <c r="BHW30" s="1"/>
      <c r="BHX30" s="1"/>
      <c r="BHY30" s="2" t="s">
        <v>11</v>
      </c>
      <c r="BHZ30" s="4" t="s">
        <v>156</v>
      </c>
      <c r="BIA30" s="4">
        <v>260</v>
      </c>
      <c r="BIB30" s="2">
        <v>13</v>
      </c>
      <c r="BIC30" s="1">
        <v>1.7999999999999999E-2</v>
      </c>
      <c r="BID30" s="1">
        <f t="shared" si="1428"/>
        <v>-1.3000000000000001E-2</v>
      </c>
      <c r="BIE30" s="1">
        <f t="shared" si="1429"/>
        <v>-0.65202702702702708</v>
      </c>
      <c r="BIF30" s="1">
        <f t="shared" si="1430"/>
        <v>-9.7804054054054061E-4</v>
      </c>
      <c r="BIG30" s="1">
        <f t="shared" si="1431"/>
        <v>-7.5292963751600528</v>
      </c>
      <c r="BIH30" s="1"/>
      <c r="BII30" s="1"/>
      <c r="BIJ30" s="2" t="s">
        <v>11</v>
      </c>
      <c r="BIK30" s="4" t="s">
        <v>157</v>
      </c>
      <c r="BIL30" s="4">
        <v>267</v>
      </c>
      <c r="BIM30" s="2">
        <v>13</v>
      </c>
      <c r="BIN30" s="1">
        <v>1.2E-2</v>
      </c>
      <c r="BIO30" s="1">
        <f t="shared" si="1432"/>
        <v>-1.9E-2</v>
      </c>
      <c r="BIP30" s="1">
        <f t="shared" si="1433"/>
        <v>-3.3333333333333132E-3</v>
      </c>
      <c r="BIQ30" s="1">
        <f t="shared" si="1434"/>
        <v>-4.9999999999999699E-6</v>
      </c>
      <c r="BIR30" s="1">
        <f t="shared" si="1435"/>
        <v>-3.849173967266601E-2</v>
      </c>
      <c r="BIS30" s="1"/>
      <c r="BIT30" s="1"/>
      <c r="BIU30" s="2" t="s">
        <v>11</v>
      </c>
      <c r="BIV30" s="4" t="s">
        <v>158</v>
      </c>
      <c r="BIW30" s="4">
        <v>268</v>
      </c>
      <c r="BIX30" s="2">
        <v>13</v>
      </c>
      <c r="BIY30" s="1">
        <v>3.4000000000000002E-2</v>
      </c>
      <c r="BIZ30" s="1">
        <f t="shared" si="1436"/>
        <v>5.000000000000001E-3</v>
      </c>
      <c r="BJA30" s="1">
        <f t="shared" si="1437"/>
        <v>0.16610169491525428</v>
      </c>
      <c r="BJB30" s="1">
        <f t="shared" si="1438"/>
        <v>2.491525423728814E-4</v>
      </c>
      <c r="BJC30" s="1">
        <f t="shared" si="1439"/>
        <v>1.9180629599599792</v>
      </c>
      <c r="BJD30" s="1"/>
      <c r="BJE30" s="1"/>
      <c r="BJF30" s="2" t="s">
        <v>11</v>
      </c>
      <c r="BJG30" s="4" t="s">
        <v>159</v>
      </c>
      <c r="BJH30" s="4">
        <v>274</v>
      </c>
      <c r="BJI30" s="2">
        <v>13</v>
      </c>
      <c r="BJJ30" s="1">
        <v>1.7999999999999999E-2</v>
      </c>
      <c r="BJK30" s="1">
        <f t="shared" si="1440"/>
        <v>6.9999999999999993E-3</v>
      </c>
      <c r="BJL30" s="1">
        <f t="shared" si="1441"/>
        <v>0.92567567567567566</v>
      </c>
      <c r="BJM30" s="1">
        <f t="shared" si="1442"/>
        <v>1.3885135135135135E-3</v>
      </c>
      <c r="BJN30" s="1">
        <f t="shared" si="1443"/>
        <v>10.68926013882826</v>
      </c>
      <c r="BJO30" s="1"/>
      <c r="BJP30" s="1"/>
      <c r="BJQ30" s="2" t="s">
        <v>11</v>
      </c>
      <c r="BJR30" s="4" t="s">
        <v>160</v>
      </c>
      <c r="BJS30" s="4">
        <v>281</v>
      </c>
      <c r="BJT30" s="2">
        <v>13</v>
      </c>
      <c r="BJU30" s="1">
        <v>3.9E-2</v>
      </c>
      <c r="BJV30" s="1">
        <f t="shared" si="1444"/>
        <v>1.0000000000000009E-3</v>
      </c>
      <c r="BJW30" s="1">
        <f t="shared" si="1445"/>
        <v>0.26</v>
      </c>
      <c r="BJX30" s="1">
        <f t="shared" si="1446"/>
        <v>3.9000000000000005E-4</v>
      </c>
      <c r="BJY30" s="1">
        <f t="shared" si="1447"/>
        <v>3.0023556944679672</v>
      </c>
      <c r="BJZ30" s="1"/>
      <c r="BKA30" s="1"/>
      <c r="BKB30" s="2" t="s">
        <v>11</v>
      </c>
      <c r="BKC30" s="4" t="s">
        <v>161</v>
      </c>
      <c r="BKD30" s="4">
        <v>282</v>
      </c>
      <c r="BKE30" s="2">
        <v>13</v>
      </c>
      <c r="BKF30" s="1">
        <v>2.7E-2</v>
      </c>
      <c r="BKG30" s="1">
        <f t="shared" si="1448"/>
        <v>5.9999999999999984E-3</v>
      </c>
      <c r="BKH30" s="1">
        <f t="shared" si="1449"/>
        <v>0.1666666666666666</v>
      </c>
      <c r="BKI30" s="1">
        <f t="shared" si="1450"/>
        <v>2.499999999999999E-4</v>
      </c>
      <c r="BKJ30" s="1">
        <f t="shared" si="1451"/>
        <v>1.9245869836333114</v>
      </c>
      <c r="BKK30" s="1"/>
      <c r="BKL30" s="1"/>
      <c r="BKM30" s="2" t="s">
        <v>11</v>
      </c>
      <c r="BKN30" s="4" t="s">
        <v>162</v>
      </c>
      <c r="BKO30" s="4">
        <v>289</v>
      </c>
      <c r="BKP30" s="2">
        <v>13</v>
      </c>
      <c r="BKQ30" s="1">
        <v>2.3E-2</v>
      </c>
      <c r="BKR30" s="1">
        <f t="shared" si="1452"/>
        <v>6.9999999999999993E-3</v>
      </c>
      <c r="BKS30" s="1">
        <f t="shared" si="1453"/>
        <v>0.32374100719424459</v>
      </c>
      <c r="BKT30" s="1">
        <f t="shared" si="1454"/>
        <v>4.8561151079136688E-4</v>
      </c>
      <c r="BKU30" s="1">
        <f t="shared" si="1455"/>
        <v>3.7384063710862896</v>
      </c>
      <c r="BKV30" s="1"/>
      <c r="BKW30" s="1"/>
      <c r="BKX30" s="2" t="s">
        <v>11</v>
      </c>
      <c r="BKY30" s="4" t="s">
        <v>163</v>
      </c>
      <c r="BKZ30" s="4">
        <v>296</v>
      </c>
      <c r="BLA30" s="2">
        <v>13</v>
      </c>
      <c r="BLB30" s="1">
        <v>2.9000000000000001E-2</v>
      </c>
      <c r="BLC30" s="1">
        <f t="shared" si="1456"/>
        <v>9.0000000000000011E-3</v>
      </c>
      <c r="BLD30" s="1">
        <f t="shared" si="1457"/>
        <v>0.1231884057971015</v>
      </c>
      <c r="BLE30" s="1">
        <f t="shared" si="1458"/>
        <v>1.8478260869565224E-4</v>
      </c>
      <c r="BLF30" s="1">
        <f t="shared" si="1459"/>
        <v>1.42252081398984</v>
      </c>
      <c r="BLG30" s="1"/>
      <c r="BLH30" s="1"/>
      <c r="BLI30" s="2" t="s">
        <v>11</v>
      </c>
      <c r="BLJ30" s="4" t="s">
        <v>164</v>
      </c>
      <c r="BLK30" s="4">
        <v>303</v>
      </c>
      <c r="BLL30" s="2">
        <v>13</v>
      </c>
      <c r="BLM30" s="1">
        <v>2.1000000000000001E-2</v>
      </c>
      <c r="BLN30" s="1">
        <f t="shared" si="1460"/>
        <v>1.0000000000000002E-2</v>
      </c>
      <c r="BLO30" s="1">
        <f t="shared" si="1461"/>
        <v>0.56610169491525442</v>
      </c>
      <c r="BLP30" s="1">
        <f t="shared" si="1462"/>
        <v>8.4915254237288168E-4</v>
      </c>
      <c r="BLQ30" s="1">
        <f t="shared" si="1463"/>
        <v>6.5370717206799309</v>
      </c>
      <c r="BLR30" s="1"/>
      <c r="BLS30" s="1"/>
      <c r="BLT30" s="2" t="s">
        <v>11</v>
      </c>
      <c r="BLU30" s="4" t="s">
        <v>165</v>
      </c>
      <c r="BLV30" s="4">
        <v>310</v>
      </c>
      <c r="BLW30" s="2">
        <v>13</v>
      </c>
      <c r="BLX30" s="1">
        <v>2.1999999999999999E-2</v>
      </c>
      <c r="BLY30" s="1">
        <f t="shared" si="1464"/>
        <v>9.9999999999999985E-3</v>
      </c>
      <c r="BLZ30" s="1">
        <f t="shared" si="1465"/>
        <v>0.72354948805460739</v>
      </c>
      <c r="BMA30" s="1">
        <f t="shared" si="1466"/>
        <v>1.0853242320819111E-3</v>
      </c>
      <c r="BMB30" s="1">
        <f t="shared" si="1467"/>
        <v>8.3552035603466646</v>
      </c>
      <c r="BMC30" s="1"/>
      <c r="BMD30" s="1"/>
      <c r="BME30" s="2" t="s">
        <v>11</v>
      </c>
      <c r="BMF30" s="4" t="s">
        <v>166</v>
      </c>
      <c r="BMG30" s="4">
        <v>311</v>
      </c>
      <c r="BMH30" s="2">
        <v>13</v>
      </c>
      <c r="BMI30" s="1">
        <v>1.9E-2</v>
      </c>
      <c r="BMJ30" s="1">
        <f t="shared" si="1468"/>
        <v>8.9999999999999993E-3</v>
      </c>
      <c r="BMK30" s="1">
        <f t="shared" si="1469"/>
        <v>6.3829787234042534E-2</v>
      </c>
      <c r="BML30" s="1">
        <f t="shared" si="1470"/>
        <v>9.5744680851063798E-5</v>
      </c>
      <c r="BMM30" s="1">
        <f t="shared" si="1471"/>
        <v>0.73707586607233211</v>
      </c>
      <c r="BMN30" s="1"/>
      <c r="BMO30" s="1"/>
      <c r="BMP30" s="2" t="s">
        <v>11</v>
      </c>
      <c r="BMQ30" s="4" t="s">
        <v>167</v>
      </c>
      <c r="BMR30" s="4">
        <v>317</v>
      </c>
      <c r="BMS30" s="2">
        <v>13</v>
      </c>
      <c r="BMT30" s="1">
        <v>2.1999999999999999E-2</v>
      </c>
      <c r="BMU30" s="4">
        <f t="shared" si="1472"/>
        <v>1.1999999999999999E-2</v>
      </c>
      <c r="BMV30" s="1">
        <f t="shared" si="1473"/>
        <v>0.36879432624113467</v>
      </c>
      <c r="BMW30" s="1">
        <f t="shared" si="1474"/>
        <v>5.5319148936170206E-4</v>
      </c>
      <c r="BMX30" s="1">
        <f t="shared" si="1475"/>
        <v>4.258660559529031</v>
      </c>
      <c r="BMY30" s="1"/>
      <c r="BMZ30" s="1"/>
      <c r="BNA30" s="2" t="s">
        <v>11</v>
      </c>
      <c r="BNB30" s="4" t="s">
        <v>168</v>
      </c>
      <c r="BNC30" s="4">
        <v>324</v>
      </c>
      <c r="BND30" s="2">
        <v>13</v>
      </c>
      <c r="BNE30" s="1">
        <v>2.5999999999999999E-2</v>
      </c>
      <c r="BNF30" s="1">
        <f t="shared" si="1476"/>
        <v>1.2999999999999999E-2</v>
      </c>
      <c r="BNG30" s="1">
        <f t="shared" si="1477"/>
        <v>0.37142857142857139</v>
      </c>
      <c r="BNH30" s="1">
        <f t="shared" si="1478"/>
        <v>5.5714285714285707E-4</v>
      </c>
      <c r="BNI30" s="1">
        <f t="shared" si="1479"/>
        <v>4.2890795635256662</v>
      </c>
      <c r="BNJ30" s="1"/>
      <c r="BNK30" s="1"/>
      <c r="BNL30" s="2" t="s">
        <v>11</v>
      </c>
      <c r="BNM30" s="4" t="s">
        <v>169</v>
      </c>
      <c r="BNN30" s="4">
        <v>325</v>
      </c>
      <c r="BNO30" s="2">
        <v>13</v>
      </c>
      <c r="BNP30" s="1">
        <v>2.5000000000000001E-2</v>
      </c>
      <c r="BNQ30" s="1">
        <f t="shared" si="1480"/>
        <v>6.0000000000000019E-3</v>
      </c>
      <c r="BNR30" s="1">
        <f t="shared" si="1481"/>
        <v>0.30419580419580428</v>
      </c>
      <c r="BNS30" s="1">
        <f t="shared" si="1482"/>
        <v>4.5629370629370644E-4</v>
      </c>
      <c r="BNT30" s="1">
        <f t="shared" si="1483"/>
        <v>3.5127077113866756</v>
      </c>
      <c r="BNU30" s="1"/>
      <c r="BNV30" s="1"/>
      <c r="BNW30" s="2" t="s">
        <v>11</v>
      </c>
      <c r="BNX30" s="4" t="s">
        <v>170</v>
      </c>
      <c r="BNY30" s="4">
        <v>338</v>
      </c>
      <c r="BNZ30" s="2">
        <v>13</v>
      </c>
      <c r="BOA30" s="1">
        <v>2.1000000000000001E-2</v>
      </c>
      <c r="BOB30" s="1">
        <f t="shared" si="1484"/>
        <v>1.1000000000000001E-2</v>
      </c>
      <c r="BOC30" s="1">
        <f t="shared" si="1485"/>
        <v>0.49679487179487181</v>
      </c>
      <c r="BOD30" s="1">
        <f t="shared" si="1486"/>
        <v>7.4519230769230771E-4</v>
      </c>
      <c r="BOE30" s="1">
        <f t="shared" si="1487"/>
        <v>5.7367496627531418</v>
      </c>
      <c r="BOF30" s="1"/>
      <c r="BOG30" s="1"/>
      <c r="BOH30" s="2" t="s">
        <v>11</v>
      </c>
      <c r="BOI30" s="4" t="s">
        <v>171</v>
      </c>
      <c r="BOJ30" s="4">
        <v>339</v>
      </c>
      <c r="BOK30" s="2">
        <v>13</v>
      </c>
      <c r="BOL30" s="1">
        <v>1.7999999999999999E-2</v>
      </c>
      <c r="BOM30" s="1">
        <f t="shared" si="1488"/>
        <v>1.2999999999999998E-2</v>
      </c>
      <c r="BON30" s="1">
        <f t="shared" si="1489"/>
        <v>0.5472312703583061</v>
      </c>
      <c r="BOO30" s="1">
        <f t="shared" si="1490"/>
        <v>8.2084690553745911E-4</v>
      </c>
      <c r="BOP30" s="1">
        <f t="shared" si="1491"/>
        <v>6.3191650798123069</v>
      </c>
      <c r="BOQ30" s="1"/>
      <c r="BOR30" s="1"/>
      <c r="BOS30" s="2" t="s">
        <v>11</v>
      </c>
      <c r="BOT30" s="4" t="s">
        <v>172</v>
      </c>
      <c r="BOU30" s="4">
        <v>345</v>
      </c>
      <c r="BOV30" s="2">
        <v>13</v>
      </c>
      <c r="BOW30" s="1">
        <v>2.3E-2</v>
      </c>
      <c r="BOX30" s="1">
        <f t="shared" si="1492"/>
        <v>1.6E-2</v>
      </c>
      <c r="BOY30" s="1">
        <f t="shared" si="1493"/>
        <v>0.71704180064308687</v>
      </c>
      <c r="BOZ30" s="1">
        <f t="shared" si="1494"/>
        <v>1.0755627009646303E-3</v>
      </c>
      <c r="BPA30" s="1">
        <f t="shared" si="1495"/>
        <v>8.2800558974320637</v>
      </c>
      <c r="BPB30" s="1"/>
      <c r="BPC30" s="1"/>
      <c r="BPD30" s="2" t="s">
        <v>11</v>
      </c>
      <c r="BPE30" s="4" t="s">
        <v>173</v>
      </c>
      <c r="BPF30" s="4">
        <v>352</v>
      </c>
      <c r="BPG30" s="2">
        <v>13</v>
      </c>
      <c r="BPH30" s="1">
        <v>1.7999999999999999E-2</v>
      </c>
      <c r="BPI30" s="1">
        <f t="shared" si="1496"/>
        <v>8.9999999999999993E-3</v>
      </c>
      <c r="BPJ30" s="1">
        <f t="shared" si="1497"/>
        <v>0.39102564102564102</v>
      </c>
      <c r="BPK30" s="1">
        <f t="shared" si="1498"/>
        <v>5.8653846153846158E-4</v>
      </c>
      <c r="BPL30" s="1">
        <f t="shared" si="1499"/>
        <v>4.5153771539089247</v>
      </c>
      <c r="BPM30" s="1"/>
      <c r="BPN30" s="1"/>
      <c r="BPO30" s="2" t="s">
        <v>11</v>
      </c>
      <c r="BPP30" s="4" t="s">
        <v>174</v>
      </c>
      <c r="BPQ30" s="4">
        <v>353</v>
      </c>
      <c r="BPR30" s="2">
        <v>13</v>
      </c>
      <c r="BPS30" s="1">
        <v>2.1000000000000001E-2</v>
      </c>
      <c r="BPT30" s="1">
        <f t="shared" si="1500"/>
        <v>1.2000000000000002E-2</v>
      </c>
      <c r="BPU30" s="1">
        <f t="shared" si="1501"/>
        <v>0.38333333333333341</v>
      </c>
      <c r="BPV30" s="1">
        <f t="shared" si="1502"/>
        <v>5.750000000000001E-4</v>
      </c>
      <c r="BPW30" s="1">
        <f t="shared" si="1503"/>
        <v>4.4265500623566183</v>
      </c>
      <c r="BPX30" s="1"/>
      <c r="BPY30" s="1"/>
      <c r="BPZ30" s="2" t="s">
        <v>11</v>
      </c>
      <c r="BQA30" s="4" t="s">
        <v>175</v>
      </c>
      <c r="BQB30" s="4">
        <v>358</v>
      </c>
      <c r="BQC30" s="2">
        <v>13</v>
      </c>
      <c r="BQD30" s="1">
        <v>0.02</v>
      </c>
      <c r="BQE30" s="1">
        <f t="shared" si="1504"/>
        <v>0.01</v>
      </c>
      <c r="BQF30" s="1">
        <f t="shared" si="1505"/>
        <v>0.3141891891891892</v>
      </c>
      <c r="BQG30" s="1">
        <f t="shared" si="1506"/>
        <v>4.7128378378378383E-4</v>
      </c>
      <c r="BQH30" s="1">
        <f t="shared" si="1507"/>
        <v>3.6281065434709063</v>
      </c>
      <c r="BQI30" s="1"/>
      <c r="BQJ30" s="1"/>
      <c r="BQK30" s="2" t="s">
        <v>11</v>
      </c>
      <c r="BQL30" s="4" t="s">
        <v>176</v>
      </c>
      <c r="BQM30" s="4">
        <v>366</v>
      </c>
      <c r="BQN30" s="2">
        <v>13</v>
      </c>
      <c r="BQO30" s="1">
        <v>2.9000000000000001E-2</v>
      </c>
      <c r="BQP30" s="1">
        <f t="shared" si="1508"/>
        <v>1.8000000000000002E-2</v>
      </c>
      <c r="BQQ30" s="1">
        <f t="shared" si="1509"/>
        <v>0.79264214046822756</v>
      </c>
      <c r="BQR30" s="1">
        <f t="shared" si="1510"/>
        <v>1.1889632107023413E-3</v>
      </c>
      <c r="BQS30" s="1">
        <f t="shared" si="1511"/>
        <v>9.1530524773463888</v>
      </c>
      <c r="BQT30" s="1"/>
      <c r="BQU30" s="1"/>
      <c r="BQV30" s="2" t="s">
        <v>11</v>
      </c>
      <c r="BQW30" s="4" t="s">
        <v>177</v>
      </c>
      <c r="BQX30" s="4">
        <v>367</v>
      </c>
      <c r="BQY30" s="2">
        <v>13</v>
      </c>
      <c r="BQZ30" s="1">
        <v>3.4000000000000002E-2</v>
      </c>
      <c r="BRA30" s="1">
        <f t="shared" si="1512"/>
        <v>1.3000000000000001E-2</v>
      </c>
      <c r="BRB30" s="1">
        <f t="shared" si="1513"/>
        <v>-0.31313131313131309</v>
      </c>
      <c r="BRC30" s="1">
        <f t="shared" si="1514"/>
        <v>-4.6969696969696966E-4</v>
      </c>
      <c r="BRD30" s="1">
        <f t="shared" si="1515"/>
        <v>-3.6158906965231923</v>
      </c>
      <c r="BRE30" s="1"/>
      <c r="BRF30" s="1"/>
      <c r="BRG30" s="2" t="s">
        <v>11</v>
      </c>
      <c r="BRH30" s="4" t="s">
        <v>178</v>
      </c>
      <c r="BRI30" s="4">
        <v>373</v>
      </c>
      <c r="BRJ30" s="2">
        <v>13</v>
      </c>
      <c r="BRK30" s="1">
        <v>4.2000000000000003E-2</v>
      </c>
      <c r="BRL30" s="1">
        <f t="shared" si="1516"/>
        <v>2.0000000000000004E-2</v>
      </c>
      <c r="BRM30" s="1">
        <f t="shared" si="1517"/>
        <v>0.22372881355932217</v>
      </c>
      <c r="BRN30" s="1">
        <f t="shared" si="1518"/>
        <v>3.3559322033898325E-4</v>
      </c>
      <c r="BRO30" s="1">
        <f t="shared" si="1519"/>
        <v>2.5835133746399732</v>
      </c>
      <c r="BRP30" s="1"/>
      <c r="BRQ30" s="1"/>
      <c r="BRR30" s="2" t="s">
        <v>11</v>
      </c>
      <c r="BRS30" s="1" t="s">
        <v>179</v>
      </c>
      <c r="BRT30" s="1">
        <v>380</v>
      </c>
      <c r="BRU30" s="2">
        <v>13</v>
      </c>
      <c r="BRV30" s="1">
        <v>4.3999999999999997E-2</v>
      </c>
      <c r="BRW30" s="1">
        <f t="shared" si="1520"/>
        <v>1.3999999999999999E-2</v>
      </c>
      <c r="BRX30" s="1">
        <f t="shared" si="1521"/>
        <v>3.3557046979865744E-2</v>
      </c>
      <c r="BRY30" s="1">
        <f t="shared" si="1522"/>
        <v>5.0335570469798616E-5</v>
      </c>
      <c r="BRZ30" s="1">
        <f t="shared" si="1523"/>
        <v>0.38750073495972698</v>
      </c>
      <c r="BSA30" s="1"/>
      <c r="BSB30" s="1"/>
      <c r="BSC30" s="2" t="s">
        <v>11</v>
      </c>
      <c r="BSD30" s="1" t="s">
        <v>180</v>
      </c>
      <c r="BSE30" s="1">
        <v>394</v>
      </c>
      <c r="BSF30" s="2">
        <v>13</v>
      </c>
      <c r="BSG30" s="1">
        <v>2.4E-2</v>
      </c>
      <c r="BSH30" s="1">
        <f t="shared" si="1524"/>
        <v>1.2E-2</v>
      </c>
      <c r="BSI30" s="1">
        <f t="shared" si="1525"/>
        <v>-1.7730496453900724E-2</v>
      </c>
      <c r="BSJ30" s="1">
        <f t="shared" si="1526"/>
        <v>-2.6595744680851087E-5</v>
      </c>
      <c r="BSK30" s="1">
        <f t="shared" si="1527"/>
        <v>-0.20474329613120359</v>
      </c>
      <c r="BSL30" s="1"/>
      <c r="BSM30" s="1"/>
      <c r="BSN30" s="1" t="s">
        <v>11</v>
      </c>
      <c r="BSO30" s="1" t="s">
        <v>181</v>
      </c>
      <c r="BSP30" s="1">
        <v>395</v>
      </c>
      <c r="BSQ30" s="2">
        <v>13</v>
      </c>
      <c r="BSR30" s="1">
        <v>1.0999999999999999E-2</v>
      </c>
      <c r="BSS30" s="1">
        <f t="shared" si="1528"/>
        <v>9.9999999999999915E-4</v>
      </c>
      <c r="BST30" s="1">
        <f t="shared" si="1529"/>
        <v>5.8823529411764684E-2</v>
      </c>
      <c r="BSU30" s="1">
        <f t="shared" si="1530"/>
        <v>8.8235294117647024E-5</v>
      </c>
      <c r="BSV30" s="1">
        <f t="shared" si="1531"/>
        <v>0.67926599422352163</v>
      </c>
      <c r="BSW30" s="1"/>
      <c r="BSX30" s="1"/>
      <c r="BSY30" s="1" t="s">
        <v>11</v>
      </c>
      <c r="BSZ30" s="1" t="s">
        <v>182</v>
      </c>
      <c r="BTA30" s="1">
        <v>401</v>
      </c>
      <c r="BTB30" s="1">
        <v>13</v>
      </c>
      <c r="BTC30" s="1">
        <v>1.2999999999999999E-2</v>
      </c>
      <c r="BTD30" s="1">
        <f t="shared" si="1532"/>
        <v>9.9999999999999915E-4</v>
      </c>
      <c r="BTE30" s="1">
        <f t="shared" si="1533"/>
        <v>0.15734265734265729</v>
      </c>
      <c r="BTF30" s="1">
        <f t="shared" si="1534"/>
        <v>2.3601398601398593E-4</v>
      </c>
      <c r="BTG30" s="1">
        <f t="shared" si="1535"/>
        <v>1.8169177817517277</v>
      </c>
      <c r="BTH30" s="1"/>
      <c r="BTI30" s="1"/>
      <c r="BTJ30" s="1" t="s">
        <v>11</v>
      </c>
      <c r="BTK30" s="1" t="s">
        <v>183</v>
      </c>
      <c r="BTL30" s="1">
        <v>408</v>
      </c>
      <c r="BTM30" s="1">
        <v>13</v>
      </c>
      <c r="BTN30" s="1">
        <v>1.4999999999999999E-2</v>
      </c>
      <c r="BTO30" s="1">
        <f t="shared" si="1536"/>
        <v>2.9999999999999992E-3</v>
      </c>
      <c r="BTP30" s="5">
        <f t="shared" si="1537"/>
        <v>0.36585365853658536</v>
      </c>
      <c r="BTQ30" s="1">
        <f t="shared" si="1538"/>
        <v>5.4878048780487799E-4</v>
      </c>
      <c r="BTR30" s="1">
        <f t="shared" si="1539"/>
        <v>4.2247031348048312</v>
      </c>
      <c r="BTS30" s="1"/>
      <c r="BTT30" s="1"/>
      <c r="BTU30" s="1" t="s">
        <v>11</v>
      </c>
      <c r="BTV30" s="1" t="s">
        <v>184</v>
      </c>
      <c r="BTW30" s="1">
        <v>409</v>
      </c>
      <c r="BTX30" s="1">
        <v>13</v>
      </c>
      <c r="BTY30" s="1">
        <v>1.9E-2</v>
      </c>
      <c r="BTZ30" s="1">
        <f t="shared" si="1540"/>
        <v>8.9999999999999993E-3</v>
      </c>
      <c r="BUA30" s="1">
        <f t="shared" si="1541"/>
        <v>0.41176470588235292</v>
      </c>
      <c r="BUB30" s="1">
        <f t="shared" si="1542"/>
        <v>6.1764705882352941E-4</v>
      </c>
      <c r="BUC30" s="1">
        <f t="shared" si="1543"/>
        <v>4.7548619595646535</v>
      </c>
      <c r="BUD30" s="1"/>
      <c r="BUE30" s="1"/>
      <c r="BUF30" s="1" t="s">
        <v>11</v>
      </c>
      <c r="BUG30" s="1" t="s">
        <v>185</v>
      </c>
      <c r="BUH30" s="1">
        <v>415</v>
      </c>
      <c r="BUI30" s="1">
        <v>13</v>
      </c>
      <c r="BUJ30" s="1">
        <v>2.5999999999999999E-2</v>
      </c>
      <c r="BUK30" s="1">
        <f t="shared" si="1544"/>
        <v>1.2999999999999999E-2</v>
      </c>
      <c r="BUL30" s="1">
        <f t="shared" si="1545"/>
        <v>0.6097560975609756</v>
      </c>
      <c r="BUM30" s="1">
        <f t="shared" si="1546"/>
        <v>9.1463414634146336E-4</v>
      </c>
      <c r="BUN30" s="1">
        <f t="shared" si="1547"/>
        <v>7.0411718913413859</v>
      </c>
      <c r="BUO30" s="1"/>
      <c r="BUP30" s="1"/>
      <c r="BUQ30" s="1" t="s">
        <v>11</v>
      </c>
      <c r="BUR30" s="1" t="s">
        <v>186</v>
      </c>
      <c r="BUS30" s="1">
        <v>422</v>
      </c>
      <c r="BUT30" s="1">
        <v>13</v>
      </c>
      <c r="BUU30" s="1">
        <v>2.5000000000000001E-2</v>
      </c>
      <c r="BUV30" s="1">
        <f t="shared" si="1548"/>
        <v>1.0000000000000002E-2</v>
      </c>
      <c r="BUW30" s="1">
        <f t="shared" si="1549"/>
        <v>0.4701754385964913</v>
      </c>
      <c r="BUX30" s="1">
        <f t="shared" si="1550"/>
        <v>7.0526315789473692E-4</v>
      </c>
      <c r="BUY30" s="1">
        <f t="shared" si="1551"/>
        <v>5.4293611748813442</v>
      </c>
      <c r="BUZ30" s="1"/>
      <c r="BVA30" s="1"/>
      <c r="BVB30" s="1" t="s">
        <v>11</v>
      </c>
      <c r="BVC30" s="1" t="s">
        <v>187</v>
      </c>
      <c r="BVD30" s="1">
        <v>423</v>
      </c>
      <c r="BVE30" s="1">
        <v>13</v>
      </c>
      <c r="BVF30" s="1">
        <v>1.4999999999999999E-2</v>
      </c>
      <c r="BVG30" s="1">
        <f t="shared" si="1552"/>
        <v>4.9999999999999992E-3</v>
      </c>
      <c r="BVH30" s="1">
        <f t="shared" si="1553"/>
        <v>-0.76791808873720135</v>
      </c>
      <c r="BVI30" s="1">
        <f t="shared" si="1554"/>
        <v>-1.1518771331058021E-3</v>
      </c>
      <c r="BVJ30" s="1">
        <f t="shared" si="1555"/>
        <v>-8.8675509484811315</v>
      </c>
      <c r="BVK30" s="1"/>
      <c r="BVL30" s="1"/>
      <c r="BVM30" s="1" t="s">
        <v>11</v>
      </c>
      <c r="BVN30" s="1" t="s">
        <v>188</v>
      </c>
      <c r="BVO30" s="1">
        <v>436</v>
      </c>
      <c r="BVP30" s="1">
        <v>13</v>
      </c>
      <c r="BVQ30" s="1">
        <v>2.3E-2</v>
      </c>
      <c r="BVR30" s="1">
        <f t="shared" si="1556"/>
        <v>1.0999999999999999E-2</v>
      </c>
      <c r="BVS30" s="1">
        <f t="shared" si="1557"/>
        <v>-0.27303754266211605</v>
      </c>
      <c r="BVT30" s="1">
        <f t="shared" si="1558"/>
        <v>-4.0955631399317407E-4</v>
      </c>
      <c r="BVU30" s="1">
        <f t="shared" si="1559"/>
        <v>-3.152907003904402</v>
      </c>
      <c r="BVV30" s="1"/>
      <c r="BVW30" s="1"/>
      <c r="BVX30" s="1" t="s">
        <v>11</v>
      </c>
      <c r="BVY30" s="1" t="s">
        <v>189</v>
      </c>
      <c r="BVZ30" s="1">
        <v>437</v>
      </c>
      <c r="BWA30" s="1">
        <v>13</v>
      </c>
      <c r="BWB30" s="1">
        <v>1E-3</v>
      </c>
      <c r="BWC30" s="1">
        <f t="shared" si="1560"/>
        <v>-4.0000000000000001E-3</v>
      </c>
      <c r="BWD30" s="1">
        <f t="shared" si="1561"/>
        <v>-0.94676806083650178</v>
      </c>
      <c r="BWE30" s="1">
        <f t="shared" si="1562"/>
        <v>-1.4201520912547527E-3</v>
      </c>
      <c r="BWF30" s="1">
        <f t="shared" si="1563"/>
        <v>-10.932824918434099</v>
      </c>
      <c r="BWG30" s="1"/>
      <c r="BWH30" s="1"/>
      <c r="BWI30" s="1" t="s">
        <v>11</v>
      </c>
      <c r="BWJ30" s="1" t="s">
        <v>190</v>
      </c>
      <c r="BWK30" s="1">
        <v>443</v>
      </c>
      <c r="BWL30" s="1">
        <v>13</v>
      </c>
      <c r="BWM30" s="1">
        <v>6.0000000000000001E-3</v>
      </c>
      <c r="BWN30" s="1">
        <f t="shared" si="1564"/>
        <v>-4.0000000000000001E-3</v>
      </c>
      <c r="BWO30" s="1">
        <f t="shared" si="1565"/>
        <v>-0.96969696969696972</v>
      </c>
      <c r="BWP30" s="1">
        <f t="shared" si="1566"/>
        <v>-1.4545454545454547E-3</v>
      </c>
      <c r="BWQ30" s="1">
        <f t="shared" si="1567"/>
        <v>-11.197596995684727</v>
      </c>
      <c r="BWR30" s="1"/>
      <c r="BWS30" s="1"/>
      <c r="BWT30" s="1" t="s">
        <v>11</v>
      </c>
      <c r="BWU30" s="1" t="s">
        <v>191</v>
      </c>
      <c r="BWV30" s="1">
        <v>450</v>
      </c>
      <c r="BWW30" s="1">
        <v>13</v>
      </c>
      <c r="BWX30" s="1">
        <v>1E-3</v>
      </c>
      <c r="BWY30" s="1">
        <f t="shared" si="1568"/>
        <v>-3.0000000000000001E-3</v>
      </c>
      <c r="BWZ30" s="1">
        <f t="shared" si="1569"/>
        <v>-0.59090909090909094</v>
      </c>
      <c r="BXA30" s="1">
        <f t="shared" si="1570"/>
        <v>-8.8636363636363641E-4</v>
      </c>
      <c r="BXB30" s="1">
        <f t="shared" si="1571"/>
        <v>-6.8235356692453797</v>
      </c>
      <c r="BXC30" s="1"/>
      <c r="BXD30" s="1"/>
      <c r="BXE30" s="1" t="s">
        <v>11</v>
      </c>
      <c r="BXF30" s="1" t="s">
        <v>192</v>
      </c>
      <c r="BXG30" s="1">
        <v>451</v>
      </c>
      <c r="BXH30" s="1">
        <v>13</v>
      </c>
      <c r="BXI30" s="1">
        <v>3.0000000000000001E-3</v>
      </c>
      <c r="BXJ30" s="1">
        <f t="shared" si="1572"/>
        <v>6.0000000000000001E-3</v>
      </c>
      <c r="BXK30" s="1">
        <f t="shared" si="1573"/>
        <v>0.70943396226415101</v>
      </c>
      <c r="BXL30" s="1">
        <f t="shared" si="1574"/>
        <v>1.0641509433962266E-3</v>
      </c>
      <c r="BXM30" s="1">
        <f t="shared" si="1575"/>
        <v>8.1922042171259495</v>
      </c>
      <c r="BXN30" s="1"/>
      <c r="BXO30" s="1"/>
      <c r="BXP30" s="1" t="s">
        <v>11</v>
      </c>
      <c r="BXQ30" s="1" t="s">
        <v>193</v>
      </c>
      <c r="BXR30" s="1">
        <v>464</v>
      </c>
      <c r="BXS30" s="1">
        <v>13</v>
      </c>
      <c r="BXT30" s="1">
        <v>1.2999999999999999E-2</v>
      </c>
      <c r="BXU30" s="1">
        <f t="shared" si="1576"/>
        <v>8.9999999999999993E-3</v>
      </c>
      <c r="BXV30" s="1">
        <f t="shared" si="1577"/>
        <v>1.1360294117647058</v>
      </c>
      <c r="BXW30" s="1">
        <f t="shared" si="1578"/>
        <v>1.7040441176470588E-3</v>
      </c>
      <c r="BXX30" s="1">
        <f t="shared" si="1579"/>
        <v>13.118324513441767</v>
      </c>
      <c r="BXY30" s="1"/>
      <c r="BXZ30" s="1"/>
      <c r="BYA30" s="1" t="s">
        <v>11</v>
      </c>
      <c r="BYB30" s="1" t="s">
        <v>194</v>
      </c>
      <c r="BYC30" s="1">
        <v>465</v>
      </c>
      <c r="BYD30" s="1">
        <v>13</v>
      </c>
      <c r="BYE30" s="1">
        <v>1.2999999999999999E-2</v>
      </c>
      <c r="BYF30" s="1">
        <f t="shared" si="1709"/>
        <v>8.0000000000000002E-3</v>
      </c>
      <c r="BYG30" s="1">
        <f t="shared" si="1580"/>
        <v>0.1348314606741573</v>
      </c>
      <c r="BYH30" s="1">
        <f t="shared" si="1581"/>
        <v>2.0224719101123595E-4</v>
      </c>
      <c r="BYI30" s="1">
        <f t="shared" si="1582"/>
        <v>1.5569692451864996</v>
      </c>
      <c r="BYJ30" s="1"/>
      <c r="BYK30" s="1"/>
      <c r="BYL30" s="1" t="s">
        <v>11</v>
      </c>
      <c r="BYM30" s="1" t="s">
        <v>195</v>
      </c>
      <c r="BYN30" s="1">
        <v>479</v>
      </c>
      <c r="BYO30" s="1">
        <v>13</v>
      </c>
      <c r="BYP30" s="1">
        <v>0.02</v>
      </c>
      <c r="BYQ30" s="1">
        <f t="shared" si="1583"/>
        <v>9.0000000000000011E-3</v>
      </c>
      <c r="BYR30" s="1">
        <f t="shared" si="1584"/>
        <v>0.50553505535055354</v>
      </c>
      <c r="BYS30" s="1">
        <f t="shared" si="1585"/>
        <v>7.5830258302583028E-4</v>
      </c>
      <c r="BYT30" s="1">
        <f t="shared" si="1586"/>
        <v>5.8376771237881275</v>
      </c>
      <c r="BYU30" s="1"/>
      <c r="BYV30" s="1"/>
      <c r="BYW30" s="1" t="s">
        <v>11</v>
      </c>
      <c r="BYX30" s="1" t="s">
        <v>196</v>
      </c>
      <c r="BYY30" s="1">
        <v>480</v>
      </c>
      <c r="BYZ30" s="1">
        <v>13</v>
      </c>
      <c r="BZA30" s="1">
        <v>2.1999999999999999E-2</v>
      </c>
      <c r="BZB30" s="1">
        <f t="shared" si="1587"/>
        <v>8.9999999999999993E-3</v>
      </c>
      <c r="BZC30" s="1">
        <f t="shared" si="1588"/>
        <v>0.74157303370786509</v>
      </c>
      <c r="BZD30" s="1">
        <f t="shared" si="1589"/>
        <v>1.1123595505617976E-3</v>
      </c>
      <c r="BZE30" s="1">
        <f t="shared" si="1590"/>
        <v>8.563330848525748</v>
      </c>
      <c r="BZF30" s="1"/>
      <c r="BZG30" s="1"/>
      <c r="BZH30" s="1" t="s">
        <v>11</v>
      </c>
      <c r="BZI30" s="1" t="s">
        <v>197</v>
      </c>
      <c r="BZJ30" s="1">
        <v>494</v>
      </c>
      <c r="BZK30" s="1">
        <v>13</v>
      </c>
      <c r="BZL30" s="1">
        <v>3.5000000000000003E-2</v>
      </c>
      <c r="BZM30" s="1">
        <f t="shared" si="1591"/>
        <v>2.0000000000000004E-2</v>
      </c>
      <c r="BZN30" s="1">
        <f t="shared" si="1592"/>
        <v>1.470588235294118</v>
      </c>
      <c r="BZO30" s="1">
        <f t="shared" si="1593"/>
        <v>2.2058823529411769E-3</v>
      </c>
      <c r="BZP30" s="1">
        <f t="shared" si="1594"/>
        <v>16.981649855588053</v>
      </c>
      <c r="BZQ30" s="1"/>
      <c r="BZR30" s="1"/>
      <c r="BZS30" s="1" t="s">
        <v>11</v>
      </c>
      <c r="BZT30" s="1" t="s">
        <v>198</v>
      </c>
      <c r="BZU30" s="1">
        <v>495</v>
      </c>
      <c r="BZV30" s="1">
        <v>13</v>
      </c>
      <c r="BZW30" s="1">
        <v>1.7000000000000001E-2</v>
      </c>
      <c r="BZX30" s="1">
        <f t="shared" si="1595"/>
        <v>3.0000000000000009E-3</v>
      </c>
      <c r="BZY30" s="1">
        <f t="shared" si="1596"/>
        <v>0.50184501845018459</v>
      </c>
      <c r="BZZ30" s="1">
        <f t="shared" si="1597"/>
        <v>7.5276752767527684E-4</v>
      </c>
      <c r="CAA30" s="1">
        <f t="shared" si="1598"/>
        <v>5.7950663418626673</v>
      </c>
      <c r="CAB30" s="1"/>
      <c r="CAC30" s="1"/>
      <c r="CAD30" s="1" t="s">
        <v>11</v>
      </c>
      <c r="CAE30" s="1" t="s">
        <v>199</v>
      </c>
      <c r="CAF30" s="1">
        <v>501</v>
      </c>
      <c r="CAG30" s="1">
        <v>13</v>
      </c>
      <c r="CAH30" s="1">
        <v>2.5000000000000001E-2</v>
      </c>
      <c r="CAI30" s="1">
        <f t="shared" si="1599"/>
        <v>8.0000000000000002E-3</v>
      </c>
      <c r="CAJ30" s="1">
        <f t="shared" si="1600"/>
        <v>0.7435897435897435</v>
      </c>
      <c r="CAK30" s="1">
        <f t="shared" si="1601"/>
        <v>1.1153846153846153E-3</v>
      </c>
      <c r="CAL30" s="1">
        <f t="shared" si="1602"/>
        <v>8.5866188500563148</v>
      </c>
      <c r="CAM30" s="1"/>
      <c r="CAN30" s="1"/>
      <c r="CAO30" s="1" t="s">
        <v>11</v>
      </c>
      <c r="CAP30" s="1" t="s">
        <v>200</v>
      </c>
      <c r="CAQ30" s="1">
        <v>508</v>
      </c>
      <c r="CAR30" s="1">
        <v>13</v>
      </c>
      <c r="CAS30" s="1">
        <v>1.4999999999999999E-2</v>
      </c>
      <c r="CAT30" s="1">
        <f t="shared" si="1603"/>
        <v>-2.3E-2</v>
      </c>
      <c r="CAU30" s="1">
        <f t="shared" si="1604"/>
        <v>-0.39926739926739924</v>
      </c>
      <c r="CAV30" s="1">
        <f t="shared" si="1605"/>
        <v>-5.9890109890109889E-4</v>
      </c>
      <c r="CAW30" s="1">
        <f t="shared" si="1606"/>
        <v>-4.6105490377149678</v>
      </c>
      <c r="CAX30" s="1"/>
      <c r="CAY30" s="1"/>
      <c r="CAZ30" s="1" t="s">
        <v>11</v>
      </c>
      <c r="CBA30" s="1" t="s">
        <v>201</v>
      </c>
      <c r="CBB30" s="1">
        <v>509</v>
      </c>
      <c r="CBC30" s="1">
        <v>13</v>
      </c>
      <c r="CBD30" s="1">
        <v>1.6E-2</v>
      </c>
      <c r="CBE30" s="1">
        <f t="shared" si="1607"/>
        <v>3.0000000000000009E-3</v>
      </c>
      <c r="CBF30" s="1">
        <f t="shared" si="1608"/>
        <v>-1.5037593984962365E-2</v>
      </c>
      <c r="CBG30" s="1">
        <f t="shared" si="1609"/>
        <v>-2.2556390977443548E-5</v>
      </c>
      <c r="CBH30" s="1">
        <f t="shared" si="1610"/>
        <v>-0.17364694589172694</v>
      </c>
      <c r="CBI30" s="1"/>
      <c r="CBJ30" s="1"/>
      <c r="CBK30" s="1" t="s">
        <v>11</v>
      </c>
      <c r="CBL30" s="1" t="s">
        <v>202</v>
      </c>
      <c r="CBM30" s="1">
        <v>515</v>
      </c>
      <c r="CBN30" s="1">
        <v>13</v>
      </c>
      <c r="CBO30" s="1">
        <v>2.1999999999999999E-2</v>
      </c>
      <c r="CBP30" s="1">
        <f t="shared" si="1611"/>
        <v>6.9999999999999993E-3</v>
      </c>
      <c r="CBQ30" s="1">
        <f t="shared" si="1612"/>
        <v>0.24344569288389509</v>
      </c>
      <c r="CBR30" s="1">
        <f t="shared" si="1613"/>
        <v>3.6516853932584264E-4</v>
      </c>
      <c r="CBS30" s="1">
        <f t="shared" si="1614"/>
        <v>2.7914456020688645</v>
      </c>
      <c r="CBT30" s="1"/>
      <c r="CBU30" s="1"/>
      <c r="CBV30" s="1" t="s">
        <v>11</v>
      </c>
      <c r="CBW30" s="1" t="s">
        <v>203</v>
      </c>
      <c r="CBX30" s="1">
        <v>522</v>
      </c>
      <c r="CBY30" s="1">
        <v>13</v>
      </c>
      <c r="CBZ30" s="1">
        <v>1.7999999999999999E-2</v>
      </c>
      <c r="CCA30" s="1">
        <f t="shared" si="1615"/>
        <v>3.9999999999999983E-3</v>
      </c>
      <c r="CCB30" s="1">
        <f t="shared" si="1616"/>
        <v>0.14232209737827708</v>
      </c>
      <c r="CCC30" s="1">
        <f t="shared" si="1617"/>
        <v>2.1348314606741564E-4</v>
      </c>
      <c r="CCD30" s="1">
        <f t="shared" si="1618"/>
        <v>1.6319220442864126</v>
      </c>
      <c r="CCE30" s="1"/>
      <c r="CCF30" s="1"/>
      <c r="CCG30" s="1" t="s">
        <v>11</v>
      </c>
      <c r="CCH30" s="1" t="s">
        <v>204</v>
      </c>
      <c r="CCI30" s="1">
        <v>523</v>
      </c>
      <c r="CCJ30" s="1">
        <v>13</v>
      </c>
      <c r="CCK30" s="1">
        <v>2.1999999999999999E-2</v>
      </c>
      <c r="CCL30" s="1">
        <f t="shared" si="1619"/>
        <v>2.9999999999999992E-3</v>
      </c>
      <c r="CCM30" s="1">
        <f t="shared" si="1620"/>
        <v>0.1901140684410646</v>
      </c>
      <c r="CCN30" s="1">
        <f t="shared" si="1621"/>
        <v>2.8517110266159691E-4</v>
      </c>
      <c r="CCO30" s="1">
        <f t="shared" si="1622"/>
        <v>2.1799238834524326</v>
      </c>
      <c r="CCP30" s="1"/>
      <c r="CCQ30" s="1"/>
      <c r="CCR30" s="1" t="s">
        <v>11</v>
      </c>
      <c r="CCS30" s="1" t="s">
        <v>205</v>
      </c>
      <c r="CCT30" s="1">
        <v>536</v>
      </c>
      <c r="CCU30" s="1">
        <v>13</v>
      </c>
      <c r="CCV30" s="1">
        <v>2.5000000000000001E-2</v>
      </c>
      <c r="CCW30" s="1">
        <f t="shared" si="1623"/>
        <v>5.000000000000001E-3</v>
      </c>
      <c r="CCX30" s="1">
        <f t="shared" si="1624"/>
        <v>0.15057915057915061</v>
      </c>
      <c r="CCY30" s="1">
        <f t="shared" si="1625"/>
        <v>2.2586872586872591E-4</v>
      </c>
      <c r="CCZ30" s="1">
        <f t="shared" si="1626"/>
        <v>1.7266007160286958</v>
      </c>
      <c r="CDA30" s="1"/>
      <c r="CDB30" s="1"/>
      <c r="CDC30" s="1" t="s">
        <v>11</v>
      </c>
      <c r="CDD30" s="1" t="s">
        <v>206</v>
      </c>
      <c r="CDE30" s="1">
        <v>542</v>
      </c>
      <c r="CDF30" s="1">
        <v>13</v>
      </c>
      <c r="CDG30" s="1">
        <v>2.1999999999999999E-2</v>
      </c>
      <c r="CDH30" s="1">
        <f t="shared" si="1627"/>
        <v>6.9999999999999993E-3</v>
      </c>
      <c r="CDI30" s="1">
        <f t="shared" si="1628"/>
        <v>-0.10227272727272731</v>
      </c>
      <c r="CDJ30" s="1">
        <f t="shared" si="1629"/>
        <v>-1.5340909090909096E-4</v>
      </c>
      <c r="CDK30" s="1">
        <f t="shared" si="1630"/>
        <v>-1.1726999618481615</v>
      </c>
      <c r="CDL30" s="1"/>
      <c r="CDM30" s="1"/>
      <c r="CDN30" s="1" t="s">
        <v>11</v>
      </c>
      <c r="CDO30" s="1" t="s">
        <v>207</v>
      </c>
      <c r="CDP30" s="1">
        <v>549</v>
      </c>
      <c r="CDQ30" s="1">
        <v>13</v>
      </c>
      <c r="CDR30" s="1">
        <v>2.5000000000000001E-2</v>
      </c>
      <c r="CDS30" s="1">
        <f t="shared" si="1631"/>
        <v>1.0000000000000002E-2</v>
      </c>
      <c r="CDT30" s="1">
        <f t="shared" si="1632"/>
        <v>-6.8441064638783189E-2</v>
      </c>
      <c r="CDU30" s="1">
        <f t="shared" si="1633"/>
        <v>-1.0266159695817479E-4</v>
      </c>
      <c r="CDV30" s="1">
        <f t="shared" si="1634"/>
        <v>-0.78477259804287502</v>
      </c>
      <c r="CDW30" s="1"/>
      <c r="CDX30" s="1"/>
      <c r="CDY30" s="1" t="s">
        <v>11</v>
      </c>
      <c r="CDZ30" s="1" t="s">
        <v>208</v>
      </c>
      <c r="CEA30" s="1">
        <v>550</v>
      </c>
      <c r="CEB30" s="1">
        <v>13</v>
      </c>
      <c r="CEC30" s="1">
        <v>2.5999999999999999E-2</v>
      </c>
      <c r="CED30" s="1">
        <f t="shared" si="1635"/>
        <v>8.9999999999999976E-3</v>
      </c>
      <c r="CEE30" s="1">
        <f t="shared" si="1636"/>
        <v>0.30399999999999988</v>
      </c>
      <c r="CEF30" s="1">
        <f t="shared" si="1637"/>
        <v>4.5599999999999981E-4</v>
      </c>
      <c r="CEG30" s="1">
        <f t="shared" si="1638"/>
        <v>3.4857854865957774</v>
      </c>
      <c r="CEH30" s="1"/>
      <c r="CEI30" s="1"/>
      <c r="CEJ30" s="1" t="s">
        <v>11</v>
      </c>
      <c r="CEK30" s="1" t="s">
        <v>209</v>
      </c>
      <c r="CEL30" s="1">
        <v>556</v>
      </c>
      <c r="CEM30" s="1">
        <v>13</v>
      </c>
      <c r="CEN30" s="1">
        <v>1.9E-2</v>
      </c>
      <c r="CEO30" s="1">
        <f t="shared" si="1639"/>
        <v>4.0000000000000001E-3</v>
      </c>
      <c r="CEP30" s="1">
        <f t="shared" si="1640"/>
        <v>0.24110671936758893</v>
      </c>
      <c r="CEQ30" s="1">
        <f t="shared" si="1641"/>
        <v>3.6166007905138342E-4</v>
      </c>
      <c r="CER30" s="1">
        <f t="shared" si="1642"/>
        <v>2.7646259970140226</v>
      </c>
      <c r="CES30" s="1"/>
      <c r="CET30" s="1"/>
      <c r="CEU30" s="1" t="s">
        <v>11</v>
      </c>
      <c r="CEV30" s="1" t="s">
        <v>210</v>
      </c>
      <c r="CEW30" s="1">
        <v>563</v>
      </c>
      <c r="CEX30" s="1">
        <v>13</v>
      </c>
      <c r="CEY30" s="1">
        <v>1.4E-2</v>
      </c>
      <c r="CEZ30" s="1">
        <f t="shared" si="1643"/>
        <v>0</v>
      </c>
      <c r="CFA30" s="1">
        <f t="shared" si="1644"/>
        <v>1.6032064128256515E-3</v>
      </c>
      <c r="CFB30" s="1">
        <f t="shared" si="1645"/>
        <v>2.4048096192384771E-6</v>
      </c>
      <c r="CFC30" s="1">
        <f t="shared" si="1646"/>
        <v>1.8383005413963607E-2</v>
      </c>
      <c r="CFD30" s="1"/>
      <c r="CFE30" s="1"/>
      <c r="CFF30" s="1" t="s">
        <v>11</v>
      </c>
      <c r="CFG30" s="1" t="s">
        <v>211</v>
      </c>
      <c r="CFH30" s="1">
        <v>564</v>
      </c>
      <c r="CFI30" s="1">
        <v>13</v>
      </c>
      <c r="CFJ30" s="1">
        <v>3.5000000000000003E-2</v>
      </c>
      <c r="CFK30" s="1">
        <f t="shared" si="1647"/>
        <v>3.0000000000000027E-3</v>
      </c>
      <c r="CFL30" s="1">
        <f t="shared" si="1648"/>
        <v>-0.13059701492537301</v>
      </c>
      <c r="CFM30" s="1">
        <f t="shared" si="1649"/>
        <v>-1.9589552238805953E-4</v>
      </c>
      <c r="CFN30" s="1">
        <f t="shared" si="1650"/>
        <v>-1.4974775632223605</v>
      </c>
      <c r="CFO30" s="1"/>
      <c r="CFP30" s="1"/>
      <c r="CFQ30" s="1" t="s">
        <v>11</v>
      </c>
      <c r="CFR30" s="1" t="s">
        <v>212</v>
      </c>
      <c r="CFS30" s="1">
        <v>571</v>
      </c>
      <c r="CFT30" s="1">
        <v>13</v>
      </c>
      <c r="CFU30" s="1">
        <v>2.9000000000000001E-2</v>
      </c>
      <c r="CFV30" s="1">
        <f t="shared" si="1651"/>
        <v>-1.9999999999999983E-3</v>
      </c>
      <c r="CFW30" s="1">
        <f t="shared" si="1652"/>
        <v>-0.43609022556390969</v>
      </c>
      <c r="CFX30" s="1">
        <f t="shared" si="1653"/>
        <v>-6.5413533834586459E-4</v>
      </c>
      <c r="CFY30" s="1">
        <f t="shared" si="1654"/>
        <v>-5.0003847997268291</v>
      </c>
      <c r="CFZ30" s="1"/>
      <c r="CGA30" s="1"/>
      <c r="CGB30" s="1" t="s">
        <v>11</v>
      </c>
      <c r="CGC30" s="1" t="s">
        <v>213</v>
      </c>
      <c r="CGD30" s="1">
        <v>577</v>
      </c>
      <c r="CGE30" s="1">
        <v>13</v>
      </c>
      <c r="CGF30" s="1">
        <v>2.8000000000000001E-2</v>
      </c>
      <c r="CGG30" s="1">
        <f t="shared" si="1655"/>
        <v>-2.9999999999999992E-3</v>
      </c>
      <c r="CGH30" s="1">
        <f t="shared" si="1656"/>
        <v>-0.66165413533834583</v>
      </c>
      <c r="CGI30" s="1">
        <f t="shared" si="1657"/>
        <v>-9.924812030075187E-4</v>
      </c>
      <c r="CGJ30" s="1">
        <f t="shared" si="1658"/>
        <v>-7.5867907306200166</v>
      </c>
      <c r="CGK30" s="1"/>
      <c r="CGL30" s="1"/>
      <c r="CGM30" s="1" t="s">
        <v>11</v>
      </c>
      <c r="CGN30" s="1" t="s">
        <v>214</v>
      </c>
      <c r="CGO30" s="1">
        <v>578</v>
      </c>
      <c r="CGP30" s="1">
        <v>13</v>
      </c>
      <c r="CGQ30" s="1">
        <v>7.0000000000000001E-3</v>
      </c>
      <c r="CGR30" s="1">
        <f t="shared" si="1659"/>
        <v>-1.0000000000000002E-2</v>
      </c>
      <c r="CGS30" s="1">
        <f t="shared" si="1660"/>
        <v>-1.2432432432432434</v>
      </c>
      <c r="CGT30" s="1">
        <f t="shared" si="1661"/>
        <v>-1.8648648648648652E-3</v>
      </c>
      <c r="CGU30" s="1">
        <f t="shared" si="1662"/>
        <v>-14.255523860544617</v>
      </c>
      <c r="CGV30" s="1"/>
      <c r="CGW30" s="1"/>
      <c r="CGX30" s="1" t="s">
        <v>11</v>
      </c>
      <c r="CGY30" s="1" t="s">
        <v>215</v>
      </c>
      <c r="CGZ30" s="1">
        <v>592</v>
      </c>
      <c r="CHA30" s="1">
        <v>13</v>
      </c>
      <c r="CHB30" s="1">
        <v>2.7E-2</v>
      </c>
      <c r="CHC30" s="1">
        <f t="shared" si="1663"/>
        <v>1.0000000000000009E-3</v>
      </c>
      <c r="CHD30" s="1">
        <f t="shared" si="1664"/>
        <v>-1.0306513409961686</v>
      </c>
      <c r="CHE30" s="1">
        <f t="shared" si="1665"/>
        <v>-1.5459770114942531E-3</v>
      </c>
      <c r="CHF30" s="1">
        <f t="shared" si="1666"/>
        <v>-11.817860151924085</v>
      </c>
      <c r="CHG30" s="1"/>
      <c r="CHH30" s="1"/>
      <c r="CHI30" s="1" t="s">
        <v>11</v>
      </c>
      <c r="CHJ30" s="1" t="s">
        <v>216</v>
      </c>
      <c r="CHK30" s="1">
        <v>593</v>
      </c>
      <c r="CHL30" s="1">
        <v>13</v>
      </c>
      <c r="CHM30" s="1">
        <v>1.7999999999999999E-2</v>
      </c>
      <c r="CHN30" s="1">
        <f t="shared" si="1667"/>
        <v>-5.000000000000001E-3</v>
      </c>
      <c r="CHO30" s="1">
        <f t="shared" si="1668"/>
        <v>-0.50588235294117656</v>
      </c>
      <c r="CHP30" s="1">
        <f t="shared" si="1669"/>
        <v>-7.5882352941176491E-4</v>
      </c>
      <c r="CHQ30" s="1">
        <f t="shared" si="1670"/>
        <v>-5.8006492230502529</v>
      </c>
      <c r="CHR30" s="1"/>
      <c r="CHS30" s="1"/>
      <c r="CHT30" s="1" t="s">
        <v>11</v>
      </c>
      <c r="CHU30" s="1" t="s">
        <v>217</v>
      </c>
      <c r="CHV30" s="1">
        <v>607</v>
      </c>
      <c r="CHW30" s="1">
        <v>13</v>
      </c>
      <c r="CHX30" s="1">
        <v>3.6999999999999998E-2</v>
      </c>
      <c r="CHY30" s="1">
        <f t="shared" si="1671"/>
        <v>1.5999999999999997E-2</v>
      </c>
      <c r="CHZ30" s="1">
        <f t="shared" si="1672"/>
        <v>0.43410852713178288</v>
      </c>
      <c r="CIA30" s="1">
        <f t="shared" si="1673"/>
        <v>6.5116279069767438E-4</v>
      </c>
      <c r="CIB30" s="1">
        <f t="shared" si="1674"/>
        <v>4.9776618535639434</v>
      </c>
      <c r="CIC30" s="1"/>
      <c r="CID30" s="1"/>
      <c r="CIE30" s="1" t="s">
        <v>11</v>
      </c>
      <c r="CIF30" s="1" t="s">
        <v>218</v>
      </c>
      <c r="CIG30" s="1">
        <v>608</v>
      </c>
      <c r="CIH30" s="1">
        <v>13</v>
      </c>
      <c r="CII30" s="1">
        <v>3.2000000000000001E-2</v>
      </c>
      <c r="CIJ30" s="1">
        <f t="shared" si="1675"/>
        <v>5.000000000000001E-3</v>
      </c>
      <c r="CIK30" s="1">
        <f t="shared" si="1676"/>
        <v>-0.58039215686274515</v>
      </c>
      <c r="CIL30" s="1">
        <f t="shared" si="1677"/>
        <v>-8.7058823529411779E-4</v>
      </c>
      <c r="CIM30" s="1">
        <f t="shared" si="1678"/>
        <v>-6.6550084109413739</v>
      </c>
      <c r="CIN30" s="1"/>
      <c r="CIO30" s="1"/>
      <c r="CIP30" s="1" t="s">
        <v>11</v>
      </c>
      <c r="CIQ30" s="1" t="s">
        <v>219</v>
      </c>
      <c r="CIR30" s="1">
        <v>621</v>
      </c>
      <c r="CIS30" s="1">
        <v>13</v>
      </c>
      <c r="CIT30" s="1">
        <v>1.7000000000000001E-2</v>
      </c>
      <c r="CIU30" s="1">
        <f t="shared" si="1679"/>
        <v>-1.2999999999999998E-2</v>
      </c>
      <c r="CIV30" s="1">
        <f t="shared" si="1680"/>
        <v>-2.2896825396825395</v>
      </c>
      <c r="CIW30" s="1">
        <f t="shared" si="1681"/>
        <v>-3.4345238095238092E-3</v>
      </c>
      <c r="CIX30" s="1">
        <f t="shared" si="1682"/>
        <v>-26.254415018872233</v>
      </c>
      <c r="CIY30" s="1"/>
      <c r="CIZ30" s="1"/>
      <c r="CJA30" s="1" t="s">
        <v>11</v>
      </c>
      <c r="CJB30" s="1" t="s">
        <v>220</v>
      </c>
      <c r="CJC30" s="1">
        <v>622</v>
      </c>
      <c r="CJD30" s="1">
        <v>13</v>
      </c>
      <c r="CJE30" s="1">
        <v>7.0000000000000001E-3</v>
      </c>
      <c r="CJF30" s="1">
        <f t="shared" si="1683"/>
        <v>-1.9999999999999992E-3</v>
      </c>
      <c r="CJG30" s="1">
        <f t="shared" si="1684"/>
        <v>-0.5053003533568905</v>
      </c>
      <c r="CJH30" s="1">
        <f t="shared" si="1685"/>
        <v>-7.5795053003533579E-4</v>
      </c>
      <c r="CJI30" s="1">
        <f t="shared" si="1686"/>
        <v>-5.7939757832341039</v>
      </c>
      <c r="CJJ30" s="1"/>
      <c r="CJK30" s="1"/>
      <c r="CJL30" s="1" t="s">
        <v>11</v>
      </c>
      <c r="CJM30" s="1" t="s">
        <v>221</v>
      </c>
      <c r="CJN30" s="1">
        <v>635</v>
      </c>
      <c r="CJO30" s="1">
        <v>13</v>
      </c>
      <c r="CJP30" s="1">
        <v>2.5999999999999999E-2</v>
      </c>
      <c r="CJQ30" s="1">
        <f t="shared" si="1687"/>
        <v>1.3999999999999999E-2</v>
      </c>
      <c r="CJR30" s="1">
        <f t="shared" si="1688"/>
        <v>-0.24822695035461004</v>
      </c>
      <c r="CJS30" s="1">
        <f t="shared" si="1689"/>
        <v>-3.7234042553191507E-4</v>
      </c>
      <c r="CJT30" s="1">
        <f t="shared" si="1690"/>
        <v>-2.8462694109474689</v>
      </c>
      <c r="CJU30" s="1"/>
      <c r="CJV30" s="1"/>
      <c r="CJW30" s="1" t="s">
        <v>11</v>
      </c>
      <c r="CJX30" s="1" t="s">
        <v>222</v>
      </c>
      <c r="CJY30" s="1">
        <v>636</v>
      </c>
      <c r="CJZ30" s="1">
        <v>13</v>
      </c>
      <c r="CKA30" s="1">
        <v>2.8000000000000001E-2</v>
      </c>
      <c r="CKB30" s="1">
        <f t="shared" si="1691"/>
        <v>8.0000000000000002E-3</v>
      </c>
      <c r="CKC30" s="1">
        <f t="shared" si="1692"/>
        <v>-0.61484098939929333</v>
      </c>
      <c r="CKD30" s="1">
        <f t="shared" si="1693"/>
        <v>-9.2226148409894004E-4</v>
      </c>
      <c r="CKE30" s="1">
        <f t="shared" si="1694"/>
        <v>-7.0500124914876503</v>
      </c>
      <c r="CKF30" s="1"/>
      <c r="CKG30" s="1"/>
      <c r="CKH30" s="1" t="s">
        <v>11</v>
      </c>
      <c r="CKI30" s="1" t="s">
        <v>223</v>
      </c>
      <c r="CKJ30" s="1">
        <v>649</v>
      </c>
      <c r="CKK30" s="1">
        <v>13</v>
      </c>
      <c r="CKL30" s="1">
        <v>1.4999999999999999E-2</v>
      </c>
      <c r="CKM30" s="1">
        <f t="shared" si="1695"/>
        <v>-9.0000000000000011E-3</v>
      </c>
      <c r="CKN30" s="1">
        <f t="shared" si="1696"/>
        <v>-1.2968197879858656</v>
      </c>
      <c r="CKO30" s="1">
        <f t="shared" si="1697"/>
        <v>-1.9452296819787984E-3</v>
      </c>
      <c r="CKP30" s="1">
        <f t="shared" si="1698"/>
        <v>-14.869853933195214</v>
      </c>
      <c r="CKQ30" s="1"/>
      <c r="CKR30" s="1"/>
      <c r="CKS30" s="1" t="s">
        <v>11</v>
      </c>
      <c r="CKT30" s="1" t="s">
        <v>224</v>
      </c>
      <c r="CKU30" s="1">
        <v>650</v>
      </c>
      <c r="CKV30" s="1">
        <v>13</v>
      </c>
      <c r="CKW30" s="1">
        <v>1.2999999999999999E-2</v>
      </c>
      <c r="CKX30" s="1">
        <f t="shared" si="1699"/>
        <v>-4.0000000000000018E-3</v>
      </c>
      <c r="CKY30" s="1">
        <f t="shared" si="1700"/>
        <v>-0.74385964912280711</v>
      </c>
      <c r="CKZ30" s="1">
        <f t="shared" si="1701"/>
        <v>-1.1157894736842106E-3</v>
      </c>
      <c r="CLA30" s="1">
        <f t="shared" si="1702"/>
        <v>-8.5293920032122017</v>
      </c>
      <c r="CLB30" s="1"/>
      <c r="CLC30" s="1"/>
      <c r="CLD30" s="1" t="s">
        <v>11</v>
      </c>
      <c r="CLE30" s="1" t="s">
        <v>225</v>
      </c>
      <c r="CLF30" s="1">
        <v>663</v>
      </c>
      <c r="CLG30" s="1">
        <v>13</v>
      </c>
      <c r="CLH30" s="1">
        <v>1.2999999999999999E-2</v>
      </c>
      <c r="CLI30" s="1">
        <f t="shared" si="1703"/>
        <v>-8.9999999999999993E-3</v>
      </c>
      <c r="CLJ30" s="1">
        <f t="shared" si="1704"/>
        <v>-0.89965397923875445</v>
      </c>
      <c r="CLK30" s="1">
        <f t="shared" si="1705"/>
        <v>-1.3494809688581317E-3</v>
      </c>
      <c r="CLL30" s="1">
        <f t="shared" si="1706"/>
        <v>-10.315792051936151</v>
      </c>
      <c r="CLM30" s="1"/>
      <c r="CLN30" s="1"/>
      <c r="CLO30" s="1"/>
      <c r="CLP30" s="1"/>
      <c r="CLQ30" s="1"/>
      <c r="CLR30" s="1"/>
      <c r="CLS30" s="1"/>
      <c r="CLT30" s="1"/>
      <c r="CLU30" s="1"/>
      <c r="CLV30" s="1"/>
      <c r="CLW30" s="1"/>
      <c r="CLX30" s="1"/>
      <c r="CLY30" s="1"/>
      <c r="CLZ30" s="1"/>
      <c r="CMA30" s="1"/>
      <c r="CMB30" s="1"/>
      <c r="CMC30" s="1"/>
      <c r="CMD30" s="1"/>
      <c r="CME30" s="1"/>
      <c r="CMF30" s="1"/>
      <c r="CMG30" s="1"/>
      <c r="CMH30" s="1"/>
      <c r="CMI30" s="1"/>
      <c r="CMJ30" s="1"/>
      <c r="CMK30" s="1"/>
      <c r="CML30" s="1"/>
      <c r="CMM30" s="1"/>
      <c r="CMN30" s="1"/>
      <c r="CMO30" s="1"/>
      <c r="CMP30" s="1"/>
      <c r="CMQ30" s="1"/>
      <c r="CMR30" s="1"/>
      <c r="CMS30" s="1"/>
      <c r="CMT30" s="1"/>
      <c r="CMU30" s="1"/>
      <c r="CMV30" s="1"/>
      <c r="CMW30" s="1"/>
      <c r="CMX30" s="1"/>
      <c r="CMY30" s="1"/>
      <c r="CMZ30" s="1"/>
    </row>
    <row r="31" spans="1:2392" x14ac:dyDescent="0.3">
      <c r="A31" s="1" t="s">
        <v>11</v>
      </c>
      <c r="B31" s="1" t="s">
        <v>12</v>
      </c>
      <c r="C31" s="1">
        <v>1</v>
      </c>
      <c r="D31" s="1">
        <v>14</v>
      </c>
      <c r="E31" s="1">
        <v>1.9E-2</v>
      </c>
      <c r="F31" s="1">
        <f t="shared" si="856"/>
        <v>2.0999999999999998E-2</v>
      </c>
      <c r="G31" s="1">
        <f t="shared" si="857"/>
        <v>1.0813559322033899</v>
      </c>
      <c r="H31" s="1">
        <f t="shared" si="1707"/>
        <v>1.6220338983050848E-3</v>
      </c>
      <c r="I31" s="1">
        <f t="shared" si="1708"/>
        <v>12.486981310759862</v>
      </c>
      <c r="J31" s="1"/>
      <c r="K31" s="1"/>
      <c r="L31" s="1" t="s">
        <v>11</v>
      </c>
      <c r="M31" s="1" t="s">
        <v>13</v>
      </c>
      <c r="N31" s="1">
        <v>2</v>
      </c>
      <c r="O31" s="1">
        <v>14</v>
      </c>
      <c r="P31" s="1">
        <v>6.5000000000000002E-2</v>
      </c>
      <c r="Q31" s="1">
        <f t="shared" si="858"/>
        <v>6.7000000000000004E-2</v>
      </c>
      <c r="R31" s="1">
        <f t="shared" si="859"/>
        <v>2.6610169491525424</v>
      </c>
      <c r="S31" s="1">
        <f t="shared" si="860"/>
        <v>3.9915254237288134E-3</v>
      </c>
      <c r="T31" s="1">
        <f t="shared" si="861"/>
        <v>30.728151501399662</v>
      </c>
      <c r="U31" s="1"/>
      <c r="V31" s="1"/>
      <c r="W31" s="1" t="s">
        <v>11</v>
      </c>
      <c r="X31" s="1" t="s">
        <v>14</v>
      </c>
      <c r="Y31" s="1">
        <v>3</v>
      </c>
      <c r="Z31" s="1">
        <v>14</v>
      </c>
      <c r="AA31" s="1">
        <v>0.128</v>
      </c>
      <c r="AB31" s="1">
        <f t="shared" si="862"/>
        <v>0.127</v>
      </c>
      <c r="AC31" s="1">
        <f t="shared" si="863"/>
        <v>4.6881355932203395</v>
      </c>
      <c r="AD31" s="1">
        <f t="shared" si="864"/>
        <v>7.0322033898305089E-3</v>
      </c>
      <c r="AE31" s="1">
        <f t="shared" si="865"/>
        <v>54.136348441319406</v>
      </c>
      <c r="AF31" s="1"/>
      <c r="AG31" s="1"/>
      <c r="AH31" s="1" t="s">
        <v>11</v>
      </c>
      <c r="AI31" s="1" t="s">
        <v>15</v>
      </c>
      <c r="AJ31" s="1">
        <v>4</v>
      </c>
      <c r="AK31" s="1">
        <v>14</v>
      </c>
      <c r="AL31" s="1">
        <v>0.151</v>
      </c>
      <c r="AM31" s="1">
        <f t="shared" si="866"/>
        <v>0.14299999999999999</v>
      </c>
      <c r="AN31" s="1">
        <f t="shared" si="867"/>
        <v>5.1836734693877542</v>
      </c>
      <c r="AO31" s="1">
        <f t="shared" si="868"/>
        <v>7.7755102040816312E-3</v>
      </c>
      <c r="AP31" s="1">
        <f t="shared" si="869"/>
        <v>59.858582919534022</v>
      </c>
      <c r="AQ31" s="1"/>
      <c r="AR31" s="1"/>
      <c r="AS31" s="1" t="s">
        <v>11</v>
      </c>
      <c r="AT31" s="1" t="s">
        <v>16</v>
      </c>
      <c r="AU31" s="1">
        <v>8</v>
      </c>
      <c r="AV31" s="1">
        <v>14</v>
      </c>
      <c r="AW31" s="1">
        <v>0.17</v>
      </c>
      <c r="AX31" s="1">
        <f t="shared" si="870"/>
        <v>0.16200000000000001</v>
      </c>
      <c r="AY31" s="1">
        <f t="shared" si="871"/>
        <v>5.8600682593856659</v>
      </c>
      <c r="AZ31" s="1">
        <f t="shared" si="872"/>
        <v>8.7901023890784996E-3</v>
      </c>
      <c r="BA31" s="1">
        <f t="shared" si="873"/>
        <v>67.669266571298238</v>
      </c>
      <c r="BB31" s="1"/>
      <c r="BC31" s="1"/>
      <c r="BD31" s="1" t="s">
        <v>11</v>
      </c>
      <c r="BE31" s="1" t="s">
        <v>17</v>
      </c>
      <c r="BF31" s="1">
        <v>9</v>
      </c>
      <c r="BG31" s="1">
        <v>14</v>
      </c>
      <c r="BH31" s="1">
        <v>0.17499999999999999</v>
      </c>
      <c r="BI31" s="1">
        <f t="shared" si="874"/>
        <v>0.16999999999999998</v>
      </c>
      <c r="BJ31" s="1">
        <f t="shared" si="875"/>
        <v>6.1194539249146755</v>
      </c>
      <c r="BK31" s="1">
        <f t="shared" si="876"/>
        <v>9.179180887372013E-3</v>
      </c>
      <c r="BL31" s="1">
        <f t="shared" si="877"/>
        <v>70.664528225007402</v>
      </c>
      <c r="BM31" s="1"/>
      <c r="BN31" s="1"/>
      <c r="BO31" s="1" t="s">
        <v>11</v>
      </c>
      <c r="BP31" s="1" t="s">
        <v>18</v>
      </c>
      <c r="BQ31" s="1">
        <v>10</v>
      </c>
      <c r="BR31" s="1">
        <v>14</v>
      </c>
      <c r="BS31" s="1">
        <v>0.2</v>
      </c>
      <c r="BT31" s="1">
        <f t="shared" si="878"/>
        <v>0.191</v>
      </c>
      <c r="BU31" s="1">
        <f t="shared" si="879"/>
        <v>6.7747440273037549</v>
      </c>
      <c r="BV31" s="1">
        <f t="shared" si="880"/>
        <v>1.0162116040955632E-2</v>
      </c>
      <c r="BW31" s="1">
        <f t="shared" si="881"/>
        <v>78.231505034377989</v>
      </c>
      <c r="BX31" s="1"/>
      <c r="BY31" s="1"/>
      <c r="BZ31" s="1" t="s">
        <v>11</v>
      </c>
      <c r="CA31" s="1" t="s">
        <v>19</v>
      </c>
      <c r="CB31" s="1">
        <v>11</v>
      </c>
      <c r="CC31" s="1">
        <v>14</v>
      </c>
      <c r="CD31" s="1">
        <v>0.185</v>
      </c>
      <c r="CE31" s="1">
        <f t="shared" si="882"/>
        <v>0.18</v>
      </c>
      <c r="CF31" s="1">
        <f t="shared" si="883"/>
        <v>6.4398625429553258</v>
      </c>
      <c r="CG31" s="1">
        <f t="shared" si="884"/>
        <v>9.6597938144329897E-3</v>
      </c>
      <c r="CH31" s="1">
        <f t="shared" si="885"/>
        <v>74.364453759357261</v>
      </c>
      <c r="CI31" s="1"/>
      <c r="CJ31" s="1"/>
      <c r="CK31" s="1" t="s">
        <v>11</v>
      </c>
      <c r="CL31" s="1" t="s">
        <v>20</v>
      </c>
      <c r="CM31" s="1">
        <v>14</v>
      </c>
      <c r="CN31" s="1">
        <v>14</v>
      </c>
      <c r="CO31" s="1">
        <v>0.182</v>
      </c>
      <c r="CP31" s="1">
        <f t="shared" si="886"/>
        <v>0.16899999999999998</v>
      </c>
      <c r="CQ31" s="1">
        <f t="shared" si="887"/>
        <v>5.9828178694158067</v>
      </c>
      <c r="CR31" s="1">
        <f t="shared" si="888"/>
        <v>8.9742268041237104E-3</v>
      </c>
      <c r="CS31" s="1">
        <f t="shared" si="889"/>
        <v>69.086720381558678</v>
      </c>
      <c r="CT31" s="1"/>
      <c r="CU31" s="1"/>
      <c r="CV31" s="1" t="s">
        <v>11</v>
      </c>
      <c r="CW31" s="1" t="s">
        <v>21</v>
      </c>
      <c r="CX31" s="1">
        <v>15</v>
      </c>
      <c r="CY31" s="1">
        <v>14</v>
      </c>
      <c r="CZ31" s="1">
        <v>4.4999999999999998E-2</v>
      </c>
      <c r="DA31" s="1">
        <f t="shared" si="890"/>
        <v>2.4999999999999998E-2</v>
      </c>
      <c r="DB31" s="1">
        <f t="shared" si="891"/>
        <v>1.0689655172413792</v>
      </c>
      <c r="DC31" s="1">
        <f t="shared" si="892"/>
        <v>1.6034482758620688E-3</v>
      </c>
      <c r="DD31" s="1">
        <f t="shared" si="893"/>
        <v>12.343902722613656</v>
      </c>
      <c r="DE31" s="1"/>
      <c r="DF31" s="1"/>
      <c r="DG31" s="1" t="s">
        <v>11</v>
      </c>
      <c r="DH31" s="1" t="s">
        <v>22</v>
      </c>
      <c r="DI31" s="1">
        <v>16</v>
      </c>
      <c r="DJ31" s="1">
        <v>14</v>
      </c>
      <c r="DK31" s="1">
        <v>6.6000000000000003E-2</v>
      </c>
      <c r="DL31" s="1">
        <f t="shared" si="894"/>
        <v>3.9000000000000007E-2</v>
      </c>
      <c r="DM31" s="1">
        <f t="shared" si="895"/>
        <v>1.4402730375426624</v>
      </c>
      <c r="DN31" s="1">
        <f t="shared" si="896"/>
        <v>2.1604095563139939E-3</v>
      </c>
      <c r="DO31" s="1">
        <f t="shared" si="897"/>
        <v>16.631584445595728</v>
      </c>
      <c r="DP31" s="1"/>
      <c r="DQ31" s="1"/>
      <c r="DR31" s="1" t="s">
        <v>11</v>
      </c>
      <c r="DS31" s="1" t="s">
        <v>23</v>
      </c>
      <c r="DT31" s="1">
        <v>17</v>
      </c>
      <c r="DU31" s="1">
        <v>14</v>
      </c>
      <c r="DV31" s="1">
        <v>6.9000000000000006E-2</v>
      </c>
      <c r="DW31" s="1">
        <f t="shared" si="898"/>
        <v>4.200000000000001E-2</v>
      </c>
      <c r="DX31" s="1">
        <f t="shared" si="899"/>
        <v>1.4726027397260277</v>
      </c>
      <c r="DY31" s="1">
        <f t="shared" si="900"/>
        <v>2.2089041095890416E-3</v>
      </c>
      <c r="DZ31" s="1">
        <f t="shared" si="901"/>
        <v>17.004912389636804</v>
      </c>
      <c r="EA31" s="1"/>
      <c r="EB31" s="1"/>
      <c r="EC31" s="1" t="s">
        <v>11</v>
      </c>
      <c r="ED31" s="1" t="s">
        <v>24</v>
      </c>
      <c r="EE31" s="1">
        <v>18</v>
      </c>
      <c r="EF31" s="1">
        <v>14</v>
      </c>
      <c r="EG31" s="1">
        <v>7.5999999999999998E-2</v>
      </c>
      <c r="EH31" s="1">
        <f t="shared" si="902"/>
        <v>0.05</v>
      </c>
      <c r="EI31" s="1">
        <f t="shared" si="903"/>
        <v>1.8775510204081634</v>
      </c>
      <c r="EJ31" s="1">
        <f t="shared" si="904"/>
        <v>2.8163265306122452E-3</v>
      </c>
      <c r="EK31" s="1">
        <f t="shared" si="905"/>
        <v>21.681061529909968</v>
      </c>
      <c r="EL31" s="1"/>
      <c r="EM31" s="1"/>
      <c r="EN31" s="1" t="s">
        <v>11</v>
      </c>
      <c r="EO31" s="1" t="s">
        <v>25</v>
      </c>
      <c r="EP31" s="1">
        <v>21</v>
      </c>
      <c r="EQ31" s="1">
        <v>14</v>
      </c>
      <c r="ER31" s="1">
        <v>0.10199999999999999</v>
      </c>
      <c r="ES31" s="1">
        <f t="shared" si="906"/>
        <v>7.0999999999999994E-2</v>
      </c>
      <c r="ET31" s="1">
        <f t="shared" si="907"/>
        <v>2.5205479452054793</v>
      </c>
      <c r="EU31" s="1">
        <f t="shared" si="908"/>
        <v>3.7808219178082189E-3</v>
      </c>
      <c r="EV31" s="1">
        <f t="shared" si="909"/>
        <v>29.106082601796938</v>
      </c>
      <c r="EW31" s="1"/>
      <c r="EX31" s="1"/>
      <c r="EY31" s="1" t="s">
        <v>11</v>
      </c>
      <c r="EZ31" s="1" t="s">
        <v>26</v>
      </c>
      <c r="FA31" s="1">
        <v>22</v>
      </c>
      <c r="FB31" s="1">
        <v>14</v>
      </c>
      <c r="FC31" s="1">
        <v>0.109</v>
      </c>
      <c r="FD31" s="1">
        <f t="shared" si="910"/>
        <v>7.8E-2</v>
      </c>
      <c r="FE31" s="1">
        <f t="shared" si="911"/>
        <v>2.689419795221843</v>
      </c>
      <c r="FF31" s="1">
        <f t="shared" si="912"/>
        <v>4.0341296928327643E-3</v>
      </c>
      <c r="FG31" s="1">
        <f t="shared" si="913"/>
        <v>31.05613398845836</v>
      </c>
      <c r="FH31" s="1"/>
      <c r="FI31" s="1"/>
      <c r="FJ31" s="1" t="s">
        <v>11</v>
      </c>
      <c r="FK31" s="1" t="s">
        <v>27</v>
      </c>
      <c r="FL31" s="1">
        <v>23</v>
      </c>
      <c r="FM31" s="1">
        <v>14</v>
      </c>
      <c r="FN31" s="1">
        <v>0.121</v>
      </c>
      <c r="FO31" s="1">
        <f t="shared" si="914"/>
        <v>9.0999999999999998E-2</v>
      </c>
      <c r="FP31" s="1">
        <f t="shared" si="915"/>
        <v>3.5</v>
      </c>
      <c r="FQ31" s="1">
        <f t="shared" si="916"/>
        <v>5.2500000000000003E-3</v>
      </c>
      <c r="FR31" s="1">
        <f t="shared" si="917"/>
        <v>40.41632665629956</v>
      </c>
      <c r="FS31" s="1"/>
      <c r="FT31" s="1"/>
      <c r="FU31" s="1" t="s">
        <v>11</v>
      </c>
      <c r="FV31" s="1" t="s">
        <v>28</v>
      </c>
      <c r="FW31" s="1">
        <v>24</v>
      </c>
      <c r="FX31" s="1">
        <v>14</v>
      </c>
      <c r="FY31" s="1">
        <v>0.123</v>
      </c>
      <c r="FZ31" s="1">
        <f t="shared" si="918"/>
        <v>9.1999999999999998E-2</v>
      </c>
      <c r="GA31" s="1">
        <f t="shared" si="919"/>
        <v>3.1130136986301369</v>
      </c>
      <c r="GB31" s="1">
        <f t="shared" si="920"/>
        <v>4.6695205479452056E-3</v>
      </c>
      <c r="GC31" s="1">
        <f t="shared" si="921"/>
        <v>35.947593865534536</v>
      </c>
      <c r="GD31" s="1"/>
      <c r="GE31" s="1"/>
      <c r="GF31" s="1" t="s">
        <v>11</v>
      </c>
      <c r="GG31" s="1" t="s">
        <v>29</v>
      </c>
      <c r="GH31" s="1">
        <v>25</v>
      </c>
      <c r="GI31" s="1">
        <v>14</v>
      </c>
      <c r="GJ31" s="1">
        <v>0.13300000000000001</v>
      </c>
      <c r="GK31" s="1">
        <f t="shared" si="922"/>
        <v>0.10200000000000001</v>
      </c>
      <c r="GL31" s="1">
        <f t="shared" si="923"/>
        <v>3.6177474402730381</v>
      </c>
      <c r="GM31" s="1">
        <f t="shared" si="924"/>
        <v>5.4266211604095576E-3</v>
      </c>
      <c r="GN31" s="1">
        <f t="shared" si="925"/>
        <v>41.776017801733339</v>
      </c>
      <c r="GO31" s="1"/>
      <c r="GP31" s="1"/>
      <c r="GQ31" s="1" t="s">
        <v>11</v>
      </c>
      <c r="GR31" s="1" t="s">
        <v>30</v>
      </c>
      <c r="GS31" s="1">
        <v>28</v>
      </c>
      <c r="GT31" s="1">
        <v>14</v>
      </c>
      <c r="GU31" s="1">
        <v>0.156</v>
      </c>
      <c r="GV31" s="1">
        <f t="shared" si="926"/>
        <v>0.127</v>
      </c>
      <c r="GW31" s="1">
        <f t="shared" si="927"/>
        <v>4.3448275862068968</v>
      </c>
      <c r="GX31" s="1">
        <f t="shared" si="928"/>
        <v>6.5172413793103453E-3</v>
      </c>
      <c r="GY31" s="1">
        <f t="shared" si="929"/>
        <v>50.171991711268419</v>
      </c>
      <c r="GZ31" s="1"/>
      <c r="HA31" s="1"/>
      <c r="HB31" s="1" t="s">
        <v>11</v>
      </c>
      <c r="HC31" s="1" t="s">
        <v>31</v>
      </c>
      <c r="HD31" s="1">
        <v>29</v>
      </c>
      <c r="HE31" s="1">
        <v>14</v>
      </c>
      <c r="HF31" s="1">
        <v>3.7999999999999999E-2</v>
      </c>
      <c r="HG31" s="1">
        <f t="shared" si="930"/>
        <v>-1.3999999999999999E-2</v>
      </c>
      <c r="HH31" s="1">
        <f t="shared" si="931"/>
        <v>-0.20469798657718113</v>
      </c>
      <c r="HI31" s="1">
        <f t="shared" si="932"/>
        <v>-3.0704697986577169E-4</v>
      </c>
      <c r="HJ31" s="1">
        <f t="shared" si="933"/>
        <v>-2.3637544832543353</v>
      </c>
      <c r="HK31" s="1"/>
      <c r="HL31" s="1"/>
      <c r="HM31" s="1" t="s">
        <v>11</v>
      </c>
      <c r="HN31" s="1" t="s">
        <v>32</v>
      </c>
      <c r="HO31" s="1">
        <v>30</v>
      </c>
      <c r="HP31" s="1">
        <v>14</v>
      </c>
      <c r="HQ31" s="1">
        <v>4.9000000000000002E-2</v>
      </c>
      <c r="HR31" s="1">
        <f t="shared" si="934"/>
        <v>-2.9999999999999957E-3</v>
      </c>
      <c r="HS31" s="1">
        <f t="shared" si="935"/>
        <v>0.11784511784511797</v>
      </c>
      <c r="HT31" s="1">
        <f t="shared" si="936"/>
        <v>1.7676767676767696E-4</v>
      </c>
      <c r="HU31" s="1">
        <f t="shared" si="937"/>
        <v>1.3608190793366868</v>
      </c>
      <c r="HV31" s="1"/>
      <c r="HW31" s="1"/>
      <c r="HX31" s="1" t="s">
        <v>11</v>
      </c>
      <c r="HY31" s="1" t="s">
        <v>33</v>
      </c>
      <c r="HZ31" s="1">
        <v>31</v>
      </c>
      <c r="IA31" s="1">
        <v>14</v>
      </c>
      <c r="IB31" s="1">
        <v>5.1999999999999998E-2</v>
      </c>
      <c r="IC31" s="1">
        <f t="shared" si="938"/>
        <v>-3.0000000000000027E-3</v>
      </c>
      <c r="ID31" s="1">
        <f t="shared" si="939"/>
        <v>0.10135135135135126</v>
      </c>
      <c r="IE31" s="1">
        <f t="shared" si="940"/>
        <v>1.5202702702702688E-4</v>
      </c>
      <c r="IF31" s="1">
        <f t="shared" si="941"/>
        <v>1.1703569495067427</v>
      </c>
      <c r="IG31" s="1"/>
      <c r="IH31" s="1"/>
      <c r="II31" s="1" t="s">
        <v>11</v>
      </c>
      <c r="IJ31" s="1" t="s">
        <v>34</v>
      </c>
      <c r="IK31" s="1">
        <v>32</v>
      </c>
      <c r="IL31" s="1">
        <v>14</v>
      </c>
      <c r="IM31" s="1">
        <v>5.7000000000000002E-2</v>
      </c>
      <c r="IN31" s="1">
        <f t="shared" si="942"/>
        <v>2.0000000000000018E-3</v>
      </c>
      <c r="IO31" s="1">
        <f t="shared" si="943"/>
        <v>0.22558922558922564</v>
      </c>
      <c r="IP31" s="1">
        <f t="shared" si="944"/>
        <v>3.3838383838383847E-4</v>
      </c>
      <c r="IQ31" s="1">
        <f t="shared" si="945"/>
        <v>2.6049965233016557</v>
      </c>
      <c r="IR31" s="1"/>
      <c r="IS31" s="1"/>
      <c r="IT31" s="1" t="s">
        <v>11</v>
      </c>
      <c r="IU31" s="1" t="s">
        <v>35</v>
      </c>
      <c r="IV31" s="1">
        <v>35</v>
      </c>
      <c r="IW31" s="1">
        <v>14</v>
      </c>
      <c r="IX31" s="1">
        <v>8.5000000000000006E-2</v>
      </c>
      <c r="IY31" s="1">
        <f t="shared" si="946"/>
        <v>3.0000000000000006E-2</v>
      </c>
      <c r="IZ31" s="1">
        <f t="shared" si="947"/>
        <v>1.2348993288590606</v>
      </c>
      <c r="JA31" s="1">
        <f t="shared" si="948"/>
        <v>1.8523489932885909E-3</v>
      </c>
      <c r="JB31" s="1">
        <f t="shared" si="949"/>
        <v>14.260027046517965</v>
      </c>
      <c r="JC31" s="1"/>
      <c r="JD31" s="1"/>
      <c r="JE31" s="1" t="s">
        <v>11</v>
      </c>
      <c r="JF31" s="3" t="s">
        <v>36</v>
      </c>
      <c r="JG31" s="3">
        <v>36</v>
      </c>
      <c r="JH31" s="1">
        <v>14</v>
      </c>
      <c r="JI31" s="1">
        <v>0.1</v>
      </c>
      <c r="JJ31" s="1">
        <f t="shared" si="950"/>
        <v>4.3000000000000003E-2</v>
      </c>
      <c r="JK31" s="1">
        <f t="shared" si="951"/>
        <v>1.722408026755853</v>
      </c>
      <c r="JL31" s="1">
        <f t="shared" si="952"/>
        <v>2.5836120401337794E-3</v>
      </c>
      <c r="JM31" s="1">
        <f t="shared" si="953"/>
        <v>19.889544412799115</v>
      </c>
      <c r="JN31" s="1"/>
      <c r="JO31" s="1"/>
      <c r="JP31" s="1" t="s">
        <v>11</v>
      </c>
      <c r="JQ31" s="1" t="s">
        <v>37</v>
      </c>
      <c r="JR31" s="1">
        <v>37</v>
      </c>
      <c r="JS31" s="1">
        <v>14</v>
      </c>
      <c r="JT31" s="1">
        <v>0.106</v>
      </c>
      <c r="JU31" s="1">
        <f t="shared" si="954"/>
        <v>4.7999999999999994E-2</v>
      </c>
      <c r="JV31" s="1">
        <f t="shared" si="955"/>
        <v>1.8561872909698995</v>
      </c>
      <c r="JW31" s="1">
        <f t="shared" si="956"/>
        <v>2.7842809364548495E-3</v>
      </c>
      <c r="JX31" s="1">
        <f t="shared" si="957"/>
        <v>21.43436339631749</v>
      </c>
      <c r="JY31" s="1"/>
      <c r="JZ31" s="1"/>
      <c r="KA31" s="1" t="s">
        <v>11</v>
      </c>
      <c r="KB31" s="1" t="s">
        <v>38</v>
      </c>
      <c r="KC31" s="1">
        <v>38</v>
      </c>
      <c r="KD31" s="1">
        <v>14</v>
      </c>
      <c r="KE31" s="1">
        <v>0.121</v>
      </c>
      <c r="KF31" s="1">
        <f t="shared" si="958"/>
        <v>0.06</v>
      </c>
      <c r="KG31" s="1">
        <f t="shared" si="959"/>
        <v>2.1404682274247491</v>
      </c>
      <c r="KH31" s="1">
        <f t="shared" si="960"/>
        <v>3.2107023411371235E-3</v>
      </c>
      <c r="KI31" s="1">
        <f t="shared" si="961"/>
        <v>24.717103736294039</v>
      </c>
      <c r="KJ31" s="1"/>
      <c r="KK31" s="1"/>
      <c r="KL31" s="1" t="s">
        <v>11</v>
      </c>
      <c r="KM31" s="1" t="s">
        <v>39</v>
      </c>
      <c r="KN31" s="1">
        <v>39</v>
      </c>
      <c r="KO31" s="1">
        <v>14</v>
      </c>
      <c r="KP31" s="1">
        <v>0.126</v>
      </c>
      <c r="KQ31" s="1">
        <f t="shared" si="962"/>
        <v>6.3E-2</v>
      </c>
      <c r="KR31" s="1">
        <f t="shared" si="963"/>
        <v>2.2818791946308727</v>
      </c>
      <c r="KS31" s="1">
        <f t="shared" si="964"/>
        <v>3.4228187919463091E-3</v>
      </c>
      <c r="KT31" s="1">
        <f t="shared" si="965"/>
        <v>26.35004997726146</v>
      </c>
      <c r="KU31" s="1"/>
      <c r="KV31" s="1"/>
      <c r="KW31" s="1" t="s">
        <v>11</v>
      </c>
      <c r="KX31" s="1" t="s">
        <v>40</v>
      </c>
      <c r="KY31" s="1">
        <v>42</v>
      </c>
      <c r="KZ31" s="1">
        <v>14</v>
      </c>
      <c r="LA31" s="1">
        <v>0.13900000000000001</v>
      </c>
      <c r="LB31" s="1">
        <f t="shared" si="966"/>
        <v>7.400000000000001E-2</v>
      </c>
      <c r="LC31" s="1">
        <f t="shared" si="967"/>
        <v>2.8154362416107386</v>
      </c>
      <c r="LD31" s="1">
        <f t="shared" si="968"/>
        <v>4.2231543624161082E-3</v>
      </c>
      <c r="LE31" s="1">
        <f t="shared" si="969"/>
        <v>32.511311663121127</v>
      </c>
      <c r="LF31" s="1"/>
      <c r="LG31" s="1"/>
      <c r="LH31" s="1" t="s">
        <v>11</v>
      </c>
      <c r="LI31" s="1" t="s">
        <v>41</v>
      </c>
      <c r="LJ31" s="1">
        <v>43</v>
      </c>
      <c r="LK31" s="1">
        <v>14</v>
      </c>
      <c r="LL31" s="1">
        <v>0.03</v>
      </c>
      <c r="LM31" s="1">
        <f t="shared" si="970"/>
        <v>-6.9999999999999993E-3</v>
      </c>
      <c r="LN31" s="1">
        <f t="shared" si="971"/>
        <v>-0.8614864864864864</v>
      </c>
      <c r="LO31" s="1">
        <f t="shared" si="972"/>
        <v>-1.2922297297297295E-3</v>
      </c>
      <c r="LP31" s="1">
        <f t="shared" si="973"/>
        <v>-9.9480340708073207</v>
      </c>
      <c r="LQ31" s="1"/>
      <c r="LR31" s="1"/>
      <c r="LS31" s="1" t="s">
        <v>11</v>
      </c>
      <c r="LT31" s="1" t="s">
        <v>42</v>
      </c>
      <c r="LU31" s="1">
        <v>44</v>
      </c>
      <c r="LV31" s="1">
        <v>14</v>
      </c>
      <c r="LW31" s="1">
        <v>4.3999999999999997E-2</v>
      </c>
      <c r="LX31" s="1">
        <f t="shared" si="974"/>
        <v>1.0000000000000009E-3</v>
      </c>
      <c r="LY31" s="1">
        <f t="shared" si="975"/>
        <v>-1.5373665480427048</v>
      </c>
      <c r="LZ31" s="1">
        <f t="shared" si="976"/>
        <v>-2.3060498220640571E-3</v>
      </c>
      <c r="MA31" s="1">
        <f t="shared" si="977"/>
        <v>-17.7527738846176</v>
      </c>
      <c r="MB31" s="1"/>
      <c r="MC31" s="1"/>
      <c r="MD31" s="1" t="s">
        <v>11</v>
      </c>
      <c r="ME31" s="1" t="s">
        <v>43</v>
      </c>
      <c r="MF31" s="1">
        <v>46</v>
      </c>
      <c r="MG31" s="1">
        <v>14</v>
      </c>
      <c r="MH31" s="1">
        <v>5.2999999999999999E-2</v>
      </c>
      <c r="MI31" s="1">
        <f t="shared" si="978"/>
        <v>1.0000000000000009E-3</v>
      </c>
      <c r="MJ31" s="1">
        <f t="shared" si="979"/>
        <v>-0.70847457627118637</v>
      </c>
      <c r="MK31" s="1">
        <f t="shared" si="980"/>
        <v>-1.0627118644067795E-3</v>
      </c>
      <c r="ML31" s="1">
        <f t="shared" si="981"/>
        <v>-8.1811256863599091</v>
      </c>
      <c r="MM31" s="1"/>
      <c r="MN31" s="1"/>
      <c r="MO31" s="1" t="s">
        <v>11</v>
      </c>
      <c r="MP31" s="1" t="s">
        <v>44</v>
      </c>
      <c r="MQ31" s="1">
        <v>52</v>
      </c>
      <c r="MR31" s="1">
        <v>14</v>
      </c>
      <c r="MS31" s="1">
        <v>6.2E-2</v>
      </c>
      <c r="MT31" s="1">
        <f t="shared" si="982"/>
        <v>-1.0000000000000009E-3</v>
      </c>
      <c r="MU31" s="1">
        <f t="shared" si="983"/>
        <v>-0.57239057239057245</v>
      </c>
      <c r="MV31" s="1">
        <f t="shared" si="984"/>
        <v>-8.5858585858585869E-4</v>
      </c>
      <c r="MW31" s="1">
        <f t="shared" si="985"/>
        <v>-6.6096926710639012</v>
      </c>
      <c r="MX31" s="1"/>
      <c r="MY31" s="1"/>
      <c r="MZ31" s="1" t="s">
        <v>11</v>
      </c>
      <c r="NA31" s="1" t="s">
        <v>45</v>
      </c>
      <c r="NB31" s="1">
        <v>53</v>
      </c>
      <c r="NC31" s="1">
        <v>14</v>
      </c>
      <c r="ND31" s="1">
        <v>6.5000000000000002E-2</v>
      </c>
      <c r="NE31" s="1">
        <f t="shared" si="986"/>
        <v>-2.7999999999999997E-2</v>
      </c>
      <c r="NF31" s="1">
        <f t="shared" si="987"/>
        <v>-1.6385135135135136</v>
      </c>
      <c r="NG31" s="1">
        <f t="shared" si="988"/>
        <v>-2.4577702702702703E-3</v>
      </c>
      <c r="NH31" s="1">
        <f t="shared" si="989"/>
        <v>-18.920770683692361</v>
      </c>
      <c r="NI31" s="1"/>
      <c r="NJ31" s="1"/>
      <c r="NK31" s="1" t="s">
        <v>11</v>
      </c>
      <c r="NL31" s="1" t="s">
        <v>46</v>
      </c>
      <c r="NM31" s="1">
        <v>56</v>
      </c>
      <c r="NN31" s="1">
        <v>14</v>
      </c>
      <c r="NO31" s="1">
        <v>8.5000000000000006E-2</v>
      </c>
      <c r="NP31" s="1">
        <f t="shared" si="990"/>
        <v>-6.9999999999999923E-3</v>
      </c>
      <c r="NQ31" s="1">
        <f t="shared" si="991"/>
        <v>-0.87796610169491507</v>
      </c>
      <c r="NR31" s="1">
        <f t="shared" si="992"/>
        <v>-1.3169491525423726E-3</v>
      </c>
      <c r="NS31" s="1">
        <f t="shared" si="993"/>
        <v>-10.138332788359886</v>
      </c>
      <c r="NT31" s="1"/>
      <c r="NU31" s="1"/>
      <c r="NV31" s="1" t="s">
        <v>11</v>
      </c>
      <c r="NW31" s="1" t="s">
        <v>47</v>
      </c>
      <c r="NX31" s="1">
        <v>57</v>
      </c>
      <c r="NY31" s="1">
        <v>14</v>
      </c>
      <c r="NZ31" s="1">
        <v>1E-3</v>
      </c>
      <c r="OA31" s="1">
        <f t="shared" si="994"/>
        <v>1.3000000000000001E-2</v>
      </c>
      <c r="OB31" s="1">
        <f t="shared" si="995"/>
        <v>1.1479099678456592</v>
      </c>
      <c r="OC31" s="1">
        <f t="shared" si="996"/>
        <v>1.7218649517684889E-3</v>
      </c>
      <c r="OD31" s="1">
        <f t="shared" si="997"/>
        <v>13.255515494992139</v>
      </c>
      <c r="OE31" s="1"/>
      <c r="OF31" s="1"/>
      <c r="OG31" s="1" t="s">
        <v>11</v>
      </c>
      <c r="OH31" s="1" t="s">
        <v>48</v>
      </c>
      <c r="OI31" s="1">
        <v>58</v>
      </c>
      <c r="OJ31" s="1">
        <v>14</v>
      </c>
      <c r="OK31" s="1">
        <v>3.0000000000000001E-3</v>
      </c>
      <c r="OL31" s="1">
        <f t="shared" si="998"/>
        <v>1.4999999999999999E-2</v>
      </c>
      <c r="OM31" s="1">
        <f t="shared" si="999"/>
        <v>1.2096774193548387</v>
      </c>
      <c r="ON31" s="1">
        <f t="shared" si="1000"/>
        <v>1.8145161290322581E-3</v>
      </c>
      <c r="OO31" s="1">
        <f t="shared" si="1001"/>
        <v>13.968776494112751</v>
      </c>
      <c r="OP31" s="1"/>
      <c r="OQ31" s="1"/>
      <c r="OR31" s="1" t="s">
        <v>11</v>
      </c>
      <c r="OS31" s="1" t="s">
        <v>49</v>
      </c>
      <c r="OT31" s="1">
        <v>59</v>
      </c>
      <c r="OU31" s="1">
        <v>14</v>
      </c>
      <c r="OV31" s="1">
        <v>6.0000000000000001E-3</v>
      </c>
      <c r="OW31" s="1">
        <f t="shared" si="1002"/>
        <v>1.8000000000000002E-2</v>
      </c>
      <c r="OX31" s="1">
        <f t="shared" si="1003"/>
        <v>1.3774193548387097</v>
      </c>
      <c r="OY31" s="1">
        <f t="shared" si="1004"/>
        <v>2.0661290322580646E-3</v>
      </c>
      <c r="OZ31" s="1">
        <f t="shared" si="1005"/>
        <v>15.905780167963051</v>
      </c>
      <c r="PA31" s="1"/>
      <c r="PB31" s="1"/>
      <c r="PC31" s="1" t="s">
        <v>11</v>
      </c>
      <c r="PD31" s="1" t="s">
        <v>50</v>
      </c>
      <c r="PE31" s="1">
        <v>60</v>
      </c>
      <c r="PF31" s="1">
        <v>14</v>
      </c>
      <c r="PG31" s="1">
        <v>6.0000000000000001E-3</v>
      </c>
      <c r="PH31" s="1">
        <f t="shared" si="1006"/>
        <v>1.8000000000000002E-2</v>
      </c>
      <c r="PI31" s="1">
        <f t="shared" si="1007"/>
        <v>1.4225806451612903</v>
      </c>
      <c r="PJ31" s="1">
        <f t="shared" si="1008"/>
        <v>2.1338709677419356E-3</v>
      </c>
      <c r="PK31" s="1">
        <f t="shared" si="1009"/>
        <v>16.427281157076596</v>
      </c>
      <c r="PL31" s="1"/>
      <c r="PM31" s="1"/>
      <c r="PN31" s="1" t="s">
        <v>11</v>
      </c>
      <c r="PO31" s="1" t="s">
        <v>51</v>
      </c>
      <c r="PP31" s="1">
        <v>63</v>
      </c>
      <c r="PQ31" s="1">
        <v>14</v>
      </c>
      <c r="PR31" s="1">
        <v>1.4999999999999999E-2</v>
      </c>
      <c r="PS31" s="1">
        <f t="shared" si="1010"/>
        <v>2.8999999999999998E-2</v>
      </c>
      <c r="PT31" s="1">
        <f t="shared" si="1011"/>
        <v>1.7896440129449838</v>
      </c>
      <c r="PU31" s="1">
        <f t="shared" si="1012"/>
        <v>2.6844660194174758E-3</v>
      </c>
      <c r="PV31" s="1">
        <f t="shared" si="1013"/>
        <v>20.665953435907216</v>
      </c>
      <c r="PW31" s="1"/>
      <c r="PX31" s="1"/>
      <c r="PY31" s="1" t="s">
        <v>11</v>
      </c>
      <c r="PZ31" s="1" t="s">
        <v>52</v>
      </c>
      <c r="QA31" s="1">
        <v>64</v>
      </c>
      <c r="QB31" s="1">
        <v>14</v>
      </c>
      <c r="QC31" s="1">
        <v>2.1999999999999999E-2</v>
      </c>
      <c r="QD31" s="1">
        <f t="shared" si="1014"/>
        <v>2.3E-2</v>
      </c>
      <c r="QE31" s="1">
        <f t="shared" si="1015"/>
        <v>1.5709677419354839</v>
      </c>
      <c r="QF31" s="1">
        <f t="shared" si="1016"/>
        <v>2.3564516129032259E-3</v>
      </c>
      <c r="QG31" s="1">
        <f t="shared" si="1017"/>
        <v>18.140784407021091</v>
      </c>
      <c r="QH31" s="1"/>
      <c r="QI31" s="1"/>
      <c r="QJ31" s="1" t="s">
        <v>11</v>
      </c>
      <c r="QK31" s="1" t="s">
        <v>53</v>
      </c>
      <c r="QL31" s="1">
        <v>65</v>
      </c>
      <c r="QM31" s="1">
        <v>14</v>
      </c>
      <c r="QN31" s="1">
        <v>3.1E-2</v>
      </c>
      <c r="QO31" s="1">
        <f t="shared" si="1018"/>
        <v>3.3000000000000002E-2</v>
      </c>
      <c r="QP31" s="1">
        <f t="shared" si="1019"/>
        <v>1.8867313915857606</v>
      </c>
      <c r="QQ31" s="1">
        <f t="shared" si="1020"/>
        <v>2.8300970873786409E-3</v>
      </c>
      <c r="QR31" s="1">
        <f t="shared" si="1021"/>
        <v>21.787072067149925</v>
      </c>
      <c r="QS31" s="1"/>
      <c r="QT31" s="1"/>
      <c r="QU31" s="1" t="s">
        <v>11</v>
      </c>
      <c r="QV31" s="1" t="s">
        <v>54</v>
      </c>
      <c r="QW31" s="1">
        <v>66</v>
      </c>
      <c r="QX31" s="1">
        <v>14</v>
      </c>
      <c r="QY31" s="1">
        <v>3.4000000000000002E-2</v>
      </c>
      <c r="QZ31" s="1">
        <f t="shared" si="1022"/>
        <v>3.3000000000000002E-2</v>
      </c>
      <c r="RA31" s="1">
        <f t="shared" si="1023"/>
        <v>1.9583333333333335</v>
      </c>
      <c r="RB31" s="1">
        <f t="shared" si="1024"/>
        <v>2.9375000000000004E-3</v>
      </c>
      <c r="RC31" s="1">
        <f t="shared" si="1025"/>
        <v>22.613897057691421</v>
      </c>
      <c r="RD31" s="1"/>
      <c r="RE31" s="1"/>
      <c r="RF31" s="1" t="s">
        <v>11</v>
      </c>
      <c r="RG31" s="1" t="s">
        <v>55</v>
      </c>
      <c r="RH31" s="1">
        <v>67</v>
      </c>
      <c r="RI31" s="1">
        <v>14</v>
      </c>
      <c r="RJ31" s="1">
        <v>3.2000000000000001E-2</v>
      </c>
      <c r="RK31" s="1">
        <f t="shared" si="1026"/>
        <v>3.3000000000000002E-2</v>
      </c>
      <c r="RL31" s="1">
        <f t="shared" si="1027"/>
        <v>1.9423076923076925</v>
      </c>
      <c r="RM31" s="1">
        <f t="shared" si="1028"/>
        <v>2.9134615384615388E-3</v>
      </c>
      <c r="RN31" s="1">
        <f t="shared" si="1029"/>
        <v>22.428840616957448</v>
      </c>
      <c r="RO31" s="1"/>
      <c r="RP31" s="1"/>
      <c r="RQ31" s="1" t="s">
        <v>11</v>
      </c>
      <c r="RR31" s="1" t="s">
        <v>56</v>
      </c>
      <c r="RS31" s="1">
        <v>70</v>
      </c>
      <c r="RT31" s="1">
        <v>14</v>
      </c>
      <c r="RU31" s="1">
        <v>0.05</v>
      </c>
      <c r="RV31" s="1">
        <f t="shared" si="1030"/>
        <v>4.4000000000000004E-2</v>
      </c>
      <c r="RW31" s="1">
        <f t="shared" si="1031"/>
        <v>2.2660256410256414</v>
      </c>
      <c r="RX31" s="1">
        <f t="shared" si="1032"/>
        <v>3.399038461538462E-3</v>
      </c>
      <c r="RY31" s="1">
        <f t="shared" si="1033"/>
        <v>26.166980719783691</v>
      </c>
      <c r="RZ31" s="1"/>
      <c r="SA31" s="1"/>
      <c r="SB31" s="2" t="s">
        <v>11</v>
      </c>
      <c r="SC31" s="1" t="s">
        <v>57</v>
      </c>
      <c r="SD31" s="1">
        <v>71</v>
      </c>
      <c r="SE31" s="2">
        <v>14</v>
      </c>
      <c r="SF31" s="1">
        <v>0.01</v>
      </c>
      <c r="SG31" s="1">
        <f t="shared" si="1034"/>
        <v>6.0000000000000001E-3</v>
      </c>
      <c r="SH31" s="1">
        <f t="shared" si="1035"/>
        <v>0.95890410958904104</v>
      </c>
      <c r="SI31" s="1">
        <f t="shared" si="1036"/>
        <v>1.4383561643835617E-3</v>
      </c>
      <c r="SJ31" s="1">
        <f t="shared" si="1037"/>
        <v>11.072966207205358</v>
      </c>
      <c r="SK31" s="1"/>
      <c r="SL31" s="1"/>
      <c r="SM31" s="2" t="s">
        <v>11</v>
      </c>
      <c r="SN31" s="1" t="s">
        <v>58</v>
      </c>
      <c r="SO31" s="1">
        <v>72</v>
      </c>
      <c r="SP31" s="2">
        <v>14</v>
      </c>
      <c r="SQ31" s="1">
        <v>1.7000000000000001E-2</v>
      </c>
      <c r="SR31" s="1">
        <f t="shared" si="1038"/>
        <v>1.1000000000000001E-2</v>
      </c>
      <c r="SS31" s="1">
        <f t="shared" si="1039"/>
        <v>1.0549828178694156</v>
      </c>
      <c r="ST31" s="1">
        <f t="shared" si="1040"/>
        <v>1.5824742268041234E-3</v>
      </c>
      <c r="SU31" s="1">
        <f t="shared" si="1041"/>
        <v>12.182437195369623</v>
      </c>
      <c r="SV31" s="1"/>
      <c r="SW31" s="1"/>
      <c r="SX31" s="2" t="s">
        <v>11</v>
      </c>
      <c r="SY31" s="1" t="s">
        <v>59</v>
      </c>
      <c r="SZ31" s="1">
        <v>73</v>
      </c>
      <c r="TA31" s="2">
        <v>14</v>
      </c>
      <c r="TB31" s="1">
        <v>1.7999999999999999E-2</v>
      </c>
      <c r="TC31" s="1">
        <f t="shared" si="1042"/>
        <v>1.1999999999999999E-2</v>
      </c>
      <c r="TD31" s="1">
        <f t="shared" si="1043"/>
        <v>1.0275862068965518</v>
      </c>
      <c r="TE31" s="1">
        <f t="shared" si="1044"/>
        <v>1.5413793103448278E-3</v>
      </c>
      <c r="TF31" s="1">
        <f t="shared" si="1045"/>
        <v>11.866074230125388</v>
      </c>
      <c r="TG31" s="1"/>
      <c r="TH31" s="1"/>
      <c r="TI31" s="2" t="s">
        <v>11</v>
      </c>
      <c r="TJ31" s="1" t="s">
        <v>60</v>
      </c>
      <c r="TK31" s="1">
        <v>74</v>
      </c>
      <c r="TL31" s="2">
        <v>14</v>
      </c>
      <c r="TM31" s="1">
        <v>1.9E-2</v>
      </c>
      <c r="TN31" s="1">
        <f t="shared" si="1046"/>
        <v>1.2999999999999999E-2</v>
      </c>
      <c r="TO31" s="1">
        <f t="shared" si="1047"/>
        <v>1.0652920962199313</v>
      </c>
      <c r="TP31" s="1">
        <f t="shared" si="1048"/>
        <v>1.5979381443298969E-3</v>
      </c>
      <c r="TQ31" s="1">
        <f t="shared" si="1049"/>
        <v>12.301483812913954</v>
      </c>
      <c r="TR31" s="1"/>
      <c r="TS31" s="1"/>
      <c r="TT31" s="2" t="s">
        <v>11</v>
      </c>
      <c r="TU31" s="1" t="s">
        <v>61</v>
      </c>
      <c r="TV31" s="1">
        <v>77</v>
      </c>
      <c r="TW31" s="2">
        <v>14</v>
      </c>
      <c r="TX31" s="1">
        <v>3.1E-2</v>
      </c>
      <c r="TY31" s="1">
        <f t="shared" si="1050"/>
        <v>2.1999999999999999E-2</v>
      </c>
      <c r="TZ31" s="1">
        <f t="shared" si="1051"/>
        <v>1.3470790378006872</v>
      </c>
      <c r="UA31" s="1">
        <f t="shared" si="1052"/>
        <v>2.0206185567010308E-3</v>
      </c>
      <c r="UB31" s="1">
        <f t="shared" si="1053"/>
        <v>15.555424692458935</v>
      </c>
      <c r="UC31" s="1"/>
      <c r="UD31" s="1"/>
      <c r="UE31" s="2" t="s">
        <v>11</v>
      </c>
      <c r="UF31" s="1" t="s">
        <v>62</v>
      </c>
      <c r="UG31" s="1">
        <v>78</v>
      </c>
      <c r="UH31" s="2">
        <v>14</v>
      </c>
      <c r="UI31" s="1">
        <v>3.3000000000000002E-2</v>
      </c>
      <c r="UJ31" s="1">
        <f t="shared" si="1054"/>
        <v>2.5000000000000001E-2</v>
      </c>
      <c r="UK31" s="1">
        <f t="shared" si="1055"/>
        <v>1.027681660899654</v>
      </c>
      <c r="UL31" s="1">
        <f t="shared" si="1056"/>
        <v>1.5415224913494809E-3</v>
      </c>
      <c r="UM31" s="1">
        <f t="shared" si="1057"/>
        <v>11.867176487316824</v>
      </c>
      <c r="UN31" s="1"/>
      <c r="UO31" s="1"/>
      <c r="UP31" s="2" t="s">
        <v>11</v>
      </c>
      <c r="UQ31" s="1" t="s">
        <v>63</v>
      </c>
      <c r="UR31" s="1">
        <v>79</v>
      </c>
      <c r="US31" s="2">
        <v>14</v>
      </c>
      <c r="UT31" s="1">
        <v>3.4000000000000002E-2</v>
      </c>
      <c r="UU31" s="1">
        <f t="shared" si="1058"/>
        <v>2.5000000000000001E-2</v>
      </c>
      <c r="UV31" s="1">
        <f t="shared" si="1059"/>
        <v>1.4344827586206894</v>
      </c>
      <c r="UW31" s="1">
        <f t="shared" si="1060"/>
        <v>2.151724137931034E-3</v>
      </c>
      <c r="UX31" s="1">
        <f t="shared" si="1061"/>
        <v>16.564721072926712</v>
      </c>
      <c r="UY31" s="1"/>
      <c r="UZ31" s="1"/>
      <c r="VA31" s="2" t="s">
        <v>11</v>
      </c>
      <c r="VB31" s="1" t="s">
        <v>64</v>
      </c>
      <c r="VC31" s="1">
        <v>80</v>
      </c>
      <c r="VD31" s="2">
        <v>14</v>
      </c>
      <c r="VE31" s="1">
        <v>3.5999999999999997E-2</v>
      </c>
      <c r="VF31" s="1">
        <f t="shared" si="1062"/>
        <v>2.5999999999999995E-2</v>
      </c>
      <c r="VG31" s="1">
        <f t="shared" si="1063"/>
        <v>1.4413793103448274</v>
      </c>
      <c r="VH31" s="1">
        <f t="shared" si="1064"/>
        <v>2.1620689655172409E-3</v>
      </c>
      <c r="VI31" s="1">
        <f t="shared" si="1065"/>
        <v>16.64435915500809</v>
      </c>
      <c r="VJ31" s="1"/>
      <c r="VK31" s="1"/>
      <c r="VL31" s="2" t="s">
        <v>11</v>
      </c>
      <c r="VM31" s="1" t="s">
        <v>65</v>
      </c>
      <c r="VN31" s="1">
        <v>84</v>
      </c>
      <c r="VO31" s="2">
        <v>14</v>
      </c>
      <c r="VP31" s="1">
        <v>4.9000000000000002E-2</v>
      </c>
      <c r="VQ31" s="1">
        <f t="shared" si="1066"/>
        <v>3.7000000000000005E-2</v>
      </c>
      <c r="VR31" s="1">
        <f t="shared" si="1067"/>
        <v>1.8419243986254299</v>
      </c>
      <c r="VS31" s="1">
        <f t="shared" si="1068"/>
        <v>2.7628865979381447E-3</v>
      </c>
      <c r="VT31" s="1">
        <f t="shared" si="1069"/>
        <v>21.269662334586712</v>
      </c>
      <c r="VU31" s="1"/>
      <c r="VV31" s="1"/>
      <c r="VW31" s="2" t="s">
        <v>11</v>
      </c>
      <c r="VX31" s="1" t="s">
        <v>66</v>
      </c>
      <c r="VY31" s="1">
        <v>85</v>
      </c>
      <c r="VZ31" s="2">
        <v>14</v>
      </c>
      <c r="WA31" s="1">
        <v>1.2E-2</v>
      </c>
      <c r="WB31" s="1">
        <f t="shared" si="1070"/>
        <v>7.0000000000000001E-3</v>
      </c>
      <c r="WC31" s="1">
        <f t="shared" si="1071"/>
        <v>0.47735191637630664</v>
      </c>
      <c r="WD31" s="1">
        <f t="shared" si="1072"/>
        <v>7.1602787456445996E-4</v>
      </c>
      <c r="WE31" s="1">
        <f t="shared" si="1073"/>
        <v>5.5122317092215427</v>
      </c>
      <c r="WF31" s="1"/>
      <c r="WG31" s="1"/>
      <c r="WH31" s="2" t="s">
        <v>11</v>
      </c>
      <c r="WI31" s="1" t="s">
        <v>67</v>
      </c>
      <c r="WJ31" s="1">
        <v>86</v>
      </c>
      <c r="WK31" s="2">
        <v>14</v>
      </c>
      <c r="WL31" s="1">
        <v>2.1999999999999999E-2</v>
      </c>
      <c r="WM31" s="1">
        <f t="shared" si="1074"/>
        <v>1.3999999999999999E-2</v>
      </c>
      <c r="WN31" s="1">
        <f t="shared" si="1075"/>
        <v>0.64236111111111105</v>
      </c>
      <c r="WO31" s="1">
        <f t="shared" si="1076"/>
        <v>9.6354166666666658E-4</v>
      </c>
      <c r="WP31" s="1">
        <f t="shared" si="1077"/>
        <v>7.4176789994200565</v>
      </c>
      <c r="WQ31" s="1"/>
      <c r="WR31" s="1"/>
      <c r="WS31" s="2" t="s">
        <v>11</v>
      </c>
      <c r="WT31" s="1" t="s">
        <v>68</v>
      </c>
      <c r="WU31" s="1">
        <v>87</v>
      </c>
      <c r="WV31" s="2">
        <v>14</v>
      </c>
      <c r="WW31" s="1">
        <v>2.1999999999999999E-2</v>
      </c>
      <c r="WX31" s="1">
        <f t="shared" si="1078"/>
        <v>1.4999999999999999E-2</v>
      </c>
      <c r="WY31" s="1">
        <f t="shared" si="1079"/>
        <v>0.66202090592334495</v>
      </c>
      <c r="WZ31" s="1">
        <f t="shared" si="1080"/>
        <v>9.9303135888501753E-4</v>
      </c>
      <c r="XA31" s="1">
        <f t="shared" si="1081"/>
        <v>7.6447009105992203</v>
      </c>
      <c r="XB31" s="1"/>
      <c r="XC31" s="1"/>
      <c r="XD31" s="2" t="s">
        <v>11</v>
      </c>
      <c r="XE31" s="1" t="s">
        <v>69</v>
      </c>
      <c r="XF31" s="1">
        <v>88</v>
      </c>
      <c r="XG31" s="2">
        <v>14</v>
      </c>
      <c r="XH31" s="1">
        <v>3.1E-2</v>
      </c>
      <c r="XI31" s="1">
        <f t="shared" si="1082"/>
        <v>2.1999999999999999E-2</v>
      </c>
      <c r="XJ31" s="1">
        <f t="shared" si="1083"/>
        <v>0.88194444444444442</v>
      </c>
      <c r="XK31" s="1">
        <f t="shared" si="1084"/>
        <v>1.3229166666666667E-3</v>
      </c>
      <c r="XL31" s="1">
        <f t="shared" si="1085"/>
        <v>10.184272788392944</v>
      </c>
      <c r="XM31" s="1"/>
      <c r="XN31" s="1"/>
      <c r="XO31" s="2" t="s">
        <v>11</v>
      </c>
      <c r="XP31" s="1" t="s">
        <v>70</v>
      </c>
      <c r="XQ31" s="1">
        <v>91</v>
      </c>
      <c r="XR31" s="2">
        <v>14</v>
      </c>
      <c r="XS31" s="1">
        <v>0.04</v>
      </c>
      <c r="XT31" s="1">
        <f t="shared" si="1086"/>
        <v>2.9000000000000001E-2</v>
      </c>
      <c r="XU31" s="1">
        <f t="shared" si="1087"/>
        <v>1.124567474048443</v>
      </c>
      <c r="XV31" s="1">
        <f t="shared" si="1088"/>
        <v>1.6868512110726646E-3</v>
      </c>
      <c r="XW31" s="1">
        <f t="shared" si="1089"/>
        <v>12.985967536626157</v>
      </c>
      <c r="XX31" s="1"/>
      <c r="XY31" s="1"/>
      <c r="XZ31" s="2" t="s">
        <v>11</v>
      </c>
      <c r="YA31" s="1" t="s">
        <v>71</v>
      </c>
      <c r="YB31" s="1">
        <v>92</v>
      </c>
      <c r="YC31" s="2">
        <v>14</v>
      </c>
      <c r="YD31" s="1">
        <v>4.5999999999999999E-2</v>
      </c>
      <c r="YE31" s="1">
        <f t="shared" si="1090"/>
        <v>3.5000000000000003E-2</v>
      </c>
      <c r="YF31" s="1">
        <f t="shared" si="1091"/>
        <v>1.4570446735395191</v>
      </c>
      <c r="YG31" s="1">
        <f t="shared" si="1092"/>
        <v>2.1855670103092784E-3</v>
      </c>
      <c r="YH31" s="1">
        <f t="shared" si="1093"/>
        <v>16.825255279598441</v>
      </c>
      <c r="YI31" s="1"/>
      <c r="YJ31" s="1"/>
      <c r="YK31" s="2" t="s">
        <v>11</v>
      </c>
      <c r="YL31" s="1" t="s">
        <v>72</v>
      </c>
      <c r="YM31" s="1">
        <v>93</v>
      </c>
      <c r="YN31" s="2">
        <v>14</v>
      </c>
      <c r="YO31" s="1">
        <v>4.4999999999999998E-2</v>
      </c>
      <c r="YP31" s="1">
        <f t="shared" si="1094"/>
        <v>3.4000000000000002E-2</v>
      </c>
      <c r="YQ31" s="1">
        <f t="shared" si="1095"/>
        <v>1.3924914675767919</v>
      </c>
      <c r="YR31" s="1">
        <f t="shared" si="1096"/>
        <v>2.0887372013651878E-3</v>
      </c>
      <c r="YS31" s="1">
        <f t="shared" si="1097"/>
        <v>16.079825719912453</v>
      </c>
      <c r="YT31" s="1"/>
      <c r="YU31" s="1"/>
      <c r="YV31" s="2" t="s">
        <v>11</v>
      </c>
      <c r="YW31" s="1" t="s">
        <v>73</v>
      </c>
      <c r="YX31" s="1">
        <v>94</v>
      </c>
      <c r="YY31" s="2">
        <v>14</v>
      </c>
      <c r="YZ31" s="1">
        <v>5.8000000000000003E-2</v>
      </c>
      <c r="ZA31" s="1">
        <f t="shared" si="1098"/>
        <v>4.5000000000000005E-2</v>
      </c>
      <c r="ZB31" s="1">
        <f t="shared" si="1099"/>
        <v>1.7278911564625852</v>
      </c>
      <c r="ZC31" s="1">
        <f t="shared" si="1100"/>
        <v>2.5918367346938779E-3</v>
      </c>
      <c r="ZD31" s="1">
        <f t="shared" si="1101"/>
        <v>19.952860973178016</v>
      </c>
      <c r="ZE31" s="1"/>
      <c r="ZF31" s="1"/>
      <c r="ZG31" s="2" t="s">
        <v>11</v>
      </c>
      <c r="ZH31" s="1" t="s">
        <v>74</v>
      </c>
      <c r="ZI31" s="1">
        <v>95</v>
      </c>
      <c r="ZJ31" s="2">
        <v>14</v>
      </c>
      <c r="ZK31" s="1">
        <v>5.0999999999999997E-2</v>
      </c>
      <c r="ZL31" s="1">
        <f t="shared" si="1102"/>
        <v>3.7999999999999999E-2</v>
      </c>
      <c r="ZM31" s="1">
        <f t="shared" si="1103"/>
        <v>1.5102040816326532</v>
      </c>
      <c r="ZN31" s="1">
        <f t="shared" si="1104"/>
        <v>2.2653061224489797E-3</v>
      </c>
      <c r="ZO31" s="1">
        <f t="shared" si="1105"/>
        <v>17.439114708840624</v>
      </c>
      <c r="ZP31" s="1"/>
      <c r="ZQ31" s="1"/>
      <c r="ZR31" s="2" t="s">
        <v>11</v>
      </c>
      <c r="ZS31" s="1" t="s">
        <v>75</v>
      </c>
      <c r="ZT31" s="1">
        <v>99</v>
      </c>
      <c r="ZU31" s="2">
        <v>14</v>
      </c>
      <c r="ZV31" s="1">
        <v>6.0999999999999999E-2</v>
      </c>
      <c r="ZW31" s="1">
        <f t="shared" si="1106"/>
        <v>4.5999999999999999E-2</v>
      </c>
      <c r="ZX31" s="1">
        <f t="shared" si="1107"/>
        <v>1.6438356164383561</v>
      </c>
      <c r="ZY31" s="1">
        <f t="shared" si="1108"/>
        <v>2.4657534246575342E-3</v>
      </c>
      <c r="ZZ31" s="1">
        <f t="shared" si="1109"/>
        <v>18.982227783780612</v>
      </c>
      <c r="AAA31" s="1"/>
      <c r="AAB31" s="1"/>
      <c r="AAC31" s="2" t="s">
        <v>11</v>
      </c>
      <c r="AAD31" s="1" t="s">
        <v>76</v>
      </c>
      <c r="AAE31" s="1">
        <v>100</v>
      </c>
      <c r="AAF31" s="2">
        <v>14</v>
      </c>
      <c r="AAG31" s="1">
        <v>1.4999999999999999E-2</v>
      </c>
      <c r="AAH31" s="1">
        <f t="shared" si="1110"/>
        <v>1.2999999999999999E-2</v>
      </c>
      <c r="AAI31" s="1">
        <f t="shared" si="1111"/>
        <v>1.3482758620689654</v>
      </c>
      <c r="AAJ31" s="1">
        <f t="shared" si="1112"/>
        <v>2.0224137931034482E-3</v>
      </c>
      <c r="AAK31" s="1">
        <f t="shared" si="1113"/>
        <v>15.569245046909483</v>
      </c>
      <c r="AAL31" s="1"/>
      <c r="AAM31" s="1"/>
      <c r="AAN31" s="2" t="s">
        <v>11</v>
      </c>
      <c r="AAO31" s="1" t="s">
        <v>77</v>
      </c>
      <c r="AAP31" s="1">
        <v>101</v>
      </c>
      <c r="AAQ31" s="2">
        <v>14</v>
      </c>
      <c r="AAR31" s="1">
        <v>2.1000000000000001E-2</v>
      </c>
      <c r="AAS31" s="1">
        <f t="shared" si="1114"/>
        <v>1.4000000000000002E-2</v>
      </c>
      <c r="AAT31" s="1">
        <f t="shared" si="1115"/>
        <v>1.1833910034602078</v>
      </c>
      <c r="AAU31" s="1">
        <f t="shared" si="1116"/>
        <v>1.7750865051903116E-3</v>
      </c>
      <c r="AAV31" s="1">
        <f t="shared" si="1117"/>
        <v>13.665233530849678</v>
      </c>
      <c r="AAW31" s="1"/>
      <c r="AAX31" s="1"/>
      <c r="AAY31" s="2" t="s">
        <v>11</v>
      </c>
      <c r="AAZ31" s="1" t="s">
        <v>78</v>
      </c>
      <c r="ABA31" s="1">
        <v>102</v>
      </c>
      <c r="ABB31" s="2">
        <v>14</v>
      </c>
      <c r="ABC31" s="1">
        <v>2.1000000000000001E-2</v>
      </c>
      <c r="ABD31" s="1">
        <f t="shared" si="1118"/>
        <v>1.4000000000000002E-2</v>
      </c>
      <c r="ABE31" s="1">
        <f t="shared" si="1119"/>
        <v>1.2344827586206895</v>
      </c>
      <c r="ABF31" s="1">
        <f t="shared" si="1120"/>
        <v>1.8517241379310341E-3</v>
      </c>
      <c r="ABG31" s="1">
        <f t="shared" si="1121"/>
        <v>14.255216692566737</v>
      </c>
      <c r="ABH31" s="1"/>
      <c r="ABI31" s="1"/>
      <c r="ABJ31" s="2" t="s">
        <v>11</v>
      </c>
      <c r="ABK31" s="1" t="s">
        <v>79</v>
      </c>
      <c r="ABL31" s="1">
        <v>112</v>
      </c>
      <c r="ABM31" s="2">
        <v>14</v>
      </c>
      <c r="ABN31" s="1">
        <v>4.2000000000000003E-2</v>
      </c>
      <c r="ABO31" s="1">
        <f t="shared" si="1122"/>
        <v>2.5000000000000001E-2</v>
      </c>
      <c r="ABP31" s="1">
        <f t="shared" si="1123"/>
        <v>1.7006802721088436</v>
      </c>
      <c r="ABQ31" s="1">
        <f t="shared" si="1124"/>
        <v>2.5510204081632655E-3</v>
      </c>
      <c r="ABR31" s="1">
        <f t="shared" si="1125"/>
        <v>19.638642690135839</v>
      </c>
      <c r="ABS31" s="1"/>
      <c r="ABT31" s="1"/>
      <c r="ABU31" s="2" t="s">
        <v>11</v>
      </c>
      <c r="ABV31" s="1" t="s">
        <v>80</v>
      </c>
      <c r="ABW31" s="1">
        <v>113</v>
      </c>
      <c r="ABX31" s="2">
        <v>14</v>
      </c>
      <c r="ABY31" s="1">
        <v>0.02</v>
      </c>
      <c r="ABZ31" s="1">
        <f t="shared" si="1126"/>
        <v>7.000000000000001E-3</v>
      </c>
      <c r="ACA31" s="1">
        <f t="shared" si="1127"/>
        <v>-8.9285714285714246E-2</v>
      </c>
      <c r="ACB31" s="1">
        <f t="shared" si="1128"/>
        <v>-1.3392857142857138E-4</v>
      </c>
      <c r="ACC31" s="1">
        <f t="shared" si="1129"/>
        <v>-1.0310287412321311</v>
      </c>
      <c r="ACD31" s="1"/>
      <c r="ACE31" s="1"/>
      <c r="ACF31" s="2" t="s">
        <v>11</v>
      </c>
      <c r="ACG31" s="1" t="s">
        <v>81</v>
      </c>
      <c r="ACH31" s="1">
        <v>114</v>
      </c>
      <c r="ACI31" s="2">
        <v>14</v>
      </c>
      <c r="ACJ31" s="1">
        <v>2.3E-2</v>
      </c>
      <c r="ACK31" s="1">
        <f t="shared" si="1130"/>
        <v>8.9999999999999993E-3</v>
      </c>
      <c r="ACL31" s="1">
        <f t="shared" si="1131"/>
        <v>-9.6774193548387136E-2</v>
      </c>
      <c r="ACM31" s="1">
        <f t="shared" si="1132"/>
        <v>-1.4516129032258072E-4</v>
      </c>
      <c r="ACN31" s="1">
        <f t="shared" si="1133"/>
        <v>-1.1175021195290205</v>
      </c>
      <c r="ACO31" s="1"/>
      <c r="ACP31" s="1"/>
      <c r="ACQ31" s="2" t="s">
        <v>11</v>
      </c>
      <c r="ACR31" s="1" t="s">
        <v>82</v>
      </c>
      <c r="ACS31" s="1">
        <v>115</v>
      </c>
      <c r="ACT31" s="2">
        <v>14</v>
      </c>
      <c r="ACU31" s="1">
        <v>2.5000000000000001E-2</v>
      </c>
      <c r="ACV31" s="1">
        <f t="shared" si="1134"/>
        <v>1.1000000000000001E-2</v>
      </c>
      <c r="ACW31" s="1">
        <f t="shared" si="1135"/>
        <v>2.4911032028469785E-2</v>
      </c>
      <c r="ACX31" s="1">
        <f t="shared" si="1136"/>
        <v>3.7366548042704677E-5</v>
      </c>
      <c r="ACY31" s="1">
        <f t="shared" si="1137"/>
        <v>0.28766068794519295</v>
      </c>
      <c r="ACZ31" s="1"/>
      <c r="ADA31" s="1"/>
      <c r="ADB31" s="2" t="s">
        <v>11</v>
      </c>
      <c r="ADC31" s="1" t="s">
        <v>83</v>
      </c>
      <c r="ADD31" s="1">
        <v>116</v>
      </c>
      <c r="ADE31" s="2">
        <v>14</v>
      </c>
      <c r="ADF31" s="1">
        <v>0.03</v>
      </c>
      <c r="ADG31" s="1">
        <f t="shared" si="1138"/>
        <v>1.3999999999999999E-2</v>
      </c>
      <c r="ADH31" s="1">
        <f t="shared" si="1710"/>
        <v>0.13167259786476862</v>
      </c>
      <c r="ADI31" s="1">
        <f t="shared" si="1139"/>
        <v>1.9750889679715294E-4</v>
      </c>
      <c r="ADJ31" s="1">
        <f t="shared" si="1140"/>
        <v>1.5204922077103029</v>
      </c>
      <c r="ADK31" s="1"/>
      <c r="ADL31" s="1"/>
      <c r="ADM31" s="2" t="s">
        <v>11</v>
      </c>
      <c r="ADN31" s="1" t="s">
        <v>84</v>
      </c>
      <c r="ADO31" s="1">
        <v>119</v>
      </c>
      <c r="ADP31" s="2">
        <v>14</v>
      </c>
      <c r="ADQ31" s="1">
        <v>3.3000000000000002E-2</v>
      </c>
      <c r="ADR31" s="1">
        <f t="shared" si="1141"/>
        <v>1.6E-2</v>
      </c>
      <c r="ADS31" s="1">
        <f t="shared" si="1142"/>
        <v>-0.33093525179856115</v>
      </c>
      <c r="ADT31" s="1">
        <f t="shared" si="1143"/>
        <v>-4.9640287769784177E-4</v>
      </c>
      <c r="ADU31" s="1">
        <f t="shared" si="1144"/>
        <v>-3.8214820682215409</v>
      </c>
      <c r="ADV31" s="1"/>
      <c r="ADW31" s="1"/>
      <c r="ADX31" s="2" t="s">
        <v>11</v>
      </c>
      <c r="ADY31" s="1" t="s">
        <v>85</v>
      </c>
      <c r="ADZ31" s="1">
        <v>120</v>
      </c>
      <c r="AEA31" s="2">
        <v>14</v>
      </c>
      <c r="AEB31" s="1">
        <v>3.4000000000000002E-2</v>
      </c>
      <c r="AEC31" s="1">
        <f t="shared" si="1145"/>
        <v>1.7000000000000001E-2</v>
      </c>
      <c r="AED31" s="1">
        <f t="shared" si="1146"/>
        <v>-0.32374100719424453</v>
      </c>
      <c r="AEE31" s="1">
        <f t="shared" si="1147"/>
        <v>-4.8561151079136683E-4</v>
      </c>
      <c r="AEF31" s="1">
        <f t="shared" si="1148"/>
        <v>-3.7384063710862891</v>
      </c>
      <c r="AEG31" s="1"/>
      <c r="AEH31" s="1"/>
      <c r="AEI31" s="2" t="s">
        <v>11</v>
      </c>
      <c r="AEJ31" s="1" t="s">
        <v>86</v>
      </c>
      <c r="AEK31" s="1">
        <v>121</v>
      </c>
      <c r="AEL31" s="2">
        <v>14</v>
      </c>
      <c r="AEM31" s="1">
        <v>3.7999999999999999E-2</v>
      </c>
      <c r="AEN31" s="1">
        <f t="shared" si="1149"/>
        <v>0.02</v>
      </c>
      <c r="AEO31" s="1">
        <f t="shared" si="1150"/>
        <v>-0.17625899280575533</v>
      </c>
      <c r="AEP31" s="1">
        <f t="shared" si="1151"/>
        <v>-2.6438848920863297E-4</v>
      </c>
      <c r="AEQ31" s="1">
        <f t="shared" si="1152"/>
        <v>-2.0353545798136459</v>
      </c>
      <c r="AER31" s="1"/>
      <c r="AES31" s="1"/>
      <c r="AET31" s="2" t="s">
        <v>11</v>
      </c>
      <c r="AEU31" s="1" t="s">
        <v>87</v>
      </c>
      <c r="AEV31" s="1">
        <v>122</v>
      </c>
      <c r="AEW31" s="2">
        <v>14</v>
      </c>
      <c r="AEX31" s="1">
        <v>3.9E-2</v>
      </c>
      <c r="AEY31" s="1">
        <f t="shared" si="1153"/>
        <v>2.1999999999999999E-2</v>
      </c>
      <c r="AEZ31" s="1">
        <f t="shared" si="1154"/>
        <v>-0.15467625899280582</v>
      </c>
      <c r="AFA31" s="1">
        <f t="shared" si="1155"/>
        <v>-2.3201438848920874E-4</v>
      </c>
      <c r="AFB31" s="1">
        <f t="shared" si="1156"/>
        <v>-1.7861274884078948</v>
      </c>
      <c r="AFC31" s="1"/>
      <c r="AFD31" s="1"/>
      <c r="AFE31" s="2" t="s">
        <v>11</v>
      </c>
      <c r="AFF31" s="1" t="s">
        <v>88</v>
      </c>
      <c r="AFG31" s="1">
        <v>123</v>
      </c>
      <c r="AFH31" s="2">
        <v>14</v>
      </c>
      <c r="AFI31" s="1">
        <v>4.1000000000000002E-2</v>
      </c>
      <c r="AFJ31" s="1">
        <f t="shared" si="1157"/>
        <v>2.4E-2</v>
      </c>
      <c r="AFK31" s="1">
        <f t="shared" si="1158"/>
        <v>-8.6330935251798538E-2</v>
      </c>
      <c r="AFL31" s="1">
        <f t="shared" si="1159"/>
        <v>-1.294964028776978E-4</v>
      </c>
      <c r="AFM31" s="1">
        <f t="shared" si="1160"/>
        <v>-0.99690836562301033</v>
      </c>
      <c r="AFN31" s="1"/>
      <c r="AFO31" s="1"/>
      <c r="AFP31" s="2" t="s">
        <v>11</v>
      </c>
      <c r="AFQ31" s="1" t="s">
        <v>89</v>
      </c>
      <c r="AFR31" s="1">
        <v>126</v>
      </c>
      <c r="AFS31" s="2">
        <v>14</v>
      </c>
      <c r="AFT31" s="1">
        <v>4.7E-2</v>
      </c>
      <c r="AFU31" s="1">
        <f t="shared" si="1161"/>
        <v>2.9000000000000001E-2</v>
      </c>
      <c r="AFV31" s="1">
        <f t="shared" si="1162"/>
        <v>0.27046263345195737</v>
      </c>
      <c r="AFW31" s="1">
        <f t="shared" si="1163"/>
        <v>4.0569395017793605E-4</v>
      </c>
      <c r="AFX31" s="1">
        <f t="shared" si="1164"/>
        <v>3.1231731834049485</v>
      </c>
      <c r="AFY31" s="1"/>
      <c r="AFZ31" s="1"/>
      <c r="AGA31" s="2" t="s">
        <v>11</v>
      </c>
      <c r="AGB31" s="1" t="s">
        <v>90</v>
      </c>
      <c r="AGC31" s="1">
        <v>127</v>
      </c>
      <c r="AGD31" s="2">
        <v>14</v>
      </c>
      <c r="AGE31" s="1">
        <v>2.1999999999999999E-2</v>
      </c>
      <c r="AGF31" s="1">
        <f t="shared" si="1165"/>
        <v>6.9999999999999993E-3</v>
      </c>
      <c r="AGG31" s="1">
        <f t="shared" si="1166"/>
        <v>0.47474747474747475</v>
      </c>
      <c r="AGH31" s="1">
        <f t="shared" si="1167"/>
        <v>7.1212121212121211E-4</v>
      </c>
      <c r="AGI31" s="1">
        <f t="shared" si="1168"/>
        <v>5.4821568624706467</v>
      </c>
      <c r="AGJ31" s="1"/>
      <c r="AGK31" s="1"/>
      <c r="AGL31" s="2" t="s">
        <v>11</v>
      </c>
      <c r="AGM31" s="1" t="s">
        <v>91</v>
      </c>
      <c r="AGN31" s="1">
        <v>128</v>
      </c>
      <c r="AGO31" s="2">
        <v>14</v>
      </c>
      <c r="AGP31" s="1">
        <v>2.5999999999999999E-2</v>
      </c>
      <c r="AGQ31" s="1">
        <f t="shared" si="1169"/>
        <v>1.0999999999999999E-2</v>
      </c>
      <c r="AGR31" s="1">
        <f t="shared" si="1170"/>
        <v>0.6488294314381271</v>
      </c>
      <c r="AGS31" s="1">
        <f t="shared" si="1171"/>
        <v>9.7324414715719068E-4</v>
      </c>
      <c r="AGT31" s="1">
        <f t="shared" si="1172"/>
        <v>7.4923720700641319</v>
      </c>
      <c r="AGU31" s="1"/>
      <c r="AGV31" s="1"/>
      <c r="AGW31" s="2" t="s">
        <v>11</v>
      </c>
      <c r="AGX31" s="1" t="s">
        <v>92</v>
      </c>
      <c r="AGY31" s="1">
        <v>129</v>
      </c>
      <c r="AGZ31" s="2">
        <v>14</v>
      </c>
      <c r="AHA31" s="1">
        <v>2.5000000000000001E-2</v>
      </c>
      <c r="AHB31" s="1">
        <f t="shared" si="1173"/>
        <v>1.1000000000000001E-2</v>
      </c>
      <c r="AHC31" s="1">
        <f t="shared" si="1174"/>
        <v>0.74418604651162801</v>
      </c>
      <c r="AHD31" s="1">
        <f t="shared" si="1175"/>
        <v>1.116279069767442E-3</v>
      </c>
      <c r="AHE31" s="1">
        <f t="shared" si="1176"/>
        <v>8.5935046711068832</v>
      </c>
      <c r="AHF31" s="1"/>
      <c r="AHG31" s="1"/>
      <c r="AHH31" s="2" t="s">
        <v>11</v>
      </c>
      <c r="AHI31" s="1" t="s">
        <v>93</v>
      </c>
      <c r="AHJ31" s="1">
        <v>130</v>
      </c>
      <c r="AHK31" s="2">
        <v>14</v>
      </c>
      <c r="AHL31" s="1">
        <v>2.4E-2</v>
      </c>
      <c r="AHM31" s="1">
        <f t="shared" si="1177"/>
        <v>0.01</v>
      </c>
      <c r="AHN31" s="1">
        <f t="shared" si="1178"/>
        <v>0.69899665551839474</v>
      </c>
      <c r="AHO31" s="1">
        <f t="shared" si="1179"/>
        <v>1.0484949832775922E-3</v>
      </c>
      <c r="AHP31" s="1">
        <f t="shared" si="1180"/>
        <v>8.0716791888835253</v>
      </c>
      <c r="AHQ31" s="1"/>
      <c r="AHR31" s="1"/>
      <c r="AHS31" s="2" t="s">
        <v>11</v>
      </c>
      <c r="AHT31" s="1" t="s">
        <v>94</v>
      </c>
      <c r="AHU31" s="1">
        <v>133</v>
      </c>
      <c r="AHV31" s="2">
        <v>14</v>
      </c>
      <c r="AHW31" s="1">
        <v>3.4000000000000002E-2</v>
      </c>
      <c r="AHX31" s="1">
        <f t="shared" si="1181"/>
        <v>1.8000000000000002E-2</v>
      </c>
      <c r="AHY31" s="1">
        <f t="shared" si="1182"/>
        <v>0.99335548172757493</v>
      </c>
      <c r="AHZ31" s="1">
        <f t="shared" si="1183"/>
        <v>1.4900332225913624E-3</v>
      </c>
      <c r="AIA31" s="1">
        <f t="shared" si="1184"/>
        <v>11.470794181522136</v>
      </c>
      <c r="AIB31" s="1"/>
      <c r="AIC31" s="1"/>
      <c r="AID31" s="2" t="s">
        <v>11</v>
      </c>
      <c r="AIE31" s="1" t="s">
        <v>95</v>
      </c>
      <c r="AIF31" s="1">
        <v>134</v>
      </c>
      <c r="AIG31" s="2">
        <v>14</v>
      </c>
      <c r="AIH31" s="1">
        <v>3.5999999999999997E-2</v>
      </c>
      <c r="AII31" s="1">
        <f t="shared" si="1185"/>
        <v>1.8999999999999996E-2</v>
      </c>
      <c r="AIJ31" s="1">
        <f t="shared" si="1186"/>
        <v>1.0132890365448504</v>
      </c>
      <c r="AIK31" s="1">
        <f t="shared" si="1187"/>
        <v>1.5199335548172757E-3</v>
      </c>
      <c r="AIL31" s="1">
        <f t="shared" si="1188"/>
        <v>11.700977342355353</v>
      </c>
      <c r="AIM31" s="1"/>
      <c r="AIN31" s="1"/>
      <c r="AIO31" s="2" t="s">
        <v>11</v>
      </c>
      <c r="AIP31" s="1" t="s">
        <v>96</v>
      </c>
      <c r="AIQ31" s="1">
        <v>135</v>
      </c>
      <c r="AIR31" s="2">
        <v>14</v>
      </c>
      <c r="AIS31" s="1">
        <v>3.5000000000000003E-2</v>
      </c>
      <c r="AIT31" s="1">
        <f t="shared" si="1189"/>
        <v>2.1000000000000005E-2</v>
      </c>
      <c r="AIU31" s="1">
        <f t="shared" si="1190"/>
        <v>1.1291390728476822</v>
      </c>
      <c r="AIV31" s="1">
        <f t="shared" si="1191"/>
        <v>1.6937086092715234E-3</v>
      </c>
      <c r="AIW31" s="1">
        <f t="shared" si="1192"/>
        <v>13.038758173886613</v>
      </c>
      <c r="AIX31" s="1"/>
      <c r="AIY31" s="1"/>
      <c r="AIZ31" s="2" t="s">
        <v>11</v>
      </c>
      <c r="AJA31" s="1" t="s">
        <v>97</v>
      </c>
      <c r="AJB31" s="1">
        <v>136</v>
      </c>
      <c r="AJC31" s="2">
        <v>14</v>
      </c>
      <c r="AJD31" s="1">
        <v>3.6999999999999998E-2</v>
      </c>
      <c r="AJE31" s="1">
        <f t="shared" si="1193"/>
        <v>2.0999999999999998E-2</v>
      </c>
      <c r="AJF31" s="1">
        <f t="shared" si="1194"/>
        <v>1.119205298013245</v>
      </c>
      <c r="AJG31" s="1">
        <f t="shared" si="1195"/>
        <v>1.6788079470198675E-3</v>
      </c>
      <c r="AJH31" s="1">
        <f t="shared" si="1196"/>
        <v>12.924047691418401</v>
      </c>
      <c r="AJI31" s="1"/>
      <c r="AJJ31" s="1"/>
      <c r="AJK31" s="2" t="s">
        <v>11</v>
      </c>
      <c r="AJL31" s="1" t="s">
        <v>98</v>
      </c>
      <c r="AJM31" s="1">
        <v>140</v>
      </c>
      <c r="AJN31" s="2">
        <v>14</v>
      </c>
      <c r="AJO31" s="1">
        <v>3.6999999999999998E-2</v>
      </c>
      <c r="AJP31" s="1">
        <f t="shared" si="1197"/>
        <v>2.0999999999999998E-2</v>
      </c>
      <c r="AJQ31" s="1">
        <f t="shared" si="1198"/>
        <v>1.2091503267973855</v>
      </c>
      <c r="AJR31" s="1">
        <f t="shared" si="1199"/>
        <v>1.8137254901960784E-3</v>
      </c>
      <c r="AJS31" s="1">
        <f t="shared" si="1200"/>
        <v>13.962689881261284</v>
      </c>
      <c r="AJT31" s="1"/>
      <c r="AJU31" s="1"/>
      <c r="AJV31" s="2" t="s">
        <v>11</v>
      </c>
      <c r="AJW31" s="1" t="s">
        <v>99</v>
      </c>
      <c r="AJX31" s="1">
        <v>141</v>
      </c>
      <c r="AJY31" s="2">
        <v>14</v>
      </c>
      <c r="AJZ31" s="1">
        <v>2.1000000000000001E-2</v>
      </c>
      <c r="AKA31" s="1">
        <f t="shared" si="1201"/>
        <v>1.0000000000000009E-3</v>
      </c>
      <c r="AKB31" s="1">
        <f t="shared" si="1202"/>
        <v>0.17627118644067799</v>
      </c>
      <c r="AKC31" s="1">
        <f t="shared" si="1203"/>
        <v>2.6440677966101697E-4</v>
      </c>
      <c r="AKD31" s="1">
        <f t="shared" si="1204"/>
        <v>2.0354953860799778</v>
      </c>
      <c r="AKE31" s="1"/>
      <c r="AKF31" s="1"/>
      <c r="AKG31" s="2" t="s">
        <v>11</v>
      </c>
      <c r="AKH31" s="1" t="s">
        <v>100</v>
      </c>
      <c r="AKI31" s="1">
        <v>143</v>
      </c>
      <c r="AKJ31" s="2">
        <v>14</v>
      </c>
      <c r="AKK31" s="1">
        <v>2.7E-2</v>
      </c>
      <c r="AKL31" s="1">
        <f t="shared" si="1205"/>
        <v>5.000000000000001E-3</v>
      </c>
      <c r="AKM31" s="1">
        <f t="shared" si="1206"/>
        <v>0.30169491525423736</v>
      </c>
      <c r="AKN31" s="1">
        <f t="shared" si="1207"/>
        <v>4.5254237288135606E-4</v>
      </c>
      <c r="AKO31" s="1">
        <f t="shared" si="1208"/>
        <v>3.4838286415599629</v>
      </c>
      <c r="AKP31" s="1"/>
      <c r="AKQ31" s="1"/>
      <c r="AKR31" s="2" t="s">
        <v>11</v>
      </c>
      <c r="AKS31" s="1" t="s">
        <v>101</v>
      </c>
      <c r="AKT31" s="1">
        <v>144</v>
      </c>
      <c r="AKU31" s="2">
        <v>14</v>
      </c>
      <c r="AKV31" s="1">
        <v>2.9000000000000001E-2</v>
      </c>
      <c r="AKW31" s="1">
        <f t="shared" si="1209"/>
        <v>6.0000000000000019E-3</v>
      </c>
      <c r="AKX31" s="1">
        <f t="shared" si="1210"/>
        <v>0.30508474576271194</v>
      </c>
      <c r="AKY31" s="1">
        <f t="shared" si="1211"/>
        <v>4.5762711864406793E-4</v>
      </c>
      <c r="AKZ31" s="1">
        <f t="shared" si="1212"/>
        <v>3.5229727835999625</v>
      </c>
      <c r="ALA31" s="1"/>
      <c r="ALB31" s="1"/>
      <c r="ALC31" s="2" t="s">
        <v>11</v>
      </c>
      <c r="ALD31" s="1" t="s">
        <v>102</v>
      </c>
      <c r="ALE31" s="1">
        <v>147</v>
      </c>
      <c r="ALF31" s="2">
        <v>14</v>
      </c>
      <c r="ALG31" s="1">
        <v>2.9000000000000001E-2</v>
      </c>
      <c r="ALH31" s="1">
        <f t="shared" si="1213"/>
        <v>3.0000000000000027E-3</v>
      </c>
      <c r="ALI31" s="1">
        <f t="shared" si="1214"/>
        <v>0.20677966101694925</v>
      </c>
      <c r="ALJ31" s="1">
        <f t="shared" si="1215"/>
        <v>3.1016949152542388E-4</v>
      </c>
      <c r="ALK31" s="1">
        <f t="shared" si="1216"/>
        <v>2.3877926644399747</v>
      </c>
      <c r="ALL31" s="1"/>
      <c r="ALM31" s="1"/>
      <c r="ALN31" s="2" t="s">
        <v>11</v>
      </c>
      <c r="ALO31" s="1" t="s">
        <v>103</v>
      </c>
      <c r="ALP31" s="1">
        <v>148</v>
      </c>
      <c r="ALQ31" s="2">
        <v>14</v>
      </c>
      <c r="ALR31" s="1">
        <v>2.9000000000000001E-2</v>
      </c>
      <c r="ALS31" s="1">
        <f t="shared" si="1217"/>
        <v>4.0000000000000001E-3</v>
      </c>
      <c r="ALT31" s="1">
        <f t="shared" si="1218"/>
        <v>0.14285714285714285</v>
      </c>
      <c r="ALU31" s="1">
        <f t="shared" si="1219"/>
        <v>2.1428571428571427E-4</v>
      </c>
      <c r="ALV31" s="1">
        <f t="shared" si="1220"/>
        <v>1.6496459859714103</v>
      </c>
      <c r="ALW31" s="1"/>
      <c r="ALX31" s="1"/>
      <c r="ALY31" s="2" t="s">
        <v>11</v>
      </c>
      <c r="ALZ31" s="1" t="s">
        <v>104</v>
      </c>
      <c r="AMA31" s="1">
        <v>149</v>
      </c>
      <c r="AMB31" s="2">
        <v>14</v>
      </c>
      <c r="AMC31" s="1">
        <v>2.5000000000000001E-2</v>
      </c>
      <c r="AMD31" s="1">
        <f t="shared" si="1221"/>
        <v>5.000000000000001E-3</v>
      </c>
      <c r="AME31" s="1">
        <f t="shared" si="1222"/>
        <v>0.25000000000000006</v>
      </c>
      <c r="AMF31" s="1">
        <f t="shared" si="1223"/>
        <v>3.7500000000000012E-4</v>
      </c>
      <c r="AMG31" s="1">
        <f t="shared" si="1224"/>
        <v>2.8868804754499693</v>
      </c>
      <c r="AMH31" s="1"/>
      <c r="AMI31" s="1"/>
      <c r="AMJ31" s="2" t="s">
        <v>11</v>
      </c>
      <c r="AMK31" s="1" t="s">
        <v>105</v>
      </c>
      <c r="AML31" s="1">
        <v>150</v>
      </c>
      <c r="AMM31" s="2">
        <v>14</v>
      </c>
      <c r="AMN31" s="1">
        <v>2.9000000000000001E-2</v>
      </c>
      <c r="AMO31" s="1">
        <f t="shared" si="1225"/>
        <v>1.0000000000000002E-2</v>
      </c>
      <c r="AMP31" s="1">
        <f t="shared" si="1226"/>
        <v>0.31506849315068497</v>
      </c>
      <c r="AMQ31" s="1">
        <f t="shared" si="1227"/>
        <v>4.7260273972602747E-4</v>
      </c>
      <c r="AMR31" s="1">
        <f t="shared" si="1228"/>
        <v>3.6382603252246182</v>
      </c>
      <c r="AMS31" s="1"/>
      <c r="AMT31" s="1"/>
      <c r="AMU31" s="2" t="s">
        <v>11</v>
      </c>
      <c r="AMV31" s="1" t="s">
        <v>106</v>
      </c>
      <c r="AMW31" s="1">
        <v>151</v>
      </c>
      <c r="AMX31" s="2">
        <v>14</v>
      </c>
      <c r="AMY31" s="1">
        <v>3.3000000000000002E-2</v>
      </c>
      <c r="AMZ31" s="1">
        <f t="shared" si="1229"/>
        <v>1.3000000000000001E-2</v>
      </c>
      <c r="ANA31" s="1">
        <f t="shared" si="1230"/>
        <v>0.36986301369863017</v>
      </c>
      <c r="ANB31" s="1">
        <f t="shared" si="1231"/>
        <v>5.547945205479453E-4</v>
      </c>
      <c r="ANC31" s="1">
        <f t="shared" si="1232"/>
        <v>4.271001251350639</v>
      </c>
      <c r="AND31" s="1"/>
      <c r="ANE31" s="1"/>
      <c r="ANF31" s="2" t="s">
        <v>11</v>
      </c>
      <c r="ANG31" s="1" t="s">
        <v>107</v>
      </c>
      <c r="ANH31" s="1">
        <v>154</v>
      </c>
      <c r="ANI31" s="2">
        <v>14</v>
      </c>
      <c r="ANJ31" s="1">
        <v>3.2000000000000001E-2</v>
      </c>
      <c r="ANK31" s="1">
        <f t="shared" si="1233"/>
        <v>1.3000000000000001E-2</v>
      </c>
      <c r="ANL31" s="1">
        <f t="shared" si="1234"/>
        <v>0.34827586206896555</v>
      </c>
      <c r="ANM31" s="1">
        <f t="shared" si="1235"/>
        <v>5.2241379310344837E-4</v>
      </c>
      <c r="ANN31" s="1">
        <f t="shared" si="1236"/>
        <v>4.021723145109612</v>
      </c>
      <c r="ANO31" s="1"/>
      <c r="ANP31" s="1"/>
      <c r="ANQ31" s="2" t="s">
        <v>11</v>
      </c>
      <c r="ANR31" s="1" t="s">
        <v>108</v>
      </c>
      <c r="ANS31" s="1">
        <v>155</v>
      </c>
      <c r="ANT31" s="2">
        <v>14</v>
      </c>
      <c r="ANU31" s="1">
        <v>2.5000000000000001E-2</v>
      </c>
      <c r="ANV31" s="1">
        <f t="shared" si="1237"/>
        <v>5.000000000000001E-3</v>
      </c>
      <c r="ANW31" s="1">
        <f t="shared" si="1238"/>
        <v>-7.8498293515358336E-2</v>
      </c>
      <c r="ANX31" s="1">
        <f t="shared" si="1239"/>
        <v>-1.1774744027303751E-4</v>
      </c>
      <c r="ANY31" s="1">
        <f t="shared" si="1240"/>
        <v>-0.90646076362251538</v>
      </c>
      <c r="ANZ31" s="1"/>
      <c r="AOA31" s="1"/>
      <c r="AOB31" s="2" t="s">
        <v>11</v>
      </c>
      <c r="AOC31" s="1" t="s">
        <v>109</v>
      </c>
      <c r="AOD31" s="1">
        <v>156</v>
      </c>
      <c r="AOE31" s="2">
        <v>14</v>
      </c>
      <c r="AOF31" s="1">
        <v>2.9000000000000001E-2</v>
      </c>
      <c r="AOG31" s="1">
        <f t="shared" si="1241"/>
        <v>8.0000000000000002E-3</v>
      </c>
      <c r="AOH31" s="1">
        <f t="shared" si="1242"/>
        <v>6.7796610169491525E-2</v>
      </c>
      <c r="AOI31" s="1">
        <f t="shared" si="1243"/>
        <v>1.0169491525423729E-4</v>
      </c>
      <c r="AOJ31" s="1">
        <f t="shared" si="1244"/>
        <v>0.78288284079999138</v>
      </c>
      <c r="AOK31" s="1"/>
      <c r="AOL31" s="1"/>
      <c r="AOM31" s="2" t="s">
        <v>11</v>
      </c>
      <c r="AON31" s="1" t="s">
        <v>110</v>
      </c>
      <c r="AOO31" s="1">
        <v>157</v>
      </c>
      <c r="AOP31" s="2">
        <v>14</v>
      </c>
      <c r="AOQ31" s="1">
        <v>2.1000000000000001E-2</v>
      </c>
      <c r="AOR31" s="1">
        <f t="shared" si="1711"/>
        <v>7.000000000000001E-3</v>
      </c>
      <c r="AOS31" s="1">
        <f t="shared" si="1245"/>
        <v>0.19112627986348127</v>
      </c>
      <c r="AOT31" s="1">
        <f t="shared" si="1246"/>
        <v>2.8668941979522193E-4</v>
      </c>
      <c r="AOU31" s="1">
        <f t="shared" si="1247"/>
        <v>2.2070349027330822</v>
      </c>
      <c r="AOV31" s="1"/>
      <c r="AOW31" s="1"/>
      <c r="AOX31" s="2" t="s">
        <v>11</v>
      </c>
      <c r="AOY31" s="1" t="s">
        <v>111</v>
      </c>
      <c r="AOZ31" s="1">
        <v>158</v>
      </c>
      <c r="APA31" s="2">
        <v>14</v>
      </c>
      <c r="APB31" s="1">
        <v>2.7E-2</v>
      </c>
      <c r="APC31" s="1">
        <f t="shared" si="1248"/>
        <v>6.9999999999999993E-3</v>
      </c>
      <c r="APD31" s="1">
        <f t="shared" si="1249"/>
        <v>-6.8493150684931503E-2</v>
      </c>
      <c r="APE31" s="1">
        <f t="shared" si="1250"/>
        <v>-1.0273972602739725E-4</v>
      </c>
      <c r="APF31" s="1">
        <f t="shared" si="1251"/>
        <v>-0.7909261576575255</v>
      </c>
      <c r="APG31" s="1"/>
      <c r="APH31" s="1"/>
      <c r="API31" s="2" t="s">
        <v>11</v>
      </c>
      <c r="APJ31" s="1" t="s">
        <v>112</v>
      </c>
      <c r="APK31" s="1">
        <v>161</v>
      </c>
      <c r="APL31" s="2">
        <v>14</v>
      </c>
      <c r="APM31" s="1">
        <v>2.5999999999999999E-2</v>
      </c>
      <c r="APN31" s="1">
        <f t="shared" si="1252"/>
        <v>9.9999999999999985E-3</v>
      </c>
      <c r="APO31" s="1">
        <f t="shared" si="1253"/>
        <v>0.19453924914675763</v>
      </c>
      <c r="APP31" s="1">
        <f t="shared" si="1254"/>
        <v>2.9180887372013645E-4</v>
      </c>
      <c r="APQ31" s="1">
        <f t="shared" si="1255"/>
        <v>2.2464462402818861</v>
      </c>
      <c r="APR31" s="1"/>
      <c r="APS31" s="1"/>
      <c r="APT31" s="2" t="s">
        <v>11</v>
      </c>
      <c r="APU31" s="1" t="s">
        <v>113</v>
      </c>
      <c r="APV31" s="1">
        <v>162</v>
      </c>
      <c r="APW31" s="2">
        <v>14</v>
      </c>
      <c r="APX31" s="1">
        <v>1.4999999999999999E-2</v>
      </c>
      <c r="APY31" s="1">
        <f t="shared" si="1256"/>
        <v>9.9999999999999985E-3</v>
      </c>
      <c r="APZ31" s="1">
        <f t="shared" si="1257"/>
        <v>0.66666666666666663</v>
      </c>
      <c r="AQA31" s="1">
        <f t="shared" si="1258"/>
        <v>1E-3</v>
      </c>
      <c r="AQB31" s="1">
        <f t="shared" si="1259"/>
        <v>7.6983479345332491</v>
      </c>
      <c r="AQC31" s="1"/>
      <c r="AQD31" s="1"/>
      <c r="AQE31" s="2" t="s">
        <v>11</v>
      </c>
      <c r="AQF31" s="1" t="s">
        <v>114</v>
      </c>
      <c r="AQG31" s="1">
        <v>163</v>
      </c>
      <c r="AQH31" s="2">
        <v>14</v>
      </c>
      <c r="AQI31" s="1">
        <v>2.5999999999999999E-2</v>
      </c>
      <c r="AQJ31" s="1">
        <f t="shared" si="1260"/>
        <v>9.9999999999999985E-3</v>
      </c>
      <c r="AQK31" s="1">
        <f t="shared" si="1261"/>
        <v>6.1643835616438276E-2</v>
      </c>
      <c r="AQL31" s="1">
        <f t="shared" si="1262"/>
        <v>9.2465753424657423E-5</v>
      </c>
      <c r="AQM31" s="1">
        <f t="shared" si="1263"/>
        <v>0.71183354189177217</v>
      </c>
      <c r="AQN31" s="1"/>
      <c r="AQO31" s="1"/>
      <c r="AQP31" s="2" t="s">
        <v>11</v>
      </c>
      <c r="AQQ31" s="1" t="s">
        <v>115</v>
      </c>
      <c r="AQR31" s="1">
        <v>169</v>
      </c>
      <c r="AQS31" s="2">
        <v>14</v>
      </c>
      <c r="AQT31" s="1">
        <v>7.0000000000000001E-3</v>
      </c>
      <c r="AQU31" s="1">
        <f t="shared" si="1264"/>
        <v>1.4999999999999999E-2</v>
      </c>
      <c r="AQV31" s="1">
        <f t="shared" si="1265"/>
        <v>1.0648464163822524</v>
      </c>
      <c r="AQW31" s="1">
        <f t="shared" si="1266"/>
        <v>1.5972696245733786E-3</v>
      </c>
      <c r="AQX31" s="1">
        <f t="shared" si="1267"/>
        <v>12.296337315227166</v>
      </c>
      <c r="AQY31" s="1"/>
      <c r="AQZ31" s="1"/>
      <c r="ARA31" s="2" t="s">
        <v>11</v>
      </c>
      <c r="ARB31" s="1" t="s">
        <v>116</v>
      </c>
      <c r="ARC31" s="1">
        <v>170</v>
      </c>
      <c r="ARD31" s="2">
        <v>14</v>
      </c>
      <c r="ARE31" s="1">
        <v>1.2999999999999999E-2</v>
      </c>
      <c r="ARF31" s="1">
        <f t="shared" si="1268"/>
        <v>6.9999999999999993E-3</v>
      </c>
      <c r="ARG31" s="1">
        <f t="shared" si="1269"/>
        <v>-3.0612244897959235E-2</v>
      </c>
      <c r="ARH31" s="1">
        <f t="shared" si="1270"/>
        <v>-4.5918367346938854E-5</v>
      </c>
      <c r="ARI31" s="1">
        <f t="shared" si="1271"/>
        <v>-0.35349556842244567</v>
      </c>
      <c r="ARJ31" s="1"/>
      <c r="ARK31" s="1"/>
      <c r="ARL31" s="2" t="s">
        <v>11</v>
      </c>
      <c r="ARM31" s="1" t="s">
        <v>117</v>
      </c>
      <c r="ARN31" s="1">
        <v>171</v>
      </c>
      <c r="ARO31" s="2">
        <v>14</v>
      </c>
      <c r="ARP31" s="1">
        <v>1.7000000000000001E-2</v>
      </c>
      <c r="ARQ31" s="1">
        <f t="shared" si="1272"/>
        <v>1.1000000000000001E-2</v>
      </c>
      <c r="ARR31" s="1">
        <f t="shared" si="1273"/>
        <v>0.1883561643835617</v>
      </c>
      <c r="ARS31" s="1">
        <f t="shared" si="1274"/>
        <v>2.8253424657534258E-4</v>
      </c>
      <c r="ART31" s="1">
        <f t="shared" si="1275"/>
        <v>2.1750469335581961</v>
      </c>
      <c r="ARU31" s="1"/>
      <c r="ARV31" s="1"/>
      <c r="ARW31" s="2" t="s">
        <v>11</v>
      </c>
      <c r="ARX31" s="1" t="s">
        <v>118</v>
      </c>
      <c r="ARY31" s="1">
        <v>172</v>
      </c>
      <c r="ARZ31" s="2">
        <v>14</v>
      </c>
      <c r="ASA31" s="1">
        <v>0.03</v>
      </c>
      <c r="ASB31" s="1">
        <f t="shared" si="1276"/>
        <v>9.9999999999999985E-3</v>
      </c>
      <c r="ASC31" s="1">
        <f t="shared" si="1277"/>
        <v>-0.41355932203389839</v>
      </c>
      <c r="ASD31" s="1">
        <f t="shared" si="1278"/>
        <v>-6.2033898305084755E-4</v>
      </c>
      <c r="ASE31" s="1">
        <f t="shared" si="1279"/>
        <v>-4.7755853288799486</v>
      </c>
      <c r="ASF31" s="1"/>
      <c r="ASG31" s="1"/>
      <c r="ASH31" s="2" t="s">
        <v>11</v>
      </c>
      <c r="ASI31" s="1" t="s">
        <v>119</v>
      </c>
      <c r="ASJ31" s="1">
        <v>173</v>
      </c>
      <c r="ASK31" s="2">
        <v>14</v>
      </c>
      <c r="ASL31" s="1">
        <v>1.4999999999999999E-2</v>
      </c>
      <c r="ASM31" s="1">
        <f t="shared" si="1280"/>
        <v>1.2E-2</v>
      </c>
      <c r="ASN31" s="1">
        <f t="shared" si="1281"/>
        <v>0.17808219178082194</v>
      </c>
      <c r="ASO31" s="1">
        <f t="shared" si="1282"/>
        <v>2.6712328767123289E-4</v>
      </c>
      <c r="ASP31" s="1">
        <f t="shared" si="1283"/>
        <v>2.0564080099095663</v>
      </c>
      <c r="ASQ31" s="1"/>
      <c r="ASR31" s="1"/>
      <c r="ASS31" s="2" t="s">
        <v>11</v>
      </c>
      <c r="AST31" s="1" t="s">
        <v>120</v>
      </c>
      <c r="ASU31" s="1">
        <v>176</v>
      </c>
      <c r="ASV31" s="2">
        <v>14</v>
      </c>
      <c r="ASW31" s="1">
        <v>2.1000000000000001E-2</v>
      </c>
      <c r="ASX31" s="1">
        <f t="shared" si="1284"/>
        <v>1.4000000000000002E-2</v>
      </c>
      <c r="ASY31" s="1">
        <f t="shared" si="1285"/>
        <v>4.1237113402061903E-2</v>
      </c>
      <c r="ASZ31" s="1">
        <f t="shared" si="1286"/>
        <v>6.1855670103092857E-5</v>
      </c>
      <c r="ATA31" s="1">
        <f t="shared" si="1287"/>
        <v>0.47618647017731491</v>
      </c>
      <c r="ATB31" s="1"/>
      <c r="ATC31" s="1"/>
      <c r="ATD31" s="2" t="s">
        <v>11</v>
      </c>
      <c r="ATE31" s="1" t="s">
        <v>121</v>
      </c>
      <c r="ATF31" s="1">
        <v>180</v>
      </c>
      <c r="ATG31" s="2">
        <v>14</v>
      </c>
      <c r="ATH31" s="1">
        <v>3.5999999999999997E-2</v>
      </c>
      <c r="ATI31" s="1">
        <f t="shared" si="1288"/>
        <v>1.4999999999999996E-2</v>
      </c>
      <c r="ATJ31" s="1">
        <f t="shared" si="1289"/>
        <v>-0.50173010380622851</v>
      </c>
      <c r="ATK31" s="1">
        <f t="shared" si="1290"/>
        <v>-7.5259515570934277E-4</v>
      </c>
      <c r="ATL31" s="1">
        <f t="shared" si="1291"/>
        <v>-5.7937393624947475</v>
      </c>
      <c r="ATM31" s="1"/>
      <c r="ATN31" s="1"/>
      <c r="ATO31" s="2" t="s">
        <v>11</v>
      </c>
      <c r="ATP31" s="1" t="s">
        <v>122</v>
      </c>
      <c r="ATQ31" s="1">
        <v>183</v>
      </c>
      <c r="ATR31" s="2">
        <v>14</v>
      </c>
      <c r="ATS31" s="1">
        <v>2.1999999999999999E-2</v>
      </c>
      <c r="ATT31" s="1">
        <f t="shared" si="1292"/>
        <v>2.0999999999999998E-2</v>
      </c>
      <c r="ATU31" s="1">
        <f t="shared" si="1293"/>
        <v>0.43835616438356156</v>
      </c>
      <c r="ATV31" s="1">
        <f t="shared" si="1294"/>
        <v>6.5753424657534238E-4</v>
      </c>
      <c r="ATW31" s="1">
        <f t="shared" si="1295"/>
        <v>5.0619274090081632</v>
      </c>
      <c r="ATX31" s="1"/>
      <c r="ATY31" s="1"/>
      <c r="ATZ31" s="2" t="s">
        <v>11</v>
      </c>
      <c r="AUA31" s="1" t="s">
        <v>123</v>
      </c>
      <c r="AUB31" s="1">
        <v>184</v>
      </c>
      <c r="AUC31" s="2">
        <v>14</v>
      </c>
      <c r="AUD31" s="1">
        <v>1.0999999999999999E-2</v>
      </c>
      <c r="AUE31" s="1">
        <f t="shared" si="1296"/>
        <v>-5.000000000000001E-3</v>
      </c>
      <c r="AUF31" s="1">
        <f t="shared" si="1297"/>
        <v>-0.49458483754512639</v>
      </c>
      <c r="AUG31" s="1">
        <f t="shared" si="1298"/>
        <v>-7.4187725631768957E-4</v>
      </c>
      <c r="AUH31" s="1">
        <f t="shared" si="1299"/>
        <v>-5.7112292438504788</v>
      </c>
      <c r="AUI31" s="1"/>
      <c r="AUJ31" s="1"/>
      <c r="AUK31" s="2" t="s">
        <v>11</v>
      </c>
      <c r="AUL31" s="1" t="s">
        <v>124</v>
      </c>
      <c r="AUM31" s="1">
        <v>185</v>
      </c>
      <c r="AUN31" s="2">
        <v>14</v>
      </c>
      <c r="AUO31" s="1">
        <v>1.4E-2</v>
      </c>
      <c r="AUP31" s="1">
        <f t="shared" si="1300"/>
        <v>9.0000000000000011E-3</v>
      </c>
      <c r="AUQ31" s="1">
        <f t="shared" si="1301"/>
        <v>0.15523465703971123</v>
      </c>
      <c r="AUR31" s="1">
        <f t="shared" si="1302"/>
        <v>2.3285198555956686E-4</v>
      </c>
      <c r="AUS31" s="1">
        <f t="shared" si="1303"/>
        <v>1.7925756020844574</v>
      </c>
      <c r="AUT31" s="1"/>
      <c r="AUU31" s="1"/>
      <c r="AUV31" s="2" t="s">
        <v>11</v>
      </c>
      <c r="AUW31" s="1" t="s">
        <v>125</v>
      </c>
      <c r="AUX31" s="1">
        <v>186</v>
      </c>
      <c r="AUY31" s="2">
        <v>14</v>
      </c>
      <c r="AUZ31" s="1">
        <v>1.4E-2</v>
      </c>
      <c r="AVA31" s="1">
        <f t="shared" si="1304"/>
        <v>4.0000000000000001E-3</v>
      </c>
      <c r="AVB31" s="1">
        <f t="shared" si="1305"/>
        <v>7.2202166064981987E-3</v>
      </c>
      <c r="AVC31" s="1">
        <f t="shared" si="1306"/>
        <v>1.0830324909747298E-5</v>
      </c>
      <c r="AVD31" s="1">
        <f t="shared" si="1307"/>
        <v>8.3375609399277101E-2</v>
      </c>
      <c r="AVE31" s="1"/>
      <c r="AVF31" s="1"/>
      <c r="AVG31" s="2" t="s">
        <v>11</v>
      </c>
      <c r="AVH31" s="1" t="s">
        <v>126</v>
      </c>
      <c r="AVI31" s="1">
        <v>187</v>
      </c>
      <c r="AVJ31" s="2">
        <v>14</v>
      </c>
      <c r="AVK31" s="1">
        <v>1.4999999999999999E-2</v>
      </c>
      <c r="AVL31" s="1">
        <f t="shared" si="1308"/>
        <v>4.9999999999999992E-3</v>
      </c>
      <c r="AVM31" s="1">
        <f t="shared" si="1309"/>
        <v>0.16546762589928055</v>
      </c>
      <c r="AVN31" s="1">
        <f t="shared" si="1310"/>
        <v>2.4820143884892083E-4</v>
      </c>
      <c r="AVO31" s="1">
        <f t="shared" si="1311"/>
        <v>1.91074103411077</v>
      </c>
      <c r="AVP31" s="1"/>
      <c r="AVQ31" s="1"/>
      <c r="AVR31" s="2" t="s">
        <v>11</v>
      </c>
      <c r="AVS31" s="1" t="s">
        <v>127</v>
      </c>
      <c r="AVT31" s="1">
        <v>190</v>
      </c>
      <c r="AVU31" s="2">
        <v>14</v>
      </c>
      <c r="AVV31" s="1">
        <v>1.9E-2</v>
      </c>
      <c r="AVW31" s="1">
        <f t="shared" si="1312"/>
        <v>8.0000000000000002E-3</v>
      </c>
      <c r="AVX31" s="1">
        <f t="shared" si="1313"/>
        <v>0.32258064516129037</v>
      </c>
      <c r="AVY31" s="1">
        <f t="shared" si="1314"/>
        <v>4.8387096774193554E-4</v>
      </c>
      <c r="AVZ31" s="1">
        <f t="shared" si="1315"/>
        <v>3.7250070650967335</v>
      </c>
      <c r="AWA31" s="1"/>
      <c r="AWB31" s="1"/>
      <c r="AWC31" s="2" t="s">
        <v>11</v>
      </c>
      <c r="AWD31" s="1" t="s">
        <v>128</v>
      </c>
      <c r="AWE31" s="1">
        <v>191</v>
      </c>
      <c r="AWF31" s="2">
        <v>14</v>
      </c>
      <c r="AWG31" s="1">
        <v>1.9E-2</v>
      </c>
      <c r="AWH31" s="1">
        <f t="shared" si="1316"/>
        <v>6.0000000000000001E-3</v>
      </c>
      <c r="AWI31" s="1">
        <f t="shared" si="1317"/>
        <v>0.16129032258064518</v>
      </c>
      <c r="AWJ31" s="1">
        <f t="shared" si="1318"/>
        <v>2.4193548387096777E-4</v>
      </c>
      <c r="AWK31" s="1">
        <f t="shared" si="1319"/>
        <v>1.8625035325483668</v>
      </c>
      <c r="AWL31" s="1"/>
      <c r="AWM31" s="1"/>
      <c r="AWN31" s="2" t="s">
        <v>11</v>
      </c>
      <c r="AWO31" s="1" t="s">
        <v>129</v>
      </c>
      <c r="AWP31" s="1">
        <v>192</v>
      </c>
      <c r="AWQ31" s="2">
        <v>14</v>
      </c>
      <c r="AWR31" s="1">
        <v>2.3E-2</v>
      </c>
      <c r="AWS31" s="1">
        <f t="shared" si="1320"/>
        <v>6.9999999999999993E-3</v>
      </c>
      <c r="AWT31" s="1">
        <f t="shared" si="1321"/>
        <v>0.18571428571428569</v>
      </c>
      <c r="AWU31" s="1">
        <f t="shared" si="1322"/>
        <v>2.7857142857142854E-4</v>
      </c>
      <c r="AWV31" s="1">
        <f t="shared" si="1323"/>
        <v>2.1445397817628331</v>
      </c>
      <c r="AWW31" s="1"/>
      <c r="AWX31" s="1"/>
      <c r="AWY31" s="2" t="s">
        <v>11</v>
      </c>
      <c r="AWZ31" s="1" t="s">
        <v>130</v>
      </c>
      <c r="AXA31" s="1">
        <v>193</v>
      </c>
      <c r="AXB31" s="2">
        <v>14</v>
      </c>
      <c r="AXC31" s="1">
        <v>2.1999999999999999E-2</v>
      </c>
      <c r="AXD31" s="1">
        <f t="shared" si="1324"/>
        <v>7.9999999999999984E-3</v>
      </c>
      <c r="AXE31" s="1">
        <f t="shared" si="1325"/>
        <v>0.18637992831541211</v>
      </c>
      <c r="AXF31" s="1">
        <f t="shared" si="1326"/>
        <v>2.7956989247311816E-4</v>
      </c>
      <c r="AXG31" s="1">
        <f t="shared" si="1327"/>
        <v>2.1522263042781118</v>
      </c>
      <c r="AXH31" s="1"/>
      <c r="AXI31" s="1"/>
      <c r="AXJ31" s="2" t="s">
        <v>11</v>
      </c>
      <c r="AXK31" s="1" t="s">
        <v>131</v>
      </c>
      <c r="AXL31" s="1">
        <v>197</v>
      </c>
      <c r="AXM31" s="2">
        <v>14</v>
      </c>
      <c r="AXN31" s="1">
        <v>2.9000000000000001E-2</v>
      </c>
      <c r="AXO31" s="1">
        <f t="shared" si="1328"/>
        <v>1.0000000000000002E-2</v>
      </c>
      <c r="AXP31" s="1">
        <f t="shared" si="1329"/>
        <v>0.20503597122302167</v>
      </c>
      <c r="AXQ31" s="1">
        <f t="shared" si="1330"/>
        <v>3.0755395683453252E-4</v>
      </c>
      <c r="AXR31" s="1">
        <f t="shared" si="1331"/>
        <v>2.3676573683546511</v>
      </c>
      <c r="AXS31" s="1"/>
      <c r="AXT31" s="1"/>
      <c r="AXU31" s="2" t="s">
        <v>11</v>
      </c>
      <c r="AXV31" s="1" t="s">
        <v>132</v>
      </c>
      <c r="AXW31" s="1">
        <v>198</v>
      </c>
      <c r="AXX31" s="2">
        <v>14</v>
      </c>
      <c r="AXY31" s="1">
        <v>0.02</v>
      </c>
      <c r="AXZ31" s="1">
        <f t="shared" si="1332"/>
        <v>2.9999999999999992E-3</v>
      </c>
      <c r="AYA31" s="1">
        <f t="shared" si="1333"/>
        <v>-7.9136690647482036E-2</v>
      </c>
      <c r="AYB31" s="1">
        <f t="shared" si="1334"/>
        <v>-1.1870503597122305E-4</v>
      </c>
      <c r="AYC31" s="1">
        <f t="shared" si="1335"/>
        <v>-0.91383266848776001</v>
      </c>
      <c r="AYD31" s="1"/>
      <c r="AYE31" s="1"/>
      <c r="AYF31" s="2" t="s">
        <v>11</v>
      </c>
      <c r="AYG31" s="1" t="s">
        <v>133</v>
      </c>
      <c r="AYH31" s="1">
        <v>201</v>
      </c>
      <c r="AYI31" s="2">
        <v>14</v>
      </c>
      <c r="AYJ31" s="1">
        <v>2.9000000000000001E-2</v>
      </c>
      <c r="AYK31" s="1">
        <f t="shared" si="1336"/>
        <v>6.0000000000000019E-3</v>
      </c>
      <c r="AYL31" s="1">
        <f t="shared" si="1337"/>
        <v>-1.785714285714278E-2</v>
      </c>
      <c r="AYM31" s="1">
        <f t="shared" si="1338"/>
        <v>-2.6785714285714169E-5</v>
      </c>
      <c r="AYN31" s="1">
        <f t="shared" si="1339"/>
        <v>-0.2062057482464254</v>
      </c>
      <c r="AYO31" s="1"/>
      <c r="AYP31" s="1"/>
      <c r="AYQ31" s="2" t="s">
        <v>11</v>
      </c>
      <c r="AYR31" s="1" t="s">
        <v>134</v>
      </c>
      <c r="AYS31" s="1">
        <v>204</v>
      </c>
      <c r="AYT31" s="2">
        <v>14</v>
      </c>
      <c r="AYU31" s="1">
        <v>3.4000000000000002E-2</v>
      </c>
      <c r="AYV31" s="1">
        <f t="shared" si="1340"/>
        <v>1.1000000000000003E-2</v>
      </c>
      <c r="AYW31" s="1">
        <f t="shared" si="1341"/>
        <v>-0.15357142857142844</v>
      </c>
      <c r="AYX31" s="1">
        <f t="shared" si="1342"/>
        <v>-2.3035714285714266E-4</v>
      </c>
      <c r="AYY31" s="1">
        <f t="shared" si="1343"/>
        <v>-1.7733694349192648</v>
      </c>
      <c r="AYZ31" s="1"/>
      <c r="AZA31" s="1"/>
      <c r="AZB31" s="2" t="s">
        <v>11</v>
      </c>
      <c r="AZC31" s="1" t="s">
        <v>135</v>
      </c>
      <c r="AZD31" s="1">
        <v>205</v>
      </c>
      <c r="AZE31" s="2">
        <v>14</v>
      </c>
      <c r="AZF31" s="1">
        <v>2.7E-2</v>
      </c>
      <c r="AZG31" s="1">
        <f t="shared" si="1344"/>
        <v>5.000000000000001E-3</v>
      </c>
      <c r="AZH31" s="1">
        <f t="shared" si="1345"/>
        <v>-2.8571428571428522E-2</v>
      </c>
      <c r="AZI31" s="1">
        <f t="shared" si="1346"/>
        <v>-4.2857142857142782E-5</v>
      </c>
      <c r="AZJ31" s="1">
        <f t="shared" si="1347"/>
        <v>-0.32992919719428149</v>
      </c>
      <c r="AZK31" s="1"/>
      <c r="AZL31" s="1"/>
      <c r="AZM31" s="2" t="s">
        <v>11</v>
      </c>
      <c r="AZN31" s="1" t="s">
        <v>136</v>
      </c>
      <c r="AZO31" s="1">
        <v>208</v>
      </c>
      <c r="AZP31" s="2">
        <v>14</v>
      </c>
      <c r="AZQ31" s="1">
        <v>3.2000000000000001E-2</v>
      </c>
      <c r="AZR31" s="1">
        <f t="shared" si="1348"/>
        <v>1.0999999999999999E-2</v>
      </c>
      <c r="AZS31" s="1">
        <f t="shared" si="1349"/>
        <v>0.18571428571428569</v>
      </c>
      <c r="AZT31" s="1">
        <f t="shared" si="1350"/>
        <v>2.7857142857142854E-4</v>
      </c>
      <c r="AZU31" s="1">
        <f t="shared" si="1351"/>
        <v>2.1445397817628331</v>
      </c>
      <c r="AZV31" s="1"/>
      <c r="AZW31" s="1"/>
      <c r="AZX31" s="2" t="s">
        <v>11</v>
      </c>
      <c r="AZY31" s="1" t="s">
        <v>137</v>
      </c>
      <c r="AZZ31" s="1">
        <v>211</v>
      </c>
      <c r="BAA31" s="2">
        <v>14</v>
      </c>
      <c r="BAB31" s="1">
        <v>0.03</v>
      </c>
      <c r="BAC31" s="1">
        <f t="shared" si="1352"/>
        <v>5.9999999999999984E-3</v>
      </c>
      <c r="BAD31" s="1">
        <f t="shared" si="1353"/>
        <v>-4.2553191489361757E-2</v>
      </c>
      <c r="BAE31" s="1">
        <f t="shared" si="1354"/>
        <v>-6.3829787234042631E-5</v>
      </c>
      <c r="BAF31" s="1">
        <f t="shared" si="1355"/>
        <v>-0.49138391071488879</v>
      </c>
      <c r="BAG31" s="1"/>
      <c r="BAH31" s="1"/>
      <c r="BAI31" s="2" t="s">
        <v>11</v>
      </c>
      <c r="BAJ31" s="1" t="s">
        <v>138</v>
      </c>
      <c r="BAK31" s="1">
        <v>212</v>
      </c>
      <c r="BAL31" s="2">
        <v>14</v>
      </c>
      <c r="BAM31" s="1">
        <v>0.01</v>
      </c>
      <c r="BAN31" s="1">
        <f t="shared" si="1356"/>
        <v>0</v>
      </c>
      <c r="BAO31" s="1">
        <f t="shared" si="1357"/>
        <v>0.99656357388316152</v>
      </c>
      <c r="BAP31" s="1">
        <f t="shared" si="1358"/>
        <v>1.4948453608247423E-3</v>
      </c>
      <c r="BAQ31" s="1">
        <f t="shared" si="1359"/>
        <v>11.507839695951764</v>
      </c>
      <c r="BAR31" s="1"/>
      <c r="BAS31" s="1"/>
      <c r="BAT31" s="2" t="s">
        <v>11</v>
      </c>
      <c r="BAU31" s="1" t="s">
        <v>139</v>
      </c>
      <c r="BAV31" s="1">
        <v>213</v>
      </c>
      <c r="BAW31" s="2">
        <v>14</v>
      </c>
      <c r="BAX31" s="1">
        <v>3.0000000000000001E-3</v>
      </c>
      <c r="BAY31" s="1">
        <f t="shared" si="1360"/>
        <v>2E-3</v>
      </c>
      <c r="BAZ31" s="1">
        <f t="shared" si="1361"/>
        <v>1.2013888888888888</v>
      </c>
      <c r="BBA31" s="1">
        <f t="shared" si="1362"/>
        <v>1.8020833333333333E-3</v>
      </c>
      <c r="BBB31" s="1">
        <f t="shared" si="1363"/>
        <v>13.873064507023457</v>
      </c>
      <c r="BBC31" s="1"/>
      <c r="BBD31" s="1"/>
      <c r="BBE31" s="2" t="s">
        <v>11</v>
      </c>
      <c r="BBF31" s="1" t="s">
        <v>140</v>
      </c>
      <c r="BBG31" s="1">
        <v>214</v>
      </c>
      <c r="BBH31" s="2">
        <v>14</v>
      </c>
      <c r="BBI31" s="1">
        <v>0.01</v>
      </c>
      <c r="BBJ31" s="1">
        <f t="shared" si="1364"/>
        <v>5.0000000000000001E-3</v>
      </c>
      <c r="BBK31" s="1">
        <f t="shared" si="1365"/>
        <v>0.98257839721254359</v>
      </c>
      <c r="BBL31" s="1">
        <f t="shared" si="1366"/>
        <v>1.4738675958188153E-3</v>
      </c>
      <c r="BBM31" s="1">
        <f t="shared" si="1367"/>
        <v>11.346345562047262</v>
      </c>
      <c r="BBN31" s="1"/>
      <c r="BBO31" s="1"/>
      <c r="BBP31" s="2" t="s">
        <v>11</v>
      </c>
      <c r="BBQ31" s="1" t="s">
        <v>141</v>
      </c>
      <c r="BBR31" s="1">
        <v>215</v>
      </c>
      <c r="BBS31" s="2">
        <v>14</v>
      </c>
      <c r="BBT31" s="1">
        <v>1.0999999999999999E-2</v>
      </c>
      <c r="BBU31" s="1">
        <f t="shared" si="1368"/>
        <v>2.9999999999999992E-3</v>
      </c>
      <c r="BBV31" s="1">
        <f t="shared" si="1369"/>
        <v>0.81468531468531458</v>
      </c>
      <c r="BBW31" s="1">
        <f t="shared" si="1370"/>
        <v>1.2220279720279719E-3</v>
      </c>
      <c r="BBX31" s="1">
        <f t="shared" si="1371"/>
        <v>9.4075965144033926</v>
      </c>
      <c r="BBY31" s="1"/>
      <c r="BBZ31" s="1"/>
      <c r="BCA31" s="2" t="s">
        <v>11</v>
      </c>
      <c r="BCB31" s="1" t="s">
        <v>142</v>
      </c>
      <c r="BCC31" s="1">
        <v>225</v>
      </c>
      <c r="BCD31" s="2">
        <v>14</v>
      </c>
      <c r="BCE31" s="1">
        <v>1.4E-2</v>
      </c>
      <c r="BCF31" s="1">
        <f t="shared" si="1372"/>
        <v>7.0000000000000001E-3</v>
      </c>
      <c r="BCG31" s="1">
        <f t="shared" si="1373"/>
        <v>0.9233449477351916</v>
      </c>
      <c r="BCH31" s="1">
        <f t="shared" si="1374"/>
        <v>1.3850174216027875E-3</v>
      </c>
      <c r="BCI31" s="1">
        <f t="shared" si="1375"/>
        <v>10.662346006888384</v>
      </c>
      <c r="BCJ31" s="1"/>
      <c r="BCK31" s="1"/>
      <c r="BCL31" s="2" t="s">
        <v>11</v>
      </c>
      <c r="BCM31" s="1" t="s">
        <v>143</v>
      </c>
      <c r="BCN31" s="1">
        <v>226</v>
      </c>
      <c r="BCO31" s="2">
        <v>14</v>
      </c>
      <c r="BCP31" s="1">
        <v>2.9000000000000001E-2</v>
      </c>
      <c r="BCQ31" s="1">
        <f t="shared" si="1376"/>
        <v>1.1000000000000003E-2</v>
      </c>
      <c r="BCR31" s="1">
        <f t="shared" si="1377"/>
        <v>0.85810810810810811</v>
      </c>
      <c r="BCS31" s="1">
        <f t="shared" si="1378"/>
        <v>1.2871621621621623E-3</v>
      </c>
      <c r="BCT31" s="1">
        <f t="shared" si="1379"/>
        <v>9.9090221724904328</v>
      </c>
      <c r="BCU31" s="1"/>
      <c r="BCV31" s="1"/>
      <c r="BCW31" s="2" t="s">
        <v>11</v>
      </c>
      <c r="BCX31" s="1" t="s">
        <v>144</v>
      </c>
      <c r="BCY31" s="1">
        <v>232</v>
      </c>
      <c r="BCZ31" s="2">
        <v>14</v>
      </c>
      <c r="BDA31" s="1">
        <v>4.2000000000000003E-2</v>
      </c>
      <c r="BDB31" s="1">
        <f t="shared" si="1380"/>
        <v>1.8000000000000002E-2</v>
      </c>
      <c r="BDC31" s="1">
        <f t="shared" si="1381"/>
        <v>1.1621621621621621</v>
      </c>
      <c r="BDD31" s="1">
        <f t="shared" si="1382"/>
        <v>1.743243243243243E-3</v>
      </c>
      <c r="BDE31" s="1">
        <f t="shared" si="1383"/>
        <v>13.420093021010661</v>
      </c>
      <c r="BDF31" s="1"/>
      <c r="BDG31" s="1"/>
      <c r="BDH31" s="2" t="s">
        <v>11</v>
      </c>
      <c r="BDI31" s="1" t="s">
        <v>145</v>
      </c>
      <c r="BDJ31" s="1">
        <v>233</v>
      </c>
      <c r="BDK31" s="2">
        <v>14</v>
      </c>
      <c r="BDL31" s="1">
        <v>4.1000000000000002E-2</v>
      </c>
      <c r="BDM31" s="1">
        <f t="shared" si="1384"/>
        <v>3.0000000000000027E-3</v>
      </c>
      <c r="BDN31" s="1">
        <f t="shared" si="1385"/>
        <v>0.69932432432432445</v>
      </c>
      <c r="BDO31" s="1">
        <f t="shared" si="1386"/>
        <v>1.0489864864864867E-3</v>
      </c>
      <c r="BDP31" s="1">
        <f t="shared" si="1387"/>
        <v>8.0754629515965348</v>
      </c>
      <c r="BDQ31" s="1"/>
      <c r="BDR31" s="1"/>
      <c r="BDS31" s="2" t="s">
        <v>11</v>
      </c>
      <c r="BDT31" s="1" t="s">
        <v>146</v>
      </c>
      <c r="BDU31" s="1">
        <v>234</v>
      </c>
      <c r="BDV31" s="2">
        <v>14</v>
      </c>
      <c r="BDW31" s="1">
        <v>4.2000000000000003E-2</v>
      </c>
      <c r="BDX31" s="1">
        <f t="shared" si="1388"/>
        <v>6.9999999999999993E-3</v>
      </c>
      <c r="BDY31" s="1">
        <f t="shared" si="1389"/>
        <v>0.81016949152542372</v>
      </c>
      <c r="BDZ31" s="1">
        <f t="shared" si="1390"/>
        <v>1.2152542372881356E-3</v>
      </c>
      <c r="BEA31" s="1">
        <f t="shared" si="1391"/>
        <v>9.3554499475598973</v>
      </c>
      <c r="BEB31" s="1"/>
      <c r="BEC31" s="1"/>
      <c r="BED31" s="2" t="s">
        <v>11</v>
      </c>
      <c r="BEE31" s="1" t="s">
        <v>147</v>
      </c>
      <c r="BEF31" s="1">
        <v>236</v>
      </c>
      <c r="BEG31" s="2">
        <v>14</v>
      </c>
      <c r="BEH31" s="1">
        <v>4.5999999999999999E-2</v>
      </c>
      <c r="BEI31" s="1">
        <f t="shared" si="1392"/>
        <v>-1.2000000000000004E-2</v>
      </c>
      <c r="BEJ31" s="1">
        <f t="shared" si="1393"/>
        <v>0.1728813559322033</v>
      </c>
      <c r="BEK31" s="1">
        <f t="shared" si="1394"/>
        <v>2.5932203389830493E-4</v>
      </c>
      <c r="BEL31" s="1">
        <f t="shared" si="1395"/>
        <v>1.9963512440399769</v>
      </c>
      <c r="BEM31" s="1"/>
      <c r="BEN31" s="1"/>
      <c r="BEO31" s="2" t="s">
        <v>11</v>
      </c>
      <c r="BEP31" s="4" t="s">
        <v>148</v>
      </c>
      <c r="BEQ31" s="4">
        <v>239</v>
      </c>
      <c r="BER31" s="2">
        <v>14</v>
      </c>
      <c r="BES31" s="1">
        <v>4.8000000000000001E-2</v>
      </c>
      <c r="BET31" s="1">
        <f t="shared" si="1396"/>
        <v>-1.9000000000000003E-2</v>
      </c>
      <c r="BEU31" s="1">
        <f t="shared" si="1397"/>
        <v>-6.7114093959732305E-3</v>
      </c>
      <c r="BEV31" s="1">
        <f t="shared" si="1398"/>
        <v>-1.0067114093959846E-5</v>
      </c>
      <c r="BEW31" s="1">
        <f t="shared" si="1399"/>
        <v>-7.7500146991946336E-2</v>
      </c>
      <c r="BEX31" s="1"/>
      <c r="BEY31" s="1"/>
      <c r="BEZ31" s="2" t="s">
        <v>11</v>
      </c>
      <c r="BFA31" s="4" t="s">
        <v>149</v>
      </c>
      <c r="BFB31" s="4">
        <v>240</v>
      </c>
      <c r="BFC31" s="2">
        <v>14</v>
      </c>
      <c r="BFD31" s="1">
        <v>-0.01</v>
      </c>
      <c r="BFE31" s="1">
        <f t="shared" si="1400"/>
        <v>1.2999999999999999E-2</v>
      </c>
      <c r="BFF31" s="1">
        <f t="shared" si="1401"/>
        <v>2.6829268292682928</v>
      </c>
      <c r="BFG31" s="1">
        <f t="shared" si="1402"/>
        <v>4.0243902439024391E-3</v>
      </c>
      <c r="BFH31" s="1">
        <f t="shared" si="1403"/>
        <v>30.981156321902098</v>
      </c>
      <c r="BFI31" s="1"/>
      <c r="BFJ31" s="1"/>
      <c r="BFK31" s="2" t="s">
        <v>11</v>
      </c>
      <c r="BFL31" s="4" t="s">
        <v>150</v>
      </c>
      <c r="BFM31" s="4">
        <v>241</v>
      </c>
      <c r="BFN31" s="2">
        <v>14</v>
      </c>
      <c r="BFO31" s="1">
        <v>-4.0000000000000001E-3</v>
      </c>
      <c r="BFP31" s="1">
        <f t="shared" si="1404"/>
        <v>1.3000000000000001E-2</v>
      </c>
      <c r="BFQ31" s="1">
        <f t="shared" si="1405"/>
        <v>2.7010309278350517</v>
      </c>
      <c r="BFR31" s="1">
        <f t="shared" si="1406"/>
        <v>4.0515463917525779E-3</v>
      </c>
      <c r="BFS31" s="1">
        <f t="shared" si="1407"/>
        <v>31.190213796614096</v>
      </c>
      <c r="BFT31" s="1"/>
      <c r="BFU31" s="1"/>
      <c r="BFV31" s="2" t="s">
        <v>11</v>
      </c>
      <c r="BFW31" s="4" t="s">
        <v>151</v>
      </c>
      <c r="BFX31" s="4">
        <v>243</v>
      </c>
      <c r="BFY31" s="2">
        <v>14</v>
      </c>
      <c r="BFZ31" s="1">
        <v>2.1000000000000001E-2</v>
      </c>
      <c r="BGA31" s="1">
        <f t="shared" si="1408"/>
        <v>1.5000000000000001E-2</v>
      </c>
      <c r="BGB31" s="1">
        <f t="shared" si="1409"/>
        <v>1.7820069204152249</v>
      </c>
      <c r="BGC31" s="1">
        <f t="shared" si="1410"/>
        <v>2.6730103806228375E-3</v>
      </c>
      <c r="BGD31" s="1">
        <f t="shared" si="1411"/>
        <v>20.577763942653753</v>
      </c>
      <c r="BGE31" s="1"/>
      <c r="BGF31" s="1"/>
      <c r="BGG31" s="2" t="s">
        <v>11</v>
      </c>
      <c r="BGH31" s="4" t="s">
        <v>152</v>
      </c>
      <c r="BGI31" s="4">
        <v>246</v>
      </c>
      <c r="BGJ31" s="2">
        <v>14</v>
      </c>
      <c r="BGK31" s="1">
        <v>2.7E-2</v>
      </c>
      <c r="BGL31" s="1">
        <f t="shared" si="1412"/>
        <v>1.6E-2</v>
      </c>
      <c r="BGM31" s="1">
        <f t="shared" si="1413"/>
        <v>1.6747404844290659</v>
      </c>
      <c r="BGN31" s="1">
        <f t="shared" si="1414"/>
        <v>2.5121107266435987E-3</v>
      </c>
      <c r="BGO31" s="1">
        <f t="shared" si="1415"/>
        <v>19.339102423775568</v>
      </c>
      <c r="BGP31" s="1"/>
      <c r="BGQ31" s="1"/>
      <c r="BGR31" s="2" t="s">
        <v>11</v>
      </c>
      <c r="BGS31" s="4" t="s">
        <v>153</v>
      </c>
      <c r="BGT31" s="4">
        <v>249</v>
      </c>
      <c r="BGU31" s="2">
        <v>14</v>
      </c>
      <c r="BGV31" s="1">
        <v>2.8000000000000001E-2</v>
      </c>
      <c r="BGW31" s="1">
        <f t="shared" si="1416"/>
        <v>1.9000000000000003E-2</v>
      </c>
      <c r="BGX31" s="1">
        <f t="shared" si="1417"/>
        <v>1.8969072164948455</v>
      </c>
      <c r="BGY31" s="1">
        <f t="shared" si="1418"/>
        <v>2.8453608247422683E-3</v>
      </c>
      <c r="BGZ31" s="1">
        <f t="shared" si="1419"/>
        <v>21.904577628156463</v>
      </c>
      <c r="BHA31" s="1"/>
      <c r="BHB31" s="1"/>
      <c r="BHC31" s="2" t="s">
        <v>11</v>
      </c>
      <c r="BHD31" s="4" t="s">
        <v>154</v>
      </c>
      <c r="BHE31" s="4">
        <v>253</v>
      </c>
      <c r="BHF31" s="2">
        <v>14</v>
      </c>
      <c r="BHG31" s="1">
        <v>3.7999999999999999E-2</v>
      </c>
      <c r="BHH31" s="1">
        <f t="shared" si="1420"/>
        <v>0.03</v>
      </c>
      <c r="BHI31" s="1">
        <f t="shared" si="1421"/>
        <v>2.2387543252595159</v>
      </c>
      <c r="BHJ31" s="1">
        <f t="shared" si="1422"/>
        <v>3.358131487889274E-3</v>
      </c>
      <c r="BHK31" s="1">
        <f t="shared" si="1423"/>
        <v>25.852064603683459</v>
      </c>
      <c r="BHL31" s="1"/>
      <c r="BHM31" s="1"/>
      <c r="BHN31" s="2" t="s">
        <v>11</v>
      </c>
      <c r="BHO31" s="4" t="s">
        <v>155</v>
      </c>
      <c r="BHP31" s="4">
        <v>254</v>
      </c>
      <c r="BHQ31" s="2">
        <v>14</v>
      </c>
      <c r="BHR31" s="1">
        <v>2.7E-2</v>
      </c>
      <c r="BHS31" s="1">
        <f t="shared" si="1424"/>
        <v>5.000000000000001E-3</v>
      </c>
      <c r="BHT31" s="1">
        <f t="shared" si="1425"/>
        <v>8.5910652920962227E-2</v>
      </c>
      <c r="BHU31" s="1">
        <f t="shared" si="1426"/>
        <v>1.2886597938144336E-4</v>
      </c>
      <c r="BHV31" s="1">
        <f t="shared" si="1427"/>
        <v>0.99205514620273871</v>
      </c>
      <c r="BHW31" s="1"/>
      <c r="BHX31" s="1"/>
      <c r="BHY31" s="2" t="s">
        <v>11</v>
      </c>
      <c r="BHZ31" s="4" t="s">
        <v>156</v>
      </c>
      <c r="BIA31" s="4">
        <v>260</v>
      </c>
      <c r="BIB31" s="2">
        <v>14</v>
      </c>
      <c r="BIC31" s="1">
        <v>3.3000000000000002E-2</v>
      </c>
      <c r="BID31" s="1">
        <f t="shared" si="1428"/>
        <v>2.0000000000000018E-3</v>
      </c>
      <c r="BIE31" s="1">
        <f t="shared" si="1429"/>
        <v>-0.1452702702702702</v>
      </c>
      <c r="BIF31" s="1">
        <f t="shared" si="1430"/>
        <v>-2.179054054054053E-4</v>
      </c>
      <c r="BIG31" s="1">
        <f t="shared" si="1431"/>
        <v>-1.677511627626332</v>
      </c>
      <c r="BIH31" s="1"/>
      <c r="BII31" s="1"/>
      <c r="BIJ31" s="2" t="s">
        <v>11</v>
      </c>
      <c r="BIK31" s="4" t="s">
        <v>157</v>
      </c>
      <c r="BIL31" s="4">
        <v>267</v>
      </c>
      <c r="BIM31" s="2">
        <v>14</v>
      </c>
      <c r="BIN31" s="1">
        <v>3.1E-2</v>
      </c>
      <c r="BIO31" s="1">
        <f t="shared" si="1432"/>
        <v>0</v>
      </c>
      <c r="BIP31" s="1">
        <f t="shared" si="1433"/>
        <v>0.63</v>
      </c>
      <c r="BIQ31" s="1">
        <f t="shared" si="1434"/>
        <v>9.4499999999999998E-4</v>
      </c>
      <c r="BIR31" s="1">
        <f t="shared" si="1435"/>
        <v>7.2749387981339195</v>
      </c>
      <c r="BIS31" s="1"/>
      <c r="BIT31" s="1"/>
      <c r="BIU31" s="2" t="s">
        <v>11</v>
      </c>
      <c r="BIV31" s="4" t="s">
        <v>158</v>
      </c>
      <c r="BIW31" s="4">
        <v>268</v>
      </c>
      <c r="BIX31" s="2">
        <v>14</v>
      </c>
      <c r="BIY31" s="1">
        <v>3.1E-2</v>
      </c>
      <c r="BIZ31" s="1">
        <f t="shared" si="1436"/>
        <v>1.9999999999999983E-3</v>
      </c>
      <c r="BJA31" s="1">
        <f t="shared" si="1437"/>
        <v>6.4406779661016891E-2</v>
      </c>
      <c r="BJB31" s="1">
        <f t="shared" si="1438"/>
        <v>9.6610169491525332E-5</v>
      </c>
      <c r="BJC31" s="1">
        <f t="shared" si="1439"/>
        <v>0.7437386987599911</v>
      </c>
      <c r="BJD31" s="1"/>
      <c r="BJE31" s="1"/>
      <c r="BJF31" s="2" t="s">
        <v>11</v>
      </c>
      <c r="BJG31" s="4" t="s">
        <v>159</v>
      </c>
      <c r="BJH31" s="4">
        <v>274</v>
      </c>
      <c r="BJI31" s="2">
        <v>14</v>
      </c>
      <c r="BJJ31" s="1">
        <v>2.1000000000000001E-2</v>
      </c>
      <c r="BJK31" s="1">
        <f t="shared" si="1440"/>
        <v>1.0000000000000002E-2</v>
      </c>
      <c r="BJL31" s="1">
        <f t="shared" si="1441"/>
        <v>1.0270270270270272</v>
      </c>
      <c r="BJM31" s="1">
        <f t="shared" si="1442"/>
        <v>1.5405405405405409E-3</v>
      </c>
      <c r="BJN31" s="1">
        <f t="shared" si="1443"/>
        <v>11.859617088335007</v>
      </c>
      <c r="BJO31" s="1"/>
      <c r="BJP31" s="1"/>
      <c r="BJQ31" s="2" t="s">
        <v>11</v>
      </c>
      <c r="BJR31" s="4" t="s">
        <v>160</v>
      </c>
      <c r="BJS31" s="4">
        <v>281</v>
      </c>
      <c r="BJT31" s="2">
        <v>14</v>
      </c>
      <c r="BJU31" s="1">
        <v>3.9E-2</v>
      </c>
      <c r="BJV31" s="1">
        <f t="shared" si="1444"/>
        <v>1.0000000000000009E-3</v>
      </c>
      <c r="BJW31" s="1">
        <f t="shared" si="1445"/>
        <v>0.26</v>
      </c>
      <c r="BJX31" s="1">
        <f t="shared" si="1446"/>
        <v>3.9000000000000005E-4</v>
      </c>
      <c r="BJY31" s="1">
        <f t="shared" si="1447"/>
        <v>3.0023556944679672</v>
      </c>
      <c r="BJZ31" s="1"/>
      <c r="BKA31" s="1"/>
      <c r="BKB31" s="2" t="s">
        <v>11</v>
      </c>
      <c r="BKC31" s="4" t="s">
        <v>161</v>
      </c>
      <c r="BKD31" s="4">
        <v>282</v>
      </c>
      <c r="BKE31" s="2">
        <v>14</v>
      </c>
      <c r="BKF31" s="1">
        <v>2.7E-2</v>
      </c>
      <c r="BKG31" s="1">
        <f t="shared" si="1448"/>
        <v>5.9999999999999984E-3</v>
      </c>
      <c r="BKH31" s="1">
        <f t="shared" si="1449"/>
        <v>0.1666666666666666</v>
      </c>
      <c r="BKI31" s="1">
        <f t="shared" si="1450"/>
        <v>2.499999999999999E-4</v>
      </c>
      <c r="BKJ31" s="1">
        <f t="shared" si="1451"/>
        <v>1.9245869836333114</v>
      </c>
      <c r="BKK31" s="1"/>
      <c r="BKL31" s="1"/>
      <c r="BKM31" s="2" t="s">
        <v>11</v>
      </c>
      <c r="BKN31" s="4" t="s">
        <v>162</v>
      </c>
      <c r="BKO31" s="4">
        <v>289</v>
      </c>
      <c r="BKP31" s="2">
        <v>14</v>
      </c>
      <c r="BKQ31" s="1">
        <v>2.7E-2</v>
      </c>
      <c r="BKR31" s="1">
        <f t="shared" si="1452"/>
        <v>1.0999999999999999E-2</v>
      </c>
      <c r="BKS31" s="1">
        <f t="shared" si="1453"/>
        <v>0.46762589928057552</v>
      </c>
      <c r="BKT31" s="1">
        <f t="shared" si="1454"/>
        <v>7.0143884892086327E-4</v>
      </c>
      <c r="BKU31" s="1">
        <f t="shared" si="1455"/>
        <v>5.3999203137913074</v>
      </c>
      <c r="BKV31" s="1"/>
      <c r="BKW31" s="1"/>
      <c r="BKX31" s="2" t="s">
        <v>11</v>
      </c>
      <c r="BKY31" s="4" t="s">
        <v>163</v>
      </c>
      <c r="BKZ31" s="4">
        <v>296</v>
      </c>
      <c r="BLA31" s="2">
        <v>14</v>
      </c>
      <c r="BLB31" s="1">
        <v>3.3000000000000002E-2</v>
      </c>
      <c r="BLC31" s="1">
        <f t="shared" si="1456"/>
        <v>1.3000000000000001E-2</v>
      </c>
      <c r="BLD31" s="1">
        <f t="shared" si="1457"/>
        <v>0.26811594202898553</v>
      </c>
      <c r="BLE31" s="1">
        <f t="shared" si="1458"/>
        <v>4.0217391304347831E-4</v>
      </c>
      <c r="BLF31" s="1">
        <f t="shared" si="1459"/>
        <v>3.0960747128014154</v>
      </c>
      <c r="BLG31" s="1"/>
      <c r="BLH31" s="1"/>
      <c r="BLI31" s="2" t="s">
        <v>11</v>
      </c>
      <c r="BLJ31" s="4" t="s">
        <v>164</v>
      </c>
      <c r="BLK31" s="4">
        <v>303</v>
      </c>
      <c r="BLL31" s="2">
        <v>14</v>
      </c>
      <c r="BLM31" s="1">
        <v>1.7999999999999999E-2</v>
      </c>
      <c r="BLN31" s="1">
        <f t="shared" si="1460"/>
        <v>6.9999999999999993E-3</v>
      </c>
      <c r="BLO31" s="1">
        <f t="shared" si="1461"/>
        <v>0.46440677966101701</v>
      </c>
      <c r="BLP31" s="1">
        <f t="shared" si="1462"/>
        <v>6.9661016949152548E-4</v>
      </c>
      <c r="BLQ31" s="1">
        <f t="shared" si="1463"/>
        <v>5.3627474594799418</v>
      </c>
      <c r="BLR31" s="1"/>
      <c r="BLS31" s="1"/>
      <c r="BLT31" s="2" t="s">
        <v>11</v>
      </c>
      <c r="BLU31" s="4" t="s">
        <v>165</v>
      </c>
      <c r="BLV31" s="4">
        <v>310</v>
      </c>
      <c r="BLW31" s="2">
        <v>14</v>
      </c>
      <c r="BLX31" s="1">
        <v>2.1000000000000001E-2</v>
      </c>
      <c r="BLY31" s="1">
        <f t="shared" si="1464"/>
        <v>9.0000000000000011E-3</v>
      </c>
      <c r="BLZ31" s="1">
        <f t="shared" si="1465"/>
        <v>0.68941979522184316</v>
      </c>
      <c r="BMA31" s="1">
        <f t="shared" si="1466"/>
        <v>1.0341296928327649E-3</v>
      </c>
      <c r="BMB31" s="1">
        <f t="shared" si="1467"/>
        <v>7.9610901848586177</v>
      </c>
      <c r="BMC31" s="1"/>
      <c r="BMD31" s="1"/>
      <c r="BME31" s="2" t="s">
        <v>11</v>
      </c>
      <c r="BMF31" s="4" t="s">
        <v>166</v>
      </c>
      <c r="BMG31" s="4">
        <v>311</v>
      </c>
      <c r="BMH31" s="2">
        <v>14</v>
      </c>
      <c r="BMI31" s="1">
        <v>1.7000000000000001E-2</v>
      </c>
      <c r="BMJ31" s="1">
        <f t="shared" si="1468"/>
        <v>7.000000000000001E-3</v>
      </c>
      <c r="BMK31" s="1">
        <f t="shared" si="1469"/>
        <v>-7.092198581560241E-3</v>
      </c>
      <c r="BML31" s="1">
        <f t="shared" si="1470"/>
        <v>-1.0638297872340362E-5</v>
      </c>
      <c r="BMM31" s="1">
        <f t="shared" si="1471"/>
        <v>-8.1897318452480883E-2</v>
      </c>
      <c r="BMN31" s="1"/>
      <c r="BMO31" s="1"/>
      <c r="BMP31" s="2" t="s">
        <v>11</v>
      </c>
      <c r="BMQ31" s="4" t="s">
        <v>167</v>
      </c>
      <c r="BMR31" s="4">
        <v>317</v>
      </c>
      <c r="BMS31" s="2">
        <v>14</v>
      </c>
      <c r="BMT31" s="1">
        <v>1.7999999999999999E-2</v>
      </c>
      <c r="BMU31" s="4">
        <f t="shared" si="1472"/>
        <v>7.9999999999999984E-3</v>
      </c>
      <c r="BMV31" s="1">
        <f t="shared" si="1473"/>
        <v>0.22695035460992904</v>
      </c>
      <c r="BMW31" s="1">
        <f t="shared" si="1474"/>
        <v>3.4042553191489358E-4</v>
      </c>
      <c r="BMX31" s="1">
        <f t="shared" si="1475"/>
        <v>2.6207141904794033</v>
      </c>
      <c r="BMY31" s="1"/>
      <c r="BMZ31" s="1"/>
      <c r="BNA31" s="2" t="s">
        <v>11</v>
      </c>
      <c r="BNB31" s="4" t="s">
        <v>168</v>
      </c>
      <c r="BNC31" s="4">
        <v>324</v>
      </c>
      <c r="BND31" s="2">
        <v>14</v>
      </c>
      <c r="BNE31" s="1">
        <v>2.5999999999999999E-2</v>
      </c>
      <c r="BNF31" s="1">
        <f t="shared" si="1476"/>
        <v>1.2999999999999999E-2</v>
      </c>
      <c r="BNG31" s="1">
        <f t="shared" si="1477"/>
        <v>0.37142857142857139</v>
      </c>
      <c r="BNH31" s="1">
        <f t="shared" si="1478"/>
        <v>5.5714285714285707E-4</v>
      </c>
      <c r="BNI31" s="1">
        <f t="shared" si="1479"/>
        <v>4.2890795635256662</v>
      </c>
      <c r="BNJ31" s="1"/>
      <c r="BNK31" s="1"/>
      <c r="BNL31" s="2" t="s">
        <v>11</v>
      </c>
      <c r="BNM31" s="4" t="s">
        <v>169</v>
      </c>
      <c r="BNN31" s="4">
        <v>325</v>
      </c>
      <c r="BNO31" s="2">
        <v>14</v>
      </c>
      <c r="BNP31" s="1">
        <v>2.4E-2</v>
      </c>
      <c r="BNQ31" s="1">
        <f t="shared" si="1480"/>
        <v>5.000000000000001E-3</v>
      </c>
      <c r="BNR31" s="1">
        <f t="shared" si="1481"/>
        <v>0.26923076923076927</v>
      </c>
      <c r="BNS31" s="1">
        <f t="shared" si="1482"/>
        <v>4.0384615384615394E-4</v>
      </c>
      <c r="BNT31" s="1">
        <f t="shared" si="1483"/>
        <v>3.1089482043307357</v>
      </c>
      <c r="BNU31" s="1"/>
      <c r="BNV31" s="1"/>
      <c r="BNW31" s="2" t="s">
        <v>11</v>
      </c>
      <c r="BNX31" s="4" t="s">
        <v>170</v>
      </c>
      <c r="BNY31" s="4">
        <v>338</v>
      </c>
      <c r="BNZ31" s="2">
        <v>14</v>
      </c>
      <c r="BOA31" s="1">
        <v>2.1999999999999999E-2</v>
      </c>
      <c r="BOB31" s="1">
        <f t="shared" si="1484"/>
        <v>1.1999999999999999E-2</v>
      </c>
      <c r="BOC31" s="1">
        <f t="shared" si="1485"/>
        <v>0.52884615384615374</v>
      </c>
      <c r="BOD31" s="1">
        <f t="shared" si="1486"/>
        <v>7.9326923076923064E-4</v>
      </c>
      <c r="BOE31" s="1">
        <f t="shared" si="1487"/>
        <v>6.1068625442210855</v>
      </c>
      <c r="BOF31" s="1"/>
      <c r="BOG31" s="1"/>
      <c r="BOH31" s="2" t="s">
        <v>11</v>
      </c>
      <c r="BOI31" s="4" t="s">
        <v>171</v>
      </c>
      <c r="BOJ31" s="4">
        <v>339</v>
      </c>
      <c r="BOK31" s="2">
        <v>14</v>
      </c>
      <c r="BOL31" s="1">
        <v>1.2999999999999999E-2</v>
      </c>
      <c r="BOM31" s="1">
        <f t="shared" si="1488"/>
        <v>8.0000000000000002E-3</v>
      </c>
      <c r="BON31" s="1">
        <f t="shared" si="1489"/>
        <v>0.38436482084690549</v>
      </c>
      <c r="BOO31" s="1">
        <f t="shared" si="1490"/>
        <v>5.7654723127035829E-4</v>
      </c>
      <c r="BOP31" s="1">
        <f t="shared" si="1491"/>
        <v>4.4384611870110255</v>
      </c>
      <c r="BOQ31" s="1"/>
      <c r="BOR31" s="1"/>
      <c r="BOS31" s="2" t="s">
        <v>11</v>
      </c>
      <c r="BOT31" s="4" t="s">
        <v>172</v>
      </c>
      <c r="BOU31" s="4">
        <v>345</v>
      </c>
      <c r="BOV31" s="2">
        <v>14</v>
      </c>
      <c r="BOW31" s="1">
        <v>0.02</v>
      </c>
      <c r="BOX31" s="1">
        <f t="shared" si="1492"/>
        <v>1.3000000000000001E-2</v>
      </c>
      <c r="BOY31" s="1">
        <f t="shared" si="1493"/>
        <v>0.62057877813504825</v>
      </c>
      <c r="BOZ31" s="1">
        <f t="shared" si="1494"/>
        <v>9.3086816720257238E-4</v>
      </c>
      <c r="BPA31" s="1">
        <f t="shared" si="1495"/>
        <v>7.1661470323066734</v>
      </c>
      <c r="BPB31" s="1"/>
      <c r="BPC31" s="1"/>
      <c r="BPD31" s="2" t="s">
        <v>11</v>
      </c>
      <c r="BPE31" s="4" t="s">
        <v>173</v>
      </c>
      <c r="BPF31" s="4">
        <v>352</v>
      </c>
      <c r="BPG31" s="2">
        <v>14</v>
      </c>
      <c r="BPH31" s="1">
        <v>1.7999999999999999E-2</v>
      </c>
      <c r="BPI31" s="1">
        <f t="shared" si="1496"/>
        <v>8.9999999999999993E-3</v>
      </c>
      <c r="BPJ31" s="1">
        <f t="shared" si="1497"/>
        <v>0.39102564102564102</v>
      </c>
      <c r="BPK31" s="1">
        <f t="shared" si="1498"/>
        <v>5.8653846153846158E-4</v>
      </c>
      <c r="BPL31" s="1">
        <f t="shared" si="1499"/>
        <v>4.5153771539089247</v>
      </c>
      <c r="BPM31" s="1"/>
      <c r="BPN31" s="1"/>
      <c r="BPO31" s="2" t="s">
        <v>11</v>
      </c>
      <c r="BPP31" s="4" t="s">
        <v>174</v>
      </c>
      <c r="BPQ31" s="4">
        <v>353</v>
      </c>
      <c r="BPR31" s="2">
        <v>14</v>
      </c>
      <c r="BPS31" s="1">
        <v>1.9E-2</v>
      </c>
      <c r="BPT31" s="1">
        <f t="shared" si="1500"/>
        <v>0.01</v>
      </c>
      <c r="BPU31" s="1">
        <f t="shared" si="1501"/>
        <v>0.31666666666666665</v>
      </c>
      <c r="BPV31" s="1">
        <f t="shared" si="1502"/>
        <v>4.75E-4</v>
      </c>
      <c r="BPW31" s="1">
        <f t="shared" si="1503"/>
        <v>3.6567152689032931</v>
      </c>
      <c r="BPX31" s="1"/>
      <c r="BPY31" s="1"/>
      <c r="BPZ31" s="2" t="s">
        <v>11</v>
      </c>
      <c r="BQA31" s="4" t="s">
        <v>175</v>
      </c>
      <c r="BQB31" s="4">
        <v>358</v>
      </c>
      <c r="BQC31" s="2">
        <v>14</v>
      </c>
      <c r="BQD31" s="1">
        <v>0.02</v>
      </c>
      <c r="BQE31" s="1">
        <f t="shared" si="1504"/>
        <v>0.01</v>
      </c>
      <c r="BQF31" s="1">
        <f t="shared" si="1505"/>
        <v>0.3141891891891892</v>
      </c>
      <c r="BQG31" s="1">
        <f t="shared" si="1506"/>
        <v>4.7128378378378383E-4</v>
      </c>
      <c r="BQH31" s="1">
        <f t="shared" si="1507"/>
        <v>3.6281065434709063</v>
      </c>
      <c r="BQI31" s="1"/>
      <c r="BQJ31" s="1"/>
      <c r="BQK31" s="2" t="s">
        <v>11</v>
      </c>
      <c r="BQL31" s="4" t="s">
        <v>176</v>
      </c>
      <c r="BQM31" s="4">
        <v>366</v>
      </c>
      <c r="BQN31" s="2">
        <v>14</v>
      </c>
      <c r="BQO31" s="1">
        <v>2.3E-2</v>
      </c>
      <c r="BQP31" s="1">
        <f t="shared" si="1508"/>
        <v>1.2E-2</v>
      </c>
      <c r="BQQ31" s="1">
        <f t="shared" si="1509"/>
        <v>0.59197324414715724</v>
      </c>
      <c r="BQR31" s="1">
        <f t="shared" si="1510"/>
        <v>8.8795986622073589E-4</v>
      </c>
      <c r="BQS31" s="1">
        <f t="shared" si="1511"/>
        <v>6.8358240020688221</v>
      </c>
      <c r="BQT31" s="1"/>
      <c r="BQU31" s="1"/>
      <c r="BQV31" s="2" t="s">
        <v>11</v>
      </c>
      <c r="BQW31" s="4" t="s">
        <v>177</v>
      </c>
      <c r="BQX31" s="4">
        <v>367</v>
      </c>
      <c r="BQY31" s="2">
        <v>14</v>
      </c>
      <c r="BQZ31" s="1">
        <v>3.2000000000000001E-2</v>
      </c>
      <c r="BRA31" s="1">
        <f t="shared" si="1512"/>
        <v>1.0999999999999999E-2</v>
      </c>
      <c r="BRB31" s="1">
        <f t="shared" si="1513"/>
        <v>-0.38047138047138052</v>
      </c>
      <c r="BRC31" s="1">
        <f t="shared" si="1514"/>
        <v>-5.7070707070707078E-4</v>
      </c>
      <c r="BRD31" s="1">
        <f t="shared" si="1515"/>
        <v>-4.3935015990012989</v>
      </c>
      <c r="BRE31" s="1"/>
      <c r="BRF31" s="1"/>
      <c r="BRG31" s="2" t="s">
        <v>11</v>
      </c>
      <c r="BRH31" s="4" t="s">
        <v>178</v>
      </c>
      <c r="BRI31" s="4">
        <v>373</v>
      </c>
      <c r="BRJ31" s="2">
        <v>14</v>
      </c>
      <c r="BRK31" s="1">
        <v>3.9E-2</v>
      </c>
      <c r="BRL31" s="1">
        <f t="shared" si="1516"/>
        <v>1.7000000000000001E-2</v>
      </c>
      <c r="BRM31" s="1">
        <f t="shared" si="1517"/>
        <v>0.12203389830508478</v>
      </c>
      <c r="BRN31" s="1">
        <f t="shared" si="1518"/>
        <v>1.8305084745762716E-4</v>
      </c>
      <c r="BRO31" s="1">
        <f t="shared" si="1519"/>
        <v>1.4091891134399848</v>
      </c>
      <c r="BRP31" s="1"/>
      <c r="BRQ31" s="1"/>
      <c r="BRR31" s="2" t="s">
        <v>11</v>
      </c>
      <c r="BRS31" s="1" t="s">
        <v>179</v>
      </c>
      <c r="BRT31" s="1">
        <v>380</v>
      </c>
      <c r="BRU31" s="2">
        <v>14</v>
      </c>
      <c r="BRV31" s="1">
        <v>3.9E-2</v>
      </c>
      <c r="BRW31" s="1">
        <f t="shared" si="1520"/>
        <v>9.0000000000000011E-3</v>
      </c>
      <c r="BRX31" s="1">
        <f t="shared" si="1521"/>
        <v>-0.13422818791946303</v>
      </c>
      <c r="BRY31" s="1">
        <f t="shared" si="1522"/>
        <v>-2.0134228187919454E-4</v>
      </c>
      <c r="BRZ31" s="1">
        <f t="shared" si="1523"/>
        <v>-1.5500029398389084</v>
      </c>
      <c r="BSA31" s="1"/>
      <c r="BSB31" s="1"/>
      <c r="BSC31" s="2" t="s">
        <v>11</v>
      </c>
      <c r="BSD31" s="1" t="s">
        <v>180</v>
      </c>
      <c r="BSE31" s="1">
        <v>394</v>
      </c>
      <c r="BSF31" s="2">
        <v>14</v>
      </c>
      <c r="BSG31" s="1">
        <v>2.8000000000000001E-2</v>
      </c>
      <c r="BSH31" s="1">
        <f t="shared" si="1524"/>
        <v>1.6E-2</v>
      </c>
      <c r="BSI31" s="1">
        <f t="shared" si="1525"/>
        <v>0.12411347517730495</v>
      </c>
      <c r="BSJ31" s="1">
        <f t="shared" si="1526"/>
        <v>1.8617021276595743E-4</v>
      </c>
      <c r="BSK31" s="1">
        <f t="shared" si="1527"/>
        <v>1.4332030729184237</v>
      </c>
      <c r="BSL31" s="1"/>
      <c r="BSM31" s="1"/>
      <c r="BSN31" s="1" t="s">
        <v>11</v>
      </c>
      <c r="BSO31" s="1" t="s">
        <v>181</v>
      </c>
      <c r="BSP31" s="1">
        <v>395</v>
      </c>
      <c r="BSQ31" s="2">
        <v>14</v>
      </c>
      <c r="BSR31" s="1">
        <v>1.6E-2</v>
      </c>
      <c r="BSS31" s="1">
        <f t="shared" si="1528"/>
        <v>6.0000000000000001E-3</v>
      </c>
      <c r="BST31" s="1">
        <f t="shared" si="1529"/>
        <v>0.2318339100346021</v>
      </c>
      <c r="BSU31" s="1">
        <f t="shared" si="1530"/>
        <v>3.4775086505190318E-4</v>
      </c>
      <c r="BSV31" s="1">
        <f t="shared" si="1531"/>
        <v>2.6771071537044695</v>
      </c>
      <c r="BSW31" s="1"/>
      <c r="BSX31" s="1"/>
      <c r="BSY31" s="1" t="s">
        <v>11</v>
      </c>
      <c r="BSZ31" s="1" t="s">
        <v>182</v>
      </c>
      <c r="BTA31" s="1">
        <v>401</v>
      </c>
      <c r="BTB31" s="1">
        <v>14</v>
      </c>
      <c r="BTC31" s="1">
        <v>1.9E-2</v>
      </c>
      <c r="BTD31" s="1">
        <f t="shared" si="1532"/>
        <v>6.9999999999999993E-3</v>
      </c>
      <c r="BTE31" s="1">
        <f t="shared" si="1533"/>
        <v>0.36713286713286708</v>
      </c>
      <c r="BTF31" s="1">
        <f t="shared" si="1534"/>
        <v>5.5069930069930062E-4</v>
      </c>
      <c r="BTG31" s="1">
        <f t="shared" si="1535"/>
        <v>4.239474824087365</v>
      </c>
      <c r="BTH31" s="1"/>
      <c r="BTI31" s="1"/>
      <c r="BTJ31" s="1" t="s">
        <v>11</v>
      </c>
      <c r="BTK31" s="1" t="s">
        <v>183</v>
      </c>
      <c r="BTL31" s="1">
        <v>408</v>
      </c>
      <c r="BTM31" s="1">
        <v>14</v>
      </c>
      <c r="BTN31" s="1">
        <v>1.7999999999999999E-2</v>
      </c>
      <c r="BTO31" s="1">
        <f t="shared" si="1536"/>
        <v>5.9999999999999984E-3</v>
      </c>
      <c r="BTP31" s="5">
        <f t="shared" si="1537"/>
        <v>0.47038327526132395</v>
      </c>
      <c r="BTQ31" s="1">
        <f t="shared" si="1538"/>
        <v>7.055749128919859E-4</v>
      </c>
      <c r="BTR31" s="1">
        <f t="shared" si="1539"/>
        <v>5.4317611733204965</v>
      </c>
      <c r="BTS31" s="1"/>
      <c r="BTT31" s="1"/>
      <c r="BTU31" s="1" t="s">
        <v>11</v>
      </c>
      <c r="BTV31" s="1" t="s">
        <v>184</v>
      </c>
      <c r="BTW31" s="1">
        <v>409</v>
      </c>
      <c r="BTX31" s="1">
        <v>14</v>
      </c>
      <c r="BTY31" s="1">
        <v>2.5000000000000001E-2</v>
      </c>
      <c r="BTZ31" s="1">
        <f t="shared" si="1540"/>
        <v>1.5000000000000001E-2</v>
      </c>
      <c r="BUA31" s="1">
        <f t="shared" si="1541"/>
        <v>0.61937716262975784</v>
      </c>
      <c r="BUB31" s="1">
        <f t="shared" si="1542"/>
        <v>9.2906574394463677E-4</v>
      </c>
      <c r="BUC31" s="1">
        <f t="shared" si="1543"/>
        <v>7.1522713509417901</v>
      </c>
      <c r="BUD31" s="1"/>
      <c r="BUE31" s="1"/>
      <c r="BUF31" s="1" t="s">
        <v>11</v>
      </c>
      <c r="BUG31" s="1" t="s">
        <v>185</v>
      </c>
      <c r="BUH31" s="1">
        <v>415</v>
      </c>
      <c r="BUI31" s="1">
        <v>14</v>
      </c>
      <c r="BUJ31" s="1">
        <v>2.9000000000000001E-2</v>
      </c>
      <c r="BUK31" s="1">
        <f t="shared" si="1544"/>
        <v>1.6E-2</v>
      </c>
      <c r="BUL31" s="1">
        <f t="shared" si="1545"/>
        <v>0.7142857142857143</v>
      </c>
      <c r="BUM31" s="1">
        <f t="shared" si="1546"/>
        <v>1.0714285714285715E-3</v>
      </c>
      <c r="BUN31" s="1">
        <f t="shared" si="1547"/>
        <v>8.2482299298570521</v>
      </c>
      <c r="BUO31" s="1"/>
      <c r="BUP31" s="1"/>
      <c r="BUQ31" s="1" t="s">
        <v>11</v>
      </c>
      <c r="BUR31" s="1" t="s">
        <v>186</v>
      </c>
      <c r="BUS31" s="1">
        <v>422</v>
      </c>
      <c r="BUT31" s="1">
        <v>14</v>
      </c>
      <c r="BUU31" s="1">
        <v>0.03</v>
      </c>
      <c r="BUV31" s="1">
        <f t="shared" si="1548"/>
        <v>1.4999999999999999E-2</v>
      </c>
      <c r="BUW31" s="1">
        <f t="shared" si="1549"/>
        <v>0.64561403508771931</v>
      </c>
      <c r="BUX31" s="1">
        <f t="shared" si="1550"/>
        <v>9.6842105263157902E-4</v>
      </c>
      <c r="BUY31" s="1">
        <f t="shared" si="1551"/>
        <v>7.4552422102848306</v>
      </c>
      <c r="BUZ31" s="1"/>
      <c r="BVA31" s="1"/>
      <c r="BVB31" s="1" t="s">
        <v>11</v>
      </c>
      <c r="BVC31" s="1" t="s">
        <v>187</v>
      </c>
      <c r="BVD31" s="1">
        <v>423</v>
      </c>
      <c r="BVE31" s="1">
        <v>14</v>
      </c>
      <c r="BVF31" s="1">
        <v>2.4E-2</v>
      </c>
      <c r="BVG31" s="1">
        <f t="shared" si="1552"/>
        <v>1.4E-2</v>
      </c>
      <c r="BVH31" s="1">
        <f t="shared" si="1553"/>
        <v>-0.46075085324232085</v>
      </c>
      <c r="BVI31" s="1">
        <f t="shared" si="1554"/>
        <v>-6.9112627986348126E-4</v>
      </c>
      <c r="BVJ31" s="1">
        <f t="shared" si="1555"/>
        <v>-5.3205305690886791</v>
      </c>
      <c r="BVK31" s="1"/>
      <c r="BVL31" s="1"/>
      <c r="BVM31" s="1" t="s">
        <v>11</v>
      </c>
      <c r="BVN31" s="1" t="s">
        <v>188</v>
      </c>
      <c r="BVO31" s="1">
        <v>436</v>
      </c>
      <c r="BVP31" s="1">
        <v>14</v>
      </c>
      <c r="BVQ31" s="1">
        <v>0.03</v>
      </c>
      <c r="BVR31" s="1">
        <f t="shared" si="1556"/>
        <v>1.7999999999999999E-2</v>
      </c>
      <c r="BVS31" s="1">
        <f t="shared" si="1557"/>
        <v>-3.4129692832764534E-2</v>
      </c>
      <c r="BVT31" s="1">
        <f t="shared" si="1558"/>
        <v>-5.1194539249146799E-5</v>
      </c>
      <c r="BVU31" s="1">
        <f t="shared" si="1559"/>
        <v>-0.39411337548805059</v>
      </c>
      <c r="BVV31" s="1"/>
      <c r="BVW31" s="1"/>
      <c r="BVX31" s="1" t="s">
        <v>11</v>
      </c>
      <c r="BVY31" s="1" t="s">
        <v>189</v>
      </c>
      <c r="BVZ31" s="1">
        <v>437</v>
      </c>
      <c r="BWA31" s="1">
        <v>14</v>
      </c>
      <c r="BWB31" s="1">
        <v>1.7000000000000001E-2</v>
      </c>
      <c r="BWC31" s="1">
        <f t="shared" si="1560"/>
        <v>1.2E-2</v>
      </c>
      <c r="BWD31" s="1">
        <f t="shared" si="1561"/>
        <v>-0.33840304182509501</v>
      </c>
      <c r="BWE31" s="1">
        <f t="shared" si="1562"/>
        <v>-5.0760456273764255E-4</v>
      </c>
      <c r="BWF31" s="1">
        <f t="shared" si="1563"/>
        <v>-3.9077165371109834</v>
      </c>
      <c r="BWG31" s="1"/>
      <c r="BWH31" s="1"/>
      <c r="BWI31" s="1" t="s">
        <v>11</v>
      </c>
      <c r="BWJ31" s="1" t="s">
        <v>190</v>
      </c>
      <c r="BWK31" s="1">
        <v>443</v>
      </c>
      <c r="BWL31" s="1">
        <v>14</v>
      </c>
      <c r="BWM31" s="1">
        <v>3.4000000000000002E-2</v>
      </c>
      <c r="BWN31" s="1">
        <f t="shared" si="1564"/>
        <v>2.4E-2</v>
      </c>
      <c r="BWO31" s="1">
        <f t="shared" si="1565"/>
        <v>9.0909090909090884E-2</v>
      </c>
      <c r="BWP31" s="1">
        <f t="shared" si="1566"/>
        <v>1.3636363636363634E-4</v>
      </c>
      <c r="BWQ31" s="1">
        <f t="shared" si="1567"/>
        <v>1.0497747183454429</v>
      </c>
      <c r="BWR31" s="1"/>
      <c r="BWS31" s="1"/>
      <c r="BWT31" s="1" t="s">
        <v>11</v>
      </c>
      <c r="BWU31" s="1" t="s">
        <v>191</v>
      </c>
      <c r="BWV31" s="1">
        <v>450</v>
      </c>
      <c r="BWW31" s="1">
        <v>14</v>
      </c>
      <c r="BWX31" s="1">
        <v>2.5999999999999999E-2</v>
      </c>
      <c r="BWY31" s="1">
        <f t="shared" si="1568"/>
        <v>2.1999999999999999E-2</v>
      </c>
      <c r="BWZ31" s="1">
        <f t="shared" si="1569"/>
        <v>0.35606060606060602</v>
      </c>
      <c r="BXA31" s="1">
        <f t="shared" si="1570"/>
        <v>5.3409090909090908E-4</v>
      </c>
      <c r="BXB31" s="1">
        <f t="shared" si="1571"/>
        <v>4.1116176468529853</v>
      </c>
      <c r="BXC31" s="1"/>
      <c r="BXD31" s="1"/>
      <c r="BXE31" s="1" t="s">
        <v>11</v>
      </c>
      <c r="BXF31" s="1" t="s">
        <v>192</v>
      </c>
      <c r="BXG31" s="1">
        <v>451</v>
      </c>
      <c r="BXH31" s="1">
        <v>14</v>
      </c>
      <c r="BXI31" s="1">
        <v>1E-3</v>
      </c>
      <c r="BXJ31" s="1">
        <f t="shared" si="1572"/>
        <v>4.0000000000000001E-3</v>
      </c>
      <c r="BXK31" s="1">
        <f t="shared" si="1573"/>
        <v>0.63396226415094348</v>
      </c>
      <c r="BXL31" s="1">
        <f t="shared" si="1574"/>
        <v>9.5094339622641528E-4</v>
      </c>
      <c r="BXM31" s="1">
        <f t="shared" si="1575"/>
        <v>7.3206931301976566</v>
      </c>
      <c r="BXN31" s="1"/>
      <c r="BXO31" s="1"/>
      <c r="BXP31" s="1" t="s">
        <v>11</v>
      </c>
      <c r="BXQ31" s="1" t="s">
        <v>193</v>
      </c>
      <c r="BXR31" s="1">
        <v>464</v>
      </c>
      <c r="BXS31" s="1">
        <v>14</v>
      </c>
      <c r="BXT31" s="1">
        <v>1.2999999999999999E-2</v>
      </c>
      <c r="BXU31" s="1">
        <f t="shared" si="1576"/>
        <v>8.9999999999999993E-3</v>
      </c>
      <c r="BXV31" s="1">
        <f t="shared" si="1577"/>
        <v>1.1360294117647058</v>
      </c>
      <c r="BXW31" s="1">
        <f t="shared" si="1578"/>
        <v>1.7040441176470588E-3</v>
      </c>
      <c r="BXX31" s="1">
        <f t="shared" si="1579"/>
        <v>13.118324513441767</v>
      </c>
      <c r="BXY31" s="1"/>
      <c r="BXZ31" s="1"/>
      <c r="BYA31" s="6" t="s">
        <v>11</v>
      </c>
      <c r="BYB31" s="6" t="s">
        <v>194</v>
      </c>
      <c r="BYC31" s="6">
        <v>465</v>
      </c>
      <c r="BYD31" s="6">
        <v>14</v>
      </c>
      <c r="BYE31" s="6">
        <v>0.158</v>
      </c>
      <c r="BYF31" s="6">
        <f t="shared" si="1709"/>
        <v>0.153</v>
      </c>
      <c r="BYG31" s="6">
        <f t="shared" si="1580"/>
        <v>5.5655430711610485</v>
      </c>
      <c r="BYH31" s="6">
        <f t="shared" si="1581"/>
        <v>8.3483146067415727E-3</v>
      </c>
      <c r="BYI31" s="6">
        <f t="shared" si="1582"/>
        <v>64.268230509642734</v>
      </c>
      <c r="BYJ31" s="1"/>
      <c r="BYK31" s="1"/>
      <c r="BYL31" s="6" t="s">
        <v>11</v>
      </c>
      <c r="BYM31" s="6" t="s">
        <v>195</v>
      </c>
      <c r="BYN31" s="6">
        <v>479</v>
      </c>
      <c r="BYO31" s="6">
        <v>14</v>
      </c>
      <c r="BYP31" s="6">
        <v>8.5000000000000006E-2</v>
      </c>
      <c r="BYQ31" s="6">
        <f t="shared" si="1583"/>
        <v>7.400000000000001E-2</v>
      </c>
      <c r="BYR31" s="6">
        <f t="shared" si="1584"/>
        <v>2.9040590405904063</v>
      </c>
      <c r="BYS31" s="6">
        <f t="shared" si="1585"/>
        <v>4.3560885608856098E-3</v>
      </c>
      <c r="BYT31" s="6">
        <f t="shared" si="1586"/>
        <v>33.534685375337645</v>
      </c>
      <c r="BYU31" s="1"/>
      <c r="BYV31" s="1"/>
      <c r="BYW31" s="1" t="s">
        <v>11</v>
      </c>
      <c r="BYX31" s="1" t="s">
        <v>196</v>
      </c>
      <c r="BYY31" s="1">
        <v>480</v>
      </c>
      <c r="BYZ31" s="1">
        <v>14</v>
      </c>
      <c r="BZA31" s="1">
        <v>7.0000000000000001E-3</v>
      </c>
      <c r="BZB31" s="1">
        <f t="shared" si="1587"/>
        <v>-5.9999999999999993E-3</v>
      </c>
      <c r="BZC31" s="1">
        <f t="shared" si="1588"/>
        <v>0.17977528089887646</v>
      </c>
      <c r="BZD31" s="1">
        <f t="shared" si="1589"/>
        <v>2.6966292134831469E-4</v>
      </c>
      <c r="BZE31" s="1">
        <f t="shared" si="1590"/>
        <v>2.0759589935820002</v>
      </c>
      <c r="BZF31" s="1"/>
      <c r="BZG31" s="1"/>
      <c r="BZH31" s="1" t="s">
        <v>11</v>
      </c>
      <c r="BZI31" s="1" t="s">
        <v>197</v>
      </c>
      <c r="BZJ31" s="1">
        <v>494</v>
      </c>
      <c r="BZK31" s="1">
        <v>14</v>
      </c>
      <c r="BZL31" s="1">
        <v>3.4000000000000002E-2</v>
      </c>
      <c r="BZM31" s="1">
        <f t="shared" si="1591"/>
        <v>1.9000000000000003E-2</v>
      </c>
      <c r="BZN31" s="1">
        <f t="shared" si="1592"/>
        <v>1.4338235294117649</v>
      </c>
      <c r="BZO31" s="1">
        <f t="shared" si="1593"/>
        <v>2.1507352941176473E-3</v>
      </c>
      <c r="BZP31" s="1">
        <f t="shared" si="1594"/>
        <v>16.557108609198348</v>
      </c>
      <c r="BZQ31" s="1"/>
      <c r="BZR31" s="1"/>
      <c r="BZS31" s="1" t="s">
        <v>11</v>
      </c>
      <c r="BZT31" s="1" t="s">
        <v>198</v>
      </c>
      <c r="BZU31" s="1">
        <v>495</v>
      </c>
      <c r="BZV31" s="1">
        <v>14</v>
      </c>
      <c r="BZW31" s="1">
        <v>8.9999999999999993E-3</v>
      </c>
      <c r="BZX31" s="1">
        <f t="shared" si="1595"/>
        <v>-5.000000000000001E-3</v>
      </c>
      <c r="BZY31" s="1">
        <f t="shared" si="1596"/>
        <v>0.20664206642066418</v>
      </c>
      <c r="BZZ31" s="1">
        <f t="shared" si="1597"/>
        <v>3.0996309963099628E-4</v>
      </c>
      <c r="CAA31" s="1">
        <f t="shared" si="1598"/>
        <v>2.3862037878258038</v>
      </c>
      <c r="CAB31" s="1"/>
      <c r="CAC31" s="1"/>
      <c r="CAD31" s="1" t="s">
        <v>11</v>
      </c>
      <c r="CAE31" s="1" t="s">
        <v>199</v>
      </c>
      <c r="CAF31" s="1">
        <v>501</v>
      </c>
      <c r="CAG31" s="1">
        <v>14</v>
      </c>
      <c r="CAH31" s="1">
        <v>1.6E-2</v>
      </c>
      <c r="CAI31" s="1">
        <f t="shared" si="1599"/>
        <v>-1.0000000000000009E-3</v>
      </c>
      <c r="CAJ31" s="1">
        <f t="shared" si="1600"/>
        <v>0.41391941391941389</v>
      </c>
      <c r="CAK31" s="1">
        <f t="shared" si="1601"/>
        <v>6.208791208791208E-4</v>
      </c>
      <c r="CAL31" s="1">
        <f t="shared" si="1602"/>
        <v>4.7797434978145992</v>
      </c>
      <c r="CAM31" s="1"/>
      <c r="CAN31" s="1"/>
      <c r="CAO31" s="1" t="s">
        <v>11</v>
      </c>
      <c r="CAP31" s="1" t="s">
        <v>200</v>
      </c>
      <c r="CAQ31" s="1">
        <v>508</v>
      </c>
      <c r="CAR31" s="1">
        <v>14</v>
      </c>
      <c r="CAS31" s="1">
        <v>2.5000000000000001E-2</v>
      </c>
      <c r="CAT31" s="1">
        <f t="shared" si="1603"/>
        <v>-1.2999999999999998E-2</v>
      </c>
      <c r="CAU31" s="1">
        <f t="shared" si="1604"/>
        <v>-3.2967032967032892E-2</v>
      </c>
      <c r="CAV31" s="1">
        <f t="shared" si="1605"/>
        <v>-4.9450549450549338E-5</v>
      </c>
      <c r="CAW31" s="1">
        <f t="shared" si="1606"/>
        <v>-0.38068753522417076</v>
      </c>
      <c r="CAX31" s="1"/>
      <c r="CAY31" s="1"/>
      <c r="CAZ31" s="1" t="s">
        <v>11</v>
      </c>
      <c r="CBA31" s="1" t="s">
        <v>201</v>
      </c>
      <c r="CBB31" s="1">
        <v>509</v>
      </c>
      <c r="CBC31" s="1">
        <v>14</v>
      </c>
      <c r="CBD31" s="1">
        <v>1.9E-2</v>
      </c>
      <c r="CBE31" s="1">
        <f t="shared" si="1607"/>
        <v>6.0000000000000001E-3</v>
      </c>
      <c r="CBF31" s="1">
        <f t="shared" si="1608"/>
        <v>9.7744360902255661E-2</v>
      </c>
      <c r="CBG31" s="1">
        <f t="shared" si="1609"/>
        <v>1.466165413533835E-4</v>
      </c>
      <c r="CBH31" s="1">
        <f t="shared" si="1610"/>
        <v>1.1287051482962285</v>
      </c>
      <c r="CBI31" s="1"/>
      <c r="CBJ31" s="1"/>
      <c r="CBK31" s="1" t="s">
        <v>11</v>
      </c>
      <c r="CBL31" s="1" t="s">
        <v>202</v>
      </c>
      <c r="CBM31" s="1">
        <v>515</v>
      </c>
      <c r="CBN31" s="1">
        <v>14</v>
      </c>
      <c r="CBO31" s="1">
        <v>0.02</v>
      </c>
      <c r="CBP31" s="1">
        <f t="shared" si="1611"/>
        <v>5.000000000000001E-3</v>
      </c>
      <c r="CBQ31" s="1">
        <f t="shared" si="1612"/>
        <v>0.16853932584269665</v>
      </c>
      <c r="CBR31" s="1">
        <f t="shared" si="1613"/>
        <v>2.5280898876404496E-4</v>
      </c>
      <c r="CBS31" s="1">
        <f t="shared" si="1614"/>
        <v>1.9325392629707527</v>
      </c>
      <c r="CBT31" s="1"/>
      <c r="CBU31" s="1"/>
      <c r="CBV31" s="1" t="s">
        <v>11</v>
      </c>
      <c r="CBW31" s="1" t="s">
        <v>203</v>
      </c>
      <c r="CBX31" s="1">
        <v>522</v>
      </c>
      <c r="CBY31" s="1">
        <v>14</v>
      </c>
      <c r="CBZ31" s="1">
        <v>1.7999999999999999E-2</v>
      </c>
      <c r="CCA31" s="1">
        <f t="shared" si="1615"/>
        <v>3.9999999999999983E-3</v>
      </c>
      <c r="CCB31" s="1">
        <f t="shared" si="1616"/>
        <v>0.14232209737827708</v>
      </c>
      <c r="CCC31" s="1">
        <f t="shared" si="1617"/>
        <v>2.1348314606741564E-4</v>
      </c>
      <c r="CCD31" s="1">
        <f t="shared" si="1618"/>
        <v>1.6319220442864126</v>
      </c>
      <c r="CCE31" s="1"/>
      <c r="CCF31" s="1"/>
      <c r="CCG31" s="1" t="s">
        <v>11</v>
      </c>
      <c r="CCH31" s="1" t="s">
        <v>204</v>
      </c>
      <c r="CCI31" s="1">
        <v>523</v>
      </c>
      <c r="CCJ31" s="1">
        <v>14</v>
      </c>
      <c r="CCK31" s="1">
        <v>2.3E-2</v>
      </c>
      <c r="CCL31" s="1">
        <f t="shared" si="1619"/>
        <v>4.0000000000000001E-3</v>
      </c>
      <c r="CCM31" s="1">
        <f t="shared" si="1620"/>
        <v>0.22813688212927757</v>
      </c>
      <c r="CCN31" s="1">
        <f t="shared" si="1621"/>
        <v>3.4220532319391639E-4</v>
      </c>
      <c r="CCO31" s="1">
        <f t="shared" si="1622"/>
        <v>2.61590866014292</v>
      </c>
      <c r="CCP31" s="1"/>
      <c r="CCQ31" s="1"/>
      <c r="CCR31" s="1" t="s">
        <v>11</v>
      </c>
      <c r="CCS31" s="1" t="s">
        <v>205</v>
      </c>
      <c r="CCT31" s="1">
        <v>536</v>
      </c>
      <c r="CCU31" s="1">
        <v>14</v>
      </c>
      <c r="CCV31" s="1">
        <v>2.5999999999999999E-2</v>
      </c>
      <c r="CCW31" s="1">
        <f t="shared" si="1623"/>
        <v>5.9999999999999984E-3</v>
      </c>
      <c r="CCX31" s="1">
        <f t="shared" si="1624"/>
        <v>0.18918918918918912</v>
      </c>
      <c r="CCY31" s="1">
        <f t="shared" si="1625"/>
        <v>2.8378378378378366E-4</v>
      </c>
      <c r="CCZ31" s="1">
        <f t="shared" si="1626"/>
        <v>2.1693188483437447</v>
      </c>
      <c r="CDA31" s="1"/>
      <c r="CDB31" s="1"/>
      <c r="CDC31" s="1" t="s">
        <v>11</v>
      </c>
      <c r="CDD31" s="1" t="s">
        <v>206</v>
      </c>
      <c r="CDE31" s="1">
        <v>542</v>
      </c>
      <c r="CDF31" s="1">
        <v>14</v>
      </c>
      <c r="CDG31" s="1">
        <v>2.1000000000000001E-2</v>
      </c>
      <c r="CDH31" s="1">
        <f t="shared" si="1627"/>
        <v>6.0000000000000019E-3</v>
      </c>
      <c r="CDI31" s="1">
        <f t="shared" si="1628"/>
        <v>-0.14015151515151508</v>
      </c>
      <c r="CDJ31" s="1">
        <f t="shared" si="1629"/>
        <v>-2.1022727272727263E-4</v>
      </c>
      <c r="CDK31" s="1">
        <f t="shared" si="1630"/>
        <v>-1.6070332810511831</v>
      </c>
      <c r="CDL31" s="1"/>
      <c r="CDM31" s="1"/>
      <c r="CDN31" s="1" t="s">
        <v>11</v>
      </c>
      <c r="CDO31" s="1" t="s">
        <v>207</v>
      </c>
      <c r="CDP31" s="1">
        <v>549</v>
      </c>
      <c r="CDQ31" s="1">
        <v>14</v>
      </c>
      <c r="CDR31" s="1">
        <v>1.7999999999999999E-2</v>
      </c>
      <c r="CDS31" s="1">
        <f t="shared" si="1631"/>
        <v>2.9999999999999992E-3</v>
      </c>
      <c r="CDT31" s="1">
        <f t="shared" si="1632"/>
        <v>-0.33460076045627379</v>
      </c>
      <c r="CDU31" s="1">
        <f t="shared" si="1633"/>
        <v>-5.0190114068441075E-4</v>
      </c>
      <c r="CDV31" s="1">
        <f t="shared" si="1634"/>
        <v>-3.8366660348762833</v>
      </c>
      <c r="CDW31" s="1"/>
      <c r="CDX31" s="1"/>
      <c r="CDY31" s="1" t="s">
        <v>11</v>
      </c>
      <c r="CDZ31" s="1" t="s">
        <v>208</v>
      </c>
      <c r="CEA31" s="1">
        <v>550</v>
      </c>
      <c r="CEB31" s="1">
        <v>14</v>
      </c>
      <c r="CEC31" s="1">
        <v>2.1999999999999999E-2</v>
      </c>
      <c r="CED31" s="1">
        <f t="shared" si="1635"/>
        <v>4.9999999999999975E-3</v>
      </c>
      <c r="CEE31" s="1">
        <f t="shared" si="1636"/>
        <v>0.14399999999999988</v>
      </c>
      <c r="CEF31" s="1">
        <f t="shared" si="1637"/>
        <v>2.1599999999999983E-4</v>
      </c>
      <c r="CEG31" s="1">
        <f t="shared" si="1638"/>
        <v>1.6511615462822096</v>
      </c>
      <c r="CEH31" s="1"/>
      <c r="CEI31" s="1"/>
      <c r="CEJ31" s="1" t="s">
        <v>11</v>
      </c>
      <c r="CEK31" s="1" t="s">
        <v>209</v>
      </c>
      <c r="CEL31" s="1">
        <v>556</v>
      </c>
      <c r="CEM31" s="1">
        <v>14</v>
      </c>
      <c r="CEN31" s="1">
        <v>1.7999999999999999E-2</v>
      </c>
      <c r="CEO31" s="1">
        <f t="shared" si="1639"/>
        <v>2.9999999999999992E-3</v>
      </c>
      <c r="CEP31" s="1">
        <f t="shared" si="1640"/>
        <v>0.20158102766798414</v>
      </c>
      <c r="CEQ31" s="1">
        <f t="shared" si="1641"/>
        <v>3.0237154150197619E-4</v>
      </c>
      <c r="CER31" s="1">
        <f t="shared" si="1642"/>
        <v>2.3114086204543458</v>
      </c>
      <c r="CES31" s="1"/>
      <c r="CET31" s="1"/>
      <c r="CEU31" s="1" t="s">
        <v>11</v>
      </c>
      <c r="CEV31" s="1" t="s">
        <v>210</v>
      </c>
      <c r="CEW31" s="1">
        <v>563</v>
      </c>
      <c r="CEX31" s="1">
        <v>14</v>
      </c>
      <c r="CEY31" s="1">
        <v>1.2E-2</v>
      </c>
      <c r="CEZ31" s="1">
        <f t="shared" si="1643"/>
        <v>-2E-3</v>
      </c>
      <c r="CFA31" s="1">
        <f t="shared" si="1644"/>
        <v>-7.8557114228456917E-2</v>
      </c>
      <c r="CFB31" s="1">
        <f t="shared" si="1645"/>
        <v>-1.1783567134268538E-4</v>
      </c>
      <c r="CFC31" s="1">
        <f t="shared" si="1646"/>
        <v>-0.90076726528421669</v>
      </c>
      <c r="CFD31" s="1"/>
      <c r="CFE31" s="1"/>
      <c r="CFF31" s="1" t="s">
        <v>11</v>
      </c>
      <c r="CFG31" s="1" t="s">
        <v>211</v>
      </c>
      <c r="CFH31" s="1">
        <v>564</v>
      </c>
      <c r="CFI31" s="1">
        <v>14</v>
      </c>
      <c r="CFJ31" s="1">
        <v>2.5999999999999999E-2</v>
      </c>
      <c r="CFK31" s="1">
        <f t="shared" si="1647"/>
        <v>-6.0000000000000019E-3</v>
      </c>
      <c r="CFL31" s="1">
        <f t="shared" si="1648"/>
        <v>-0.46641791044776121</v>
      </c>
      <c r="CFM31" s="1">
        <f t="shared" si="1649"/>
        <v>-6.9962686567164186E-4</v>
      </c>
      <c r="CFN31" s="1">
        <f t="shared" si="1650"/>
        <v>-5.348134154365578</v>
      </c>
      <c r="CFO31" s="1"/>
      <c r="CFP31" s="1"/>
      <c r="CFQ31" s="1" t="s">
        <v>11</v>
      </c>
      <c r="CFR31" s="1" t="s">
        <v>212</v>
      </c>
      <c r="CFS31" s="1">
        <v>571</v>
      </c>
      <c r="CFT31" s="1">
        <v>14</v>
      </c>
      <c r="CFU31" s="1">
        <v>2.8000000000000001E-2</v>
      </c>
      <c r="CFV31" s="1">
        <f t="shared" si="1651"/>
        <v>-2.9999999999999992E-3</v>
      </c>
      <c r="CFW31" s="1">
        <f t="shared" si="1652"/>
        <v>-0.47368421052631576</v>
      </c>
      <c r="CFX31" s="1">
        <f t="shared" si="1653"/>
        <v>-7.1052631578947362E-4</v>
      </c>
      <c r="CFY31" s="1">
        <f t="shared" si="1654"/>
        <v>-5.4314524548756937</v>
      </c>
      <c r="CFZ31" s="1"/>
      <c r="CGA31" s="1"/>
      <c r="CGB31" s="1" t="s">
        <v>11</v>
      </c>
      <c r="CGC31" s="1" t="s">
        <v>213</v>
      </c>
      <c r="CGD31" s="1">
        <v>577</v>
      </c>
      <c r="CGE31" s="1">
        <v>14</v>
      </c>
      <c r="CGF31" s="1">
        <v>2.8000000000000001E-2</v>
      </c>
      <c r="CGG31" s="1">
        <f t="shared" si="1655"/>
        <v>-2.9999999999999992E-3</v>
      </c>
      <c r="CGH31" s="1">
        <f t="shared" si="1656"/>
        <v>-0.66165413533834583</v>
      </c>
      <c r="CGI31" s="1">
        <f t="shared" si="1657"/>
        <v>-9.924812030075187E-4</v>
      </c>
      <c r="CGJ31" s="1">
        <f t="shared" si="1658"/>
        <v>-7.5867907306200166</v>
      </c>
      <c r="CGK31" s="1"/>
      <c r="CGL31" s="1"/>
      <c r="CGM31" s="1" t="s">
        <v>11</v>
      </c>
      <c r="CGN31" s="1" t="s">
        <v>214</v>
      </c>
      <c r="CGO31" s="1">
        <v>578</v>
      </c>
      <c r="CGP31" s="1">
        <v>14</v>
      </c>
      <c r="CGQ31" s="1">
        <v>1.4999999999999999E-2</v>
      </c>
      <c r="CGR31" s="1">
        <f t="shared" si="1659"/>
        <v>-2.0000000000000018E-3</v>
      </c>
      <c r="CGS31" s="1">
        <f t="shared" si="1660"/>
        <v>-0.93436293436293449</v>
      </c>
      <c r="CGT31" s="1">
        <f t="shared" si="1661"/>
        <v>-1.4015444015444017E-3</v>
      </c>
      <c r="CGU31" s="1">
        <f t="shared" si="1662"/>
        <v>-10.713778802024214</v>
      </c>
      <c r="CGV31" s="1"/>
      <c r="CGW31" s="1"/>
      <c r="CGX31" s="1" t="s">
        <v>11</v>
      </c>
      <c r="CGY31" s="1" t="s">
        <v>215</v>
      </c>
      <c r="CGZ31" s="1">
        <v>592</v>
      </c>
      <c r="CHA31" s="1">
        <v>14</v>
      </c>
      <c r="CHB31" s="1">
        <v>0.04</v>
      </c>
      <c r="CHC31" s="1">
        <f t="shared" si="1663"/>
        <v>1.4000000000000002E-2</v>
      </c>
      <c r="CHD31" s="1">
        <f t="shared" si="1664"/>
        <v>-0.53256704980842906</v>
      </c>
      <c r="CHE31" s="1">
        <f t="shared" si="1665"/>
        <v>-7.9885057471264362E-4</v>
      </c>
      <c r="CHF31" s="1">
        <f t="shared" si="1666"/>
        <v>-6.1066266212544518</v>
      </c>
      <c r="CHG31" s="1"/>
      <c r="CHH31" s="1"/>
      <c r="CHI31" s="1" t="s">
        <v>11</v>
      </c>
      <c r="CHJ31" s="1" t="s">
        <v>216</v>
      </c>
      <c r="CHK31" s="1">
        <v>593</v>
      </c>
      <c r="CHL31" s="1">
        <v>14</v>
      </c>
      <c r="CHM31" s="1">
        <v>3.5000000000000003E-2</v>
      </c>
      <c r="CHN31" s="1">
        <f t="shared" si="1667"/>
        <v>1.2000000000000004E-2</v>
      </c>
      <c r="CHO31" s="1">
        <f t="shared" si="1668"/>
        <v>0.16078431372549032</v>
      </c>
      <c r="CHP31" s="1">
        <f t="shared" si="1669"/>
        <v>2.4117647058823549E-4</v>
      </c>
      <c r="CHQ31" s="1">
        <f t="shared" si="1670"/>
        <v>1.8436171949229494</v>
      </c>
      <c r="CHR31" s="1"/>
      <c r="CHS31" s="1"/>
      <c r="CHT31" s="1" t="s">
        <v>11</v>
      </c>
      <c r="CHU31" s="1" t="s">
        <v>217</v>
      </c>
      <c r="CHV31" s="1">
        <v>607</v>
      </c>
      <c r="CHW31" s="1">
        <v>14</v>
      </c>
      <c r="CHX31" s="1">
        <v>3.5000000000000003E-2</v>
      </c>
      <c r="CHY31" s="1">
        <f t="shared" si="1671"/>
        <v>1.4000000000000002E-2</v>
      </c>
      <c r="CHZ31" s="1">
        <f t="shared" si="1672"/>
        <v>0.35658914728682184</v>
      </c>
      <c r="CIA31" s="1">
        <f t="shared" si="1673"/>
        <v>5.3488372093023282E-4</v>
      </c>
      <c r="CIB31" s="1">
        <f t="shared" si="1674"/>
        <v>4.0887936654275272</v>
      </c>
      <c r="CIC31" s="1"/>
      <c r="CID31" s="1"/>
      <c r="CIE31" s="1" t="s">
        <v>11</v>
      </c>
      <c r="CIF31" s="1" t="s">
        <v>218</v>
      </c>
      <c r="CIG31" s="1">
        <v>608</v>
      </c>
      <c r="CIH31" s="1">
        <v>14</v>
      </c>
      <c r="CII31" s="1">
        <v>3.1E-2</v>
      </c>
      <c r="CIJ31" s="1">
        <f t="shared" si="1675"/>
        <v>4.0000000000000001E-3</v>
      </c>
      <c r="CIK31" s="1">
        <f t="shared" si="1676"/>
        <v>-0.61960784313725503</v>
      </c>
      <c r="CIL31" s="1">
        <f t="shared" si="1677"/>
        <v>-9.294117647058826E-4</v>
      </c>
      <c r="CIM31" s="1">
        <f t="shared" si="1678"/>
        <v>-7.1046711414103871</v>
      </c>
      <c r="CIN31" s="1"/>
      <c r="CIO31" s="1"/>
      <c r="CIP31" s="1" t="s">
        <v>11</v>
      </c>
      <c r="CIQ31" s="1" t="s">
        <v>219</v>
      </c>
      <c r="CIR31" s="1">
        <v>621</v>
      </c>
      <c r="CIS31" s="1">
        <v>14</v>
      </c>
      <c r="CIT31" s="1">
        <v>1.9E-2</v>
      </c>
      <c r="CIU31" s="1">
        <f t="shared" si="1679"/>
        <v>-1.0999999999999999E-2</v>
      </c>
      <c r="CIV31" s="1">
        <f t="shared" si="1680"/>
        <v>-2.2103174603174605</v>
      </c>
      <c r="CIW31" s="1">
        <f t="shared" si="1681"/>
        <v>-3.3154761904761907E-3</v>
      </c>
      <c r="CIX31" s="1">
        <f t="shared" si="1682"/>
        <v>-25.344383302446857</v>
      </c>
      <c r="CIY31" s="1"/>
      <c r="CIZ31" s="1"/>
      <c r="CJA31" s="1" t="s">
        <v>11</v>
      </c>
      <c r="CJB31" s="1" t="s">
        <v>220</v>
      </c>
      <c r="CJC31" s="1">
        <v>622</v>
      </c>
      <c r="CJD31" s="1">
        <v>14</v>
      </c>
      <c r="CJE31" s="1">
        <v>1.4999999999999999E-2</v>
      </c>
      <c r="CJF31" s="1">
        <f t="shared" si="1683"/>
        <v>6.0000000000000001E-3</v>
      </c>
      <c r="CJG31" s="1">
        <f t="shared" si="1684"/>
        <v>-0.22261484098939929</v>
      </c>
      <c r="CJH31" s="1">
        <f t="shared" si="1685"/>
        <v>-3.3392226148409897E-4</v>
      </c>
      <c r="CJI31" s="1">
        <f t="shared" si="1686"/>
        <v>-2.5525907296765631</v>
      </c>
      <c r="CJJ31" s="1"/>
      <c r="CJK31" s="1"/>
      <c r="CJL31" s="1" t="s">
        <v>11</v>
      </c>
      <c r="CJM31" s="1" t="s">
        <v>221</v>
      </c>
      <c r="CJN31" s="1">
        <v>635</v>
      </c>
      <c r="CJO31" s="1">
        <v>14</v>
      </c>
      <c r="CJP31" s="1">
        <v>0.02</v>
      </c>
      <c r="CJQ31" s="1">
        <f t="shared" si="1687"/>
        <v>8.0000000000000002E-3</v>
      </c>
      <c r="CJR31" s="1">
        <f t="shared" si="1688"/>
        <v>-0.46099290780141849</v>
      </c>
      <c r="CJS31" s="1">
        <f t="shared" si="1689"/>
        <v>-6.9148936170212777E-4</v>
      </c>
      <c r="CJT31" s="1">
        <f t="shared" si="1690"/>
        <v>-5.2859289060452976</v>
      </c>
      <c r="CJU31" s="1"/>
      <c r="CJV31" s="1"/>
      <c r="CJW31" s="1" t="s">
        <v>11</v>
      </c>
      <c r="CJX31" s="1" t="s">
        <v>222</v>
      </c>
      <c r="CJY31" s="1">
        <v>636</v>
      </c>
      <c r="CJZ31" s="1">
        <v>14</v>
      </c>
      <c r="CKA31" s="1">
        <v>2.5000000000000001E-2</v>
      </c>
      <c r="CKB31" s="1">
        <f t="shared" si="1691"/>
        <v>5.000000000000001E-3</v>
      </c>
      <c r="CKC31" s="1">
        <f t="shared" si="1692"/>
        <v>-0.72084805653710249</v>
      </c>
      <c r="CKD31" s="1">
        <f t="shared" si="1693"/>
        <v>-1.0812720848056537E-3</v>
      </c>
      <c r="CKE31" s="1">
        <f t="shared" si="1694"/>
        <v>-8.2655318865717273</v>
      </c>
      <c r="CKF31" s="1"/>
      <c r="CKG31" s="1"/>
      <c r="CKH31" s="1" t="s">
        <v>11</v>
      </c>
      <c r="CKI31" s="1" t="s">
        <v>223</v>
      </c>
      <c r="CKJ31" s="1">
        <v>649</v>
      </c>
      <c r="CKK31" s="1">
        <v>14</v>
      </c>
      <c r="CKL31" s="1">
        <v>1.9E-2</v>
      </c>
      <c r="CKM31" s="1">
        <f t="shared" si="1695"/>
        <v>-5.000000000000001E-3</v>
      </c>
      <c r="CKN31" s="1">
        <f t="shared" si="1696"/>
        <v>-1.1554770318021201</v>
      </c>
      <c r="CKO31" s="1">
        <f t="shared" si="1697"/>
        <v>-1.7332155477031803E-3</v>
      </c>
      <c r="CKP31" s="1">
        <f t="shared" si="1698"/>
        <v>-13.249161406416446</v>
      </c>
      <c r="CKQ31" s="1"/>
      <c r="CKR31" s="1"/>
      <c r="CKS31" s="1" t="s">
        <v>11</v>
      </c>
      <c r="CKT31" s="1" t="s">
        <v>224</v>
      </c>
      <c r="CKU31" s="1">
        <v>650</v>
      </c>
      <c r="CKV31" s="1">
        <v>14</v>
      </c>
      <c r="CKW31" s="1">
        <v>2.5999999999999999E-2</v>
      </c>
      <c r="CKX31" s="1">
        <f t="shared" si="1699"/>
        <v>8.9999999999999976E-3</v>
      </c>
      <c r="CKY31" s="1">
        <f t="shared" si="1700"/>
        <v>-0.2877192982456141</v>
      </c>
      <c r="CKZ31" s="1">
        <f t="shared" si="1701"/>
        <v>-4.3157894736842113E-4</v>
      </c>
      <c r="CLA31" s="1">
        <f t="shared" si="1702"/>
        <v>-3.2991044540726442</v>
      </c>
      <c r="CLB31" s="1"/>
      <c r="CLC31" s="1"/>
      <c r="CLD31" s="1" t="s">
        <v>11</v>
      </c>
      <c r="CLE31" s="1" t="s">
        <v>225</v>
      </c>
      <c r="CLF31" s="1">
        <v>663</v>
      </c>
      <c r="CLG31" s="1">
        <v>14</v>
      </c>
      <c r="CLH31" s="1">
        <v>3.2000000000000001E-2</v>
      </c>
      <c r="CLI31" s="1">
        <f t="shared" si="1703"/>
        <v>1.0000000000000002E-2</v>
      </c>
      <c r="CLJ31" s="1">
        <f t="shared" si="1704"/>
        <v>-0.24221453287197231</v>
      </c>
      <c r="CLK31" s="1">
        <f t="shared" si="1705"/>
        <v>-3.6332179930795847E-4</v>
      </c>
      <c r="CLL31" s="1">
        <f t="shared" si="1706"/>
        <v>-2.7773286293674251</v>
      </c>
      <c r="CLM31" s="1"/>
      <c r="CLN31" s="1"/>
      <c r="CLO31" s="1"/>
      <c r="CLP31" s="1"/>
      <c r="CLQ31" s="1"/>
      <c r="CLR31" s="1"/>
      <c r="CLS31" s="1"/>
      <c r="CLT31" s="1"/>
      <c r="CLU31" s="1"/>
      <c r="CLV31" s="1"/>
      <c r="CLW31" s="1"/>
      <c r="CLX31" s="1"/>
      <c r="CLY31" s="1"/>
      <c r="CLZ31" s="1"/>
      <c r="CMA31" s="1"/>
      <c r="CMB31" s="1"/>
      <c r="CMC31" s="1"/>
      <c r="CMD31" s="1"/>
      <c r="CME31" s="1"/>
      <c r="CMF31" s="1"/>
      <c r="CMG31" s="1"/>
      <c r="CMH31" s="1"/>
      <c r="CMI31" s="1"/>
      <c r="CMJ31" s="1"/>
      <c r="CMK31" s="1"/>
      <c r="CML31" s="1"/>
      <c r="CMM31" s="1"/>
      <c r="CMN31" s="1"/>
      <c r="CMO31" s="1"/>
      <c r="CMP31" s="1"/>
      <c r="CMQ31" s="1"/>
      <c r="CMR31" s="1"/>
      <c r="CMS31" s="1"/>
      <c r="CMT31" s="1"/>
      <c r="CMU31" s="1"/>
      <c r="CMV31" s="1"/>
      <c r="CMW31" s="1"/>
      <c r="CMX31" s="1"/>
      <c r="CMY31" s="1"/>
      <c r="CMZ31" s="1"/>
    </row>
    <row r="32" spans="1:2392" x14ac:dyDescent="0.3">
      <c r="A32" s="1" t="s">
        <v>11</v>
      </c>
      <c r="B32" s="1" t="s">
        <v>12</v>
      </c>
      <c r="C32" s="1">
        <v>1</v>
      </c>
      <c r="D32" s="1">
        <v>15</v>
      </c>
      <c r="E32" s="1">
        <v>1.7999999999999999E-2</v>
      </c>
      <c r="F32" s="1">
        <f t="shared" si="856"/>
        <v>1.9999999999999997E-2</v>
      </c>
      <c r="G32" s="1">
        <f t="shared" si="857"/>
        <v>1.047457627118644</v>
      </c>
      <c r="H32" s="1">
        <f t="shared" si="1707"/>
        <v>1.5711864406779659E-3</v>
      </c>
      <c r="I32" s="1">
        <f t="shared" si="1708"/>
        <v>12.095539890359866</v>
      </c>
      <c r="J32" s="1">
        <f>AVERAGE(I18:I32)</f>
        <v>12.408693026679865</v>
      </c>
      <c r="K32" s="1"/>
      <c r="L32" s="1" t="s">
        <v>11</v>
      </c>
      <c r="M32" s="1" t="s">
        <v>13</v>
      </c>
      <c r="N32" s="1">
        <v>2</v>
      </c>
      <c r="O32" s="1">
        <v>15</v>
      </c>
      <c r="P32" s="1">
        <v>6.3E-2</v>
      </c>
      <c r="Q32" s="1">
        <f t="shared" si="858"/>
        <v>6.5000000000000002E-2</v>
      </c>
      <c r="R32" s="1">
        <f t="shared" si="859"/>
        <v>2.593220338983051</v>
      </c>
      <c r="S32" s="1">
        <f t="shared" si="860"/>
        <v>3.8898305084745766E-3</v>
      </c>
      <c r="T32" s="1">
        <f t="shared" si="861"/>
        <v>29.945268660599673</v>
      </c>
      <c r="U32" s="1">
        <f>AVERAGE(T18:T32)</f>
        <v>23.31686060849308</v>
      </c>
      <c r="V32" s="1"/>
      <c r="W32" s="1" t="s">
        <v>11</v>
      </c>
      <c r="X32" s="1" t="s">
        <v>14</v>
      </c>
      <c r="Y32" s="1">
        <v>3</v>
      </c>
      <c r="Z32" s="1">
        <v>15</v>
      </c>
      <c r="AA32" s="1">
        <v>0.124</v>
      </c>
      <c r="AB32" s="1">
        <f t="shared" si="862"/>
        <v>0.123</v>
      </c>
      <c r="AC32" s="1">
        <f t="shared" si="863"/>
        <v>4.5525423728813559</v>
      </c>
      <c r="AD32" s="1">
        <f t="shared" si="864"/>
        <v>6.8288135593220336E-3</v>
      </c>
      <c r="AE32" s="1">
        <f t="shared" si="865"/>
        <v>52.570582759719422</v>
      </c>
      <c r="AF32" s="1">
        <f>AVERAGE(AE18:AE32)</f>
        <v>43.56743009051953</v>
      </c>
      <c r="AG32" s="1"/>
      <c r="AH32" s="1" t="s">
        <v>11</v>
      </c>
      <c r="AI32" s="1" t="s">
        <v>15</v>
      </c>
      <c r="AJ32" s="1">
        <v>4</v>
      </c>
      <c r="AK32" s="1">
        <v>15</v>
      </c>
      <c r="AL32" s="1">
        <v>0.13600000000000001</v>
      </c>
      <c r="AM32" s="1">
        <f t="shared" si="866"/>
        <v>0.128</v>
      </c>
      <c r="AN32" s="1">
        <f t="shared" si="867"/>
        <v>4.6734693877551017</v>
      </c>
      <c r="AO32" s="1">
        <f t="shared" si="868"/>
        <v>7.0102040816326528E-3</v>
      </c>
      <c r="AP32" s="1">
        <f t="shared" si="869"/>
        <v>53.966990112493285</v>
      </c>
      <c r="AQ32" s="1">
        <f>AVERAGE(AP18:AP32)</f>
        <v>48.834758156137788</v>
      </c>
      <c r="AR32" s="1"/>
      <c r="AS32" s="1" t="s">
        <v>11</v>
      </c>
      <c r="AT32" s="1" t="s">
        <v>16</v>
      </c>
      <c r="AU32" s="1">
        <v>8</v>
      </c>
      <c r="AV32" s="1">
        <v>15</v>
      </c>
      <c r="AW32" s="1">
        <v>0.159</v>
      </c>
      <c r="AX32" s="1">
        <f t="shared" si="870"/>
        <v>0.151</v>
      </c>
      <c r="AY32" s="1">
        <f t="shared" si="871"/>
        <v>5.4846416382252565</v>
      </c>
      <c r="AZ32" s="1">
        <f t="shared" si="872"/>
        <v>8.2269624573378854E-3</v>
      </c>
      <c r="BA32" s="1">
        <f t="shared" si="873"/>
        <v>63.334019440929687</v>
      </c>
      <c r="BB32" s="1">
        <f>AVERAGE(BA18:BA32)</f>
        <v>59.550531036244386</v>
      </c>
      <c r="BC32" s="1"/>
      <c r="BD32" s="1" t="s">
        <v>11</v>
      </c>
      <c r="BE32" s="1" t="s">
        <v>17</v>
      </c>
      <c r="BF32" s="1">
        <v>9</v>
      </c>
      <c r="BG32" s="1">
        <v>15</v>
      </c>
      <c r="BH32" s="1">
        <v>0.17299999999999999</v>
      </c>
      <c r="BI32" s="1">
        <f t="shared" si="874"/>
        <v>0.16799999999999998</v>
      </c>
      <c r="BJ32" s="1">
        <f t="shared" si="875"/>
        <v>6.0511945392491464</v>
      </c>
      <c r="BK32" s="1">
        <f t="shared" si="876"/>
        <v>9.0767918088737205E-3</v>
      </c>
      <c r="BL32" s="1">
        <f t="shared" si="877"/>
        <v>69.876301474031322</v>
      </c>
      <c r="BM32" s="1">
        <f>AVERAGE(BL18:BL32)</f>
        <v>64.542633792426372</v>
      </c>
      <c r="BN32" s="1"/>
      <c r="BO32" s="1" t="s">
        <v>11</v>
      </c>
      <c r="BP32" s="1" t="s">
        <v>18</v>
      </c>
      <c r="BQ32" s="1">
        <v>10</v>
      </c>
      <c r="BR32" s="1">
        <v>15</v>
      </c>
      <c r="BS32" s="1">
        <v>0.17399999999999999</v>
      </c>
      <c r="BT32" s="1">
        <f t="shared" si="878"/>
        <v>0.16499999999999998</v>
      </c>
      <c r="BU32" s="1">
        <f t="shared" si="879"/>
        <v>5.887372013651877</v>
      </c>
      <c r="BV32" s="1">
        <f t="shared" si="880"/>
        <v>8.8310580204778149E-3</v>
      </c>
      <c r="BW32" s="1">
        <f t="shared" si="881"/>
        <v>67.984557271688672</v>
      </c>
      <c r="BX32" s="1">
        <f>AVERAGE(BW18:BW32)</f>
        <v>64.595182242491447</v>
      </c>
      <c r="BY32" s="1"/>
      <c r="BZ32" s="1" t="s">
        <v>11</v>
      </c>
      <c r="CA32" s="1" t="s">
        <v>19</v>
      </c>
      <c r="CB32" s="1">
        <v>11</v>
      </c>
      <c r="CC32" s="1">
        <v>15</v>
      </c>
      <c r="CD32" s="1">
        <v>0.17499999999999999</v>
      </c>
      <c r="CE32" s="1">
        <f t="shared" si="882"/>
        <v>0.16999999999999998</v>
      </c>
      <c r="CF32" s="1">
        <f t="shared" si="883"/>
        <v>6.0962199312714764</v>
      </c>
      <c r="CG32" s="1">
        <f t="shared" si="884"/>
        <v>9.1443298969072148E-3</v>
      </c>
      <c r="CH32" s="1">
        <f t="shared" si="885"/>
        <v>70.396233174546296</v>
      </c>
      <c r="CI32" s="1">
        <f>AVERAGE(CH18:CH32)</f>
        <v>66.692560628722745</v>
      </c>
      <c r="CJ32" s="1"/>
      <c r="CK32" s="1" t="s">
        <v>11</v>
      </c>
      <c r="CL32" s="1" t="s">
        <v>20</v>
      </c>
      <c r="CM32" s="1">
        <v>14</v>
      </c>
      <c r="CN32" s="1">
        <v>15</v>
      </c>
      <c r="CO32" s="1">
        <v>0.188</v>
      </c>
      <c r="CP32" s="1">
        <f t="shared" si="886"/>
        <v>0.17499999999999999</v>
      </c>
      <c r="CQ32" s="1">
        <f t="shared" si="887"/>
        <v>6.1890034364261162</v>
      </c>
      <c r="CR32" s="1">
        <f t="shared" si="888"/>
        <v>9.2835051546391739E-3</v>
      </c>
      <c r="CS32" s="1">
        <f t="shared" si="889"/>
        <v>71.467652732445245</v>
      </c>
      <c r="CT32" s="1">
        <f>AVERAGE(CS18:CS32)</f>
        <v>63.769304797911992</v>
      </c>
      <c r="CU32" s="1"/>
      <c r="CV32" s="1" t="s">
        <v>11</v>
      </c>
      <c r="CW32" s="1" t="s">
        <v>21</v>
      </c>
      <c r="CX32" s="1">
        <v>15</v>
      </c>
      <c r="CY32" s="1">
        <v>15</v>
      </c>
      <c r="CZ32" s="1">
        <v>4.5999999999999999E-2</v>
      </c>
      <c r="DA32" s="1">
        <f t="shared" si="890"/>
        <v>2.5999999999999999E-2</v>
      </c>
      <c r="DB32" s="1">
        <f t="shared" si="891"/>
        <v>1.103448275862069</v>
      </c>
      <c r="DC32" s="1">
        <f t="shared" si="892"/>
        <v>1.6551724137931034E-3</v>
      </c>
      <c r="DD32" s="1">
        <f t="shared" si="893"/>
        <v>12.74209313302055</v>
      </c>
      <c r="DE32" s="1">
        <f>AVERAGE(DD18:DD32)</f>
        <v>11.627159983881251</v>
      </c>
      <c r="DF32" s="1"/>
      <c r="DG32" s="1" t="s">
        <v>11</v>
      </c>
      <c r="DH32" s="1" t="s">
        <v>22</v>
      </c>
      <c r="DI32" s="1">
        <v>16</v>
      </c>
      <c r="DJ32" s="1">
        <v>15</v>
      </c>
      <c r="DK32" s="1">
        <v>7.0999999999999994E-2</v>
      </c>
      <c r="DL32" s="1">
        <f t="shared" si="894"/>
        <v>4.3999999999999997E-2</v>
      </c>
      <c r="DM32" s="1">
        <f t="shared" si="895"/>
        <v>1.6109215017064846</v>
      </c>
      <c r="DN32" s="1">
        <f t="shared" si="896"/>
        <v>2.4163822525597269E-3</v>
      </c>
      <c r="DO32" s="1">
        <f t="shared" si="897"/>
        <v>18.602151323035972</v>
      </c>
      <c r="DP32" s="1">
        <f>AVERAGE(DO18:DO32)</f>
        <v>14.266904192667422</v>
      </c>
      <c r="DQ32" s="1"/>
      <c r="DR32" s="1" t="s">
        <v>11</v>
      </c>
      <c r="DS32" s="1" t="s">
        <v>23</v>
      </c>
      <c r="DT32" s="1">
        <v>17</v>
      </c>
      <c r="DU32" s="1">
        <v>15</v>
      </c>
      <c r="DV32" s="1">
        <v>7.6999999999999999E-2</v>
      </c>
      <c r="DW32" s="1">
        <f t="shared" si="898"/>
        <v>0.05</v>
      </c>
      <c r="DX32" s="1">
        <f t="shared" si="899"/>
        <v>1.7465753424657535</v>
      </c>
      <c r="DY32" s="1">
        <f t="shared" si="900"/>
        <v>2.6198630136986304E-3</v>
      </c>
      <c r="DZ32" s="1">
        <f t="shared" si="901"/>
        <v>20.168617020266904</v>
      </c>
      <c r="EA32" s="1">
        <f>AVERAGE(DZ18:DZ32)</f>
        <v>17.189461826423557</v>
      </c>
      <c r="EB32" s="1"/>
      <c r="EC32" s="1" t="s">
        <v>11</v>
      </c>
      <c r="ED32" s="1" t="s">
        <v>24</v>
      </c>
      <c r="EE32" s="1">
        <v>18</v>
      </c>
      <c r="EF32" s="1">
        <v>15</v>
      </c>
      <c r="EG32" s="1">
        <v>0.08</v>
      </c>
      <c r="EH32" s="1">
        <f>EG32-0.026</f>
        <v>5.4000000000000006E-2</v>
      </c>
      <c r="EI32" s="1">
        <f t="shared" si="903"/>
        <v>2.0136054421768708</v>
      </c>
      <c r="EJ32" s="1">
        <f t="shared" si="904"/>
        <v>3.0204081632653063E-3</v>
      </c>
      <c r="EK32" s="1">
        <f t="shared" si="905"/>
        <v>23.252152945120834</v>
      </c>
      <c r="EL32" s="1">
        <f>AVERAGE(EK18:EK32)</f>
        <v>20.398003540821094</v>
      </c>
      <c r="EM32" s="1"/>
      <c r="EN32" s="1" t="s">
        <v>11</v>
      </c>
      <c r="EO32" s="1" t="s">
        <v>25</v>
      </c>
      <c r="EP32" s="1">
        <v>21</v>
      </c>
      <c r="EQ32" s="1">
        <v>15</v>
      </c>
      <c r="ER32" s="1">
        <v>0.105</v>
      </c>
      <c r="ES32" s="1">
        <f t="shared" si="906"/>
        <v>7.3999999999999996E-2</v>
      </c>
      <c r="ET32" s="1">
        <f t="shared" si="907"/>
        <v>2.6232876712328768</v>
      </c>
      <c r="EU32" s="1">
        <f t="shared" si="908"/>
        <v>3.9349315068493151E-3</v>
      </c>
      <c r="EV32" s="1">
        <f t="shared" si="909"/>
        <v>30.29247183828323</v>
      </c>
      <c r="EW32" s="1">
        <f>AVERAGE(EV18:EV32)</f>
        <v>26.258748434229847</v>
      </c>
      <c r="EX32" s="1"/>
      <c r="EY32" s="1" t="s">
        <v>11</v>
      </c>
      <c r="EZ32" s="1" t="s">
        <v>26</v>
      </c>
      <c r="FA32" s="1">
        <v>22</v>
      </c>
      <c r="FB32" s="1">
        <v>15</v>
      </c>
      <c r="FC32" s="1">
        <v>0.11</v>
      </c>
      <c r="FD32" s="1">
        <f t="shared" si="910"/>
        <v>7.9000000000000001E-2</v>
      </c>
      <c r="FE32" s="1">
        <f t="shared" si="911"/>
        <v>2.7235494880546076</v>
      </c>
      <c r="FF32" s="1">
        <f t="shared" si="912"/>
        <v>4.0853242320819114E-3</v>
      </c>
      <c r="FG32" s="1">
        <f t="shared" si="913"/>
        <v>31.450247363946414</v>
      </c>
      <c r="FH32" s="1">
        <f>AVERAGE(FG18:FG32)</f>
        <v>27.955775434619031</v>
      </c>
      <c r="FI32" s="1"/>
      <c r="FJ32" s="1" t="s">
        <v>11</v>
      </c>
      <c r="FK32" s="1" t="s">
        <v>27</v>
      </c>
      <c r="FL32" s="1">
        <v>23</v>
      </c>
      <c r="FM32" s="1">
        <v>15</v>
      </c>
      <c r="FN32" s="1">
        <v>0.126</v>
      </c>
      <c r="FO32" s="1">
        <f t="shared" si="914"/>
        <v>9.6000000000000002E-2</v>
      </c>
      <c r="FP32" s="1">
        <f t="shared" si="915"/>
        <v>3.6700680272108843</v>
      </c>
      <c r="FQ32" s="1">
        <f t="shared" si="916"/>
        <v>5.5051020408163264E-3</v>
      </c>
      <c r="FR32" s="1">
        <f t="shared" si="917"/>
        <v>42.380190925313137</v>
      </c>
      <c r="FS32" s="1">
        <f>AVERAGE(FR18:FR32)</f>
        <v>36.619522402873294</v>
      </c>
      <c r="FT32" s="1"/>
      <c r="FU32" s="1" t="s">
        <v>11</v>
      </c>
      <c r="FV32" s="1" t="s">
        <v>28</v>
      </c>
      <c r="FW32" s="1">
        <v>24</v>
      </c>
      <c r="FX32" s="1">
        <v>15</v>
      </c>
      <c r="FY32" s="1">
        <v>0.16400000000000001</v>
      </c>
      <c r="FZ32" s="1">
        <f t="shared" si="918"/>
        <v>0.13300000000000001</v>
      </c>
      <c r="GA32" s="1">
        <f t="shared" si="919"/>
        <v>4.5171232876712333</v>
      </c>
      <c r="GB32" s="1">
        <f t="shared" si="920"/>
        <v>6.7756849315068497E-3</v>
      </c>
      <c r="GC32" s="1">
        <f t="shared" si="921"/>
        <v>52.161580097513813</v>
      </c>
      <c r="GD32" s="1">
        <f>AVERAGE(GC18:GC32)</f>
        <v>34.813933039558748</v>
      </c>
      <c r="GE32" s="1"/>
      <c r="GF32" s="1" t="s">
        <v>11</v>
      </c>
      <c r="GG32" s="1" t="s">
        <v>29</v>
      </c>
      <c r="GH32" s="1">
        <v>25</v>
      </c>
      <c r="GI32" s="1">
        <v>15</v>
      </c>
      <c r="GJ32" s="1">
        <v>0.14599999999999999</v>
      </c>
      <c r="GK32" s="1">
        <f t="shared" si="922"/>
        <v>0.11499999999999999</v>
      </c>
      <c r="GL32" s="1">
        <f t="shared" si="923"/>
        <v>4.0614334470989757</v>
      </c>
      <c r="GM32" s="1">
        <f t="shared" si="924"/>
        <v>6.0921501706484634E-3</v>
      </c>
      <c r="GN32" s="1">
        <f t="shared" si="925"/>
        <v>46.899491683077976</v>
      </c>
      <c r="GO32" s="1">
        <f>AVERAGE(GN18:GN32)</f>
        <v>38.912127273186826</v>
      </c>
      <c r="GP32" s="1"/>
      <c r="GQ32" s="1" t="s">
        <v>11</v>
      </c>
      <c r="GR32" s="1" t="s">
        <v>30</v>
      </c>
      <c r="GS32" s="1">
        <v>28</v>
      </c>
      <c r="GT32" s="1">
        <v>15</v>
      </c>
      <c r="GU32" s="1">
        <v>0.16600000000000001</v>
      </c>
      <c r="GV32" s="1">
        <f t="shared" si="926"/>
        <v>0.13700000000000001</v>
      </c>
      <c r="GW32" s="1">
        <f t="shared" si="927"/>
        <v>4.6896551724137936</v>
      </c>
      <c r="GX32" s="1">
        <f t="shared" si="928"/>
        <v>7.0344827586206905E-3</v>
      </c>
      <c r="GY32" s="1">
        <f t="shared" si="929"/>
        <v>54.153895815337343</v>
      </c>
      <c r="GZ32" s="1">
        <f>AVERAGE(GY18:GY32)</f>
        <v>47.305020756338791</v>
      </c>
      <c r="HA32" s="1"/>
      <c r="HB32" s="1" t="s">
        <v>11</v>
      </c>
      <c r="HC32" s="1" t="s">
        <v>31</v>
      </c>
      <c r="HD32" s="1">
        <v>29</v>
      </c>
      <c r="HE32" s="1">
        <v>15</v>
      </c>
      <c r="HF32" s="1">
        <v>3.7999999999999999E-2</v>
      </c>
      <c r="HG32" s="1">
        <f t="shared" si="930"/>
        <v>-1.3999999999999999E-2</v>
      </c>
      <c r="HH32" s="1">
        <f t="shared" si="931"/>
        <v>-0.20469798657718113</v>
      </c>
      <c r="HI32" s="1">
        <f t="shared" si="932"/>
        <v>-3.0704697986577169E-4</v>
      </c>
      <c r="HJ32" s="1">
        <f t="shared" si="933"/>
        <v>-2.3637544832543353</v>
      </c>
      <c r="HK32" s="1">
        <f>AVERAGE(HJ18:HJ32)</f>
        <v>3.8750073495973619E-2</v>
      </c>
      <c r="HL32" s="1"/>
      <c r="HM32" s="1" t="s">
        <v>11</v>
      </c>
      <c r="HN32" s="1" t="s">
        <v>32</v>
      </c>
      <c r="HO32" s="1">
        <v>30</v>
      </c>
      <c r="HP32" s="1">
        <v>15</v>
      </c>
      <c r="HQ32" s="1">
        <v>5.0999999999999997E-2</v>
      </c>
      <c r="HR32" s="1">
        <f t="shared" si="934"/>
        <v>-1.0000000000000009E-3</v>
      </c>
      <c r="HS32" s="1">
        <f t="shared" si="935"/>
        <v>0.18518518518518515</v>
      </c>
      <c r="HT32" s="1">
        <f t="shared" si="936"/>
        <v>2.7777777777777772E-4</v>
      </c>
      <c r="HU32" s="1">
        <f t="shared" si="937"/>
        <v>2.1384299818147907</v>
      </c>
      <c r="HV32" s="1">
        <f>AVERAGE(HU18:HU32)</f>
        <v>4.1342979648419309</v>
      </c>
      <c r="HW32" s="1"/>
      <c r="HX32" s="1" t="s">
        <v>11</v>
      </c>
      <c r="HY32" s="1" t="s">
        <v>33</v>
      </c>
      <c r="HZ32" s="1">
        <v>31</v>
      </c>
      <c r="IA32" s="1">
        <v>15</v>
      </c>
      <c r="IB32" s="1">
        <v>5.8999999999999997E-2</v>
      </c>
      <c r="IC32" s="1">
        <f t="shared" si="938"/>
        <v>3.9999999999999966E-3</v>
      </c>
      <c r="ID32" s="1">
        <f t="shared" si="939"/>
        <v>0.33783783783783772</v>
      </c>
      <c r="IE32" s="1">
        <f t="shared" si="940"/>
        <v>5.0675675675675657E-4</v>
      </c>
      <c r="IF32" s="1">
        <f t="shared" si="941"/>
        <v>3.9011898316891447</v>
      </c>
      <c r="IG32" s="1">
        <f>AVERAGE(IF18:IF32)</f>
        <v>6.1378720018575885</v>
      </c>
      <c r="IH32" s="1"/>
      <c r="II32" s="1" t="s">
        <v>11</v>
      </c>
      <c r="IJ32" s="1" t="s">
        <v>34</v>
      </c>
      <c r="IK32" s="1">
        <v>32</v>
      </c>
      <c r="IL32" s="1">
        <v>15</v>
      </c>
      <c r="IM32" s="1">
        <v>6.9000000000000006E-2</v>
      </c>
      <c r="IN32" s="1">
        <f t="shared" si="942"/>
        <v>1.4000000000000005E-2</v>
      </c>
      <c r="IO32" s="1">
        <f t="shared" si="943"/>
        <v>0.62962962962962976</v>
      </c>
      <c r="IP32" s="1">
        <f t="shared" si="944"/>
        <v>9.4444444444444469E-4</v>
      </c>
      <c r="IQ32" s="1">
        <f t="shared" si="945"/>
        <v>7.2706619381702922</v>
      </c>
      <c r="IR32" s="1">
        <f>AVERAGE(IQ18:IQ32)</f>
        <v>7.685387752825279</v>
      </c>
      <c r="IS32" s="1"/>
      <c r="IT32" s="1" t="s">
        <v>11</v>
      </c>
      <c r="IU32" s="1" t="s">
        <v>35</v>
      </c>
      <c r="IV32" s="1">
        <v>35</v>
      </c>
      <c r="IW32" s="1">
        <v>15</v>
      </c>
      <c r="IX32" s="1">
        <v>0.1</v>
      </c>
      <c r="IY32" s="1">
        <f t="shared" si="946"/>
        <v>4.5000000000000005E-2</v>
      </c>
      <c r="IZ32" s="1">
        <f t="shared" si="947"/>
        <v>1.7382550335570472</v>
      </c>
      <c r="JA32" s="1">
        <f t="shared" si="948"/>
        <v>2.6073825503355711E-3</v>
      </c>
      <c r="JB32" s="1">
        <f t="shared" si="949"/>
        <v>20.072538070913879</v>
      </c>
      <c r="JC32" s="1">
        <f>AVERAGE(JB18:JB32)</f>
        <v>17.024198955897351</v>
      </c>
      <c r="JD32" s="1"/>
      <c r="JE32" s="1" t="s">
        <v>11</v>
      </c>
      <c r="JF32" s="3" t="s">
        <v>36</v>
      </c>
      <c r="JG32" s="3">
        <v>36</v>
      </c>
      <c r="JH32" s="1">
        <v>15</v>
      </c>
      <c r="JI32" s="1">
        <v>0.11</v>
      </c>
      <c r="JJ32" s="1">
        <f t="shared" si="950"/>
        <v>5.2999999999999999E-2</v>
      </c>
      <c r="JK32" s="1">
        <f t="shared" si="951"/>
        <v>2.0568561872909701</v>
      </c>
      <c r="JL32" s="1">
        <f t="shared" si="952"/>
        <v>3.0852842809364553E-3</v>
      </c>
      <c r="JM32" s="1">
        <f t="shared" si="953"/>
        <v>23.75159187159506</v>
      </c>
      <c r="JN32" s="1">
        <f>AVERAGE(JM18:JM32)</f>
        <v>20.867929769027416</v>
      </c>
      <c r="JO32" s="1"/>
      <c r="JP32" s="1" t="s">
        <v>11</v>
      </c>
      <c r="JQ32" s="1" t="s">
        <v>37</v>
      </c>
      <c r="JR32" s="1">
        <v>37</v>
      </c>
      <c r="JS32" s="1">
        <v>15</v>
      </c>
      <c r="JT32" s="1">
        <v>0.111</v>
      </c>
      <c r="JU32" s="1">
        <f t="shared" si="954"/>
        <v>5.2999999999999999E-2</v>
      </c>
      <c r="JV32" s="1">
        <f t="shared" si="955"/>
        <v>2.023411371237458</v>
      </c>
      <c r="JW32" s="1">
        <f t="shared" si="956"/>
        <v>3.0351170568561868E-3</v>
      </c>
      <c r="JX32" s="1">
        <f t="shared" si="957"/>
        <v>23.365387125715458</v>
      </c>
      <c r="JY32" s="1">
        <f>AVERAGE(JX18:JX32)</f>
        <v>22.618724617014912</v>
      </c>
      <c r="JZ32" s="1"/>
      <c r="KA32" s="1" t="s">
        <v>11</v>
      </c>
      <c r="KB32" s="1" t="s">
        <v>38</v>
      </c>
      <c r="KC32" s="1">
        <v>38</v>
      </c>
      <c r="KD32" s="1">
        <v>15</v>
      </c>
      <c r="KE32" s="1">
        <v>0.123</v>
      </c>
      <c r="KF32" s="1">
        <f t="shared" si="958"/>
        <v>6.2E-2</v>
      </c>
      <c r="KG32" s="1">
        <f t="shared" si="959"/>
        <v>2.2073578595317729</v>
      </c>
      <c r="KH32" s="1">
        <f t="shared" si="960"/>
        <v>3.3110367892976592E-3</v>
      </c>
      <c r="KI32" s="1">
        <f t="shared" si="961"/>
        <v>25.489513228053234</v>
      </c>
      <c r="KJ32" s="1">
        <f>AVERAGE(KI18:KI32)</f>
        <v>23.815959329241661</v>
      </c>
      <c r="KK32" s="1"/>
      <c r="KL32" s="1" t="s">
        <v>11</v>
      </c>
      <c r="KM32" s="1" t="s">
        <v>39</v>
      </c>
      <c r="KN32" s="1">
        <v>39</v>
      </c>
      <c r="KO32" s="1">
        <v>15</v>
      </c>
      <c r="KP32" s="1">
        <v>0.13</v>
      </c>
      <c r="KQ32" s="1">
        <f t="shared" si="962"/>
        <v>6.7000000000000004E-2</v>
      </c>
      <c r="KR32" s="1">
        <f t="shared" si="963"/>
        <v>2.4161073825503356</v>
      </c>
      <c r="KS32" s="1">
        <f t="shared" si="964"/>
        <v>3.6241610738255037E-3</v>
      </c>
      <c r="KT32" s="1">
        <f t="shared" si="965"/>
        <v>27.900052917100368</v>
      </c>
      <c r="KU32" s="1">
        <f>AVERAGE(KT18:KT32)</f>
        <v>25.471714978019406</v>
      </c>
      <c r="KV32" s="1"/>
      <c r="KW32" s="1" t="s">
        <v>11</v>
      </c>
      <c r="KX32" s="1" t="s">
        <v>40</v>
      </c>
      <c r="KY32" s="1">
        <v>42</v>
      </c>
      <c r="KZ32" s="1">
        <v>15</v>
      </c>
      <c r="LA32" s="1">
        <v>0.14000000000000001</v>
      </c>
      <c r="LB32" s="1">
        <f t="shared" si="966"/>
        <v>7.5000000000000011E-2</v>
      </c>
      <c r="LC32" s="1">
        <f t="shared" si="967"/>
        <v>2.8489932885906044</v>
      </c>
      <c r="LD32" s="1">
        <f t="shared" si="968"/>
        <v>4.2734899328859067E-3</v>
      </c>
      <c r="LE32" s="1">
        <f t="shared" si="969"/>
        <v>32.89881239808085</v>
      </c>
      <c r="LF32" s="1">
        <f>AVERAGE(LE18:LE32)</f>
        <v>32.64047857477437</v>
      </c>
      <c r="LG32" s="1"/>
      <c r="LH32" s="1" t="s">
        <v>11</v>
      </c>
      <c r="LI32" s="1" t="s">
        <v>41</v>
      </c>
      <c r="LJ32" s="1">
        <v>43</v>
      </c>
      <c r="LK32" s="1">
        <v>15</v>
      </c>
      <c r="LL32" s="1">
        <v>3.3000000000000002E-2</v>
      </c>
      <c r="LM32" s="1">
        <f t="shared" si="970"/>
        <v>-3.9999999999999966E-3</v>
      </c>
      <c r="LN32" s="1">
        <f t="shared" si="971"/>
        <v>-0.76013513513513498</v>
      </c>
      <c r="LO32" s="1">
        <f t="shared" si="972"/>
        <v>-1.1402027027027025E-3</v>
      </c>
      <c r="LP32" s="1">
        <f t="shared" si="973"/>
        <v>-8.7776771213005773</v>
      </c>
      <c r="LQ32" s="1">
        <f>AVERAGE(LP18:LP32)</f>
        <v>-8.283526409286619</v>
      </c>
      <c r="LR32" s="1"/>
      <c r="LS32" s="1" t="s">
        <v>11</v>
      </c>
      <c r="LT32" s="1" t="s">
        <v>42</v>
      </c>
      <c r="LU32" s="1">
        <v>44</v>
      </c>
      <c r="LV32" s="1">
        <v>15</v>
      </c>
      <c r="LW32" s="1">
        <v>4.7E-2</v>
      </c>
      <c r="LX32" s="1">
        <f t="shared" si="974"/>
        <v>4.0000000000000036E-3</v>
      </c>
      <c r="LY32" s="1">
        <f t="shared" si="975"/>
        <v>-1.4306049822064058</v>
      </c>
      <c r="LZ32" s="1">
        <f t="shared" si="976"/>
        <v>-2.1459074733096088E-3</v>
      </c>
      <c r="MA32" s="1">
        <f t="shared" si="977"/>
        <v>-16.51994236485249</v>
      </c>
      <c r="MB32" s="1">
        <f>AVERAGE(MA18:MA32)</f>
        <v>-16.081602268936003</v>
      </c>
      <c r="MC32" s="1"/>
      <c r="MD32" s="1" t="s">
        <v>11</v>
      </c>
      <c r="ME32" s="1" t="s">
        <v>43</v>
      </c>
      <c r="MF32" s="1">
        <v>46</v>
      </c>
      <c r="MG32" s="1">
        <v>15</v>
      </c>
      <c r="MH32" s="1">
        <v>6.0999999999999999E-2</v>
      </c>
      <c r="MI32" s="1">
        <f t="shared" si="978"/>
        <v>9.0000000000000011E-3</v>
      </c>
      <c r="MJ32" s="1">
        <f t="shared" si="979"/>
        <v>-0.43728813559322033</v>
      </c>
      <c r="MK32" s="1">
        <f t="shared" si="980"/>
        <v>-6.559322033898305E-4</v>
      </c>
      <c r="ML32" s="1">
        <f t="shared" si="981"/>
        <v>-5.0495943231599441</v>
      </c>
      <c r="MM32" s="1">
        <f>AVERAGE(ML18:ML32)</f>
        <v>-6.9024170463865895</v>
      </c>
      <c r="MN32" s="1"/>
      <c r="MO32" s="1" t="s">
        <v>11</v>
      </c>
      <c r="MP32" s="1" t="s">
        <v>44</v>
      </c>
      <c r="MQ32" s="1">
        <v>52</v>
      </c>
      <c r="MR32" s="1">
        <v>15</v>
      </c>
      <c r="MS32" s="1">
        <v>7.3999999999999996E-2</v>
      </c>
      <c r="MT32" s="1">
        <f t="shared" si="982"/>
        <v>1.0999999999999996E-2</v>
      </c>
      <c r="MU32" s="1">
        <f t="shared" si="983"/>
        <v>-0.1683501683501685</v>
      </c>
      <c r="MV32" s="1">
        <f t="shared" si="984"/>
        <v>-2.5252525252525274E-4</v>
      </c>
      <c r="MW32" s="1">
        <f t="shared" si="985"/>
        <v>-1.9440272561952665</v>
      </c>
      <c r="MX32" s="1">
        <f>AVERAGE(MW18:MW32)</f>
        <v>-4.924869049028004</v>
      </c>
      <c r="MY32" s="1"/>
      <c r="MZ32" s="1" t="s">
        <v>11</v>
      </c>
      <c r="NA32" s="1" t="s">
        <v>45</v>
      </c>
      <c r="NB32" s="1">
        <v>53</v>
      </c>
      <c r="NC32" s="1">
        <v>15</v>
      </c>
      <c r="ND32" s="1">
        <v>0.08</v>
      </c>
      <c r="NE32" s="1">
        <f t="shared" si="986"/>
        <v>-1.2999999999999998E-2</v>
      </c>
      <c r="NF32" s="1">
        <f t="shared" si="987"/>
        <v>-1.1317567567567568</v>
      </c>
      <c r="NG32" s="1">
        <f t="shared" si="988"/>
        <v>-1.6976351351351351E-3</v>
      </c>
      <c r="NH32" s="1">
        <f t="shared" si="989"/>
        <v>-13.06898593615864</v>
      </c>
      <c r="NI32" s="1">
        <f>AVERAGE(NH18:NH32)</f>
        <v>-16.554048852467609</v>
      </c>
      <c r="NJ32" s="1"/>
      <c r="NK32" s="1" t="s">
        <v>11</v>
      </c>
      <c r="NL32" s="1" t="s">
        <v>46</v>
      </c>
      <c r="NM32" s="1">
        <v>56</v>
      </c>
      <c r="NN32" s="1">
        <v>15</v>
      </c>
      <c r="NO32" s="1">
        <v>9.1999999999999998E-2</v>
      </c>
      <c r="NP32" s="1">
        <f t="shared" si="990"/>
        <v>0</v>
      </c>
      <c r="NQ32" s="1">
        <f t="shared" si="991"/>
        <v>-0.64067796610169492</v>
      </c>
      <c r="NR32" s="1">
        <f t="shared" si="992"/>
        <v>-9.6101694915254234E-4</v>
      </c>
      <c r="NS32" s="1">
        <f t="shared" si="993"/>
        <v>-7.3982428455599187</v>
      </c>
      <c r="NT32" s="1">
        <f>AVERAGE(NS18:NS32)</f>
        <v>-10.033948409586555</v>
      </c>
      <c r="NU32" s="1"/>
      <c r="NV32" s="1" t="s">
        <v>11</v>
      </c>
      <c r="NW32" s="1" t="s">
        <v>47</v>
      </c>
      <c r="NX32" s="1">
        <v>57</v>
      </c>
      <c r="NY32" s="1">
        <v>15</v>
      </c>
      <c r="NZ32" s="1">
        <v>-5.0000000000000001E-3</v>
      </c>
      <c r="OA32" s="1">
        <f t="shared" si="994"/>
        <v>7.0000000000000001E-3</v>
      </c>
      <c r="OB32" s="1">
        <f t="shared" si="995"/>
        <v>0.954983922829582</v>
      </c>
      <c r="OC32" s="1">
        <f t="shared" si="996"/>
        <v>1.4324758842443729E-3</v>
      </c>
      <c r="OD32" s="1">
        <f t="shared" si="997"/>
        <v>11.027697764741358</v>
      </c>
      <c r="OE32" s="1">
        <f>AVERAGE(OD18:OD32)</f>
        <v>11.621782492808231</v>
      </c>
      <c r="OF32" s="1"/>
      <c r="OG32" s="1" t="s">
        <v>11</v>
      </c>
      <c r="OH32" s="1" t="s">
        <v>48</v>
      </c>
      <c r="OI32" s="1">
        <v>58</v>
      </c>
      <c r="OJ32" s="1">
        <v>15</v>
      </c>
      <c r="OK32" s="1">
        <v>-3.0000000000000001E-3</v>
      </c>
      <c r="OL32" s="1">
        <f t="shared" si="998"/>
        <v>9.0000000000000011E-3</v>
      </c>
      <c r="OM32" s="1">
        <f t="shared" si="999"/>
        <v>1.0161290322580645</v>
      </c>
      <c r="ON32" s="1">
        <f t="shared" si="1000"/>
        <v>1.5241935483870969E-3</v>
      </c>
      <c r="OO32" s="1">
        <f t="shared" si="1001"/>
        <v>11.73377225505471</v>
      </c>
      <c r="OP32" s="1">
        <f>AVERAGE(OO18:OO32)</f>
        <v>12.528440428942014</v>
      </c>
      <c r="OQ32" s="1"/>
      <c r="OR32" s="1" t="s">
        <v>11</v>
      </c>
      <c r="OS32" s="1" t="s">
        <v>49</v>
      </c>
      <c r="OT32" s="1">
        <v>59</v>
      </c>
      <c r="OU32" s="1">
        <v>15</v>
      </c>
      <c r="OV32" s="1">
        <v>-1E-3</v>
      </c>
      <c r="OW32" s="1">
        <f t="shared" si="1002"/>
        <v>1.0999999999999999E-2</v>
      </c>
      <c r="OX32" s="1">
        <f t="shared" si="1003"/>
        <v>1.1516129032258062</v>
      </c>
      <c r="OY32" s="1">
        <f t="shared" si="1004"/>
        <v>1.7274193548387094E-3</v>
      </c>
      <c r="OZ32" s="1">
        <f t="shared" si="1005"/>
        <v>13.298275222395336</v>
      </c>
      <c r="PA32" s="1">
        <f>AVERAGE(OZ18:OZ32)</f>
        <v>13.645942548471034</v>
      </c>
      <c r="PB32" s="1"/>
      <c r="PC32" s="1" t="s">
        <v>11</v>
      </c>
      <c r="PD32" s="1" t="s">
        <v>50</v>
      </c>
      <c r="PE32" s="1">
        <v>60</v>
      </c>
      <c r="PF32" s="1">
        <v>15</v>
      </c>
      <c r="PG32" s="1">
        <v>2E-3</v>
      </c>
      <c r="PH32" s="1">
        <f t="shared" si="1006"/>
        <v>1.4E-2</v>
      </c>
      <c r="PI32" s="1">
        <f t="shared" si="1007"/>
        <v>1.2935483870967743</v>
      </c>
      <c r="PJ32" s="1">
        <f t="shared" si="1008"/>
        <v>1.9403225806451615E-3</v>
      </c>
      <c r="PK32" s="1">
        <f t="shared" si="1009"/>
        <v>14.937278331037902</v>
      </c>
      <c r="PL32" s="1">
        <f>AVERAGE(PK18:PK32)</f>
        <v>15.483612700585423</v>
      </c>
      <c r="PM32" s="1"/>
      <c r="PN32" s="1" t="s">
        <v>11</v>
      </c>
      <c r="PO32" s="1" t="s">
        <v>51</v>
      </c>
      <c r="PP32" s="1">
        <v>63</v>
      </c>
      <c r="PQ32" s="1">
        <v>15</v>
      </c>
      <c r="PR32" s="1">
        <v>1.2999999999999999E-2</v>
      </c>
      <c r="PS32" s="1">
        <f t="shared" si="1010"/>
        <v>2.7E-2</v>
      </c>
      <c r="PT32" s="1">
        <f t="shared" si="1011"/>
        <v>1.7249190938511327</v>
      </c>
      <c r="PU32" s="1">
        <f t="shared" si="1012"/>
        <v>2.587378640776699E-3</v>
      </c>
      <c r="PV32" s="1">
        <f t="shared" si="1013"/>
        <v>19.918541015078745</v>
      </c>
      <c r="PW32" s="1">
        <f>AVERAGE(PV18:PV32)</f>
        <v>19.644489794108306</v>
      </c>
      <c r="PX32" s="1"/>
      <c r="PY32" s="1" t="s">
        <v>11</v>
      </c>
      <c r="PZ32" s="1" t="s">
        <v>52</v>
      </c>
      <c r="QA32" s="1">
        <v>64</v>
      </c>
      <c r="QB32" s="1">
        <v>15</v>
      </c>
      <c r="QC32" s="1">
        <v>1.4E-2</v>
      </c>
      <c r="QD32" s="1">
        <f t="shared" si="1014"/>
        <v>1.4999999999999999E-2</v>
      </c>
      <c r="QE32" s="1">
        <f t="shared" si="1015"/>
        <v>1.3129032258064517</v>
      </c>
      <c r="QF32" s="1">
        <f t="shared" si="1016"/>
        <v>1.9693548387096776E-3</v>
      </c>
      <c r="QG32" s="1">
        <f t="shared" si="1017"/>
        <v>15.160778754943706</v>
      </c>
      <c r="QH32" s="1">
        <f>AVERAGE(QG18:QG32)</f>
        <v>15.756779885359181</v>
      </c>
      <c r="QI32" s="1"/>
      <c r="QJ32" s="1" t="s">
        <v>11</v>
      </c>
      <c r="QK32" s="1" t="s">
        <v>53</v>
      </c>
      <c r="QL32" s="1">
        <v>65</v>
      </c>
      <c r="QM32" s="1">
        <v>15</v>
      </c>
      <c r="QN32" s="1">
        <v>0.02</v>
      </c>
      <c r="QO32" s="1">
        <f t="shared" si="1018"/>
        <v>2.1999999999999999E-2</v>
      </c>
      <c r="QP32" s="1">
        <f t="shared" si="1019"/>
        <v>1.5307443365695792</v>
      </c>
      <c r="QQ32" s="1">
        <f t="shared" si="1020"/>
        <v>2.2961165048543688E-3</v>
      </c>
      <c r="QR32" s="1">
        <f t="shared" si="1021"/>
        <v>17.676303752593331</v>
      </c>
      <c r="QS32" s="1">
        <f>AVERAGE(QR18:QR32)</f>
        <v>18.02509621564662</v>
      </c>
      <c r="QT32" s="1"/>
      <c r="QU32" s="1" t="s">
        <v>11</v>
      </c>
      <c r="QV32" s="1" t="s">
        <v>54</v>
      </c>
      <c r="QW32" s="1">
        <v>66</v>
      </c>
      <c r="QX32" s="1">
        <v>15</v>
      </c>
      <c r="QY32" s="1">
        <v>3.3000000000000002E-2</v>
      </c>
      <c r="QZ32" s="1">
        <f t="shared" si="1022"/>
        <v>3.2000000000000001E-2</v>
      </c>
      <c r="RA32" s="1">
        <f t="shared" si="1023"/>
        <v>1.9262820512820513</v>
      </c>
      <c r="RB32" s="1">
        <f t="shared" si="1024"/>
        <v>2.8894230769230772E-3</v>
      </c>
      <c r="RC32" s="1">
        <f t="shared" si="1025"/>
        <v>22.243784176223475</v>
      </c>
      <c r="RD32" s="1">
        <f>AVERAGE(RC18:RC32)</f>
        <v>19.504948853360684</v>
      </c>
      <c r="RE32" s="1"/>
      <c r="RF32" s="1" t="s">
        <v>11</v>
      </c>
      <c r="RG32" s="1" t="s">
        <v>55</v>
      </c>
      <c r="RH32" s="1">
        <v>67</v>
      </c>
      <c r="RI32" s="1">
        <v>15</v>
      </c>
      <c r="RJ32" s="1">
        <v>3.5000000000000003E-2</v>
      </c>
      <c r="RK32" s="1">
        <f t="shared" si="1026"/>
        <v>3.6000000000000004E-2</v>
      </c>
      <c r="RL32" s="1">
        <f t="shared" si="1027"/>
        <v>2.0384615384615388</v>
      </c>
      <c r="RM32" s="1">
        <f t="shared" si="1028"/>
        <v>3.0576923076923081E-3</v>
      </c>
      <c r="RN32" s="1">
        <f t="shared" si="1029"/>
        <v>23.539179261361284</v>
      </c>
      <c r="RO32" s="1">
        <f>AVERAGE(RN18:RN32)</f>
        <v>21.269153588357888</v>
      </c>
      <c r="RP32" s="1"/>
      <c r="RQ32" s="1" t="s">
        <v>11</v>
      </c>
      <c r="RR32" s="1" t="s">
        <v>56</v>
      </c>
      <c r="RS32" s="1">
        <v>70</v>
      </c>
      <c r="RT32" s="1">
        <v>15</v>
      </c>
      <c r="RU32" s="1">
        <v>4.3999999999999997E-2</v>
      </c>
      <c r="RV32" s="1">
        <f t="shared" si="1030"/>
        <v>3.7999999999999999E-2</v>
      </c>
      <c r="RW32" s="1">
        <f t="shared" si="1031"/>
        <v>2.0737179487179489</v>
      </c>
      <c r="RX32" s="1">
        <f t="shared" si="1032"/>
        <v>3.1105769230769234E-3</v>
      </c>
      <c r="RY32" s="1">
        <f t="shared" si="1033"/>
        <v>23.94630343097602</v>
      </c>
      <c r="RZ32" s="1">
        <f>AVERAGE(RY18:RY32)</f>
        <v>22.465851905104241</v>
      </c>
      <c r="SA32" s="1"/>
      <c r="SB32" s="2" t="s">
        <v>11</v>
      </c>
      <c r="SC32" s="1" t="s">
        <v>57</v>
      </c>
      <c r="SD32" s="1">
        <v>71</v>
      </c>
      <c r="SE32" s="2">
        <v>15</v>
      </c>
      <c r="SF32" s="1">
        <v>1.2999999999999999E-2</v>
      </c>
      <c r="SG32" s="1">
        <f t="shared" si="1034"/>
        <v>8.9999999999999993E-3</v>
      </c>
      <c r="SH32" s="1">
        <f t="shared" si="1035"/>
        <v>1.0616438356164384</v>
      </c>
      <c r="SI32" s="1">
        <f t="shared" si="1036"/>
        <v>1.5924657534246577E-3</v>
      </c>
      <c r="SJ32" s="1">
        <f t="shared" si="1037"/>
        <v>12.259355443691646</v>
      </c>
      <c r="SK32" s="1">
        <f>AVERAGE(SJ18:SJ32)</f>
        <v>12.391176469967897</v>
      </c>
      <c r="SL32" s="1"/>
      <c r="SM32" s="2" t="s">
        <v>11</v>
      </c>
      <c r="SN32" s="1" t="s">
        <v>58</v>
      </c>
      <c r="SO32" s="1">
        <v>72</v>
      </c>
      <c r="SP32" s="2">
        <v>15</v>
      </c>
      <c r="SQ32" s="1">
        <v>1.9E-2</v>
      </c>
      <c r="SR32" s="1">
        <f t="shared" si="1038"/>
        <v>1.2999999999999999E-2</v>
      </c>
      <c r="SS32" s="1">
        <f t="shared" si="1039"/>
        <v>1.1237113402061856</v>
      </c>
      <c r="ST32" s="1">
        <f t="shared" si="1040"/>
        <v>1.6855670103092784E-3</v>
      </c>
      <c r="SU32" s="1">
        <f t="shared" si="1041"/>
        <v>12.976081312331816</v>
      </c>
      <c r="SV32" s="1">
        <f>AVERAGE(SU18:SU32)</f>
        <v>12.526349646053241</v>
      </c>
      <c r="SW32" s="1"/>
      <c r="SX32" s="2" t="s">
        <v>11</v>
      </c>
      <c r="SY32" s="1" t="s">
        <v>59</v>
      </c>
      <c r="SZ32" s="1">
        <v>73</v>
      </c>
      <c r="TA32" s="2">
        <v>15</v>
      </c>
      <c r="TB32" s="1">
        <v>2.7E-2</v>
      </c>
      <c r="TC32" s="1">
        <f t="shared" si="1042"/>
        <v>2.0999999999999998E-2</v>
      </c>
      <c r="TD32" s="1">
        <f t="shared" si="1043"/>
        <v>1.3379310344827586</v>
      </c>
      <c r="TE32" s="1">
        <f t="shared" si="1044"/>
        <v>2.0068965517241379E-3</v>
      </c>
      <c r="TF32" s="1">
        <f t="shared" si="1045"/>
        <v>15.449787923787417</v>
      </c>
      <c r="TG32" s="1">
        <f>AVERAGE(TF18:TF32)</f>
        <v>13.883572309520305</v>
      </c>
      <c r="TH32" s="1"/>
      <c r="TI32" s="2" t="s">
        <v>11</v>
      </c>
      <c r="TJ32" s="1" t="s">
        <v>60</v>
      </c>
      <c r="TK32" s="1">
        <v>74</v>
      </c>
      <c r="TL32" s="2">
        <v>15</v>
      </c>
      <c r="TM32" s="1">
        <v>2.7E-2</v>
      </c>
      <c r="TN32" s="1">
        <f t="shared" si="1046"/>
        <v>2.0999999999999998E-2</v>
      </c>
      <c r="TO32" s="1">
        <f t="shared" si="1047"/>
        <v>1.34020618556701</v>
      </c>
      <c r="TP32" s="1">
        <f t="shared" si="1048"/>
        <v>2.010309278350515E-3</v>
      </c>
      <c r="TQ32" s="1">
        <f t="shared" si="1049"/>
        <v>15.476060280762713</v>
      </c>
      <c r="TR32" s="1">
        <f>AVERAGE(TQ18:TQ32)</f>
        <v>14.497232536509348</v>
      </c>
      <c r="TS32" s="1"/>
      <c r="TT32" s="2" t="s">
        <v>11</v>
      </c>
      <c r="TU32" s="1" t="s">
        <v>61</v>
      </c>
      <c r="TV32" s="1">
        <v>77</v>
      </c>
      <c r="TW32" s="2">
        <v>15</v>
      </c>
      <c r="TX32" s="1">
        <v>3.9E-2</v>
      </c>
      <c r="TY32" s="1">
        <f t="shared" si="1050"/>
        <v>0.03</v>
      </c>
      <c r="TZ32" s="1">
        <f t="shared" si="1051"/>
        <v>1.6219931271477663</v>
      </c>
      <c r="UA32" s="1">
        <f t="shared" si="1052"/>
        <v>2.4329896907216496E-3</v>
      </c>
      <c r="UB32" s="1">
        <f t="shared" si="1053"/>
        <v>18.730001160307697</v>
      </c>
      <c r="UC32" s="1">
        <f>AVERAGE(UB18:UB32)</f>
        <v>16.931074495193396</v>
      </c>
      <c r="UD32" s="1"/>
      <c r="UE32" s="2" t="s">
        <v>11</v>
      </c>
      <c r="UF32" s="1" t="s">
        <v>62</v>
      </c>
      <c r="UG32" s="1">
        <v>78</v>
      </c>
      <c r="UH32" s="2">
        <v>15</v>
      </c>
      <c r="UI32" s="1">
        <v>4.3999999999999997E-2</v>
      </c>
      <c r="UJ32" s="1">
        <f t="shared" si="1054"/>
        <v>3.5999999999999997E-2</v>
      </c>
      <c r="UK32" s="1">
        <f t="shared" si="1055"/>
        <v>1.4083044982698962</v>
      </c>
      <c r="UL32" s="1">
        <f t="shared" si="1056"/>
        <v>2.1124567474048446E-3</v>
      </c>
      <c r="UM32" s="1">
        <f t="shared" si="1057"/>
        <v>16.262427038174909</v>
      </c>
      <c r="UN32" s="1">
        <f>AVERAGE(UM18:UM32)</f>
        <v>13.278984240016694</v>
      </c>
      <c r="UO32" s="1"/>
      <c r="UP32" s="2" t="s">
        <v>11</v>
      </c>
      <c r="UQ32" s="1" t="s">
        <v>63</v>
      </c>
      <c r="UR32" s="1">
        <v>79</v>
      </c>
      <c r="US32" s="2">
        <v>15</v>
      </c>
      <c r="UT32" s="1">
        <v>4.4999999999999998E-2</v>
      </c>
      <c r="UU32" s="1">
        <f t="shared" si="1058"/>
        <v>3.5999999999999997E-2</v>
      </c>
      <c r="UV32" s="1">
        <f t="shared" si="1059"/>
        <v>1.8137931034482755</v>
      </c>
      <c r="UW32" s="1">
        <f t="shared" si="1060"/>
        <v>2.7206896551724134E-3</v>
      </c>
      <c r="UX32" s="1">
        <f t="shared" si="1061"/>
        <v>20.944815587402523</v>
      </c>
      <c r="UY32" s="1">
        <f>AVERAGE(UX18:UX32)</f>
        <v>18.661857234403005</v>
      </c>
      <c r="UZ32" s="1"/>
      <c r="VA32" s="2" t="s">
        <v>11</v>
      </c>
      <c r="VB32" s="1" t="s">
        <v>64</v>
      </c>
      <c r="VC32" s="1">
        <v>80</v>
      </c>
      <c r="VD32" s="2">
        <v>15</v>
      </c>
      <c r="VE32" s="1">
        <v>5.2999999999999999E-2</v>
      </c>
      <c r="VF32" s="1">
        <f t="shared" si="1062"/>
        <v>4.2999999999999997E-2</v>
      </c>
      <c r="VG32" s="1">
        <f t="shared" si="1063"/>
        <v>2.0275862068965513</v>
      </c>
      <c r="VH32" s="1">
        <f t="shared" si="1064"/>
        <v>3.041379310344827E-3</v>
      </c>
      <c r="VI32" s="1">
        <f t="shared" si="1065"/>
        <v>23.413596131925257</v>
      </c>
      <c r="VJ32" s="1">
        <f>AVERAGE(VI18:VI32)</f>
        <v>19.378599973135419</v>
      </c>
      <c r="VK32" s="1"/>
      <c r="VL32" s="2" t="s">
        <v>11</v>
      </c>
      <c r="VM32" s="1" t="s">
        <v>65</v>
      </c>
      <c r="VN32" s="1">
        <v>84</v>
      </c>
      <c r="VO32" s="2">
        <v>15</v>
      </c>
      <c r="VP32" s="1">
        <v>6.4000000000000001E-2</v>
      </c>
      <c r="VQ32" s="1">
        <f t="shared" si="1066"/>
        <v>5.2000000000000005E-2</v>
      </c>
      <c r="VR32" s="1">
        <f t="shared" si="1067"/>
        <v>2.3573883161512028</v>
      </c>
      <c r="VS32" s="1">
        <f t="shared" si="1068"/>
        <v>3.5360824742268044E-3</v>
      </c>
      <c r="VT32" s="1">
        <f t="shared" si="1069"/>
        <v>27.221993211803138</v>
      </c>
      <c r="VU32" s="1">
        <f>AVERAGE(VT18:VT32)</f>
        <v>23.491865862080843</v>
      </c>
      <c r="VV32" s="1"/>
      <c r="VW32" s="2" t="s">
        <v>11</v>
      </c>
      <c r="VX32" s="1" t="s">
        <v>66</v>
      </c>
      <c r="VY32" s="1">
        <v>85</v>
      </c>
      <c r="VZ32" s="2">
        <v>15</v>
      </c>
      <c r="WA32" s="1">
        <v>1.6E-2</v>
      </c>
      <c r="WB32" s="1">
        <f t="shared" si="1070"/>
        <v>1.0999999999999999E-2</v>
      </c>
      <c r="WC32" s="1">
        <f t="shared" si="1071"/>
        <v>0.61672473867595823</v>
      </c>
      <c r="WD32" s="1">
        <f t="shared" si="1072"/>
        <v>9.2508710801393731E-4</v>
      </c>
      <c r="WE32" s="1">
        <f t="shared" si="1073"/>
        <v>7.1216424272424304</v>
      </c>
      <c r="WF32" s="1">
        <f>AVERAGE(WE18:WE32)</f>
        <v>5.8609373647927345</v>
      </c>
      <c r="WG32" s="1"/>
      <c r="WH32" s="2" t="s">
        <v>11</v>
      </c>
      <c r="WI32" s="1" t="s">
        <v>67</v>
      </c>
      <c r="WJ32" s="1">
        <v>86</v>
      </c>
      <c r="WK32" s="2">
        <v>15</v>
      </c>
      <c r="WL32" s="1">
        <v>2.5999999999999999E-2</v>
      </c>
      <c r="WM32" s="1">
        <f t="shared" si="1074"/>
        <v>1.7999999999999999E-2</v>
      </c>
      <c r="WN32" s="1">
        <f t="shared" si="1075"/>
        <v>0.78125</v>
      </c>
      <c r="WO32" s="1">
        <f t="shared" si="1076"/>
        <v>1.171875E-3</v>
      </c>
      <c r="WP32" s="1">
        <f t="shared" si="1077"/>
        <v>9.0215014857811511</v>
      </c>
      <c r="WQ32" s="1">
        <f>AVERAGE(WP18:WP32)</f>
        <v>6.6692285057848819</v>
      </c>
      <c r="WR32" s="1"/>
      <c r="WS32" s="2" t="s">
        <v>11</v>
      </c>
      <c r="WT32" s="1" t="s">
        <v>68</v>
      </c>
      <c r="WU32" s="1">
        <v>87</v>
      </c>
      <c r="WV32" s="2">
        <v>15</v>
      </c>
      <c r="WW32" s="1">
        <v>2.9000000000000001E-2</v>
      </c>
      <c r="WX32" s="1">
        <f t="shared" si="1078"/>
        <v>2.2000000000000002E-2</v>
      </c>
      <c r="WY32" s="1">
        <f t="shared" si="1079"/>
        <v>0.9059233449477353</v>
      </c>
      <c r="WZ32" s="1">
        <f t="shared" si="1080"/>
        <v>1.358885017421603E-3</v>
      </c>
      <c r="XA32" s="1">
        <f t="shared" si="1081"/>
        <v>10.461169667135776</v>
      </c>
      <c r="XB32" s="1">
        <f>AVERAGE(XA18:XA32)</f>
        <v>7.9397595422363842</v>
      </c>
      <c r="XC32" s="1"/>
      <c r="XD32" s="2" t="s">
        <v>11</v>
      </c>
      <c r="XE32" s="1" t="s">
        <v>69</v>
      </c>
      <c r="XF32" s="1">
        <v>88</v>
      </c>
      <c r="XG32" s="2">
        <v>15</v>
      </c>
      <c r="XH32" s="1">
        <v>4.1000000000000002E-2</v>
      </c>
      <c r="XI32" s="1">
        <f t="shared" si="1082"/>
        <v>3.2000000000000001E-2</v>
      </c>
      <c r="XJ32" s="1">
        <f t="shared" si="1083"/>
        <v>1.2291666666666667</v>
      </c>
      <c r="XK32" s="1">
        <f t="shared" si="1084"/>
        <v>1.8437500000000001E-3</v>
      </c>
      <c r="XL32" s="1">
        <f t="shared" si="1085"/>
        <v>14.193829004295678</v>
      </c>
      <c r="XM32" s="1">
        <f>AVERAGE(XL18:XL32)</f>
        <v>9.6229349181665622</v>
      </c>
      <c r="XN32" s="1"/>
      <c r="XO32" s="2" t="s">
        <v>11</v>
      </c>
      <c r="XP32" s="1" t="s">
        <v>70</v>
      </c>
      <c r="XQ32" s="1">
        <v>91</v>
      </c>
      <c r="XR32" s="2">
        <v>15</v>
      </c>
      <c r="XS32" s="1">
        <v>3.5999999999999997E-2</v>
      </c>
      <c r="XT32" s="1">
        <f t="shared" si="1086"/>
        <v>2.4999999999999998E-2</v>
      </c>
      <c r="XU32" s="1">
        <f t="shared" si="1087"/>
        <v>0.98615916955017302</v>
      </c>
      <c r="XV32" s="1">
        <f t="shared" si="1088"/>
        <v>1.4792387543252595E-3</v>
      </c>
      <c r="XW32" s="1">
        <f t="shared" si="1089"/>
        <v>11.387694609041397</v>
      </c>
      <c r="XX32" s="1">
        <f>AVERAGE(XW18:XW32)</f>
        <v>12.719588715362031</v>
      </c>
      <c r="XY32" s="1"/>
      <c r="XZ32" s="2" t="s">
        <v>11</v>
      </c>
      <c r="YA32" s="1" t="s">
        <v>71</v>
      </c>
      <c r="YB32" s="1">
        <v>92</v>
      </c>
      <c r="YC32" s="2">
        <v>15</v>
      </c>
      <c r="YD32" s="1">
        <v>5.6000000000000001E-2</v>
      </c>
      <c r="YE32" s="1">
        <f t="shared" si="1090"/>
        <v>4.4999999999999998E-2</v>
      </c>
      <c r="YF32" s="1">
        <f t="shared" si="1091"/>
        <v>1.8006872852233677</v>
      </c>
      <c r="YG32" s="1">
        <f t="shared" si="1092"/>
        <v>2.7010309278350515E-3</v>
      </c>
      <c r="YH32" s="1">
        <f t="shared" si="1093"/>
        <v>20.793475864409395</v>
      </c>
      <c r="YI32" s="1">
        <f>AVERAGE(YH18:YH32)</f>
        <v>16.269704397724908</v>
      </c>
      <c r="YJ32" s="1"/>
      <c r="YK32" s="2" t="s">
        <v>11</v>
      </c>
      <c r="YL32" s="1" t="s">
        <v>72</v>
      </c>
      <c r="YM32" s="1">
        <v>93</v>
      </c>
      <c r="YN32" s="2">
        <v>15</v>
      </c>
      <c r="YO32" s="1">
        <v>5.7000000000000002E-2</v>
      </c>
      <c r="YP32" s="1">
        <f t="shared" si="1094"/>
        <v>4.5999999999999999E-2</v>
      </c>
      <c r="YQ32" s="1">
        <f t="shared" si="1095"/>
        <v>1.8020477815699658</v>
      </c>
      <c r="YR32" s="1">
        <f t="shared" si="1096"/>
        <v>2.7030716723549487E-3</v>
      </c>
      <c r="YS32" s="1">
        <f t="shared" si="1097"/>
        <v>20.809186225769054</v>
      </c>
      <c r="YT32" s="1">
        <f>AVERAGE(YS18:YS32)</f>
        <v>16.762955570758404</v>
      </c>
      <c r="YU32" s="1"/>
      <c r="YV32" s="2" t="s">
        <v>11</v>
      </c>
      <c r="YW32" s="1" t="s">
        <v>73</v>
      </c>
      <c r="YX32" s="1">
        <v>94</v>
      </c>
      <c r="YY32" s="2">
        <v>15</v>
      </c>
      <c r="YZ32" s="1">
        <v>5.8000000000000003E-2</v>
      </c>
      <c r="ZA32" s="1">
        <f t="shared" si="1098"/>
        <v>4.5000000000000005E-2</v>
      </c>
      <c r="ZB32" s="1">
        <f t="shared" si="1099"/>
        <v>1.7278911564625852</v>
      </c>
      <c r="ZC32" s="1">
        <f t="shared" si="1100"/>
        <v>2.5918367346938779E-3</v>
      </c>
      <c r="ZD32" s="1">
        <f t="shared" si="1101"/>
        <v>19.952860973178016</v>
      </c>
      <c r="ZE32" s="1">
        <f>AVERAGE(ZD18:ZD32)</f>
        <v>16.967787284277367</v>
      </c>
      <c r="ZF32" s="1"/>
      <c r="ZG32" s="2" t="s">
        <v>11</v>
      </c>
      <c r="ZH32" s="1" t="s">
        <v>74</v>
      </c>
      <c r="ZI32" s="1">
        <v>95</v>
      </c>
      <c r="ZJ32" s="2">
        <v>15</v>
      </c>
      <c r="ZK32" s="1">
        <v>6.0999999999999999E-2</v>
      </c>
      <c r="ZL32" s="1">
        <f t="shared" si="1102"/>
        <v>4.8000000000000001E-2</v>
      </c>
      <c r="ZM32" s="1">
        <f t="shared" si="1103"/>
        <v>1.850340136054422</v>
      </c>
      <c r="ZN32" s="1">
        <f t="shared" si="1104"/>
        <v>2.7755102040816332E-3</v>
      </c>
      <c r="ZO32" s="1">
        <f t="shared" si="1105"/>
        <v>21.366843246867795</v>
      </c>
      <c r="ZP32" s="1">
        <f>AVERAGE(ZO18:ZO32)</f>
        <v>17.255820710399359</v>
      </c>
      <c r="ZQ32" s="1"/>
      <c r="ZR32" s="2" t="s">
        <v>11</v>
      </c>
      <c r="ZS32" s="1" t="s">
        <v>75</v>
      </c>
      <c r="ZT32" s="1">
        <v>99</v>
      </c>
      <c r="ZU32" s="2">
        <v>15</v>
      </c>
      <c r="ZV32" s="1">
        <v>7.0000000000000007E-2</v>
      </c>
      <c r="ZW32" s="1">
        <f t="shared" si="1106"/>
        <v>5.5000000000000007E-2</v>
      </c>
      <c r="ZX32" s="1">
        <f t="shared" si="1107"/>
        <v>1.9520547945205482</v>
      </c>
      <c r="ZY32" s="1">
        <f t="shared" si="1108"/>
        <v>2.9280821917808224E-3</v>
      </c>
      <c r="ZZ32" s="1">
        <f t="shared" si="1109"/>
        <v>22.541395493239481</v>
      </c>
      <c r="AAA32" s="1">
        <f>AVERAGE(ZZ18:ZZ32)</f>
        <v>19.061320399546368</v>
      </c>
      <c r="AAB32" s="1"/>
      <c r="AAC32" s="2" t="s">
        <v>11</v>
      </c>
      <c r="AAD32" s="1" t="s">
        <v>76</v>
      </c>
      <c r="AAE32" s="1">
        <v>100</v>
      </c>
      <c r="AAF32" s="2">
        <v>15</v>
      </c>
      <c r="AAG32" s="1">
        <v>8.9999999999999993E-3</v>
      </c>
      <c r="AAH32" s="1">
        <f t="shared" si="1110"/>
        <v>6.9999999999999993E-3</v>
      </c>
      <c r="AAI32" s="1">
        <f t="shared" si="1111"/>
        <v>1.1413793103448278</v>
      </c>
      <c r="AAJ32" s="1">
        <f t="shared" si="1112"/>
        <v>1.7120689655172416E-3</v>
      </c>
      <c r="AAK32" s="1">
        <f t="shared" si="1113"/>
        <v>13.180102584468132</v>
      </c>
      <c r="AAL32" s="1">
        <f>AVERAGE(AAK18:AAK32)</f>
        <v>13.498654912793647</v>
      </c>
      <c r="AAM32" s="1"/>
      <c r="AAN32" s="2" t="s">
        <v>11</v>
      </c>
      <c r="AAO32" s="1" t="s">
        <v>77</v>
      </c>
      <c r="AAP32" s="1">
        <v>101</v>
      </c>
      <c r="AAQ32" s="2">
        <v>15</v>
      </c>
      <c r="AAR32" s="1">
        <v>1.9E-2</v>
      </c>
      <c r="AAS32" s="1">
        <f t="shared" si="1114"/>
        <v>1.2E-2</v>
      </c>
      <c r="AAT32" s="1">
        <f t="shared" si="1115"/>
        <v>1.1141868512110726</v>
      </c>
      <c r="AAU32" s="1">
        <f t="shared" si="1116"/>
        <v>1.6712802768166089E-3</v>
      </c>
      <c r="AAV32" s="1">
        <f t="shared" si="1117"/>
        <v>12.866097067057298</v>
      </c>
      <c r="AAW32" s="1">
        <f>AVERAGE(AAV18:AAV32)</f>
        <v>11.77394389987438</v>
      </c>
      <c r="AAX32" s="1"/>
      <c r="AAY32" s="2" t="s">
        <v>11</v>
      </c>
      <c r="AAZ32" s="1" t="s">
        <v>78</v>
      </c>
      <c r="ABA32" s="1">
        <v>102</v>
      </c>
      <c r="ABB32" s="2">
        <v>15</v>
      </c>
      <c r="ABC32" s="1">
        <v>0.02</v>
      </c>
      <c r="ABD32" s="1">
        <f t="shared" si="1118"/>
        <v>1.3000000000000001E-2</v>
      </c>
      <c r="ABE32" s="1">
        <f t="shared" si="1119"/>
        <v>1.2</v>
      </c>
      <c r="ABF32" s="1">
        <f t="shared" si="1120"/>
        <v>1.8E-3</v>
      </c>
      <c r="ABG32" s="1">
        <f t="shared" si="1121"/>
        <v>13.857026282159847</v>
      </c>
      <c r="ABH32" s="1">
        <f>AVERAGE(ABG18:ABG32)</f>
        <v>12.529724914136871</v>
      </c>
      <c r="ABI32" s="1"/>
      <c r="ABJ32" s="2" t="s">
        <v>11</v>
      </c>
      <c r="ABK32" s="1" t="s">
        <v>79</v>
      </c>
      <c r="ABL32" s="1">
        <v>112</v>
      </c>
      <c r="ABM32" s="2">
        <v>15</v>
      </c>
      <c r="ABN32" s="1">
        <v>4.2999999999999997E-2</v>
      </c>
      <c r="ABO32" s="1">
        <f t="shared" si="1122"/>
        <v>2.5999999999999995E-2</v>
      </c>
      <c r="ABP32" s="1">
        <f t="shared" si="1123"/>
        <v>1.7346938775510203</v>
      </c>
      <c r="ABQ32" s="1">
        <f t="shared" si="1124"/>
        <v>2.6020408163265306E-3</v>
      </c>
      <c r="ABR32" s="1">
        <f t="shared" si="1125"/>
        <v>20.031415543938554</v>
      </c>
      <c r="ABS32" s="1">
        <f>AVERAGE(ABR18:ABR32)</f>
        <v>17.360560138080082</v>
      </c>
      <c r="ABT32" s="1"/>
      <c r="ABU32" s="2" t="s">
        <v>11</v>
      </c>
      <c r="ABV32" s="1" t="s">
        <v>80</v>
      </c>
      <c r="ABW32" s="1">
        <v>113</v>
      </c>
      <c r="ABX32" s="2">
        <v>15</v>
      </c>
      <c r="ABY32" s="1">
        <v>1.9E-2</v>
      </c>
      <c r="ABZ32" s="1">
        <f t="shared" si="1126"/>
        <v>6.0000000000000001E-3</v>
      </c>
      <c r="ACA32" s="1">
        <f t="shared" si="1127"/>
        <v>-0.12499999999999999</v>
      </c>
      <c r="ACB32" s="1">
        <f t="shared" si="1128"/>
        <v>-1.8749999999999998E-4</v>
      </c>
      <c r="ACC32" s="1">
        <f t="shared" si="1129"/>
        <v>-1.443440237724984</v>
      </c>
      <c r="ACD32" s="1">
        <f>AVERAGE(ACC18:ACC32)</f>
        <v>-0.28868804754499633</v>
      </c>
      <c r="ACE32" s="1"/>
      <c r="ACF32" s="2" t="s">
        <v>11</v>
      </c>
      <c r="ACG32" s="1" t="s">
        <v>81</v>
      </c>
      <c r="ACH32" s="1">
        <v>114</v>
      </c>
      <c r="ACI32" s="2">
        <v>15</v>
      </c>
      <c r="ACJ32" s="1">
        <v>2.4E-2</v>
      </c>
      <c r="ACK32" s="1">
        <f t="shared" si="1130"/>
        <v>0.01</v>
      </c>
      <c r="ACL32" s="1">
        <f t="shared" si="1131"/>
        <v>-6.093189964157706E-2</v>
      </c>
      <c r="ACM32" s="1">
        <f t="shared" si="1132"/>
        <v>-9.1397849462365594E-5</v>
      </c>
      <c r="ACN32" s="1">
        <f t="shared" si="1133"/>
        <v>-0.70361244562938297</v>
      </c>
      <c r="ACO32" s="1">
        <f>AVERAGE(ACN18:ACN32)</f>
        <v>1.3796322463320861E-2</v>
      </c>
      <c r="ACP32" s="1"/>
      <c r="ACQ32" s="2" t="s">
        <v>11</v>
      </c>
      <c r="ACR32" s="1" t="s">
        <v>82</v>
      </c>
      <c r="ACS32" s="1">
        <v>115</v>
      </c>
      <c r="ACT32" s="2">
        <v>15</v>
      </c>
      <c r="ACU32" s="1">
        <v>2.8000000000000001E-2</v>
      </c>
      <c r="ACV32" s="1">
        <f t="shared" si="1134"/>
        <v>1.4E-2</v>
      </c>
      <c r="ACW32" s="1">
        <f t="shared" si="1135"/>
        <v>0.13167259786476868</v>
      </c>
      <c r="ACX32" s="1">
        <f t="shared" si="1136"/>
        <v>1.9750889679715302E-4</v>
      </c>
      <c r="ACY32" s="1">
        <f t="shared" si="1137"/>
        <v>1.5204922077103036</v>
      </c>
      <c r="ACZ32" s="1">
        <f>AVERAGE(ACY18:ACY32)</f>
        <v>0.97256708781469881</v>
      </c>
      <c r="ADA32" s="1"/>
      <c r="ADB32" s="2" t="s">
        <v>11</v>
      </c>
      <c r="ADC32" s="1" t="s">
        <v>83</v>
      </c>
      <c r="ADD32" s="1">
        <v>116</v>
      </c>
      <c r="ADE32" s="2">
        <v>15</v>
      </c>
      <c r="ADF32" s="1">
        <v>3.3000000000000002E-2</v>
      </c>
      <c r="ADG32" s="1">
        <f t="shared" si="1138"/>
        <v>1.7000000000000001E-2</v>
      </c>
      <c r="ADH32" s="1">
        <f t="shared" si="1710"/>
        <v>0.23843416370106765</v>
      </c>
      <c r="ADI32" s="1">
        <f t="shared" si="1139"/>
        <v>3.5765124555160147E-4</v>
      </c>
      <c r="ADJ32" s="1">
        <f t="shared" si="1140"/>
        <v>2.753323727475415</v>
      </c>
      <c r="ADK32" s="1">
        <f>AVERAGE(ADJ18:ADJ32)</f>
        <v>2.5067574235223922</v>
      </c>
      <c r="ADL32" s="1"/>
      <c r="ADM32" s="2" t="s">
        <v>11</v>
      </c>
      <c r="ADN32" s="1" t="s">
        <v>84</v>
      </c>
      <c r="ADO32" s="1">
        <v>119</v>
      </c>
      <c r="ADP32" s="2">
        <v>15</v>
      </c>
      <c r="ADQ32" s="1">
        <v>3.7999999999999999E-2</v>
      </c>
      <c r="ADR32" s="1">
        <f t="shared" si="1141"/>
        <v>2.0999999999999998E-2</v>
      </c>
      <c r="ADS32" s="1">
        <f t="shared" si="1142"/>
        <v>-0.15107913669064757</v>
      </c>
      <c r="ADT32" s="1">
        <f t="shared" si="1143"/>
        <v>-2.2661870503597135E-4</v>
      </c>
      <c r="ADU32" s="1">
        <f t="shared" si="1144"/>
        <v>-1.7445896398402696</v>
      </c>
      <c r="ADV32" s="1">
        <f>AVERAGE(ADU18:ADU32)</f>
        <v>-2.1322762264714403</v>
      </c>
      <c r="ADW32" s="1"/>
      <c r="ADX32" s="2" t="s">
        <v>11</v>
      </c>
      <c r="ADY32" s="1" t="s">
        <v>85</v>
      </c>
      <c r="ADZ32" s="1">
        <v>120</v>
      </c>
      <c r="AEA32" s="2">
        <v>15</v>
      </c>
      <c r="AEB32" s="1">
        <v>4.2999999999999997E-2</v>
      </c>
      <c r="AEC32" s="1">
        <f t="shared" si="1145"/>
        <v>2.5999999999999995E-2</v>
      </c>
      <c r="AED32" s="1">
        <f t="shared" si="1146"/>
        <v>-1.248002500702739E-16</v>
      </c>
      <c r="AEE32" s="1">
        <f t="shared" si="1147"/>
        <v>-1.8720037510541085E-19</v>
      </c>
      <c r="AEF32" s="1">
        <f t="shared" si="1148"/>
        <v>-1.441133621036589E-15</v>
      </c>
      <c r="AEG32" s="1">
        <f>AVERAGE(AEF18:AEF32)</f>
        <v>-1.6615139427050174</v>
      </c>
      <c r="AEH32" s="1"/>
      <c r="AEI32" s="2" t="s">
        <v>11</v>
      </c>
      <c r="AEJ32" s="1" t="s">
        <v>86</v>
      </c>
      <c r="AEK32" s="1">
        <v>121</v>
      </c>
      <c r="AEL32" s="2">
        <v>15</v>
      </c>
      <c r="AEM32" s="1">
        <v>4.4999999999999998E-2</v>
      </c>
      <c r="AEN32" s="1">
        <f t="shared" si="1149"/>
        <v>2.7E-2</v>
      </c>
      <c r="AEO32" s="1">
        <f t="shared" si="1150"/>
        <v>7.5539568345323785E-2</v>
      </c>
      <c r="AEP32" s="1">
        <f t="shared" si="1151"/>
        <v>1.1330935251798568E-4</v>
      </c>
      <c r="AEQ32" s="1">
        <f t="shared" si="1152"/>
        <v>0.8722948199201348</v>
      </c>
      <c r="AER32" s="1">
        <f>AVERAGE(AEQ18:AEQ32)</f>
        <v>-0.78921912278488238</v>
      </c>
      <c r="AES32" s="1"/>
      <c r="AET32" s="2" t="s">
        <v>11</v>
      </c>
      <c r="AEU32" s="1" t="s">
        <v>87</v>
      </c>
      <c r="AEV32" s="1">
        <v>122</v>
      </c>
      <c r="AEW32" s="2">
        <v>15</v>
      </c>
      <c r="AEX32" s="1">
        <v>4.8000000000000001E-2</v>
      </c>
      <c r="AEY32" s="1">
        <f t="shared" si="1153"/>
        <v>3.1E-2</v>
      </c>
      <c r="AEZ32" s="1">
        <f t="shared" si="1154"/>
        <v>0.16906474820143882</v>
      </c>
      <c r="AFA32" s="1">
        <f t="shared" si="1155"/>
        <v>2.5359712230215825E-4</v>
      </c>
      <c r="AFB32" s="1">
        <f t="shared" si="1156"/>
        <v>1.9522788826783957</v>
      </c>
      <c r="AFC32" s="1">
        <f>AVERAGE(AFB18:AFB32)</f>
        <v>-0.20768924283812815</v>
      </c>
      <c r="AFD32" s="1"/>
      <c r="AFE32" s="2" t="s">
        <v>11</v>
      </c>
      <c r="AFF32" s="1" t="s">
        <v>88</v>
      </c>
      <c r="AFG32" s="1">
        <v>123</v>
      </c>
      <c r="AFH32" s="2">
        <v>15</v>
      </c>
      <c r="AFI32" s="1">
        <v>5.1999999999999998E-2</v>
      </c>
      <c r="AFJ32" s="1">
        <f t="shared" si="1157"/>
        <v>3.4999999999999996E-2</v>
      </c>
      <c r="AFK32" s="1">
        <f t="shared" si="1158"/>
        <v>0.30935251798561142</v>
      </c>
      <c r="AFL32" s="1">
        <f t="shared" si="1159"/>
        <v>4.6402877697841716E-4</v>
      </c>
      <c r="AFM32" s="1">
        <f t="shared" si="1160"/>
        <v>3.5722549768157874</v>
      </c>
      <c r="AFN32" s="1">
        <f>AVERAGE(AFM18:AFM32)</f>
        <v>0.38768658663117017</v>
      </c>
      <c r="AFO32" s="1"/>
      <c r="AFP32" s="2" t="s">
        <v>11</v>
      </c>
      <c r="AFQ32" s="1" t="s">
        <v>89</v>
      </c>
      <c r="AFR32" s="1">
        <v>126</v>
      </c>
      <c r="AFS32" s="2">
        <v>15</v>
      </c>
      <c r="AFT32" s="1">
        <v>6.9000000000000006E-2</v>
      </c>
      <c r="AFU32" s="1">
        <f t="shared" si="1161"/>
        <v>5.1000000000000004E-2</v>
      </c>
      <c r="AFV32" s="1">
        <f t="shared" si="1162"/>
        <v>1.0533807829181496</v>
      </c>
      <c r="AFW32" s="1">
        <f t="shared" si="1163"/>
        <v>1.5800711743772244E-3</v>
      </c>
      <c r="AFX32" s="1">
        <f t="shared" si="1164"/>
        <v>12.16393766168243</v>
      </c>
      <c r="AFY32" s="1">
        <f>AVERAGE(AFX18:AFX32)</f>
        <v>4.7943447990865451</v>
      </c>
      <c r="AFZ32" s="1"/>
      <c r="AGA32" s="2" t="s">
        <v>11</v>
      </c>
      <c r="AGB32" s="1" t="s">
        <v>90</v>
      </c>
      <c r="AGC32" s="1">
        <v>127</v>
      </c>
      <c r="AGD32" s="2">
        <v>15</v>
      </c>
      <c r="AGE32" s="1">
        <v>2.3E-2</v>
      </c>
      <c r="AGF32" s="1">
        <f t="shared" si="1165"/>
        <v>8.0000000000000002E-3</v>
      </c>
      <c r="AGG32" s="1">
        <f t="shared" si="1166"/>
        <v>0.50841750841750843</v>
      </c>
      <c r="AGH32" s="1">
        <f t="shared" si="1167"/>
        <v>7.6262626262626261E-4</v>
      </c>
      <c r="AGI32" s="1">
        <f t="shared" si="1168"/>
        <v>5.8709623137096996</v>
      </c>
      <c r="AGJ32" s="1">
        <f>AVERAGE(AGI18:AGI32)</f>
        <v>5.4043957722228377</v>
      </c>
      <c r="AGK32" s="1"/>
      <c r="AGL32" s="2" t="s">
        <v>11</v>
      </c>
      <c r="AGM32" s="1" t="s">
        <v>91</v>
      </c>
      <c r="AGN32" s="1">
        <v>128</v>
      </c>
      <c r="AGO32" s="2">
        <v>15</v>
      </c>
      <c r="AGP32" s="1">
        <v>2.7E-2</v>
      </c>
      <c r="AGQ32" s="1">
        <f t="shared" si="1169"/>
        <v>1.2E-2</v>
      </c>
      <c r="AGR32" s="1">
        <f t="shared" si="1170"/>
        <v>0.6822742474916389</v>
      </c>
      <c r="AGS32" s="1">
        <f t="shared" si="1171"/>
        <v>1.0234113712374584E-3</v>
      </c>
      <c r="AGT32" s="1">
        <f t="shared" si="1172"/>
        <v>7.8785768159437275</v>
      </c>
      <c r="AGU32" s="1">
        <f>AVERAGE(AGT18:AGT32)</f>
        <v>7.0031793919499803</v>
      </c>
      <c r="AGV32" s="1"/>
      <c r="AGW32" s="2" t="s">
        <v>11</v>
      </c>
      <c r="AGX32" s="1" t="s">
        <v>92</v>
      </c>
      <c r="AGY32" s="1">
        <v>129</v>
      </c>
      <c r="AGZ32" s="2">
        <v>15</v>
      </c>
      <c r="AHA32" s="1">
        <v>3.1E-2</v>
      </c>
      <c r="AHB32" s="1">
        <f t="shared" si="1173"/>
        <v>1.7000000000000001E-2</v>
      </c>
      <c r="AHC32" s="1">
        <f t="shared" si="1174"/>
        <v>0.94352159468438546</v>
      </c>
      <c r="AHD32" s="1">
        <f t="shared" si="1175"/>
        <v>1.4152823920265782E-3</v>
      </c>
      <c r="AHE32" s="1">
        <f t="shared" si="1176"/>
        <v>10.895336279439084</v>
      </c>
      <c r="AHF32" s="1">
        <f>AVERAGE(AHE18:AHE32)</f>
        <v>8.6702323913846229</v>
      </c>
      <c r="AHG32" s="1"/>
      <c r="AHH32" s="2" t="s">
        <v>11</v>
      </c>
      <c r="AHI32" s="1" t="s">
        <v>93</v>
      </c>
      <c r="AHJ32" s="1">
        <v>130</v>
      </c>
      <c r="AHK32" s="2">
        <v>15</v>
      </c>
      <c r="AHL32" s="1">
        <v>3.3000000000000002E-2</v>
      </c>
      <c r="AHM32" s="1">
        <f t="shared" si="1177"/>
        <v>1.9000000000000003E-2</v>
      </c>
      <c r="AHN32" s="1">
        <f t="shared" si="1178"/>
        <v>1.0000000000000002</v>
      </c>
      <c r="AHO32" s="1">
        <f t="shared" si="1179"/>
        <v>1.5000000000000005E-3</v>
      </c>
      <c r="AHP32" s="1">
        <f t="shared" si="1180"/>
        <v>11.547521901799877</v>
      </c>
      <c r="AHQ32" s="1">
        <f>AVERAGE(AHP18:AHP32)</f>
        <v>9.6937391215778224</v>
      </c>
      <c r="AHR32" s="1"/>
      <c r="AHS32" s="2" t="s">
        <v>11</v>
      </c>
      <c r="AHT32" s="1" t="s">
        <v>94</v>
      </c>
      <c r="AHU32" s="1">
        <v>133</v>
      </c>
      <c r="AHV32" s="2">
        <v>15</v>
      </c>
      <c r="AHW32" s="1">
        <v>0.04</v>
      </c>
      <c r="AHX32" s="1">
        <f t="shared" si="1181"/>
        <v>2.4E-2</v>
      </c>
      <c r="AHY32" s="1">
        <f t="shared" si="1182"/>
        <v>1.1926910299003324</v>
      </c>
      <c r="AHZ32" s="1">
        <f t="shared" si="1183"/>
        <v>1.7890365448504986E-3</v>
      </c>
      <c r="AIA32" s="1">
        <f t="shared" si="1184"/>
        <v>13.772625789854336</v>
      </c>
      <c r="AIB32" s="1">
        <f>AVERAGE(AIA18:AIA32)</f>
        <v>12.621709985688236</v>
      </c>
      <c r="AIC32" s="1"/>
      <c r="AID32" s="2" t="s">
        <v>11</v>
      </c>
      <c r="AIE32" s="1" t="s">
        <v>95</v>
      </c>
      <c r="AIF32" s="1">
        <v>134</v>
      </c>
      <c r="AIG32" s="2">
        <v>15</v>
      </c>
      <c r="AIH32" s="1">
        <v>4.2000000000000003E-2</v>
      </c>
      <c r="AII32" s="1">
        <f t="shared" si="1185"/>
        <v>2.5000000000000001E-2</v>
      </c>
      <c r="AIJ32" s="1">
        <f t="shared" si="1186"/>
        <v>1.2126245847176083</v>
      </c>
      <c r="AIK32" s="1">
        <f t="shared" si="1187"/>
        <v>1.8189368770764125E-3</v>
      </c>
      <c r="AIL32" s="1">
        <f t="shared" si="1188"/>
        <v>14.002808950687559</v>
      </c>
      <c r="AIM32" s="1">
        <f>AVERAGE(AIL18:AIL32)</f>
        <v>12.263647291058779</v>
      </c>
      <c r="AIN32" s="1"/>
      <c r="AIO32" s="2" t="s">
        <v>11</v>
      </c>
      <c r="AIP32" s="1" t="s">
        <v>96</v>
      </c>
      <c r="AIQ32" s="1">
        <v>135</v>
      </c>
      <c r="AIR32" s="2">
        <v>15</v>
      </c>
      <c r="AIS32" s="1">
        <v>4.2000000000000003E-2</v>
      </c>
      <c r="AIT32" s="1">
        <f t="shared" si="1189"/>
        <v>2.8000000000000004E-2</v>
      </c>
      <c r="AIU32" s="1">
        <f t="shared" si="1190"/>
        <v>1.360927152317881</v>
      </c>
      <c r="AIV32" s="1">
        <f t="shared" si="1191"/>
        <v>2.0413907284768215E-3</v>
      </c>
      <c r="AIW32" s="1">
        <f t="shared" si="1192"/>
        <v>15.715336098144864</v>
      </c>
      <c r="AIX32" s="1">
        <f>AVERAGE(AIW18:AIW32)</f>
        <v>13.472108885433183</v>
      </c>
      <c r="AIY32" s="1"/>
      <c r="AIZ32" s="2" t="s">
        <v>11</v>
      </c>
      <c r="AJA32" s="1" t="s">
        <v>97</v>
      </c>
      <c r="AJB32" s="1">
        <v>136</v>
      </c>
      <c r="AJC32" s="2">
        <v>15</v>
      </c>
      <c r="AJD32" s="1">
        <v>4.4999999999999998E-2</v>
      </c>
      <c r="AJE32" s="1">
        <f t="shared" si="1193"/>
        <v>2.8999999999999998E-2</v>
      </c>
      <c r="AJF32" s="1">
        <f t="shared" si="1194"/>
        <v>1.3841059602649004</v>
      </c>
      <c r="AJG32" s="1">
        <f t="shared" si="1195"/>
        <v>2.0761589403973505E-3</v>
      </c>
      <c r="AJH32" s="1">
        <f t="shared" si="1196"/>
        <v>15.982993890570681</v>
      </c>
      <c r="AJI32" s="1">
        <f>AVERAGE(AJH18:AJH32)</f>
        <v>13.561328149575125</v>
      </c>
      <c r="AJJ32" s="1"/>
      <c r="AJK32" s="2" t="s">
        <v>11</v>
      </c>
      <c r="AJL32" s="1" t="s">
        <v>98</v>
      </c>
      <c r="AJM32" s="1">
        <v>140</v>
      </c>
      <c r="AJN32" s="2">
        <v>15</v>
      </c>
      <c r="AJO32" s="1">
        <v>4.8000000000000001E-2</v>
      </c>
      <c r="AJP32" s="1">
        <f t="shared" si="1197"/>
        <v>3.2000000000000001E-2</v>
      </c>
      <c r="AJQ32" s="1">
        <f t="shared" si="1198"/>
        <v>1.5686274509803924</v>
      </c>
      <c r="AJR32" s="1">
        <f t="shared" si="1199"/>
        <v>2.3529411764705885E-3</v>
      </c>
      <c r="AJS32" s="1">
        <f t="shared" si="1200"/>
        <v>18.113759845960587</v>
      </c>
      <c r="AJT32" s="1">
        <f>AVERAGE(AJS18:AJS32)</f>
        <v>16.025645863717905</v>
      </c>
      <c r="AJU32" s="1"/>
      <c r="AJV32" s="2" t="s">
        <v>11</v>
      </c>
      <c r="AJW32" s="1" t="s">
        <v>99</v>
      </c>
      <c r="AJX32" s="1">
        <v>141</v>
      </c>
      <c r="AJY32" s="2">
        <v>15</v>
      </c>
      <c r="AJZ32" s="1">
        <v>2.3E-2</v>
      </c>
      <c r="AKA32" s="1">
        <f t="shared" si="1201"/>
        <v>2.9999999999999992E-3</v>
      </c>
      <c r="AKB32" s="1">
        <f t="shared" si="1202"/>
        <v>0.24406779661016947</v>
      </c>
      <c r="AKC32" s="1">
        <f t="shared" si="1203"/>
        <v>3.6610169491525422E-4</v>
      </c>
      <c r="AKD32" s="1">
        <f t="shared" si="1204"/>
        <v>2.8183782268799686</v>
      </c>
      <c r="AKE32" s="1">
        <f>AVERAGE(AKD18:AKD32)</f>
        <v>2.8705704162666352</v>
      </c>
      <c r="AKF32" s="1"/>
      <c r="AKG32" s="2" t="s">
        <v>11</v>
      </c>
      <c r="AKH32" s="1" t="s">
        <v>100</v>
      </c>
      <c r="AKI32" s="1">
        <v>143</v>
      </c>
      <c r="AKJ32" s="2">
        <v>15</v>
      </c>
      <c r="AKK32" s="1">
        <v>2.7E-2</v>
      </c>
      <c r="AKL32" s="1">
        <f t="shared" si="1205"/>
        <v>5.000000000000001E-3</v>
      </c>
      <c r="AKM32" s="1">
        <f t="shared" si="1206"/>
        <v>0.30169491525423736</v>
      </c>
      <c r="AKN32" s="1">
        <f t="shared" si="1207"/>
        <v>4.5254237288135606E-4</v>
      </c>
      <c r="AKO32" s="1">
        <f t="shared" si="1208"/>
        <v>3.4838286415599629</v>
      </c>
      <c r="AKP32" s="1">
        <f>AVERAGE(AKO18:AKO32)</f>
        <v>3.1967715999332982</v>
      </c>
      <c r="AKQ32" s="1"/>
      <c r="AKR32" s="2" t="s">
        <v>11</v>
      </c>
      <c r="AKS32" s="1" t="s">
        <v>101</v>
      </c>
      <c r="AKT32" s="1">
        <v>144</v>
      </c>
      <c r="AKU32" s="2">
        <v>15</v>
      </c>
      <c r="AKV32" s="1">
        <v>2.9000000000000001E-2</v>
      </c>
      <c r="AKW32" s="1">
        <f t="shared" si="1209"/>
        <v>6.0000000000000019E-3</v>
      </c>
      <c r="AKX32" s="1">
        <f t="shared" si="1210"/>
        <v>0.30508474576271194</v>
      </c>
      <c r="AKY32" s="1">
        <f t="shared" si="1211"/>
        <v>4.5762711864406793E-4</v>
      </c>
      <c r="AKZ32" s="1">
        <f t="shared" si="1212"/>
        <v>3.5229727835999625</v>
      </c>
      <c r="ALA32" s="1">
        <f>AVERAGE(AKZ18:AKZ32)</f>
        <v>3.3403001207466305</v>
      </c>
      <c r="ALB32" s="1"/>
      <c r="ALC32" s="2" t="s">
        <v>11</v>
      </c>
      <c r="ALD32" s="1" t="s">
        <v>102</v>
      </c>
      <c r="ALE32" s="1">
        <v>147</v>
      </c>
      <c r="ALF32" s="2">
        <v>15</v>
      </c>
      <c r="ALG32" s="1">
        <v>3.5000000000000003E-2</v>
      </c>
      <c r="ALH32" s="1">
        <f t="shared" si="1213"/>
        <v>9.0000000000000045E-3</v>
      </c>
      <c r="ALI32" s="1">
        <f t="shared" si="1214"/>
        <v>0.41016949152542392</v>
      </c>
      <c r="ALJ32" s="1">
        <f t="shared" si="1215"/>
        <v>6.1525423728813595E-4</v>
      </c>
      <c r="ALK32" s="1">
        <f t="shared" si="1216"/>
        <v>4.7364411868399507</v>
      </c>
      <c r="ALL32" s="1">
        <f>AVERAGE(ALK18:ALK32)</f>
        <v>3.7708856831866266</v>
      </c>
      <c r="ALM32" s="1"/>
      <c r="ALN32" s="2" t="s">
        <v>11</v>
      </c>
      <c r="ALO32" s="1" t="s">
        <v>103</v>
      </c>
      <c r="ALP32" s="1">
        <v>148</v>
      </c>
      <c r="ALQ32" s="2">
        <v>15</v>
      </c>
      <c r="ALR32" s="1">
        <v>3.3000000000000002E-2</v>
      </c>
      <c r="ALS32" s="1">
        <f t="shared" si="1217"/>
        <v>8.0000000000000002E-3</v>
      </c>
      <c r="ALT32" s="1">
        <f t="shared" si="1218"/>
        <v>0.27891156462585037</v>
      </c>
      <c r="ALU32" s="1">
        <f t="shared" si="1219"/>
        <v>4.1836734693877556E-4</v>
      </c>
      <c r="ALV32" s="1">
        <f t="shared" si="1220"/>
        <v>3.2207374011822778</v>
      </c>
      <c r="ALW32" s="1">
        <f>AVERAGE(ALV18:ALV32)</f>
        <v>2.5661159781777494</v>
      </c>
      <c r="ALX32" s="1"/>
      <c r="ALY32" s="2" t="s">
        <v>11</v>
      </c>
      <c r="ALZ32" s="1" t="s">
        <v>104</v>
      </c>
      <c r="AMA32" s="1">
        <v>149</v>
      </c>
      <c r="AMB32" s="2">
        <v>15</v>
      </c>
      <c r="AMC32" s="1">
        <v>3.4000000000000002E-2</v>
      </c>
      <c r="AMD32" s="1">
        <f t="shared" si="1221"/>
        <v>1.4000000000000002E-2</v>
      </c>
      <c r="AME32" s="1">
        <f t="shared" si="1222"/>
        <v>0.55821917808219179</v>
      </c>
      <c r="AMF32" s="1">
        <f t="shared" si="1223"/>
        <v>8.3732876712328767E-4</v>
      </c>
      <c r="AMG32" s="1">
        <f t="shared" si="1224"/>
        <v>6.4460481849088334</v>
      </c>
      <c r="AMH32" s="1">
        <f>AVERAGE(AMG18:AMG32)</f>
        <v>4.8905600748490334</v>
      </c>
      <c r="AMI32" s="1"/>
      <c r="AMJ32" s="2" t="s">
        <v>11</v>
      </c>
      <c r="AMK32" s="1" t="s">
        <v>105</v>
      </c>
      <c r="AML32" s="1">
        <v>150</v>
      </c>
      <c r="AMM32" s="2">
        <v>15</v>
      </c>
      <c r="AMN32" s="1">
        <v>3.4000000000000002E-2</v>
      </c>
      <c r="AMO32" s="1">
        <f t="shared" si="1225"/>
        <v>1.5000000000000003E-2</v>
      </c>
      <c r="AMP32" s="1">
        <f t="shared" si="1226"/>
        <v>0.48630136986301375</v>
      </c>
      <c r="AMQ32" s="1">
        <f t="shared" si="1227"/>
        <v>7.294520547945206E-4</v>
      </c>
      <c r="AMR32" s="1">
        <f t="shared" si="1228"/>
        <v>5.6155757193684321</v>
      </c>
      <c r="AMS32" s="1">
        <f>AVERAGE(AMR18:AMR32)</f>
        <v>4.3764580723716424</v>
      </c>
      <c r="AMT32" s="1"/>
      <c r="AMU32" s="2" t="s">
        <v>11</v>
      </c>
      <c r="AMV32" s="1" t="s">
        <v>106</v>
      </c>
      <c r="AMW32" s="1">
        <v>151</v>
      </c>
      <c r="AMX32" s="2">
        <v>15</v>
      </c>
      <c r="AMY32" s="1">
        <v>3.7999999999999999E-2</v>
      </c>
      <c r="AMZ32" s="1">
        <f t="shared" si="1229"/>
        <v>1.7999999999999999E-2</v>
      </c>
      <c r="ANA32" s="1">
        <f t="shared" si="1230"/>
        <v>0.54109589041095885</v>
      </c>
      <c r="ANB32" s="1">
        <f t="shared" si="1231"/>
        <v>8.1164383561643826E-4</v>
      </c>
      <c r="ANC32" s="1">
        <f t="shared" si="1232"/>
        <v>6.2483166454944508</v>
      </c>
      <c r="AND32" s="1">
        <f>AVERAGE(ANC18:ANC32)</f>
        <v>4.5346433039031471</v>
      </c>
      <c r="ANE32" s="1"/>
      <c r="ANF32" s="2" t="s">
        <v>11</v>
      </c>
      <c r="ANG32" s="1" t="s">
        <v>107</v>
      </c>
      <c r="ANH32" s="1">
        <v>154</v>
      </c>
      <c r="ANI32" s="2">
        <v>15</v>
      </c>
      <c r="ANJ32" s="1">
        <v>3.9E-2</v>
      </c>
      <c r="ANK32" s="1">
        <f t="shared" si="1233"/>
        <v>0.02</v>
      </c>
      <c r="ANL32" s="1">
        <f t="shared" si="1234"/>
        <v>0.58965517241379306</v>
      </c>
      <c r="ANM32" s="1">
        <f t="shared" si="1235"/>
        <v>8.8448275862068962E-4</v>
      </c>
      <c r="ANN32" s="1">
        <f t="shared" si="1236"/>
        <v>6.8090560179578556</v>
      </c>
      <c r="ANO32" s="1">
        <f>AVERAGE(ANN18:ANN32)</f>
        <v>4.7915579385629359</v>
      </c>
      <c r="ANP32" s="1"/>
      <c r="ANQ32" s="2" t="s">
        <v>11</v>
      </c>
      <c r="ANR32" s="1" t="s">
        <v>108</v>
      </c>
      <c r="ANS32" s="1">
        <v>155</v>
      </c>
      <c r="ANT32" s="2">
        <v>15</v>
      </c>
      <c r="ANU32" s="1">
        <v>2.4E-2</v>
      </c>
      <c r="ANV32" s="1">
        <f t="shared" si="1237"/>
        <v>4.0000000000000001E-3</v>
      </c>
      <c r="ANW32" s="1">
        <f t="shared" si="1238"/>
        <v>-0.11262798634812286</v>
      </c>
      <c r="ANX32" s="1">
        <f t="shared" si="1239"/>
        <v>-1.6894197952218429E-4</v>
      </c>
      <c r="ANY32" s="1">
        <f t="shared" si="1240"/>
        <v>-1.3005741391105659</v>
      </c>
      <c r="ANZ32" s="1">
        <f>AVERAGE(ANY18:ANY32)</f>
        <v>-1.1429287889153461</v>
      </c>
      <c r="AOA32" s="1"/>
      <c r="AOB32" s="2" t="s">
        <v>11</v>
      </c>
      <c r="AOC32" s="1" t="s">
        <v>109</v>
      </c>
      <c r="AOD32" s="1">
        <v>156</v>
      </c>
      <c r="AOE32" s="2">
        <v>15</v>
      </c>
      <c r="AOF32" s="1">
        <v>2.4E-2</v>
      </c>
      <c r="AOG32" s="1">
        <f t="shared" si="1241"/>
        <v>2.9999999999999992E-3</v>
      </c>
      <c r="AOH32" s="1">
        <f t="shared" si="1242"/>
        <v>-0.10169491525423732</v>
      </c>
      <c r="AOI32" s="1">
        <f t="shared" si="1243"/>
        <v>-1.5254237288135598E-4</v>
      </c>
      <c r="AOJ32" s="1">
        <f t="shared" si="1244"/>
        <v>-1.1743242611999873</v>
      </c>
      <c r="AOK32" s="1">
        <f>AVERAGE(AOJ18:AOJ32)</f>
        <v>0.46972970447999451</v>
      </c>
      <c r="AOL32" s="1"/>
      <c r="AOM32" s="2" t="s">
        <v>11</v>
      </c>
      <c r="AON32" s="1" t="s">
        <v>110</v>
      </c>
      <c r="AOO32" s="1">
        <v>157</v>
      </c>
      <c r="AOP32" s="2">
        <v>15</v>
      </c>
      <c r="AOQ32" s="1">
        <v>1.9E-2</v>
      </c>
      <c r="AOR32" s="1">
        <f t="shared" si="1711"/>
        <v>4.9999999999999992E-3</v>
      </c>
      <c r="AOS32" s="1">
        <f t="shared" si="1245"/>
        <v>0.12286689419795219</v>
      </c>
      <c r="AOT32" s="1">
        <f t="shared" si="1246"/>
        <v>1.8430034129692828E-4</v>
      </c>
      <c r="AOU32" s="1">
        <f t="shared" si="1247"/>
        <v>1.4188081517569806</v>
      </c>
      <c r="AOV32" s="1">
        <f>AVERAGE(AOU18:AOU32)</f>
        <v>2.1019380026029348</v>
      </c>
      <c r="AOW32" s="1"/>
      <c r="AOX32" s="2" t="s">
        <v>11</v>
      </c>
      <c r="AOY32" s="1" t="s">
        <v>111</v>
      </c>
      <c r="AOZ32" s="1">
        <v>158</v>
      </c>
      <c r="APA32" s="2">
        <v>15</v>
      </c>
      <c r="APB32" s="1">
        <v>2.8000000000000001E-2</v>
      </c>
      <c r="APC32" s="1">
        <f t="shared" si="1248"/>
        <v>8.0000000000000002E-3</v>
      </c>
      <c r="APD32" s="1">
        <f t="shared" si="1249"/>
        <v>-3.4246575342465724E-2</v>
      </c>
      <c r="APE32" s="1">
        <f t="shared" si="1250"/>
        <v>-5.1369863013698586E-5</v>
      </c>
      <c r="APF32" s="1">
        <f t="shared" si="1251"/>
        <v>-0.39546307882876242</v>
      </c>
      <c r="APG32" s="1">
        <f>AVERAGE(APF18:APF32)</f>
        <v>-0.1581852315315051</v>
      </c>
      <c r="APH32" s="1"/>
      <c r="API32" s="2" t="s">
        <v>11</v>
      </c>
      <c r="APJ32" s="1" t="s">
        <v>112</v>
      </c>
      <c r="APK32" s="1">
        <v>161</v>
      </c>
      <c r="APL32" s="2">
        <v>15</v>
      </c>
      <c r="APM32" s="1">
        <v>0.03</v>
      </c>
      <c r="APN32" s="1">
        <f t="shared" si="1252"/>
        <v>1.3999999999999999E-2</v>
      </c>
      <c r="APO32" s="1">
        <f t="shared" si="1253"/>
        <v>0.33105802047781563</v>
      </c>
      <c r="APP32" s="1">
        <f t="shared" si="1254"/>
        <v>4.9658703071672348E-4</v>
      </c>
      <c r="APQ32" s="1">
        <f t="shared" si="1255"/>
        <v>3.8228997422340871</v>
      </c>
      <c r="APR32" s="1">
        <f>AVERAGE(APQ18:APQ32)</f>
        <v>3.9279966423642345</v>
      </c>
      <c r="APS32" s="1"/>
      <c r="APT32" s="2" t="s">
        <v>11</v>
      </c>
      <c r="APU32" s="1" t="s">
        <v>113</v>
      </c>
      <c r="APV32" s="1">
        <v>162</v>
      </c>
      <c r="APW32" s="2">
        <v>15</v>
      </c>
      <c r="APX32" s="1">
        <v>1.6E-2</v>
      </c>
      <c r="APY32" s="1">
        <f t="shared" si="1256"/>
        <v>1.0999999999999999E-2</v>
      </c>
      <c r="APZ32" s="1">
        <f t="shared" si="1257"/>
        <v>0.70103092783505161</v>
      </c>
      <c r="AQA32" s="1">
        <f t="shared" si="1258"/>
        <v>1.0515463917525774E-3</v>
      </c>
      <c r="AQB32" s="1">
        <f t="shared" si="1259"/>
        <v>8.0951699930143448</v>
      </c>
      <c r="AQC32" s="1">
        <f>AVERAGE(AQB18:AQB32)</f>
        <v>8.8888141099765328</v>
      </c>
      <c r="AQD32" s="1"/>
      <c r="AQE32" s="2" t="s">
        <v>11</v>
      </c>
      <c r="AQF32" s="1" t="s">
        <v>114</v>
      </c>
      <c r="AQG32" s="1">
        <v>163</v>
      </c>
      <c r="AQH32" s="2">
        <v>15</v>
      </c>
      <c r="AQI32" s="1">
        <v>2.8000000000000001E-2</v>
      </c>
      <c r="AQJ32" s="1">
        <f t="shared" si="1260"/>
        <v>1.2E-2</v>
      </c>
      <c r="AQK32" s="1">
        <f t="shared" si="1261"/>
        <v>0.13013698630136986</v>
      </c>
      <c r="AQL32" s="1">
        <f t="shared" si="1262"/>
        <v>1.952054794520548E-4</v>
      </c>
      <c r="AQM32" s="1">
        <f t="shared" si="1263"/>
        <v>1.5027596995492987</v>
      </c>
      <c r="AQN32" s="1">
        <f>AVERAGE(AQM18:AQM32)</f>
        <v>3.2427972463958552</v>
      </c>
      <c r="AQO32" s="1"/>
      <c r="AQP32" s="2" t="s">
        <v>11</v>
      </c>
      <c r="AQQ32" s="1" t="s">
        <v>115</v>
      </c>
      <c r="AQR32" s="1">
        <v>169</v>
      </c>
      <c r="AQS32" s="2">
        <v>15</v>
      </c>
      <c r="AQT32" s="1">
        <v>1.2999999999999999E-2</v>
      </c>
      <c r="AQU32" s="1">
        <f t="shared" si="1264"/>
        <v>2.0999999999999998E-2</v>
      </c>
      <c r="AQV32" s="1">
        <f t="shared" si="1265"/>
        <v>1.2696245733788396</v>
      </c>
      <c r="AQW32" s="1">
        <f t="shared" si="1266"/>
        <v>1.9044368600682595E-3</v>
      </c>
      <c r="AQX32" s="1">
        <f t="shared" si="1267"/>
        <v>14.66101756815547</v>
      </c>
      <c r="AQY32" s="1">
        <f>AVERAGE(AQX18:AQX32)</f>
        <v>14.345726867765029</v>
      </c>
      <c r="AQZ32" s="1"/>
      <c r="ARA32" s="2" t="s">
        <v>11</v>
      </c>
      <c r="ARB32" s="1" t="s">
        <v>116</v>
      </c>
      <c r="ARC32" s="1">
        <v>170</v>
      </c>
      <c r="ARD32" s="2">
        <v>15</v>
      </c>
      <c r="ARE32" s="1">
        <v>8.0000000000000002E-3</v>
      </c>
      <c r="ARF32" s="1">
        <f t="shared" si="1268"/>
        <v>2E-3</v>
      </c>
      <c r="ARG32" s="1">
        <f t="shared" si="1269"/>
        <v>-0.20068027210884357</v>
      </c>
      <c r="ARH32" s="1">
        <f t="shared" si="1270"/>
        <v>-3.0102040816326538E-4</v>
      </c>
      <c r="ARI32" s="1">
        <f t="shared" si="1271"/>
        <v>-2.3173598374360296</v>
      </c>
      <c r="ARJ32" s="1">
        <f>AVERAGE(ARI18:ARI32)</f>
        <v>2.003141554393856</v>
      </c>
      <c r="ARK32" s="1"/>
      <c r="ARL32" s="2" t="s">
        <v>11</v>
      </c>
      <c r="ARM32" s="1" t="s">
        <v>117</v>
      </c>
      <c r="ARN32" s="1">
        <v>171</v>
      </c>
      <c r="ARO32" s="2">
        <v>15</v>
      </c>
      <c r="ARP32" s="1">
        <v>1.6E-2</v>
      </c>
      <c r="ARQ32" s="1">
        <f t="shared" si="1272"/>
        <v>0.01</v>
      </c>
      <c r="ARR32" s="1">
        <f t="shared" si="1273"/>
        <v>0.1541095890410959</v>
      </c>
      <c r="ARS32" s="1">
        <f t="shared" si="1274"/>
        <v>2.3116438356164386E-4</v>
      </c>
      <c r="ART32" s="1">
        <f t="shared" si="1275"/>
        <v>1.7795838547294327</v>
      </c>
      <c r="ARU32" s="1">
        <f>AVERAGE(ART18:ART32)</f>
        <v>4.3632759697440173</v>
      </c>
      <c r="ARV32" s="1"/>
      <c r="ARW32" s="2" t="s">
        <v>11</v>
      </c>
      <c r="ARX32" s="1" t="s">
        <v>118</v>
      </c>
      <c r="ARY32" s="1">
        <v>172</v>
      </c>
      <c r="ARZ32" s="2">
        <v>15</v>
      </c>
      <c r="ASA32" s="1">
        <v>0.03</v>
      </c>
      <c r="ASB32" s="1">
        <f t="shared" si="1276"/>
        <v>9.9999999999999985E-3</v>
      </c>
      <c r="ASC32" s="1">
        <f t="shared" si="1277"/>
        <v>-0.41355932203389839</v>
      </c>
      <c r="ASD32" s="1">
        <f t="shared" si="1278"/>
        <v>-6.2033898305084755E-4</v>
      </c>
      <c r="ASE32" s="1">
        <f t="shared" si="1279"/>
        <v>-4.7755853288799486</v>
      </c>
      <c r="ASF32" s="1">
        <f>AVERAGE(ASE18:ASE32)</f>
        <v>-2.3486485223999751</v>
      </c>
      <c r="ASG32" s="1"/>
      <c r="ASH32" s="2" t="s">
        <v>11</v>
      </c>
      <c r="ASI32" s="1" t="s">
        <v>119</v>
      </c>
      <c r="ASJ32" s="1">
        <v>173</v>
      </c>
      <c r="ASK32" s="2">
        <v>15</v>
      </c>
      <c r="ASL32" s="1">
        <v>8.9999999999999993E-3</v>
      </c>
      <c r="ASM32" s="1">
        <f t="shared" si="1280"/>
        <v>5.9999999999999993E-3</v>
      </c>
      <c r="ASN32" s="1">
        <f t="shared" si="1281"/>
        <v>-2.7397260273972615E-2</v>
      </c>
      <c r="ASO32" s="1">
        <f t="shared" si="1282"/>
        <v>-4.1095890410958926E-5</v>
      </c>
      <c r="ASP32" s="1">
        <f t="shared" si="1283"/>
        <v>-0.31637046306301037</v>
      </c>
      <c r="ASQ32" s="1">
        <f>AVERAGE(ASP18:ASP32)</f>
        <v>5.0882916142634134</v>
      </c>
      <c r="ASR32" s="1"/>
      <c r="ASS32" s="2" t="s">
        <v>11</v>
      </c>
      <c r="AST32" s="1" t="s">
        <v>120</v>
      </c>
      <c r="ASU32" s="1">
        <v>176</v>
      </c>
      <c r="ASV32" s="2">
        <v>15</v>
      </c>
      <c r="ASW32" s="1">
        <v>3.5999999999999997E-2</v>
      </c>
      <c r="ASX32" s="1">
        <f t="shared" si="1284"/>
        <v>2.8999999999999998E-2</v>
      </c>
      <c r="ASY32" s="1">
        <f t="shared" si="1285"/>
        <v>0.55670103092783496</v>
      </c>
      <c r="ASZ32" s="1">
        <f t="shared" si="1286"/>
        <v>8.3505154639175244E-4</v>
      </c>
      <c r="ATA32" s="1">
        <f t="shared" si="1287"/>
        <v>6.4285173473937425</v>
      </c>
      <c r="ATB32" s="1">
        <f>AVERAGE(ATA18:ATA32)</f>
        <v>3.5978533302285971</v>
      </c>
      <c r="ATC32" s="1"/>
      <c r="ATD32" s="2" t="s">
        <v>11</v>
      </c>
      <c r="ATE32" s="1" t="s">
        <v>121</v>
      </c>
      <c r="ATF32" s="1">
        <v>180</v>
      </c>
      <c r="ATG32" s="2">
        <v>15</v>
      </c>
      <c r="ATH32" s="1">
        <v>0.04</v>
      </c>
      <c r="ATI32" s="1">
        <f t="shared" si="1288"/>
        <v>1.9E-2</v>
      </c>
      <c r="ATJ32" s="1">
        <f t="shared" si="1289"/>
        <v>-0.36332179930795844</v>
      </c>
      <c r="ATK32" s="1">
        <f t="shared" si="1290"/>
        <v>-5.4498269896193765E-4</v>
      </c>
      <c r="ATL32" s="1">
        <f t="shared" si="1291"/>
        <v>-4.1954664349099877</v>
      </c>
      <c r="ATM32" s="1">
        <f>AVERAGE(ATL18:ATL32)</f>
        <v>-1.7980570435328522</v>
      </c>
      <c r="ATN32" s="1"/>
      <c r="ATO32" s="2" t="s">
        <v>11</v>
      </c>
      <c r="ATP32" s="1" t="s">
        <v>122</v>
      </c>
      <c r="ATQ32" s="1">
        <v>183</v>
      </c>
      <c r="ATR32" s="2">
        <v>15</v>
      </c>
      <c r="ATS32" s="1">
        <v>2.9000000000000001E-2</v>
      </c>
      <c r="ATT32" s="1">
        <f t="shared" si="1292"/>
        <v>2.8000000000000001E-2</v>
      </c>
      <c r="ATU32" s="1">
        <f t="shared" si="1293"/>
        <v>0.67808219178082185</v>
      </c>
      <c r="ATV32" s="1">
        <f t="shared" si="1294"/>
        <v>1.0171232876712327E-3</v>
      </c>
      <c r="ATW32" s="1">
        <f t="shared" si="1295"/>
        <v>7.8301689608095018</v>
      </c>
      <c r="ATX32" s="1">
        <f>AVERAGE(ATW18:ATW32)</f>
        <v>7.7247121397884984</v>
      </c>
      <c r="ATY32" s="1"/>
      <c r="ATZ32" s="2" t="s">
        <v>11</v>
      </c>
      <c r="AUA32" s="1" t="s">
        <v>123</v>
      </c>
      <c r="AUB32" s="1">
        <v>184</v>
      </c>
      <c r="AUC32" s="2">
        <v>15</v>
      </c>
      <c r="AUD32" s="1">
        <v>1.2E-2</v>
      </c>
      <c r="AUE32" s="1">
        <f t="shared" si="1296"/>
        <v>-4.0000000000000001E-3</v>
      </c>
      <c r="AUF32" s="1">
        <f t="shared" si="1297"/>
        <v>-0.4584837545126354</v>
      </c>
      <c r="AUG32" s="1">
        <f t="shared" si="1298"/>
        <v>-6.8772563176895316E-4</v>
      </c>
      <c r="AUH32" s="1">
        <f t="shared" si="1299"/>
        <v>-5.2943511968540937</v>
      </c>
      <c r="AUI32" s="1">
        <f>AVERAGE(AUH18:AUH32)</f>
        <v>-6.3504422492449359</v>
      </c>
      <c r="AUJ32" s="1"/>
      <c r="AUK32" s="2" t="s">
        <v>11</v>
      </c>
      <c r="AUL32" s="1" t="s">
        <v>124</v>
      </c>
      <c r="AUM32" s="1">
        <v>185</v>
      </c>
      <c r="AUN32" s="2">
        <v>15</v>
      </c>
      <c r="AUO32" s="1">
        <v>1.6E-2</v>
      </c>
      <c r="AUP32" s="1">
        <f t="shared" si="1300"/>
        <v>1.0999999999999999E-2</v>
      </c>
      <c r="AUQ32" s="1">
        <f t="shared" si="1301"/>
        <v>0.22743682310469313</v>
      </c>
      <c r="AUR32" s="1">
        <f t="shared" si="1302"/>
        <v>3.4115523465703967E-4</v>
      </c>
      <c r="AUS32" s="1">
        <f t="shared" si="1303"/>
        <v>2.6263316960772269</v>
      </c>
      <c r="AUT32" s="1">
        <f>AVERAGE(AUS18:AUS32)</f>
        <v>1.2645300758890354</v>
      </c>
      <c r="AUU32" s="1"/>
      <c r="AUV32" s="2" t="s">
        <v>11</v>
      </c>
      <c r="AUW32" s="1" t="s">
        <v>125</v>
      </c>
      <c r="AUX32" s="1">
        <v>186</v>
      </c>
      <c r="AUY32" s="2">
        <v>15</v>
      </c>
      <c r="AUZ32" s="1">
        <v>1.7999999999999999E-2</v>
      </c>
      <c r="AVA32" s="1">
        <f t="shared" si="1304"/>
        <v>7.9999999999999984E-3</v>
      </c>
      <c r="AVB32" s="1">
        <f t="shared" si="1305"/>
        <v>0.15162454873646206</v>
      </c>
      <c r="AVC32" s="1">
        <f t="shared" si="1306"/>
        <v>2.274368231046931E-4</v>
      </c>
      <c r="AVD32" s="1">
        <f t="shared" si="1307"/>
        <v>1.750887797384818</v>
      </c>
      <c r="AVE32" s="1">
        <f>AVERAGE(AVD18:AVD32)</f>
        <v>-0.2223349583980723</v>
      </c>
      <c r="AVF32" s="1"/>
      <c r="AVG32" s="2" t="s">
        <v>11</v>
      </c>
      <c r="AVH32" s="1" t="s">
        <v>126</v>
      </c>
      <c r="AVI32" s="1">
        <v>187</v>
      </c>
      <c r="AVJ32" s="2">
        <v>15</v>
      </c>
      <c r="AVK32" s="1">
        <v>1.7000000000000001E-2</v>
      </c>
      <c r="AVL32" s="1">
        <f t="shared" si="1308"/>
        <v>7.000000000000001E-3</v>
      </c>
      <c r="AVM32" s="1">
        <f t="shared" si="1309"/>
        <v>0.23741007194244609</v>
      </c>
      <c r="AVN32" s="1">
        <f t="shared" si="1310"/>
        <v>3.5611510791366916E-4</v>
      </c>
      <c r="AVO32" s="1">
        <f t="shared" si="1311"/>
        <v>2.74149800546328</v>
      </c>
      <c r="AVP32" s="1">
        <f>AVERAGE(AVO18:AVO32)</f>
        <v>1.7445896398402687</v>
      </c>
      <c r="AVQ32" s="1"/>
      <c r="AVR32" s="2" t="s">
        <v>11</v>
      </c>
      <c r="AVS32" s="1" t="s">
        <v>127</v>
      </c>
      <c r="AVT32" s="1">
        <v>190</v>
      </c>
      <c r="AVU32" s="2">
        <v>15</v>
      </c>
      <c r="AVV32" s="1">
        <v>2.3E-2</v>
      </c>
      <c r="AVW32" s="1">
        <f t="shared" si="1312"/>
        <v>1.2E-2</v>
      </c>
      <c r="AVX32" s="1">
        <f t="shared" si="1313"/>
        <v>0.46594982078853048</v>
      </c>
      <c r="AVY32" s="1">
        <f t="shared" si="1314"/>
        <v>6.989247311827957E-4</v>
      </c>
      <c r="AVZ32" s="1">
        <f t="shared" si="1315"/>
        <v>5.3805657606952817</v>
      </c>
      <c r="AWA32" s="1">
        <f>AVERAGE(AVZ18:AVZ32)</f>
        <v>3.6698217752434483</v>
      </c>
      <c r="AWB32" s="1"/>
      <c r="AWC32" s="2" t="s">
        <v>11</v>
      </c>
      <c r="AWD32" s="1" t="s">
        <v>128</v>
      </c>
      <c r="AWE32" s="1">
        <v>191</v>
      </c>
      <c r="AWF32" s="2">
        <v>15</v>
      </c>
      <c r="AWG32" s="1">
        <v>2.5000000000000001E-2</v>
      </c>
      <c r="AWH32" s="1">
        <f t="shared" si="1316"/>
        <v>1.2000000000000002E-2</v>
      </c>
      <c r="AWI32" s="1">
        <f t="shared" si="1317"/>
        <v>0.37634408602150543</v>
      </c>
      <c r="AWJ32" s="1">
        <f t="shared" si="1318"/>
        <v>5.6451612903225812E-4</v>
      </c>
      <c r="AWK32" s="1">
        <f t="shared" si="1319"/>
        <v>4.3458415759461895</v>
      </c>
      <c r="AWL32" s="1">
        <f>AVERAGE(AWK18:AWK32)</f>
        <v>2.8834313948341381</v>
      </c>
      <c r="AWM32" s="1"/>
      <c r="AWN32" s="2" t="s">
        <v>11</v>
      </c>
      <c r="AWO32" s="1" t="s">
        <v>129</v>
      </c>
      <c r="AWP32" s="1">
        <v>192</v>
      </c>
      <c r="AWQ32" s="2">
        <v>15</v>
      </c>
      <c r="AWR32" s="1">
        <v>2.8000000000000001E-2</v>
      </c>
      <c r="AWS32" s="1">
        <f t="shared" si="1320"/>
        <v>1.2E-2</v>
      </c>
      <c r="AWT32" s="1">
        <f t="shared" si="1321"/>
        <v>0.36428571428571432</v>
      </c>
      <c r="AWU32" s="1">
        <f t="shared" si="1322"/>
        <v>5.4642857142857151E-4</v>
      </c>
      <c r="AWV32" s="1">
        <f t="shared" si="1323"/>
        <v>4.2065972642270975</v>
      </c>
      <c r="AWW32" s="1">
        <f>AVERAGE(AWV18:AWV32)</f>
        <v>2.2270220810614045</v>
      </c>
      <c r="AWX32" s="1"/>
      <c r="AWY32" s="2" t="s">
        <v>11</v>
      </c>
      <c r="AWZ32" s="1" t="s">
        <v>130</v>
      </c>
      <c r="AXA32" s="1">
        <v>193</v>
      </c>
      <c r="AXB32" s="2">
        <v>15</v>
      </c>
      <c r="AXC32" s="1">
        <v>0.03</v>
      </c>
      <c r="AXD32" s="1">
        <f t="shared" si="1324"/>
        <v>1.6E-2</v>
      </c>
      <c r="AXE32" s="1">
        <f t="shared" si="1325"/>
        <v>0.47311827956989244</v>
      </c>
      <c r="AXF32" s="1">
        <f t="shared" si="1326"/>
        <v>7.0967741935483864E-4</v>
      </c>
      <c r="AXG32" s="1">
        <f t="shared" si="1327"/>
        <v>5.4633436954752082</v>
      </c>
      <c r="AXH32" s="1">
        <f>AVERAGE(AXG18:AXG32)</f>
        <v>2.5661159781777494</v>
      </c>
      <c r="AXI32" s="1"/>
      <c r="AXJ32" s="2" t="s">
        <v>11</v>
      </c>
      <c r="AXK32" s="1" t="s">
        <v>131</v>
      </c>
      <c r="AXL32" s="1">
        <v>197</v>
      </c>
      <c r="AXM32" s="2">
        <v>15</v>
      </c>
      <c r="AXN32" s="1">
        <v>3.4000000000000002E-2</v>
      </c>
      <c r="AXO32" s="1">
        <f t="shared" si="1328"/>
        <v>1.5000000000000003E-2</v>
      </c>
      <c r="AXP32" s="1">
        <f t="shared" si="1329"/>
        <v>0.38489208633093536</v>
      </c>
      <c r="AXQ32" s="1">
        <f t="shared" si="1330"/>
        <v>5.7733812949640302E-4</v>
      </c>
      <c r="AXR32" s="1">
        <f t="shared" si="1331"/>
        <v>4.4445497967359238</v>
      </c>
      <c r="AXS32" s="1">
        <f>AVERAGE(AXR18:AXR32)</f>
        <v>1.6753598922275603</v>
      </c>
      <c r="AXT32" s="1"/>
      <c r="AXU32" s="2" t="s">
        <v>11</v>
      </c>
      <c r="AXV32" s="1" t="s">
        <v>132</v>
      </c>
      <c r="AXW32" s="1">
        <v>198</v>
      </c>
      <c r="AXX32" s="2">
        <v>15</v>
      </c>
      <c r="AXY32" s="1">
        <v>1.9E-2</v>
      </c>
      <c r="AXZ32" s="1">
        <f t="shared" si="1332"/>
        <v>1.9999999999999983E-3</v>
      </c>
      <c r="AYA32" s="1">
        <f t="shared" si="1333"/>
        <v>-0.11510791366906481</v>
      </c>
      <c r="AYB32" s="1">
        <f t="shared" si="1334"/>
        <v>-1.7266187050359722E-4</v>
      </c>
      <c r="AYC32" s="1">
        <f t="shared" si="1335"/>
        <v>-1.3292111541640148</v>
      </c>
      <c r="AYD32" s="1">
        <f>AVERAGE(AYC18,AYC20:AYC32)</f>
        <v>-1.0918520194918691</v>
      </c>
      <c r="AYE32" s="1"/>
      <c r="AYF32" s="2" t="s">
        <v>11</v>
      </c>
      <c r="AYG32" s="1" t="s">
        <v>133</v>
      </c>
      <c r="AYH32" s="1">
        <v>201</v>
      </c>
      <c r="AYI32" s="2">
        <v>15</v>
      </c>
      <c r="AYJ32" s="1">
        <v>0.03</v>
      </c>
      <c r="AYK32" s="1">
        <f t="shared" si="1336"/>
        <v>6.9999999999999993E-3</v>
      </c>
      <c r="AYL32" s="1">
        <f t="shared" si="1337"/>
        <v>1.7857142857142842E-2</v>
      </c>
      <c r="AYM32" s="1">
        <f t="shared" si="1338"/>
        <v>2.6785714285714264E-5</v>
      </c>
      <c r="AYN32" s="1">
        <f t="shared" si="1339"/>
        <v>0.20620574824642612</v>
      </c>
      <c r="AYO32" s="1">
        <f>AVERAGE(AYN18,AYN20:AYN32)</f>
        <v>-1.3550663456193726</v>
      </c>
      <c r="AYP32" s="1"/>
      <c r="AYQ32" s="2" t="s">
        <v>11</v>
      </c>
      <c r="AYR32" s="1" t="s">
        <v>134</v>
      </c>
      <c r="AYS32" s="1">
        <v>204</v>
      </c>
      <c r="AYT32" s="2">
        <v>15</v>
      </c>
      <c r="AYU32" s="1">
        <v>3.5000000000000003E-2</v>
      </c>
      <c r="AYV32" s="1">
        <f t="shared" si="1340"/>
        <v>1.2000000000000004E-2</v>
      </c>
      <c r="AYW32" s="1">
        <f t="shared" si="1341"/>
        <v>-0.1178571428571427</v>
      </c>
      <c r="AYX32" s="1">
        <f t="shared" si="1342"/>
        <v>-1.7678571428571407E-4</v>
      </c>
      <c r="AYY32" s="1">
        <f t="shared" si="1343"/>
        <v>-1.3609579384264119</v>
      </c>
      <c r="AYZ32" s="1">
        <f>AVERAGE(AYY18,AYY20:AYY32)</f>
        <v>-3.4819313489610835</v>
      </c>
      <c r="AZA32" s="1"/>
      <c r="AZB32" s="2" t="s">
        <v>11</v>
      </c>
      <c r="AZC32" s="1" t="s">
        <v>135</v>
      </c>
      <c r="AZD32" s="1">
        <v>205</v>
      </c>
      <c r="AZE32" s="2">
        <v>15</v>
      </c>
      <c r="AZF32" s="1">
        <v>3.3000000000000002E-2</v>
      </c>
      <c r="AZG32" s="1">
        <f t="shared" si="1344"/>
        <v>1.1000000000000003E-2</v>
      </c>
      <c r="AZH32" s="1">
        <f t="shared" si="1345"/>
        <v>0.18571428571428583</v>
      </c>
      <c r="AZI32" s="1">
        <f t="shared" si="1346"/>
        <v>2.7857142857142875E-4</v>
      </c>
      <c r="AZJ32" s="1">
        <f t="shared" si="1347"/>
        <v>2.1445397817628349</v>
      </c>
      <c r="AZK32" s="1">
        <f>AVERAGE(AZJ18,AZJ20:AZJ32)</f>
        <v>-0.12372344894785479</v>
      </c>
      <c r="AZL32" s="1"/>
      <c r="AZM32" s="2" t="s">
        <v>11</v>
      </c>
      <c r="AZN32" s="1" t="s">
        <v>136</v>
      </c>
      <c r="AZO32" s="1">
        <v>208</v>
      </c>
      <c r="AZP32" s="2">
        <v>15</v>
      </c>
      <c r="AZQ32" s="1">
        <v>3.5000000000000003E-2</v>
      </c>
      <c r="AZR32" s="1">
        <f t="shared" si="1348"/>
        <v>1.4000000000000002E-2</v>
      </c>
      <c r="AZS32" s="1">
        <f t="shared" si="1349"/>
        <v>0.29285714285714293</v>
      </c>
      <c r="AZT32" s="1">
        <f t="shared" si="1350"/>
        <v>4.3928571428571438E-4</v>
      </c>
      <c r="AZU32" s="1">
        <f t="shared" si="1351"/>
        <v>3.3817742712413921</v>
      </c>
      <c r="AZV32" s="1">
        <f>AVERAGE(AZU18,AZU20:AZU32)</f>
        <v>1.4670066089531468</v>
      </c>
      <c r="AZW32" s="1"/>
      <c r="AZX32" s="2" t="s">
        <v>11</v>
      </c>
      <c r="AZY32" s="1" t="s">
        <v>137</v>
      </c>
      <c r="AZZ32" s="1">
        <v>211</v>
      </c>
      <c r="BAA32" s="2">
        <v>15</v>
      </c>
      <c r="BAB32" s="1">
        <v>3.7999999999999999E-2</v>
      </c>
      <c r="BAC32" s="1">
        <f t="shared" si="1352"/>
        <v>1.3999999999999999E-2</v>
      </c>
      <c r="BAD32" s="1">
        <f t="shared" si="1353"/>
        <v>0.2411347517730496</v>
      </c>
      <c r="BAE32" s="1">
        <f t="shared" si="1354"/>
        <v>3.6170212765957441E-4</v>
      </c>
      <c r="BAF32" s="1">
        <f t="shared" si="1355"/>
        <v>2.7845088273843661</v>
      </c>
      <c r="BAG32" s="1">
        <f>AVERAGE(BAF18,BAF20:BAF32)</f>
        <v>0.15209501998317979</v>
      </c>
      <c r="BAH32" s="1"/>
      <c r="BAI32" s="2" t="s">
        <v>11</v>
      </c>
      <c r="BAJ32" s="1" t="s">
        <v>138</v>
      </c>
      <c r="BAK32" s="1">
        <v>212</v>
      </c>
      <c r="BAL32" s="2">
        <v>15</v>
      </c>
      <c r="BAM32" s="1">
        <v>8.0000000000000002E-3</v>
      </c>
      <c r="BAN32" s="1">
        <f t="shared" si="1356"/>
        <v>-2E-3</v>
      </c>
      <c r="BAO32" s="1">
        <f t="shared" si="1357"/>
        <v>0.92783505154639179</v>
      </c>
      <c r="BAP32" s="1">
        <f t="shared" si="1358"/>
        <v>1.3917525773195878E-3</v>
      </c>
      <c r="BAQ32" s="1">
        <f t="shared" si="1359"/>
        <v>10.714195578989575</v>
      </c>
      <c r="BAR32" s="1">
        <f>AVERAGE(BAQ18:BAQ32)</f>
        <v>11.16392724526815</v>
      </c>
      <c r="BAS32" s="1"/>
      <c r="BAT32" s="2" t="s">
        <v>11</v>
      </c>
      <c r="BAU32" s="1" t="s">
        <v>139</v>
      </c>
      <c r="BAV32" s="1">
        <v>213</v>
      </c>
      <c r="BAW32" s="2">
        <v>15</v>
      </c>
      <c r="BAX32" s="1">
        <v>1E-3</v>
      </c>
      <c r="BAY32" s="1">
        <f t="shared" si="1360"/>
        <v>0</v>
      </c>
      <c r="BAZ32" s="1">
        <f t="shared" si="1361"/>
        <v>1.1319444444444444</v>
      </c>
      <c r="BBA32" s="1">
        <f t="shared" si="1362"/>
        <v>1.6979166666666666E-3</v>
      </c>
      <c r="BBB32" s="1">
        <f t="shared" si="1363"/>
        <v>13.071153263842911</v>
      </c>
      <c r="BBC32" s="1">
        <f>AVERAGE(BBB18:BBB32)</f>
        <v>13.044422889070225</v>
      </c>
      <c r="BBD32" s="1"/>
      <c r="BBE32" s="2" t="s">
        <v>11</v>
      </c>
      <c r="BBF32" s="1" t="s">
        <v>140</v>
      </c>
      <c r="BBG32" s="1">
        <v>214</v>
      </c>
      <c r="BBH32" s="2">
        <v>15</v>
      </c>
      <c r="BBI32" s="1">
        <v>4.0000000000000001E-3</v>
      </c>
      <c r="BBJ32" s="1">
        <f t="shared" si="1364"/>
        <v>-1E-3</v>
      </c>
      <c r="BBK32" s="1">
        <f t="shared" si="1365"/>
        <v>0.77351916376306618</v>
      </c>
      <c r="BBL32" s="1">
        <f t="shared" si="1366"/>
        <v>1.1602787456445993E-3</v>
      </c>
      <c r="BBM32" s="1">
        <f t="shared" si="1367"/>
        <v>8.9322294850159292</v>
      </c>
      <c r="BBN32" s="1">
        <f>AVERAGE(BBM18:BBM32)</f>
        <v>10.246581571399654</v>
      </c>
      <c r="BBO32" s="1"/>
      <c r="BBP32" s="2" t="s">
        <v>11</v>
      </c>
      <c r="BBQ32" s="1" t="s">
        <v>141</v>
      </c>
      <c r="BBR32" s="1">
        <v>215</v>
      </c>
      <c r="BBS32" s="2">
        <v>15</v>
      </c>
      <c r="BBT32" s="1">
        <v>0.01</v>
      </c>
      <c r="BBU32" s="1">
        <f t="shared" si="1368"/>
        <v>2E-3</v>
      </c>
      <c r="BBV32" s="1">
        <f t="shared" si="1369"/>
        <v>0.77972027972027969</v>
      </c>
      <c r="BBW32" s="1">
        <f t="shared" si="1370"/>
        <v>1.1695804195804196E-3</v>
      </c>
      <c r="BBX32" s="1">
        <f t="shared" si="1371"/>
        <v>9.0038370073474532</v>
      </c>
      <c r="BBY32" s="1">
        <f>AVERAGE(BBX18:BBX32)</f>
        <v>8.9769197068770552</v>
      </c>
      <c r="BBZ32" s="1"/>
      <c r="BCA32" s="2" t="s">
        <v>11</v>
      </c>
      <c r="BCB32" s="1" t="s">
        <v>142</v>
      </c>
      <c r="BCC32" s="1">
        <v>225</v>
      </c>
      <c r="BCD32" s="2">
        <v>15</v>
      </c>
      <c r="BCE32" s="1">
        <v>0.02</v>
      </c>
      <c r="BCF32" s="1">
        <f t="shared" si="1372"/>
        <v>1.3000000000000001E-2</v>
      </c>
      <c r="BCG32" s="1">
        <f t="shared" si="1373"/>
        <v>1.132404181184669</v>
      </c>
      <c r="BCH32" s="1">
        <f t="shared" si="1374"/>
        <v>1.6986062717770035E-3</v>
      </c>
      <c r="BCI32" s="1">
        <f t="shared" si="1375"/>
        <v>13.076462083919717</v>
      </c>
      <c r="BCJ32" s="1">
        <f>AVERAGE(BCI18:BCI32)</f>
        <v>11.011051662459579</v>
      </c>
      <c r="BCK32" s="1"/>
      <c r="BCL32" s="2" t="s">
        <v>11</v>
      </c>
      <c r="BCM32" s="1" t="s">
        <v>143</v>
      </c>
      <c r="BCN32" s="1">
        <v>226</v>
      </c>
      <c r="BCO32" s="2">
        <v>15</v>
      </c>
      <c r="BCP32" s="1">
        <v>1.9E-2</v>
      </c>
      <c r="BCQ32" s="1">
        <f t="shared" si="1376"/>
        <v>1.0000000000000009E-3</v>
      </c>
      <c r="BCR32" s="1">
        <f t="shared" si="1377"/>
        <v>0.52027027027027029</v>
      </c>
      <c r="BCS32" s="1">
        <f t="shared" si="1378"/>
        <v>7.8040540540540539E-4</v>
      </c>
      <c r="BCT32" s="1">
        <f t="shared" si="1379"/>
        <v>6.0078323408012855</v>
      </c>
      <c r="BCU32" s="1">
        <f>AVERAGE(BCT18:BCT32)</f>
        <v>9.804990443645389</v>
      </c>
      <c r="BCV32" s="1"/>
      <c r="BCW32" s="2" t="s">
        <v>11</v>
      </c>
      <c r="BCX32" s="1" t="s">
        <v>144</v>
      </c>
      <c r="BCY32" s="1">
        <v>232</v>
      </c>
      <c r="BCZ32" s="2">
        <v>15</v>
      </c>
      <c r="BDA32" s="1">
        <v>2.9000000000000001E-2</v>
      </c>
      <c r="BDB32" s="1">
        <f t="shared" si="1380"/>
        <v>5.000000000000001E-3</v>
      </c>
      <c r="BDC32" s="1">
        <f t="shared" si="1381"/>
        <v>0.72297297297297303</v>
      </c>
      <c r="BDD32" s="1">
        <f t="shared" si="1382"/>
        <v>1.0844594594594595E-3</v>
      </c>
      <c r="BDE32" s="1">
        <f t="shared" si="1383"/>
        <v>8.3485462398147732</v>
      </c>
      <c r="BDF32" s="1">
        <f>AVERAGE(BDE18:BDE32)</f>
        <v>12.379775732560226</v>
      </c>
      <c r="BDG32" s="1"/>
      <c r="BDH32" s="2" t="s">
        <v>11</v>
      </c>
      <c r="BDI32" s="1" t="s">
        <v>145</v>
      </c>
      <c r="BDJ32" s="1">
        <v>233</v>
      </c>
      <c r="BDK32" s="2">
        <v>15</v>
      </c>
      <c r="BDL32" s="1">
        <v>2.7E-2</v>
      </c>
      <c r="BDM32" s="1">
        <f t="shared" si="1384"/>
        <v>-1.0999999999999999E-2</v>
      </c>
      <c r="BDN32" s="1">
        <f t="shared" si="1385"/>
        <v>0.22635135135135137</v>
      </c>
      <c r="BDO32" s="1">
        <f t="shared" si="1386"/>
        <v>3.3952702702702705E-4</v>
      </c>
      <c r="BDP32" s="1">
        <f t="shared" si="1387"/>
        <v>2.6137971872317283</v>
      </c>
      <c r="BDQ32" s="1">
        <f>AVERAGE(BDP18:BDP32)</f>
        <v>6.8010742732447458</v>
      </c>
      <c r="BDR32" s="1"/>
      <c r="BDS32" s="2" t="s">
        <v>11</v>
      </c>
      <c r="BDT32" s="1" t="s">
        <v>146</v>
      </c>
      <c r="BDU32" s="1">
        <v>234</v>
      </c>
      <c r="BDV32" s="2">
        <v>15</v>
      </c>
      <c r="BDW32" s="1">
        <v>2.8000000000000001E-2</v>
      </c>
      <c r="BDX32" s="1">
        <f t="shared" si="1388"/>
        <v>-7.0000000000000027E-3</v>
      </c>
      <c r="BDY32" s="1">
        <f t="shared" si="1389"/>
        <v>0.33559322033898292</v>
      </c>
      <c r="BDZ32" s="1">
        <f t="shared" si="1390"/>
        <v>5.0338983050847441E-4</v>
      </c>
      <c r="BEA32" s="1">
        <f t="shared" si="1391"/>
        <v>3.8752700619599563</v>
      </c>
      <c r="BEB32" s="1">
        <f>AVERAGE(BEA18:BEA32)</f>
        <v>7.9984530235065767</v>
      </c>
      <c r="BEC32" s="1"/>
      <c r="BED32" s="2" t="s">
        <v>11</v>
      </c>
      <c r="BEE32" s="1" t="s">
        <v>147</v>
      </c>
      <c r="BEF32" s="1">
        <v>236</v>
      </c>
      <c r="BEG32" s="2">
        <v>15</v>
      </c>
      <c r="BEH32" s="1">
        <v>3.5999999999999997E-2</v>
      </c>
      <c r="BEI32" s="1">
        <f t="shared" si="1392"/>
        <v>-2.2000000000000006E-2</v>
      </c>
      <c r="BEJ32" s="1">
        <f t="shared" si="1393"/>
        <v>-0.16610169491525442</v>
      </c>
      <c r="BEK32" s="1">
        <f t="shared" si="1394"/>
        <v>-2.4915254237288162E-4</v>
      </c>
      <c r="BEL32" s="1">
        <f t="shared" si="1395"/>
        <v>-1.918062959959981</v>
      </c>
      <c r="BEM32" s="1">
        <f>AVERAGE(BEL18:BEL32)</f>
        <v>0.43058556243999441</v>
      </c>
      <c r="BEN32" s="1"/>
      <c r="BEO32" s="2" t="s">
        <v>11</v>
      </c>
      <c r="BEP32" s="4" t="s">
        <v>148</v>
      </c>
      <c r="BEQ32" s="4">
        <v>239</v>
      </c>
      <c r="BER32" s="2">
        <v>15</v>
      </c>
      <c r="BES32" s="1">
        <v>3.5999999999999997E-2</v>
      </c>
      <c r="BET32" s="1">
        <f t="shared" si="1396"/>
        <v>-3.1000000000000007E-2</v>
      </c>
      <c r="BEU32" s="1">
        <f t="shared" si="1397"/>
        <v>-0.4093959731543626</v>
      </c>
      <c r="BEV32" s="1">
        <f t="shared" si="1398"/>
        <v>-6.1409395973154393E-4</v>
      </c>
      <c r="BEW32" s="1">
        <f t="shared" si="1399"/>
        <v>-4.7275089665086751</v>
      </c>
      <c r="BEX32" s="1">
        <f>AVERAGE(BEW18:BEW32)</f>
        <v>-0.80083485225010453</v>
      </c>
      <c r="BEY32" s="1"/>
      <c r="BEZ32" s="2" t="s">
        <v>11</v>
      </c>
      <c r="BFA32" s="4" t="s">
        <v>149</v>
      </c>
      <c r="BFB32" s="4">
        <v>240</v>
      </c>
      <c r="BFC32" s="2">
        <v>15</v>
      </c>
      <c r="BFD32" s="1">
        <v>-2.5000000000000001E-2</v>
      </c>
      <c r="BFE32" s="1">
        <f t="shared" si="1400"/>
        <v>-2.0000000000000018E-3</v>
      </c>
      <c r="BFF32" s="1">
        <f t="shared" si="1401"/>
        <v>2.1602787456445993</v>
      </c>
      <c r="BFG32" s="1">
        <f t="shared" si="1402"/>
        <v>3.2404181184668992E-3</v>
      </c>
      <c r="BFH32" s="1">
        <f t="shared" si="1403"/>
        <v>24.945866129323768</v>
      </c>
      <c r="BFI32" s="1">
        <f>AVERAGE(BFH18:BFH32)</f>
        <v>27.68186434995928</v>
      </c>
      <c r="BFJ32" s="1"/>
      <c r="BFK32" s="2" t="s">
        <v>11</v>
      </c>
      <c r="BFL32" s="4" t="s">
        <v>150</v>
      </c>
      <c r="BFM32" s="4">
        <v>241</v>
      </c>
      <c r="BFN32" s="2">
        <v>15</v>
      </c>
      <c r="BFO32" s="1">
        <v>-1.9E-2</v>
      </c>
      <c r="BFP32" s="1">
        <f t="shared" si="1404"/>
        <v>-1.9999999999999983E-3</v>
      </c>
      <c r="BFQ32" s="1">
        <f t="shared" si="1405"/>
        <v>2.1855670103092786</v>
      </c>
      <c r="BFR32" s="1">
        <f t="shared" si="1406"/>
        <v>3.2783505154639178E-3</v>
      </c>
      <c r="BFS32" s="1">
        <f t="shared" si="1407"/>
        <v>25.237882919397663</v>
      </c>
      <c r="BFT32" s="1">
        <f>AVERAGE(BFS18:BFS32)</f>
        <v>28.227275759955251</v>
      </c>
      <c r="BFU32" s="1"/>
      <c r="BFV32" s="2" t="s">
        <v>11</v>
      </c>
      <c r="BFW32" s="4" t="s">
        <v>151</v>
      </c>
      <c r="BFX32" s="4">
        <v>243</v>
      </c>
      <c r="BFY32" s="2">
        <v>15</v>
      </c>
      <c r="BFZ32" s="1">
        <v>5.0000000000000001E-3</v>
      </c>
      <c r="BGA32" s="1">
        <f t="shared" si="1408"/>
        <v>-1E-3</v>
      </c>
      <c r="BGB32" s="1">
        <f t="shared" si="1409"/>
        <v>1.2283737024221453</v>
      </c>
      <c r="BGC32" s="1">
        <f t="shared" si="1410"/>
        <v>1.8425605536332179E-3</v>
      </c>
      <c r="BGD32" s="1">
        <f t="shared" si="1411"/>
        <v>14.184672232314721</v>
      </c>
      <c r="BGE32" s="1">
        <f>AVERAGE(BGD18:BGD32)</f>
        <v>18.473371254667153</v>
      </c>
      <c r="BGF32" s="1"/>
      <c r="BGG32" s="2" t="s">
        <v>11</v>
      </c>
      <c r="BGH32" s="4" t="s">
        <v>152</v>
      </c>
      <c r="BGI32" s="4">
        <v>246</v>
      </c>
      <c r="BGJ32" s="2">
        <v>15</v>
      </c>
      <c r="BGK32" s="1">
        <v>1.4E-2</v>
      </c>
      <c r="BGL32" s="1">
        <f t="shared" si="1412"/>
        <v>3.0000000000000009E-3</v>
      </c>
      <c r="BGM32" s="1">
        <f t="shared" si="1413"/>
        <v>1.2249134948096887</v>
      </c>
      <c r="BGN32" s="1">
        <f t="shared" si="1414"/>
        <v>1.837370242214533E-3</v>
      </c>
      <c r="BGO32" s="1">
        <f t="shared" si="1415"/>
        <v>14.144715409125105</v>
      </c>
      <c r="BGP32" s="1">
        <f>AVERAGE(BGO18:BGO32)</f>
        <v>15.982729275847577</v>
      </c>
      <c r="BGQ32" s="1"/>
      <c r="BGR32" s="2" t="s">
        <v>11</v>
      </c>
      <c r="BGS32" s="4" t="s">
        <v>153</v>
      </c>
      <c r="BGT32" s="4">
        <v>249</v>
      </c>
      <c r="BGU32" s="2">
        <v>15</v>
      </c>
      <c r="BGV32" s="1">
        <v>1.6E-2</v>
      </c>
      <c r="BGW32" s="1">
        <f t="shared" si="1416"/>
        <v>7.000000000000001E-3</v>
      </c>
      <c r="BGX32" s="1">
        <f t="shared" si="1417"/>
        <v>1.4845360824742269</v>
      </c>
      <c r="BGY32" s="1">
        <f t="shared" si="1418"/>
        <v>2.2268041237113404E-3</v>
      </c>
      <c r="BGZ32" s="1">
        <f t="shared" si="1419"/>
        <v>17.142712926383318</v>
      </c>
      <c r="BHA32" s="1">
        <f>AVERAGE(BGZ18:BGZ32)</f>
        <v>19.206187630485012</v>
      </c>
      <c r="BHB32" s="1"/>
      <c r="BHC32" s="2" t="s">
        <v>11</v>
      </c>
      <c r="BHD32" s="4" t="s">
        <v>154</v>
      </c>
      <c r="BHE32" s="4">
        <v>253</v>
      </c>
      <c r="BHF32" s="2">
        <v>15</v>
      </c>
      <c r="BHG32" s="1">
        <v>1.6E-2</v>
      </c>
      <c r="BHH32" s="1">
        <f t="shared" si="1420"/>
        <v>8.0000000000000002E-3</v>
      </c>
      <c r="BHI32" s="1">
        <f t="shared" si="1421"/>
        <v>1.4775086505190314</v>
      </c>
      <c r="BHJ32" s="1">
        <f t="shared" si="1422"/>
        <v>2.216262975778547E-3</v>
      </c>
      <c r="BHK32" s="1">
        <f t="shared" si="1423"/>
        <v>17.061563501967289</v>
      </c>
      <c r="BHL32" s="1">
        <f>AVERAGE(BHK18:BHK32)</f>
        <v>19.219231954206709</v>
      </c>
      <c r="BHM32" s="1"/>
      <c r="BHN32" s="2" t="s">
        <v>11</v>
      </c>
      <c r="BHO32" s="4" t="s">
        <v>155</v>
      </c>
      <c r="BHP32" s="4">
        <v>254</v>
      </c>
      <c r="BHQ32" s="2">
        <v>15</v>
      </c>
      <c r="BHR32" s="1">
        <v>1.4999999999999999E-2</v>
      </c>
      <c r="BHS32" s="1">
        <f t="shared" si="1424"/>
        <v>-6.9999999999999993E-3</v>
      </c>
      <c r="BHT32" s="1">
        <f t="shared" si="1425"/>
        <v>-0.32646048109965636</v>
      </c>
      <c r="BHU32" s="1">
        <f t="shared" si="1426"/>
        <v>-4.8969072164948451E-4</v>
      </c>
      <c r="BHV32" s="1">
        <f t="shared" si="1427"/>
        <v>-3.7698095555704052</v>
      </c>
      <c r="BHW32" s="1">
        <f>AVERAGE(BHV18:BHV32)</f>
        <v>-0.56877828382290285</v>
      </c>
      <c r="BHX32" s="1"/>
      <c r="BHY32" s="2" t="s">
        <v>11</v>
      </c>
      <c r="BHZ32" s="4" t="s">
        <v>156</v>
      </c>
      <c r="BIA32" s="4">
        <v>260</v>
      </c>
      <c r="BIB32" s="2">
        <v>15</v>
      </c>
      <c r="BIC32" s="1">
        <v>1.9E-2</v>
      </c>
      <c r="BID32" s="1">
        <f t="shared" si="1428"/>
        <v>-1.2E-2</v>
      </c>
      <c r="BIE32" s="1">
        <f t="shared" si="1429"/>
        <v>-0.6182432432432432</v>
      </c>
      <c r="BIF32" s="1">
        <f t="shared" si="1430"/>
        <v>-9.273648648648648E-4</v>
      </c>
      <c r="BIG32" s="1">
        <f t="shared" si="1431"/>
        <v>-7.1391773919911374</v>
      </c>
      <c r="BIH32" s="1">
        <f>AVERAGE(BIG18:BIG32)</f>
        <v>-3.8101620689497326</v>
      </c>
      <c r="BII32" s="1"/>
      <c r="BIJ32" s="2" t="s">
        <v>11</v>
      </c>
      <c r="BIK32" s="4" t="s">
        <v>157</v>
      </c>
      <c r="BIL32" s="4">
        <v>267</v>
      </c>
      <c r="BIM32" s="2">
        <v>15</v>
      </c>
      <c r="BIN32" s="1">
        <v>0.02</v>
      </c>
      <c r="BIO32" s="1">
        <f t="shared" si="1432"/>
        <v>-1.0999999999999999E-2</v>
      </c>
      <c r="BIP32" s="1">
        <f t="shared" si="1433"/>
        <v>0.26333333333333336</v>
      </c>
      <c r="BIQ32" s="1">
        <f t="shared" si="1434"/>
        <v>3.9500000000000006E-4</v>
      </c>
      <c r="BIR32" s="1">
        <f t="shared" si="1435"/>
        <v>3.0408474341406335</v>
      </c>
      <c r="BIS32" s="1">
        <f>AVERAGE(BIR18:BIR32)</f>
        <v>5.3246906547188306</v>
      </c>
      <c r="BIT32" s="1"/>
      <c r="BIU32" s="2" t="s">
        <v>11</v>
      </c>
      <c r="BIV32" s="4" t="s">
        <v>158</v>
      </c>
      <c r="BIW32" s="4">
        <v>268</v>
      </c>
      <c r="BIX32" s="2">
        <v>15</v>
      </c>
      <c r="BIY32" s="1">
        <v>3.4000000000000002E-2</v>
      </c>
      <c r="BIZ32" s="1">
        <f t="shared" si="1436"/>
        <v>5.000000000000001E-3</v>
      </c>
      <c r="BJA32" s="1">
        <f t="shared" si="1437"/>
        <v>0.16610169491525428</v>
      </c>
      <c r="BJB32" s="1">
        <f t="shared" si="1438"/>
        <v>2.491525423728814E-4</v>
      </c>
      <c r="BJC32" s="1">
        <f t="shared" si="1439"/>
        <v>1.9180629599599792</v>
      </c>
      <c r="BJD32" s="1">
        <f>AVERAGE(BJC18:BJC32)</f>
        <v>1.1873723085466532</v>
      </c>
      <c r="BJE32" s="1"/>
      <c r="BJF32" s="2" t="s">
        <v>11</v>
      </c>
      <c r="BJG32" s="4" t="s">
        <v>159</v>
      </c>
      <c r="BJH32" s="4">
        <v>274</v>
      </c>
      <c r="BJI32" s="2">
        <v>15</v>
      </c>
      <c r="BJJ32" s="1">
        <v>3.7999999999999999E-2</v>
      </c>
      <c r="BJK32" s="1">
        <f t="shared" si="1440"/>
        <v>2.7E-2</v>
      </c>
      <c r="BJL32" s="1">
        <f t="shared" si="1441"/>
        <v>1.6013513513513511</v>
      </c>
      <c r="BJM32" s="1">
        <f t="shared" si="1442"/>
        <v>2.4020270270270266E-3</v>
      </c>
      <c r="BJN32" s="1">
        <f t="shared" si="1443"/>
        <v>18.491639802206549</v>
      </c>
      <c r="BJO32" s="1">
        <f>AVERAGE(BJN18:BJN32)</f>
        <v>11.885625020546266</v>
      </c>
      <c r="BJP32" s="1"/>
      <c r="BJQ32" s="2" t="s">
        <v>11</v>
      </c>
      <c r="BJR32" s="4" t="s">
        <v>160</v>
      </c>
      <c r="BJS32" s="4">
        <v>281</v>
      </c>
      <c r="BJT32" s="2">
        <v>15</v>
      </c>
      <c r="BJU32" s="1">
        <v>0.06</v>
      </c>
      <c r="BJV32" s="1">
        <f t="shared" si="1444"/>
        <v>2.1999999999999999E-2</v>
      </c>
      <c r="BJW32" s="1">
        <f t="shared" si="1445"/>
        <v>0.96</v>
      </c>
      <c r="BJX32" s="1">
        <f t="shared" si="1446"/>
        <v>1.4399999999999999E-3</v>
      </c>
      <c r="BJY32" s="1">
        <f t="shared" si="1447"/>
        <v>11.085621025727876</v>
      </c>
      <c r="BJZ32" s="1">
        <f>AVERAGE(BJY18:BJY32)</f>
        <v>3.4642565705399617</v>
      </c>
      <c r="BKA32" s="1"/>
      <c r="BKB32" s="2" t="s">
        <v>11</v>
      </c>
      <c r="BKC32" s="4" t="s">
        <v>161</v>
      </c>
      <c r="BKD32" s="4">
        <v>282</v>
      </c>
      <c r="BKE32" s="2">
        <v>15</v>
      </c>
      <c r="BKF32" s="1">
        <v>3.3000000000000002E-2</v>
      </c>
      <c r="BKG32" s="1">
        <f t="shared" si="1448"/>
        <v>1.2E-2</v>
      </c>
      <c r="BKH32" s="1">
        <f t="shared" si="1449"/>
        <v>0.38405797101449274</v>
      </c>
      <c r="BKI32" s="1">
        <f t="shared" si="1450"/>
        <v>5.7608695652173916E-4</v>
      </c>
      <c r="BKJ32" s="1">
        <f t="shared" si="1451"/>
        <v>4.4349178318506759</v>
      </c>
      <c r="BKK32" s="1">
        <f>AVERAGE(BKJ18:BKJ32)</f>
        <v>1.3109505540690671</v>
      </c>
      <c r="BKL32" s="1"/>
      <c r="BKM32" s="2" t="s">
        <v>11</v>
      </c>
      <c r="BKN32" s="4" t="s">
        <v>162</v>
      </c>
      <c r="BKO32" s="4">
        <v>289</v>
      </c>
      <c r="BKP32" s="2">
        <v>15</v>
      </c>
      <c r="BKQ32" s="1">
        <v>4.1000000000000002E-2</v>
      </c>
      <c r="BKR32" s="1">
        <f t="shared" si="1452"/>
        <v>2.5000000000000001E-2</v>
      </c>
      <c r="BKS32" s="1">
        <f t="shared" si="1453"/>
        <v>0.97122302158273399</v>
      </c>
      <c r="BKT32" s="1">
        <f t="shared" si="1454"/>
        <v>1.4568345323741009E-3</v>
      </c>
      <c r="BKU32" s="1">
        <f t="shared" si="1455"/>
        <v>11.21521911325887</v>
      </c>
      <c r="BKV32" s="1">
        <f>AVERAGE(BKU18:BKU32)</f>
        <v>5.7599150013773945</v>
      </c>
      <c r="BKW32" s="1"/>
      <c r="BKX32" s="2" t="s">
        <v>11</v>
      </c>
      <c r="BKY32" s="4" t="s">
        <v>163</v>
      </c>
      <c r="BKZ32" s="4">
        <v>296</v>
      </c>
      <c r="BLA32" s="2">
        <v>15</v>
      </c>
      <c r="BLB32" s="1">
        <v>4.5999999999999999E-2</v>
      </c>
      <c r="BLC32" s="1">
        <f t="shared" si="1456"/>
        <v>2.5999999999999999E-2</v>
      </c>
      <c r="BLD32" s="1">
        <f t="shared" si="1457"/>
        <v>0.73913043478260865</v>
      </c>
      <c r="BLE32" s="1">
        <f t="shared" si="1458"/>
        <v>1.108695652173913E-3</v>
      </c>
      <c r="BLF32" s="1">
        <f t="shared" si="1459"/>
        <v>8.5351248839390355</v>
      </c>
      <c r="BLG32" s="1">
        <f>AVERAGE(BLF18:BLF32)</f>
        <v>2.4824382832371708</v>
      </c>
      <c r="BLH32" s="1"/>
      <c r="BLI32" s="2" t="s">
        <v>11</v>
      </c>
      <c r="BLJ32" s="4" t="s">
        <v>164</v>
      </c>
      <c r="BLK32" s="4">
        <v>303</v>
      </c>
      <c r="BLL32" s="2">
        <v>15</v>
      </c>
      <c r="BLM32" s="1">
        <v>0.02</v>
      </c>
      <c r="BLN32" s="1">
        <f t="shared" si="1460"/>
        <v>9.0000000000000011E-3</v>
      </c>
      <c r="BLO32" s="1">
        <f t="shared" si="1461"/>
        <v>0.53220338983050852</v>
      </c>
      <c r="BLP32" s="1">
        <f t="shared" si="1462"/>
        <v>7.9830508474576284E-4</v>
      </c>
      <c r="BLQ32" s="1">
        <f t="shared" si="1463"/>
        <v>6.1456303002799331</v>
      </c>
      <c r="BLR32" s="1">
        <f>AVERAGE(BLQ18:BLQ32)</f>
        <v>6.4326873419065977</v>
      </c>
      <c r="BLS32" s="1"/>
      <c r="BLT32" s="2" t="s">
        <v>11</v>
      </c>
      <c r="BLU32" s="4" t="s">
        <v>165</v>
      </c>
      <c r="BLV32" s="4">
        <v>310</v>
      </c>
      <c r="BLW32" s="2">
        <v>15</v>
      </c>
      <c r="BLX32" s="1">
        <v>2.5999999999999999E-2</v>
      </c>
      <c r="BLY32" s="1">
        <f t="shared" si="1464"/>
        <v>1.3999999999999999E-2</v>
      </c>
      <c r="BLZ32" s="1">
        <f t="shared" si="1465"/>
        <v>0.86006825938566556</v>
      </c>
      <c r="BMA32" s="1">
        <f t="shared" si="1466"/>
        <v>1.2901023890784984E-3</v>
      </c>
      <c r="BMB32" s="1">
        <f t="shared" si="1467"/>
        <v>9.9316570622988678</v>
      </c>
      <c r="BMC32" s="1">
        <f>AVERAGE(BMB18:BMB32)</f>
        <v>9.3273498865505235</v>
      </c>
      <c r="BMD32" s="1"/>
      <c r="BME32" s="2" t="s">
        <v>11</v>
      </c>
      <c r="BMF32" s="4" t="s">
        <v>166</v>
      </c>
      <c r="BMG32" s="4">
        <v>311</v>
      </c>
      <c r="BMH32" s="2">
        <v>15</v>
      </c>
      <c r="BMI32" s="1">
        <v>0.02</v>
      </c>
      <c r="BMJ32" s="1">
        <f t="shared" si="1468"/>
        <v>0.01</v>
      </c>
      <c r="BMK32" s="1">
        <f t="shared" si="1469"/>
        <v>9.929078014184399E-2</v>
      </c>
      <c r="BML32" s="1">
        <f t="shared" si="1470"/>
        <v>1.4893617021276599E-4</v>
      </c>
      <c r="BMM32" s="1">
        <f t="shared" si="1471"/>
        <v>1.1465624583347394</v>
      </c>
      <c r="BMN32" s="1">
        <f>AVERAGE(BMM18:BMM32)</f>
        <v>1.0100669275806036</v>
      </c>
      <c r="BMO32" s="1"/>
      <c r="BMP32" s="2" t="s">
        <v>11</v>
      </c>
      <c r="BMQ32" s="4" t="s">
        <v>167</v>
      </c>
      <c r="BMR32" s="4">
        <v>317</v>
      </c>
      <c r="BMS32" s="2">
        <v>15</v>
      </c>
      <c r="BMT32" s="1">
        <v>2.8000000000000001E-2</v>
      </c>
      <c r="BMU32" s="4">
        <f t="shared" si="1472"/>
        <v>1.8000000000000002E-2</v>
      </c>
      <c r="BMV32" s="1">
        <f t="shared" si="1473"/>
        <v>0.58156028368794332</v>
      </c>
      <c r="BMW32" s="1">
        <f t="shared" si="1474"/>
        <v>8.7234042553191503E-4</v>
      </c>
      <c r="BMX32" s="1">
        <f t="shared" si="1475"/>
        <v>6.7155801131034734</v>
      </c>
      <c r="BMY32" s="1">
        <f>AVERAGE(BMX18:BMX32)</f>
        <v>5.2687274871096346</v>
      </c>
      <c r="BMZ32" s="1"/>
      <c r="BNA32" s="2" t="s">
        <v>11</v>
      </c>
      <c r="BNB32" s="4" t="s">
        <v>168</v>
      </c>
      <c r="BNC32" s="4">
        <v>324</v>
      </c>
      <c r="BND32" s="2">
        <v>15</v>
      </c>
      <c r="BNE32" s="1">
        <v>3.5000000000000003E-2</v>
      </c>
      <c r="BNF32" s="1">
        <f t="shared" si="1476"/>
        <v>2.2000000000000006E-2</v>
      </c>
      <c r="BNG32" s="1">
        <f t="shared" si="1477"/>
        <v>0.69285714285714306</v>
      </c>
      <c r="BNH32" s="1">
        <f t="shared" si="1478"/>
        <v>1.0392857142857146E-3</v>
      </c>
      <c r="BNI32" s="1">
        <f t="shared" si="1479"/>
        <v>8.0007830319613422</v>
      </c>
      <c r="BNJ32" s="1">
        <f>AVERAGE(BNI18:BNI32)</f>
        <v>5.7462668511337478</v>
      </c>
      <c r="BNK32" s="1"/>
      <c r="BNL32" s="2" t="s">
        <v>11</v>
      </c>
      <c r="BNM32" s="4" t="s">
        <v>169</v>
      </c>
      <c r="BNN32" s="4">
        <v>325</v>
      </c>
      <c r="BNO32" s="2">
        <v>15</v>
      </c>
      <c r="BNP32" s="1">
        <v>2.4E-2</v>
      </c>
      <c r="BNQ32" s="1">
        <f t="shared" si="1480"/>
        <v>5.000000000000001E-3</v>
      </c>
      <c r="BNR32" s="1">
        <f t="shared" si="1481"/>
        <v>0.26923076923076927</v>
      </c>
      <c r="BNS32" s="1">
        <f t="shared" si="1482"/>
        <v>4.0384615384615394E-4</v>
      </c>
      <c r="BNT32" s="1">
        <f t="shared" si="1483"/>
        <v>3.1089482043307357</v>
      </c>
      <c r="BNU32" s="1">
        <f>AVERAGE(BNT18:BNT32)</f>
        <v>2.7321059977451916</v>
      </c>
      <c r="BNV32" s="1"/>
      <c r="BNW32" s="2" t="s">
        <v>11</v>
      </c>
      <c r="BNX32" s="4" t="s">
        <v>170</v>
      </c>
      <c r="BNY32" s="4">
        <v>338</v>
      </c>
      <c r="BNZ32" s="2">
        <v>15</v>
      </c>
      <c r="BOA32" s="1">
        <v>3.1E-2</v>
      </c>
      <c r="BOB32" s="1">
        <f t="shared" si="1484"/>
        <v>2.0999999999999998E-2</v>
      </c>
      <c r="BOC32" s="1">
        <f t="shared" si="1485"/>
        <v>0.81730769230769229</v>
      </c>
      <c r="BOD32" s="1">
        <f t="shared" si="1486"/>
        <v>1.2259615384615384E-3</v>
      </c>
      <c r="BOE32" s="1">
        <f t="shared" si="1487"/>
        <v>9.4378784774325872</v>
      </c>
      <c r="BOF32" s="1">
        <f>AVERAGE(BOE18:BOE32)</f>
        <v>7.2172011886249212</v>
      </c>
      <c r="BOG32" s="1"/>
      <c r="BOH32" s="2" t="s">
        <v>11</v>
      </c>
      <c r="BOI32" s="4" t="s">
        <v>171</v>
      </c>
      <c r="BOJ32" s="4">
        <v>339</v>
      </c>
      <c r="BOK32" s="2">
        <v>15</v>
      </c>
      <c r="BOL32" s="1">
        <v>1.4999999999999999E-2</v>
      </c>
      <c r="BOM32" s="1">
        <f t="shared" si="1488"/>
        <v>9.9999999999999985E-3</v>
      </c>
      <c r="BON32" s="1">
        <f t="shared" si="1489"/>
        <v>0.44951140065146572</v>
      </c>
      <c r="BOO32" s="1">
        <f t="shared" si="1490"/>
        <v>6.7426710097719859E-4</v>
      </c>
      <c r="BOP32" s="1">
        <f t="shared" si="1491"/>
        <v>5.1907427441315379</v>
      </c>
      <c r="BOQ32" s="1">
        <f>AVERAGE(BOP18:BOP32)</f>
        <v>5.541807470787778</v>
      </c>
      <c r="BOR32" s="1"/>
      <c r="BOS32" s="2" t="s">
        <v>11</v>
      </c>
      <c r="BOT32" s="4" t="s">
        <v>172</v>
      </c>
      <c r="BOU32" s="4">
        <v>345</v>
      </c>
      <c r="BOV32" s="2">
        <v>15</v>
      </c>
      <c r="BOW32" s="1">
        <v>2.1000000000000001E-2</v>
      </c>
      <c r="BOX32" s="1">
        <f t="shared" si="1492"/>
        <v>1.4000000000000002E-2</v>
      </c>
      <c r="BOY32" s="1">
        <f t="shared" si="1493"/>
        <v>0.65273311897106123</v>
      </c>
      <c r="BOZ32" s="1">
        <f t="shared" si="1494"/>
        <v>9.7909967845659189E-4</v>
      </c>
      <c r="BPA32" s="1">
        <f t="shared" si="1495"/>
        <v>7.5374499873484719</v>
      </c>
      <c r="BPB32" s="1">
        <f>AVERAGE(BPA18:BPA32)</f>
        <v>8.1067811850792246</v>
      </c>
      <c r="BPC32" s="1"/>
      <c r="BPD32" s="2" t="s">
        <v>11</v>
      </c>
      <c r="BPE32" s="4" t="s">
        <v>173</v>
      </c>
      <c r="BPF32" s="4">
        <v>352</v>
      </c>
      <c r="BPG32" s="2">
        <v>15</v>
      </c>
      <c r="BPH32" s="1">
        <v>2.7E-2</v>
      </c>
      <c r="BPI32" s="1">
        <f t="shared" si="1496"/>
        <v>1.8000000000000002E-2</v>
      </c>
      <c r="BPJ32" s="1">
        <f t="shared" si="1497"/>
        <v>0.67948717948717963</v>
      </c>
      <c r="BPK32" s="1">
        <f t="shared" si="1498"/>
        <v>1.0192307692307695E-3</v>
      </c>
      <c r="BPL32" s="1">
        <f t="shared" si="1499"/>
        <v>7.8463930871204282</v>
      </c>
      <c r="BPM32" s="1">
        <f>AVERAGE(BPL18:BPL32)</f>
        <v>5.9958286797807041</v>
      </c>
      <c r="BPN32" s="1"/>
      <c r="BPO32" s="2" t="s">
        <v>11</v>
      </c>
      <c r="BPP32" s="4" t="s">
        <v>174</v>
      </c>
      <c r="BPQ32" s="4">
        <v>353</v>
      </c>
      <c r="BPR32" s="2">
        <v>15</v>
      </c>
      <c r="BPS32" s="1">
        <v>1.4E-2</v>
      </c>
      <c r="BPT32" s="1">
        <f t="shared" si="1500"/>
        <v>5.000000000000001E-3</v>
      </c>
      <c r="BPU32" s="1">
        <f t="shared" si="1501"/>
        <v>0.15000000000000002</v>
      </c>
      <c r="BPV32" s="1">
        <f t="shared" si="1502"/>
        <v>2.2500000000000005E-4</v>
      </c>
      <c r="BPW32" s="1">
        <f t="shared" si="1503"/>
        <v>1.7321282852699813</v>
      </c>
      <c r="BPX32" s="1">
        <f>AVERAGE(BPW18:BPW32)</f>
        <v>2.6046077178504157</v>
      </c>
      <c r="BPY32" s="1"/>
      <c r="BPZ32" s="2" t="s">
        <v>11</v>
      </c>
      <c r="BQA32" s="4" t="s">
        <v>175</v>
      </c>
      <c r="BQB32" s="4">
        <v>358</v>
      </c>
      <c r="BQC32" s="2">
        <v>15</v>
      </c>
      <c r="BQD32" s="1">
        <v>1.4999999999999999E-2</v>
      </c>
      <c r="BQE32" s="1">
        <f t="shared" si="1504"/>
        <v>4.9999999999999992E-3</v>
      </c>
      <c r="BQF32" s="1">
        <f t="shared" si="1505"/>
        <v>0.14527027027027023</v>
      </c>
      <c r="BQG32" s="1">
        <f t="shared" si="1506"/>
        <v>2.1790540540540535E-4</v>
      </c>
      <c r="BQH32" s="1">
        <f t="shared" si="1507"/>
        <v>1.6775116276263324</v>
      </c>
      <c r="BQI32" s="1">
        <f>AVERAGE(BQH18:BQH32)</f>
        <v>3.1339558314569476</v>
      </c>
      <c r="BQJ32" s="1"/>
      <c r="BQK32" s="2" t="s">
        <v>11</v>
      </c>
      <c r="BQL32" s="4" t="s">
        <v>176</v>
      </c>
      <c r="BQM32" s="4">
        <v>366</v>
      </c>
      <c r="BQN32" s="2">
        <v>15</v>
      </c>
      <c r="BQO32" s="1">
        <v>2.1999999999999999E-2</v>
      </c>
      <c r="BQP32" s="1">
        <f t="shared" si="1508"/>
        <v>1.0999999999999999E-2</v>
      </c>
      <c r="BQQ32" s="1">
        <f t="shared" si="1509"/>
        <v>0.55852842809364545</v>
      </c>
      <c r="BQR32" s="1">
        <f t="shared" si="1510"/>
        <v>8.3779264214046815E-4</v>
      </c>
      <c r="BQS32" s="1">
        <f t="shared" si="1511"/>
        <v>6.4496192561892265</v>
      </c>
      <c r="BQT32" s="1">
        <f>AVERAGE(BQS18:BQS32)</f>
        <v>7.2735227140656953</v>
      </c>
      <c r="BQU32" s="1"/>
      <c r="BQV32" s="2" t="s">
        <v>11</v>
      </c>
      <c r="BQW32" s="4" t="s">
        <v>177</v>
      </c>
      <c r="BQX32" s="4">
        <v>367</v>
      </c>
      <c r="BQY32" s="2">
        <v>15</v>
      </c>
      <c r="BQZ32" s="1">
        <v>3.2000000000000001E-2</v>
      </c>
      <c r="BRA32" s="1">
        <f t="shared" si="1512"/>
        <v>1.0999999999999999E-2</v>
      </c>
      <c r="BRB32" s="1">
        <f t="shared" si="1513"/>
        <v>-0.38047138047138052</v>
      </c>
      <c r="BRC32" s="1">
        <f t="shared" si="1514"/>
        <v>-5.7070707070707078E-4</v>
      </c>
      <c r="BRD32" s="1">
        <f t="shared" si="1515"/>
        <v>-4.3935015990012989</v>
      </c>
      <c r="BRE32" s="1">
        <f>AVERAGE(BRD18:BRD32)</f>
        <v>-4.7823070502403509</v>
      </c>
      <c r="BRF32" s="1"/>
      <c r="BRG32" s="2" t="s">
        <v>11</v>
      </c>
      <c r="BRH32" s="4" t="s">
        <v>178</v>
      </c>
      <c r="BRI32" s="4">
        <v>373</v>
      </c>
      <c r="BRJ32" s="2">
        <v>15</v>
      </c>
      <c r="BRK32" s="1">
        <v>3.7999999999999999E-2</v>
      </c>
      <c r="BRL32" s="1">
        <f t="shared" si="1516"/>
        <v>1.6E-2</v>
      </c>
      <c r="BRM32" s="1">
        <f t="shared" si="1517"/>
        <v>8.8135593220338981E-2</v>
      </c>
      <c r="BRN32" s="1">
        <f t="shared" si="1518"/>
        <v>1.3220338983050849E-4</v>
      </c>
      <c r="BRO32" s="1">
        <f t="shared" si="1519"/>
        <v>1.0177476930399889</v>
      </c>
      <c r="BRP32" s="1">
        <f>AVERAGE(BRO18:BRO32)</f>
        <v>2.6096094693333176E-2</v>
      </c>
      <c r="BRQ32" s="1"/>
      <c r="BRR32" s="2" t="s">
        <v>11</v>
      </c>
      <c r="BRS32" s="1" t="s">
        <v>179</v>
      </c>
      <c r="BRT32" s="1">
        <v>380</v>
      </c>
      <c r="BRU32" s="2">
        <v>15</v>
      </c>
      <c r="BRV32" s="1">
        <v>0.04</v>
      </c>
      <c r="BRW32" s="1">
        <f t="shared" si="1520"/>
        <v>1.0000000000000002E-2</v>
      </c>
      <c r="BRX32" s="1">
        <f t="shared" si="1521"/>
        <v>-0.10067114093959723</v>
      </c>
      <c r="BRY32" s="1">
        <f t="shared" si="1522"/>
        <v>-1.5100671140939585E-4</v>
      </c>
      <c r="BRZ32" s="1">
        <f t="shared" si="1523"/>
        <v>-1.1625022048791809</v>
      </c>
      <c r="BSA32" s="1">
        <f>AVERAGE(BRZ18:BRZ33)</f>
        <v>-2.2991710274277142</v>
      </c>
      <c r="BSB32" s="1"/>
      <c r="BSC32" s="2" t="s">
        <v>11</v>
      </c>
      <c r="BSD32" s="1" t="s">
        <v>180</v>
      </c>
      <c r="BSE32" s="1">
        <v>394</v>
      </c>
      <c r="BSF32" s="2">
        <v>15</v>
      </c>
      <c r="BSG32" s="1">
        <v>2.7E-2</v>
      </c>
      <c r="BSH32" s="1">
        <f t="shared" si="1524"/>
        <v>1.4999999999999999E-2</v>
      </c>
      <c r="BSI32" s="1">
        <f t="shared" si="1525"/>
        <v>8.8652482269503508E-2</v>
      </c>
      <c r="BSJ32" s="1">
        <f t="shared" si="1526"/>
        <v>1.3297872340425527E-4</v>
      </c>
      <c r="BSK32" s="1">
        <f t="shared" si="1527"/>
        <v>1.0237164806560166</v>
      </c>
      <c r="BSL32" s="1">
        <f>AVERAGE(BSK18:BSK32)</f>
        <v>0.20474329613120318</v>
      </c>
      <c r="BSM32" s="1"/>
      <c r="BSN32" s="1" t="s">
        <v>11</v>
      </c>
      <c r="BSO32" s="1" t="s">
        <v>181</v>
      </c>
      <c r="BSP32" s="1">
        <v>395</v>
      </c>
      <c r="BSQ32" s="2">
        <v>15</v>
      </c>
      <c r="BSR32" s="1">
        <v>0.01</v>
      </c>
      <c r="BSS32" s="1">
        <f t="shared" si="1528"/>
        <v>0</v>
      </c>
      <c r="BST32" s="1">
        <f t="shared" si="1529"/>
        <v>2.4221453287197232E-2</v>
      </c>
      <c r="BSU32" s="1">
        <f t="shared" si="1530"/>
        <v>3.6332179930795846E-5</v>
      </c>
      <c r="BSV32" s="1">
        <f t="shared" si="1531"/>
        <v>0.27969776232733257</v>
      </c>
      <c r="BSW32" s="1">
        <f>AVERAGE(BSV18,BSV22:BSV32)</f>
        <v>1.5449971633319326</v>
      </c>
      <c r="BSX32" s="1"/>
      <c r="BSY32" s="1" t="s">
        <v>11</v>
      </c>
      <c r="BSZ32" s="1" t="s">
        <v>182</v>
      </c>
      <c r="BTA32" s="1">
        <v>401</v>
      </c>
      <c r="BTB32" s="1">
        <v>15</v>
      </c>
      <c r="BTC32" s="1">
        <v>2.4E-2</v>
      </c>
      <c r="BTD32" s="1">
        <f t="shared" si="1532"/>
        <v>1.2E-2</v>
      </c>
      <c r="BTE32" s="1">
        <f t="shared" si="1533"/>
        <v>0.54195804195804198</v>
      </c>
      <c r="BTF32" s="1">
        <f t="shared" si="1534"/>
        <v>8.1293706293706302E-4</v>
      </c>
      <c r="BTG32" s="1">
        <f t="shared" si="1535"/>
        <v>6.2582723593670648</v>
      </c>
      <c r="BTH32" s="1">
        <f>AVERAGE(BTG18,BTG22:BTG32)</f>
        <v>4.9124073358472646</v>
      </c>
      <c r="BTI32" s="1"/>
      <c r="BTJ32" s="1" t="s">
        <v>11</v>
      </c>
      <c r="BTK32" s="1" t="s">
        <v>183</v>
      </c>
      <c r="BTL32" s="1">
        <v>408</v>
      </c>
      <c r="BTM32" s="1">
        <v>15</v>
      </c>
      <c r="BTN32" s="1">
        <v>2.5000000000000001E-2</v>
      </c>
      <c r="BTO32" s="1">
        <f t="shared" si="1536"/>
        <v>1.3000000000000001E-2</v>
      </c>
      <c r="BTP32" s="5">
        <f t="shared" si="1537"/>
        <v>0.7142857142857143</v>
      </c>
      <c r="BTQ32" s="1">
        <f t="shared" si="1538"/>
        <v>1.0714285714285715E-3</v>
      </c>
      <c r="BTR32" s="1">
        <f t="shared" si="1539"/>
        <v>8.2482299298570521</v>
      </c>
      <c r="BTS32" s="1">
        <f>AVERAGE(BTR18,BTR22:BTR32)</f>
        <v>7.2088188411352272</v>
      </c>
      <c r="BTT32" s="1"/>
      <c r="BTU32" s="1" t="s">
        <v>11</v>
      </c>
      <c r="BTV32" s="1" t="s">
        <v>184</v>
      </c>
      <c r="BTW32" s="1">
        <v>409</v>
      </c>
      <c r="BTX32" s="1">
        <v>15</v>
      </c>
      <c r="BTY32" s="1">
        <v>2.5000000000000001E-2</v>
      </c>
      <c r="BTZ32" s="1">
        <f t="shared" si="1540"/>
        <v>1.5000000000000001E-2</v>
      </c>
      <c r="BUA32" s="1">
        <f t="shared" si="1541"/>
        <v>0.61937716262975784</v>
      </c>
      <c r="BUB32" s="1">
        <f t="shared" si="1542"/>
        <v>9.2906574394463677E-4</v>
      </c>
      <c r="BUC32" s="1">
        <f t="shared" si="1543"/>
        <v>7.1522713509417901</v>
      </c>
      <c r="BUD32" s="1">
        <f>AVERAGE(BUC18,BUC21:BUC32)</f>
        <v>6.7834391368837696</v>
      </c>
      <c r="BUE32" s="1"/>
      <c r="BUF32" s="1" t="s">
        <v>11</v>
      </c>
      <c r="BUG32" s="1" t="s">
        <v>185</v>
      </c>
      <c r="BUH32" s="1">
        <v>415</v>
      </c>
      <c r="BUI32" s="1">
        <v>15</v>
      </c>
      <c r="BUJ32" s="1">
        <v>0.03</v>
      </c>
      <c r="BUK32" s="1">
        <f t="shared" si="1544"/>
        <v>1.7000000000000001E-2</v>
      </c>
      <c r="BUL32" s="1">
        <f t="shared" si="1545"/>
        <v>0.74912891986062724</v>
      </c>
      <c r="BUM32" s="1">
        <f t="shared" si="1546"/>
        <v>1.1236933797909409E-3</v>
      </c>
      <c r="BUN32" s="1">
        <f t="shared" si="1547"/>
        <v>8.6505826093622762</v>
      </c>
      <c r="BUO32" s="1">
        <f>AVERAGE(BUN18,BUN21:BUN32)</f>
        <v>8.4029809604359844</v>
      </c>
      <c r="BUP32" s="1"/>
      <c r="BUQ32" s="1" t="s">
        <v>11</v>
      </c>
      <c r="BUR32" s="1" t="s">
        <v>186</v>
      </c>
      <c r="BUS32" s="1">
        <v>422</v>
      </c>
      <c r="BUT32" s="1">
        <v>15</v>
      </c>
      <c r="BUU32" s="1">
        <v>0.03</v>
      </c>
      <c r="BUV32" s="1">
        <f t="shared" si="1548"/>
        <v>1.4999999999999999E-2</v>
      </c>
      <c r="BUW32" s="1">
        <f t="shared" si="1549"/>
        <v>0.64561403508771931</v>
      </c>
      <c r="BUX32" s="1">
        <f t="shared" si="1550"/>
        <v>9.6842105263157902E-4</v>
      </c>
      <c r="BUY32" s="1">
        <f t="shared" si="1551"/>
        <v>7.4552422102848306</v>
      </c>
      <c r="BUZ32" s="1">
        <f>AVERAGE(BUY18:BUY19,BUY21:BUY32)</f>
        <v>8.7286531468241666</v>
      </c>
      <c r="BVA32" s="1"/>
      <c r="BVB32" s="1" t="s">
        <v>11</v>
      </c>
      <c r="BVC32" s="1" t="s">
        <v>187</v>
      </c>
      <c r="BVD32" s="1">
        <v>423</v>
      </c>
      <c r="BVE32" s="1">
        <v>15</v>
      </c>
      <c r="BVF32" s="1">
        <v>2.3E-2</v>
      </c>
      <c r="BVG32" s="1">
        <f t="shared" si="1552"/>
        <v>1.2999999999999999E-2</v>
      </c>
      <c r="BVH32" s="1">
        <f t="shared" si="1553"/>
        <v>-0.49488054607508536</v>
      </c>
      <c r="BVI32" s="1">
        <f t="shared" si="1554"/>
        <v>-7.4232081911262808E-4</v>
      </c>
      <c r="BVJ32" s="1">
        <f t="shared" si="1555"/>
        <v>-5.7146439445767294</v>
      </c>
      <c r="BVK32" s="1">
        <f>AVERAGE(BVJ18:BVJ32)</f>
        <v>-7.080903646268637</v>
      </c>
      <c r="BVL32" s="1"/>
      <c r="BVM32" s="1" t="s">
        <v>11</v>
      </c>
      <c r="BVN32" s="1" t="s">
        <v>188</v>
      </c>
      <c r="BVO32" s="1">
        <v>436</v>
      </c>
      <c r="BVP32" s="1">
        <v>15</v>
      </c>
      <c r="BVQ32" s="1">
        <v>3.5000000000000003E-2</v>
      </c>
      <c r="BVR32" s="1">
        <f t="shared" si="1556"/>
        <v>2.3000000000000003E-2</v>
      </c>
      <c r="BVS32" s="1">
        <f t="shared" si="1557"/>
        <v>0.13651877133105814</v>
      </c>
      <c r="BVT32" s="1">
        <f t="shared" si="1558"/>
        <v>2.047781569965872E-4</v>
      </c>
      <c r="BVU32" s="1">
        <f t="shared" si="1559"/>
        <v>1.5764535019522024</v>
      </c>
      <c r="BVV32" s="1">
        <f>AVERAGE(BVU18:BVU32)</f>
        <v>-1.3662597016919074</v>
      </c>
      <c r="BVW32" s="1"/>
      <c r="BVX32" s="1" t="s">
        <v>11</v>
      </c>
      <c r="BVY32" s="1" t="s">
        <v>189</v>
      </c>
      <c r="BVZ32" s="1">
        <v>437</v>
      </c>
      <c r="BWA32" s="1">
        <v>15</v>
      </c>
      <c r="BWB32" s="1">
        <v>1.4999999999999999E-2</v>
      </c>
      <c r="BWC32" s="1">
        <f t="shared" si="1560"/>
        <v>9.9999999999999985E-3</v>
      </c>
      <c r="BWD32" s="1">
        <f t="shared" si="1561"/>
        <v>-0.4144486692015209</v>
      </c>
      <c r="BWE32" s="1">
        <f t="shared" si="1562"/>
        <v>-6.216730038022814E-4</v>
      </c>
      <c r="BWF32" s="1">
        <f t="shared" si="1563"/>
        <v>-4.7858550847763732</v>
      </c>
      <c r="BWG32" s="1">
        <f>AVERAGE(BWF18:BWF32)</f>
        <v>-7.7715261468386974</v>
      </c>
      <c r="BWH32" s="1"/>
      <c r="BWI32" s="1" t="s">
        <v>11</v>
      </c>
      <c r="BWJ32" s="1" t="s">
        <v>190</v>
      </c>
      <c r="BWK32" s="1">
        <v>443</v>
      </c>
      <c r="BWL32" s="1">
        <v>15</v>
      </c>
      <c r="BWM32" s="1">
        <v>2.9000000000000001E-2</v>
      </c>
      <c r="BWN32" s="1">
        <f t="shared" si="1564"/>
        <v>1.9000000000000003E-2</v>
      </c>
      <c r="BWO32" s="1">
        <f t="shared" si="1565"/>
        <v>-9.8484848484848411E-2</v>
      </c>
      <c r="BWP32" s="1">
        <f t="shared" si="1566"/>
        <v>-1.4772727272727263E-4</v>
      </c>
      <c r="BWQ32" s="1">
        <f t="shared" si="1567"/>
        <v>-1.1372559448742292</v>
      </c>
      <c r="BWR32" s="1">
        <f>AVERAGE(BWQ18:BWQ32)</f>
        <v>-6.2111670835438719</v>
      </c>
      <c r="BWS32" s="1"/>
      <c r="BWT32" s="1" t="s">
        <v>11</v>
      </c>
      <c r="BWU32" s="1" t="s">
        <v>191</v>
      </c>
      <c r="BWV32" s="1">
        <v>450</v>
      </c>
      <c r="BWW32" s="1">
        <v>15</v>
      </c>
      <c r="BWX32" s="1">
        <v>2.4E-2</v>
      </c>
      <c r="BWY32" s="1">
        <f t="shared" si="1568"/>
        <v>0.02</v>
      </c>
      <c r="BWZ32" s="1">
        <f t="shared" si="1569"/>
        <v>0.28030303030303033</v>
      </c>
      <c r="BXA32" s="1">
        <f t="shared" si="1570"/>
        <v>4.2045454545454553E-4</v>
      </c>
      <c r="BXB32" s="1">
        <f t="shared" si="1571"/>
        <v>3.2368053815651163</v>
      </c>
      <c r="BXC32" s="1">
        <f>AVERAGE(BXB18:BXB32)</f>
        <v>-1.4580204421464484</v>
      </c>
      <c r="BXD32" s="1"/>
      <c r="BXE32" s="1" t="s">
        <v>11</v>
      </c>
      <c r="BXF32" s="1" t="s">
        <v>192</v>
      </c>
      <c r="BXG32" s="1">
        <v>451</v>
      </c>
      <c r="BXH32" s="1">
        <v>15</v>
      </c>
      <c r="BXI32" s="1">
        <v>5.0000000000000001E-3</v>
      </c>
      <c r="BXJ32" s="1">
        <f t="shared" si="1572"/>
        <v>8.0000000000000002E-3</v>
      </c>
      <c r="BXK32" s="1">
        <f t="shared" si="1573"/>
        <v>0.78490566037735843</v>
      </c>
      <c r="BXL32" s="1">
        <f t="shared" si="1574"/>
        <v>1.1773584905660378E-3</v>
      </c>
      <c r="BXM32" s="1">
        <f t="shared" si="1575"/>
        <v>9.0637153040542398</v>
      </c>
      <c r="BXN32" s="1">
        <f>AVERAGE(BXM18:BXM32)</f>
        <v>8.1922042171259477</v>
      </c>
      <c r="BXO32" s="1"/>
      <c r="BXP32" s="1" t="s">
        <v>11</v>
      </c>
      <c r="BXQ32" s="1" t="s">
        <v>193</v>
      </c>
      <c r="BXR32" s="1">
        <v>464</v>
      </c>
      <c r="BXS32" s="1">
        <v>15</v>
      </c>
      <c r="BXT32" s="1">
        <v>1.4999999999999999E-2</v>
      </c>
      <c r="BXU32" s="1">
        <f t="shared" si="1576"/>
        <v>1.0999999999999999E-2</v>
      </c>
      <c r="BXV32" s="1">
        <f t="shared" si="1577"/>
        <v>1.2095588235294117</v>
      </c>
      <c r="BXW32" s="1">
        <f t="shared" si="1578"/>
        <v>1.8143382352941175E-3</v>
      </c>
      <c r="BXX32" s="1">
        <f t="shared" si="1579"/>
        <v>13.967407006221169</v>
      </c>
      <c r="BXY32" s="1">
        <f>AVERAGE(BXX18:BXX32)</f>
        <v>13.429654760794218</v>
      </c>
      <c r="BXZ32" s="1"/>
      <c r="BYA32" s="1" t="s">
        <v>11</v>
      </c>
      <c r="BYB32" s="1" t="s">
        <v>194</v>
      </c>
      <c r="BYC32" s="1">
        <v>465</v>
      </c>
      <c r="BYD32" s="1">
        <v>15</v>
      </c>
      <c r="BYE32" s="1">
        <v>1.7999999999999999E-2</v>
      </c>
      <c r="BYF32" s="1">
        <f t="shared" si="1709"/>
        <v>1.2999999999999998E-2</v>
      </c>
      <c r="BYG32" s="1">
        <f t="shared" si="1580"/>
        <v>0.3220973782771534</v>
      </c>
      <c r="BYH32" s="1">
        <f t="shared" si="1581"/>
        <v>4.8314606741573012E-4</v>
      </c>
      <c r="BYI32" s="1">
        <f t="shared" si="1582"/>
        <v>3.7194265301677478</v>
      </c>
      <c r="BYJ32" s="1">
        <f>AVERAGE(BYI18:BYI30,BYI32)</f>
        <v>2.5455211468922134</v>
      </c>
      <c r="BYK32" s="1"/>
      <c r="BYL32" s="1" t="s">
        <v>11</v>
      </c>
      <c r="BYM32" s="1" t="s">
        <v>195</v>
      </c>
      <c r="BYN32" s="1">
        <v>479</v>
      </c>
      <c r="BYO32" s="1">
        <v>15</v>
      </c>
      <c r="BYP32" s="1">
        <v>2.5000000000000001E-2</v>
      </c>
      <c r="BYQ32" s="1">
        <f t="shared" si="1583"/>
        <v>1.4000000000000002E-2</v>
      </c>
      <c r="BYR32" s="1">
        <f t="shared" si="1584"/>
        <v>0.69003690036900378</v>
      </c>
      <c r="BYS32" s="1">
        <f t="shared" si="1585"/>
        <v>1.0350553505535057E-3</v>
      </c>
      <c r="BYT32" s="1">
        <f t="shared" si="1586"/>
        <v>7.9682162200611684</v>
      </c>
      <c r="BYU32" s="1">
        <f>AVERAGE(BYT18:BYT30,BYT32)</f>
        <v>6.1420398518271329</v>
      </c>
      <c r="BYV32" s="1"/>
      <c r="BYW32" s="1" t="s">
        <v>11</v>
      </c>
      <c r="BYX32" s="1" t="s">
        <v>196</v>
      </c>
      <c r="BYY32" s="1">
        <v>480</v>
      </c>
      <c r="BYZ32" s="1">
        <v>15</v>
      </c>
      <c r="BZA32" s="1">
        <v>2.3E-2</v>
      </c>
      <c r="BZB32" s="1">
        <f t="shared" si="1587"/>
        <v>0.01</v>
      </c>
      <c r="BZC32" s="1">
        <f t="shared" si="1588"/>
        <v>0.77902621722846432</v>
      </c>
      <c r="BZD32" s="1">
        <f t="shared" si="1589"/>
        <v>1.1685393258426965E-3</v>
      </c>
      <c r="BZE32" s="1">
        <f t="shared" si="1590"/>
        <v>8.9958223055219975</v>
      </c>
      <c r="BZF32" s="1">
        <f>AVERAGE(BZE18:BZE32)</f>
        <v>6.9198633119399995</v>
      </c>
      <c r="BZG32" s="1"/>
      <c r="BZH32" s="1" t="s">
        <v>11</v>
      </c>
      <c r="BZI32" s="1" t="s">
        <v>197</v>
      </c>
      <c r="BZJ32" s="1">
        <v>494</v>
      </c>
      <c r="BZK32" s="1">
        <v>15</v>
      </c>
      <c r="BZL32" s="1">
        <v>2.7E-2</v>
      </c>
      <c r="BZM32" s="1">
        <f t="shared" si="1591"/>
        <v>1.2E-2</v>
      </c>
      <c r="BZN32" s="1">
        <f t="shared" si="1592"/>
        <v>1.1764705882352942</v>
      </c>
      <c r="BZO32" s="1">
        <f t="shared" si="1593"/>
        <v>1.7647058823529412E-3</v>
      </c>
      <c r="BZP32" s="1">
        <f t="shared" si="1594"/>
        <v>13.585319884470438</v>
      </c>
      <c r="BZQ32" s="1">
        <f>AVERAGE(BZP18:BZP32)</f>
        <v>14.689127125083662</v>
      </c>
      <c r="BZR32" s="1"/>
      <c r="BZS32" s="1" t="s">
        <v>11</v>
      </c>
      <c r="BZT32" s="1" t="s">
        <v>198</v>
      </c>
      <c r="BZU32" s="1">
        <v>495</v>
      </c>
      <c r="BZV32" s="1">
        <v>15</v>
      </c>
      <c r="BZW32" s="1">
        <v>1.9E-2</v>
      </c>
      <c r="BZX32" s="1">
        <f t="shared" si="1595"/>
        <v>4.9999999999999992E-3</v>
      </c>
      <c r="BZY32" s="1">
        <f t="shared" si="1596"/>
        <v>0.57564575645756455</v>
      </c>
      <c r="BZZ32" s="1">
        <f t="shared" si="1597"/>
        <v>8.6346863468634682E-4</v>
      </c>
      <c r="CAA32" s="1">
        <f t="shared" si="1598"/>
        <v>6.6472819803718819</v>
      </c>
      <c r="CAB32" s="1">
        <f>AVERAGE(CAA18:CAA32)</f>
        <v>8.0960485658375507</v>
      </c>
      <c r="CAC32" s="1"/>
      <c r="CAD32" s="1" t="s">
        <v>11</v>
      </c>
      <c r="CAE32" s="1" t="s">
        <v>199</v>
      </c>
      <c r="CAF32" s="1">
        <v>501</v>
      </c>
      <c r="CAG32" s="1">
        <v>15</v>
      </c>
      <c r="CAH32" s="1">
        <v>2.1000000000000001E-2</v>
      </c>
      <c r="CAI32" s="1">
        <f t="shared" si="1599"/>
        <v>4.0000000000000001E-3</v>
      </c>
      <c r="CAJ32" s="1">
        <f t="shared" si="1600"/>
        <v>0.59706959706959706</v>
      </c>
      <c r="CAK32" s="1">
        <f t="shared" si="1601"/>
        <v>8.9560439560439564E-4</v>
      </c>
      <c r="CAL32" s="1">
        <f t="shared" si="1602"/>
        <v>6.8946742490599977</v>
      </c>
      <c r="CAM32" s="1">
        <f>AVERAGE(CAL18:CAL32)</f>
        <v>8.4456234666399546</v>
      </c>
      <c r="CAN32" s="1"/>
      <c r="CAO32" s="1" t="s">
        <v>11</v>
      </c>
      <c r="CAP32" s="1" t="s">
        <v>200</v>
      </c>
      <c r="CAQ32" s="1">
        <v>508</v>
      </c>
      <c r="CAR32" s="1">
        <v>15</v>
      </c>
      <c r="CAS32" s="1">
        <v>1.6E-2</v>
      </c>
      <c r="CAT32" s="1">
        <f t="shared" si="1603"/>
        <v>-2.1999999999999999E-2</v>
      </c>
      <c r="CAU32" s="1">
        <f t="shared" si="1604"/>
        <v>-0.36263736263736257</v>
      </c>
      <c r="CAV32" s="1">
        <f t="shared" si="1605"/>
        <v>-5.4395604395604384E-4</v>
      </c>
      <c r="CAW32" s="1">
        <f t="shared" si="1606"/>
        <v>-4.1875628874658872</v>
      </c>
      <c r="CAX32" s="1">
        <f>AVERAGE(CAW18:CAW32)</f>
        <v>0.15509492175799611</v>
      </c>
      <c r="CAY32" s="1"/>
      <c r="CAZ32" s="1" t="s">
        <v>11</v>
      </c>
      <c r="CBA32" s="1" t="s">
        <v>201</v>
      </c>
      <c r="CBB32" s="1">
        <v>509</v>
      </c>
      <c r="CBC32" s="1">
        <v>15</v>
      </c>
      <c r="CBD32" s="1">
        <v>2.3E-2</v>
      </c>
      <c r="CBE32" s="1">
        <f t="shared" si="1607"/>
        <v>0.01</v>
      </c>
      <c r="CBF32" s="1">
        <f t="shared" si="1608"/>
        <v>0.24812030075187971</v>
      </c>
      <c r="CBG32" s="1">
        <f t="shared" si="1609"/>
        <v>3.7218045112781957E-4</v>
      </c>
      <c r="CBH32" s="1">
        <f t="shared" si="1610"/>
        <v>2.8651746072135023</v>
      </c>
      <c r="CBI32" s="1">
        <f>AVERAGE(CBH18:CBH32)</f>
        <v>-0.40517620708069707</v>
      </c>
      <c r="CBJ32" s="1"/>
      <c r="CBK32" s="1" t="s">
        <v>11</v>
      </c>
      <c r="CBL32" s="1" t="s">
        <v>202</v>
      </c>
      <c r="CBM32" s="1">
        <v>515</v>
      </c>
      <c r="CBN32" s="1">
        <v>15</v>
      </c>
      <c r="CBO32" s="1">
        <v>2.4E-2</v>
      </c>
      <c r="CBP32" s="1">
        <f t="shared" si="1611"/>
        <v>9.0000000000000011E-3</v>
      </c>
      <c r="CBQ32" s="1">
        <f t="shared" si="1612"/>
        <v>0.31835205992509363</v>
      </c>
      <c r="CBR32" s="1">
        <f t="shared" si="1613"/>
        <v>4.7752808988764048E-4</v>
      </c>
      <c r="CBS32" s="1">
        <f t="shared" si="1614"/>
        <v>3.6503519411669774</v>
      </c>
      <c r="CBT32" s="1">
        <f>AVERAGE(CBS18:CBS32)</f>
        <v>1.2454141916922628</v>
      </c>
      <c r="CBU32" s="1"/>
      <c r="CBV32" s="1" t="s">
        <v>11</v>
      </c>
      <c r="CBW32" s="1" t="s">
        <v>203</v>
      </c>
      <c r="CBX32" s="1">
        <v>522</v>
      </c>
      <c r="CBY32" s="1">
        <v>15</v>
      </c>
      <c r="CBZ32" s="1">
        <v>2.4E-2</v>
      </c>
      <c r="CCA32" s="1">
        <f t="shared" si="1615"/>
        <v>0.01</v>
      </c>
      <c r="CCB32" s="1">
        <f t="shared" si="1616"/>
        <v>0.36704119850187261</v>
      </c>
      <c r="CCC32" s="1">
        <f t="shared" si="1617"/>
        <v>5.5056179775280888E-4</v>
      </c>
      <c r="CCD32" s="1">
        <f t="shared" si="1618"/>
        <v>4.2086410615807495</v>
      </c>
      <c r="CCE32" s="1">
        <f>AVERAGE(CCD18:CCD32)</f>
        <v>2.0041147912289281</v>
      </c>
      <c r="CCF32" s="1"/>
      <c r="CCG32" s="1" t="s">
        <v>11</v>
      </c>
      <c r="CCH32" s="1" t="s">
        <v>204</v>
      </c>
      <c r="CCI32" s="1">
        <v>523</v>
      </c>
      <c r="CCJ32" s="1">
        <v>15</v>
      </c>
      <c r="CCK32" s="1">
        <v>3.3000000000000002E-2</v>
      </c>
      <c r="CCL32" s="1">
        <f t="shared" si="1619"/>
        <v>1.4000000000000002E-2</v>
      </c>
      <c r="CCM32" s="1">
        <f t="shared" si="1620"/>
        <v>0.60836501901140683</v>
      </c>
      <c r="CCN32" s="1">
        <f t="shared" si="1621"/>
        <v>9.1254752851711027E-4</v>
      </c>
      <c r="CCO32" s="1">
        <f t="shared" si="1622"/>
        <v>6.9757564270477861</v>
      </c>
      <c r="CCP32" s="1">
        <f>AVERAGE(CCO18:CCO32)</f>
        <v>4.2435851597874041</v>
      </c>
      <c r="CCQ32" s="1"/>
      <c r="CCR32" s="1" t="s">
        <v>11</v>
      </c>
      <c r="CCS32" s="1" t="s">
        <v>205</v>
      </c>
      <c r="CCT32" s="1">
        <v>536</v>
      </c>
      <c r="CCU32" s="1">
        <v>15</v>
      </c>
      <c r="CCV32" s="1">
        <v>4.1000000000000002E-2</v>
      </c>
      <c r="CCW32" s="1">
        <f t="shared" si="1623"/>
        <v>2.1000000000000001E-2</v>
      </c>
      <c r="CCX32" s="1">
        <f t="shared" si="1624"/>
        <v>0.76833976833976836</v>
      </c>
      <c r="CCY32" s="1">
        <f t="shared" si="1625"/>
        <v>1.1525096525096526E-3</v>
      </c>
      <c r="CCZ32" s="1">
        <f t="shared" si="1626"/>
        <v>8.8100908330694985</v>
      </c>
      <c r="CDA32" s="1">
        <f>AVERAGE(CCZ18:CCZ32)</f>
        <v>4.5304822206906801</v>
      </c>
      <c r="CDB32" s="1"/>
      <c r="CDC32" s="1" t="s">
        <v>11</v>
      </c>
      <c r="CDD32" s="1" t="s">
        <v>206</v>
      </c>
      <c r="CDE32" s="1">
        <v>542</v>
      </c>
      <c r="CDF32" s="1">
        <v>15</v>
      </c>
      <c r="CDG32" s="1">
        <v>3.6999999999999998E-2</v>
      </c>
      <c r="CDH32" s="1">
        <f t="shared" si="1627"/>
        <v>2.1999999999999999E-2</v>
      </c>
      <c r="CDI32" s="1">
        <f t="shared" si="1628"/>
        <v>0.46590909090909083</v>
      </c>
      <c r="CDJ32" s="1">
        <f t="shared" si="1629"/>
        <v>6.9886363636363625E-4</v>
      </c>
      <c r="CDK32" s="1">
        <f t="shared" si="1630"/>
        <v>5.3422998261971779</v>
      </c>
      <c r="CDL32" s="1">
        <f>AVERAGE(CDK18:CDK32)</f>
        <v>0.73836664264513863</v>
      </c>
      <c r="CDM32" s="1"/>
      <c r="CDN32" s="6" t="s">
        <v>11</v>
      </c>
      <c r="CDO32" s="6" t="s">
        <v>207</v>
      </c>
      <c r="CDP32" s="6">
        <v>549</v>
      </c>
      <c r="CDQ32" s="6">
        <v>15</v>
      </c>
      <c r="CDR32" s="6">
        <v>3.9E-2</v>
      </c>
      <c r="CDS32" s="6">
        <f t="shared" si="1631"/>
        <v>2.4E-2</v>
      </c>
      <c r="CDT32" s="6">
        <f t="shared" si="1632"/>
        <v>0.46387832699619774</v>
      </c>
      <c r="CDU32" s="6">
        <f t="shared" si="1633"/>
        <v>6.958174904942966E-4</v>
      </c>
      <c r="CDV32" s="6">
        <f t="shared" si="1634"/>
        <v>5.3190142756239371</v>
      </c>
      <c r="CDW32" s="1">
        <f>AVERAGE(CDV18:CDV23,CDV25:CDV31)</f>
        <v>-1.0866082126747509</v>
      </c>
      <c r="CDX32" s="1"/>
      <c r="CDY32" s="1" t="s">
        <v>11</v>
      </c>
      <c r="CDZ32" s="1" t="s">
        <v>208</v>
      </c>
      <c r="CEA32" s="1">
        <v>550</v>
      </c>
      <c r="CEB32" s="1">
        <v>15</v>
      </c>
      <c r="CEC32" s="1">
        <v>0.03</v>
      </c>
      <c r="CED32" s="1">
        <f t="shared" si="1635"/>
        <v>1.2999999999999998E-2</v>
      </c>
      <c r="CEE32" s="1">
        <f t="shared" si="1636"/>
        <v>0.46399999999999986</v>
      </c>
      <c r="CEF32" s="1">
        <f t="shared" si="1637"/>
        <v>6.9599999999999979E-4</v>
      </c>
      <c r="CEG32" s="1">
        <f t="shared" si="1638"/>
        <v>5.3204094269093449</v>
      </c>
      <c r="CEH32" s="1">
        <f>AVERAGE(CEG18:CEG23,CEG25:CEG32)</f>
        <v>3.5185466283870914</v>
      </c>
      <c r="CEI32" s="1"/>
      <c r="CEJ32" s="1" t="s">
        <v>11</v>
      </c>
      <c r="CEK32" s="1" t="s">
        <v>209</v>
      </c>
      <c r="CEL32" s="1">
        <v>556</v>
      </c>
      <c r="CEM32" s="1">
        <v>15</v>
      </c>
      <c r="CEN32" s="1">
        <v>3.5999999999999997E-2</v>
      </c>
      <c r="CEO32" s="1">
        <f t="shared" si="1639"/>
        <v>2.0999999999999998E-2</v>
      </c>
      <c r="CEP32" s="1">
        <f t="shared" si="1640"/>
        <v>0.91304347826086951</v>
      </c>
      <c r="CEQ32" s="1">
        <f t="shared" si="1641"/>
        <v>1.3695652173913043E-3</v>
      </c>
      <c r="CER32" s="1">
        <f t="shared" si="1642"/>
        <v>10.469321398528511</v>
      </c>
      <c r="CES32" s="1">
        <f>AVERAGE(CER18:CER23,CER25:CER32)</f>
        <v>6.1637563212115909</v>
      </c>
      <c r="CET32" s="1"/>
      <c r="CEU32" s="1" t="s">
        <v>11</v>
      </c>
      <c r="CEV32" s="1" t="s">
        <v>210</v>
      </c>
      <c r="CEW32" s="1">
        <v>563</v>
      </c>
      <c r="CEX32" s="1">
        <v>15</v>
      </c>
      <c r="CEY32" s="1">
        <v>2.8000000000000001E-2</v>
      </c>
      <c r="CEZ32" s="1">
        <f t="shared" si="1643"/>
        <v>1.4E-2</v>
      </c>
      <c r="CFA32" s="1">
        <f t="shared" si="1644"/>
        <v>0.56272545090180359</v>
      </c>
      <c r="CFB32" s="1">
        <f t="shared" si="1645"/>
        <v>8.4408817635270544E-4</v>
      </c>
      <c r="CFC32" s="1">
        <f t="shared" si="1646"/>
        <v>6.4524349003012258</v>
      </c>
      <c r="CFD32" s="1">
        <f>AVERAGE(CFC18:CFC19,CFC21:CFC23,CFC25:CFC32)</f>
        <v>2.4576664161129806</v>
      </c>
      <c r="CFE32" s="1"/>
      <c r="CFF32" s="1" t="s">
        <v>11</v>
      </c>
      <c r="CFG32" s="1" t="s">
        <v>211</v>
      </c>
      <c r="CFH32" s="1">
        <v>564</v>
      </c>
      <c r="CFI32" s="1">
        <v>15</v>
      </c>
      <c r="CFJ32" s="1">
        <v>2.7E-2</v>
      </c>
      <c r="CFK32" s="1">
        <f t="shared" si="1647"/>
        <v>-5.000000000000001E-3</v>
      </c>
      <c r="CFL32" s="1">
        <f t="shared" si="1648"/>
        <v>-0.42910447761194026</v>
      </c>
      <c r="CFM32" s="1">
        <f t="shared" si="1649"/>
        <v>-6.4365671641791039E-4</v>
      </c>
      <c r="CFN32" s="1">
        <f t="shared" si="1650"/>
        <v>-4.9202834220163307</v>
      </c>
      <c r="CFO32" s="1">
        <f>AVERAGE(CFN18:CFN32)</f>
        <v>-2.3817024100774704</v>
      </c>
      <c r="CFP32" s="1"/>
      <c r="CFQ32" s="1" t="s">
        <v>11</v>
      </c>
      <c r="CFR32" s="1" t="s">
        <v>212</v>
      </c>
      <c r="CFS32" s="1">
        <v>571</v>
      </c>
      <c r="CFT32" s="1">
        <v>15</v>
      </c>
      <c r="CFU32" s="1">
        <v>2.7E-2</v>
      </c>
      <c r="CFV32" s="1">
        <f t="shared" si="1651"/>
        <v>-4.0000000000000001E-3</v>
      </c>
      <c r="CFW32" s="1">
        <f t="shared" si="1652"/>
        <v>-0.51127819548872178</v>
      </c>
      <c r="CFX32" s="1">
        <f t="shared" si="1653"/>
        <v>-7.6691729323308266E-4</v>
      </c>
      <c r="CFY32" s="1">
        <f t="shared" si="1654"/>
        <v>-5.8625201100245583</v>
      </c>
      <c r="CFZ32" s="1">
        <f>AVERAGE(CFY18:CFY32)</f>
        <v>-2.8737843676590966</v>
      </c>
      <c r="CGA32" s="1"/>
      <c r="CGB32" s="1" t="s">
        <v>11</v>
      </c>
      <c r="CGC32" s="1" t="s">
        <v>213</v>
      </c>
      <c r="CGD32" s="1">
        <v>577</v>
      </c>
      <c r="CGE32" s="1">
        <v>15</v>
      </c>
      <c r="CGF32" s="1">
        <v>0.03</v>
      </c>
      <c r="CGG32" s="1">
        <f t="shared" si="1655"/>
        <v>-1.0000000000000009E-3</v>
      </c>
      <c r="CGH32" s="1">
        <f t="shared" si="1656"/>
        <v>-0.58646616541353391</v>
      </c>
      <c r="CGI32" s="1">
        <f t="shared" si="1657"/>
        <v>-8.7969924812030084E-4</v>
      </c>
      <c r="CGJ32" s="1">
        <f t="shared" si="1658"/>
        <v>-6.7246554203222884</v>
      </c>
      <c r="CGK32" s="1">
        <f>AVERAGE(CGJ18:CGJ32)</f>
        <v>-5.4601902985522859</v>
      </c>
      <c r="CGL32" s="1"/>
      <c r="CGM32" s="1" t="s">
        <v>11</v>
      </c>
      <c r="CGN32" s="1" t="s">
        <v>214</v>
      </c>
      <c r="CGO32" s="1">
        <v>578</v>
      </c>
      <c r="CGP32" s="1">
        <v>15</v>
      </c>
      <c r="CGQ32" s="1">
        <v>1.7000000000000001E-2</v>
      </c>
      <c r="CGR32" s="1">
        <f t="shared" si="1659"/>
        <v>0</v>
      </c>
      <c r="CGS32" s="1">
        <f t="shared" si="1660"/>
        <v>-0.85714285714285721</v>
      </c>
      <c r="CGT32" s="1">
        <f t="shared" si="1661"/>
        <v>-1.2857142857142859E-3</v>
      </c>
      <c r="CGU32" s="1">
        <f t="shared" si="1662"/>
        <v>-9.8283425373941142</v>
      </c>
      <c r="CGV32" s="1">
        <f>AVERAGE(CGU18:CGU32)</f>
        <v>-9.710284368776767</v>
      </c>
      <c r="CGW32" s="1"/>
      <c r="CGX32" s="1" t="s">
        <v>11</v>
      </c>
      <c r="CGY32" s="1" t="s">
        <v>215</v>
      </c>
      <c r="CGZ32" s="1">
        <v>592</v>
      </c>
      <c r="CHA32" s="1">
        <v>15</v>
      </c>
      <c r="CHB32" s="1">
        <v>3.5999999999999997E-2</v>
      </c>
      <c r="CHC32" s="1">
        <f t="shared" si="1663"/>
        <v>9.9999999999999985E-3</v>
      </c>
      <c r="CHD32" s="1">
        <f t="shared" si="1664"/>
        <v>-0.68582375478927204</v>
      </c>
      <c r="CHE32" s="1">
        <f t="shared" si="1665"/>
        <v>-1.0287356321839081E-3</v>
      </c>
      <c r="CHF32" s="1">
        <f t="shared" si="1666"/>
        <v>-7.8639292460758776</v>
      </c>
      <c r="CHG32" s="1">
        <f>AVERAGE(CHF18:CHF32)</f>
        <v>-7.8932176231562332</v>
      </c>
      <c r="CHH32" s="1"/>
      <c r="CHI32" s="1" t="s">
        <v>11</v>
      </c>
      <c r="CHJ32" s="1" t="s">
        <v>216</v>
      </c>
      <c r="CHK32" s="1">
        <v>593</v>
      </c>
      <c r="CHL32" s="1">
        <v>15</v>
      </c>
      <c r="CHM32" s="1">
        <v>2.8000000000000001E-2</v>
      </c>
      <c r="CHN32" s="1">
        <f t="shared" si="1667"/>
        <v>5.000000000000001E-3</v>
      </c>
      <c r="CHO32" s="1">
        <f t="shared" si="1668"/>
        <v>-0.11372549019607843</v>
      </c>
      <c r="CHP32" s="1">
        <f t="shared" si="1669"/>
        <v>-1.7058823529411766E-4</v>
      </c>
      <c r="CHQ32" s="1">
        <f t="shared" si="1670"/>
        <v>-1.304021918360134</v>
      </c>
      <c r="CHR32" s="1">
        <f>AVERAGE(CHQ18:CHQ32)</f>
        <v>1.4988757682300013E-2</v>
      </c>
      <c r="CHS32" s="1"/>
      <c r="CHT32" s="1" t="s">
        <v>11</v>
      </c>
      <c r="CHU32" s="1" t="s">
        <v>217</v>
      </c>
      <c r="CHV32" s="1">
        <v>607</v>
      </c>
      <c r="CHW32" s="1">
        <v>15</v>
      </c>
      <c r="CHX32" s="1">
        <v>3.5999999999999997E-2</v>
      </c>
      <c r="CHY32" s="1">
        <f t="shared" si="1671"/>
        <v>1.4999999999999996E-2</v>
      </c>
      <c r="CHZ32" s="1">
        <f t="shared" si="1672"/>
        <v>0.3953488372093022</v>
      </c>
      <c r="CIA32" s="1">
        <f t="shared" si="1673"/>
        <v>5.9302325581395328E-4</v>
      </c>
      <c r="CIB32" s="1">
        <f t="shared" si="1674"/>
        <v>4.5332277594957322</v>
      </c>
      <c r="CIC32" s="1">
        <f>AVERAGE(CIB18:CIB32)</f>
        <v>5.0072907931684911</v>
      </c>
      <c r="CID32" s="1"/>
      <c r="CIE32" s="1" t="s">
        <v>11</v>
      </c>
      <c r="CIF32" s="1" t="s">
        <v>218</v>
      </c>
      <c r="CIG32" s="1">
        <v>608</v>
      </c>
      <c r="CIH32" s="1">
        <v>15</v>
      </c>
      <c r="CII32" s="1">
        <v>2.8000000000000001E-2</v>
      </c>
      <c r="CIJ32" s="1">
        <f t="shared" si="1675"/>
        <v>1.0000000000000009E-3</v>
      </c>
      <c r="CIK32" s="1">
        <f t="shared" si="1676"/>
        <v>-0.73725490196078436</v>
      </c>
      <c r="CIL32" s="1">
        <f t="shared" si="1677"/>
        <v>-1.1058823529411766E-3</v>
      </c>
      <c r="CIM32" s="1">
        <f t="shared" si="1678"/>
        <v>-8.4536593328174217</v>
      </c>
      <c r="CIN32" s="1">
        <f>AVERAGE(CIM18:CIM32)</f>
        <v>-6.4751433187537701</v>
      </c>
      <c r="CIO32" s="1"/>
      <c r="CIP32" s="1" t="s">
        <v>11</v>
      </c>
      <c r="CIQ32" s="1" t="s">
        <v>219</v>
      </c>
      <c r="CIR32" s="1">
        <v>621</v>
      </c>
      <c r="CIS32" s="1">
        <v>15</v>
      </c>
      <c r="CIT32" s="1">
        <v>2.8000000000000001E-2</v>
      </c>
      <c r="CIU32" s="1">
        <f t="shared" si="1679"/>
        <v>-1.9999999999999983E-3</v>
      </c>
      <c r="CIV32" s="1">
        <f t="shared" si="1680"/>
        <v>-1.8531746031746028</v>
      </c>
      <c r="CIW32" s="1">
        <f t="shared" si="1681"/>
        <v>-2.7797619047619042E-3</v>
      </c>
      <c r="CIX32" s="1">
        <f t="shared" si="1682"/>
        <v>-21.249240578532639</v>
      </c>
      <c r="CIY32" s="1">
        <f>AVERAGE(CIX18:CIX32)</f>
        <v>-21.158237406890105</v>
      </c>
      <c r="CIZ32" s="1"/>
      <c r="CJA32" s="1" t="s">
        <v>11</v>
      </c>
      <c r="CJB32" s="1" t="s">
        <v>220</v>
      </c>
      <c r="CJC32" s="1">
        <v>622</v>
      </c>
      <c r="CJD32" s="1">
        <v>15</v>
      </c>
      <c r="CJE32" s="1">
        <v>1.7999999999999999E-2</v>
      </c>
      <c r="CJF32" s="1">
        <f t="shared" si="1683"/>
        <v>8.9999999999999993E-3</v>
      </c>
      <c r="CJG32" s="1">
        <f t="shared" si="1684"/>
        <v>-0.11660777385159014</v>
      </c>
      <c r="CJH32" s="1">
        <f t="shared" si="1685"/>
        <v>-1.7491166077738521E-4</v>
      </c>
      <c r="CJI32" s="1">
        <f t="shared" si="1686"/>
        <v>-1.3370713345924856</v>
      </c>
      <c r="CJJ32" s="1">
        <f>AVERAGE(CJI18:CJI32)</f>
        <v>-0.82385203444587474</v>
      </c>
      <c r="CJK32" s="1"/>
      <c r="CJL32" s="1" t="s">
        <v>11</v>
      </c>
      <c r="CJM32" s="1" t="s">
        <v>221</v>
      </c>
      <c r="CJN32" s="1">
        <v>635</v>
      </c>
      <c r="CJO32" s="1">
        <v>15</v>
      </c>
      <c r="CJP32" s="1">
        <v>2.4E-2</v>
      </c>
      <c r="CJQ32" s="1">
        <f t="shared" si="1687"/>
        <v>1.2E-2</v>
      </c>
      <c r="CJR32" s="1">
        <f t="shared" si="1688"/>
        <v>-0.31914893617021284</v>
      </c>
      <c r="CJS32" s="1">
        <f t="shared" si="1689"/>
        <v>-4.7872340425531929E-4</v>
      </c>
      <c r="CJT32" s="1">
        <f t="shared" si="1690"/>
        <v>-3.6594892426467451</v>
      </c>
      <c r="CJU32" s="1">
        <f>AVERAGE(CJT18:CJT32)</f>
        <v>-1.1385077643789878</v>
      </c>
      <c r="CJV32" s="1"/>
      <c r="CJW32" s="1" t="s">
        <v>11</v>
      </c>
      <c r="CJX32" s="1" t="s">
        <v>222</v>
      </c>
      <c r="CJY32" s="1">
        <v>636</v>
      </c>
      <c r="CJZ32" s="1">
        <v>15</v>
      </c>
      <c r="CKA32" s="1">
        <v>3.4000000000000002E-2</v>
      </c>
      <c r="CKB32" s="1">
        <f t="shared" si="1691"/>
        <v>1.4000000000000002E-2</v>
      </c>
      <c r="CKC32" s="1">
        <f t="shared" si="1692"/>
        <v>-0.40282685512367483</v>
      </c>
      <c r="CKD32" s="1">
        <f t="shared" si="1693"/>
        <v>-6.0424028268551229E-4</v>
      </c>
      <c r="CKE32" s="1">
        <f t="shared" si="1694"/>
        <v>-4.6189737013194945</v>
      </c>
      <c r="CKF32" s="1">
        <f>AVERAGE(CKE18:CKE32)</f>
        <v>-4.9971352909012072</v>
      </c>
      <c r="CKG32" s="1"/>
      <c r="CKH32" s="1" t="s">
        <v>11</v>
      </c>
      <c r="CKI32" s="1" t="s">
        <v>223</v>
      </c>
      <c r="CKJ32" s="1">
        <v>649</v>
      </c>
      <c r="CKK32" s="1">
        <v>15</v>
      </c>
      <c r="CKL32" s="1">
        <v>3.3000000000000002E-2</v>
      </c>
      <c r="CKM32" s="1">
        <f t="shared" si="1695"/>
        <v>9.0000000000000011E-3</v>
      </c>
      <c r="CKN32" s="1">
        <f t="shared" si="1696"/>
        <v>-0.66077738515901052</v>
      </c>
      <c r="CKO32" s="1">
        <f t="shared" si="1697"/>
        <v>-9.9116607773851585E-4</v>
      </c>
      <c r="CKP32" s="1">
        <f t="shared" si="1698"/>
        <v>-7.5767375626907496</v>
      </c>
      <c r="CKQ32" s="1">
        <f>AVERAGE(CKP18:CKP32)</f>
        <v>-8.4681184524190733</v>
      </c>
      <c r="CKR32" s="1"/>
      <c r="CKS32" s="1" t="s">
        <v>11</v>
      </c>
      <c r="CKT32" s="1" t="s">
        <v>224</v>
      </c>
      <c r="CKU32" s="1">
        <v>650</v>
      </c>
      <c r="CKV32" s="1">
        <v>15</v>
      </c>
      <c r="CKW32" s="1">
        <v>2.4E-2</v>
      </c>
      <c r="CKX32" s="1">
        <f t="shared" si="1699"/>
        <v>6.9999999999999993E-3</v>
      </c>
      <c r="CKY32" s="1">
        <f t="shared" si="1700"/>
        <v>-0.35789473684210527</v>
      </c>
      <c r="CKZ32" s="1">
        <f t="shared" si="1701"/>
        <v>-5.3684210526315794E-4</v>
      </c>
      <c r="CLA32" s="1">
        <f t="shared" si="1702"/>
        <v>-4.1037640770171917</v>
      </c>
      <c r="CLB32" s="1">
        <f>AVERAGE(CLA18:CLA32)</f>
        <v>-3.0845285546207646</v>
      </c>
      <c r="CLC32" s="1"/>
      <c r="CLD32" s="1" t="s">
        <v>11</v>
      </c>
      <c r="CLE32" s="1" t="s">
        <v>225</v>
      </c>
      <c r="CLF32" s="1">
        <v>663</v>
      </c>
      <c r="CLG32" s="1">
        <v>15</v>
      </c>
      <c r="CLH32" s="1">
        <v>3.4000000000000002E-2</v>
      </c>
      <c r="CLI32" s="1">
        <f t="shared" si="1703"/>
        <v>1.2000000000000004E-2</v>
      </c>
      <c r="CLJ32" s="1">
        <f t="shared" si="1704"/>
        <v>-0.1730103806228373</v>
      </c>
      <c r="CLK32" s="1">
        <f t="shared" si="1705"/>
        <v>-2.5951557093425597E-4</v>
      </c>
      <c r="CLL32" s="1">
        <f t="shared" si="1706"/>
        <v>-1.9838061638338744</v>
      </c>
      <c r="CLM32" s="1">
        <f>AVERAGE(CLL18:CLL32)</f>
        <v>-1.9838061638338753</v>
      </c>
      <c r="CLN32" s="1"/>
      <c r="CLO32" s="1"/>
      <c r="CLP32" s="1"/>
      <c r="CLQ32" s="1"/>
      <c r="CLR32" s="1"/>
      <c r="CLS32" s="1"/>
      <c r="CLT32" s="1"/>
      <c r="CLU32" s="1"/>
      <c r="CLV32" s="1"/>
      <c r="CLW32" s="1"/>
      <c r="CLX32" s="1"/>
      <c r="CLY32" s="1"/>
      <c r="CLZ32" s="1"/>
      <c r="CMA32" s="1"/>
      <c r="CMB32" s="1"/>
      <c r="CMC32" s="1"/>
      <c r="CMD32" s="1"/>
      <c r="CME32" s="1"/>
      <c r="CMF32" s="1"/>
      <c r="CMG32" s="1"/>
      <c r="CMH32" s="1"/>
      <c r="CMI32" s="1"/>
      <c r="CMJ32" s="1"/>
      <c r="CMK32" s="1"/>
      <c r="CML32" s="1"/>
      <c r="CMM32" s="1"/>
      <c r="CMN32" s="1"/>
      <c r="CMO32" s="1"/>
      <c r="CMP32" s="1"/>
      <c r="CMQ32" s="1"/>
      <c r="CMR32" s="1"/>
      <c r="CMS32" s="1"/>
      <c r="CMT32" s="1"/>
      <c r="CMU32" s="1"/>
      <c r="CMV32" s="1"/>
      <c r="CMW32" s="1"/>
      <c r="CMX32" s="1"/>
      <c r="CMY32" s="1"/>
      <c r="CMZ32" s="1"/>
    </row>
    <row r="33" spans="1:2392" x14ac:dyDescent="0.3">
      <c r="A33" s="1" t="s">
        <v>11</v>
      </c>
      <c r="B33" s="1" t="s">
        <v>12</v>
      </c>
      <c r="C33" s="1">
        <v>1</v>
      </c>
      <c r="D33" s="1" t="s">
        <v>227</v>
      </c>
      <c r="E33" s="1"/>
      <c r="F33" s="1"/>
      <c r="G33" s="1"/>
      <c r="H33" s="1"/>
      <c r="I33" s="1"/>
      <c r="J33" s="1"/>
      <c r="K33" s="1"/>
      <c r="L33" s="1" t="s">
        <v>11</v>
      </c>
      <c r="M33" s="1" t="s">
        <v>13</v>
      </c>
      <c r="N33" s="1">
        <v>2</v>
      </c>
      <c r="O33" s="1" t="s">
        <v>227</v>
      </c>
      <c r="P33" s="1"/>
      <c r="Q33" s="1"/>
      <c r="R33" s="1"/>
      <c r="S33" s="1"/>
      <c r="T33" s="1"/>
      <c r="U33" s="1"/>
      <c r="V33" s="1"/>
      <c r="W33" s="1" t="s">
        <v>11</v>
      </c>
      <c r="X33" s="1" t="s">
        <v>14</v>
      </c>
      <c r="Y33" s="1">
        <v>3</v>
      </c>
      <c r="Z33" s="1" t="s">
        <v>227</v>
      </c>
      <c r="AA33" s="1"/>
      <c r="AB33" s="1"/>
      <c r="AC33" s="1"/>
      <c r="AD33" s="1"/>
      <c r="AE33" s="1"/>
      <c r="AF33" s="1"/>
      <c r="AG33" s="1"/>
      <c r="AH33" s="1" t="s">
        <v>11</v>
      </c>
      <c r="AI33" s="1" t="s">
        <v>15</v>
      </c>
      <c r="AJ33" s="1">
        <v>4</v>
      </c>
      <c r="AK33" s="1" t="s">
        <v>227</v>
      </c>
      <c r="AL33" s="1"/>
      <c r="AM33" s="1"/>
      <c r="AN33" s="1"/>
      <c r="AO33" s="1"/>
      <c r="AP33" s="1"/>
      <c r="AQ33" s="1"/>
      <c r="AR33" s="1"/>
      <c r="AS33" s="1" t="s">
        <v>11</v>
      </c>
      <c r="AT33" s="1" t="s">
        <v>16</v>
      </c>
      <c r="AU33" s="1">
        <v>8</v>
      </c>
      <c r="AV33" s="1" t="s">
        <v>227</v>
      </c>
      <c r="AW33" s="1"/>
      <c r="AX33" s="1"/>
      <c r="AY33" s="1"/>
      <c r="AZ33" s="1"/>
      <c r="BA33" s="1"/>
      <c r="BB33" s="1"/>
      <c r="BC33" s="1"/>
      <c r="BD33" s="1" t="s">
        <v>11</v>
      </c>
      <c r="BE33" s="1" t="s">
        <v>17</v>
      </c>
      <c r="BF33" s="1">
        <v>9</v>
      </c>
      <c r="BG33" s="1" t="s">
        <v>227</v>
      </c>
      <c r="BH33" s="1"/>
      <c r="BI33" s="1"/>
      <c r="BJ33" s="1"/>
      <c r="BK33" s="1"/>
      <c r="BL33" s="1"/>
      <c r="BM33" s="1"/>
      <c r="BN33" s="1"/>
      <c r="BO33" s="1" t="s">
        <v>11</v>
      </c>
      <c r="BP33" s="1" t="s">
        <v>18</v>
      </c>
      <c r="BQ33" s="1">
        <v>10</v>
      </c>
      <c r="BR33" s="1" t="s">
        <v>227</v>
      </c>
      <c r="BS33" s="1"/>
      <c r="BT33" s="1"/>
      <c r="BU33" s="1"/>
      <c r="BV33" s="1"/>
      <c r="BW33" s="1"/>
      <c r="BX33" s="1"/>
      <c r="BY33" s="1"/>
      <c r="BZ33" s="1" t="s">
        <v>11</v>
      </c>
      <c r="CA33" s="1" t="s">
        <v>19</v>
      </c>
      <c r="CB33" s="1">
        <v>11</v>
      </c>
      <c r="CC33" s="1" t="s">
        <v>227</v>
      </c>
      <c r="CD33" s="1"/>
      <c r="CE33" s="1"/>
      <c r="CF33" s="1"/>
      <c r="CG33" s="1"/>
      <c r="CH33" s="1"/>
      <c r="CI33" s="1"/>
      <c r="CJ33" s="1"/>
      <c r="CK33" s="1" t="s">
        <v>11</v>
      </c>
      <c r="CL33" s="1" t="s">
        <v>20</v>
      </c>
      <c r="CM33" s="1">
        <v>14</v>
      </c>
      <c r="CN33" s="1" t="s">
        <v>227</v>
      </c>
      <c r="CO33" s="1"/>
      <c r="CP33" s="1"/>
      <c r="CQ33" s="1"/>
      <c r="CR33" s="1"/>
      <c r="CS33" s="1"/>
      <c r="CT33" s="1"/>
      <c r="CU33" s="1"/>
      <c r="CV33" s="1" t="s">
        <v>11</v>
      </c>
      <c r="CW33" s="1" t="s">
        <v>21</v>
      </c>
      <c r="CX33" s="1">
        <v>15</v>
      </c>
      <c r="CY33" s="1" t="s">
        <v>227</v>
      </c>
      <c r="CZ33" s="1"/>
      <c r="DA33" s="1"/>
      <c r="DB33" s="1"/>
      <c r="DC33" s="1"/>
      <c r="DD33" s="1"/>
      <c r="DE33" s="1"/>
      <c r="DF33" s="1"/>
      <c r="DG33" s="1" t="s">
        <v>11</v>
      </c>
      <c r="DH33" s="1" t="s">
        <v>22</v>
      </c>
      <c r="DI33" s="1">
        <v>16</v>
      </c>
      <c r="DJ33" s="1" t="s">
        <v>227</v>
      </c>
      <c r="DK33" s="1"/>
      <c r="DL33" s="1"/>
      <c r="DM33" s="1"/>
      <c r="DN33" s="1"/>
      <c r="DO33" s="1"/>
      <c r="DP33" s="1"/>
      <c r="DQ33" s="1"/>
      <c r="DR33" s="1" t="s">
        <v>11</v>
      </c>
      <c r="DS33" s="1" t="s">
        <v>23</v>
      </c>
      <c r="DT33" s="1">
        <v>17</v>
      </c>
      <c r="DU33" s="1" t="s">
        <v>227</v>
      </c>
      <c r="DV33" s="1"/>
      <c r="DW33" s="1"/>
      <c r="DX33" s="1"/>
      <c r="DY33" s="1"/>
      <c r="DZ33" s="1"/>
      <c r="EA33" s="1"/>
      <c r="EB33" s="1"/>
      <c r="EC33" s="1" t="s">
        <v>11</v>
      </c>
      <c r="ED33" s="1" t="s">
        <v>24</v>
      </c>
      <c r="EE33" s="1">
        <v>18</v>
      </c>
      <c r="EF33" s="1" t="s">
        <v>227</v>
      </c>
      <c r="EG33" s="1"/>
      <c r="EH33" s="1"/>
      <c r="EI33" s="1"/>
      <c r="EJ33" s="1"/>
      <c r="EK33" s="1"/>
      <c r="EL33" s="1"/>
      <c r="EM33" s="1"/>
      <c r="EN33" s="1" t="s">
        <v>11</v>
      </c>
      <c r="EO33" s="1" t="s">
        <v>25</v>
      </c>
      <c r="EP33" s="1">
        <v>21</v>
      </c>
      <c r="EQ33" s="1" t="s">
        <v>227</v>
      </c>
      <c r="ER33" s="1"/>
      <c r="ES33" s="1"/>
      <c r="ET33" s="1"/>
      <c r="EU33" s="1"/>
      <c r="EV33" s="1"/>
      <c r="EW33" s="1"/>
      <c r="EX33" s="1"/>
      <c r="EY33" s="1" t="s">
        <v>11</v>
      </c>
      <c r="EZ33" s="1" t="s">
        <v>26</v>
      </c>
      <c r="FA33" s="1">
        <v>22</v>
      </c>
      <c r="FB33" s="1" t="s">
        <v>227</v>
      </c>
      <c r="FC33" s="1"/>
      <c r="FD33" s="1"/>
      <c r="FE33" s="1"/>
      <c r="FF33" s="1"/>
      <c r="FG33" s="1"/>
      <c r="FH33" s="1"/>
      <c r="FI33" s="1"/>
      <c r="FJ33" s="1" t="s">
        <v>11</v>
      </c>
      <c r="FK33" s="1" t="s">
        <v>27</v>
      </c>
      <c r="FL33" s="1">
        <v>23</v>
      </c>
      <c r="FM33" s="1" t="s">
        <v>227</v>
      </c>
      <c r="FN33" s="1"/>
      <c r="FO33" s="1"/>
      <c r="FP33" s="1"/>
      <c r="FQ33" s="1"/>
      <c r="FR33" s="1"/>
      <c r="FS33" s="1"/>
      <c r="FT33" s="1"/>
      <c r="FU33" s="1" t="s">
        <v>11</v>
      </c>
      <c r="FV33" s="1" t="s">
        <v>28</v>
      </c>
      <c r="FW33" s="1">
        <v>24</v>
      </c>
      <c r="FX33" s="1" t="s">
        <v>227</v>
      </c>
      <c r="FY33" s="1"/>
      <c r="FZ33" s="1"/>
      <c r="GA33" s="1"/>
      <c r="GB33" s="1"/>
      <c r="GC33" s="1"/>
      <c r="GD33" s="1"/>
      <c r="GE33" s="1"/>
      <c r="GF33" s="1" t="s">
        <v>11</v>
      </c>
      <c r="GG33" s="1" t="s">
        <v>29</v>
      </c>
      <c r="GH33" s="1">
        <v>25</v>
      </c>
      <c r="GI33" s="1" t="s">
        <v>227</v>
      </c>
      <c r="GJ33" s="1"/>
      <c r="GK33" s="1"/>
      <c r="GL33" s="1"/>
      <c r="GM33" s="1"/>
      <c r="GN33" s="1"/>
      <c r="GO33" s="1"/>
      <c r="GP33" s="1"/>
      <c r="GQ33" s="1" t="s">
        <v>11</v>
      </c>
      <c r="GR33" s="1" t="s">
        <v>30</v>
      </c>
      <c r="GS33" s="1">
        <v>28</v>
      </c>
      <c r="GT33" s="1" t="s">
        <v>227</v>
      </c>
      <c r="GU33" s="1"/>
      <c r="GV33" s="1"/>
      <c r="GW33" s="1"/>
      <c r="GX33" s="1"/>
      <c r="GY33" s="1"/>
      <c r="GZ33" s="1"/>
      <c r="HA33" s="1"/>
      <c r="HB33" s="1" t="s">
        <v>11</v>
      </c>
      <c r="HC33" s="1" t="s">
        <v>31</v>
      </c>
      <c r="HD33" s="1">
        <v>29</v>
      </c>
      <c r="HE33" s="1" t="s">
        <v>227</v>
      </c>
      <c r="HF33" s="1"/>
      <c r="HG33" s="1"/>
      <c r="HH33" s="1"/>
      <c r="HI33" s="1"/>
      <c r="HJ33" s="1"/>
      <c r="HK33" s="1"/>
      <c r="HL33" s="1"/>
      <c r="HM33" s="1" t="s">
        <v>11</v>
      </c>
      <c r="HN33" s="1" t="s">
        <v>32</v>
      </c>
      <c r="HO33" s="1">
        <v>30</v>
      </c>
      <c r="HP33" s="1" t="s">
        <v>227</v>
      </c>
      <c r="HQ33" s="1"/>
      <c r="HR33" s="1"/>
      <c r="HS33" s="1"/>
      <c r="HT33" s="1"/>
      <c r="HU33" s="1"/>
      <c r="HV33" s="1"/>
      <c r="HW33" s="1"/>
      <c r="HX33" s="1" t="s">
        <v>11</v>
      </c>
      <c r="HY33" s="1" t="s">
        <v>33</v>
      </c>
      <c r="HZ33" s="1">
        <v>31</v>
      </c>
      <c r="IA33" s="1" t="s">
        <v>227</v>
      </c>
      <c r="IB33" s="1"/>
      <c r="IC33" s="1"/>
      <c r="ID33" s="1"/>
      <c r="IE33" s="1"/>
      <c r="IF33" s="1"/>
      <c r="IG33" s="1"/>
      <c r="IH33" s="1"/>
      <c r="II33" s="1" t="s">
        <v>11</v>
      </c>
      <c r="IJ33" s="1" t="s">
        <v>34</v>
      </c>
      <c r="IK33" s="1">
        <v>32</v>
      </c>
      <c r="IL33" s="1" t="s">
        <v>227</v>
      </c>
      <c r="IM33" s="1"/>
      <c r="IN33" s="1"/>
      <c r="IO33" s="1"/>
      <c r="IP33" s="1"/>
      <c r="IQ33" s="1"/>
      <c r="IR33" s="1"/>
      <c r="IS33" s="1"/>
      <c r="IT33" s="1" t="s">
        <v>11</v>
      </c>
      <c r="IU33" s="1" t="s">
        <v>35</v>
      </c>
      <c r="IV33" s="1">
        <v>35</v>
      </c>
      <c r="IW33" s="1" t="s">
        <v>227</v>
      </c>
      <c r="IX33" s="1"/>
      <c r="IY33" s="1"/>
      <c r="IZ33" s="1"/>
      <c r="JA33" s="1"/>
      <c r="JB33" s="1"/>
      <c r="JC33" s="1"/>
      <c r="JD33" s="1"/>
      <c r="JE33" s="1" t="s">
        <v>11</v>
      </c>
      <c r="JF33" s="3" t="s">
        <v>36</v>
      </c>
      <c r="JG33" s="3">
        <v>36</v>
      </c>
      <c r="JH33" s="1" t="s">
        <v>227</v>
      </c>
      <c r="JI33" s="1"/>
      <c r="JJ33" s="1"/>
      <c r="JK33" s="1"/>
      <c r="JL33" s="1"/>
      <c r="JM33" s="1"/>
      <c r="JN33" s="1"/>
      <c r="JO33" s="1"/>
      <c r="JP33" s="1" t="s">
        <v>11</v>
      </c>
      <c r="JQ33" s="1" t="s">
        <v>37</v>
      </c>
      <c r="JR33" s="1">
        <v>37</v>
      </c>
      <c r="JS33" s="1" t="s">
        <v>227</v>
      </c>
      <c r="JT33" s="1"/>
      <c r="JU33" s="1"/>
      <c r="JV33" s="1"/>
      <c r="JW33" s="1"/>
      <c r="JX33" s="1"/>
      <c r="JY33" s="1"/>
      <c r="JZ33" s="1"/>
      <c r="KA33" s="1" t="s">
        <v>11</v>
      </c>
      <c r="KB33" s="1" t="s">
        <v>38</v>
      </c>
      <c r="KC33" s="1">
        <v>38</v>
      </c>
      <c r="KD33" s="1" t="s">
        <v>227</v>
      </c>
      <c r="KE33" s="1"/>
      <c r="KF33" s="1"/>
      <c r="KG33" s="1"/>
      <c r="KH33" s="1"/>
      <c r="KI33" s="1"/>
      <c r="KJ33" s="1"/>
      <c r="KK33" s="1"/>
      <c r="KL33" s="1" t="s">
        <v>11</v>
      </c>
      <c r="KM33" s="1" t="s">
        <v>39</v>
      </c>
      <c r="KN33" s="1">
        <v>39</v>
      </c>
      <c r="KO33" s="1" t="s">
        <v>227</v>
      </c>
      <c r="KP33" s="1"/>
      <c r="KQ33" s="1"/>
      <c r="KR33" s="1"/>
      <c r="KS33" s="1"/>
      <c r="KT33" s="1"/>
      <c r="KU33" s="1"/>
      <c r="KV33" s="1"/>
      <c r="KW33" s="1" t="s">
        <v>11</v>
      </c>
      <c r="KX33" s="1" t="s">
        <v>40</v>
      </c>
      <c r="KY33" s="1">
        <v>42</v>
      </c>
      <c r="KZ33" s="1" t="s">
        <v>227</v>
      </c>
      <c r="LA33" s="1"/>
      <c r="LB33" s="1"/>
      <c r="LC33" s="1"/>
      <c r="LD33" s="1"/>
      <c r="LE33" s="1"/>
      <c r="LF33" s="1"/>
      <c r="LG33" s="1"/>
      <c r="LH33" s="1" t="s">
        <v>11</v>
      </c>
      <c r="LI33" s="1" t="s">
        <v>41</v>
      </c>
      <c r="LJ33" s="1">
        <v>43</v>
      </c>
      <c r="LK33" s="1" t="s">
        <v>227</v>
      </c>
      <c r="LL33" s="1"/>
      <c r="LM33" s="1"/>
      <c r="LN33" s="1"/>
      <c r="LO33" s="1"/>
      <c r="LP33" s="1"/>
      <c r="LQ33" s="1"/>
      <c r="LR33" s="1"/>
      <c r="LS33" s="1" t="s">
        <v>11</v>
      </c>
      <c r="LT33" s="1" t="s">
        <v>42</v>
      </c>
      <c r="LU33" s="1">
        <v>44</v>
      </c>
      <c r="LV33" s="1" t="s">
        <v>227</v>
      </c>
      <c r="LW33" s="1"/>
      <c r="LX33" s="1"/>
      <c r="LY33" s="1"/>
      <c r="LZ33" s="1"/>
      <c r="MA33" s="1"/>
      <c r="MB33" s="1"/>
      <c r="MC33" s="1"/>
      <c r="MD33" s="1" t="s">
        <v>11</v>
      </c>
      <c r="ME33" s="1" t="s">
        <v>43</v>
      </c>
      <c r="MF33" s="1">
        <v>46</v>
      </c>
      <c r="MG33" s="1" t="s">
        <v>227</v>
      </c>
      <c r="MH33" s="1"/>
      <c r="MI33" s="1"/>
      <c r="MJ33" s="1"/>
      <c r="MK33" s="1"/>
      <c r="ML33" s="1"/>
      <c r="MM33" s="1"/>
      <c r="MN33" s="1"/>
      <c r="MO33" s="1" t="s">
        <v>11</v>
      </c>
      <c r="MP33" s="1" t="s">
        <v>44</v>
      </c>
      <c r="MQ33" s="1">
        <v>52</v>
      </c>
      <c r="MR33" s="1" t="s">
        <v>227</v>
      </c>
      <c r="MS33" s="1"/>
      <c r="MT33" s="1"/>
      <c r="MU33" s="1"/>
      <c r="MV33" s="1"/>
      <c r="MW33" s="1"/>
      <c r="MX33" s="1"/>
      <c r="MY33" s="1"/>
      <c r="MZ33" s="1" t="s">
        <v>11</v>
      </c>
      <c r="NA33" s="1" t="s">
        <v>45</v>
      </c>
      <c r="NB33" s="1">
        <v>53</v>
      </c>
      <c r="NC33" s="1" t="s">
        <v>227</v>
      </c>
      <c r="ND33" s="1"/>
      <c r="NE33" s="1"/>
      <c r="NF33" s="1"/>
      <c r="NG33" s="1"/>
      <c r="NH33" s="1"/>
      <c r="NI33" s="1"/>
      <c r="NJ33" s="1"/>
      <c r="NK33" s="1" t="s">
        <v>11</v>
      </c>
      <c r="NL33" s="1" t="s">
        <v>46</v>
      </c>
      <c r="NM33" s="1">
        <v>56</v>
      </c>
      <c r="NN33" s="1" t="s">
        <v>227</v>
      </c>
      <c r="NO33" s="1"/>
      <c r="NP33" s="1"/>
      <c r="NQ33" s="1"/>
      <c r="NR33" s="1"/>
      <c r="NS33" s="1"/>
      <c r="NT33" s="1"/>
      <c r="NU33" s="1"/>
      <c r="NV33" s="1" t="s">
        <v>11</v>
      </c>
      <c r="NW33" s="1" t="s">
        <v>47</v>
      </c>
      <c r="NX33" s="1">
        <v>57</v>
      </c>
      <c r="NY33" s="1" t="s">
        <v>227</v>
      </c>
      <c r="NZ33" s="1"/>
      <c r="OA33" s="1"/>
      <c r="OB33" s="1"/>
      <c r="OC33" s="1"/>
      <c r="OD33" s="1"/>
      <c r="OE33" s="1"/>
      <c r="OF33" s="1"/>
      <c r="OG33" s="1" t="s">
        <v>11</v>
      </c>
      <c r="OH33" s="1" t="s">
        <v>48</v>
      </c>
      <c r="OI33" s="1">
        <v>58</v>
      </c>
      <c r="OJ33" s="1" t="s">
        <v>227</v>
      </c>
      <c r="OK33" s="1"/>
      <c r="OL33" s="1"/>
      <c r="OM33" s="1"/>
      <c r="ON33" s="1"/>
      <c r="OO33" s="1"/>
      <c r="OP33" s="1"/>
      <c r="OQ33" s="1"/>
      <c r="OR33" s="1" t="s">
        <v>11</v>
      </c>
      <c r="OS33" s="1" t="s">
        <v>49</v>
      </c>
      <c r="OT33" s="1">
        <v>59</v>
      </c>
      <c r="OU33" s="1" t="s">
        <v>227</v>
      </c>
      <c r="OV33" s="1"/>
      <c r="OW33" s="1"/>
      <c r="OX33" s="1"/>
      <c r="OY33" s="1"/>
      <c r="OZ33" s="1"/>
      <c r="PA33" s="1"/>
      <c r="PB33" s="1"/>
      <c r="PC33" s="1" t="s">
        <v>11</v>
      </c>
      <c r="PD33" s="1" t="s">
        <v>50</v>
      </c>
      <c r="PE33" s="1">
        <v>60</v>
      </c>
      <c r="PF33" s="1" t="s">
        <v>227</v>
      </c>
      <c r="PG33" s="1"/>
      <c r="PH33" s="1"/>
      <c r="PI33" s="1"/>
      <c r="PJ33" s="1"/>
      <c r="PK33" s="1"/>
      <c r="PL33" s="1"/>
      <c r="PM33" s="1"/>
      <c r="PN33" s="1" t="s">
        <v>11</v>
      </c>
      <c r="PO33" s="1" t="s">
        <v>51</v>
      </c>
      <c r="PP33" s="1">
        <v>63</v>
      </c>
      <c r="PQ33" s="1" t="s">
        <v>227</v>
      </c>
      <c r="PR33" s="1"/>
      <c r="PS33" s="1"/>
      <c r="PT33" s="1"/>
      <c r="PU33" s="1"/>
      <c r="PV33" s="1"/>
      <c r="PW33" s="1"/>
      <c r="PX33" s="1"/>
      <c r="PY33" s="1" t="s">
        <v>11</v>
      </c>
      <c r="PZ33" s="1" t="s">
        <v>52</v>
      </c>
      <c r="QA33" s="1">
        <v>64</v>
      </c>
      <c r="QB33" s="1" t="s">
        <v>227</v>
      </c>
      <c r="QC33" s="1"/>
      <c r="QD33" s="1"/>
      <c r="QE33" s="1"/>
      <c r="QF33" s="1"/>
      <c r="QG33" s="1"/>
      <c r="QH33" s="1"/>
      <c r="QI33" s="1"/>
      <c r="QJ33" s="1" t="s">
        <v>11</v>
      </c>
      <c r="QK33" s="1" t="s">
        <v>53</v>
      </c>
      <c r="QL33" s="1">
        <v>65</v>
      </c>
      <c r="QM33" s="1" t="s">
        <v>227</v>
      </c>
      <c r="QN33" s="1"/>
      <c r="QO33" s="1"/>
      <c r="QP33" s="1"/>
      <c r="QQ33" s="1"/>
      <c r="QR33" s="1"/>
      <c r="QS33" s="1"/>
      <c r="QT33" s="1"/>
      <c r="QU33" s="1" t="s">
        <v>11</v>
      </c>
      <c r="QV33" s="1" t="s">
        <v>54</v>
      </c>
      <c r="QW33" s="1">
        <v>66</v>
      </c>
      <c r="QX33" s="1" t="s">
        <v>227</v>
      </c>
      <c r="QY33" s="1"/>
      <c r="QZ33" s="1"/>
      <c r="RA33" s="1"/>
      <c r="RB33" s="1"/>
      <c r="RC33" s="1"/>
      <c r="RD33" s="1"/>
      <c r="RE33" s="1"/>
      <c r="RF33" s="1" t="s">
        <v>11</v>
      </c>
      <c r="RG33" s="1" t="s">
        <v>55</v>
      </c>
      <c r="RH33" s="1">
        <v>67</v>
      </c>
      <c r="RI33" s="1" t="s">
        <v>227</v>
      </c>
      <c r="RJ33" s="1"/>
      <c r="RK33" s="1"/>
      <c r="RL33" s="1"/>
      <c r="RM33" s="1"/>
      <c r="RN33" s="1"/>
      <c r="RO33" s="1"/>
      <c r="RP33" s="1"/>
      <c r="RQ33" s="1" t="s">
        <v>11</v>
      </c>
      <c r="RR33" s="1" t="s">
        <v>56</v>
      </c>
      <c r="RS33" s="1">
        <v>70</v>
      </c>
      <c r="RT33" s="1" t="s">
        <v>227</v>
      </c>
      <c r="RU33" s="1"/>
      <c r="RV33" s="1"/>
      <c r="RW33" s="1"/>
      <c r="RX33" s="1"/>
      <c r="RY33" s="1"/>
      <c r="RZ33" s="1"/>
      <c r="SA33" s="1"/>
      <c r="SB33" s="2" t="s">
        <v>11</v>
      </c>
      <c r="SC33" s="1" t="s">
        <v>57</v>
      </c>
      <c r="SD33" s="1">
        <v>71</v>
      </c>
      <c r="SE33" s="2" t="s">
        <v>227</v>
      </c>
      <c r="SF33" s="1"/>
      <c r="SG33" s="1"/>
      <c r="SH33" s="1"/>
      <c r="SI33" s="1"/>
      <c r="SJ33" s="1"/>
      <c r="SK33" s="1"/>
      <c r="SL33" s="1"/>
      <c r="SM33" s="2" t="s">
        <v>11</v>
      </c>
      <c r="SN33" s="1" t="s">
        <v>58</v>
      </c>
      <c r="SO33" s="1">
        <v>72</v>
      </c>
      <c r="SP33" s="2" t="s">
        <v>227</v>
      </c>
      <c r="SQ33" s="1"/>
      <c r="SR33" s="1"/>
      <c r="SS33" s="1"/>
      <c r="ST33" s="1"/>
      <c r="SU33" s="1"/>
      <c r="SV33" s="1"/>
      <c r="SW33" s="1"/>
      <c r="SX33" s="2" t="s">
        <v>11</v>
      </c>
      <c r="SY33" s="1" t="s">
        <v>59</v>
      </c>
      <c r="SZ33" s="1">
        <v>73</v>
      </c>
      <c r="TA33" s="2" t="s">
        <v>227</v>
      </c>
      <c r="TB33" s="1"/>
      <c r="TC33" s="1"/>
      <c r="TD33" s="1"/>
      <c r="TE33" s="1"/>
      <c r="TF33" s="1"/>
      <c r="TG33" s="1"/>
      <c r="TH33" s="1"/>
      <c r="TI33" s="2" t="s">
        <v>11</v>
      </c>
      <c r="TJ33" s="1" t="s">
        <v>60</v>
      </c>
      <c r="TK33" s="1">
        <v>74</v>
      </c>
      <c r="TL33" s="2" t="s">
        <v>227</v>
      </c>
      <c r="TM33" s="1"/>
      <c r="TN33" s="1"/>
      <c r="TO33" s="1"/>
      <c r="TP33" s="1"/>
      <c r="TQ33" s="1"/>
      <c r="TR33" s="1"/>
      <c r="TS33" s="1"/>
      <c r="TT33" s="2" t="s">
        <v>11</v>
      </c>
      <c r="TU33" s="1" t="s">
        <v>61</v>
      </c>
      <c r="TV33" s="1">
        <v>77</v>
      </c>
      <c r="TW33" s="2" t="s">
        <v>227</v>
      </c>
      <c r="TX33" s="1"/>
      <c r="TY33" s="1"/>
      <c r="TZ33" s="1"/>
      <c r="UA33" s="1"/>
      <c r="UB33" s="1"/>
      <c r="UC33" s="1"/>
      <c r="UD33" s="1"/>
      <c r="UE33" s="2" t="s">
        <v>11</v>
      </c>
      <c r="UF33" s="1" t="s">
        <v>62</v>
      </c>
      <c r="UG33" s="1">
        <v>78</v>
      </c>
      <c r="UH33" s="2" t="s">
        <v>227</v>
      </c>
      <c r="UI33" s="1"/>
      <c r="UJ33" s="1"/>
      <c r="UK33" s="1"/>
      <c r="UL33" s="1"/>
      <c r="UM33" s="1"/>
      <c r="UN33" s="1"/>
      <c r="UO33" s="1"/>
      <c r="UP33" s="2" t="s">
        <v>11</v>
      </c>
      <c r="UQ33" s="1" t="s">
        <v>63</v>
      </c>
      <c r="UR33" s="1">
        <v>79</v>
      </c>
      <c r="US33" s="2" t="s">
        <v>227</v>
      </c>
      <c r="UT33" s="1"/>
      <c r="UU33" s="1"/>
      <c r="UV33" s="1"/>
      <c r="UW33" s="1"/>
      <c r="UX33" s="1"/>
      <c r="UY33" s="1"/>
      <c r="UZ33" s="1"/>
      <c r="VA33" s="2" t="s">
        <v>11</v>
      </c>
      <c r="VB33" s="1" t="s">
        <v>64</v>
      </c>
      <c r="VC33" s="1">
        <v>80</v>
      </c>
      <c r="VD33" s="2" t="s">
        <v>227</v>
      </c>
      <c r="VE33" s="1"/>
      <c r="VF33" s="1"/>
      <c r="VG33" s="1"/>
      <c r="VH33" s="1"/>
      <c r="VI33" s="1"/>
      <c r="VJ33" s="1"/>
      <c r="VK33" s="1"/>
      <c r="VL33" s="2" t="s">
        <v>11</v>
      </c>
      <c r="VM33" s="1" t="s">
        <v>65</v>
      </c>
      <c r="VN33" s="1">
        <v>84</v>
      </c>
      <c r="VO33" s="2" t="s">
        <v>227</v>
      </c>
      <c r="VP33" s="1"/>
      <c r="VQ33" s="1"/>
      <c r="VR33" s="1"/>
      <c r="VS33" s="1"/>
      <c r="VT33" s="1"/>
      <c r="VU33" s="1"/>
      <c r="VV33" s="1"/>
      <c r="VW33" s="2" t="s">
        <v>11</v>
      </c>
      <c r="VX33" s="1" t="s">
        <v>66</v>
      </c>
      <c r="VY33" s="1">
        <v>85</v>
      </c>
      <c r="VZ33" s="2" t="s">
        <v>227</v>
      </c>
      <c r="WA33" s="1"/>
      <c r="WB33" s="1"/>
      <c r="WC33" s="1"/>
      <c r="WD33" s="1"/>
      <c r="WE33" s="1"/>
      <c r="WF33" s="1"/>
      <c r="WG33" s="1"/>
      <c r="WH33" s="2" t="s">
        <v>11</v>
      </c>
      <c r="WI33" s="1" t="s">
        <v>67</v>
      </c>
      <c r="WJ33" s="1">
        <v>86</v>
      </c>
      <c r="WK33" s="2" t="s">
        <v>227</v>
      </c>
      <c r="WL33" s="1"/>
      <c r="WM33" s="1"/>
      <c r="WN33" s="1"/>
      <c r="WO33" s="1"/>
      <c r="WP33" s="1"/>
      <c r="WQ33" s="1"/>
      <c r="WR33" s="1"/>
      <c r="WS33" s="2" t="s">
        <v>11</v>
      </c>
      <c r="WT33" s="1" t="s">
        <v>68</v>
      </c>
      <c r="WU33" s="1">
        <v>87</v>
      </c>
      <c r="WV33" s="2" t="s">
        <v>227</v>
      </c>
      <c r="WW33" s="1"/>
      <c r="WX33" s="1"/>
      <c r="WY33" s="1"/>
      <c r="WZ33" s="1"/>
      <c r="XA33" s="1"/>
      <c r="XB33" s="1"/>
      <c r="XC33" s="1"/>
      <c r="XD33" s="2" t="s">
        <v>11</v>
      </c>
      <c r="XE33" s="1" t="s">
        <v>69</v>
      </c>
      <c r="XF33" s="1">
        <v>88</v>
      </c>
      <c r="XG33" s="2" t="s">
        <v>227</v>
      </c>
      <c r="XH33" s="1"/>
      <c r="XI33" s="1"/>
      <c r="XJ33" s="1"/>
      <c r="XK33" s="1"/>
      <c r="XL33" s="1"/>
      <c r="XM33" s="1"/>
      <c r="XN33" s="1"/>
      <c r="XO33" s="2" t="s">
        <v>11</v>
      </c>
      <c r="XP33" s="1" t="s">
        <v>70</v>
      </c>
      <c r="XQ33" s="1">
        <v>91</v>
      </c>
      <c r="XR33" s="2" t="s">
        <v>227</v>
      </c>
      <c r="XS33" s="1"/>
      <c r="XT33" s="1"/>
      <c r="XU33" s="1"/>
      <c r="XV33" s="1"/>
      <c r="XW33" s="1"/>
      <c r="XX33" s="1"/>
      <c r="XY33" s="1"/>
      <c r="XZ33" s="2" t="s">
        <v>11</v>
      </c>
      <c r="YA33" s="1" t="s">
        <v>71</v>
      </c>
      <c r="YB33" s="1">
        <v>92</v>
      </c>
      <c r="YC33" s="2" t="s">
        <v>227</v>
      </c>
      <c r="YD33" s="1"/>
      <c r="YE33" s="1"/>
      <c r="YF33" s="1"/>
      <c r="YG33" s="1"/>
      <c r="YH33" s="1"/>
      <c r="YI33" s="1"/>
      <c r="YJ33" s="1"/>
      <c r="YK33" s="2" t="s">
        <v>11</v>
      </c>
      <c r="YL33" s="1" t="s">
        <v>72</v>
      </c>
      <c r="YM33" s="1">
        <v>93</v>
      </c>
      <c r="YN33" s="2" t="s">
        <v>227</v>
      </c>
      <c r="YO33" s="1"/>
      <c r="YP33" s="1"/>
      <c r="YQ33" s="1"/>
      <c r="YR33" s="1"/>
      <c r="YS33" s="1"/>
      <c r="YT33" s="1"/>
      <c r="YU33" s="1"/>
      <c r="YV33" s="2" t="s">
        <v>11</v>
      </c>
      <c r="YW33" s="1" t="s">
        <v>73</v>
      </c>
      <c r="YX33" s="1">
        <v>94</v>
      </c>
      <c r="YY33" s="2" t="s">
        <v>227</v>
      </c>
      <c r="YZ33" s="1"/>
      <c r="ZA33" s="1"/>
      <c r="ZB33" s="1"/>
      <c r="ZC33" s="1"/>
      <c r="ZD33" s="1"/>
      <c r="ZE33" s="1"/>
      <c r="ZF33" s="1"/>
      <c r="ZG33" s="2" t="s">
        <v>11</v>
      </c>
      <c r="ZH33" s="1" t="s">
        <v>74</v>
      </c>
      <c r="ZI33" s="1">
        <v>95</v>
      </c>
      <c r="ZJ33" s="2" t="s">
        <v>227</v>
      </c>
      <c r="ZK33" s="1"/>
      <c r="ZL33" s="1"/>
      <c r="ZM33" s="1"/>
      <c r="ZN33" s="1"/>
      <c r="ZO33" s="1"/>
      <c r="ZP33" s="1"/>
      <c r="ZQ33" s="1"/>
      <c r="ZR33" s="2" t="s">
        <v>11</v>
      </c>
      <c r="ZS33" s="1" t="s">
        <v>75</v>
      </c>
      <c r="ZT33" s="1">
        <v>99</v>
      </c>
      <c r="ZU33" s="2" t="s">
        <v>227</v>
      </c>
      <c r="ZV33" s="1"/>
      <c r="ZW33" s="1"/>
      <c r="ZX33" s="1"/>
      <c r="ZY33" s="1"/>
      <c r="ZZ33" s="1"/>
      <c r="AAA33" s="1"/>
      <c r="AAB33" s="1"/>
      <c r="AAC33" s="2" t="s">
        <v>11</v>
      </c>
      <c r="AAD33" s="1" t="s">
        <v>76</v>
      </c>
      <c r="AAE33" s="1">
        <v>100</v>
      </c>
      <c r="AAF33" s="2" t="s">
        <v>227</v>
      </c>
      <c r="AAG33" s="1"/>
      <c r="AAH33" s="1"/>
      <c r="AAI33" s="1"/>
      <c r="AAJ33" s="1"/>
      <c r="AAK33" s="1"/>
      <c r="AAL33" s="1"/>
      <c r="AAM33" s="1"/>
      <c r="AAN33" s="2" t="s">
        <v>11</v>
      </c>
      <c r="AAO33" s="1" t="s">
        <v>77</v>
      </c>
      <c r="AAP33" s="1">
        <v>101</v>
      </c>
      <c r="AAQ33" s="2" t="s">
        <v>227</v>
      </c>
      <c r="AAR33" s="1"/>
      <c r="AAS33" s="1"/>
      <c r="AAT33" s="1"/>
      <c r="AAU33" s="1"/>
      <c r="AAV33" s="1"/>
      <c r="AAW33" s="1"/>
      <c r="AAX33" s="1"/>
      <c r="AAY33" s="2" t="s">
        <v>11</v>
      </c>
      <c r="AAZ33" s="1" t="s">
        <v>78</v>
      </c>
      <c r="ABA33" s="1">
        <v>102</v>
      </c>
      <c r="ABB33" s="2" t="s">
        <v>227</v>
      </c>
      <c r="ABC33" s="1"/>
      <c r="ABD33" s="1"/>
      <c r="ABE33" s="1"/>
      <c r="ABF33" s="1"/>
      <c r="ABG33" s="1"/>
      <c r="ABH33" s="1"/>
      <c r="ABI33" s="1"/>
      <c r="ABJ33" s="2" t="s">
        <v>11</v>
      </c>
      <c r="ABK33" s="1" t="s">
        <v>79</v>
      </c>
      <c r="ABL33" s="1">
        <v>112</v>
      </c>
      <c r="ABM33" s="2" t="s">
        <v>227</v>
      </c>
      <c r="ABN33" s="1"/>
      <c r="ABO33" s="1"/>
      <c r="ABP33" s="1"/>
      <c r="ABQ33" s="1"/>
      <c r="ABR33" s="1"/>
      <c r="ABS33" s="1"/>
      <c r="ABT33" s="1"/>
      <c r="ABU33" s="2" t="s">
        <v>11</v>
      </c>
      <c r="ABV33" s="1" t="s">
        <v>80</v>
      </c>
      <c r="ABW33" s="1">
        <v>113</v>
      </c>
      <c r="ABX33" s="2" t="s">
        <v>227</v>
      </c>
      <c r="ABY33" s="1"/>
      <c r="ABZ33" s="1"/>
      <c r="ACA33" s="1"/>
      <c r="ACB33" s="1"/>
      <c r="ACC33" s="1"/>
      <c r="ACD33" s="1"/>
      <c r="ACE33" s="1"/>
      <c r="ACF33" s="2" t="s">
        <v>11</v>
      </c>
      <c r="ACG33" s="1" t="s">
        <v>81</v>
      </c>
      <c r="ACH33" s="1">
        <v>114</v>
      </c>
      <c r="ACI33" s="2" t="s">
        <v>227</v>
      </c>
      <c r="ACJ33" s="1"/>
      <c r="ACK33" s="1"/>
      <c r="ACL33" s="1"/>
      <c r="ACM33" s="1"/>
      <c r="ACN33" s="1"/>
      <c r="ACO33" s="1"/>
      <c r="ACP33" s="1"/>
      <c r="ACQ33" s="2" t="s">
        <v>11</v>
      </c>
      <c r="ACR33" s="1" t="s">
        <v>82</v>
      </c>
      <c r="ACS33" s="1">
        <v>115</v>
      </c>
      <c r="ACT33" s="2" t="s">
        <v>227</v>
      </c>
      <c r="ACU33" s="1"/>
      <c r="ACV33" s="1"/>
      <c r="ACW33" s="1"/>
      <c r="ACX33" s="1"/>
      <c r="ACY33" s="1"/>
      <c r="ACZ33" s="1"/>
      <c r="ADA33" s="1"/>
      <c r="ADB33" s="2" t="s">
        <v>11</v>
      </c>
      <c r="ADC33" s="1" t="s">
        <v>83</v>
      </c>
      <c r="ADD33" s="1">
        <v>116</v>
      </c>
      <c r="ADE33" s="2" t="s">
        <v>227</v>
      </c>
      <c r="ADF33" s="1"/>
      <c r="ADG33" s="1"/>
      <c r="ADH33" s="1"/>
      <c r="ADI33" s="1"/>
      <c r="ADJ33" s="1"/>
      <c r="ADK33" s="1"/>
      <c r="ADL33" s="1"/>
      <c r="ADM33" s="2" t="s">
        <v>11</v>
      </c>
      <c r="ADN33" s="1" t="s">
        <v>84</v>
      </c>
      <c r="ADO33" s="1">
        <v>119</v>
      </c>
      <c r="ADP33" s="2" t="s">
        <v>227</v>
      </c>
      <c r="ADQ33" s="1"/>
      <c r="ADR33" s="1"/>
      <c r="ADS33" s="1"/>
      <c r="ADT33" s="1"/>
      <c r="ADU33" s="1"/>
      <c r="ADV33" s="1"/>
      <c r="ADW33" s="1"/>
      <c r="ADX33" s="2" t="s">
        <v>11</v>
      </c>
      <c r="ADY33" s="1" t="s">
        <v>85</v>
      </c>
      <c r="ADZ33" s="1">
        <v>120</v>
      </c>
      <c r="AEA33" s="2" t="s">
        <v>227</v>
      </c>
      <c r="AEB33" s="1"/>
      <c r="AEC33" s="1"/>
      <c r="AED33" s="1"/>
      <c r="AEE33" s="1"/>
      <c r="AEF33" s="1"/>
      <c r="AEG33" s="1"/>
      <c r="AEH33" s="1"/>
      <c r="AEI33" s="2" t="s">
        <v>11</v>
      </c>
      <c r="AEJ33" s="1" t="s">
        <v>86</v>
      </c>
      <c r="AEK33" s="1">
        <v>121</v>
      </c>
      <c r="AEL33" s="2" t="s">
        <v>227</v>
      </c>
      <c r="AEM33" s="1"/>
      <c r="AEN33" s="1"/>
      <c r="AEO33" s="1"/>
      <c r="AEP33" s="1"/>
      <c r="AEQ33" s="1"/>
      <c r="AER33" s="1"/>
      <c r="AES33" s="1"/>
      <c r="AET33" s="2" t="s">
        <v>11</v>
      </c>
      <c r="AEU33" s="1" t="s">
        <v>87</v>
      </c>
      <c r="AEV33" s="1">
        <v>122</v>
      </c>
      <c r="AEW33" s="2" t="s">
        <v>227</v>
      </c>
      <c r="AEX33" s="1"/>
      <c r="AEY33" s="1"/>
      <c r="AEZ33" s="1"/>
      <c r="AFA33" s="1"/>
      <c r="AFB33" s="1"/>
      <c r="AFC33" s="1"/>
      <c r="AFD33" s="1"/>
      <c r="AFE33" s="2" t="s">
        <v>11</v>
      </c>
      <c r="AFF33" s="1" t="s">
        <v>88</v>
      </c>
      <c r="AFG33" s="1">
        <v>123</v>
      </c>
      <c r="AFH33" s="2" t="s">
        <v>227</v>
      </c>
      <c r="AFI33" s="1"/>
      <c r="AFJ33" s="1"/>
      <c r="AFK33" s="1"/>
      <c r="AFL33" s="1"/>
      <c r="AFM33" s="1"/>
      <c r="AFN33" s="1"/>
      <c r="AFO33" s="1"/>
      <c r="AFP33" s="2" t="s">
        <v>11</v>
      </c>
      <c r="AFQ33" s="1" t="s">
        <v>89</v>
      </c>
      <c r="AFR33" s="1">
        <v>126</v>
      </c>
      <c r="AFS33" s="2" t="s">
        <v>227</v>
      </c>
      <c r="AFT33" s="1"/>
      <c r="AFU33" s="1"/>
      <c r="AFV33" s="1"/>
      <c r="AFW33" s="1"/>
      <c r="AFX33" s="1"/>
      <c r="AFY33" s="1"/>
      <c r="AFZ33" s="1"/>
      <c r="AGA33" s="2" t="s">
        <v>11</v>
      </c>
      <c r="AGB33" s="1" t="s">
        <v>90</v>
      </c>
      <c r="AGC33" s="1">
        <v>127</v>
      </c>
      <c r="AGD33" s="2" t="s">
        <v>227</v>
      </c>
      <c r="AGE33" s="1"/>
      <c r="AGF33" s="1"/>
      <c r="AGG33" s="1"/>
      <c r="AGH33" s="1"/>
      <c r="AGI33" s="1"/>
      <c r="AGJ33" s="1"/>
      <c r="AGK33" s="1"/>
      <c r="AGL33" s="2" t="s">
        <v>11</v>
      </c>
      <c r="AGM33" s="1" t="s">
        <v>91</v>
      </c>
      <c r="AGN33" s="1">
        <v>128</v>
      </c>
      <c r="AGO33" s="2" t="s">
        <v>227</v>
      </c>
      <c r="AGP33" s="1"/>
      <c r="AGQ33" s="1"/>
      <c r="AGR33" s="1"/>
      <c r="AGS33" s="1"/>
      <c r="AGT33" s="1"/>
      <c r="AGU33" s="1"/>
      <c r="AGV33" s="1"/>
      <c r="AGW33" s="2" t="s">
        <v>11</v>
      </c>
      <c r="AGX33" s="1" t="s">
        <v>92</v>
      </c>
      <c r="AGY33" s="1">
        <v>129</v>
      </c>
      <c r="AGZ33" s="2" t="s">
        <v>227</v>
      </c>
      <c r="AHA33" s="1"/>
      <c r="AHB33" s="1"/>
      <c r="AHC33" s="1"/>
      <c r="AHD33" s="1"/>
      <c r="AHE33" s="1"/>
      <c r="AHF33" s="1"/>
      <c r="AHG33" s="1"/>
      <c r="AHH33" s="2" t="s">
        <v>11</v>
      </c>
      <c r="AHI33" s="1" t="s">
        <v>93</v>
      </c>
      <c r="AHJ33" s="1">
        <v>130</v>
      </c>
      <c r="AHK33" s="2" t="s">
        <v>227</v>
      </c>
      <c r="AHL33" s="1"/>
      <c r="AHM33" s="1"/>
      <c r="AHN33" s="1"/>
      <c r="AHO33" s="1"/>
      <c r="AHP33" s="1"/>
      <c r="AHQ33" s="1"/>
      <c r="AHR33" s="1"/>
      <c r="AHS33" s="2" t="s">
        <v>11</v>
      </c>
      <c r="AHT33" s="1" t="s">
        <v>94</v>
      </c>
      <c r="AHU33" s="1">
        <v>133</v>
      </c>
      <c r="AHV33" s="2" t="s">
        <v>227</v>
      </c>
      <c r="AHW33" s="1"/>
      <c r="AHX33" s="1"/>
      <c r="AHY33" s="1"/>
      <c r="AHZ33" s="1"/>
      <c r="AIA33" s="1"/>
      <c r="AIB33" s="1"/>
      <c r="AIC33" s="1"/>
      <c r="AID33" s="2" t="s">
        <v>11</v>
      </c>
      <c r="AIE33" s="1" t="s">
        <v>95</v>
      </c>
      <c r="AIF33" s="1">
        <v>134</v>
      </c>
      <c r="AIG33" s="2" t="s">
        <v>227</v>
      </c>
      <c r="AIH33" s="1"/>
      <c r="AII33" s="1"/>
      <c r="AIJ33" s="1"/>
      <c r="AIK33" s="1"/>
      <c r="AIL33" s="1"/>
      <c r="AIM33" s="1"/>
      <c r="AIN33" s="1"/>
      <c r="AIO33" s="2" t="s">
        <v>11</v>
      </c>
      <c r="AIP33" s="1" t="s">
        <v>96</v>
      </c>
      <c r="AIQ33" s="1">
        <v>135</v>
      </c>
      <c r="AIR33" s="2" t="s">
        <v>227</v>
      </c>
      <c r="AIS33" s="1"/>
      <c r="AIT33" s="1"/>
      <c r="AIU33" s="1"/>
      <c r="AIV33" s="1"/>
      <c r="AIW33" s="1"/>
      <c r="AIX33" s="1"/>
      <c r="AIY33" s="1"/>
      <c r="AIZ33" s="2" t="s">
        <v>11</v>
      </c>
      <c r="AJA33" s="1" t="s">
        <v>97</v>
      </c>
      <c r="AJB33" s="1">
        <v>136</v>
      </c>
      <c r="AJC33" s="2" t="s">
        <v>227</v>
      </c>
      <c r="AJD33" s="1"/>
      <c r="AJE33" s="1"/>
      <c r="AJF33" s="1"/>
      <c r="AJG33" s="1"/>
      <c r="AJH33" s="1"/>
      <c r="AJI33" s="1"/>
      <c r="AJJ33" s="1"/>
      <c r="AJK33" s="2" t="s">
        <v>11</v>
      </c>
      <c r="AJL33" s="1" t="s">
        <v>98</v>
      </c>
      <c r="AJM33" s="1">
        <v>140</v>
      </c>
      <c r="AJN33" s="2" t="s">
        <v>227</v>
      </c>
      <c r="AJO33" s="1"/>
      <c r="AJP33" s="1"/>
      <c r="AJQ33" s="1"/>
      <c r="AJR33" s="1"/>
      <c r="AJS33" s="1"/>
      <c r="AJT33" s="1"/>
      <c r="AJU33" s="1"/>
      <c r="AJV33" s="2" t="s">
        <v>11</v>
      </c>
      <c r="AJW33" s="1" t="s">
        <v>99</v>
      </c>
      <c r="AJX33" s="1">
        <v>141</v>
      </c>
      <c r="AJY33" s="2" t="s">
        <v>227</v>
      </c>
      <c r="AJZ33" s="1"/>
      <c r="AKA33" s="1"/>
      <c r="AKB33" s="1"/>
      <c r="AKC33" s="1"/>
      <c r="AKD33" s="1"/>
      <c r="AKE33" s="1"/>
      <c r="AKF33" s="1"/>
      <c r="AKG33" s="2" t="s">
        <v>11</v>
      </c>
      <c r="AKH33" s="1" t="s">
        <v>100</v>
      </c>
      <c r="AKI33" s="1">
        <v>143</v>
      </c>
      <c r="AKJ33" s="2" t="s">
        <v>227</v>
      </c>
      <c r="AKK33" s="1"/>
      <c r="AKL33" s="1"/>
      <c r="AKM33" s="1"/>
      <c r="AKN33" s="1"/>
      <c r="AKO33" s="1"/>
      <c r="AKP33" s="1"/>
      <c r="AKQ33" s="1"/>
      <c r="AKR33" s="2" t="s">
        <v>11</v>
      </c>
      <c r="AKS33" s="1" t="s">
        <v>101</v>
      </c>
      <c r="AKT33" s="1">
        <v>144</v>
      </c>
      <c r="AKU33" s="2" t="s">
        <v>227</v>
      </c>
      <c r="AKV33" s="1"/>
      <c r="AKW33" s="1"/>
      <c r="AKX33" s="1"/>
      <c r="AKY33" s="1"/>
      <c r="AKZ33" s="1"/>
      <c r="ALA33" s="1"/>
      <c r="ALB33" s="1"/>
      <c r="ALC33" s="2" t="s">
        <v>11</v>
      </c>
      <c r="ALD33" s="1" t="s">
        <v>102</v>
      </c>
      <c r="ALE33" s="1">
        <v>147</v>
      </c>
      <c r="ALF33" s="2" t="s">
        <v>227</v>
      </c>
      <c r="ALG33" s="1"/>
      <c r="ALH33" s="1"/>
      <c r="ALI33" s="1"/>
      <c r="ALJ33" s="1"/>
      <c r="ALK33" s="1"/>
      <c r="ALL33" s="1"/>
      <c r="ALM33" s="1"/>
      <c r="ALN33" s="2" t="s">
        <v>11</v>
      </c>
      <c r="ALO33" s="1" t="s">
        <v>103</v>
      </c>
      <c r="ALP33" s="1">
        <v>148</v>
      </c>
      <c r="ALQ33" s="2" t="s">
        <v>227</v>
      </c>
      <c r="ALR33" s="1"/>
      <c r="ALS33" s="1"/>
      <c r="ALT33" s="1"/>
      <c r="ALU33" s="1"/>
      <c r="ALV33" s="1"/>
      <c r="ALW33" s="1"/>
      <c r="ALX33" s="1"/>
      <c r="ALY33" s="2" t="s">
        <v>11</v>
      </c>
      <c r="ALZ33" s="1" t="s">
        <v>104</v>
      </c>
      <c r="AMA33" s="1">
        <v>149</v>
      </c>
      <c r="AMB33" s="2" t="s">
        <v>227</v>
      </c>
      <c r="AMC33" s="1"/>
      <c r="AMD33" s="1"/>
      <c r="AME33" s="1"/>
      <c r="AMF33" s="1"/>
      <c r="AMG33" s="1"/>
      <c r="AMH33" s="1"/>
      <c r="AMI33" s="1"/>
      <c r="AMJ33" s="2" t="s">
        <v>11</v>
      </c>
      <c r="AMK33" s="1" t="s">
        <v>105</v>
      </c>
      <c r="AML33" s="1">
        <v>150</v>
      </c>
      <c r="AMM33" s="2" t="s">
        <v>227</v>
      </c>
      <c r="AMN33" s="1"/>
      <c r="AMO33" s="1"/>
      <c r="AMP33" s="1"/>
      <c r="AMQ33" s="1"/>
      <c r="AMR33" s="1"/>
      <c r="AMS33" s="1"/>
      <c r="AMT33" s="1"/>
      <c r="AMU33" s="2" t="s">
        <v>11</v>
      </c>
      <c r="AMV33" s="1" t="s">
        <v>106</v>
      </c>
      <c r="AMW33" s="1">
        <v>151</v>
      </c>
      <c r="AMX33" s="2" t="s">
        <v>227</v>
      </c>
      <c r="AMY33" s="1"/>
      <c r="AMZ33" s="1"/>
      <c r="ANA33" s="1"/>
      <c r="ANB33" s="1"/>
      <c r="ANC33" s="1"/>
      <c r="AND33" s="1"/>
      <c r="ANE33" s="1"/>
      <c r="ANF33" s="2" t="s">
        <v>11</v>
      </c>
      <c r="ANG33" s="1" t="s">
        <v>107</v>
      </c>
      <c r="ANH33" s="1">
        <v>154</v>
      </c>
      <c r="ANI33" s="2" t="s">
        <v>227</v>
      </c>
      <c r="ANJ33" s="1"/>
      <c r="ANK33" s="1"/>
      <c r="ANL33" s="1"/>
      <c r="ANM33" s="1"/>
      <c r="ANN33" s="1"/>
      <c r="ANO33" s="1"/>
      <c r="ANP33" s="1"/>
      <c r="ANQ33" s="2" t="s">
        <v>11</v>
      </c>
      <c r="ANR33" s="1" t="s">
        <v>108</v>
      </c>
      <c r="ANS33" s="1">
        <v>155</v>
      </c>
      <c r="ANT33" s="2" t="s">
        <v>227</v>
      </c>
      <c r="ANU33" s="1"/>
      <c r="ANV33" s="1"/>
      <c r="ANW33" s="1"/>
      <c r="ANX33" s="1"/>
      <c r="ANY33" s="1"/>
      <c r="ANZ33" s="1"/>
      <c r="AOA33" s="1"/>
      <c r="AOB33" s="2" t="s">
        <v>11</v>
      </c>
      <c r="AOC33" s="1" t="s">
        <v>109</v>
      </c>
      <c r="AOD33" s="1">
        <v>156</v>
      </c>
      <c r="AOE33" s="2" t="s">
        <v>227</v>
      </c>
      <c r="AOF33" s="1"/>
      <c r="AOG33" s="1"/>
      <c r="AOH33" s="1"/>
      <c r="AOI33" s="1"/>
      <c r="AOJ33" s="1"/>
      <c r="AOK33" s="1"/>
      <c r="AOL33" s="1"/>
      <c r="AOM33" s="2" t="s">
        <v>11</v>
      </c>
      <c r="AON33" s="1" t="s">
        <v>110</v>
      </c>
      <c r="AOO33" s="1">
        <v>157</v>
      </c>
      <c r="AOP33" s="2" t="s">
        <v>227</v>
      </c>
      <c r="AOQ33" s="1"/>
      <c r="AOR33" s="1"/>
      <c r="AOS33" s="1"/>
      <c r="AOT33" s="1"/>
      <c r="AOU33" s="1"/>
      <c r="AOV33" s="1"/>
      <c r="AOW33" s="1"/>
      <c r="AOX33" s="2" t="s">
        <v>11</v>
      </c>
      <c r="AOY33" s="1" t="s">
        <v>111</v>
      </c>
      <c r="AOZ33" s="1">
        <v>158</v>
      </c>
      <c r="APA33" s="2" t="s">
        <v>227</v>
      </c>
      <c r="APB33" s="1"/>
      <c r="APC33" s="1"/>
      <c r="APD33" s="1"/>
      <c r="APE33" s="1"/>
      <c r="APF33" s="1"/>
      <c r="APG33" s="1"/>
      <c r="APH33" s="1"/>
      <c r="API33" s="2" t="s">
        <v>11</v>
      </c>
      <c r="APJ33" s="1" t="s">
        <v>112</v>
      </c>
      <c r="APK33" s="1">
        <v>161</v>
      </c>
      <c r="APL33" s="2" t="s">
        <v>227</v>
      </c>
      <c r="APM33" s="1"/>
      <c r="APN33" s="1"/>
      <c r="APO33" s="1"/>
      <c r="APP33" s="1"/>
      <c r="APQ33" s="1"/>
      <c r="APR33" s="1"/>
      <c r="APS33" s="1"/>
      <c r="APT33" s="2" t="s">
        <v>11</v>
      </c>
      <c r="APU33" s="1" t="s">
        <v>113</v>
      </c>
      <c r="APV33" s="1">
        <v>162</v>
      </c>
      <c r="APW33" s="2" t="s">
        <v>227</v>
      </c>
      <c r="APX33" s="1"/>
      <c r="APY33" s="1"/>
      <c r="APZ33" s="1"/>
      <c r="AQA33" s="1"/>
      <c r="AQB33" s="1"/>
      <c r="AQC33" s="1"/>
      <c r="AQD33" s="1"/>
      <c r="AQE33" s="2" t="s">
        <v>11</v>
      </c>
      <c r="AQF33" s="1" t="s">
        <v>114</v>
      </c>
      <c r="AQG33" s="1">
        <v>163</v>
      </c>
      <c r="AQH33" s="2" t="s">
        <v>227</v>
      </c>
      <c r="AQI33" s="1"/>
      <c r="AQJ33" s="1"/>
      <c r="AQK33" s="1"/>
      <c r="AQL33" s="1"/>
      <c r="AQM33" s="1"/>
      <c r="AQN33" s="1"/>
      <c r="AQO33" s="1"/>
      <c r="AQP33" s="2" t="s">
        <v>11</v>
      </c>
      <c r="AQQ33" s="1" t="s">
        <v>115</v>
      </c>
      <c r="AQR33" s="1">
        <v>169</v>
      </c>
      <c r="AQS33" s="2" t="s">
        <v>227</v>
      </c>
      <c r="AQT33" s="1"/>
      <c r="AQU33" s="1"/>
      <c r="AQV33" s="1"/>
      <c r="AQW33" s="1"/>
      <c r="AQX33" s="1"/>
      <c r="AQY33" s="1"/>
      <c r="AQZ33" s="1"/>
      <c r="ARA33" s="2" t="s">
        <v>11</v>
      </c>
      <c r="ARB33" s="1" t="s">
        <v>116</v>
      </c>
      <c r="ARC33" s="1">
        <v>170</v>
      </c>
      <c r="ARD33" s="2" t="s">
        <v>227</v>
      </c>
      <c r="ARE33" s="1"/>
      <c r="ARF33" s="1"/>
      <c r="ARG33" s="1"/>
      <c r="ARH33" s="1"/>
      <c r="ARI33" s="1"/>
      <c r="ARJ33" s="1"/>
      <c r="ARK33" s="1"/>
      <c r="ARL33" s="2" t="s">
        <v>11</v>
      </c>
      <c r="ARM33" s="1" t="s">
        <v>117</v>
      </c>
      <c r="ARN33" s="1">
        <v>171</v>
      </c>
      <c r="ARO33" s="2" t="s">
        <v>227</v>
      </c>
      <c r="ARP33" s="1"/>
      <c r="ARQ33" s="1"/>
      <c r="ARR33" s="1"/>
      <c r="ARS33" s="1"/>
      <c r="ART33" s="1"/>
      <c r="ARU33" s="1"/>
      <c r="ARV33" s="1"/>
      <c r="ARW33" s="2" t="s">
        <v>11</v>
      </c>
      <c r="ARX33" s="1" t="s">
        <v>118</v>
      </c>
      <c r="ARY33" s="1">
        <v>172</v>
      </c>
      <c r="ARZ33" s="2" t="s">
        <v>227</v>
      </c>
      <c r="ASA33" s="1"/>
      <c r="ASB33" s="1"/>
      <c r="ASC33" s="1"/>
      <c r="ASD33" s="1"/>
      <c r="ASE33" s="1"/>
      <c r="ASF33" s="1"/>
      <c r="ASG33" s="1"/>
      <c r="ASH33" s="2" t="s">
        <v>11</v>
      </c>
      <c r="ASI33" s="1" t="s">
        <v>119</v>
      </c>
      <c r="ASJ33" s="1">
        <v>173</v>
      </c>
      <c r="ASK33" s="2" t="s">
        <v>227</v>
      </c>
      <c r="ASL33" s="1"/>
      <c r="ASM33" s="1"/>
      <c r="ASN33" s="1"/>
      <c r="ASO33" s="1"/>
      <c r="ASP33" s="1"/>
      <c r="ASQ33" s="1"/>
      <c r="ASR33" s="1"/>
      <c r="ASS33" s="2" t="s">
        <v>11</v>
      </c>
      <c r="AST33" s="1" t="s">
        <v>120</v>
      </c>
      <c r="ASU33" s="1">
        <v>176</v>
      </c>
      <c r="ASV33" s="2" t="s">
        <v>227</v>
      </c>
      <c r="ASW33" s="1"/>
      <c r="ASX33" s="1"/>
      <c r="ASY33" s="1"/>
      <c r="ASZ33" s="1"/>
      <c r="ATA33" s="1"/>
      <c r="ATB33" s="1"/>
      <c r="ATC33" s="1"/>
      <c r="ATD33" s="2" t="s">
        <v>11</v>
      </c>
      <c r="ATE33" s="1" t="s">
        <v>121</v>
      </c>
      <c r="ATF33" s="1">
        <v>180</v>
      </c>
      <c r="ATG33" s="2" t="s">
        <v>227</v>
      </c>
      <c r="ATH33" s="1"/>
      <c r="ATI33" s="1"/>
      <c r="ATJ33" s="1"/>
      <c r="ATK33" s="1"/>
      <c r="ATL33" s="1"/>
      <c r="ATM33" s="1"/>
      <c r="ATN33" s="1"/>
      <c r="ATO33" s="2" t="s">
        <v>11</v>
      </c>
      <c r="ATP33" s="1" t="s">
        <v>122</v>
      </c>
      <c r="ATQ33" s="1">
        <v>183</v>
      </c>
      <c r="ATR33" s="2" t="s">
        <v>227</v>
      </c>
      <c r="ATS33" s="1"/>
      <c r="ATT33" s="1"/>
      <c r="ATU33" s="1"/>
      <c r="ATV33" s="1"/>
      <c r="ATW33" s="1"/>
      <c r="ATX33" s="1"/>
      <c r="ATY33" s="1"/>
      <c r="ATZ33" s="2" t="s">
        <v>11</v>
      </c>
      <c r="AUA33" s="1" t="s">
        <v>123</v>
      </c>
      <c r="AUB33" s="1">
        <v>184</v>
      </c>
      <c r="AUC33" s="2" t="s">
        <v>227</v>
      </c>
      <c r="AUD33" s="1"/>
      <c r="AUE33" s="1"/>
      <c r="AUF33" s="1"/>
      <c r="AUG33" s="1"/>
      <c r="AUH33" s="1"/>
      <c r="AUI33" s="1"/>
      <c r="AUJ33" s="1"/>
      <c r="AUK33" s="2" t="s">
        <v>11</v>
      </c>
      <c r="AUL33" s="1" t="s">
        <v>124</v>
      </c>
      <c r="AUM33" s="1">
        <v>185</v>
      </c>
      <c r="AUN33" s="2" t="s">
        <v>227</v>
      </c>
      <c r="AUO33" s="1"/>
      <c r="AUP33" s="1"/>
      <c r="AUQ33" s="1"/>
      <c r="AUR33" s="1"/>
      <c r="AUS33" s="1"/>
      <c r="AUT33" s="1"/>
      <c r="AUU33" s="1"/>
      <c r="AUV33" s="2" t="s">
        <v>11</v>
      </c>
      <c r="AUW33" s="1" t="s">
        <v>125</v>
      </c>
      <c r="AUX33" s="1">
        <v>186</v>
      </c>
      <c r="AUY33" s="2" t="s">
        <v>227</v>
      </c>
      <c r="AUZ33" s="1"/>
      <c r="AVA33" s="1"/>
      <c r="AVB33" s="1"/>
      <c r="AVC33" s="1"/>
      <c r="AVD33" s="1"/>
      <c r="AVE33" s="1"/>
      <c r="AVF33" s="1"/>
      <c r="AVG33" s="2" t="s">
        <v>11</v>
      </c>
      <c r="AVH33" s="1" t="s">
        <v>126</v>
      </c>
      <c r="AVI33" s="1">
        <v>187</v>
      </c>
      <c r="AVJ33" s="2" t="s">
        <v>227</v>
      </c>
      <c r="AVK33" s="1"/>
      <c r="AVL33" s="1"/>
      <c r="AVM33" s="1"/>
      <c r="AVN33" s="1"/>
      <c r="AVO33" s="1"/>
      <c r="AVP33" s="1"/>
      <c r="AVQ33" s="1"/>
      <c r="AVR33" s="2" t="s">
        <v>11</v>
      </c>
      <c r="AVS33" s="1" t="s">
        <v>127</v>
      </c>
      <c r="AVT33" s="1">
        <v>190</v>
      </c>
      <c r="AVU33" s="2" t="s">
        <v>227</v>
      </c>
      <c r="AVV33" s="1"/>
      <c r="AVW33" s="1"/>
      <c r="AVX33" s="1"/>
      <c r="AVY33" s="1"/>
      <c r="AVZ33" s="1"/>
      <c r="AWA33" s="1"/>
      <c r="AWB33" s="1"/>
      <c r="AWC33" s="2" t="s">
        <v>11</v>
      </c>
      <c r="AWD33" s="1" t="s">
        <v>128</v>
      </c>
      <c r="AWE33" s="1">
        <v>191</v>
      </c>
      <c r="AWF33" s="2" t="s">
        <v>227</v>
      </c>
      <c r="AWG33" s="1"/>
      <c r="AWH33" s="1"/>
      <c r="AWI33" s="1"/>
      <c r="AWJ33" s="1"/>
      <c r="AWK33" s="1"/>
      <c r="AWL33" s="1"/>
      <c r="AWM33" s="1"/>
      <c r="AWN33" s="2" t="s">
        <v>11</v>
      </c>
      <c r="AWO33" s="1" t="s">
        <v>129</v>
      </c>
      <c r="AWP33" s="1">
        <v>192</v>
      </c>
      <c r="AWQ33" s="2" t="s">
        <v>227</v>
      </c>
      <c r="AWR33" s="1"/>
      <c r="AWS33" s="1"/>
      <c r="AWT33" s="1"/>
      <c r="AWU33" s="1"/>
      <c r="AWV33" s="1"/>
      <c r="AWW33" s="1"/>
      <c r="AWX33" s="1"/>
      <c r="AWY33" s="2" t="s">
        <v>11</v>
      </c>
      <c r="AWZ33" s="1" t="s">
        <v>130</v>
      </c>
      <c r="AXA33" s="1">
        <v>193</v>
      </c>
      <c r="AXB33" s="2" t="s">
        <v>227</v>
      </c>
      <c r="AXC33" s="1"/>
      <c r="AXD33" s="1"/>
      <c r="AXE33" s="1"/>
      <c r="AXF33" s="1"/>
      <c r="AXG33" s="1"/>
      <c r="AXH33" s="1"/>
      <c r="AXI33" s="1"/>
      <c r="AXJ33" s="2" t="s">
        <v>11</v>
      </c>
      <c r="AXK33" s="1" t="s">
        <v>131</v>
      </c>
      <c r="AXL33" s="1">
        <v>197</v>
      </c>
      <c r="AXM33" s="2" t="s">
        <v>227</v>
      </c>
      <c r="AXN33" s="1"/>
      <c r="AXO33" s="1"/>
      <c r="AXP33" s="1"/>
      <c r="AXQ33" s="1"/>
      <c r="AXR33" s="1"/>
      <c r="AXS33" s="1"/>
      <c r="AXT33" s="1"/>
      <c r="AXU33" s="2" t="s">
        <v>11</v>
      </c>
      <c r="AXV33" s="1" t="s">
        <v>132</v>
      </c>
      <c r="AXW33" s="1">
        <v>198</v>
      </c>
      <c r="AXX33" s="2" t="s">
        <v>227</v>
      </c>
      <c r="AXY33" s="1"/>
      <c r="AXZ33" s="1"/>
      <c r="AYA33" s="1"/>
      <c r="AYB33" s="1"/>
      <c r="AYC33" s="1"/>
      <c r="AYD33" s="1"/>
      <c r="AYE33" s="1"/>
      <c r="AYF33" s="2" t="s">
        <v>11</v>
      </c>
      <c r="AYG33" s="1" t="s">
        <v>133</v>
      </c>
      <c r="AYH33" s="1">
        <v>201</v>
      </c>
      <c r="AYI33" s="2" t="s">
        <v>227</v>
      </c>
      <c r="AYJ33" s="1"/>
      <c r="AYK33" s="1"/>
      <c r="AYL33" s="1"/>
      <c r="AYM33" s="1"/>
      <c r="AYN33" s="1"/>
      <c r="AYO33" s="1"/>
      <c r="AYP33" s="1"/>
      <c r="AYQ33" s="2" t="s">
        <v>11</v>
      </c>
      <c r="AYR33" s="1" t="s">
        <v>134</v>
      </c>
      <c r="AYS33" s="1">
        <v>204</v>
      </c>
      <c r="AYT33" s="2" t="s">
        <v>227</v>
      </c>
      <c r="AYU33" s="1"/>
      <c r="AYV33" s="1"/>
      <c r="AYW33" s="1"/>
      <c r="AYX33" s="1"/>
      <c r="AYY33" s="1"/>
      <c r="AYZ33" s="1"/>
      <c r="AZA33" s="1"/>
      <c r="AZB33" s="2" t="s">
        <v>11</v>
      </c>
      <c r="AZC33" s="1" t="s">
        <v>135</v>
      </c>
      <c r="AZD33" s="1">
        <v>205</v>
      </c>
      <c r="AZE33" s="2" t="s">
        <v>227</v>
      </c>
      <c r="AZF33" s="1"/>
      <c r="AZG33" s="1"/>
      <c r="AZH33" s="1"/>
      <c r="AZI33" s="1"/>
      <c r="AZJ33" s="1"/>
      <c r="AZK33" s="1"/>
      <c r="AZL33" s="1"/>
      <c r="AZM33" s="2" t="s">
        <v>11</v>
      </c>
      <c r="AZN33" s="1" t="s">
        <v>136</v>
      </c>
      <c r="AZO33" s="1">
        <v>208</v>
      </c>
      <c r="AZP33" s="2" t="s">
        <v>227</v>
      </c>
      <c r="AZQ33" s="1"/>
      <c r="AZR33" s="1"/>
      <c r="AZS33" s="1"/>
      <c r="AZT33" s="1"/>
      <c r="AZU33" s="1"/>
      <c r="AZV33" s="1"/>
      <c r="AZW33" s="1"/>
      <c r="AZX33" s="2" t="s">
        <v>11</v>
      </c>
      <c r="AZY33" s="1" t="s">
        <v>137</v>
      </c>
      <c r="AZZ33" s="1">
        <v>211</v>
      </c>
      <c r="BAA33" s="2" t="s">
        <v>227</v>
      </c>
      <c r="BAB33" s="1"/>
      <c r="BAC33" s="1"/>
      <c r="BAD33" s="1"/>
      <c r="BAE33" s="1"/>
      <c r="BAF33" s="1"/>
      <c r="BAG33" s="1"/>
      <c r="BAH33" s="1"/>
      <c r="BAI33" s="2" t="s">
        <v>11</v>
      </c>
      <c r="BAJ33" s="1" t="s">
        <v>138</v>
      </c>
      <c r="BAK33" s="1">
        <v>212</v>
      </c>
      <c r="BAL33" s="2" t="s">
        <v>227</v>
      </c>
      <c r="BAM33" s="1"/>
      <c r="BAN33" s="1"/>
      <c r="BAO33" s="1"/>
      <c r="BAP33" s="1"/>
      <c r="BAQ33" s="1"/>
      <c r="BAR33" s="1"/>
      <c r="BAS33" s="1"/>
      <c r="BAT33" s="2" t="s">
        <v>11</v>
      </c>
      <c r="BAU33" s="1" t="s">
        <v>139</v>
      </c>
      <c r="BAV33" s="1">
        <v>213</v>
      </c>
      <c r="BAW33" s="2" t="s">
        <v>227</v>
      </c>
      <c r="BAX33" s="1"/>
      <c r="BAY33" s="1"/>
      <c r="BAZ33" s="1"/>
      <c r="BBA33" s="1"/>
      <c r="BBB33" s="1"/>
      <c r="BBC33" s="1"/>
      <c r="BBD33" s="1"/>
      <c r="BBE33" s="2" t="s">
        <v>11</v>
      </c>
      <c r="BBF33" s="1" t="s">
        <v>140</v>
      </c>
      <c r="BBG33" s="1">
        <v>214</v>
      </c>
      <c r="BBH33" s="2" t="s">
        <v>227</v>
      </c>
      <c r="BBI33" s="1"/>
      <c r="BBJ33" s="1"/>
      <c r="BBK33" s="1"/>
      <c r="BBL33" s="1"/>
      <c r="BBM33" s="1"/>
      <c r="BBN33" s="1"/>
      <c r="BBO33" s="1"/>
      <c r="BBP33" s="2" t="s">
        <v>11</v>
      </c>
      <c r="BBQ33" s="1" t="s">
        <v>141</v>
      </c>
      <c r="BBR33" s="1">
        <v>215</v>
      </c>
      <c r="BBS33" s="2" t="s">
        <v>227</v>
      </c>
      <c r="BBT33" s="1"/>
      <c r="BBU33" s="1"/>
      <c r="BBV33" s="1"/>
      <c r="BBW33" s="1"/>
      <c r="BBX33" s="1"/>
      <c r="BBY33" s="1"/>
      <c r="BBZ33" s="1"/>
      <c r="BCA33" s="2" t="s">
        <v>11</v>
      </c>
      <c r="BCB33" s="1" t="s">
        <v>142</v>
      </c>
      <c r="BCC33" s="1">
        <v>225</v>
      </c>
      <c r="BCD33" s="2" t="s">
        <v>227</v>
      </c>
      <c r="BCE33" s="1"/>
      <c r="BCF33" s="1"/>
      <c r="BCG33" s="1"/>
      <c r="BCH33" s="1"/>
      <c r="BCI33" s="1"/>
      <c r="BCJ33" s="1"/>
      <c r="BCK33" s="1"/>
      <c r="BCL33" s="2" t="s">
        <v>11</v>
      </c>
      <c r="BCM33" s="1" t="s">
        <v>143</v>
      </c>
      <c r="BCN33" s="1">
        <v>226</v>
      </c>
      <c r="BCO33" s="2" t="s">
        <v>227</v>
      </c>
      <c r="BCP33" s="1"/>
      <c r="BCQ33" s="1"/>
      <c r="BCR33" s="1"/>
      <c r="BCS33" s="1"/>
      <c r="BCT33" s="1"/>
      <c r="BCU33" s="1"/>
      <c r="BCV33" s="1"/>
      <c r="BCW33" s="2" t="s">
        <v>11</v>
      </c>
      <c r="BCX33" s="1" t="s">
        <v>144</v>
      </c>
      <c r="BCY33" s="1">
        <v>232</v>
      </c>
      <c r="BCZ33" s="2" t="s">
        <v>227</v>
      </c>
      <c r="BDA33" s="1"/>
      <c r="BDB33" s="1"/>
      <c r="BDC33" s="1"/>
      <c r="BDD33" s="1"/>
      <c r="BDE33" s="1"/>
      <c r="BDF33" s="1"/>
      <c r="BDG33" s="1"/>
      <c r="BDH33" s="2" t="s">
        <v>11</v>
      </c>
      <c r="BDI33" s="1" t="s">
        <v>145</v>
      </c>
      <c r="BDJ33" s="1">
        <v>233</v>
      </c>
      <c r="BDK33" s="2" t="s">
        <v>227</v>
      </c>
      <c r="BDL33" s="1"/>
      <c r="BDM33" s="1"/>
      <c r="BDN33" s="1"/>
      <c r="BDO33" s="1"/>
      <c r="BDP33" s="1"/>
      <c r="BDQ33" s="1"/>
      <c r="BDR33" s="1"/>
      <c r="BDS33" s="2" t="s">
        <v>11</v>
      </c>
      <c r="BDT33" s="1" t="s">
        <v>146</v>
      </c>
      <c r="BDU33" s="1">
        <v>234</v>
      </c>
      <c r="BDV33" s="2" t="s">
        <v>227</v>
      </c>
      <c r="BDW33" s="1"/>
      <c r="BDX33" s="1"/>
      <c r="BDY33" s="1"/>
      <c r="BDZ33" s="1"/>
      <c r="BEA33" s="1"/>
      <c r="BEB33" s="1"/>
      <c r="BEC33" s="1"/>
      <c r="BED33" s="2" t="s">
        <v>11</v>
      </c>
      <c r="BEE33" s="1" t="s">
        <v>147</v>
      </c>
      <c r="BEF33" s="1">
        <v>236</v>
      </c>
      <c r="BEG33" s="2" t="s">
        <v>227</v>
      </c>
      <c r="BEH33" s="1"/>
      <c r="BEI33" s="1"/>
      <c r="BEJ33" s="1"/>
      <c r="BEK33" s="1"/>
      <c r="BEL33" s="1"/>
      <c r="BEM33" s="1"/>
      <c r="BEN33" s="1"/>
      <c r="BEO33" s="2" t="s">
        <v>11</v>
      </c>
      <c r="BEP33" s="4" t="s">
        <v>148</v>
      </c>
      <c r="BEQ33" s="4">
        <v>239</v>
      </c>
      <c r="BER33" s="2" t="s">
        <v>227</v>
      </c>
      <c r="BES33" s="1"/>
      <c r="BET33" s="1"/>
      <c r="BEU33" s="1"/>
      <c r="BEV33" s="1"/>
      <c r="BEW33" s="1"/>
      <c r="BEX33" s="1"/>
      <c r="BEY33" s="1"/>
      <c r="BEZ33" s="2" t="s">
        <v>11</v>
      </c>
      <c r="BFA33" s="4" t="s">
        <v>149</v>
      </c>
      <c r="BFB33" s="4">
        <v>240</v>
      </c>
      <c r="BFC33" s="2" t="s">
        <v>227</v>
      </c>
      <c r="BFD33" s="1"/>
      <c r="BFE33" s="1"/>
      <c r="BFF33" s="1"/>
      <c r="BFG33" s="1"/>
      <c r="BFH33" s="1"/>
      <c r="BFI33" s="1"/>
      <c r="BFJ33" s="1"/>
      <c r="BFK33" s="2" t="s">
        <v>11</v>
      </c>
      <c r="BFL33" s="4" t="s">
        <v>150</v>
      </c>
      <c r="BFM33" s="4">
        <v>241</v>
      </c>
      <c r="BFN33" s="2" t="s">
        <v>227</v>
      </c>
      <c r="BFO33" s="1"/>
      <c r="BFP33" s="1"/>
      <c r="BFQ33" s="1"/>
      <c r="BFR33" s="1"/>
      <c r="BFS33" s="1"/>
      <c r="BFT33" s="1"/>
      <c r="BFU33" s="1"/>
      <c r="BFV33" s="2" t="s">
        <v>11</v>
      </c>
      <c r="BFW33" s="4" t="s">
        <v>151</v>
      </c>
      <c r="BFX33" s="4">
        <v>243</v>
      </c>
      <c r="BFY33" s="2" t="s">
        <v>227</v>
      </c>
      <c r="BFZ33" s="1"/>
      <c r="BGA33" s="1"/>
      <c r="BGB33" s="1"/>
      <c r="BGC33" s="1"/>
      <c r="BGD33" s="1"/>
      <c r="BGE33" s="1"/>
      <c r="BGF33" s="1"/>
      <c r="BGG33" s="2" t="s">
        <v>11</v>
      </c>
      <c r="BGH33" s="4" t="s">
        <v>152</v>
      </c>
      <c r="BGI33" s="4">
        <v>246</v>
      </c>
      <c r="BGJ33" s="2" t="s">
        <v>227</v>
      </c>
      <c r="BGK33" s="1"/>
      <c r="BGL33" s="1"/>
      <c r="BGM33" s="1"/>
      <c r="BGN33" s="1"/>
      <c r="BGO33" s="1"/>
      <c r="BGP33" s="1"/>
      <c r="BGQ33" s="1"/>
      <c r="BGR33" s="2" t="s">
        <v>11</v>
      </c>
      <c r="BGS33" s="4" t="s">
        <v>153</v>
      </c>
      <c r="BGT33" s="4">
        <v>249</v>
      </c>
      <c r="BGU33" s="2" t="s">
        <v>227</v>
      </c>
      <c r="BGV33" s="1"/>
      <c r="BGW33" s="1"/>
      <c r="BGX33" s="1"/>
      <c r="BGY33" s="1"/>
      <c r="BGZ33" s="1"/>
      <c r="BHA33" s="1"/>
      <c r="BHB33" s="1"/>
      <c r="BHC33" s="2" t="s">
        <v>11</v>
      </c>
      <c r="BHD33" s="4" t="s">
        <v>154</v>
      </c>
      <c r="BHE33" s="4">
        <v>253</v>
      </c>
      <c r="BHF33" s="2" t="s">
        <v>227</v>
      </c>
      <c r="BHG33" s="1"/>
      <c r="BHH33" s="1"/>
      <c r="BHI33" s="1"/>
      <c r="BHJ33" s="1"/>
      <c r="BHK33" s="1"/>
      <c r="BHL33" s="1"/>
      <c r="BHM33" s="1"/>
      <c r="BHN33" s="2" t="s">
        <v>11</v>
      </c>
      <c r="BHO33" s="4" t="s">
        <v>155</v>
      </c>
      <c r="BHP33" s="4">
        <v>254</v>
      </c>
      <c r="BHQ33" s="2" t="s">
        <v>227</v>
      </c>
      <c r="BHR33" s="1"/>
      <c r="BHS33" s="1"/>
      <c r="BHT33" s="1"/>
      <c r="BHU33" s="1"/>
      <c r="BHV33" s="1"/>
      <c r="BHW33" s="1"/>
      <c r="BHX33" s="1"/>
      <c r="BHY33" s="2" t="s">
        <v>11</v>
      </c>
      <c r="BHZ33" s="4" t="s">
        <v>156</v>
      </c>
      <c r="BIA33" s="4">
        <v>260</v>
      </c>
      <c r="BIB33" s="2" t="s">
        <v>227</v>
      </c>
      <c r="BIC33" s="1"/>
      <c r="BID33" s="1"/>
      <c r="BIE33" s="1"/>
      <c r="BIF33" s="1"/>
      <c r="BIG33" s="1"/>
      <c r="BIH33" s="1"/>
      <c r="BII33" s="1"/>
      <c r="BIJ33" s="2" t="s">
        <v>11</v>
      </c>
      <c r="BIK33" s="4" t="s">
        <v>157</v>
      </c>
      <c r="BIL33" s="4">
        <v>267</v>
      </c>
      <c r="BIM33" s="2" t="s">
        <v>227</v>
      </c>
      <c r="BIN33" s="1"/>
      <c r="BIO33" s="1"/>
      <c r="BIP33" s="1"/>
      <c r="BIQ33" s="1"/>
      <c r="BIR33" s="1"/>
      <c r="BIS33" s="1"/>
      <c r="BIT33" s="1"/>
      <c r="BIU33" s="2" t="s">
        <v>11</v>
      </c>
      <c r="BIV33" s="4" t="s">
        <v>158</v>
      </c>
      <c r="BIW33" s="4">
        <v>268</v>
      </c>
      <c r="BIX33" s="2" t="s">
        <v>227</v>
      </c>
      <c r="BIY33" s="1"/>
      <c r="BIZ33" s="1"/>
      <c r="BJA33" s="1"/>
      <c r="BJB33" s="1"/>
      <c r="BJC33" s="1"/>
      <c r="BJD33" s="1"/>
      <c r="BJE33" s="1"/>
      <c r="BJF33" s="2" t="s">
        <v>11</v>
      </c>
      <c r="BJG33" s="4" t="s">
        <v>159</v>
      </c>
      <c r="BJH33" s="4">
        <v>274</v>
      </c>
      <c r="BJI33" s="2" t="s">
        <v>227</v>
      </c>
      <c r="BJJ33" s="1"/>
      <c r="BJK33" s="1"/>
      <c r="BJL33" s="1"/>
      <c r="BJM33" s="1"/>
      <c r="BJN33" s="1"/>
      <c r="BJO33" s="1"/>
      <c r="BJP33" s="1"/>
      <c r="BJQ33" s="2" t="s">
        <v>11</v>
      </c>
      <c r="BJR33" s="4" t="s">
        <v>160</v>
      </c>
      <c r="BJS33" s="4">
        <v>281</v>
      </c>
      <c r="BJT33" s="2" t="s">
        <v>227</v>
      </c>
      <c r="BJU33" s="1"/>
      <c r="BJV33" s="1"/>
      <c r="BJW33" s="1"/>
      <c r="BJX33" s="1"/>
      <c r="BJY33" s="1"/>
      <c r="BJZ33" s="1"/>
      <c r="BKA33" s="1"/>
      <c r="BKB33" s="2" t="s">
        <v>11</v>
      </c>
      <c r="BKC33" s="4" t="s">
        <v>161</v>
      </c>
      <c r="BKD33" s="4">
        <v>282</v>
      </c>
      <c r="BKE33" s="2" t="s">
        <v>227</v>
      </c>
      <c r="BKF33" s="1"/>
      <c r="BKG33" s="1"/>
      <c r="BKH33" s="1"/>
      <c r="BKI33" s="1"/>
      <c r="BKJ33" s="1"/>
      <c r="BKK33" s="1"/>
      <c r="BKL33" s="1"/>
      <c r="BKM33" s="2" t="s">
        <v>11</v>
      </c>
      <c r="BKN33" s="4" t="s">
        <v>162</v>
      </c>
      <c r="BKO33" s="4">
        <v>289</v>
      </c>
      <c r="BKP33" s="2" t="s">
        <v>227</v>
      </c>
      <c r="BKQ33" s="1"/>
      <c r="BKR33" s="1"/>
      <c r="BKS33" s="1"/>
      <c r="BKT33" s="1"/>
      <c r="BKU33" s="1"/>
      <c r="BKV33" s="1"/>
      <c r="BKW33" s="1"/>
      <c r="BKX33" s="2" t="s">
        <v>11</v>
      </c>
      <c r="BKY33" s="4" t="s">
        <v>163</v>
      </c>
      <c r="BKZ33" s="4">
        <v>296</v>
      </c>
      <c r="BLA33" s="2" t="s">
        <v>227</v>
      </c>
      <c r="BLB33" s="1"/>
      <c r="BLC33" s="1"/>
      <c r="BLD33" s="1"/>
      <c r="BLE33" s="1"/>
      <c r="BLF33" s="1"/>
      <c r="BLG33" s="1"/>
      <c r="BLH33" s="1"/>
      <c r="BLI33" s="2" t="s">
        <v>11</v>
      </c>
      <c r="BLJ33" s="4" t="s">
        <v>164</v>
      </c>
      <c r="BLK33" s="4">
        <v>303</v>
      </c>
      <c r="BLL33" s="2" t="s">
        <v>227</v>
      </c>
      <c r="BLM33" s="1"/>
      <c r="BLN33" s="1"/>
      <c r="BLO33" s="1"/>
      <c r="BLP33" s="1"/>
      <c r="BLQ33" s="1"/>
      <c r="BLR33" s="1"/>
      <c r="BLS33" s="1"/>
      <c r="BLT33" s="2" t="s">
        <v>11</v>
      </c>
      <c r="BLU33" s="4" t="s">
        <v>165</v>
      </c>
      <c r="BLV33" s="4">
        <v>310</v>
      </c>
      <c r="BLW33" s="2" t="s">
        <v>227</v>
      </c>
      <c r="BLX33" s="1"/>
      <c r="BLY33" s="1"/>
      <c r="BLZ33" s="1"/>
      <c r="BMA33" s="1"/>
      <c r="BMB33" s="1"/>
      <c r="BMC33" s="1"/>
      <c r="BMD33" s="1"/>
      <c r="BME33" s="2" t="s">
        <v>11</v>
      </c>
      <c r="BMF33" s="4" t="s">
        <v>166</v>
      </c>
      <c r="BMG33" s="4">
        <v>311</v>
      </c>
      <c r="BMH33" s="2" t="s">
        <v>227</v>
      </c>
      <c r="BMI33" s="1"/>
      <c r="BMJ33" s="1"/>
      <c r="BMK33" s="1"/>
      <c r="BML33" s="1"/>
      <c r="BMM33" s="1"/>
      <c r="BMN33" s="1"/>
      <c r="BMO33" s="1"/>
      <c r="BMP33" s="2" t="s">
        <v>11</v>
      </c>
      <c r="BMQ33" s="4" t="s">
        <v>167</v>
      </c>
      <c r="BMR33" s="4">
        <v>317</v>
      </c>
      <c r="BMS33" s="2" t="s">
        <v>227</v>
      </c>
      <c r="BMT33" s="1"/>
      <c r="BMU33" s="1"/>
      <c r="BMV33" s="1"/>
      <c r="BMW33" s="1"/>
      <c r="BMX33" s="1"/>
      <c r="BMY33" s="1"/>
      <c r="BMZ33" s="1"/>
      <c r="BNA33" s="2" t="s">
        <v>11</v>
      </c>
      <c r="BNB33" s="4" t="s">
        <v>168</v>
      </c>
      <c r="BNC33" s="4">
        <v>324</v>
      </c>
      <c r="BND33" s="2" t="s">
        <v>227</v>
      </c>
      <c r="BNE33" s="1"/>
      <c r="BNF33" s="1"/>
      <c r="BNG33" s="1"/>
      <c r="BNH33" s="1"/>
      <c r="BNI33" s="1"/>
      <c r="BNJ33" s="1"/>
      <c r="BNK33" s="1"/>
      <c r="BNL33" s="2" t="s">
        <v>11</v>
      </c>
      <c r="BNM33" s="4" t="s">
        <v>169</v>
      </c>
      <c r="BNN33" s="4">
        <v>325</v>
      </c>
      <c r="BNO33" s="2" t="s">
        <v>227</v>
      </c>
      <c r="BNP33" s="1"/>
      <c r="BNQ33" s="1"/>
      <c r="BNR33" s="1"/>
      <c r="BNS33" s="1"/>
      <c r="BNT33" s="1"/>
      <c r="BNU33" s="1"/>
      <c r="BNV33" s="1"/>
      <c r="BNW33" s="2" t="s">
        <v>11</v>
      </c>
      <c r="BNX33" s="4" t="s">
        <v>170</v>
      </c>
      <c r="BNY33" s="4">
        <v>338</v>
      </c>
      <c r="BNZ33" s="2" t="s">
        <v>227</v>
      </c>
      <c r="BOA33" s="1"/>
      <c r="BOB33" s="1"/>
      <c r="BOC33" s="1"/>
      <c r="BOD33" s="1"/>
      <c r="BOE33" s="1"/>
      <c r="BOF33" s="1"/>
      <c r="BOG33" s="1"/>
      <c r="BOH33" s="2" t="s">
        <v>11</v>
      </c>
      <c r="BOI33" s="4" t="s">
        <v>171</v>
      </c>
      <c r="BOJ33" s="4">
        <v>339</v>
      </c>
      <c r="BOK33" s="2" t="s">
        <v>227</v>
      </c>
      <c r="BOL33" s="1"/>
      <c r="BOM33" s="1"/>
      <c r="BON33" s="1"/>
      <c r="BOO33" s="1"/>
      <c r="BOP33" s="1"/>
      <c r="BOQ33" s="1"/>
      <c r="BOR33" s="1"/>
      <c r="BOS33" s="2" t="s">
        <v>11</v>
      </c>
      <c r="BOT33" s="4" t="s">
        <v>172</v>
      </c>
      <c r="BOU33" s="4">
        <v>345</v>
      </c>
      <c r="BOV33" s="2" t="s">
        <v>227</v>
      </c>
      <c r="BOW33" s="1"/>
      <c r="BOX33" s="1"/>
      <c r="BOY33" s="1"/>
      <c r="BOZ33" s="1"/>
      <c r="BPA33" s="1"/>
      <c r="BPB33" s="1"/>
      <c r="BPC33" s="1"/>
      <c r="BPD33" s="2" t="s">
        <v>11</v>
      </c>
      <c r="BPE33" s="4" t="s">
        <v>173</v>
      </c>
      <c r="BPF33" s="4">
        <v>352</v>
      </c>
      <c r="BPG33" s="2" t="s">
        <v>227</v>
      </c>
      <c r="BPH33" s="1"/>
      <c r="BPI33" s="1"/>
      <c r="BPJ33" s="1"/>
      <c r="BPK33" s="1"/>
      <c r="BPL33" s="1"/>
      <c r="BPM33" s="1"/>
      <c r="BPN33" s="1"/>
      <c r="BPO33" s="2" t="s">
        <v>11</v>
      </c>
      <c r="BPP33" s="4" t="s">
        <v>174</v>
      </c>
      <c r="BPQ33" s="4">
        <v>353</v>
      </c>
      <c r="BPR33" s="2" t="s">
        <v>227</v>
      </c>
      <c r="BPS33" s="1"/>
      <c r="BPT33" s="1"/>
      <c r="BPU33" s="1"/>
      <c r="BPV33" s="1"/>
      <c r="BPW33" s="1"/>
      <c r="BPX33" s="1"/>
      <c r="BPY33" s="1"/>
      <c r="BPZ33" s="2" t="s">
        <v>11</v>
      </c>
      <c r="BQA33" s="4" t="s">
        <v>175</v>
      </c>
      <c r="BQB33" s="4">
        <v>358</v>
      </c>
      <c r="BQC33" s="2" t="s">
        <v>227</v>
      </c>
      <c r="BQD33" s="1"/>
      <c r="BQE33" s="1"/>
      <c r="BQF33" s="1"/>
      <c r="BQG33" s="1"/>
      <c r="BQH33" s="1"/>
      <c r="BQI33" s="1"/>
      <c r="BQJ33" s="1"/>
      <c r="BQK33" s="2" t="s">
        <v>11</v>
      </c>
      <c r="BQL33" s="4" t="s">
        <v>176</v>
      </c>
      <c r="BQM33" s="4">
        <v>366</v>
      </c>
      <c r="BQN33" s="2" t="s">
        <v>227</v>
      </c>
      <c r="BQO33" s="1"/>
      <c r="BQP33" s="1"/>
      <c r="BQQ33" s="1"/>
      <c r="BQR33" s="1"/>
      <c r="BQS33" s="1"/>
      <c r="BQT33" s="1"/>
      <c r="BQU33" s="1"/>
      <c r="BQV33" s="2" t="s">
        <v>11</v>
      </c>
      <c r="BQW33" s="4" t="s">
        <v>177</v>
      </c>
      <c r="BQX33" s="4">
        <v>367</v>
      </c>
      <c r="BQY33" s="2" t="s">
        <v>227</v>
      </c>
      <c r="BQZ33" s="1"/>
      <c r="BRA33" s="1"/>
      <c r="BRB33" s="1"/>
      <c r="BRC33" s="1"/>
      <c r="BRD33" s="1"/>
      <c r="BRE33" s="1"/>
      <c r="BRF33" s="1"/>
      <c r="BRG33" s="2" t="s">
        <v>11</v>
      </c>
      <c r="BRH33" s="4" t="s">
        <v>178</v>
      </c>
      <c r="BRI33" s="4">
        <v>373</v>
      </c>
      <c r="BRJ33" s="2" t="s">
        <v>227</v>
      </c>
      <c r="BRK33" s="1"/>
      <c r="BRL33" s="1"/>
      <c r="BRM33" s="1"/>
      <c r="BRN33" s="1"/>
      <c r="BRO33" s="1"/>
      <c r="BRP33" s="1"/>
      <c r="BRQ33" s="1"/>
      <c r="BRR33" s="2" t="s">
        <v>11</v>
      </c>
      <c r="BRS33" s="1" t="s">
        <v>179</v>
      </c>
      <c r="BRT33" s="1">
        <v>380</v>
      </c>
      <c r="BRU33" s="2" t="s">
        <v>227</v>
      </c>
      <c r="BRV33" s="1"/>
      <c r="BRW33" s="1"/>
      <c r="BRX33" s="1"/>
      <c r="BRY33" s="1"/>
      <c r="BRZ33" s="1"/>
      <c r="BSA33" s="1"/>
      <c r="BSB33" s="1"/>
      <c r="BSC33" s="2" t="s">
        <v>11</v>
      </c>
      <c r="BSD33" s="1" t="s">
        <v>180</v>
      </c>
      <c r="BSE33" s="1">
        <v>394</v>
      </c>
      <c r="BSF33" s="2" t="s">
        <v>227</v>
      </c>
      <c r="BSG33" s="1"/>
      <c r="BSH33" s="1"/>
      <c r="BSI33" s="1"/>
      <c r="BSJ33" s="1"/>
      <c r="BSK33" s="1"/>
      <c r="BSL33" s="1"/>
      <c r="BSM33" s="1"/>
      <c r="BSN33" s="1" t="s">
        <v>11</v>
      </c>
      <c r="BSO33" s="1" t="s">
        <v>181</v>
      </c>
      <c r="BSP33" s="1">
        <v>395</v>
      </c>
      <c r="BSQ33" s="2" t="s">
        <v>227</v>
      </c>
      <c r="BSR33" s="1"/>
      <c r="BSS33" s="1"/>
      <c r="BST33" s="1"/>
      <c r="BSU33" s="1"/>
      <c r="BSV33" s="1"/>
      <c r="BSW33" s="1"/>
      <c r="BSX33" s="1"/>
      <c r="BSY33" s="1" t="s">
        <v>11</v>
      </c>
      <c r="BSZ33" s="1" t="s">
        <v>182</v>
      </c>
      <c r="BTA33" s="1">
        <v>401</v>
      </c>
      <c r="BTB33" s="1" t="s">
        <v>227</v>
      </c>
      <c r="BTC33" s="1"/>
      <c r="BTD33" s="1"/>
      <c r="BTE33" s="1"/>
      <c r="BTF33" s="1"/>
      <c r="BTG33" s="1"/>
      <c r="BTH33" s="1"/>
      <c r="BTI33" s="1"/>
      <c r="BTJ33" s="1" t="s">
        <v>11</v>
      </c>
      <c r="BTK33" s="1" t="s">
        <v>183</v>
      </c>
      <c r="BTL33" s="1">
        <v>408</v>
      </c>
      <c r="BTM33" s="1" t="s">
        <v>227</v>
      </c>
      <c r="BTN33" s="1"/>
      <c r="BTO33" s="1"/>
      <c r="BTP33" s="5"/>
      <c r="BTQ33" s="1"/>
      <c r="BTR33" s="1"/>
      <c r="BTS33" s="1"/>
      <c r="BTT33" s="1"/>
      <c r="BTU33" s="1" t="s">
        <v>11</v>
      </c>
      <c r="BTV33" s="1" t="s">
        <v>184</v>
      </c>
      <c r="BTW33" s="1">
        <v>409</v>
      </c>
      <c r="BTX33" s="1" t="s">
        <v>227</v>
      </c>
      <c r="BTY33" s="1"/>
      <c r="BTZ33" s="1"/>
      <c r="BUA33" s="1"/>
      <c r="BUB33" s="1"/>
      <c r="BUC33" s="1"/>
      <c r="BUD33" s="1"/>
      <c r="BUE33" s="1"/>
      <c r="BUF33" s="1" t="s">
        <v>11</v>
      </c>
      <c r="BUG33" s="1" t="s">
        <v>185</v>
      </c>
      <c r="BUH33" s="1">
        <v>415</v>
      </c>
      <c r="BUI33" s="1" t="s">
        <v>227</v>
      </c>
      <c r="BUJ33" s="1"/>
      <c r="BUK33" s="1"/>
      <c r="BUL33" s="1"/>
      <c r="BUM33" s="1"/>
      <c r="BUN33" s="1"/>
      <c r="BUO33" s="1"/>
      <c r="BUP33" s="1"/>
      <c r="BUQ33" s="1" t="s">
        <v>11</v>
      </c>
      <c r="BUR33" s="1" t="s">
        <v>186</v>
      </c>
      <c r="BUS33" s="1">
        <v>422</v>
      </c>
      <c r="BUT33" s="1" t="s">
        <v>227</v>
      </c>
      <c r="BUU33" s="1"/>
      <c r="BUV33" s="1"/>
      <c r="BUW33" s="1"/>
      <c r="BUX33" s="1"/>
      <c r="BUY33" s="1"/>
      <c r="BUZ33" s="1"/>
      <c r="BVA33" s="1"/>
      <c r="BVB33" s="1" t="s">
        <v>11</v>
      </c>
      <c r="BVC33" s="1" t="s">
        <v>187</v>
      </c>
      <c r="BVD33" s="1">
        <v>423</v>
      </c>
      <c r="BVE33" s="1" t="s">
        <v>227</v>
      </c>
      <c r="BVF33" s="1"/>
      <c r="BVG33" s="1"/>
      <c r="BVH33" s="1"/>
      <c r="BVI33" s="1"/>
      <c r="BVJ33" s="1"/>
      <c r="BVK33" s="1"/>
      <c r="BVL33" s="1"/>
      <c r="BVM33" s="1" t="s">
        <v>11</v>
      </c>
      <c r="BVN33" s="1" t="s">
        <v>188</v>
      </c>
      <c r="BVO33" s="1">
        <v>436</v>
      </c>
      <c r="BVP33" s="1" t="s">
        <v>227</v>
      </c>
      <c r="BVQ33" s="1"/>
      <c r="BVR33" s="1"/>
      <c r="BVS33" s="1"/>
      <c r="BVT33" s="1"/>
      <c r="BVU33" s="1"/>
      <c r="BVV33" s="1"/>
      <c r="BVW33" s="1"/>
      <c r="BVX33" s="1" t="s">
        <v>11</v>
      </c>
      <c r="BVY33" s="1" t="s">
        <v>189</v>
      </c>
      <c r="BVZ33" s="1">
        <v>437</v>
      </c>
      <c r="BWA33" s="1" t="s">
        <v>227</v>
      </c>
      <c r="BWB33" s="1"/>
      <c r="BWC33" s="1"/>
      <c r="BWD33" s="1"/>
      <c r="BWE33" s="1"/>
      <c r="BWF33" s="1"/>
      <c r="BWG33" s="1"/>
      <c r="BWH33" s="1"/>
      <c r="BWI33" s="1" t="s">
        <v>11</v>
      </c>
      <c r="BWJ33" s="1" t="s">
        <v>190</v>
      </c>
      <c r="BWK33" s="1">
        <v>443</v>
      </c>
      <c r="BWL33" s="1" t="s">
        <v>227</v>
      </c>
      <c r="BWM33" s="1"/>
      <c r="BWN33" s="1"/>
      <c r="BWO33" s="1"/>
      <c r="BWP33" s="1"/>
      <c r="BWQ33" s="1"/>
      <c r="BWR33" s="1"/>
      <c r="BWS33" s="1"/>
      <c r="BWT33" s="1" t="s">
        <v>11</v>
      </c>
      <c r="BWU33" s="1" t="s">
        <v>191</v>
      </c>
      <c r="BWV33" s="1">
        <v>450</v>
      </c>
      <c r="BWW33" s="1" t="s">
        <v>227</v>
      </c>
      <c r="BWX33" s="1"/>
      <c r="BWY33" s="1"/>
      <c r="BWZ33" s="1"/>
      <c r="BXA33" s="1"/>
      <c r="BXB33" s="1"/>
      <c r="BXC33" s="1"/>
      <c r="BXD33" s="1"/>
      <c r="BXE33" s="1" t="s">
        <v>11</v>
      </c>
      <c r="BXF33" s="1" t="s">
        <v>192</v>
      </c>
      <c r="BXG33" s="1">
        <v>451</v>
      </c>
      <c r="BXH33" s="1" t="s">
        <v>227</v>
      </c>
      <c r="BXI33" s="1"/>
      <c r="BXJ33" s="1"/>
      <c r="BXK33" s="1"/>
      <c r="BXL33" s="1"/>
      <c r="BXM33" s="1"/>
      <c r="BXN33" s="1"/>
      <c r="BXO33" s="1"/>
      <c r="BXP33" s="1" t="s">
        <v>11</v>
      </c>
      <c r="BXQ33" s="1" t="s">
        <v>193</v>
      </c>
      <c r="BXR33" s="1">
        <v>464</v>
      </c>
      <c r="BXS33" s="1" t="s">
        <v>227</v>
      </c>
      <c r="BXT33" s="1"/>
      <c r="BXU33" s="1"/>
      <c r="BXV33" s="1"/>
      <c r="BXW33" s="1"/>
      <c r="BXX33" s="1"/>
      <c r="BXY33" s="1"/>
      <c r="BXZ33" s="1"/>
      <c r="BYA33" s="1" t="s">
        <v>11</v>
      </c>
      <c r="BYB33" s="1" t="s">
        <v>194</v>
      </c>
      <c r="BYC33" s="1">
        <v>465</v>
      </c>
      <c r="BYD33" s="1" t="s">
        <v>227</v>
      </c>
      <c r="BYE33" s="1"/>
      <c r="BYF33" s="1"/>
      <c r="BYG33" s="1"/>
      <c r="BYH33" s="1"/>
      <c r="BYI33" s="1"/>
      <c r="BYJ33" s="1"/>
      <c r="BYK33" s="1"/>
      <c r="BYL33" s="1" t="s">
        <v>11</v>
      </c>
      <c r="BYM33" s="1" t="s">
        <v>195</v>
      </c>
      <c r="BYN33" s="1">
        <v>479</v>
      </c>
      <c r="BYO33" s="1" t="s">
        <v>227</v>
      </c>
      <c r="BYP33" s="1"/>
      <c r="BYQ33" s="1"/>
      <c r="BYR33" s="1"/>
      <c r="BYS33" s="1"/>
      <c r="BYT33" s="1"/>
      <c r="BYU33" s="1"/>
      <c r="BYV33" s="1"/>
      <c r="BYW33" s="1" t="s">
        <v>11</v>
      </c>
      <c r="BYX33" s="1" t="s">
        <v>196</v>
      </c>
      <c r="BYY33" s="1">
        <v>480</v>
      </c>
      <c r="BYZ33" s="1" t="s">
        <v>227</v>
      </c>
      <c r="BZA33" s="1"/>
      <c r="BZB33" s="1"/>
      <c r="BZC33" s="1"/>
      <c r="BZD33" s="1"/>
      <c r="BZE33" s="1"/>
      <c r="BZF33" s="1"/>
      <c r="BZG33" s="1"/>
      <c r="BZH33" s="1" t="s">
        <v>11</v>
      </c>
      <c r="BZI33" s="1" t="s">
        <v>197</v>
      </c>
      <c r="BZJ33" s="1">
        <v>494</v>
      </c>
      <c r="BZK33" s="1" t="s">
        <v>227</v>
      </c>
      <c r="BZL33" s="1"/>
      <c r="BZM33" s="1"/>
      <c r="BZN33" s="1"/>
      <c r="BZO33" s="1"/>
      <c r="BZP33" s="1"/>
      <c r="BZQ33" s="1"/>
      <c r="BZR33" s="1"/>
      <c r="BZS33" s="1" t="s">
        <v>11</v>
      </c>
      <c r="BZT33" s="1" t="s">
        <v>198</v>
      </c>
      <c r="BZU33" s="1">
        <v>495</v>
      </c>
      <c r="BZV33" s="1" t="s">
        <v>227</v>
      </c>
      <c r="BZW33" s="1"/>
      <c r="BZX33" s="1"/>
      <c r="BZY33" s="1"/>
      <c r="BZZ33" s="1"/>
      <c r="CAA33" s="1"/>
      <c r="CAB33" s="1"/>
      <c r="CAC33" s="1"/>
      <c r="CAD33" s="1" t="s">
        <v>11</v>
      </c>
      <c r="CAE33" s="1" t="s">
        <v>199</v>
      </c>
      <c r="CAF33" s="1">
        <v>501</v>
      </c>
      <c r="CAG33" s="1" t="s">
        <v>227</v>
      </c>
      <c r="CAH33" s="1"/>
      <c r="CAI33" s="1"/>
      <c r="CAJ33" s="1"/>
      <c r="CAK33" s="1"/>
      <c r="CAL33" s="1"/>
      <c r="CAM33" s="1"/>
      <c r="CAN33" s="1"/>
      <c r="CAO33" s="1" t="s">
        <v>11</v>
      </c>
      <c r="CAP33" s="1" t="s">
        <v>200</v>
      </c>
      <c r="CAQ33" s="1">
        <v>508</v>
      </c>
      <c r="CAR33" s="1" t="s">
        <v>227</v>
      </c>
      <c r="CAS33" s="1"/>
      <c r="CAT33" s="1"/>
      <c r="CAU33" s="1"/>
      <c r="CAV33" s="1"/>
      <c r="CAW33" s="1"/>
      <c r="CAX33" s="1"/>
      <c r="CAY33" s="1"/>
      <c r="CAZ33" s="1" t="s">
        <v>11</v>
      </c>
      <c r="CBA33" s="1" t="s">
        <v>201</v>
      </c>
      <c r="CBB33" s="1">
        <v>509</v>
      </c>
      <c r="CBC33" s="1" t="s">
        <v>227</v>
      </c>
      <c r="CBD33" s="1"/>
      <c r="CBE33" s="1"/>
      <c r="CBF33" s="1"/>
      <c r="CBG33" s="1"/>
      <c r="CBH33" s="1"/>
      <c r="CBI33" s="1"/>
      <c r="CBJ33" s="1"/>
      <c r="CBK33" s="1" t="s">
        <v>11</v>
      </c>
      <c r="CBL33" s="1" t="s">
        <v>202</v>
      </c>
      <c r="CBM33" s="1">
        <v>515</v>
      </c>
      <c r="CBN33" s="1" t="s">
        <v>227</v>
      </c>
      <c r="CBO33" s="1"/>
      <c r="CBP33" s="1"/>
      <c r="CBQ33" s="1"/>
      <c r="CBR33" s="1"/>
      <c r="CBS33" s="1"/>
      <c r="CBT33" s="1"/>
      <c r="CBU33" s="1"/>
      <c r="CBV33" s="1" t="s">
        <v>11</v>
      </c>
      <c r="CBW33" s="1" t="s">
        <v>203</v>
      </c>
      <c r="CBX33" s="1">
        <v>522</v>
      </c>
      <c r="CBY33" s="1" t="s">
        <v>227</v>
      </c>
      <c r="CBZ33" s="1"/>
      <c r="CCA33" s="1"/>
      <c r="CCB33" s="1"/>
      <c r="CCC33" s="1"/>
      <c r="CCD33" s="1"/>
      <c r="CCE33" s="1"/>
      <c r="CCF33" s="1"/>
      <c r="CCG33" s="1" t="s">
        <v>11</v>
      </c>
      <c r="CCH33" s="1" t="s">
        <v>204</v>
      </c>
      <c r="CCI33" s="1">
        <v>523</v>
      </c>
      <c r="CCJ33" s="1" t="s">
        <v>227</v>
      </c>
      <c r="CCK33" s="1"/>
      <c r="CCL33" s="1"/>
      <c r="CCM33" s="1"/>
      <c r="CCN33" s="1"/>
      <c r="CCO33" s="1"/>
      <c r="CCP33" s="1"/>
      <c r="CCQ33" s="1"/>
      <c r="CCR33" s="1" t="s">
        <v>11</v>
      </c>
      <c r="CCS33" s="1" t="s">
        <v>205</v>
      </c>
      <c r="CCT33" s="1">
        <v>536</v>
      </c>
      <c r="CCU33" s="1" t="s">
        <v>227</v>
      </c>
      <c r="CCV33" s="1"/>
      <c r="CCW33" s="1"/>
      <c r="CCX33" s="1"/>
      <c r="CCY33" s="1"/>
      <c r="CCZ33" s="1"/>
      <c r="CDA33" s="1"/>
      <c r="CDB33" s="1"/>
      <c r="CDC33" s="1" t="s">
        <v>11</v>
      </c>
      <c r="CDD33" s="1" t="s">
        <v>206</v>
      </c>
      <c r="CDE33" s="1">
        <v>542</v>
      </c>
      <c r="CDF33" s="1" t="s">
        <v>227</v>
      </c>
      <c r="CDG33" s="1"/>
      <c r="CDH33" s="1"/>
      <c r="CDI33" s="1"/>
      <c r="CDJ33" s="1"/>
      <c r="CDK33" s="1"/>
      <c r="CDL33" s="1"/>
      <c r="CDM33" s="1"/>
      <c r="CDN33" s="1" t="s">
        <v>11</v>
      </c>
      <c r="CDO33" s="1" t="s">
        <v>207</v>
      </c>
      <c r="CDP33" s="1">
        <v>549</v>
      </c>
      <c r="CDQ33" s="1" t="s">
        <v>227</v>
      </c>
      <c r="CDR33" s="1"/>
      <c r="CDS33" s="1"/>
      <c r="CDT33" s="1"/>
      <c r="CDU33" s="1"/>
      <c r="CDV33" s="1"/>
      <c r="CDW33" s="1"/>
      <c r="CDX33" s="1"/>
      <c r="CDY33" s="1" t="s">
        <v>11</v>
      </c>
      <c r="CDZ33" s="1" t="s">
        <v>208</v>
      </c>
      <c r="CEA33" s="1">
        <v>550</v>
      </c>
      <c r="CEB33" s="1" t="s">
        <v>227</v>
      </c>
      <c r="CEC33" s="1"/>
      <c r="CED33" s="1"/>
      <c r="CEE33" s="1"/>
      <c r="CEF33" s="1"/>
      <c r="CEG33" s="1"/>
      <c r="CEH33" s="1"/>
      <c r="CEI33" s="1"/>
      <c r="CEJ33" s="1" t="s">
        <v>11</v>
      </c>
      <c r="CEK33" s="1" t="s">
        <v>209</v>
      </c>
      <c r="CEL33" s="1">
        <v>556</v>
      </c>
      <c r="CEM33" s="1" t="s">
        <v>227</v>
      </c>
      <c r="CEN33" s="1"/>
      <c r="CEO33" s="1"/>
      <c r="CEP33" s="1"/>
      <c r="CEQ33" s="1"/>
      <c r="CER33" s="1"/>
      <c r="CES33" s="1"/>
      <c r="CET33" s="1"/>
      <c r="CEU33" s="1" t="s">
        <v>11</v>
      </c>
      <c r="CEV33" s="1" t="s">
        <v>210</v>
      </c>
      <c r="CEW33" s="1">
        <v>563</v>
      </c>
      <c r="CEX33" s="1" t="s">
        <v>227</v>
      </c>
      <c r="CEY33" s="1"/>
      <c r="CEZ33" s="1"/>
      <c r="CFA33" s="1"/>
      <c r="CFB33" s="1"/>
      <c r="CFC33" s="1"/>
      <c r="CFD33" s="1"/>
      <c r="CFE33" s="1"/>
      <c r="CFF33" s="1" t="s">
        <v>11</v>
      </c>
      <c r="CFG33" s="1" t="s">
        <v>211</v>
      </c>
      <c r="CFH33" s="1">
        <v>564</v>
      </c>
      <c r="CFI33" s="1" t="s">
        <v>227</v>
      </c>
      <c r="CFJ33" s="1"/>
      <c r="CFK33" s="1"/>
      <c r="CFL33" s="1"/>
      <c r="CFM33" s="1"/>
      <c r="CFN33" s="1"/>
      <c r="CFO33" s="1"/>
      <c r="CFP33" s="1"/>
      <c r="CFQ33" s="1" t="s">
        <v>11</v>
      </c>
      <c r="CFR33" s="1" t="s">
        <v>212</v>
      </c>
      <c r="CFS33" s="1">
        <v>571</v>
      </c>
      <c r="CFT33" s="1" t="s">
        <v>227</v>
      </c>
      <c r="CFU33" s="1"/>
      <c r="CFV33" s="1"/>
      <c r="CFW33" s="1"/>
      <c r="CFX33" s="1"/>
      <c r="CFY33" s="1"/>
      <c r="CFZ33" s="1"/>
      <c r="CGA33" s="1"/>
      <c r="CGB33" s="1" t="s">
        <v>11</v>
      </c>
      <c r="CGC33" s="1" t="s">
        <v>213</v>
      </c>
      <c r="CGD33" s="1">
        <v>577</v>
      </c>
      <c r="CGE33" s="1" t="s">
        <v>227</v>
      </c>
      <c r="CGF33" s="1"/>
      <c r="CGG33" s="1"/>
      <c r="CGH33" s="1"/>
      <c r="CGI33" s="1"/>
      <c r="CGJ33" s="1"/>
      <c r="CGK33" s="1"/>
      <c r="CGL33" s="1"/>
      <c r="CGM33" s="1" t="s">
        <v>11</v>
      </c>
      <c r="CGN33" s="1" t="s">
        <v>214</v>
      </c>
      <c r="CGO33" s="1">
        <v>578</v>
      </c>
      <c r="CGP33" s="1" t="s">
        <v>227</v>
      </c>
      <c r="CGQ33" s="1"/>
      <c r="CGR33" s="1"/>
      <c r="CGS33" s="1"/>
      <c r="CGT33" s="1"/>
      <c r="CGU33" s="1"/>
      <c r="CGV33" s="1"/>
      <c r="CGW33" s="1"/>
      <c r="CGX33" s="1" t="s">
        <v>11</v>
      </c>
      <c r="CGY33" s="1" t="s">
        <v>215</v>
      </c>
      <c r="CGZ33" s="1">
        <v>592</v>
      </c>
      <c r="CHA33" s="1" t="s">
        <v>227</v>
      </c>
      <c r="CHB33" s="1"/>
      <c r="CHC33" s="1"/>
      <c r="CHD33" s="1"/>
      <c r="CHE33" s="1"/>
      <c r="CHF33" s="1"/>
      <c r="CHG33" s="1"/>
      <c r="CHH33" s="1"/>
      <c r="CHI33" s="1" t="s">
        <v>11</v>
      </c>
      <c r="CHJ33" s="1" t="s">
        <v>216</v>
      </c>
      <c r="CHK33" s="1">
        <v>593</v>
      </c>
      <c r="CHL33" s="1" t="s">
        <v>227</v>
      </c>
      <c r="CHM33" s="1"/>
      <c r="CHN33" s="1"/>
      <c r="CHO33" s="1"/>
      <c r="CHP33" s="1"/>
      <c r="CHQ33" s="1"/>
      <c r="CHR33" s="1"/>
      <c r="CHS33" s="1"/>
      <c r="CHT33" s="1" t="s">
        <v>11</v>
      </c>
      <c r="CHU33" s="1" t="s">
        <v>217</v>
      </c>
      <c r="CHV33" s="1">
        <v>607</v>
      </c>
      <c r="CHW33" s="1" t="s">
        <v>227</v>
      </c>
      <c r="CHX33" s="1"/>
      <c r="CHY33" s="1"/>
      <c r="CHZ33" s="1"/>
      <c r="CIA33" s="1"/>
      <c r="CIB33" s="1"/>
      <c r="CIC33" s="1"/>
      <c r="CID33" s="1"/>
      <c r="CIE33" s="1" t="s">
        <v>11</v>
      </c>
      <c r="CIF33" s="1" t="s">
        <v>218</v>
      </c>
      <c r="CIG33" s="1">
        <v>608</v>
      </c>
      <c r="CIH33" s="1" t="s">
        <v>227</v>
      </c>
      <c r="CII33" s="1"/>
      <c r="CIJ33" s="1"/>
      <c r="CIK33" s="1"/>
      <c r="CIL33" s="1"/>
      <c r="CIM33" s="1"/>
      <c r="CIN33" s="1"/>
      <c r="CIO33" s="1"/>
      <c r="CIP33" s="1" t="s">
        <v>11</v>
      </c>
      <c r="CIQ33" s="1" t="s">
        <v>219</v>
      </c>
      <c r="CIR33" s="1">
        <v>621</v>
      </c>
      <c r="CIS33" s="1" t="s">
        <v>227</v>
      </c>
      <c r="CIT33" s="1"/>
      <c r="CIU33" s="1"/>
      <c r="CIV33" s="1"/>
      <c r="CIW33" s="1"/>
      <c r="CIX33" s="1"/>
      <c r="CIY33" s="1"/>
      <c r="CIZ33" s="1"/>
      <c r="CJA33" s="1" t="s">
        <v>11</v>
      </c>
      <c r="CJB33" s="1" t="s">
        <v>220</v>
      </c>
      <c r="CJC33" s="1">
        <v>622</v>
      </c>
      <c r="CJD33" s="1" t="s">
        <v>227</v>
      </c>
      <c r="CJE33" s="1"/>
      <c r="CJF33" s="1"/>
      <c r="CJG33" s="1"/>
      <c r="CJH33" s="1"/>
      <c r="CJI33" s="1"/>
      <c r="CJJ33" s="1"/>
      <c r="CJK33" s="1"/>
      <c r="CJL33" s="1" t="s">
        <v>11</v>
      </c>
      <c r="CJM33" s="1" t="s">
        <v>221</v>
      </c>
      <c r="CJN33" s="1">
        <v>635</v>
      </c>
      <c r="CJO33" s="1" t="s">
        <v>227</v>
      </c>
      <c r="CJP33" s="1"/>
      <c r="CJQ33" s="1"/>
      <c r="CJR33" s="1"/>
      <c r="CJS33" s="1"/>
      <c r="CJT33" s="1"/>
      <c r="CJU33" s="1"/>
      <c r="CJV33" s="1"/>
      <c r="CJW33" s="1" t="s">
        <v>11</v>
      </c>
      <c r="CJX33" s="1" t="s">
        <v>222</v>
      </c>
      <c r="CJY33" s="1">
        <v>636</v>
      </c>
      <c r="CJZ33" s="1" t="s">
        <v>227</v>
      </c>
      <c r="CKA33" s="1"/>
      <c r="CKB33" s="1"/>
      <c r="CKC33" s="1"/>
      <c r="CKD33" s="1"/>
      <c r="CKE33" s="1"/>
      <c r="CKF33" s="1"/>
      <c r="CKG33" s="1"/>
      <c r="CKH33" s="1" t="s">
        <v>11</v>
      </c>
      <c r="CKI33" s="1" t="s">
        <v>223</v>
      </c>
      <c r="CKJ33" s="1">
        <v>649</v>
      </c>
      <c r="CKK33" s="1" t="s">
        <v>227</v>
      </c>
      <c r="CKL33" s="1"/>
      <c r="CKM33" s="1"/>
      <c r="CKN33" s="1"/>
      <c r="CKO33" s="1"/>
      <c r="CKP33" s="1"/>
      <c r="CKQ33" s="1"/>
      <c r="CKR33" s="1"/>
      <c r="CKS33" s="1" t="s">
        <v>11</v>
      </c>
      <c r="CKT33" s="1" t="s">
        <v>224</v>
      </c>
      <c r="CKU33" s="1">
        <v>650</v>
      </c>
      <c r="CKV33" s="1" t="s">
        <v>227</v>
      </c>
      <c r="CKW33" s="1"/>
      <c r="CKX33" s="1"/>
      <c r="CKY33" s="1"/>
      <c r="CKZ33" s="1"/>
      <c r="CLA33" s="1"/>
      <c r="CLB33" s="1"/>
      <c r="CLC33" s="1"/>
      <c r="CLD33" s="1" t="s">
        <v>11</v>
      </c>
      <c r="CLE33" s="1" t="s">
        <v>225</v>
      </c>
      <c r="CLF33" s="1">
        <v>663</v>
      </c>
      <c r="CLG33" s="1" t="s">
        <v>227</v>
      </c>
      <c r="CLH33" s="1"/>
      <c r="CLI33" s="1"/>
      <c r="CLJ33" s="1"/>
      <c r="CLK33" s="1"/>
      <c r="CLL33" s="1"/>
      <c r="CLM33" s="1"/>
      <c r="CLN33" s="1"/>
      <c r="CLO33" s="1"/>
      <c r="CLP33" s="1"/>
      <c r="CLQ33" s="1"/>
      <c r="CLR33" s="1"/>
      <c r="CLS33" s="1"/>
      <c r="CLT33" s="1"/>
      <c r="CLU33" s="1"/>
      <c r="CLV33" s="1"/>
      <c r="CLW33" s="1"/>
      <c r="CLX33" s="1"/>
      <c r="CLY33" s="1"/>
      <c r="CLZ33" s="1"/>
      <c r="CMA33" s="1"/>
      <c r="CMB33" s="1"/>
      <c r="CMC33" s="1"/>
      <c r="CMD33" s="1"/>
      <c r="CME33" s="1"/>
      <c r="CMF33" s="1"/>
      <c r="CMG33" s="1"/>
      <c r="CMH33" s="1"/>
      <c r="CMI33" s="1"/>
      <c r="CMJ33" s="1"/>
      <c r="CMK33" s="1"/>
      <c r="CML33" s="1"/>
      <c r="CMM33" s="1"/>
      <c r="CMN33" s="1"/>
      <c r="CMO33" s="1"/>
      <c r="CMP33" s="1"/>
      <c r="CMQ33" s="1"/>
      <c r="CMR33" s="1"/>
      <c r="CMS33" s="1"/>
      <c r="CMT33" s="1"/>
      <c r="CMU33" s="1"/>
      <c r="CMV33" s="1"/>
      <c r="CMW33" s="1"/>
      <c r="CMX33" s="1"/>
      <c r="CMY33" s="1"/>
      <c r="CMZ33" s="1"/>
    </row>
    <row r="34" spans="1:2392" x14ac:dyDescent="0.3">
      <c r="A34" s="1" t="s">
        <v>11</v>
      </c>
      <c r="B34" s="1" t="s">
        <v>12</v>
      </c>
      <c r="C34" s="1">
        <v>1</v>
      </c>
      <c r="D34" s="1">
        <v>1</v>
      </c>
      <c r="E34" s="1">
        <v>3.1E-2</v>
      </c>
      <c r="F34" s="1">
        <f t="shared" ref="F34:F48" si="1712">E34--0.002</f>
        <v>3.3000000000000002E-2</v>
      </c>
      <c r="G34" s="1">
        <f t="shared" ref="G34:G48" si="1713">(F34--0.0109)/0.0295</f>
        <v>1.4881355932203391</v>
      </c>
      <c r="H34" s="1">
        <f>G34*0.0015</f>
        <v>2.2322033898305085E-3</v>
      </c>
      <c r="I34" s="1">
        <f>H34/0.00013064</f>
        <v>17.086676284679335</v>
      </c>
      <c r="J34" s="1"/>
      <c r="K34" s="1"/>
      <c r="L34" s="1" t="s">
        <v>11</v>
      </c>
      <c r="M34" s="1" t="s">
        <v>13</v>
      </c>
      <c r="N34" s="1">
        <v>2</v>
      </c>
      <c r="O34" s="1">
        <v>1</v>
      </c>
      <c r="P34" s="1">
        <v>4.2999999999999997E-2</v>
      </c>
      <c r="Q34" s="1">
        <f t="shared" ref="Q34:Q48" si="1714">P34--0.002</f>
        <v>4.4999999999999998E-2</v>
      </c>
      <c r="R34" s="1">
        <f t="shared" ref="R34:R48" si="1715">(Q34--0.0115)/0.0295</f>
        <v>1.9152542372881356</v>
      </c>
      <c r="S34" s="1">
        <f t="shared" ref="S34:S48" si="1716">R34*0.0015</f>
        <v>2.8728813559322033E-3</v>
      </c>
      <c r="T34" s="1">
        <f t="shared" ref="T34:T48" si="1717">S34/0.00013064</f>
        <v>21.990824831079326</v>
      </c>
      <c r="U34" s="1"/>
      <c r="V34" s="1"/>
      <c r="W34" s="1" t="s">
        <v>11</v>
      </c>
      <c r="X34" s="1" t="s">
        <v>14</v>
      </c>
      <c r="Y34" s="1">
        <v>3</v>
      </c>
      <c r="Z34" s="1">
        <v>1</v>
      </c>
      <c r="AA34" s="1">
        <v>6.2E-2</v>
      </c>
      <c r="AB34" s="1">
        <f t="shared" ref="AB34:AB48" si="1718">AA34-0.001</f>
        <v>6.0999999999999999E-2</v>
      </c>
      <c r="AC34" s="1">
        <f t="shared" ref="AC34:AC48" si="1719">(AB34--0.0113)/0.0295</f>
        <v>2.4508474576271189</v>
      </c>
      <c r="AD34" s="1">
        <f t="shared" ref="AD34:AD48" si="1720">AC34*0.0015</f>
        <v>3.6762711864406785E-3</v>
      </c>
      <c r="AE34" s="1">
        <f t="shared" ref="AE34:AE48" si="1721">AD34/0.00013064</f>
        <v>28.14047142100948</v>
      </c>
      <c r="AF34" s="1"/>
      <c r="AG34" s="1"/>
      <c r="AH34" s="1" t="s">
        <v>11</v>
      </c>
      <c r="AI34" s="1" t="s">
        <v>15</v>
      </c>
      <c r="AJ34" s="1">
        <v>4</v>
      </c>
      <c r="AK34" s="1">
        <v>1</v>
      </c>
      <c r="AL34" s="1">
        <v>6.3E-2</v>
      </c>
      <c r="AM34" s="1">
        <f t="shared" ref="AM34:AM48" si="1722">AL34-0.008</f>
        <v>5.5E-2</v>
      </c>
      <c r="AN34" s="1">
        <f t="shared" ref="AN34:AN48" si="1723">(AM34--0.0094)/0.0294</f>
        <v>2.1904761904761907</v>
      </c>
      <c r="AO34" s="1">
        <f t="shared" ref="AO34:AO48" si="1724">AN34*0.0015</f>
        <v>3.2857142857142859E-3</v>
      </c>
      <c r="AP34" s="1">
        <f t="shared" ref="AP34:AP48" si="1725">AO34/0.00013064</f>
        <v>25.150905432595572</v>
      </c>
      <c r="AQ34" s="1"/>
      <c r="AR34" s="1"/>
      <c r="AS34" s="1" t="s">
        <v>11</v>
      </c>
      <c r="AT34" s="1" t="s">
        <v>16</v>
      </c>
      <c r="AU34" s="1">
        <v>8</v>
      </c>
      <c r="AV34" s="1">
        <v>1</v>
      </c>
      <c r="AW34" s="1">
        <v>0.125</v>
      </c>
      <c r="AX34" s="1">
        <f t="shared" ref="AX34:AX48" si="1726">AW34-0.008</f>
        <v>0.11699999999999999</v>
      </c>
      <c r="AY34" s="1">
        <f t="shared" ref="AY34:AY48" si="1727">(AX34--0.0097)/0.0293</f>
        <v>4.3242320819112621</v>
      </c>
      <c r="AZ34" s="1">
        <f t="shared" ref="AZ34:AZ48" si="1728">AY34*0.0015</f>
        <v>6.4863481228668932E-3</v>
      </c>
      <c r="BA34" s="1">
        <f t="shared" ref="BA34:BA48" si="1729">AZ34/0.00013064</f>
        <v>49.650552073384056</v>
      </c>
      <c r="BB34" s="1"/>
      <c r="BC34" s="1"/>
      <c r="BD34" s="1" t="s">
        <v>11</v>
      </c>
      <c r="BE34" s="1" t="s">
        <v>17</v>
      </c>
      <c r="BF34" s="1">
        <v>9</v>
      </c>
      <c r="BG34" s="1">
        <v>1</v>
      </c>
      <c r="BH34" s="1">
        <v>0.11700000000000001</v>
      </c>
      <c r="BI34" s="1">
        <f t="shared" ref="BI34:BI48" si="1730">BH34-0.005</f>
        <v>0.112</v>
      </c>
      <c r="BJ34" s="1">
        <f t="shared" ref="BJ34:BJ48" si="1731">(BI34--0.0093)/0.0293</f>
        <v>4.139931740614335</v>
      </c>
      <c r="BK34" s="1">
        <f t="shared" ref="BK34:BK48" si="1732">BJ34*0.0015</f>
        <v>6.2098976109215024E-3</v>
      </c>
      <c r="BL34" s="1">
        <f t="shared" ref="BL34:BL48" si="1733">BK34/0.00013064</f>
        <v>47.534427517770226</v>
      </c>
      <c r="BM34" s="1"/>
      <c r="BN34" s="1"/>
      <c r="BO34" s="1" t="s">
        <v>11</v>
      </c>
      <c r="BP34" s="1" t="s">
        <v>18</v>
      </c>
      <c r="BQ34" s="1">
        <v>10</v>
      </c>
      <c r="BR34" s="1">
        <v>1</v>
      </c>
      <c r="BS34" s="1">
        <v>0.15</v>
      </c>
      <c r="BT34" s="1">
        <f t="shared" ref="BT34:BT48" si="1734">BS34-0.009</f>
        <v>0.14099999999999999</v>
      </c>
      <c r="BU34" s="1">
        <f t="shared" ref="BU34:BU48" si="1735">(BT34--0.0075)/0.0293</f>
        <v>5.0682593856655291</v>
      </c>
      <c r="BV34" s="1">
        <f t="shared" ref="BV34:BV48" si="1736">BU34*0.0015</f>
        <v>7.602389078498294E-3</v>
      </c>
      <c r="BW34" s="1">
        <f t="shared" ref="BW34:BW48" si="1737">BV34/0.00013064</f>
        <v>58.193425279380691</v>
      </c>
      <c r="BX34" s="1"/>
      <c r="BY34" s="1"/>
      <c r="BZ34" s="1" t="s">
        <v>11</v>
      </c>
      <c r="CA34" s="1" t="s">
        <v>19</v>
      </c>
      <c r="CB34" s="1">
        <v>11</v>
      </c>
      <c r="CC34" s="1">
        <v>1</v>
      </c>
      <c r="CD34" s="1">
        <v>0.13500000000000001</v>
      </c>
      <c r="CE34" s="1">
        <f t="shared" ref="CE34:CE48" si="1738">CD34-0.005</f>
        <v>0.13</v>
      </c>
      <c r="CF34" s="1">
        <f t="shared" ref="CF34:CF47" si="1739">(CE34--0.0074)/0.0291</f>
        <v>4.7216494845360826</v>
      </c>
      <c r="CG34" s="1">
        <f t="shared" ref="CG34:CG48" si="1740">CF34*0.0015</f>
        <v>7.0824742268041242E-3</v>
      </c>
      <c r="CH34" s="1">
        <f t="shared" ref="CH34:CH48" si="1741">CG34/0.00013064</f>
        <v>54.213672893479206</v>
      </c>
      <c r="CI34" s="1"/>
      <c r="CJ34" s="1"/>
      <c r="CK34" s="1" t="s">
        <v>11</v>
      </c>
      <c r="CL34" s="1" t="s">
        <v>20</v>
      </c>
      <c r="CM34" s="1">
        <v>14</v>
      </c>
      <c r="CN34" s="1">
        <v>1</v>
      </c>
      <c r="CO34" s="1">
        <v>0.184</v>
      </c>
      <c r="CP34" s="1">
        <f t="shared" ref="CP34:CP48" si="1742">CO34-0.013</f>
        <v>0.17099999999999999</v>
      </c>
      <c r="CQ34" s="1">
        <f t="shared" ref="CQ34:CQ48" si="1743">(CP34--0.0051)/0.0291</f>
        <v>6.0515463917525762</v>
      </c>
      <c r="CR34" s="1">
        <f t="shared" ref="CR34:CR48" si="1744">CQ34*0.0015</f>
        <v>9.0773195876288643E-3</v>
      </c>
      <c r="CS34" s="1">
        <f t="shared" ref="CS34:CS48" si="1745">CR34/0.00013064</f>
        <v>69.483462856926394</v>
      </c>
      <c r="CT34" s="1"/>
      <c r="CU34" s="1"/>
      <c r="CV34" s="1" t="s">
        <v>11</v>
      </c>
      <c r="CW34" s="1" t="s">
        <v>21</v>
      </c>
      <c r="CX34" s="1">
        <v>15</v>
      </c>
      <c r="CY34" s="1">
        <v>1</v>
      </c>
      <c r="CZ34" s="1">
        <v>0.05</v>
      </c>
      <c r="DA34" s="1">
        <f t="shared" ref="DA34:DA48" si="1746">CZ34-0.02</f>
        <v>3.0000000000000002E-2</v>
      </c>
      <c r="DB34" s="1">
        <f t="shared" ref="DB34:DB48" si="1747">(DA34--0.006)/0.029</f>
        <v>1.2413793103448276</v>
      </c>
      <c r="DC34" s="1">
        <f t="shared" ref="DC34:DC48" si="1748">DB34*0.0015</f>
        <v>1.8620689655172414E-3</v>
      </c>
      <c r="DD34" s="1">
        <f t="shared" ref="DD34:DD48" si="1749">DC34/0.00013064</f>
        <v>14.253436661950714</v>
      </c>
      <c r="DE34" s="1"/>
      <c r="DF34" s="1"/>
      <c r="DG34" s="1" t="s">
        <v>11</v>
      </c>
      <c r="DH34" s="1" t="s">
        <v>22</v>
      </c>
      <c r="DI34" s="1">
        <v>16</v>
      </c>
      <c r="DJ34" s="1">
        <v>1</v>
      </c>
      <c r="DK34" s="1">
        <v>7.0999999999999994E-2</v>
      </c>
      <c r="DL34" s="1">
        <f t="shared" ref="DL34:DL48" si="1750">DK34-0.027</f>
        <v>4.3999999999999997E-2</v>
      </c>
      <c r="DM34" s="1">
        <f t="shared" ref="DM34:DM64" si="1751">(DL34--0.0032)/0.0293</f>
        <v>1.6109215017064846</v>
      </c>
      <c r="DN34" s="1">
        <f t="shared" ref="DN34:DN48" si="1752">DM34*0.0015</f>
        <v>2.4163822525597269E-3</v>
      </c>
      <c r="DO34" s="1">
        <f t="shared" ref="DO34:DO48" si="1753">DN34/0.00013064</f>
        <v>18.496496115735813</v>
      </c>
      <c r="DP34" s="1"/>
      <c r="DQ34" s="1"/>
      <c r="DR34" s="1" t="s">
        <v>11</v>
      </c>
      <c r="DS34" s="1" t="s">
        <v>23</v>
      </c>
      <c r="DT34" s="1">
        <v>17</v>
      </c>
      <c r="DU34" s="1">
        <v>1</v>
      </c>
      <c r="DV34" s="1">
        <v>7.9000000000000001E-2</v>
      </c>
      <c r="DW34" s="1">
        <f t="shared" ref="DW34:DW48" si="1754">DV34-0.027</f>
        <v>5.2000000000000005E-2</v>
      </c>
      <c r="DX34" s="1">
        <f t="shared" ref="DX34:DX48" si="1755">(DW34--0.001)/0.0292</f>
        <v>1.8150684931506851</v>
      </c>
      <c r="DY34" s="1">
        <f t="shared" ref="DY34:DY48" si="1756">DX34*0.0015</f>
        <v>2.7226027397260276E-3</v>
      </c>
      <c r="DZ34" s="1">
        <f t="shared" ref="DZ34:DZ48" si="1757">DY34/0.00013064</f>
        <v>20.840498620070633</v>
      </c>
      <c r="EA34" s="1"/>
      <c r="EB34" s="1"/>
      <c r="EC34" s="1" t="s">
        <v>11</v>
      </c>
      <c r="ED34" s="1" t="s">
        <v>24</v>
      </c>
      <c r="EE34" s="1">
        <v>18</v>
      </c>
      <c r="EF34" s="1">
        <v>1</v>
      </c>
      <c r="EG34" s="1">
        <v>0.09</v>
      </c>
      <c r="EH34" s="1">
        <f t="shared" ref="EH34:EH48" si="1758">EG34-0.026</f>
        <v>6.4000000000000001E-2</v>
      </c>
      <c r="EI34" s="1">
        <f t="shared" ref="EI34:EI48" si="1759">(EH34--0.0052)/0.0294</f>
        <v>2.3537414965986394</v>
      </c>
      <c r="EJ34" s="1">
        <f t="shared" ref="EJ34:EJ48" si="1760">EI34*0.0015</f>
        <v>3.5306122448979594E-3</v>
      </c>
      <c r="EK34" s="1">
        <f t="shared" ref="EK34:EK48" si="1761">EJ34/0.00013064</f>
        <v>27.025507079745555</v>
      </c>
      <c r="EL34" s="1"/>
      <c r="EM34" s="1"/>
      <c r="EN34" s="1" t="s">
        <v>11</v>
      </c>
      <c r="EO34" s="1" t="s">
        <v>25</v>
      </c>
      <c r="EP34" s="1">
        <v>21</v>
      </c>
      <c r="EQ34" s="1">
        <v>1</v>
      </c>
      <c r="ER34" s="1">
        <v>0.12</v>
      </c>
      <c r="ES34" s="1">
        <f t="shared" ref="ES34:ES48" si="1762">ER34-0.031</f>
        <v>8.8999999999999996E-2</v>
      </c>
      <c r="ET34" s="1">
        <f t="shared" ref="ET34:ET48" si="1763">((ES34--0.0026)/0.0292)</f>
        <v>3.1369863013698631</v>
      </c>
      <c r="EU34" s="1">
        <f t="shared" ref="EU34:EU48" si="1764">ET34*0.0015</f>
        <v>4.7054794520547949E-3</v>
      </c>
      <c r="EV34" s="1">
        <f t="shared" ref="EV34:EV48" si="1765">EU34/0.00013064</f>
        <v>36.018673086763584</v>
      </c>
      <c r="EW34" s="1"/>
      <c r="EX34" s="1"/>
      <c r="EY34" s="1" t="s">
        <v>11</v>
      </c>
      <c r="EZ34" s="1" t="s">
        <v>26</v>
      </c>
      <c r="FA34" s="1">
        <v>22</v>
      </c>
      <c r="FB34" s="1">
        <v>1</v>
      </c>
      <c r="FC34" s="1">
        <v>0.123</v>
      </c>
      <c r="FD34" s="1">
        <f t="shared" ref="FD34:FD48" si="1766">FC34-0.031</f>
        <v>9.1999999999999998E-2</v>
      </c>
      <c r="FE34" s="1">
        <f t="shared" ref="FE34:FE48" si="1767">(FD34--0.0008)/0.0293</f>
        <v>3.1672354948805457</v>
      </c>
      <c r="FF34" s="1">
        <f t="shared" ref="FF34:FF48" si="1768">FE34*0.0015</f>
        <v>4.750853242320819E-3</v>
      </c>
      <c r="FG34" s="1">
        <f t="shared" ref="FG34:FG48" si="1769">FF34/0.00013064</f>
        <v>36.365992363141601</v>
      </c>
      <c r="FH34" s="1"/>
      <c r="FI34" s="1"/>
      <c r="FJ34" s="1" t="s">
        <v>11</v>
      </c>
      <c r="FK34" s="1" t="s">
        <v>27</v>
      </c>
      <c r="FL34" s="1">
        <v>23</v>
      </c>
      <c r="FM34" s="1">
        <v>1</v>
      </c>
      <c r="FN34" s="1">
        <v>0.14000000000000001</v>
      </c>
      <c r="FO34" s="1">
        <f t="shared" ref="FO34:FO48" si="1770">FN34-0.03</f>
        <v>0.11000000000000001</v>
      </c>
      <c r="FP34" s="1">
        <f t="shared" ref="FP34:FP48" si="1771">(FO34--0.0119)/0.0294</f>
        <v>4.146258503401361</v>
      </c>
      <c r="FQ34" s="1">
        <f t="shared" ref="FQ34:FQ48" si="1772">FP34*0.0015</f>
        <v>6.2193877551020415E-3</v>
      </c>
      <c r="FR34" s="1">
        <f t="shared" ref="FR34:FR48" si="1773">FQ34/0.00013064</f>
        <v>47.607070997413054</v>
      </c>
      <c r="FS34" s="1"/>
      <c r="FT34" s="1"/>
      <c r="FU34" s="1" t="s">
        <v>11</v>
      </c>
      <c r="FV34" s="1" t="s">
        <v>28</v>
      </c>
      <c r="FW34" s="1">
        <v>24</v>
      </c>
      <c r="FX34" s="1">
        <v>1</v>
      </c>
      <c r="FY34" s="1">
        <v>0.152</v>
      </c>
      <c r="FZ34" s="1">
        <f t="shared" ref="FZ34:FZ48" si="1774">FY34-0.031</f>
        <v>0.121</v>
      </c>
      <c r="GA34" s="1">
        <f t="shared" ref="GA34:GA48" si="1775">(FZ34-0.0011)/0.0292</f>
        <v>4.1061643835616435</v>
      </c>
      <c r="GB34" s="1">
        <f t="shared" ref="GB34:GB48" si="1776">GA34*0.0015</f>
        <v>6.1592465753424657E-3</v>
      </c>
      <c r="GC34" s="1">
        <f t="shared" ref="GC34:GC48" si="1777">GB34/0.00013064</f>
        <v>47.146712915971108</v>
      </c>
      <c r="GD34" s="1"/>
      <c r="GE34" s="1"/>
      <c r="GF34" s="1" t="s">
        <v>11</v>
      </c>
      <c r="GG34" s="1" t="s">
        <v>29</v>
      </c>
      <c r="GH34" s="1">
        <v>25</v>
      </c>
      <c r="GI34" s="1">
        <v>1</v>
      </c>
      <c r="GJ34" s="1">
        <v>0.159</v>
      </c>
      <c r="GK34" s="1">
        <f t="shared" si="922"/>
        <v>0.128</v>
      </c>
      <c r="GL34" s="1">
        <f t="shared" ref="GL34:GL48" si="1778">(GK34--0.004)/0.0293</f>
        <v>4.5051194539249151</v>
      </c>
      <c r="GM34" s="1">
        <f t="shared" ref="GM34:GM48" si="1779">GL34*0.0015</f>
        <v>6.7576791808873727E-3</v>
      </c>
      <c r="GN34" s="1">
        <f t="shared" ref="GN34:GN48" si="1780">GM34/0.00013064</f>
        <v>51.72748913722728</v>
      </c>
      <c r="GO34" s="1"/>
      <c r="GP34" s="1"/>
      <c r="GQ34" s="1" t="s">
        <v>11</v>
      </c>
      <c r="GR34" s="1" t="s">
        <v>30</v>
      </c>
      <c r="GS34" s="1">
        <v>28</v>
      </c>
      <c r="GT34" s="1">
        <v>1</v>
      </c>
      <c r="GU34" s="1">
        <v>0.19400000000000001</v>
      </c>
      <c r="GV34" s="1">
        <f t="shared" ref="GV34:GV48" si="1781">GU34-0.029</f>
        <v>0.16500000000000001</v>
      </c>
      <c r="GW34" s="1">
        <f t="shared" ref="GW34:GW48" si="1782">(GV34-0.001)/0.029</f>
        <v>5.6551724137931032</v>
      </c>
      <c r="GX34" s="1">
        <f t="shared" ref="GX34:GX48" si="1783">GW34*0.0015</f>
        <v>8.4827586206896542E-3</v>
      </c>
      <c r="GY34" s="1">
        <f t="shared" ref="GY34:GY48" si="1784">GX34/0.00013064</f>
        <v>64.932322571108799</v>
      </c>
      <c r="GZ34" s="1"/>
      <c r="HA34" s="1"/>
      <c r="HB34" s="1" t="s">
        <v>11</v>
      </c>
      <c r="HC34" s="1" t="s">
        <v>31</v>
      </c>
      <c r="HD34" s="1">
        <v>29</v>
      </c>
      <c r="HE34" s="1">
        <v>1</v>
      </c>
      <c r="HF34" s="1">
        <v>4.3999999999999997E-2</v>
      </c>
      <c r="HG34" s="1">
        <f t="shared" ref="HG34:HG48" si="1785">HF34-0.052</f>
        <v>-8.0000000000000002E-3</v>
      </c>
      <c r="HH34" s="1">
        <f t="shared" ref="HH34:HH48" si="1786">(HG34--0.0079)/0.0298</f>
        <v>-3.3557046979865567E-3</v>
      </c>
      <c r="HI34" s="1">
        <f t="shared" ref="HI34:HI48" si="1787">HH34*0.0015</f>
        <v>-5.0335570469798348E-6</v>
      </c>
      <c r="HJ34" s="1">
        <f t="shared" ref="HJ34:HJ48" si="1788">HI34/0.00013064</f>
        <v>-3.8529983519441473E-2</v>
      </c>
      <c r="HK34" s="1"/>
      <c r="HL34" s="1"/>
      <c r="HM34" s="1" t="s">
        <v>11</v>
      </c>
      <c r="HN34" s="1" t="s">
        <v>32</v>
      </c>
      <c r="HO34" s="1">
        <v>30</v>
      </c>
      <c r="HP34" s="1">
        <v>1</v>
      </c>
      <c r="HQ34" s="1">
        <v>5.5E-2</v>
      </c>
      <c r="HR34" s="1">
        <f t="shared" si="934"/>
        <v>3.0000000000000027E-3</v>
      </c>
      <c r="HS34" s="1">
        <f t="shared" ref="HS34:HS48" si="1789">(HR34--0.0065)/0.0297</f>
        <v>0.31986531986531991</v>
      </c>
      <c r="HT34" s="1">
        <f t="shared" ref="HT34:HT48" si="1790">HS34*0.0015</f>
        <v>4.7979797979797985E-4</v>
      </c>
      <c r="HU34" s="1">
        <f t="shared" ref="HU34:HU48" si="1791">HT34/0.00013064</f>
        <v>3.672672839849815</v>
      </c>
      <c r="HV34" s="1"/>
      <c r="HW34" s="1"/>
      <c r="HX34" s="1" t="s">
        <v>11</v>
      </c>
      <c r="HY34" s="1" t="s">
        <v>33</v>
      </c>
      <c r="HZ34" s="1">
        <v>31</v>
      </c>
      <c r="IA34" s="1">
        <v>1</v>
      </c>
      <c r="IB34" s="1">
        <v>6.9000000000000006E-2</v>
      </c>
      <c r="IC34" s="1">
        <f t="shared" ref="IC34:IC48" si="1792">IB34-0.055</f>
        <v>1.4000000000000005E-2</v>
      </c>
      <c r="ID34" s="1">
        <f t="shared" ref="ID34:ID48" si="1793">(IC34--0.006)/0.0296</f>
        <v>0.67567567567567577</v>
      </c>
      <c r="IE34" s="1">
        <f t="shared" ref="IE34:IE48" si="1794">ID34*0.0015</f>
        <v>1.0135135135135136E-3</v>
      </c>
      <c r="IF34" s="1">
        <f t="shared" ref="IF34:IF48" si="1795">IE34/0.00013064</f>
        <v>7.7580642491848861</v>
      </c>
      <c r="IG34" s="1"/>
      <c r="IH34" s="1"/>
      <c r="II34" s="1" t="s">
        <v>11</v>
      </c>
      <c r="IJ34" s="1" t="s">
        <v>34</v>
      </c>
      <c r="IK34" s="1">
        <v>32</v>
      </c>
      <c r="IL34" s="1">
        <v>1</v>
      </c>
      <c r="IM34" s="1">
        <v>7.5999999999999998E-2</v>
      </c>
      <c r="IN34" s="1">
        <f t="shared" ref="IN34:IN48" si="1796">IM34-0.055</f>
        <v>2.0999999999999998E-2</v>
      </c>
      <c r="IO34" s="1">
        <f t="shared" ref="IO34:IO64" si="1797">(IN34--0.0047)/0.0297</f>
        <v>0.86531986531986516</v>
      </c>
      <c r="IP34" s="1">
        <f t="shared" ref="IP34:IP48" si="1798">IO34*0.0015</f>
        <v>1.2979797979797978E-3</v>
      </c>
      <c r="IQ34" s="1">
        <f t="shared" ref="IQ34:IQ48" si="1799">IP34/0.00013064</f>
        <v>9.9355465246463393</v>
      </c>
      <c r="IR34" s="1"/>
      <c r="IS34" s="1"/>
      <c r="IT34" s="1" t="s">
        <v>11</v>
      </c>
      <c r="IU34" s="1" t="s">
        <v>35</v>
      </c>
      <c r="IV34" s="1">
        <v>35</v>
      </c>
      <c r="IW34" s="1">
        <v>1</v>
      </c>
      <c r="IX34" s="1">
        <v>0.10199999999999999</v>
      </c>
      <c r="IY34" s="1">
        <f t="shared" ref="IY34:IY48" si="1800">IX34-0.055</f>
        <v>4.6999999999999993E-2</v>
      </c>
      <c r="IZ34" s="1">
        <f t="shared" ref="IZ34:IZ48" si="1801">(IY34--0.0068)/0.0298</f>
        <v>1.8053691275167782</v>
      </c>
      <c r="JA34" s="1">
        <f t="shared" ref="JA34:JA48" si="1802">IZ34*0.0015</f>
        <v>2.7080536912751675E-3</v>
      </c>
      <c r="JB34" s="1">
        <f t="shared" ref="JB34:JB48" si="1803">JA34/0.00013064</f>
        <v>20.729131133459639</v>
      </c>
      <c r="JC34" s="1"/>
      <c r="JD34" s="1"/>
      <c r="JE34" s="1" t="s">
        <v>11</v>
      </c>
      <c r="JF34" s="3" t="s">
        <v>36</v>
      </c>
      <c r="JG34" s="3">
        <v>36</v>
      </c>
      <c r="JH34" s="1">
        <v>1</v>
      </c>
      <c r="JI34" s="1">
        <v>0.114</v>
      </c>
      <c r="JJ34" s="1">
        <f t="shared" ref="JJ34:JJ48" si="1804">JI34-0.057</f>
        <v>5.7000000000000002E-2</v>
      </c>
      <c r="JK34" s="1">
        <f t="shared" ref="JK34:JK48" si="1805">(JJ34--0.0085)/0.0299</f>
        <v>2.1906354515050168</v>
      </c>
      <c r="JL34" s="1">
        <f t="shared" ref="JL34:JL48" si="1806">JK34*0.0015</f>
        <v>3.2859531772575254E-3</v>
      </c>
      <c r="JM34" s="1">
        <f t="shared" ref="JM34:JM48" si="1807">JL34/0.00013064</f>
        <v>25.152734057390731</v>
      </c>
      <c r="JN34" s="1"/>
      <c r="JO34" s="1"/>
      <c r="JP34" s="1" t="s">
        <v>11</v>
      </c>
      <c r="JQ34" s="1" t="s">
        <v>37</v>
      </c>
      <c r="JR34" s="1">
        <v>37</v>
      </c>
      <c r="JS34" s="1">
        <v>1</v>
      </c>
      <c r="JT34" s="1">
        <v>0.124</v>
      </c>
      <c r="JU34" s="1">
        <f t="shared" ref="JU34:JU48" si="1808">JT34-0.058</f>
        <v>6.6000000000000003E-2</v>
      </c>
      <c r="JV34" s="1">
        <f t="shared" ref="JV34:JV48" si="1809">(JU34--0.0075)/0.0299</f>
        <v>2.4581939799331107</v>
      </c>
      <c r="JW34" s="1">
        <f t="shared" ref="JW34:JW48" si="1810">JV34*0.0015</f>
        <v>3.687290969899666E-3</v>
      </c>
      <c r="JX34" s="1">
        <f t="shared" ref="JX34:JX48" si="1811">JW34/0.00013064</f>
        <v>28.224823713255248</v>
      </c>
      <c r="JY34" s="1"/>
      <c r="JZ34" s="1"/>
      <c r="KA34" s="1" t="s">
        <v>11</v>
      </c>
      <c r="KB34" s="1" t="s">
        <v>38</v>
      </c>
      <c r="KC34" s="1">
        <v>38</v>
      </c>
      <c r="KD34" s="1">
        <v>1</v>
      </c>
      <c r="KE34" s="1">
        <v>0.13600000000000001</v>
      </c>
      <c r="KF34" s="1">
        <f t="shared" ref="KF34:KF48" si="1812">KE34-0.061</f>
        <v>7.5000000000000011E-2</v>
      </c>
      <c r="KG34" s="1">
        <f t="shared" ref="KG34:KG48" si="1813">(KF34--0.004)/0.0299</f>
        <v>2.6421404682274252</v>
      </c>
      <c r="KH34" s="1">
        <f t="shared" ref="KH34:KH48" si="1814">KG34*0.0015</f>
        <v>3.9632107023411375E-3</v>
      </c>
      <c r="KI34" s="1">
        <f t="shared" ref="KI34:KI48" si="1815">KH34/0.00013064</f>
        <v>30.336885351662104</v>
      </c>
      <c r="KJ34" s="1"/>
      <c r="KK34" s="1"/>
      <c r="KL34" s="1" t="s">
        <v>11</v>
      </c>
      <c r="KM34" s="1" t="s">
        <v>39</v>
      </c>
      <c r="KN34" s="1">
        <v>39</v>
      </c>
      <c r="KO34" s="1">
        <v>1</v>
      </c>
      <c r="KP34" s="1">
        <v>0.14099999999999999</v>
      </c>
      <c r="KQ34" s="1">
        <f t="shared" ref="KQ34:KQ48" si="1816">KP34-0.063</f>
        <v>7.7999999999999986E-2</v>
      </c>
      <c r="KR34" s="1">
        <f t="shared" ref="KR34:KR48" si="1817">(KQ34--0.005)/0.0298</f>
        <v>2.7852348993288589</v>
      </c>
      <c r="KS34" s="1">
        <f t="shared" ref="KS34:KS48" si="1818">KR34*0.0015</f>
        <v>4.1778523489932884E-3</v>
      </c>
      <c r="KT34" s="1">
        <f t="shared" ref="KT34:KT48" si="1819">KS34/0.00013064</f>
        <v>31.979886321136622</v>
      </c>
      <c r="KU34" s="1"/>
      <c r="KV34" s="1"/>
      <c r="KW34" s="1" t="s">
        <v>11</v>
      </c>
      <c r="KX34" s="1" t="s">
        <v>40</v>
      </c>
      <c r="KY34" s="1">
        <v>42</v>
      </c>
      <c r="KZ34" s="1">
        <v>1</v>
      </c>
      <c r="LA34" s="1">
        <v>0.159</v>
      </c>
      <c r="LB34" s="1">
        <f t="shared" ref="LB34:LB48" si="1820">LA34-0.065</f>
        <v>9.4E-2</v>
      </c>
      <c r="LC34" s="1">
        <f t="shared" si="967"/>
        <v>3.4865771812080539</v>
      </c>
      <c r="LD34" s="1">
        <f t="shared" ref="LD34:LD48" si="1821">LC34*0.0015</f>
        <v>5.2298657718120806E-3</v>
      </c>
      <c r="LE34" s="1">
        <f t="shared" ref="LE34:LE48" si="1822">LD34/0.00013064</f>
        <v>40.032652876699942</v>
      </c>
      <c r="LF34" s="1"/>
      <c r="LG34" s="1"/>
      <c r="LH34" s="1" t="s">
        <v>11</v>
      </c>
      <c r="LI34" s="1" t="s">
        <v>41</v>
      </c>
      <c r="LJ34" s="1">
        <v>43</v>
      </c>
      <c r="LK34" s="1">
        <v>1</v>
      </c>
      <c r="LL34" s="1">
        <v>3.6999999999999998E-2</v>
      </c>
      <c r="LM34" s="1">
        <f t="shared" ref="LM34:LM48" si="1823">LL34-0.037</f>
        <v>0</v>
      </c>
      <c r="LN34" s="1">
        <f t="shared" ref="LN34:LN48" si="1824">(LM34-0.0185)/0.0296</f>
        <v>-0.62499999999999989</v>
      </c>
      <c r="LO34" s="1">
        <f t="shared" ref="LO34:LO48" si="1825">LN34*0.0015</f>
        <v>-9.3749999999999986E-4</v>
      </c>
      <c r="LP34" s="1">
        <f t="shared" ref="LP34:LP48" si="1826">LO34/0.00013064</f>
        <v>-7.1762094304960176</v>
      </c>
      <c r="LQ34" s="1"/>
      <c r="LR34" s="1"/>
      <c r="LS34" s="1" t="s">
        <v>11</v>
      </c>
      <c r="LT34" s="1" t="s">
        <v>42</v>
      </c>
      <c r="LU34" s="1">
        <v>44</v>
      </c>
      <c r="LV34" s="1">
        <v>1</v>
      </c>
      <c r="LW34" s="1">
        <v>0.04</v>
      </c>
      <c r="LX34" s="1">
        <f t="shared" ref="LX34:LX48" si="1827">LW34-0.043</f>
        <v>-2.9999999999999957E-3</v>
      </c>
      <c r="LY34" s="1">
        <f t="shared" ref="LY34:LY48" si="1828">(LX34-0.0442)/0.0281</f>
        <v>-1.6797153024911031</v>
      </c>
      <c r="LZ34" s="1">
        <f t="shared" ref="LZ34:LZ48" si="1829">LY34*0.0015</f>
        <v>-2.5195729537366546E-3</v>
      </c>
      <c r="MA34" s="1">
        <f t="shared" ref="MA34:MA48" si="1830">LZ34/0.00013064</f>
        <v>-19.286382070856202</v>
      </c>
      <c r="MB34" s="1"/>
      <c r="MC34" s="1"/>
      <c r="MD34" s="1" t="s">
        <v>11</v>
      </c>
      <c r="ME34" s="1" t="s">
        <v>43</v>
      </c>
      <c r="MF34" s="1">
        <v>46</v>
      </c>
      <c r="MG34" s="1">
        <v>1</v>
      </c>
      <c r="MH34" s="1">
        <v>5.7000000000000002E-2</v>
      </c>
      <c r="MI34" s="1">
        <f t="shared" ref="MI34:MI48" si="1831">MH34-0.052</f>
        <v>5.0000000000000044E-3</v>
      </c>
      <c r="MJ34" s="1">
        <f t="shared" ref="MJ34:MJ48" si="1832">(MI34-0.0219)/0.0295</f>
        <v>-0.57288135593220324</v>
      </c>
      <c r="MK34" s="1">
        <f t="shared" ref="MK34:MK48" si="1833">MJ34*0.0015</f>
        <v>-8.5932203389830488E-4</v>
      </c>
      <c r="ML34" s="1">
        <f t="shared" ref="ML34:ML48" si="1834">MK34/0.00013064</f>
        <v>-6.5777865423936372</v>
      </c>
      <c r="MM34" s="1"/>
      <c r="MN34" s="1"/>
      <c r="MO34" s="1" t="s">
        <v>11</v>
      </c>
      <c r="MP34" s="1" t="s">
        <v>44</v>
      </c>
      <c r="MQ34" s="1">
        <v>52</v>
      </c>
      <c r="MR34" s="1">
        <v>1</v>
      </c>
      <c r="MS34" s="1">
        <v>6.9000000000000006E-2</v>
      </c>
      <c r="MT34" s="1">
        <f t="shared" ref="MT34:MT48" si="1835">MS34-0.063</f>
        <v>6.0000000000000053E-3</v>
      </c>
      <c r="MU34" s="1">
        <f t="shared" ref="MU34:MU48" si="1836">(MT34-0.016)/0.0297</f>
        <v>-0.3367003367003365</v>
      </c>
      <c r="MV34" s="1">
        <f t="shared" ref="MV34:MV48" si="1837">MU34*0.0015</f>
        <v>-5.0505050505050472E-4</v>
      </c>
      <c r="MW34" s="1">
        <f t="shared" ref="MW34:MW48" si="1838">MV34/0.00013064</f>
        <v>-3.8659714103682234</v>
      </c>
      <c r="MX34" s="1"/>
      <c r="MY34" s="1"/>
      <c r="MZ34" s="1" t="s">
        <v>11</v>
      </c>
      <c r="NA34" s="1" t="s">
        <v>45</v>
      </c>
      <c r="NB34" s="1">
        <v>53</v>
      </c>
      <c r="NC34" s="1">
        <v>1</v>
      </c>
      <c r="ND34" s="1">
        <v>7.2999999999999995E-2</v>
      </c>
      <c r="NE34" s="1">
        <f t="shared" ref="NE34:NE48" si="1839">ND34-0.093</f>
        <v>-2.0000000000000004E-2</v>
      </c>
      <c r="NF34" s="1">
        <f t="shared" ref="NF34:NF48" si="1840">(NE34-0.0205)/0.0296</f>
        <v>-1.3682432432432434</v>
      </c>
      <c r="NG34" s="1">
        <f t="shared" ref="NG34:NG48" si="1841">NF34*0.0015</f>
        <v>-2.0523648648648652E-3</v>
      </c>
      <c r="NH34" s="1">
        <f t="shared" ref="NH34:NH48" si="1842">NG34/0.00013064</f>
        <v>-15.710080104599395</v>
      </c>
      <c r="NI34" s="1"/>
      <c r="NJ34" s="1"/>
      <c r="NK34" s="1" t="s">
        <v>11</v>
      </c>
      <c r="NL34" s="1" t="s">
        <v>46</v>
      </c>
      <c r="NM34" s="1">
        <v>56</v>
      </c>
      <c r="NN34" s="1">
        <v>1</v>
      </c>
      <c r="NO34" s="1">
        <v>8.7999999999999995E-2</v>
      </c>
      <c r="NP34" s="1">
        <f t="shared" ref="NP34:NP48" si="1843">NO34-0.092</f>
        <v>-4.0000000000000036E-3</v>
      </c>
      <c r="NQ34" s="1">
        <f t="shared" ref="NQ34:NQ48" si="1844">(NP34-0.0189)/0.0295</f>
        <v>-0.77627118644067816</v>
      </c>
      <c r="NR34" s="1">
        <f t="shared" ref="NR34:NR48" si="1845">NQ34*0.0015</f>
        <v>-1.1644067796610172E-3</v>
      </c>
      <c r="NS34" s="1">
        <f t="shared" ref="NS34:NS48" si="1846">NR34/0.00013064</f>
        <v>-8.9130953740126841</v>
      </c>
      <c r="NT34" s="1"/>
      <c r="NU34" s="1"/>
      <c r="NV34" s="1" t="s">
        <v>11</v>
      </c>
      <c r="NW34" s="1" t="s">
        <v>47</v>
      </c>
      <c r="NX34" s="1">
        <v>57</v>
      </c>
      <c r="NY34" s="1">
        <v>1</v>
      </c>
      <c r="NZ34" s="1">
        <v>-1E-3</v>
      </c>
      <c r="OA34" s="1">
        <f t="shared" ref="OA34:OA48" si="1847">NZ34--0.012</f>
        <v>1.0999999999999999E-2</v>
      </c>
      <c r="OB34" s="1">
        <f t="shared" ref="OB34:OB48" si="1848">(OA34--0.0227)/0.0311</f>
        <v>1.0836012861736335</v>
      </c>
      <c r="OC34" s="1">
        <f t="shared" ref="OC34:OC48" si="1849">OB34*0.0015</f>
        <v>1.6254019292604503E-3</v>
      </c>
      <c r="OD34" s="1">
        <f t="shared" ref="OD34:OD48" si="1850">OC34/0.00013064</f>
        <v>12.441839629978951</v>
      </c>
      <c r="OE34" s="1"/>
      <c r="OF34" s="1"/>
      <c r="OG34" s="1" t="s">
        <v>11</v>
      </c>
      <c r="OH34" s="1" t="s">
        <v>48</v>
      </c>
      <c r="OI34" s="1">
        <v>58</v>
      </c>
      <c r="OJ34" s="1">
        <v>1</v>
      </c>
      <c r="OK34" s="1">
        <v>0</v>
      </c>
      <c r="OL34" s="1">
        <f t="shared" si="998"/>
        <v>1.2E-2</v>
      </c>
      <c r="OM34" s="1">
        <f t="shared" ref="OM34:OM48" si="1851">(OL34--0.0225)/0.031</f>
        <v>1.1129032258064517</v>
      </c>
      <c r="ON34" s="1">
        <f t="shared" ref="ON34:ON48" si="1852">OM34*0.0015</f>
        <v>1.6693548387096777E-3</v>
      </c>
      <c r="OO34" s="1">
        <f t="shared" ref="OO34:OO48" si="1853">ON34/0.00013064</f>
        <v>12.77828259881872</v>
      </c>
      <c r="OP34" s="1"/>
      <c r="OQ34" s="1"/>
      <c r="OR34" s="1" t="s">
        <v>11</v>
      </c>
      <c r="OS34" s="1" t="s">
        <v>49</v>
      </c>
      <c r="OT34" s="1">
        <v>59</v>
      </c>
      <c r="OU34" s="1">
        <v>1</v>
      </c>
      <c r="OV34" s="1">
        <v>1E-3</v>
      </c>
      <c r="OW34" s="1">
        <f t="shared" ref="OW34:OW48" si="1854">OV34--0.012</f>
        <v>1.3000000000000001E-2</v>
      </c>
      <c r="OX34" s="1">
        <f t="shared" ref="OX34:OX48" si="1855">(OW34--0.0247)/0.031</f>
        <v>1.2161290322580645</v>
      </c>
      <c r="OY34" s="1">
        <f t="shared" ref="OY34:OY48" si="1856">OX34*0.0015</f>
        <v>1.8241935483870968E-3</v>
      </c>
      <c r="OZ34" s="1">
        <f t="shared" ref="OZ34:OZ48" si="1857">OY34/0.00013064</f>
        <v>13.963514607984512</v>
      </c>
      <c r="PA34" s="1"/>
      <c r="PB34" s="1"/>
      <c r="PC34" s="1" t="s">
        <v>11</v>
      </c>
      <c r="PD34" s="1" t="s">
        <v>50</v>
      </c>
      <c r="PE34" s="1">
        <v>60</v>
      </c>
      <c r="PF34" s="1">
        <v>1</v>
      </c>
      <c r="PG34" s="1">
        <v>8.9999999999999993E-3</v>
      </c>
      <c r="PH34" s="1">
        <f t="shared" ref="PH34:PH48" si="1858">PG34--0.012</f>
        <v>2.0999999999999998E-2</v>
      </c>
      <c r="PI34" s="1">
        <f t="shared" ref="PI34:PI48" si="1859">(PH34--0.0261)/0.031</f>
        <v>1.5193548387096776</v>
      </c>
      <c r="PJ34" s="1">
        <f t="shared" ref="PJ34:PJ48" si="1860">PI34*0.0015</f>
        <v>2.2790322580645162E-3</v>
      </c>
      <c r="PK34" s="1">
        <f t="shared" ref="PK34:PK48" si="1861">PJ34/0.00013064</f>
        <v>17.445133634909034</v>
      </c>
      <c r="PL34" s="1"/>
      <c r="PM34" s="1"/>
      <c r="PN34" s="1" t="s">
        <v>11</v>
      </c>
      <c r="PO34" s="1" t="s">
        <v>51</v>
      </c>
      <c r="PP34" s="1">
        <v>63</v>
      </c>
      <c r="PQ34" s="1">
        <v>1</v>
      </c>
      <c r="PR34" s="1">
        <v>2.1999999999999999E-2</v>
      </c>
      <c r="PS34" s="1">
        <f t="shared" ref="PS34:PS48" si="1862">PR34--0.014</f>
        <v>3.5999999999999997E-2</v>
      </c>
      <c r="PT34" s="1">
        <f t="shared" ref="PT34:PT48" si="1863">(PS34--0.0263)/0.0309</f>
        <v>2.0161812297734625</v>
      </c>
      <c r="PU34" s="1">
        <f t="shared" ref="PU34:PU48" si="1864">PT34*0.0015</f>
        <v>3.0242718446601936E-3</v>
      </c>
      <c r="PV34" s="1">
        <f t="shared" ref="PV34:PV48" si="1865">PU34/0.00013064</f>
        <v>23.149662007503011</v>
      </c>
      <c r="PW34" s="1"/>
      <c r="PX34" s="1"/>
      <c r="PY34" s="1" t="s">
        <v>11</v>
      </c>
      <c r="PZ34" s="1" t="s">
        <v>52</v>
      </c>
      <c r="QA34" s="1">
        <v>64</v>
      </c>
      <c r="QB34" s="1">
        <v>1</v>
      </c>
      <c r="QC34" s="1">
        <v>2.3E-2</v>
      </c>
      <c r="QD34" s="1">
        <f t="shared" ref="QD34:QD48" si="1866">QC34--0.001</f>
        <v>2.4E-2</v>
      </c>
      <c r="QE34" s="1">
        <f t="shared" ref="QE34:QE48" si="1867">(QD34--0.0257)/0.031</f>
        <v>1.6032258064516129</v>
      </c>
      <c r="QF34" s="1">
        <f t="shared" ref="QF34:QF48" si="1868">QE34*0.0015</f>
        <v>2.4048387096774195E-3</v>
      </c>
      <c r="QG34" s="1">
        <f t="shared" ref="QG34:QG48" si="1869">QF34/0.00013064</f>
        <v>18.408134642356242</v>
      </c>
      <c r="QH34" s="1"/>
      <c r="QI34" s="1"/>
      <c r="QJ34" s="1" t="s">
        <v>11</v>
      </c>
      <c r="QK34" s="1" t="s">
        <v>53</v>
      </c>
      <c r="QL34" s="1">
        <v>65</v>
      </c>
      <c r="QM34" s="1">
        <v>1</v>
      </c>
      <c r="QN34" s="1">
        <v>3.1E-2</v>
      </c>
      <c r="QO34" s="1">
        <f t="shared" ref="QO34:QO48" si="1870">QN34--0.002</f>
        <v>3.3000000000000002E-2</v>
      </c>
      <c r="QP34" s="1">
        <f t="shared" ref="QP34:QP48" si="1871">(QO34--0.0253)/0.0309</f>
        <v>1.8867313915857606</v>
      </c>
      <c r="QQ34" s="1">
        <f t="shared" ref="QQ34:QQ48" si="1872">QP34*0.0015</f>
        <v>2.8300970873786409E-3</v>
      </c>
      <c r="QR34" s="1">
        <f t="shared" ref="QR34:QR48" si="1873">QQ34/0.00013064</f>
        <v>21.663327368176979</v>
      </c>
      <c r="QS34" s="1"/>
      <c r="QT34" s="1"/>
      <c r="QU34" s="1" t="s">
        <v>11</v>
      </c>
      <c r="QV34" s="1" t="s">
        <v>54</v>
      </c>
      <c r="QW34" s="1">
        <v>66</v>
      </c>
      <c r="QX34" s="1">
        <v>1</v>
      </c>
      <c r="QY34" s="1">
        <v>3.2000000000000001E-2</v>
      </c>
      <c r="QZ34" s="1">
        <f t="shared" ref="QZ34:QZ48" si="1874">QY34-0.001</f>
        <v>3.1E-2</v>
      </c>
      <c r="RA34" s="1">
        <f t="shared" ref="RA34:RA48" si="1875">(QZ34--0.0281)/0.0312</f>
        <v>1.8942307692307694</v>
      </c>
      <c r="RB34" s="1">
        <f t="shared" ref="RB34:RB48" si="1876">RA34*0.0015</f>
        <v>2.8413461538461539E-3</v>
      </c>
      <c r="RC34" s="1">
        <f t="shared" ref="RC34:RC48" si="1877">RB34/0.00013064</f>
        <v>21.749434735503321</v>
      </c>
      <c r="RD34" s="1"/>
      <c r="RE34" s="1"/>
      <c r="RF34" s="1" t="s">
        <v>11</v>
      </c>
      <c r="RG34" s="1" t="s">
        <v>55</v>
      </c>
      <c r="RH34" s="1">
        <v>67</v>
      </c>
      <c r="RI34" s="1">
        <v>1</v>
      </c>
      <c r="RJ34" s="1">
        <v>3.7999999999999999E-2</v>
      </c>
      <c r="RK34" s="1">
        <f t="shared" ref="RK34:RK48" si="1878">RJ34--0.001</f>
        <v>3.9E-2</v>
      </c>
      <c r="RL34" s="1">
        <f t="shared" ref="RL34:RL48" si="1879">(RK34--0.0276)/0.0312</f>
        <v>2.1346153846153846</v>
      </c>
      <c r="RM34" s="1">
        <f t="shared" ref="RM34:RM48" si="1880">RL34*0.0015</f>
        <v>3.201923076923077E-3</v>
      </c>
      <c r="RN34" s="1">
        <f t="shared" ref="RN34:RN48" si="1881">RM34/0.00013064</f>
        <v>24.509515285694096</v>
      </c>
      <c r="RO34" s="1"/>
      <c r="RP34" s="1"/>
      <c r="RQ34" s="1" t="s">
        <v>11</v>
      </c>
      <c r="RR34" s="1" t="s">
        <v>56</v>
      </c>
      <c r="RS34" s="1">
        <v>70</v>
      </c>
      <c r="RT34" s="1">
        <v>1</v>
      </c>
      <c r="RU34" s="1">
        <v>5.1999999999999998E-2</v>
      </c>
      <c r="RV34" s="1">
        <f t="shared" ref="RV34:RV48" si="1882">RU34-0.006</f>
        <v>4.5999999999999999E-2</v>
      </c>
      <c r="RW34" s="1">
        <f t="shared" ref="RW34:RW48" si="1883">(RV34--0.0267)/0.0312</f>
        <v>2.3301282051282053</v>
      </c>
      <c r="RX34" s="1">
        <f t="shared" ref="RX34:RX48" si="1884">RW34*0.0015</f>
        <v>3.4951923076923081E-3</v>
      </c>
      <c r="RY34" s="1">
        <f t="shared" ref="RY34:RY48" si="1885">RX34/0.00013064</f>
        <v>26.754380799849265</v>
      </c>
      <c r="RZ34" s="1"/>
      <c r="SA34" s="1"/>
      <c r="SB34" s="2" t="s">
        <v>11</v>
      </c>
      <c r="SC34" s="1" t="s">
        <v>57</v>
      </c>
      <c r="SD34" s="1">
        <v>71</v>
      </c>
      <c r="SE34" s="2">
        <v>1</v>
      </c>
      <c r="SF34" s="1">
        <v>1.7000000000000001E-2</v>
      </c>
      <c r="SG34" s="1">
        <f t="shared" ref="SG34:SG48" si="1886">SF34-0.004</f>
        <v>1.3000000000000001E-2</v>
      </c>
      <c r="SH34" s="1">
        <f t="shared" ref="SH34:SH48" si="1887">(SG34--0.022)/0.0292</f>
        <v>1.1986301369863015</v>
      </c>
      <c r="SI34" s="1">
        <f t="shared" ref="SI34:SI48" si="1888">SH34*0.0015</f>
        <v>1.7979452054794523E-3</v>
      </c>
      <c r="SJ34" s="1">
        <f t="shared" ref="SJ34:SJ48" si="1889">SI34/0.00013064</f>
        <v>13.762593428348531</v>
      </c>
      <c r="SK34" s="1"/>
      <c r="SL34" s="1"/>
      <c r="SM34" s="2" t="s">
        <v>11</v>
      </c>
      <c r="SN34" s="1" t="s">
        <v>58</v>
      </c>
      <c r="SO34" s="1">
        <v>72</v>
      </c>
      <c r="SP34" s="2">
        <v>1</v>
      </c>
      <c r="SQ34" s="1">
        <v>2.5000000000000001E-2</v>
      </c>
      <c r="SR34" s="1">
        <f t="shared" ref="SR34:SR48" si="1890">SQ34-0.006</f>
        <v>1.9000000000000003E-2</v>
      </c>
      <c r="SS34" s="1">
        <f t="shared" ref="SS34:SS48" si="1891">(SR34--0.0197)/0.0291</f>
        <v>1.3298969072164948</v>
      </c>
      <c r="ST34" s="1">
        <f t="shared" ref="ST34:ST48" si="1892">SS34*0.0015</f>
        <v>1.9948453608247423E-3</v>
      </c>
      <c r="SU34" s="1">
        <f t="shared" ref="SU34:SU48" si="1893">ST34/0.00013064</f>
        <v>15.269789963447201</v>
      </c>
      <c r="SV34" s="1"/>
      <c r="SW34" s="1"/>
      <c r="SX34" s="2" t="s">
        <v>11</v>
      </c>
      <c r="SY34" s="1" t="s">
        <v>59</v>
      </c>
      <c r="SZ34" s="1">
        <v>73</v>
      </c>
      <c r="TA34" s="2">
        <v>1</v>
      </c>
      <c r="TB34" s="1">
        <v>3.1E-2</v>
      </c>
      <c r="TC34" s="1">
        <f t="shared" ref="TC34:TC48" si="1894">TB34-0.006</f>
        <v>2.5000000000000001E-2</v>
      </c>
      <c r="TD34" s="1">
        <f t="shared" ref="TD34:TD48" si="1895">(TC34--0.0178)/0.029</f>
        <v>1.4758620689655173</v>
      </c>
      <c r="TE34" s="1">
        <f t="shared" ref="TE34:TE48" si="1896">TD34*0.0015</f>
        <v>2.2137931034482759E-3</v>
      </c>
      <c r="TF34" s="1">
        <f t="shared" ref="TF34:TF48" si="1897">TE34/0.00013064</f>
        <v>16.945752475874738</v>
      </c>
      <c r="TG34" s="1"/>
      <c r="TH34" s="1"/>
      <c r="TI34" s="2" t="s">
        <v>11</v>
      </c>
      <c r="TJ34" s="1" t="s">
        <v>60</v>
      </c>
      <c r="TK34" s="1">
        <v>74</v>
      </c>
      <c r="TL34" s="2">
        <v>1</v>
      </c>
      <c r="TM34" s="1">
        <v>3.2000000000000001E-2</v>
      </c>
      <c r="TN34" s="1">
        <f t="shared" ref="TN34:TN48" si="1898">TM34-0.006</f>
        <v>2.6000000000000002E-2</v>
      </c>
      <c r="TO34" s="1">
        <f t="shared" ref="TO34:TO64" si="1899">(TN34--0.018)/0.0291</f>
        <v>1.5120274914089347</v>
      </c>
      <c r="TP34" s="1">
        <f t="shared" ref="TP34:TP48" si="1900">TO34*0.0015</f>
        <v>2.268041237113402E-3</v>
      </c>
      <c r="TQ34" s="1">
        <f t="shared" ref="TQ34:TQ48" si="1901">TP34/0.00013064</f>
        <v>17.361001508828856</v>
      </c>
      <c r="TR34" s="1"/>
      <c r="TS34" s="1"/>
      <c r="TT34" s="2" t="s">
        <v>11</v>
      </c>
      <c r="TU34" s="1" t="s">
        <v>61</v>
      </c>
      <c r="TV34" s="1">
        <v>77</v>
      </c>
      <c r="TW34" s="2">
        <v>1</v>
      </c>
      <c r="TX34" s="1">
        <v>4.4999999999999998E-2</v>
      </c>
      <c r="TY34" s="1">
        <f t="shared" ref="TY34:TY48" si="1902">TX34-0.009</f>
        <v>3.5999999999999997E-2</v>
      </c>
      <c r="TZ34" s="1">
        <f>(TY34--0.0172)/0.0291</f>
        <v>1.8281786941580755</v>
      </c>
      <c r="UA34" s="1">
        <f t="shared" ref="UA34:UA48" si="1903">TZ34*0.0015</f>
        <v>2.7422680412371135E-3</v>
      </c>
      <c r="UB34" s="1">
        <f t="shared" ref="UB34:UB48" si="1904">UA34/0.00013064</f>
        <v>20.991029097038528</v>
      </c>
      <c r="UC34" s="1"/>
      <c r="UD34" s="1"/>
      <c r="UE34" s="2" t="s">
        <v>11</v>
      </c>
      <c r="UF34" s="1" t="s">
        <v>62</v>
      </c>
      <c r="UG34" s="1">
        <v>78</v>
      </c>
      <c r="UH34" s="2">
        <v>1</v>
      </c>
      <c r="UI34" s="1">
        <v>4.7E-2</v>
      </c>
      <c r="UJ34" s="1">
        <f t="shared" ref="UJ34:UJ48" si="1905">UI34-0.008</f>
        <v>3.9E-2</v>
      </c>
      <c r="UK34" s="1">
        <f t="shared" ref="UK34:UK48" si="1906">(UJ34--0.0047)/0.0289</f>
        <v>1.5121107266435987</v>
      </c>
      <c r="UL34" s="1">
        <f t="shared" ref="UL34:UL48" si="1907">UK34*0.0015</f>
        <v>2.2681660899653983E-3</v>
      </c>
      <c r="UM34" s="1">
        <f t="shared" ref="UM34:UM48" si="1908">UL34/0.00013064</f>
        <v>17.361957210390372</v>
      </c>
      <c r="UN34" s="1"/>
      <c r="UO34" s="1"/>
      <c r="UP34" s="2" t="s">
        <v>11</v>
      </c>
      <c r="UQ34" s="1" t="s">
        <v>63</v>
      </c>
      <c r="UR34" s="1">
        <v>79</v>
      </c>
      <c r="US34" s="2">
        <v>1</v>
      </c>
      <c r="UT34" s="1">
        <v>4.9000000000000002E-2</v>
      </c>
      <c r="UU34" s="1">
        <f t="shared" ref="UU34:UU48" si="1909">UT34-0.009</f>
        <v>0.04</v>
      </c>
      <c r="UV34" s="1">
        <f t="shared" ref="UV34:UV48" si="1910">(UU34--0.0166)/0.029</f>
        <v>1.9517241379310344</v>
      </c>
      <c r="UW34" s="1">
        <f t="shared" ref="UW34:UW48" si="1911">UV34*0.0015</f>
        <v>2.9275862068965518E-3</v>
      </c>
      <c r="UX34" s="1">
        <f t="shared" ref="UX34:UX48" si="1912">UW34/0.00013064</f>
        <v>22.409569862955845</v>
      </c>
      <c r="UY34" s="1"/>
      <c r="UZ34" s="1"/>
      <c r="VA34" s="2" t="s">
        <v>11</v>
      </c>
      <c r="VB34" s="1" t="s">
        <v>64</v>
      </c>
      <c r="VC34" s="1">
        <v>80</v>
      </c>
      <c r="VD34" s="2">
        <v>1</v>
      </c>
      <c r="VE34" s="1">
        <v>5.8999999999999997E-2</v>
      </c>
      <c r="VF34" s="1">
        <f t="shared" ref="VF34:VF48" si="1913">VE34-0.01</f>
        <v>4.8999999999999995E-2</v>
      </c>
      <c r="VG34" s="1">
        <f t="shared" ref="VG34:VG48" si="1914">(VF34--0.0158)/0.029</f>
        <v>2.2344827586206892</v>
      </c>
      <c r="VH34" s="1">
        <f t="shared" ref="VH34:VH48" si="1915">VG34*0.0015</f>
        <v>3.3517241379310337E-3</v>
      </c>
      <c r="VI34" s="1">
        <f t="shared" ref="VI34:VI48" si="1916">VH34/0.00013064</f>
        <v>25.656185991511279</v>
      </c>
      <c r="VJ34" s="1"/>
      <c r="VK34" s="1"/>
      <c r="VL34" s="2" t="s">
        <v>11</v>
      </c>
      <c r="VM34" s="1" t="s">
        <v>65</v>
      </c>
      <c r="VN34" s="1">
        <v>84</v>
      </c>
      <c r="VO34" s="2">
        <v>1</v>
      </c>
      <c r="VP34" s="1">
        <v>6.7000000000000004E-2</v>
      </c>
      <c r="VQ34" s="1">
        <f t="shared" ref="VQ34:VQ48" si="1917">VP34-0.012</f>
        <v>5.5000000000000007E-2</v>
      </c>
      <c r="VR34" s="1">
        <f t="shared" ref="VR34:VR48" si="1918">(VQ34--0.0166)/0.0291</f>
        <v>2.4604810996563575</v>
      </c>
      <c r="VS34" s="1">
        <f t="shared" ref="VS34:VS48" si="1919">VR34*0.0015</f>
        <v>3.6907216494845366E-3</v>
      </c>
      <c r="VT34" s="1">
        <f t="shared" ref="VT34:VT48" si="1920">VS34/0.00013064</f>
        <v>28.25108427345787</v>
      </c>
      <c r="VU34" s="1"/>
      <c r="VV34" s="1"/>
      <c r="VW34" s="2" t="s">
        <v>11</v>
      </c>
      <c r="VX34" s="1" t="s">
        <v>66</v>
      </c>
      <c r="VY34" s="1">
        <v>85</v>
      </c>
      <c r="VZ34" s="2">
        <v>1</v>
      </c>
      <c r="WA34" s="1">
        <v>1.6E-2</v>
      </c>
      <c r="WB34" s="1">
        <f t="shared" ref="WB34:WB48" si="1921">WA34-0.005</f>
        <v>1.0999999999999999E-2</v>
      </c>
      <c r="WC34" s="1">
        <f t="shared" ref="WC34:WC48" si="1922">(WB34--0.0067)/0.0287</f>
        <v>0.61672473867595823</v>
      </c>
      <c r="WD34" s="1">
        <f t="shared" ref="WD34:WD48" si="1923">WC34*0.0015</f>
        <v>9.2508710801393731E-4</v>
      </c>
      <c r="WE34" s="1">
        <f t="shared" ref="WE34:WE48" si="1924">WD34/0.00013064</f>
        <v>7.0811934171305664</v>
      </c>
      <c r="WF34" s="1"/>
      <c r="WG34" s="1"/>
      <c r="WH34" s="2" t="s">
        <v>11</v>
      </c>
      <c r="WI34" s="1" t="s">
        <v>67</v>
      </c>
      <c r="WJ34" s="1">
        <v>86</v>
      </c>
      <c r="WK34" s="2">
        <v>1</v>
      </c>
      <c r="WL34" s="1">
        <v>2.5999999999999999E-2</v>
      </c>
      <c r="WM34" s="1">
        <f t="shared" ref="WM34:WM48" si="1925">WL34-0.008</f>
        <v>1.7999999999999999E-2</v>
      </c>
      <c r="WN34" s="1">
        <f t="shared" ref="WN34:WN48" si="1926">(WM34--0.0045)/0.0288</f>
        <v>0.78125</v>
      </c>
      <c r="WO34" s="1">
        <f t="shared" ref="WO34:WO48" si="1927">WN34*0.0015</f>
        <v>1.171875E-3</v>
      </c>
      <c r="WP34" s="1">
        <f t="shared" ref="WP34:WP48" si="1928">WO34/0.00013064</f>
        <v>8.9702617881200233</v>
      </c>
      <c r="WQ34" s="1"/>
      <c r="WR34" s="1"/>
      <c r="WS34" s="2" t="s">
        <v>11</v>
      </c>
      <c r="WT34" s="1" t="s">
        <v>68</v>
      </c>
      <c r="WU34" s="1">
        <v>87</v>
      </c>
      <c r="WV34" s="2">
        <v>1</v>
      </c>
      <c r="WW34" s="1">
        <v>2.7E-2</v>
      </c>
      <c r="WX34" s="1">
        <f t="shared" ref="WX34:WX48" si="1929">WW34-0.007</f>
        <v>0.02</v>
      </c>
      <c r="WY34" s="1">
        <f t="shared" ref="WY34:WY48" si="1930">(WX34--0.004)/0.0287</f>
        <v>0.83623693379790942</v>
      </c>
      <c r="WZ34" s="1">
        <f t="shared" ref="WZ34:WZ48" si="1931">WY34*0.0015</f>
        <v>1.2543554006968641E-3</v>
      </c>
      <c r="XA34" s="1">
        <f t="shared" ref="XA34:XA48" si="1932">WZ34/0.00013064</f>
        <v>9.6016181927194122</v>
      </c>
      <c r="XB34" s="1"/>
      <c r="XC34" s="1"/>
      <c r="XD34" s="2" t="s">
        <v>11</v>
      </c>
      <c r="XE34" s="1" t="s">
        <v>69</v>
      </c>
      <c r="XF34" s="1">
        <v>88</v>
      </c>
      <c r="XG34" s="2">
        <v>1</v>
      </c>
      <c r="XH34" s="1">
        <v>0.04</v>
      </c>
      <c r="XI34" s="1">
        <f t="shared" ref="XI34:XI48" si="1933">XH34-0.009</f>
        <v>3.1E-2</v>
      </c>
      <c r="XJ34" s="1">
        <f t="shared" ref="XJ34:XJ48" si="1934">(XI34--0.0034)/0.0288</f>
        <v>1.1944444444444444</v>
      </c>
      <c r="XK34" s="1">
        <f t="shared" ref="XK34:XK48" si="1935">XJ34*0.0015</f>
        <v>1.7916666666666667E-3</v>
      </c>
      <c r="XL34" s="1">
        <f t="shared" ref="XL34:XL48" si="1936">XK34/0.00013064</f>
        <v>13.71453357828128</v>
      </c>
      <c r="XM34" s="1"/>
      <c r="XN34" s="1"/>
      <c r="XO34" s="2" t="s">
        <v>11</v>
      </c>
      <c r="XP34" s="1" t="s">
        <v>70</v>
      </c>
      <c r="XQ34" s="1">
        <v>91</v>
      </c>
      <c r="XR34" s="2">
        <v>1</v>
      </c>
      <c r="XS34" s="1">
        <v>4.8000000000000001E-2</v>
      </c>
      <c r="XT34" s="1">
        <f t="shared" ref="XT34:XT48" si="1937">XS34-0.011</f>
        <v>3.7000000000000005E-2</v>
      </c>
      <c r="XU34" s="1">
        <f t="shared" ref="XU34:XU48" si="1938">(XT34--0.0035)/0.0289</f>
        <v>1.4013840830449831</v>
      </c>
      <c r="XV34" s="1">
        <f t="shared" ref="XV34:XV48" si="1939">XU34*0.0015</f>
        <v>2.1020761245674749E-3</v>
      </c>
      <c r="XW34" s="1">
        <f t="shared" ref="XW34:XW48" si="1940">XV34/0.00013064</f>
        <v>16.090601075991081</v>
      </c>
      <c r="XX34" s="1"/>
      <c r="XY34" s="1"/>
      <c r="XZ34" s="2" t="s">
        <v>11</v>
      </c>
      <c r="YA34" s="1" t="s">
        <v>71</v>
      </c>
      <c r="YB34" s="1">
        <v>92</v>
      </c>
      <c r="YC34" s="2">
        <v>1</v>
      </c>
      <c r="YD34" s="1">
        <v>4.8000000000000001E-2</v>
      </c>
      <c r="YE34" s="1">
        <f t="shared" ref="YE34:YE48" si="1941">YD34-0.011</f>
        <v>3.7000000000000005E-2</v>
      </c>
      <c r="YF34" s="1">
        <f t="shared" ref="YF34:YF48" si="1942">(YE34--0.0074)/0.0291</f>
        <v>1.525773195876289</v>
      </c>
      <c r="YG34" s="1">
        <f t="shared" ref="YG34:YG48" si="1943">YF34*0.0015</f>
        <v>2.2886597938144336E-3</v>
      </c>
      <c r="YH34" s="1">
        <f t="shared" ref="YH34:YH48" si="1944">YG34/0.00013064</f>
        <v>17.518828795272761</v>
      </c>
      <c r="YI34" s="1"/>
      <c r="YJ34" s="1"/>
      <c r="YK34" s="2" t="s">
        <v>11</v>
      </c>
      <c r="YL34" s="1" t="s">
        <v>72</v>
      </c>
      <c r="YM34" s="1">
        <v>93</v>
      </c>
      <c r="YN34" s="2">
        <v>1</v>
      </c>
      <c r="YO34" s="1">
        <v>5.5E-2</v>
      </c>
      <c r="YP34" s="1">
        <f t="shared" ref="YP34:YP48" si="1945">YO34-0.011</f>
        <v>4.3999999999999997E-2</v>
      </c>
      <c r="YQ34" s="1">
        <f t="shared" ref="YQ34:YQ48" si="1946">(YP34--0.0068)/0.0293</f>
        <v>1.7337883959044369</v>
      </c>
      <c r="YR34" s="1">
        <f t="shared" ref="YR34:YR48" si="1947">YQ34*0.0015</f>
        <v>2.6006825938566553E-3</v>
      </c>
      <c r="YS34" s="1">
        <f t="shared" ref="YS34:YS48" si="1948">YR34/0.00013064</f>
        <v>19.907245819478376</v>
      </c>
      <c r="YT34" s="1"/>
      <c r="YU34" s="1"/>
      <c r="YV34" s="2" t="s">
        <v>11</v>
      </c>
      <c r="YW34" s="1" t="s">
        <v>73</v>
      </c>
      <c r="YX34" s="1">
        <v>94</v>
      </c>
      <c r="YY34" s="2">
        <v>1</v>
      </c>
      <c r="YZ34" s="1">
        <v>5.8000000000000003E-2</v>
      </c>
      <c r="ZA34" s="1">
        <f t="shared" ref="ZA34:ZA48" si="1949">YZ34-0.013</f>
        <v>4.5000000000000005E-2</v>
      </c>
      <c r="ZB34" s="1">
        <f t="shared" ref="ZB34:ZB48" si="1950">(ZA34--0.0058)/0.0294</f>
        <v>1.7278911564625852</v>
      </c>
      <c r="ZC34" s="1">
        <f t="shared" ref="ZC34:ZC48" si="1951">ZB34*0.0015</f>
        <v>2.5918367346938779E-3</v>
      </c>
      <c r="ZD34" s="1">
        <f t="shared" ref="ZD34:ZD48" si="1952">ZC34/0.00013064</f>
        <v>19.839534099003963</v>
      </c>
      <c r="ZE34" s="1"/>
      <c r="ZF34" s="1"/>
      <c r="ZG34" s="2" t="s">
        <v>11</v>
      </c>
      <c r="ZH34" s="1" t="s">
        <v>74</v>
      </c>
      <c r="ZI34" s="1">
        <v>95</v>
      </c>
      <c r="ZJ34" s="2">
        <v>1</v>
      </c>
      <c r="ZK34" s="1">
        <v>5.8000000000000003E-2</v>
      </c>
      <c r="ZL34" s="1">
        <f t="shared" ref="ZL34:ZL48" si="1953">ZK34-0.013</f>
        <v>4.5000000000000005E-2</v>
      </c>
      <c r="ZM34" s="1">
        <f t="shared" ref="ZM34:ZM48" si="1954">(ZL34--0.0064)/0.0294</f>
        <v>1.7482993197278915</v>
      </c>
      <c r="ZN34" s="1">
        <f t="shared" ref="ZN34:ZN48" si="1955">ZM34*0.0015</f>
        <v>2.6224489795918372E-3</v>
      </c>
      <c r="ZO34" s="1">
        <f t="shared" ref="ZO34:ZO48" si="1956">ZN34/0.00013064</f>
        <v>20.073859304897713</v>
      </c>
      <c r="ZP34" s="1"/>
      <c r="ZQ34" s="1"/>
      <c r="ZR34" s="2" t="s">
        <v>11</v>
      </c>
      <c r="ZS34" s="1" t="s">
        <v>75</v>
      </c>
      <c r="ZT34" s="1">
        <v>99</v>
      </c>
      <c r="ZU34" s="2">
        <v>1</v>
      </c>
      <c r="ZV34" s="1">
        <v>6.7000000000000004E-2</v>
      </c>
      <c r="ZW34" s="1">
        <f t="shared" ref="ZW34:ZW48" si="1957">ZV34-0.015</f>
        <v>5.2000000000000005E-2</v>
      </c>
      <c r="ZX34" s="1">
        <f t="shared" ref="ZX34:ZX48" si="1958">(ZW34--0.002)/0.0292</f>
        <v>1.849315068493151</v>
      </c>
      <c r="ZY34" s="1">
        <f t="shared" ref="ZY34:ZY48" si="1959">ZX34*0.0015</f>
        <v>2.7739726027397266E-3</v>
      </c>
      <c r="ZZ34" s="1">
        <f t="shared" ref="ZZ34:ZZ48" si="1960">ZY34/0.00013064</f>
        <v>21.233715575166308</v>
      </c>
      <c r="AAA34" s="1"/>
      <c r="AAB34" s="1"/>
      <c r="AAC34" s="2" t="s">
        <v>11</v>
      </c>
      <c r="AAD34" s="1" t="s">
        <v>76</v>
      </c>
      <c r="AAE34" s="1">
        <v>100</v>
      </c>
      <c r="AAF34" s="2">
        <v>1</v>
      </c>
      <c r="AAG34" s="1">
        <v>1.2E-2</v>
      </c>
      <c r="AAH34" s="1">
        <f t="shared" ref="AAH34:AAH48" si="1961">AAG34-0.002</f>
        <v>0.01</v>
      </c>
      <c r="AAI34" s="1">
        <f t="shared" ref="AAI34:AAI48" si="1962">(AAH34--0.0261)/0.029</f>
        <v>1.2448275862068965</v>
      </c>
      <c r="AAJ34" s="1">
        <f t="shared" ref="AAJ34:AAJ48" si="1963">AAI34*0.0015</f>
        <v>1.8672413793103448E-3</v>
      </c>
      <c r="AAK34" s="1">
        <f t="shared" ref="AAK34:AAK48" si="1964">AAJ34/0.00013064</f>
        <v>14.293029541567243</v>
      </c>
      <c r="AAL34" s="1"/>
      <c r="AAM34" s="1"/>
      <c r="AAN34" s="2" t="s">
        <v>11</v>
      </c>
      <c r="AAO34" s="1" t="s">
        <v>77</v>
      </c>
      <c r="AAP34" s="1">
        <v>101</v>
      </c>
      <c r="AAQ34" s="2">
        <v>1</v>
      </c>
      <c r="AAR34" s="1">
        <v>0.02</v>
      </c>
      <c r="AAS34" s="1">
        <f t="shared" ref="AAS34:AAS48" si="1965">AAR34-0.007</f>
        <v>1.3000000000000001E-2</v>
      </c>
      <c r="AAT34" s="1">
        <f t="shared" ref="AAT34:AAT48" si="1966">(AAS34--0.0202)/0.0289</f>
        <v>1.1487889273356402</v>
      </c>
      <c r="AAU34" s="1">
        <f t="shared" ref="AAU34:AAU48" si="1967">AAT34*0.0015</f>
        <v>1.7231833910034604E-3</v>
      </c>
      <c r="AAV34" s="1">
        <f t="shared" ref="AAV34:AAV48" si="1968">AAU34/0.00013064</f>
        <v>13.190319894392685</v>
      </c>
      <c r="AAW34" s="1"/>
      <c r="AAX34" s="1"/>
      <c r="AAY34" s="2" t="s">
        <v>11</v>
      </c>
      <c r="AAZ34" s="1" t="s">
        <v>78</v>
      </c>
      <c r="ABA34" s="1">
        <v>102</v>
      </c>
      <c r="ABB34" s="2">
        <v>1</v>
      </c>
      <c r="ABC34" s="1">
        <v>2.1000000000000001E-2</v>
      </c>
      <c r="ABD34" s="1">
        <f t="shared" ref="ABD34:ABD48" si="1969">ABC34-0.007</f>
        <v>1.4000000000000002E-2</v>
      </c>
      <c r="ABE34" s="1">
        <f t="shared" ref="ABE34:ABE48" si="1970">(ABD34--0.0218)/0.029</f>
        <v>1.2344827586206895</v>
      </c>
      <c r="ABF34" s="1">
        <f t="shared" ref="ABF34:ABF48" si="1971">ABE34*0.0015</f>
        <v>1.8517241379310341E-3</v>
      </c>
      <c r="ABG34" s="1">
        <f t="shared" ref="ABG34:ABG48" si="1972">ABF34/0.00013064</f>
        <v>14.174250902717651</v>
      </c>
      <c r="ABH34" s="1"/>
      <c r="ABI34" s="1"/>
      <c r="ABJ34" s="2" t="s">
        <v>11</v>
      </c>
      <c r="ABK34" s="1" t="s">
        <v>79</v>
      </c>
      <c r="ABL34" s="1">
        <v>112</v>
      </c>
      <c r="ABM34" s="2">
        <v>1</v>
      </c>
      <c r="ABN34" s="1">
        <v>4.9000000000000002E-2</v>
      </c>
      <c r="ABO34" s="1">
        <f t="shared" ref="ABO34:ABO48" si="1973">ABN34-0.017</f>
        <v>3.2000000000000001E-2</v>
      </c>
      <c r="ABP34" s="1">
        <f t="shared" ref="ABP34:ABP48" si="1974">(ABO34--0.025)/0.0294</f>
        <v>1.9387755102040818</v>
      </c>
      <c r="ABQ34" s="1">
        <f t="shared" ref="ABQ34:ABQ48" si="1975">ABP34*0.0015</f>
        <v>2.9081632653061226E-3</v>
      </c>
      <c r="ABR34" s="1">
        <f t="shared" ref="ABR34:ABR48" si="1976">ABQ34/0.00013064</f>
        <v>22.260894559906021</v>
      </c>
      <c r="ABS34" s="1"/>
      <c r="ABT34" s="1"/>
      <c r="ABU34" s="2" t="s">
        <v>11</v>
      </c>
      <c r="ABV34" s="1" t="s">
        <v>80</v>
      </c>
      <c r="ABW34" s="1">
        <v>113</v>
      </c>
      <c r="ABX34" s="2">
        <v>1</v>
      </c>
      <c r="ABY34" s="1">
        <v>2.5000000000000001E-2</v>
      </c>
      <c r="ABZ34" s="1">
        <f t="shared" ref="ABZ34:ABZ48" si="1977">ABY34-0.013</f>
        <v>1.2000000000000002E-2</v>
      </c>
      <c r="ACA34" s="1">
        <f t="shared" ref="ACA34:ACA48" si="1978">(ABZ34-0.0095)/0.028</f>
        <v>8.9285714285714357E-2</v>
      </c>
      <c r="ACB34" s="1">
        <f t="shared" ref="ACB34:ACB48" si="1979">ACA34*0.0015</f>
        <v>1.3392857142857154E-4</v>
      </c>
      <c r="ACC34" s="1">
        <f t="shared" ref="ACC34:ACC48" si="1980">ACB34/0.00013064</f>
        <v>1.0251727757851465</v>
      </c>
      <c r="ACD34" s="1"/>
      <c r="ACE34" s="1"/>
      <c r="ACF34" s="2" t="s">
        <v>11</v>
      </c>
      <c r="ACG34" s="1" t="s">
        <v>81</v>
      </c>
      <c r="ACH34" s="1">
        <v>114</v>
      </c>
      <c r="ACI34" s="2">
        <v>1</v>
      </c>
      <c r="ACJ34" s="1">
        <v>2.9000000000000001E-2</v>
      </c>
      <c r="ACK34" s="1">
        <f t="shared" ref="ACK34:ACK48" si="1981">ACJ34-0.014</f>
        <v>1.5000000000000001E-2</v>
      </c>
      <c r="ACL34" s="1">
        <f t="shared" ref="ACL34:ACL48" si="1982">(ACK34-0.0117)/0.0279</f>
        <v>0.11827956989247314</v>
      </c>
      <c r="ACM34" s="1">
        <f t="shared" ref="ACM34:ACM48" si="1983">ACL34*0.0015</f>
        <v>1.7741935483870972E-4</v>
      </c>
      <c r="ACN34" s="1">
        <f t="shared" ref="ACN34:ACN48" si="1984">ACM34/0.00013064</f>
        <v>1.3580783438358059</v>
      </c>
      <c r="ACO34" s="1"/>
      <c r="ACP34" s="1"/>
      <c r="ACQ34" s="2" t="s">
        <v>11</v>
      </c>
      <c r="ACR34" s="1" t="s">
        <v>82</v>
      </c>
      <c r="ACS34" s="1">
        <v>115</v>
      </c>
      <c r="ACT34" s="2">
        <v>1</v>
      </c>
      <c r="ACU34" s="1">
        <v>3.2000000000000001E-2</v>
      </c>
      <c r="ACV34" s="1">
        <f t="shared" ref="ACV34:ACV48" si="1985">ACU34-0.014</f>
        <v>1.8000000000000002E-2</v>
      </c>
      <c r="ACW34" s="1">
        <f t="shared" ref="ACW34:ACW48" si="1986">(ACV34-0.0103)/0.0281</f>
        <v>0.27402135231316732</v>
      </c>
      <c r="ACX34" s="1">
        <f t="shared" ref="ACX34:ACX48" si="1987">ACW34*0.0015</f>
        <v>4.11032028469751E-4</v>
      </c>
      <c r="ACY34" s="1">
        <f t="shared" ref="ACY34:ACY48" si="1988">ACX34/0.00013064</f>
        <v>3.1462953802032376</v>
      </c>
      <c r="ACZ34" s="1"/>
      <c r="ADA34" s="1"/>
      <c r="ADB34" s="2" t="s">
        <v>11</v>
      </c>
      <c r="ADC34" s="1" t="s">
        <v>83</v>
      </c>
      <c r="ADD34" s="1">
        <v>116</v>
      </c>
      <c r="ADE34" s="2">
        <v>1</v>
      </c>
      <c r="ADF34" s="1">
        <v>3.9E-2</v>
      </c>
      <c r="ADG34" s="1">
        <f t="shared" ref="ADG34:ADG48" si="1989">ADF34-0.016</f>
        <v>2.3E-2</v>
      </c>
      <c r="ADH34" s="1">
        <f t="shared" ref="ADH34:ADH48" si="1990">(ADG34-0.0103)/0.0281</f>
        <v>0.45195729537366547</v>
      </c>
      <c r="ADI34" s="1">
        <f t="shared" ref="ADI34:ADI48" si="1991">ADH34*0.0015</f>
        <v>6.7793594306049824E-4</v>
      </c>
      <c r="ADJ34" s="1">
        <f t="shared" ref="ADJ34:ADJ48" si="1992">ADI34/0.00013064</f>
        <v>5.1893443283871568</v>
      </c>
      <c r="ADK34" s="1"/>
      <c r="ADL34" s="1"/>
      <c r="ADM34" s="2" t="s">
        <v>11</v>
      </c>
      <c r="ADN34" s="1" t="s">
        <v>84</v>
      </c>
      <c r="ADO34" s="1">
        <v>119</v>
      </c>
      <c r="ADP34" s="2">
        <v>1</v>
      </c>
      <c r="ADQ34" s="1">
        <v>4.2999999999999997E-2</v>
      </c>
      <c r="ADR34" s="1">
        <f t="shared" ref="ADR34:ADR47" si="1993">ADQ34-0.017</f>
        <v>2.5999999999999995E-2</v>
      </c>
      <c r="ADS34" s="1">
        <f t="shared" ref="ADS34:ADS48" si="1994">(ADR34-0.0252)/0.0278</f>
        <v>2.8776978417266015E-2</v>
      </c>
      <c r="ADT34" s="1">
        <f t="shared" ref="ADT34:ADT48" si="1995">ADS34*0.0015</f>
        <v>4.3165467625899026E-5</v>
      </c>
      <c r="ADU34" s="1">
        <f t="shared" ref="ADU34:ADU48" si="1996">ADT34/0.00013064</f>
        <v>0.33041539823866367</v>
      </c>
      <c r="ADV34" s="1"/>
      <c r="ADW34" s="1"/>
      <c r="ADX34" s="2" t="s">
        <v>11</v>
      </c>
      <c r="ADY34" s="1" t="s">
        <v>85</v>
      </c>
      <c r="ADZ34" s="1">
        <v>120</v>
      </c>
      <c r="AEA34" s="2">
        <v>1</v>
      </c>
      <c r="AEB34" s="1">
        <v>4.4999999999999998E-2</v>
      </c>
      <c r="AEC34" s="1">
        <f t="shared" ref="AEC34:AEC48" si="1997">AEB34-0.017</f>
        <v>2.7999999999999997E-2</v>
      </c>
      <c r="AED34" s="1">
        <f t="shared" ref="AED34:AED48" si="1998">(AEC34-0.026)/0.0278</f>
        <v>7.1942446043165409E-2</v>
      </c>
      <c r="AEE34" s="1">
        <f t="shared" ref="AEE34:AEE48" si="1999">AED34*0.0015</f>
        <v>1.0791366906474811E-4</v>
      </c>
      <c r="AEF34" s="1">
        <f t="shared" ref="AEF34:AEF48" si="2000">AEE34/0.00013064</f>
        <v>0.82603849559666342</v>
      </c>
      <c r="AEG34" s="1"/>
      <c r="AEH34" s="1"/>
      <c r="AEI34" s="2" t="s">
        <v>11</v>
      </c>
      <c r="AEJ34" s="1" t="s">
        <v>86</v>
      </c>
      <c r="AEK34" s="1">
        <v>121</v>
      </c>
      <c r="AEL34" s="2">
        <v>1</v>
      </c>
      <c r="AEM34" s="1">
        <v>4.8000000000000001E-2</v>
      </c>
      <c r="AEN34" s="1">
        <f t="shared" ref="AEN34:AEN48" si="2001">AEM34-0.018</f>
        <v>3.0000000000000002E-2</v>
      </c>
      <c r="AEO34" s="1">
        <f t="shared" ref="AEO34:AEO48" si="2002">(AEN34-0.0249)/0.0278</f>
        <v>0.18345323741007208</v>
      </c>
      <c r="AEP34" s="1">
        <f t="shared" ref="AEP34:AEP48" si="2003">AEO34*0.0015</f>
        <v>2.7517985611510813E-4</v>
      </c>
      <c r="AEQ34" s="1">
        <f t="shared" ref="AEQ34:AEQ48" si="2004">AEP34/0.00013064</f>
        <v>2.106398163771495</v>
      </c>
      <c r="AER34" s="1"/>
      <c r="AES34" s="1"/>
      <c r="AET34" s="2" t="s">
        <v>11</v>
      </c>
      <c r="AEU34" s="1" t="s">
        <v>87</v>
      </c>
      <c r="AEV34" s="1">
        <v>122</v>
      </c>
      <c r="AEW34" s="2">
        <v>1</v>
      </c>
      <c r="AEX34" s="1">
        <v>5.6000000000000001E-2</v>
      </c>
      <c r="AEY34" s="1">
        <f t="shared" ref="AEY34:AEY48" si="2005">AEX34-0.017</f>
        <v>3.9E-2</v>
      </c>
      <c r="AEZ34" s="1">
        <f t="shared" ref="AEZ34:AEZ48" si="2006">(AEY34-0.0263)/0.0278</f>
        <v>0.45683453237410071</v>
      </c>
      <c r="AFA34" s="1">
        <f t="shared" ref="AFA34:AFA48" si="2007">AEZ34*0.0015</f>
        <v>6.8525179856115113E-4</v>
      </c>
      <c r="AFB34" s="1">
        <f t="shared" ref="AFB34:AFB48" si="2008">AFA34/0.00013064</f>
        <v>5.2453444470388169</v>
      </c>
      <c r="AFC34" s="1"/>
      <c r="AFD34" s="1"/>
      <c r="AFE34" s="2" t="s">
        <v>11</v>
      </c>
      <c r="AFF34" s="1" t="s">
        <v>88</v>
      </c>
      <c r="AFG34" s="1">
        <v>123</v>
      </c>
      <c r="AFH34" s="2">
        <v>1</v>
      </c>
      <c r="AFI34" s="1">
        <v>5.3999999999999999E-2</v>
      </c>
      <c r="AFJ34" s="1">
        <f t="shared" ref="AFJ34:AFJ48" si="2009">AFI34-0.017</f>
        <v>3.6999999999999998E-2</v>
      </c>
      <c r="AFK34" s="1">
        <f t="shared" ref="AFK34:AFK48" si="2010">(AFJ34-0.0264)/0.0278</f>
        <v>0.38129496402877694</v>
      </c>
      <c r="AFL34" s="1">
        <f t="shared" ref="AFL34:AFL48" si="2011">AFK34*0.0015</f>
        <v>5.7194244604316538E-4</v>
      </c>
      <c r="AFM34" s="1">
        <f t="shared" ref="AFM34:AFM48" si="2012">AFL34/0.00013064</f>
        <v>4.3780040266623192</v>
      </c>
      <c r="AFN34" s="1"/>
      <c r="AFO34" s="1"/>
      <c r="AFP34" s="2" t="s">
        <v>11</v>
      </c>
      <c r="AFQ34" s="1" t="s">
        <v>89</v>
      </c>
      <c r="AFR34" s="1">
        <v>126</v>
      </c>
      <c r="AFS34" s="2">
        <v>1</v>
      </c>
      <c r="AFT34" s="1">
        <v>6.7000000000000004E-2</v>
      </c>
      <c r="AFU34" s="1">
        <f t="shared" ref="AFU34:AFU48" si="2013">AFT34-0.018</f>
        <v>4.9000000000000002E-2</v>
      </c>
      <c r="AFV34" s="1">
        <f t="shared" ref="AFV34:AFV48" si="2014">(AFU34-0.0214)/0.0281</f>
        <v>0.98220640569395024</v>
      </c>
      <c r="AFW34" s="1">
        <f t="shared" ref="AFW34:AFW48" si="2015">AFV34*0.0015</f>
        <v>1.4733096085409255E-3</v>
      </c>
      <c r="AFX34" s="1">
        <f t="shared" ref="AFX34:AFX48" si="2016">AFW34/0.00013064</f>
        <v>11.27763019397524</v>
      </c>
      <c r="AFY34" s="1"/>
      <c r="AFZ34" s="1"/>
      <c r="AGA34" s="2" t="s">
        <v>11</v>
      </c>
      <c r="AGB34" s="1" t="s">
        <v>90</v>
      </c>
      <c r="AGC34" s="1">
        <v>127</v>
      </c>
      <c r="AGD34" s="2">
        <v>1</v>
      </c>
      <c r="AGE34" s="1">
        <v>2.9000000000000001E-2</v>
      </c>
      <c r="AGF34" s="1">
        <f t="shared" ref="AGF34:AGF48" si="2017">AGE34-0.015</f>
        <v>1.4000000000000002E-2</v>
      </c>
      <c r="AGG34" s="1">
        <f t="shared" ref="AGG34:AGG48" si="2018">(AGF34--0.0071)/0.0297</f>
        <v>0.71043771043771042</v>
      </c>
      <c r="AGH34" s="1">
        <f t="shared" ref="AGH34:AGH48" si="2019">AGG34*0.0015</f>
        <v>1.0656565656565658E-3</v>
      </c>
      <c r="AGI34" s="1">
        <f t="shared" ref="AGI34:AGI48" si="2020">AGH34/0.00013064</f>
        <v>8.1571996758769565</v>
      </c>
      <c r="AGJ34" s="1"/>
      <c r="AGK34" s="1"/>
      <c r="AGL34" s="2" t="s">
        <v>11</v>
      </c>
      <c r="AGM34" s="1" t="s">
        <v>91</v>
      </c>
      <c r="AGN34" s="1">
        <v>128</v>
      </c>
      <c r="AGO34" s="2">
        <v>1</v>
      </c>
      <c r="AGP34" s="1">
        <v>3.4000000000000002E-2</v>
      </c>
      <c r="AGQ34" s="1">
        <f t="shared" ref="AGQ34:AGQ48" si="2021">AGP34-0.015</f>
        <v>1.9000000000000003E-2</v>
      </c>
      <c r="AGR34" s="1">
        <f t="shared" ref="AGR34:AGR48" si="2022">(AGQ34--0.0084)/0.0299</f>
        <v>0.91638795986622079</v>
      </c>
      <c r="AGS34" s="1">
        <f t="shared" ref="AGS34:AGS48" si="2023">AGR34*0.0015</f>
        <v>1.3745819397993312E-3</v>
      </c>
      <c r="AGT34" s="1">
        <f t="shared" ref="AGT34:AGT48" si="2024">AGS34/0.00013064</f>
        <v>10.521907071335969</v>
      </c>
      <c r="AGU34" s="1"/>
      <c r="AGV34" s="1"/>
      <c r="AGW34" s="2" t="s">
        <v>11</v>
      </c>
      <c r="AGX34" s="1" t="s">
        <v>92</v>
      </c>
      <c r="AGY34" s="1">
        <v>129</v>
      </c>
      <c r="AGZ34" s="2">
        <v>1</v>
      </c>
      <c r="AHA34" s="1">
        <v>3.1E-2</v>
      </c>
      <c r="AHB34" s="1">
        <f t="shared" ref="AHB34:AHB64" si="2025">AHA34-0.014</f>
        <v>1.7000000000000001E-2</v>
      </c>
      <c r="AHC34" s="1">
        <f t="shared" ref="AHC34:AHC48" si="2026">(AHB34--0.0114)/0.0301</f>
        <v>0.94352159468438546</v>
      </c>
      <c r="AHD34" s="1">
        <f t="shared" ref="AHD34:AHD48" si="2027">AHC34*0.0015</f>
        <v>1.4152823920265782E-3</v>
      </c>
      <c r="AHE34" s="1">
        <f t="shared" ref="AHE34:AHE48" si="2028">AHD34/0.00013064</f>
        <v>10.833453705041167</v>
      </c>
      <c r="AHF34" s="1"/>
      <c r="AHG34" s="1"/>
      <c r="AHH34" s="2" t="s">
        <v>11</v>
      </c>
      <c r="AHI34" s="1" t="s">
        <v>93</v>
      </c>
      <c r="AHJ34" s="1">
        <v>130</v>
      </c>
      <c r="AHK34" s="2">
        <v>1</v>
      </c>
      <c r="AHL34" s="1">
        <v>3.4000000000000002E-2</v>
      </c>
      <c r="AHM34" s="1">
        <f t="shared" ref="AHM34:AHM48" si="2029">AHL34-0.014</f>
        <v>2.0000000000000004E-2</v>
      </c>
      <c r="AHN34" s="1">
        <f t="shared" ref="AHN34:AHN48" si="2030">(AHM34--0.0109)/0.0299</f>
        <v>1.0334448160535119</v>
      </c>
      <c r="AHO34" s="1">
        <f t="shared" ref="AHO34:AHO48" si="2031">AHN34*0.0015</f>
        <v>1.5501672240802679E-3</v>
      </c>
      <c r="AHP34" s="1">
        <f t="shared" ref="AHP34:AHP48" si="2032">AHO34/0.00013064</f>
        <v>11.865946295776698</v>
      </c>
      <c r="AHQ34" s="1"/>
      <c r="AHR34" s="1"/>
      <c r="AHS34" s="2" t="s">
        <v>11</v>
      </c>
      <c r="AHT34" s="1" t="s">
        <v>94</v>
      </c>
      <c r="AHU34" s="1">
        <v>133</v>
      </c>
      <c r="AHV34" s="2">
        <v>1</v>
      </c>
      <c r="AHW34" s="1">
        <v>4.3999999999999997E-2</v>
      </c>
      <c r="AHX34" s="1">
        <f t="shared" ref="AHX34:AHX48" si="2033">AHW34-0.016</f>
        <v>2.7999999999999997E-2</v>
      </c>
      <c r="AHY34" s="1">
        <f t="shared" ref="AHY34:AHY48" si="2034">(AHX34--0.0119)/0.0301</f>
        <v>1.3255813953488371</v>
      </c>
      <c r="AHZ34" s="1">
        <f t="shared" ref="AHZ34:AHZ48" si="2035">AHY34*0.0015</f>
        <v>1.9883720930232557E-3</v>
      </c>
      <c r="AIA34" s="1">
        <f t="shared" ref="AIA34:AIA48" si="2036">AHZ34/0.00013064</f>
        <v>15.220239536307835</v>
      </c>
      <c r="AIB34" s="1"/>
      <c r="AIC34" s="1"/>
      <c r="AID34" s="2" t="s">
        <v>11</v>
      </c>
      <c r="AIE34" s="1" t="s">
        <v>95</v>
      </c>
      <c r="AIF34" s="1">
        <v>134</v>
      </c>
      <c r="AIG34" s="2">
        <v>1</v>
      </c>
      <c r="AIH34" s="1">
        <v>4.2999999999999997E-2</v>
      </c>
      <c r="AII34" s="1">
        <f t="shared" ref="AII34:AII64" si="2037">AIH34-0.017</f>
        <v>2.5999999999999995E-2</v>
      </c>
      <c r="AIJ34" s="1">
        <f t="shared" ref="AIJ34:AIJ48" si="2038">(AII34--0.0115)/0.0301</f>
        <v>1.2458471760797341</v>
      </c>
      <c r="AIK34" s="1">
        <f t="shared" ref="AIK34:AIK48" si="2039">AIJ34*0.0015</f>
        <v>1.8687707641196012E-3</v>
      </c>
      <c r="AIL34" s="1">
        <f t="shared" ref="AIL34:AIL48" si="2040">AIK34/0.00013064</f>
        <v>14.304736406304356</v>
      </c>
      <c r="AIM34" s="1"/>
      <c r="AIN34" s="1"/>
      <c r="AIO34" s="2" t="s">
        <v>11</v>
      </c>
      <c r="AIP34" s="1" t="s">
        <v>96</v>
      </c>
      <c r="AIQ34" s="1">
        <v>135</v>
      </c>
      <c r="AIR34" s="2">
        <v>1</v>
      </c>
      <c r="AIS34" s="1">
        <v>4.1000000000000002E-2</v>
      </c>
      <c r="AIT34" s="1">
        <f t="shared" ref="AIT34:AIT48" si="2041">AIS34-0.014</f>
        <v>2.7000000000000003E-2</v>
      </c>
      <c r="AIU34" s="1">
        <f t="shared" ref="AIU34:AIU48" si="2042">(AIT34--0.0131)/0.0302</f>
        <v>1.3278145695364238</v>
      </c>
      <c r="AIV34" s="1">
        <f t="shared" ref="AIV34:AIV48" si="2043">AIU34*0.0015</f>
        <v>1.9917218543046358E-3</v>
      </c>
      <c r="AIW34" s="1">
        <f t="shared" ref="AIW34:AIW48" si="2044">AIV34/0.00013064</f>
        <v>15.245880697371675</v>
      </c>
      <c r="AIX34" s="1"/>
      <c r="AIY34" s="1"/>
      <c r="AIZ34" s="2" t="s">
        <v>11</v>
      </c>
      <c r="AJA34" s="1" t="s">
        <v>97</v>
      </c>
      <c r="AJB34" s="1">
        <v>136</v>
      </c>
      <c r="AJC34" s="2">
        <v>1</v>
      </c>
      <c r="AJD34" s="1">
        <v>0.04</v>
      </c>
      <c r="AJE34" s="1">
        <f t="shared" ref="AJE34:AJE48" si="2045">AJD34-0.016</f>
        <v>2.4E-2</v>
      </c>
      <c r="AJF34" s="1">
        <f t="shared" ref="AJF34:AJF48" si="2046">(AJE34--0.0128)/0.0302</f>
        <v>1.2185430463576159</v>
      </c>
      <c r="AJG34" s="1">
        <f t="shared" ref="AJG34:AJG48" si="2047">AJF34*0.0015</f>
        <v>1.827814569536424E-3</v>
      </c>
      <c r="AJH34" s="1">
        <f t="shared" ref="AJH34:AJH48" si="2048">AJG34/0.00013064</f>
        <v>13.991232161178994</v>
      </c>
      <c r="AJI34" s="1"/>
      <c r="AJJ34" s="1"/>
      <c r="AJK34" s="2" t="s">
        <v>11</v>
      </c>
      <c r="AJL34" s="1" t="s">
        <v>98</v>
      </c>
      <c r="AJM34" s="1">
        <v>140</v>
      </c>
      <c r="AJN34" s="2">
        <v>1</v>
      </c>
      <c r="AJO34" s="1">
        <v>4.9000000000000002E-2</v>
      </c>
      <c r="AJP34" s="1">
        <f t="shared" ref="AJP34:AJP48" si="2049">AJO34-0.016</f>
        <v>3.3000000000000002E-2</v>
      </c>
      <c r="AJQ34" s="1">
        <f t="shared" ref="AJQ34:AJQ48" si="2050">(AJP34--0.016)/0.0306</f>
        <v>1.6013071895424837</v>
      </c>
      <c r="AJR34" s="1">
        <f t="shared" ref="AJR34:AJR48" si="2051">AJQ34*0.0015</f>
        <v>2.4019607843137258E-3</v>
      </c>
      <c r="AJS34" s="1">
        <f t="shared" ref="AJS34:AJS48" si="2052">AJR34/0.00013064</f>
        <v>18.386105207545359</v>
      </c>
      <c r="AJT34" s="1"/>
      <c r="AJU34" s="1"/>
      <c r="AJV34" s="2" t="s">
        <v>11</v>
      </c>
      <c r="AJW34" s="1" t="s">
        <v>99</v>
      </c>
      <c r="AJX34" s="1">
        <v>141</v>
      </c>
      <c r="AJY34" s="2">
        <v>1</v>
      </c>
      <c r="AJZ34" s="1">
        <v>0.02</v>
      </c>
      <c r="AKA34" s="1">
        <f t="shared" ref="AKA34:AKA48" si="2053">AJZ34-0.02</f>
        <v>0</v>
      </c>
      <c r="AKB34" s="1">
        <f t="shared" ref="AKB34:AKB48" si="2054">(AKA34--0.0042)/0.0295</f>
        <v>0.14237288135593221</v>
      </c>
      <c r="AKC34" s="1">
        <f t="shared" ref="AKC34:AKC48" si="2055">AKB34*0.0015</f>
        <v>2.1355932203389832E-4</v>
      </c>
      <c r="AKD34" s="1">
        <f t="shared" ref="AKD34:AKD48" si="2056">AKC34/0.00013064</f>
        <v>1.6347161821333305</v>
      </c>
      <c r="AKE34" s="1"/>
      <c r="AKF34" s="1"/>
      <c r="AKG34" s="2" t="s">
        <v>11</v>
      </c>
      <c r="AKH34" s="1" t="s">
        <v>100</v>
      </c>
      <c r="AKI34" s="1">
        <v>143</v>
      </c>
      <c r="AKJ34" s="2">
        <v>1</v>
      </c>
      <c r="AKK34" s="1">
        <v>0.02</v>
      </c>
      <c r="AKL34" s="1">
        <f t="shared" ref="AKL34:AKL48" si="2057">AKK34-0.022</f>
        <v>-1.9999999999999983E-3</v>
      </c>
      <c r="AKM34" s="1">
        <f t="shared" ref="AKM34:AKM48" si="2058">(AKL34--0.0039)/0.0295</f>
        <v>6.4406779661017002E-2</v>
      </c>
      <c r="AKN34" s="1">
        <f t="shared" ref="AKN34:AKN48" si="2059">AKM34*0.0015</f>
        <v>9.6610169491525509E-5</v>
      </c>
      <c r="AKO34" s="1">
        <f t="shared" ref="AKO34:AKO48" si="2060">AKN34/0.00013064</f>
        <v>0.7395144633460311</v>
      </c>
      <c r="AKP34" s="1"/>
      <c r="AKQ34" s="1"/>
      <c r="AKR34" s="2" t="s">
        <v>11</v>
      </c>
      <c r="AKS34" s="1" t="s">
        <v>101</v>
      </c>
      <c r="AKT34" s="1">
        <v>144</v>
      </c>
      <c r="AKU34" s="2">
        <v>1</v>
      </c>
      <c r="AKV34" s="1">
        <v>2.8000000000000001E-2</v>
      </c>
      <c r="AKW34" s="1">
        <f t="shared" ref="AKW34:AKW48" si="2061">AKV34-0.023</f>
        <v>5.000000000000001E-3</v>
      </c>
      <c r="AKX34" s="1">
        <f t="shared" ref="AKX34:AKX48" si="2062">(AKW34--0.003)/0.0295</f>
        <v>0.2711864406779661</v>
      </c>
      <c r="AKY34" s="1">
        <f t="shared" ref="AKY34:AKY48" si="2063">AKX34*0.0015</f>
        <v>4.0677966101694915E-4</v>
      </c>
      <c r="AKZ34" s="1">
        <f t="shared" ref="AKZ34:AKZ48" si="2064">AKY34/0.00013064</f>
        <v>3.1137451088253911</v>
      </c>
      <c r="ALA34" s="1"/>
      <c r="ALB34" s="1"/>
      <c r="ALC34" s="2" t="s">
        <v>11</v>
      </c>
      <c r="ALD34" s="1" t="s">
        <v>102</v>
      </c>
      <c r="ALE34" s="1">
        <v>147</v>
      </c>
      <c r="ALF34" s="2">
        <v>1</v>
      </c>
      <c r="ALG34" s="1">
        <v>3.2000000000000001E-2</v>
      </c>
      <c r="ALH34" s="1">
        <f t="shared" ref="ALH34:ALH48" si="2065">ALG34-0.026</f>
        <v>6.0000000000000019E-3</v>
      </c>
      <c r="ALI34" s="1">
        <f t="shared" ref="ALI34:ALI48" si="2066">(ALH34--0.0031)/0.0295</f>
        <v>0.30847457627118652</v>
      </c>
      <c r="ALJ34" s="1">
        <f t="shared" ref="ALJ34:ALJ48" si="2067">ALI34*0.0015</f>
        <v>4.6271186440677981E-4</v>
      </c>
      <c r="ALK34" s="1">
        <f t="shared" ref="ALK34:ALK48" si="2068">ALJ34/0.00013064</f>
        <v>3.5418850612888839</v>
      </c>
      <c r="ALL34" s="1"/>
      <c r="ALM34" s="1"/>
      <c r="ALN34" s="2" t="s">
        <v>11</v>
      </c>
      <c r="ALO34" s="1" t="s">
        <v>103</v>
      </c>
      <c r="ALP34" s="1">
        <v>148</v>
      </c>
      <c r="ALQ34" s="2">
        <v>1</v>
      </c>
      <c r="ALR34" s="1">
        <v>3.4000000000000002E-2</v>
      </c>
      <c r="ALS34" s="1">
        <f t="shared" ref="ALS34:ALS48" si="2069">ALR34-0.025</f>
        <v>9.0000000000000011E-3</v>
      </c>
      <c r="ALT34" s="1">
        <f t="shared" ref="ALT34:ALT48" si="2070">(ALS34--0.0002)/0.0294</f>
        <v>0.31292517006802728</v>
      </c>
      <c r="ALU34" s="1">
        <f t="shared" ref="ALU34:ALU48" si="2071">ALT34*0.0015</f>
        <v>4.6938775510204094E-4</v>
      </c>
      <c r="ALV34" s="1">
        <f t="shared" ref="ALV34:ALV48" si="2072">ALU34/0.00013064</f>
        <v>3.5929864903707966</v>
      </c>
      <c r="ALW34" s="1"/>
      <c r="ALX34" s="1"/>
      <c r="ALY34" s="2" t="s">
        <v>11</v>
      </c>
      <c r="ALZ34" s="1" t="s">
        <v>104</v>
      </c>
      <c r="AMA34" s="1">
        <v>149</v>
      </c>
      <c r="AMB34" s="2">
        <v>1</v>
      </c>
      <c r="AMC34" s="1">
        <v>0.03</v>
      </c>
      <c r="AMD34" s="1">
        <f t="shared" ref="AMD34:AMD48" si="2073">AMC34-0.02</f>
        <v>9.9999999999999985E-3</v>
      </c>
      <c r="AME34" s="1">
        <f t="shared" ref="AME34:AME48" si="2074">(AMD34--0.0023)/0.0292</f>
        <v>0.42123287671232873</v>
      </c>
      <c r="AMF34" s="1">
        <f t="shared" ref="AMF34:AMF48" si="2075">AME34*0.0015</f>
        <v>6.3184931506849308E-4</v>
      </c>
      <c r="AMG34" s="1">
        <f t="shared" ref="AMG34:AMG48" si="2076">AMF34/0.00013064</f>
        <v>4.8365685476767686</v>
      </c>
      <c r="AMH34" s="1"/>
      <c r="AMI34" s="1"/>
      <c r="AMJ34" s="2" t="s">
        <v>11</v>
      </c>
      <c r="AMK34" s="1" t="s">
        <v>105</v>
      </c>
      <c r="AML34" s="1">
        <v>150</v>
      </c>
      <c r="AMM34" s="2">
        <v>1</v>
      </c>
      <c r="AMN34" s="1">
        <v>3.9E-2</v>
      </c>
      <c r="AMO34" s="1">
        <f t="shared" ref="AMO34:AMO48" si="2077">AMN34-0.019</f>
        <v>0.02</v>
      </c>
      <c r="AMP34" s="1">
        <f t="shared" ref="AMP34:AMP48" si="2078">(AMO34-0.0008)/0.0292</f>
        <v>0.65753424657534254</v>
      </c>
      <c r="AMQ34" s="1">
        <f t="shared" ref="AMQ34:AMQ48" si="2079">AMP34*0.0015</f>
        <v>9.8630136986301389E-4</v>
      </c>
      <c r="AMR34" s="1">
        <f t="shared" ref="AMR34:AMR48" si="2080">AMQ34/0.00013064</f>
        <v>7.5497655378369091</v>
      </c>
      <c r="AMS34" s="1"/>
      <c r="AMT34" s="1"/>
      <c r="AMU34" s="2" t="s">
        <v>11</v>
      </c>
      <c r="AMV34" s="1" t="s">
        <v>106</v>
      </c>
      <c r="AMW34" s="1">
        <v>151</v>
      </c>
      <c r="AMX34" s="2">
        <v>1</v>
      </c>
      <c r="AMY34" s="1">
        <v>3.4000000000000002E-2</v>
      </c>
      <c r="AMZ34" s="1">
        <f t="shared" ref="AMZ34:AMZ48" si="2081">AMY34-0.02</f>
        <v>1.4000000000000002E-2</v>
      </c>
      <c r="ANA34" s="1">
        <f t="shared" ref="ANA34:ANA48" si="2082">(AMZ34-0.0022)/0.0292</f>
        <v>0.40410958904109595</v>
      </c>
      <c r="ANB34" s="1">
        <f t="shared" ref="ANB34:ANB48" si="2083">ANA34*0.0015</f>
        <v>6.0616438356164389E-4</v>
      </c>
      <c r="ANC34" s="1">
        <f t="shared" ref="ANC34:ANC48" si="2084">ANB34/0.00013064</f>
        <v>4.6399600701289332</v>
      </c>
      <c r="AND34" s="1"/>
      <c r="ANE34" s="1"/>
      <c r="ANF34" s="2" t="s">
        <v>11</v>
      </c>
      <c r="ANG34" s="1" t="s">
        <v>107</v>
      </c>
      <c r="ANH34" s="1">
        <v>154</v>
      </c>
      <c r="ANI34" s="2">
        <v>1</v>
      </c>
      <c r="ANJ34" s="1">
        <v>3.6999999999999998E-2</v>
      </c>
      <c r="ANK34" s="1">
        <f t="shared" ref="ANK34:ANK48" si="2085">ANJ34-0.019</f>
        <v>1.7999999999999999E-2</v>
      </c>
      <c r="ANL34" s="1">
        <f t="shared" ref="ANL34:ANL48" si="2086">(ANK34-0.0029)/0.029</f>
        <v>0.52068965517241372</v>
      </c>
      <c r="ANM34" s="1">
        <f t="shared" ref="ANM34:ANM48" si="2087">ANL34*0.0015</f>
        <v>7.8103448275862063E-4</v>
      </c>
      <c r="ANN34" s="1">
        <f t="shared" ref="ANN34:ANN48" si="2088">ANM34/0.00013064</f>
        <v>5.9785248220959932</v>
      </c>
      <c r="ANO34" s="1"/>
      <c r="ANP34" s="1"/>
      <c r="ANQ34" s="2" t="s">
        <v>11</v>
      </c>
      <c r="ANR34" s="1" t="s">
        <v>108</v>
      </c>
      <c r="ANS34" s="1">
        <v>155</v>
      </c>
      <c r="ANT34" s="2">
        <v>1</v>
      </c>
      <c r="ANU34" s="1">
        <v>0.03</v>
      </c>
      <c r="ANV34" s="1">
        <f t="shared" ref="ANV34:ANV48" si="2089">ANU34-0.02</f>
        <v>9.9999999999999985E-3</v>
      </c>
      <c r="ANW34" s="1">
        <f t="shared" ref="ANW34:ANW48" si="2090">(ANV34-0.0073)/0.0293</f>
        <v>9.2150170648464105E-2</v>
      </c>
      <c r="ANX34" s="1">
        <f t="shared" ref="ANX34:ANX48" si="2091">ANW34*0.0015</f>
        <v>1.3822525597269615E-4</v>
      </c>
      <c r="ANY34" s="1">
        <f t="shared" ref="ANY34:ANY48" si="2092">ANX34/0.00013064</f>
        <v>1.0580622778069209</v>
      </c>
      <c r="ANZ34" s="1"/>
      <c r="AOA34" s="1"/>
      <c r="AOB34" s="2" t="s">
        <v>11</v>
      </c>
      <c r="AOC34" s="1" t="s">
        <v>109</v>
      </c>
      <c r="AOD34" s="1">
        <v>156</v>
      </c>
      <c r="AOE34" s="2">
        <v>1</v>
      </c>
      <c r="AOF34" s="1">
        <v>3.1E-2</v>
      </c>
      <c r="AOG34" s="1">
        <f t="shared" ref="AOG34:AOG48" si="2093">AOF34-0.021</f>
        <v>9.9999999999999985E-3</v>
      </c>
      <c r="AOH34" s="1">
        <f t="shared" ref="AOH34:AOH48" si="2094">(AOG34-0.006)/0.0295</f>
        <v>0.13559322033898299</v>
      </c>
      <c r="AOI34" s="1">
        <f t="shared" ref="AOI34:AOI48" si="2095">AOH34*0.0015</f>
        <v>2.0338983050847449E-4</v>
      </c>
      <c r="AOJ34" s="1">
        <f t="shared" ref="AOJ34:AOJ48" si="2096">AOI34/0.00013064</f>
        <v>1.5568725544126951</v>
      </c>
      <c r="AOK34" s="1"/>
      <c r="AOL34" s="1"/>
      <c r="AOM34" s="2" t="s">
        <v>11</v>
      </c>
      <c r="AON34" s="1" t="s">
        <v>110</v>
      </c>
      <c r="AOO34" s="1">
        <v>157</v>
      </c>
      <c r="AOP34" s="2">
        <v>1</v>
      </c>
      <c r="AOQ34" s="1">
        <v>2.5000000000000001E-2</v>
      </c>
      <c r="AOR34" s="1">
        <f t="shared" ref="AOR34:AOR48" si="2097">AOQ34-0.014</f>
        <v>1.1000000000000001E-2</v>
      </c>
      <c r="AOS34" s="1">
        <f t="shared" ref="AOS34:AOS48" si="2098">(AOR34-0.0014)/0.0293</f>
        <v>0.32764505119453929</v>
      </c>
      <c r="AOT34" s="1">
        <f t="shared" ref="AOT34:AOT48" si="2099">AOS34*0.0015</f>
        <v>4.9146757679180897E-4</v>
      </c>
      <c r="AOU34" s="1">
        <f t="shared" ref="AOU34:AOU48" si="2100">AOT34/0.00013064</f>
        <v>3.7619992099801665</v>
      </c>
      <c r="AOV34" s="1"/>
      <c r="AOW34" s="1"/>
      <c r="AOX34" s="2" t="s">
        <v>11</v>
      </c>
      <c r="AOY34" s="1" t="s">
        <v>111</v>
      </c>
      <c r="AOZ34" s="1">
        <v>158</v>
      </c>
      <c r="APA34" s="2">
        <v>1</v>
      </c>
      <c r="APB34" s="1">
        <v>2.9000000000000001E-2</v>
      </c>
      <c r="APC34" s="1">
        <f t="shared" ref="APC34:APC48" si="2101">APB34-0.02</f>
        <v>9.0000000000000011E-3</v>
      </c>
      <c r="APD34" s="1">
        <f t="shared" ref="APD34:APD48" si="2102">(APC34-0.009)/0.0292</f>
        <v>5.9408338218383805E-17</v>
      </c>
      <c r="APE34" s="1">
        <f t="shared" ref="APE34:APE48" si="2103">APD34*0.0015</f>
        <v>8.9112507327575714E-20</v>
      </c>
      <c r="APF34" s="1">
        <f t="shared" ref="APF34:APF48" si="2104">APE34/0.00013064</f>
        <v>6.821226831565807E-16</v>
      </c>
      <c r="APG34" s="1"/>
      <c r="APH34" s="1"/>
      <c r="API34" s="2" t="s">
        <v>11</v>
      </c>
      <c r="APJ34" s="1" t="s">
        <v>112</v>
      </c>
      <c r="APK34" s="1">
        <v>161</v>
      </c>
      <c r="APL34" s="2">
        <v>1</v>
      </c>
      <c r="APM34" s="1">
        <v>3.6999999999999998E-2</v>
      </c>
      <c r="APN34" s="1">
        <f t="shared" ref="APN34:APN48" si="2105">APM34-0.016</f>
        <v>2.0999999999999998E-2</v>
      </c>
      <c r="APO34" s="1">
        <f t="shared" ref="APO34:APO48" si="2106">(APN34-0.0043)/0.0293</f>
        <v>0.56996587030716728</v>
      </c>
      <c r="APP34" s="1">
        <f t="shared" ref="APP34:APP48" si="2107">APO34*0.0015</f>
        <v>8.5494880546075095E-4</v>
      </c>
      <c r="APQ34" s="1">
        <f t="shared" ref="APQ34:APQ48" si="2108">APP34/0.00013064</f>
        <v>6.544311125694664</v>
      </c>
      <c r="APR34" s="1"/>
      <c r="APS34" s="1"/>
      <c r="APT34" s="2" t="s">
        <v>11</v>
      </c>
      <c r="APU34" s="1" t="s">
        <v>113</v>
      </c>
      <c r="APV34" s="1">
        <v>162</v>
      </c>
      <c r="APW34" s="2">
        <v>1</v>
      </c>
      <c r="APX34" s="1">
        <v>2.5000000000000001E-2</v>
      </c>
      <c r="APY34" s="1">
        <f t="shared" ref="APY34:APY48" si="2109">APX34-0.005</f>
        <v>0.02</v>
      </c>
      <c r="APZ34" s="1">
        <f t="shared" ref="APZ34:APZ48" si="2110">(APY34--0.0094)/0.0291</f>
        <v>1.0103092783505154</v>
      </c>
      <c r="AQA34" s="1">
        <f t="shared" ref="AQA34:AQA48" si="2111">APZ34*0.0015</f>
        <v>1.5154639175257731E-3</v>
      </c>
      <c r="AQB34" s="1">
        <f t="shared" ref="AQB34:AQB48" si="2112">AQA34/0.00013064</f>
        <v>11.600305553626553</v>
      </c>
      <c r="AQC34" s="1"/>
      <c r="AQD34" s="1"/>
      <c r="AQE34" s="2" t="s">
        <v>11</v>
      </c>
      <c r="AQF34" s="1" t="s">
        <v>114</v>
      </c>
      <c r="AQG34" s="1">
        <v>163</v>
      </c>
      <c r="AQH34" s="2">
        <v>1</v>
      </c>
      <c r="AQI34" s="1">
        <v>3.3000000000000002E-2</v>
      </c>
      <c r="AQJ34" s="1">
        <f t="shared" ref="AQJ34:AQJ48" si="2113">AQI34-0.016</f>
        <v>1.7000000000000001E-2</v>
      </c>
      <c r="AQK34" s="1">
        <f t="shared" ref="AQK34:AQK48" si="2114">(AQJ34-0.0082)/0.0292</f>
        <v>0.30136986301369867</v>
      </c>
      <c r="AQL34" s="1">
        <f t="shared" ref="AQL34:AQL48" si="2115">AQK34*0.0015</f>
        <v>4.5205479452054801E-4</v>
      </c>
      <c r="AQM34" s="1">
        <f t="shared" ref="AQM34:AQM48" si="2116">AQL34/0.00013064</f>
        <v>3.4603092048419164</v>
      </c>
      <c r="AQN34" s="1"/>
      <c r="AQO34" s="1"/>
      <c r="AQP34" s="2" t="s">
        <v>11</v>
      </c>
      <c r="AQQ34" s="1" t="s">
        <v>115</v>
      </c>
      <c r="AQR34" s="1">
        <v>169</v>
      </c>
      <c r="AQS34" s="2">
        <v>1</v>
      </c>
      <c r="AQT34" s="1">
        <v>0.02</v>
      </c>
      <c r="AQU34" s="1">
        <f t="shared" ref="AQU34:AQU48" si="2117">AQT34--0.008</f>
        <v>2.8000000000000001E-2</v>
      </c>
      <c r="AQV34" s="1">
        <f t="shared" ref="AQV34:AQV48" si="2118">(AQU34--0.0162)/0.0293</f>
        <v>1.5085324232081911</v>
      </c>
      <c r="AQW34" s="1">
        <f t="shared" ref="AQW34:AQW48" si="2119">AQV34*0.0015</f>
        <v>2.2627986348122868E-3</v>
      </c>
      <c r="AQX34" s="1">
        <f t="shared" ref="AQX34:AQX48" si="2120">AQW34/0.00013064</f>
        <v>17.320871362617012</v>
      </c>
      <c r="AQY34" s="1"/>
      <c r="AQZ34" s="1"/>
      <c r="ARA34" s="2" t="s">
        <v>11</v>
      </c>
      <c r="ARB34" s="1" t="s">
        <v>116</v>
      </c>
      <c r="ARC34" s="1">
        <v>170</v>
      </c>
      <c r="ARD34" s="2">
        <v>1</v>
      </c>
      <c r="ARE34" s="1">
        <v>2.3E-2</v>
      </c>
      <c r="ARF34" s="1">
        <f t="shared" ref="ARF34:ARF48" si="2121">ARE34-0.006</f>
        <v>1.7000000000000001E-2</v>
      </c>
      <c r="ARG34" s="1">
        <f t="shared" ref="ARG34:ARG48" si="2122">(ARF34-0.0079)/0.0294</f>
        <v>0.30952380952380953</v>
      </c>
      <c r="ARH34" s="1">
        <f t="shared" ref="ARH34:ARH48" si="2123">ARG34*0.0015</f>
        <v>4.6428571428571433E-4</v>
      </c>
      <c r="ARI34" s="1">
        <f t="shared" ref="ARI34:ARI48" si="2124">ARH34/0.00013064</f>
        <v>3.5539322893885053</v>
      </c>
      <c r="ARJ34" s="1"/>
      <c r="ARK34" s="1"/>
      <c r="ARL34" s="2" t="s">
        <v>11</v>
      </c>
      <c r="ARM34" s="1" t="s">
        <v>117</v>
      </c>
      <c r="ARN34" s="1">
        <v>171</v>
      </c>
      <c r="ARO34" s="2">
        <v>1</v>
      </c>
      <c r="ARP34" s="1">
        <v>2.5999999999999999E-2</v>
      </c>
      <c r="ARQ34" s="1">
        <f t="shared" ref="ARQ34:ARQ48" si="2125">ARP34-0.006</f>
        <v>1.9999999999999997E-2</v>
      </c>
      <c r="ARR34" s="1">
        <f t="shared" ref="ARR34:ARR48" si="2126">(ARQ34-0.0055)/0.0292</f>
        <v>0.4965753424657533</v>
      </c>
      <c r="ARS34" s="1">
        <f t="shared" ref="ARS34:ARS48" si="2127">ARR34*0.0015</f>
        <v>7.4486301369862992E-4</v>
      </c>
      <c r="ART34" s="1">
        <f t="shared" ref="ART34:ART48" si="2128">ARS34/0.00013064</f>
        <v>5.7016458488872468</v>
      </c>
      <c r="ARU34" s="1"/>
      <c r="ARV34" s="1"/>
      <c r="ARW34" s="2" t="s">
        <v>11</v>
      </c>
      <c r="ARX34" s="1" t="s">
        <v>118</v>
      </c>
      <c r="ARY34" s="1">
        <v>172</v>
      </c>
      <c r="ARZ34" s="2">
        <v>1</v>
      </c>
      <c r="ASA34" s="1">
        <v>3.5999999999999997E-2</v>
      </c>
      <c r="ASB34" s="1">
        <f t="shared" ref="ASB34:ASB48" si="2129">ASA34-0.02</f>
        <v>1.5999999999999997E-2</v>
      </c>
      <c r="ASC34" s="1">
        <f t="shared" ref="ASC34:ASC48" si="2130">(ASB34-0.0222)/0.0295</f>
        <v>-0.21016949152542388</v>
      </c>
      <c r="ASD34" s="1">
        <f t="shared" ref="ASD34:ASD48" si="2131">ASC34*0.0015</f>
        <v>-3.1525423728813581E-4</v>
      </c>
      <c r="ASE34" s="1">
        <f t="shared" ref="ASE34:ASE48" si="2132">ASD34/0.00013064</f>
        <v>-2.4131524593396798</v>
      </c>
      <c r="ASF34" s="1"/>
      <c r="ASG34" s="1"/>
      <c r="ASH34" s="2" t="s">
        <v>11</v>
      </c>
      <c r="ASI34" s="1" t="s">
        <v>119</v>
      </c>
      <c r="ASJ34" s="1">
        <v>173</v>
      </c>
      <c r="ASK34" s="2">
        <v>1</v>
      </c>
      <c r="ASL34" s="1">
        <v>0.02</v>
      </c>
      <c r="ASM34" s="1">
        <f t="shared" ref="ASM34:ASM48" si="2133">ASL34-0.003</f>
        <v>1.7000000000000001E-2</v>
      </c>
      <c r="ASN34" s="1">
        <f t="shared" ref="ASN34:ASN48" si="2134">(ASM34-0.0068)/0.0292</f>
        <v>0.34931506849315069</v>
      </c>
      <c r="ASO34" s="1">
        <f t="shared" ref="ASO34:ASO48" si="2135">ASN34*0.0015</f>
        <v>5.2397260273972601E-4</v>
      </c>
      <c r="ASP34" s="1">
        <f t="shared" ref="ASP34:ASP48" si="2136">ASO34/0.00013064</f>
        <v>4.0108129419758569</v>
      </c>
      <c r="ASQ34" s="1"/>
      <c r="ASR34" s="1"/>
      <c r="ASS34" s="2" t="s">
        <v>11</v>
      </c>
      <c r="AST34" s="1" t="s">
        <v>120</v>
      </c>
      <c r="ASU34" s="1">
        <v>176</v>
      </c>
      <c r="ASV34" s="2">
        <v>1</v>
      </c>
      <c r="ASW34" s="1">
        <v>3.2000000000000001E-2</v>
      </c>
      <c r="ASX34" s="1">
        <f t="shared" ref="ASX34:ASX48" si="2137">ASW34-0.007</f>
        <v>2.5000000000000001E-2</v>
      </c>
      <c r="ASY34" s="1">
        <f t="shared" ref="ASY34:ASY48" si="2138">(ASX34-0.0128)/0.0291</f>
        <v>0.41924398625429554</v>
      </c>
      <c r="ASZ34" s="1">
        <f t="shared" ref="ASZ34:ASZ48" si="2139">ASY34*0.0015</f>
        <v>6.2886597938144329E-4</v>
      </c>
      <c r="ATA34" s="1">
        <f t="shared" ref="ATA34:ATA48" si="2140">ASZ34/0.00013064</f>
        <v>4.8137322365389101</v>
      </c>
      <c r="ATB34" s="1"/>
      <c r="ATC34" s="1"/>
      <c r="ATD34" s="2" t="s">
        <v>11</v>
      </c>
      <c r="ATE34" s="1" t="s">
        <v>121</v>
      </c>
      <c r="ATF34" s="1">
        <v>180</v>
      </c>
      <c r="ATG34" s="2">
        <v>1</v>
      </c>
      <c r="ATH34" s="1">
        <v>4.4999999999999998E-2</v>
      </c>
      <c r="ATI34" s="1">
        <f t="shared" ref="ATI34:ATI48" si="2141">ATH34-0.021</f>
        <v>2.3999999999999997E-2</v>
      </c>
      <c r="ATJ34" s="1">
        <f t="shared" ref="ATJ34:ATJ48" si="2142">(ATI34-0.0295)/0.0289</f>
        <v>-0.19031141868512116</v>
      </c>
      <c r="ATK34" s="1">
        <f t="shared" ref="ATK34:ATK48" si="2143">ATJ34*0.0015</f>
        <v>-2.8546712802768174E-4</v>
      </c>
      <c r="ATL34" s="1">
        <f t="shared" ref="ATL34:ATL48" si="2144">ATK34/0.00013064</f>
        <v>-2.1851433559987883</v>
      </c>
      <c r="ATM34" s="1"/>
      <c r="ATN34" s="1"/>
      <c r="ATO34" s="2" t="s">
        <v>11</v>
      </c>
      <c r="ATP34" s="1" t="s">
        <v>122</v>
      </c>
      <c r="ATQ34" s="1">
        <v>183</v>
      </c>
      <c r="ATR34" s="2">
        <v>1</v>
      </c>
      <c r="ATS34" s="1">
        <v>3.3000000000000002E-2</v>
      </c>
      <c r="ATT34" s="1">
        <f t="shared" ref="ATT34:ATT48" si="2145">ATS34-0.001</f>
        <v>3.2000000000000001E-2</v>
      </c>
      <c r="ATU34" s="1">
        <f t="shared" ref="ATU34:ATU48" si="2146">(ATT34-0.0082)/0.0292</f>
        <v>0.81506849315068497</v>
      </c>
      <c r="ATV34" s="1">
        <f t="shared" ref="ATV34:ATV48" si="2147">ATU34*0.0015</f>
        <v>1.2226027397260275E-3</v>
      </c>
      <c r="ATW34" s="1">
        <f t="shared" ref="ATW34:ATW48" si="2148">ATV34/0.00013064</f>
        <v>9.3585635312770012</v>
      </c>
      <c r="ATX34" s="1"/>
      <c r="ATY34" s="1"/>
      <c r="ATZ34" s="2" t="s">
        <v>11</v>
      </c>
      <c r="AUA34" s="1" t="s">
        <v>123</v>
      </c>
      <c r="AUB34" s="1">
        <v>184</v>
      </c>
      <c r="AUC34" s="2">
        <v>1</v>
      </c>
      <c r="AUD34" s="1">
        <v>6.0000000000000001E-3</v>
      </c>
      <c r="AUE34" s="1">
        <f t="shared" ref="AUE34:AUE48" si="2149">AUD34-0.016</f>
        <v>-0.01</v>
      </c>
      <c r="AUF34" s="1">
        <f t="shared" ref="AUF34:AUF48" si="2150">(AUE34-0.0087)/0.0277</f>
        <v>-0.67509025270758127</v>
      </c>
      <c r="AUG34" s="1">
        <f t="shared" ref="AUG34:AUG48" si="2151">AUF34*0.0015</f>
        <v>-1.0126353790613719E-3</v>
      </c>
      <c r="AUH34" s="1">
        <f t="shared" ref="AUH34:AUH48" si="2152">AUG34/0.00013064</f>
        <v>-7.7513424606657368</v>
      </c>
      <c r="AUI34" s="1"/>
      <c r="AUJ34" s="1"/>
      <c r="AUK34" s="2" t="s">
        <v>11</v>
      </c>
      <c r="AUL34" s="1" t="s">
        <v>124</v>
      </c>
      <c r="AUM34" s="1">
        <v>185</v>
      </c>
      <c r="AUN34" s="2">
        <v>1</v>
      </c>
      <c r="AUO34" s="1">
        <v>1.0999999999999999E-2</v>
      </c>
      <c r="AUP34" s="1">
        <f t="shared" ref="AUP34:AUP48" si="2153">AUO34-0.005</f>
        <v>5.9999999999999993E-3</v>
      </c>
      <c r="AUQ34" s="1">
        <f t="shared" ref="AUQ34:AUQ48" si="2154">(AUP34-0.0047)/0.0277</f>
        <v>4.6931407942238233E-2</v>
      </c>
      <c r="AUR34" s="1">
        <f t="shared" ref="AUR34:AUR48" si="2155">AUQ34*0.0015</f>
        <v>7.0397111913357349E-5</v>
      </c>
      <c r="AUS34" s="1">
        <f t="shared" ref="AUS34:AUS48" si="2156">AUR34/0.00013064</f>
        <v>0.53886337961847319</v>
      </c>
      <c r="AUT34" s="1"/>
      <c r="AUU34" s="1"/>
      <c r="AUV34" s="2" t="s">
        <v>11</v>
      </c>
      <c r="AUW34" s="1" t="s">
        <v>125</v>
      </c>
      <c r="AUX34" s="1">
        <v>186</v>
      </c>
      <c r="AUY34" s="2">
        <v>1</v>
      </c>
      <c r="AUZ34" s="1">
        <v>1.4E-2</v>
      </c>
      <c r="AVA34" s="1">
        <f t="shared" ref="AVA34:AVA48" si="2157">AUZ34-0.01</f>
        <v>4.0000000000000001E-3</v>
      </c>
      <c r="AVB34" s="1">
        <f t="shared" ref="AVB34:AVB48" si="2158">(AVA34-0.0038)/0.0277</f>
        <v>7.2202166064981987E-3</v>
      </c>
      <c r="AVC34" s="1">
        <f t="shared" ref="AVC34:AVC48" si="2159">AVB34*0.0015</f>
        <v>1.0830324909747298E-5</v>
      </c>
      <c r="AVD34" s="1">
        <f t="shared" ref="AVD34:AVD48" si="2160">AVC34/0.00013064</f>
        <v>8.2902058402842135E-2</v>
      </c>
      <c r="AVE34" s="1"/>
      <c r="AVF34" s="1"/>
      <c r="AVG34" s="2" t="s">
        <v>11</v>
      </c>
      <c r="AVH34" s="1" t="s">
        <v>126</v>
      </c>
      <c r="AVI34" s="1">
        <v>187</v>
      </c>
      <c r="AVJ34" s="2">
        <v>1</v>
      </c>
      <c r="AVK34" s="1">
        <v>1.7000000000000001E-2</v>
      </c>
      <c r="AVL34" s="1">
        <f t="shared" ref="AVL34:AVL48" si="2161">AVK34-0.01</f>
        <v>7.000000000000001E-3</v>
      </c>
      <c r="AVM34" s="1">
        <f t="shared" ref="AVM34:AVM48" si="2162">(AVL34-0.0004)/0.0278</f>
        <v>0.23741007194244609</v>
      </c>
      <c r="AVN34" s="1">
        <f t="shared" ref="AVN34:AVN48" si="2163">AVM34*0.0015</f>
        <v>3.5611510791366916E-4</v>
      </c>
      <c r="AVO34" s="1">
        <f t="shared" ref="AVO34:AVO48" si="2164">AVN34/0.00013064</f>
        <v>2.7259270354689922</v>
      </c>
      <c r="AVP34" s="1"/>
      <c r="AVQ34" s="1"/>
      <c r="AVR34" s="2" t="s">
        <v>11</v>
      </c>
      <c r="AVS34" s="1" t="s">
        <v>127</v>
      </c>
      <c r="AVT34" s="1">
        <v>190</v>
      </c>
      <c r="AVU34" s="2">
        <v>1</v>
      </c>
      <c r="AVV34" s="1">
        <v>0.02</v>
      </c>
      <c r="AVW34" s="1">
        <f t="shared" ref="AVW34:AVW48" si="2165">AVV34-0.011</f>
        <v>9.0000000000000011E-3</v>
      </c>
      <c r="AVX34" s="1">
        <f t="shared" ref="AVX34:AVX48" si="2166">(AVW34--0.001)/0.0279</f>
        <v>0.35842293906810041</v>
      </c>
      <c r="AVY34" s="1">
        <f t="shared" ref="AVY34:AVY48" si="2167">AVX34*0.0015</f>
        <v>5.3763440860215065E-4</v>
      </c>
      <c r="AVZ34" s="1">
        <f t="shared" ref="AVZ34:AVZ48" si="2168">AVY34/0.00013064</f>
        <v>4.1153889207145635</v>
      </c>
      <c r="AWA34" s="1"/>
      <c r="AWB34" s="1"/>
      <c r="AWC34" s="2" t="s">
        <v>11</v>
      </c>
      <c r="AWD34" s="1" t="s">
        <v>128</v>
      </c>
      <c r="AWE34" s="1">
        <v>191</v>
      </c>
      <c r="AWF34" s="2">
        <v>1</v>
      </c>
      <c r="AWG34" s="1">
        <v>2.4E-2</v>
      </c>
      <c r="AWH34" s="1">
        <f t="shared" ref="AWH34:AWH48" si="2169">AWG34-0.013</f>
        <v>1.1000000000000001E-2</v>
      </c>
      <c r="AWI34" s="1">
        <f t="shared" ref="AWI34:AWI48" si="2170">(AWH34-0.0015)/0.0279</f>
        <v>0.34050179211469539</v>
      </c>
      <c r="AWJ34" s="1">
        <f t="shared" ref="AWJ34:AWJ48" si="2171">AWI34*0.0015</f>
        <v>5.1075268817204306E-4</v>
      </c>
      <c r="AWK34" s="1">
        <f t="shared" ref="AWK34:AWK48" si="2172">AWJ34/0.00013064</f>
        <v>3.9096194746788351</v>
      </c>
      <c r="AWL34" s="1"/>
      <c r="AWM34" s="1"/>
      <c r="AWN34" s="2" t="s">
        <v>11</v>
      </c>
      <c r="AWO34" s="1" t="s">
        <v>129</v>
      </c>
      <c r="AWP34" s="1">
        <v>192</v>
      </c>
      <c r="AWQ34" s="2">
        <v>1</v>
      </c>
      <c r="AWR34" s="1">
        <v>2.4E-2</v>
      </c>
      <c r="AWS34" s="1">
        <f t="shared" ref="AWS34:AWS48" si="2173">AWR34-0.016</f>
        <v>8.0000000000000002E-3</v>
      </c>
      <c r="AWT34" s="1">
        <f t="shared" ref="AWT34:AWT48" si="2174">(AWS34-0.0018)/0.028</f>
        <v>0.22142857142857145</v>
      </c>
      <c r="AWU34" s="1">
        <f t="shared" ref="AWU34:AWU48" si="2175">AWT34*0.0015</f>
        <v>3.3214285714285719E-4</v>
      </c>
      <c r="AWV34" s="1">
        <f t="shared" ref="AWV34:AWV48" si="2176">AWU34/0.00013064</f>
        <v>2.5424284839471616</v>
      </c>
      <c r="AWW34" s="1"/>
      <c r="AWX34" s="1"/>
      <c r="AWY34" s="2" t="s">
        <v>11</v>
      </c>
      <c r="AWZ34" s="1" t="s">
        <v>130</v>
      </c>
      <c r="AXA34" s="1">
        <v>193</v>
      </c>
      <c r="AXB34" s="2">
        <v>1</v>
      </c>
      <c r="AXC34" s="1">
        <v>2.8000000000000001E-2</v>
      </c>
      <c r="AXD34" s="1">
        <f t="shared" ref="AXD34:AXD48" si="2177">AXC34-0.014</f>
        <v>1.4E-2</v>
      </c>
      <c r="AXE34" s="1">
        <f t="shared" ref="AXE34:AXE48" si="2178">(AXD34-0.0028)/0.0279</f>
        <v>0.40143369175627236</v>
      </c>
      <c r="AXF34" s="1">
        <f t="shared" ref="AXF34:AXF48" si="2179">AXE34*0.0015</f>
        <v>6.0215053763440854E-4</v>
      </c>
      <c r="AXG34" s="1">
        <f t="shared" ref="AXG34:AXG48" si="2180">AXF34/0.00013064</f>
        <v>4.60923559120031</v>
      </c>
      <c r="AXH34" s="1"/>
      <c r="AXI34" s="1"/>
      <c r="AXJ34" s="2" t="s">
        <v>11</v>
      </c>
      <c r="AXK34" s="1" t="s">
        <v>131</v>
      </c>
      <c r="AXL34" s="1">
        <v>197</v>
      </c>
      <c r="AXM34" s="2">
        <v>1</v>
      </c>
      <c r="AXN34" s="1">
        <v>3.4000000000000002E-2</v>
      </c>
      <c r="AXO34" s="1">
        <f t="shared" ref="AXO34:AXO48" si="2181">AXN34-0.019</f>
        <v>1.5000000000000003E-2</v>
      </c>
      <c r="AXP34" s="1">
        <f t="shared" ref="AXP34:AXP48" si="2182">(AXO34-0.0043)/0.0278</f>
        <v>0.38489208633093536</v>
      </c>
      <c r="AXQ34" s="1">
        <f t="shared" ref="AXQ34:AXQ48" si="2183">AXP34*0.0015</f>
        <v>5.7733812949640302E-4</v>
      </c>
      <c r="AXR34" s="1">
        <f t="shared" ref="AXR34:AXR48" si="2184">AXQ34/0.00013064</f>
        <v>4.419305951442154</v>
      </c>
      <c r="AXS34" s="1"/>
      <c r="AXT34" s="1"/>
      <c r="AXU34" s="2" t="s">
        <v>11</v>
      </c>
      <c r="AXV34" s="1" t="s">
        <v>132</v>
      </c>
      <c r="AXW34" s="1">
        <v>198</v>
      </c>
      <c r="AXX34" s="2">
        <v>1</v>
      </c>
      <c r="AXY34" s="1">
        <v>2.3E-2</v>
      </c>
      <c r="AXZ34" s="1">
        <f t="shared" ref="AXZ34:AXZ48" si="2185">(AXY34-0.017)</f>
        <v>5.9999999999999984E-3</v>
      </c>
      <c r="AYA34" s="1">
        <f t="shared" ref="AYA34:AYA48" si="2186">(AXZ34-0.0052)/0.0278</f>
        <v>2.877697841726614E-2</v>
      </c>
      <c r="AYB34" s="1">
        <f t="shared" ref="AYB34:AYB48" si="2187">AYA34*0.0015</f>
        <v>4.3165467625899209E-5</v>
      </c>
      <c r="AYC34" s="1">
        <f t="shared" ref="AYC34:AYC48" si="2188">AYB34/0.00013064</f>
        <v>0.33041539823866506</v>
      </c>
      <c r="AYD34" s="1"/>
      <c r="AYE34" s="1"/>
      <c r="AYF34" s="2" t="s">
        <v>11</v>
      </c>
      <c r="AYG34" s="1" t="s">
        <v>133</v>
      </c>
      <c r="AYH34" s="1">
        <v>201</v>
      </c>
      <c r="AYI34" s="2">
        <v>1</v>
      </c>
      <c r="AYJ34" s="1">
        <v>3.1E-2</v>
      </c>
      <c r="AYK34" s="1">
        <f t="shared" ref="AYK34:AYK48" si="2189">AYJ34-0.023</f>
        <v>8.0000000000000002E-3</v>
      </c>
      <c r="AYL34" s="1">
        <f t="shared" ref="AYL34:AYL48" si="2190">(AYK34-0.0065)/0.028</f>
        <v>5.3571428571428589E-2</v>
      </c>
      <c r="AYM34" s="1">
        <f t="shared" ref="AYM34:AYM48" si="2191">AYL34*0.0015</f>
        <v>8.035714285714288E-5</v>
      </c>
      <c r="AYN34" s="1">
        <f t="shared" ref="AYN34:AYN48" si="2192">AYM34/0.00013064</f>
        <v>0.61510366547108752</v>
      </c>
      <c r="AYO34" s="1"/>
      <c r="AYP34" s="1"/>
      <c r="AYQ34" s="2" t="s">
        <v>11</v>
      </c>
      <c r="AYR34" s="1" t="s">
        <v>134</v>
      </c>
      <c r="AYS34" s="1">
        <v>204</v>
      </c>
      <c r="AYT34" s="2">
        <v>1</v>
      </c>
      <c r="AYU34" s="1">
        <v>3.5999999999999997E-2</v>
      </c>
      <c r="AYV34" s="1">
        <f t="shared" ref="AYV34:AYV48" si="2193">AYU34-0.023</f>
        <v>1.2999999999999998E-2</v>
      </c>
      <c r="AYW34" s="1">
        <f t="shared" ref="AYW34:AYW48" si="2194">(AYV34-0.0153)/0.028</f>
        <v>-8.2142857142857198E-2</v>
      </c>
      <c r="AYX34" s="1">
        <f t="shared" ref="AYX34:AYX48" si="2195">AYW34*0.0015</f>
        <v>-1.232142857142858E-4</v>
      </c>
      <c r="AYY34" s="1">
        <f t="shared" ref="AYY34:AYY48" si="2196">AYX34/0.00013064</f>
        <v>-0.9431589537223346</v>
      </c>
      <c r="AYZ34" s="1"/>
      <c r="AZA34" s="1"/>
      <c r="AZB34" s="2" t="s">
        <v>11</v>
      </c>
      <c r="AZC34" s="1" t="s">
        <v>135</v>
      </c>
      <c r="AZD34" s="1">
        <v>205</v>
      </c>
      <c r="AZE34" s="2">
        <v>1</v>
      </c>
      <c r="AZF34" s="1">
        <v>3.6999999999999998E-2</v>
      </c>
      <c r="AZG34" s="1">
        <f t="shared" ref="AZG34:AZG64" si="2197">AZF34-0.022</f>
        <v>1.4999999999999999E-2</v>
      </c>
      <c r="AZH34" s="1">
        <f t="shared" ref="AZH34:AZH48" si="2198">(AZG34-0.0058)/0.028</f>
        <v>0.32857142857142857</v>
      </c>
      <c r="AZI34" s="1">
        <f t="shared" ref="AZI34:AZI48" si="2199">AZH34*0.0015</f>
        <v>4.9285714285714286E-4</v>
      </c>
      <c r="AZJ34" s="1">
        <f t="shared" ref="AZJ34:AZJ48" si="2200">AZI34/0.00013064</f>
        <v>3.7726358148893357</v>
      </c>
      <c r="AZK34" s="1"/>
      <c r="AZL34" s="1"/>
      <c r="AZM34" s="2" t="s">
        <v>11</v>
      </c>
      <c r="AZN34" s="1" t="s">
        <v>136</v>
      </c>
      <c r="AZO34" s="1">
        <v>208</v>
      </c>
      <c r="AZP34" s="2">
        <v>1</v>
      </c>
      <c r="AZQ34" s="1">
        <v>3.5000000000000003E-2</v>
      </c>
      <c r="AZR34" s="1">
        <f t="shared" ref="AZR34:AZR48" si="2201">AZQ34-0.021</f>
        <v>1.4000000000000002E-2</v>
      </c>
      <c r="AZS34" s="1">
        <f t="shared" ref="AZS34:AZS48" si="2202">(AZR34-0.0058)/0.028</f>
        <v>0.29285714285714293</v>
      </c>
      <c r="AZT34" s="1">
        <f t="shared" ref="AZT34:AZT48" si="2203">AZS34*0.0015</f>
        <v>4.3928571428571438E-4</v>
      </c>
      <c r="AZU34" s="1">
        <f t="shared" ref="AZU34:AZU48" si="2204">AZT34/0.00013064</f>
        <v>3.3625667045752783</v>
      </c>
      <c r="AZV34" s="1"/>
      <c r="AZW34" s="1"/>
      <c r="AZX34" s="2" t="s">
        <v>11</v>
      </c>
      <c r="AZY34" s="1" t="s">
        <v>137</v>
      </c>
      <c r="AZZ34" s="1">
        <v>211</v>
      </c>
      <c r="BAA34" s="2">
        <v>1</v>
      </c>
      <c r="BAB34" s="1">
        <v>0.04</v>
      </c>
      <c r="BAC34" s="1">
        <f t="shared" ref="BAC34:BAC48" si="2205">BAB34-0.024</f>
        <v>1.6E-2</v>
      </c>
      <c r="BAD34" s="1">
        <f t="shared" ref="BAD34:BAD48" si="2206">(BAC34-0.0072)/0.0282</f>
        <v>0.31205673758865249</v>
      </c>
      <c r="BAE34" s="1">
        <f t="shared" ref="BAE34:BAE48" si="2207">BAD34*0.0015</f>
        <v>4.6808510638297874E-4</v>
      </c>
      <c r="BAF34" s="1">
        <f t="shared" ref="BAF34:BAF48" si="2208">BAE34/0.00013064</f>
        <v>3.5830152050136155</v>
      </c>
      <c r="BAG34" s="1"/>
      <c r="BAH34" s="1"/>
      <c r="BAI34" s="2" t="s">
        <v>11</v>
      </c>
      <c r="BAJ34" s="1" t="s">
        <v>138</v>
      </c>
      <c r="BAK34" s="1">
        <v>212</v>
      </c>
      <c r="BAL34" s="2">
        <v>1</v>
      </c>
      <c r="BAM34" s="1">
        <v>5.0000000000000001E-3</v>
      </c>
      <c r="BAN34" s="1">
        <f t="shared" ref="BAN34:BAN48" si="2209">BAM34-0.01</f>
        <v>-5.0000000000000001E-3</v>
      </c>
      <c r="BAO34" s="1">
        <f t="shared" ref="BAO34:BAO48" si="2210">(BAN34--0.029)/0.0291</f>
        <v>0.82474226804123707</v>
      </c>
      <c r="BAP34" s="1">
        <f t="shared" ref="BAP34:BAP48" si="2211">BAO34*0.0015</f>
        <v>1.2371134020618556E-3</v>
      </c>
      <c r="BAQ34" s="1">
        <f t="shared" ref="BAQ34:BAQ48" si="2212">BAP34/0.00013064</f>
        <v>9.4696371866339213</v>
      </c>
      <c r="BAR34" s="1"/>
      <c r="BAS34" s="1"/>
      <c r="BAT34" s="2" t="s">
        <v>11</v>
      </c>
      <c r="BAU34" s="1" t="s">
        <v>139</v>
      </c>
      <c r="BAV34" s="1">
        <v>213</v>
      </c>
      <c r="BAW34" s="2">
        <v>1</v>
      </c>
      <c r="BAX34" s="1">
        <v>1E-3</v>
      </c>
      <c r="BAY34" s="1">
        <f t="shared" ref="BAY34:BAY48" si="2213">BAX34-0.001</f>
        <v>0</v>
      </c>
      <c r="BAZ34" s="1">
        <f t="shared" ref="BAZ34:BAZ48" si="2214">(BAY34--0.0326)/0.0288</f>
        <v>1.1319444444444444</v>
      </c>
      <c r="BBA34" s="1">
        <f t="shared" ref="BBA34:BBA48" si="2215">BAZ34*0.0015</f>
        <v>1.6979166666666666E-3</v>
      </c>
      <c r="BBB34" s="1">
        <f t="shared" ref="BBB34:BBB48" si="2216">BBA34/0.00013064</f>
        <v>12.996912635231679</v>
      </c>
      <c r="BBC34" s="1"/>
      <c r="BBD34" s="1"/>
      <c r="BBE34" s="2" t="s">
        <v>11</v>
      </c>
      <c r="BBF34" s="1" t="s">
        <v>140</v>
      </c>
      <c r="BBG34" s="1">
        <v>214</v>
      </c>
      <c r="BBH34" s="2">
        <v>1</v>
      </c>
      <c r="BBI34" s="1">
        <v>8.0000000000000002E-3</v>
      </c>
      <c r="BBJ34" s="1">
        <f t="shared" ref="BBJ34:BBJ48" si="2217">BBI34-0.005</f>
        <v>3.0000000000000001E-3</v>
      </c>
      <c r="BBK34" s="1">
        <f t="shared" ref="BBK34:BBK48" si="2218">(BBJ34--0.0232)/0.0287</f>
        <v>0.91289198606271771</v>
      </c>
      <c r="BBL34" s="1">
        <f t="shared" ref="BBL34:BBL48" si="2219">BBK34*0.0015</f>
        <v>1.3693379790940766E-3</v>
      </c>
      <c r="BBM34" s="1">
        <f t="shared" ref="BBM34:BBM48" si="2220">BBL34/0.00013064</f>
        <v>10.481766527052025</v>
      </c>
      <c r="BBN34" s="1"/>
      <c r="BBO34" s="1"/>
      <c r="BBP34" s="2" t="s">
        <v>11</v>
      </c>
      <c r="BBQ34" s="1" t="s">
        <v>141</v>
      </c>
      <c r="BBR34" s="1">
        <v>215</v>
      </c>
      <c r="BBS34" s="2">
        <v>1</v>
      </c>
      <c r="BBT34" s="1">
        <v>1.2E-2</v>
      </c>
      <c r="BBU34" s="1">
        <f t="shared" ref="BBU34:BBU48" si="2221">BBT34-0.008</f>
        <v>4.0000000000000001E-3</v>
      </c>
      <c r="BBV34" s="1">
        <f t="shared" ref="BBV34:BBV48" si="2222">(BBU34--0.0203)/0.0286</f>
        <v>0.84965034965034958</v>
      </c>
      <c r="BBW34" s="1">
        <f t="shared" ref="BBW34:BBW48" si="2223">BBV34*0.0015</f>
        <v>1.2744755244755244E-3</v>
      </c>
      <c r="BBX34" s="1">
        <f t="shared" ref="BBX34:BBX48" si="2224">BBW34/0.00013064</f>
        <v>9.7556301628561251</v>
      </c>
      <c r="BBY34" s="1"/>
      <c r="BBZ34" s="1"/>
      <c r="BCA34" s="2" t="s">
        <v>11</v>
      </c>
      <c r="BCB34" s="1" t="s">
        <v>142</v>
      </c>
      <c r="BCC34" s="1">
        <v>225</v>
      </c>
      <c r="BCD34" s="2">
        <v>1</v>
      </c>
      <c r="BCE34" s="1">
        <v>1.7000000000000001E-2</v>
      </c>
      <c r="BCF34" s="1">
        <f t="shared" ref="BCF34:BCF48" si="2225">BCE34-0.007</f>
        <v>1.0000000000000002E-2</v>
      </c>
      <c r="BCG34" s="1">
        <f t="shared" ref="BCG34:BCG48" si="2226">(BCF34--0.0195)/0.0287</f>
        <v>1.0278745644599303</v>
      </c>
      <c r="BCH34" s="1">
        <f t="shared" ref="BCH34:BCH48" si="2227">BCG34*0.0015</f>
        <v>1.5418118466898954E-3</v>
      </c>
      <c r="BCI34" s="1">
        <f t="shared" ref="BCI34:BCI48" si="2228">BCH34/0.00013064</f>
        <v>11.801989028550944</v>
      </c>
      <c r="BCJ34" s="1"/>
      <c r="BCK34" s="1"/>
      <c r="BCL34" s="2" t="s">
        <v>11</v>
      </c>
      <c r="BCM34" s="1" t="s">
        <v>143</v>
      </c>
      <c r="BCN34" s="1">
        <v>226</v>
      </c>
      <c r="BCO34" s="2">
        <v>1</v>
      </c>
      <c r="BCP34" s="1">
        <v>0.02</v>
      </c>
      <c r="BCQ34" s="1">
        <f t="shared" ref="BCQ34:BCQ48" si="2229">BCP34-0.018</f>
        <v>2.0000000000000018E-3</v>
      </c>
      <c r="BCR34" s="1">
        <f t="shared" ref="BCR34:BCR48" si="2230">(BCQ34--0.0144)/0.0296</f>
        <v>0.55405405405405406</v>
      </c>
      <c r="BCS34" s="1">
        <f t="shared" ref="BCS34:BCS48" si="2231">BCR34*0.0015</f>
        <v>8.3108108108108109E-4</v>
      </c>
      <c r="BCT34" s="1">
        <f t="shared" ref="BCT34:BCT48" si="2232">BCS34/0.00013064</f>
        <v>6.3616126843316065</v>
      </c>
      <c r="BCU34" s="1"/>
      <c r="BCV34" s="1"/>
      <c r="BCW34" s="2" t="s">
        <v>11</v>
      </c>
      <c r="BCX34" s="1" t="s">
        <v>144</v>
      </c>
      <c r="BCY34" s="1">
        <v>232</v>
      </c>
      <c r="BCZ34" s="2">
        <v>1</v>
      </c>
      <c r="BDA34" s="1">
        <v>2.8000000000000001E-2</v>
      </c>
      <c r="BDB34" s="1">
        <f t="shared" ref="BDB34:BDB48" si="2233">BDA34-0.024</f>
        <v>4.0000000000000001E-3</v>
      </c>
      <c r="BDC34" s="1">
        <f t="shared" ref="BDC34:BDC48" si="2234">(BDB34--0.0164)/0.0296</f>
        <v>0.68918918918918926</v>
      </c>
      <c r="BDD34" s="1">
        <f t="shared" ref="BDD34:BDD48" si="2235">BDC34*0.0015</f>
        <v>1.0337837837837839E-3</v>
      </c>
      <c r="BDE34" s="1">
        <f t="shared" ref="BDE34:BDE48" si="2236">BDD34/0.00013064</f>
        <v>7.9132255341685838</v>
      </c>
      <c r="BDF34" s="1"/>
      <c r="BDG34" s="1"/>
      <c r="BDH34" s="2" t="s">
        <v>11</v>
      </c>
      <c r="BDI34" s="1" t="s">
        <v>145</v>
      </c>
      <c r="BDJ34" s="1">
        <v>233</v>
      </c>
      <c r="BDK34" s="2">
        <v>1</v>
      </c>
      <c r="BDL34" s="1">
        <v>2.9000000000000001E-2</v>
      </c>
      <c r="BDM34" s="1">
        <f t="shared" ref="BDM34:BDM48" si="2237">BDL34-0.038</f>
        <v>-8.9999999999999976E-3</v>
      </c>
      <c r="BDN34" s="1">
        <f t="shared" ref="BDN34:BDN48" si="2238">(BDM34--0.0177)/0.0296</f>
        <v>0.29391891891891903</v>
      </c>
      <c r="BDO34" s="1">
        <f t="shared" ref="BDO34:BDO48" si="2239">BDN34*0.0015</f>
        <v>4.4087837837837856E-4</v>
      </c>
      <c r="BDP34" s="1">
        <f t="shared" ref="BDP34:BDP48" si="2240">BDO34/0.00013064</f>
        <v>3.3747579483954264</v>
      </c>
      <c r="BDQ34" s="1"/>
      <c r="BDR34" s="1"/>
      <c r="BDS34" s="2" t="s">
        <v>11</v>
      </c>
      <c r="BDT34" s="1" t="s">
        <v>146</v>
      </c>
      <c r="BDU34" s="1">
        <v>234</v>
      </c>
      <c r="BDV34" s="2">
        <v>1</v>
      </c>
      <c r="BDW34" s="1">
        <v>2.5999999999999999E-2</v>
      </c>
      <c r="BDX34" s="1">
        <f t="shared" ref="BDX34:BDX48" si="2241">BDW34-0.035</f>
        <v>-9.0000000000000045E-3</v>
      </c>
      <c r="BDY34" s="1">
        <f t="shared" ref="BDY34:BDY48" si="2242">(BDX34--0.0169)/0.0295</f>
        <v>0.26779661016949136</v>
      </c>
      <c r="BDZ34" s="1">
        <f t="shared" ref="BDZ34:BDZ48" si="2243">BDY34*0.0015</f>
        <v>4.0169491525423706E-4</v>
      </c>
      <c r="BEA34" s="1">
        <f t="shared" ref="BEA34:BEA48" si="2244">BDZ34/0.00013064</f>
        <v>3.0748232949650722</v>
      </c>
      <c r="BEB34" s="1"/>
      <c r="BEC34" s="1"/>
      <c r="BED34" s="2" t="s">
        <v>11</v>
      </c>
      <c r="BEE34" s="1" t="s">
        <v>147</v>
      </c>
      <c r="BEF34" s="1">
        <v>236</v>
      </c>
      <c r="BEG34" s="2">
        <v>1</v>
      </c>
      <c r="BEH34" s="1">
        <v>3.5000000000000003E-2</v>
      </c>
      <c r="BEI34" s="1">
        <f t="shared" ref="BEI34:BEI48" si="2245">BEH34-0.058</f>
        <v>-2.3E-2</v>
      </c>
      <c r="BEJ34" s="1">
        <f t="shared" ref="BEJ34:BEJ48" si="2246">(BEI34--0.0171)/0.0295</f>
        <v>-0.19999999999999998</v>
      </c>
      <c r="BEK34" s="1">
        <f t="shared" ref="BEK34:BEK48" si="2247">BEJ34*0.0015</f>
        <v>-2.9999999999999997E-4</v>
      </c>
      <c r="BEL34" s="1">
        <f t="shared" ref="BEL34:BEL48" si="2248">BEK34/0.00013064</f>
        <v>-2.2963870177587258</v>
      </c>
      <c r="BEM34" s="1"/>
      <c r="BEN34" s="1"/>
      <c r="BEO34" s="2" t="s">
        <v>11</v>
      </c>
      <c r="BEP34" s="4" t="s">
        <v>148</v>
      </c>
      <c r="BEQ34" s="4">
        <v>239</v>
      </c>
      <c r="BER34" s="2">
        <v>1</v>
      </c>
      <c r="BES34" s="1">
        <v>3.6999999999999998E-2</v>
      </c>
      <c r="BET34" s="1">
        <f t="shared" ref="BET34:BET48" si="2249">BES34-0.067</f>
        <v>-3.0000000000000006E-2</v>
      </c>
      <c r="BEU34" s="1">
        <f t="shared" ref="BEU34:BEU48" si="2250">(BET34--0.0188)/0.0298</f>
        <v>-0.37583892617449682</v>
      </c>
      <c r="BEV34" s="1">
        <f t="shared" ref="BEV34:BEV48" si="2251">BEU34*0.0015</f>
        <v>-5.6375838926174527E-4</v>
      </c>
      <c r="BEW34" s="1">
        <f t="shared" ref="BEW34:BEW48" si="2252">BEV34/0.00013064</f>
        <v>-4.3153581541774741</v>
      </c>
      <c r="BEX34" s="1"/>
      <c r="BEY34" s="1"/>
      <c r="BEZ34" s="2" t="s">
        <v>11</v>
      </c>
      <c r="BFA34" s="4" t="s">
        <v>149</v>
      </c>
      <c r="BFB34" s="4">
        <v>240</v>
      </c>
      <c r="BFC34" s="2">
        <v>1</v>
      </c>
      <c r="BFD34" s="1">
        <v>-0.02</v>
      </c>
      <c r="BFE34" s="1">
        <f t="shared" ref="BFE34:BFE48" si="2253">BFD34--0.023</f>
        <v>2.9999999999999992E-3</v>
      </c>
      <c r="BFF34" s="1">
        <f t="shared" ref="BFF34:BFF48" si="2254">(BFE34--0.064)/0.0287</f>
        <v>2.3344947735191641</v>
      </c>
      <c r="BFG34" s="1">
        <f t="shared" ref="BFG34:BFG48" si="2255">BFF34*0.0015</f>
        <v>3.5017421602787464E-3</v>
      </c>
      <c r="BFH34" s="1">
        <f t="shared" ref="BFH34:BFH48" si="2256">BFG34/0.00013064</f>
        <v>26.804517454675032</v>
      </c>
      <c r="BFI34" s="1"/>
      <c r="BFJ34" s="1"/>
      <c r="BFK34" s="2" t="s">
        <v>11</v>
      </c>
      <c r="BFL34" s="4" t="s">
        <v>150</v>
      </c>
      <c r="BFM34" s="4">
        <v>241</v>
      </c>
      <c r="BFN34" s="2">
        <v>1</v>
      </c>
      <c r="BFO34" s="1">
        <v>-1.4E-2</v>
      </c>
      <c r="BFP34" s="1">
        <f t="shared" ref="BFP34:BFP48" si="2257">BFO34--0.017</f>
        <v>3.0000000000000009E-3</v>
      </c>
      <c r="BFQ34" s="1">
        <f t="shared" ref="BFQ34:BFQ48" si="2258">(BFP34--0.0656)/0.0291</f>
        <v>2.3573883161512028</v>
      </c>
      <c r="BFR34" s="1">
        <f t="shared" ref="BFR34:BFR48" si="2259">BFQ34*0.0015</f>
        <v>3.5360824742268044E-3</v>
      </c>
      <c r="BFS34" s="1">
        <f t="shared" ref="BFS34:BFS48" si="2260">BFR34/0.00013064</f>
        <v>27.06737962512863</v>
      </c>
      <c r="BFT34" s="1"/>
      <c r="BFU34" s="1"/>
      <c r="BFV34" s="2" t="s">
        <v>11</v>
      </c>
      <c r="BFW34" s="4" t="s">
        <v>151</v>
      </c>
      <c r="BFX34" s="4">
        <v>243</v>
      </c>
      <c r="BFY34" s="2">
        <v>1</v>
      </c>
      <c r="BFZ34" s="1">
        <v>1.4E-2</v>
      </c>
      <c r="BGA34" s="1">
        <f t="shared" si="1408"/>
        <v>8.0000000000000002E-3</v>
      </c>
      <c r="BGB34" s="1">
        <f t="shared" ref="BGB34:BGB48" si="2261">(BGA34--0.0365)/0.0289</f>
        <v>1.5397923875432526</v>
      </c>
      <c r="BGC34" s="1">
        <f t="shared" ref="BGC34:BGC48" si="2262">BGB34*0.0015</f>
        <v>2.3096885813148789E-3</v>
      </c>
      <c r="BGD34" s="1">
        <f t="shared" ref="BGD34:BGD48" si="2263">BGC34/0.00013064</f>
        <v>17.679796243990193</v>
      </c>
      <c r="BGE34" s="1"/>
      <c r="BGF34" s="1"/>
      <c r="BGG34" s="2" t="s">
        <v>11</v>
      </c>
      <c r="BGH34" s="4" t="s">
        <v>152</v>
      </c>
      <c r="BGI34" s="4">
        <v>246</v>
      </c>
      <c r="BGJ34" s="2">
        <v>1</v>
      </c>
      <c r="BGK34" s="1">
        <v>2.3E-2</v>
      </c>
      <c r="BGL34" s="1">
        <f t="shared" ref="BGL34:BGL48" si="2264">BGK34-0.011</f>
        <v>1.2E-2</v>
      </c>
      <c r="BGM34" s="1">
        <f t="shared" ref="BGM34:BGM64" si="2265">(BGL34--0.0324)/0.0289</f>
        <v>1.5363321799307958</v>
      </c>
      <c r="BGN34" s="1">
        <f t="shared" ref="BGN34:BGN48" si="2266">BGM34*0.0015</f>
        <v>2.3044982698961938E-3</v>
      </c>
      <c r="BGO34" s="1">
        <f t="shared" ref="BGO34:BGO48" si="2267">BGN34/0.00013064</f>
        <v>17.640066364790215</v>
      </c>
      <c r="BGP34" s="1"/>
      <c r="BGQ34" s="1"/>
      <c r="BGR34" s="2" t="s">
        <v>11</v>
      </c>
      <c r="BGS34" s="4" t="s">
        <v>153</v>
      </c>
      <c r="BGT34" s="4">
        <v>249</v>
      </c>
      <c r="BGU34" s="2">
        <v>1</v>
      </c>
      <c r="BGV34" s="1">
        <v>2.1999999999999999E-2</v>
      </c>
      <c r="BGW34" s="1">
        <f t="shared" ref="BGW34:BGW48" si="2268">BGV34-0.009</f>
        <v>1.2999999999999999E-2</v>
      </c>
      <c r="BGX34" s="1">
        <f t="shared" ref="BGX34:BGX48" si="2269">(BGW34--0.0362)/0.0291</f>
        <v>1.6907216494845361</v>
      </c>
      <c r="BGY34" s="1">
        <f t="shared" ref="BGY34:BGY48" si="2270">BGX34*0.0015</f>
        <v>2.5360824742268044E-3</v>
      </c>
      <c r="BGZ34" s="1">
        <f t="shared" ref="BGZ34:BGZ48" si="2271">BGY34/0.00013064</f>
        <v>19.412756232599541</v>
      </c>
      <c r="BHA34" s="1"/>
      <c r="BHB34" s="1"/>
      <c r="BHC34" s="2" t="s">
        <v>11</v>
      </c>
      <c r="BHD34" s="4" t="s">
        <v>154</v>
      </c>
      <c r="BHE34" s="4">
        <v>253</v>
      </c>
      <c r="BHF34" s="2">
        <v>1</v>
      </c>
      <c r="BHG34" s="1">
        <v>2.5000000000000001E-2</v>
      </c>
      <c r="BHH34" s="1">
        <f t="shared" ref="BHH34:BHH48" si="2272">BHG34-0.008</f>
        <v>1.7000000000000001E-2</v>
      </c>
      <c r="BHI34" s="1">
        <f t="shared" ref="BHI34:BHI48" si="2273">(BHH34--0.0347)/0.0289</f>
        <v>1.7889273356401385</v>
      </c>
      <c r="BHJ34" s="1">
        <f t="shared" ref="BHJ34:BHJ48" si="2274">BHI34*0.0015</f>
        <v>2.6833910034602076E-3</v>
      </c>
      <c r="BHK34" s="1">
        <f t="shared" ref="BHK34:BHK48" si="2275">BHJ34/0.00013064</f>
        <v>20.540347546388606</v>
      </c>
      <c r="BHL34" s="1"/>
      <c r="BHM34" s="1"/>
      <c r="BHN34" s="2" t="s">
        <v>11</v>
      </c>
      <c r="BHO34" s="4" t="s">
        <v>155</v>
      </c>
      <c r="BHP34" s="4">
        <v>254</v>
      </c>
      <c r="BHQ34" s="2">
        <v>1</v>
      </c>
      <c r="BHR34" s="1">
        <v>2.1000000000000001E-2</v>
      </c>
      <c r="BHS34" s="1">
        <f t="shared" ref="BHS34:BHS48" si="2276">BHR34-0.022</f>
        <v>-9.9999999999999742E-4</v>
      </c>
      <c r="BHT34" s="1">
        <f t="shared" ref="BHT34:BHT48" si="2277">(BHS34-0.0025)/0.0291</f>
        <v>-0.12027491408934698</v>
      </c>
      <c r="BHU34" s="1">
        <f t="shared" ref="BHU34:BHU48" si="2278">BHT34*0.0015</f>
        <v>-1.8041237113402048E-4</v>
      </c>
      <c r="BHV34" s="1">
        <f t="shared" ref="BHV34:BHV48" si="2279">BHU34/0.00013064</f>
        <v>-1.3809887563841126</v>
      </c>
      <c r="BHW34" s="1"/>
      <c r="BHX34" s="1"/>
      <c r="BHY34" s="2" t="s">
        <v>11</v>
      </c>
      <c r="BHZ34" s="4" t="s">
        <v>156</v>
      </c>
      <c r="BIA34" s="4">
        <v>260</v>
      </c>
      <c r="BIB34" s="2">
        <v>1</v>
      </c>
      <c r="BIC34" s="1">
        <v>2.1999999999999999E-2</v>
      </c>
      <c r="BID34" s="1">
        <f t="shared" ref="BID34:BID48" si="2280">BIC34-0.031</f>
        <v>-9.0000000000000011E-3</v>
      </c>
      <c r="BIE34" s="1">
        <f t="shared" ref="BIE34:BIE48" si="2281">(BID34-0.0063)/0.0296</f>
        <v>-0.51689189189189189</v>
      </c>
      <c r="BIF34" s="1">
        <f t="shared" ref="BIF34:BIF48" si="2282">BIE34*0.0015</f>
        <v>-7.7533783783783781E-4</v>
      </c>
      <c r="BIG34" s="1">
        <f t="shared" ref="BIG34:BIG48" si="2283">BIF34/0.00013064</f>
        <v>-5.9349191506264374</v>
      </c>
      <c r="BIH34" s="1"/>
      <c r="BII34" s="1"/>
      <c r="BIJ34" s="2" t="s">
        <v>11</v>
      </c>
      <c r="BIK34" s="4" t="s">
        <v>157</v>
      </c>
      <c r="BIL34" s="4">
        <v>267</v>
      </c>
      <c r="BIM34" s="2">
        <v>1</v>
      </c>
      <c r="BIN34" s="1">
        <v>2.1000000000000001E-2</v>
      </c>
      <c r="BIO34" s="1">
        <f t="shared" ref="BIO34:BIO48" si="2284">BIN34-0.031</f>
        <v>-9.9999999999999985E-3</v>
      </c>
      <c r="BIP34" s="1">
        <f t="shared" ref="BIP34:BIP48" si="2285">(BIO34--0.0189)/0.03</f>
        <v>0.29666666666666675</v>
      </c>
      <c r="BIQ34" s="1">
        <f t="shared" ref="BIQ34:BIQ48" si="2286">BIP34*0.0015</f>
        <v>4.4500000000000014E-4</v>
      </c>
      <c r="BIR34" s="1">
        <f t="shared" ref="BIR34:BIR48" si="2287">BIQ34/0.00013064</f>
        <v>3.4063074096754447</v>
      </c>
      <c r="BIS34" s="1"/>
      <c r="BIT34" s="1"/>
      <c r="BIU34" s="2" t="s">
        <v>11</v>
      </c>
      <c r="BIV34" s="4" t="s">
        <v>158</v>
      </c>
      <c r="BIW34" s="4">
        <v>268</v>
      </c>
      <c r="BIX34" s="2">
        <v>1</v>
      </c>
      <c r="BIY34" s="1">
        <v>3.1E-2</v>
      </c>
      <c r="BIZ34" s="1">
        <f t="shared" ref="BIZ34:BIZ48" si="2288">BIY34-0.029</f>
        <v>1.9999999999999983E-3</v>
      </c>
      <c r="BJA34" s="1">
        <f t="shared" ref="BJA34:BJA48" si="2289">(BIZ34-0.0001)/0.0295</f>
        <v>6.4406779661016891E-2</v>
      </c>
      <c r="BJB34" s="1">
        <f t="shared" ref="BJB34:BJB48" si="2290">BJA34*0.0015</f>
        <v>9.6610169491525332E-5</v>
      </c>
      <c r="BJC34" s="1">
        <f t="shared" ref="BJC34:BJC48" si="2291">BJB34/0.00013064</f>
        <v>0.73951446334602977</v>
      </c>
      <c r="BJD34" s="1"/>
      <c r="BJE34" s="1"/>
      <c r="BJF34" s="2" t="s">
        <v>11</v>
      </c>
      <c r="BJG34" s="4" t="s">
        <v>159</v>
      </c>
      <c r="BJH34" s="4">
        <v>274</v>
      </c>
      <c r="BJI34" s="2">
        <v>1</v>
      </c>
      <c r="BJJ34" s="1">
        <v>1.7999999999999999E-2</v>
      </c>
      <c r="BJK34" s="1">
        <f t="shared" ref="BJK34:BJK48" si="2292">BJJ34-0.011</f>
        <v>6.9999999999999993E-3</v>
      </c>
      <c r="BJL34" s="1">
        <f t="shared" ref="BJL34:BJL48" si="2293">(BJK34--0.0204)/0.0296</f>
        <v>0.92567567567567566</v>
      </c>
      <c r="BJM34" s="1">
        <f t="shared" ref="BJM34:BJM48" si="2294">BJL34*0.0015</f>
        <v>1.3885135135135135E-3</v>
      </c>
      <c r="BJN34" s="1">
        <f t="shared" ref="BJN34:BJN48" si="2295">BJM34/0.00013064</f>
        <v>10.628548021383292</v>
      </c>
      <c r="BJO34" s="1"/>
      <c r="BJP34" s="1"/>
      <c r="BJQ34" s="2" t="s">
        <v>11</v>
      </c>
      <c r="BJR34" s="4" t="s">
        <v>160</v>
      </c>
      <c r="BJS34" s="4">
        <v>281</v>
      </c>
      <c r="BJT34" s="2">
        <v>1</v>
      </c>
      <c r="BJU34" s="1">
        <v>3.9E-2</v>
      </c>
      <c r="BJV34" s="1">
        <f t="shared" ref="BJV34:BJV48" si="2296">BJU34-0.038</f>
        <v>1.0000000000000009E-3</v>
      </c>
      <c r="BJW34" s="1">
        <f t="shared" ref="BJW34:BJW48" si="2297">(BJV34--0.0068)/0.03</f>
        <v>0.26</v>
      </c>
      <c r="BJX34" s="1">
        <f t="shared" ref="BJX34:BJX48" si="2298">BJW34*0.0015</f>
        <v>3.9000000000000005E-4</v>
      </c>
      <c r="BJY34" s="1">
        <f t="shared" ref="BJY34:BJY48" si="2299">BJX34/0.00013064</f>
        <v>2.9853031230863443</v>
      </c>
      <c r="BJZ34" s="1"/>
      <c r="BKA34" s="1"/>
      <c r="BKB34" s="2" t="s">
        <v>11</v>
      </c>
      <c r="BKC34" s="4" t="s">
        <v>161</v>
      </c>
      <c r="BKD34" s="4">
        <v>282</v>
      </c>
      <c r="BKE34" s="2">
        <v>1</v>
      </c>
      <c r="BKF34" s="1">
        <v>0.02</v>
      </c>
      <c r="BKG34" s="1">
        <f t="shared" ref="BKG34:BKG48" si="2300">BKF34-0.021</f>
        <v>-1.0000000000000009E-3</v>
      </c>
      <c r="BKH34" s="1">
        <f t="shared" ref="BKH34:BKH48" si="2301">(BKG34-0.0014)/0.0276</f>
        <v>-8.6956521739130474E-2</v>
      </c>
      <c r="BKI34" s="1">
        <f t="shared" ref="BKI34:BKI48" si="2302">BKH34*0.0015</f>
        <v>-1.3043478260869572E-4</v>
      </c>
      <c r="BKJ34" s="1">
        <f t="shared" ref="BKJ34:BKJ48" si="2303">BKI34/0.00013064</f>
        <v>-0.99842913815596845</v>
      </c>
      <c r="BKK34" s="1"/>
      <c r="BKL34" s="1"/>
      <c r="BKM34" s="2" t="s">
        <v>11</v>
      </c>
      <c r="BKN34" s="4" t="s">
        <v>162</v>
      </c>
      <c r="BKO34" s="4">
        <v>289</v>
      </c>
      <c r="BKP34" s="2">
        <v>1</v>
      </c>
      <c r="BKQ34" s="1">
        <v>2.8000000000000001E-2</v>
      </c>
      <c r="BKR34" s="1">
        <f t="shared" ref="BKR34:BKR48" si="2304">BKQ34-0.016</f>
        <v>1.2E-2</v>
      </c>
      <c r="BKS34" s="1">
        <f t="shared" ref="BKS34:BKS48" si="2305">(BKR34--0.002)/0.0278</f>
        <v>0.50359712230215836</v>
      </c>
      <c r="BKT34" s="1">
        <f t="shared" ref="BKT34:BKT48" si="2306">BKS34*0.0015</f>
        <v>7.5539568345323754E-4</v>
      </c>
      <c r="BKU34" s="1">
        <f t="shared" ref="BKU34:BKU48" si="2307">BKT34/0.00013064</f>
        <v>5.7822694691766499</v>
      </c>
      <c r="BKV34" s="1"/>
      <c r="BKW34" s="1"/>
      <c r="BKX34" s="2" t="s">
        <v>11</v>
      </c>
      <c r="BKY34" s="4" t="s">
        <v>163</v>
      </c>
      <c r="BKZ34" s="4">
        <v>296</v>
      </c>
      <c r="BLA34" s="2">
        <v>1</v>
      </c>
      <c r="BLB34" s="1">
        <v>3.5000000000000003E-2</v>
      </c>
      <c r="BLC34" s="1">
        <f t="shared" ref="BLC34:BLC48" si="2308">BLB34-0.02</f>
        <v>1.5000000000000003E-2</v>
      </c>
      <c r="BLD34" s="1">
        <f t="shared" ref="BLD34:BLD48" si="2309">(BLC34-0.0056)/0.0276</f>
        <v>0.34057971014492761</v>
      </c>
      <c r="BLE34" s="1">
        <f t="shared" ref="BLE34:BLE48" si="2310">BLD34*0.0015</f>
        <v>5.108695652173914E-4</v>
      </c>
      <c r="BLF34" s="1">
        <f t="shared" ref="BLF34:BLF48" si="2311">BLE34/0.00013064</f>
        <v>3.9105141244442083</v>
      </c>
      <c r="BLG34" s="1"/>
      <c r="BLH34" s="1"/>
      <c r="BLI34" s="2" t="s">
        <v>11</v>
      </c>
      <c r="BLJ34" s="4" t="s">
        <v>164</v>
      </c>
      <c r="BLK34" s="4">
        <v>303</v>
      </c>
      <c r="BLL34" s="2">
        <v>1</v>
      </c>
      <c r="BLM34" s="1">
        <v>2.4E-2</v>
      </c>
      <c r="BLN34" s="1">
        <f t="shared" ref="BLN34:BLN48" si="2312">BLM34-0.011</f>
        <v>1.3000000000000001E-2</v>
      </c>
      <c r="BLO34" s="1">
        <f t="shared" ref="BLO34:BLO48" si="2313">(BLN34--0.0067)/0.0295</f>
        <v>0.66779661016949166</v>
      </c>
      <c r="BLP34" s="1">
        <f t="shared" ref="BLP34:BLP48" si="2314">BLO34*0.0015</f>
        <v>1.0016949152542374E-3</v>
      </c>
      <c r="BLQ34" s="1">
        <f t="shared" ref="BLQ34:BLQ48" si="2315">BLP34/0.00013064</f>
        <v>7.6675973304825273</v>
      </c>
      <c r="BLR34" s="1"/>
      <c r="BLS34" s="1"/>
      <c r="BLT34" s="2" t="s">
        <v>11</v>
      </c>
      <c r="BLU34" s="4" t="s">
        <v>165</v>
      </c>
      <c r="BLV34" s="4">
        <v>310</v>
      </c>
      <c r="BLW34" s="2">
        <v>1</v>
      </c>
      <c r="BLX34" s="1">
        <v>3.4000000000000002E-2</v>
      </c>
      <c r="BLY34" s="1">
        <f t="shared" ref="BLY34:BLY47" si="2316">BLX34-0.012</f>
        <v>2.2000000000000002E-2</v>
      </c>
      <c r="BLZ34" s="1">
        <f t="shared" ref="BLZ34:BLZ48" si="2317">(BLY34--0.0112)/0.0293</f>
        <v>1.1331058020477816</v>
      </c>
      <c r="BMA34" s="1">
        <f t="shared" ref="BMA34:BMA48" si="2318">BLZ34*0.0015</f>
        <v>1.6996587030716724E-3</v>
      </c>
      <c r="BMB34" s="1">
        <f t="shared" ref="BMB34:BMB48" si="2319">BMA34/0.00013064</f>
        <v>13.010247267848074</v>
      </c>
      <c r="BMC34" s="1"/>
      <c r="BMD34" s="1"/>
      <c r="BME34" s="2" t="s">
        <v>11</v>
      </c>
      <c r="BMF34" s="4" t="s">
        <v>166</v>
      </c>
      <c r="BMG34" s="4">
        <v>311</v>
      </c>
      <c r="BMH34" s="2">
        <v>1</v>
      </c>
      <c r="BMI34" s="1">
        <v>2.5999999999999999E-2</v>
      </c>
      <c r="BMJ34" s="1">
        <f t="shared" si="1468"/>
        <v>1.6E-2</v>
      </c>
      <c r="BMK34" s="1">
        <f t="shared" ref="BMK34:BMK48" si="2320">(BMJ34-0.0072)/0.0282</f>
        <v>0.31205673758865249</v>
      </c>
      <c r="BML34" s="1">
        <f t="shared" ref="BML34:BML48" si="2321">BMK34*0.0015</f>
        <v>4.6808510638297874E-4</v>
      </c>
      <c r="BMM34" s="1">
        <f t="shared" ref="BMM34:BMM48" si="2322">BML34/0.00013064</f>
        <v>3.5830152050136155</v>
      </c>
      <c r="BMN34" s="1"/>
      <c r="BMO34" s="1"/>
      <c r="BMP34" s="2" t="s">
        <v>11</v>
      </c>
      <c r="BMQ34" s="4" t="s">
        <v>167</v>
      </c>
      <c r="BMR34" s="4">
        <v>317</v>
      </c>
      <c r="BMS34" s="2">
        <v>1</v>
      </c>
      <c r="BMT34" s="1">
        <v>3.3000000000000002E-2</v>
      </c>
      <c r="BMU34" s="4">
        <f t="shared" ref="BMU34:BMU48" si="2323">BMT34-0.01</f>
        <v>2.3E-2</v>
      </c>
      <c r="BMV34" s="1">
        <f t="shared" ref="BMV34:BMV48" si="2324">(BMU34-0.0016)/0.0282</f>
        <v>0.75886524822695034</v>
      </c>
      <c r="BMW34" s="1">
        <f t="shared" ref="BMW34:BMW48" si="2325">BMV34*0.0015</f>
        <v>1.1382978723404255E-3</v>
      </c>
      <c r="BMX34" s="1">
        <f t="shared" ref="BMX34:BMX48" si="2326">BMW34/0.00013064</f>
        <v>8.7132415212831091</v>
      </c>
      <c r="BMY34" s="1"/>
      <c r="BMZ34" s="1"/>
      <c r="BNA34" s="2" t="s">
        <v>11</v>
      </c>
      <c r="BNB34" s="4" t="s">
        <v>168</v>
      </c>
      <c r="BNC34" s="4">
        <v>324</v>
      </c>
      <c r="BND34" s="2">
        <v>1</v>
      </c>
      <c r="BNE34" s="1">
        <v>3.7999999999999999E-2</v>
      </c>
      <c r="BNF34" s="1">
        <f t="shared" ref="BNF34:BNF48" si="2327">BNE34-0.013</f>
        <v>2.5000000000000001E-2</v>
      </c>
      <c r="BNG34" s="1">
        <f t="shared" ref="BNG34:BNG48" si="2328">(BNF34-0.0026)/0.028</f>
        <v>0.8</v>
      </c>
      <c r="BNH34" s="1">
        <f t="shared" ref="BNH34:BNH48" si="2329">BNG34*0.0015</f>
        <v>1.2000000000000001E-3</v>
      </c>
      <c r="BNI34" s="1">
        <f t="shared" ref="BNI34:BNI48" si="2330">BNH34/0.00013064</f>
        <v>9.1855480710349049</v>
      </c>
      <c r="BNJ34" s="1"/>
      <c r="BNK34" s="1"/>
      <c r="BNL34" s="2" t="s">
        <v>11</v>
      </c>
      <c r="BNM34" s="4" t="s">
        <v>169</v>
      </c>
      <c r="BNN34" s="4">
        <v>325</v>
      </c>
      <c r="BNO34" s="2">
        <v>1</v>
      </c>
      <c r="BNP34" s="1">
        <v>2.1999999999999999E-2</v>
      </c>
      <c r="BNQ34" s="1">
        <f t="shared" ref="BNQ34:BNQ48" si="2331">BNP34-0.019</f>
        <v>2.9999999999999992E-3</v>
      </c>
      <c r="BNR34" s="1">
        <f t="shared" ref="BNR34:BNR48" si="2332">(BNQ34--0.0027)/0.0286</f>
        <v>0.19930069930069927</v>
      </c>
      <c r="BNS34" s="1">
        <f t="shared" ref="BNS34:BNS48" si="2333">BNR34*0.0015</f>
        <v>2.9895104895104893E-4</v>
      </c>
      <c r="BNT34" s="1">
        <f t="shared" ref="BNT34:BNT48" si="2334">BNS34/0.00013064</f>
        <v>2.2883576925218074</v>
      </c>
      <c r="BNU34" s="1"/>
      <c r="BNV34" s="1"/>
      <c r="BNW34" s="2" t="s">
        <v>11</v>
      </c>
      <c r="BNX34" s="4" t="s">
        <v>170</v>
      </c>
      <c r="BNY34" s="4">
        <v>338</v>
      </c>
      <c r="BNZ34" s="2">
        <v>1</v>
      </c>
      <c r="BOA34" s="1">
        <v>3.2000000000000001E-2</v>
      </c>
      <c r="BOB34" s="1">
        <f t="shared" ref="BOB34:BOB48" si="2335">BOA34-0.01</f>
        <v>2.1999999999999999E-2</v>
      </c>
      <c r="BOC34" s="1">
        <f t="shared" ref="BOC34:BOC48" si="2336">(BOB34--0.0045)/0.0312</f>
        <v>0.84935897435897434</v>
      </c>
      <c r="BOD34" s="1">
        <f t="shared" ref="BOD34:BOD48" si="2337">BOC34*0.0015</f>
        <v>1.2740384615384614E-3</v>
      </c>
      <c r="BOE34" s="1">
        <f t="shared" ref="BOE34:BOE48" si="2338">BOD34/0.00013064</f>
        <v>9.7522846106740761</v>
      </c>
      <c r="BOF34" s="1"/>
      <c r="BOG34" s="1"/>
      <c r="BOH34" s="2" t="s">
        <v>11</v>
      </c>
      <c r="BOI34" s="4" t="s">
        <v>171</v>
      </c>
      <c r="BOJ34" s="4">
        <v>339</v>
      </c>
      <c r="BOK34" s="2">
        <v>1</v>
      </c>
      <c r="BOL34" s="1">
        <v>1.7999999999999999E-2</v>
      </c>
      <c r="BOM34" s="1">
        <f t="shared" ref="BOM34:BOM48" si="2339">BOL34-0.005</f>
        <v>1.2999999999999998E-2</v>
      </c>
      <c r="BON34" s="1">
        <f t="shared" ref="BON34:BON48" si="2340">(BOM34--0.0038)/0.0307</f>
        <v>0.5472312703583061</v>
      </c>
      <c r="BOO34" s="1">
        <f t="shared" ref="BOO34:BOO48" si="2341">BON34*0.0015</f>
        <v>8.2084690553745911E-4</v>
      </c>
      <c r="BOP34" s="1">
        <f t="shared" ref="BOP34:BOP48" si="2342">BOO34/0.00013064</f>
        <v>6.2832739248121481</v>
      </c>
      <c r="BOQ34" s="1"/>
      <c r="BOR34" s="1"/>
      <c r="BOS34" s="2" t="s">
        <v>11</v>
      </c>
      <c r="BOT34" s="4" t="s">
        <v>172</v>
      </c>
      <c r="BOU34" s="4">
        <v>345</v>
      </c>
      <c r="BOV34" s="2">
        <v>1</v>
      </c>
      <c r="BOW34" s="1">
        <v>2.1000000000000001E-2</v>
      </c>
      <c r="BOX34" s="1">
        <f t="shared" ref="BOX34:BOX48" si="2343">BOW34-0.007</f>
        <v>1.4000000000000002E-2</v>
      </c>
      <c r="BOY34" s="1">
        <f t="shared" ref="BOY34:BOY48" si="2344">(BOX34--0.0063)/0.0311</f>
        <v>0.65273311897106123</v>
      </c>
      <c r="BOZ34" s="1">
        <f t="shared" ref="BOZ34:BOZ48" si="2345">BOY34*0.0015</f>
        <v>9.7909967845659189E-4</v>
      </c>
      <c r="BPA34" s="1">
        <f t="shared" ref="BPA34:BPA48" si="2346">BOZ34/0.00013064</f>
        <v>7.4946393023315361</v>
      </c>
      <c r="BPB34" s="1"/>
      <c r="BPC34" s="1"/>
      <c r="BPD34" s="2" t="s">
        <v>11</v>
      </c>
      <c r="BPE34" s="4" t="s">
        <v>173</v>
      </c>
      <c r="BPF34" s="4">
        <v>352</v>
      </c>
      <c r="BPG34" s="2">
        <v>1</v>
      </c>
      <c r="BPH34" s="1">
        <v>2.1000000000000001E-2</v>
      </c>
      <c r="BPI34" s="1">
        <f t="shared" ref="BPI34:BPI48" si="2347">BPH34-0.009</f>
        <v>1.2000000000000002E-2</v>
      </c>
      <c r="BPJ34" s="1">
        <f t="shared" ref="BPJ34:BPJ48" si="2348">(BPI34--0.0032)/0.0312</f>
        <v>0.48717948717948728</v>
      </c>
      <c r="BPK34" s="1">
        <f t="shared" ref="BPK34:BPK48" si="2349">BPJ34*0.0015</f>
        <v>7.3076923076923091E-4</v>
      </c>
      <c r="BPL34" s="1">
        <f t="shared" ref="BPL34:BPL48" si="2350">BPK34/0.00013064</f>
        <v>5.593763248386642</v>
      </c>
      <c r="BPM34" s="1"/>
      <c r="BPN34" s="1"/>
      <c r="BPO34" s="2" t="s">
        <v>11</v>
      </c>
      <c r="BPP34" s="4" t="s">
        <v>174</v>
      </c>
      <c r="BPQ34" s="4">
        <v>353</v>
      </c>
      <c r="BPR34" s="2">
        <v>1</v>
      </c>
      <c r="BPS34" s="1">
        <v>1.9E-2</v>
      </c>
      <c r="BPT34" s="1">
        <f t="shared" ref="BPT34:BPT48" si="2351">BPS34-0.009</f>
        <v>0.01</v>
      </c>
      <c r="BPU34" s="1">
        <f t="shared" ref="BPU34:BPU48" si="2352">(BPT34-0.0005)/0.03</f>
        <v>0.31666666666666665</v>
      </c>
      <c r="BPV34" s="1">
        <f t="shared" ref="BPV34:BPV48" si="2353">BPU34*0.0015</f>
        <v>4.75E-4</v>
      </c>
      <c r="BPW34" s="1">
        <f t="shared" ref="BPW34:BPW48" si="2354">BPV34/0.00013064</f>
        <v>3.6359461114513163</v>
      </c>
      <c r="BPX34" s="1"/>
      <c r="BPY34" s="1"/>
      <c r="BPZ34" s="2" t="s">
        <v>11</v>
      </c>
      <c r="BQA34" s="4" t="s">
        <v>175</v>
      </c>
      <c r="BQB34" s="4">
        <v>358</v>
      </c>
      <c r="BQC34" s="2">
        <v>1</v>
      </c>
      <c r="BQD34" s="1">
        <v>2.4E-2</v>
      </c>
      <c r="BQE34" s="1">
        <f t="shared" ref="BQE34:BQE48" si="2355">BQD34-0.01</f>
        <v>1.4E-2</v>
      </c>
      <c r="BQF34" s="1">
        <f t="shared" ref="BQF34:BQF48" si="2356">(BQE34-0.0007)/0.0296</f>
        <v>0.44932432432432434</v>
      </c>
      <c r="BQG34" s="1">
        <f t="shared" ref="BQG34:BQG48" si="2357">BQF34*0.0015</f>
        <v>6.7398648648648652E-4</v>
      </c>
      <c r="BQH34" s="1">
        <f t="shared" ref="BQH34:BQH48" si="2358">BQG34/0.00013064</f>
        <v>5.1591127257079492</v>
      </c>
      <c r="BQI34" s="1"/>
      <c r="BQJ34" s="1"/>
      <c r="BQK34" s="2" t="s">
        <v>11</v>
      </c>
      <c r="BQL34" s="4" t="s">
        <v>176</v>
      </c>
      <c r="BQM34" s="4">
        <v>366</v>
      </c>
      <c r="BQN34" s="2">
        <v>1</v>
      </c>
      <c r="BQO34" s="1">
        <v>2.9000000000000001E-2</v>
      </c>
      <c r="BQP34" s="1">
        <f t="shared" ref="BQP34:BQP48" si="2359">BQO34-0.011</f>
        <v>1.8000000000000002E-2</v>
      </c>
      <c r="BQQ34" s="1">
        <f t="shared" ref="BQQ34:BQQ48" si="2360">(BQP34--0.0057)/0.0299</f>
        <v>0.79264214046822756</v>
      </c>
      <c r="BQR34" s="1">
        <f t="shared" ref="BQR34:BQR48" si="2361">BQQ34*0.0015</f>
        <v>1.1889632107023413E-3</v>
      </c>
      <c r="BQS34" s="1">
        <f t="shared" ref="BQS34:BQS48" si="2362">BQR34/0.00013064</f>
        <v>9.101065605498631</v>
      </c>
      <c r="BQT34" s="1"/>
      <c r="BQU34" s="1"/>
      <c r="BQV34" s="2" t="s">
        <v>11</v>
      </c>
      <c r="BQW34" s="4" t="s">
        <v>177</v>
      </c>
      <c r="BQX34" s="4">
        <v>367</v>
      </c>
      <c r="BQY34" s="2">
        <v>1</v>
      </c>
      <c r="BQZ34" s="1">
        <v>2.9000000000000001E-2</v>
      </c>
      <c r="BRA34" s="1">
        <f t="shared" ref="BRA34:BRA48" si="2363">BQZ34-0.021</f>
        <v>8.0000000000000002E-3</v>
      </c>
      <c r="BRB34" s="1">
        <f t="shared" ref="BRB34:BRB48" si="2364">(BRA34-0.0223)/0.0297</f>
        <v>-0.48148148148148145</v>
      </c>
      <c r="BRC34" s="1">
        <f t="shared" ref="BRC34:BRC48" si="2365">BRB34*0.0015</f>
        <v>-7.2222222222222219E-4</v>
      </c>
      <c r="BRD34" s="1">
        <f t="shared" ref="BRD34:BRD48" si="2366">BRC34/0.00013064</f>
        <v>-5.5283391168265625</v>
      </c>
      <c r="BRE34" s="1"/>
      <c r="BRF34" s="1"/>
      <c r="BRG34" s="2" t="s">
        <v>11</v>
      </c>
      <c r="BRH34" s="4" t="s">
        <v>178</v>
      </c>
      <c r="BRI34" s="4">
        <v>373</v>
      </c>
      <c r="BRJ34" s="2">
        <v>1</v>
      </c>
      <c r="BRK34" s="1">
        <v>3.6999999999999998E-2</v>
      </c>
      <c r="BRL34" s="1">
        <f t="shared" ref="BRL34:BRL48" si="2367">BRK34-0.022</f>
        <v>1.4999999999999999E-2</v>
      </c>
      <c r="BRM34" s="1">
        <f t="shared" ref="BRM34:BRM48" si="2368">(BRL34-0.0134)/0.0295</f>
        <v>5.4237288135593191E-2</v>
      </c>
      <c r="BRN34" s="1">
        <f t="shared" ref="BRN34:BRN48" si="2369">BRM34*0.0015</f>
        <v>8.1355932203389794E-5</v>
      </c>
      <c r="BRO34" s="1">
        <f t="shared" ref="BRO34:BRO48" si="2370">BRN34/0.00013064</f>
        <v>0.62274902176507796</v>
      </c>
      <c r="BRP34" s="1"/>
      <c r="BRQ34" s="1"/>
      <c r="BRR34" s="2" t="s">
        <v>11</v>
      </c>
      <c r="BRS34" s="1" t="s">
        <v>179</v>
      </c>
      <c r="BRT34" s="1">
        <v>380</v>
      </c>
      <c r="BRU34" s="2">
        <v>1</v>
      </c>
      <c r="BRV34" s="1">
        <v>0.04</v>
      </c>
      <c r="BRW34" s="1">
        <f t="shared" ref="BRW34:BRW48" si="2371">BRV34-0.03</f>
        <v>1.0000000000000002E-2</v>
      </c>
      <c r="BRX34" s="1">
        <f t="shared" ref="BRX34:BRX48" si="2372">(BRW34-0.013)/0.0298</f>
        <v>-0.10067114093959723</v>
      </c>
      <c r="BRY34" s="1">
        <f t="shared" ref="BRY34:BRY48" si="2373">BRX34*0.0015</f>
        <v>-1.5100671140939585E-4</v>
      </c>
      <c r="BRZ34" s="1">
        <f t="shared" ref="BRZ34:BRZ48" si="2374">BRY34/0.00013064</f>
        <v>-1.1558995055832504</v>
      </c>
      <c r="BSA34" s="1"/>
      <c r="BSB34" s="1"/>
      <c r="BSC34" s="2" t="s">
        <v>11</v>
      </c>
      <c r="BSD34" s="1" t="s">
        <v>180</v>
      </c>
      <c r="BSE34" s="1">
        <v>394</v>
      </c>
      <c r="BSF34" s="2">
        <v>1</v>
      </c>
      <c r="BSG34" s="1">
        <v>2.5000000000000001E-2</v>
      </c>
      <c r="BSH34" s="1">
        <f t="shared" ref="BSH34:BSH48" si="2375">BSG34-0.012</f>
        <v>1.3000000000000001E-2</v>
      </c>
      <c r="BSI34" s="1">
        <f t="shared" ref="BSI34:BSI48" si="2376">(BSH34-0.0125)/0.0282</f>
        <v>1.7730496453900724E-2</v>
      </c>
      <c r="BSJ34" s="1">
        <f t="shared" ref="BSJ34:BSJ48" si="2377">BSI34*0.0015</f>
        <v>2.6595744680851087E-5</v>
      </c>
      <c r="BSK34" s="1">
        <f t="shared" ref="BSK34:BSK48" si="2378">BSJ34/0.00013064</f>
        <v>0.20358040937577376</v>
      </c>
      <c r="BSL34" s="1"/>
      <c r="BSM34" s="1"/>
      <c r="BSN34" s="1" t="s">
        <v>11</v>
      </c>
      <c r="BSO34" s="1" t="s">
        <v>181</v>
      </c>
      <c r="BSP34" s="1">
        <v>395</v>
      </c>
      <c r="BSQ34" s="2">
        <v>1</v>
      </c>
      <c r="BSR34" s="1">
        <v>1.4999999999999999E-2</v>
      </c>
      <c r="BSS34" s="1">
        <f t="shared" ref="BSS34:BSS48" si="2379">BSR34-0.01</f>
        <v>4.9999999999999992E-3</v>
      </c>
      <c r="BST34" s="1">
        <f t="shared" ref="BST34:BST48" si="2380">(BSS34--0.0007)/0.0289</f>
        <v>0.1972318339100346</v>
      </c>
      <c r="BSU34" s="1">
        <f t="shared" ref="BSU34:BSU48" si="2381">BST34*0.0015</f>
        <v>2.958477508650519E-4</v>
      </c>
      <c r="BSV34" s="1">
        <f t="shared" ref="BSV34:BSV48" si="2382">BSU34/0.00013064</f>
        <v>2.2646031143987435</v>
      </c>
      <c r="BSW34" s="1"/>
      <c r="BSX34" s="1"/>
      <c r="BSY34" s="1" t="s">
        <v>11</v>
      </c>
      <c r="BSZ34" s="1" t="s">
        <v>182</v>
      </c>
      <c r="BTA34" s="1">
        <v>401</v>
      </c>
      <c r="BTB34" s="1">
        <v>1</v>
      </c>
      <c r="BTC34" s="1">
        <v>1.7000000000000001E-2</v>
      </c>
      <c r="BTD34" s="1">
        <f t="shared" ref="BTD34:BTD48" si="2383">BTC34-0.012</f>
        <v>5.000000000000001E-3</v>
      </c>
      <c r="BTE34" s="1">
        <f t="shared" ref="BTE34:BTE48" si="2384">(BTD34--0.0035)/0.0286</f>
        <v>0.29720279720279724</v>
      </c>
      <c r="BTF34" s="1">
        <f t="shared" ref="BTF34:BTF48" si="2385">BTE34*0.0015</f>
        <v>4.4580419580419589E-4</v>
      </c>
      <c r="BTG34" s="1">
        <f t="shared" ref="BTG34:BTG48" si="2386">BTF34/0.00013064</f>
        <v>3.4124632256904155</v>
      </c>
      <c r="BTH34" s="1"/>
      <c r="BTI34" s="1"/>
      <c r="BTJ34" s="1" t="s">
        <v>11</v>
      </c>
      <c r="BTK34" s="1" t="s">
        <v>183</v>
      </c>
      <c r="BTL34" s="1">
        <v>408</v>
      </c>
      <c r="BTM34" s="1">
        <v>1</v>
      </c>
      <c r="BTN34" s="1">
        <v>0.02</v>
      </c>
      <c r="BTO34" s="1">
        <f t="shared" ref="BTO34:BTO48" si="2387">BTN34-0.012</f>
        <v>8.0000000000000002E-3</v>
      </c>
      <c r="BTP34" s="5">
        <f t="shared" ref="BTP34:BTP48" si="2388">(BTO34--0.0075)/0.0287</f>
        <v>0.54006968641114983</v>
      </c>
      <c r="BTQ34" s="1">
        <f t="shared" ref="BTQ34:BTQ48" si="2389">BTP34*0.0015</f>
        <v>8.1010452961672479E-4</v>
      </c>
      <c r="BTR34" s="1">
        <f t="shared" ref="BTR34:BTR48" si="2390">BTQ34/0.00013064</f>
        <v>6.201045082797954</v>
      </c>
      <c r="BTS34" s="1"/>
      <c r="BTT34" s="1"/>
      <c r="BTU34" s="1" t="s">
        <v>11</v>
      </c>
      <c r="BTV34" s="1" t="s">
        <v>184</v>
      </c>
      <c r="BTW34" s="1">
        <v>409</v>
      </c>
      <c r="BTX34" s="1">
        <v>1</v>
      </c>
      <c r="BTY34" s="1">
        <v>2.1999999999999999E-2</v>
      </c>
      <c r="BTZ34" s="1">
        <f t="shared" ref="BTZ34:BTZ48" si="2391">BTY34-0.01</f>
        <v>1.1999999999999999E-2</v>
      </c>
      <c r="BUA34" s="1">
        <f t="shared" ref="BUA34:BUA48" si="2392">(BTZ34--0.0029)/0.0289</f>
        <v>0.51557093425605538</v>
      </c>
      <c r="BUB34" s="1">
        <f t="shared" ref="BUB34:BUB48" si="2393">BUA34*0.0015</f>
        <v>7.7335640138408309E-4</v>
      </c>
      <c r="BUC34" s="1">
        <f t="shared" ref="BUC34:BUC48" si="2394">BUB34/0.00013064</f>
        <v>5.9197520007967164</v>
      </c>
      <c r="BUD34" s="1"/>
      <c r="BUE34" s="1"/>
      <c r="BUF34" s="1" t="s">
        <v>11</v>
      </c>
      <c r="BUG34" s="1" t="s">
        <v>185</v>
      </c>
      <c r="BUH34" s="1">
        <v>415</v>
      </c>
      <c r="BUI34" s="1">
        <v>1</v>
      </c>
      <c r="BUJ34" s="1">
        <v>2.5000000000000001E-2</v>
      </c>
      <c r="BUK34" s="1">
        <f t="shared" ref="BUK34:BUK48" si="2395">BUJ34-0.013</f>
        <v>1.2000000000000002E-2</v>
      </c>
      <c r="BUL34" s="1">
        <f t="shared" ref="BUL34:BUL48" si="2396">(BUK34--0.0045)/0.0287</f>
        <v>0.57491289198606277</v>
      </c>
      <c r="BUM34" s="1">
        <f t="shared" ref="BUM34:BUM48" si="2397">BUL34*0.0015</f>
        <v>8.6236933797909413E-4</v>
      </c>
      <c r="BUN34" s="1">
        <f t="shared" ref="BUN34:BUN48" si="2398">BUM34/0.00013064</f>
        <v>6.6011125074945962</v>
      </c>
      <c r="BUO34" s="1"/>
      <c r="BUP34" s="1"/>
      <c r="BUQ34" s="1" t="s">
        <v>11</v>
      </c>
      <c r="BUR34" s="1" t="s">
        <v>186</v>
      </c>
      <c r="BUS34" s="1">
        <v>422</v>
      </c>
      <c r="BUT34" s="1">
        <v>1</v>
      </c>
      <c r="BUU34" s="1">
        <v>2.7E-2</v>
      </c>
      <c r="BUV34" s="1">
        <f t="shared" ref="BUV34:BUV48" si="2399">BUU34-0.015</f>
        <v>1.2E-2</v>
      </c>
      <c r="BUW34" s="1">
        <f t="shared" ref="BUW34:BUW48" si="2400">(BUV34--0.0034)/0.0285</f>
        <v>0.54035087719298247</v>
      </c>
      <c r="BUX34" s="1">
        <f t="shared" ref="BUX34:BUX48" si="2401">BUW34*0.0015</f>
        <v>8.1052631578947367E-4</v>
      </c>
      <c r="BUY34" s="1">
        <f t="shared" ref="BUY34:BUY48" si="2402">BUX34/0.00013064</f>
        <v>6.204273697102523</v>
      </c>
      <c r="BUZ34" s="1"/>
      <c r="BVA34" s="1"/>
      <c r="BVB34" s="1" t="s">
        <v>11</v>
      </c>
      <c r="BVC34" s="1" t="s">
        <v>187</v>
      </c>
      <c r="BVD34" s="1">
        <v>423</v>
      </c>
      <c r="BVE34" s="1">
        <v>1</v>
      </c>
      <c r="BVF34" s="1">
        <v>1.6E-2</v>
      </c>
      <c r="BVG34" s="1">
        <f t="shared" ref="BVG34:BVG48" si="2403">BVF34-0.01</f>
        <v>6.0000000000000001E-3</v>
      </c>
      <c r="BVH34" s="1">
        <f t="shared" ref="BVH34:BVH48" si="2404">(BVG34-0.0275)/0.0293</f>
        <v>-0.73378839590443679</v>
      </c>
      <c r="BVI34" s="1">
        <f t="shared" ref="BVI34:BVI48" si="2405">BVH34*0.0015</f>
        <v>-1.1006825938566552E-3</v>
      </c>
      <c r="BVJ34" s="1">
        <f t="shared" ref="BVJ34:BVJ48" si="2406">BVI34/0.00013064</f>
        <v>-8.4253107306847461</v>
      </c>
      <c r="BVK34" s="1"/>
      <c r="BVL34" s="1"/>
      <c r="BVM34" s="1" t="s">
        <v>11</v>
      </c>
      <c r="BVN34" s="1" t="s">
        <v>188</v>
      </c>
      <c r="BVO34" s="1">
        <v>436</v>
      </c>
      <c r="BVP34" s="1">
        <v>1</v>
      </c>
      <c r="BVQ34" s="1">
        <v>2.5999999999999999E-2</v>
      </c>
      <c r="BVR34" s="1">
        <f t="shared" ref="BVR34:BVR48" si="2407">BVQ34-0.012</f>
        <v>1.3999999999999999E-2</v>
      </c>
      <c r="BVS34" s="1">
        <f t="shared" ref="BVS34:BVS48" si="2408">(BVR34-0.019)/0.0293</f>
        <v>-0.17064846416382257</v>
      </c>
      <c r="BVT34" s="1">
        <f t="shared" ref="BVT34:BVT48" si="2409">BVS34*0.0015</f>
        <v>-2.5597269624573385E-4</v>
      </c>
      <c r="BVU34" s="1">
        <f t="shared" ref="BVU34:BVU48" si="2410">BVT34/0.00013064</f>
        <v>-1.9593745885313367</v>
      </c>
      <c r="BVV34" s="1"/>
      <c r="BVW34" s="1"/>
      <c r="BVX34" s="1" t="s">
        <v>11</v>
      </c>
      <c r="BVY34" s="1" t="s">
        <v>189</v>
      </c>
      <c r="BVZ34" s="1">
        <v>437</v>
      </c>
      <c r="BWA34" s="1">
        <v>1</v>
      </c>
      <c r="BWB34" s="1">
        <v>0.03</v>
      </c>
      <c r="BWC34" s="1">
        <f t="shared" ref="BWC34:BWC48" si="2411">BWB34-0.005</f>
        <v>2.4999999999999998E-2</v>
      </c>
      <c r="BWD34" s="1">
        <f t="shared" ref="BWD34:BWD48" si="2412">(BWC34-0.0209)/0.0263</f>
        <v>0.15589353612167298</v>
      </c>
      <c r="BWE34" s="1">
        <f t="shared" ref="BWE34:BWE48" si="2413">BWD34*0.0015</f>
        <v>2.3384030418250947E-4</v>
      </c>
      <c r="BWF34" s="1">
        <f t="shared" ref="BWF34:BWF48" si="2414">BWE34/0.00013064</f>
        <v>1.7899594625115542</v>
      </c>
      <c r="BWG34" s="1"/>
      <c r="BWH34" s="1"/>
      <c r="BWI34" s="1" t="s">
        <v>11</v>
      </c>
      <c r="BWJ34" s="1" t="s">
        <v>190</v>
      </c>
      <c r="BWK34" s="1">
        <v>443</v>
      </c>
      <c r="BWL34" s="1">
        <v>1</v>
      </c>
      <c r="BWM34" s="1">
        <v>3.4000000000000002E-2</v>
      </c>
      <c r="BWN34" s="1">
        <f t="shared" ref="BWN34:BWN48" si="2415">BWM34-0.01</f>
        <v>2.4E-2</v>
      </c>
      <c r="BWO34" s="1">
        <f t="shared" ref="BWO34:BWO48" si="2416">(BWN34-0.0216)/0.0264</f>
        <v>9.0909090909090884E-2</v>
      </c>
      <c r="BWP34" s="1">
        <f t="shared" ref="BWP34:BWP48" si="2417">BWO34*0.0015</f>
        <v>1.3636363636363634E-4</v>
      </c>
      <c r="BWQ34" s="1">
        <f t="shared" ref="BWQ34:BWQ48" si="2418">BWP34/0.00013064</f>
        <v>1.0438122807994208</v>
      </c>
      <c r="BWR34" s="1"/>
      <c r="BWS34" s="1"/>
      <c r="BWT34" s="1" t="s">
        <v>11</v>
      </c>
      <c r="BWU34" s="1" t="s">
        <v>191</v>
      </c>
      <c r="BWV34" s="1">
        <v>450</v>
      </c>
      <c r="BWW34" s="1">
        <v>1</v>
      </c>
      <c r="BWX34" s="1">
        <v>3.1E-2</v>
      </c>
      <c r="BWY34" s="1">
        <f t="shared" ref="BWY34:BWY48" si="2419">BWX34-0.004</f>
        <v>2.7E-2</v>
      </c>
      <c r="BWZ34" s="1">
        <f t="shared" ref="BWZ34:BWZ48" si="2420">(BWY34-0.0126)/0.0264</f>
        <v>0.54545454545454541</v>
      </c>
      <c r="BXA34" s="1">
        <f t="shared" ref="BXA34:BXA48" si="2421">BWZ34*0.0015</f>
        <v>8.1818181818181816E-4</v>
      </c>
      <c r="BXB34" s="1">
        <f t="shared" ref="BXB34:BXB48" si="2422">BXA34/0.00013064</f>
        <v>6.2628736847965252</v>
      </c>
      <c r="BXC34" s="1"/>
      <c r="BXD34" s="1"/>
      <c r="BXE34" s="1" t="s">
        <v>11</v>
      </c>
      <c r="BXF34" s="1" t="s">
        <v>192</v>
      </c>
      <c r="BXG34" s="1">
        <v>451</v>
      </c>
      <c r="BXH34" s="1">
        <v>1</v>
      </c>
      <c r="BXI34" s="1">
        <v>2E-3</v>
      </c>
      <c r="BXJ34" s="1">
        <f t="shared" ref="BXJ34:BXJ48" si="2423">BXI34--0.003</f>
        <v>5.0000000000000001E-3</v>
      </c>
      <c r="BXK34" s="1">
        <f t="shared" ref="BXK34:BXK48" si="2424">(BXJ34--0.0128)/0.0265</f>
        <v>0.67169811320754713</v>
      </c>
      <c r="BXL34" s="1">
        <f t="shared" ref="BXL34:BXL48" si="2425">BXK34*0.0015</f>
        <v>1.0075471698113207E-3</v>
      </c>
      <c r="BXM34" s="1">
        <f t="shared" ref="BXM34:BXM48" si="2426">BXL34/0.00013064</f>
        <v>7.712394135114212</v>
      </c>
      <c r="BXN34" s="1"/>
      <c r="BXO34" s="1"/>
      <c r="BXP34" s="1" t="s">
        <v>11</v>
      </c>
      <c r="BXQ34" s="1" t="s">
        <v>193</v>
      </c>
      <c r="BXR34" s="1">
        <v>464</v>
      </c>
      <c r="BXS34" s="1">
        <v>1</v>
      </c>
      <c r="BXT34" s="1">
        <v>1.6E-2</v>
      </c>
      <c r="BXU34" s="1">
        <f t="shared" ref="BXU34:BXU48" si="2427">BXT34-0.004</f>
        <v>1.2E-2</v>
      </c>
      <c r="BXV34" s="1">
        <f t="shared" ref="BXV34:BXV48" si="2428">(BXU34--0.0219)/0.0272</f>
        <v>1.2463235294117647</v>
      </c>
      <c r="BXW34" s="1">
        <f t="shared" ref="BXW34:BXW48" si="2429">BXV34*0.0015</f>
        <v>1.8694852941176471E-3</v>
      </c>
      <c r="BXX34" s="1">
        <f t="shared" ref="BXX34:BXX48" si="2430">BXW34/0.00013064</f>
        <v>14.310205864342061</v>
      </c>
      <c r="BXY34" s="1"/>
      <c r="BXZ34" s="1"/>
      <c r="BYA34" s="1" t="s">
        <v>11</v>
      </c>
      <c r="BYB34" s="1" t="s">
        <v>194</v>
      </c>
      <c r="BYC34" s="1">
        <v>465</v>
      </c>
      <c r="BYD34" s="1">
        <v>1</v>
      </c>
      <c r="BYE34" s="1">
        <v>1.6E-2</v>
      </c>
      <c r="BYF34" s="1">
        <f t="shared" ref="BYF34:BYF48" si="2431">BYE34-0.005</f>
        <v>1.0999999999999999E-2</v>
      </c>
      <c r="BYG34" s="1">
        <f t="shared" ref="BYG34:BYG48" si="2432">(BYF34-0.0044)/0.0267</f>
        <v>0.24719101123595502</v>
      </c>
      <c r="BYH34" s="1">
        <f t="shared" ref="BYH34:BYH48" si="2433">BYG34*0.0015</f>
        <v>3.7078651685393255E-4</v>
      </c>
      <c r="BYI34" s="1">
        <f t="shared" ref="BYI34:BYI48" si="2434">BYH34/0.00013064</f>
        <v>2.8382311455444929</v>
      </c>
      <c r="BYJ34" s="1"/>
      <c r="BYK34" s="1"/>
      <c r="BYL34" s="1" t="s">
        <v>11</v>
      </c>
      <c r="BYM34" s="1" t="s">
        <v>195</v>
      </c>
      <c r="BYN34" s="1">
        <v>479</v>
      </c>
      <c r="BYO34" s="1">
        <v>1</v>
      </c>
      <c r="BYP34" s="1">
        <v>1.9E-2</v>
      </c>
      <c r="BYQ34" s="1">
        <f t="shared" ref="BYQ34:BYQ48" si="2435">BYP34-0.011</f>
        <v>8.0000000000000002E-3</v>
      </c>
      <c r="BYR34" s="1">
        <f t="shared" ref="BYR34:BYR48" si="2436">(BYQ34--0.0047)/0.0271</f>
        <v>0.46863468634686345</v>
      </c>
      <c r="BYS34" s="1">
        <f t="shared" ref="BYS34:BYS48" si="2437">BYR34*0.0015</f>
        <v>7.0295202952029524E-4</v>
      </c>
      <c r="BYT34" s="1">
        <f t="shared" ref="BYT34:BYT48" si="2438">BYS34/0.00013064</f>
        <v>5.3808330489918497</v>
      </c>
      <c r="BYU34" s="1"/>
      <c r="BYV34" s="1"/>
      <c r="BYW34" s="1" t="s">
        <v>11</v>
      </c>
      <c r="BYX34" s="1" t="s">
        <v>196</v>
      </c>
      <c r="BYY34" s="1">
        <v>480</v>
      </c>
      <c r="BYZ34" s="1">
        <v>1</v>
      </c>
      <c r="BZA34" s="1">
        <v>0.02</v>
      </c>
      <c r="BZB34" s="1">
        <f t="shared" ref="BZB34:BZB48" si="2439">BZA34-0.013</f>
        <v>7.000000000000001E-3</v>
      </c>
      <c r="BZC34" s="1">
        <f t="shared" ref="BZC34:BZC48" si="2440">(BZB34--0.0108)/0.0267</f>
        <v>0.66666666666666674</v>
      </c>
      <c r="BZD34" s="1">
        <f t="shared" ref="BZD34:BZD48" si="2441">BZC34*0.0015</f>
        <v>1.0000000000000002E-3</v>
      </c>
      <c r="BZE34" s="1">
        <f t="shared" ref="BZE34:BZE48" si="2442">BZD34/0.00013064</f>
        <v>7.6546233925290892</v>
      </c>
      <c r="BZF34" s="1"/>
      <c r="BZG34" s="1"/>
      <c r="BZH34" s="6" t="s">
        <v>11</v>
      </c>
      <c r="BZI34" s="6" t="s">
        <v>197</v>
      </c>
      <c r="BZJ34" s="6">
        <v>494</v>
      </c>
      <c r="BZK34" s="6">
        <v>1</v>
      </c>
      <c r="BZL34" s="6">
        <v>7.0999999999999994E-2</v>
      </c>
      <c r="BZM34" s="6">
        <f t="shared" ref="BZM34:BZM48" si="2443">BZL34-0.015</f>
        <v>5.5999999999999994E-2</v>
      </c>
      <c r="BZN34" s="6">
        <f t="shared" ref="BZN34:BZN48" si="2444">(BZM34--0.02)/0.0272</f>
        <v>2.7941176470588238</v>
      </c>
      <c r="BZO34" s="6">
        <f t="shared" ref="BZO34:BZO48" si="2445">BZN34*0.0015</f>
        <v>4.1911764705882355E-3</v>
      </c>
      <c r="BZP34" s="6">
        <f t="shared" ref="BZP34:BZP48" si="2446">BZO34/0.00013064</f>
        <v>32.081877453982202</v>
      </c>
      <c r="BZQ34" s="1"/>
      <c r="BZR34" s="1"/>
      <c r="BZS34" s="1" t="s">
        <v>11</v>
      </c>
      <c r="BZT34" s="1" t="s">
        <v>198</v>
      </c>
      <c r="BZU34" s="1">
        <v>495</v>
      </c>
      <c r="BZV34" s="1">
        <v>1</v>
      </c>
      <c r="BZW34" s="1">
        <v>3.1E-2</v>
      </c>
      <c r="BZX34" s="1">
        <f t="shared" ref="BZX34:BZX48" si="2447">BZW34-0.014</f>
        <v>1.7000000000000001E-2</v>
      </c>
      <c r="BZY34" s="1">
        <f t="shared" ref="BZY34:BZY48" si="2448">(BZX34--0.0106)/0.0271</f>
        <v>1.018450184501845</v>
      </c>
      <c r="BZZ34" s="1">
        <f t="shared" ref="BZZ34:BZZ48" si="2449">BZY34*0.0015</f>
        <v>1.5276752767527674E-3</v>
      </c>
      <c r="CAA34" s="1">
        <f t="shared" ref="CAA34:CAA48" si="2450">BZZ34/0.00013064</f>
        <v>11.693778909620081</v>
      </c>
      <c r="CAB34" s="1"/>
      <c r="CAC34" s="1"/>
      <c r="CAD34" s="1" t="s">
        <v>11</v>
      </c>
      <c r="CAE34" s="1" t="s">
        <v>199</v>
      </c>
      <c r="CAF34" s="1">
        <v>501</v>
      </c>
      <c r="CAG34" s="1">
        <v>1</v>
      </c>
      <c r="CAH34" s="1">
        <v>3.2000000000000001E-2</v>
      </c>
      <c r="CAI34" s="1">
        <f t="shared" ref="CAI34:CAI48" si="2451">CAH34-0.017</f>
        <v>1.4999999999999999E-2</v>
      </c>
      <c r="CAJ34" s="1">
        <f t="shared" ref="CAJ34:CAJ48" si="2452">(CAI34--0.0123)/0.0273</f>
        <v>0.99999999999999989</v>
      </c>
      <c r="CAK34" s="1">
        <f t="shared" ref="CAK34:CAK48" si="2453">CAJ34*0.0015</f>
        <v>1.4999999999999998E-3</v>
      </c>
      <c r="CAL34" s="1">
        <f t="shared" ref="CAL34:CAL48" si="2454">CAK34/0.00013064</f>
        <v>11.481935088793628</v>
      </c>
      <c r="CAM34" s="1"/>
      <c r="CAN34" s="1"/>
      <c r="CAO34" s="1" t="s">
        <v>11</v>
      </c>
      <c r="CAP34" s="1" t="s">
        <v>200</v>
      </c>
      <c r="CAQ34" s="1">
        <v>508</v>
      </c>
      <c r="CAR34" s="1">
        <v>1</v>
      </c>
      <c r="CAS34" s="1">
        <v>5.2999999999999999E-2</v>
      </c>
      <c r="CAT34" s="1">
        <f t="shared" ref="CAT34:CAT48" si="2455">CAS34-0.038</f>
        <v>1.4999999999999999E-2</v>
      </c>
      <c r="CAU34" s="1">
        <f t="shared" ref="CAU34:CAU48" si="2456">(CAT34--0.0121)/0.0273</f>
        <v>0.99267399267399259</v>
      </c>
      <c r="CAV34" s="1">
        <f t="shared" ref="CAV34:CAV48" si="2457">CAU34*0.0015</f>
        <v>1.489010989010989E-3</v>
      </c>
      <c r="CAW34" s="1">
        <f t="shared" ref="CAW34:CAW48" si="2458">CAV34/0.00013064</f>
        <v>11.397818348216388</v>
      </c>
      <c r="CAX34" s="1"/>
      <c r="CAY34" s="1"/>
      <c r="CAZ34" s="1" t="s">
        <v>11</v>
      </c>
      <c r="CBA34" s="1" t="s">
        <v>201</v>
      </c>
      <c r="CBB34" s="1">
        <v>509</v>
      </c>
      <c r="CBC34" s="1">
        <v>1</v>
      </c>
      <c r="CBD34" s="1">
        <v>1.6E-2</v>
      </c>
      <c r="CBE34" s="1">
        <f t="shared" ref="CBE34:CBE48" si="2459">CBD34-0.013</f>
        <v>3.0000000000000009E-3</v>
      </c>
      <c r="CBF34" s="1">
        <f t="shared" ref="CBF34:CBF48" si="2460">(CBE34-0.0034)/0.0266</f>
        <v>-1.5037593984962365E-2</v>
      </c>
      <c r="CBG34" s="1">
        <f t="shared" ref="CBG34:CBG48" si="2461">CBF34*0.0015</f>
        <v>-2.2556390977443548E-5</v>
      </c>
      <c r="CBH34" s="1">
        <f t="shared" ref="CBH34:CBH48" si="2462">CBG34/0.00013064</f>
        <v>-0.17266067802697141</v>
      </c>
      <c r="CBI34" s="1"/>
      <c r="CBJ34" s="1"/>
      <c r="CBK34" s="1" t="s">
        <v>11</v>
      </c>
      <c r="CBL34" s="1" t="s">
        <v>202</v>
      </c>
      <c r="CBM34" s="1">
        <v>515</v>
      </c>
      <c r="CBN34" s="1">
        <v>1</v>
      </c>
      <c r="CBO34" s="1">
        <v>1.7999999999999999E-2</v>
      </c>
      <c r="CBP34" s="1">
        <f t="shared" ref="CBP34:CBP64" si="2463">CBO34-0.015</f>
        <v>2.9999999999999992E-3</v>
      </c>
      <c r="CBQ34" s="1">
        <f t="shared" si="1612"/>
        <v>9.3632958801498092E-2</v>
      </c>
      <c r="CBR34" s="1">
        <f t="shared" ref="CBR34:CBR48" si="2464">CBQ34*0.0015</f>
        <v>1.4044943820224715E-4</v>
      </c>
      <c r="CBS34" s="1">
        <f t="shared" ref="CBS34:CBS48" si="2465">CBR34/0.00013064</f>
        <v>1.0750875551304895</v>
      </c>
      <c r="CBT34" s="1"/>
      <c r="CBU34" s="1"/>
      <c r="CBV34" s="1" t="s">
        <v>11</v>
      </c>
      <c r="CBW34" s="1" t="s">
        <v>203</v>
      </c>
      <c r="CBX34" s="1">
        <v>522</v>
      </c>
      <c r="CBY34" s="1">
        <v>1</v>
      </c>
      <c r="CBZ34" s="1">
        <v>2.7E-2</v>
      </c>
      <c r="CCA34" s="1">
        <f t="shared" ref="CCA34:CCA48" si="2466">CBZ34-0.014</f>
        <v>1.2999999999999999E-2</v>
      </c>
      <c r="CCB34" s="1">
        <f t="shared" ref="CCB34:CCB48" si="2467">(CCA34-0.0002)/0.0267</f>
        <v>0.47940074906367036</v>
      </c>
      <c r="CCC34" s="1">
        <f t="shared" ref="CCC34:CCC48" si="2468">CCB34*0.0015</f>
        <v>7.1910112359550556E-4</v>
      </c>
      <c r="CCD34" s="1">
        <f t="shared" ref="CCD34:CCD48" si="2469">CCC34/0.00013064</f>
        <v>5.5044482822681067</v>
      </c>
      <c r="CCE34" s="1"/>
      <c r="CCF34" s="1"/>
      <c r="CCG34" s="1" t="s">
        <v>11</v>
      </c>
      <c r="CCH34" s="1" t="s">
        <v>204</v>
      </c>
      <c r="CCI34" s="1">
        <v>523</v>
      </c>
      <c r="CCJ34" s="1">
        <v>1</v>
      </c>
      <c r="CCK34" s="1">
        <v>2.5000000000000001E-2</v>
      </c>
      <c r="CCL34" s="1">
        <f t="shared" ref="CCL34:CCL48" si="2470">CCK34-0.019</f>
        <v>6.0000000000000019E-3</v>
      </c>
      <c r="CCM34" s="1">
        <f t="shared" ref="CCM34:CCM48" si="2471">(CCL34--0.002)/0.0263</f>
        <v>0.30418250950570347</v>
      </c>
      <c r="CCN34" s="1">
        <f t="shared" ref="CCN34:CCN48" si="2472">CCM34*0.0015</f>
        <v>4.5627376425855519E-4</v>
      </c>
      <c r="CCO34" s="1">
        <f t="shared" ref="CCO34:CCO48" si="2473">CCN34/0.00013064</f>
        <v>3.4926038292908386</v>
      </c>
      <c r="CCP34" s="1"/>
      <c r="CCQ34" s="1"/>
      <c r="CCR34" s="1" t="s">
        <v>11</v>
      </c>
      <c r="CCS34" s="1" t="s">
        <v>205</v>
      </c>
      <c r="CCT34" s="1">
        <v>536</v>
      </c>
      <c r="CCU34" s="1">
        <v>1</v>
      </c>
      <c r="CCV34" s="1">
        <v>3.4000000000000002E-2</v>
      </c>
      <c r="CCW34" s="1">
        <f t="shared" ref="CCW34:CCW48" si="2474">CCV34-0.02</f>
        <v>1.4000000000000002E-2</v>
      </c>
      <c r="CCX34" s="1">
        <f t="shared" ref="CCX34:CCX48" si="2475">(CCW34-0.0011)/0.0259</f>
        <v>0.49806949806949813</v>
      </c>
      <c r="CCY34" s="1">
        <f t="shared" ref="CCY34:CCY48" si="2476">CCX34*0.0015</f>
        <v>7.4710424710424717E-4</v>
      </c>
      <c r="CCZ34" s="1">
        <f t="shared" ref="CCZ34:CCZ48" si="2477">CCY34/0.00013064</f>
        <v>5.7188016465420022</v>
      </c>
      <c r="CDA34" s="1"/>
      <c r="CDB34" s="1"/>
      <c r="CDC34" s="1" t="s">
        <v>11</v>
      </c>
      <c r="CDD34" s="1" t="s">
        <v>206</v>
      </c>
      <c r="CDE34" s="1">
        <v>542</v>
      </c>
      <c r="CDF34" s="1">
        <v>1</v>
      </c>
      <c r="CDG34" s="1">
        <v>2.3E-2</v>
      </c>
      <c r="CDH34" s="1">
        <f t="shared" ref="CDH34:CDH48" si="2478">CDG34-0.015</f>
        <v>8.0000000000000002E-3</v>
      </c>
      <c r="CDI34" s="1">
        <f t="shared" ref="CDI34:CDI48" si="2479">(CDH34-0.0097)/0.0264</f>
        <v>-6.4393939393939392E-2</v>
      </c>
      <c r="CDJ34" s="1">
        <f t="shared" ref="CDJ34:CDJ48" si="2480">CDI34*0.0015</f>
        <v>-9.6590909090909087E-5</v>
      </c>
      <c r="CDK34" s="1">
        <f t="shared" ref="CDK34:CDK48" si="2481">CDJ34/0.00013064</f>
        <v>-0.7393670322329231</v>
      </c>
      <c r="CDL34" s="1"/>
      <c r="CDM34" s="1"/>
      <c r="CDN34" s="1" t="s">
        <v>11</v>
      </c>
      <c r="CDO34" s="1" t="s">
        <v>207</v>
      </c>
      <c r="CDP34" s="1">
        <v>549</v>
      </c>
      <c r="CDQ34" s="1">
        <v>1</v>
      </c>
      <c r="CDR34" s="1">
        <v>3.1E-2</v>
      </c>
      <c r="CDS34" s="1">
        <f t="shared" ref="CDS34:CDS48" si="2482">CDR34-0.015</f>
        <v>1.6E-2</v>
      </c>
      <c r="CDT34" s="1">
        <f t="shared" ref="CDT34:CDT48" si="2483">(CDS34-0.0118)/0.0263</f>
        <v>0.15969581749049433</v>
      </c>
      <c r="CDU34" s="1">
        <f t="shared" ref="CDU34:CDU48" si="2484">CDT34*0.0015</f>
        <v>2.3954372623574149E-4</v>
      </c>
      <c r="CDV34" s="1">
        <f t="shared" ref="CDV34:CDV48" si="2485">CDU34/0.00013064</f>
        <v>1.8336170103776903</v>
      </c>
      <c r="CDW34" s="1"/>
      <c r="CDX34" s="1"/>
      <c r="CDY34" s="1" t="s">
        <v>11</v>
      </c>
      <c r="CDZ34" s="1" t="s">
        <v>208</v>
      </c>
      <c r="CEA34" s="1">
        <v>550</v>
      </c>
      <c r="CEB34" s="1">
        <v>1</v>
      </c>
      <c r="CEC34" s="1">
        <v>2.5000000000000001E-2</v>
      </c>
      <c r="CED34" s="1">
        <f t="shared" ref="CED34:CED48" si="2486">CEC34-0.017</f>
        <v>8.0000000000000002E-3</v>
      </c>
      <c r="CEE34" s="1">
        <f t="shared" ref="CEE34:CEE48" si="2487">(CED34-0.0014)/0.025</f>
        <v>0.26399999999999996</v>
      </c>
      <c r="CEF34" s="1">
        <f t="shared" ref="CEF34:CEF48" si="2488">CEE34*0.0015</f>
        <v>3.9599999999999992E-4</v>
      </c>
      <c r="CEG34" s="1">
        <f t="shared" ref="CEG34:CEG48" si="2489">CEF34/0.00013064</f>
        <v>3.0312308634415177</v>
      </c>
      <c r="CEH34" s="1"/>
      <c r="CEI34" s="1"/>
      <c r="CEJ34" s="1" t="s">
        <v>11</v>
      </c>
      <c r="CEK34" s="1" t="s">
        <v>209</v>
      </c>
      <c r="CEL34" s="1">
        <v>556</v>
      </c>
      <c r="CEM34" s="1">
        <v>1</v>
      </c>
      <c r="CEN34" s="1">
        <v>2.3E-2</v>
      </c>
      <c r="CEO34" s="1">
        <f t="shared" ref="CEO34:CEO48" si="2490">CEN34-0.015</f>
        <v>8.0000000000000002E-3</v>
      </c>
      <c r="CEP34" s="1">
        <f t="shared" ref="CEP34:CEP48" si="2491">(CEO34--0.0021)/0.0253</f>
        <v>0.39920948616600788</v>
      </c>
      <c r="CEQ34" s="1">
        <f t="shared" ref="CEQ34:CEQ48" si="2492">CEP34*0.0015</f>
        <v>5.9881422924901184E-4</v>
      </c>
      <c r="CER34" s="1">
        <f t="shared" ref="CER34:CER48" si="2493">CEQ34/0.00013064</f>
        <v>4.5836974069887617</v>
      </c>
      <c r="CES34" s="1"/>
      <c r="CET34" s="1"/>
      <c r="CEU34" s="1" t="s">
        <v>11</v>
      </c>
      <c r="CEV34" s="1" t="s">
        <v>210</v>
      </c>
      <c r="CEW34" s="1">
        <v>563</v>
      </c>
      <c r="CEX34" s="1">
        <v>1</v>
      </c>
      <c r="CEY34" s="1">
        <v>1.9E-2</v>
      </c>
      <c r="CEZ34" s="1">
        <f t="shared" ref="CEZ34:CEZ48" si="2494">CEY34-0.014</f>
        <v>4.9999999999999992E-3</v>
      </c>
      <c r="CFA34" s="1">
        <f t="shared" ref="CFA34:CFA48" si="2495">(CEZ34--0.00004)/0.02495</f>
        <v>0.20200400801603205</v>
      </c>
      <c r="CFB34" s="1">
        <f t="shared" ref="CFB34:CFB48" si="2496">CFA34*0.0015</f>
        <v>3.0300601202404808E-4</v>
      </c>
      <c r="CFC34" s="1">
        <f t="shared" ref="CFC34:CFC48" si="2497">CFB34/0.00013064</f>
        <v>2.3193969077162282</v>
      </c>
      <c r="CFD34" s="1"/>
      <c r="CFE34" s="1"/>
      <c r="CFF34" s="1" t="s">
        <v>11</v>
      </c>
      <c r="CFG34" s="1" t="s">
        <v>211</v>
      </c>
      <c r="CFH34" s="1">
        <v>564</v>
      </c>
      <c r="CFI34" s="1">
        <v>1</v>
      </c>
      <c r="CFJ34" s="1">
        <v>2.5000000000000001E-2</v>
      </c>
      <c r="CFK34" s="1">
        <f t="shared" ref="CFK34:CFK48" si="2498">CFJ34-0.032</f>
        <v>-6.9999999999999993E-3</v>
      </c>
      <c r="CFL34" s="1">
        <f t="shared" ref="CFL34:CFL48" si="2499">(CFK34-0.0065)/0.0268</f>
        <v>-0.50373134328358204</v>
      </c>
      <c r="CFM34" s="1">
        <f t="shared" ref="CFM34:CFM48" si="2500">CFL34*0.0015</f>
        <v>-7.5559701492537311E-4</v>
      </c>
      <c r="CFN34" s="1">
        <f t="shared" ref="CFN34:CFN48" si="2501">CFM34/0.00013064</f>
        <v>-5.783810585772911</v>
      </c>
      <c r="CFO34" s="1"/>
      <c r="CFP34" s="1"/>
      <c r="CFQ34" s="1" t="s">
        <v>11</v>
      </c>
      <c r="CFR34" s="1" t="s">
        <v>212</v>
      </c>
      <c r="CFS34" s="1">
        <v>571</v>
      </c>
      <c r="CFT34" s="1">
        <v>1</v>
      </c>
      <c r="CFU34" s="1">
        <v>2.5999999999999999E-2</v>
      </c>
      <c r="CFV34" s="1">
        <f t="shared" ref="CFV34:CFV48" si="2502">CFU34-0.031</f>
        <v>-5.000000000000001E-3</v>
      </c>
      <c r="CFW34" s="1">
        <f t="shared" ref="CFW34:CFW48" si="2503">(CFV34-0.0096)/0.0266</f>
        <v>-0.54887218045112784</v>
      </c>
      <c r="CFX34" s="1">
        <f t="shared" ref="CFX34:CFX48" si="2504">CFW34*0.0015</f>
        <v>-8.2330827067669181E-4</v>
      </c>
      <c r="CFY34" s="1">
        <f t="shared" ref="CFY34:CFY48" si="2505">CFX34/0.00013064</f>
        <v>-6.3021147479844748</v>
      </c>
      <c r="CFZ34" s="1"/>
      <c r="CGA34" s="1"/>
      <c r="CGB34" s="1" t="s">
        <v>11</v>
      </c>
      <c r="CGC34" s="1" t="s">
        <v>213</v>
      </c>
      <c r="CGD34" s="1">
        <v>577</v>
      </c>
      <c r="CGE34" s="1">
        <v>1</v>
      </c>
      <c r="CGF34" s="1">
        <v>0.03</v>
      </c>
      <c r="CGG34" s="1">
        <f t="shared" ref="CGG34:CGG48" si="2506">CGF34-0.031</f>
        <v>-1.0000000000000009E-3</v>
      </c>
      <c r="CGH34" s="1">
        <f t="shared" ref="CGH34:CGH48" si="2507">(CGG34-0.0146)/0.0266</f>
        <v>-0.58646616541353391</v>
      </c>
      <c r="CGI34" s="1">
        <f t="shared" ref="CGI34:CGI48" si="2508">CGH34*0.0015</f>
        <v>-8.7969924812030084E-4</v>
      </c>
      <c r="CGJ34" s="1">
        <f t="shared" ref="CGJ34:CGJ48" si="2509">CGI34/0.00013064</f>
        <v>-6.7337664430519046</v>
      </c>
      <c r="CGK34" s="1"/>
      <c r="CGL34" s="1"/>
      <c r="CGM34" s="1" t="s">
        <v>11</v>
      </c>
      <c r="CGN34" s="1" t="s">
        <v>214</v>
      </c>
      <c r="CGO34" s="1">
        <v>578</v>
      </c>
      <c r="CGP34" s="1">
        <v>1</v>
      </c>
      <c r="CGQ34" s="1">
        <v>1.2999999999999999E-2</v>
      </c>
      <c r="CGR34" s="1">
        <f t="shared" ref="CGR34:CGR48" si="2510">CGQ34-0.017</f>
        <v>-4.0000000000000018E-3</v>
      </c>
      <c r="CGS34" s="1">
        <f t="shared" ref="CGS34:CGS48" si="2511">(CGR34-0.0222)/0.0259</f>
        <v>-1.0115830115830116</v>
      </c>
      <c r="CGT34" s="1">
        <f t="shared" ref="CGT34:CGT48" si="2512">CGS34*0.0015</f>
        <v>-1.5173745173745173E-3</v>
      </c>
      <c r="CGU34" s="1">
        <f t="shared" ref="CGU34:CGU48" si="2513">CGT34/0.00013064</f>
        <v>-11.614930475922513</v>
      </c>
      <c r="CGV34" s="1"/>
      <c r="CGW34" s="1"/>
      <c r="CGX34" s="1" t="s">
        <v>11</v>
      </c>
      <c r="CGY34" s="1" t="s">
        <v>215</v>
      </c>
      <c r="CGZ34" s="1">
        <v>592</v>
      </c>
      <c r="CHA34" s="1">
        <v>1</v>
      </c>
      <c r="CHB34" s="1">
        <v>0.03</v>
      </c>
      <c r="CHC34" s="1">
        <f t="shared" ref="CHC34:CHC48" si="2514">CHB34-0.026</f>
        <v>4.0000000000000001E-3</v>
      </c>
      <c r="CHD34" s="1">
        <f t="shared" ref="CHD34:CHD48" si="2515">(CHC34-0.0279)/0.0261</f>
        <v>-0.91570881226053635</v>
      </c>
      <c r="CHE34" s="1">
        <f t="shared" ref="CHE34:CHE48" si="2516">CHD34*0.0015</f>
        <v>-1.3735632183908045E-3</v>
      </c>
      <c r="CHF34" s="1">
        <f t="shared" ref="CHF34:CHF48" si="2517">CHE34/0.00013064</f>
        <v>-10.514109142611792</v>
      </c>
      <c r="CHG34" s="1"/>
      <c r="CHH34" s="1"/>
      <c r="CHI34" s="1" t="s">
        <v>11</v>
      </c>
      <c r="CHJ34" s="1" t="s">
        <v>216</v>
      </c>
      <c r="CHK34" s="1">
        <v>593</v>
      </c>
      <c r="CHL34" s="1">
        <v>1</v>
      </c>
      <c r="CHM34" s="1">
        <v>3.2000000000000001E-2</v>
      </c>
      <c r="CHN34" s="1">
        <f t="shared" ref="CHN34:CHN48" si="2518">CHM34-0.023</f>
        <v>9.0000000000000011E-3</v>
      </c>
      <c r="CHO34" s="1">
        <f t="shared" ref="CHO34:CHO48" si="2519">(CHN34-0.0079)/0.0255</f>
        <v>4.3137254901960798E-2</v>
      </c>
      <c r="CHP34" s="1">
        <f t="shared" ref="CHP34:CHP48" si="2520">CHO34*0.0015</f>
        <v>6.4705882352941198E-5</v>
      </c>
      <c r="CHQ34" s="1">
        <f t="shared" ref="CHQ34:CHQ48" si="2521">CHP34/0.00013064</f>
        <v>0.49529916069305874</v>
      </c>
      <c r="CHR34" s="1"/>
      <c r="CHS34" s="1"/>
      <c r="CHT34" s="1" t="s">
        <v>11</v>
      </c>
      <c r="CHU34" s="1" t="s">
        <v>217</v>
      </c>
      <c r="CHV34" s="1">
        <v>607</v>
      </c>
      <c r="CHW34" s="1">
        <v>1</v>
      </c>
      <c r="CHX34" s="1">
        <v>3.5999999999999997E-2</v>
      </c>
      <c r="CHY34" s="1">
        <f t="shared" ref="CHY34:CHY48" si="2522">CHX34-0.021</f>
        <v>1.4999999999999996E-2</v>
      </c>
      <c r="CHZ34" s="1">
        <f t="shared" ref="CHZ34:CHZ48" si="2523">(CHY34-0.0048)/0.0258</f>
        <v>0.3953488372093022</v>
      </c>
      <c r="CIA34" s="1">
        <f t="shared" ref="CIA34:CIA48" si="2524">CHZ34*0.0015</f>
        <v>5.9302325581395328E-4</v>
      </c>
      <c r="CIB34" s="1">
        <f t="shared" ref="CIB34:CIB48" si="2525">CIA34/0.00013064</f>
        <v>4.5393696862672472</v>
      </c>
      <c r="CIC34" s="1"/>
      <c r="CID34" s="1"/>
      <c r="CIE34" s="1" t="s">
        <v>11</v>
      </c>
      <c r="CIF34" s="1" t="s">
        <v>218</v>
      </c>
      <c r="CIG34" s="1">
        <v>608</v>
      </c>
      <c r="CIH34" s="1">
        <v>1</v>
      </c>
      <c r="CII34" s="1">
        <v>2.8000000000000001E-2</v>
      </c>
      <c r="CIJ34" s="1">
        <f t="shared" ref="CIJ34:CIJ48" si="2526">CII34-0.027</f>
        <v>1.0000000000000009E-3</v>
      </c>
      <c r="CIK34" s="1">
        <f t="shared" ref="CIK34:CIK48" si="2527">(CIJ34-0.0198)/0.0255</f>
        <v>-0.73725490196078436</v>
      </c>
      <c r="CIL34" s="1">
        <f t="shared" ref="CIL34:CIL48" si="2528">CIK34*0.0015</f>
        <v>-1.1058823529411766E-3</v>
      </c>
      <c r="CIM34" s="1">
        <f t="shared" ref="CIM34:CIM48" si="2529">CIL34/0.00013064</f>
        <v>-8.4651129282086384</v>
      </c>
      <c r="CIN34" s="1"/>
      <c r="CIO34" s="1"/>
      <c r="CIP34" s="1" t="s">
        <v>11</v>
      </c>
      <c r="CIQ34" s="1" t="s">
        <v>219</v>
      </c>
      <c r="CIR34" s="1">
        <v>621</v>
      </c>
      <c r="CIS34" s="1">
        <v>1</v>
      </c>
      <c r="CIT34" s="1">
        <v>3.4000000000000002E-2</v>
      </c>
      <c r="CIU34" s="1">
        <f t="shared" si="1679"/>
        <v>4.0000000000000036E-3</v>
      </c>
      <c r="CIV34" s="1">
        <f t="shared" ref="CIV34:CIV48" si="2530">(CIU34-0.0447)/0.0252</f>
        <v>-1.6150793650793649</v>
      </c>
      <c r="CIW34" s="1">
        <f t="shared" ref="CIW34:CIW48" si="2531">CIV34*0.0015</f>
        <v>-2.4226190476190476E-3</v>
      </c>
      <c r="CIX34" s="1">
        <f t="shared" ref="CIX34:CIX48" si="2532">CIW34/0.00013064</f>
        <v>-18.544236433091299</v>
      </c>
      <c r="CIY34" s="1"/>
      <c r="CIZ34" s="1"/>
      <c r="CJA34" s="1" t="s">
        <v>11</v>
      </c>
      <c r="CJB34" s="1" t="s">
        <v>220</v>
      </c>
      <c r="CJC34" s="1">
        <v>622</v>
      </c>
      <c r="CJD34" s="1">
        <v>1</v>
      </c>
      <c r="CJE34" s="1">
        <v>1.6E-2</v>
      </c>
      <c r="CJF34" s="1">
        <f t="shared" ref="CJF34:CJF48" si="2533">CJE34-0.009</f>
        <v>7.000000000000001E-3</v>
      </c>
      <c r="CJG34" s="1">
        <f t="shared" ref="CJG34:CJG48" si="2534">(CJF34-0.0123)/0.0283</f>
        <v>-0.18727915194346287</v>
      </c>
      <c r="CJH34" s="1">
        <f t="shared" ref="CJH34:CJH48" si="2535">CJG34*0.0015</f>
        <v>-2.8091872791519433E-4</v>
      </c>
      <c r="CJI34" s="1">
        <f t="shared" ref="CJI34:CJI48" si="2536">CJH34/0.00013064</f>
        <v>-2.1503270660991602</v>
      </c>
      <c r="CJJ34" s="1"/>
      <c r="CJK34" s="1"/>
      <c r="CJL34" s="1" t="s">
        <v>11</v>
      </c>
      <c r="CJM34" s="1" t="s">
        <v>221</v>
      </c>
      <c r="CJN34" s="1">
        <v>635</v>
      </c>
      <c r="CJO34" s="1">
        <v>1</v>
      </c>
      <c r="CJP34" s="1">
        <v>3.5999999999999997E-2</v>
      </c>
      <c r="CJQ34" s="1">
        <f t="shared" ref="CJQ34:CJQ48" si="2537">CJP34-0.012</f>
        <v>2.3999999999999997E-2</v>
      </c>
      <c r="CJR34" s="1">
        <f t="shared" ref="CJR34:CJR48" si="2538">(CJQ34-0.021)/0.0282</f>
        <v>0.1063829787234041</v>
      </c>
      <c r="CJS34" s="1">
        <f t="shared" ref="CJS34:CJS48" si="2539">CJR34*0.0015</f>
        <v>1.5957446808510616E-4</v>
      </c>
      <c r="CJT34" s="1">
        <f t="shared" ref="CJT34:CJT48" si="2540">CJS34/0.00013064</f>
        <v>1.2214824562546398</v>
      </c>
      <c r="CJU34" s="1"/>
      <c r="CJV34" s="1"/>
      <c r="CJW34" s="1" t="s">
        <v>11</v>
      </c>
      <c r="CJX34" s="1" t="s">
        <v>222</v>
      </c>
      <c r="CJY34" s="1">
        <v>636</v>
      </c>
      <c r="CJZ34" s="1">
        <v>1</v>
      </c>
      <c r="CKA34" s="1">
        <v>2.5000000000000001E-2</v>
      </c>
      <c r="CKB34" s="1">
        <f t="shared" ref="CKB34:CKB48" si="2541">CKA34-0.02</f>
        <v>5.000000000000001E-3</v>
      </c>
      <c r="CKC34" s="1">
        <f t="shared" ref="CKC34:CKC48" si="2542">(CKB34-0.0254)/0.0283</f>
        <v>-0.72084805653710249</v>
      </c>
      <c r="CKD34" s="1">
        <f t="shared" ref="CKD34:CKD48" si="2543">CKC34*0.0015</f>
        <v>-1.0812720848056537E-3</v>
      </c>
      <c r="CKE34" s="1">
        <f t="shared" ref="CKE34:CKE48" si="2544">CKD34/0.00013064</f>
        <v>-8.2767305940420517</v>
      </c>
      <c r="CKF34" s="1"/>
      <c r="CKG34" s="1"/>
      <c r="CKH34" s="1" t="s">
        <v>11</v>
      </c>
      <c r="CKI34" s="1" t="s">
        <v>223</v>
      </c>
      <c r="CKJ34" s="1">
        <v>649</v>
      </c>
      <c r="CKK34" s="1">
        <v>1</v>
      </c>
      <c r="CKL34" s="1">
        <v>2.5000000000000001E-2</v>
      </c>
      <c r="CKM34" s="1">
        <f t="shared" ref="CKM34:CKM48" si="2545">CKL34-0.024</f>
        <v>1.0000000000000009E-3</v>
      </c>
      <c r="CKN34" s="1">
        <f t="shared" ref="CKN34:CKN48" si="2546">(CKM34-0.0277)/0.0283</f>
        <v>-0.9434628975265017</v>
      </c>
      <c r="CKO34" s="1">
        <f t="shared" ref="CKO34:CKO48" si="2547">CKN34*0.0015</f>
        <v>-1.4151943462897526E-3</v>
      </c>
      <c r="CKP34" s="1">
        <f t="shared" ref="CKP34:CKP48" si="2548">CKO34/0.00013064</f>
        <v>-10.83277974808445</v>
      </c>
      <c r="CKQ34" s="1"/>
      <c r="CKR34" s="1"/>
      <c r="CKS34" s="1" t="s">
        <v>11</v>
      </c>
      <c r="CKT34" s="1" t="s">
        <v>224</v>
      </c>
      <c r="CKU34" s="1">
        <v>650</v>
      </c>
      <c r="CKV34" s="1">
        <v>1</v>
      </c>
      <c r="CKW34" s="1">
        <v>0.02</v>
      </c>
      <c r="CKX34" s="1">
        <f t="shared" ref="CKX34:CKX48" si="2549">CKW34-0.017</f>
        <v>2.9999999999999992E-3</v>
      </c>
      <c r="CKY34" s="1">
        <f t="shared" ref="CKY34:CKY48" si="2550">(CKX34-0.0172)/0.0285</f>
        <v>-0.49824561403508771</v>
      </c>
      <c r="CKZ34" s="1">
        <f t="shared" ref="CKZ34:CKZ48" si="2551">CKY34*0.0015</f>
        <v>-7.4736842105263155E-4</v>
      </c>
      <c r="CLA34" s="1">
        <f t="shared" ref="CLA34:CLA48" si="2552">CKZ34/0.00013064</f>
        <v>-5.7208237986270021</v>
      </c>
      <c r="CLB34" s="1"/>
      <c r="CLC34" s="1"/>
      <c r="CLD34" s="1" t="s">
        <v>11</v>
      </c>
      <c r="CLE34" s="1" t="s">
        <v>225</v>
      </c>
      <c r="CLF34" s="1">
        <v>663</v>
      </c>
      <c r="CLG34" s="1">
        <v>1</v>
      </c>
      <c r="CLH34" s="1">
        <v>2.5000000000000001E-2</v>
      </c>
      <c r="CLI34" s="1">
        <f t="shared" ref="CLI34:CLI48" si="2553">CLH34-0.022</f>
        <v>3.0000000000000027E-3</v>
      </c>
      <c r="CLJ34" s="1">
        <f t="shared" ref="CLJ34:CLJ48" si="2554">(CLI34-0.017)/0.0289</f>
        <v>-0.48442906574394462</v>
      </c>
      <c r="CLK34" s="1">
        <f t="shared" ref="CLK34:CLK48" si="2555">CLJ34*0.0015</f>
        <v>-7.2664359861591694E-4</v>
      </c>
      <c r="CLL34" s="1">
        <f t="shared" ref="CLL34:CLL48" si="2556">CLK34/0.00013064</f>
        <v>-5.5621830879969147</v>
      </c>
      <c r="CLM34" s="1"/>
      <c r="CLN34" s="1"/>
      <c r="CLO34" s="1"/>
      <c r="CLP34" s="1"/>
      <c r="CLQ34" s="1"/>
      <c r="CLR34" s="1"/>
      <c r="CLS34" s="1"/>
      <c r="CLT34" s="1"/>
      <c r="CLU34" s="1"/>
      <c r="CLV34" s="1"/>
      <c r="CLW34" s="1"/>
      <c r="CLX34" s="1"/>
      <c r="CLY34" s="1"/>
      <c r="CLZ34" s="1"/>
      <c r="CMA34" s="1"/>
      <c r="CMB34" s="1"/>
      <c r="CMC34" s="1"/>
      <c r="CMD34" s="1"/>
      <c r="CME34" s="1"/>
      <c r="CMF34" s="1"/>
      <c r="CMG34" s="1"/>
      <c r="CMH34" s="1"/>
      <c r="CMI34" s="1"/>
      <c r="CMJ34" s="1"/>
      <c r="CMK34" s="1"/>
      <c r="CML34" s="1"/>
      <c r="CMM34" s="1"/>
      <c r="CMN34" s="1"/>
      <c r="CMO34" s="1"/>
      <c r="CMP34" s="1"/>
      <c r="CMQ34" s="1"/>
      <c r="CMR34" s="1"/>
      <c r="CMS34" s="1"/>
      <c r="CMT34" s="1"/>
      <c r="CMU34" s="1"/>
      <c r="CMV34" s="1"/>
      <c r="CMW34" s="1"/>
      <c r="CMX34" s="1"/>
      <c r="CMY34" s="1"/>
      <c r="CMZ34" s="1"/>
    </row>
    <row r="35" spans="1:2392" x14ac:dyDescent="0.3">
      <c r="A35" s="1" t="s">
        <v>11</v>
      </c>
      <c r="B35" s="1" t="s">
        <v>12</v>
      </c>
      <c r="C35" s="1">
        <v>1</v>
      </c>
      <c r="D35" s="1">
        <v>2</v>
      </c>
      <c r="E35" s="1">
        <v>2.5999999999999999E-2</v>
      </c>
      <c r="F35" s="1">
        <f t="shared" si="1712"/>
        <v>2.7999999999999997E-2</v>
      </c>
      <c r="G35" s="1">
        <f t="shared" si="1713"/>
        <v>1.31864406779661</v>
      </c>
      <c r="H35" s="1">
        <f t="shared" ref="H35:H48" si="2557">G35*0.0015</f>
        <v>1.9779661016949149E-3</v>
      </c>
      <c r="I35" s="1">
        <f t="shared" ref="I35:I48" si="2558">H35/0.00013064</f>
        <v>15.140585591663463</v>
      </c>
      <c r="J35" s="1"/>
      <c r="K35" s="1"/>
      <c r="L35" s="1" t="s">
        <v>11</v>
      </c>
      <c r="M35" s="1" t="s">
        <v>13</v>
      </c>
      <c r="N35" s="1">
        <v>2</v>
      </c>
      <c r="O35" s="1">
        <v>2</v>
      </c>
      <c r="P35" s="1">
        <v>4.3999999999999997E-2</v>
      </c>
      <c r="Q35" s="1">
        <f t="shared" si="1714"/>
        <v>4.5999999999999999E-2</v>
      </c>
      <c r="R35" s="1">
        <f t="shared" si="1715"/>
        <v>1.9491525423728813</v>
      </c>
      <c r="S35" s="1">
        <f t="shared" si="1716"/>
        <v>2.9237288135593219E-3</v>
      </c>
      <c r="T35" s="1">
        <f t="shared" si="1717"/>
        <v>22.380042969682499</v>
      </c>
      <c r="U35" s="1"/>
      <c r="V35" s="1"/>
      <c r="W35" s="1" t="s">
        <v>11</v>
      </c>
      <c r="X35" s="1" t="s">
        <v>14</v>
      </c>
      <c r="Y35" s="1">
        <v>3</v>
      </c>
      <c r="Z35" s="1">
        <v>2</v>
      </c>
      <c r="AA35" s="1">
        <v>5.6000000000000001E-2</v>
      </c>
      <c r="AB35" s="1">
        <f t="shared" si="1718"/>
        <v>5.5E-2</v>
      </c>
      <c r="AC35" s="1">
        <f t="shared" si="1719"/>
        <v>2.2474576271186439</v>
      </c>
      <c r="AD35" s="1">
        <f t="shared" si="1720"/>
        <v>3.3711864406779659E-3</v>
      </c>
      <c r="AE35" s="1">
        <f t="shared" si="1721"/>
        <v>25.805162589390427</v>
      </c>
      <c r="AF35" s="1"/>
      <c r="AG35" s="1"/>
      <c r="AH35" s="1" t="s">
        <v>11</v>
      </c>
      <c r="AI35" s="1" t="s">
        <v>15</v>
      </c>
      <c r="AJ35" s="1">
        <v>4</v>
      </c>
      <c r="AK35" s="1">
        <v>2</v>
      </c>
      <c r="AL35" s="1">
        <v>6.8000000000000005E-2</v>
      </c>
      <c r="AM35" s="1">
        <f t="shared" si="1722"/>
        <v>6.0000000000000005E-2</v>
      </c>
      <c r="AN35" s="1">
        <f t="shared" si="1723"/>
        <v>2.360544217687075</v>
      </c>
      <c r="AO35" s="1">
        <f t="shared" si="1724"/>
        <v>3.5408163265306125E-3</v>
      </c>
      <c r="AP35" s="1">
        <f t="shared" si="1725"/>
        <v>27.103615481710136</v>
      </c>
      <c r="AQ35" s="1"/>
      <c r="AR35" s="1"/>
      <c r="AS35" s="1" t="s">
        <v>11</v>
      </c>
      <c r="AT35" s="1" t="s">
        <v>16</v>
      </c>
      <c r="AU35" s="1">
        <v>8</v>
      </c>
      <c r="AV35" s="1">
        <v>2</v>
      </c>
      <c r="AW35" s="1">
        <v>8.1000000000000003E-2</v>
      </c>
      <c r="AX35" s="1">
        <f t="shared" si="1726"/>
        <v>7.3000000000000009E-2</v>
      </c>
      <c r="AY35" s="1">
        <f t="shared" si="1727"/>
        <v>2.822525597269625</v>
      </c>
      <c r="AZ35" s="1">
        <f t="shared" si="1728"/>
        <v>4.2337883959044373E-3</v>
      </c>
      <c r="BA35" s="1">
        <f t="shared" si="1729"/>
        <v>32.408055694308302</v>
      </c>
      <c r="BB35" s="1"/>
      <c r="BC35" s="1"/>
      <c r="BD35" s="1" t="s">
        <v>11</v>
      </c>
      <c r="BE35" s="1" t="s">
        <v>17</v>
      </c>
      <c r="BF35" s="1">
        <v>9</v>
      </c>
      <c r="BG35" s="1">
        <v>2</v>
      </c>
      <c r="BH35" s="1">
        <v>8.4000000000000005E-2</v>
      </c>
      <c r="BI35" s="1">
        <f t="shared" si="1730"/>
        <v>7.9000000000000001E-2</v>
      </c>
      <c r="BJ35" s="1">
        <f t="shared" si="1731"/>
        <v>3.013651877133106</v>
      </c>
      <c r="BK35" s="1">
        <f t="shared" si="1732"/>
        <v>4.520477815699659E-3</v>
      </c>
      <c r="BL35" s="1">
        <f t="shared" si="1733"/>
        <v>34.602555233463399</v>
      </c>
      <c r="BM35" s="1"/>
      <c r="BN35" s="1"/>
      <c r="BO35" s="1" t="s">
        <v>11</v>
      </c>
      <c r="BP35" s="1" t="s">
        <v>18</v>
      </c>
      <c r="BQ35" s="1">
        <v>10</v>
      </c>
      <c r="BR35" s="1">
        <v>2</v>
      </c>
      <c r="BS35" s="1">
        <v>7.9000000000000001E-2</v>
      </c>
      <c r="BT35" s="1">
        <f t="shared" si="1734"/>
        <v>7.0000000000000007E-2</v>
      </c>
      <c r="BU35" s="1">
        <f t="shared" si="1735"/>
        <v>2.6450511945392496</v>
      </c>
      <c r="BV35" s="1">
        <f t="shared" si="1736"/>
        <v>3.9675767918088741E-3</v>
      </c>
      <c r="BW35" s="1">
        <f t="shared" si="1737"/>
        <v>30.370306122235714</v>
      </c>
      <c r="BX35" s="1"/>
      <c r="BY35" s="1"/>
      <c r="BZ35" s="1" t="s">
        <v>11</v>
      </c>
      <c r="CA35" s="1" t="s">
        <v>19</v>
      </c>
      <c r="CB35" s="1">
        <v>11</v>
      </c>
      <c r="CC35" s="1">
        <v>2</v>
      </c>
      <c r="CD35" s="1">
        <v>0.08</v>
      </c>
      <c r="CE35" s="1">
        <f t="shared" si="1738"/>
        <v>7.4999999999999997E-2</v>
      </c>
      <c r="CF35" s="1">
        <f t="shared" si="1739"/>
        <v>2.8316151202749142</v>
      </c>
      <c r="CG35" s="1">
        <f t="shared" si="1740"/>
        <v>4.2474226804123712E-3</v>
      </c>
      <c r="CH35" s="1">
        <f t="shared" si="1741"/>
        <v>32.51242100744313</v>
      </c>
      <c r="CI35" s="1"/>
      <c r="CJ35" s="1"/>
      <c r="CK35" s="1" t="s">
        <v>11</v>
      </c>
      <c r="CL35" s="1" t="s">
        <v>20</v>
      </c>
      <c r="CM35" s="1">
        <v>14</v>
      </c>
      <c r="CN35" s="1">
        <v>2</v>
      </c>
      <c r="CO35" s="1">
        <v>8.8999999999999996E-2</v>
      </c>
      <c r="CP35" s="1">
        <f t="shared" si="1742"/>
        <v>7.5999999999999998E-2</v>
      </c>
      <c r="CQ35" s="1">
        <f t="shared" si="1743"/>
        <v>2.7869415807560141</v>
      </c>
      <c r="CR35" s="1">
        <f t="shared" si="1744"/>
        <v>4.1804123711340208E-3</v>
      </c>
      <c r="CS35" s="1">
        <f t="shared" si="1745"/>
        <v>31.999482326500463</v>
      </c>
      <c r="CT35" s="1"/>
      <c r="CU35" s="1"/>
      <c r="CV35" s="1" t="s">
        <v>11</v>
      </c>
      <c r="CW35" s="1" t="s">
        <v>21</v>
      </c>
      <c r="CX35" s="1">
        <v>15</v>
      </c>
      <c r="CY35" s="1">
        <v>2</v>
      </c>
      <c r="CZ35" s="1">
        <v>6.2E-2</v>
      </c>
      <c r="DA35" s="1">
        <f t="shared" si="1746"/>
        <v>4.1999999999999996E-2</v>
      </c>
      <c r="DB35" s="1">
        <f t="shared" si="1747"/>
        <v>1.6551724137931032</v>
      </c>
      <c r="DC35" s="1">
        <f t="shared" si="1748"/>
        <v>2.4827586206896549E-3</v>
      </c>
      <c r="DD35" s="1">
        <f t="shared" si="1749"/>
        <v>19.004582215934281</v>
      </c>
      <c r="DE35" s="1"/>
      <c r="DF35" s="1"/>
      <c r="DG35" s="1" t="s">
        <v>11</v>
      </c>
      <c r="DH35" s="1" t="s">
        <v>22</v>
      </c>
      <c r="DI35" s="1">
        <v>16</v>
      </c>
      <c r="DJ35" s="1">
        <v>2</v>
      </c>
      <c r="DK35" s="1">
        <v>9.0999999999999998E-2</v>
      </c>
      <c r="DL35" s="1">
        <f t="shared" si="1750"/>
        <v>6.4000000000000001E-2</v>
      </c>
      <c r="DM35" s="1">
        <f t="shared" si="1751"/>
        <v>2.2935153583617747</v>
      </c>
      <c r="DN35" s="1">
        <f t="shared" si="1752"/>
        <v>3.4402730375426619E-3</v>
      </c>
      <c r="DO35" s="1">
        <f t="shared" si="1753"/>
        <v>26.333994469861157</v>
      </c>
      <c r="DP35" s="1"/>
      <c r="DQ35" s="1"/>
      <c r="DR35" s="1" t="s">
        <v>11</v>
      </c>
      <c r="DS35" s="1" t="s">
        <v>23</v>
      </c>
      <c r="DT35" s="1">
        <v>17</v>
      </c>
      <c r="DU35" s="1">
        <v>2</v>
      </c>
      <c r="DV35" s="1">
        <v>8.8999999999999996E-2</v>
      </c>
      <c r="DW35" s="1">
        <f t="shared" si="1754"/>
        <v>6.2E-2</v>
      </c>
      <c r="DX35" s="1">
        <f t="shared" si="1755"/>
        <v>2.1575342465753424</v>
      </c>
      <c r="DY35" s="1">
        <f t="shared" si="1756"/>
        <v>3.2363013698630135E-3</v>
      </c>
      <c r="DZ35" s="1">
        <f t="shared" si="1757"/>
        <v>24.772668171027352</v>
      </c>
      <c r="EA35" s="1"/>
      <c r="EB35" s="1"/>
      <c r="EC35" s="1" t="s">
        <v>11</v>
      </c>
      <c r="ED35" s="1" t="s">
        <v>24</v>
      </c>
      <c r="EE35" s="1">
        <v>18</v>
      </c>
      <c r="EF35" s="1">
        <v>2</v>
      </c>
      <c r="EG35" s="1">
        <v>0.109</v>
      </c>
      <c r="EH35" s="1">
        <f t="shared" si="1758"/>
        <v>8.3000000000000004E-2</v>
      </c>
      <c r="EI35" s="1">
        <f t="shared" si="1759"/>
        <v>3</v>
      </c>
      <c r="EJ35" s="1">
        <f t="shared" si="1760"/>
        <v>4.5000000000000005E-3</v>
      </c>
      <c r="EK35" s="1">
        <f t="shared" si="1761"/>
        <v>34.445805266380894</v>
      </c>
      <c r="EL35" s="1"/>
      <c r="EM35" s="1"/>
      <c r="EN35" s="1" t="s">
        <v>11</v>
      </c>
      <c r="EO35" s="1" t="s">
        <v>25</v>
      </c>
      <c r="EP35" s="1">
        <v>21</v>
      </c>
      <c r="EQ35" s="1">
        <v>2</v>
      </c>
      <c r="ER35" s="1">
        <v>0.13500000000000001</v>
      </c>
      <c r="ES35" s="1">
        <f t="shared" si="1762"/>
        <v>0.10400000000000001</v>
      </c>
      <c r="ET35" s="1">
        <f t="shared" si="1763"/>
        <v>3.6506849315068499</v>
      </c>
      <c r="EU35" s="1">
        <f t="shared" si="1764"/>
        <v>5.4760273972602747E-3</v>
      </c>
      <c r="EV35" s="1">
        <f t="shared" si="1765"/>
        <v>41.916927413198671</v>
      </c>
      <c r="EW35" s="1"/>
      <c r="EX35" s="1"/>
      <c r="EY35" s="1" t="s">
        <v>11</v>
      </c>
      <c r="EZ35" s="1" t="s">
        <v>26</v>
      </c>
      <c r="FA35" s="1">
        <v>22</v>
      </c>
      <c r="FB35" s="1">
        <v>2</v>
      </c>
      <c r="FC35" s="1">
        <v>0.153</v>
      </c>
      <c r="FD35" s="1">
        <f t="shared" si="1766"/>
        <v>0.122</v>
      </c>
      <c r="FE35" s="1">
        <f t="shared" si="1767"/>
        <v>4.1911262798634814</v>
      </c>
      <c r="FF35" s="1">
        <f t="shared" si="1768"/>
        <v>6.2866894197952218E-3</v>
      </c>
      <c r="FG35" s="1">
        <f t="shared" si="1769"/>
        <v>48.122239894329617</v>
      </c>
      <c r="FH35" s="1"/>
      <c r="FI35" s="1"/>
      <c r="FJ35" s="1" t="s">
        <v>11</v>
      </c>
      <c r="FK35" s="1" t="s">
        <v>27</v>
      </c>
      <c r="FL35" s="1">
        <v>23</v>
      </c>
      <c r="FM35" s="1">
        <v>2</v>
      </c>
      <c r="FN35" s="1">
        <v>0.159</v>
      </c>
      <c r="FO35" s="1">
        <f t="shared" si="1770"/>
        <v>0.129</v>
      </c>
      <c r="FP35" s="1">
        <f t="shared" si="1771"/>
        <v>4.7925170068027212</v>
      </c>
      <c r="FQ35" s="1">
        <f t="shared" si="1772"/>
        <v>7.1887755102040818E-3</v>
      </c>
      <c r="FR35" s="1">
        <f t="shared" si="1773"/>
        <v>55.027369184048389</v>
      </c>
      <c r="FS35" s="1"/>
      <c r="FT35" s="1"/>
      <c r="FU35" s="1" t="s">
        <v>11</v>
      </c>
      <c r="FV35" s="1" t="s">
        <v>28</v>
      </c>
      <c r="FW35" s="1">
        <v>24</v>
      </c>
      <c r="FX35" s="1">
        <v>2</v>
      </c>
      <c r="FY35" s="1">
        <v>0.16700000000000001</v>
      </c>
      <c r="FZ35" s="1">
        <f t="shared" si="1774"/>
        <v>0.13600000000000001</v>
      </c>
      <c r="GA35" s="1">
        <f t="shared" si="1775"/>
        <v>4.6198630136986312</v>
      </c>
      <c r="GB35" s="1">
        <f t="shared" si="1776"/>
        <v>6.9297945205479472E-3</v>
      </c>
      <c r="GC35" s="1">
        <f t="shared" si="1777"/>
        <v>53.044967242406209</v>
      </c>
      <c r="GD35" s="1"/>
      <c r="GE35" s="1"/>
      <c r="GF35" s="1" t="s">
        <v>11</v>
      </c>
      <c r="GG35" s="1" t="s">
        <v>29</v>
      </c>
      <c r="GH35" s="1">
        <v>25</v>
      </c>
      <c r="GI35" s="1">
        <v>2</v>
      </c>
      <c r="GJ35" s="1">
        <v>0.17899999999999999</v>
      </c>
      <c r="GK35" s="1">
        <f t="shared" si="922"/>
        <v>0.14799999999999999</v>
      </c>
      <c r="GL35" s="1">
        <f t="shared" si="1778"/>
        <v>5.1877133105802047</v>
      </c>
      <c r="GM35" s="1">
        <f t="shared" si="1779"/>
        <v>7.7815699658703068E-3</v>
      </c>
      <c r="GN35" s="1">
        <f t="shared" si="1780"/>
        <v>59.564987491352618</v>
      </c>
      <c r="GO35" s="1"/>
      <c r="GP35" s="1"/>
      <c r="GQ35" s="1" t="s">
        <v>11</v>
      </c>
      <c r="GR35" s="1" t="s">
        <v>30</v>
      </c>
      <c r="GS35" s="1">
        <v>28</v>
      </c>
      <c r="GT35" s="1">
        <v>2</v>
      </c>
      <c r="GU35" s="1">
        <v>0.20100000000000001</v>
      </c>
      <c r="GV35" s="1">
        <f t="shared" si="1781"/>
        <v>0.17200000000000001</v>
      </c>
      <c r="GW35" s="1">
        <f t="shared" si="1782"/>
        <v>5.8965517241379315</v>
      </c>
      <c r="GX35" s="1">
        <f t="shared" si="1783"/>
        <v>8.8448275862068968E-3</v>
      </c>
      <c r="GY35" s="1">
        <f t="shared" si="1784"/>
        <v>67.703824144265894</v>
      </c>
      <c r="GZ35" s="1"/>
      <c r="HA35" s="1"/>
      <c r="HB35" s="1" t="s">
        <v>11</v>
      </c>
      <c r="HC35" s="1" t="s">
        <v>31</v>
      </c>
      <c r="HD35" s="1">
        <v>29</v>
      </c>
      <c r="HE35" s="1">
        <v>2</v>
      </c>
      <c r="HF35" s="1">
        <v>4.7E-2</v>
      </c>
      <c r="HG35" s="1">
        <f t="shared" si="1785"/>
        <v>-4.9999999999999975E-3</v>
      </c>
      <c r="HH35" s="1">
        <f t="shared" si="1786"/>
        <v>9.7315436241610848E-2</v>
      </c>
      <c r="HI35" s="1">
        <f t="shared" si="1787"/>
        <v>1.4597315436241627E-4</v>
      </c>
      <c r="HJ35" s="1">
        <f t="shared" si="1788"/>
        <v>1.1173695220638109</v>
      </c>
      <c r="HK35" s="1"/>
      <c r="HL35" s="1"/>
      <c r="HM35" s="1" t="s">
        <v>11</v>
      </c>
      <c r="HN35" s="1" t="s">
        <v>32</v>
      </c>
      <c r="HO35" s="1">
        <v>30</v>
      </c>
      <c r="HP35" s="1">
        <v>2</v>
      </c>
      <c r="HQ35" s="1">
        <v>0.06</v>
      </c>
      <c r="HR35" s="1">
        <f t="shared" si="934"/>
        <v>8.0000000000000002E-3</v>
      </c>
      <c r="HS35" s="1">
        <f t="shared" si="1789"/>
        <v>0.48821548821548816</v>
      </c>
      <c r="HT35" s="1">
        <f t="shared" si="1790"/>
        <v>7.3232323232323227E-4</v>
      </c>
      <c r="HU35" s="1">
        <f t="shared" si="1791"/>
        <v>5.6056585450339274</v>
      </c>
      <c r="HV35" s="1"/>
      <c r="HW35" s="1"/>
      <c r="HX35" s="1" t="s">
        <v>11</v>
      </c>
      <c r="HY35" s="1" t="s">
        <v>33</v>
      </c>
      <c r="HZ35" s="1">
        <v>31</v>
      </c>
      <c r="IA35" s="1">
        <v>2</v>
      </c>
      <c r="IB35" s="1">
        <v>7.4999999999999997E-2</v>
      </c>
      <c r="IC35" s="1">
        <f t="shared" si="1792"/>
        <v>1.9999999999999997E-2</v>
      </c>
      <c r="ID35" s="1">
        <f t="shared" si="1793"/>
        <v>0.87837837837837818</v>
      </c>
      <c r="IE35" s="1">
        <f t="shared" si="1794"/>
        <v>1.3175675675675673E-3</v>
      </c>
      <c r="IF35" s="1">
        <f t="shared" si="1795"/>
        <v>10.085483523940349</v>
      </c>
      <c r="IG35" s="1"/>
      <c r="IH35" s="1"/>
      <c r="II35" s="1" t="s">
        <v>11</v>
      </c>
      <c r="IJ35" s="1" t="s">
        <v>34</v>
      </c>
      <c r="IK35" s="1">
        <v>32</v>
      </c>
      <c r="IL35" s="1">
        <v>2</v>
      </c>
      <c r="IM35" s="1">
        <v>0.09</v>
      </c>
      <c r="IN35" s="1">
        <f t="shared" si="1796"/>
        <v>3.4999999999999996E-2</v>
      </c>
      <c r="IO35" s="1">
        <f t="shared" si="1797"/>
        <v>1.3367003367003367</v>
      </c>
      <c r="IP35" s="1">
        <f t="shared" si="1798"/>
        <v>2.0050505050505053E-3</v>
      </c>
      <c r="IQ35" s="1">
        <f t="shared" si="1799"/>
        <v>15.347906499161859</v>
      </c>
      <c r="IR35" s="1"/>
      <c r="IS35" s="1"/>
      <c r="IT35" s="1" t="s">
        <v>11</v>
      </c>
      <c r="IU35" s="1" t="s">
        <v>35</v>
      </c>
      <c r="IV35" s="1">
        <v>35</v>
      </c>
      <c r="IW35" s="1">
        <v>2</v>
      </c>
      <c r="IX35" s="1">
        <v>0.11600000000000001</v>
      </c>
      <c r="IY35" s="1">
        <f t="shared" si="1800"/>
        <v>6.1000000000000006E-2</v>
      </c>
      <c r="IZ35" s="1">
        <f t="shared" si="1801"/>
        <v>2.2751677852348995</v>
      </c>
      <c r="JA35" s="1">
        <f t="shared" si="1802"/>
        <v>3.4127516778523492E-3</v>
      </c>
      <c r="JB35" s="1">
        <f t="shared" si="1803"/>
        <v>26.123328826181485</v>
      </c>
      <c r="JC35" s="1"/>
      <c r="JD35" s="1"/>
      <c r="JE35" s="1" t="s">
        <v>11</v>
      </c>
      <c r="JF35" s="3" t="s">
        <v>36</v>
      </c>
      <c r="JG35" s="3">
        <v>36</v>
      </c>
      <c r="JH35" s="1">
        <v>2</v>
      </c>
      <c r="JI35" s="1">
        <v>0.126</v>
      </c>
      <c r="JJ35" s="1">
        <f t="shared" si="1804"/>
        <v>6.9000000000000006E-2</v>
      </c>
      <c r="JK35" s="1">
        <f t="shared" si="1805"/>
        <v>2.5919732441471575</v>
      </c>
      <c r="JL35" s="1">
        <f t="shared" si="1806"/>
        <v>3.8879598662207361E-3</v>
      </c>
      <c r="JM35" s="1">
        <f t="shared" si="1807"/>
        <v>29.760868541187506</v>
      </c>
      <c r="JN35" s="1"/>
      <c r="JO35" s="1"/>
      <c r="JP35" s="1" t="s">
        <v>11</v>
      </c>
      <c r="JQ35" s="1" t="s">
        <v>37</v>
      </c>
      <c r="JR35" s="1">
        <v>37</v>
      </c>
      <c r="JS35" s="1">
        <v>2</v>
      </c>
      <c r="JT35" s="1">
        <v>0.13500000000000001</v>
      </c>
      <c r="JU35" s="1">
        <f t="shared" si="1808"/>
        <v>7.7000000000000013E-2</v>
      </c>
      <c r="JV35" s="1">
        <f t="shared" si="1809"/>
        <v>2.8260869565217397</v>
      </c>
      <c r="JW35" s="1">
        <f t="shared" si="1810"/>
        <v>4.2391304347826099E-3</v>
      </c>
      <c r="JX35" s="1">
        <f t="shared" si="1811"/>
        <v>32.448946990068968</v>
      </c>
      <c r="JY35" s="1"/>
      <c r="JZ35" s="1"/>
      <c r="KA35" s="1" t="s">
        <v>11</v>
      </c>
      <c r="KB35" s="1" t="s">
        <v>38</v>
      </c>
      <c r="KC35" s="1">
        <v>38</v>
      </c>
      <c r="KD35" s="1">
        <v>2</v>
      </c>
      <c r="KE35" s="1">
        <v>0.14599999999999999</v>
      </c>
      <c r="KF35" s="1">
        <f t="shared" si="1812"/>
        <v>8.4999999999999992E-2</v>
      </c>
      <c r="KG35" s="1">
        <f t="shared" si="1813"/>
        <v>2.9765886287625416</v>
      </c>
      <c r="KH35" s="1">
        <f t="shared" si="1814"/>
        <v>4.4648829431438121E-3</v>
      </c>
      <c r="KI35" s="1">
        <f t="shared" si="1815"/>
        <v>34.176997421492743</v>
      </c>
      <c r="KJ35" s="1"/>
      <c r="KK35" s="1"/>
      <c r="KL35" s="1" t="s">
        <v>11</v>
      </c>
      <c r="KM35" s="1" t="s">
        <v>39</v>
      </c>
      <c r="KN35" s="1">
        <v>39</v>
      </c>
      <c r="KO35" s="1">
        <v>2</v>
      </c>
      <c r="KP35" s="1">
        <v>0.16</v>
      </c>
      <c r="KQ35" s="1">
        <f t="shared" si="1816"/>
        <v>9.7000000000000003E-2</v>
      </c>
      <c r="KR35" s="1">
        <f t="shared" si="1817"/>
        <v>3.4228187919463089</v>
      </c>
      <c r="KS35" s="1">
        <f t="shared" si="1818"/>
        <v>5.1342281879194632E-3</v>
      </c>
      <c r="KT35" s="1">
        <f t="shared" si="1819"/>
        <v>39.300583189830547</v>
      </c>
      <c r="KU35" s="1"/>
      <c r="KV35" s="1"/>
      <c r="KW35" s="1" t="s">
        <v>11</v>
      </c>
      <c r="KX35" s="1" t="s">
        <v>40</v>
      </c>
      <c r="KY35" s="1">
        <v>42</v>
      </c>
      <c r="KZ35" s="1">
        <v>2</v>
      </c>
      <c r="LA35" s="1">
        <v>0.17</v>
      </c>
      <c r="LB35" s="1">
        <f t="shared" si="1820"/>
        <v>0.10500000000000001</v>
      </c>
      <c r="LC35" s="1">
        <f t="shared" si="967"/>
        <v>3.8557046979865777</v>
      </c>
      <c r="LD35" s="1">
        <f t="shared" si="1821"/>
        <v>5.783557046979867E-3</v>
      </c>
      <c r="LE35" s="1">
        <f t="shared" si="1822"/>
        <v>44.270951063838538</v>
      </c>
      <c r="LF35" s="1"/>
      <c r="LG35" s="1"/>
      <c r="LH35" s="1" t="s">
        <v>11</v>
      </c>
      <c r="LI35" s="1" t="s">
        <v>41</v>
      </c>
      <c r="LJ35" s="1">
        <v>43</v>
      </c>
      <c r="LK35" s="1">
        <v>2</v>
      </c>
      <c r="LL35" s="1">
        <v>3.3000000000000002E-2</v>
      </c>
      <c r="LM35" s="1">
        <f t="shared" si="1823"/>
        <v>-3.9999999999999966E-3</v>
      </c>
      <c r="LN35" s="1">
        <f t="shared" si="1824"/>
        <v>-0.76013513513513498</v>
      </c>
      <c r="LO35" s="1">
        <f t="shared" si="1825"/>
        <v>-1.1402027027027025E-3</v>
      </c>
      <c r="LP35" s="1">
        <f t="shared" si="1826"/>
        <v>-8.7278222803329957</v>
      </c>
      <c r="LQ35" s="1"/>
      <c r="LR35" s="1"/>
      <c r="LS35" s="1" t="s">
        <v>11</v>
      </c>
      <c r="LT35" s="1" t="s">
        <v>42</v>
      </c>
      <c r="LU35" s="1">
        <v>44</v>
      </c>
      <c r="LV35" s="1">
        <v>2</v>
      </c>
      <c r="LW35" s="1">
        <v>5.0999999999999997E-2</v>
      </c>
      <c r="LX35" s="1">
        <f t="shared" si="1827"/>
        <v>8.0000000000000002E-3</v>
      </c>
      <c r="LY35" s="1">
        <f t="shared" si="1828"/>
        <v>-1.2882562277580072</v>
      </c>
      <c r="LZ35" s="1">
        <f t="shared" si="1829"/>
        <v>-1.9323843416370109E-3</v>
      </c>
      <c r="MA35" s="1">
        <f t="shared" si="1830"/>
        <v>-14.791674384851582</v>
      </c>
      <c r="MB35" s="1"/>
      <c r="MC35" s="1"/>
      <c r="MD35" s="1" t="s">
        <v>11</v>
      </c>
      <c r="ME35" s="1" t="s">
        <v>43</v>
      </c>
      <c r="MF35" s="1">
        <v>46</v>
      </c>
      <c r="MG35" s="1">
        <v>2</v>
      </c>
      <c r="MH35" s="1">
        <v>6.5000000000000002E-2</v>
      </c>
      <c r="MI35" s="1">
        <f t="shared" si="1831"/>
        <v>1.3000000000000005E-2</v>
      </c>
      <c r="MJ35" s="1">
        <f t="shared" si="1832"/>
        <v>-0.30169491525423714</v>
      </c>
      <c r="MK35" s="1">
        <f t="shared" si="1833"/>
        <v>-4.5254237288135573E-4</v>
      </c>
      <c r="ML35" s="1">
        <f t="shared" si="1834"/>
        <v>-3.4640414335682461</v>
      </c>
      <c r="MM35" s="1"/>
      <c r="MN35" s="1"/>
      <c r="MO35" s="1" t="s">
        <v>11</v>
      </c>
      <c r="MP35" s="1" t="s">
        <v>44</v>
      </c>
      <c r="MQ35" s="1">
        <v>52</v>
      </c>
      <c r="MR35" s="1">
        <v>2</v>
      </c>
      <c r="MS35" s="1">
        <v>8.5000000000000006E-2</v>
      </c>
      <c r="MT35" s="1">
        <f t="shared" si="1835"/>
        <v>2.2000000000000006E-2</v>
      </c>
      <c r="MU35" s="1">
        <f t="shared" si="1836"/>
        <v>0.20202020202020218</v>
      </c>
      <c r="MV35" s="1">
        <f t="shared" si="1837"/>
        <v>3.030303030303033E-4</v>
      </c>
      <c r="MW35" s="1">
        <f t="shared" si="1838"/>
        <v>2.3195828462209374</v>
      </c>
      <c r="MX35" s="1"/>
      <c r="MY35" s="1"/>
      <c r="MZ35" s="1" t="s">
        <v>11</v>
      </c>
      <c r="NA35" s="1" t="s">
        <v>45</v>
      </c>
      <c r="NB35" s="1">
        <v>53</v>
      </c>
      <c r="NC35" s="1">
        <v>2</v>
      </c>
      <c r="ND35" s="1">
        <v>9.5000000000000001E-2</v>
      </c>
      <c r="NE35" s="1">
        <f t="shared" si="1839"/>
        <v>2.0000000000000018E-3</v>
      </c>
      <c r="NF35" s="1">
        <f t="shared" si="1840"/>
        <v>-0.62499999999999989</v>
      </c>
      <c r="NG35" s="1">
        <f t="shared" si="1841"/>
        <v>-9.3749999999999986E-4</v>
      </c>
      <c r="NH35" s="1">
        <f t="shared" si="1842"/>
        <v>-7.1762094304960176</v>
      </c>
      <c r="NI35" s="1"/>
      <c r="NJ35" s="1"/>
      <c r="NK35" s="1" t="s">
        <v>11</v>
      </c>
      <c r="NL35" s="1" t="s">
        <v>46</v>
      </c>
      <c r="NM35" s="1">
        <v>56</v>
      </c>
      <c r="NN35" s="1">
        <v>2</v>
      </c>
      <c r="NO35" s="1">
        <v>0.107</v>
      </c>
      <c r="NP35" s="1">
        <f t="shared" si="1843"/>
        <v>1.4999999999999999E-2</v>
      </c>
      <c r="NQ35" s="1">
        <f t="shared" si="1844"/>
        <v>-0.1322033898305085</v>
      </c>
      <c r="NR35" s="1">
        <f t="shared" si="1845"/>
        <v>-1.9830508474576275E-4</v>
      </c>
      <c r="NS35" s="1">
        <f t="shared" si="1846"/>
        <v>-1.5179507405523787</v>
      </c>
      <c r="NT35" s="1"/>
      <c r="NU35" s="1"/>
      <c r="NV35" s="1" t="s">
        <v>11</v>
      </c>
      <c r="NW35" s="1" t="s">
        <v>47</v>
      </c>
      <c r="NX35" s="1">
        <v>57</v>
      </c>
      <c r="NY35" s="1">
        <v>2</v>
      </c>
      <c r="NZ35" s="1">
        <v>3.0000000000000001E-3</v>
      </c>
      <c r="OA35" s="1">
        <f t="shared" si="1847"/>
        <v>1.4999999999999999E-2</v>
      </c>
      <c r="OB35" s="1">
        <f t="shared" si="1848"/>
        <v>1.2122186495176848</v>
      </c>
      <c r="OC35" s="1">
        <f t="shared" si="1849"/>
        <v>1.8183279742765271E-3</v>
      </c>
      <c r="OD35" s="1">
        <f t="shared" si="1850"/>
        <v>13.918615847187132</v>
      </c>
      <c r="OE35" s="1"/>
      <c r="OF35" s="1"/>
      <c r="OG35" s="1" t="s">
        <v>11</v>
      </c>
      <c r="OH35" s="1" t="s">
        <v>48</v>
      </c>
      <c r="OI35" s="1">
        <v>58</v>
      </c>
      <c r="OJ35" s="1">
        <v>2</v>
      </c>
      <c r="OK35" s="1">
        <v>0.01</v>
      </c>
      <c r="OL35" s="1">
        <f t="shared" si="998"/>
        <v>2.1999999999999999E-2</v>
      </c>
      <c r="OM35" s="1">
        <f t="shared" si="1851"/>
        <v>1.4354838709677418</v>
      </c>
      <c r="ON35" s="1">
        <f t="shared" si="1852"/>
        <v>2.1532258064516129E-3</v>
      </c>
      <c r="OO35" s="1">
        <f t="shared" si="1853"/>
        <v>16.482132627461823</v>
      </c>
      <c r="OP35" s="1"/>
      <c r="OQ35" s="1"/>
      <c r="OR35" s="1" t="s">
        <v>11</v>
      </c>
      <c r="OS35" s="1" t="s">
        <v>49</v>
      </c>
      <c r="OT35" s="1">
        <v>59</v>
      </c>
      <c r="OU35" s="1">
        <v>2</v>
      </c>
      <c r="OV35" s="1">
        <v>1.2E-2</v>
      </c>
      <c r="OW35" s="1">
        <f t="shared" si="1854"/>
        <v>2.4E-2</v>
      </c>
      <c r="OX35" s="1">
        <f t="shared" si="1855"/>
        <v>1.5709677419354839</v>
      </c>
      <c r="OY35" s="1">
        <f t="shared" si="1856"/>
        <v>2.3564516129032259E-3</v>
      </c>
      <c r="OZ35" s="1">
        <f t="shared" si="1857"/>
        <v>18.037749639491931</v>
      </c>
      <c r="PA35" s="1"/>
      <c r="PB35" s="1"/>
      <c r="PC35" s="1" t="s">
        <v>11</v>
      </c>
      <c r="PD35" s="1" t="s">
        <v>50</v>
      </c>
      <c r="PE35" s="1">
        <v>60</v>
      </c>
      <c r="PF35" s="1">
        <v>2</v>
      </c>
      <c r="PG35" s="1">
        <v>2.1000000000000001E-2</v>
      </c>
      <c r="PH35" s="1">
        <f t="shared" si="1858"/>
        <v>3.3000000000000002E-2</v>
      </c>
      <c r="PI35" s="1">
        <f t="shared" si="1859"/>
        <v>1.9064516129032258</v>
      </c>
      <c r="PJ35" s="1">
        <f t="shared" si="1860"/>
        <v>2.8596774193548388E-3</v>
      </c>
      <c r="PK35" s="1">
        <f t="shared" si="1861"/>
        <v>21.889753669280761</v>
      </c>
      <c r="PL35" s="1"/>
      <c r="PM35" s="1"/>
      <c r="PN35" s="1" t="s">
        <v>11</v>
      </c>
      <c r="PO35" s="1" t="s">
        <v>51</v>
      </c>
      <c r="PP35" s="1">
        <v>63</v>
      </c>
      <c r="PQ35" s="1">
        <v>2</v>
      </c>
      <c r="PR35" s="1">
        <v>3.7999999999999999E-2</v>
      </c>
      <c r="PS35" s="1">
        <f t="shared" si="1862"/>
        <v>5.1999999999999998E-2</v>
      </c>
      <c r="PT35" s="1">
        <f t="shared" si="1863"/>
        <v>2.5339805825242716</v>
      </c>
      <c r="PU35" s="1">
        <f t="shared" si="1864"/>
        <v>3.8009708737864077E-3</v>
      </c>
      <c r="PV35" s="1">
        <f t="shared" si="1865"/>
        <v>29.095000564807162</v>
      </c>
      <c r="PW35" s="1"/>
      <c r="PX35" s="1"/>
      <c r="PY35" s="1" t="s">
        <v>11</v>
      </c>
      <c r="PZ35" s="1" t="s">
        <v>52</v>
      </c>
      <c r="QA35" s="1">
        <v>64</v>
      </c>
      <c r="QB35" s="1">
        <v>2</v>
      </c>
      <c r="QC35" s="1">
        <v>4.3999999999999997E-2</v>
      </c>
      <c r="QD35" s="1">
        <f t="shared" si="1866"/>
        <v>4.4999999999999998E-2</v>
      </c>
      <c r="QE35" s="1">
        <f t="shared" si="1867"/>
        <v>2.2806451612903227</v>
      </c>
      <c r="QF35" s="1">
        <f t="shared" si="1868"/>
        <v>3.420967741935484E-3</v>
      </c>
      <c r="QG35" s="1">
        <f t="shared" si="1869"/>
        <v>26.186219702506765</v>
      </c>
      <c r="QH35" s="1"/>
      <c r="QI35" s="1"/>
      <c r="QJ35" s="1" t="s">
        <v>11</v>
      </c>
      <c r="QK35" s="1" t="s">
        <v>53</v>
      </c>
      <c r="QL35" s="1">
        <v>65</v>
      </c>
      <c r="QM35" s="1">
        <v>2</v>
      </c>
      <c r="QN35" s="1">
        <v>4.9000000000000002E-2</v>
      </c>
      <c r="QO35" s="1">
        <f t="shared" si="1870"/>
        <v>5.1000000000000004E-2</v>
      </c>
      <c r="QP35" s="1">
        <f t="shared" si="1871"/>
        <v>2.4692556634304208</v>
      </c>
      <c r="QQ35" s="1">
        <f t="shared" si="1872"/>
        <v>3.7038834951456314E-3</v>
      </c>
      <c r="QR35" s="1">
        <f t="shared" si="1873"/>
        <v>28.351833245144146</v>
      </c>
      <c r="QS35" s="1"/>
      <c r="QT35" s="1"/>
      <c r="QU35" s="1" t="s">
        <v>11</v>
      </c>
      <c r="QV35" s="1" t="s">
        <v>54</v>
      </c>
      <c r="QW35" s="1">
        <v>66</v>
      </c>
      <c r="QX35" s="1">
        <v>2</v>
      </c>
      <c r="QY35" s="1">
        <v>0.06</v>
      </c>
      <c r="QZ35" s="1">
        <f t="shared" si="1874"/>
        <v>5.8999999999999997E-2</v>
      </c>
      <c r="RA35" s="1">
        <f t="shared" si="1875"/>
        <v>2.7916666666666665</v>
      </c>
      <c r="RB35" s="1">
        <f t="shared" si="1876"/>
        <v>4.1875000000000002E-3</v>
      </c>
      <c r="RC35" s="1">
        <f t="shared" si="1877"/>
        <v>32.053735456215556</v>
      </c>
      <c r="RD35" s="1"/>
      <c r="RE35" s="1"/>
      <c r="RF35" s="1" t="s">
        <v>11</v>
      </c>
      <c r="RG35" s="1" t="s">
        <v>55</v>
      </c>
      <c r="RH35" s="1">
        <v>67</v>
      </c>
      <c r="RI35" s="1">
        <v>2</v>
      </c>
      <c r="RJ35" s="1">
        <v>6.6000000000000003E-2</v>
      </c>
      <c r="RK35" s="1">
        <f t="shared" si="1878"/>
        <v>6.7000000000000004E-2</v>
      </c>
      <c r="RL35" s="1">
        <f t="shared" si="1879"/>
        <v>3.0320512820512824</v>
      </c>
      <c r="RM35" s="1">
        <f t="shared" si="1880"/>
        <v>4.5480769230769238E-3</v>
      </c>
      <c r="RN35" s="1">
        <f t="shared" si="1881"/>
        <v>34.813816006406334</v>
      </c>
      <c r="RO35" s="1"/>
      <c r="RP35" s="1"/>
      <c r="RQ35" s="1" t="s">
        <v>11</v>
      </c>
      <c r="RR35" s="1" t="s">
        <v>56</v>
      </c>
      <c r="RS35" s="1">
        <v>70</v>
      </c>
      <c r="RT35" s="1">
        <v>2</v>
      </c>
      <c r="RU35" s="1">
        <v>7.4999999999999997E-2</v>
      </c>
      <c r="RV35" s="1">
        <f t="shared" si="1882"/>
        <v>6.8999999999999992E-2</v>
      </c>
      <c r="RW35" s="1">
        <f t="shared" si="1883"/>
        <v>3.0673076923076921</v>
      </c>
      <c r="RX35" s="1">
        <f t="shared" si="1884"/>
        <v>4.6009615384615381E-3</v>
      </c>
      <c r="RY35" s="1">
        <f t="shared" si="1885"/>
        <v>35.218627820434307</v>
      </c>
      <c r="RZ35" s="1"/>
      <c r="SA35" s="1"/>
      <c r="SB35" s="2" t="s">
        <v>11</v>
      </c>
      <c r="SC35" s="1" t="s">
        <v>57</v>
      </c>
      <c r="SD35" s="1">
        <v>71</v>
      </c>
      <c r="SE35" s="2">
        <v>2</v>
      </c>
      <c r="SF35" s="1">
        <v>1.7999999999999999E-2</v>
      </c>
      <c r="SG35" s="1">
        <f t="shared" si="1886"/>
        <v>1.3999999999999999E-2</v>
      </c>
      <c r="SH35" s="1">
        <f t="shared" si="1887"/>
        <v>1.2328767123287669</v>
      </c>
      <c r="SI35" s="1">
        <f t="shared" si="1888"/>
        <v>1.8493150684931504E-3</v>
      </c>
      <c r="SJ35" s="1">
        <f t="shared" si="1889"/>
        <v>14.1558103834442</v>
      </c>
      <c r="SK35" s="1"/>
      <c r="SL35" s="1"/>
      <c r="SM35" s="2" t="s">
        <v>11</v>
      </c>
      <c r="SN35" s="1" t="s">
        <v>58</v>
      </c>
      <c r="SO35" s="1">
        <v>72</v>
      </c>
      <c r="SP35" s="2">
        <v>2</v>
      </c>
      <c r="SQ35" s="1">
        <v>0.03</v>
      </c>
      <c r="SR35" s="1">
        <f t="shared" si="1890"/>
        <v>2.4E-2</v>
      </c>
      <c r="SS35" s="1">
        <f t="shared" si="1891"/>
        <v>1.5017182130584192</v>
      </c>
      <c r="ST35" s="1">
        <f t="shared" si="1892"/>
        <v>2.2525773195876289E-3</v>
      </c>
      <c r="SU35" s="1">
        <f t="shared" si="1893"/>
        <v>17.242631043995932</v>
      </c>
      <c r="SV35" s="1"/>
      <c r="SW35" s="1"/>
      <c r="SX35" s="2" t="s">
        <v>11</v>
      </c>
      <c r="SY35" s="1" t="s">
        <v>59</v>
      </c>
      <c r="SZ35" s="1">
        <v>73</v>
      </c>
      <c r="TA35" s="2">
        <v>2</v>
      </c>
      <c r="TB35" s="1">
        <v>3.6999999999999998E-2</v>
      </c>
      <c r="TC35" s="1">
        <f t="shared" si="1894"/>
        <v>3.1E-2</v>
      </c>
      <c r="TD35" s="1">
        <f t="shared" si="1895"/>
        <v>1.682758620689655</v>
      </c>
      <c r="TE35" s="1">
        <f t="shared" si="1896"/>
        <v>2.5241379310344827E-3</v>
      </c>
      <c r="TF35" s="1">
        <f t="shared" si="1897"/>
        <v>19.321325252866522</v>
      </c>
      <c r="TG35" s="1"/>
      <c r="TH35" s="1"/>
      <c r="TI35" s="2" t="s">
        <v>11</v>
      </c>
      <c r="TJ35" s="1" t="s">
        <v>60</v>
      </c>
      <c r="TK35" s="1">
        <v>74</v>
      </c>
      <c r="TL35" s="2">
        <v>2</v>
      </c>
      <c r="TM35" s="1">
        <v>4.2999999999999997E-2</v>
      </c>
      <c r="TN35" s="1">
        <f t="shared" si="1898"/>
        <v>3.6999999999999998E-2</v>
      </c>
      <c r="TO35" s="1">
        <f t="shared" si="1899"/>
        <v>1.8900343642611681</v>
      </c>
      <c r="TP35" s="1">
        <f t="shared" si="1900"/>
        <v>2.835051546391752E-3</v>
      </c>
      <c r="TQ35" s="1">
        <f t="shared" si="1901"/>
        <v>21.701251886036069</v>
      </c>
      <c r="TR35" s="1"/>
      <c r="TS35" s="1"/>
      <c r="TT35" s="2" t="s">
        <v>11</v>
      </c>
      <c r="TU35" s="1" t="s">
        <v>61</v>
      </c>
      <c r="TV35" s="1">
        <v>77</v>
      </c>
      <c r="TW35" s="2">
        <v>2</v>
      </c>
      <c r="TX35" s="1">
        <v>5.8999999999999997E-2</v>
      </c>
      <c r="TY35" s="1">
        <f t="shared" si="1902"/>
        <v>4.9999999999999996E-2</v>
      </c>
      <c r="TZ35" s="1">
        <f>(TY35--0.0172)/0.0291</f>
        <v>2.3092783505154637</v>
      </c>
      <c r="UA35" s="1">
        <f t="shared" si="1903"/>
        <v>3.4639175257731958E-3</v>
      </c>
      <c r="UB35" s="1">
        <f t="shared" si="1904"/>
        <v>26.51498412257498</v>
      </c>
      <c r="UC35" s="1"/>
      <c r="UD35" s="1"/>
      <c r="UE35" s="2" t="s">
        <v>11</v>
      </c>
      <c r="UF35" s="1" t="s">
        <v>62</v>
      </c>
      <c r="UG35" s="1">
        <v>78</v>
      </c>
      <c r="UH35" s="2">
        <v>2</v>
      </c>
      <c r="UI35" s="1">
        <v>6.5000000000000002E-2</v>
      </c>
      <c r="UJ35" s="1">
        <f t="shared" si="1905"/>
        <v>5.7000000000000002E-2</v>
      </c>
      <c r="UK35" s="1">
        <f t="shared" si="1906"/>
        <v>2.1349480968858132</v>
      </c>
      <c r="UL35" s="1">
        <f t="shared" si="1907"/>
        <v>3.2024221453287199E-3</v>
      </c>
      <c r="UM35" s="1">
        <f t="shared" si="1908"/>
        <v>24.513335466386401</v>
      </c>
      <c r="UN35" s="1"/>
      <c r="UO35" s="1"/>
      <c r="UP35" s="2" t="s">
        <v>11</v>
      </c>
      <c r="UQ35" s="1" t="s">
        <v>63</v>
      </c>
      <c r="UR35" s="1">
        <v>79</v>
      </c>
      <c r="US35" s="2">
        <v>2</v>
      </c>
      <c r="UT35" s="1">
        <v>6.8000000000000005E-2</v>
      </c>
      <c r="UU35" s="1">
        <f t="shared" si="1909"/>
        <v>5.9000000000000004E-2</v>
      </c>
      <c r="UV35" s="1">
        <f t="shared" si="1910"/>
        <v>2.6068965517241378</v>
      </c>
      <c r="UW35" s="1">
        <f t="shared" si="1911"/>
        <v>3.9103448275862067E-3</v>
      </c>
      <c r="UX35" s="1">
        <f t="shared" si="1912"/>
        <v>29.932216990096496</v>
      </c>
      <c r="UY35" s="1"/>
      <c r="UZ35" s="1"/>
      <c r="VA35" s="2" t="s">
        <v>11</v>
      </c>
      <c r="VB35" s="1" t="s">
        <v>64</v>
      </c>
      <c r="VC35" s="1">
        <v>80</v>
      </c>
      <c r="VD35" s="2">
        <v>2</v>
      </c>
      <c r="VE35" s="1">
        <v>7.4999999999999997E-2</v>
      </c>
      <c r="VF35" s="1">
        <f t="shared" si="1913"/>
        <v>6.5000000000000002E-2</v>
      </c>
      <c r="VG35" s="1">
        <f t="shared" si="1914"/>
        <v>2.7862068965517244</v>
      </c>
      <c r="VH35" s="1">
        <f t="shared" si="1915"/>
        <v>4.1793103448275869E-3</v>
      </c>
      <c r="VI35" s="1">
        <f t="shared" si="1916"/>
        <v>31.991046730156054</v>
      </c>
      <c r="VJ35" s="1"/>
      <c r="VK35" s="1"/>
      <c r="VL35" s="2" t="s">
        <v>11</v>
      </c>
      <c r="VM35" s="1" t="s">
        <v>65</v>
      </c>
      <c r="VN35" s="1">
        <v>84</v>
      </c>
      <c r="VO35" s="2">
        <v>2</v>
      </c>
      <c r="VP35" s="1">
        <v>9.4E-2</v>
      </c>
      <c r="VQ35" s="1">
        <f t="shared" si="1917"/>
        <v>8.2000000000000003E-2</v>
      </c>
      <c r="VR35" s="1">
        <f t="shared" si="1918"/>
        <v>3.3883161512027491</v>
      </c>
      <c r="VS35" s="1">
        <f t="shared" si="1919"/>
        <v>5.0824742268041241E-3</v>
      </c>
      <c r="VT35" s="1">
        <f t="shared" si="1920"/>
        <v>38.904426108421035</v>
      </c>
      <c r="VU35" s="1"/>
      <c r="VV35" s="1"/>
      <c r="VW35" s="2" t="s">
        <v>11</v>
      </c>
      <c r="VX35" s="1" t="s">
        <v>66</v>
      </c>
      <c r="VY35" s="1">
        <v>85</v>
      </c>
      <c r="VZ35" s="2">
        <v>2</v>
      </c>
      <c r="WA35" s="1">
        <v>1.9E-2</v>
      </c>
      <c r="WB35" s="1">
        <f t="shared" si="1921"/>
        <v>1.3999999999999999E-2</v>
      </c>
      <c r="WC35" s="1">
        <f t="shared" si="1922"/>
        <v>0.72125435540069682</v>
      </c>
      <c r="WD35" s="1">
        <f t="shared" si="1923"/>
        <v>1.0818815331010453E-3</v>
      </c>
      <c r="WE35" s="1">
        <f t="shared" si="1924"/>
        <v>8.281395691220494</v>
      </c>
      <c r="WF35" s="1"/>
      <c r="WG35" s="1"/>
      <c r="WH35" s="2" t="s">
        <v>11</v>
      </c>
      <c r="WI35" s="1" t="s">
        <v>67</v>
      </c>
      <c r="WJ35" s="1">
        <v>86</v>
      </c>
      <c r="WK35" s="2">
        <v>2</v>
      </c>
      <c r="WL35" s="1">
        <v>3.5000000000000003E-2</v>
      </c>
      <c r="WM35" s="1">
        <f t="shared" si="1925"/>
        <v>2.7000000000000003E-2</v>
      </c>
      <c r="WN35" s="1">
        <f t="shared" si="1926"/>
        <v>1.09375</v>
      </c>
      <c r="WO35" s="1">
        <f t="shared" si="1927"/>
        <v>1.6406249999999999E-3</v>
      </c>
      <c r="WP35" s="1">
        <f t="shared" si="1928"/>
        <v>12.558366503368033</v>
      </c>
      <c r="WQ35" s="1"/>
      <c r="WR35" s="1"/>
      <c r="WS35" s="2" t="s">
        <v>11</v>
      </c>
      <c r="WT35" s="1" t="s">
        <v>68</v>
      </c>
      <c r="WU35" s="1">
        <v>87</v>
      </c>
      <c r="WV35" s="2">
        <v>2</v>
      </c>
      <c r="WW35" s="1">
        <v>4.1000000000000002E-2</v>
      </c>
      <c r="WX35" s="1">
        <f t="shared" si="1929"/>
        <v>3.4000000000000002E-2</v>
      </c>
      <c r="WY35" s="1">
        <f t="shared" si="1930"/>
        <v>1.3240418118466901</v>
      </c>
      <c r="WZ35" s="1">
        <f t="shared" si="1931"/>
        <v>1.9860627177700351E-3</v>
      </c>
      <c r="XA35" s="1">
        <f t="shared" si="1932"/>
        <v>15.202562138472404</v>
      </c>
      <c r="XB35" s="1"/>
      <c r="XC35" s="1"/>
      <c r="XD35" s="2" t="s">
        <v>11</v>
      </c>
      <c r="XE35" s="1" t="s">
        <v>69</v>
      </c>
      <c r="XF35" s="1">
        <v>88</v>
      </c>
      <c r="XG35" s="2">
        <v>2</v>
      </c>
      <c r="XH35" s="1">
        <v>0.05</v>
      </c>
      <c r="XI35" s="1">
        <f t="shared" si="1933"/>
        <v>4.1000000000000002E-2</v>
      </c>
      <c r="XJ35" s="1">
        <f t="shared" si="1934"/>
        <v>1.5416666666666667</v>
      </c>
      <c r="XK35" s="1">
        <f t="shared" si="1935"/>
        <v>2.3125000000000003E-3</v>
      </c>
      <c r="XL35" s="1">
        <f t="shared" si="1936"/>
        <v>17.701316595223517</v>
      </c>
      <c r="XM35" s="1"/>
      <c r="XN35" s="1"/>
      <c r="XO35" s="2" t="s">
        <v>11</v>
      </c>
      <c r="XP35" s="1" t="s">
        <v>70</v>
      </c>
      <c r="XQ35" s="1">
        <v>91</v>
      </c>
      <c r="XR35" s="2">
        <v>2</v>
      </c>
      <c r="XS35" s="1">
        <v>7.0000000000000007E-2</v>
      </c>
      <c r="XT35" s="1">
        <f t="shared" si="1937"/>
        <v>5.9000000000000011E-2</v>
      </c>
      <c r="XU35" s="1">
        <f t="shared" si="1938"/>
        <v>2.1626297577854676</v>
      </c>
      <c r="XV35" s="1">
        <f t="shared" si="1939"/>
        <v>3.2439446366782014E-3</v>
      </c>
      <c r="XW35" s="1">
        <f t="shared" si="1940"/>
        <v>24.831174499986229</v>
      </c>
      <c r="XX35" s="1"/>
      <c r="XY35" s="1"/>
      <c r="XZ35" s="2" t="s">
        <v>11</v>
      </c>
      <c r="YA35" s="1" t="s">
        <v>71</v>
      </c>
      <c r="YB35" s="1">
        <v>92</v>
      </c>
      <c r="YC35" s="2">
        <v>2</v>
      </c>
      <c r="YD35" s="1">
        <v>6.9000000000000006E-2</v>
      </c>
      <c r="YE35" s="1">
        <f t="shared" si="1941"/>
        <v>5.800000000000001E-2</v>
      </c>
      <c r="YF35" s="1">
        <f t="shared" si="1942"/>
        <v>2.2474226804123716</v>
      </c>
      <c r="YG35" s="1">
        <f t="shared" si="1943"/>
        <v>3.3711340206185577E-3</v>
      </c>
      <c r="YH35" s="1">
        <f t="shared" si="1944"/>
        <v>25.804761333577446</v>
      </c>
      <c r="YI35" s="1"/>
      <c r="YJ35" s="1"/>
      <c r="YK35" s="2" t="s">
        <v>11</v>
      </c>
      <c r="YL35" s="1" t="s">
        <v>72</v>
      </c>
      <c r="YM35" s="1">
        <v>93</v>
      </c>
      <c r="YN35" s="2">
        <v>2</v>
      </c>
      <c r="YO35" s="1">
        <v>7.6999999999999999E-2</v>
      </c>
      <c r="YP35" s="1">
        <f t="shared" si="1945"/>
        <v>6.6000000000000003E-2</v>
      </c>
      <c r="YQ35" s="1">
        <f t="shared" si="1946"/>
        <v>2.4846416382252561</v>
      </c>
      <c r="YR35" s="1">
        <f t="shared" si="1947"/>
        <v>3.726962457337884E-3</v>
      </c>
      <c r="YS35" s="1">
        <f t="shared" si="1948"/>
        <v>28.528494009016256</v>
      </c>
      <c r="YT35" s="1"/>
      <c r="YU35" s="1"/>
      <c r="YV35" s="2" t="s">
        <v>11</v>
      </c>
      <c r="YW35" s="1" t="s">
        <v>73</v>
      </c>
      <c r="YX35" s="1">
        <v>94</v>
      </c>
      <c r="YY35" s="2">
        <v>2</v>
      </c>
      <c r="YZ35" s="1">
        <v>7.8E-2</v>
      </c>
      <c r="ZA35" s="1">
        <f t="shared" si="1949"/>
        <v>6.5000000000000002E-2</v>
      </c>
      <c r="ZB35" s="1">
        <f t="shared" si="1950"/>
        <v>2.4081632653061225</v>
      </c>
      <c r="ZC35" s="1">
        <f t="shared" si="1951"/>
        <v>3.6122448979591837E-3</v>
      </c>
      <c r="ZD35" s="1">
        <f t="shared" si="1952"/>
        <v>27.650374295462214</v>
      </c>
      <c r="ZE35" s="1"/>
      <c r="ZF35" s="1"/>
      <c r="ZG35" s="2" t="s">
        <v>11</v>
      </c>
      <c r="ZH35" s="1" t="s">
        <v>74</v>
      </c>
      <c r="ZI35" s="1">
        <v>95</v>
      </c>
      <c r="ZJ35" s="2">
        <v>2</v>
      </c>
      <c r="ZK35" s="1">
        <v>8.3000000000000004E-2</v>
      </c>
      <c r="ZL35" s="1">
        <f t="shared" si="1953"/>
        <v>7.0000000000000007E-2</v>
      </c>
      <c r="ZM35" s="1">
        <f t="shared" si="1954"/>
        <v>2.5986394557823131</v>
      </c>
      <c r="ZN35" s="1">
        <f t="shared" si="1955"/>
        <v>3.89795918367347E-3</v>
      </c>
      <c r="ZO35" s="1">
        <f t="shared" si="1956"/>
        <v>29.837409550470529</v>
      </c>
      <c r="ZP35" s="1"/>
      <c r="ZQ35" s="1"/>
      <c r="ZR35" s="2" t="s">
        <v>11</v>
      </c>
      <c r="ZS35" s="1" t="s">
        <v>75</v>
      </c>
      <c r="ZT35" s="1">
        <v>99</v>
      </c>
      <c r="ZU35" s="2">
        <v>2</v>
      </c>
      <c r="ZV35" s="1">
        <v>9.7000000000000003E-2</v>
      </c>
      <c r="ZW35" s="1">
        <f t="shared" si="1957"/>
        <v>8.2000000000000003E-2</v>
      </c>
      <c r="ZX35" s="1">
        <f t="shared" si="1958"/>
        <v>2.8767123287671232</v>
      </c>
      <c r="ZY35" s="1">
        <f t="shared" si="1959"/>
        <v>4.3150684931506852E-3</v>
      </c>
      <c r="ZZ35" s="1">
        <f t="shared" si="1960"/>
        <v>33.030224228036474</v>
      </c>
      <c r="AAA35" s="1"/>
      <c r="AAB35" s="1"/>
      <c r="AAC35" s="2" t="s">
        <v>11</v>
      </c>
      <c r="AAD35" s="1" t="s">
        <v>76</v>
      </c>
      <c r="AAE35" s="1">
        <v>100</v>
      </c>
      <c r="AAF35" s="2">
        <v>2</v>
      </c>
      <c r="AAG35" s="1">
        <v>1.2999999999999999E-2</v>
      </c>
      <c r="AAH35" s="1">
        <f t="shared" si="1961"/>
        <v>1.0999999999999999E-2</v>
      </c>
      <c r="AAI35" s="1">
        <f t="shared" si="1962"/>
        <v>1.2793103448275862</v>
      </c>
      <c r="AAJ35" s="1">
        <f t="shared" si="1963"/>
        <v>1.9189655172413794E-3</v>
      </c>
      <c r="AAK35" s="1">
        <f t="shared" si="1964"/>
        <v>14.688958337732542</v>
      </c>
      <c r="AAL35" s="1"/>
      <c r="AAM35" s="1"/>
      <c r="AAN35" s="2" t="s">
        <v>11</v>
      </c>
      <c r="AAO35" s="1" t="s">
        <v>77</v>
      </c>
      <c r="AAP35" s="1">
        <v>101</v>
      </c>
      <c r="AAQ35" s="2">
        <v>2</v>
      </c>
      <c r="AAR35" s="1">
        <v>2.4E-2</v>
      </c>
      <c r="AAS35" s="1">
        <f t="shared" si="1965"/>
        <v>1.7000000000000001E-2</v>
      </c>
      <c r="AAT35" s="1">
        <f t="shared" si="1966"/>
        <v>1.28719723183391</v>
      </c>
      <c r="AAU35" s="1">
        <f t="shared" si="1967"/>
        <v>1.9307958477508651E-3</v>
      </c>
      <c r="AAV35" s="1">
        <f t="shared" si="1968"/>
        <v>14.779515062391802</v>
      </c>
      <c r="AAW35" s="1"/>
      <c r="AAX35" s="1"/>
      <c r="AAY35" s="2" t="s">
        <v>11</v>
      </c>
      <c r="AAZ35" s="1" t="s">
        <v>78</v>
      </c>
      <c r="ABA35" s="1">
        <v>102</v>
      </c>
      <c r="ABB35" s="2">
        <v>2</v>
      </c>
      <c r="ABC35" s="1">
        <v>2.8000000000000001E-2</v>
      </c>
      <c r="ABD35" s="1">
        <f t="shared" si="1969"/>
        <v>2.1000000000000001E-2</v>
      </c>
      <c r="ABE35" s="1">
        <f t="shared" si="1970"/>
        <v>1.4758620689655173</v>
      </c>
      <c r="ABF35" s="1">
        <f t="shared" si="1971"/>
        <v>2.2137931034482759E-3</v>
      </c>
      <c r="ABG35" s="1">
        <f t="shared" si="1972"/>
        <v>16.945752475874738</v>
      </c>
      <c r="ABH35" s="1"/>
      <c r="ABI35" s="1"/>
      <c r="ABJ35" s="2" t="s">
        <v>11</v>
      </c>
      <c r="ABK35" s="1" t="s">
        <v>79</v>
      </c>
      <c r="ABL35" s="1">
        <v>112</v>
      </c>
      <c r="ABM35" s="2">
        <v>2</v>
      </c>
      <c r="ABN35" s="1">
        <v>6.0999999999999999E-2</v>
      </c>
      <c r="ABO35" s="1">
        <f t="shared" si="1973"/>
        <v>4.3999999999999997E-2</v>
      </c>
      <c r="ABP35" s="1">
        <f t="shared" si="1974"/>
        <v>2.3469387755102042</v>
      </c>
      <c r="ABQ35" s="1">
        <f t="shared" si="1975"/>
        <v>3.5204081632653063E-3</v>
      </c>
      <c r="ABR35" s="1">
        <f t="shared" si="1976"/>
        <v>26.947398677780971</v>
      </c>
      <c r="ABS35" s="1"/>
      <c r="ABT35" s="1"/>
      <c r="ABU35" s="2" t="s">
        <v>11</v>
      </c>
      <c r="ABV35" s="1" t="s">
        <v>80</v>
      </c>
      <c r="ABW35" s="1">
        <v>113</v>
      </c>
      <c r="ABX35" s="2">
        <v>2</v>
      </c>
      <c r="ABY35" s="1">
        <v>2.1000000000000001E-2</v>
      </c>
      <c r="ABZ35" s="1">
        <f t="shared" si="1977"/>
        <v>8.0000000000000019E-3</v>
      </c>
      <c r="ACA35" s="1">
        <f t="shared" si="1978"/>
        <v>-5.3571428571428492E-2</v>
      </c>
      <c r="ACB35" s="1">
        <f t="shared" si="1979"/>
        <v>-8.0357142857142745E-5</v>
      </c>
      <c r="ACC35" s="1">
        <f t="shared" si="1980"/>
        <v>-0.61510366547108652</v>
      </c>
      <c r="ACD35" s="1"/>
      <c r="ACE35" s="1"/>
      <c r="ACF35" s="2" t="s">
        <v>11</v>
      </c>
      <c r="ACG35" s="1" t="s">
        <v>81</v>
      </c>
      <c r="ACH35" s="1">
        <v>114</v>
      </c>
      <c r="ACI35" s="2">
        <v>2</v>
      </c>
      <c r="ACJ35" s="1">
        <v>0.03</v>
      </c>
      <c r="ACK35" s="1">
        <f t="shared" si="1981"/>
        <v>1.6E-2</v>
      </c>
      <c r="ACL35" s="1">
        <f t="shared" si="1982"/>
        <v>0.15412186379928314</v>
      </c>
      <c r="ACM35" s="1">
        <f t="shared" si="1983"/>
        <v>2.3118279569892471E-4</v>
      </c>
      <c r="ACN35" s="1">
        <f t="shared" si="1984"/>
        <v>1.7696172359072619</v>
      </c>
      <c r="ACO35" s="1"/>
      <c r="ACP35" s="1"/>
      <c r="ACQ35" s="2" t="s">
        <v>11</v>
      </c>
      <c r="ACR35" s="1" t="s">
        <v>82</v>
      </c>
      <c r="ACS35" s="1">
        <v>115</v>
      </c>
      <c r="ACT35" s="2">
        <v>2</v>
      </c>
      <c r="ACU35" s="1">
        <v>3.6999999999999998E-2</v>
      </c>
      <c r="ACV35" s="1">
        <f t="shared" si="1985"/>
        <v>2.3E-2</v>
      </c>
      <c r="ACW35" s="1">
        <f t="shared" si="1986"/>
        <v>0.45195729537366547</v>
      </c>
      <c r="ACX35" s="1">
        <f t="shared" si="1987"/>
        <v>6.7793594306049824E-4</v>
      </c>
      <c r="ACY35" s="1">
        <f t="shared" si="1988"/>
        <v>5.1893443283871568</v>
      </c>
      <c r="ACZ35" s="1"/>
      <c r="ADA35" s="1"/>
      <c r="ADB35" s="2" t="s">
        <v>11</v>
      </c>
      <c r="ADC35" s="1" t="s">
        <v>83</v>
      </c>
      <c r="ADD35" s="1">
        <v>116</v>
      </c>
      <c r="ADE35" s="2">
        <v>2</v>
      </c>
      <c r="ADF35" s="1">
        <v>4.2999999999999997E-2</v>
      </c>
      <c r="ADG35" s="1">
        <f t="shared" si="1989"/>
        <v>2.6999999999999996E-2</v>
      </c>
      <c r="ADH35" s="1">
        <f t="shared" si="1990"/>
        <v>0.59430604982206392</v>
      </c>
      <c r="ADI35" s="1">
        <f t="shared" si="1991"/>
        <v>8.9145907473309595E-4</v>
      </c>
      <c r="ADJ35" s="1">
        <f t="shared" si="1992"/>
        <v>6.8237834869342917</v>
      </c>
      <c r="ADK35" s="1"/>
      <c r="ADL35" s="1"/>
      <c r="ADM35" s="2" t="s">
        <v>11</v>
      </c>
      <c r="ADN35" s="1" t="s">
        <v>84</v>
      </c>
      <c r="ADO35" s="1">
        <v>119</v>
      </c>
      <c r="ADP35" s="2">
        <v>2</v>
      </c>
      <c r="ADQ35" s="1">
        <v>5.8999999999999997E-2</v>
      </c>
      <c r="ADR35" s="1">
        <f t="shared" si="1993"/>
        <v>4.1999999999999996E-2</v>
      </c>
      <c r="ADS35" s="1">
        <f t="shared" si="1994"/>
        <v>0.60431654676258983</v>
      </c>
      <c r="ADT35" s="1">
        <f t="shared" si="1995"/>
        <v>9.0647482014388477E-4</v>
      </c>
      <c r="ADU35" s="1">
        <f t="shared" si="1996"/>
        <v>6.9387233630119773</v>
      </c>
      <c r="ADV35" s="1"/>
      <c r="ADW35" s="1"/>
      <c r="ADX35" s="2" t="s">
        <v>11</v>
      </c>
      <c r="ADY35" s="1" t="s">
        <v>85</v>
      </c>
      <c r="ADZ35" s="1">
        <v>120</v>
      </c>
      <c r="AEA35" s="2">
        <v>2</v>
      </c>
      <c r="AEB35" s="1">
        <v>6.5000000000000002E-2</v>
      </c>
      <c r="AEC35" s="1">
        <f t="shared" si="1997"/>
        <v>4.8000000000000001E-2</v>
      </c>
      <c r="AED35" s="1">
        <f t="shared" si="1998"/>
        <v>0.79136690647482022</v>
      </c>
      <c r="AEE35" s="1">
        <f t="shared" si="1999"/>
        <v>1.1870503597122303E-3</v>
      </c>
      <c r="AEF35" s="1">
        <f t="shared" si="2000"/>
        <v>9.0864234515633058</v>
      </c>
      <c r="AEG35" s="1"/>
      <c r="AEH35" s="1"/>
      <c r="AEI35" s="2" t="s">
        <v>11</v>
      </c>
      <c r="AEJ35" s="1" t="s">
        <v>86</v>
      </c>
      <c r="AEK35" s="1">
        <v>121</v>
      </c>
      <c r="AEL35" s="2">
        <v>2</v>
      </c>
      <c r="AEM35" s="1">
        <v>6.8000000000000005E-2</v>
      </c>
      <c r="AEN35" s="1">
        <f t="shared" si="2001"/>
        <v>0.05</v>
      </c>
      <c r="AEO35" s="1">
        <f t="shared" si="2002"/>
        <v>0.90287769784172678</v>
      </c>
      <c r="AEP35" s="1">
        <f t="shared" si="2003"/>
        <v>1.3543165467625902E-3</v>
      </c>
      <c r="AEQ35" s="1">
        <f t="shared" si="2004"/>
        <v>10.366783119738136</v>
      </c>
      <c r="AER35" s="1"/>
      <c r="AES35" s="1"/>
      <c r="AET35" s="2" t="s">
        <v>11</v>
      </c>
      <c r="AEU35" s="1" t="s">
        <v>87</v>
      </c>
      <c r="AEV35" s="1">
        <v>122</v>
      </c>
      <c r="AEW35" s="2">
        <v>2</v>
      </c>
      <c r="AEX35" s="1">
        <v>6.7000000000000004E-2</v>
      </c>
      <c r="AEY35" s="1">
        <f t="shared" si="2005"/>
        <v>0.05</v>
      </c>
      <c r="AEZ35" s="1">
        <f t="shared" si="2006"/>
        <v>0.85251798561151093</v>
      </c>
      <c r="AFA35" s="1">
        <f t="shared" si="2007"/>
        <v>1.2787769784172664E-3</v>
      </c>
      <c r="AFB35" s="1">
        <f t="shared" si="2008"/>
        <v>9.7885561728204706</v>
      </c>
      <c r="AFC35" s="1"/>
      <c r="AFD35" s="1"/>
      <c r="AFE35" s="2" t="s">
        <v>11</v>
      </c>
      <c r="AFF35" s="1" t="s">
        <v>88</v>
      </c>
      <c r="AFG35" s="1">
        <v>123</v>
      </c>
      <c r="AFH35" s="2">
        <v>2</v>
      </c>
      <c r="AFI35" s="1">
        <v>7.3999999999999996E-2</v>
      </c>
      <c r="AFJ35" s="1">
        <f t="shared" si="2009"/>
        <v>5.6999999999999995E-2</v>
      </c>
      <c r="AFK35" s="1">
        <f t="shared" si="2010"/>
        <v>1.1007194244604315</v>
      </c>
      <c r="AFL35" s="1">
        <f t="shared" si="2011"/>
        <v>1.6510791366906473E-3</v>
      </c>
      <c r="AFM35" s="1">
        <f t="shared" si="2012"/>
        <v>12.638388982628959</v>
      </c>
      <c r="AFN35" s="1"/>
      <c r="AFO35" s="1"/>
      <c r="AFP35" s="2" t="s">
        <v>11</v>
      </c>
      <c r="AFQ35" s="1" t="s">
        <v>89</v>
      </c>
      <c r="AFR35" s="1">
        <v>126</v>
      </c>
      <c r="AFS35" s="2">
        <v>2</v>
      </c>
      <c r="AFT35" s="1">
        <v>8.3000000000000004E-2</v>
      </c>
      <c r="AFU35" s="1">
        <f t="shared" si="2013"/>
        <v>6.5000000000000002E-2</v>
      </c>
      <c r="AFV35" s="1">
        <f t="shared" si="2014"/>
        <v>1.5516014234875444</v>
      </c>
      <c r="AFW35" s="1">
        <f t="shared" si="2015"/>
        <v>2.3274021352313167E-3</v>
      </c>
      <c r="AFX35" s="1">
        <f t="shared" si="2016"/>
        <v>17.815386828163781</v>
      </c>
      <c r="AFY35" s="1"/>
      <c r="AFZ35" s="1"/>
      <c r="AGA35" s="2" t="s">
        <v>11</v>
      </c>
      <c r="AGB35" s="1" t="s">
        <v>90</v>
      </c>
      <c r="AGC35" s="1">
        <v>127</v>
      </c>
      <c r="AGD35" s="2">
        <v>2</v>
      </c>
      <c r="AGE35" s="1">
        <v>2.1999999999999999E-2</v>
      </c>
      <c r="AGF35" s="1">
        <f t="shared" si="2017"/>
        <v>6.9999999999999993E-3</v>
      </c>
      <c r="AGG35" s="1">
        <f t="shared" si="2018"/>
        <v>0.47474747474747475</v>
      </c>
      <c r="AGH35" s="1">
        <f t="shared" si="2019"/>
        <v>7.1212121212121211E-4</v>
      </c>
      <c r="AGI35" s="1">
        <f t="shared" si="2020"/>
        <v>5.4510196886191986</v>
      </c>
      <c r="AGJ35" s="1"/>
      <c r="AGK35" s="1"/>
      <c r="AGL35" s="2" t="s">
        <v>11</v>
      </c>
      <c r="AGM35" s="1" t="s">
        <v>91</v>
      </c>
      <c r="AGN35" s="1">
        <v>128</v>
      </c>
      <c r="AGO35" s="2">
        <v>2</v>
      </c>
      <c r="AGP35" s="1">
        <v>3.5999999999999997E-2</v>
      </c>
      <c r="AGQ35" s="1">
        <f t="shared" si="2021"/>
        <v>2.0999999999999998E-2</v>
      </c>
      <c r="AGR35" s="1">
        <f t="shared" si="2022"/>
        <v>0.98327759197324405</v>
      </c>
      <c r="AGS35" s="1">
        <f t="shared" si="2023"/>
        <v>1.474916387959866E-3</v>
      </c>
      <c r="AGT35" s="1">
        <f t="shared" si="2024"/>
        <v>11.289929485302096</v>
      </c>
      <c r="AGU35" s="1"/>
      <c r="AGV35" s="1"/>
      <c r="AGW35" s="2" t="s">
        <v>11</v>
      </c>
      <c r="AGX35" s="1" t="s">
        <v>92</v>
      </c>
      <c r="AGY35" s="1">
        <v>129</v>
      </c>
      <c r="AGZ35" s="2">
        <v>2</v>
      </c>
      <c r="AHA35" s="1">
        <v>3.5000000000000003E-2</v>
      </c>
      <c r="AHB35" s="1">
        <f t="shared" si="2025"/>
        <v>2.1000000000000005E-2</v>
      </c>
      <c r="AHC35" s="1">
        <f t="shared" si="2026"/>
        <v>1.0764119601328905</v>
      </c>
      <c r="AHD35" s="1">
        <f t="shared" si="2027"/>
        <v>1.6146179401993358E-3</v>
      </c>
      <c r="AHE35" s="1">
        <f t="shared" si="2028"/>
        <v>12.359292255046967</v>
      </c>
      <c r="AHF35" s="1"/>
      <c r="AHG35" s="1"/>
      <c r="AHH35" s="2" t="s">
        <v>11</v>
      </c>
      <c r="AHI35" s="1" t="s">
        <v>93</v>
      </c>
      <c r="AHJ35" s="1">
        <v>130</v>
      </c>
      <c r="AHK35" s="2">
        <v>2</v>
      </c>
      <c r="AHL35" s="1">
        <v>4.1000000000000002E-2</v>
      </c>
      <c r="AHM35" s="1">
        <f t="shared" si="2029"/>
        <v>2.7000000000000003E-2</v>
      </c>
      <c r="AHN35" s="1">
        <f t="shared" si="2030"/>
        <v>1.2675585284280937</v>
      </c>
      <c r="AHO35" s="1">
        <f t="shared" si="2031"/>
        <v>1.9013377926421406E-3</v>
      </c>
      <c r="AHP35" s="1">
        <f t="shared" si="2032"/>
        <v>14.554024744658149</v>
      </c>
      <c r="AHQ35" s="1"/>
      <c r="AHR35" s="1"/>
      <c r="AHS35" s="2" t="s">
        <v>11</v>
      </c>
      <c r="AHT35" s="1" t="s">
        <v>94</v>
      </c>
      <c r="AHU35" s="1">
        <v>133</v>
      </c>
      <c r="AHV35" s="2">
        <v>2</v>
      </c>
      <c r="AHW35" s="1">
        <v>5.3999999999999999E-2</v>
      </c>
      <c r="AHX35" s="1">
        <f t="shared" si="2033"/>
        <v>3.7999999999999999E-2</v>
      </c>
      <c r="AHY35" s="1">
        <f t="shared" si="2034"/>
        <v>1.6578073089700998</v>
      </c>
      <c r="AHZ35" s="1">
        <f t="shared" si="2035"/>
        <v>2.4867109634551495E-3</v>
      </c>
      <c r="AIA35" s="1">
        <f t="shared" si="2036"/>
        <v>19.034835911322332</v>
      </c>
      <c r="AIB35" s="1"/>
      <c r="AIC35" s="1"/>
      <c r="AID35" s="2" t="s">
        <v>11</v>
      </c>
      <c r="AIE35" s="1" t="s">
        <v>95</v>
      </c>
      <c r="AIF35" s="1">
        <v>134</v>
      </c>
      <c r="AIG35" s="2">
        <v>2</v>
      </c>
      <c r="AIH35" s="1">
        <v>5.2999999999999999E-2</v>
      </c>
      <c r="AII35" s="1">
        <f t="shared" si="2037"/>
        <v>3.5999999999999997E-2</v>
      </c>
      <c r="AIJ35" s="1">
        <f t="shared" si="2038"/>
        <v>1.5780730897009967</v>
      </c>
      <c r="AIK35" s="1">
        <f t="shared" si="2039"/>
        <v>2.3671096345514952E-3</v>
      </c>
      <c r="AIL35" s="1">
        <f t="shared" si="2040"/>
        <v>18.119332781318853</v>
      </c>
      <c r="AIM35" s="1"/>
      <c r="AIN35" s="1"/>
      <c r="AIO35" s="2" t="s">
        <v>11</v>
      </c>
      <c r="AIP35" s="1" t="s">
        <v>96</v>
      </c>
      <c r="AIQ35" s="1">
        <v>135</v>
      </c>
      <c r="AIR35" s="2">
        <v>2</v>
      </c>
      <c r="AIS35" s="1">
        <v>5.2999999999999999E-2</v>
      </c>
      <c r="AIT35" s="1">
        <f t="shared" si="2041"/>
        <v>3.9E-2</v>
      </c>
      <c r="AIU35" s="1">
        <f t="shared" si="2042"/>
        <v>1.7251655629139073</v>
      </c>
      <c r="AIV35" s="1">
        <f t="shared" si="2043"/>
        <v>2.5877483443708612E-3</v>
      </c>
      <c r="AIW35" s="1">
        <f t="shared" si="2044"/>
        <v>19.80823901079961</v>
      </c>
      <c r="AIX35" s="1"/>
      <c r="AIY35" s="1"/>
      <c r="AIZ35" s="2" t="s">
        <v>11</v>
      </c>
      <c r="AJA35" s="1" t="s">
        <v>97</v>
      </c>
      <c r="AJB35" s="1">
        <v>136</v>
      </c>
      <c r="AJC35" s="2">
        <v>2</v>
      </c>
      <c r="AJD35" s="1">
        <v>5.7000000000000002E-2</v>
      </c>
      <c r="AJE35" s="1">
        <f t="shared" si="2045"/>
        <v>4.1000000000000002E-2</v>
      </c>
      <c r="AJF35" s="1">
        <f t="shared" si="2046"/>
        <v>1.7814569536423841</v>
      </c>
      <c r="AJG35" s="1">
        <f t="shared" si="2047"/>
        <v>2.6721854304635763E-3</v>
      </c>
      <c r="AJH35" s="1">
        <f t="shared" si="2048"/>
        <v>20.454573105201899</v>
      </c>
      <c r="AJI35" s="1"/>
      <c r="AJJ35" s="1"/>
      <c r="AJK35" s="2" t="s">
        <v>11</v>
      </c>
      <c r="AJL35" s="1" t="s">
        <v>98</v>
      </c>
      <c r="AJM35" s="1">
        <v>140</v>
      </c>
      <c r="AJN35" s="2">
        <v>2</v>
      </c>
      <c r="AJO35" s="1">
        <v>7.0999999999999994E-2</v>
      </c>
      <c r="AJP35" s="1">
        <f t="shared" si="2049"/>
        <v>5.4999999999999993E-2</v>
      </c>
      <c r="AJQ35" s="1">
        <f t="shared" si="2050"/>
        <v>2.3202614379084965</v>
      </c>
      <c r="AJR35" s="1">
        <f t="shared" si="2051"/>
        <v>3.4803921568627447E-3</v>
      </c>
      <c r="AJS35" s="1">
        <f t="shared" si="2052"/>
        <v>26.641091219096328</v>
      </c>
      <c r="AJT35" s="1"/>
      <c r="AJU35" s="1"/>
      <c r="AJV35" s="2" t="s">
        <v>11</v>
      </c>
      <c r="AJW35" s="1" t="s">
        <v>99</v>
      </c>
      <c r="AJX35" s="1">
        <v>141</v>
      </c>
      <c r="AJY35" s="2">
        <v>2</v>
      </c>
      <c r="AJZ35" s="1">
        <v>2.7E-2</v>
      </c>
      <c r="AKA35" s="1">
        <f t="shared" si="2053"/>
        <v>6.9999999999999993E-3</v>
      </c>
      <c r="AKB35" s="1">
        <f t="shared" si="2054"/>
        <v>0.3796610169491525</v>
      </c>
      <c r="AKC35" s="1">
        <f t="shared" si="2055"/>
        <v>5.6949152542372871E-4</v>
      </c>
      <c r="AKD35" s="1">
        <f t="shared" si="2056"/>
        <v>4.359243152355547</v>
      </c>
      <c r="AKE35" s="1"/>
      <c r="AKF35" s="1"/>
      <c r="AKG35" s="2" t="s">
        <v>11</v>
      </c>
      <c r="AKH35" s="1" t="s">
        <v>100</v>
      </c>
      <c r="AKI35" s="1">
        <v>143</v>
      </c>
      <c r="AKJ35" s="2">
        <v>2</v>
      </c>
      <c r="AKK35" s="1">
        <v>3.2000000000000001E-2</v>
      </c>
      <c r="AKL35" s="1">
        <f t="shared" si="2057"/>
        <v>1.0000000000000002E-2</v>
      </c>
      <c r="AKM35" s="1">
        <f t="shared" si="2058"/>
        <v>0.47118644067796622</v>
      </c>
      <c r="AKN35" s="1">
        <f t="shared" si="2059"/>
        <v>7.0677966101694934E-4</v>
      </c>
      <c r="AKO35" s="1">
        <f t="shared" si="2060"/>
        <v>5.4101321265841191</v>
      </c>
      <c r="AKP35" s="1"/>
      <c r="AKQ35" s="1"/>
      <c r="AKR35" s="2" t="s">
        <v>11</v>
      </c>
      <c r="AKS35" s="1" t="s">
        <v>101</v>
      </c>
      <c r="AKT35" s="1">
        <v>144</v>
      </c>
      <c r="AKU35" s="2">
        <v>2</v>
      </c>
      <c r="AKV35" s="1">
        <v>3.7999999999999999E-2</v>
      </c>
      <c r="AKW35" s="1">
        <f t="shared" si="2061"/>
        <v>1.4999999999999999E-2</v>
      </c>
      <c r="AKX35" s="1">
        <f t="shared" si="2062"/>
        <v>0.61016949152542377</v>
      </c>
      <c r="AKY35" s="1">
        <f t="shared" si="2063"/>
        <v>9.1525423728813565E-4</v>
      </c>
      <c r="AKZ35" s="1">
        <f t="shared" si="2064"/>
        <v>7.0059264948571309</v>
      </c>
      <c r="ALA35" s="1"/>
      <c r="ALB35" s="1"/>
      <c r="ALC35" s="2" t="s">
        <v>11</v>
      </c>
      <c r="ALD35" s="1" t="s">
        <v>102</v>
      </c>
      <c r="ALE35" s="1">
        <v>147</v>
      </c>
      <c r="ALF35" s="2">
        <v>2</v>
      </c>
      <c r="ALG35" s="1">
        <v>4.7E-2</v>
      </c>
      <c r="ALH35" s="1">
        <f t="shared" si="2065"/>
        <v>2.1000000000000001E-2</v>
      </c>
      <c r="ALI35" s="1">
        <f t="shared" si="2066"/>
        <v>0.81694915254237288</v>
      </c>
      <c r="ALJ35" s="1">
        <f t="shared" si="2067"/>
        <v>1.2254237288135594E-3</v>
      </c>
      <c r="ALK35" s="1">
        <f t="shared" si="2068"/>
        <v>9.3801571403364914</v>
      </c>
      <c r="ALL35" s="1"/>
      <c r="ALM35" s="1"/>
      <c r="ALN35" s="2" t="s">
        <v>11</v>
      </c>
      <c r="ALO35" s="1" t="s">
        <v>103</v>
      </c>
      <c r="ALP35" s="1">
        <v>148</v>
      </c>
      <c r="ALQ35" s="2">
        <v>2</v>
      </c>
      <c r="ALR35" s="1">
        <v>4.3999999999999997E-2</v>
      </c>
      <c r="ALS35" s="1">
        <f t="shared" si="2069"/>
        <v>1.8999999999999996E-2</v>
      </c>
      <c r="ALT35" s="1">
        <f t="shared" si="2070"/>
        <v>0.65306122448979576</v>
      </c>
      <c r="ALU35" s="1">
        <f t="shared" si="2071"/>
        <v>9.7959183673469361E-4</v>
      </c>
      <c r="ALV35" s="1">
        <f t="shared" si="2072"/>
        <v>7.49840658859992</v>
      </c>
      <c r="ALW35" s="1"/>
      <c r="ALX35" s="1"/>
      <c r="ALY35" s="2" t="s">
        <v>11</v>
      </c>
      <c r="ALZ35" s="1" t="s">
        <v>104</v>
      </c>
      <c r="AMA35" s="1">
        <v>149</v>
      </c>
      <c r="AMB35" s="2">
        <v>2</v>
      </c>
      <c r="AMC35" s="1">
        <v>4.3999999999999997E-2</v>
      </c>
      <c r="AMD35" s="1">
        <f t="shared" si="2073"/>
        <v>2.3999999999999997E-2</v>
      </c>
      <c r="AME35" s="1">
        <f t="shared" si="2074"/>
        <v>0.90068493150684925</v>
      </c>
      <c r="AMF35" s="1">
        <f t="shared" si="2075"/>
        <v>1.3510273972602738E-3</v>
      </c>
      <c r="AMG35" s="1">
        <f t="shared" si="2076"/>
        <v>10.34160591901618</v>
      </c>
      <c r="AMH35" s="1"/>
      <c r="AMI35" s="1"/>
      <c r="AMJ35" s="2" t="s">
        <v>11</v>
      </c>
      <c r="AMK35" s="1" t="s">
        <v>105</v>
      </c>
      <c r="AML35" s="1">
        <v>150</v>
      </c>
      <c r="AMM35" s="2">
        <v>2</v>
      </c>
      <c r="AMN35" s="1">
        <v>4.8000000000000001E-2</v>
      </c>
      <c r="AMO35" s="1">
        <f t="shared" si="2077"/>
        <v>2.9000000000000001E-2</v>
      </c>
      <c r="AMP35" s="1">
        <f t="shared" si="2078"/>
        <v>0.96575342465753433</v>
      </c>
      <c r="AMQ35" s="1">
        <f t="shared" si="2079"/>
        <v>1.4486301369863014E-3</v>
      </c>
      <c r="AMR35" s="1">
        <f t="shared" si="2080"/>
        <v>11.088718133697959</v>
      </c>
      <c r="AMS35" s="1"/>
      <c r="AMT35" s="1"/>
      <c r="AMU35" s="2" t="s">
        <v>11</v>
      </c>
      <c r="AMV35" s="1" t="s">
        <v>106</v>
      </c>
      <c r="AMW35" s="1">
        <v>151</v>
      </c>
      <c r="AMX35" s="2">
        <v>2</v>
      </c>
      <c r="AMY35" s="1">
        <v>5.0999999999999997E-2</v>
      </c>
      <c r="AMZ35" s="1">
        <f t="shared" si="2081"/>
        <v>3.0999999999999996E-2</v>
      </c>
      <c r="ANA35" s="1">
        <f t="shared" si="2082"/>
        <v>0.98630136986301353</v>
      </c>
      <c r="ANB35" s="1">
        <f t="shared" si="2083"/>
        <v>1.4794520547945203E-3</v>
      </c>
      <c r="ANC35" s="1">
        <f t="shared" si="2084"/>
        <v>11.32464830675536</v>
      </c>
      <c r="AND35" s="1"/>
      <c r="ANE35" s="1"/>
      <c r="ANF35" s="2" t="s">
        <v>11</v>
      </c>
      <c r="ANG35" s="1" t="s">
        <v>107</v>
      </c>
      <c r="ANH35" s="1">
        <v>154</v>
      </c>
      <c r="ANI35" s="2">
        <v>2</v>
      </c>
      <c r="ANJ35" s="1">
        <v>5.3999999999999999E-2</v>
      </c>
      <c r="ANK35" s="1">
        <f t="shared" si="2085"/>
        <v>3.5000000000000003E-2</v>
      </c>
      <c r="ANL35" s="1">
        <f t="shared" si="2086"/>
        <v>1.106896551724138</v>
      </c>
      <c r="ANM35" s="1">
        <f t="shared" si="2087"/>
        <v>1.660344827586207E-3</v>
      </c>
      <c r="ANN35" s="1">
        <f t="shared" si="2088"/>
        <v>12.709314356906054</v>
      </c>
      <c r="ANO35" s="1"/>
      <c r="ANP35" s="1"/>
      <c r="ANQ35" s="2" t="s">
        <v>11</v>
      </c>
      <c r="ANR35" s="1" t="s">
        <v>108</v>
      </c>
      <c r="ANS35" s="1">
        <v>155</v>
      </c>
      <c r="ANT35" s="2">
        <v>2</v>
      </c>
      <c r="ANU35" s="1">
        <v>2.8000000000000001E-2</v>
      </c>
      <c r="ANV35" s="1">
        <f t="shared" si="2089"/>
        <v>8.0000000000000002E-3</v>
      </c>
      <c r="ANW35" s="1">
        <f t="shared" si="2090"/>
        <v>2.3890784982935159E-2</v>
      </c>
      <c r="ANX35" s="1">
        <f t="shared" si="2091"/>
        <v>3.5836177474402742E-5</v>
      </c>
      <c r="ANY35" s="1">
        <f t="shared" si="2092"/>
        <v>0.27431244239438718</v>
      </c>
      <c r="ANZ35" s="1"/>
      <c r="AOA35" s="1"/>
      <c r="AOB35" s="2" t="s">
        <v>11</v>
      </c>
      <c r="AOC35" s="1" t="s">
        <v>109</v>
      </c>
      <c r="AOD35" s="1">
        <v>156</v>
      </c>
      <c r="AOE35" s="2">
        <v>2</v>
      </c>
      <c r="AOF35" s="1">
        <v>3.5000000000000003E-2</v>
      </c>
      <c r="AOG35" s="1">
        <f t="shared" si="2093"/>
        <v>1.4000000000000002E-2</v>
      </c>
      <c r="AOH35" s="1">
        <f t="shared" si="2094"/>
        <v>0.27118644067796616</v>
      </c>
      <c r="AOI35" s="1">
        <f t="shared" si="2095"/>
        <v>4.0677966101694926E-4</v>
      </c>
      <c r="AOJ35" s="1">
        <f t="shared" si="2096"/>
        <v>3.113745108825392</v>
      </c>
      <c r="AOK35" s="1"/>
      <c r="AOL35" s="1"/>
      <c r="AOM35" s="2" t="s">
        <v>11</v>
      </c>
      <c r="AON35" s="1" t="s">
        <v>110</v>
      </c>
      <c r="AOO35" s="1">
        <v>157</v>
      </c>
      <c r="AOP35" s="2">
        <v>2</v>
      </c>
      <c r="AOQ35" s="1">
        <v>3.1E-2</v>
      </c>
      <c r="AOR35" s="1">
        <f t="shared" si="2097"/>
        <v>1.7000000000000001E-2</v>
      </c>
      <c r="AOS35" s="1">
        <f t="shared" si="2098"/>
        <v>0.53242320819112632</v>
      </c>
      <c r="AOT35" s="1">
        <f t="shared" si="2099"/>
        <v>7.9863481228668951E-4</v>
      </c>
      <c r="AOU35" s="1">
        <f t="shared" si="2100"/>
        <v>6.11324871621777</v>
      </c>
      <c r="AOV35" s="1"/>
      <c r="AOW35" s="1"/>
      <c r="AOX35" s="2" t="s">
        <v>11</v>
      </c>
      <c r="AOY35" s="1" t="s">
        <v>111</v>
      </c>
      <c r="AOZ35" s="1">
        <v>158</v>
      </c>
      <c r="APA35" s="2">
        <v>2</v>
      </c>
      <c r="APB35" s="1">
        <v>3.9E-2</v>
      </c>
      <c r="APC35" s="1">
        <f t="shared" si="2101"/>
        <v>1.9E-2</v>
      </c>
      <c r="APD35" s="1">
        <f t="shared" si="2102"/>
        <v>0.34246575342465752</v>
      </c>
      <c r="APE35" s="1">
        <f t="shared" si="2103"/>
        <v>5.1369863013698625E-4</v>
      </c>
      <c r="APF35" s="1">
        <f t="shared" si="2104"/>
        <v>3.9321695509567225</v>
      </c>
      <c r="APG35" s="1"/>
      <c r="APH35" s="1"/>
      <c r="API35" s="2" t="s">
        <v>11</v>
      </c>
      <c r="APJ35" s="1" t="s">
        <v>112</v>
      </c>
      <c r="APK35" s="1">
        <v>161</v>
      </c>
      <c r="APL35" s="2">
        <v>2</v>
      </c>
      <c r="APM35" s="1">
        <v>4.1000000000000002E-2</v>
      </c>
      <c r="APN35" s="1">
        <f t="shared" si="2105"/>
        <v>2.5000000000000001E-2</v>
      </c>
      <c r="APO35" s="1">
        <f t="shared" si="2106"/>
        <v>0.70648464163822533</v>
      </c>
      <c r="APP35" s="1">
        <f t="shared" si="2107"/>
        <v>1.059726962457338E-3</v>
      </c>
      <c r="APQ35" s="1">
        <f t="shared" si="2108"/>
        <v>8.1118107965197321</v>
      </c>
      <c r="APR35" s="1"/>
      <c r="APS35" s="1"/>
      <c r="APT35" s="2" t="s">
        <v>11</v>
      </c>
      <c r="APU35" s="1" t="s">
        <v>113</v>
      </c>
      <c r="APV35" s="1">
        <v>162</v>
      </c>
      <c r="APW35" s="2">
        <v>2</v>
      </c>
      <c r="APX35" s="1">
        <v>3.4000000000000002E-2</v>
      </c>
      <c r="APY35" s="1">
        <f t="shared" si="2109"/>
        <v>2.9000000000000001E-2</v>
      </c>
      <c r="APZ35" s="1">
        <f t="shared" si="2110"/>
        <v>1.3195876288659794</v>
      </c>
      <c r="AQA35" s="1">
        <f t="shared" si="2111"/>
        <v>1.9793814432989693E-3</v>
      </c>
      <c r="AQB35" s="1">
        <f t="shared" si="2112"/>
        <v>15.151419498614276</v>
      </c>
      <c r="AQC35" s="1"/>
      <c r="AQD35" s="1"/>
      <c r="AQE35" s="2" t="s">
        <v>11</v>
      </c>
      <c r="AQF35" s="1" t="s">
        <v>114</v>
      </c>
      <c r="AQG35" s="1">
        <v>163</v>
      </c>
      <c r="AQH35" s="2">
        <v>2</v>
      </c>
      <c r="AQI35" s="1">
        <v>4.7E-2</v>
      </c>
      <c r="AQJ35" s="1">
        <f t="shared" si="2113"/>
        <v>3.1E-2</v>
      </c>
      <c r="AQK35" s="1">
        <f t="shared" si="2114"/>
        <v>0.78082191780821919</v>
      </c>
      <c r="AQL35" s="1">
        <f t="shared" si="2115"/>
        <v>1.1712328767123287E-3</v>
      </c>
      <c r="AQM35" s="1">
        <f t="shared" si="2116"/>
        <v>8.9653465761813269</v>
      </c>
      <c r="AQN35" s="1"/>
      <c r="AQO35" s="1"/>
      <c r="AQP35" s="2" t="s">
        <v>11</v>
      </c>
      <c r="AQQ35" s="1" t="s">
        <v>115</v>
      </c>
      <c r="AQR35" s="1">
        <v>169</v>
      </c>
      <c r="AQS35" s="2">
        <v>2</v>
      </c>
      <c r="AQT35" s="1">
        <v>2.7E-2</v>
      </c>
      <c r="AQU35" s="1">
        <f t="shared" si="2117"/>
        <v>3.5000000000000003E-2</v>
      </c>
      <c r="AQV35" s="1">
        <f t="shared" si="2118"/>
        <v>1.7474402730375427</v>
      </c>
      <c r="AQW35" s="1">
        <f t="shared" si="2119"/>
        <v>2.6211604095563142E-3</v>
      </c>
      <c r="AQX35" s="1">
        <f t="shared" si="2120"/>
        <v>20.063995786560884</v>
      </c>
      <c r="AQY35" s="1"/>
      <c r="AQZ35" s="1"/>
      <c r="ARA35" s="2" t="s">
        <v>11</v>
      </c>
      <c r="ARB35" s="1" t="s">
        <v>116</v>
      </c>
      <c r="ARC35" s="1">
        <v>170</v>
      </c>
      <c r="ARD35" s="2">
        <v>2</v>
      </c>
      <c r="ARE35" s="1">
        <v>2.1999999999999999E-2</v>
      </c>
      <c r="ARF35" s="1">
        <f t="shared" si="2121"/>
        <v>1.6E-2</v>
      </c>
      <c r="ARG35" s="1">
        <f t="shared" si="2122"/>
        <v>0.27551020408163263</v>
      </c>
      <c r="ARH35" s="1">
        <f t="shared" si="2123"/>
        <v>4.1326530612244896E-4</v>
      </c>
      <c r="ARI35" s="1">
        <f t="shared" si="2124"/>
        <v>3.1633902795655917</v>
      </c>
      <c r="ARJ35" s="1"/>
      <c r="ARK35" s="1"/>
      <c r="ARL35" s="2" t="s">
        <v>11</v>
      </c>
      <c r="ARM35" s="1" t="s">
        <v>117</v>
      </c>
      <c r="ARN35" s="1">
        <v>171</v>
      </c>
      <c r="ARO35" s="2">
        <v>2</v>
      </c>
      <c r="ARP35" s="1">
        <v>0.03</v>
      </c>
      <c r="ARQ35" s="1">
        <f t="shared" si="2125"/>
        <v>2.4E-2</v>
      </c>
      <c r="ARR35" s="1">
        <f t="shared" si="2126"/>
        <v>0.63356164383561653</v>
      </c>
      <c r="ARS35" s="1">
        <f t="shared" si="2127"/>
        <v>9.5034246575342483E-4</v>
      </c>
      <c r="ART35" s="1">
        <f t="shared" si="2128"/>
        <v>7.2745136692699388</v>
      </c>
      <c r="ARU35" s="1"/>
      <c r="ARV35" s="1"/>
      <c r="ARW35" s="2" t="s">
        <v>11</v>
      </c>
      <c r="ARX35" s="1" t="s">
        <v>118</v>
      </c>
      <c r="ARY35" s="1">
        <v>172</v>
      </c>
      <c r="ARZ35" s="2">
        <v>2</v>
      </c>
      <c r="ASA35" s="1">
        <v>4.5999999999999999E-2</v>
      </c>
      <c r="ASB35" s="1">
        <f t="shared" si="2129"/>
        <v>2.5999999999999999E-2</v>
      </c>
      <c r="ASC35" s="1">
        <f t="shared" si="2130"/>
        <v>0.12881355932203384</v>
      </c>
      <c r="ASD35" s="1">
        <f t="shared" si="2131"/>
        <v>1.9322033898305077E-4</v>
      </c>
      <c r="ASE35" s="1">
        <f t="shared" si="2132"/>
        <v>1.4790289266920602</v>
      </c>
      <c r="ASF35" s="1"/>
      <c r="ASG35" s="1"/>
      <c r="ASH35" s="2" t="s">
        <v>11</v>
      </c>
      <c r="ASI35" s="1" t="s">
        <v>119</v>
      </c>
      <c r="ASJ35" s="1">
        <v>173</v>
      </c>
      <c r="ASK35" s="2">
        <v>2</v>
      </c>
      <c r="ASL35" s="1">
        <v>2.5000000000000001E-2</v>
      </c>
      <c r="ASM35" s="1">
        <f t="shared" si="2133"/>
        <v>2.2000000000000002E-2</v>
      </c>
      <c r="ASN35" s="1">
        <f t="shared" si="2134"/>
        <v>0.52054794520547953</v>
      </c>
      <c r="ASO35" s="1">
        <f t="shared" si="2135"/>
        <v>7.808219178082193E-4</v>
      </c>
      <c r="ASP35" s="1">
        <f t="shared" si="2136"/>
        <v>5.9768977174542197</v>
      </c>
      <c r="ASQ35" s="1"/>
      <c r="ASR35" s="1"/>
      <c r="ASS35" s="2" t="s">
        <v>11</v>
      </c>
      <c r="AST35" s="1" t="s">
        <v>120</v>
      </c>
      <c r="ASU35" s="1">
        <v>176</v>
      </c>
      <c r="ASV35" s="2">
        <v>2</v>
      </c>
      <c r="ASW35" s="1">
        <v>4.1000000000000002E-2</v>
      </c>
      <c r="ASX35" s="1">
        <f t="shared" si="2137"/>
        <v>3.4000000000000002E-2</v>
      </c>
      <c r="ASY35" s="1">
        <f t="shared" si="2138"/>
        <v>0.72852233676975953</v>
      </c>
      <c r="ASZ35" s="1">
        <f t="shared" si="2139"/>
        <v>1.0927835051546392E-3</v>
      </c>
      <c r="ATA35" s="1">
        <f t="shared" si="2140"/>
        <v>8.364846181526632</v>
      </c>
      <c r="ATB35" s="1"/>
      <c r="ATC35" s="1"/>
      <c r="ATD35" s="2" t="s">
        <v>11</v>
      </c>
      <c r="ATE35" s="1" t="s">
        <v>121</v>
      </c>
      <c r="ATF35" s="1">
        <v>180</v>
      </c>
      <c r="ATG35" s="2">
        <v>2</v>
      </c>
      <c r="ATH35" s="1">
        <v>6.2E-2</v>
      </c>
      <c r="ATI35" s="1">
        <f t="shared" si="2141"/>
        <v>4.0999999999999995E-2</v>
      </c>
      <c r="ATJ35" s="1">
        <f t="shared" si="2142"/>
        <v>0.39792387543252583</v>
      </c>
      <c r="ATK35" s="1">
        <f t="shared" si="2143"/>
        <v>5.9688581314878877E-4</v>
      </c>
      <c r="ATL35" s="1">
        <f t="shared" si="2144"/>
        <v>4.5689361079974642</v>
      </c>
      <c r="ATM35" s="1"/>
      <c r="ATN35" s="1"/>
      <c r="ATO35" s="2" t="s">
        <v>11</v>
      </c>
      <c r="ATP35" s="1" t="s">
        <v>122</v>
      </c>
      <c r="ATQ35" s="1">
        <v>183</v>
      </c>
      <c r="ATR35" s="2">
        <v>2</v>
      </c>
      <c r="ATS35" s="1">
        <v>4.7E-2</v>
      </c>
      <c r="ATT35" s="1">
        <f t="shared" si="2145"/>
        <v>4.5999999999999999E-2</v>
      </c>
      <c r="ATU35" s="1">
        <f t="shared" si="2146"/>
        <v>1.2945205479452055</v>
      </c>
      <c r="ATV35" s="1">
        <f t="shared" si="2147"/>
        <v>1.9417808219178083E-3</v>
      </c>
      <c r="ATW35" s="1">
        <f t="shared" si="2148"/>
        <v>14.863600902616412</v>
      </c>
      <c r="ATX35" s="1"/>
      <c r="ATY35" s="1"/>
      <c r="ATZ35" s="2" t="s">
        <v>11</v>
      </c>
      <c r="AUA35" s="1" t="s">
        <v>123</v>
      </c>
      <c r="AUB35" s="1">
        <v>184</v>
      </c>
      <c r="AUC35" s="2">
        <v>2</v>
      </c>
      <c r="AUD35" s="1">
        <v>1.6E-2</v>
      </c>
      <c r="AUE35" s="1">
        <f t="shared" si="2149"/>
        <v>0</v>
      </c>
      <c r="AUF35" s="1">
        <f t="shared" si="2150"/>
        <v>-0.31407942238267145</v>
      </c>
      <c r="AUG35" s="1">
        <f t="shared" si="2151"/>
        <v>-4.711191335740072E-4</v>
      </c>
      <c r="AUH35" s="1">
        <f t="shared" si="2152"/>
        <v>-3.6062395405236312</v>
      </c>
      <c r="AUI35" s="1"/>
      <c r="AUJ35" s="1"/>
      <c r="AUK35" s="2" t="s">
        <v>11</v>
      </c>
      <c r="AUL35" s="1" t="s">
        <v>124</v>
      </c>
      <c r="AUM35" s="1">
        <v>185</v>
      </c>
      <c r="AUN35" s="2">
        <v>2</v>
      </c>
      <c r="AUO35" s="1">
        <v>0.02</v>
      </c>
      <c r="AUP35" s="1">
        <f t="shared" si="2153"/>
        <v>1.4999999999999999E-2</v>
      </c>
      <c r="AUQ35" s="1">
        <f t="shared" si="2154"/>
        <v>0.37184115523465705</v>
      </c>
      <c r="AUR35" s="1">
        <f t="shared" si="2155"/>
        <v>5.5776173285198563E-4</v>
      </c>
      <c r="AUS35" s="1">
        <f t="shared" si="2156"/>
        <v>4.2694560077463688</v>
      </c>
      <c r="AUT35" s="1"/>
      <c r="AUU35" s="1"/>
      <c r="AUV35" s="2" t="s">
        <v>11</v>
      </c>
      <c r="AUW35" s="1" t="s">
        <v>125</v>
      </c>
      <c r="AUX35" s="1">
        <v>186</v>
      </c>
      <c r="AUY35" s="2">
        <v>2</v>
      </c>
      <c r="AUZ35" s="1">
        <v>2.1999999999999999E-2</v>
      </c>
      <c r="AVA35" s="1">
        <f t="shared" si="2157"/>
        <v>1.1999999999999999E-2</v>
      </c>
      <c r="AVB35" s="1">
        <f t="shared" si="2158"/>
        <v>0.29602888086642598</v>
      </c>
      <c r="AVC35" s="1">
        <f t="shared" si="2159"/>
        <v>4.44043321299639E-4</v>
      </c>
      <c r="AVD35" s="1">
        <f t="shared" si="2160"/>
        <v>3.3989843945165261</v>
      </c>
      <c r="AVE35" s="1"/>
      <c r="AVF35" s="1"/>
      <c r="AVG35" s="2" t="s">
        <v>11</v>
      </c>
      <c r="AVH35" s="1" t="s">
        <v>126</v>
      </c>
      <c r="AVI35" s="1">
        <v>187</v>
      </c>
      <c r="AVJ35" s="2">
        <v>2</v>
      </c>
      <c r="AVK35" s="1">
        <v>2.9000000000000001E-2</v>
      </c>
      <c r="AVL35" s="1">
        <f t="shared" si="2161"/>
        <v>1.9000000000000003E-2</v>
      </c>
      <c r="AVM35" s="1">
        <f t="shared" si="2162"/>
        <v>0.66906474820143891</v>
      </c>
      <c r="AVN35" s="1">
        <f t="shared" si="2163"/>
        <v>1.0035971223021584E-3</v>
      </c>
      <c r="AVO35" s="1">
        <f t="shared" si="2164"/>
        <v>7.6821580090489769</v>
      </c>
      <c r="AVP35" s="1"/>
      <c r="AVQ35" s="1"/>
      <c r="AVR35" s="2" t="s">
        <v>11</v>
      </c>
      <c r="AVS35" s="1" t="s">
        <v>127</v>
      </c>
      <c r="AVT35" s="1">
        <v>190</v>
      </c>
      <c r="AVU35" s="2">
        <v>2</v>
      </c>
      <c r="AVV35" s="1">
        <v>3.4000000000000002E-2</v>
      </c>
      <c r="AVW35" s="1">
        <f t="shared" si="2165"/>
        <v>2.3000000000000003E-2</v>
      </c>
      <c r="AVX35" s="1">
        <f t="shared" si="2166"/>
        <v>0.86021505376344098</v>
      </c>
      <c r="AVY35" s="1">
        <f t="shared" si="2167"/>
        <v>1.2903225806451615E-3</v>
      </c>
      <c r="AVZ35" s="1">
        <f t="shared" si="2168"/>
        <v>9.8769334097149528</v>
      </c>
      <c r="AWA35" s="1"/>
      <c r="AWB35" s="1"/>
      <c r="AWC35" s="2" t="s">
        <v>11</v>
      </c>
      <c r="AWD35" s="1" t="s">
        <v>128</v>
      </c>
      <c r="AWE35" s="1">
        <v>191</v>
      </c>
      <c r="AWF35" s="2">
        <v>2</v>
      </c>
      <c r="AWG35" s="1">
        <v>0.04</v>
      </c>
      <c r="AWH35" s="1">
        <f t="shared" si="2169"/>
        <v>2.7000000000000003E-2</v>
      </c>
      <c r="AWI35" s="1">
        <f t="shared" si="2170"/>
        <v>0.91397849462365599</v>
      </c>
      <c r="AWJ35" s="1">
        <f t="shared" si="2171"/>
        <v>1.370967741935484E-3</v>
      </c>
      <c r="AWK35" s="1">
        <f t="shared" si="2172"/>
        <v>10.494241747822137</v>
      </c>
      <c r="AWL35" s="1"/>
      <c r="AWM35" s="1"/>
      <c r="AWN35" s="2" t="s">
        <v>11</v>
      </c>
      <c r="AWO35" s="1" t="s">
        <v>129</v>
      </c>
      <c r="AWP35" s="1">
        <v>192</v>
      </c>
      <c r="AWQ35" s="2">
        <v>2</v>
      </c>
      <c r="AWR35" s="1">
        <v>0.04</v>
      </c>
      <c r="AWS35" s="1">
        <f t="shared" si="2173"/>
        <v>2.4E-2</v>
      </c>
      <c r="AWT35" s="1">
        <f t="shared" si="2174"/>
        <v>0.79285714285714293</v>
      </c>
      <c r="AWU35" s="1">
        <f t="shared" si="2175"/>
        <v>1.1892857142857143E-3</v>
      </c>
      <c r="AWV35" s="1">
        <f t="shared" si="2176"/>
        <v>9.1035342489720925</v>
      </c>
      <c r="AWW35" s="1"/>
      <c r="AWX35" s="1"/>
      <c r="AWY35" s="2" t="s">
        <v>11</v>
      </c>
      <c r="AWZ35" s="1" t="s">
        <v>130</v>
      </c>
      <c r="AXA35" s="1">
        <v>193</v>
      </c>
      <c r="AXB35" s="2">
        <v>2</v>
      </c>
      <c r="AXC35" s="1">
        <v>3.9E-2</v>
      </c>
      <c r="AXD35" s="1">
        <f t="shared" si="2177"/>
        <v>2.5000000000000001E-2</v>
      </c>
      <c r="AXE35" s="1">
        <f t="shared" si="2178"/>
        <v>0.79569892473118276</v>
      </c>
      <c r="AXF35" s="1">
        <f t="shared" si="2179"/>
        <v>1.1935483870967741E-3</v>
      </c>
      <c r="AXG35" s="1">
        <f t="shared" si="2180"/>
        <v>9.1361634039863286</v>
      </c>
      <c r="AXH35" s="1"/>
      <c r="AXI35" s="1"/>
      <c r="AXJ35" s="2" t="s">
        <v>11</v>
      </c>
      <c r="AXK35" s="1" t="s">
        <v>131</v>
      </c>
      <c r="AXL35" s="1">
        <v>197</v>
      </c>
      <c r="AXM35" s="2">
        <v>2</v>
      </c>
      <c r="AXN35" s="1">
        <v>4.9000000000000002E-2</v>
      </c>
      <c r="AXO35" s="1">
        <f t="shared" si="2181"/>
        <v>3.0000000000000002E-2</v>
      </c>
      <c r="AXP35" s="1">
        <f t="shared" si="2182"/>
        <v>0.92446043165467628</v>
      </c>
      <c r="AXQ35" s="1">
        <f t="shared" si="2183"/>
        <v>1.3866906474820145E-3</v>
      </c>
      <c r="AXR35" s="1">
        <f t="shared" si="2184"/>
        <v>10.614594668417134</v>
      </c>
      <c r="AXS35" s="1"/>
      <c r="AXT35" s="1"/>
      <c r="AXU35" s="2" t="s">
        <v>11</v>
      </c>
      <c r="AXV35" s="1" t="s">
        <v>132</v>
      </c>
      <c r="AXW35" s="1">
        <v>198</v>
      </c>
      <c r="AXX35" s="2">
        <v>2</v>
      </c>
      <c r="AXY35" s="1">
        <v>2.5999999999999999E-2</v>
      </c>
      <c r="AXZ35" s="1">
        <f t="shared" si="2185"/>
        <v>8.9999999999999976E-3</v>
      </c>
      <c r="AYA35" s="1">
        <f t="shared" si="2186"/>
        <v>0.13669064748201432</v>
      </c>
      <c r="AYB35" s="1">
        <f t="shared" si="2187"/>
        <v>2.0503597122302147E-4</v>
      </c>
      <c r="AYC35" s="1">
        <f t="shared" si="2188"/>
        <v>1.5694731416336609</v>
      </c>
      <c r="AYD35" s="1"/>
      <c r="AYE35" s="1"/>
      <c r="AYF35" s="2" t="s">
        <v>11</v>
      </c>
      <c r="AYG35" s="1" t="s">
        <v>133</v>
      </c>
      <c r="AYH35" s="1">
        <v>201</v>
      </c>
      <c r="AYI35" s="2">
        <v>2</v>
      </c>
      <c r="AYJ35" s="1">
        <v>3.4000000000000002E-2</v>
      </c>
      <c r="AYK35" s="1">
        <f t="shared" si="2189"/>
        <v>1.1000000000000003E-2</v>
      </c>
      <c r="AYL35" s="1">
        <f t="shared" si="2190"/>
        <v>0.16071428571428581</v>
      </c>
      <c r="AYM35" s="1">
        <f t="shared" si="2191"/>
        <v>2.4107142857142871E-4</v>
      </c>
      <c r="AYN35" s="1">
        <f t="shared" si="2192"/>
        <v>1.845310996413263</v>
      </c>
      <c r="AYO35" s="1"/>
      <c r="AYP35" s="1"/>
      <c r="AYQ35" s="2" t="s">
        <v>11</v>
      </c>
      <c r="AYR35" s="1" t="s">
        <v>134</v>
      </c>
      <c r="AYS35" s="1">
        <v>204</v>
      </c>
      <c r="AYT35" s="2">
        <v>2</v>
      </c>
      <c r="AYU35" s="1">
        <v>3.6999999999999998E-2</v>
      </c>
      <c r="AYV35" s="1">
        <f t="shared" si="2193"/>
        <v>1.3999999999999999E-2</v>
      </c>
      <c r="AYW35" s="1">
        <f t="shared" si="2194"/>
        <v>-4.6428571428571458E-2</v>
      </c>
      <c r="AYX35" s="1">
        <f t="shared" si="2195"/>
        <v>-6.9642857142857188E-5</v>
      </c>
      <c r="AYY35" s="1">
        <f t="shared" si="2196"/>
        <v>-0.53308984340827603</v>
      </c>
      <c r="AYZ35" s="1"/>
      <c r="AZA35" s="1"/>
      <c r="AZB35" s="2" t="s">
        <v>11</v>
      </c>
      <c r="AZC35" s="1" t="s">
        <v>135</v>
      </c>
      <c r="AZD35" s="1">
        <v>205</v>
      </c>
      <c r="AZE35" s="2">
        <v>2</v>
      </c>
      <c r="AZF35" s="1">
        <v>3.9E-2</v>
      </c>
      <c r="AZG35" s="1">
        <f t="shared" si="2197"/>
        <v>1.7000000000000001E-2</v>
      </c>
      <c r="AZH35" s="1">
        <f t="shared" si="2198"/>
        <v>0.4</v>
      </c>
      <c r="AZI35" s="1">
        <f t="shared" si="2199"/>
        <v>6.0000000000000006E-4</v>
      </c>
      <c r="AZJ35" s="1">
        <f t="shared" si="2200"/>
        <v>4.5927740355174524</v>
      </c>
      <c r="AZK35" s="1"/>
      <c r="AZL35" s="1"/>
      <c r="AZM35" s="2" t="s">
        <v>11</v>
      </c>
      <c r="AZN35" s="1" t="s">
        <v>136</v>
      </c>
      <c r="AZO35" s="1">
        <v>208</v>
      </c>
      <c r="AZP35" s="2">
        <v>2</v>
      </c>
      <c r="AZQ35" s="1">
        <v>4.9000000000000002E-2</v>
      </c>
      <c r="AZR35" s="1">
        <f t="shared" si="2201"/>
        <v>2.8000000000000001E-2</v>
      </c>
      <c r="AZS35" s="1">
        <f t="shared" si="2202"/>
        <v>0.79285714285714293</v>
      </c>
      <c r="AZT35" s="1">
        <f t="shared" si="2203"/>
        <v>1.1892857142857143E-3</v>
      </c>
      <c r="AZU35" s="1">
        <f t="shared" si="2204"/>
        <v>9.1035342489720925</v>
      </c>
      <c r="AZV35" s="1"/>
      <c r="AZW35" s="1"/>
      <c r="AZX35" s="2" t="s">
        <v>11</v>
      </c>
      <c r="AZY35" s="1" t="s">
        <v>137</v>
      </c>
      <c r="AZZ35" s="1">
        <v>211</v>
      </c>
      <c r="BAA35" s="2">
        <v>2</v>
      </c>
      <c r="BAB35" s="1">
        <v>4.5999999999999999E-2</v>
      </c>
      <c r="BAC35" s="1">
        <f t="shared" si="2205"/>
        <v>2.1999999999999999E-2</v>
      </c>
      <c r="BAD35" s="1">
        <f t="shared" si="2206"/>
        <v>0.52482269503546097</v>
      </c>
      <c r="BAE35" s="1">
        <f t="shared" si="2207"/>
        <v>7.8723404255319148E-4</v>
      </c>
      <c r="BAF35" s="1">
        <f t="shared" si="2208"/>
        <v>6.0259801175228986</v>
      </c>
      <c r="BAG35" s="1"/>
      <c r="BAH35" s="1"/>
      <c r="BAI35" s="2" t="s">
        <v>11</v>
      </c>
      <c r="BAJ35" s="1" t="s">
        <v>138</v>
      </c>
      <c r="BAK35" s="1">
        <v>212</v>
      </c>
      <c r="BAL35" s="2">
        <v>2</v>
      </c>
      <c r="BAM35" s="1">
        <v>1.2999999999999999E-2</v>
      </c>
      <c r="BAN35" s="1">
        <f t="shared" si="2209"/>
        <v>2.9999999999999992E-3</v>
      </c>
      <c r="BAO35" s="1">
        <f t="shared" si="2210"/>
        <v>1.0996563573883162</v>
      </c>
      <c r="BAP35" s="1">
        <f t="shared" si="2211"/>
        <v>1.6494845360824743E-3</v>
      </c>
      <c r="BAQ35" s="1">
        <f t="shared" si="2212"/>
        <v>12.626182915511897</v>
      </c>
      <c r="BAR35" s="1"/>
      <c r="BAS35" s="1"/>
      <c r="BAT35" s="2" t="s">
        <v>11</v>
      </c>
      <c r="BAU35" s="1" t="s">
        <v>139</v>
      </c>
      <c r="BAV35" s="1">
        <v>213</v>
      </c>
      <c r="BAW35" s="2">
        <v>2</v>
      </c>
      <c r="BAX35" s="1">
        <v>0</v>
      </c>
      <c r="BAY35" s="1">
        <f t="shared" si="2213"/>
        <v>-1E-3</v>
      </c>
      <c r="BAZ35" s="1">
        <f t="shared" si="2214"/>
        <v>1.0972222222222221</v>
      </c>
      <c r="BBA35" s="1">
        <f t="shared" si="2215"/>
        <v>1.6458333333333331E-3</v>
      </c>
      <c r="BBB35" s="1">
        <f t="shared" si="2216"/>
        <v>12.598234333537453</v>
      </c>
      <c r="BBC35" s="1"/>
      <c r="BBD35" s="1"/>
      <c r="BBE35" s="2" t="s">
        <v>11</v>
      </c>
      <c r="BBF35" s="1" t="s">
        <v>140</v>
      </c>
      <c r="BBG35" s="1">
        <v>214</v>
      </c>
      <c r="BBH35" s="2">
        <v>2</v>
      </c>
      <c r="BBI35" s="1">
        <v>4.0000000000000001E-3</v>
      </c>
      <c r="BBJ35" s="1">
        <f t="shared" si="2217"/>
        <v>-1E-3</v>
      </c>
      <c r="BBK35" s="1">
        <f t="shared" si="2218"/>
        <v>0.77351916376306618</v>
      </c>
      <c r="BBL35" s="1">
        <f t="shared" si="2219"/>
        <v>1.1602787456445993E-3</v>
      </c>
      <c r="BBM35" s="1">
        <f t="shared" si="2220"/>
        <v>8.8814968282654565</v>
      </c>
      <c r="BBN35" s="1"/>
      <c r="BBO35" s="1"/>
      <c r="BBP35" s="2" t="s">
        <v>11</v>
      </c>
      <c r="BBQ35" s="1" t="s">
        <v>141</v>
      </c>
      <c r="BBR35" s="1">
        <v>215</v>
      </c>
      <c r="BBS35" s="2">
        <v>2</v>
      </c>
      <c r="BBT35" s="1">
        <v>1.2999999999999999E-2</v>
      </c>
      <c r="BBU35" s="1">
        <f t="shared" si="2221"/>
        <v>4.9999999999999992E-3</v>
      </c>
      <c r="BBV35" s="1">
        <f t="shared" si="2222"/>
        <v>0.88461538461538447</v>
      </c>
      <c r="BBW35" s="1">
        <f t="shared" si="2223"/>
        <v>1.3269230769230767E-3</v>
      </c>
      <c r="BBX35" s="1">
        <f t="shared" si="2224"/>
        <v>10.157096424702056</v>
      </c>
      <c r="BBY35" s="1"/>
      <c r="BBZ35" s="1"/>
      <c r="BCA35" s="2" t="s">
        <v>11</v>
      </c>
      <c r="BCB35" s="1" t="s">
        <v>142</v>
      </c>
      <c r="BCC35" s="1">
        <v>225</v>
      </c>
      <c r="BCD35" s="2">
        <v>2</v>
      </c>
      <c r="BCE35" s="1">
        <v>3.4000000000000002E-2</v>
      </c>
      <c r="BCF35" s="1">
        <f t="shared" si="2225"/>
        <v>2.7000000000000003E-2</v>
      </c>
      <c r="BCG35" s="1">
        <f t="shared" si="2226"/>
        <v>1.6202090592334495</v>
      </c>
      <c r="BCH35" s="1">
        <f t="shared" si="2227"/>
        <v>2.4303135888501743E-3</v>
      </c>
      <c r="BCI35" s="1">
        <f t="shared" si="2228"/>
        <v>18.603135248393862</v>
      </c>
      <c r="BCJ35" s="1"/>
      <c r="BCK35" s="1"/>
      <c r="BCL35" s="2" t="s">
        <v>11</v>
      </c>
      <c r="BCM35" s="1" t="s">
        <v>143</v>
      </c>
      <c r="BCN35" s="1">
        <v>226</v>
      </c>
      <c r="BCO35" s="2">
        <v>2</v>
      </c>
      <c r="BCP35" s="1">
        <v>3.2000000000000001E-2</v>
      </c>
      <c r="BCQ35" s="1">
        <f t="shared" si="2229"/>
        <v>1.4000000000000002E-2</v>
      </c>
      <c r="BCR35" s="1">
        <f t="shared" si="2230"/>
        <v>0.95945945945945943</v>
      </c>
      <c r="BCS35" s="1">
        <f t="shared" si="2231"/>
        <v>1.4391891891891893E-3</v>
      </c>
      <c r="BCT35" s="1">
        <f t="shared" si="2232"/>
        <v>11.016451233842538</v>
      </c>
      <c r="BCU35" s="1"/>
      <c r="BCV35" s="1"/>
      <c r="BCW35" s="2" t="s">
        <v>11</v>
      </c>
      <c r="BCX35" s="1" t="s">
        <v>144</v>
      </c>
      <c r="BCY35" s="1">
        <v>232</v>
      </c>
      <c r="BCZ35" s="2">
        <v>2</v>
      </c>
      <c r="BDA35" s="1">
        <v>4.8000000000000001E-2</v>
      </c>
      <c r="BDB35" s="1">
        <f t="shared" si="2233"/>
        <v>2.4E-2</v>
      </c>
      <c r="BDC35" s="1">
        <f t="shared" si="2234"/>
        <v>1.3648648648648649</v>
      </c>
      <c r="BDD35" s="1">
        <f t="shared" si="2235"/>
        <v>2.0472972972972975E-3</v>
      </c>
      <c r="BDE35" s="1">
        <f t="shared" si="2236"/>
        <v>15.671289783353471</v>
      </c>
      <c r="BDF35" s="1"/>
      <c r="BDG35" s="1"/>
      <c r="BDH35" s="2" t="s">
        <v>11</v>
      </c>
      <c r="BDI35" s="1" t="s">
        <v>145</v>
      </c>
      <c r="BDJ35" s="1">
        <v>233</v>
      </c>
      <c r="BDK35" s="2">
        <v>2</v>
      </c>
      <c r="BDL35" s="1">
        <v>0.05</v>
      </c>
      <c r="BDM35" s="1">
        <f t="shared" si="2237"/>
        <v>1.2000000000000004E-2</v>
      </c>
      <c r="BDN35" s="1">
        <f t="shared" si="2238"/>
        <v>1.0033783783783785</v>
      </c>
      <c r="BDO35" s="1">
        <f t="shared" si="2239"/>
        <v>1.5050675675675677E-3</v>
      </c>
      <c r="BDP35" s="1">
        <f t="shared" si="2240"/>
        <v>11.520725410039557</v>
      </c>
      <c r="BDQ35" s="1"/>
      <c r="BDR35" s="1"/>
      <c r="BDS35" s="2" t="s">
        <v>11</v>
      </c>
      <c r="BDT35" s="1" t="s">
        <v>146</v>
      </c>
      <c r="BDU35" s="1">
        <v>234</v>
      </c>
      <c r="BDV35" s="2">
        <v>2</v>
      </c>
      <c r="BDW35" s="1">
        <v>4.8000000000000001E-2</v>
      </c>
      <c r="BDX35" s="1">
        <f t="shared" si="2241"/>
        <v>1.2999999999999998E-2</v>
      </c>
      <c r="BDY35" s="1">
        <f t="shared" si="2242"/>
        <v>1.0135593220338983</v>
      </c>
      <c r="BDZ35" s="1">
        <f t="shared" si="2243"/>
        <v>1.5203389830508475E-3</v>
      </c>
      <c r="BEA35" s="1">
        <f t="shared" si="2244"/>
        <v>11.6376223442349</v>
      </c>
      <c r="BEB35" s="1"/>
      <c r="BEC35" s="1"/>
      <c r="BED35" s="2" t="s">
        <v>11</v>
      </c>
      <c r="BEE35" s="1" t="s">
        <v>147</v>
      </c>
      <c r="BEF35" s="1">
        <v>236</v>
      </c>
      <c r="BEG35" s="2">
        <v>2</v>
      </c>
      <c r="BEH35" s="1">
        <v>5.0999999999999997E-2</v>
      </c>
      <c r="BEI35" s="1">
        <f t="shared" si="2245"/>
        <v>-7.0000000000000062E-3</v>
      </c>
      <c r="BEJ35" s="1">
        <f t="shared" si="2246"/>
        <v>0.34237288135593202</v>
      </c>
      <c r="BEK35" s="1">
        <f t="shared" si="2247"/>
        <v>5.1355932203389805E-4</v>
      </c>
      <c r="BEL35" s="1">
        <f t="shared" si="2248"/>
        <v>3.9311031998920547</v>
      </c>
      <c r="BEM35" s="1"/>
      <c r="BEN35" s="1"/>
      <c r="BEO35" s="2" t="s">
        <v>11</v>
      </c>
      <c r="BEP35" s="4" t="s">
        <v>148</v>
      </c>
      <c r="BEQ35" s="4">
        <v>239</v>
      </c>
      <c r="BER35" s="2">
        <v>2</v>
      </c>
      <c r="BES35" s="1">
        <v>5.8000000000000003E-2</v>
      </c>
      <c r="BET35" s="1">
        <f t="shared" si="2249"/>
        <v>-9.0000000000000011E-3</v>
      </c>
      <c r="BEU35" s="1">
        <f t="shared" si="2250"/>
        <v>0.32885906040268453</v>
      </c>
      <c r="BEV35" s="1">
        <f t="shared" si="2251"/>
        <v>4.9328859060402677E-4</v>
      </c>
      <c r="BEW35" s="1">
        <f t="shared" si="2252"/>
        <v>3.7759383849052872</v>
      </c>
      <c r="BEX35" s="1"/>
      <c r="BEY35" s="1"/>
      <c r="BEZ35" s="2" t="s">
        <v>11</v>
      </c>
      <c r="BFA35" s="4" t="s">
        <v>149</v>
      </c>
      <c r="BFB35" s="4">
        <v>240</v>
      </c>
      <c r="BFC35" s="2">
        <v>2</v>
      </c>
      <c r="BFD35" s="1">
        <v>-8.9999999999999993E-3</v>
      </c>
      <c r="BFE35" s="1">
        <f t="shared" si="2253"/>
        <v>1.4E-2</v>
      </c>
      <c r="BFF35" s="1">
        <f t="shared" si="2254"/>
        <v>2.7177700348432055</v>
      </c>
      <c r="BFG35" s="1">
        <f t="shared" si="2255"/>
        <v>4.0766550522648081E-3</v>
      </c>
      <c r="BFH35" s="1">
        <f t="shared" si="2256"/>
        <v>31.205259126338088</v>
      </c>
      <c r="BFI35" s="1"/>
      <c r="BFJ35" s="1"/>
      <c r="BFK35" s="2" t="s">
        <v>11</v>
      </c>
      <c r="BFL35" s="4" t="s">
        <v>150</v>
      </c>
      <c r="BFM35" s="4">
        <v>241</v>
      </c>
      <c r="BFN35" s="2">
        <v>2</v>
      </c>
      <c r="BFO35" s="1">
        <v>-1E-3</v>
      </c>
      <c r="BFP35" s="1">
        <f t="shared" si="2257"/>
        <v>1.6E-2</v>
      </c>
      <c r="BFQ35" s="1">
        <f t="shared" si="2258"/>
        <v>2.8041237113402064</v>
      </c>
      <c r="BFR35" s="1">
        <f t="shared" si="2259"/>
        <v>4.2061855670103097E-3</v>
      </c>
      <c r="BFS35" s="1">
        <f t="shared" si="2260"/>
        <v>32.196766434555336</v>
      </c>
      <c r="BFT35" s="1"/>
      <c r="BFU35" s="1"/>
      <c r="BFV35" s="2" t="s">
        <v>11</v>
      </c>
      <c r="BFW35" s="4" t="s">
        <v>151</v>
      </c>
      <c r="BFX35" s="4">
        <v>243</v>
      </c>
      <c r="BFY35" s="2">
        <v>2</v>
      </c>
      <c r="BFZ35" s="1">
        <v>2.5999999999999999E-2</v>
      </c>
      <c r="BGA35" s="1">
        <f t="shared" si="1408"/>
        <v>1.9999999999999997E-2</v>
      </c>
      <c r="BGB35" s="1">
        <f t="shared" si="2261"/>
        <v>1.9550173010380623</v>
      </c>
      <c r="BGC35" s="1">
        <f t="shared" si="2262"/>
        <v>2.9325259515570936E-3</v>
      </c>
      <c r="BGD35" s="1">
        <f t="shared" si="2263"/>
        <v>22.447381747987549</v>
      </c>
      <c r="BGE35" s="1"/>
      <c r="BGF35" s="1"/>
      <c r="BGG35" s="2" t="s">
        <v>11</v>
      </c>
      <c r="BGH35" s="4" t="s">
        <v>152</v>
      </c>
      <c r="BGI35" s="4">
        <v>246</v>
      </c>
      <c r="BGJ35" s="2">
        <v>2</v>
      </c>
      <c r="BGK35" s="1">
        <v>3.1E-2</v>
      </c>
      <c r="BGL35" s="1">
        <f t="shared" si="2264"/>
        <v>0.02</v>
      </c>
      <c r="BGM35" s="1">
        <f t="shared" si="2265"/>
        <v>1.8131487889273359</v>
      </c>
      <c r="BGN35" s="1">
        <f t="shared" si="2266"/>
        <v>2.7197231833910041E-3</v>
      </c>
      <c r="BGO35" s="1">
        <f t="shared" si="2267"/>
        <v>20.818456700788456</v>
      </c>
      <c r="BGP35" s="1"/>
      <c r="BGQ35" s="1"/>
      <c r="BGR35" s="2" t="s">
        <v>11</v>
      </c>
      <c r="BGS35" s="4" t="s">
        <v>153</v>
      </c>
      <c r="BGT35" s="4">
        <v>249</v>
      </c>
      <c r="BGU35" s="2">
        <v>2</v>
      </c>
      <c r="BGV35" s="1">
        <v>3.5999999999999997E-2</v>
      </c>
      <c r="BGW35" s="1">
        <f t="shared" si="2268"/>
        <v>2.6999999999999996E-2</v>
      </c>
      <c r="BGX35" s="1">
        <f t="shared" si="2269"/>
        <v>2.1718213058419247</v>
      </c>
      <c r="BGY35" s="1">
        <f t="shared" si="2270"/>
        <v>3.257731958762887E-3</v>
      </c>
      <c r="BGZ35" s="1">
        <f t="shared" si="2271"/>
        <v>24.936711258135997</v>
      </c>
      <c r="BHA35" s="1"/>
      <c r="BHB35" s="1"/>
      <c r="BHC35" s="2" t="s">
        <v>11</v>
      </c>
      <c r="BHD35" s="4" t="s">
        <v>154</v>
      </c>
      <c r="BHE35" s="4">
        <v>253</v>
      </c>
      <c r="BHF35" s="2">
        <v>2</v>
      </c>
      <c r="BHG35" s="1">
        <v>4.2000000000000003E-2</v>
      </c>
      <c r="BHH35" s="1">
        <f t="shared" si="2272"/>
        <v>3.4000000000000002E-2</v>
      </c>
      <c r="BHI35" s="1">
        <f t="shared" si="2273"/>
        <v>2.3771626297577861</v>
      </c>
      <c r="BHJ35" s="1">
        <f t="shared" si="2274"/>
        <v>3.5657439446366793E-3</v>
      </c>
      <c r="BHK35" s="1">
        <f t="shared" si="2275"/>
        <v>27.294427010384869</v>
      </c>
      <c r="BHL35" s="1"/>
      <c r="BHM35" s="1"/>
      <c r="BHN35" s="2" t="s">
        <v>11</v>
      </c>
      <c r="BHO35" s="4" t="s">
        <v>155</v>
      </c>
      <c r="BHP35" s="4">
        <v>254</v>
      </c>
      <c r="BHQ35" s="2">
        <v>2</v>
      </c>
      <c r="BHR35" s="1">
        <v>2.4E-2</v>
      </c>
      <c r="BHS35" s="1">
        <f t="shared" si="2276"/>
        <v>2.0000000000000018E-3</v>
      </c>
      <c r="BHT35" s="1">
        <f t="shared" si="2277"/>
        <v>-1.7182130584192379E-2</v>
      </c>
      <c r="BHU35" s="1">
        <f t="shared" si="2278"/>
        <v>-2.577319587628857E-5</v>
      </c>
      <c r="BHV35" s="1">
        <f t="shared" si="2279"/>
        <v>-0.19728410805487268</v>
      </c>
      <c r="BHW35" s="1"/>
      <c r="BHX35" s="1"/>
      <c r="BHY35" s="2" t="s">
        <v>11</v>
      </c>
      <c r="BHZ35" s="4" t="s">
        <v>156</v>
      </c>
      <c r="BIA35" s="4">
        <v>260</v>
      </c>
      <c r="BIB35" s="2">
        <v>2</v>
      </c>
      <c r="BIC35" s="1">
        <v>3.5000000000000003E-2</v>
      </c>
      <c r="BID35" s="1">
        <f t="shared" si="2280"/>
        <v>4.0000000000000036E-3</v>
      </c>
      <c r="BIE35" s="1">
        <f t="shared" si="2281"/>
        <v>-7.7702702702702575E-2</v>
      </c>
      <c r="BIF35" s="1">
        <f t="shared" si="2282"/>
        <v>-1.1655405405405387E-4</v>
      </c>
      <c r="BIG35" s="1">
        <f t="shared" si="2283"/>
        <v>-0.8921773886562604</v>
      </c>
      <c r="BIH35" s="1"/>
      <c r="BII35" s="1"/>
      <c r="BIJ35" s="2" t="s">
        <v>11</v>
      </c>
      <c r="BIK35" s="4" t="s">
        <v>157</v>
      </c>
      <c r="BIL35" s="4">
        <v>267</v>
      </c>
      <c r="BIM35" s="2">
        <v>2</v>
      </c>
      <c r="BIN35" s="1">
        <v>3.5999999999999997E-2</v>
      </c>
      <c r="BIO35" s="1">
        <f t="shared" si="2284"/>
        <v>4.9999999999999975E-3</v>
      </c>
      <c r="BIP35" s="1">
        <f t="shared" si="2285"/>
        <v>0.79666666666666663</v>
      </c>
      <c r="BIQ35" s="1">
        <f t="shared" si="2286"/>
        <v>1.1949999999999999E-3</v>
      </c>
      <c r="BIR35" s="1">
        <f t="shared" si="2287"/>
        <v>9.1472749540722589</v>
      </c>
      <c r="BIS35" s="1"/>
      <c r="BIT35" s="1"/>
      <c r="BIU35" s="2" t="s">
        <v>11</v>
      </c>
      <c r="BIV35" s="4" t="s">
        <v>158</v>
      </c>
      <c r="BIW35" s="4">
        <v>268</v>
      </c>
      <c r="BIX35" s="2">
        <v>2</v>
      </c>
      <c r="BIY35" s="1">
        <v>3.1E-2</v>
      </c>
      <c r="BIZ35" s="1">
        <f t="shared" si="2288"/>
        <v>1.9999999999999983E-3</v>
      </c>
      <c r="BJA35" s="1">
        <f t="shared" si="2289"/>
        <v>6.4406779661016891E-2</v>
      </c>
      <c r="BJB35" s="1">
        <f t="shared" si="2290"/>
        <v>9.6610169491525332E-5</v>
      </c>
      <c r="BJC35" s="1">
        <f t="shared" si="2291"/>
        <v>0.73951446334602977</v>
      </c>
      <c r="BJD35" s="1"/>
      <c r="BJE35" s="1"/>
      <c r="BJF35" s="2" t="s">
        <v>11</v>
      </c>
      <c r="BJG35" s="4" t="s">
        <v>159</v>
      </c>
      <c r="BJH35" s="4">
        <v>274</v>
      </c>
      <c r="BJI35" s="2">
        <v>2</v>
      </c>
      <c r="BJJ35" s="1">
        <v>2.5000000000000001E-2</v>
      </c>
      <c r="BJK35" s="1">
        <f t="shared" si="2292"/>
        <v>1.4000000000000002E-2</v>
      </c>
      <c r="BJL35" s="1">
        <f t="shared" si="2293"/>
        <v>1.1621621621621621</v>
      </c>
      <c r="BJM35" s="1">
        <f t="shared" si="2294"/>
        <v>1.743243243243243E-3</v>
      </c>
      <c r="BJN35" s="1">
        <f t="shared" si="2295"/>
        <v>13.343870508598002</v>
      </c>
      <c r="BJO35" s="1"/>
      <c r="BJP35" s="1"/>
      <c r="BJQ35" s="2" t="s">
        <v>11</v>
      </c>
      <c r="BJR35" s="4" t="s">
        <v>160</v>
      </c>
      <c r="BJS35" s="4">
        <v>281</v>
      </c>
      <c r="BJT35" s="2">
        <v>2</v>
      </c>
      <c r="BJU35" s="1">
        <v>0.05</v>
      </c>
      <c r="BJV35" s="1">
        <f t="shared" si="2296"/>
        <v>1.2000000000000004E-2</v>
      </c>
      <c r="BJW35" s="1">
        <f t="shared" si="2297"/>
        <v>0.62666666666666682</v>
      </c>
      <c r="BJX35" s="1">
        <f t="shared" si="2298"/>
        <v>9.400000000000003E-4</v>
      </c>
      <c r="BJY35" s="1">
        <f t="shared" si="2299"/>
        <v>7.1953459889773441</v>
      </c>
      <c r="BJZ35" s="1"/>
      <c r="BKA35" s="1"/>
      <c r="BKB35" s="2" t="s">
        <v>11</v>
      </c>
      <c r="BKC35" s="4" t="s">
        <v>161</v>
      </c>
      <c r="BKD35" s="4">
        <v>282</v>
      </c>
      <c r="BKE35" s="2">
        <v>2</v>
      </c>
      <c r="BKF35" s="1">
        <v>0.02</v>
      </c>
      <c r="BKG35" s="1">
        <f t="shared" si="2300"/>
        <v>-1.0000000000000009E-3</v>
      </c>
      <c r="BKH35" s="1">
        <f t="shared" si="2301"/>
        <v>-8.6956521739130474E-2</v>
      </c>
      <c r="BKI35" s="1">
        <f t="shared" si="2302"/>
        <v>-1.3043478260869572E-4</v>
      </c>
      <c r="BKJ35" s="1">
        <f t="shared" si="2303"/>
        <v>-0.99842913815596845</v>
      </c>
      <c r="BKK35" s="1"/>
      <c r="BKL35" s="1"/>
      <c r="BKM35" s="2" t="s">
        <v>11</v>
      </c>
      <c r="BKN35" s="4" t="s">
        <v>162</v>
      </c>
      <c r="BKO35" s="4">
        <v>289</v>
      </c>
      <c r="BKP35" s="2">
        <v>2</v>
      </c>
      <c r="BKQ35" s="1">
        <v>3.2000000000000001E-2</v>
      </c>
      <c r="BKR35" s="1">
        <f t="shared" si="2304"/>
        <v>1.6E-2</v>
      </c>
      <c r="BKS35" s="1">
        <f t="shared" si="2305"/>
        <v>0.64748201438848929</v>
      </c>
      <c r="BKT35" s="1">
        <f t="shared" si="2306"/>
        <v>9.7122302158273398E-4</v>
      </c>
      <c r="BKU35" s="1">
        <f t="shared" si="2307"/>
        <v>7.4343464603699783</v>
      </c>
      <c r="BKV35" s="1"/>
      <c r="BKW35" s="1"/>
      <c r="BKX35" s="2" t="s">
        <v>11</v>
      </c>
      <c r="BKY35" s="4" t="s">
        <v>163</v>
      </c>
      <c r="BKZ35" s="4">
        <v>296</v>
      </c>
      <c r="BLA35" s="2">
        <v>2</v>
      </c>
      <c r="BLB35" s="1">
        <v>3.7999999999999999E-2</v>
      </c>
      <c r="BLC35" s="1">
        <f t="shared" si="2308"/>
        <v>1.7999999999999999E-2</v>
      </c>
      <c r="BLD35" s="1">
        <f t="shared" si="2309"/>
        <v>0.44927536231884052</v>
      </c>
      <c r="BLE35" s="1">
        <f t="shared" si="2310"/>
        <v>6.7391304347826076E-4</v>
      </c>
      <c r="BLF35" s="1">
        <f t="shared" si="2311"/>
        <v>5.1585505471391668</v>
      </c>
      <c r="BLG35" s="1"/>
      <c r="BLH35" s="1"/>
      <c r="BLI35" s="2" t="s">
        <v>11</v>
      </c>
      <c r="BLJ35" s="4" t="s">
        <v>164</v>
      </c>
      <c r="BLK35" s="4">
        <v>303</v>
      </c>
      <c r="BLL35" s="2">
        <v>2</v>
      </c>
      <c r="BLM35" s="1">
        <v>2.8000000000000001E-2</v>
      </c>
      <c r="BLN35" s="1">
        <f t="shared" si="2312"/>
        <v>1.7000000000000001E-2</v>
      </c>
      <c r="BLO35" s="1">
        <f t="shared" si="2313"/>
        <v>0.80338983050847468</v>
      </c>
      <c r="BLP35" s="1">
        <f t="shared" si="2314"/>
        <v>1.2050847457627121E-3</v>
      </c>
      <c r="BLQ35" s="1">
        <f t="shared" si="2315"/>
        <v>9.2244698848952247</v>
      </c>
      <c r="BLR35" s="1"/>
      <c r="BLS35" s="1"/>
      <c r="BLT35" s="2" t="s">
        <v>11</v>
      </c>
      <c r="BLU35" s="4" t="s">
        <v>165</v>
      </c>
      <c r="BLV35" s="4">
        <v>310</v>
      </c>
      <c r="BLW35" s="2">
        <v>2</v>
      </c>
      <c r="BLX35" s="1">
        <v>3.6999999999999998E-2</v>
      </c>
      <c r="BLY35" s="1">
        <f t="shared" si="2316"/>
        <v>2.4999999999999998E-2</v>
      </c>
      <c r="BLZ35" s="1">
        <f t="shared" si="2317"/>
        <v>1.235494880546075</v>
      </c>
      <c r="BMA35" s="1">
        <f t="shared" si="2318"/>
        <v>1.8532423208191125E-3</v>
      </c>
      <c r="BMB35" s="1">
        <f t="shared" si="2319"/>
        <v>14.185872020966874</v>
      </c>
      <c r="BMC35" s="1"/>
      <c r="BMD35" s="1"/>
      <c r="BME35" s="2" t="s">
        <v>11</v>
      </c>
      <c r="BMF35" s="4" t="s">
        <v>166</v>
      </c>
      <c r="BMG35" s="4">
        <v>311</v>
      </c>
      <c r="BMH35" s="2">
        <v>2</v>
      </c>
      <c r="BMI35" s="1">
        <v>2.3E-2</v>
      </c>
      <c r="BMJ35" s="1">
        <f t="shared" si="1468"/>
        <v>1.2999999999999999E-2</v>
      </c>
      <c r="BMK35" s="1">
        <f t="shared" si="2320"/>
        <v>0.20567375886524822</v>
      </c>
      <c r="BML35" s="1">
        <f t="shared" si="2321"/>
        <v>3.0851063829787236E-4</v>
      </c>
      <c r="BMM35" s="1">
        <f t="shared" si="2322"/>
        <v>2.3615327487589739</v>
      </c>
      <c r="BMN35" s="1"/>
      <c r="BMO35" s="1"/>
      <c r="BMP35" s="2" t="s">
        <v>11</v>
      </c>
      <c r="BMQ35" s="4" t="s">
        <v>167</v>
      </c>
      <c r="BMR35" s="4">
        <v>317</v>
      </c>
      <c r="BMS35" s="2">
        <v>2</v>
      </c>
      <c r="BMT35" s="1">
        <v>0.03</v>
      </c>
      <c r="BMU35" s="4">
        <f t="shared" si="2323"/>
        <v>1.9999999999999997E-2</v>
      </c>
      <c r="BMV35" s="1">
        <f t="shared" si="2324"/>
        <v>0.65248226950354593</v>
      </c>
      <c r="BMW35" s="1">
        <f t="shared" si="2325"/>
        <v>9.7872340425531881E-4</v>
      </c>
      <c r="BMX35" s="1">
        <f t="shared" si="2326"/>
        <v>7.4917590650284653</v>
      </c>
      <c r="BMY35" s="1"/>
      <c r="BMZ35" s="1"/>
      <c r="BNA35" s="2" t="s">
        <v>11</v>
      </c>
      <c r="BNB35" s="4" t="s">
        <v>168</v>
      </c>
      <c r="BNC35" s="4">
        <v>324</v>
      </c>
      <c r="BND35" s="2">
        <v>2</v>
      </c>
      <c r="BNE35" s="1">
        <v>4.3999999999999997E-2</v>
      </c>
      <c r="BNF35" s="1">
        <f t="shared" si="2327"/>
        <v>3.1E-2</v>
      </c>
      <c r="BNG35" s="1">
        <f t="shared" si="2328"/>
        <v>1.0142857142857142</v>
      </c>
      <c r="BNH35" s="1">
        <f t="shared" si="2329"/>
        <v>1.5214285714285714E-3</v>
      </c>
      <c r="BNI35" s="1">
        <f t="shared" si="2330"/>
        <v>11.645962732919253</v>
      </c>
      <c r="BNJ35" s="1"/>
      <c r="BNK35" s="1"/>
      <c r="BNL35" s="2" t="s">
        <v>11</v>
      </c>
      <c r="BNM35" s="4" t="s">
        <v>169</v>
      </c>
      <c r="BNN35" s="4">
        <v>325</v>
      </c>
      <c r="BNO35" s="2">
        <v>2</v>
      </c>
      <c r="BNP35" s="1">
        <v>2.1000000000000001E-2</v>
      </c>
      <c r="BNQ35" s="1">
        <f t="shared" si="2331"/>
        <v>2.0000000000000018E-3</v>
      </c>
      <c r="BNR35" s="1">
        <f t="shared" si="2332"/>
        <v>0.16433566433566441</v>
      </c>
      <c r="BNS35" s="1">
        <f t="shared" si="2333"/>
        <v>2.465034965034966E-4</v>
      </c>
      <c r="BNT35" s="1">
        <f t="shared" si="2334"/>
        <v>1.8868914306758771</v>
      </c>
      <c r="BNU35" s="1"/>
      <c r="BNV35" s="1"/>
      <c r="BNW35" s="2" t="s">
        <v>11</v>
      </c>
      <c r="BNX35" s="4" t="s">
        <v>170</v>
      </c>
      <c r="BNY35" s="4">
        <v>338</v>
      </c>
      <c r="BNZ35" s="2">
        <v>2</v>
      </c>
      <c r="BOA35" s="1">
        <v>3.7999999999999999E-2</v>
      </c>
      <c r="BOB35" s="1">
        <f t="shared" si="2335"/>
        <v>2.7999999999999997E-2</v>
      </c>
      <c r="BOC35" s="1">
        <f t="shared" si="2336"/>
        <v>1.0416666666666665</v>
      </c>
      <c r="BOD35" s="1">
        <f t="shared" si="2337"/>
        <v>1.5624999999999999E-3</v>
      </c>
      <c r="BOE35" s="1">
        <f t="shared" si="2338"/>
        <v>11.960349050826698</v>
      </c>
      <c r="BOF35" s="1"/>
      <c r="BOG35" s="1"/>
      <c r="BOH35" s="2" t="s">
        <v>11</v>
      </c>
      <c r="BOI35" s="4" t="s">
        <v>171</v>
      </c>
      <c r="BOJ35" s="4">
        <v>339</v>
      </c>
      <c r="BOK35" s="2">
        <v>2</v>
      </c>
      <c r="BOL35" s="1">
        <v>1.6E-2</v>
      </c>
      <c r="BOM35" s="1">
        <f t="shared" si="2339"/>
        <v>1.0999999999999999E-2</v>
      </c>
      <c r="BON35" s="1">
        <f t="shared" si="2340"/>
        <v>0.48208469055374586</v>
      </c>
      <c r="BOO35" s="1">
        <f t="shared" si="2341"/>
        <v>7.231270358306188E-4</v>
      </c>
      <c r="BOP35" s="1">
        <f t="shared" si="2342"/>
        <v>5.5352651242392739</v>
      </c>
      <c r="BOQ35" s="1"/>
      <c r="BOR35" s="1"/>
      <c r="BOS35" s="2" t="s">
        <v>11</v>
      </c>
      <c r="BOT35" s="4" t="s">
        <v>172</v>
      </c>
      <c r="BOU35" s="4">
        <v>345</v>
      </c>
      <c r="BOV35" s="2">
        <v>2</v>
      </c>
      <c r="BOW35" s="1">
        <v>0.03</v>
      </c>
      <c r="BOX35" s="1">
        <f t="shared" si="2343"/>
        <v>2.3E-2</v>
      </c>
      <c r="BOY35" s="1">
        <f t="shared" si="2344"/>
        <v>0.94212218649517687</v>
      </c>
      <c r="BOZ35" s="1">
        <f t="shared" si="2345"/>
        <v>1.4131832797427653E-3</v>
      </c>
      <c r="BPA35" s="1">
        <f t="shared" si="2346"/>
        <v>10.817385791049949</v>
      </c>
      <c r="BPB35" s="1"/>
      <c r="BPC35" s="1"/>
      <c r="BPD35" s="2" t="s">
        <v>11</v>
      </c>
      <c r="BPE35" s="4" t="s">
        <v>173</v>
      </c>
      <c r="BPF35" s="4">
        <v>352</v>
      </c>
      <c r="BPG35" s="2">
        <v>2</v>
      </c>
      <c r="BPH35" s="1">
        <v>3.5000000000000003E-2</v>
      </c>
      <c r="BPI35" s="1">
        <f t="shared" si="2347"/>
        <v>2.6000000000000002E-2</v>
      </c>
      <c r="BPJ35" s="1">
        <f t="shared" si="2348"/>
        <v>0.93589743589743601</v>
      </c>
      <c r="BPK35" s="1">
        <f t="shared" si="2349"/>
        <v>1.403846153846154E-3</v>
      </c>
      <c r="BPL35" s="1">
        <f t="shared" si="2350"/>
        <v>10.745913608742757</v>
      </c>
      <c r="BPM35" s="1"/>
      <c r="BPN35" s="1"/>
      <c r="BPO35" s="2" t="s">
        <v>11</v>
      </c>
      <c r="BPP35" s="4" t="s">
        <v>174</v>
      </c>
      <c r="BPQ35" s="4">
        <v>353</v>
      </c>
      <c r="BPR35" s="2">
        <v>2</v>
      </c>
      <c r="BPS35" s="1">
        <v>2.1999999999999999E-2</v>
      </c>
      <c r="BPT35" s="1">
        <f t="shared" si="2351"/>
        <v>1.2999999999999999E-2</v>
      </c>
      <c r="BPU35" s="1">
        <f t="shared" si="2352"/>
        <v>0.41666666666666663</v>
      </c>
      <c r="BPV35" s="1">
        <f t="shared" si="2353"/>
        <v>6.249999999999999E-4</v>
      </c>
      <c r="BPW35" s="1">
        <f t="shared" si="2354"/>
        <v>4.784139620330679</v>
      </c>
      <c r="BPX35" s="1"/>
      <c r="BPY35" s="1"/>
      <c r="BPZ35" s="2" t="s">
        <v>11</v>
      </c>
      <c r="BQA35" s="4" t="s">
        <v>175</v>
      </c>
      <c r="BQB35" s="4">
        <v>358</v>
      </c>
      <c r="BQC35" s="2">
        <v>2</v>
      </c>
      <c r="BQD35" s="1">
        <v>3.5999999999999997E-2</v>
      </c>
      <c r="BQE35" s="1">
        <f t="shared" si="2355"/>
        <v>2.5999999999999995E-2</v>
      </c>
      <c r="BQF35" s="1">
        <f t="shared" si="2356"/>
        <v>0.8547297297297296</v>
      </c>
      <c r="BQG35" s="1">
        <f t="shared" si="2357"/>
        <v>1.2820945945945944E-3</v>
      </c>
      <c r="BQH35" s="1">
        <f t="shared" si="2358"/>
        <v>9.8139512752188782</v>
      </c>
      <c r="BQI35" s="1"/>
      <c r="BQJ35" s="1"/>
      <c r="BQK35" s="2" t="s">
        <v>11</v>
      </c>
      <c r="BQL35" s="4" t="s">
        <v>176</v>
      </c>
      <c r="BQM35" s="4">
        <v>366</v>
      </c>
      <c r="BQN35" s="2">
        <v>2</v>
      </c>
      <c r="BQO35" s="1">
        <v>5.3999999999999999E-2</v>
      </c>
      <c r="BQP35" s="1">
        <f t="shared" si="2359"/>
        <v>4.2999999999999997E-2</v>
      </c>
      <c r="BQQ35" s="1">
        <f t="shared" si="2360"/>
        <v>1.6287625418060199</v>
      </c>
      <c r="BQR35" s="1">
        <f t="shared" si="2361"/>
        <v>2.4431438127090299E-3</v>
      </c>
      <c r="BQS35" s="1">
        <f t="shared" si="2362"/>
        <v>18.701345780075243</v>
      </c>
      <c r="BQT35" s="1"/>
      <c r="BQU35" s="1"/>
      <c r="BQV35" s="2" t="s">
        <v>11</v>
      </c>
      <c r="BQW35" s="4" t="s">
        <v>177</v>
      </c>
      <c r="BQX35" s="4">
        <v>367</v>
      </c>
      <c r="BQY35" s="2">
        <v>2</v>
      </c>
      <c r="BQZ35" s="1">
        <v>4.8000000000000001E-2</v>
      </c>
      <c r="BRA35" s="1">
        <f t="shared" si="2363"/>
        <v>2.7E-2</v>
      </c>
      <c r="BRB35" s="1">
        <f t="shared" si="2364"/>
        <v>0.15824915824915822</v>
      </c>
      <c r="BRC35" s="1">
        <f t="shared" si="2365"/>
        <v>2.3737373737373735E-4</v>
      </c>
      <c r="BRD35" s="1">
        <f t="shared" si="2366"/>
        <v>1.8170065628730658</v>
      </c>
      <c r="BRE35" s="1"/>
      <c r="BRF35" s="1"/>
      <c r="BRG35" s="2" t="s">
        <v>11</v>
      </c>
      <c r="BRH35" s="4" t="s">
        <v>178</v>
      </c>
      <c r="BRI35" s="4">
        <v>373</v>
      </c>
      <c r="BRJ35" s="2">
        <v>2</v>
      </c>
      <c r="BRK35" s="1">
        <v>5.6000000000000001E-2</v>
      </c>
      <c r="BRL35" s="1">
        <f t="shared" si="2367"/>
        <v>3.4000000000000002E-2</v>
      </c>
      <c r="BRM35" s="1">
        <f t="shared" si="2368"/>
        <v>0.69830508474576281</v>
      </c>
      <c r="BRN35" s="1">
        <f t="shared" si="2369"/>
        <v>1.0474576271186442E-3</v>
      </c>
      <c r="BRO35" s="1">
        <f t="shared" si="2370"/>
        <v>8.0178936552253841</v>
      </c>
      <c r="BRP35" s="1"/>
      <c r="BRQ35" s="1"/>
      <c r="BRR35" s="2" t="s">
        <v>11</v>
      </c>
      <c r="BRS35" s="1" t="s">
        <v>179</v>
      </c>
      <c r="BRT35" s="1">
        <v>380</v>
      </c>
      <c r="BRU35" s="2">
        <v>2</v>
      </c>
      <c r="BRV35" s="1">
        <v>5.6000000000000001E-2</v>
      </c>
      <c r="BRW35" s="1">
        <f t="shared" si="2371"/>
        <v>2.6000000000000002E-2</v>
      </c>
      <c r="BRX35" s="1">
        <f t="shared" si="2372"/>
        <v>0.43624161073825513</v>
      </c>
      <c r="BRY35" s="1">
        <f t="shared" si="2373"/>
        <v>6.5436241610738273E-4</v>
      </c>
      <c r="BRZ35" s="1">
        <f t="shared" si="2374"/>
        <v>5.0088978575274243</v>
      </c>
      <c r="BSA35" s="1"/>
      <c r="BSB35" s="1"/>
      <c r="BSC35" s="2" t="s">
        <v>11</v>
      </c>
      <c r="BSD35" s="1" t="s">
        <v>180</v>
      </c>
      <c r="BSE35" s="1">
        <v>394</v>
      </c>
      <c r="BSF35" s="2">
        <v>2</v>
      </c>
      <c r="BSG35" s="1">
        <v>4.1000000000000002E-2</v>
      </c>
      <c r="BSH35" s="1">
        <f t="shared" si="2375"/>
        <v>2.9000000000000001E-2</v>
      </c>
      <c r="BSI35" s="1">
        <f t="shared" si="2376"/>
        <v>0.58510638297872342</v>
      </c>
      <c r="BSJ35" s="1">
        <f t="shared" si="2377"/>
        <v>8.7765957446808512E-4</v>
      </c>
      <c r="BSK35" s="1">
        <f t="shared" si="2378"/>
        <v>6.7181535094005289</v>
      </c>
      <c r="BSL35" s="1"/>
      <c r="BSM35" s="1"/>
      <c r="BSN35" s="1" t="s">
        <v>11</v>
      </c>
      <c r="BSO35" s="1" t="s">
        <v>181</v>
      </c>
      <c r="BSP35" s="1">
        <v>395</v>
      </c>
      <c r="BSQ35" s="2">
        <v>2</v>
      </c>
      <c r="BSR35" s="1">
        <v>2.7E-2</v>
      </c>
      <c r="BSS35" s="1">
        <f t="shared" si="2379"/>
        <v>1.7000000000000001E-2</v>
      </c>
      <c r="BST35" s="1">
        <f t="shared" si="2380"/>
        <v>0.61245674740484435</v>
      </c>
      <c r="BSU35" s="1">
        <f t="shared" si="2381"/>
        <v>9.186851211072665E-4</v>
      </c>
      <c r="BSV35" s="1">
        <f t="shared" si="2382"/>
        <v>7.0321886183960993</v>
      </c>
      <c r="BSW35" s="1"/>
      <c r="BSX35" s="1"/>
      <c r="BSY35" s="1" t="s">
        <v>11</v>
      </c>
      <c r="BSZ35" s="1" t="s">
        <v>182</v>
      </c>
      <c r="BTA35" s="1">
        <v>401</v>
      </c>
      <c r="BTB35" s="1">
        <v>2</v>
      </c>
      <c r="BTC35" s="1">
        <v>3.5000000000000003E-2</v>
      </c>
      <c r="BTD35" s="1">
        <f t="shared" si="2383"/>
        <v>2.3000000000000003E-2</v>
      </c>
      <c r="BTE35" s="1">
        <f t="shared" si="2384"/>
        <v>0.92657342657342667</v>
      </c>
      <c r="BTF35" s="1">
        <f t="shared" si="2385"/>
        <v>1.3898601398601401E-3</v>
      </c>
      <c r="BTG35" s="1">
        <f t="shared" si="2386"/>
        <v>10.638855938917176</v>
      </c>
      <c r="BTH35" s="1"/>
      <c r="BTI35" s="1"/>
      <c r="BTJ35" s="1" t="s">
        <v>11</v>
      </c>
      <c r="BTK35" s="1" t="s">
        <v>183</v>
      </c>
      <c r="BTL35" s="1">
        <v>408</v>
      </c>
      <c r="BTM35" s="1">
        <v>2</v>
      </c>
      <c r="BTN35" s="1">
        <v>3.6999999999999998E-2</v>
      </c>
      <c r="BTO35" s="1">
        <f t="shared" si="2387"/>
        <v>2.4999999999999998E-2</v>
      </c>
      <c r="BTP35" s="5">
        <f t="shared" si="2388"/>
        <v>1.132404181184669</v>
      </c>
      <c r="BTQ35" s="1">
        <f t="shared" si="2389"/>
        <v>1.6986062717770035E-3</v>
      </c>
      <c r="BTR35" s="1">
        <f t="shared" si="2390"/>
        <v>13.00219130264087</v>
      </c>
      <c r="BTS35" s="1"/>
      <c r="BTT35" s="1"/>
      <c r="BTU35" s="1" t="s">
        <v>11</v>
      </c>
      <c r="BTV35" s="1" t="s">
        <v>184</v>
      </c>
      <c r="BTW35" s="1">
        <v>409</v>
      </c>
      <c r="BTX35" s="1">
        <v>2</v>
      </c>
      <c r="BTY35" s="1">
        <v>3.5000000000000003E-2</v>
      </c>
      <c r="BTZ35" s="1">
        <f t="shared" si="2391"/>
        <v>2.5000000000000001E-2</v>
      </c>
      <c r="BUA35" s="1">
        <f t="shared" si="2392"/>
        <v>0.96539792387543266</v>
      </c>
      <c r="BUB35" s="1">
        <f t="shared" si="2393"/>
        <v>1.448096885813149E-3</v>
      </c>
      <c r="BUC35" s="1">
        <f t="shared" si="2394"/>
        <v>11.084636296793853</v>
      </c>
      <c r="BUD35" s="1"/>
      <c r="BUE35" s="1"/>
      <c r="BUF35" s="1" t="s">
        <v>11</v>
      </c>
      <c r="BUG35" s="1" t="s">
        <v>185</v>
      </c>
      <c r="BUH35" s="1">
        <v>415</v>
      </c>
      <c r="BUI35" s="1">
        <v>2</v>
      </c>
      <c r="BUJ35" s="1">
        <v>0.04</v>
      </c>
      <c r="BUK35" s="1">
        <f t="shared" si="2395"/>
        <v>2.7000000000000003E-2</v>
      </c>
      <c r="BUL35" s="1">
        <f t="shared" si="2396"/>
        <v>1.0975609756097562</v>
      </c>
      <c r="BUM35" s="1">
        <f t="shared" si="2397"/>
        <v>1.6463414634146343E-3</v>
      </c>
      <c r="BUN35" s="1">
        <f t="shared" si="2398"/>
        <v>12.60212387794423</v>
      </c>
      <c r="BUO35" s="1"/>
      <c r="BUP35" s="1"/>
      <c r="BUQ35" s="1" t="s">
        <v>11</v>
      </c>
      <c r="BUR35" s="1" t="s">
        <v>186</v>
      </c>
      <c r="BUS35" s="1">
        <v>422</v>
      </c>
      <c r="BUT35" s="1">
        <v>2</v>
      </c>
      <c r="BUU35" s="1">
        <v>0.05</v>
      </c>
      <c r="BUV35" s="1">
        <f t="shared" si="2399"/>
        <v>3.5000000000000003E-2</v>
      </c>
      <c r="BUW35" s="1">
        <f t="shared" si="2400"/>
        <v>1.3473684210526315</v>
      </c>
      <c r="BUX35" s="1">
        <f t="shared" si="2401"/>
        <v>2.0210526315789473E-3</v>
      </c>
      <c r="BUY35" s="1">
        <f t="shared" si="2402"/>
        <v>15.470396751216681</v>
      </c>
      <c r="BUZ35" s="1"/>
      <c r="BVA35" s="1"/>
      <c r="BVB35" s="1" t="s">
        <v>11</v>
      </c>
      <c r="BVC35" s="1" t="s">
        <v>187</v>
      </c>
      <c r="BVD35" s="1">
        <v>423</v>
      </c>
      <c r="BVE35" s="1">
        <v>2</v>
      </c>
      <c r="BVF35" s="1">
        <v>2.1999999999999999E-2</v>
      </c>
      <c r="BVG35" s="1">
        <f t="shared" si="2403"/>
        <v>1.1999999999999999E-2</v>
      </c>
      <c r="BVH35" s="1">
        <f t="shared" si="2404"/>
        <v>-0.52901023890784993</v>
      </c>
      <c r="BVI35" s="1">
        <f t="shared" si="2405"/>
        <v>-7.9351535836177489E-4</v>
      </c>
      <c r="BVJ35" s="1">
        <f t="shared" si="2406"/>
        <v>-6.0740612244471439</v>
      </c>
      <c r="BVK35" s="1"/>
      <c r="BVL35" s="1"/>
      <c r="BVM35" s="1" t="s">
        <v>11</v>
      </c>
      <c r="BVN35" s="1" t="s">
        <v>188</v>
      </c>
      <c r="BVO35" s="1">
        <v>436</v>
      </c>
      <c r="BVP35" s="1">
        <v>2</v>
      </c>
      <c r="BVQ35" s="1">
        <v>3.3000000000000002E-2</v>
      </c>
      <c r="BVR35" s="1">
        <f t="shared" si="2407"/>
        <v>2.1000000000000001E-2</v>
      </c>
      <c r="BVS35" s="1">
        <f t="shared" si="2408"/>
        <v>6.8259385665529068E-2</v>
      </c>
      <c r="BVT35" s="1">
        <f t="shared" si="2409"/>
        <v>1.023890784982936E-4</v>
      </c>
      <c r="BVU35" s="1">
        <f t="shared" si="2410"/>
        <v>0.78374983541253518</v>
      </c>
      <c r="BVV35" s="1"/>
      <c r="BVW35" s="1"/>
      <c r="BVX35" s="1" t="s">
        <v>11</v>
      </c>
      <c r="BVY35" s="1" t="s">
        <v>189</v>
      </c>
      <c r="BVZ35" s="1">
        <v>437</v>
      </c>
      <c r="BWA35" s="1">
        <v>2</v>
      </c>
      <c r="BWB35" s="1">
        <v>5.0000000000000001E-3</v>
      </c>
      <c r="BWC35" s="1">
        <f t="shared" si="2411"/>
        <v>0</v>
      </c>
      <c r="BWD35" s="1">
        <f t="shared" si="2412"/>
        <v>-0.7946768060836501</v>
      </c>
      <c r="BWE35" s="1">
        <f t="shared" si="2413"/>
        <v>-1.1920152091254752E-3</v>
      </c>
      <c r="BWF35" s="1">
        <f t="shared" si="2414"/>
        <v>-9.1244275040223144</v>
      </c>
      <c r="BWG35" s="1"/>
      <c r="BWH35" s="1"/>
      <c r="BWI35" s="1" t="s">
        <v>11</v>
      </c>
      <c r="BWJ35" s="1" t="s">
        <v>190</v>
      </c>
      <c r="BWK35" s="1">
        <v>443</v>
      </c>
      <c r="BWL35" s="1">
        <v>2</v>
      </c>
      <c r="BWM35" s="1">
        <v>1.9E-2</v>
      </c>
      <c r="BWN35" s="1">
        <f t="shared" si="2415"/>
        <v>8.9999999999999993E-3</v>
      </c>
      <c r="BWO35" s="1">
        <f t="shared" si="2416"/>
        <v>-0.47727272727272735</v>
      </c>
      <c r="BWP35" s="1">
        <f t="shared" si="2417"/>
        <v>-7.1590909090909105E-4</v>
      </c>
      <c r="BWQ35" s="1">
        <f t="shared" si="2418"/>
        <v>-5.4800144741969614</v>
      </c>
      <c r="BWR35" s="1"/>
      <c r="BWS35" s="1"/>
      <c r="BWT35" s="1" t="s">
        <v>11</v>
      </c>
      <c r="BWU35" s="1" t="s">
        <v>191</v>
      </c>
      <c r="BWV35" s="1">
        <v>450</v>
      </c>
      <c r="BWW35" s="1">
        <v>2</v>
      </c>
      <c r="BWX35" s="1">
        <v>1.6E-2</v>
      </c>
      <c r="BWY35" s="1">
        <f t="shared" si="2419"/>
        <v>1.2E-2</v>
      </c>
      <c r="BWZ35" s="1">
        <f t="shared" si="2420"/>
        <v>-2.2727272727272721E-2</v>
      </c>
      <c r="BXA35" s="1">
        <f t="shared" si="2421"/>
        <v>-3.4090909090909085E-5</v>
      </c>
      <c r="BXB35" s="1">
        <f t="shared" si="2422"/>
        <v>-0.2609530701998552</v>
      </c>
      <c r="BXC35" s="1"/>
      <c r="BXD35" s="1"/>
      <c r="BXE35" s="1" t="s">
        <v>11</v>
      </c>
      <c r="BXF35" s="1" t="s">
        <v>192</v>
      </c>
      <c r="BXG35" s="1">
        <v>451</v>
      </c>
      <c r="BXH35" s="1">
        <v>2</v>
      </c>
      <c r="BXI35" s="1">
        <v>8.9999999999999993E-3</v>
      </c>
      <c r="BXJ35" s="1">
        <f t="shared" si="2423"/>
        <v>1.2E-2</v>
      </c>
      <c r="BXK35" s="1">
        <f t="shared" si="2424"/>
        <v>0.93584905660377371</v>
      </c>
      <c r="BXL35" s="1">
        <f t="shared" si="2425"/>
        <v>1.4037735849056607E-3</v>
      </c>
      <c r="BXM35" s="1">
        <f t="shared" si="2426"/>
        <v>10.745358120833286</v>
      </c>
      <c r="BXN35" s="1"/>
      <c r="BXO35" s="1"/>
      <c r="BXP35" s="1" t="s">
        <v>11</v>
      </c>
      <c r="BXQ35" s="1" t="s">
        <v>193</v>
      </c>
      <c r="BXR35" s="1">
        <v>464</v>
      </c>
      <c r="BXS35" s="1">
        <v>2</v>
      </c>
      <c r="BXT35" s="1">
        <v>2.1999999999999999E-2</v>
      </c>
      <c r="BXU35" s="1">
        <f t="shared" si="2427"/>
        <v>1.7999999999999999E-2</v>
      </c>
      <c r="BXV35" s="1">
        <f t="shared" si="2428"/>
        <v>1.4669117647058825</v>
      </c>
      <c r="BXW35" s="1">
        <f t="shared" si="2429"/>
        <v>2.2003676470588236E-3</v>
      </c>
      <c r="BXX35" s="1">
        <f t="shared" si="2430"/>
        <v>16.842985663340656</v>
      </c>
      <c r="BXY35" s="1"/>
      <c r="BXZ35" s="1"/>
      <c r="BYA35" s="1" t="s">
        <v>11</v>
      </c>
      <c r="BYB35" s="1" t="s">
        <v>194</v>
      </c>
      <c r="BYC35" s="1">
        <v>465</v>
      </c>
      <c r="BYD35" s="1">
        <v>2</v>
      </c>
      <c r="BYE35" s="1">
        <v>1.4E-2</v>
      </c>
      <c r="BYF35" s="1">
        <f t="shared" si="2431"/>
        <v>9.0000000000000011E-3</v>
      </c>
      <c r="BYG35" s="1">
        <f t="shared" si="2432"/>
        <v>0.17228464419475659</v>
      </c>
      <c r="BYH35" s="1">
        <f t="shared" si="2433"/>
        <v>2.5842696629213487E-4</v>
      </c>
      <c r="BYI35" s="1">
        <f t="shared" si="2434"/>
        <v>1.9781611014401015</v>
      </c>
      <c r="BYJ35" s="1"/>
      <c r="BYK35" s="1"/>
      <c r="BYL35" s="1" t="s">
        <v>11</v>
      </c>
      <c r="BYM35" s="1" t="s">
        <v>195</v>
      </c>
      <c r="BYN35" s="1">
        <v>479</v>
      </c>
      <c r="BYO35" s="1">
        <v>2</v>
      </c>
      <c r="BYP35" s="1">
        <v>3.5999999999999997E-2</v>
      </c>
      <c r="BYQ35" s="1">
        <f t="shared" si="2435"/>
        <v>2.4999999999999998E-2</v>
      </c>
      <c r="BYR35" s="1">
        <f t="shared" si="2436"/>
        <v>1.0959409594095941</v>
      </c>
      <c r="BYS35" s="1">
        <f t="shared" si="2437"/>
        <v>1.6439114391143912E-3</v>
      </c>
      <c r="BYT35" s="1">
        <f t="shared" si="2438"/>
        <v>12.583522957091175</v>
      </c>
      <c r="BYU35" s="1"/>
      <c r="BYV35" s="1"/>
      <c r="BYW35" s="1" t="s">
        <v>11</v>
      </c>
      <c r="BYX35" s="1" t="s">
        <v>196</v>
      </c>
      <c r="BYY35" s="1">
        <v>480</v>
      </c>
      <c r="BYZ35" s="1">
        <v>2</v>
      </c>
      <c r="BZA35" s="1">
        <v>2.5000000000000001E-2</v>
      </c>
      <c r="BZB35" s="1">
        <f t="shared" si="2439"/>
        <v>1.2000000000000002E-2</v>
      </c>
      <c r="BZC35" s="1">
        <f t="shared" si="2440"/>
        <v>0.8539325842696629</v>
      </c>
      <c r="BZD35" s="1">
        <f t="shared" si="2441"/>
        <v>1.2808988764044943E-3</v>
      </c>
      <c r="BZE35" s="1">
        <f t="shared" si="2442"/>
        <v>9.8047985027900655</v>
      </c>
      <c r="BZF35" s="1"/>
      <c r="BZG35" s="1"/>
      <c r="BZH35" s="1" t="s">
        <v>11</v>
      </c>
      <c r="BZI35" s="1" t="s">
        <v>197</v>
      </c>
      <c r="BZJ35" s="1">
        <v>494</v>
      </c>
      <c r="BZK35" s="1">
        <v>2</v>
      </c>
      <c r="BZL35" s="1">
        <v>3.4000000000000002E-2</v>
      </c>
      <c r="BZM35" s="1">
        <f t="shared" si="2443"/>
        <v>1.9000000000000003E-2</v>
      </c>
      <c r="BZN35" s="1">
        <f t="shared" si="2444"/>
        <v>1.4338235294117649</v>
      </c>
      <c r="BZO35" s="1">
        <f t="shared" si="2445"/>
        <v>2.1507352941176473E-3</v>
      </c>
      <c r="BZP35" s="1">
        <f t="shared" si="2446"/>
        <v>16.463068693490868</v>
      </c>
      <c r="BZQ35" s="1"/>
      <c r="BZR35" s="1"/>
      <c r="BZS35" s="1" t="s">
        <v>11</v>
      </c>
      <c r="BZT35" s="1" t="s">
        <v>198</v>
      </c>
      <c r="BZU35" s="1">
        <v>495</v>
      </c>
      <c r="BZV35" s="1">
        <v>2</v>
      </c>
      <c r="BZW35" s="1">
        <v>1.7999999999999999E-2</v>
      </c>
      <c r="BZX35" s="1">
        <f t="shared" si="2447"/>
        <v>3.9999999999999983E-3</v>
      </c>
      <c r="BZY35" s="1">
        <f t="shared" si="2448"/>
        <v>0.53874538745387446</v>
      </c>
      <c r="BZZ35" s="1">
        <f t="shared" si="2449"/>
        <v>8.0811808118081167E-4</v>
      </c>
      <c r="CAA35" s="1">
        <f t="shared" si="2450"/>
        <v>6.1858395681323604</v>
      </c>
      <c r="CAB35" s="1"/>
      <c r="CAC35" s="1"/>
      <c r="CAD35" s="1" t="s">
        <v>11</v>
      </c>
      <c r="CAE35" s="1" t="s">
        <v>199</v>
      </c>
      <c r="CAF35" s="1">
        <v>501</v>
      </c>
      <c r="CAG35" s="1">
        <v>2</v>
      </c>
      <c r="CAH35" s="1">
        <v>2.1999999999999999E-2</v>
      </c>
      <c r="CAI35" s="1">
        <f t="shared" si="2451"/>
        <v>4.9999999999999975E-3</v>
      </c>
      <c r="CAJ35" s="1">
        <f t="shared" si="2452"/>
        <v>0.63369963369963356</v>
      </c>
      <c r="CAK35" s="1">
        <f t="shared" si="2453"/>
        <v>9.5054945054945036E-4</v>
      </c>
      <c r="CAL35" s="1">
        <f t="shared" si="2454"/>
        <v>7.2760980599314937</v>
      </c>
      <c r="CAM35" s="1"/>
      <c r="CAN35" s="1"/>
      <c r="CAO35" s="1" t="s">
        <v>11</v>
      </c>
      <c r="CAP35" s="1" t="s">
        <v>200</v>
      </c>
      <c r="CAQ35" s="1">
        <v>508</v>
      </c>
      <c r="CAR35" s="1">
        <v>2</v>
      </c>
      <c r="CAS35" s="1">
        <v>2.5000000000000001E-2</v>
      </c>
      <c r="CAT35" s="1">
        <f t="shared" si="2455"/>
        <v>-1.2999999999999998E-2</v>
      </c>
      <c r="CAU35" s="1">
        <f t="shared" si="2456"/>
        <v>-3.2967032967032892E-2</v>
      </c>
      <c r="CAV35" s="1">
        <f t="shared" si="2457"/>
        <v>-4.9450549450549338E-5</v>
      </c>
      <c r="CAW35" s="1">
        <f t="shared" si="2458"/>
        <v>-0.37852533259759136</v>
      </c>
      <c r="CAX35" s="1"/>
      <c r="CAY35" s="1"/>
      <c r="CAZ35" s="1" t="s">
        <v>11</v>
      </c>
      <c r="CBA35" s="1" t="s">
        <v>201</v>
      </c>
      <c r="CBB35" s="1">
        <v>509</v>
      </c>
      <c r="CBC35" s="1">
        <v>2</v>
      </c>
      <c r="CBD35" s="1">
        <v>3.4000000000000002E-2</v>
      </c>
      <c r="CBE35" s="1">
        <f t="shared" si="2459"/>
        <v>2.1000000000000005E-2</v>
      </c>
      <c r="CBF35" s="1">
        <f t="shared" si="2460"/>
        <v>0.66165413533834605</v>
      </c>
      <c r="CBG35" s="1">
        <f t="shared" si="2461"/>
        <v>9.9248120300751913E-4</v>
      </c>
      <c r="CBH35" s="1">
        <f t="shared" si="2462"/>
        <v>7.5970698331867652</v>
      </c>
      <c r="CBI35" s="1"/>
      <c r="CBJ35" s="1"/>
      <c r="CBK35" s="1" t="s">
        <v>11</v>
      </c>
      <c r="CBL35" s="1" t="s">
        <v>202</v>
      </c>
      <c r="CBM35" s="1">
        <v>515</v>
      </c>
      <c r="CBN35" s="1">
        <v>2</v>
      </c>
      <c r="CBO35" s="1">
        <v>3.1E-2</v>
      </c>
      <c r="CBP35" s="1">
        <f t="shared" si="2463"/>
        <v>1.6E-2</v>
      </c>
      <c r="CBQ35" s="1">
        <f t="shared" si="1612"/>
        <v>0.58052434456928836</v>
      </c>
      <c r="CBR35" s="1">
        <f t="shared" si="2464"/>
        <v>8.7078651685393261E-4</v>
      </c>
      <c r="CBS35" s="1">
        <f t="shared" si="2465"/>
        <v>6.665542841809037</v>
      </c>
      <c r="CBT35" s="1"/>
      <c r="CBU35" s="1"/>
      <c r="CBV35" s="1" t="s">
        <v>11</v>
      </c>
      <c r="CBW35" s="1" t="s">
        <v>203</v>
      </c>
      <c r="CBX35" s="1">
        <v>522</v>
      </c>
      <c r="CBY35" s="1">
        <v>2</v>
      </c>
      <c r="CBZ35" s="1">
        <v>3.3000000000000002E-2</v>
      </c>
      <c r="CCA35" s="1">
        <f t="shared" si="2466"/>
        <v>1.9000000000000003E-2</v>
      </c>
      <c r="CCB35" s="1">
        <f t="shared" si="2467"/>
        <v>0.70411985018726608</v>
      </c>
      <c r="CCC35" s="1">
        <f t="shared" si="2468"/>
        <v>1.0561797752808991E-3</v>
      </c>
      <c r="CCD35" s="1">
        <f t="shared" si="2469"/>
        <v>8.0846584145812841</v>
      </c>
      <c r="CCE35" s="1"/>
      <c r="CCF35" s="1"/>
      <c r="CCG35" s="1" t="s">
        <v>11</v>
      </c>
      <c r="CCH35" s="1" t="s">
        <v>204</v>
      </c>
      <c r="CCI35" s="1">
        <v>523</v>
      </c>
      <c r="CCJ35" s="1">
        <v>2</v>
      </c>
      <c r="CCK35" s="1">
        <v>3.9E-2</v>
      </c>
      <c r="CCL35" s="1">
        <f t="shared" si="2470"/>
        <v>0.02</v>
      </c>
      <c r="CCM35" s="1">
        <f t="shared" si="2471"/>
        <v>0.83650190114068435</v>
      </c>
      <c r="CCN35" s="1">
        <f t="shared" si="2472"/>
        <v>1.2547528517110266E-3</v>
      </c>
      <c r="CCO35" s="1">
        <f t="shared" si="2473"/>
        <v>9.6046605305498058</v>
      </c>
      <c r="CCP35" s="1"/>
      <c r="CCQ35" s="1"/>
      <c r="CCR35" s="1" t="s">
        <v>11</v>
      </c>
      <c r="CCS35" s="1" t="s">
        <v>205</v>
      </c>
      <c r="CCT35" s="1">
        <v>536</v>
      </c>
      <c r="CCU35" s="1">
        <v>2</v>
      </c>
      <c r="CCV35" s="1">
        <v>4.4999999999999998E-2</v>
      </c>
      <c r="CCW35" s="1">
        <f t="shared" si="2474"/>
        <v>2.4999999999999998E-2</v>
      </c>
      <c r="CCX35" s="1">
        <f t="shared" si="2475"/>
        <v>0.92277992277992271</v>
      </c>
      <c r="CCY35" s="1">
        <f t="shared" si="2476"/>
        <v>1.384169884169884E-3</v>
      </c>
      <c r="CCZ35" s="1">
        <f t="shared" si="2477"/>
        <v>10.59529917460107</v>
      </c>
      <c r="CDA35" s="1"/>
      <c r="CDB35" s="1"/>
      <c r="CDC35" s="1" t="s">
        <v>11</v>
      </c>
      <c r="CDD35" s="1" t="s">
        <v>206</v>
      </c>
      <c r="CDE35" s="1">
        <v>542</v>
      </c>
      <c r="CDF35" s="1">
        <v>2</v>
      </c>
      <c r="CDG35" s="1">
        <v>3.3000000000000002E-2</v>
      </c>
      <c r="CDH35" s="1">
        <f t="shared" si="2478"/>
        <v>1.8000000000000002E-2</v>
      </c>
      <c r="CDI35" s="1">
        <f t="shared" si="2479"/>
        <v>0.31439393939393945</v>
      </c>
      <c r="CDJ35" s="1">
        <f t="shared" si="2480"/>
        <v>4.7159090909090919E-4</v>
      </c>
      <c r="CDK35" s="1">
        <f t="shared" si="2481"/>
        <v>3.6098508044313316</v>
      </c>
      <c r="CDL35" s="1"/>
      <c r="CDM35" s="1"/>
      <c r="CDN35" s="1" t="s">
        <v>11</v>
      </c>
      <c r="CDO35" s="1" t="s">
        <v>207</v>
      </c>
      <c r="CDP35" s="1">
        <v>549</v>
      </c>
      <c r="CDQ35" s="1">
        <v>2</v>
      </c>
      <c r="CDR35" s="1">
        <v>3.7999999999999999E-2</v>
      </c>
      <c r="CDS35" s="1">
        <f t="shared" si="2482"/>
        <v>2.3E-2</v>
      </c>
      <c r="CDT35" s="1">
        <f t="shared" si="2483"/>
        <v>0.42585551330798477</v>
      </c>
      <c r="CDU35" s="1">
        <f t="shared" si="2484"/>
        <v>6.3878326996197712E-4</v>
      </c>
      <c r="CDV35" s="1">
        <f t="shared" si="2485"/>
        <v>4.8896453610071733</v>
      </c>
      <c r="CDW35" s="1"/>
      <c r="CDX35" s="1"/>
      <c r="CDY35" s="1" t="s">
        <v>11</v>
      </c>
      <c r="CDZ35" s="1" t="s">
        <v>208</v>
      </c>
      <c r="CEA35" s="1">
        <v>550</v>
      </c>
      <c r="CEB35" s="1">
        <v>2</v>
      </c>
      <c r="CEC35" s="1">
        <v>3.3000000000000002E-2</v>
      </c>
      <c r="CED35" s="1">
        <f t="shared" si="2486"/>
        <v>1.6E-2</v>
      </c>
      <c r="CEE35" s="1">
        <f t="shared" si="2487"/>
        <v>0.58399999999999996</v>
      </c>
      <c r="CEF35" s="1">
        <f t="shared" si="2488"/>
        <v>8.7599999999999993E-4</v>
      </c>
      <c r="CEG35" s="1">
        <f t="shared" si="2489"/>
        <v>6.7054500918554796</v>
      </c>
      <c r="CEH35" s="1"/>
      <c r="CEI35" s="1"/>
      <c r="CEJ35" s="1" t="s">
        <v>11</v>
      </c>
      <c r="CEK35" s="1" t="s">
        <v>209</v>
      </c>
      <c r="CEL35" s="1">
        <v>556</v>
      </c>
      <c r="CEM35" s="1">
        <v>2</v>
      </c>
      <c r="CEN35" s="1">
        <v>3.1E-2</v>
      </c>
      <c r="CEO35" s="1">
        <f t="shared" si="2490"/>
        <v>1.6E-2</v>
      </c>
      <c r="CEP35" s="1">
        <f t="shared" si="2491"/>
        <v>0.71541501976284594</v>
      </c>
      <c r="CEQ35" s="1">
        <f t="shared" si="2492"/>
        <v>1.0731225296442689E-3</v>
      </c>
      <c r="CER35" s="1">
        <f t="shared" si="2493"/>
        <v>8.2143488184650089</v>
      </c>
      <c r="CES35" s="1"/>
      <c r="CET35" s="1"/>
      <c r="CEU35" s="1" t="s">
        <v>11</v>
      </c>
      <c r="CEV35" s="1" t="s">
        <v>210</v>
      </c>
      <c r="CEW35" s="1">
        <v>563</v>
      </c>
      <c r="CEX35" s="1">
        <v>2</v>
      </c>
      <c r="CEY35" s="1">
        <v>2.9000000000000001E-2</v>
      </c>
      <c r="CEZ35" s="1">
        <f t="shared" si="2494"/>
        <v>1.5000000000000001E-2</v>
      </c>
      <c r="CFA35" s="1">
        <f t="shared" si="2495"/>
        <v>0.60280561122244491</v>
      </c>
      <c r="CFB35" s="1">
        <f t="shared" si="2496"/>
        <v>9.042084168336674E-4</v>
      </c>
      <c r="CFC35" s="1">
        <f t="shared" si="2497"/>
        <v>6.9213748992166817</v>
      </c>
      <c r="CFD35" s="1"/>
      <c r="CFE35" s="1"/>
      <c r="CFF35" s="1" t="s">
        <v>11</v>
      </c>
      <c r="CFG35" s="1" t="s">
        <v>211</v>
      </c>
      <c r="CFH35" s="1">
        <v>564</v>
      </c>
      <c r="CFI35" s="1">
        <v>2</v>
      </c>
      <c r="CFJ35" s="1">
        <v>3.1E-2</v>
      </c>
      <c r="CFK35" s="1">
        <f t="shared" si="2498"/>
        <v>-1.0000000000000009E-3</v>
      </c>
      <c r="CFL35" s="1">
        <f t="shared" si="2499"/>
        <v>-0.27985074626865675</v>
      </c>
      <c r="CFM35" s="1">
        <f t="shared" si="2500"/>
        <v>-4.1977611940298513E-4</v>
      </c>
      <c r="CFN35" s="1">
        <f t="shared" si="2501"/>
        <v>-3.213228103207173</v>
      </c>
      <c r="CFO35" s="1"/>
      <c r="CFP35" s="1"/>
      <c r="CFQ35" s="1" t="s">
        <v>11</v>
      </c>
      <c r="CFR35" s="1" t="s">
        <v>212</v>
      </c>
      <c r="CFS35" s="1">
        <v>571</v>
      </c>
      <c r="CFT35" s="1">
        <v>2</v>
      </c>
      <c r="CFU35" s="1">
        <v>3.5999999999999997E-2</v>
      </c>
      <c r="CFV35" s="1">
        <f t="shared" si="2502"/>
        <v>4.9999999999999975E-3</v>
      </c>
      <c r="CFW35" s="1">
        <f t="shared" si="2503"/>
        <v>-0.17293233082706774</v>
      </c>
      <c r="CFX35" s="1">
        <f t="shared" si="2504"/>
        <v>-2.593984962406016E-4</v>
      </c>
      <c r="CFY35" s="1">
        <f t="shared" si="2505"/>
        <v>-1.9855977973101775</v>
      </c>
      <c r="CFZ35" s="1"/>
      <c r="CGA35" s="1"/>
      <c r="CGB35" s="1" t="s">
        <v>11</v>
      </c>
      <c r="CGC35" s="1" t="s">
        <v>213</v>
      </c>
      <c r="CGD35" s="1">
        <v>577</v>
      </c>
      <c r="CGE35" s="1">
        <v>2</v>
      </c>
      <c r="CGF35" s="1">
        <v>3.9E-2</v>
      </c>
      <c r="CGG35" s="1">
        <f t="shared" si="2506"/>
        <v>8.0000000000000002E-3</v>
      </c>
      <c r="CGH35" s="1">
        <f t="shared" si="2507"/>
        <v>-0.24812030075187971</v>
      </c>
      <c r="CGI35" s="1">
        <f t="shared" si="2508"/>
        <v>-3.7218045112781957E-4</v>
      </c>
      <c r="CGJ35" s="1">
        <f t="shared" si="2509"/>
        <v>-2.8489011874450361</v>
      </c>
      <c r="CGK35" s="1"/>
      <c r="CGL35" s="1"/>
      <c r="CGM35" s="1" t="s">
        <v>11</v>
      </c>
      <c r="CGN35" s="1" t="s">
        <v>214</v>
      </c>
      <c r="CGO35" s="1">
        <v>578</v>
      </c>
      <c r="CGP35" s="1">
        <v>2</v>
      </c>
      <c r="CGQ35" s="1">
        <v>1.9E-2</v>
      </c>
      <c r="CGR35" s="1">
        <f t="shared" si="2510"/>
        <v>1.9999999999999983E-3</v>
      </c>
      <c r="CGS35" s="1">
        <f t="shared" si="2511"/>
        <v>-0.77992277992278003</v>
      </c>
      <c r="CGT35" s="1">
        <f t="shared" si="2512"/>
        <v>-1.16988416988417E-3</v>
      </c>
      <c r="CGU35" s="1">
        <f t="shared" si="2513"/>
        <v>-8.9550227333448404</v>
      </c>
      <c r="CGV35" s="1"/>
      <c r="CGW35" s="1"/>
      <c r="CGX35" s="1" t="s">
        <v>11</v>
      </c>
      <c r="CGY35" s="1" t="s">
        <v>215</v>
      </c>
      <c r="CGZ35" s="1">
        <v>592</v>
      </c>
      <c r="CHA35" s="1">
        <v>2</v>
      </c>
      <c r="CHB35" s="1">
        <v>4.1000000000000002E-2</v>
      </c>
      <c r="CHC35" s="1">
        <f t="shared" si="2514"/>
        <v>1.5000000000000003E-2</v>
      </c>
      <c r="CHD35" s="1">
        <f t="shared" si="2515"/>
        <v>-0.49425287356321829</v>
      </c>
      <c r="CHE35" s="1">
        <f t="shared" si="2516"/>
        <v>-7.4137931034482744E-4</v>
      </c>
      <c r="CHF35" s="1">
        <f t="shared" si="2517"/>
        <v>-5.6749794117025978</v>
      </c>
      <c r="CHG35" s="1"/>
      <c r="CHH35" s="1"/>
      <c r="CHI35" s="1" t="s">
        <v>11</v>
      </c>
      <c r="CHJ35" s="1" t="s">
        <v>216</v>
      </c>
      <c r="CHK35" s="1">
        <v>593</v>
      </c>
      <c r="CHL35" s="1">
        <v>2</v>
      </c>
      <c r="CHM35" s="1">
        <v>3.5999999999999997E-2</v>
      </c>
      <c r="CHN35" s="1">
        <f t="shared" si="2518"/>
        <v>1.2999999999999998E-2</v>
      </c>
      <c r="CHO35" s="1">
        <f t="shared" si="2519"/>
        <v>0.1999999999999999</v>
      </c>
      <c r="CHP35" s="1">
        <f t="shared" si="2520"/>
        <v>2.9999999999999987E-4</v>
      </c>
      <c r="CHQ35" s="1">
        <f t="shared" si="2521"/>
        <v>2.2963870177587249</v>
      </c>
      <c r="CHR35" s="1"/>
      <c r="CHS35" s="1"/>
      <c r="CHT35" s="1" t="s">
        <v>11</v>
      </c>
      <c r="CHU35" s="1" t="s">
        <v>217</v>
      </c>
      <c r="CHV35" s="1">
        <v>607</v>
      </c>
      <c r="CHW35" s="1">
        <v>2</v>
      </c>
      <c r="CHX35" s="1">
        <v>4.3999999999999997E-2</v>
      </c>
      <c r="CHY35" s="1">
        <f t="shared" si="2522"/>
        <v>2.2999999999999996E-2</v>
      </c>
      <c r="CHZ35" s="1">
        <f t="shared" si="2523"/>
        <v>0.70542635658914721</v>
      </c>
      <c r="CIA35" s="1">
        <f t="shared" si="2524"/>
        <v>1.0581395348837209E-3</v>
      </c>
      <c r="CIB35" s="1">
        <f t="shared" si="2525"/>
        <v>8.0996596362807782</v>
      </c>
      <c r="CIC35" s="1"/>
      <c r="CID35" s="1"/>
      <c r="CIE35" s="1" t="s">
        <v>11</v>
      </c>
      <c r="CIF35" s="1" t="s">
        <v>218</v>
      </c>
      <c r="CIG35" s="1">
        <v>608</v>
      </c>
      <c r="CIH35" s="1">
        <v>2</v>
      </c>
      <c r="CII35" s="1">
        <v>2.8000000000000001E-2</v>
      </c>
      <c r="CIJ35" s="1">
        <f t="shared" si="2526"/>
        <v>1.0000000000000009E-3</v>
      </c>
      <c r="CIK35" s="1">
        <f t="shared" si="2527"/>
        <v>-0.73725490196078436</v>
      </c>
      <c r="CIL35" s="1">
        <f t="shared" si="2528"/>
        <v>-1.1058823529411766E-3</v>
      </c>
      <c r="CIM35" s="1">
        <f t="shared" si="2529"/>
        <v>-8.4651129282086384</v>
      </c>
      <c r="CIN35" s="1"/>
      <c r="CIO35" s="1"/>
      <c r="CIP35" s="1" t="s">
        <v>11</v>
      </c>
      <c r="CIQ35" s="1" t="s">
        <v>219</v>
      </c>
      <c r="CIR35" s="1">
        <v>621</v>
      </c>
      <c r="CIS35" s="1">
        <v>2</v>
      </c>
      <c r="CIT35" s="1">
        <v>3.4000000000000002E-2</v>
      </c>
      <c r="CIU35" s="1">
        <f t="shared" si="1679"/>
        <v>4.0000000000000036E-3</v>
      </c>
      <c r="CIV35" s="1">
        <f t="shared" si="2530"/>
        <v>-1.6150793650793649</v>
      </c>
      <c r="CIW35" s="1">
        <f t="shared" si="2531"/>
        <v>-2.4226190476190476E-3</v>
      </c>
      <c r="CIX35" s="1">
        <f t="shared" si="2532"/>
        <v>-18.544236433091299</v>
      </c>
      <c r="CIY35" s="1"/>
      <c r="CIZ35" s="1"/>
      <c r="CJA35" s="1" t="s">
        <v>11</v>
      </c>
      <c r="CJB35" s="1" t="s">
        <v>220</v>
      </c>
      <c r="CJC35" s="1">
        <v>622</v>
      </c>
      <c r="CJD35" s="1">
        <v>2</v>
      </c>
      <c r="CJE35" s="1">
        <v>2.3E-2</v>
      </c>
      <c r="CJF35" s="1">
        <f t="shared" si="2533"/>
        <v>1.4E-2</v>
      </c>
      <c r="CJG35" s="1">
        <f t="shared" si="2534"/>
        <v>6.0070671378091876E-2</v>
      </c>
      <c r="CJH35" s="1">
        <f t="shared" si="2535"/>
        <v>9.0106007067137817E-5</v>
      </c>
      <c r="CJI35" s="1">
        <f t="shared" si="2536"/>
        <v>0.68972754950350434</v>
      </c>
      <c r="CJJ35" s="1"/>
      <c r="CJK35" s="1"/>
      <c r="CJL35" s="1" t="s">
        <v>11</v>
      </c>
      <c r="CJM35" s="1" t="s">
        <v>221</v>
      </c>
      <c r="CJN35" s="1">
        <v>635</v>
      </c>
      <c r="CJO35" s="1">
        <v>2</v>
      </c>
      <c r="CJP35" s="1">
        <v>3.6999999999999998E-2</v>
      </c>
      <c r="CJQ35" s="1">
        <f t="shared" si="2537"/>
        <v>2.4999999999999998E-2</v>
      </c>
      <c r="CJR35" s="1">
        <f t="shared" si="2538"/>
        <v>0.14184397163120555</v>
      </c>
      <c r="CJS35" s="1">
        <f t="shared" si="2539"/>
        <v>2.1276595744680832E-4</v>
      </c>
      <c r="CJT35" s="1">
        <f t="shared" si="2540"/>
        <v>1.6286432750061872</v>
      </c>
      <c r="CJU35" s="1"/>
      <c r="CJV35" s="1"/>
      <c r="CJW35" s="1" t="s">
        <v>11</v>
      </c>
      <c r="CJX35" s="1" t="s">
        <v>222</v>
      </c>
      <c r="CJY35" s="1">
        <v>636</v>
      </c>
      <c r="CJZ35" s="1">
        <v>2</v>
      </c>
      <c r="CKA35" s="1">
        <v>3.2000000000000001E-2</v>
      </c>
      <c r="CKB35" s="1">
        <f t="shared" si="2541"/>
        <v>1.2E-2</v>
      </c>
      <c r="CKC35" s="1">
        <f t="shared" si="2542"/>
        <v>-0.47349823321554768</v>
      </c>
      <c r="CKD35" s="1">
        <f t="shared" si="2543"/>
        <v>-7.1024734982332157E-4</v>
      </c>
      <c r="CKE35" s="1">
        <f t="shared" si="2544"/>
        <v>-5.4366759784393874</v>
      </c>
      <c r="CKF35" s="1"/>
      <c r="CKG35" s="1"/>
      <c r="CKH35" s="1" t="s">
        <v>11</v>
      </c>
      <c r="CKI35" s="1" t="s">
        <v>223</v>
      </c>
      <c r="CKJ35" s="1">
        <v>649</v>
      </c>
      <c r="CKK35" s="1">
        <v>2</v>
      </c>
      <c r="CKL35" s="1">
        <v>4.1000000000000002E-2</v>
      </c>
      <c r="CKM35" s="1">
        <f t="shared" si="2545"/>
        <v>1.7000000000000001E-2</v>
      </c>
      <c r="CKN35" s="1">
        <f t="shared" si="2546"/>
        <v>-0.37809187279151935</v>
      </c>
      <c r="CKO35" s="1">
        <f t="shared" si="2547"/>
        <v>-5.6713780918727903E-4</v>
      </c>
      <c r="CKP35" s="1">
        <f t="shared" si="2548"/>
        <v>-4.3412263409926437</v>
      </c>
      <c r="CKQ35" s="1"/>
      <c r="CKR35" s="1"/>
      <c r="CKS35" s="1" t="s">
        <v>11</v>
      </c>
      <c r="CKT35" s="1" t="s">
        <v>224</v>
      </c>
      <c r="CKU35" s="1">
        <v>650</v>
      </c>
      <c r="CKV35" s="1">
        <v>2</v>
      </c>
      <c r="CKW35" s="1">
        <v>2.3E-2</v>
      </c>
      <c r="CKX35" s="1">
        <f t="shared" si="2549"/>
        <v>5.9999999999999984E-3</v>
      </c>
      <c r="CKY35" s="1">
        <f t="shared" si="2550"/>
        <v>-0.39298245614035093</v>
      </c>
      <c r="CKZ35" s="1">
        <f t="shared" si="2551"/>
        <v>-5.8947368421052642E-4</v>
      </c>
      <c r="CLA35" s="1">
        <f t="shared" si="2552"/>
        <v>-4.5121990524381994</v>
      </c>
      <c r="CLB35" s="1"/>
      <c r="CLC35" s="1"/>
      <c r="CLD35" s="1" t="s">
        <v>11</v>
      </c>
      <c r="CLE35" s="1" t="s">
        <v>225</v>
      </c>
      <c r="CLF35" s="1">
        <v>663</v>
      </c>
      <c r="CLG35" s="1">
        <v>2</v>
      </c>
      <c r="CLH35" s="1">
        <v>3.2000000000000001E-2</v>
      </c>
      <c r="CLI35" s="1">
        <f t="shared" si="2553"/>
        <v>1.0000000000000002E-2</v>
      </c>
      <c r="CLJ35" s="1">
        <f t="shared" si="2554"/>
        <v>-0.24221453287197231</v>
      </c>
      <c r="CLK35" s="1">
        <f t="shared" si="2555"/>
        <v>-3.6332179930795847E-4</v>
      </c>
      <c r="CLL35" s="1">
        <f t="shared" si="2556"/>
        <v>-2.7810915439984574</v>
      </c>
      <c r="CLM35" s="1"/>
      <c r="CLN35" s="1"/>
      <c r="CLO35" s="1"/>
      <c r="CLP35" s="1"/>
      <c r="CLQ35" s="1"/>
      <c r="CLR35" s="1"/>
      <c r="CLS35" s="1"/>
      <c r="CLT35" s="1"/>
      <c r="CLU35" s="1"/>
      <c r="CLV35" s="1"/>
      <c r="CLW35" s="1"/>
      <c r="CLX35" s="1"/>
      <c r="CLY35" s="1"/>
      <c r="CLZ35" s="1"/>
      <c r="CMA35" s="1"/>
      <c r="CMB35" s="1"/>
      <c r="CMC35" s="1"/>
      <c r="CMD35" s="1"/>
      <c r="CME35" s="1"/>
      <c r="CMF35" s="1"/>
      <c r="CMG35" s="1"/>
      <c r="CMH35" s="1"/>
      <c r="CMI35" s="1"/>
      <c r="CMJ35" s="1"/>
      <c r="CMK35" s="1"/>
      <c r="CML35" s="1"/>
      <c r="CMM35" s="1"/>
      <c r="CMN35" s="1"/>
      <c r="CMO35" s="1"/>
      <c r="CMP35" s="1"/>
      <c r="CMQ35" s="1"/>
      <c r="CMR35" s="1"/>
      <c r="CMS35" s="1"/>
      <c r="CMT35" s="1"/>
      <c r="CMU35" s="1"/>
      <c r="CMV35" s="1"/>
      <c r="CMW35" s="1"/>
      <c r="CMX35" s="1"/>
      <c r="CMY35" s="1"/>
      <c r="CMZ35" s="1"/>
    </row>
    <row r="36" spans="1:2392" x14ac:dyDescent="0.3">
      <c r="A36" s="1" t="s">
        <v>11</v>
      </c>
      <c r="B36" s="1" t="s">
        <v>12</v>
      </c>
      <c r="C36" s="1">
        <v>1</v>
      </c>
      <c r="D36" s="1">
        <v>3</v>
      </c>
      <c r="E36" s="1">
        <v>2.5999999999999999E-2</v>
      </c>
      <c r="F36" s="1">
        <f t="shared" si="1712"/>
        <v>2.7999999999999997E-2</v>
      </c>
      <c r="G36" s="1">
        <f t="shared" si="1713"/>
        <v>1.31864406779661</v>
      </c>
      <c r="H36" s="1">
        <f t="shared" si="2557"/>
        <v>1.9779661016949149E-3</v>
      </c>
      <c r="I36" s="1">
        <f t="shared" si="2558"/>
        <v>15.140585591663463</v>
      </c>
      <c r="J36" s="1"/>
      <c r="K36" s="1"/>
      <c r="L36" s="1" t="s">
        <v>11</v>
      </c>
      <c r="M36" s="1" t="s">
        <v>13</v>
      </c>
      <c r="N36" s="1">
        <v>2</v>
      </c>
      <c r="O36" s="1">
        <v>3</v>
      </c>
      <c r="P36" s="1">
        <v>4.8000000000000001E-2</v>
      </c>
      <c r="Q36" s="1">
        <f t="shared" si="1714"/>
        <v>0.05</v>
      </c>
      <c r="R36" s="1">
        <f t="shared" si="1715"/>
        <v>2.0847457627118646</v>
      </c>
      <c r="S36" s="1">
        <f t="shared" si="1716"/>
        <v>3.1271186440677968E-3</v>
      </c>
      <c r="T36" s="1">
        <f t="shared" si="1717"/>
        <v>23.936915524095198</v>
      </c>
      <c r="U36" s="1"/>
      <c r="V36" s="1"/>
      <c r="W36" s="1" t="s">
        <v>11</v>
      </c>
      <c r="X36" s="1" t="s">
        <v>14</v>
      </c>
      <c r="Y36" s="1">
        <v>3</v>
      </c>
      <c r="Z36" s="1">
        <v>3</v>
      </c>
      <c r="AA36" s="1">
        <v>6.4000000000000001E-2</v>
      </c>
      <c r="AB36" s="1">
        <f t="shared" si="1718"/>
        <v>6.3E-2</v>
      </c>
      <c r="AC36" s="1">
        <f t="shared" si="1719"/>
        <v>2.5186440677966107</v>
      </c>
      <c r="AD36" s="1">
        <f t="shared" si="1720"/>
        <v>3.7779661016949162E-3</v>
      </c>
      <c r="AE36" s="1">
        <f t="shared" si="1721"/>
        <v>28.918907698215829</v>
      </c>
      <c r="AF36" s="1"/>
      <c r="AG36" s="1"/>
      <c r="AH36" s="1" t="s">
        <v>11</v>
      </c>
      <c r="AI36" s="1" t="s">
        <v>15</v>
      </c>
      <c r="AJ36" s="1">
        <v>4</v>
      </c>
      <c r="AK36" s="1">
        <v>3</v>
      </c>
      <c r="AL36" s="1">
        <v>7.2999999999999995E-2</v>
      </c>
      <c r="AM36" s="1">
        <f t="shared" si="1722"/>
        <v>6.5000000000000002E-2</v>
      </c>
      <c r="AN36" s="1">
        <f t="shared" si="1723"/>
        <v>2.5306122448979593</v>
      </c>
      <c r="AO36" s="1">
        <f t="shared" si="1724"/>
        <v>3.795918367346939E-3</v>
      </c>
      <c r="AP36" s="1">
        <f t="shared" si="1725"/>
        <v>29.056325530824701</v>
      </c>
      <c r="AQ36" s="1"/>
      <c r="AR36" s="1"/>
      <c r="AS36" s="1" t="s">
        <v>11</v>
      </c>
      <c r="AT36" s="1" t="s">
        <v>16</v>
      </c>
      <c r="AU36" s="1">
        <v>8</v>
      </c>
      <c r="AV36" s="1">
        <v>3</v>
      </c>
      <c r="AW36" s="1">
        <v>0.125</v>
      </c>
      <c r="AX36" s="1">
        <f t="shared" si="1726"/>
        <v>0.11699999999999999</v>
      </c>
      <c r="AY36" s="1">
        <f t="shared" si="1727"/>
        <v>4.3242320819112621</v>
      </c>
      <c r="AZ36" s="1">
        <f t="shared" si="1728"/>
        <v>6.4863481228668932E-3</v>
      </c>
      <c r="BA36" s="1">
        <f t="shared" si="1729"/>
        <v>49.650552073384056</v>
      </c>
      <c r="BB36" s="1"/>
      <c r="BC36" s="1"/>
      <c r="BD36" s="1" t="s">
        <v>11</v>
      </c>
      <c r="BE36" s="1" t="s">
        <v>17</v>
      </c>
      <c r="BF36" s="1">
        <v>9</v>
      </c>
      <c r="BG36" s="1">
        <v>3</v>
      </c>
      <c r="BH36" s="1">
        <v>0.115</v>
      </c>
      <c r="BI36" s="1">
        <f t="shared" si="1730"/>
        <v>0.11</v>
      </c>
      <c r="BJ36" s="1">
        <f t="shared" si="1731"/>
        <v>4.0716723549488059</v>
      </c>
      <c r="BK36" s="1">
        <f t="shared" si="1732"/>
        <v>6.107508532423209E-3</v>
      </c>
      <c r="BL36" s="1">
        <f t="shared" si="1733"/>
        <v>46.75067768235769</v>
      </c>
      <c r="BM36" s="1"/>
      <c r="BN36" s="1"/>
      <c r="BO36" s="1" t="s">
        <v>11</v>
      </c>
      <c r="BP36" s="1" t="s">
        <v>18</v>
      </c>
      <c r="BQ36" s="1">
        <v>10</v>
      </c>
      <c r="BR36" s="1">
        <v>3</v>
      </c>
      <c r="BS36" s="1">
        <v>0.127</v>
      </c>
      <c r="BT36" s="1">
        <f t="shared" si="1734"/>
        <v>0.11800000000000001</v>
      </c>
      <c r="BU36" s="1">
        <f t="shared" si="1735"/>
        <v>4.2832764505119458</v>
      </c>
      <c r="BV36" s="1">
        <f t="shared" si="1736"/>
        <v>6.4249146757679185E-3</v>
      </c>
      <c r="BW36" s="1">
        <f t="shared" si="1737"/>
        <v>49.180302172136543</v>
      </c>
      <c r="BX36" s="1"/>
      <c r="BY36" s="1"/>
      <c r="BZ36" s="1" t="s">
        <v>11</v>
      </c>
      <c r="CA36" s="1" t="s">
        <v>19</v>
      </c>
      <c r="CB36" s="1">
        <v>11</v>
      </c>
      <c r="CC36" s="1">
        <v>3</v>
      </c>
      <c r="CD36" s="1">
        <v>0.128</v>
      </c>
      <c r="CE36" s="1">
        <f t="shared" si="1738"/>
        <v>0.123</v>
      </c>
      <c r="CF36" s="1">
        <f t="shared" si="1739"/>
        <v>4.4810996563573875</v>
      </c>
      <c r="CG36" s="1">
        <f t="shared" si="1740"/>
        <v>6.7216494845360811E-3</v>
      </c>
      <c r="CH36" s="1">
        <f t="shared" si="1741"/>
        <v>51.451695380710966</v>
      </c>
      <c r="CI36" s="1"/>
      <c r="CJ36" s="1"/>
      <c r="CK36" s="1" t="s">
        <v>11</v>
      </c>
      <c r="CL36" s="1" t="s">
        <v>20</v>
      </c>
      <c r="CM36" s="1">
        <v>14</v>
      </c>
      <c r="CN36" s="1">
        <v>3</v>
      </c>
      <c r="CO36" s="1">
        <v>0.124</v>
      </c>
      <c r="CP36" s="1">
        <f t="shared" si="1742"/>
        <v>0.111</v>
      </c>
      <c r="CQ36" s="1">
        <f t="shared" si="1743"/>
        <v>3.9896907216494846</v>
      </c>
      <c r="CR36" s="1">
        <f t="shared" si="1744"/>
        <v>5.9845360824742266E-3</v>
      </c>
      <c r="CS36" s="1">
        <f t="shared" si="1745"/>
        <v>45.8093698903416</v>
      </c>
      <c r="CT36" s="1"/>
      <c r="CU36" s="1"/>
      <c r="CV36" s="1" t="s">
        <v>11</v>
      </c>
      <c r="CW36" s="1" t="s">
        <v>21</v>
      </c>
      <c r="CX36" s="1">
        <v>15</v>
      </c>
      <c r="CY36" s="1">
        <v>3</v>
      </c>
      <c r="CZ36" s="1">
        <v>5.5E-2</v>
      </c>
      <c r="DA36" s="1">
        <f t="shared" si="1746"/>
        <v>3.5000000000000003E-2</v>
      </c>
      <c r="DB36" s="1">
        <f t="shared" si="1747"/>
        <v>1.4137931034482758</v>
      </c>
      <c r="DC36" s="1">
        <f t="shared" si="1748"/>
        <v>2.1206896551724135E-3</v>
      </c>
      <c r="DD36" s="1">
        <f t="shared" si="1749"/>
        <v>16.2330806427772</v>
      </c>
      <c r="DE36" s="1"/>
      <c r="DF36" s="1"/>
      <c r="DG36" s="1" t="s">
        <v>11</v>
      </c>
      <c r="DH36" s="1" t="s">
        <v>22</v>
      </c>
      <c r="DI36" s="1">
        <v>16</v>
      </c>
      <c r="DJ36" s="1">
        <v>3</v>
      </c>
      <c r="DK36" s="1">
        <v>0.08</v>
      </c>
      <c r="DL36" s="1">
        <f t="shared" si="1750"/>
        <v>5.3000000000000005E-2</v>
      </c>
      <c r="DM36" s="1">
        <f t="shared" si="1751"/>
        <v>1.9180887372013655</v>
      </c>
      <c r="DN36" s="1">
        <f t="shared" si="1752"/>
        <v>2.8771331058020481E-3</v>
      </c>
      <c r="DO36" s="1">
        <f t="shared" si="1753"/>
        <v>22.023370375092224</v>
      </c>
      <c r="DP36" s="1"/>
      <c r="DQ36" s="1"/>
      <c r="DR36" s="1" t="s">
        <v>11</v>
      </c>
      <c r="DS36" s="1" t="s">
        <v>23</v>
      </c>
      <c r="DT36" s="1">
        <v>17</v>
      </c>
      <c r="DU36" s="1">
        <v>3</v>
      </c>
      <c r="DV36" s="1">
        <v>9.1999999999999998E-2</v>
      </c>
      <c r="DW36" s="1">
        <f t="shared" si="1754"/>
        <v>6.5000000000000002E-2</v>
      </c>
      <c r="DX36" s="1">
        <f t="shared" si="1755"/>
        <v>2.2602739726027399</v>
      </c>
      <c r="DY36" s="1">
        <f t="shared" si="1756"/>
        <v>3.3904109589041097E-3</v>
      </c>
      <c r="DZ36" s="1">
        <f t="shared" si="1757"/>
        <v>25.952319036314371</v>
      </c>
      <c r="EA36" s="1"/>
      <c r="EB36" s="1"/>
      <c r="EC36" s="1" t="s">
        <v>11</v>
      </c>
      <c r="ED36" s="1" t="s">
        <v>24</v>
      </c>
      <c r="EE36" s="1">
        <v>18</v>
      </c>
      <c r="EF36" s="1">
        <v>3</v>
      </c>
      <c r="EG36" s="1">
        <v>9.7000000000000003E-2</v>
      </c>
      <c r="EH36" s="1">
        <f t="shared" si="1758"/>
        <v>7.1000000000000008E-2</v>
      </c>
      <c r="EI36" s="1">
        <f t="shared" si="1759"/>
        <v>2.591836734693878</v>
      </c>
      <c r="EJ36" s="1">
        <f t="shared" si="1760"/>
        <v>3.8877551020408169E-3</v>
      </c>
      <c r="EK36" s="1">
        <f t="shared" si="1761"/>
        <v>29.759301148505944</v>
      </c>
      <c r="EL36" s="1"/>
      <c r="EM36" s="1"/>
      <c r="EN36" s="1" t="s">
        <v>11</v>
      </c>
      <c r="EO36" s="1" t="s">
        <v>25</v>
      </c>
      <c r="EP36" s="1">
        <v>21</v>
      </c>
      <c r="EQ36" s="1">
        <v>3</v>
      </c>
      <c r="ER36" s="1">
        <v>0.127</v>
      </c>
      <c r="ES36" s="1">
        <f t="shared" si="1762"/>
        <v>9.6000000000000002E-2</v>
      </c>
      <c r="ET36" s="1">
        <f t="shared" si="1763"/>
        <v>3.3767123287671237</v>
      </c>
      <c r="EU36" s="1">
        <f t="shared" si="1764"/>
        <v>5.0650684931506859E-3</v>
      </c>
      <c r="EV36" s="1">
        <f t="shared" si="1765"/>
        <v>38.771191772433291</v>
      </c>
      <c r="EW36" s="1"/>
      <c r="EX36" s="1"/>
      <c r="EY36" s="1" t="s">
        <v>11</v>
      </c>
      <c r="EZ36" s="1" t="s">
        <v>26</v>
      </c>
      <c r="FA36" s="1">
        <v>22</v>
      </c>
      <c r="FB36" s="1">
        <v>3</v>
      </c>
      <c r="FC36" s="1">
        <v>0.14099999999999999</v>
      </c>
      <c r="FD36" s="1">
        <f t="shared" si="1766"/>
        <v>0.10999999999999999</v>
      </c>
      <c r="FE36" s="1">
        <f t="shared" si="1767"/>
        <v>3.7815699658703066</v>
      </c>
      <c r="FF36" s="1">
        <f t="shared" si="1768"/>
        <v>5.6723549488054597E-3</v>
      </c>
      <c r="FG36" s="1">
        <f t="shared" si="1769"/>
        <v>43.419740881854402</v>
      </c>
      <c r="FH36" s="1"/>
      <c r="FI36" s="1"/>
      <c r="FJ36" s="1" t="s">
        <v>11</v>
      </c>
      <c r="FK36" s="1" t="s">
        <v>27</v>
      </c>
      <c r="FL36" s="1">
        <v>23</v>
      </c>
      <c r="FM36" s="1">
        <v>3</v>
      </c>
      <c r="FN36" s="1">
        <v>0.153</v>
      </c>
      <c r="FO36" s="1">
        <f t="shared" si="1770"/>
        <v>0.123</v>
      </c>
      <c r="FP36" s="1">
        <f t="shared" si="1771"/>
        <v>4.5884353741496602</v>
      </c>
      <c r="FQ36" s="1">
        <f t="shared" si="1772"/>
        <v>6.8826530612244906E-3</v>
      </c>
      <c r="FR36" s="1">
        <f t="shared" si="1773"/>
        <v>52.684117125110916</v>
      </c>
      <c r="FS36" s="1"/>
      <c r="FT36" s="1"/>
      <c r="FU36" s="1" t="s">
        <v>11</v>
      </c>
      <c r="FV36" s="1" t="s">
        <v>28</v>
      </c>
      <c r="FW36" s="1">
        <v>24</v>
      </c>
      <c r="FX36" s="1">
        <v>3</v>
      </c>
      <c r="FY36" s="1">
        <v>0.161</v>
      </c>
      <c r="FZ36" s="1">
        <f t="shared" si="1774"/>
        <v>0.13</v>
      </c>
      <c r="GA36" s="1">
        <f t="shared" si="1775"/>
        <v>4.4143835616438363</v>
      </c>
      <c r="GB36" s="1">
        <f t="shared" si="1776"/>
        <v>6.6215753424657547E-3</v>
      </c>
      <c r="GC36" s="1">
        <f t="shared" si="1777"/>
        <v>50.68566551183217</v>
      </c>
      <c r="GD36" s="1"/>
      <c r="GE36" s="1"/>
      <c r="GF36" s="1" t="s">
        <v>11</v>
      </c>
      <c r="GG36" s="1" t="s">
        <v>29</v>
      </c>
      <c r="GH36" s="1">
        <v>25</v>
      </c>
      <c r="GI36" s="1">
        <v>3</v>
      </c>
      <c r="GJ36" s="1">
        <v>0.17399999999999999</v>
      </c>
      <c r="GK36" s="1">
        <f t="shared" si="922"/>
        <v>0.14299999999999999</v>
      </c>
      <c r="GL36" s="1">
        <f t="shared" si="1778"/>
        <v>5.0170648464163818</v>
      </c>
      <c r="GM36" s="1">
        <f t="shared" si="1779"/>
        <v>7.5255972696245729E-3</v>
      </c>
      <c r="GN36" s="1">
        <f t="shared" si="1780"/>
        <v>57.605612902821285</v>
      </c>
      <c r="GO36" s="1"/>
      <c r="GP36" s="1"/>
      <c r="GQ36" s="1" t="s">
        <v>11</v>
      </c>
      <c r="GR36" s="1" t="s">
        <v>30</v>
      </c>
      <c r="GS36" s="1">
        <v>28</v>
      </c>
      <c r="GT36" s="1">
        <v>3</v>
      </c>
      <c r="GU36" s="1">
        <v>0.20899999999999999</v>
      </c>
      <c r="GV36" s="1">
        <f t="shared" si="1781"/>
        <v>0.18</v>
      </c>
      <c r="GW36" s="1">
        <f t="shared" si="1782"/>
        <v>6.1724137931034475</v>
      </c>
      <c r="GX36" s="1">
        <f t="shared" si="1783"/>
        <v>9.2586206896551719E-3</v>
      </c>
      <c r="GY36" s="1">
        <f t="shared" si="1784"/>
        <v>70.871254513588269</v>
      </c>
      <c r="GZ36" s="1"/>
      <c r="HA36" s="1"/>
      <c r="HB36" s="1" t="s">
        <v>11</v>
      </c>
      <c r="HC36" s="1" t="s">
        <v>31</v>
      </c>
      <c r="HD36" s="1">
        <v>29</v>
      </c>
      <c r="HE36" s="1">
        <v>3</v>
      </c>
      <c r="HF36" s="1">
        <v>5.1999999999999998E-2</v>
      </c>
      <c r="HG36" s="1">
        <f t="shared" si="1785"/>
        <v>0</v>
      </c>
      <c r="HH36" s="1">
        <f t="shared" si="1786"/>
        <v>0.2651006711409396</v>
      </c>
      <c r="HI36" s="1">
        <f t="shared" si="1787"/>
        <v>3.9765100671140943E-4</v>
      </c>
      <c r="HJ36" s="1">
        <f t="shared" si="1788"/>
        <v>3.0438686980358955</v>
      </c>
      <c r="HK36" s="1"/>
      <c r="HL36" s="1"/>
      <c r="HM36" s="1" t="s">
        <v>11</v>
      </c>
      <c r="HN36" s="1" t="s">
        <v>32</v>
      </c>
      <c r="HO36" s="1">
        <v>30</v>
      </c>
      <c r="HP36" s="1">
        <v>3</v>
      </c>
      <c r="HQ36" s="1">
        <v>5.8999999999999997E-2</v>
      </c>
      <c r="HR36" s="1">
        <f t="shared" si="934"/>
        <v>6.9999999999999993E-3</v>
      </c>
      <c r="HS36" s="1">
        <f t="shared" si="1789"/>
        <v>0.45454545454545447</v>
      </c>
      <c r="HT36" s="1">
        <f t="shared" si="1790"/>
        <v>6.8181818181818176E-4</v>
      </c>
      <c r="HU36" s="1">
        <f t="shared" si="1791"/>
        <v>5.2190614039971042</v>
      </c>
      <c r="HV36" s="1"/>
      <c r="HW36" s="1"/>
      <c r="HX36" s="1" t="s">
        <v>11</v>
      </c>
      <c r="HY36" s="1" t="s">
        <v>33</v>
      </c>
      <c r="HZ36" s="1">
        <v>31</v>
      </c>
      <c r="IA36" s="1">
        <v>3</v>
      </c>
      <c r="IB36" s="1">
        <v>7.5999999999999998E-2</v>
      </c>
      <c r="IC36" s="1">
        <f t="shared" si="1792"/>
        <v>2.0999999999999998E-2</v>
      </c>
      <c r="ID36" s="1">
        <f t="shared" si="1793"/>
        <v>0.91216216216216195</v>
      </c>
      <c r="IE36" s="1">
        <f t="shared" si="1794"/>
        <v>1.3682432432432429E-3</v>
      </c>
      <c r="IF36" s="1">
        <f t="shared" si="1795"/>
        <v>10.473386736399593</v>
      </c>
      <c r="IG36" s="1"/>
      <c r="IH36" s="1"/>
      <c r="II36" s="1" t="s">
        <v>11</v>
      </c>
      <c r="IJ36" s="1" t="s">
        <v>34</v>
      </c>
      <c r="IK36" s="1">
        <v>32</v>
      </c>
      <c r="IL36" s="1">
        <v>3</v>
      </c>
      <c r="IM36" s="1">
        <v>8.5000000000000006E-2</v>
      </c>
      <c r="IN36" s="1">
        <f t="shared" si="1796"/>
        <v>3.0000000000000006E-2</v>
      </c>
      <c r="IO36" s="1">
        <f t="shared" si="1797"/>
        <v>1.1683501683501687</v>
      </c>
      <c r="IP36" s="1">
        <f t="shared" si="1798"/>
        <v>1.7525252525252531E-3</v>
      </c>
      <c r="IQ36" s="1">
        <f t="shared" si="1799"/>
        <v>13.414920793977748</v>
      </c>
      <c r="IR36" s="1"/>
      <c r="IS36" s="1"/>
      <c r="IT36" s="1" t="s">
        <v>11</v>
      </c>
      <c r="IU36" s="1" t="s">
        <v>35</v>
      </c>
      <c r="IV36" s="1">
        <v>35</v>
      </c>
      <c r="IW36" s="1">
        <v>3</v>
      </c>
      <c r="IX36" s="1">
        <v>0.11899999999999999</v>
      </c>
      <c r="IY36" s="1">
        <f t="shared" si="1800"/>
        <v>6.4000000000000001E-2</v>
      </c>
      <c r="IZ36" s="1">
        <f t="shared" si="1801"/>
        <v>2.3758389261744965</v>
      </c>
      <c r="JA36" s="1">
        <f t="shared" si="1802"/>
        <v>3.563758389261745E-3</v>
      </c>
      <c r="JB36" s="1">
        <f t="shared" si="1803"/>
        <v>27.279228331764735</v>
      </c>
      <c r="JC36" s="1"/>
      <c r="JD36" s="1"/>
      <c r="JE36" s="1" t="s">
        <v>11</v>
      </c>
      <c r="JF36" s="3" t="s">
        <v>36</v>
      </c>
      <c r="JG36" s="3">
        <v>36</v>
      </c>
      <c r="JH36" s="1">
        <v>3</v>
      </c>
      <c r="JI36" s="1">
        <v>0.13300000000000001</v>
      </c>
      <c r="JJ36" s="1">
        <f t="shared" si="1804"/>
        <v>7.6000000000000012E-2</v>
      </c>
      <c r="JK36" s="1">
        <f t="shared" si="1805"/>
        <v>2.8260869565217397</v>
      </c>
      <c r="JL36" s="1">
        <f t="shared" si="1806"/>
        <v>4.2391304347826099E-3</v>
      </c>
      <c r="JM36" s="1">
        <f t="shared" si="1807"/>
        <v>32.448946990068968</v>
      </c>
      <c r="JN36" s="1"/>
      <c r="JO36" s="1"/>
      <c r="JP36" s="1" t="s">
        <v>11</v>
      </c>
      <c r="JQ36" s="1" t="s">
        <v>37</v>
      </c>
      <c r="JR36" s="1">
        <v>37</v>
      </c>
      <c r="JS36" s="1">
        <v>3</v>
      </c>
      <c r="JT36" s="1">
        <v>0.14099999999999999</v>
      </c>
      <c r="JU36" s="1">
        <f t="shared" si="1808"/>
        <v>8.299999999999999E-2</v>
      </c>
      <c r="JV36" s="1">
        <f t="shared" si="1809"/>
        <v>3.0267558528428093</v>
      </c>
      <c r="JW36" s="1">
        <f t="shared" si="1810"/>
        <v>4.5401337792642139E-3</v>
      </c>
      <c r="JX36" s="1">
        <f t="shared" si="1811"/>
        <v>34.753014231967342</v>
      </c>
      <c r="JY36" s="1"/>
      <c r="JZ36" s="1"/>
      <c r="KA36" s="1" t="s">
        <v>11</v>
      </c>
      <c r="KB36" s="1" t="s">
        <v>38</v>
      </c>
      <c r="KC36" s="1">
        <v>38</v>
      </c>
      <c r="KD36" s="1">
        <v>3</v>
      </c>
      <c r="KE36" s="1">
        <v>0.161</v>
      </c>
      <c r="KF36" s="1">
        <f t="shared" si="1812"/>
        <v>0.1</v>
      </c>
      <c r="KG36" s="1">
        <f t="shared" si="1813"/>
        <v>3.4782608695652177</v>
      </c>
      <c r="KH36" s="1">
        <f t="shared" si="1814"/>
        <v>5.2173913043478265E-3</v>
      </c>
      <c r="KI36" s="1">
        <f t="shared" si="1815"/>
        <v>39.937165526238715</v>
      </c>
      <c r="KJ36" s="1"/>
      <c r="KK36" s="1"/>
      <c r="KL36" s="1" t="s">
        <v>11</v>
      </c>
      <c r="KM36" s="1" t="s">
        <v>39</v>
      </c>
      <c r="KN36" s="1">
        <v>39</v>
      </c>
      <c r="KO36" s="1">
        <v>3</v>
      </c>
      <c r="KP36" s="1">
        <v>0.16800000000000001</v>
      </c>
      <c r="KQ36" s="1">
        <f t="shared" si="1816"/>
        <v>0.10500000000000001</v>
      </c>
      <c r="KR36" s="1">
        <f t="shared" si="1817"/>
        <v>3.6912751677852356</v>
      </c>
      <c r="KS36" s="1">
        <f t="shared" si="1818"/>
        <v>5.5369127516778534E-3</v>
      </c>
      <c r="KT36" s="1">
        <f t="shared" si="1819"/>
        <v>42.382981871385894</v>
      </c>
      <c r="KU36" s="1"/>
      <c r="KV36" s="1"/>
      <c r="KW36" s="1" t="s">
        <v>11</v>
      </c>
      <c r="KX36" s="1" t="s">
        <v>40</v>
      </c>
      <c r="KY36" s="1">
        <v>42</v>
      </c>
      <c r="KZ36" s="1">
        <v>3</v>
      </c>
      <c r="LA36" s="1">
        <v>0.192</v>
      </c>
      <c r="LB36" s="1">
        <f t="shared" si="1820"/>
        <v>0.127</v>
      </c>
      <c r="LC36" s="1">
        <f t="shared" si="967"/>
        <v>4.5939597315436238</v>
      </c>
      <c r="LD36" s="1">
        <f t="shared" si="1821"/>
        <v>6.8909395973154363E-3</v>
      </c>
      <c r="LE36" s="1">
        <f t="shared" si="1822"/>
        <v>52.747547438115703</v>
      </c>
      <c r="LF36" s="1"/>
      <c r="LG36" s="1"/>
      <c r="LH36" s="1" t="s">
        <v>11</v>
      </c>
      <c r="LI36" s="1" t="s">
        <v>41</v>
      </c>
      <c r="LJ36" s="1">
        <v>43</v>
      </c>
      <c r="LK36" s="1">
        <v>3</v>
      </c>
      <c r="LL36" s="1">
        <v>0.04</v>
      </c>
      <c r="LM36" s="1">
        <f t="shared" si="1823"/>
        <v>3.0000000000000027E-3</v>
      </c>
      <c r="LN36" s="1">
        <f t="shared" si="1824"/>
        <v>-0.52364864864864846</v>
      </c>
      <c r="LO36" s="1">
        <f t="shared" si="1825"/>
        <v>-7.8547297297297276E-4</v>
      </c>
      <c r="LP36" s="1">
        <f t="shared" si="1826"/>
        <v>-6.0124997931182849</v>
      </c>
      <c r="LQ36" s="1"/>
      <c r="LR36" s="1"/>
      <c r="LS36" s="1" t="s">
        <v>11</v>
      </c>
      <c r="LT36" s="1" t="s">
        <v>42</v>
      </c>
      <c r="LU36" s="1">
        <v>44</v>
      </c>
      <c r="LV36" s="1">
        <v>3</v>
      </c>
      <c r="LW36" s="1">
        <v>5.8000000000000003E-2</v>
      </c>
      <c r="LX36" s="1">
        <f t="shared" si="1827"/>
        <v>1.5000000000000006E-2</v>
      </c>
      <c r="LY36" s="1">
        <f t="shared" si="1828"/>
        <v>-1.0391459074733096</v>
      </c>
      <c r="LZ36" s="1">
        <f t="shared" si="1829"/>
        <v>-1.5587188612099644E-3</v>
      </c>
      <c r="MA36" s="1">
        <f t="shared" si="1830"/>
        <v>-11.931405857394093</v>
      </c>
      <c r="MB36" s="1"/>
      <c r="MC36" s="1"/>
      <c r="MD36" s="1" t="s">
        <v>11</v>
      </c>
      <c r="ME36" s="1" t="s">
        <v>43</v>
      </c>
      <c r="MF36" s="1">
        <v>46</v>
      </c>
      <c r="MG36" s="1">
        <v>3</v>
      </c>
      <c r="MH36" s="1">
        <v>7.0000000000000007E-2</v>
      </c>
      <c r="MI36" s="1">
        <f t="shared" si="1831"/>
        <v>1.8000000000000009E-2</v>
      </c>
      <c r="MJ36" s="1">
        <f t="shared" si="1832"/>
        <v>-0.13220338983050814</v>
      </c>
      <c r="MK36" s="1">
        <f t="shared" si="1833"/>
        <v>-1.9830508474576221E-4</v>
      </c>
      <c r="ML36" s="1">
        <f t="shared" si="1834"/>
        <v>-1.5179507405523744</v>
      </c>
      <c r="MM36" s="1"/>
      <c r="MN36" s="1"/>
      <c r="MO36" s="1" t="s">
        <v>11</v>
      </c>
      <c r="MP36" s="1" t="s">
        <v>44</v>
      </c>
      <c r="MQ36" s="1">
        <v>52</v>
      </c>
      <c r="MR36" s="1">
        <v>3</v>
      </c>
      <c r="MS36" s="1">
        <v>0.09</v>
      </c>
      <c r="MT36" s="1">
        <f t="shared" si="1835"/>
        <v>2.6999999999999996E-2</v>
      </c>
      <c r="MU36" s="1">
        <f t="shared" si="1836"/>
        <v>0.37037037037037024</v>
      </c>
      <c r="MV36" s="1">
        <f t="shared" si="1837"/>
        <v>5.5555555555555534E-4</v>
      </c>
      <c r="MW36" s="1">
        <f t="shared" si="1838"/>
        <v>4.2525685514050471</v>
      </c>
      <c r="MX36" s="1"/>
      <c r="MY36" s="1"/>
      <c r="MZ36" s="1" t="s">
        <v>11</v>
      </c>
      <c r="NA36" s="1" t="s">
        <v>45</v>
      </c>
      <c r="NB36" s="1">
        <v>53</v>
      </c>
      <c r="NC36" s="1">
        <v>3</v>
      </c>
      <c r="ND36" s="1">
        <v>0.10299999999999999</v>
      </c>
      <c r="NE36" s="1">
        <f t="shared" si="1839"/>
        <v>9.999999999999995E-3</v>
      </c>
      <c r="NF36" s="1">
        <f t="shared" si="1840"/>
        <v>-0.35472972972972994</v>
      </c>
      <c r="NG36" s="1">
        <f t="shared" si="1841"/>
        <v>-5.3209459459459491E-4</v>
      </c>
      <c r="NH36" s="1">
        <f t="shared" si="1842"/>
        <v>-4.0729837308220675</v>
      </c>
      <c r="NI36" s="1"/>
      <c r="NJ36" s="1"/>
      <c r="NK36" s="1" t="s">
        <v>11</v>
      </c>
      <c r="NL36" s="1" t="s">
        <v>46</v>
      </c>
      <c r="NM36" s="1">
        <v>56</v>
      </c>
      <c r="NN36" s="1">
        <v>3</v>
      </c>
      <c r="NO36" s="1">
        <v>0.121</v>
      </c>
      <c r="NP36" s="1">
        <f t="shared" si="1843"/>
        <v>2.8999999999999998E-2</v>
      </c>
      <c r="NQ36" s="1">
        <f t="shared" si="1844"/>
        <v>0.34237288135593213</v>
      </c>
      <c r="NR36" s="1">
        <f t="shared" si="1845"/>
        <v>5.1355932203389827E-4</v>
      </c>
      <c r="NS36" s="1">
        <f t="shared" si="1846"/>
        <v>3.931103199892056</v>
      </c>
      <c r="NT36" s="1"/>
      <c r="NU36" s="1"/>
      <c r="NV36" s="1" t="s">
        <v>11</v>
      </c>
      <c r="NW36" s="1" t="s">
        <v>47</v>
      </c>
      <c r="NX36" s="1">
        <v>57</v>
      </c>
      <c r="NY36" s="1">
        <v>3</v>
      </c>
      <c r="NZ36" s="1">
        <v>1E-3</v>
      </c>
      <c r="OA36" s="1">
        <f t="shared" si="1847"/>
        <v>1.3000000000000001E-2</v>
      </c>
      <c r="OB36" s="1">
        <f t="shared" si="1848"/>
        <v>1.1479099678456592</v>
      </c>
      <c r="OC36" s="1">
        <f t="shared" si="1849"/>
        <v>1.7218649517684889E-3</v>
      </c>
      <c r="OD36" s="1">
        <f t="shared" si="1850"/>
        <v>13.180227738583044</v>
      </c>
      <c r="OE36" s="1"/>
      <c r="OF36" s="1"/>
      <c r="OG36" s="1" t="s">
        <v>11</v>
      </c>
      <c r="OH36" s="1" t="s">
        <v>48</v>
      </c>
      <c r="OI36" s="1">
        <v>58</v>
      </c>
      <c r="OJ36" s="1">
        <v>3</v>
      </c>
      <c r="OK36" s="1">
        <v>8.0000000000000002E-3</v>
      </c>
      <c r="OL36" s="1">
        <f t="shared" si="998"/>
        <v>0.02</v>
      </c>
      <c r="OM36" s="1">
        <f t="shared" si="1851"/>
        <v>1.3709677419354838</v>
      </c>
      <c r="ON36" s="1">
        <f t="shared" si="1852"/>
        <v>2.0564516129032255E-3</v>
      </c>
      <c r="OO36" s="1">
        <f t="shared" si="1853"/>
        <v>15.741362621733201</v>
      </c>
      <c r="OP36" s="1"/>
      <c r="OQ36" s="1"/>
      <c r="OR36" s="1" t="s">
        <v>11</v>
      </c>
      <c r="OS36" s="1" t="s">
        <v>49</v>
      </c>
      <c r="OT36" s="1">
        <v>59</v>
      </c>
      <c r="OU36" s="1">
        <v>3</v>
      </c>
      <c r="OV36" s="1">
        <v>0.01</v>
      </c>
      <c r="OW36" s="1">
        <f t="shared" si="1854"/>
        <v>2.1999999999999999E-2</v>
      </c>
      <c r="OX36" s="1">
        <f t="shared" si="1855"/>
        <v>1.5064516129032257</v>
      </c>
      <c r="OY36" s="1">
        <f t="shared" si="1856"/>
        <v>2.2596774193548385E-3</v>
      </c>
      <c r="OZ36" s="1">
        <f t="shared" si="1857"/>
        <v>17.296979633763307</v>
      </c>
      <c r="PA36" s="1"/>
      <c r="PB36" s="1"/>
      <c r="PC36" s="1" t="s">
        <v>11</v>
      </c>
      <c r="PD36" s="1" t="s">
        <v>50</v>
      </c>
      <c r="PE36" s="1">
        <v>60</v>
      </c>
      <c r="PF36" s="1">
        <v>3</v>
      </c>
      <c r="PG36" s="1">
        <v>1.2E-2</v>
      </c>
      <c r="PH36" s="1">
        <f t="shared" si="1858"/>
        <v>2.4E-2</v>
      </c>
      <c r="PI36" s="1">
        <f t="shared" si="1859"/>
        <v>1.6161290322580648</v>
      </c>
      <c r="PJ36" s="1">
        <f t="shared" si="1860"/>
        <v>2.4241935483870973E-3</v>
      </c>
      <c r="PK36" s="1">
        <f t="shared" si="1861"/>
        <v>18.556288643501968</v>
      </c>
      <c r="PL36" s="1"/>
      <c r="PM36" s="1"/>
      <c r="PN36" s="1" t="s">
        <v>11</v>
      </c>
      <c r="PO36" s="1" t="s">
        <v>51</v>
      </c>
      <c r="PP36" s="1">
        <v>63</v>
      </c>
      <c r="PQ36" s="1">
        <v>3</v>
      </c>
      <c r="PR36" s="1">
        <v>2.7E-2</v>
      </c>
      <c r="PS36" s="1">
        <f t="shared" si="1862"/>
        <v>4.1000000000000002E-2</v>
      </c>
      <c r="PT36" s="1">
        <f t="shared" si="1863"/>
        <v>2.1779935275080904</v>
      </c>
      <c r="PU36" s="1">
        <f t="shared" si="1864"/>
        <v>3.2669902912621355E-3</v>
      </c>
      <c r="PV36" s="1">
        <f t="shared" si="1865"/>
        <v>25.007580306660557</v>
      </c>
      <c r="PW36" s="1"/>
      <c r="PX36" s="1"/>
      <c r="PY36" s="1" t="s">
        <v>11</v>
      </c>
      <c r="PZ36" s="1" t="s">
        <v>52</v>
      </c>
      <c r="QA36" s="1">
        <v>64</v>
      </c>
      <c r="QB36" s="1">
        <v>3</v>
      </c>
      <c r="QC36" s="1">
        <v>3.3000000000000002E-2</v>
      </c>
      <c r="QD36" s="1">
        <f t="shared" si="1866"/>
        <v>3.4000000000000002E-2</v>
      </c>
      <c r="QE36" s="1">
        <f t="shared" si="1867"/>
        <v>1.9258064516129034</v>
      </c>
      <c r="QF36" s="1">
        <f t="shared" si="1868"/>
        <v>2.8887096774193551E-3</v>
      </c>
      <c r="QG36" s="1">
        <f t="shared" si="1869"/>
        <v>22.111984670999348</v>
      </c>
      <c r="QH36" s="1"/>
      <c r="QI36" s="1"/>
      <c r="QJ36" s="1" t="s">
        <v>11</v>
      </c>
      <c r="QK36" s="1" t="s">
        <v>53</v>
      </c>
      <c r="QL36" s="1">
        <v>65</v>
      </c>
      <c r="QM36" s="1">
        <v>3</v>
      </c>
      <c r="QN36" s="1">
        <v>4.9000000000000002E-2</v>
      </c>
      <c r="QO36" s="1">
        <f t="shared" si="1870"/>
        <v>5.1000000000000004E-2</v>
      </c>
      <c r="QP36" s="1">
        <f t="shared" si="1871"/>
        <v>2.4692556634304208</v>
      </c>
      <c r="QQ36" s="1">
        <f t="shared" si="1872"/>
        <v>3.7038834951456314E-3</v>
      </c>
      <c r="QR36" s="1">
        <f t="shared" si="1873"/>
        <v>28.351833245144146</v>
      </c>
      <c r="QS36" s="1"/>
      <c r="QT36" s="1"/>
      <c r="QU36" s="1" t="s">
        <v>11</v>
      </c>
      <c r="QV36" s="1" t="s">
        <v>54</v>
      </c>
      <c r="QW36" s="1">
        <v>66</v>
      </c>
      <c r="QX36" s="1">
        <v>3</v>
      </c>
      <c r="QY36" s="1">
        <v>5.6000000000000001E-2</v>
      </c>
      <c r="QZ36" s="1">
        <f t="shared" si="1874"/>
        <v>5.5E-2</v>
      </c>
      <c r="RA36" s="1">
        <f t="shared" si="1875"/>
        <v>2.6634615384615388</v>
      </c>
      <c r="RB36" s="1">
        <f t="shared" si="1876"/>
        <v>3.9951923076923081E-3</v>
      </c>
      <c r="RC36" s="1">
        <f t="shared" si="1877"/>
        <v>30.581692496113806</v>
      </c>
      <c r="RD36" s="1"/>
      <c r="RE36" s="1"/>
      <c r="RF36" s="1" t="s">
        <v>11</v>
      </c>
      <c r="RG36" s="1" t="s">
        <v>55</v>
      </c>
      <c r="RH36" s="1">
        <v>67</v>
      </c>
      <c r="RI36" s="1">
        <v>3</v>
      </c>
      <c r="RJ36" s="1">
        <v>6.4000000000000001E-2</v>
      </c>
      <c r="RK36" s="1">
        <f t="shared" si="1878"/>
        <v>6.5000000000000002E-2</v>
      </c>
      <c r="RL36" s="1">
        <f t="shared" si="1879"/>
        <v>2.9679487179487181</v>
      </c>
      <c r="RM36" s="1">
        <f t="shared" si="1880"/>
        <v>4.4519230769230773E-3</v>
      </c>
      <c r="RN36" s="1">
        <f t="shared" si="1881"/>
        <v>34.077794526355454</v>
      </c>
      <c r="RO36" s="1"/>
      <c r="RP36" s="1"/>
      <c r="RQ36" s="1" t="s">
        <v>11</v>
      </c>
      <c r="RR36" s="1" t="s">
        <v>56</v>
      </c>
      <c r="RS36" s="1">
        <v>70</v>
      </c>
      <c r="RT36" s="1">
        <v>3</v>
      </c>
      <c r="RU36" s="1">
        <v>7.6999999999999999E-2</v>
      </c>
      <c r="RV36" s="1">
        <f t="shared" si="1882"/>
        <v>7.0999999999999994E-2</v>
      </c>
      <c r="RW36" s="1">
        <f t="shared" si="1883"/>
        <v>3.1314102564102564</v>
      </c>
      <c r="RX36" s="1">
        <f t="shared" si="1884"/>
        <v>4.6971153846153847E-3</v>
      </c>
      <c r="RY36" s="1">
        <f t="shared" si="1885"/>
        <v>35.95464930048518</v>
      </c>
      <c r="RZ36" s="1"/>
      <c r="SA36" s="1"/>
      <c r="SB36" s="2" t="s">
        <v>11</v>
      </c>
      <c r="SC36" s="1" t="s">
        <v>57</v>
      </c>
      <c r="SD36" s="1">
        <v>71</v>
      </c>
      <c r="SE36" s="2">
        <v>3</v>
      </c>
      <c r="SF36" s="1">
        <v>2.1000000000000001E-2</v>
      </c>
      <c r="SG36" s="1">
        <f t="shared" si="1886"/>
        <v>1.7000000000000001E-2</v>
      </c>
      <c r="SH36" s="1">
        <f t="shared" si="1887"/>
        <v>1.3356164383561644</v>
      </c>
      <c r="SI36" s="1">
        <f t="shared" si="1888"/>
        <v>2.0034246575342468E-3</v>
      </c>
      <c r="SJ36" s="1">
        <f t="shared" si="1889"/>
        <v>15.335461248731221</v>
      </c>
      <c r="SK36" s="1"/>
      <c r="SL36" s="1"/>
      <c r="SM36" s="2" t="s">
        <v>11</v>
      </c>
      <c r="SN36" s="1" t="s">
        <v>58</v>
      </c>
      <c r="SO36" s="1">
        <v>72</v>
      </c>
      <c r="SP36" s="2">
        <v>3</v>
      </c>
      <c r="SQ36" s="1">
        <v>2.8000000000000001E-2</v>
      </c>
      <c r="SR36" s="1">
        <f t="shared" si="1890"/>
        <v>2.1999999999999999E-2</v>
      </c>
      <c r="SS36" s="1">
        <f t="shared" si="1891"/>
        <v>1.4329896907216495</v>
      </c>
      <c r="ST36" s="1">
        <f t="shared" si="1892"/>
        <v>2.1494845360824741E-3</v>
      </c>
      <c r="SU36" s="1">
        <f t="shared" si="1893"/>
        <v>16.453494611776438</v>
      </c>
      <c r="SV36" s="1"/>
      <c r="SW36" s="1"/>
      <c r="SX36" s="2" t="s">
        <v>11</v>
      </c>
      <c r="SY36" s="1" t="s">
        <v>59</v>
      </c>
      <c r="SZ36" s="1">
        <v>73</v>
      </c>
      <c r="TA36" s="2">
        <v>3</v>
      </c>
      <c r="TB36" s="1">
        <v>3.5999999999999997E-2</v>
      </c>
      <c r="TC36" s="1">
        <f t="shared" si="1894"/>
        <v>0.03</v>
      </c>
      <c r="TD36" s="1">
        <f t="shared" si="1895"/>
        <v>1.6482758620689653</v>
      </c>
      <c r="TE36" s="1">
        <f t="shared" si="1896"/>
        <v>2.4724137931034481E-3</v>
      </c>
      <c r="TF36" s="1">
        <f t="shared" si="1897"/>
        <v>18.925396456701225</v>
      </c>
      <c r="TG36" s="1"/>
      <c r="TH36" s="1"/>
      <c r="TI36" s="2" t="s">
        <v>11</v>
      </c>
      <c r="TJ36" s="1" t="s">
        <v>60</v>
      </c>
      <c r="TK36" s="1">
        <v>74</v>
      </c>
      <c r="TL36" s="2">
        <v>3</v>
      </c>
      <c r="TM36" s="1">
        <v>3.7999999999999999E-2</v>
      </c>
      <c r="TN36" s="1">
        <f t="shared" si="1898"/>
        <v>3.2000000000000001E-2</v>
      </c>
      <c r="TO36" s="1">
        <f t="shared" si="1899"/>
        <v>1.7182130584192441</v>
      </c>
      <c r="TP36" s="1">
        <f t="shared" si="1900"/>
        <v>2.5773195876288664E-3</v>
      </c>
      <c r="TQ36" s="1">
        <f t="shared" si="1901"/>
        <v>19.728410805487339</v>
      </c>
      <c r="TR36" s="1"/>
      <c r="TS36" s="1"/>
      <c r="TT36" s="2" t="s">
        <v>11</v>
      </c>
      <c r="TU36" s="1" t="s">
        <v>61</v>
      </c>
      <c r="TV36" s="1">
        <v>77</v>
      </c>
      <c r="TW36" s="2">
        <v>3</v>
      </c>
      <c r="TX36" s="1">
        <v>5.7000000000000002E-2</v>
      </c>
      <c r="TY36" s="1">
        <f t="shared" si="1902"/>
        <v>4.8000000000000001E-2</v>
      </c>
      <c r="TZ36" s="1">
        <f t="shared" ref="TZ36:TZ48" si="2559">(TY36--0.0172)/0.0291</f>
        <v>2.2405498281786942</v>
      </c>
      <c r="UA36" s="1">
        <f t="shared" si="1903"/>
        <v>3.3608247422680414E-3</v>
      </c>
      <c r="UB36" s="1">
        <f t="shared" si="1904"/>
        <v>25.72584769035549</v>
      </c>
      <c r="UC36" s="1"/>
      <c r="UD36" s="1"/>
      <c r="UE36" s="2" t="s">
        <v>11</v>
      </c>
      <c r="UF36" s="1" t="s">
        <v>62</v>
      </c>
      <c r="UG36" s="1">
        <v>78</v>
      </c>
      <c r="UH36" s="2">
        <v>3</v>
      </c>
      <c r="UI36" s="1">
        <v>5.8999999999999997E-2</v>
      </c>
      <c r="UJ36" s="1">
        <f t="shared" si="1905"/>
        <v>5.0999999999999997E-2</v>
      </c>
      <c r="UK36" s="1">
        <f t="shared" si="1906"/>
        <v>1.9273356401384083</v>
      </c>
      <c r="UL36" s="1">
        <f t="shared" si="1907"/>
        <v>2.8910034602076125E-3</v>
      </c>
      <c r="UM36" s="1">
        <f t="shared" si="1908"/>
        <v>22.129542714387725</v>
      </c>
      <c r="UN36" s="1"/>
      <c r="UO36" s="1"/>
      <c r="UP36" s="2" t="s">
        <v>11</v>
      </c>
      <c r="UQ36" s="1" t="s">
        <v>63</v>
      </c>
      <c r="UR36" s="1">
        <v>79</v>
      </c>
      <c r="US36" s="2">
        <v>3</v>
      </c>
      <c r="UT36" s="1">
        <v>6.7000000000000004E-2</v>
      </c>
      <c r="UU36" s="1">
        <f t="shared" si="1909"/>
        <v>5.8000000000000003E-2</v>
      </c>
      <c r="UV36" s="1">
        <f t="shared" si="1910"/>
        <v>2.5724137931034483</v>
      </c>
      <c r="UW36" s="1">
        <f t="shared" si="1911"/>
        <v>3.8586206896551725E-3</v>
      </c>
      <c r="UX36" s="1">
        <f t="shared" si="1912"/>
        <v>29.536288193931203</v>
      </c>
      <c r="UY36" s="1"/>
      <c r="UZ36" s="1"/>
      <c r="VA36" s="2" t="s">
        <v>11</v>
      </c>
      <c r="VB36" s="1" t="s">
        <v>64</v>
      </c>
      <c r="VC36" s="1">
        <v>80</v>
      </c>
      <c r="VD36" s="2">
        <v>3</v>
      </c>
      <c r="VE36" s="1">
        <v>7.0999999999999994E-2</v>
      </c>
      <c r="VF36" s="1">
        <f t="shared" si="1913"/>
        <v>6.0999999999999992E-2</v>
      </c>
      <c r="VG36" s="1">
        <f t="shared" si="1914"/>
        <v>2.648275862068965</v>
      </c>
      <c r="VH36" s="1">
        <f t="shared" si="1915"/>
        <v>3.9724137931034477E-3</v>
      </c>
      <c r="VI36" s="1">
        <f t="shared" si="1916"/>
        <v>30.407331545494852</v>
      </c>
      <c r="VJ36" s="1"/>
      <c r="VK36" s="1"/>
      <c r="VL36" s="2" t="s">
        <v>11</v>
      </c>
      <c r="VM36" s="1" t="s">
        <v>65</v>
      </c>
      <c r="VN36" s="1">
        <v>84</v>
      </c>
      <c r="VO36" s="2">
        <v>3</v>
      </c>
      <c r="VP36" s="1">
        <v>8.5000000000000006E-2</v>
      </c>
      <c r="VQ36" s="1">
        <f t="shared" si="1917"/>
        <v>7.3000000000000009E-2</v>
      </c>
      <c r="VR36" s="1">
        <f t="shared" si="1918"/>
        <v>3.0790378006872854</v>
      </c>
      <c r="VS36" s="1">
        <f t="shared" si="1919"/>
        <v>4.618556701030928E-3</v>
      </c>
      <c r="VT36" s="1">
        <f t="shared" si="1920"/>
        <v>35.353312163433309</v>
      </c>
      <c r="VU36" s="1"/>
      <c r="VV36" s="1"/>
      <c r="VW36" s="2" t="s">
        <v>11</v>
      </c>
      <c r="VX36" s="1" t="s">
        <v>66</v>
      </c>
      <c r="VY36" s="1">
        <v>85</v>
      </c>
      <c r="VZ36" s="2">
        <v>3</v>
      </c>
      <c r="WA36" s="1">
        <v>1.9E-2</v>
      </c>
      <c r="WB36" s="1">
        <f t="shared" si="1921"/>
        <v>1.3999999999999999E-2</v>
      </c>
      <c r="WC36" s="1">
        <f t="shared" si="1922"/>
        <v>0.72125435540069682</v>
      </c>
      <c r="WD36" s="1">
        <f t="shared" si="1923"/>
        <v>1.0818815331010453E-3</v>
      </c>
      <c r="WE36" s="1">
        <f t="shared" si="1924"/>
        <v>8.281395691220494</v>
      </c>
      <c r="WF36" s="1"/>
      <c r="WG36" s="1"/>
      <c r="WH36" s="2" t="s">
        <v>11</v>
      </c>
      <c r="WI36" s="1" t="s">
        <v>67</v>
      </c>
      <c r="WJ36" s="1">
        <v>86</v>
      </c>
      <c r="WK36" s="2">
        <v>3</v>
      </c>
      <c r="WL36" s="1">
        <v>2.9000000000000001E-2</v>
      </c>
      <c r="WM36" s="1">
        <f t="shared" si="1925"/>
        <v>2.1000000000000001E-2</v>
      </c>
      <c r="WN36" s="1">
        <f t="shared" si="1926"/>
        <v>0.88541666666666674</v>
      </c>
      <c r="WO36" s="1">
        <f t="shared" si="1927"/>
        <v>1.3281250000000001E-3</v>
      </c>
      <c r="WP36" s="1">
        <f t="shared" si="1928"/>
        <v>10.166296693202694</v>
      </c>
      <c r="WQ36" s="1"/>
      <c r="WR36" s="1"/>
      <c r="WS36" s="2" t="s">
        <v>11</v>
      </c>
      <c r="WT36" s="1" t="s">
        <v>68</v>
      </c>
      <c r="WU36" s="1">
        <v>87</v>
      </c>
      <c r="WV36" s="2">
        <v>3</v>
      </c>
      <c r="WW36" s="1">
        <v>3.2000000000000001E-2</v>
      </c>
      <c r="WX36" s="1">
        <f t="shared" si="1929"/>
        <v>2.5000000000000001E-2</v>
      </c>
      <c r="WY36" s="1">
        <f t="shared" si="1930"/>
        <v>1.010452961672474</v>
      </c>
      <c r="WZ36" s="1">
        <f t="shared" si="1931"/>
        <v>1.5156794425087111E-3</v>
      </c>
      <c r="XA36" s="1">
        <f t="shared" si="1932"/>
        <v>11.601955316202625</v>
      </c>
      <c r="XB36" s="1"/>
      <c r="XC36" s="1"/>
      <c r="XD36" s="2" t="s">
        <v>11</v>
      </c>
      <c r="XE36" s="1" t="s">
        <v>69</v>
      </c>
      <c r="XF36" s="1">
        <v>88</v>
      </c>
      <c r="XG36" s="2">
        <v>3</v>
      </c>
      <c r="XH36" s="1">
        <v>3.9E-2</v>
      </c>
      <c r="XI36" s="1">
        <f t="shared" si="1933"/>
        <v>0.03</v>
      </c>
      <c r="XJ36" s="1">
        <f t="shared" si="1934"/>
        <v>1.1597222222222223</v>
      </c>
      <c r="XK36" s="1">
        <f t="shared" si="1935"/>
        <v>1.7395833333333334E-3</v>
      </c>
      <c r="XL36" s="1">
        <f t="shared" si="1936"/>
        <v>13.315855276587058</v>
      </c>
      <c r="XM36" s="1"/>
      <c r="XN36" s="1"/>
      <c r="XO36" s="2" t="s">
        <v>11</v>
      </c>
      <c r="XP36" s="1" t="s">
        <v>70</v>
      </c>
      <c r="XQ36" s="1">
        <v>91</v>
      </c>
      <c r="XR36" s="2">
        <v>3</v>
      </c>
      <c r="XS36" s="1">
        <v>5.3999999999999999E-2</v>
      </c>
      <c r="XT36" s="1">
        <f t="shared" si="1937"/>
        <v>4.2999999999999997E-2</v>
      </c>
      <c r="XU36" s="1">
        <f t="shared" si="1938"/>
        <v>1.6089965397923875</v>
      </c>
      <c r="XV36" s="1">
        <f t="shared" si="1939"/>
        <v>2.4134948096885813E-3</v>
      </c>
      <c r="XW36" s="1">
        <f t="shared" si="1940"/>
        <v>18.474393827989751</v>
      </c>
      <c r="XX36" s="1"/>
      <c r="XY36" s="1"/>
      <c r="XZ36" s="2" t="s">
        <v>11</v>
      </c>
      <c r="YA36" s="1" t="s">
        <v>71</v>
      </c>
      <c r="YB36" s="1">
        <v>92</v>
      </c>
      <c r="YC36" s="2">
        <v>3</v>
      </c>
      <c r="YD36" s="1">
        <v>6.3E-2</v>
      </c>
      <c r="YE36" s="1">
        <f t="shared" si="1941"/>
        <v>5.2000000000000005E-2</v>
      </c>
      <c r="YF36" s="1">
        <f t="shared" si="1942"/>
        <v>2.0412371134020622</v>
      </c>
      <c r="YG36" s="1">
        <f t="shared" si="1943"/>
        <v>3.0618556701030933E-3</v>
      </c>
      <c r="YH36" s="1">
        <f t="shared" si="1944"/>
        <v>23.437352036918963</v>
      </c>
      <c r="YI36" s="1"/>
      <c r="YJ36" s="1"/>
      <c r="YK36" s="2" t="s">
        <v>11</v>
      </c>
      <c r="YL36" s="1" t="s">
        <v>72</v>
      </c>
      <c r="YM36" s="1">
        <v>93</v>
      </c>
      <c r="YN36" s="2">
        <v>3</v>
      </c>
      <c r="YO36" s="1">
        <v>6.2E-2</v>
      </c>
      <c r="YP36" s="1">
        <f t="shared" si="1945"/>
        <v>5.1000000000000004E-2</v>
      </c>
      <c r="YQ36" s="1">
        <f t="shared" si="1946"/>
        <v>1.9726962457337887</v>
      </c>
      <c r="YR36" s="1">
        <f t="shared" si="1947"/>
        <v>2.959044368600683E-3</v>
      </c>
      <c r="YS36" s="1">
        <f t="shared" si="1948"/>
        <v>22.650370243422252</v>
      </c>
      <c r="YT36" s="1"/>
      <c r="YU36" s="1"/>
      <c r="YV36" s="2" t="s">
        <v>11</v>
      </c>
      <c r="YW36" s="1" t="s">
        <v>73</v>
      </c>
      <c r="YX36" s="1">
        <v>94</v>
      </c>
      <c r="YY36" s="2">
        <v>3</v>
      </c>
      <c r="YZ36" s="1">
        <v>7.0999999999999994E-2</v>
      </c>
      <c r="ZA36" s="1">
        <f t="shared" si="1949"/>
        <v>5.7999999999999996E-2</v>
      </c>
      <c r="ZB36" s="1">
        <f t="shared" si="1950"/>
        <v>2.1700680272108843</v>
      </c>
      <c r="ZC36" s="1">
        <f t="shared" si="1951"/>
        <v>3.2551020408163266E-3</v>
      </c>
      <c r="ZD36" s="1">
        <f t="shared" si="1952"/>
        <v>24.916580226701825</v>
      </c>
      <c r="ZE36" s="1"/>
      <c r="ZF36" s="1"/>
      <c r="ZG36" s="2" t="s">
        <v>11</v>
      </c>
      <c r="ZH36" s="1" t="s">
        <v>74</v>
      </c>
      <c r="ZI36" s="1">
        <v>95</v>
      </c>
      <c r="ZJ36" s="2">
        <v>3</v>
      </c>
      <c r="ZK36" s="1">
        <v>6.9000000000000006E-2</v>
      </c>
      <c r="ZL36" s="1">
        <f t="shared" si="1953"/>
        <v>5.6000000000000008E-2</v>
      </c>
      <c r="ZM36" s="1">
        <f t="shared" si="1954"/>
        <v>2.1224489795918373</v>
      </c>
      <c r="ZN36" s="1">
        <f t="shared" si="1955"/>
        <v>3.1836734693877562E-3</v>
      </c>
      <c r="ZO36" s="1">
        <f t="shared" si="1956"/>
        <v>24.369821412949754</v>
      </c>
      <c r="ZP36" s="1"/>
      <c r="ZQ36" s="1"/>
      <c r="ZR36" s="2" t="s">
        <v>11</v>
      </c>
      <c r="ZS36" s="1" t="s">
        <v>75</v>
      </c>
      <c r="ZT36" s="1">
        <v>99</v>
      </c>
      <c r="ZU36" s="2">
        <v>3</v>
      </c>
      <c r="ZV36" s="1">
        <v>8.3000000000000004E-2</v>
      </c>
      <c r="ZW36" s="1">
        <f t="shared" si="1957"/>
        <v>6.8000000000000005E-2</v>
      </c>
      <c r="ZX36" s="1">
        <f t="shared" si="1958"/>
        <v>2.397260273972603</v>
      </c>
      <c r="ZY36" s="1">
        <f t="shared" si="1959"/>
        <v>3.5958904109589045E-3</v>
      </c>
      <c r="ZZ36" s="1">
        <f t="shared" si="1960"/>
        <v>27.525186856697061</v>
      </c>
      <c r="AAA36" s="1"/>
      <c r="AAB36" s="1"/>
      <c r="AAC36" s="2" t="s">
        <v>11</v>
      </c>
      <c r="AAD36" s="1" t="s">
        <v>76</v>
      </c>
      <c r="AAE36" s="1">
        <v>100</v>
      </c>
      <c r="AAF36" s="2">
        <v>3</v>
      </c>
      <c r="AAG36" s="1">
        <v>1.4E-2</v>
      </c>
      <c r="AAH36" s="1">
        <f t="shared" si="1961"/>
        <v>1.2E-2</v>
      </c>
      <c r="AAI36" s="1">
        <f t="shared" si="1962"/>
        <v>1.3137931034482759</v>
      </c>
      <c r="AAJ36" s="1">
        <f t="shared" si="1963"/>
        <v>1.970689655172414E-3</v>
      </c>
      <c r="AAK36" s="1">
        <f t="shared" si="1964"/>
        <v>15.084887133897841</v>
      </c>
      <c r="AAL36" s="1"/>
      <c r="AAM36" s="1"/>
      <c r="AAN36" s="2" t="s">
        <v>11</v>
      </c>
      <c r="AAO36" s="1" t="s">
        <v>77</v>
      </c>
      <c r="AAP36" s="1">
        <v>101</v>
      </c>
      <c r="AAQ36" s="2">
        <v>3</v>
      </c>
      <c r="AAR36" s="1">
        <v>2.4E-2</v>
      </c>
      <c r="AAS36" s="1">
        <f t="shared" si="1965"/>
        <v>1.7000000000000001E-2</v>
      </c>
      <c r="AAT36" s="1">
        <f t="shared" si="1966"/>
        <v>1.28719723183391</v>
      </c>
      <c r="AAU36" s="1">
        <f t="shared" si="1967"/>
        <v>1.9307958477508651E-3</v>
      </c>
      <c r="AAV36" s="1">
        <f t="shared" si="1968"/>
        <v>14.779515062391802</v>
      </c>
      <c r="AAW36" s="1"/>
      <c r="AAX36" s="1"/>
      <c r="AAY36" s="2" t="s">
        <v>11</v>
      </c>
      <c r="AAZ36" s="1" t="s">
        <v>78</v>
      </c>
      <c r="ABA36" s="1">
        <v>102</v>
      </c>
      <c r="ABB36" s="2">
        <v>3</v>
      </c>
      <c r="ABC36" s="1">
        <v>2.5999999999999999E-2</v>
      </c>
      <c r="ABD36" s="1">
        <f t="shared" si="1969"/>
        <v>1.9E-2</v>
      </c>
      <c r="ABE36" s="1">
        <f t="shared" si="1970"/>
        <v>1.4068965517241379</v>
      </c>
      <c r="ABF36" s="1">
        <f t="shared" si="1971"/>
        <v>2.1103448275862067E-3</v>
      </c>
      <c r="ABG36" s="1">
        <f t="shared" si="1972"/>
        <v>16.15389488354414</v>
      </c>
      <c r="ABH36" s="1"/>
      <c r="ABI36" s="1"/>
      <c r="ABJ36" s="2" t="s">
        <v>11</v>
      </c>
      <c r="ABK36" s="1" t="s">
        <v>79</v>
      </c>
      <c r="ABL36" s="1">
        <v>112</v>
      </c>
      <c r="ABM36" s="2">
        <v>3</v>
      </c>
      <c r="ABN36" s="1">
        <v>5.8000000000000003E-2</v>
      </c>
      <c r="ABO36" s="1">
        <f t="shared" si="1973"/>
        <v>4.1000000000000002E-2</v>
      </c>
      <c r="ABP36" s="1">
        <f t="shared" si="1974"/>
        <v>2.2448979591836737</v>
      </c>
      <c r="ABQ36" s="1">
        <f t="shared" si="1975"/>
        <v>3.3673469387755107E-3</v>
      </c>
      <c r="ABR36" s="1">
        <f t="shared" si="1976"/>
        <v>25.775772648312234</v>
      </c>
      <c r="ABS36" s="1"/>
      <c r="ABT36" s="1"/>
      <c r="ABU36" s="2" t="s">
        <v>11</v>
      </c>
      <c r="ABV36" s="1" t="s">
        <v>80</v>
      </c>
      <c r="ABW36" s="1">
        <v>113</v>
      </c>
      <c r="ABX36" s="2">
        <v>3</v>
      </c>
      <c r="ABY36" s="1">
        <v>2.4E-2</v>
      </c>
      <c r="ABZ36" s="1">
        <f t="shared" si="1977"/>
        <v>1.1000000000000001E-2</v>
      </c>
      <c r="ACA36" s="1">
        <f t="shared" si="1978"/>
        <v>5.3571428571428617E-2</v>
      </c>
      <c r="ACB36" s="1">
        <f t="shared" si="1979"/>
        <v>8.0357142857142921E-5</v>
      </c>
      <c r="ACC36" s="1">
        <f t="shared" si="1980"/>
        <v>0.61510366547108786</v>
      </c>
      <c r="ACD36" s="1"/>
      <c r="ACE36" s="1"/>
      <c r="ACF36" s="2" t="s">
        <v>11</v>
      </c>
      <c r="ACG36" s="1" t="s">
        <v>81</v>
      </c>
      <c r="ACH36" s="1">
        <v>114</v>
      </c>
      <c r="ACI36" s="2">
        <v>3</v>
      </c>
      <c r="ACJ36" s="1">
        <v>3.2000000000000001E-2</v>
      </c>
      <c r="ACK36" s="1">
        <f t="shared" si="1981"/>
        <v>1.8000000000000002E-2</v>
      </c>
      <c r="ACL36" s="1">
        <f t="shared" si="1982"/>
        <v>0.22580645161290328</v>
      </c>
      <c r="ACM36" s="1">
        <f t="shared" si="1983"/>
        <v>3.387096774193549E-4</v>
      </c>
      <c r="ACN36" s="1">
        <f t="shared" si="1984"/>
        <v>2.5926950200501753</v>
      </c>
      <c r="ACO36" s="1"/>
      <c r="ACP36" s="1"/>
      <c r="ACQ36" s="2" t="s">
        <v>11</v>
      </c>
      <c r="ACR36" s="1" t="s">
        <v>82</v>
      </c>
      <c r="ACS36" s="1">
        <v>115</v>
      </c>
      <c r="ACT36" s="2">
        <v>3</v>
      </c>
      <c r="ACU36" s="1">
        <v>3.6999999999999998E-2</v>
      </c>
      <c r="ACV36" s="1">
        <f t="shared" si="1985"/>
        <v>2.3E-2</v>
      </c>
      <c r="ACW36" s="1">
        <f t="shared" si="1986"/>
        <v>0.45195729537366547</v>
      </c>
      <c r="ACX36" s="1">
        <f t="shared" si="1987"/>
        <v>6.7793594306049824E-4</v>
      </c>
      <c r="ACY36" s="1">
        <f t="shared" si="1988"/>
        <v>5.1893443283871568</v>
      </c>
      <c r="ACZ36" s="1"/>
      <c r="ADA36" s="1"/>
      <c r="ADB36" s="2" t="s">
        <v>11</v>
      </c>
      <c r="ADC36" s="1" t="s">
        <v>83</v>
      </c>
      <c r="ADD36" s="1">
        <v>116</v>
      </c>
      <c r="ADE36" s="2">
        <v>3</v>
      </c>
      <c r="ADF36" s="1">
        <v>4.3999999999999997E-2</v>
      </c>
      <c r="ADG36" s="1">
        <f t="shared" si="1989"/>
        <v>2.7999999999999997E-2</v>
      </c>
      <c r="ADH36" s="1">
        <f t="shared" si="1990"/>
        <v>0.62989323843416356</v>
      </c>
      <c r="ADI36" s="1">
        <f t="shared" si="1991"/>
        <v>9.4483985765124532E-4</v>
      </c>
      <c r="ADJ36" s="1">
        <f t="shared" si="1992"/>
        <v>7.2323932765710754</v>
      </c>
      <c r="ADK36" s="1"/>
      <c r="ADL36" s="1"/>
      <c r="ADM36" s="2" t="s">
        <v>11</v>
      </c>
      <c r="ADN36" s="1" t="s">
        <v>84</v>
      </c>
      <c r="ADO36" s="1">
        <v>119</v>
      </c>
      <c r="ADP36" s="2">
        <v>3</v>
      </c>
      <c r="ADQ36" s="1">
        <v>5.6000000000000001E-2</v>
      </c>
      <c r="ADR36" s="1">
        <f t="shared" si="1993"/>
        <v>3.9E-2</v>
      </c>
      <c r="ADS36" s="1">
        <f t="shared" si="1994"/>
        <v>0.49640287769784175</v>
      </c>
      <c r="ADT36" s="1">
        <f t="shared" si="1995"/>
        <v>7.446043165467626E-4</v>
      </c>
      <c r="ADU36" s="1">
        <f t="shared" si="1996"/>
        <v>5.6996656196169821</v>
      </c>
      <c r="ADV36" s="1"/>
      <c r="ADW36" s="1"/>
      <c r="ADX36" s="2" t="s">
        <v>11</v>
      </c>
      <c r="ADY36" s="1" t="s">
        <v>85</v>
      </c>
      <c r="ADZ36" s="1">
        <v>120</v>
      </c>
      <c r="AEA36" s="2">
        <v>3</v>
      </c>
      <c r="AEB36" s="1">
        <v>5.5E-2</v>
      </c>
      <c r="AEC36" s="1">
        <f t="shared" si="1997"/>
        <v>3.7999999999999999E-2</v>
      </c>
      <c r="AED36" s="1">
        <f t="shared" si="1998"/>
        <v>0.43165467625899284</v>
      </c>
      <c r="AEE36" s="1">
        <f t="shared" si="1999"/>
        <v>6.4748201438848932E-4</v>
      </c>
      <c r="AEF36" s="1">
        <f t="shared" si="2000"/>
        <v>4.9562309735799852</v>
      </c>
      <c r="AEG36" s="1"/>
      <c r="AEH36" s="1"/>
      <c r="AEI36" s="2" t="s">
        <v>11</v>
      </c>
      <c r="AEJ36" s="1" t="s">
        <v>86</v>
      </c>
      <c r="AEK36" s="1">
        <v>121</v>
      </c>
      <c r="AEL36" s="2">
        <v>3</v>
      </c>
      <c r="AEM36" s="1">
        <v>6.2E-2</v>
      </c>
      <c r="AEN36" s="1">
        <f t="shared" si="2001"/>
        <v>4.3999999999999997E-2</v>
      </c>
      <c r="AEO36" s="1">
        <f t="shared" si="2002"/>
        <v>0.68705035971223016</v>
      </c>
      <c r="AEP36" s="1">
        <f t="shared" si="2003"/>
        <v>1.0305755395683452E-3</v>
      </c>
      <c r="AEQ36" s="1">
        <f t="shared" si="2004"/>
        <v>7.8886676329481409</v>
      </c>
      <c r="AER36" s="1"/>
      <c r="AES36" s="1"/>
      <c r="AET36" s="2" t="s">
        <v>11</v>
      </c>
      <c r="AEU36" s="1" t="s">
        <v>87</v>
      </c>
      <c r="AEV36" s="1">
        <v>122</v>
      </c>
      <c r="AEW36" s="2">
        <v>3</v>
      </c>
      <c r="AEX36" s="1">
        <v>6.5000000000000002E-2</v>
      </c>
      <c r="AEY36" s="1">
        <f t="shared" si="2005"/>
        <v>4.8000000000000001E-2</v>
      </c>
      <c r="AEZ36" s="1">
        <f t="shared" si="2006"/>
        <v>0.78057553956834536</v>
      </c>
      <c r="AFA36" s="1">
        <f t="shared" si="2007"/>
        <v>1.1708633093525181E-3</v>
      </c>
      <c r="AFB36" s="1">
        <f t="shared" si="2008"/>
        <v>8.962517677223806</v>
      </c>
      <c r="AFC36" s="1"/>
      <c r="AFD36" s="1"/>
      <c r="AFE36" s="2" t="s">
        <v>11</v>
      </c>
      <c r="AFF36" s="1" t="s">
        <v>88</v>
      </c>
      <c r="AFG36" s="1">
        <v>123</v>
      </c>
      <c r="AFH36" s="2">
        <v>3</v>
      </c>
      <c r="AFI36" s="1">
        <v>6.6000000000000003E-2</v>
      </c>
      <c r="AFJ36" s="1">
        <f t="shared" si="2009"/>
        <v>4.9000000000000002E-2</v>
      </c>
      <c r="AFK36" s="1">
        <f t="shared" si="2010"/>
        <v>0.81294964028776995</v>
      </c>
      <c r="AFL36" s="1">
        <f t="shared" si="2011"/>
        <v>1.219424460431655E-3</v>
      </c>
      <c r="AFM36" s="1">
        <f t="shared" si="2012"/>
        <v>9.3342350002423071</v>
      </c>
      <c r="AFN36" s="1"/>
      <c r="AFO36" s="1"/>
      <c r="AFP36" s="2" t="s">
        <v>11</v>
      </c>
      <c r="AFQ36" s="1" t="s">
        <v>89</v>
      </c>
      <c r="AFR36" s="1">
        <v>126</v>
      </c>
      <c r="AFS36" s="2">
        <v>3</v>
      </c>
      <c r="AFT36" s="1">
        <v>7.0000000000000007E-2</v>
      </c>
      <c r="AFU36" s="1">
        <f t="shared" si="2013"/>
        <v>5.2000000000000005E-2</v>
      </c>
      <c r="AFV36" s="1">
        <f t="shared" si="2014"/>
        <v>1.0889679715302494</v>
      </c>
      <c r="AFW36" s="1">
        <f t="shared" si="2015"/>
        <v>1.633451957295374E-3</v>
      </c>
      <c r="AFX36" s="1">
        <f t="shared" si="2016"/>
        <v>12.503459562885594</v>
      </c>
      <c r="AFY36" s="1"/>
      <c r="AFZ36" s="1"/>
      <c r="AGA36" s="2" t="s">
        <v>11</v>
      </c>
      <c r="AGB36" s="1" t="s">
        <v>90</v>
      </c>
      <c r="AGC36" s="1">
        <v>127</v>
      </c>
      <c r="AGD36" s="2">
        <v>3</v>
      </c>
      <c r="AGE36" s="1">
        <v>2.4E-2</v>
      </c>
      <c r="AGF36" s="1">
        <f t="shared" si="2017"/>
        <v>9.0000000000000011E-3</v>
      </c>
      <c r="AGG36" s="1">
        <f t="shared" si="2018"/>
        <v>0.54208754208754217</v>
      </c>
      <c r="AGH36" s="1">
        <f t="shared" si="2019"/>
        <v>8.1313131313131323E-4</v>
      </c>
      <c r="AGI36" s="1">
        <f t="shared" si="2020"/>
        <v>6.2242139706928441</v>
      </c>
      <c r="AGJ36" s="1"/>
      <c r="AGK36" s="1"/>
      <c r="AGL36" s="2" t="s">
        <v>11</v>
      </c>
      <c r="AGM36" s="1" t="s">
        <v>91</v>
      </c>
      <c r="AGN36" s="1">
        <v>128</v>
      </c>
      <c r="AGO36" s="2">
        <v>3</v>
      </c>
      <c r="AGP36" s="1">
        <v>3.3000000000000002E-2</v>
      </c>
      <c r="AGQ36" s="1">
        <f t="shared" si="2021"/>
        <v>1.8000000000000002E-2</v>
      </c>
      <c r="AGR36" s="1">
        <f t="shared" si="2022"/>
        <v>0.882943143812709</v>
      </c>
      <c r="AGS36" s="1">
        <f t="shared" si="2023"/>
        <v>1.3244147157190635E-3</v>
      </c>
      <c r="AGT36" s="1">
        <f t="shared" si="2024"/>
        <v>10.137895864352904</v>
      </c>
      <c r="AGU36" s="1"/>
      <c r="AGV36" s="1"/>
      <c r="AGW36" s="2" t="s">
        <v>11</v>
      </c>
      <c r="AGX36" s="1" t="s">
        <v>92</v>
      </c>
      <c r="AGY36" s="1">
        <v>129</v>
      </c>
      <c r="AGZ36" s="2">
        <v>3</v>
      </c>
      <c r="AHA36" s="1">
        <v>3.7999999999999999E-2</v>
      </c>
      <c r="AHB36" s="1">
        <f t="shared" si="2025"/>
        <v>2.4E-2</v>
      </c>
      <c r="AHC36" s="1">
        <f t="shared" si="2026"/>
        <v>1.1760797342192693</v>
      </c>
      <c r="AHD36" s="1">
        <f t="shared" si="2027"/>
        <v>1.764119601328904E-3</v>
      </c>
      <c r="AHE36" s="1">
        <f t="shared" si="2028"/>
        <v>13.503671167551316</v>
      </c>
      <c r="AHF36" s="1"/>
      <c r="AHG36" s="1"/>
      <c r="AHH36" s="2" t="s">
        <v>11</v>
      </c>
      <c r="AHI36" s="1" t="s">
        <v>93</v>
      </c>
      <c r="AHJ36" s="1">
        <v>130</v>
      </c>
      <c r="AHK36" s="2">
        <v>3</v>
      </c>
      <c r="AHL36" s="1">
        <v>0.04</v>
      </c>
      <c r="AHM36" s="1">
        <f t="shared" si="2029"/>
        <v>2.6000000000000002E-2</v>
      </c>
      <c r="AHN36" s="1">
        <f t="shared" si="2030"/>
        <v>1.234113712374582</v>
      </c>
      <c r="AHO36" s="1">
        <f t="shared" si="2031"/>
        <v>1.851170568561873E-3</v>
      </c>
      <c r="AHP36" s="1">
        <f t="shared" si="2032"/>
        <v>14.170013537675084</v>
      </c>
      <c r="AHQ36" s="1"/>
      <c r="AHR36" s="1"/>
      <c r="AHS36" s="2" t="s">
        <v>11</v>
      </c>
      <c r="AHT36" s="1" t="s">
        <v>94</v>
      </c>
      <c r="AHU36" s="1">
        <v>133</v>
      </c>
      <c r="AHV36" s="2">
        <v>3</v>
      </c>
      <c r="AHW36" s="1">
        <v>5.3999999999999999E-2</v>
      </c>
      <c r="AHX36" s="1">
        <f t="shared" si="2033"/>
        <v>3.7999999999999999E-2</v>
      </c>
      <c r="AHY36" s="1">
        <f t="shared" si="2034"/>
        <v>1.6578073089700998</v>
      </c>
      <c r="AHZ36" s="1">
        <f t="shared" si="2035"/>
        <v>2.4867109634551495E-3</v>
      </c>
      <c r="AIA36" s="1">
        <f t="shared" si="2036"/>
        <v>19.034835911322332</v>
      </c>
      <c r="AIB36" s="1"/>
      <c r="AIC36" s="1"/>
      <c r="AID36" s="2" t="s">
        <v>11</v>
      </c>
      <c r="AIE36" s="1" t="s">
        <v>95</v>
      </c>
      <c r="AIF36" s="1">
        <v>134</v>
      </c>
      <c r="AIG36" s="2">
        <v>3</v>
      </c>
      <c r="AIH36" s="1">
        <v>5.1999999999999998E-2</v>
      </c>
      <c r="AII36" s="1">
        <f t="shared" si="2037"/>
        <v>3.4999999999999996E-2</v>
      </c>
      <c r="AIJ36" s="1">
        <f t="shared" si="2038"/>
        <v>1.5448504983388704</v>
      </c>
      <c r="AIK36" s="1">
        <f t="shared" si="2039"/>
        <v>2.3172757475083058E-3</v>
      </c>
      <c r="AIL36" s="1">
        <f t="shared" si="2040"/>
        <v>17.737873143817403</v>
      </c>
      <c r="AIM36" s="1"/>
      <c r="AIN36" s="1"/>
      <c r="AIO36" s="2" t="s">
        <v>11</v>
      </c>
      <c r="AIP36" s="1" t="s">
        <v>96</v>
      </c>
      <c r="AIQ36" s="1">
        <v>135</v>
      </c>
      <c r="AIR36" s="2">
        <v>3</v>
      </c>
      <c r="AIS36" s="1">
        <v>5.8999999999999997E-2</v>
      </c>
      <c r="AIT36" s="1">
        <f t="shared" si="2041"/>
        <v>4.4999999999999998E-2</v>
      </c>
      <c r="AIU36" s="1">
        <f t="shared" si="2042"/>
        <v>1.923841059602649</v>
      </c>
      <c r="AIV36" s="1">
        <f t="shared" si="2043"/>
        <v>2.8857615894039737E-3</v>
      </c>
      <c r="AIW36" s="1">
        <f t="shared" si="2044"/>
        <v>22.089418167513575</v>
      </c>
      <c r="AIX36" s="1"/>
      <c r="AIY36" s="1"/>
      <c r="AIZ36" s="2" t="s">
        <v>11</v>
      </c>
      <c r="AJA36" s="1" t="s">
        <v>97</v>
      </c>
      <c r="AJB36" s="1">
        <v>136</v>
      </c>
      <c r="AJC36" s="2">
        <v>3</v>
      </c>
      <c r="AJD36" s="1">
        <v>6.2E-2</v>
      </c>
      <c r="AJE36" s="1">
        <f t="shared" si="2045"/>
        <v>4.5999999999999999E-2</v>
      </c>
      <c r="AJF36" s="1">
        <f t="shared" si="2046"/>
        <v>1.9470198675496688</v>
      </c>
      <c r="AJG36" s="1">
        <f t="shared" si="2047"/>
        <v>2.9205298013245031E-3</v>
      </c>
      <c r="AJH36" s="1">
        <f t="shared" si="2048"/>
        <v>22.355555735796869</v>
      </c>
      <c r="AJI36" s="1"/>
      <c r="AJJ36" s="1"/>
      <c r="AJK36" s="2" t="s">
        <v>11</v>
      </c>
      <c r="AJL36" s="1" t="s">
        <v>98</v>
      </c>
      <c r="AJM36" s="1">
        <v>140</v>
      </c>
      <c r="AJN36" s="2">
        <v>3</v>
      </c>
      <c r="AJO36" s="1">
        <v>6.4000000000000001E-2</v>
      </c>
      <c r="AJP36" s="1">
        <f t="shared" si="2049"/>
        <v>4.8000000000000001E-2</v>
      </c>
      <c r="AJQ36" s="1">
        <f t="shared" si="2050"/>
        <v>2.0915032679738563</v>
      </c>
      <c r="AJR36" s="1">
        <f t="shared" si="2051"/>
        <v>3.1372549019607846E-3</v>
      </c>
      <c r="AJS36" s="1">
        <f t="shared" si="2052"/>
        <v>24.014504760875571</v>
      </c>
      <c r="AJT36" s="1"/>
      <c r="AJU36" s="1"/>
      <c r="AJV36" s="2" t="s">
        <v>11</v>
      </c>
      <c r="AJW36" s="1" t="s">
        <v>99</v>
      </c>
      <c r="AJX36" s="1">
        <v>141</v>
      </c>
      <c r="AJY36" s="2">
        <v>3</v>
      </c>
      <c r="AJZ36" s="1">
        <v>2.4E-2</v>
      </c>
      <c r="AKA36" s="1">
        <f t="shared" si="2053"/>
        <v>4.0000000000000001E-3</v>
      </c>
      <c r="AKB36" s="1">
        <f t="shared" si="2054"/>
        <v>0.27796610169491526</v>
      </c>
      <c r="AKC36" s="1">
        <f t="shared" si="2055"/>
        <v>4.1694915254237289E-4</v>
      </c>
      <c r="AKD36" s="1">
        <f t="shared" si="2056"/>
        <v>3.1915887365460263</v>
      </c>
      <c r="AKE36" s="1"/>
      <c r="AKF36" s="1"/>
      <c r="AKG36" s="2" t="s">
        <v>11</v>
      </c>
      <c r="AKH36" s="1" t="s">
        <v>100</v>
      </c>
      <c r="AKI36" s="1">
        <v>143</v>
      </c>
      <c r="AKJ36" s="2">
        <v>3</v>
      </c>
      <c r="AKK36" s="1">
        <v>0.03</v>
      </c>
      <c r="AKL36" s="1">
        <f t="shared" si="2057"/>
        <v>8.0000000000000002E-3</v>
      </c>
      <c r="AKM36" s="1">
        <f t="shared" si="2058"/>
        <v>0.4033898305084746</v>
      </c>
      <c r="AKN36" s="1">
        <f t="shared" si="2059"/>
        <v>6.0508474576271187E-4</v>
      </c>
      <c r="AKO36" s="1">
        <f t="shared" si="2060"/>
        <v>4.6316958493777696</v>
      </c>
      <c r="AKP36" s="1"/>
      <c r="AKQ36" s="1"/>
      <c r="AKR36" s="2" t="s">
        <v>11</v>
      </c>
      <c r="AKS36" s="1" t="s">
        <v>101</v>
      </c>
      <c r="AKT36" s="1">
        <v>144</v>
      </c>
      <c r="AKU36" s="2">
        <v>3</v>
      </c>
      <c r="AKV36" s="1">
        <v>3.5999999999999997E-2</v>
      </c>
      <c r="AKW36" s="1">
        <f t="shared" si="2061"/>
        <v>1.2999999999999998E-2</v>
      </c>
      <c r="AKX36" s="1">
        <f t="shared" si="2062"/>
        <v>0.54237288135593209</v>
      </c>
      <c r="AKY36" s="1">
        <f t="shared" si="2063"/>
        <v>8.1355932203389819E-4</v>
      </c>
      <c r="AKZ36" s="1">
        <f t="shared" si="2064"/>
        <v>6.2274902176507814</v>
      </c>
      <c r="ALA36" s="1"/>
      <c r="ALB36" s="1"/>
      <c r="ALC36" s="2" t="s">
        <v>11</v>
      </c>
      <c r="ALD36" s="1" t="s">
        <v>102</v>
      </c>
      <c r="ALE36" s="1">
        <v>147</v>
      </c>
      <c r="ALF36" s="2">
        <v>3</v>
      </c>
      <c r="ALG36" s="1">
        <v>4.5999999999999999E-2</v>
      </c>
      <c r="ALH36" s="1">
        <f t="shared" si="2065"/>
        <v>0.02</v>
      </c>
      <c r="ALI36" s="1">
        <f t="shared" si="2066"/>
        <v>0.7830508474576271</v>
      </c>
      <c r="ALJ36" s="1">
        <f t="shared" si="2067"/>
        <v>1.1745762711864406E-3</v>
      </c>
      <c r="ALK36" s="1">
        <f t="shared" si="2068"/>
        <v>8.9909390017333166</v>
      </c>
      <c r="ALL36" s="1"/>
      <c r="ALM36" s="1"/>
      <c r="ALN36" s="2" t="s">
        <v>11</v>
      </c>
      <c r="ALO36" s="1" t="s">
        <v>103</v>
      </c>
      <c r="ALP36" s="1">
        <v>148</v>
      </c>
      <c r="ALQ36" s="2">
        <v>3</v>
      </c>
      <c r="ALR36" s="1">
        <v>4.3999999999999997E-2</v>
      </c>
      <c r="ALS36" s="1">
        <f t="shared" si="2069"/>
        <v>1.8999999999999996E-2</v>
      </c>
      <c r="ALT36" s="1">
        <f t="shared" si="2070"/>
        <v>0.65306122448979576</v>
      </c>
      <c r="ALU36" s="1">
        <f t="shared" si="2071"/>
        <v>9.7959183673469361E-4</v>
      </c>
      <c r="ALV36" s="1">
        <f t="shared" si="2072"/>
        <v>7.49840658859992</v>
      </c>
      <c r="ALW36" s="1"/>
      <c r="ALX36" s="1"/>
      <c r="ALY36" s="2" t="s">
        <v>11</v>
      </c>
      <c r="ALZ36" s="1" t="s">
        <v>104</v>
      </c>
      <c r="AMA36" s="1">
        <v>149</v>
      </c>
      <c r="AMB36" s="2">
        <v>3</v>
      </c>
      <c r="AMC36" s="1">
        <v>4.2999999999999997E-2</v>
      </c>
      <c r="AMD36" s="1">
        <f t="shared" si="2073"/>
        <v>2.2999999999999996E-2</v>
      </c>
      <c r="AME36" s="1">
        <f t="shared" si="2074"/>
        <v>0.86643835616438347</v>
      </c>
      <c r="AMF36" s="1">
        <f t="shared" si="2075"/>
        <v>1.2996575342465752E-3</v>
      </c>
      <c r="AMG36" s="1">
        <f t="shared" si="2076"/>
        <v>9.9483889639205074</v>
      </c>
      <c r="AMH36" s="1"/>
      <c r="AMI36" s="1"/>
      <c r="AMJ36" s="2" t="s">
        <v>11</v>
      </c>
      <c r="AMK36" s="1" t="s">
        <v>105</v>
      </c>
      <c r="AML36" s="1">
        <v>150</v>
      </c>
      <c r="AMM36" s="2">
        <v>3</v>
      </c>
      <c r="AMN36" s="1">
        <v>4.1000000000000002E-2</v>
      </c>
      <c r="AMO36" s="1">
        <f t="shared" si="2077"/>
        <v>2.2000000000000002E-2</v>
      </c>
      <c r="AMP36" s="1">
        <f t="shared" si="2078"/>
        <v>0.7260273972602741</v>
      </c>
      <c r="AMQ36" s="1">
        <f t="shared" si="2079"/>
        <v>1.0890410958904111E-3</v>
      </c>
      <c r="AMR36" s="1">
        <f t="shared" si="2080"/>
        <v>8.3361994480282533</v>
      </c>
      <c r="AMS36" s="1"/>
      <c r="AMT36" s="1"/>
      <c r="AMU36" s="2" t="s">
        <v>11</v>
      </c>
      <c r="AMV36" s="1" t="s">
        <v>106</v>
      </c>
      <c r="AMW36" s="1">
        <v>151</v>
      </c>
      <c r="AMX36" s="2">
        <v>3</v>
      </c>
      <c r="AMY36" s="1">
        <v>4.3999999999999997E-2</v>
      </c>
      <c r="AMZ36" s="1">
        <f t="shared" si="2081"/>
        <v>2.3999999999999997E-2</v>
      </c>
      <c r="ANA36" s="1">
        <f t="shared" si="2082"/>
        <v>0.7465753424657533</v>
      </c>
      <c r="ANB36" s="1">
        <f t="shared" si="2083"/>
        <v>1.1198630136986299E-3</v>
      </c>
      <c r="ANC36" s="1">
        <f t="shared" si="2084"/>
        <v>8.5721296210856543</v>
      </c>
      <c r="AND36" s="1"/>
      <c r="ANE36" s="1"/>
      <c r="ANF36" s="2" t="s">
        <v>11</v>
      </c>
      <c r="ANG36" s="1" t="s">
        <v>107</v>
      </c>
      <c r="ANH36" s="1">
        <v>154</v>
      </c>
      <c r="ANI36" s="2">
        <v>3</v>
      </c>
      <c r="ANJ36" s="1">
        <v>4.9000000000000002E-2</v>
      </c>
      <c r="ANK36" s="1">
        <f t="shared" si="2085"/>
        <v>3.0000000000000002E-2</v>
      </c>
      <c r="ANL36" s="1">
        <f t="shared" si="2086"/>
        <v>0.93448275862068975</v>
      </c>
      <c r="ANM36" s="1">
        <f t="shared" si="2087"/>
        <v>1.4017241379310347E-3</v>
      </c>
      <c r="ANN36" s="1">
        <f t="shared" si="2088"/>
        <v>10.729670376079566</v>
      </c>
      <c r="ANO36" s="1"/>
      <c r="ANP36" s="1"/>
      <c r="ANQ36" s="2" t="s">
        <v>11</v>
      </c>
      <c r="ANR36" s="1" t="s">
        <v>108</v>
      </c>
      <c r="ANS36" s="1">
        <v>155</v>
      </c>
      <c r="ANT36" s="2">
        <v>3</v>
      </c>
      <c r="ANU36" s="1">
        <v>2.9000000000000001E-2</v>
      </c>
      <c r="ANV36" s="1">
        <f t="shared" si="2089"/>
        <v>9.0000000000000011E-3</v>
      </c>
      <c r="ANW36" s="1">
        <f t="shared" si="2090"/>
        <v>5.8020477815699696E-2</v>
      </c>
      <c r="ANX36" s="1">
        <f t="shared" si="2091"/>
        <v>8.703071672354954E-5</v>
      </c>
      <c r="ANY36" s="1">
        <f t="shared" si="2092"/>
        <v>0.66618736010065471</v>
      </c>
      <c r="ANZ36" s="1"/>
      <c r="AOA36" s="1"/>
      <c r="AOB36" s="2" t="s">
        <v>11</v>
      </c>
      <c r="AOC36" s="1" t="s">
        <v>109</v>
      </c>
      <c r="AOD36" s="1">
        <v>156</v>
      </c>
      <c r="AOE36" s="2">
        <v>3</v>
      </c>
      <c r="AOF36" s="1">
        <v>3.3000000000000002E-2</v>
      </c>
      <c r="AOG36" s="1">
        <f t="shared" si="2093"/>
        <v>1.2E-2</v>
      </c>
      <c r="AOH36" s="1">
        <f t="shared" si="2094"/>
        <v>0.20338983050847459</v>
      </c>
      <c r="AOI36" s="1">
        <f t="shared" si="2095"/>
        <v>3.050847457627119E-4</v>
      </c>
      <c r="AOJ36" s="1">
        <f t="shared" si="2096"/>
        <v>2.3353088316190438</v>
      </c>
      <c r="AOK36" s="1"/>
      <c r="AOL36" s="1"/>
      <c r="AOM36" s="2" t="s">
        <v>11</v>
      </c>
      <c r="AON36" s="1" t="s">
        <v>110</v>
      </c>
      <c r="AOO36" s="1">
        <v>157</v>
      </c>
      <c r="AOP36" s="2">
        <v>3</v>
      </c>
      <c r="AOQ36" s="1">
        <v>3.1E-2</v>
      </c>
      <c r="AOR36" s="1">
        <f t="shared" si="2097"/>
        <v>1.7000000000000001E-2</v>
      </c>
      <c r="AOS36" s="1">
        <f t="shared" si="2098"/>
        <v>0.53242320819112632</v>
      </c>
      <c r="AOT36" s="1">
        <f t="shared" si="2099"/>
        <v>7.9863481228668951E-4</v>
      </c>
      <c r="AOU36" s="1">
        <f t="shared" si="2100"/>
        <v>6.11324871621777</v>
      </c>
      <c r="AOV36" s="1"/>
      <c r="AOW36" s="1"/>
      <c r="AOX36" s="2" t="s">
        <v>11</v>
      </c>
      <c r="AOY36" s="1" t="s">
        <v>111</v>
      </c>
      <c r="AOZ36" s="1">
        <v>158</v>
      </c>
      <c r="APA36" s="2">
        <v>3</v>
      </c>
      <c r="APB36" s="1">
        <v>0.04</v>
      </c>
      <c r="APC36" s="1">
        <f t="shared" si="2101"/>
        <v>0.02</v>
      </c>
      <c r="APD36" s="1">
        <f t="shared" si="2102"/>
        <v>0.37671232876712329</v>
      </c>
      <c r="APE36" s="1">
        <f t="shared" si="2103"/>
        <v>5.6506849315068495E-4</v>
      </c>
      <c r="APF36" s="1">
        <f t="shared" si="2104"/>
        <v>4.3253865060523955</v>
      </c>
      <c r="APG36" s="1"/>
      <c r="APH36" s="1"/>
      <c r="API36" s="2" t="s">
        <v>11</v>
      </c>
      <c r="APJ36" s="1" t="s">
        <v>112</v>
      </c>
      <c r="APK36" s="1">
        <v>161</v>
      </c>
      <c r="APL36" s="2">
        <v>3</v>
      </c>
      <c r="APM36" s="1">
        <v>4.3999999999999997E-2</v>
      </c>
      <c r="APN36" s="1">
        <f t="shared" si="2105"/>
        <v>2.7999999999999997E-2</v>
      </c>
      <c r="APO36" s="1">
        <f t="shared" si="2106"/>
        <v>0.8088737201365187</v>
      </c>
      <c r="APP36" s="1">
        <f t="shared" si="2107"/>
        <v>1.2133105802047781E-3</v>
      </c>
      <c r="APQ36" s="1">
        <f t="shared" si="2108"/>
        <v>9.2874355496385341</v>
      </c>
      <c r="APR36" s="1"/>
      <c r="APS36" s="1"/>
      <c r="APT36" s="2" t="s">
        <v>11</v>
      </c>
      <c r="APU36" s="1" t="s">
        <v>113</v>
      </c>
      <c r="APV36" s="1">
        <v>162</v>
      </c>
      <c r="APW36" s="2">
        <v>3</v>
      </c>
      <c r="APX36" s="1">
        <v>3.1E-2</v>
      </c>
      <c r="APY36" s="1">
        <f t="shared" si="2109"/>
        <v>2.5999999999999999E-2</v>
      </c>
      <c r="APZ36" s="1">
        <f t="shared" si="2110"/>
        <v>1.2164948453608246</v>
      </c>
      <c r="AQA36" s="1">
        <f t="shared" si="2111"/>
        <v>1.8247422680412371E-3</v>
      </c>
      <c r="AQB36" s="1">
        <f t="shared" si="2112"/>
        <v>13.967714850285034</v>
      </c>
      <c r="AQC36" s="1"/>
      <c r="AQD36" s="1"/>
      <c r="AQE36" s="2" t="s">
        <v>11</v>
      </c>
      <c r="AQF36" s="1" t="s">
        <v>114</v>
      </c>
      <c r="AQG36" s="1">
        <v>163</v>
      </c>
      <c r="AQH36" s="2">
        <v>3</v>
      </c>
      <c r="AQI36" s="1">
        <v>5.0999999999999997E-2</v>
      </c>
      <c r="AQJ36" s="1">
        <f t="shared" si="2113"/>
        <v>3.4999999999999996E-2</v>
      </c>
      <c r="AQK36" s="1">
        <f t="shared" si="2114"/>
        <v>0.91780821917808209</v>
      </c>
      <c r="AQL36" s="1">
        <f t="shared" si="2115"/>
        <v>1.3767123287671231E-3</v>
      </c>
      <c r="AQM36" s="1">
        <f t="shared" si="2116"/>
        <v>10.538214396564015</v>
      </c>
      <c r="AQN36" s="1"/>
      <c r="AQO36" s="1"/>
      <c r="AQP36" s="2" t="s">
        <v>11</v>
      </c>
      <c r="AQQ36" s="1" t="s">
        <v>115</v>
      </c>
      <c r="AQR36" s="1">
        <v>169</v>
      </c>
      <c r="AQS36" s="2">
        <v>3</v>
      </c>
      <c r="AQT36" s="1">
        <v>3.2000000000000001E-2</v>
      </c>
      <c r="AQU36" s="1">
        <f t="shared" si="2117"/>
        <v>0.04</v>
      </c>
      <c r="AQV36" s="1">
        <f t="shared" si="2118"/>
        <v>1.9180887372013653</v>
      </c>
      <c r="AQW36" s="1">
        <f t="shared" si="2119"/>
        <v>2.8771331058020481E-3</v>
      </c>
      <c r="AQX36" s="1">
        <f t="shared" si="2120"/>
        <v>22.023370375092224</v>
      </c>
      <c r="AQY36" s="1"/>
      <c r="AQZ36" s="1"/>
      <c r="ARA36" s="2" t="s">
        <v>11</v>
      </c>
      <c r="ARB36" s="1" t="s">
        <v>116</v>
      </c>
      <c r="ARC36" s="1">
        <v>170</v>
      </c>
      <c r="ARD36" s="2">
        <v>3</v>
      </c>
      <c r="ARE36" s="1">
        <v>2.5000000000000001E-2</v>
      </c>
      <c r="ARF36" s="1">
        <f t="shared" si="2121"/>
        <v>1.9000000000000003E-2</v>
      </c>
      <c r="ARG36" s="1">
        <f t="shared" si="2122"/>
        <v>0.37755102040816335</v>
      </c>
      <c r="ARH36" s="1">
        <f t="shared" si="2123"/>
        <v>5.6632653061224503E-4</v>
      </c>
      <c r="ARI36" s="1">
        <f t="shared" si="2124"/>
        <v>4.335016309034331</v>
      </c>
      <c r="ARJ36" s="1"/>
      <c r="ARK36" s="1"/>
      <c r="ARL36" s="2" t="s">
        <v>11</v>
      </c>
      <c r="ARM36" s="1" t="s">
        <v>117</v>
      </c>
      <c r="ARN36" s="1">
        <v>171</v>
      </c>
      <c r="ARO36" s="2">
        <v>3</v>
      </c>
      <c r="ARP36" s="1">
        <v>2.8000000000000001E-2</v>
      </c>
      <c r="ARQ36" s="1">
        <f t="shared" si="2125"/>
        <v>2.1999999999999999E-2</v>
      </c>
      <c r="ARR36" s="1">
        <f t="shared" si="2126"/>
        <v>0.56506849315068497</v>
      </c>
      <c r="ARS36" s="1">
        <f t="shared" si="2127"/>
        <v>8.4760273972602743E-4</v>
      </c>
      <c r="ART36" s="1">
        <f t="shared" si="2128"/>
        <v>6.4880797590785928</v>
      </c>
      <c r="ARU36" s="1"/>
      <c r="ARV36" s="1"/>
      <c r="ARW36" s="2" t="s">
        <v>11</v>
      </c>
      <c r="ARX36" s="1" t="s">
        <v>118</v>
      </c>
      <c r="ARY36" s="1">
        <v>172</v>
      </c>
      <c r="ARZ36" s="2">
        <v>3</v>
      </c>
      <c r="ASA36" s="1">
        <v>4.5999999999999999E-2</v>
      </c>
      <c r="ASB36" s="1">
        <f t="shared" si="2129"/>
        <v>2.5999999999999999E-2</v>
      </c>
      <c r="ASC36" s="1">
        <f t="shared" si="2130"/>
        <v>0.12881355932203384</v>
      </c>
      <c r="ASD36" s="1">
        <f t="shared" si="2131"/>
        <v>1.9322033898305077E-4</v>
      </c>
      <c r="ASE36" s="1">
        <f t="shared" si="2132"/>
        <v>1.4790289266920602</v>
      </c>
      <c r="ASF36" s="1"/>
      <c r="ASG36" s="1"/>
      <c r="ASH36" s="2" t="s">
        <v>11</v>
      </c>
      <c r="ASI36" s="1" t="s">
        <v>119</v>
      </c>
      <c r="ASJ36" s="1">
        <v>173</v>
      </c>
      <c r="ASK36" s="2">
        <v>3</v>
      </c>
      <c r="ASL36" s="1">
        <v>3.5999999999999997E-2</v>
      </c>
      <c r="ASM36" s="1">
        <f t="shared" si="2133"/>
        <v>3.2999999999999995E-2</v>
      </c>
      <c r="ASN36" s="1">
        <f t="shared" si="2134"/>
        <v>0.89726027397260255</v>
      </c>
      <c r="ASO36" s="1">
        <f t="shared" si="2135"/>
        <v>1.3458904109589038E-3</v>
      </c>
      <c r="ASP36" s="1">
        <f t="shared" si="2136"/>
        <v>10.302284223506611</v>
      </c>
      <c r="ASQ36" s="1"/>
      <c r="ASR36" s="1"/>
      <c r="ASS36" s="2" t="s">
        <v>11</v>
      </c>
      <c r="AST36" s="1" t="s">
        <v>120</v>
      </c>
      <c r="ASU36" s="1">
        <v>176</v>
      </c>
      <c r="ASV36" s="2">
        <v>3</v>
      </c>
      <c r="ASW36" s="1">
        <v>0.04</v>
      </c>
      <c r="ASX36" s="1">
        <f t="shared" si="2137"/>
        <v>3.3000000000000002E-2</v>
      </c>
      <c r="ASY36" s="1">
        <f t="shared" si="2138"/>
        <v>0.69415807560137466</v>
      </c>
      <c r="ASZ36" s="1">
        <f t="shared" si="2139"/>
        <v>1.041237113402062E-3</v>
      </c>
      <c r="ATA36" s="1">
        <f t="shared" si="2140"/>
        <v>7.9702779654168854</v>
      </c>
      <c r="ATB36" s="1"/>
      <c r="ATC36" s="1"/>
      <c r="ATD36" s="2" t="s">
        <v>11</v>
      </c>
      <c r="ATE36" s="1" t="s">
        <v>121</v>
      </c>
      <c r="ATF36" s="1">
        <v>180</v>
      </c>
      <c r="ATG36" s="2">
        <v>3</v>
      </c>
      <c r="ATH36" s="1">
        <v>6.4000000000000001E-2</v>
      </c>
      <c r="ATI36" s="1">
        <f t="shared" si="2141"/>
        <v>4.2999999999999997E-2</v>
      </c>
      <c r="ATJ36" s="1">
        <f t="shared" si="2142"/>
        <v>0.46712802768166084</v>
      </c>
      <c r="ATK36" s="1">
        <f t="shared" si="2143"/>
        <v>7.0069204152249122E-4</v>
      </c>
      <c r="ATL36" s="1">
        <f t="shared" si="2144"/>
        <v>5.3635336919970236</v>
      </c>
      <c r="ATM36" s="1"/>
      <c r="ATN36" s="1"/>
      <c r="ATO36" s="2" t="s">
        <v>11</v>
      </c>
      <c r="ATP36" s="1" t="s">
        <v>122</v>
      </c>
      <c r="ATQ36" s="1">
        <v>183</v>
      </c>
      <c r="ATR36" s="2">
        <v>3</v>
      </c>
      <c r="ATS36" s="1">
        <v>3.7999999999999999E-2</v>
      </c>
      <c r="ATT36" s="1">
        <f t="shared" si="2145"/>
        <v>3.6999999999999998E-2</v>
      </c>
      <c r="ATU36" s="1">
        <f t="shared" si="2146"/>
        <v>0.98630136986301364</v>
      </c>
      <c r="ATV36" s="1">
        <f t="shared" si="2147"/>
        <v>1.4794520547945205E-3</v>
      </c>
      <c r="ATW36" s="1">
        <f t="shared" si="2148"/>
        <v>11.32464830675536</v>
      </c>
      <c r="ATX36" s="1"/>
      <c r="ATY36" s="1"/>
      <c r="ATZ36" s="6" t="s">
        <v>11</v>
      </c>
      <c r="AUA36" s="6" t="s">
        <v>123</v>
      </c>
      <c r="AUB36" s="6">
        <v>184</v>
      </c>
      <c r="AUC36" s="6">
        <v>3</v>
      </c>
      <c r="AUD36" s="6">
        <v>7.2999999999999995E-2</v>
      </c>
      <c r="AUE36" s="6">
        <f t="shared" si="2149"/>
        <v>5.6999999999999995E-2</v>
      </c>
      <c r="AUF36" s="6">
        <f t="shared" si="2150"/>
        <v>1.743682310469314</v>
      </c>
      <c r="AUG36" s="6">
        <f t="shared" si="2151"/>
        <v>2.6155234657039709E-3</v>
      </c>
      <c r="AUH36" s="6">
        <f t="shared" si="2152"/>
        <v>20.020847104286364</v>
      </c>
      <c r="AUI36" s="1"/>
      <c r="AUJ36" s="1"/>
      <c r="AUK36" s="6" t="s">
        <v>11</v>
      </c>
      <c r="AUL36" s="6" t="s">
        <v>124</v>
      </c>
      <c r="AUM36" s="6">
        <v>185</v>
      </c>
      <c r="AUN36" s="6">
        <v>3</v>
      </c>
      <c r="AUO36" s="6">
        <v>0.151</v>
      </c>
      <c r="AUP36" s="6">
        <f t="shared" si="2153"/>
        <v>0.14599999999999999</v>
      </c>
      <c r="AUQ36" s="6">
        <f t="shared" si="2154"/>
        <v>5.1010830324909744</v>
      </c>
      <c r="AUR36" s="6">
        <f t="shared" si="2155"/>
        <v>7.6516245487364618E-3</v>
      </c>
      <c r="AUS36" s="6">
        <f t="shared" si="2156"/>
        <v>58.570304261607937</v>
      </c>
      <c r="AUT36" s="1"/>
      <c r="AUU36" s="1"/>
      <c r="AUV36" s="6" t="s">
        <v>11</v>
      </c>
      <c r="AUW36" s="6" t="s">
        <v>125</v>
      </c>
      <c r="AUX36" s="6">
        <v>186</v>
      </c>
      <c r="AUY36" s="6">
        <v>3</v>
      </c>
      <c r="AUZ36" s="6">
        <v>0.217</v>
      </c>
      <c r="AVA36" s="6">
        <f t="shared" si="2157"/>
        <v>0.20699999999999999</v>
      </c>
      <c r="AVB36" s="6">
        <f t="shared" si="2158"/>
        <v>7.3357400722021664</v>
      </c>
      <c r="AVC36" s="6">
        <f t="shared" si="2159"/>
        <v>1.1003610108303251E-2</v>
      </c>
      <c r="AVD36" s="6">
        <f t="shared" si="2160"/>
        <v>84.228491337287579</v>
      </c>
      <c r="AVE36" s="1"/>
      <c r="AVF36" s="1"/>
      <c r="AVG36" s="6" t="s">
        <v>11</v>
      </c>
      <c r="AVH36" s="6" t="s">
        <v>126</v>
      </c>
      <c r="AVI36" s="6">
        <v>187</v>
      </c>
      <c r="AVJ36" s="6">
        <v>3</v>
      </c>
      <c r="AVK36" s="6">
        <v>0.2</v>
      </c>
      <c r="AVL36" s="6">
        <f t="shared" si="2161"/>
        <v>0.19</v>
      </c>
      <c r="AVM36" s="6">
        <f t="shared" si="2162"/>
        <v>6.8201438848920866</v>
      </c>
      <c r="AVN36" s="6">
        <f t="shared" si="2163"/>
        <v>1.0230215827338129E-2</v>
      </c>
      <c r="AVO36" s="6">
        <f t="shared" si="2164"/>
        <v>78.308449382563751</v>
      </c>
      <c r="AVP36" s="1"/>
      <c r="AVQ36" s="1"/>
      <c r="AVR36" s="6" t="s">
        <v>11</v>
      </c>
      <c r="AVS36" s="6" t="s">
        <v>127</v>
      </c>
      <c r="AVT36" s="6">
        <v>190</v>
      </c>
      <c r="AVU36" s="6">
        <v>3</v>
      </c>
      <c r="AVV36" s="6">
        <v>0.22900000000000001</v>
      </c>
      <c r="AVW36" s="6">
        <f t="shared" si="2165"/>
        <v>0.218</v>
      </c>
      <c r="AVX36" s="1">
        <f t="shared" si="2166"/>
        <v>7.8494623655913971</v>
      </c>
      <c r="AVY36" s="6">
        <f t="shared" si="2167"/>
        <v>1.1774193548387097E-2</v>
      </c>
      <c r="AVZ36" s="6">
        <f t="shared" si="2168"/>
        <v>90.127017363648932</v>
      </c>
      <c r="AWA36" s="1"/>
      <c r="AWB36" s="1"/>
      <c r="AWC36" s="6" t="s">
        <v>11</v>
      </c>
      <c r="AWD36" s="6" t="s">
        <v>128</v>
      </c>
      <c r="AWE36" s="6">
        <v>191</v>
      </c>
      <c r="AWF36" s="6">
        <v>3</v>
      </c>
      <c r="AWG36" s="6">
        <v>0.249</v>
      </c>
      <c r="AWH36" s="6">
        <f t="shared" si="2169"/>
        <v>0.23599999999999999</v>
      </c>
      <c r="AWI36" s="6">
        <f t="shared" si="2170"/>
        <v>8.4050179211469533</v>
      </c>
      <c r="AWJ36" s="6">
        <f t="shared" si="2171"/>
        <v>1.260752688172043E-2</v>
      </c>
      <c r="AWK36" s="6">
        <f t="shared" si="2172"/>
        <v>96.505870190756497</v>
      </c>
      <c r="AWL36" s="1"/>
      <c r="AWM36" s="1"/>
      <c r="AWN36" s="6" t="s">
        <v>11</v>
      </c>
      <c r="AWO36" s="6" t="s">
        <v>129</v>
      </c>
      <c r="AWP36" s="6">
        <v>192</v>
      </c>
      <c r="AWQ36" s="6">
        <v>3</v>
      </c>
      <c r="AWR36" s="6">
        <v>0.22700000000000001</v>
      </c>
      <c r="AWS36" s="6">
        <f t="shared" si="2173"/>
        <v>0.21100000000000002</v>
      </c>
      <c r="AWT36" s="6">
        <f t="shared" si="2174"/>
        <v>7.4714285714285724</v>
      </c>
      <c r="AWU36" s="6">
        <f t="shared" si="2175"/>
        <v>1.1207142857142858E-2</v>
      </c>
      <c r="AWV36" s="6">
        <f t="shared" si="2176"/>
        <v>85.786457877700997</v>
      </c>
      <c r="AWW36" s="1"/>
      <c r="AWX36" s="1"/>
      <c r="AWY36" s="6" t="s">
        <v>11</v>
      </c>
      <c r="AWZ36" s="6" t="s">
        <v>130</v>
      </c>
      <c r="AXA36" s="6">
        <v>193</v>
      </c>
      <c r="AXB36" s="6">
        <v>3</v>
      </c>
      <c r="AXC36" s="6">
        <v>0.20200000000000001</v>
      </c>
      <c r="AXD36" s="6">
        <f t="shared" si="2177"/>
        <v>0.188</v>
      </c>
      <c r="AXE36" s="6">
        <f t="shared" si="2178"/>
        <v>6.6379928315412187</v>
      </c>
      <c r="AXF36" s="6">
        <f t="shared" si="2179"/>
        <v>9.9569892473118284E-3</v>
      </c>
      <c r="AXG36" s="6">
        <f t="shared" si="2180"/>
        <v>76.217002811633705</v>
      </c>
      <c r="AXH36" s="1"/>
      <c r="AXI36" s="1"/>
      <c r="AXJ36" s="6" t="s">
        <v>11</v>
      </c>
      <c r="AXK36" s="6" t="s">
        <v>131</v>
      </c>
      <c r="AXL36" s="6">
        <v>197</v>
      </c>
      <c r="AXM36" s="6">
        <v>3</v>
      </c>
      <c r="AXN36" s="6">
        <v>0.28499999999999998</v>
      </c>
      <c r="AXO36" s="6">
        <f t="shared" si="2181"/>
        <v>0.26599999999999996</v>
      </c>
      <c r="AXP36" s="6">
        <f t="shared" si="2182"/>
        <v>9.4136690647482002</v>
      </c>
      <c r="AXQ36" s="6">
        <f t="shared" si="2183"/>
        <v>1.4120503597122301E-2</v>
      </c>
      <c r="AXR36" s="6">
        <f t="shared" si="2184"/>
        <v>108.08713714882349</v>
      </c>
      <c r="AXS36" s="1"/>
      <c r="AXT36" s="1"/>
      <c r="AXU36" s="2" t="s">
        <v>11</v>
      </c>
      <c r="AXV36" s="1" t="s">
        <v>132</v>
      </c>
      <c r="AXW36" s="1">
        <v>198</v>
      </c>
      <c r="AXX36" s="2">
        <v>3</v>
      </c>
      <c r="AXY36" s="1">
        <v>2.5000000000000001E-2</v>
      </c>
      <c r="AXZ36" s="1">
        <f t="shared" si="2185"/>
        <v>8.0000000000000002E-3</v>
      </c>
      <c r="AYA36" s="1">
        <f t="shared" si="2186"/>
        <v>0.10071942446043168</v>
      </c>
      <c r="AYB36" s="1">
        <f t="shared" si="2187"/>
        <v>1.5107913669064752E-4</v>
      </c>
      <c r="AYC36" s="1">
        <f t="shared" si="2188"/>
        <v>1.1564538938353299</v>
      </c>
      <c r="AYD36" s="1"/>
      <c r="AYE36" s="1"/>
      <c r="AYF36" s="2" t="s">
        <v>11</v>
      </c>
      <c r="AYG36" s="1" t="s">
        <v>133</v>
      </c>
      <c r="AYH36" s="1">
        <v>201</v>
      </c>
      <c r="AYI36" s="2">
        <v>3</v>
      </c>
      <c r="AYJ36" s="1">
        <v>3.4000000000000002E-2</v>
      </c>
      <c r="AYK36" s="1">
        <f t="shared" si="2189"/>
        <v>1.1000000000000003E-2</v>
      </c>
      <c r="AYL36" s="1">
        <f t="shared" si="2190"/>
        <v>0.16071428571428581</v>
      </c>
      <c r="AYM36" s="1">
        <f t="shared" si="2191"/>
        <v>2.4107142857142871E-4</v>
      </c>
      <c r="AYN36" s="1">
        <f t="shared" si="2192"/>
        <v>1.845310996413263</v>
      </c>
      <c r="AYO36" s="1"/>
      <c r="AYP36" s="1"/>
      <c r="AYQ36" s="2" t="s">
        <v>11</v>
      </c>
      <c r="AYR36" s="1" t="s">
        <v>134</v>
      </c>
      <c r="AYS36" s="1">
        <v>204</v>
      </c>
      <c r="AYT36" s="2">
        <v>3</v>
      </c>
      <c r="AYU36" s="1">
        <v>3.5000000000000003E-2</v>
      </c>
      <c r="AYV36" s="1">
        <f t="shared" si="2193"/>
        <v>1.2000000000000004E-2</v>
      </c>
      <c r="AYW36" s="1">
        <f t="shared" si="2194"/>
        <v>-0.1178571428571427</v>
      </c>
      <c r="AYX36" s="1">
        <f t="shared" si="2195"/>
        <v>-1.7678571428571407E-4</v>
      </c>
      <c r="AYY36" s="1">
        <f t="shared" si="2196"/>
        <v>-1.3532280640363905</v>
      </c>
      <c r="AYZ36" s="1"/>
      <c r="AZA36" s="1"/>
      <c r="AZB36" s="2" t="s">
        <v>11</v>
      </c>
      <c r="AZC36" s="1" t="s">
        <v>135</v>
      </c>
      <c r="AZD36" s="1">
        <v>205</v>
      </c>
      <c r="AZE36" s="2">
        <v>3</v>
      </c>
      <c r="AZF36" s="1">
        <v>3.3000000000000002E-2</v>
      </c>
      <c r="AZG36" s="1">
        <f t="shared" si="2197"/>
        <v>1.1000000000000003E-2</v>
      </c>
      <c r="AZH36" s="1">
        <f t="shared" si="2198"/>
        <v>0.18571428571428583</v>
      </c>
      <c r="AZI36" s="1">
        <f t="shared" si="2199"/>
        <v>2.7857142857142875E-4</v>
      </c>
      <c r="AZJ36" s="1">
        <f t="shared" si="2200"/>
        <v>2.1323593736331041</v>
      </c>
      <c r="AZK36" s="1"/>
      <c r="AZL36" s="1"/>
      <c r="AZM36" s="2" t="s">
        <v>11</v>
      </c>
      <c r="AZN36" s="1" t="s">
        <v>136</v>
      </c>
      <c r="AZO36" s="1">
        <v>208</v>
      </c>
      <c r="AZP36" s="2">
        <v>3</v>
      </c>
      <c r="AZQ36" s="1">
        <v>4.3999999999999997E-2</v>
      </c>
      <c r="AZR36" s="1">
        <f t="shared" si="2201"/>
        <v>2.2999999999999996E-2</v>
      </c>
      <c r="AZS36" s="1">
        <f t="shared" si="2202"/>
        <v>0.6142857142857141</v>
      </c>
      <c r="AZT36" s="1">
        <f t="shared" si="2203"/>
        <v>9.214285714285712E-4</v>
      </c>
      <c r="AZU36" s="1">
        <f t="shared" si="2204"/>
        <v>7.0531886974017999</v>
      </c>
      <c r="AZV36" s="1"/>
      <c r="AZW36" s="1"/>
      <c r="AZX36" s="2" t="s">
        <v>11</v>
      </c>
      <c r="AZY36" s="1" t="s">
        <v>137</v>
      </c>
      <c r="AZZ36" s="1">
        <v>211</v>
      </c>
      <c r="BAA36" s="2">
        <v>3</v>
      </c>
      <c r="BAB36" s="1">
        <v>4.7E-2</v>
      </c>
      <c r="BAC36" s="1">
        <f t="shared" si="2205"/>
        <v>2.3E-2</v>
      </c>
      <c r="BAD36" s="1">
        <f t="shared" si="2206"/>
        <v>0.56028368794326244</v>
      </c>
      <c r="BAE36" s="1">
        <f t="shared" si="2207"/>
        <v>8.4042553191489365E-4</v>
      </c>
      <c r="BAF36" s="1">
        <f t="shared" si="2208"/>
        <v>6.4331409362744454</v>
      </c>
      <c r="BAG36" s="1"/>
      <c r="BAH36" s="1"/>
      <c r="BAI36" s="2" t="s">
        <v>11</v>
      </c>
      <c r="BAJ36" s="1" t="s">
        <v>138</v>
      </c>
      <c r="BAK36" s="1">
        <v>212</v>
      </c>
      <c r="BAL36" s="2">
        <v>3</v>
      </c>
      <c r="BAM36" s="1">
        <v>1.4E-2</v>
      </c>
      <c r="BAN36" s="1">
        <f t="shared" si="2209"/>
        <v>4.0000000000000001E-3</v>
      </c>
      <c r="BAO36" s="1">
        <f t="shared" si="2210"/>
        <v>1.134020618556701</v>
      </c>
      <c r="BAP36" s="1">
        <f t="shared" si="2211"/>
        <v>1.7010309278350515E-3</v>
      </c>
      <c r="BAQ36" s="1">
        <f t="shared" si="2212"/>
        <v>13.020751131621642</v>
      </c>
      <c r="BAR36" s="1"/>
      <c r="BAS36" s="1"/>
      <c r="BAT36" s="2" t="s">
        <v>11</v>
      </c>
      <c r="BAU36" s="1" t="s">
        <v>139</v>
      </c>
      <c r="BAV36" s="1">
        <v>213</v>
      </c>
      <c r="BAW36" s="2">
        <v>3</v>
      </c>
      <c r="BAX36" s="1">
        <v>5.0000000000000001E-3</v>
      </c>
      <c r="BAY36" s="1">
        <f t="shared" si="2213"/>
        <v>4.0000000000000001E-3</v>
      </c>
      <c r="BAZ36" s="1">
        <f t="shared" si="2214"/>
        <v>1.270833333333333</v>
      </c>
      <c r="BBA36" s="1">
        <f t="shared" si="2215"/>
        <v>1.9062499999999995E-3</v>
      </c>
      <c r="BBB36" s="1">
        <f t="shared" si="2216"/>
        <v>14.591625842008568</v>
      </c>
      <c r="BBC36" s="1"/>
      <c r="BBD36" s="1"/>
      <c r="BBE36" s="2" t="s">
        <v>11</v>
      </c>
      <c r="BBF36" s="1" t="s">
        <v>140</v>
      </c>
      <c r="BBG36" s="1">
        <v>214</v>
      </c>
      <c r="BBH36" s="2">
        <v>3</v>
      </c>
      <c r="BBI36" s="1">
        <v>1.2E-2</v>
      </c>
      <c r="BBJ36" s="1">
        <f t="shared" si="2217"/>
        <v>7.0000000000000001E-3</v>
      </c>
      <c r="BBK36" s="1">
        <f t="shared" si="2218"/>
        <v>1.0522648083623694</v>
      </c>
      <c r="BBL36" s="1">
        <f t="shared" si="2219"/>
        <v>1.578397212543554E-3</v>
      </c>
      <c r="BBM36" s="1">
        <f t="shared" si="2220"/>
        <v>12.082036225838593</v>
      </c>
      <c r="BBN36" s="1"/>
      <c r="BBO36" s="1"/>
      <c r="BBP36" s="2" t="s">
        <v>11</v>
      </c>
      <c r="BBQ36" s="1" t="s">
        <v>141</v>
      </c>
      <c r="BBR36" s="1">
        <v>215</v>
      </c>
      <c r="BBS36" s="2">
        <v>3</v>
      </c>
      <c r="BBT36" s="1">
        <v>0.02</v>
      </c>
      <c r="BBU36" s="1">
        <f t="shared" si="2221"/>
        <v>1.2E-2</v>
      </c>
      <c r="BBV36" s="1">
        <f t="shared" si="2222"/>
        <v>1.1293706293706292</v>
      </c>
      <c r="BBW36" s="1">
        <f t="shared" si="2223"/>
        <v>1.6940559440559437E-3</v>
      </c>
      <c r="BBX36" s="1">
        <f t="shared" si="2224"/>
        <v>12.967360257623573</v>
      </c>
      <c r="BBY36" s="1"/>
      <c r="BBZ36" s="1"/>
      <c r="BCA36" s="2" t="s">
        <v>11</v>
      </c>
      <c r="BCB36" s="1" t="s">
        <v>142</v>
      </c>
      <c r="BCC36" s="1">
        <v>225</v>
      </c>
      <c r="BCD36" s="2">
        <v>3</v>
      </c>
      <c r="BCE36" s="1">
        <v>2.7E-2</v>
      </c>
      <c r="BCF36" s="1">
        <f t="shared" si="2225"/>
        <v>0.02</v>
      </c>
      <c r="BCG36" s="1">
        <f t="shared" si="2226"/>
        <v>1.3763066202090593</v>
      </c>
      <c r="BCH36" s="1">
        <f t="shared" si="2227"/>
        <v>2.064459930313589E-3</v>
      </c>
      <c r="BCI36" s="1">
        <f t="shared" si="2228"/>
        <v>15.802663275517368</v>
      </c>
      <c r="BCJ36" s="1"/>
      <c r="BCK36" s="1"/>
      <c r="BCL36" s="2" t="s">
        <v>11</v>
      </c>
      <c r="BCM36" s="1" t="s">
        <v>143</v>
      </c>
      <c r="BCN36" s="1">
        <v>226</v>
      </c>
      <c r="BCO36" s="2">
        <v>3</v>
      </c>
      <c r="BCP36" s="1">
        <v>2.4E-2</v>
      </c>
      <c r="BCQ36" s="1">
        <f t="shared" si="2229"/>
        <v>6.0000000000000019E-3</v>
      </c>
      <c r="BCR36" s="1">
        <f t="shared" si="2230"/>
        <v>0.68918918918918926</v>
      </c>
      <c r="BCS36" s="1">
        <f t="shared" si="2231"/>
        <v>1.0337837837837839E-3</v>
      </c>
      <c r="BCT36" s="1">
        <f t="shared" si="2232"/>
        <v>7.9132255341685838</v>
      </c>
      <c r="BCU36" s="1"/>
      <c r="BCV36" s="1"/>
      <c r="BCW36" s="2" t="s">
        <v>11</v>
      </c>
      <c r="BCX36" s="1" t="s">
        <v>144</v>
      </c>
      <c r="BCY36" s="1">
        <v>232</v>
      </c>
      <c r="BCZ36" s="2">
        <v>3</v>
      </c>
      <c r="BDA36" s="1">
        <v>3.5000000000000003E-2</v>
      </c>
      <c r="BDB36" s="1">
        <f t="shared" si="2233"/>
        <v>1.1000000000000003E-2</v>
      </c>
      <c r="BDC36" s="1">
        <f t="shared" si="2234"/>
        <v>0.92567567567567577</v>
      </c>
      <c r="BDD36" s="1">
        <f t="shared" si="2235"/>
        <v>1.3885135135135137E-3</v>
      </c>
      <c r="BDE36" s="1">
        <f t="shared" si="2236"/>
        <v>10.628548021383294</v>
      </c>
      <c r="BDF36" s="1"/>
      <c r="BDG36" s="1"/>
      <c r="BDH36" s="2" t="s">
        <v>11</v>
      </c>
      <c r="BDI36" s="1" t="s">
        <v>145</v>
      </c>
      <c r="BDJ36" s="1">
        <v>233</v>
      </c>
      <c r="BDK36" s="2">
        <v>3</v>
      </c>
      <c r="BDL36" s="1">
        <v>3.6999999999999998E-2</v>
      </c>
      <c r="BDM36" s="1">
        <f t="shared" si="2237"/>
        <v>-1.0000000000000009E-3</v>
      </c>
      <c r="BDN36" s="1">
        <f t="shared" si="2238"/>
        <v>0.56418918918918914</v>
      </c>
      <c r="BDO36" s="1">
        <f t="shared" si="2239"/>
        <v>8.4628378378378373E-4</v>
      </c>
      <c r="BDP36" s="1">
        <f t="shared" si="2240"/>
        <v>6.4779836480693787</v>
      </c>
      <c r="BDQ36" s="1"/>
      <c r="BDR36" s="1"/>
      <c r="BDS36" s="2" t="s">
        <v>11</v>
      </c>
      <c r="BDT36" s="1" t="s">
        <v>146</v>
      </c>
      <c r="BDU36" s="1">
        <v>234</v>
      </c>
      <c r="BDV36" s="2">
        <v>3</v>
      </c>
      <c r="BDW36" s="1">
        <v>3.6999999999999998E-2</v>
      </c>
      <c r="BDX36" s="1">
        <f t="shared" si="2241"/>
        <v>1.9999999999999948E-3</v>
      </c>
      <c r="BDY36" s="1">
        <f t="shared" si="2242"/>
        <v>0.6406779661016947</v>
      </c>
      <c r="BDZ36" s="1">
        <f t="shared" si="2243"/>
        <v>9.6101694915254202E-4</v>
      </c>
      <c r="BEA36" s="1">
        <f t="shared" si="2244"/>
        <v>7.3562228195999841</v>
      </c>
      <c r="BEB36" s="1"/>
      <c r="BEC36" s="1"/>
      <c r="BED36" s="2" t="s">
        <v>11</v>
      </c>
      <c r="BEE36" s="1" t="s">
        <v>147</v>
      </c>
      <c r="BEF36" s="1">
        <v>236</v>
      </c>
      <c r="BEG36" s="2">
        <v>3</v>
      </c>
      <c r="BEH36" s="1">
        <v>0.04</v>
      </c>
      <c r="BEI36" s="1">
        <f t="shared" si="2245"/>
        <v>-1.8000000000000002E-2</v>
      </c>
      <c r="BEJ36" s="1">
        <f t="shared" si="2246"/>
        <v>-3.050847457627124E-2</v>
      </c>
      <c r="BEK36" s="1">
        <f t="shared" si="2247"/>
        <v>-4.5762711864406858E-5</v>
      </c>
      <c r="BEL36" s="1">
        <f t="shared" si="2248"/>
        <v>-0.3502963247428571</v>
      </c>
      <c r="BEM36" s="1"/>
      <c r="BEN36" s="1"/>
      <c r="BEO36" s="2" t="s">
        <v>11</v>
      </c>
      <c r="BEP36" s="4" t="s">
        <v>148</v>
      </c>
      <c r="BEQ36" s="4">
        <v>239</v>
      </c>
      <c r="BER36" s="2">
        <v>3</v>
      </c>
      <c r="BES36" s="1">
        <v>4.2999999999999997E-2</v>
      </c>
      <c r="BET36" s="1">
        <f t="shared" si="2249"/>
        <v>-2.4000000000000007E-2</v>
      </c>
      <c r="BEU36" s="1">
        <f t="shared" si="2250"/>
        <v>-0.17449664429530223</v>
      </c>
      <c r="BEV36" s="1">
        <f t="shared" si="2251"/>
        <v>-2.6174496644295334E-4</v>
      </c>
      <c r="BEW36" s="1">
        <f t="shared" si="2252"/>
        <v>-2.0035591430109716</v>
      </c>
      <c r="BEX36" s="1"/>
      <c r="BEY36" s="1"/>
      <c r="BEZ36" s="2" t="s">
        <v>11</v>
      </c>
      <c r="BFA36" s="4" t="s">
        <v>149</v>
      </c>
      <c r="BFB36" s="4">
        <v>240</v>
      </c>
      <c r="BFC36" s="2">
        <v>3</v>
      </c>
      <c r="BFD36" s="1">
        <v>-3.0000000000000001E-3</v>
      </c>
      <c r="BFE36" s="1">
        <f t="shared" si="2253"/>
        <v>0.02</v>
      </c>
      <c r="BFF36" s="1">
        <f t="shared" si="2254"/>
        <v>2.9268292682926833</v>
      </c>
      <c r="BFG36" s="1">
        <f t="shared" si="2255"/>
        <v>4.3902439024390248E-3</v>
      </c>
      <c r="BFH36" s="1">
        <f t="shared" si="2256"/>
        <v>33.605663674517949</v>
      </c>
      <c r="BFI36" s="1"/>
      <c r="BFJ36" s="1"/>
      <c r="BFK36" s="2" t="s">
        <v>11</v>
      </c>
      <c r="BFL36" s="4" t="s">
        <v>150</v>
      </c>
      <c r="BFM36" s="4">
        <v>241</v>
      </c>
      <c r="BFN36" s="2">
        <v>3</v>
      </c>
      <c r="BFO36" s="1">
        <v>5.0000000000000001E-3</v>
      </c>
      <c r="BFP36" s="1">
        <f t="shared" si="2257"/>
        <v>2.2000000000000002E-2</v>
      </c>
      <c r="BFQ36" s="1">
        <f t="shared" si="2258"/>
        <v>3.0103092783505159</v>
      </c>
      <c r="BFR36" s="1">
        <f t="shared" si="2259"/>
        <v>4.515463917525774E-3</v>
      </c>
      <c r="BFS36" s="1">
        <f t="shared" si="2260"/>
        <v>34.564175731213822</v>
      </c>
      <c r="BFT36" s="1"/>
      <c r="BFU36" s="1"/>
      <c r="BFV36" s="2" t="s">
        <v>11</v>
      </c>
      <c r="BFW36" s="4" t="s">
        <v>151</v>
      </c>
      <c r="BFX36" s="4">
        <v>243</v>
      </c>
      <c r="BFY36" s="2">
        <v>3</v>
      </c>
      <c r="BFZ36" s="1">
        <v>3.5999999999999997E-2</v>
      </c>
      <c r="BGA36" s="1">
        <f t="shared" si="1408"/>
        <v>0.03</v>
      </c>
      <c r="BGB36" s="1">
        <f t="shared" si="2261"/>
        <v>2.3010380622837374</v>
      </c>
      <c r="BGC36" s="1">
        <f t="shared" si="2262"/>
        <v>3.4515570934256063E-3</v>
      </c>
      <c r="BGD36" s="1">
        <f t="shared" si="2263"/>
        <v>26.420369667985348</v>
      </c>
      <c r="BGE36" s="1"/>
      <c r="BGF36" s="1"/>
      <c r="BGG36" s="2" t="s">
        <v>11</v>
      </c>
      <c r="BGH36" s="4" t="s">
        <v>152</v>
      </c>
      <c r="BGI36" s="4">
        <v>246</v>
      </c>
      <c r="BGJ36" s="2">
        <v>3</v>
      </c>
      <c r="BGK36" s="1">
        <v>3.6999999999999998E-2</v>
      </c>
      <c r="BGL36" s="1">
        <f t="shared" si="2264"/>
        <v>2.5999999999999999E-2</v>
      </c>
      <c r="BGM36" s="1">
        <f t="shared" si="2265"/>
        <v>2.0207612456747404</v>
      </c>
      <c r="BGN36" s="1">
        <f t="shared" si="2266"/>
        <v>3.0311418685121105E-3</v>
      </c>
      <c r="BGO36" s="1">
        <f t="shared" si="2267"/>
        <v>23.202249452787129</v>
      </c>
      <c r="BGP36" s="1"/>
      <c r="BGQ36" s="1"/>
      <c r="BGR36" s="2" t="s">
        <v>11</v>
      </c>
      <c r="BGS36" s="4" t="s">
        <v>153</v>
      </c>
      <c r="BGT36" s="4">
        <v>249</v>
      </c>
      <c r="BGU36" s="2">
        <v>3</v>
      </c>
      <c r="BGV36" s="1">
        <v>3.9E-2</v>
      </c>
      <c r="BGW36" s="1">
        <f t="shared" si="2268"/>
        <v>0.03</v>
      </c>
      <c r="BGX36" s="1">
        <f t="shared" si="2269"/>
        <v>2.2749140893470794</v>
      </c>
      <c r="BGY36" s="1">
        <f t="shared" si="2270"/>
        <v>3.4123711340206192E-3</v>
      </c>
      <c r="BGZ36" s="1">
        <f t="shared" si="2271"/>
        <v>26.12041590646524</v>
      </c>
      <c r="BHA36" s="1"/>
      <c r="BHB36" s="1"/>
      <c r="BHC36" s="2" t="s">
        <v>11</v>
      </c>
      <c r="BHD36" s="4" t="s">
        <v>154</v>
      </c>
      <c r="BHE36" s="4">
        <v>253</v>
      </c>
      <c r="BHF36" s="2">
        <v>3</v>
      </c>
      <c r="BHG36" s="1">
        <v>4.3999999999999997E-2</v>
      </c>
      <c r="BHH36" s="1">
        <f t="shared" si="2272"/>
        <v>3.5999999999999997E-2</v>
      </c>
      <c r="BHI36" s="1">
        <f t="shared" si="2273"/>
        <v>2.4463667820069204</v>
      </c>
      <c r="BHJ36" s="1">
        <f t="shared" si="2274"/>
        <v>3.6695501730103805E-3</v>
      </c>
      <c r="BHK36" s="1">
        <f t="shared" si="2275"/>
        <v>28.089024594384416</v>
      </c>
      <c r="BHL36" s="1"/>
      <c r="BHM36" s="1"/>
      <c r="BHN36" s="2" t="s">
        <v>11</v>
      </c>
      <c r="BHO36" s="4" t="s">
        <v>155</v>
      </c>
      <c r="BHP36" s="4">
        <v>254</v>
      </c>
      <c r="BHQ36" s="2">
        <v>3</v>
      </c>
      <c r="BHR36" s="1">
        <v>2.7E-2</v>
      </c>
      <c r="BHS36" s="1">
        <f t="shared" si="2276"/>
        <v>5.000000000000001E-3</v>
      </c>
      <c r="BHT36" s="1">
        <f t="shared" si="2277"/>
        <v>8.5910652920962227E-2</v>
      </c>
      <c r="BHU36" s="1">
        <f t="shared" si="2278"/>
        <v>1.2886597938144336E-4</v>
      </c>
      <c r="BHV36" s="1">
        <f t="shared" si="2279"/>
        <v>0.98642054027436732</v>
      </c>
      <c r="BHW36" s="1"/>
      <c r="BHX36" s="1"/>
      <c r="BHY36" s="2" t="s">
        <v>11</v>
      </c>
      <c r="BHZ36" s="4" t="s">
        <v>156</v>
      </c>
      <c r="BIA36" s="4">
        <v>260</v>
      </c>
      <c r="BIB36" s="2">
        <v>3</v>
      </c>
      <c r="BIC36" s="1">
        <v>3.6999999999999998E-2</v>
      </c>
      <c r="BID36" s="1">
        <f t="shared" si="2280"/>
        <v>5.9999999999999984E-3</v>
      </c>
      <c r="BIE36" s="1">
        <f t="shared" si="2281"/>
        <v>-1.0135135135135191E-2</v>
      </c>
      <c r="BIF36" s="1">
        <f t="shared" si="2282"/>
        <v>-1.5202702702702787E-5</v>
      </c>
      <c r="BIG36" s="1">
        <f t="shared" si="2283"/>
        <v>-0.11637096373777392</v>
      </c>
      <c r="BIH36" s="1"/>
      <c r="BII36" s="1"/>
      <c r="BIJ36" s="2" t="s">
        <v>11</v>
      </c>
      <c r="BIK36" s="4" t="s">
        <v>157</v>
      </c>
      <c r="BIL36" s="4">
        <v>267</v>
      </c>
      <c r="BIM36" s="2">
        <v>3</v>
      </c>
      <c r="BIN36" s="1">
        <v>3.5999999999999997E-2</v>
      </c>
      <c r="BIO36" s="1">
        <f t="shared" si="2284"/>
        <v>4.9999999999999975E-3</v>
      </c>
      <c r="BIP36" s="1">
        <f t="shared" si="2285"/>
        <v>0.79666666666666663</v>
      </c>
      <c r="BIQ36" s="1">
        <f t="shared" si="2286"/>
        <v>1.1949999999999999E-3</v>
      </c>
      <c r="BIR36" s="1">
        <f t="shared" si="2287"/>
        <v>9.1472749540722589</v>
      </c>
      <c r="BIS36" s="1"/>
      <c r="BIT36" s="1"/>
      <c r="BIU36" s="2" t="s">
        <v>11</v>
      </c>
      <c r="BIV36" s="4" t="s">
        <v>158</v>
      </c>
      <c r="BIW36" s="4">
        <v>268</v>
      </c>
      <c r="BIX36" s="2">
        <v>3</v>
      </c>
      <c r="BIY36" s="1">
        <v>3.3000000000000002E-2</v>
      </c>
      <c r="BIZ36" s="1">
        <f t="shared" si="2288"/>
        <v>4.0000000000000001E-3</v>
      </c>
      <c r="BJA36" s="1">
        <f t="shared" si="2289"/>
        <v>0.1322033898305085</v>
      </c>
      <c r="BJB36" s="1">
        <f t="shared" si="2290"/>
        <v>1.9830508474576275E-4</v>
      </c>
      <c r="BJC36" s="1">
        <f t="shared" si="2291"/>
        <v>1.5179507405523787</v>
      </c>
      <c r="BJD36" s="1"/>
      <c r="BJE36" s="1"/>
      <c r="BJF36" s="2" t="s">
        <v>11</v>
      </c>
      <c r="BJG36" s="4" t="s">
        <v>159</v>
      </c>
      <c r="BJH36" s="4">
        <v>274</v>
      </c>
      <c r="BJI36" s="2">
        <v>3</v>
      </c>
      <c r="BJJ36" s="1">
        <v>2.4E-2</v>
      </c>
      <c r="BJK36" s="1">
        <f t="shared" si="2292"/>
        <v>1.3000000000000001E-2</v>
      </c>
      <c r="BJL36" s="1">
        <f t="shared" si="2293"/>
        <v>1.1283783783783783</v>
      </c>
      <c r="BJM36" s="1">
        <f t="shared" si="2294"/>
        <v>1.6925675675675675E-3</v>
      </c>
      <c r="BJN36" s="1">
        <f t="shared" si="2295"/>
        <v>12.955967296138757</v>
      </c>
      <c r="BJO36" s="1"/>
      <c r="BJP36" s="1"/>
      <c r="BJQ36" s="2" t="s">
        <v>11</v>
      </c>
      <c r="BJR36" s="4" t="s">
        <v>160</v>
      </c>
      <c r="BJS36" s="4">
        <v>281</v>
      </c>
      <c r="BJT36" s="2">
        <v>3</v>
      </c>
      <c r="BJU36" s="1">
        <v>4.8000000000000001E-2</v>
      </c>
      <c r="BJV36" s="1">
        <f t="shared" si="2296"/>
        <v>1.0000000000000002E-2</v>
      </c>
      <c r="BJW36" s="1">
        <f t="shared" si="2297"/>
        <v>0.56000000000000005</v>
      </c>
      <c r="BJX36" s="1">
        <f t="shared" si="2298"/>
        <v>8.4000000000000014E-4</v>
      </c>
      <c r="BJY36" s="1">
        <f t="shared" si="2299"/>
        <v>6.4298836497244345</v>
      </c>
      <c r="BJZ36" s="1"/>
      <c r="BKA36" s="1"/>
      <c r="BKB36" s="2" t="s">
        <v>11</v>
      </c>
      <c r="BKC36" s="4" t="s">
        <v>161</v>
      </c>
      <c r="BKD36" s="4">
        <v>282</v>
      </c>
      <c r="BKE36" s="2">
        <v>3</v>
      </c>
      <c r="BKF36" s="1">
        <v>2.5000000000000001E-2</v>
      </c>
      <c r="BKG36" s="1">
        <f t="shared" si="2300"/>
        <v>4.0000000000000001E-3</v>
      </c>
      <c r="BKH36" s="1">
        <f t="shared" si="2301"/>
        <v>9.420289855072464E-2</v>
      </c>
      <c r="BKI36" s="1">
        <f t="shared" si="2302"/>
        <v>1.4130434782608697E-4</v>
      </c>
      <c r="BKJ36" s="1">
        <f t="shared" si="2303"/>
        <v>1.081631566335632</v>
      </c>
      <c r="BKK36" s="1"/>
      <c r="BKL36" s="1"/>
      <c r="BKM36" s="2" t="s">
        <v>11</v>
      </c>
      <c r="BKN36" s="4" t="s">
        <v>162</v>
      </c>
      <c r="BKO36" s="4">
        <v>289</v>
      </c>
      <c r="BKP36" s="2">
        <v>3</v>
      </c>
      <c r="BKQ36" s="1">
        <v>3.2000000000000001E-2</v>
      </c>
      <c r="BKR36" s="1">
        <f t="shared" si="2304"/>
        <v>1.6E-2</v>
      </c>
      <c r="BKS36" s="1">
        <f t="shared" si="2305"/>
        <v>0.64748201438848929</v>
      </c>
      <c r="BKT36" s="1">
        <f t="shared" si="2306"/>
        <v>9.7122302158273398E-4</v>
      </c>
      <c r="BKU36" s="1">
        <f t="shared" si="2307"/>
        <v>7.4343464603699783</v>
      </c>
      <c r="BKV36" s="1"/>
      <c r="BKW36" s="1"/>
      <c r="BKX36" s="2" t="s">
        <v>11</v>
      </c>
      <c r="BKY36" s="4" t="s">
        <v>163</v>
      </c>
      <c r="BKZ36" s="4">
        <v>296</v>
      </c>
      <c r="BLA36" s="2">
        <v>3</v>
      </c>
      <c r="BLB36" s="1">
        <v>3.6999999999999998E-2</v>
      </c>
      <c r="BLC36" s="1">
        <f t="shared" si="2308"/>
        <v>1.6999999999999998E-2</v>
      </c>
      <c r="BLD36" s="1">
        <f t="shared" si="2309"/>
        <v>0.41304347826086946</v>
      </c>
      <c r="BLE36" s="1">
        <f t="shared" si="2310"/>
        <v>6.1956521739130416E-4</v>
      </c>
      <c r="BLF36" s="1">
        <f t="shared" si="2311"/>
        <v>4.742538406240846</v>
      </c>
      <c r="BLG36" s="1"/>
      <c r="BLH36" s="1"/>
      <c r="BLI36" s="2" t="s">
        <v>11</v>
      </c>
      <c r="BLJ36" s="4" t="s">
        <v>164</v>
      </c>
      <c r="BLK36" s="4">
        <v>303</v>
      </c>
      <c r="BLL36" s="2">
        <v>3</v>
      </c>
      <c r="BLM36" s="1">
        <v>2.8000000000000001E-2</v>
      </c>
      <c r="BLN36" s="1">
        <f t="shared" si="2312"/>
        <v>1.7000000000000001E-2</v>
      </c>
      <c r="BLO36" s="1">
        <f t="shared" si="2313"/>
        <v>0.80338983050847468</v>
      </c>
      <c r="BLP36" s="1">
        <f t="shared" si="2314"/>
        <v>1.2050847457627121E-3</v>
      </c>
      <c r="BLQ36" s="1">
        <f t="shared" si="2315"/>
        <v>9.2244698848952247</v>
      </c>
      <c r="BLR36" s="1"/>
      <c r="BLS36" s="1"/>
      <c r="BLT36" s="2" t="s">
        <v>11</v>
      </c>
      <c r="BLU36" s="4" t="s">
        <v>165</v>
      </c>
      <c r="BLV36" s="4">
        <v>310</v>
      </c>
      <c r="BLW36" s="2">
        <v>3</v>
      </c>
      <c r="BLX36" s="1">
        <v>3.9E-2</v>
      </c>
      <c r="BLY36" s="1">
        <f t="shared" si="2316"/>
        <v>2.7E-2</v>
      </c>
      <c r="BLZ36" s="1">
        <f t="shared" si="2317"/>
        <v>1.303754266211604</v>
      </c>
      <c r="BMA36" s="1">
        <f t="shared" si="2318"/>
        <v>1.9556313993174062E-3</v>
      </c>
      <c r="BMB36" s="1">
        <f t="shared" si="2319"/>
        <v>14.96962185637941</v>
      </c>
      <c r="BMC36" s="1"/>
      <c r="BMD36" s="1"/>
      <c r="BME36" s="2" t="s">
        <v>11</v>
      </c>
      <c r="BMF36" s="4" t="s">
        <v>166</v>
      </c>
      <c r="BMG36" s="4">
        <v>311</v>
      </c>
      <c r="BMH36" s="2">
        <v>3</v>
      </c>
      <c r="BMI36" s="1">
        <v>2.1999999999999999E-2</v>
      </c>
      <c r="BMJ36" s="1">
        <f t="shared" si="1468"/>
        <v>1.1999999999999999E-2</v>
      </c>
      <c r="BMK36" s="1">
        <f t="shared" si="2320"/>
        <v>0.17021276595744678</v>
      </c>
      <c r="BML36" s="1">
        <f t="shared" si="2321"/>
        <v>2.5531914893617015E-4</v>
      </c>
      <c r="BMM36" s="1">
        <f t="shared" si="2322"/>
        <v>1.954371930007426</v>
      </c>
      <c r="BMN36" s="1"/>
      <c r="BMO36" s="1"/>
      <c r="BMP36" s="2" t="s">
        <v>11</v>
      </c>
      <c r="BMQ36" s="4" t="s">
        <v>167</v>
      </c>
      <c r="BMR36" s="4">
        <v>317</v>
      </c>
      <c r="BMS36" s="2">
        <v>3</v>
      </c>
      <c r="BMT36" s="1">
        <v>2.8000000000000001E-2</v>
      </c>
      <c r="BMU36" s="4">
        <f t="shared" si="2323"/>
        <v>1.8000000000000002E-2</v>
      </c>
      <c r="BMV36" s="1">
        <f t="shared" si="2324"/>
        <v>0.58156028368794332</v>
      </c>
      <c r="BMW36" s="1">
        <f t="shared" si="2325"/>
        <v>8.7234042553191503E-4</v>
      </c>
      <c r="BMX36" s="1">
        <f t="shared" si="2326"/>
        <v>6.6774374275253745</v>
      </c>
      <c r="BMY36" s="1"/>
      <c r="BMZ36" s="1"/>
      <c r="BNA36" s="2" t="s">
        <v>11</v>
      </c>
      <c r="BNB36" s="4" t="s">
        <v>168</v>
      </c>
      <c r="BNC36" s="4">
        <v>324</v>
      </c>
      <c r="BND36" s="2">
        <v>3</v>
      </c>
      <c r="BNE36" s="1">
        <v>3.7999999999999999E-2</v>
      </c>
      <c r="BNF36" s="1">
        <f t="shared" si="2327"/>
        <v>2.5000000000000001E-2</v>
      </c>
      <c r="BNG36" s="1">
        <f t="shared" si="2328"/>
        <v>0.8</v>
      </c>
      <c r="BNH36" s="1">
        <f t="shared" si="2329"/>
        <v>1.2000000000000001E-3</v>
      </c>
      <c r="BNI36" s="1">
        <f t="shared" si="2330"/>
        <v>9.1855480710349049</v>
      </c>
      <c r="BNJ36" s="1"/>
      <c r="BNK36" s="1"/>
      <c r="BNL36" s="2" t="s">
        <v>11</v>
      </c>
      <c r="BNM36" s="4" t="s">
        <v>169</v>
      </c>
      <c r="BNN36" s="4">
        <v>325</v>
      </c>
      <c r="BNO36" s="2">
        <v>3</v>
      </c>
      <c r="BNP36" s="1">
        <v>1.6E-2</v>
      </c>
      <c r="BNQ36" s="1">
        <f t="shared" si="2331"/>
        <v>-2.9999999999999992E-3</v>
      </c>
      <c r="BNR36" s="1">
        <f t="shared" si="2332"/>
        <v>-1.0489510489510457E-2</v>
      </c>
      <c r="BNS36" s="1">
        <f t="shared" si="2333"/>
        <v>-1.5734265734265686E-5</v>
      </c>
      <c r="BNT36" s="1">
        <f t="shared" si="2334"/>
        <v>-0.12043987855377897</v>
      </c>
      <c r="BNU36" s="1"/>
      <c r="BNV36" s="1"/>
      <c r="BNW36" s="2" t="s">
        <v>11</v>
      </c>
      <c r="BNX36" s="4" t="s">
        <v>170</v>
      </c>
      <c r="BNY36" s="4">
        <v>338</v>
      </c>
      <c r="BNZ36" s="2">
        <v>3</v>
      </c>
      <c r="BOA36" s="1">
        <v>3.5000000000000003E-2</v>
      </c>
      <c r="BOB36" s="1">
        <f t="shared" si="2335"/>
        <v>2.5000000000000001E-2</v>
      </c>
      <c r="BOC36" s="1">
        <f t="shared" si="2336"/>
        <v>0.9455128205128206</v>
      </c>
      <c r="BOD36" s="1">
        <f t="shared" si="2337"/>
        <v>1.418269230769231E-3</v>
      </c>
      <c r="BOE36" s="1">
        <f t="shared" si="2338"/>
        <v>10.856316830750389</v>
      </c>
      <c r="BOF36" s="1"/>
      <c r="BOG36" s="1"/>
      <c r="BOH36" s="2" t="s">
        <v>11</v>
      </c>
      <c r="BOI36" s="4" t="s">
        <v>171</v>
      </c>
      <c r="BOJ36" s="4">
        <v>339</v>
      </c>
      <c r="BOK36" s="2">
        <v>3</v>
      </c>
      <c r="BOL36" s="1">
        <v>1.6E-2</v>
      </c>
      <c r="BOM36" s="1">
        <f t="shared" si="2339"/>
        <v>1.0999999999999999E-2</v>
      </c>
      <c r="BON36" s="1">
        <f t="shared" si="2340"/>
        <v>0.48208469055374586</v>
      </c>
      <c r="BOO36" s="1">
        <f t="shared" si="2341"/>
        <v>7.231270358306188E-4</v>
      </c>
      <c r="BOP36" s="1">
        <f t="shared" si="2342"/>
        <v>5.5352651242392739</v>
      </c>
      <c r="BOQ36" s="1"/>
      <c r="BOR36" s="1"/>
      <c r="BOS36" s="2" t="s">
        <v>11</v>
      </c>
      <c r="BOT36" s="4" t="s">
        <v>172</v>
      </c>
      <c r="BOU36" s="4">
        <v>345</v>
      </c>
      <c r="BOV36" s="2">
        <v>3</v>
      </c>
      <c r="BOW36" s="1">
        <v>2.8000000000000001E-2</v>
      </c>
      <c r="BOX36" s="1">
        <f t="shared" si="2343"/>
        <v>2.1000000000000001E-2</v>
      </c>
      <c r="BOY36" s="1">
        <f t="shared" si="2344"/>
        <v>0.87781350482315124</v>
      </c>
      <c r="BOZ36" s="1">
        <f t="shared" si="2345"/>
        <v>1.316720257234727E-3</v>
      </c>
      <c r="BPA36" s="1">
        <f t="shared" si="2346"/>
        <v>10.078997682445857</v>
      </c>
      <c r="BPB36" s="1"/>
      <c r="BPC36" s="1"/>
      <c r="BPD36" s="2" t="s">
        <v>11</v>
      </c>
      <c r="BPE36" s="4" t="s">
        <v>173</v>
      </c>
      <c r="BPF36" s="4">
        <v>352</v>
      </c>
      <c r="BPG36" s="2">
        <v>3</v>
      </c>
      <c r="BPH36" s="1">
        <v>2.9000000000000001E-2</v>
      </c>
      <c r="BPI36" s="1">
        <f t="shared" si="2347"/>
        <v>2.0000000000000004E-2</v>
      </c>
      <c r="BPJ36" s="1">
        <f t="shared" si="2348"/>
        <v>0.74358974358974383</v>
      </c>
      <c r="BPK36" s="1">
        <f t="shared" si="2349"/>
        <v>1.1153846153846157E-3</v>
      </c>
      <c r="BPL36" s="1">
        <f t="shared" si="2350"/>
        <v>8.5378491685901388</v>
      </c>
      <c r="BPM36" s="1"/>
      <c r="BPN36" s="1"/>
      <c r="BPO36" s="2" t="s">
        <v>11</v>
      </c>
      <c r="BPP36" s="4" t="s">
        <v>174</v>
      </c>
      <c r="BPQ36" s="4">
        <v>353</v>
      </c>
      <c r="BPR36" s="2">
        <v>3</v>
      </c>
      <c r="BPS36" s="1">
        <v>1.4999999999999999E-2</v>
      </c>
      <c r="BPT36" s="1">
        <f t="shared" si="2351"/>
        <v>6.0000000000000001E-3</v>
      </c>
      <c r="BPU36" s="1">
        <f t="shared" si="2352"/>
        <v>0.18333333333333332</v>
      </c>
      <c r="BPV36" s="1">
        <f t="shared" si="2353"/>
        <v>2.7499999999999996E-4</v>
      </c>
      <c r="BPW36" s="1">
        <f t="shared" si="2354"/>
        <v>2.1050214329454988</v>
      </c>
      <c r="BPX36" s="1"/>
      <c r="BPY36" s="1"/>
      <c r="BPZ36" s="2" t="s">
        <v>11</v>
      </c>
      <c r="BQA36" s="4" t="s">
        <v>175</v>
      </c>
      <c r="BQB36" s="4">
        <v>358</v>
      </c>
      <c r="BQC36" s="2">
        <v>3</v>
      </c>
      <c r="BQD36" s="1">
        <v>2.1999999999999999E-2</v>
      </c>
      <c r="BQE36" s="1">
        <f t="shared" si="2355"/>
        <v>1.1999999999999999E-2</v>
      </c>
      <c r="BQF36" s="1">
        <f t="shared" si="2356"/>
        <v>0.38175675675675674</v>
      </c>
      <c r="BQG36" s="1">
        <f t="shared" si="2357"/>
        <v>5.7263513513513512E-4</v>
      </c>
      <c r="BQH36" s="1">
        <f t="shared" si="2358"/>
        <v>4.3833063007894602</v>
      </c>
      <c r="BQI36" s="1"/>
      <c r="BQJ36" s="1"/>
      <c r="BQK36" s="2" t="s">
        <v>11</v>
      </c>
      <c r="BQL36" s="4" t="s">
        <v>176</v>
      </c>
      <c r="BQM36" s="4">
        <v>366</v>
      </c>
      <c r="BQN36" s="2">
        <v>3</v>
      </c>
      <c r="BQO36" s="1">
        <v>3.2000000000000001E-2</v>
      </c>
      <c r="BQP36" s="1">
        <f t="shared" si="2359"/>
        <v>2.1000000000000001E-2</v>
      </c>
      <c r="BQQ36" s="1">
        <f t="shared" si="2360"/>
        <v>0.89297658862876261</v>
      </c>
      <c r="BQR36" s="1">
        <f t="shared" si="2361"/>
        <v>1.339464882943144E-3</v>
      </c>
      <c r="BQS36" s="1">
        <f t="shared" si="2362"/>
        <v>10.253099226447825</v>
      </c>
      <c r="BQT36" s="1"/>
      <c r="BQU36" s="1"/>
      <c r="BQV36" s="2" t="s">
        <v>11</v>
      </c>
      <c r="BQW36" s="4" t="s">
        <v>177</v>
      </c>
      <c r="BQX36" s="4">
        <v>367</v>
      </c>
      <c r="BQY36" s="2">
        <v>3</v>
      </c>
      <c r="BQZ36" s="1">
        <v>4.4999999999999998E-2</v>
      </c>
      <c r="BRA36" s="1">
        <f t="shared" si="2363"/>
        <v>2.3999999999999997E-2</v>
      </c>
      <c r="BRB36" s="1">
        <f t="shared" si="2364"/>
        <v>5.7239057239057124E-2</v>
      </c>
      <c r="BRC36" s="1">
        <f t="shared" si="2365"/>
        <v>8.5858585858585688E-5</v>
      </c>
      <c r="BRD36" s="1">
        <f t="shared" si="2366"/>
        <v>0.65721513976259704</v>
      </c>
      <c r="BRE36" s="1"/>
      <c r="BRF36" s="1"/>
      <c r="BRG36" s="2" t="s">
        <v>11</v>
      </c>
      <c r="BRH36" s="4" t="s">
        <v>178</v>
      </c>
      <c r="BRI36" s="4">
        <v>373</v>
      </c>
      <c r="BRJ36" s="2">
        <v>3</v>
      </c>
      <c r="BRK36" s="1">
        <v>5.8999999999999997E-2</v>
      </c>
      <c r="BRL36" s="1">
        <f t="shared" si="2367"/>
        <v>3.6999999999999998E-2</v>
      </c>
      <c r="BRM36" s="1">
        <f t="shared" si="2368"/>
        <v>0.79999999999999993</v>
      </c>
      <c r="BRN36" s="1">
        <f t="shared" si="2369"/>
        <v>1.1999999999999999E-3</v>
      </c>
      <c r="BRO36" s="1">
        <f t="shared" si="2370"/>
        <v>9.1855480710349031</v>
      </c>
      <c r="BRP36" s="1"/>
      <c r="BRQ36" s="1"/>
      <c r="BRR36" s="2" t="s">
        <v>11</v>
      </c>
      <c r="BRS36" s="1" t="s">
        <v>179</v>
      </c>
      <c r="BRT36" s="1">
        <v>380</v>
      </c>
      <c r="BRU36" s="2">
        <v>3</v>
      </c>
      <c r="BRV36" s="1">
        <v>6.7000000000000004E-2</v>
      </c>
      <c r="BRW36" s="1">
        <f t="shared" si="2371"/>
        <v>3.7000000000000005E-2</v>
      </c>
      <c r="BRX36" s="1">
        <f t="shared" si="2372"/>
        <v>0.8053691275167788</v>
      </c>
      <c r="BRY36" s="1">
        <f t="shared" si="2373"/>
        <v>1.2080536912751681E-3</v>
      </c>
      <c r="BRZ36" s="1">
        <f t="shared" si="2374"/>
        <v>9.2471960446660137</v>
      </c>
      <c r="BSA36" s="1"/>
      <c r="BSB36" s="1"/>
      <c r="BSC36" s="2" t="s">
        <v>11</v>
      </c>
      <c r="BSD36" s="1" t="s">
        <v>180</v>
      </c>
      <c r="BSE36" s="1">
        <v>394</v>
      </c>
      <c r="BSF36" s="2">
        <v>3</v>
      </c>
      <c r="BSG36" s="1">
        <v>6.0999999999999999E-2</v>
      </c>
      <c r="BSH36" s="1">
        <f t="shared" si="2375"/>
        <v>4.9000000000000002E-2</v>
      </c>
      <c r="BSI36" s="1">
        <f t="shared" si="2376"/>
        <v>1.294326241134752</v>
      </c>
      <c r="BSJ36" s="1">
        <f t="shared" si="2377"/>
        <v>1.9414893617021281E-3</v>
      </c>
      <c r="BSK36" s="1">
        <f t="shared" si="2378"/>
        <v>14.861369884431475</v>
      </c>
      <c r="BSL36" s="1"/>
      <c r="BSM36" s="1"/>
      <c r="BSN36" s="1" t="s">
        <v>11</v>
      </c>
      <c r="BSO36" s="1" t="s">
        <v>181</v>
      </c>
      <c r="BSP36" s="1">
        <v>395</v>
      </c>
      <c r="BSQ36" s="2">
        <v>3</v>
      </c>
      <c r="BSR36" s="1">
        <v>1.7999999999999999E-2</v>
      </c>
      <c r="BSS36" s="1">
        <f t="shared" si="2379"/>
        <v>7.9999999999999984E-3</v>
      </c>
      <c r="BST36" s="1">
        <f t="shared" si="2380"/>
        <v>0.30103806228373697</v>
      </c>
      <c r="BSU36" s="1">
        <f t="shared" si="2381"/>
        <v>4.5155709342560547E-4</v>
      </c>
      <c r="BSV36" s="1">
        <f t="shared" si="2382"/>
        <v>3.4564994903980821</v>
      </c>
      <c r="BSW36" s="1"/>
      <c r="BSX36" s="1"/>
      <c r="BSY36" s="1" t="s">
        <v>11</v>
      </c>
      <c r="BSZ36" s="1" t="s">
        <v>182</v>
      </c>
      <c r="BTA36" s="1">
        <v>401</v>
      </c>
      <c r="BTB36" s="1">
        <v>3</v>
      </c>
      <c r="BTC36" s="1">
        <v>2.4E-2</v>
      </c>
      <c r="BTD36" s="1">
        <f t="shared" si="2383"/>
        <v>1.2E-2</v>
      </c>
      <c r="BTE36" s="1">
        <f t="shared" si="2384"/>
        <v>0.54195804195804198</v>
      </c>
      <c r="BTF36" s="1">
        <f t="shared" si="2385"/>
        <v>8.1293706293706302E-4</v>
      </c>
      <c r="BTG36" s="1">
        <f t="shared" si="2386"/>
        <v>6.222727058611933</v>
      </c>
      <c r="BTH36" s="1"/>
      <c r="BTI36" s="1"/>
      <c r="BTJ36" s="1" t="s">
        <v>11</v>
      </c>
      <c r="BTK36" s="1" t="s">
        <v>183</v>
      </c>
      <c r="BTL36" s="1">
        <v>408</v>
      </c>
      <c r="BTM36" s="1">
        <v>3</v>
      </c>
      <c r="BTN36" s="1">
        <v>2.9000000000000001E-2</v>
      </c>
      <c r="BTO36" s="1">
        <f t="shared" si="2387"/>
        <v>1.7000000000000001E-2</v>
      </c>
      <c r="BTP36" s="5">
        <f t="shared" si="2388"/>
        <v>0.85365853658536595</v>
      </c>
      <c r="BTQ36" s="1">
        <f t="shared" si="2389"/>
        <v>1.2804878048780491E-3</v>
      </c>
      <c r="BTR36" s="1">
        <f t="shared" si="2390"/>
        <v>9.801651905067736</v>
      </c>
      <c r="BTS36" s="1"/>
      <c r="BTT36" s="1"/>
      <c r="BTU36" s="1" t="s">
        <v>11</v>
      </c>
      <c r="BTV36" s="1" t="s">
        <v>184</v>
      </c>
      <c r="BTW36" s="1">
        <v>409</v>
      </c>
      <c r="BTX36" s="1">
        <v>3</v>
      </c>
      <c r="BTY36" s="1">
        <v>0.03</v>
      </c>
      <c r="BTZ36" s="1">
        <f t="shared" si="2391"/>
        <v>1.9999999999999997E-2</v>
      </c>
      <c r="BUA36" s="1">
        <f t="shared" si="2392"/>
        <v>0.79238754325259508</v>
      </c>
      <c r="BUB36" s="1">
        <f t="shared" si="2393"/>
        <v>1.1885813148788927E-3</v>
      </c>
      <c r="BUC36" s="1">
        <f t="shared" si="2394"/>
        <v>9.0981423367949521</v>
      </c>
      <c r="BUD36" s="1"/>
      <c r="BUE36" s="1"/>
      <c r="BUF36" s="1" t="s">
        <v>11</v>
      </c>
      <c r="BUG36" s="1" t="s">
        <v>185</v>
      </c>
      <c r="BUH36" s="1">
        <v>415</v>
      </c>
      <c r="BUI36" s="1">
        <v>3</v>
      </c>
      <c r="BUJ36" s="1">
        <v>3.5999999999999997E-2</v>
      </c>
      <c r="BUK36" s="1">
        <f t="shared" si="2395"/>
        <v>2.3E-2</v>
      </c>
      <c r="BUL36" s="1">
        <f t="shared" si="2396"/>
        <v>0.95818815331010454</v>
      </c>
      <c r="BUM36" s="1">
        <f t="shared" si="2397"/>
        <v>1.4372822299651567E-3</v>
      </c>
      <c r="BUN36" s="1">
        <f t="shared" si="2398"/>
        <v>11.001854179157659</v>
      </c>
      <c r="BUO36" s="1"/>
      <c r="BUP36" s="1"/>
      <c r="BUQ36" s="1" t="s">
        <v>11</v>
      </c>
      <c r="BUR36" s="1" t="s">
        <v>186</v>
      </c>
      <c r="BUS36" s="1">
        <v>422</v>
      </c>
      <c r="BUT36" s="1">
        <v>3</v>
      </c>
      <c r="BUU36" s="1">
        <v>4.2000000000000003E-2</v>
      </c>
      <c r="BUV36" s="1">
        <f t="shared" si="2399"/>
        <v>2.7000000000000003E-2</v>
      </c>
      <c r="BUW36" s="1">
        <f t="shared" si="2400"/>
        <v>1.0666666666666667</v>
      </c>
      <c r="BUX36" s="1">
        <f t="shared" si="2401"/>
        <v>1.6000000000000001E-3</v>
      </c>
      <c r="BUY36" s="1">
        <f t="shared" si="2402"/>
        <v>12.24739742804654</v>
      </c>
      <c r="BUZ36" s="1"/>
      <c r="BVA36" s="1"/>
      <c r="BVB36" s="1" t="s">
        <v>11</v>
      </c>
      <c r="BVC36" s="1" t="s">
        <v>187</v>
      </c>
      <c r="BVD36" s="1">
        <v>423</v>
      </c>
      <c r="BVE36" s="1">
        <v>3</v>
      </c>
      <c r="BVF36" s="1">
        <v>1.7999999999999999E-2</v>
      </c>
      <c r="BVG36" s="1">
        <f t="shared" si="2403"/>
        <v>7.9999999999999984E-3</v>
      </c>
      <c r="BVH36" s="1">
        <f t="shared" si="2404"/>
        <v>-0.66552901023890798</v>
      </c>
      <c r="BVI36" s="1">
        <f t="shared" si="2405"/>
        <v>-9.9829351535836203E-4</v>
      </c>
      <c r="BVJ36" s="1">
        <f t="shared" si="2406"/>
        <v>-7.6415608952722129</v>
      </c>
      <c r="BVK36" s="1"/>
      <c r="BVL36" s="1"/>
      <c r="BVM36" s="1" t="s">
        <v>11</v>
      </c>
      <c r="BVN36" s="1" t="s">
        <v>188</v>
      </c>
      <c r="BVO36" s="1">
        <v>436</v>
      </c>
      <c r="BVP36" s="1">
        <v>3</v>
      </c>
      <c r="BVQ36" s="1">
        <v>3.5999999999999997E-2</v>
      </c>
      <c r="BVR36" s="1">
        <f t="shared" si="2407"/>
        <v>2.3999999999999997E-2</v>
      </c>
      <c r="BVS36" s="1">
        <f t="shared" si="2408"/>
        <v>0.17064846416382246</v>
      </c>
      <c r="BVT36" s="1">
        <f t="shared" si="2409"/>
        <v>2.5597269624573368E-4</v>
      </c>
      <c r="BVU36" s="1">
        <f t="shared" si="2410"/>
        <v>1.9593745885313354</v>
      </c>
      <c r="BVV36" s="1"/>
      <c r="BVW36" s="1"/>
      <c r="BVX36" s="1" t="s">
        <v>11</v>
      </c>
      <c r="BVY36" s="1" t="s">
        <v>189</v>
      </c>
      <c r="BVZ36" s="1">
        <v>437</v>
      </c>
      <c r="BWA36" s="1">
        <v>3</v>
      </c>
      <c r="BWB36" s="1">
        <v>6.0000000000000001E-3</v>
      </c>
      <c r="BWC36" s="1">
        <f t="shared" si="2411"/>
        <v>1E-3</v>
      </c>
      <c r="BWD36" s="1">
        <f t="shared" si="2412"/>
        <v>-0.75665399239543718</v>
      </c>
      <c r="BWE36" s="1">
        <f t="shared" si="2413"/>
        <v>-1.1349809885931557E-3</v>
      </c>
      <c r="BWF36" s="1">
        <f t="shared" si="2414"/>
        <v>-8.687852025360959</v>
      </c>
      <c r="BWG36" s="1"/>
      <c r="BWH36" s="1"/>
      <c r="BWI36" s="1" t="s">
        <v>11</v>
      </c>
      <c r="BWJ36" s="1" t="s">
        <v>190</v>
      </c>
      <c r="BWK36" s="1">
        <v>443</v>
      </c>
      <c r="BWL36" s="1">
        <v>3</v>
      </c>
      <c r="BWM36" s="1">
        <v>2.1000000000000001E-2</v>
      </c>
      <c r="BWN36" s="1">
        <f t="shared" si="2415"/>
        <v>1.1000000000000001E-2</v>
      </c>
      <c r="BWO36" s="1">
        <f t="shared" si="2416"/>
        <v>-0.40151515151515149</v>
      </c>
      <c r="BWP36" s="1">
        <f t="shared" si="2417"/>
        <v>-6.0227272727272723E-4</v>
      </c>
      <c r="BWQ36" s="1">
        <f t="shared" si="2418"/>
        <v>-4.6101709068641092</v>
      </c>
      <c r="BWR36" s="1"/>
      <c r="BWS36" s="1"/>
      <c r="BWT36" s="1" t="s">
        <v>11</v>
      </c>
      <c r="BWU36" s="1" t="s">
        <v>191</v>
      </c>
      <c r="BWV36" s="1">
        <v>450</v>
      </c>
      <c r="BWW36" s="1">
        <v>3</v>
      </c>
      <c r="BWX36" s="1">
        <v>7.0000000000000001E-3</v>
      </c>
      <c r="BWY36" s="1">
        <f t="shared" si="2419"/>
        <v>3.0000000000000001E-3</v>
      </c>
      <c r="BWZ36" s="1">
        <f t="shared" si="2420"/>
        <v>-0.36363636363636365</v>
      </c>
      <c r="BXA36" s="1">
        <f t="shared" si="2421"/>
        <v>-5.4545454545454548E-4</v>
      </c>
      <c r="BXB36" s="1">
        <f t="shared" si="2422"/>
        <v>-4.175249123197684</v>
      </c>
      <c r="BXC36" s="1"/>
      <c r="BXD36" s="1"/>
      <c r="BXE36" s="1" t="s">
        <v>11</v>
      </c>
      <c r="BXF36" s="1" t="s">
        <v>192</v>
      </c>
      <c r="BXG36" s="1">
        <v>451</v>
      </c>
      <c r="BXH36" s="1">
        <v>3</v>
      </c>
      <c r="BXI36" s="1">
        <v>6.0000000000000001E-3</v>
      </c>
      <c r="BXJ36" s="1">
        <f t="shared" si="2423"/>
        <v>9.0000000000000011E-3</v>
      </c>
      <c r="BXK36" s="1">
        <f t="shared" si="2424"/>
        <v>0.8226415094339623</v>
      </c>
      <c r="BXL36" s="1">
        <f t="shared" si="2425"/>
        <v>1.2339622641509434E-3</v>
      </c>
      <c r="BXM36" s="1">
        <f t="shared" si="2426"/>
        <v>9.4455164126679687</v>
      </c>
      <c r="BXN36" s="1"/>
      <c r="BXO36" s="1"/>
      <c r="BXP36" s="1" t="s">
        <v>11</v>
      </c>
      <c r="BXQ36" s="1" t="s">
        <v>193</v>
      </c>
      <c r="BXR36" s="1">
        <v>464</v>
      </c>
      <c r="BXS36" s="1">
        <v>3</v>
      </c>
      <c r="BXT36" s="1">
        <v>3.6999999999999998E-2</v>
      </c>
      <c r="BXU36" s="1">
        <f t="shared" si="2427"/>
        <v>3.3000000000000002E-2</v>
      </c>
      <c r="BXV36" s="1">
        <f t="shared" si="2428"/>
        <v>2.0183823529411766</v>
      </c>
      <c r="BXW36" s="1">
        <f t="shared" si="2429"/>
        <v>3.0275735294117648E-3</v>
      </c>
      <c r="BXX36" s="1">
        <f t="shared" si="2430"/>
        <v>23.174935160837144</v>
      </c>
      <c r="BXY36" s="1"/>
      <c r="BXZ36" s="1"/>
      <c r="BYA36" s="1" t="s">
        <v>11</v>
      </c>
      <c r="BYB36" s="1" t="s">
        <v>194</v>
      </c>
      <c r="BYC36" s="1">
        <v>465</v>
      </c>
      <c r="BYD36" s="1">
        <v>3</v>
      </c>
      <c r="BYE36" s="1">
        <v>1.7000000000000001E-2</v>
      </c>
      <c r="BYF36" s="1">
        <f t="shared" si="2431"/>
        <v>1.2E-2</v>
      </c>
      <c r="BYG36" s="1">
        <f t="shared" si="2432"/>
        <v>0.28464419475655428</v>
      </c>
      <c r="BYH36" s="1">
        <f t="shared" si="2433"/>
        <v>4.2696629213483144E-4</v>
      </c>
      <c r="BYI36" s="1">
        <f t="shared" si="2434"/>
        <v>3.2682661675966886</v>
      </c>
      <c r="BYJ36" s="1"/>
      <c r="BYK36" s="1"/>
      <c r="BYL36" s="1" t="s">
        <v>11</v>
      </c>
      <c r="BYM36" s="1" t="s">
        <v>195</v>
      </c>
      <c r="BYN36" s="1">
        <v>479</v>
      </c>
      <c r="BYO36" s="1">
        <v>3</v>
      </c>
      <c r="BYP36" s="1">
        <v>3.3000000000000002E-2</v>
      </c>
      <c r="BYQ36" s="1">
        <f t="shared" si="2435"/>
        <v>2.2000000000000002E-2</v>
      </c>
      <c r="BYR36" s="1">
        <f t="shared" si="2436"/>
        <v>0.98523985239852407</v>
      </c>
      <c r="BYS36" s="1">
        <f t="shared" si="2437"/>
        <v>1.4778597785977861E-3</v>
      </c>
      <c r="BYT36" s="1">
        <f t="shared" si="2438"/>
        <v>11.312460032132471</v>
      </c>
      <c r="BYU36" s="1"/>
      <c r="BYV36" s="1"/>
      <c r="BYW36" s="1" t="s">
        <v>11</v>
      </c>
      <c r="BYX36" s="1" t="s">
        <v>196</v>
      </c>
      <c r="BYY36" s="1">
        <v>480</v>
      </c>
      <c r="BYZ36" s="1">
        <v>3</v>
      </c>
      <c r="BZA36" s="1">
        <v>2.9000000000000001E-2</v>
      </c>
      <c r="BZB36" s="1">
        <f t="shared" si="2439"/>
        <v>1.6E-2</v>
      </c>
      <c r="BZC36" s="1">
        <f t="shared" si="2440"/>
        <v>1.0037453183520599</v>
      </c>
      <c r="BZD36" s="1">
        <f t="shared" si="2441"/>
        <v>1.5056179775280898E-3</v>
      </c>
      <c r="BZE36" s="1">
        <f t="shared" si="2442"/>
        <v>11.52493859099885</v>
      </c>
      <c r="BZF36" s="1"/>
      <c r="BZG36" s="1"/>
      <c r="BZH36" s="1" t="s">
        <v>11</v>
      </c>
      <c r="BZI36" s="1" t="s">
        <v>197</v>
      </c>
      <c r="BZJ36" s="1">
        <v>494</v>
      </c>
      <c r="BZK36" s="1">
        <v>3</v>
      </c>
      <c r="BZL36" s="1">
        <v>5.5E-2</v>
      </c>
      <c r="BZM36" s="1">
        <f t="shared" si="2443"/>
        <v>0.04</v>
      </c>
      <c r="BZN36" s="1">
        <f t="shared" si="2444"/>
        <v>2.2058823529411766</v>
      </c>
      <c r="BZO36" s="1">
        <f t="shared" si="2445"/>
        <v>3.3088235294117651E-3</v>
      </c>
      <c r="BZP36" s="1">
        <f t="shared" si="2446"/>
        <v>25.327797989985953</v>
      </c>
      <c r="BZQ36" s="1"/>
      <c r="BZR36" s="1"/>
      <c r="BZS36" s="1" t="s">
        <v>11</v>
      </c>
      <c r="BZT36" s="1" t="s">
        <v>198</v>
      </c>
      <c r="BZU36" s="1">
        <v>495</v>
      </c>
      <c r="BZV36" s="1">
        <v>3</v>
      </c>
      <c r="BZW36" s="1">
        <v>1.7999999999999999E-2</v>
      </c>
      <c r="BZX36" s="1">
        <f t="shared" si="2447"/>
        <v>3.9999999999999983E-3</v>
      </c>
      <c r="BZY36" s="1">
        <f t="shared" si="2448"/>
        <v>0.53874538745387446</v>
      </c>
      <c r="BZZ36" s="1">
        <f t="shared" si="2449"/>
        <v>8.0811808118081167E-4</v>
      </c>
      <c r="CAA36" s="1">
        <f t="shared" si="2450"/>
        <v>6.1858395681323604</v>
      </c>
      <c r="CAB36" s="1"/>
      <c r="CAC36" s="1"/>
      <c r="CAD36" s="1" t="s">
        <v>11</v>
      </c>
      <c r="CAE36" s="1" t="s">
        <v>199</v>
      </c>
      <c r="CAF36" s="1">
        <v>501</v>
      </c>
      <c r="CAG36" s="1">
        <v>3</v>
      </c>
      <c r="CAH36" s="1">
        <v>3.2000000000000001E-2</v>
      </c>
      <c r="CAI36" s="1">
        <f t="shared" si="2451"/>
        <v>1.4999999999999999E-2</v>
      </c>
      <c r="CAJ36" s="1">
        <f t="shared" si="2452"/>
        <v>0.99999999999999989</v>
      </c>
      <c r="CAK36" s="1">
        <f t="shared" si="2453"/>
        <v>1.4999999999999998E-3</v>
      </c>
      <c r="CAL36" s="1">
        <f t="shared" si="2454"/>
        <v>11.481935088793628</v>
      </c>
      <c r="CAM36" s="1"/>
      <c r="CAN36" s="1"/>
      <c r="CAO36" s="1" t="s">
        <v>11</v>
      </c>
      <c r="CAP36" s="1" t="s">
        <v>200</v>
      </c>
      <c r="CAQ36" s="1">
        <v>508</v>
      </c>
      <c r="CAR36" s="1">
        <v>3</v>
      </c>
      <c r="CAS36" s="1">
        <v>4.4999999999999998E-2</v>
      </c>
      <c r="CAT36" s="1">
        <f t="shared" si="2455"/>
        <v>6.9999999999999993E-3</v>
      </c>
      <c r="CAU36" s="1">
        <f t="shared" si="2456"/>
        <v>0.69963369963369959</v>
      </c>
      <c r="CAV36" s="1">
        <f t="shared" si="2457"/>
        <v>1.0494505494505495E-3</v>
      </c>
      <c r="CAW36" s="1">
        <f t="shared" si="2458"/>
        <v>8.0331487251266793</v>
      </c>
      <c r="CAX36" s="1"/>
      <c r="CAY36" s="1"/>
      <c r="CAZ36" s="1" t="s">
        <v>11</v>
      </c>
      <c r="CBA36" s="1" t="s">
        <v>201</v>
      </c>
      <c r="CBB36" s="1">
        <v>509</v>
      </c>
      <c r="CBC36" s="1">
        <v>3</v>
      </c>
      <c r="CBD36" s="1">
        <v>1.7999999999999999E-2</v>
      </c>
      <c r="CBE36" s="1">
        <f t="shared" si="2459"/>
        <v>4.9999999999999992E-3</v>
      </c>
      <c r="CBF36" s="1">
        <f t="shared" si="2460"/>
        <v>6.0150375939849607E-2</v>
      </c>
      <c r="CBG36" s="1">
        <f t="shared" si="2461"/>
        <v>9.022556390977441E-5</v>
      </c>
      <c r="CBH36" s="1">
        <f t="shared" si="2462"/>
        <v>0.6906427121078873</v>
      </c>
      <c r="CBI36" s="1"/>
      <c r="CBJ36" s="1"/>
      <c r="CBK36" s="1" t="s">
        <v>11</v>
      </c>
      <c r="CBL36" s="1" t="s">
        <v>202</v>
      </c>
      <c r="CBM36" s="1">
        <v>515</v>
      </c>
      <c r="CBN36" s="1">
        <v>3</v>
      </c>
      <c r="CBO36" s="1">
        <v>2.4E-2</v>
      </c>
      <c r="CBP36" s="1">
        <f t="shared" si="2463"/>
        <v>9.0000000000000011E-3</v>
      </c>
      <c r="CBQ36" s="1">
        <f t="shared" si="1612"/>
        <v>0.31835205992509363</v>
      </c>
      <c r="CBR36" s="1">
        <f t="shared" si="2464"/>
        <v>4.7752808988764048E-4</v>
      </c>
      <c r="CBS36" s="1">
        <f t="shared" si="2465"/>
        <v>3.6552976874436651</v>
      </c>
      <c r="CBT36" s="1"/>
      <c r="CBU36" s="1"/>
      <c r="CBV36" s="1" t="s">
        <v>11</v>
      </c>
      <c r="CBW36" s="1" t="s">
        <v>203</v>
      </c>
      <c r="CBX36" s="1">
        <v>522</v>
      </c>
      <c r="CBY36" s="1">
        <v>3</v>
      </c>
      <c r="CBZ36" s="1">
        <v>3.6999999999999998E-2</v>
      </c>
      <c r="CCA36" s="1">
        <f t="shared" si="2466"/>
        <v>2.3E-2</v>
      </c>
      <c r="CCB36" s="1">
        <f t="shared" si="2467"/>
        <v>0.8539325842696629</v>
      </c>
      <c r="CCC36" s="1">
        <f t="shared" si="2468"/>
        <v>1.2808988764044943E-3</v>
      </c>
      <c r="CCD36" s="1">
        <f t="shared" si="2469"/>
        <v>9.8047985027900655</v>
      </c>
      <c r="CCE36" s="1"/>
      <c r="CCF36" s="1"/>
      <c r="CCG36" s="1" t="s">
        <v>11</v>
      </c>
      <c r="CCH36" s="1" t="s">
        <v>204</v>
      </c>
      <c r="CCI36" s="1">
        <v>523</v>
      </c>
      <c r="CCJ36" s="1">
        <v>3</v>
      </c>
      <c r="CCK36" s="1">
        <v>3.3000000000000002E-2</v>
      </c>
      <c r="CCL36" s="1">
        <f t="shared" si="2470"/>
        <v>1.4000000000000002E-2</v>
      </c>
      <c r="CCM36" s="1">
        <f t="shared" si="2471"/>
        <v>0.60836501901140683</v>
      </c>
      <c r="CCN36" s="1">
        <f t="shared" si="2472"/>
        <v>9.1254752851711027E-4</v>
      </c>
      <c r="CCO36" s="1">
        <f t="shared" si="2473"/>
        <v>6.9852076585816762</v>
      </c>
      <c r="CCP36" s="1"/>
      <c r="CCQ36" s="1"/>
      <c r="CCR36" s="1" t="s">
        <v>11</v>
      </c>
      <c r="CCS36" s="1" t="s">
        <v>205</v>
      </c>
      <c r="CCT36" s="1">
        <v>536</v>
      </c>
      <c r="CCU36" s="1">
        <v>3</v>
      </c>
      <c r="CCV36" s="1">
        <v>4.2999999999999997E-2</v>
      </c>
      <c r="CCW36" s="1">
        <f t="shared" si="2474"/>
        <v>2.2999999999999996E-2</v>
      </c>
      <c r="CCX36" s="1">
        <f t="shared" si="2475"/>
        <v>0.84555984555984542</v>
      </c>
      <c r="CCY36" s="1">
        <f t="shared" si="2476"/>
        <v>1.2683397683397682E-3</v>
      </c>
      <c r="CCZ36" s="1">
        <f t="shared" si="2477"/>
        <v>9.7086632604085121</v>
      </c>
      <c r="CDA36" s="1"/>
      <c r="CDB36" s="1"/>
      <c r="CDC36" s="1" t="s">
        <v>11</v>
      </c>
      <c r="CDD36" s="1" t="s">
        <v>206</v>
      </c>
      <c r="CDE36" s="1">
        <v>542</v>
      </c>
      <c r="CDF36" s="1">
        <v>3</v>
      </c>
      <c r="CDG36" s="1">
        <v>4.5999999999999999E-2</v>
      </c>
      <c r="CDH36" s="1">
        <f t="shared" si="2478"/>
        <v>3.1E-2</v>
      </c>
      <c r="CDI36" s="1">
        <f t="shared" si="2479"/>
        <v>0.80681818181818177</v>
      </c>
      <c r="CDJ36" s="1">
        <f t="shared" si="2480"/>
        <v>1.2102272727272728E-3</v>
      </c>
      <c r="CDK36" s="1">
        <f t="shared" si="2481"/>
        <v>9.2638339920948614</v>
      </c>
      <c r="CDL36" s="1"/>
      <c r="CDM36" s="1"/>
      <c r="CDN36" s="1" t="s">
        <v>11</v>
      </c>
      <c r="CDO36" s="1" t="s">
        <v>207</v>
      </c>
      <c r="CDP36" s="1">
        <v>549</v>
      </c>
      <c r="CDQ36" s="1">
        <v>3</v>
      </c>
      <c r="CDR36" s="1">
        <v>4.7E-2</v>
      </c>
      <c r="CDS36" s="1">
        <f t="shared" si="2482"/>
        <v>3.2000000000000001E-2</v>
      </c>
      <c r="CDT36" s="1">
        <f t="shared" si="2483"/>
        <v>0.76806083650190127</v>
      </c>
      <c r="CDU36" s="1">
        <f t="shared" si="2484"/>
        <v>1.1520912547528519E-3</v>
      </c>
      <c r="CDV36" s="1">
        <f t="shared" si="2485"/>
        <v>8.8188246689593672</v>
      </c>
      <c r="CDW36" s="1"/>
      <c r="CDX36" s="1"/>
      <c r="CDY36" s="1" t="s">
        <v>11</v>
      </c>
      <c r="CDZ36" s="1" t="s">
        <v>208</v>
      </c>
      <c r="CEA36" s="1">
        <v>550</v>
      </c>
      <c r="CEB36" s="1">
        <v>3</v>
      </c>
      <c r="CEC36" s="1">
        <v>3.4000000000000002E-2</v>
      </c>
      <c r="CED36" s="1">
        <f t="shared" si="2486"/>
        <v>1.7000000000000001E-2</v>
      </c>
      <c r="CEE36" s="1">
        <f t="shared" si="2487"/>
        <v>0.624</v>
      </c>
      <c r="CEF36" s="1">
        <f t="shared" si="2488"/>
        <v>9.3599999999999998E-4</v>
      </c>
      <c r="CEG36" s="1">
        <f t="shared" si="2489"/>
        <v>7.1647274954072255</v>
      </c>
      <c r="CEH36" s="1"/>
      <c r="CEI36" s="1"/>
      <c r="CEJ36" s="1" t="s">
        <v>11</v>
      </c>
      <c r="CEK36" s="1" t="s">
        <v>209</v>
      </c>
      <c r="CEL36" s="1">
        <v>556</v>
      </c>
      <c r="CEM36" s="1">
        <v>3</v>
      </c>
      <c r="CEN36" s="1">
        <v>4.2000000000000003E-2</v>
      </c>
      <c r="CEO36" s="1">
        <f t="shared" si="2490"/>
        <v>2.7000000000000003E-2</v>
      </c>
      <c r="CEP36" s="1">
        <f t="shared" si="2491"/>
        <v>1.1501976284584983</v>
      </c>
      <c r="CEQ36" s="1">
        <f t="shared" si="2492"/>
        <v>1.7252964426877474E-3</v>
      </c>
      <c r="CER36" s="1">
        <f t="shared" si="2493"/>
        <v>13.20649450924485</v>
      </c>
      <c r="CES36" s="1"/>
      <c r="CET36" s="1"/>
      <c r="CEU36" s="1" t="s">
        <v>11</v>
      </c>
      <c r="CEV36" s="1" t="s">
        <v>210</v>
      </c>
      <c r="CEW36" s="1">
        <v>563</v>
      </c>
      <c r="CEX36" s="1">
        <v>3</v>
      </c>
      <c r="CEY36" s="1">
        <v>3.5000000000000003E-2</v>
      </c>
      <c r="CEZ36" s="1">
        <f t="shared" si="2494"/>
        <v>2.1000000000000005E-2</v>
      </c>
      <c r="CFA36" s="1">
        <f t="shared" si="2495"/>
        <v>0.84328657314629274</v>
      </c>
      <c r="CFB36" s="1">
        <f t="shared" si="2496"/>
        <v>1.2649298597194392E-3</v>
      </c>
      <c r="CFC36" s="1">
        <f t="shared" si="2497"/>
        <v>9.6825616941169557</v>
      </c>
      <c r="CFD36" s="1"/>
      <c r="CFE36" s="1"/>
      <c r="CFF36" s="1" t="s">
        <v>11</v>
      </c>
      <c r="CFG36" s="1" t="s">
        <v>211</v>
      </c>
      <c r="CFH36" s="1">
        <v>564</v>
      </c>
      <c r="CFI36" s="1">
        <v>3</v>
      </c>
      <c r="CFJ36" s="1">
        <v>3.6999999999999998E-2</v>
      </c>
      <c r="CFK36" s="1">
        <f t="shared" si="2498"/>
        <v>4.9999999999999975E-3</v>
      </c>
      <c r="CFL36" s="1">
        <f t="shared" si="2499"/>
        <v>-5.5970149253731422E-2</v>
      </c>
      <c r="CFM36" s="1">
        <f t="shared" si="2500"/>
        <v>-8.3955223880597131E-5</v>
      </c>
      <c r="CFN36" s="1">
        <f t="shared" si="2501"/>
        <v>-0.64264562064143538</v>
      </c>
      <c r="CFO36" s="1"/>
      <c r="CFP36" s="1"/>
      <c r="CFQ36" s="1" t="s">
        <v>11</v>
      </c>
      <c r="CFR36" s="1" t="s">
        <v>212</v>
      </c>
      <c r="CFS36" s="1">
        <v>571</v>
      </c>
      <c r="CFT36" s="1">
        <v>3</v>
      </c>
      <c r="CFU36" s="1">
        <v>3.3000000000000002E-2</v>
      </c>
      <c r="CFV36" s="1">
        <f t="shared" si="2502"/>
        <v>2.0000000000000018E-3</v>
      </c>
      <c r="CFW36" s="1">
        <f t="shared" si="2503"/>
        <v>-0.28571428571428564</v>
      </c>
      <c r="CFX36" s="1">
        <f t="shared" si="2504"/>
        <v>-4.285714285714285E-4</v>
      </c>
      <c r="CFY36" s="1">
        <f t="shared" si="2505"/>
        <v>-3.2805528825124655</v>
      </c>
      <c r="CFZ36" s="1"/>
      <c r="CGA36" s="1"/>
      <c r="CGB36" s="1" t="s">
        <v>11</v>
      </c>
      <c r="CGC36" s="1" t="s">
        <v>213</v>
      </c>
      <c r="CGD36" s="1">
        <v>577</v>
      </c>
      <c r="CGE36" s="1">
        <v>3</v>
      </c>
      <c r="CGF36" s="1">
        <v>4.3999999999999997E-2</v>
      </c>
      <c r="CGG36" s="1">
        <f t="shared" si="2506"/>
        <v>1.2999999999999998E-2</v>
      </c>
      <c r="CGH36" s="1">
        <f t="shared" si="2507"/>
        <v>-6.0150375939849718E-2</v>
      </c>
      <c r="CGI36" s="1">
        <f t="shared" si="2508"/>
        <v>-9.0225563909774573E-5</v>
      </c>
      <c r="CGJ36" s="1">
        <f t="shared" si="2509"/>
        <v>-0.69064271210788863</v>
      </c>
      <c r="CGK36" s="1"/>
      <c r="CGL36" s="1"/>
      <c r="CGM36" s="1" t="s">
        <v>11</v>
      </c>
      <c r="CGN36" s="1" t="s">
        <v>214</v>
      </c>
      <c r="CGO36" s="1">
        <v>578</v>
      </c>
      <c r="CGP36" s="1">
        <v>3</v>
      </c>
      <c r="CGQ36" s="1">
        <v>1.7999999999999999E-2</v>
      </c>
      <c r="CGR36" s="1">
        <f t="shared" si="2510"/>
        <v>9.9999999999999742E-4</v>
      </c>
      <c r="CGS36" s="1">
        <f t="shared" si="2511"/>
        <v>-0.81853281853281867</v>
      </c>
      <c r="CGT36" s="1">
        <f t="shared" si="2512"/>
        <v>-1.227799227799228E-3</v>
      </c>
      <c r="CGU36" s="1">
        <f t="shared" si="2513"/>
        <v>-9.3983406904411204</v>
      </c>
      <c r="CGV36" s="1"/>
      <c r="CGW36" s="1"/>
      <c r="CGX36" s="1" t="s">
        <v>11</v>
      </c>
      <c r="CGY36" s="1" t="s">
        <v>215</v>
      </c>
      <c r="CGZ36" s="1">
        <v>592</v>
      </c>
      <c r="CHA36" s="1">
        <v>3</v>
      </c>
      <c r="CHB36" s="1">
        <v>3.5999999999999997E-2</v>
      </c>
      <c r="CHC36" s="1">
        <f t="shared" si="2514"/>
        <v>9.9999999999999985E-3</v>
      </c>
      <c r="CHD36" s="1">
        <f t="shared" si="2515"/>
        <v>-0.68582375478927204</v>
      </c>
      <c r="CHE36" s="1">
        <f t="shared" si="2516"/>
        <v>-1.0287356321839081E-3</v>
      </c>
      <c r="CHF36" s="1">
        <f t="shared" si="2517"/>
        <v>-7.8745838348431416</v>
      </c>
      <c r="CHG36" s="1"/>
      <c r="CHH36" s="1"/>
      <c r="CHI36" s="1" t="s">
        <v>11</v>
      </c>
      <c r="CHJ36" s="1" t="s">
        <v>216</v>
      </c>
      <c r="CHK36" s="1">
        <v>593</v>
      </c>
      <c r="CHL36" s="1">
        <v>3</v>
      </c>
      <c r="CHM36" s="1">
        <v>5.2999999999999999E-2</v>
      </c>
      <c r="CHN36" s="1">
        <f t="shared" si="2518"/>
        <v>0.03</v>
      </c>
      <c r="CHO36" s="1">
        <f t="shared" si="2519"/>
        <v>0.8666666666666667</v>
      </c>
      <c r="CHP36" s="1">
        <f t="shared" si="2520"/>
        <v>1.3000000000000002E-3</v>
      </c>
      <c r="CHQ36" s="1">
        <f t="shared" si="2521"/>
        <v>9.9510104102878145</v>
      </c>
      <c r="CHR36" s="1"/>
      <c r="CHS36" s="1"/>
      <c r="CHT36" s="1" t="s">
        <v>11</v>
      </c>
      <c r="CHU36" s="1" t="s">
        <v>217</v>
      </c>
      <c r="CHV36" s="1">
        <v>607</v>
      </c>
      <c r="CHW36" s="1">
        <v>3</v>
      </c>
      <c r="CHX36" s="1">
        <v>0.05</v>
      </c>
      <c r="CHY36" s="1">
        <f t="shared" si="2522"/>
        <v>2.9000000000000001E-2</v>
      </c>
      <c r="CHZ36" s="1">
        <f t="shared" si="2523"/>
        <v>0.93798449612403112</v>
      </c>
      <c r="CIA36" s="1">
        <f t="shared" si="2524"/>
        <v>1.4069767441860467E-3</v>
      </c>
      <c r="CIB36" s="1">
        <f t="shared" si="2525"/>
        <v>10.769877098790927</v>
      </c>
      <c r="CIC36" s="1"/>
      <c r="CID36" s="1"/>
      <c r="CIE36" s="1" t="s">
        <v>11</v>
      </c>
      <c r="CIF36" s="1" t="s">
        <v>218</v>
      </c>
      <c r="CIG36" s="1">
        <v>608</v>
      </c>
      <c r="CIH36" s="1">
        <v>3</v>
      </c>
      <c r="CII36" s="1">
        <v>3.3000000000000002E-2</v>
      </c>
      <c r="CIJ36" s="1">
        <f t="shared" si="2526"/>
        <v>6.0000000000000019E-3</v>
      </c>
      <c r="CIK36" s="1">
        <f t="shared" si="2527"/>
        <v>-0.54117647058823537</v>
      </c>
      <c r="CIL36" s="1">
        <f t="shared" si="2528"/>
        <v>-8.1176470588235309E-4</v>
      </c>
      <c r="CIM36" s="1">
        <f t="shared" si="2529"/>
        <v>-6.2137531068765544</v>
      </c>
      <c r="CIN36" s="1"/>
      <c r="CIO36" s="1"/>
      <c r="CIP36" s="1" t="s">
        <v>11</v>
      </c>
      <c r="CIQ36" s="1" t="s">
        <v>219</v>
      </c>
      <c r="CIR36" s="1">
        <v>621</v>
      </c>
      <c r="CIS36" s="1">
        <v>3</v>
      </c>
      <c r="CIT36" s="1">
        <v>2.9000000000000001E-2</v>
      </c>
      <c r="CIU36" s="1">
        <f t="shared" si="1679"/>
        <v>-9.9999999999999742E-4</v>
      </c>
      <c r="CIV36" s="1">
        <f t="shared" si="2530"/>
        <v>-1.813492063492063</v>
      </c>
      <c r="CIW36" s="1">
        <f t="shared" si="2531"/>
        <v>-2.7202380952380946E-3</v>
      </c>
      <c r="CIX36" s="1">
        <f t="shared" si="2532"/>
        <v>-20.822398157058284</v>
      </c>
      <c r="CIY36" s="1"/>
      <c r="CIZ36" s="1"/>
      <c r="CJA36" s="1" t="s">
        <v>11</v>
      </c>
      <c r="CJB36" s="1" t="s">
        <v>220</v>
      </c>
      <c r="CJC36" s="1">
        <v>622</v>
      </c>
      <c r="CJD36" s="1">
        <v>3</v>
      </c>
      <c r="CJE36" s="1">
        <v>1.9E-2</v>
      </c>
      <c r="CJF36" s="1">
        <f t="shared" si="2533"/>
        <v>0.01</v>
      </c>
      <c r="CJG36" s="1">
        <f t="shared" si="2534"/>
        <v>-8.1272084805653719E-2</v>
      </c>
      <c r="CJH36" s="1">
        <f t="shared" si="2535"/>
        <v>-1.2190812720848058E-4</v>
      </c>
      <c r="CJI36" s="1">
        <f t="shared" si="2536"/>
        <v>-0.93316080226944709</v>
      </c>
      <c r="CJJ36" s="1"/>
      <c r="CJK36" s="1"/>
      <c r="CJL36" s="1" t="s">
        <v>11</v>
      </c>
      <c r="CJM36" s="1" t="s">
        <v>221</v>
      </c>
      <c r="CJN36" s="1">
        <v>635</v>
      </c>
      <c r="CJO36" s="1">
        <v>3</v>
      </c>
      <c r="CJP36" s="1">
        <v>3.7999999999999999E-2</v>
      </c>
      <c r="CJQ36" s="1">
        <f t="shared" si="2537"/>
        <v>2.5999999999999999E-2</v>
      </c>
      <c r="CJR36" s="1">
        <f t="shared" si="2538"/>
        <v>0.17730496453900702</v>
      </c>
      <c r="CJS36" s="1">
        <f t="shared" si="2539"/>
        <v>2.6595744680851053E-4</v>
      </c>
      <c r="CJT36" s="1">
        <f t="shared" si="2540"/>
        <v>2.0358040937577351</v>
      </c>
      <c r="CJU36" s="1"/>
      <c r="CJV36" s="1"/>
      <c r="CJW36" s="1" t="s">
        <v>11</v>
      </c>
      <c r="CJX36" s="1" t="s">
        <v>222</v>
      </c>
      <c r="CJY36" s="1">
        <v>636</v>
      </c>
      <c r="CJZ36" s="1">
        <v>3</v>
      </c>
      <c r="CKA36" s="1">
        <v>2.1000000000000001E-2</v>
      </c>
      <c r="CKB36" s="1">
        <f t="shared" si="2541"/>
        <v>1.0000000000000009E-3</v>
      </c>
      <c r="CKC36" s="1">
        <f t="shared" si="2542"/>
        <v>-0.86219081272084808</v>
      </c>
      <c r="CKD36" s="1">
        <f t="shared" si="2543"/>
        <v>-1.293286219081272E-3</v>
      </c>
      <c r="CKE36" s="1">
        <f t="shared" si="2544"/>
        <v>-9.8996189458150035</v>
      </c>
      <c r="CKF36" s="1"/>
      <c r="CKG36" s="1"/>
      <c r="CKH36" s="1" t="s">
        <v>11</v>
      </c>
      <c r="CKI36" s="1" t="s">
        <v>223</v>
      </c>
      <c r="CKJ36" s="1">
        <v>649</v>
      </c>
      <c r="CKK36" s="1">
        <v>3</v>
      </c>
      <c r="CKL36" s="1">
        <v>3.6999999999999998E-2</v>
      </c>
      <c r="CKM36" s="1">
        <f t="shared" si="2545"/>
        <v>1.2999999999999998E-2</v>
      </c>
      <c r="CKN36" s="1">
        <f t="shared" si="2546"/>
        <v>-0.51943462897526504</v>
      </c>
      <c r="CKO36" s="1">
        <f t="shared" si="2547"/>
        <v>-7.791519434628976E-4</v>
      </c>
      <c r="CKP36" s="1">
        <f t="shared" si="2548"/>
        <v>-5.9641146927655964</v>
      </c>
      <c r="CKQ36" s="1"/>
      <c r="CKR36" s="1"/>
      <c r="CKS36" s="1" t="s">
        <v>11</v>
      </c>
      <c r="CKT36" s="1" t="s">
        <v>224</v>
      </c>
      <c r="CKU36" s="1">
        <v>650</v>
      </c>
      <c r="CKV36" s="1">
        <v>3</v>
      </c>
      <c r="CKW36" s="1">
        <v>1.7999999999999999E-2</v>
      </c>
      <c r="CKX36" s="1">
        <f t="shared" si="2549"/>
        <v>9.9999999999999742E-4</v>
      </c>
      <c r="CKY36" s="1">
        <f t="shared" si="2550"/>
        <v>-0.56842105263157905</v>
      </c>
      <c r="CKZ36" s="1">
        <f t="shared" si="2551"/>
        <v>-8.5263157894736863E-4</v>
      </c>
      <c r="CLA36" s="1">
        <f t="shared" si="2552"/>
        <v>-6.5265736294195387</v>
      </c>
      <c r="CLB36" s="1"/>
      <c r="CLC36" s="1"/>
      <c r="CLD36" s="1" t="s">
        <v>11</v>
      </c>
      <c r="CLE36" s="1" t="s">
        <v>225</v>
      </c>
      <c r="CLF36" s="1">
        <v>663</v>
      </c>
      <c r="CLG36" s="1">
        <v>3</v>
      </c>
      <c r="CLH36" s="1">
        <v>3.6999999999999998E-2</v>
      </c>
      <c r="CLI36" s="1">
        <f t="shared" si="2553"/>
        <v>1.4999999999999999E-2</v>
      </c>
      <c r="CLJ36" s="1">
        <f t="shared" si="2554"/>
        <v>-6.9204152249135009E-2</v>
      </c>
      <c r="CLK36" s="1">
        <f t="shared" si="2555"/>
        <v>-1.0380622837370252E-4</v>
      </c>
      <c r="CLL36" s="1">
        <f t="shared" si="2556"/>
        <v>-0.79459758399955993</v>
      </c>
      <c r="CLM36" s="1"/>
      <c r="CLN36" s="1"/>
      <c r="CLO36" s="1"/>
      <c r="CLP36" s="1"/>
      <c r="CLQ36" s="1"/>
      <c r="CLR36" s="1"/>
      <c r="CLS36" s="1"/>
      <c r="CLT36" s="1"/>
      <c r="CLU36" s="1"/>
      <c r="CLV36" s="1"/>
      <c r="CLW36" s="1"/>
      <c r="CLX36" s="1"/>
      <c r="CLY36" s="1"/>
      <c r="CLZ36" s="1"/>
      <c r="CMA36" s="1"/>
      <c r="CMB36" s="1"/>
      <c r="CMC36" s="1"/>
      <c r="CMD36" s="1"/>
      <c r="CME36" s="1"/>
      <c r="CMF36" s="1"/>
      <c r="CMG36" s="1"/>
      <c r="CMH36" s="1"/>
      <c r="CMI36" s="1"/>
      <c r="CMJ36" s="1"/>
      <c r="CMK36" s="1"/>
      <c r="CML36" s="1"/>
      <c r="CMM36" s="1"/>
      <c r="CMN36" s="1"/>
      <c r="CMO36" s="1"/>
      <c r="CMP36" s="1"/>
      <c r="CMQ36" s="1"/>
      <c r="CMR36" s="1"/>
      <c r="CMS36" s="1"/>
      <c r="CMT36" s="1"/>
      <c r="CMU36" s="1"/>
      <c r="CMV36" s="1"/>
      <c r="CMW36" s="1"/>
      <c r="CMX36" s="1"/>
      <c r="CMY36" s="1"/>
      <c r="CMZ36" s="1"/>
    </row>
    <row r="37" spans="1:2392" x14ac:dyDescent="0.3">
      <c r="A37" s="1" t="s">
        <v>11</v>
      </c>
      <c r="B37" s="1" t="s">
        <v>12</v>
      </c>
      <c r="C37" s="1">
        <v>1</v>
      </c>
      <c r="D37" s="1">
        <v>4</v>
      </c>
      <c r="E37" s="1">
        <v>2.9000000000000001E-2</v>
      </c>
      <c r="F37" s="1">
        <f t="shared" si="1712"/>
        <v>3.1E-2</v>
      </c>
      <c r="G37" s="1">
        <f t="shared" si="1713"/>
        <v>1.4203389830508475</v>
      </c>
      <c r="H37" s="1">
        <f t="shared" si="2557"/>
        <v>2.1305084745762712E-3</v>
      </c>
      <c r="I37" s="1">
        <f t="shared" si="2558"/>
        <v>16.308240007472989</v>
      </c>
      <c r="J37" s="1"/>
      <c r="K37" s="1"/>
      <c r="L37" s="1" t="s">
        <v>11</v>
      </c>
      <c r="M37" s="1" t="s">
        <v>13</v>
      </c>
      <c r="N37" s="1">
        <v>2</v>
      </c>
      <c r="O37" s="1">
        <v>4</v>
      </c>
      <c r="P37" s="1">
        <v>0.05</v>
      </c>
      <c r="Q37" s="1">
        <f t="shared" si="1714"/>
        <v>5.2000000000000005E-2</v>
      </c>
      <c r="R37" s="1">
        <f t="shared" si="1715"/>
        <v>2.152542372881356</v>
      </c>
      <c r="S37" s="1">
        <f t="shared" si="1716"/>
        <v>3.2288135593220341E-3</v>
      </c>
      <c r="T37" s="1">
        <f t="shared" si="1717"/>
        <v>24.715351801301544</v>
      </c>
      <c r="U37" s="1"/>
      <c r="V37" s="1"/>
      <c r="W37" s="1" t="s">
        <v>11</v>
      </c>
      <c r="X37" s="1" t="s">
        <v>14</v>
      </c>
      <c r="Y37" s="1">
        <v>3</v>
      </c>
      <c r="Z37" s="1">
        <v>4</v>
      </c>
      <c r="AA37" s="1">
        <v>6.0999999999999999E-2</v>
      </c>
      <c r="AB37" s="1">
        <f t="shared" si="1718"/>
        <v>0.06</v>
      </c>
      <c r="AC37" s="1">
        <f t="shared" si="1719"/>
        <v>2.4169491525423732</v>
      </c>
      <c r="AD37" s="1">
        <f t="shared" si="1720"/>
        <v>3.6254237288135599E-3</v>
      </c>
      <c r="AE37" s="1">
        <f t="shared" si="1721"/>
        <v>27.751253282406303</v>
      </c>
      <c r="AF37" s="1"/>
      <c r="AG37" s="1"/>
      <c r="AH37" s="1" t="s">
        <v>11</v>
      </c>
      <c r="AI37" s="1" t="s">
        <v>15</v>
      </c>
      <c r="AJ37" s="1">
        <v>4</v>
      </c>
      <c r="AK37" s="1">
        <v>4</v>
      </c>
      <c r="AL37" s="1">
        <v>6.6000000000000003E-2</v>
      </c>
      <c r="AM37" s="1">
        <f t="shared" si="1722"/>
        <v>5.8000000000000003E-2</v>
      </c>
      <c r="AN37" s="1">
        <f t="shared" si="1723"/>
        <v>2.2925170068027212</v>
      </c>
      <c r="AO37" s="1">
        <f t="shared" si="1724"/>
        <v>3.4387755102040819E-3</v>
      </c>
      <c r="AP37" s="1">
        <f t="shared" si="1725"/>
        <v>26.322531462064312</v>
      </c>
      <c r="AQ37" s="1"/>
      <c r="AR37" s="1"/>
      <c r="AS37" s="1" t="s">
        <v>11</v>
      </c>
      <c r="AT37" s="1" t="s">
        <v>16</v>
      </c>
      <c r="AU37" s="1">
        <v>8</v>
      </c>
      <c r="AV37" s="1">
        <v>4</v>
      </c>
      <c r="AW37" s="1">
        <v>9.5000000000000001E-2</v>
      </c>
      <c r="AX37" s="1">
        <f t="shared" si="1726"/>
        <v>8.6999999999999994E-2</v>
      </c>
      <c r="AY37" s="1">
        <f t="shared" si="1727"/>
        <v>3.3003412969283277</v>
      </c>
      <c r="AZ37" s="1">
        <f t="shared" si="1728"/>
        <v>4.950511945392492E-3</v>
      </c>
      <c r="BA37" s="1">
        <f t="shared" si="1729"/>
        <v>37.894304542196046</v>
      </c>
      <c r="BB37" s="1"/>
      <c r="BC37" s="1"/>
      <c r="BD37" s="1" t="s">
        <v>11</v>
      </c>
      <c r="BE37" s="1" t="s">
        <v>17</v>
      </c>
      <c r="BF37" s="1">
        <v>9</v>
      </c>
      <c r="BG37" s="1">
        <v>4</v>
      </c>
      <c r="BH37" s="1">
        <v>9.9000000000000005E-2</v>
      </c>
      <c r="BI37" s="1">
        <f t="shared" si="1730"/>
        <v>9.4E-2</v>
      </c>
      <c r="BJ37" s="1">
        <f t="shared" si="1731"/>
        <v>3.5255972696245736</v>
      </c>
      <c r="BK37" s="1">
        <f t="shared" si="1732"/>
        <v>5.2883959044368609E-3</v>
      </c>
      <c r="BL37" s="1">
        <f t="shared" si="1733"/>
        <v>40.48067899905741</v>
      </c>
      <c r="BM37" s="1"/>
      <c r="BN37" s="1"/>
      <c r="BO37" s="1" t="s">
        <v>11</v>
      </c>
      <c r="BP37" s="1" t="s">
        <v>18</v>
      </c>
      <c r="BQ37" s="1">
        <v>10</v>
      </c>
      <c r="BR37" s="1">
        <v>4</v>
      </c>
      <c r="BS37" s="1">
        <v>0.106</v>
      </c>
      <c r="BT37" s="1">
        <f t="shared" si="1734"/>
        <v>9.7000000000000003E-2</v>
      </c>
      <c r="BU37" s="1">
        <f t="shared" si="1735"/>
        <v>3.5665529010238912</v>
      </c>
      <c r="BV37" s="1">
        <f t="shared" si="1736"/>
        <v>5.3498293515358373E-3</v>
      </c>
      <c r="BW37" s="1">
        <f t="shared" si="1737"/>
        <v>40.950928900304937</v>
      </c>
      <c r="BX37" s="1"/>
      <c r="BY37" s="1"/>
      <c r="BZ37" s="1" t="s">
        <v>11</v>
      </c>
      <c r="CA37" s="1" t="s">
        <v>19</v>
      </c>
      <c r="CB37" s="1">
        <v>11</v>
      </c>
      <c r="CC37" s="1">
        <v>4</v>
      </c>
      <c r="CD37" s="1">
        <v>9.9000000000000005E-2</v>
      </c>
      <c r="CE37" s="1">
        <f t="shared" si="1738"/>
        <v>9.4E-2</v>
      </c>
      <c r="CF37" s="1">
        <f t="shared" si="1739"/>
        <v>3.4845360824742269</v>
      </c>
      <c r="CG37" s="1">
        <f t="shared" si="1740"/>
        <v>5.2268041237113405E-3</v>
      </c>
      <c r="CH37" s="1">
        <f t="shared" si="1741"/>
        <v>40.009217113528322</v>
      </c>
      <c r="CI37" s="1"/>
      <c r="CJ37" s="1"/>
      <c r="CK37" s="1" t="s">
        <v>11</v>
      </c>
      <c r="CL37" s="1" t="s">
        <v>20</v>
      </c>
      <c r="CM37" s="1">
        <v>14</v>
      </c>
      <c r="CN37" s="1">
        <v>4</v>
      </c>
      <c r="CO37" s="1">
        <v>0.12</v>
      </c>
      <c r="CP37" s="1">
        <f t="shared" si="1742"/>
        <v>0.107</v>
      </c>
      <c r="CQ37" s="1">
        <f t="shared" si="1743"/>
        <v>3.8522336769759451</v>
      </c>
      <c r="CR37" s="1">
        <f t="shared" si="1744"/>
        <v>5.7783505154639179E-3</v>
      </c>
      <c r="CS37" s="1">
        <f t="shared" si="1745"/>
        <v>44.231097025902613</v>
      </c>
      <c r="CT37" s="1"/>
      <c r="CU37" s="1"/>
      <c r="CV37" s="1" t="s">
        <v>11</v>
      </c>
      <c r="CW37" s="1" t="s">
        <v>21</v>
      </c>
      <c r="CX37" s="1">
        <v>15</v>
      </c>
      <c r="CY37" s="1">
        <v>4</v>
      </c>
      <c r="CZ37" s="1">
        <v>5.5E-2</v>
      </c>
      <c r="DA37" s="1">
        <f t="shared" si="1746"/>
        <v>3.5000000000000003E-2</v>
      </c>
      <c r="DB37" s="1">
        <f t="shared" si="1747"/>
        <v>1.4137931034482758</v>
      </c>
      <c r="DC37" s="1">
        <f t="shared" si="1748"/>
        <v>2.1206896551724135E-3</v>
      </c>
      <c r="DD37" s="1">
        <f t="shared" si="1749"/>
        <v>16.2330806427772</v>
      </c>
      <c r="DE37" s="1"/>
      <c r="DF37" s="1"/>
      <c r="DG37" s="1" t="s">
        <v>11</v>
      </c>
      <c r="DH37" s="1" t="s">
        <v>22</v>
      </c>
      <c r="DI37" s="1">
        <v>16</v>
      </c>
      <c r="DJ37" s="1">
        <v>4</v>
      </c>
      <c r="DK37" s="1">
        <v>7.9000000000000001E-2</v>
      </c>
      <c r="DL37" s="1">
        <f t="shared" si="1750"/>
        <v>5.2000000000000005E-2</v>
      </c>
      <c r="DM37" s="1">
        <f t="shared" si="1751"/>
        <v>1.883959044368601</v>
      </c>
      <c r="DN37" s="1">
        <f t="shared" si="1752"/>
        <v>2.8259385665529014E-3</v>
      </c>
      <c r="DO37" s="1">
        <f t="shared" si="1753"/>
        <v>21.631495457385956</v>
      </c>
      <c r="DP37" s="1"/>
      <c r="DQ37" s="1"/>
      <c r="DR37" s="1" t="s">
        <v>11</v>
      </c>
      <c r="DS37" s="1" t="s">
        <v>23</v>
      </c>
      <c r="DT37" s="1">
        <v>17</v>
      </c>
      <c r="DU37" s="1">
        <v>4</v>
      </c>
      <c r="DV37" s="1">
        <v>0.09</v>
      </c>
      <c r="DW37" s="1">
        <f t="shared" si="1754"/>
        <v>6.3E-2</v>
      </c>
      <c r="DX37" s="1">
        <f t="shared" si="1755"/>
        <v>2.1917808219178081</v>
      </c>
      <c r="DY37" s="1">
        <f t="shared" si="1756"/>
        <v>3.2876712328767121E-3</v>
      </c>
      <c r="DZ37" s="1">
        <f t="shared" si="1757"/>
        <v>25.165885126123023</v>
      </c>
      <c r="EA37" s="1"/>
      <c r="EB37" s="1"/>
      <c r="EC37" s="1" t="s">
        <v>11</v>
      </c>
      <c r="ED37" s="1" t="s">
        <v>24</v>
      </c>
      <c r="EE37" s="1">
        <v>18</v>
      </c>
      <c r="EF37" s="1">
        <v>4</v>
      </c>
      <c r="EG37" s="1">
        <v>9.8000000000000004E-2</v>
      </c>
      <c r="EH37" s="1">
        <f t="shared" si="1758"/>
        <v>7.2000000000000008E-2</v>
      </c>
      <c r="EI37" s="1">
        <f t="shared" si="1759"/>
        <v>2.6258503401360547</v>
      </c>
      <c r="EJ37" s="1">
        <f t="shared" si="1760"/>
        <v>3.9387755102040824E-3</v>
      </c>
      <c r="EK37" s="1">
        <f t="shared" si="1761"/>
        <v>30.14984315832886</v>
      </c>
      <c r="EL37" s="1"/>
      <c r="EM37" s="1"/>
      <c r="EN37" s="1" t="s">
        <v>11</v>
      </c>
      <c r="EO37" s="1" t="s">
        <v>25</v>
      </c>
      <c r="EP37" s="1">
        <v>21</v>
      </c>
      <c r="EQ37" s="1">
        <v>4</v>
      </c>
      <c r="ER37" s="1">
        <v>0.125</v>
      </c>
      <c r="ES37" s="1">
        <f t="shared" si="1762"/>
        <v>9.4E-2</v>
      </c>
      <c r="ET37" s="1">
        <f t="shared" si="1763"/>
        <v>3.3082191780821919</v>
      </c>
      <c r="EU37" s="1">
        <f t="shared" si="1764"/>
        <v>4.9623287671232879E-3</v>
      </c>
      <c r="EV37" s="1">
        <f t="shared" si="1765"/>
        <v>37.984757862241942</v>
      </c>
      <c r="EW37" s="1"/>
      <c r="EX37" s="1"/>
      <c r="EY37" s="1" t="s">
        <v>11</v>
      </c>
      <c r="EZ37" s="1" t="s">
        <v>26</v>
      </c>
      <c r="FA37" s="1">
        <v>22</v>
      </c>
      <c r="FB37" s="1">
        <v>4</v>
      </c>
      <c r="FC37" s="1">
        <v>0.129</v>
      </c>
      <c r="FD37" s="1">
        <f t="shared" si="1766"/>
        <v>9.8000000000000004E-2</v>
      </c>
      <c r="FE37" s="1">
        <f t="shared" si="1767"/>
        <v>3.3720136518771331</v>
      </c>
      <c r="FF37" s="1">
        <f t="shared" si="1768"/>
        <v>5.0580204778157001E-3</v>
      </c>
      <c r="FG37" s="1">
        <f t="shared" si="1769"/>
        <v>38.717241869379208</v>
      </c>
      <c r="FH37" s="1"/>
      <c r="FI37" s="1"/>
      <c r="FJ37" s="1" t="s">
        <v>11</v>
      </c>
      <c r="FK37" s="1" t="s">
        <v>27</v>
      </c>
      <c r="FL37" s="1">
        <v>23</v>
      </c>
      <c r="FM37" s="1">
        <v>4</v>
      </c>
      <c r="FN37" s="1">
        <v>0.14099999999999999</v>
      </c>
      <c r="FO37" s="1">
        <f t="shared" si="1770"/>
        <v>0.11099999999999999</v>
      </c>
      <c r="FP37" s="1">
        <f t="shared" si="1771"/>
        <v>4.1802721088435373</v>
      </c>
      <c r="FQ37" s="1">
        <f t="shared" si="1772"/>
        <v>6.2704081632653057E-3</v>
      </c>
      <c r="FR37" s="1">
        <f t="shared" si="1773"/>
        <v>47.997613007235955</v>
      </c>
      <c r="FS37" s="1"/>
      <c r="FT37" s="1"/>
      <c r="FU37" s="1" t="s">
        <v>11</v>
      </c>
      <c r="FV37" s="1" t="s">
        <v>28</v>
      </c>
      <c r="FW37" s="1">
        <v>24</v>
      </c>
      <c r="FX37" s="1">
        <v>4</v>
      </c>
      <c r="FY37" s="1">
        <v>0.14799999999999999</v>
      </c>
      <c r="FZ37" s="1">
        <f t="shared" si="1774"/>
        <v>0.11699999999999999</v>
      </c>
      <c r="GA37" s="1">
        <f t="shared" si="1775"/>
        <v>3.9691780821917804</v>
      </c>
      <c r="GB37" s="1">
        <f t="shared" si="1776"/>
        <v>5.9537671232876704E-3</v>
      </c>
      <c r="GC37" s="1">
        <f t="shared" si="1777"/>
        <v>45.57384509558841</v>
      </c>
      <c r="GD37" s="1"/>
      <c r="GE37" s="1"/>
      <c r="GF37" s="1" t="s">
        <v>11</v>
      </c>
      <c r="GG37" s="1" t="s">
        <v>29</v>
      </c>
      <c r="GH37" s="1">
        <v>25</v>
      </c>
      <c r="GI37" s="1">
        <v>4</v>
      </c>
      <c r="GJ37" s="1">
        <v>0.155</v>
      </c>
      <c r="GK37" s="1">
        <f t="shared" si="922"/>
        <v>0.124</v>
      </c>
      <c r="GL37" s="1">
        <f t="shared" si="1778"/>
        <v>4.3686006825938568</v>
      </c>
      <c r="GM37" s="1">
        <f t="shared" si="1779"/>
        <v>6.552901023890785E-3</v>
      </c>
      <c r="GN37" s="1">
        <f t="shared" si="1780"/>
        <v>50.159989466402209</v>
      </c>
      <c r="GO37" s="1"/>
      <c r="GP37" s="1"/>
      <c r="GQ37" s="1" t="s">
        <v>11</v>
      </c>
      <c r="GR37" s="1" t="s">
        <v>30</v>
      </c>
      <c r="GS37" s="1">
        <v>28</v>
      </c>
      <c r="GT37" s="1">
        <v>4</v>
      </c>
      <c r="GU37" s="1">
        <v>0.18</v>
      </c>
      <c r="GV37" s="1">
        <f t="shared" si="1781"/>
        <v>0.151</v>
      </c>
      <c r="GW37" s="1">
        <f t="shared" si="1782"/>
        <v>5.1724137931034475</v>
      </c>
      <c r="GX37" s="1">
        <f t="shared" si="1783"/>
        <v>7.7586206896551714E-3</v>
      </c>
      <c r="GY37" s="1">
        <f t="shared" si="1784"/>
        <v>59.389319424794635</v>
      </c>
      <c r="GZ37" s="1"/>
      <c r="HA37" s="1"/>
      <c r="HB37" s="1" t="s">
        <v>11</v>
      </c>
      <c r="HC37" s="1" t="s">
        <v>31</v>
      </c>
      <c r="HD37" s="1">
        <v>29</v>
      </c>
      <c r="HE37" s="1">
        <v>4</v>
      </c>
      <c r="HF37" s="1">
        <v>6.3E-2</v>
      </c>
      <c r="HG37" s="1">
        <f t="shared" si="1785"/>
        <v>1.1000000000000003E-2</v>
      </c>
      <c r="HH37" s="1">
        <f t="shared" si="1786"/>
        <v>0.63422818791946323</v>
      </c>
      <c r="HI37" s="1">
        <f t="shared" si="1787"/>
        <v>9.5134228187919488E-4</v>
      </c>
      <c r="HJ37" s="1">
        <f t="shared" si="1788"/>
        <v>7.2821668851744858</v>
      </c>
      <c r="HK37" s="1"/>
      <c r="HL37" s="1"/>
      <c r="HM37" s="1" t="s">
        <v>11</v>
      </c>
      <c r="HN37" s="1" t="s">
        <v>32</v>
      </c>
      <c r="HO37" s="1">
        <v>30</v>
      </c>
      <c r="HP37" s="1">
        <v>4</v>
      </c>
      <c r="HQ37" s="1">
        <v>7.2999999999999995E-2</v>
      </c>
      <c r="HR37" s="1">
        <f t="shared" si="934"/>
        <v>2.0999999999999998E-2</v>
      </c>
      <c r="HS37" s="1">
        <f t="shared" si="1789"/>
        <v>0.92592592592592582</v>
      </c>
      <c r="HT37" s="1">
        <f t="shared" si="1790"/>
        <v>1.3888888888888887E-3</v>
      </c>
      <c r="HU37" s="1">
        <f t="shared" si="1791"/>
        <v>10.63142137851262</v>
      </c>
      <c r="HV37" s="1"/>
      <c r="HW37" s="1"/>
      <c r="HX37" s="1" t="s">
        <v>11</v>
      </c>
      <c r="HY37" s="1" t="s">
        <v>33</v>
      </c>
      <c r="HZ37" s="1">
        <v>31</v>
      </c>
      <c r="IA37" s="1">
        <v>4</v>
      </c>
      <c r="IB37" s="1">
        <v>8.5999999999999993E-2</v>
      </c>
      <c r="IC37" s="1">
        <f t="shared" si="1792"/>
        <v>3.0999999999999993E-2</v>
      </c>
      <c r="ID37" s="1">
        <f t="shared" si="1793"/>
        <v>1.2499999999999996</v>
      </c>
      <c r="IE37" s="1">
        <f t="shared" si="1794"/>
        <v>1.8749999999999993E-3</v>
      </c>
      <c r="IF37" s="1">
        <f t="shared" si="1795"/>
        <v>14.352418860992033</v>
      </c>
      <c r="IG37" s="1"/>
      <c r="IH37" s="1"/>
      <c r="II37" s="1" t="s">
        <v>11</v>
      </c>
      <c r="IJ37" s="1" t="s">
        <v>34</v>
      </c>
      <c r="IK37" s="1">
        <v>32</v>
      </c>
      <c r="IL37" s="1">
        <v>4</v>
      </c>
      <c r="IM37" s="1">
        <v>9.2999999999999999E-2</v>
      </c>
      <c r="IN37" s="1">
        <f t="shared" si="1796"/>
        <v>3.7999999999999999E-2</v>
      </c>
      <c r="IO37" s="1">
        <f t="shared" si="1797"/>
        <v>1.4377104377104377</v>
      </c>
      <c r="IP37" s="1">
        <f t="shared" si="1798"/>
        <v>2.1565656565656565E-3</v>
      </c>
      <c r="IQ37" s="1">
        <f t="shared" si="1799"/>
        <v>16.507697922272325</v>
      </c>
      <c r="IR37" s="1"/>
      <c r="IS37" s="1"/>
      <c r="IT37" s="1" t="s">
        <v>11</v>
      </c>
      <c r="IU37" s="1" t="s">
        <v>35</v>
      </c>
      <c r="IV37" s="1">
        <v>35</v>
      </c>
      <c r="IW37" s="1">
        <v>4</v>
      </c>
      <c r="IX37" s="1">
        <v>0.115</v>
      </c>
      <c r="IY37" s="1">
        <f t="shared" si="1800"/>
        <v>6.0000000000000005E-2</v>
      </c>
      <c r="IZ37" s="1">
        <f t="shared" si="1801"/>
        <v>2.2416107382550337</v>
      </c>
      <c r="JA37" s="1">
        <f t="shared" si="1802"/>
        <v>3.3624161073825504E-3</v>
      </c>
      <c r="JB37" s="1">
        <f t="shared" si="1803"/>
        <v>25.738028990987065</v>
      </c>
      <c r="JC37" s="1"/>
      <c r="JD37" s="1"/>
      <c r="JE37" s="1" t="s">
        <v>11</v>
      </c>
      <c r="JF37" s="3" t="s">
        <v>36</v>
      </c>
      <c r="JG37" s="3">
        <v>36</v>
      </c>
      <c r="JH37" s="1">
        <v>4</v>
      </c>
      <c r="JI37" s="1">
        <v>0.126</v>
      </c>
      <c r="JJ37" s="1">
        <f t="shared" si="1804"/>
        <v>6.9000000000000006E-2</v>
      </c>
      <c r="JK37" s="1">
        <f t="shared" si="1805"/>
        <v>2.5919732441471575</v>
      </c>
      <c r="JL37" s="1">
        <f t="shared" si="1806"/>
        <v>3.8879598662207361E-3</v>
      </c>
      <c r="JM37" s="1">
        <f t="shared" si="1807"/>
        <v>29.760868541187506</v>
      </c>
      <c r="JN37" s="1"/>
      <c r="JO37" s="1"/>
      <c r="JP37" s="1" t="s">
        <v>11</v>
      </c>
      <c r="JQ37" s="1" t="s">
        <v>37</v>
      </c>
      <c r="JR37" s="1">
        <v>37</v>
      </c>
      <c r="JS37" s="1">
        <v>4</v>
      </c>
      <c r="JT37" s="1">
        <v>0.13400000000000001</v>
      </c>
      <c r="JU37" s="1">
        <f t="shared" si="1808"/>
        <v>7.6000000000000012E-2</v>
      </c>
      <c r="JV37" s="1">
        <f t="shared" si="1809"/>
        <v>2.792642140468228</v>
      </c>
      <c r="JW37" s="1">
        <f t="shared" si="1810"/>
        <v>4.1889632107023423E-3</v>
      </c>
      <c r="JX37" s="1">
        <f t="shared" si="1811"/>
        <v>32.0649357830859</v>
      </c>
      <c r="JY37" s="1"/>
      <c r="JZ37" s="1"/>
      <c r="KA37" s="1" t="s">
        <v>11</v>
      </c>
      <c r="KB37" s="1" t="s">
        <v>38</v>
      </c>
      <c r="KC37" s="1">
        <v>38</v>
      </c>
      <c r="KD37" s="1">
        <v>4</v>
      </c>
      <c r="KE37" s="1">
        <v>0.15</v>
      </c>
      <c r="KF37" s="1">
        <f t="shared" si="1812"/>
        <v>8.8999999999999996E-2</v>
      </c>
      <c r="KG37" s="1">
        <f t="shared" si="1813"/>
        <v>3.1103678929765888</v>
      </c>
      <c r="KH37" s="1">
        <f t="shared" si="1814"/>
        <v>4.6655518394648834E-3</v>
      </c>
      <c r="KI37" s="1">
        <f t="shared" si="1815"/>
        <v>35.713042249425008</v>
      </c>
      <c r="KJ37" s="1"/>
      <c r="KK37" s="1"/>
      <c r="KL37" s="1" t="s">
        <v>11</v>
      </c>
      <c r="KM37" s="1" t="s">
        <v>39</v>
      </c>
      <c r="KN37" s="1">
        <v>39</v>
      </c>
      <c r="KO37" s="1">
        <v>4</v>
      </c>
      <c r="KP37" s="1">
        <v>0.153</v>
      </c>
      <c r="KQ37" s="1">
        <f t="shared" si="1816"/>
        <v>0.09</v>
      </c>
      <c r="KR37" s="1">
        <f t="shared" si="1817"/>
        <v>3.1879194630872485</v>
      </c>
      <c r="KS37" s="1">
        <f t="shared" si="1818"/>
        <v>4.7818791946308732E-3</v>
      </c>
      <c r="KT37" s="1">
        <f t="shared" si="1819"/>
        <v>36.603484343469631</v>
      </c>
      <c r="KU37" s="1"/>
      <c r="KV37" s="1"/>
      <c r="KW37" s="1" t="s">
        <v>11</v>
      </c>
      <c r="KX37" s="1" t="s">
        <v>40</v>
      </c>
      <c r="KY37" s="1">
        <v>42</v>
      </c>
      <c r="KZ37" s="1">
        <v>4</v>
      </c>
      <c r="LA37" s="1">
        <v>0.16500000000000001</v>
      </c>
      <c r="LB37" s="1">
        <f t="shared" si="1820"/>
        <v>0.1</v>
      </c>
      <c r="LC37" s="1">
        <f t="shared" si="967"/>
        <v>3.6879194630872485</v>
      </c>
      <c r="LD37" s="1">
        <f t="shared" si="1821"/>
        <v>5.531879194630873E-3</v>
      </c>
      <c r="LE37" s="1">
        <f t="shared" si="1822"/>
        <v>42.344451887866448</v>
      </c>
      <c r="LF37" s="1"/>
      <c r="LG37" s="1"/>
      <c r="LH37" s="1" t="s">
        <v>11</v>
      </c>
      <c r="LI37" s="1" t="s">
        <v>41</v>
      </c>
      <c r="LJ37" s="1">
        <v>43</v>
      </c>
      <c r="LK37" s="1">
        <v>4</v>
      </c>
      <c r="LL37" s="1">
        <v>3.5999999999999997E-2</v>
      </c>
      <c r="LM37" s="1">
        <f t="shared" si="1823"/>
        <v>-1.0000000000000009E-3</v>
      </c>
      <c r="LN37" s="1">
        <f t="shared" si="1824"/>
        <v>-0.65878378378378377</v>
      </c>
      <c r="LO37" s="1">
        <f t="shared" si="1825"/>
        <v>-9.8817567567567577E-4</v>
      </c>
      <c r="LP37" s="1">
        <f t="shared" si="1826"/>
        <v>-7.5641126429552639</v>
      </c>
      <c r="LQ37" s="1"/>
      <c r="LR37" s="1"/>
      <c r="LS37" s="1" t="s">
        <v>11</v>
      </c>
      <c r="LT37" s="1" t="s">
        <v>42</v>
      </c>
      <c r="LU37" s="1">
        <v>44</v>
      </c>
      <c r="LV37" s="1">
        <v>4</v>
      </c>
      <c r="LW37" s="1">
        <v>4.9000000000000002E-2</v>
      </c>
      <c r="LX37" s="1">
        <f t="shared" si="1827"/>
        <v>6.0000000000000053E-3</v>
      </c>
      <c r="LY37" s="1">
        <f t="shared" si="1828"/>
        <v>-1.3594306049822062</v>
      </c>
      <c r="LZ37" s="1">
        <f t="shared" si="1829"/>
        <v>-2.0391459074733096E-3</v>
      </c>
      <c r="MA37" s="1">
        <f t="shared" si="1830"/>
        <v>-15.60889396412515</v>
      </c>
      <c r="MB37" s="1"/>
      <c r="MC37" s="1"/>
      <c r="MD37" s="1" t="s">
        <v>11</v>
      </c>
      <c r="ME37" s="1" t="s">
        <v>43</v>
      </c>
      <c r="MF37" s="1">
        <v>46</v>
      </c>
      <c r="MG37" s="1">
        <v>4</v>
      </c>
      <c r="MH37" s="1">
        <v>5.8000000000000003E-2</v>
      </c>
      <c r="MI37" s="1">
        <f t="shared" si="1831"/>
        <v>6.0000000000000053E-3</v>
      </c>
      <c r="MJ37" s="1">
        <f t="shared" si="1832"/>
        <v>-0.53898305084745746</v>
      </c>
      <c r="MK37" s="1">
        <f t="shared" si="1833"/>
        <v>-8.0847457627118615E-4</v>
      </c>
      <c r="ML37" s="1">
        <f t="shared" si="1834"/>
        <v>-6.1885684037904634</v>
      </c>
      <c r="MM37" s="1"/>
      <c r="MN37" s="1"/>
      <c r="MO37" s="1" t="s">
        <v>11</v>
      </c>
      <c r="MP37" s="1" t="s">
        <v>44</v>
      </c>
      <c r="MQ37" s="1">
        <v>52</v>
      </c>
      <c r="MR37" s="1">
        <v>4</v>
      </c>
      <c r="MS37" s="1">
        <v>7.1999999999999995E-2</v>
      </c>
      <c r="MT37" s="1">
        <f t="shared" si="1835"/>
        <v>8.9999999999999941E-3</v>
      </c>
      <c r="MU37" s="1">
        <f t="shared" si="1836"/>
        <v>-0.23569023569023589</v>
      </c>
      <c r="MV37" s="1">
        <f t="shared" si="1837"/>
        <v>-3.5353535353535386E-4</v>
      </c>
      <c r="MW37" s="1">
        <f t="shared" si="1838"/>
        <v>-2.7061799872577605</v>
      </c>
      <c r="MX37" s="1"/>
      <c r="MY37" s="1"/>
      <c r="MZ37" s="1" t="s">
        <v>11</v>
      </c>
      <c r="NA37" s="1" t="s">
        <v>45</v>
      </c>
      <c r="NB37" s="1">
        <v>53</v>
      </c>
      <c r="NC37" s="1">
        <v>4</v>
      </c>
      <c r="ND37" s="1">
        <v>7.6999999999999999E-2</v>
      </c>
      <c r="NE37" s="1">
        <f t="shared" si="1839"/>
        <v>-1.6E-2</v>
      </c>
      <c r="NF37" s="1">
        <f t="shared" si="1840"/>
        <v>-1.2331081081081081</v>
      </c>
      <c r="NG37" s="1">
        <f t="shared" si="1841"/>
        <v>-1.8496621621621621E-3</v>
      </c>
      <c r="NH37" s="1">
        <f t="shared" si="1842"/>
        <v>-14.158467254762416</v>
      </c>
      <c r="NI37" s="1"/>
      <c r="NJ37" s="1"/>
      <c r="NK37" s="1" t="s">
        <v>11</v>
      </c>
      <c r="NL37" s="1" t="s">
        <v>46</v>
      </c>
      <c r="NM37" s="1">
        <v>56</v>
      </c>
      <c r="NN37" s="1">
        <v>4</v>
      </c>
      <c r="NO37" s="1">
        <v>0.104</v>
      </c>
      <c r="NP37" s="1">
        <f t="shared" si="1843"/>
        <v>1.1999999999999997E-2</v>
      </c>
      <c r="NQ37" s="1">
        <f t="shared" si="1844"/>
        <v>-0.23389830508474588</v>
      </c>
      <c r="NR37" s="1">
        <f t="shared" si="1845"/>
        <v>-3.5084745762711881E-4</v>
      </c>
      <c r="NS37" s="1">
        <f t="shared" si="1846"/>
        <v>-2.6856051563619014</v>
      </c>
      <c r="NT37" s="1"/>
      <c r="NU37" s="1"/>
      <c r="NV37" s="1" t="s">
        <v>11</v>
      </c>
      <c r="NW37" s="1" t="s">
        <v>47</v>
      </c>
      <c r="NX37" s="1">
        <v>57</v>
      </c>
      <c r="NY37" s="1">
        <v>4</v>
      </c>
      <c r="NZ37" s="1">
        <v>1E-3</v>
      </c>
      <c r="OA37" s="1">
        <f t="shared" si="1847"/>
        <v>1.3000000000000001E-2</v>
      </c>
      <c r="OB37" s="1">
        <f t="shared" si="1848"/>
        <v>1.1479099678456592</v>
      </c>
      <c r="OC37" s="1">
        <f t="shared" si="1849"/>
        <v>1.7218649517684889E-3</v>
      </c>
      <c r="OD37" s="1">
        <f t="shared" si="1850"/>
        <v>13.180227738583044</v>
      </c>
      <c r="OE37" s="1"/>
      <c r="OF37" s="1"/>
      <c r="OG37" s="1" t="s">
        <v>11</v>
      </c>
      <c r="OH37" s="1" t="s">
        <v>48</v>
      </c>
      <c r="OI37" s="1">
        <v>58</v>
      </c>
      <c r="OJ37" s="1">
        <v>4</v>
      </c>
      <c r="OK37" s="1">
        <v>0.01</v>
      </c>
      <c r="OL37" s="1">
        <f t="shared" si="998"/>
        <v>2.1999999999999999E-2</v>
      </c>
      <c r="OM37" s="1">
        <f t="shared" si="1851"/>
        <v>1.4354838709677418</v>
      </c>
      <c r="ON37" s="1">
        <f t="shared" si="1852"/>
        <v>2.1532258064516129E-3</v>
      </c>
      <c r="OO37" s="1">
        <f t="shared" si="1853"/>
        <v>16.482132627461823</v>
      </c>
      <c r="OP37" s="1"/>
      <c r="OQ37" s="1"/>
      <c r="OR37" s="1" t="s">
        <v>11</v>
      </c>
      <c r="OS37" s="1" t="s">
        <v>49</v>
      </c>
      <c r="OT37" s="1">
        <v>59</v>
      </c>
      <c r="OU37" s="1">
        <v>4</v>
      </c>
      <c r="OV37" s="1">
        <v>0.01</v>
      </c>
      <c r="OW37" s="1">
        <f t="shared" si="1854"/>
        <v>2.1999999999999999E-2</v>
      </c>
      <c r="OX37" s="1">
        <f t="shared" si="1855"/>
        <v>1.5064516129032257</v>
      </c>
      <c r="OY37" s="1">
        <f t="shared" si="1856"/>
        <v>2.2596774193548385E-3</v>
      </c>
      <c r="OZ37" s="1">
        <f t="shared" si="1857"/>
        <v>17.296979633763307</v>
      </c>
      <c r="PA37" s="1"/>
      <c r="PB37" s="1"/>
      <c r="PC37" s="1" t="s">
        <v>11</v>
      </c>
      <c r="PD37" s="1" t="s">
        <v>50</v>
      </c>
      <c r="PE37" s="1">
        <v>60</v>
      </c>
      <c r="PF37" s="1">
        <v>4</v>
      </c>
      <c r="PG37" s="1">
        <v>1.4E-2</v>
      </c>
      <c r="PH37" s="1">
        <f t="shared" si="1858"/>
        <v>2.6000000000000002E-2</v>
      </c>
      <c r="PI37" s="1">
        <f t="shared" si="1859"/>
        <v>1.6806451612903228</v>
      </c>
      <c r="PJ37" s="1">
        <f t="shared" si="1860"/>
        <v>2.5209677419354842E-3</v>
      </c>
      <c r="PK37" s="1">
        <f t="shared" si="1861"/>
        <v>19.297058649230589</v>
      </c>
      <c r="PL37" s="1"/>
      <c r="PM37" s="1"/>
      <c r="PN37" s="1" t="s">
        <v>11</v>
      </c>
      <c r="PO37" s="1" t="s">
        <v>51</v>
      </c>
      <c r="PP37" s="1">
        <v>63</v>
      </c>
      <c r="PQ37" s="1">
        <v>4</v>
      </c>
      <c r="PR37" s="1">
        <v>3.4000000000000002E-2</v>
      </c>
      <c r="PS37" s="1">
        <f t="shared" si="1862"/>
        <v>4.8000000000000001E-2</v>
      </c>
      <c r="PT37" s="1">
        <f t="shared" si="1863"/>
        <v>2.4045307443365695</v>
      </c>
      <c r="PU37" s="1">
        <f t="shared" si="1864"/>
        <v>3.6067961165048546E-3</v>
      </c>
      <c r="PV37" s="1">
        <f t="shared" si="1865"/>
        <v>27.608665925481127</v>
      </c>
      <c r="PW37" s="1"/>
      <c r="PX37" s="1"/>
      <c r="PY37" s="1" t="s">
        <v>11</v>
      </c>
      <c r="PZ37" s="1" t="s">
        <v>52</v>
      </c>
      <c r="QA37" s="1">
        <v>64</v>
      </c>
      <c r="QB37" s="1">
        <v>4</v>
      </c>
      <c r="QC37" s="1">
        <v>3.7999999999999999E-2</v>
      </c>
      <c r="QD37" s="1">
        <f t="shared" si="1866"/>
        <v>3.9E-2</v>
      </c>
      <c r="QE37" s="1">
        <f t="shared" si="1867"/>
        <v>2.0870967741935487</v>
      </c>
      <c r="QF37" s="1">
        <f t="shared" si="1868"/>
        <v>3.1306451612903232E-3</v>
      </c>
      <c r="QG37" s="1">
        <f t="shared" si="1869"/>
        <v>23.963909685320903</v>
      </c>
      <c r="QH37" s="1"/>
      <c r="QI37" s="1"/>
      <c r="QJ37" s="1" t="s">
        <v>11</v>
      </c>
      <c r="QK37" s="1" t="s">
        <v>53</v>
      </c>
      <c r="QL37" s="1">
        <v>65</v>
      </c>
      <c r="QM37" s="1">
        <v>4</v>
      </c>
      <c r="QN37" s="1">
        <v>4.8000000000000001E-2</v>
      </c>
      <c r="QO37" s="1">
        <f t="shared" si="1870"/>
        <v>0.05</v>
      </c>
      <c r="QP37" s="1">
        <f t="shared" si="1871"/>
        <v>2.4368932038834954</v>
      </c>
      <c r="QQ37" s="1">
        <f t="shared" si="1872"/>
        <v>3.655339805825243E-3</v>
      </c>
      <c r="QR37" s="1">
        <f t="shared" si="1873"/>
        <v>27.980249585312635</v>
      </c>
      <c r="QS37" s="1"/>
      <c r="QT37" s="1"/>
      <c r="QU37" s="1" t="s">
        <v>11</v>
      </c>
      <c r="QV37" s="1" t="s">
        <v>54</v>
      </c>
      <c r="QW37" s="1">
        <v>66</v>
      </c>
      <c r="QX37" s="1">
        <v>4</v>
      </c>
      <c r="QY37" s="1">
        <v>5.1999999999999998E-2</v>
      </c>
      <c r="QZ37" s="1">
        <f t="shared" si="1874"/>
        <v>5.0999999999999997E-2</v>
      </c>
      <c r="RA37" s="1">
        <f t="shared" si="1875"/>
        <v>2.5352564102564106</v>
      </c>
      <c r="RB37" s="1">
        <f t="shared" si="1876"/>
        <v>3.802884615384616E-3</v>
      </c>
      <c r="RC37" s="1">
        <f t="shared" si="1877"/>
        <v>29.109649536012061</v>
      </c>
      <c r="RD37" s="1"/>
      <c r="RE37" s="1"/>
      <c r="RF37" s="1" t="s">
        <v>11</v>
      </c>
      <c r="RG37" s="1" t="s">
        <v>55</v>
      </c>
      <c r="RH37" s="1">
        <v>67</v>
      </c>
      <c r="RI37" s="1">
        <v>4</v>
      </c>
      <c r="RJ37" s="1">
        <v>5.5E-2</v>
      </c>
      <c r="RK37" s="1">
        <f t="shared" si="1878"/>
        <v>5.6000000000000001E-2</v>
      </c>
      <c r="RL37" s="1">
        <f t="shared" si="1879"/>
        <v>2.6794871794871797</v>
      </c>
      <c r="RM37" s="1">
        <f t="shared" si="1880"/>
        <v>4.0192307692307697E-3</v>
      </c>
      <c r="RN37" s="1">
        <f t="shared" si="1881"/>
        <v>30.765697866126526</v>
      </c>
      <c r="RO37" s="1"/>
      <c r="RP37" s="1"/>
      <c r="RQ37" s="1" t="s">
        <v>11</v>
      </c>
      <c r="RR37" s="1" t="s">
        <v>56</v>
      </c>
      <c r="RS37" s="1">
        <v>70</v>
      </c>
      <c r="RT37" s="1">
        <v>4</v>
      </c>
      <c r="RU37" s="1">
        <v>7.2999999999999995E-2</v>
      </c>
      <c r="RV37" s="1">
        <f t="shared" si="1882"/>
        <v>6.699999999999999E-2</v>
      </c>
      <c r="RW37" s="1">
        <f t="shared" si="1883"/>
        <v>3.0032051282051282</v>
      </c>
      <c r="RX37" s="1">
        <f t="shared" si="1884"/>
        <v>4.5048076923076925E-3</v>
      </c>
      <c r="RY37" s="1">
        <f t="shared" si="1885"/>
        <v>34.482606340383434</v>
      </c>
      <c r="RZ37" s="1"/>
      <c r="SA37" s="1"/>
      <c r="SB37" s="2" t="s">
        <v>11</v>
      </c>
      <c r="SC37" s="1" t="s">
        <v>57</v>
      </c>
      <c r="SD37" s="1">
        <v>71</v>
      </c>
      <c r="SE37" s="2">
        <v>4</v>
      </c>
      <c r="SF37" s="1">
        <v>0.02</v>
      </c>
      <c r="SG37" s="1">
        <f t="shared" si="1886"/>
        <v>1.6E-2</v>
      </c>
      <c r="SH37" s="1">
        <f t="shared" si="1887"/>
        <v>1.3013698630136985</v>
      </c>
      <c r="SI37" s="1">
        <f t="shared" si="1888"/>
        <v>1.9520547945205478E-3</v>
      </c>
      <c r="SJ37" s="1">
        <f t="shared" si="1889"/>
        <v>14.942244293635545</v>
      </c>
      <c r="SK37" s="1"/>
      <c r="SL37" s="1"/>
      <c r="SM37" s="2" t="s">
        <v>11</v>
      </c>
      <c r="SN37" s="1" t="s">
        <v>58</v>
      </c>
      <c r="SO37" s="1">
        <v>72</v>
      </c>
      <c r="SP37" s="2">
        <v>4</v>
      </c>
      <c r="SQ37" s="1">
        <v>2.8000000000000001E-2</v>
      </c>
      <c r="SR37" s="1">
        <f t="shared" si="1890"/>
        <v>2.1999999999999999E-2</v>
      </c>
      <c r="SS37" s="1">
        <f t="shared" si="1891"/>
        <v>1.4329896907216495</v>
      </c>
      <c r="ST37" s="1">
        <f t="shared" si="1892"/>
        <v>2.1494845360824741E-3</v>
      </c>
      <c r="SU37" s="1">
        <f t="shared" si="1893"/>
        <v>16.453494611776438</v>
      </c>
      <c r="SV37" s="1"/>
      <c r="SW37" s="1"/>
      <c r="SX37" s="2" t="s">
        <v>11</v>
      </c>
      <c r="SY37" s="1" t="s">
        <v>59</v>
      </c>
      <c r="SZ37" s="1">
        <v>73</v>
      </c>
      <c r="TA37" s="2">
        <v>4</v>
      </c>
      <c r="TB37" s="1">
        <v>3.5999999999999997E-2</v>
      </c>
      <c r="TC37" s="1">
        <f t="shared" si="1894"/>
        <v>0.03</v>
      </c>
      <c r="TD37" s="1">
        <f t="shared" si="1895"/>
        <v>1.6482758620689653</v>
      </c>
      <c r="TE37" s="1">
        <f t="shared" si="1896"/>
        <v>2.4724137931034481E-3</v>
      </c>
      <c r="TF37" s="1">
        <f t="shared" si="1897"/>
        <v>18.925396456701225</v>
      </c>
      <c r="TG37" s="1"/>
      <c r="TH37" s="1"/>
      <c r="TI37" s="2" t="s">
        <v>11</v>
      </c>
      <c r="TJ37" s="1" t="s">
        <v>60</v>
      </c>
      <c r="TK37" s="1">
        <v>74</v>
      </c>
      <c r="TL37" s="2">
        <v>4</v>
      </c>
      <c r="TM37" s="1">
        <v>3.7999999999999999E-2</v>
      </c>
      <c r="TN37" s="1">
        <f t="shared" si="1898"/>
        <v>3.2000000000000001E-2</v>
      </c>
      <c r="TO37" s="1">
        <f t="shared" si="1899"/>
        <v>1.7182130584192441</v>
      </c>
      <c r="TP37" s="1">
        <f t="shared" si="1900"/>
        <v>2.5773195876288664E-3</v>
      </c>
      <c r="TQ37" s="1">
        <f t="shared" si="1901"/>
        <v>19.728410805487339</v>
      </c>
      <c r="TR37" s="1"/>
      <c r="TS37" s="1"/>
      <c r="TT37" s="2" t="s">
        <v>11</v>
      </c>
      <c r="TU37" s="1" t="s">
        <v>61</v>
      </c>
      <c r="TV37" s="1">
        <v>77</v>
      </c>
      <c r="TW37" s="2">
        <v>4</v>
      </c>
      <c r="TX37" s="1">
        <v>5.3999999999999999E-2</v>
      </c>
      <c r="TY37" s="1">
        <f t="shared" si="1902"/>
        <v>4.4999999999999998E-2</v>
      </c>
      <c r="TZ37" s="1">
        <f t="shared" si="2559"/>
        <v>2.1374570446735395</v>
      </c>
      <c r="UA37" s="1">
        <f t="shared" si="1903"/>
        <v>3.2061855670103092E-3</v>
      </c>
      <c r="UB37" s="1">
        <f t="shared" si="1904"/>
        <v>24.542143042026247</v>
      </c>
      <c r="UC37" s="1"/>
      <c r="UD37" s="1"/>
      <c r="UE37" s="2" t="s">
        <v>11</v>
      </c>
      <c r="UF37" s="1" t="s">
        <v>62</v>
      </c>
      <c r="UG37" s="1">
        <v>78</v>
      </c>
      <c r="UH37" s="2">
        <v>4</v>
      </c>
      <c r="UI37" s="1">
        <v>5.6000000000000001E-2</v>
      </c>
      <c r="UJ37" s="1">
        <f t="shared" si="1905"/>
        <v>4.8000000000000001E-2</v>
      </c>
      <c r="UK37" s="1">
        <f t="shared" si="1906"/>
        <v>1.8235294117647061</v>
      </c>
      <c r="UL37" s="1">
        <f t="shared" si="1907"/>
        <v>2.7352941176470593E-3</v>
      </c>
      <c r="UM37" s="1">
        <f t="shared" si="1908"/>
        <v>20.93764633838839</v>
      </c>
      <c r="UN37" s="1"/>
      <c r="UO37" s="1"/>
      <c r="UP37" s="2" t="s">
        <v>11</v>
      </c>
      <c r="UQ37" s="1" t="s">
        <v>63</v>
      </c>
      <c r="UR37" s="1">
        <v>79</v>
      </c>
      <c r="US37" s="2">
        <v>4</v>
      </c>
      <c r="UT37" s="1">
        <v>6.4000000000000001E-2</v>
      </c>
      <c r="UU37" s="1">
        <f t="shared" si="1909"/>
        <v>5.5E-2</v>
      </c>
      <c r="UV37" s="1">
        <f t="shared" si="1910"/>
        <v>2.4689655172413789</v>
      </c>
      <c r="UW37" s="1">
        <f t="shared" si="1911"/>
        <v>3.7034482758620682E-3</v>
      </c>
      <c r="UX37" s="1">
        <f t="shared" si="1912"/>
        <v>28.348501805435301</v>
      </c>
      <c r="UY37" s="1"/>
      <c r="UZ37" s="1"/>
      <c r="VA37" s="2" t="s">
        <v>11</v>
      </c>
      <c r="VB37" s="1" t="s">
        <v>64</v>
      </c>
      <c r="VC37" s="1">
        <v>80</v>
      </c>
      <c r="VD37" s="2">
        <v>4</v>
      </c>
      <c r="VE37" s="1">
        <v>6.9000000000000006E-2</v>
      </c>
      <c r="VF37" s="1">
        <f t="shared" si="1913"/>
        <v>5.9000000000000004E-2</v>
      </c>
      <c r="VG37" s="1">
        <f t="shared" si="1914"/>
        <v>2.5793103448275865</v>
      </c>
      <c r="VH37" s="1">
        <f t="shared" si="1915"/>
        <v>3.8689655172413798E-3</v>
      </c>
      <c r="VI37" s="1">
        <f t="shared" si="1916"/>
        <v>29.615473953164265</v>
      </c>
      <c r="VJ37" s="1"/>
      <c r="VK37" s="1"/>
      <c r="VL37" s="2" t="s">
        <v>11</v>
      </c>
      <c r="VM37" s="1" t="s">
        <v>65</v>
      </c>
      <c r="VN37" s="1">
        <v>84</v>
      </c>
      <c r="VO37" s="2">
        <v>4</v>
      </c>
      <c r="VP37" s="1">
        <v>9.0999999999999998E-2</v>
      </c>
      <c r="VQ37" s="1">
        <f t="shared" si="1917"/>
        <v>7.9000000000000001E-2</v>
      </c>
      <c r="VR37" s="1">
        <f t="shared" si="1918"/>
        <v>3.2852233676975944</v>
      </c>
      <c r="VS37" s="1">
        <f t="shared" si="1919"/>
        <v>4.9278350515463915E-3</v>
      </c>
      <c r="VT37" s="1">
        <f t="shared" si="1920"/>
        <v>37.720721460091788</v>
      </c>
      <c r="VU37" s="1"/>
      <c r="VV37" s="1"/>
      <c r="VW37" s="2" t="s">
        <v>11</v>
      </c>
      <c r="VX37" s="1" t="s">
        <v>66</v>
      </c>
      <c r="VY37" s="1">
        <v>85</v>
      </c>
      <c r="VZ37" s="2">
        <v>4</v>
      </c>
      <c r="WA37" s="1">
        <v>1.7000000000000001E-2</v>
      </c>
      <c r="WB37" s="1">
        <f t="shared" si="1921"/>
        <v>1.2E-2</v>
      </c>
      <c r="WC37" s="1">
        <f t="shared" si="1922"/>
        <v>0.65156794425087117</v>
      </c>
      <c r="WD37" s="1">
        <f t="shared" si="1923"/>
        <v>9.7735191637630687E-4</v>
      </c>
      <c r="WE37" s="1">
        <f t="shared" si="1924"/>
        <v>7.4812608418272104</v>
      </c>
      <c r="WF37" s="1"/>
      <c r="WG37" s="1"/>
      <c r="WH37" s="2" t="s">
        <v>11</v>
      </c>
      <c r="WI37" s="1" t="s">
        <v>67</v>
      </c>
      <c r="WJ37" s="1">
        <v>86</v>
      </c>
      <c r="WK37" s="2">
        <v>4</v>
      </c>
      <c r="WL37" s="1">
        <v>2.7E-2</v>
      </c>
      <c r="WM37" s="1">
        <f t="shared" si="1925"/>
        <v>1.9E-2</v>
      </c>
      <c r="WN37" s="1">
        <f t="shared" si="1926"/>
        <v>0.81597222222222221</v>
      </c>
      <c r="WO37" s="1">
        <f t="shared" si="1927"/>
        <v>1.2239583333333334E-3</v>
      </c>
      <c r="WP37" s="1">
        <f t="shared" si="1928"/>
        <v>9.368940089814247</v>
      </c>
      <c r="WQ37" s="1"/>
      <c r="WR37" s="1"/>
      <c r="WS37" s="2" t="s">
        <v>11</v>
      </c>
      <c r="WT37" s="1" t="s">
        <v>68</v>
      </c>
      <c r="WU37" s="1">
        <v>87</v>
      </c>
      <c r="WV37" s="2">
        <v>4</v>
      </c>
      <c r="WW37" s="1">
        <v>2.9000000000000001E-2</v>
      </c>
      <c r="WX37" s="1">
        <f t="shared" si="1929"/>
        <v>2.2000000000000002E-2</v>
      </c>
      <c r="WY37" s="1">
        <f t="shared" si="1930"/>
        <v>0.9059233449477353</v>
      </c>
      <c r="WZ37" s="1">
        <f t="shared" si="1931"/>
        <v>1.358885017421603E-3</v>
      </c>
      <c r="XA37" s="1">
        <f t="shared" si="1932"/>
        <v>10.401753042112698</v>
      </c>
      <c r="XB37" s="1"/>
      <c r="XC37" s="1"/>
      <c r="XD37" s="2" t="s">
        <v>11</v>
      </c>
      <c r="XE37" s="1" t="s">
        <v>69</v>
      </c>
      <c r="XF37" s="1">
        <v>88</v>
      </c>
      <c r="XG37" s="2">
        <v>4</v>
      </c>
      <c r="XH37" s="1">
        <v>4.4999999999999998E-2</v>
      </c>
      <c r="XI37" s="1">
        <f t="shared" si="1933"/>
        <v>3.5999999999999997E-2</v>
      </c>
      <c r="XJ37" s="1">
        <f t="shared" si="1934"/>
        <v>1.3680555555555556</v>
      </c>
      <c r="XK37" s="1">
        <f t="shared" si="1935"/>
        <v>2.0520833333333333E-3</v>
      </c>
      <c r="XL37" s="1">
        <f t="shared" si="1936"/>
        <v>15.707925086752397</v>
      </c>
      <c r="XM37" s="1"/>
      <c r="XN37" s="1"/>
      <c r="XO37" s="2" t="s">
        <v>11</v>
      </c>
      <c r="XP37" s="1" t="s">
        <v>70</v>
      </c>
      <c r="XQ37" s="1">
        <v>91</v>
      </c>
      <c r="XR37" s="2">
        <v>4</v>
      </c>
      <c r="XS37" s="1">
        <v>5.6000000000000001E-2</v>
      </c>
      <c r="XT37" s="1">
        <f t="shared" si="1937"/>
        <v>4.4999999999999998E-2</v>
      </c>
      <c r="XU37" s="1">
        <f t="shared" si="1938"/>
        <v>1.6782006920415227</v>
      </c>
      <c r="XV37" s="1">
        <f t="shared" si="1939"/>
        <v>2.5173010380622842E-3</v>
      </c>
      <c r="XW37" s="1">
        <f t="shared" si="1940"/>
        <v>19.268991411989315</v>
      </c>
      <c r="XX37" s="1"/>
      <c r="XY37" s="1"/>
      <c r="XZ37" s="2" t="s">
        <v>11</v>
      </c>
      <c r="YA37" s="1" t="s">
        <v>71</v>
      </c>
      <c r="YB37" s="1">
        <v>92</v>
      </c>
      <c r="YC37" s="2">
        <v>4</v>
      </c>
      <c r="YD37" s="1">
        <v>5.8000000000000003E-2</v>
      </c>
      <c r="YE37" s="1">
        <f t="shared" si="1941"/>
        <v>4.7E-2</v>
      </c>
      <c r="YF37" s="1">
        <f t="shared" si="1942"/>
        <v>1.8694158075601375</v>
      </c>
      <c r="YG37" s="1">
        <f t="shared" si="1943"/>
        <v>2.8041237113402063E-3</v>
      </c>
      <c r="YH37" s="1">
        <f t="shared" si="1944"/>
        <v>21.464510956370223</v>
      </c>
      <c r="YI37" s="1"/>
      <c r="YJ37" s="1"/>
      <c r="YK37" s="2" t="s">
        <v>11</v>
      </c>
      <c r="YL37" s="1" t="s">
        <v>72</v>
      </c>
      <c r="YM37" s="1">
        <v>93</v>
      </c>
      <c r="YN37" s="2">
        <v>4</v>
      </c>
      <c r="YO37" s="1">
        <v>5.8999999999999997E-2</v>
      </c>
      <c r="YP37" s="1">
        <f t="shared" si="1945"/>
        <v>4.8000000000000001E-2</v>
      </c>
      <c r="YQ37" s="1">
        <f t="shared" si="1946"/>
        <v>1.8703071672354949</v>
      </c>
      <c r="YR37" s="1">
        <f t="shared" si="1947"/>
        <v>2.8054607508532425E-3</v>
      </c>
      <c r="YS37" s="1">
        <f t="shared" si="1948"/>
        <v>21.474745490303448</v>
      </c>
      <c r="YT37" s="1"/>
      <c r="YU37" s="1"/>
      <c r="YV37" s="2" t="s">
        <v>11</v>
      </c>
      <c r="YW37" s="1" t="s">
        <v>73</v>
      </c>
      <c r="YX37" s="1">
        <v>94</v>
      </c>
      <c r="YY37" s="2">
        <v>4</v>
      </c>
      <c r="YZ37" s="1">
        <v>6.0999999999999999E-2</v>
      </c>
      <c r="ZA37" s="1">
        <f t="shared" si="1949"/>
        <v>4.8000000000000001E-2</v>
      </c>
      <c r="ZB37" s="1">
        <f t="shared" si="1950"/>
        <v>1.8299319727891157</v>
      </c>
      <c r="ZC37" s="1">
        <f t="shared" si="1951"/>
        <v>2.7448979591836735E-3</v>
      </c>
      <c r="ZD37" s="1">
        <f t="shared" si="1952"/>
        <v>21.011160128472699</v>
      </c>
      <c r="ZE37" s="1"/>
      <c r="ZF37" s="1"/>
      <c r="ZG37" s="2" t="s">
        <v>11</v>
      </c>
      <c r="ZH37" s="1" t="s">
        <v>74</v>
      </c>
      <c r="ZI37" s="1">
        <v>95</v>
      </c>
      <c r="ZJ37" s="2">
        <v>4</v>
      </c>
      <c r="ZK37" s="1">
        <v>6.9000000000000006E-2</v>
      </c>
      <c r="ZL37" s="1">
        <f t="shared" si="1953"/>
        <v>5.6000000000000008E-2</v>
      </c>
      <c r="ZM37" s="1">
        <f t="shared" si="1954"/>
        <v>2.1224489795918373</v>
      </c>
      <c r="ZN37" s="1">
        <f t="shared" si="1955"/>
        <v>3.1836734693877562E-3</v>
      </c>
      <c r="ZO37" s="1">
        <f t="shared" si="1956"/>
        <v>24.369821412949754</v>
      </c>
      <c r="ZP37" s="1"/>
      <c r="ZQ37" s="1"/>
      <c r="ZR37" s="2" t="s">
        <v>11</v>
      </c>
      <c r="ZS37" s="1" t="s">
        <v>75</v>
      </c>
      <c r="ZT37" s="1">
        <v>99</v>
      </c>
      <c r="ZU37" s="2">
        <v>4</v>
      </c>
      <c r="ZV37" s="1">
        <v>7.5999999999999998E-2</v>
      </c>
      <c r="ZW37" s="1">
        <f t="shared" si="1957"/>
        <v>6.0999999999999999E-2</v>
      </c>
      <c r="ZX37" s="1">
        <f t="shared" si="1958"/>
        <v>2.1575342465753424</v>
      </c>
      <c r="ZY37" s="1">
        <f t="shared" si="1959"/>
        <v>3.2363013698630135E-3</v>
      </c>
      <c r="ZZ37" s="1">
        <f t="shared" si="1960"/>
        <v>24.772668171027352</v>
      </c>
      <c r="AAA37" s="1"/>
      <c r="AAB37" s="1"/>
      <c r="AAC37" s="2" t="s">
        <v>11</v>
      </c>
      <c r="AAD37" s="1" t="s">
        <v>76</v>
      </c>
      <c r="AAE37" s="1">
        <v>100</v>
      </c>
      <c r="AAF37" s="2">
        <v>4</v>
      </c>
      <c r="AAG37" s="1">
        <v>1.2999999999999999E-2</v>
      </c>
      <c r="AAH37" s="1">
        <f t="shared" si="1961"/>
        <v>1.0999999999999999E-2</v>
      </c>
      <c r="AAI37" s="1">
        <f t="shared" si="1962"/>
        <v>1.2793103448275862</v>
      </c>
      <c r="AAJ37" s="1">
        <f t="shared" si="1963"/>
        <v>1.9189655172413794E-3</v>
      </c>
      <c r="AAK37" s="1">
        <f t="shared" si="1964"/>
        <v>14.688958337732542</v>
      </c>
      <c r="AAL37" s="1"/>
      <c r="AAM37" s="1"/>
      <c r="AAN37" s="2" t="s">
        <v>11</v>
      </c>
      <c r="AAO37" s="1" t="s">
        <v>77</v>
      </c>
      <c r="AAP37" s="1">
        <v>101</v>
      </c>
      <c r="AAQ37" s="2">
        <v>4</v>
      </c>
      <c r="AAR37" s="1">
        <v>1.9E-2</v>
      </c>
      <c r="AAS37" s="1">
        <f t="shared" si="1965"/>
        <v>1.2E-2</v>
      </c>
      <c r="AAT37" s="1">
        <f t="shared" si="1966"/>
        <v>1.1141868512110726</v>
      </c>
      <c r="AAU37" s="1">
        <f t="shared" si="1967"/>
        <v>1.6712802768166089E-3</v>
      </c>
      <c r="AAV37" s="1">
        <f t="shared" si="1968"/>
        <v>12.793021102392903</v>
      </c>
      <c r="AAW37" s="1"/>
      <c r="AAX37" s="1"/>
      <c r="AAY37" s="2" t="s">
        <v>11</v>
      </c>
      <c r="AAZ37" s="1" t="s">
        <v>78</v>
      </c>
      <c r="ABA37" s="1">
        <v>102</v>
      </c>
      <c r="ABB37" s="2">
        <v>4</v>
      </c>
      <c r="ABC37" s="1">
        <v>0.02</v>
      </c>
      <c r="ABD37" s="1">
        <f t="shared" si="1969"/>
        <v>1.3000000000000001E-2</v>
      </c>
      <c r="ABE37" s="1">
        <f t="shared" si="1970"/>
        <v>1.2</v>
      </c>
      <c r="ABF37" s="1">
        <f t="shared" si="1971"/>
        <v>1.8E-3</v>
      </c>
      <c r="ABG37" s="1">
        <f t="shared" si="1972"/>
        <v>13.778322106552356</v>
      </c>
      <c r="ABH37" s="1"/>
      <c r="ABI37" s="1"/>
      <c r="ABJ37" s="2" t="s">
        <v>11</v>
      </c>
      <c r="ABK37" s="1" t="s">
        <v>79</v>
      </c>
      <c r="ABL37" s="1">
        <v>112</v>
      </c>
      <c r="ABM37" s="2">
        <v>4</v>
      </c>
      <c r="ABN37" s="1">
        <v>4.9000000000000002E-2</v>
      </c>
      <c r="ABO37" s="1">
        <f t="shared" si="1973"/>
        <v>3.2000000000000001E-2</v>
      </c>
      <c r="ABP37" s="1">
        <f t="shared" si="1974"/>
        <v>1.9387755102040818</v>
      </c>
      <c r="ABQ37" s="1">
        <f t="shared" si="1975"/>
        <v>2.9081632653061226E-3</v>
      </c>
      <c r="ABR37" s="1">
        <f t="shared" si="1976"/>
        <v>22.260894559906021</v>
      </c>
      <c r="ABS37" s="1"/>
      <c r="ABT37" s="1"/>
      <c r="ABU37" s="2" t="s">
        <v>11</v>
      </c>
      <c r="ABV37" s="1" t="s">
        <v>80</v>
      </c>
      <c r="ABW37" s="1">
        <v>113</v>
      </c>
      <c r="ABX37" s="2">
        <v>4</v>
      </c>
      <c r="ABY37" s="1">
        <v>2.1000000000000001E-2</v>
      </c>
      <c r="ABZ37" s="1">
        <f t="shared" si="1977"/>
        <v>8.0000000000000019E-3</v>
      </c>
      <c r="ACA37" s="1">
        <f t="shared" si="1978"/>
        <v>-5.3571428571428492E-2</v>
      </c>
      <c r="ACB37" s="1">
        <f t="shared" si="1979"/>
        <v>-8.0357142857142745E-5</v>
      </c>
      <c r="ACC37" s="1">
        <f t="shared" si="1980"/>
        <v>-0.61510366547108652</v>
      </c>
      <c r="ACD37" s="1"/>
      <c r="ACE37" s="1"/>
      <c r="ACF37" s="2" t="s">
        <v>11</v>
      </c>
      <c r="ACG37" s="1" t="s">
        <v>81</v>
      </c>
      <c r="ACH37" s="1">
        <v>114</v>
      </c>
      <c r="ACI37" s="2">
        <v>4</v>
      </c>
      <c r="ACJ37" s="1">
        <v>2.5999999999999999E-2</v>
      </c>
      <c r="ACK37" s="1">
        <f t="shared" si="1981"/>
        <v>1.1999999999999999E-2</v>
      </c>
      <c r="ACL37" s="1">
        <f t="shared" si="1982"/>
        <v>1.0752688172042946E-2</v>
      </c>
      <c r="ACM37" s="1">
        <f t="shared" si="1983"/>
        <v>1.6129032258064419E-5</v>
      </c>
      <c r="ACN37" s="1">
        <f t="shared" si="1984"/>
        <v>0.12346166762143614</v>
      </c>
      <c r="ACO37" s="1"/>
      <c r="ACP37" s="1"/>
      <c r="ACQ37" s="2" t="s">
        <v>11</v>
      </c>
      <c r="ACR37" s="1" t="s">
        <v>82</v>
      </c>
      <c r="ACS37" s="1">
        <v>115</v>
      </c>
      <c r="ACT37" s="2">
        <v>4</v>
      </c>
      <c r="ACU37" s="1">
        <v>3.1E-2</v>
      </c>
      <c r="ACV37" s="1">
        <f t="shared" si="1985"/>
        <v>1.7000000000000001E-2</v>
      </c>
      <c r="ACW37" s="1">
        <f t="shared" si="1986"/>
        <v>0.23843416370106765</v>
      </c>
      <c r="ACX37" s="1">
        <f t="shared" si="1987"/>
        <v>3.5765124555160147E-4</v>
      </c>
      <c r="ACY37" s="1">
        <f t="shared" si="1988"/>
        <v>2.737685590566453</v>
      </c>
      <c r="ACZ37" s="1"/>
      <c r="ADA37" s="1"/>
      <c r="ADB37" s="2" t="s">
        <v>11</v>
      </c>
      <c r="ADC37" s="1" t="s">
        <v>83</v>
      </c>
      <c r="ADD37" s="1">
        <v>116</v>
      </c>
      <c r="ADE37" s="2">
        <v>4</v>
      </c>
      <c r="ADF37" s="1">
        <v>3.5999999999999997E-2</v>
      </c>
      <c r="ADG37" s="1">
        <f t="shared" si="1989"/>
        <v>1.9999999999999997E-2</v>
      </c>
      <c r="ADH37" s="1">
        <f t="shared" si="1990"/>
        <v>0.34519572953736644</v>
      </c>
      <c r="ADI37" s="1">
        <f t="shared" si="1991"/>
        <v>5.1779359430604969E-4</v>
      </c>
      <c r="ADJ37" s="1">
        <f t="shared" si="1992"/>
        <v>3.9635149594768038</v>
      </c>
      <c r="ADK37" s="1"/>
      <c r="ADL37" s="1"/>
      <c r="ADM37" s="2" t="s">
        <v>11</v>
      </c>
      <c r="ADN37" s="1" t="s">
        <v>84</v>
      </c>
      <c r="ADO37" s="1">
        <v>119</v>
      </c>
      <c r="ADP37" s="2">
        <v>4</v>
      </c>
      <c r="ADQ37" s="1">
        <v>4.7E-2</v>
      </c>
      <c r="ADR37" s="1">
        <f t="shared" si="1993"/>
        <v>0.03</v>
      </c>
      <c r="ADS37" s="1">
        <f t="shared" si="1994"/>
        <v>0.17266187050359708</v>
      </c>
      <c r="ADT37" s="1">
        <f t="shared" si="1995"/>
        <v>2.5899280575539561E-4</v>
      </c>
      <c r="ADU37" s="1">
        <f t="shared" si="1996"/>
        <v>1.9824923894319932</v>
      </c>
      <c r="ADV37" s="1"/>
      <c r="ADW37" s="1"/>
      <c r="ADX37" s="2" t="s">
        <v>11</v>
      </c>
      <c r="ADY37" s="1" t="s">
        <v>85</v>
      </c>
      <c r="ADZ37" s="1">
        <v>120</v>
      </c>
      <c r="AEA37" s="2">
        <v>4</v>
      </c>
      <c r="AEB37" s="1">
        <v>4.4999999999999998E-2</v>
      </c>
      <c r="AEC37" s="1">
        <f t="shared" si="1997"/>
        <v>2.7999999999999997E-2</v>
      </c>
      <c r="AED37" s="1">
        <f t="shared" si="1998"/>
        <v>7.1942446043165409E-2</v>
      </c>
      <c r="AEE37" s="1">
        <f t="shared" si="1999"/>
        <v>1.0791366906474811E-4</v>
      </c>
      <c r="AEF37" s="1">
        <f t="shared" si="2000"/>
        <v>0.82603849559666342</v>
      </c>
      <c r="AEG37" s="1"/>
      <c r="AEH37" s="1"/>
      <c r="AEI37" s="2" t="s">
        <v>11</v>
      </c>
      <c r="AEJ37" s="1" t="s">
        <v>86</v>
      </c>
      <c r="AEK37" s="1">
        <v>121</v>
      </c>
      <c r="AEL37" s="2">
        <v>4</v>
      </c>
      <c r="AEM37" s="1">
        <v>5.1999999999999998E-2</v>
      </c>
      <c r="AEN37" s="1">
        <f t="shared" si="2001"/>
        <v>3.4000000000000002E-2</v>
      </c>
      <c r="AEO37" s="1">
        <f t="shared" si="2002"/>
        <v>0.32733812949640306</v>
      </c>
      <c r="AEP37" s="1">
        <f t="shared" si="2003"/>
        <v>4.9100719424460457E-4</v>
      </c>
      <c r="AEQ37" s="1">
        <f t="shared" si="2004"/>
        <v>3.7584751549648234</v>
      </c>
      <c r="AER37" s="1"/>
      <c r="AES37" s="1"/>
      <c r="AET37" s="2" t="s">
        <v>11</v>
      </c>
      <c r="AEU37" s="1" t="s">
        <v>87</v>
      </c>
      <c r="AEV37" s="1">
        <v>122</v>
      </c>
      <c r="AEW37" s="2">
        <v>4</v>
      </c>
      <c r="AEX37" s="1">
        <v>5.8000000000000003E-2</v>
      </c>
      <c r="AEY37" s="1">
        <f t="shared" si="2005"/>
        <v>4.1000000000000002E-2</v>
      </c>
      <c r="AEZ37" s="1">
        <f t="shared" si="2006"/>
        <v>0.52877697841726623</v>
      </c>
      <c r="AFA37" s="1">
        <f t="shared" si="2007"/>
        <v>7.9316546762589935E-4</v>
      </c>
      <c r="AFB37" s="1">
        <f t="shared" si="2008"/>
        <v>6.0713829426354815</v>
      </c>
      <c r="AFC37" s="1"/>
      <c r="AFD37" s="1"/>
      <c r="AFE37" s="2" t="s">
        <v>11</v>
      </c>
      <c r="AFF37" s="1" t="s">
        <v>88</v>
      </c>
      <c r="AFG37" s="1">
        <v>123</v>
      </c>
      <c r="AFH37" s="2">
        <v>4</v>
      </c>
      <c r="AFI37" s="1">
        <v>0.06</v>
      </c>
      <c r="AFJ37" s="1">
        <f t="shared" si="2009"/>
        <v>4.2999999999999997E-2</v>
      </c>
      <c r="AFK37" s="1">
        <f t="shared" si="2010"/>
        <v>0.59712230215827333</v>
      </c>
      <c r="AFL37" s="1">
        <f t="shared" si="2011"/>
        <v>8.9568345323741004E-4</v>
      </c>
      <c r="AFM37" s="1">
        <f t="shared" si="2012"/>
        <v>6.8561195134523114</v>
      </c>
      <c r="AFN37" s="1"/>
      <c r="AFO37" s="1"/>
      <c r="AFP37" s="2" t="s">
        <v>11</v>
      </c>
      <c r="AFQ37" s="1" t="s">
        <v>89</v>
      </c>
      <c r="AFR37" s="1">
        <v>126</v>
      </c>
      <c r="AFS37" s="2">
        <v>4</v>
      </c>
      <c r="AFT37" s="1">
        <v>6.4000000000000001E-2</v>
      </c>
      <c r="AFU37" s="1">
        <f t="shared" si="2013"/>
        <v>4.5999999999999999E-2</v>
      </c>
      <c r="AFV37" s="1">
        <f t="shared" si="2014"/>
        <v>0.87544483985765131</v>
      </c>
      <c r="AFW37" s="1">
        <f t="shared" si="2015"/>
        <v>1.3131672597864769E-3</v>
      </c>
      <c r="AFX37" s="1">
        <f t="shared" si="2016"/>
        <v>10.051800825064888</v>
      </c>
      <c r="AFY37" s="1"/>
      <c r="AFZ37" s="1"/>
      <c r="AGA37" s="2" t="s">
        <v>11</v>
      </c>
      <c r="AGB37" s="1" t="s">
        <v>90</v>
      </c>
      <c r="AGC37" s="1">
        <v>127</v>
      </c>
      <c r="AGD37" s="2">
        <v>4</v>
      </c>
      <c r="AGE37" s="1">
        <v>2.3E-2</v>
      </c>
      <c r="AGF37" s="1">
        <f t="shared" si="2017"/>
        <v>8.0000000000000002E-3</v>
      </c>
      <c r="AGG37" s="1">
        <f t="shared" si="2018"/>
        <v>0.50841750841750843</v>
      </c>
      <c r="AGH37" s="1">
        <f t="shared" si="2019"/>
        <v>7.6262626262626261E-4</v>
      </c>
      <c r="AGI37" s="1">
        <f t="shared" si="2020"/>
        <v>5.8376168296560209</v>
      </c>
      <c r="AGJ37" s="1"/>
      <c r="AGK37" s="1"/>
      <c r="AGL37" s="2" t="s">
        <v>11</v>
      </c>
      <c r="AGM37" s="1" t="s">
        <v>91</v>
      </c>
      <c r="AGN37" s="1">
        <v>128</v>
      </c>
      <c r="AGO37" s="2">
        <v>4</v>
      </c>
      <c r="AGP37" s="1">
        <v>2.8000000000000001E-2</v>
      </c>
      <c r="AGQ37" s="1">
        <f t="shared" si="2021"/>
        <v>1.3000000000000001E-2</v>
      </c>
      <c r="AGR37" s="1">
        <f t="shared" si="2022"/>
        <v>0.71571906354515058</v>
      </c>
      <c r="AGS37" s="1">
        <f t="shared" si="2023"/>
        <v>1.0735785953177258E-3</v>
      </c>
      <c r="AGT37" s="1">
        <f t="shared" si="2024"/>
        <v>8.2178398294375832</v>
      </c>
      <c r="AGU37" s="1"/>
      <c r="AGV37" s="1"/>
      <c r="AGW37" s="2" t="s">
        <v>11</v>
      </c>
      <c r="AGX37" s="1" t="s">
        <v>92</v>
      </c>
      <c r="AGY37" s="1">
        <v>129</v>
      </c>
      <c r="AGZ37" s="2">
        <v>4</v>
      </c>
      <c r="AHA37" s="1">
        <v>2.8000000000000001E-2</v>
      </c>
      <c r="AHB37" s="1">
        <f t="shared" si="2025"/>
        <v>1.4E-2</v>
      </c>
      <c r="AHC37" s="1">
        <f t="shared" si="2026"/>
        <v>0.84385382059800662</v>
      </c>
      <c r="AHD37" s="1">
        <f t="shared" si="2027"/>
        <v>1.26578073089701E-3</v>
      </c>
      <c r="AHE37" s="1">
        <f t="shared" si="2028"/>
        <v>9.6890747925368181</v>
      </c>
      <c r="AHF37" s="1"/>
      <c r="AHG37" s="1"/>
      <c r="AHH37" s="2" t="s">
        <v>11</v>
      </c>
      <c r="AHI37" s="1" t="s">
        <v>93</v>
      </c>
      <c r="AHJ37" s="1">
        <v>130</v>
      </c>
      <c r="AHK37" s="2">
        <v>4</v>
      </c>
      <c r="AHL37" s="1">
        <v>0.03</v>
      </c>
      <c r="AHM37" s="1">
        <f t="shared" si="2029"/>
        <v>1.6E-2</v>
      </c>
      <c r="AHN37" s="1">
        <f t="shared" si="2030"/>
        <v>0.89966555183946495</v>
      </c>
      <c r="AHO37" s="1">
        <f t="shared" si="2031"/>
        <v>1.3494983277591974E-3</v>
      </c>
      <c r="AHP37" s="1">
        <f t="shared" si="2032"/>
        <v>10.329901467844437</v>
      </c>
      <c r="AHQ37" s="1"/>
      <c r="AHR37" s="1"/>
      <c r="AHS37" s="2" t="s">
        <v>11</v>
      </c>
      <c r="AHT37" s="1" t="s">
        <v>94</v>
      </c>
      <c r="AHU37" s="1">
        <v>133</v>
      </c>
      <c r="AHV37" s="2">
        <v>4</v>
      </c>
      <c r="AHW37" s="1">
        <v>5.1999999999999998E-2</v>
      </c>
      <c r="AHX37" s="1">
        <f t="shared" si="2033"/>
        <v>3.5999999999999997E-2</v>
      </c>
      <c r="AHY37" s="1">
        <f t="shared" si="2034"/>
        <v>1.5913621262458473</v>
      </c>
      <c r="AHZ37" s="1">
        <f t="shared" si="2035"/>
        <v>2.3870431893687708E-3</v>
      </c>
      <c r="AIA37" s="1">
        <f t="shared" si="2036"/>
        <v>18.271916636319432</v>
      </c>
      <c r="AIB37" s="1"/>
      <c r="AIC37" s="1"/>
      <c r="AID37" s="2" t="s">
        <v>11</v>
      </c>
      <c r="AIE37" s="1" t="s">
        <v>95</v>
      </c>
      <c r="AIF37" s="1">
        <v>134</v>
      </c>
      <c r="AIG37" s="2">
        <v>4</v>
      </c>
      <c r="AIH37" s="1">
        <v>4.7E-2</v>
      </c>
      <c r="AII37" s="1">
        <f t="shared" si="2037"/>
        <v>0.03</v>
      </c>
      <c r="AIJ37" s="1">
        <f t="shared" si="2038"/>
        <v>1.378737541528239</v>
      </c>
      <c r="AIK37" s="1">
        <f t="shared" si="2039"/>
        <v>2.0681063122923588E-3</v>
      </c>
      <c r="AIL37" s="1">
        <f t="shared" si="2040"/>
        <v>15.830574956310155</v>
      </c>
      <c r="AIM37" s="1"/>
      <c r="AIN37" s="1"/>
      <c r="AIO37" s="2" t="s">
        <v>11</v>
      </c>
      <c r="AIP37" s="1" t="s">
        <v>96</v>
      </c>
      <c r="AIQ37" s="1">
        <v>135</v>
      </c>
      <c r="AIR37" s="2">
        <v>4</v>
      </c>
      <c r="AIS37" s="1">
        <v>5.0999999999999997E-2</v>
      </c>
      <c r="AIT37" s="1">
        <f t="shared" si="2041"/>
        <v>3.6999999999999998E-2</v>
      </c>
      <c r="AIU37" s="1">
        <f t="shared" si="2042"/>
        <v>1.6589403973509933</v>
      </c>
      <c r="AIV37" s="1">
        <f t="shared" si="2043"/>
        <v>2.4884105960264898E-3</v>
      </c>
      <c r="AIW37" s="1">
        <f t="shared" si="2044"/>
        <v>19.047845958561616</v>
      </c>
      <c r="AIX37" s="1"/>
      <c r="AIY37" s="1"/>
      <c r="AIZ37" s="2" t="s">
        <v>11</v>
      </c>
      <c r="AJA37" s="1" t="s">
        <v>97</v>
      </c>
      <c r="AJB37" s="1">
        <v>136</v>
      </c>
      <c r="AJC37" s="2">
        <v>4</v>
      </c>
      <c r="AJD37" s="1">
        <v>5.0999999999999997E-2</v>
      </c>
      <c r="AJE37" s="1">
        <f t="shared" si="2045"/>
        <v>3.4999999999999996E-2</v>
      </c>
      <c r="AJF37" s="1">
        <f t="shared" si="2046"/>
        <v>1.5827814569536423</v>
      </c>
      <c r="AJG37" s="1">
        <f t="shared" si="2047"/>
        <v>2.3741721854304634E-3</v>
      </c>
      <c r="AJH37" s="1">
        <f t="shared" si="2048"/>
        <v>18.173393948487931</v>
      </c>
      <c r="AJI37" s="1"/>
      <c r="AJJ37" s="1"/>
      <c r="AJK37" s="2" t="s">
        <v>11</v>
      </c>
      <c r="AJL37" s="1" t="s">
        <v>98</v>
      </c>
      <c r="AJM37" s="1">
        <v>140</v>
      </c>
      <c r="AJN37" s="2">
        <v>4</v>
      </c>
      <c r="AJO37" s="1">
        <v>6.4000000000000001E-2</v>
      </c>
      <c r="AJP37" s="1">
        <f t="shared" si="2049"/>
        <v>4.8000000000000001E-2</v>
      </c>
      <c r="AJQ37" s="1">
        <f t="shared" si="2050"/>
        <v>2.0915032679738563</v>
      </c>
      <c r="AJR37" s="1">
        <f t="shared" si="2051"/>
        <v>3.1372549019607846E-3</v>
      </c>
      <c r="AJS37" s="1">
        <f t="shared" si="2052"/>
        <v>24.014504760875571</v>
      </c>
      <c r="AJT37" s="1"/>
      <c r="AJU37" s="1"/>
      <c r="AJV37" s="2" t="s">
        <v>11</v>
      </c>
      <c r="AJW37" s="1" t="s">
        <v>99</v>
      </c>
      <c r="AJX37" s="1">
        <v>141</v>
      </c>
      <c r="AJY37" s="2">
        <v>4</v>
      </c>
      <c r="AJZ37" s="1">
        <v>2.4E-2</v>
      </c>
      <c r="AKA37" s="1">
        <f t="shared" si="2053"/>
        <v>4.0000000000000001E-3</v>
      </c>
      <c r="AKB37" s="1">
        <f t="shared" si="2054"/>
        <v>0.27796610169491526</v>
      </c>
      <c r="AKC37" s="1">
        <f t="shared" si="2055"/>
        <v>4.1694915254237289E-4</v>
      </c>
      <c r="AKD37" s="1">
        <f t="shared" si="2056"/>
        <v>3.1915887365460263</v>
      </c>
      <c r="AKE37" s="1"/>
      <c r="AKF37" s="1"/>
      <c r="AKG37" s="2" t="s">
        <v>11</v>
      </c>
      <c r="AKH37" s="1" t="s">
        <v>100</v>
      </c>
      <c r="AKI37" s="1">
        <v>143</v>
      </c>
      <c r="AKJ37" s="2">
        <v>4</v>
      </c>
      <c r="AKK37" s="1">
        <v>0.03</v>
      </c>
      <c r="AKL37" s="1">
        <f t="shared" si="2057"/>
        <v>8.0000000000000002E-3</v>
      </c>
      <c r="AKM37" s="1">
        <f t="shared" si="2058"/>
        <v>0.4033898305084746</v>
      </c>
      <c r="AKN37" s="1">
        <f t="shared" si="2059"/>
        <v>6.0508474576271187E-4</v>
      </c>
      <c r="AKO37" s="1">
        <f t="shared" si="2060"/>
        <v>4.6316958493777696</v>
      </c>
      <c r="AKP37" s="1"/>
      <c r="AKQ37" s="1"/>
      <c r="AKR37" s="2" t="s">
        <v>11</v>
      </c>
      <c r="AKS37" s="1" t="s">
        <v>101</v>
      </c>
      <c r="AKT37" s="1">
        <v>144</v>
      </c>
      <c r="AKU37" s="2">
        <v>4</v>
      </c>
      <c r="AKV37" s="1">
        <v>3.3000000000000002E-2</v>
      </c>
      <c r="AKW37" s="1">
        <f t="shared" si="2061"/>
        <v>1.0000000000000002E-2</v>
      </c>
      <c r="AKX37" s="1">
        <f t="shared" si="2062"/>
        <v>0.44067796610169496</v>
      </c>
      <c r="AKY37" s="1">
        <f t="shared" si="2063"/>
        <v>6.6101694915254243E-4</v>
      </c>
      <c r="AKZ37" s="1">
        <f t="shared" si="2064"/>
        <v>5.0598358018412615</v>
      </c>
      <c r="ALA37" s="1"/>
      <c r="ALB37" s="1"/>
      <c r="ALC37" s="2" t="s">
        <v>11</v>
      </c>
      <c r="ALD37" s="1" t="s">
        <v>102</v>
      </c>
      <c r="ALE37" s="1">
        <v>147</v>
      </c>
      <c r="ALF37" s="2">
        <v>4</v>
      </c>
      <c r="ALG37" s="1">
        <v>4.2000000000000003E-2</v>
      </c>
      <c r="ALH37" s="1">
        <f t="shared" si="2065"/>
        <v>1.6000000000000004E-2</v>
      </c>
      <c r="ALI37" s="1">
        <f t="shared" si="2066"/>
        <v>0.64745762711864419</v>
      </c>
      <c r="ALJ37" s="1">
        <f t="shared" si="2067"/>
        <v>9.7118644067796631E-4</v>
      </c>
      <c r="ALK37" s="1">
        <f t="shared" si="2068"/>
        <v>7.4340664473206237</v>
      </c>
      <c r="ALL37" s="1"/>
      <c r="ALM37" s="1"/>
      <c r="ALN37" s="2" t="s">
        <v>11</v>
      </c>
      <c r="ALO37" s="1" t="s">
        <v>103</v>
      </c>
      <c r="ALP37" s="1">
        <v>148</v>
      </c>
      <c r="ALQ37" s="2">
        <v>4</v>
      </c>
      <c r="ALR37" s="1">
        <v>4.1000000000000002E-2</v>
      </c>
      <c r="ALS37" s="1">
        <f t="shared" si="2069"/>
        <v>1.6E-2</v>
      </c>
      <c r="ALT37" s="1">
        <f t="shared" si="2070"/>
        <v>0.55102040816326525</v>
      </c>
      <c r="ALU37" s="1">
        <f t="shared" si="2071"/>
        <v>8.2653061224489792E-4</v>
      </c>
      <c r="ALV37" s="1">
        <f t="shared" si="2072"/>
        <v>6.3267805591311834</v>
      </c>
      <c r="ALW37" s="1"/>
      <c r="ALX37" s="1"/>
      <c r="ALY37" s="2" t="s">
        <v>11</v>
      </c>
      <c r="ALZ37" s="1" t="s">
        <v>104</v>
      </c>
      <c r="AMA37" s="1">
        <v>149</v>
      </c>
      <c r="AMB37" s="2">
        <v>4</v>
      </c>
      <c r="AMC37" s="1">
        <v>3.9E-2</v>
      </c>
      <c r="AMD37" s="1">
        <f t="shared" si="2073"/>
        <v>1.9E-2</v>
      </c>
      <c r="AME37" s="1">
        <f t="shared" si="2074"/>
        <v>0.72945205479452058</v>
      </c>
      <c r="AMF37" s="1">
        <f t="shared" si="2075"/>
        <v>1.0941780821917808E-3</v>
      </c>
      <c r="AMG37" s="1">
        <f t="shared" si="2076"/>
        <v>8.375521143537819</v>
      </c>
      <c r="AMH37" s="1"/>
      <c r="AMI37" s="1"/>
      <c r="AMJ37" s="2" t="s">
        <v>11</v>
      </c>
      <c r="AMK37" s="1" t="s">
        <v>105</v>
      </c>
      <c r="AML37" s="1">
        <v>150</v>
      </c>
      <c r="AMM37" s="2">
        <v>4</v>
      </c>
      <c r="AMN37" s="1">
        <v>4.2000000000000003E-2</v>
      </c>
      <c r="AMO37" s="1">
        <f t="shared" si="2077"/>
        <v>2.3000000000000003E-2</v>
      </c>
      <c r="AMP37" s="1">
        <f t="shared" si="2078"/>
        <v>0.76027397260273988</v>
      </c>
      <c r="AMQ37" s="1">
        <f t="shared" si="2079"/>
        <v>1.1404109589041099E-3</v>
      </c>
      <c r="AMR37" s="1">
        <f t="shared" si="2080"/>
        <v>8.7294164031239276</v>
      </c>
      <c r="AMS37" s="1"/>
      <c r="AMT37" s="1"/>
      <c r="AMU37" s="2" t="s">
        <v>11</v>
      </c>
      <c r="AMV37" s="1" t="s">
        <v>106</v>
      </c>
      <c r="AMW37" s="1">
        <v>151</v>
      </c>
      <c r="AMX37" s="2">
        <v>4</v>
      </c>
      <c r="AMY37" s="1">
        <v>4.4999999999999998E-2</v>
      </c>
      <c r="AMZ37" s="1">
        <f t="shared" si="2081"/>
        <v>2.4999999999999998E-2</v>
      </c>
      <c r="ANA37" s="1">
        <f t="shared" si="2082"/>
        <v>0.78082191780821908</v>
      </c>
      <c r="ANB37" s="1">
        <f t="shared" si="2083"/>
        <v>1.1712328767123287E-3</v>
      </c>
      <c r="ANC37" s="1">
        <f t="shared" si="2084"/>
        <v>8.9653465761813269</v>
      </c>
      <c r="AND37" s="1"/>
      <c r="ANE37" s="1"/>
      <c r="ANF37" s="2" t="s">
        <v>11</v>
      </c>
      <c r="ANG37" s="1" t="s">
        <v>107</v>
      </c>
      <c r="ANH37" s="1">
        <v>154</v>
      </c>
      <c r="ANI37" s="2">
        <v>4</v>
      </c>
      <c r="ANJ37" s="1">
        <v>4.8000000000000001E-2</v>
      </c>
      <c r="ANK37" s="1">
        <f t="shared" si="2085"/>
        <v>2.9000000000000001E-2</v>
      </c>
      <c r="ANL37" s="1">
        <f t="shared" si="2086"/>
        <v>0.9</v>
      </c>
      <c r="ANM37" s="1">
        <f t="shared" si="2087"/>
        <v>1.3500000000000001E-3</v>
      </c>
      <c r="ANN37" s="1">
        <f t="shared" si="2088"/>
        <v>10.333741579914268</v>
      </c>
      <c r="ANO37" s="1"/>
      <c r="ANP37" s="1"/>
      <c r="ANQ37" s="2" t="s">
        <v>11</v>
      </c>
      <c r="ANR37" s="1" t="s">
        <v>108</v>
      </c>
      <c r="ANS37" s="1">
        <v>155</v>
      </c>
      <c r="ANT37" s="2">
        <v>4</v>
      </c>
      <c r="ANU37" s="1">
        <v>3.5999999999999997E-2</v>
      </c>
      <c r="ANV37" s="1">
        <f t="shared" si="2089"/>
        <v>1.5999999999999997E-2</v>
      </c>
      <c r="ANW37" s="1">
        <f t="shared" si="2090"/>
        <v>0.29692832764505106</v>
      </c>
      <c r="ANX37" s="1">
        <f t="shared" si="2091"/>
        <v>4.4539249146757662E-4</v>
      </c>
      <c r="ANY37" s="1">
        <f t="shared" si="2092"/>
        <v>3.4093117840445237</v>
      </c>
      <c r="ANZ37" s="1"/>
      <c r="AOA37" s="1"/>
      <c r="AOB37" s="2" t="s">
        <v>11</v>
      </c>
      <c r="AOC37" s="1" t="s">
        <v>109</v>
      </c>
      <c r="AOD37" s="1">
        <v>156</v>
      </c>
      <c r="AOE37" s="2">
        <v>4</v>
      </c>
      <c r="AOF37" s="1">
        <v>4.3999999999999997E-2</v>
      </c>
      <c r="AOG37" s="1">
        <f t="shared" si="2093"/>
        <v>2.2999999999999996E-2</v>
      </c>
      <c r="AOH37" s="1">
        <f t="shared" si="2094"/>
        <v>0.57627118644067776</v>
      </c>
      <c r="AOI37" s="1">
        <f t="shared" si="2095"/>
        <v>8.644067796610167E-4</v>
      </c>
      <c r="AOJ37" s="1">
        <f t="shared" si="2096"/>
        <v>6.6167083562539544</v>
      </c>
      <c r="AOK37" s="1"/>
      <c r="AOL37" s="1"/>
      <c r="AOM37" s="2" t="s">
        <v>11</v>
      </c>
      <c r="AON37" s="1" t="s">
        <v>110</v>
      </c>
      <c r="AOO37" s="1">
        <v>157</v>
      </c>
      <c r="AOP37" s="2">
        <v>4</v>
      </c>
      <c r="AOQ37" s="1">
        <v>3.9E-2</v>
      </c>
      <c r="AOR37" s="1">
        <f t="shared" si="2097"/>
        <v>2.5000000000000001E-2</v>
      </c>
      <c r="AOS37" s="1">
        <f t="shared" si="2098"/>
        <v>0.80546075085324242</v>
      </c>
      <c r="AOT37" s="1">
        <f t="shared" si="2099"/>
        <v>1.2081911262798637E-3</v>
      </c>
      <c r="AOU37" s="1">
        <f t="shared" si="2100"/>
        <v>9.248248057867908</v>
      </c>
      <c r="AOV37" s="1"/>
      <c r="AOW37" s="1"/>
      <c r="AOX37" s="2" t="s">
        <v>11</v>
      </c>
      <c r="AOY37" s="1" t="s">
        <v>111</v>
      </c>
      <c r="AOZ37" s="1">
        <v>158</v>
      </c>
      <c r="APA37" s="2">
        <v>4</v>
      </c>
      <c r="APB37" s="1">
        <v>4.9000000000000002E-2</v>
      </c>
      <c r="APC37" s="1">
        <f t="shared" si="2101"/>
        <v>2.9000000000000001E-2</v>
      </c>
      <c r="APD37" s="1">
        <f t="shared" si="2102"/>
        <v>0.68493150684931514</v>
      </c>
      <c r="APE37" s="1">
        <f t="shared" si="2103"/>
        <v>1.0273972602739727E-3</v>
      </c>
      <c r="APF37" s="1">
        <f t="shared" si="2104"/>
        <v>7.8643391019134468</v>
      </c>
      <c r="APG37" s="1"/>
      <c r="APH37" s="1"/>
      <c r="API37" s="2" t="s">
        <v>11</v>
      </c>
      <c r="APJ37" s="1" t="s">
        <v>112</v>
      </c>
      <c r="APK37" s="1">
        <v>161</v>
      </c>
      <c r="APL37" s="2">
        <v>4</v>
      </c>
      <c r="APM37" s="1">
        <v>5.7000000000000002E-2</v>
      </c>
      <c r="APN37" s="1">
        <f t="shared" si="2105"/>
        <v>4.1000000000000002E-2</v>
      </c>
      <c r="APO37" s="1">
        <f t="shared" si="2106"/>
        <v>1.2525597269624575</v>
      </c>
      <c r="APP37" s="1">
        <f t="shared" si="2107"/>
        <v>1.8788395904436863E-3</v>
      </c>
      <c r="APQ37" s="1">
        <f t="shared" si="2108"/>
        <v>14.38180947982001</v>
      </c>
      <c r="APR37" s="1"/>
      <c r="APS37" s="1"/>
      <c r="APT37" s="2" t="s">
        <v>11</v>
      </c>
      <c r="APU37" s="1" t="s">
        <v>113</v>
      </c>
      <c r="APV37" s="1">
        <v>162</v>
      </c>
      <c r="APW37" s="2">
        <v>4</v>
      </c>
      <c r="APX37" s="1">
        <v>0.05</v>
      </c>
      <c r="APY37" s="1">
        <f t="shared" si="2109"/>
        <v>4.5000000000000005E-2</v>
      </c>
      <c r="APZ37" s="1">
        <f t="shared" si="2110"/>
        <v>1.8694158075601375</v>
      </c>
      <c r="AQA37" s="1">
        <f t="shared" si="2111"/>
        <v>2.8041237113402063E-3</v>
      </c>
      <c r="AQB37" s="1">
        <f t="shared" si="2112"/>
        <v>21.464510956370223</v>
      </c>
      <c r="AQC37" s="1"/>
      <c r="AQD37" s="1"/>
      <c r="AQE37" s="2" t="s">
        <v>11</v>
      </c>
      <c r="AQF37" s="1" t="s">
        <v>114</v>
      </c>
      <c r="AQG37" s="1">
        <v>163</v>
      </c>
      <c r="AQH37" s="2">
        <v>4</v>
      </c>
      <c r="AQI37" s="1">
        <v>0.06</v>
      </c>
      <c r="AQJ37" s="1">
        <f t="shared" si="2113"/>
        <v>4.3999999999999997E-2</v>
      </c>
      <c r="AQK37" s="1">
        <f t="shared" si="2114"/>
        <v>1.226027397260274</v>
      </c>
      <c r="AQL37" s="1">
        <f t="shared" si="2115"/>
        <v>1.8390410958904111E-3</v>
      </c>
      <c r="AQM37" s="1">
        <f t="shared" si="2116"/>
        <v>14.077166992425068</v>
      </c>
      <c r="AQN37" s="1"/>
      <c r="AQO37" s="1"/>
      <c r="AQP37" s="2" t="s">
        <v>11</v>
      </c>
      <c r="AQQ37" s="1" t="s">
        <v>115</v>
      </c>
      <c r="AQR37" s="1">
        <v>169</v>
      </c>
      <c r="AQS37" s="2">
        <v>4</v>
      </c>
      <c r="AQT37" s="1">
        <v>4.5999999999999999E-2</v>
      </c>
      <c r="AQU37" s="1">
        <f t="shared" si="2117"/>
        <v>5.3999999999999999E-2</v>
      </c>
      <c r="AQV37" s="1">
        <f t="shared" si="2118"/>
        <v>2.3959044368600684</v>
      </c>
      <c r="AQW37" s="1">
        <f t="shared" si="2119"/>
        <v>3.5938566552901024E-3</v>
      </c>
      <c r="AQX37" s="1">
        <f t="shared" si="2120"/>
        <v>27.509619222979961</v>
      </c>
      <c r="AQY37" s="1"/>
      <c r="AQZ37" s="1"/>
      <c r="ARA37" s="2" t="s">
        <v>11</v>
      </c>
      <c r="ARB37" s="1" t="s">
        <v>116</v>
      </c>
      <c r="ARC37" s="1">
        <v>170</v>
      </c>
      <c r="ARD37" s="2">
        <v>4</v>
      </c>
      <c r="ARE37" s="1">
        <v>1.4999999999999999E-2</v>
      </c>
      <c r="ARF37" s="1">
        <f t="shared" si="2121"/>
        <v>8.9999999999999993E-3</v>
      </c>
      <c r="ARG37" s="1">
        <f t="shared" si="2122"/>
        <v>3.7414965986394509E-2</v>
      </c>
      <c r="ARH37" s="1">
        <f t="shared" si="2123"/>
        <v>5.6122448979591762E-5</v>
      </c>
      <c r="ARI37" s="1">
        <f t="shared" si="2124"/>
        <v>0.42959621080520327</v>
      </c>
      <c r="ARJ37" s="1"/>
      <c r="ARK37" s="1"/>
      <c r="ARL37" s="2" t="s">
        <v>11</v>
      </c>
      <c r="ARM37" s="1" t="s">
        <v>117</v>
      </c>
      <c r="ARN37" s="1">
        <v>171</v>
      </c>
      <c r="ARO37" s="2">
        <v>4</v>
      </c>
      <c r="ARP37" s="1">
        <v>1.7999999999999999E-2</v>
      </c>
      <c r="ARQ37" s="1">
        <f t="shared" si="2125"/>
        <v>1.1999999999999999E-2</v>
      </c>
      <c r="ARR37" s="1">
        <f t="shared" si="2126"/>
        <v>0.22260273972602734</v>
      </c>
      <c r="ARS37" s="1">
        <f t="shared" si="2127"/>
        <v>3.3390410958904101E-4</v>
      </c>
      <c r="ART37" s="1">
        <f t="shared" si="2128"/>
        <v>2.555910208121869</v>
      </c>
      <c r="ARU37" s="1"/>
      <c r="ARV37" s="1"/>
      <c r="ARW37" s="2" t="s">
        <v>11</v>
      </c>
      <c r="ARX37" s="1" t="s">
        <v>118</v>
      </c>
      <c r="ARY37" s="1">
        <v>172</v>
      </c>
      <c r="ARZ37" s="2">
        <v>4</v>
      </c>
      <c r="ASA37" s="1">
        <v>3.6999999999999998E-2</v>
      </c>
      <c r="ASB37" s="1">
        <f t="shared" si="2129"/>
        <v>1.6999999999999998E-2</v>
      </c>
      <c r="ASC37" s="1">
        <f t="shared" si="2130"/>
        <v>-0.17627118644067807</v>
      </c>
      <c r="ASD37" s="1">
        <f t="shared" si="2131"/>
        <v>-2.6440677966101713E-4</v>
      </c>
      <c r="ASE37" s="1">
        <f t="shared" si="2132"/>
        <v>-2.0239343207365059</v>
      </c>
      <c r="ASF37" s="1"/>
      <c r="ASG37" s="1"/>
      <c r="ASH37" s="2" t="s">
        <v>11</v>
      </c>
      <c r="ASI37" s="1" t="s">
        <v>119</v>
      </c>
      <c r="ASJ37" s="1">
        <v>173</v>
      </c>
      <c r="ASK37" s="2">
        <v>4</v>
      </c>
      <c r="ASL37" s="1">
        <v>2.4E-2</v>
      </c>
      <c r="ASM37" s="1">
        <f t="shared" si="2133"/>
        <v>2.1000000000000001E-2</v>
      </c>
      <c r="ASN37" s="1">
        <f t="shared" si="2134"/>
        <v>0.4863013698630137</v>
      </c>
      <c r="ASO37" s="1">
        <f t="shared" si="2135"/>
        <v>7.294520547945206E-4</v>
      </c>
      <c r="ASP37" s="1">
        <f t="shared" si="2136"/>
        <v>5.5836807623585472</v>
      </c>
      <c r="ASQ37" s="1"/>
      <c r="ASR37" s="1"/>
      <c r="ASS37" s="2" t="s">
        <v>11</v>
      </c>
      <c r="AST37" s="1" t="s">
        <v>120</v>
      </c>
      <c r="ASU37" s="1">
        <v>176</v>
      </c>
      <c r="ASV37" s="2">
        <v>4</v>
      </c>
      <c r="ASW37" s="1">
        <v>3.3000000000000002E-2</v>
      </c>
      <c r="ASX37" s="1">
        <f t="shared" si="2137"/>
        <v>2.6000000000000002E-2</v>
      </c>
      <c r="ASY37" s="1">
        <f t="shared" si="2138"/>
        <v>0.45360824742268047</v>
      </c>
      <c r="ASZ37" s="1">
        <f t="shared" si="2139"/>
        <v>6.8041237113402068E-4</v>
      </c>
      <c r="ATA37" s="1">
        <f t="shared" si="2140"/>
        <v>5.2083004526486576</v>
      </c>
      <c r="ATB37" s="1"/>
      <c r="ATC37" s="1"/>
      <c r="ATD37" s="2" t="s">
        <v>11</v>
      </c>
      <c r="ATE37" s="1" t="s">
        <v>121</v>
      </c>
      <c r="ATF37" s="1">
        <v>180</v>
      </c>
      <c r="ATG37" s="2">
        <v>4</v>
      </c>
      <c r="ATH37" s="1">
        <v>0.05</v>
      </c>
      <c r="ATI37" s="1">
        <f t="shared" si="2141"/>
        <v>2.9000000000000001E-2</v>
      </c>
      <c r="ATJ37" s="1">
        <f t="shared" si="2142"/>
        <v>-1.7301038062283634E-2</v>
      </c>
      <c r="ATK37" s="1">
        <f t="shared" si="2143"/>
        <v>-2.5951557093425454E-5</v>
      </c>
      <c r="ATL37" s="1">
        <f t="shared" si="2144"/>
        <v>-0.19864939599988865</v>
      </c>
      <c r="ATM37" s="1"/>
      <c r="ATN37" s="1"/>
      <c r="ATO37" s="2" t="s">
        <v>11</v>
      </c>
      <c r="ATP37" s="1" t="s">
        <v>122</v>
      </c>
      <c r="ATQ37" s="1">
        <v>183</v>
      </c>
      <c r="ATR37" s="2">
        <v>4</v>
      </c>
      <c r="ATS37" s="1">
        <v>3.6999999999999998E-2</v>
      </c>
      <c r="ATT37" s="1">
        <f t="shared" si="2145"/>
        <v>3.5999999999999997E-2</v>
      </c>
      <c r="ATU37" s="1">
        <f t="shared" si="2146"/>
        <v>0.95205479452054786</v>
      </c>
      <c r="ATV37" s="1">
        <f t="shared" si="2147"/>
        <v>1.4280821917808219E-3</v>
      </c>
      <c r="ATW37" s="1">
        <f t="shared" si="2148"/>
        <v>10.93143135165969</v>
      </c>
      <c r="ATX37" s="1"/>
      <c r="ATY37" s="1"/>
      <c r="ATZ37" s="2" t="s">
        <v>11</v>
      </c>
      <c r="AUA37" s="1" t="s">
        <v>123</v>
      </c>
      <c r="AUB37" s="1">
        <v>184</v>
      </c>
      <c r="AUC37" s="2">
        <v>4</v>
      </c>
      <c r="AUD37" s="1">
        <v>1.9E-2</v>
      </c>
      <c r="AUE37" s="1">
        <f t="shared" si="2149"/>
        <v>2.9999999999999992E-3</v>
      </c>
      <c r="AUF37" s="1">
        <f t="shared" si="2150"/>
        <v>-0.20577617328519857</v>
      </c>
      <c r="AUG37" s="1">
        <f t="shared" si="2151"/>
        <v>-3.0866425992779787E-4</v>
      </c>
      <c r="AUH37" s="1">
        <f t="shared" si="2152"/>
        <v>-2.362708664481</v>
      </c>
      <c r="AUI37" s="1"/>
      <c r="AUJ37" s="1"/>
      <c r="AUK37" s="2" t="s">
        <v>11</v>
      </c>
      <c r="AUL37" s="1" t="s">
        <v>124</v>
      </c>
      <c r="AUM37" s="1">
        <v>185</v>
      </c>
      <c r="AUN37" s="2">
        <v>4</v>
      </c>
      <c r="AUO37" s="1">
        <v>0.02</v>
      </c>
      <c r="AUP37" s="1">
        <f t="shared" si="2153"/>
        <v>1.4999999999999999E-2</v>
      </c>
      <c r="AUQ37" s="1">
        <f t="shared" si="2154"/>
        <v>0.37184115523465705</v>
      </c>
      <c r="AUR37" s="1">
        <f t="shared" si="2155"/>
        <v>5.5776173285198563E-4</v>
      </c>
      <c r="AUS37" s="1">
        <f t="shared" si="2156"/>
        <v>4.2694560077463688</v>
      </c>
      <c r="AUT37" s="1"/>
      <c r="AUU37" s="1"/>
      <c r="AUV37" s="2" t="s">
        <v>11</v>
      </c>
      <c r="AUW37" s="1" t="s">
        <v>125</v>
      </c>
      <c r="AUX37" s="1">
        <v>186</v>
      </c>
      <c r="AUY37" s="2">
        <v>4</v>
      </c>
      <c r="AUZ37" s="1">
        <v>2.4E-2</v>
      </c>
      <c r="AVA37" s="1">
        <f t="shared" si="2157"/>
        <v>1.4E-2</v>
      </c>
      <c r="AVB37" s="1">
        <f t="shared" si="2158"/>
        <v>0.36823104693140796</v>
      </c>
      <c r="AVC37" s="1">
        <f t="shared" si="2159"/>
        <v>5.5234657039711192E-4</v>
      </c>
      <c r="AVD37" s="1">
        <f t="shared" si="2160"/>
        <v>4.2280049785449467</v>
      </c>
      <c r="AVE37" s="1"/>
      <c r="AVF37" s="1"/>
      <c r="AVG37" s="2" t="s">
        <v>11</v>
      </c>
      <c r="AVH37" s="1" t="s">
        <v>126</v>
      </c>
      <c r="AVI37" s="1">
        <v>187</v>
      </c>
      <c r="AVJ37" s="2">
        <v>4</v>
      </c>
      <c r="AVK37" s="1">
        <v>2.8000000000000001E-2</v>
      </c>
      <c r="AVL37" s="1">
        <f t="shared" si="2161"/>
        <v>1.8000000000000002E-2</v>
      </c>
      <c r="AVM37" s="1">
        <f t="shared" si="2162"/>
        <v>0.63309352517985618</v>
      </c>
      <c r="AVN37" s="1">
        <f t="shared" si="2163"/>
        <v>9.4964028776978431E-4</v>
      </c>
      <c r="AVO37" s="1">
        <f t="shared" si="2164"/>
        <v>7.2691387612506446</v>
      </c>
      <c r="AVP37" s="1"/>
      <c r="AVQ37" s="1"/>
      <c r="AVR37" s="2" t="s">
        <v>11</v>
      </c>
      <c r="AVS37" s="1" t="s">
        <v>127</v>
      </c>
      <c r="AVT37" s="1">
        <v>190</v>
      </c>
      <c r="AVU37" s="2">
        <v>4</v>
      </c>
      <c r="AVV37" s="1">
        <v>2.9000000000000001E-2</v>
      </c>
      <c r="AVW37" s="1">
        <f t="shared" si="2165"/>
        <v>1.8000000000000002E-2</v>
      </c>
      <c r="AVX37" s="1">
        <f t="shared" si="2166"/>
        <v>0.68100358422939078</v>
      </c>
      <c r="AVY37" s="1">
        <f t="shared" si="2167"/>
        <v>1.0215053763440861E-3</v>
      </c>
      <c r="AVZ37" s="1">
        <f t="shared" si="2168"/>
        <v>7.8192389493576702</v>
      </c>
      <c r="AWA37" s="1"/>
      <c r="AWB37" s="1"/>
      <c r="AWC37" s="2" t="s">
        <v>11</v>
      </c>
      <c r="AWD37" s="1" t="s">
        <v>128</v>
      </c>
      <c r="AWE37" s="1">
        <v>191</v>
      </c>
      <c r="AWF37" s="2">
        <v>4</v>
      </c>
      <c r="AWG37" s="1">
        <v>3.6999999999999998E-2</v>
      </c>
      <c r="AWH37" s="1">
        <f t="shared" si="2169"/>
        <v>2.4E-2</v>
      </c>
      <c r="AWI37" s="1">
        <f t="shared" si="2170"/>
        <v>0.80645161290322576</v>
      </c>
      <c r="AWJ37" s="1">
        <f t="shared" si="2171"/>
        <v>1.2096774193548388E-3</v>
      </c>
      <c r="AWK37" s="1">
        <f t="shared" si="2172"/>
        <v>9.2596250716077666</v>
      </c>
      <c r="AWL37" s="1"/>
      <c r="AWM37" s="1"/>
      <c r="AWN37" s="2" t="s">
        <v>11</v>
      </c>
      <c r="AWO37" s="1" t="s">
        <v>129</v>
      </c>
      <c r="AWP37" s="1">
        <v>192</v>
      </c>
      <c r="AWQ37" s="2">
        <v>4</v>
      </c>
      <c r="AWR37" s="1">
        <v>3.5000000000000003E-2</v>
      </c>
      <c r="AWS37" s="1">
        <f t="shared" si="2173"/>
        <v>1.9000000000000003E-2</v>
      </c>
      <c r="AWT37" s="1">
        <f t="shared" si="2174"/>
        <v>0.61428571428571443</v>
      </c>
      <c r="AWU37" s="1">
        <f t="shared" si="2175"/>
        <v>9.2142857142857163E-4</v>
      </c>
      <c r="AWV37" s="1">
        <f t="shared" si="2176"/>
        <v>7.0531886974018034</v>
      </c>
      <c r="AWW37" s="1"/>
      <c r="AWX37" s="1"/>
      <c r="AWY37" s="2" t="s">
        <v>11</v>
      </c>
      <c r="AWZ37" s="1" t="s">
        <v>130</v>
      </c>
      <c r="AXA37" s="1">
        <v>193</v>
      </c>
      <c r="AXB37" s="2">
        <v>4</v>
      </c>
      <c r="AXC37" s="1">
        <v>3.5999999999999997E-2</v>
      </c>
      <c r="AXD37" s="1">
        <f t="shared" si="2177"/>
        <v>2.1999999999999999E-2</v>
      </c>
      <c r="AXE37" s="1">
        <f t="shared" si="2178"/>
        <v>0.68817204301075263</v>
      </c>
      <c r="AXF37" s="1">
        <f t="shared" si="2179"/>
        <v>1.0322580645161291E-3</v>
      </c>
      <c r="AXG37" s="1">
        <f t="shared" si="2180"/>
        <v>7.9015467277719615</v>
      </c>
      <c r="AXH37" s="1"/>
      <c r="AXI37" s="1"/>
      <c r="AXJ37" s="2" t="s">
        <v>11</v>
      </c>
      <c r="AXK37" s="1" t="s">
        <v>131</v>
      </c>
      <c r="AXL37" s="1">
        <v>197</v>
      </c>
      <c r="AXM37" s="2">
        <v>4</v>
      </c>
      <c r="AXN37" s="1">
        <v>4.2999999999999997E-2</v>
      </c>
      <c r="AXO37" s="1">
        <f t="shared" si="2181"/>
        <v>2.3999999999999997E-2</v>
      </c>
      <c r="AXP37" s="1">
        <f t="shared" si="2182"/>
        <v>0.70863309352517978</v>
      </c>
      <c r="AXQ37" s="1">
        <f t="shared" si="2183"/>
        <v>1.0629496402877697E-3</v>
      </c>
      <c r="AXR37" s="1">
        <f t="shared" si="2184"/>
        <v>8.1364791816271413</v>
      </c>
      <c r="AXS37" s="1"/>
      <c r="AXT37" s="1"/>
      <c r="AXU37" s="2" t="s">
        <v>11</v>
      </c>
      <c r="AXV37" s="1" t="s">
        <v>132</v>
      </c>
      <c r="AXW37" s="1">
        <v>198</v>
      </c>
      <c r="AXX37" s="2">
        <v>4</v>
      </c>
      <c r="AXY37" s="1">
        <v>2.1000000000000001E-2</v>
      </c>
      <c r="AXZ37" s="1">
        <f t="shared" si="2185"/>
        <v>4.0000000000000001E-3</v>
      </c>
      <c r="AYA37" s="1">
        <f t="shared" si="2186"/>
        <v>-4.3165467625899269E-2</v>
      </c>
      <c r="AYB37" s="1">
        <f t="shared" si="2187"/>
        <v>-6.4748201438848902E-5</v>
      </c>
      <c r="AYC37" s="1">
        <f t="shared" si="2188"/>
        <v>-0.49562309735799831</v>
      </c>
      <c r="AYD37" s="1"/>
      <c r="AYE37" s="1"/>
      <c r="AYF37" s="2" t="s">
        <v>11</v>
      </c>
      <c r="AYG37" s="1" t="s">
        <v>133</v>
      </c>
      <c r="AYH37" s="1">
        <v>201</v>
      </c>
      <c r="AYI37" s="2">
        <v>4</v>
      </c>
      <c r="AYJ37" s="1">
        <v>3.1E-2</v>
      </c>
      <c r="AYK37" s="1">
        <f t="shared" si="2189"/>
        <v>8.0000000000000002E-3</v>
      </c>
      <c r="AYL37" s="1">
        <f t="shared" si="2190"/>
        <v>5.3571428571428589E-2</v>
      </c>
      <c r="AYM37" s="1">
        <f t="shared" si="2191"/>
        <v>8.035714285714288E-5</v>
      </c>
      <c r="AYN37" s="1">
        <f t="shared" si="2192"/>
        <v>0.61510366547108752</v>
      </c>
      <c r="AYO37" s="1"/>
      <c r="AYP37" s="1"/>
      <c r="AYQ37" s="2" t="s">
        <v>11</v>
      </c>
      <c r="AYR37" s="1" t="s">
        <v>134</v>
      </c>
      <c r="AYS37" s="1">
        <v>204</v>
      </c>
      <c r="AYT37" s="2">
        <v>4</v>
      </c>
      <c r="AYU37" s="1">
        <v>3.6999999999999998E-2</v>
      </c>
      <c r="AYV37" s="1">
        <f t="shared" si="2193"/>
        <v>1.3999999999999999E-2</v>
      </c>
      <c r="AYW37" s="1">
        <f t="shared" si="2194"/>
        <v>-4.6428571428571458E-2</v>
      </c>
      <c r="AYX37" s="1">
        <f t="shared" si="2195"/>
        <v>-6.9642857142857188E-5</v>
      </c>
      <c r="AYY37" s="1">
        <f t="shared" si="2196"/>
        <v>-0.53308984340827603</v>
      </c>
      <c r="AYZ37" s="1"/>
      <c r="AZA37" s="1"/>
      <c r="AZB37" s="2" t="s">
        <v>11</v>
      </c>
      <c r="AZC37" s="1" t="s">
        <v>135</v>
      </c>
      <c r="AZD37" s="1">
        <v>205</v>
      </c>
      <c r="AZE37" s="2">
        <v>4</v>
      </c>
      <c r="AZF37" s="1">
        <v>4.2000000000000003E-2</v>
      </c>
      <c r="AZG37" s="1">
        <f t="shared" si="2197"/>
        <v>2.0000000000000004E-2</v>
      </c>
      <c r="AZH37" s="1">
        <f t="shared" si="2198"/>
        <v>0.50714285714285734</v>
      </c>
      <c r="AZI37" s="1">
        <f t="shared" si="2199"/>
        <v>7.6071428571428601E-4</v>
      </c>
      <c r="AZJ37" s="1">
        <f t="shared" si="2200"/>
        <v>5.8229813664596293</v>
      </c>
      <c r="AZK37" s="1"/>
      <c r="AZL37" s="1"/>
      <c r="AZM37" s="2" t="s">
        <v>11</v>
      </c>
      <c r="AZN37" s="1" t="s">
        <v>136</v>
      </c>
      <c r="AZO37" s="1">
        <v>208</v>
      </c>
      <c r="AZP37" s="2">
        <v>4</v>
      </c>
      <c r="AZQ37" s="1">
        <v>4.1000000000000002E-2</v>
      </c>
      <c r="AZR37" s="1">
        <f t="shared" si="2201"/>
        <v>0.02</v>
      </c>
      <c r="AZS37" s="1">
        <f t="shared" si="2202"/>
        <v>0.50714285714285712</v>
      </c>
      <c r="AZT37" s="1">
        <f t="shared" si="2203"/>
        <v>7.6071428571428568E-4</v>
      </c>
      <c r="AZU37" s="1">
        <f t="shared" si="2204"/>
        <v>5.8229813664596266</v>
      </c>
      <c r="AZV37" s="1"/>
      <c r="AZW37" s="1"/>
      <c r="AZX37" s="2" t="s">
        <v>11</v>
      </c>
      <c r="AZY37" s="1" t="s">
        <v>137</v>
      </c>
      <c r="AZZ37" s="1">
        <v>211</v>
      </c>
      <c r="BAA37" s="2">
        <v>4</v>
      </c>
      <c r="BAB37" s="1">
        <v>4.3999999999999997E-2</v>
      </c>
      <c r="BAC37" s="1">
        <f t="shared" si="2205"/>
        <v>1.9999999999999997E-2</v>
      </c>
      <c r="BAD37" s="1">
        <f t="shared" si="2206"/>
        <v>0.45390070921985809</v>
      </c>
      <c r="BAE37" s="1">
        <f t="shared" si="2207"/>
        <v>6.8085106382978716E-4</v>
      </c>
      <c r="BAF37" s="1">
        <f t="shared" si="2208"/>
        <v>5.2116584800198034</v>
      </c>
      <c r="BAG37" s="1"/>
      <c r="BAH37" s="1"/>
      <c r="BAI37" s="2" t="s">
        <v>11</v>
      </c>
      <c r="BAJ37" s="1" t="s">
        <v>138</v>
      </c>
      <c r="BAK37" s="1">
        <v>212</v>
      </c>
      <c r="BAL37" s="2">
        <v>4</v>
      </c>
      <c r="BAM37" s="1">
        <v>1.4E-2</v>
      </c>
      <c r="BAN37" s="1">
        <f t="shared" si="2209"/>
        <v>4.0000000000000001E-3</v>
      </c>
      <c r="BAO37" s="1">
        <f t="shared" si="2210"/>
        <v>1.134020618556701</v>
      </c>
      <c r="BAP37" s="1">
        <f t="shared" si="2211"/>
        <v>1.7010309278350515E-3</v>
      </c>
      <c r="BAQ37" s="1">
        <f t="shared" si="2212"/>
        <v>13.020751131621642</v>
      </c>
      <c r="BAR37" s="1"/>
      <c r="BAS37" s="1"/>
      <c r="BAT37" s="2" t="s">
        <v>11</v>
      </c>
      <c r="BAU37" s="1" t="s">
        <v>139</v>
      </c>
      <c r="BAV37" s="1">
        <v>213</v>
      </c>
      <c r="BAW37" s="2">
        <v>4</v>
      </c>
      <c r="BAX37" s="1">
        <v>4.0000000000000001E-3</v>
      </c>
      <c r="BAY37" s="1">
        <f t="shared" si="2213"/>
        <v>3.0000000000000001E-3</v>
      </c>
      <c r="BAZ37" s="1">
        <f t="shared" si="2214"/>
        <v>1.2361111111111112</v>
      </c>
      <c r="BBA37" s="1">
        <f t="shared" si="2215"/>
        <v>1.8541666666666667E-3</v>
      </c>
      <c r="BBB37" s="1">
        <f t="shared" si="2216"/>
        <v>14.19294754031435</v>
      </c>
      <c r="BBC37" s="1"/>
      <c r="BBD37" s="1"/>
      <c r="BBE37" s="2" t="s">
        <v>11</v>
      </c>
      <c r="BBF37" s="1" t="s">
        <v>140</v>
      </c>
      <c r="BBG37" s="1">
        <v>214</v>
      </c>
      <c r="BBH37" s="2">
        <v>4</v>
      </c>
      <c r="BBI37" s="1">
        <v>7.0000000000000001E-3</v>
      </c>
      <c r="BBJ37" s="1">
        <f t="shared" si="2217"/>
        <v>2E-3</v>
      </c>
      <c r="BBK37" s="1">
        <f t="shared" si="2218"/>
        <v>0.87804878048780488</v>
      </c>
      <c r="BBL37" s="1">
        <f t="shared" si="2219"/>
        <v>1.3170731707317074E-3</v>
      </c>
      <c r="BBM37" s="1">
        <f t="shared" si="2220"/>
        <v>10.081699102355383</v>
      </c>
      <c r="BBN37" s="1"/>
      <c r="BBO37" s="1"/>
      <c r="BBP37" s="2" t="s">
        <v>11</v>
      </c>
      <c r="BBQ37" s="1" t="s">
        <v>141</v>
      </c>
      <c r="BBR37" s="1">
        <v>215</v>
      </c>
      <c r="BBS37" s="2">
        <v>4</v>
      </c>
      <c r="BBT37" s="1">
        <v>1.6E-2</v>
      </c>
      <c r="BBU37" s="1">
        <f t="shared" si="2221"/>
        <v>8.0000000000000002E-3</v>
      </c>
      <c r="BBV37" s="1">
        <f t="shared" si="2222"/>
        <v>0.98951048951048948</v>
      </c>
      <c r="BBW37" s="1">
        <f t="shared" si="2223"/>
        <v>1.4842657342657342E-3</v>
      </c>
      <c r="BBX37" s="1">
        <f t="shared" si="2224"/>
        <v>11.36149521023985</v>
      </c>
      <c r="BBY37" s="1"/>
      <c r="BBZ37" s="1"/>
      <c r="BCA37" s="2" t="s">
        <v>11</v>
      </c>
      <c r="BCB37" s="1" t="s">
        <v>142</v>
      </c>
      <c r="BCC37" s="1">
        <v>225</v>
      </c>
      <c r="BCD37" s="2">
        <v>4</v>
      </c>
      <c r="BCE37" s="1">
        <v>2.8000000000000001E-2</v>
      </c>
      <c r="BCF37" s="1">
        <f t="shared" si="2225"/>
        <v>2.1000000000000001E-2</v>
      </c>
      <c r="BCG37" s="1">
        <f t="shared" si="2226"/>
        <v>1.4111498257839721</v>
      </c>
      <c r="BCH37" s="1">
        <f t="shared" si="2227"/>
        <v>2.116724738675958E-3</v>
      </c>
      <c r="BCI37" s="1">
        <f t="shared" si="2228"/>
        <v>16.202730700214008</v>
      </c>
      <c r="BCJ37" s="1"/>
      <c r="BCK37" s="1"/>
      <c r="BCL37" s="2" t="s">
        <v>11</v>
      </c>
      <c r="BCM37" s="1" t="s">
        <v>143</v>
      </c>
      <c r="BCN37" s="1">
        <v>226</v>
      </c>
      <c r="BCO37" s="2">
        <v>4</v>
      </c>
      <c r="BCP37" s="1">
        <v>3.2000000000000001E-2</v>
      </c>
      <c r="BCQ37" s="1">
        <f t="shared" si="2229"/>
        <v>1.4000000000000002E-2</v>
      </c>
      <c r="BCR37" s="1">
        <f t="shared" si="2230"/>
        <v>0.95945945945945943</v>
      </c>
      <c r="BCS37" s="1">
        <f t="shared" si="2231"/>
        <v>1.4391891891891893E-3</v>
      </c>
      <c r="BCT37" s="1">
        <f t="shared" si="2232"/>
        <v>11.016451233842538</v>
      </c>
      <c r="BCU37" s="1"/>
      <c r="BCV37" s="1"/>
      <c r="BCW37" s="2" t="s">
        <v>11</v>
      </c>
      <c r="BCX37" s="1" t="s">
        <v>144</v>
      </c>
      <c r="BCY37" s="1">
        <v>232</v>
      </c>
      <c r="BCZ37" s="2">
        <v>4</v>
      </c>
      <c r="BDA37" s="1">
        <v>4.9000000000000002E-2</v>
      </c>
      <c r="BDB37" s="1">
        <f t="shared" si="2233"/>
        <v>2.5000000000000001E-2</v>
      </c>
      <c r="BDC37" s="1">
        <f t="shared" si="2234"/>
        <v>1.3986486486486489</v>
      </c>
      <c r="BDD37" s="1">
        <f t="shared" si="2235"/>
        <v>2.0979729729729735E-3</v>
      </c>
      <c r="BDE37" s="1">
        <f t="shared" si="2236"/>
        <v>16.059192995812715</v>
      </c>
      <c r="BDF37" s="1"/>
      <c r="BDG37" s="1"/>
      <c r="BDH37" s="2" t="s">
        <v>11</v>
      </c>
      <c r="BDI37" s="1" t="s">
        <v>145</v>
      </c>
      <c r="BDJ37" s="1">
        <v>233</v>
      </c>
      <c r="BDK37" s="2">
        <v>4</v>
      </c>
      <c r="BDL37" s="1">
        <v>4.9000000000000002E-2</v>
      </c>
      <c r="BDM37" s="1">
        <f t="shared" si="2237"/>
        <v>1.1000000000000003E-2</v>
      </c>
      <c r="BDN37" s="1">
        <f t="shared" si="2238"/>
        <v>0.96959459459459463</v>
      </c>
      <c r="BDO37" s="1">
        <f t="shared" si="2239"/>
        <v>1.4543918918918919E-3</v>
      </c>
      <c r="BDP37" s="1">
        <f t="shared" si="2240"/>
        <v>11.13282219758031</v>
      </c>
      <c r="BDQ37" s="1"/>
      <c r="BDR37" s="1"/>
      <c r="BDS37" s="2" t="s">
        <v>11</v>
      </c>
      <c r="BDT37" s="1" t="s">
        <v>146</v>
      </c>
      <c r="BDU37" s="1">
        <v>234</v>
      </c>
      <c r="BDV37" s="2">
        <v>4</v>
      </c>
      <c r="BDW37" s="1">
        <v>5.0999999999999997E-2</v>
      </c>
      <c r="BDX37" s="1">
        <f t="shared" si="2241"/>
        <v>1.5999999999999993E-2</v>
      </c>
      <c r="BDY37" s="1">
        <f t="shared" si="2242"/>
        <v>1.1152542372881353</v>
      </c>
      <c r="BDZ37" s="1">
        <f t="shared" si="2243"/>
        <v>1.672881355932203E-3</v>
      </c>
      <c r="BEA37" s="1">
        <f t="shared" si="2244"/>
        <v>12.805276760044418</v>
      </c>
      <c r="BEB37" s="1"/>
      <c r="BEC37" s="1"/>
      <c r="BED37" s="2" t="s">
        <v>11</v>
      </c>
      <c r="BEE37" s="1" t="s">
        <v>147</v>
      </c>
      <c r="BEF37" s="1">
        <v>236</v>
      </c>
      <c r="BEG37" s="2">
        <v>4</v>
      </c>
      <c r="BEH37" s="1">
        <v>5.5E-2</v>
      </c>
      <c r="BEI37" s="1">
        <f t="shared" si="2245"/>
        <v>-3.0000000000000027E-3</v>
      </c>
      <c r="BEJ37" s="1">
        <f t="shared" si="2246"/>
        <v>0.47796610169491521</v>
      </c>
      <c r="BEK37" s="1">
        <f t="shared" si="2247"/>
        <v>7.1694915254237287E-4</v>
      </c>
      <c r="BEL37" s="1">
        <f t="shared" si="2248"/>
        <v>5.4879757543047525</v>
      </c>
      <c r="BEM37" s="1"/>
      <c r="BEN37" s="1"/>
      <c r="BEO37" s="2" t="s">
        <v>11</v>
      </c>
      <c r="BEP37" s="4" t="s">
        <v>148</v>
      </c>
      <c r="BEQ37" s="4">
        <v>239</v>
      </c>
      <c r="BER37" s="2">
        <v>4</v>
      </c>
      <c r="BES37" s="1">
        <v>6.3E-2</v>
      </c>
      <c r="BET37" s="1">
        <f t="shared" si="2249"/>
        <v>-4.0000000000000036E-3</v>
      </c>
      <c r="BEU37" s="1">
        <f t="shared" si="2250"/>
        <v>0.49664429530201332</v>
      </c>
      <c r="BEV37" s="1">
        <f t="shared" si="2251"/>
        <v>7.4496644295301998E-4</v>
      </c>
      <c r="BEW37" s="1">
        <f t="shared" si="2252"/>
        <v>5.7024375608773727</v>
      </c>
      <c r="BEX37" s="1"/>
      <c r="BEY37" s="1"/>
      <c r="BEZ37" s="2" t="s">
        <v>11</v>
      </c>
      <c r="BFA37" s="4" t="s">
        <v>149</v>
      </c>
      <c r="BFB37" s="4">
        <v>240</v>
      </c>
      <c r="BFC37" s="2">
        <v>4</v>
      </c>
      <c r="BFD37" s="1">
        <v>-2E-3</v>
      </c>
      <c r="BFE37" s="1">
        <f t="shared" si="2253"/>
        <v>2.0999999999999998E-2</v>
      </c>
      <c r="BFF37" s="1">
        <f t="shared" si="2254"/>
        <v>2.9616724738675955</v>
      </c>
      <c r="BFG37" s="1">
        <f t="shared" si="2255"/>
        <v>4.442508710801393E-3</v>
      </c>
      <c r="BFH37" s="1">
        <f t="shared" si="2256"/>
        <v>34.005731099214579</v>
      </c>
      <c r="BFI37" s="1"/>
      <c r="BFJ37" s="1"/>
      <c r="BFK37" s="2" t="s">
        <v>11</v>
      </c>
      <c r="BFL37" s="4" t="s">
        <v>150</v>
      </c>
      <c r="BFM37" s="4">
        <v>241</v>
      </c>
      <c r="BFN37" s="2">
        <v>4</v>
      </c>
      <c r="BFO37" s="1">
        <v>7.0000000000000001E-3</v>
      </c>
      <c r="BFP37" s="1">
        <f t="shared" si="2257"/>
        <v>2.4E-2</v>
      </c>
      <c r="BFQ37" s="1">
        <f t="shared" si="2258"/>
        <v>3.0790378006872854</v>
      </c>
      <c r="BFR37" s="1">
        <f t="shared" si="2259"/>
        <v>4.618556701030928E-3</v>
      </c>
      <c r="BFS37" s="1">
        <f t="shared" si="2260"/>
        <v>35.353312163433309</v>
      </c>
      <c r="BFT37" s="1"/>
      <c r="BFU37" s="1"/>
      <c r="BFV37" s="2" t="s">
        <v>11</v>
      </c>
      <c r="BFW37" s="4" t="s">
        <v>151</v>
      </c>
      <c r="BFX37" s="4">
        <v>243</v>
      </c>
      <c r="BFY37" s="2">
        <v>4</v>
      </c>
      <c r="BFZ37" s="1">
        <v>4.1000000000000002E-2</v>
      </c>
      <c r="BGA37" s="1">
        <f t="shared" si="1408"/>
        <v>3.5000000000000003E-2</v>
      </c>
      <c r="BGB37" s="1">
        <f t="shared" si="2261"/>
        <v>2.4740484429065748</v>
      </c>
      <c r="BGC37" s="1">
        <f t="shared" si="2262"/>
        <v>3.7110726643598624E-3</v>
      </c>
      <c r="BGD37" s="1">
        <f t="shared" si="2263"/>
        <v>28.406863627984247</v>
      </c>
      <c r="BGE37" s="1"/>
      <c r="BGF37" s="1"/>
      <c r="BGG37" s="2" t="s">
        <v>11</v>
      </c>
      <c r="BGH37" s="4" t="s">
        <v>152</v>
      </c>
      <c r="BGI37" s="4">
        <v>246</v>
      </c>
      <c r="BGJ37" s="2">
        <v>4</v>
      </c>
      <c r="BGK37" s="1">
        <v>5.0999999999999997E-2</v>
      </c>
      <c r="BGL37" s="1">
        <f t="shared" si="2264"/>
        <v>3.9999999999999994E-2</v>
      </c>
      <c r="BGM37" s="1">
        <f t="shared" si="2265"/>
        <v>2.5051903114186849</v>
      </c>
      <c r="BGN37" s="1">
        <f t="shared" si="2266"/>
        <v>3.7577854671280273E-3</v>
      </c>
      <c r="BGO37" s="1">
        <f t="shared" si="2267"/>
        <v>28.764432540784039</v>
      </c>
      <c r="BGP37" s="1"/>
      <c r="BGQ37" s="1"/>
      <c r="BGR37" s="2" t="s">
        <v>11</v>
      </c>
      <c r="BGS37" s="4" t="s">
        <v>153</v>
      </c>
      <c r="BGT37" s="4">
        <v>249</v>
      </c>
      <c r="BGU37" s="2">
        <v>4</v>
      </c>
      <c r="BGV37" s="1">
        <v>4.7E-2</v>
      </c>
      <c r="BGW37" s="1">
        <f t="shared" si="2268"/>
        <v>3.7999999999999999E-2</v>
      </c>
      <c r="BGX37" s="1">
        <f t="shared" si="2269"/>
        <v>2.5498281786941579</v>
      </c>
      <c r="BGY37" s="1">
        <f t="shared" si="2270"/>
        <v>3.8247422680412371E-3</v>
      </c>
      <c r="BGZ37" s="1">
        <f t="shared" si="2271"/>
        <v>29.276961635343209</v>
      </c>
      <c r="BHA37" s="1"/>
      <c r="BHB37" s="1"/>
      <c r="BHC37" s="2" t="s">
        <v>11</v>
      </c>
      <c r="BHD37" s="4" t="s">
        <v>154</v>
      </c>
      <c r="BHE37" s="4">
        <v>253</v>
      </c>
      <c r="BHF37" s="2">
        <v>4</v>
      </c>
      <c r="BHG37" s="1">
        <v>0.06</v>
      </c>
      <c r="BHH37" s="1">
        <f t="shared" si="2272"/>
        <v>5.1999999999999998E-2</v>
      </c>
      <c r="BHI37" s="1">
        <f t="shared" si="2273"/>
        <v>3</v>
      </c>
      <c r="BHJ37" s="1">
        <f t="shared" si="2274"/>
        <v>4.5000000000000005E-3</v>
      </c>
      <c r="BHK37" s="1">
        <f t="shared" si="2275"/>
        <v>34.445805266380894</v>
      </c>
      <c r="BHL37" s="1"/>
      <c r="BHM37" s="1"/>
      <c r="BHN37" s="2" t="s">
        <v>11</v>
      </c>
      <c r="BHO37" s="4" t="s">
        <v>155</v>
      </c>
      <c r="BHP37" s="4">
        <v>254</v>
      </c>
      <c r="BHQ37" s="2">
        <v>4</v>
      </c>
      <c r="BHR37" s="1">
        <v>3.7999999999999999E-2</v>
      </c>
      <c r="BHS37" s="1">
        <f t="shared" si="2276"/>
        <v>1.6E-2</v>
      </c>
      <c r="BHT37" s="1">
        <f t="shared" si="2277"/>
        <v>0.46391752577319584</v>
      </c>
      <c r="BHU37" s="1">
        <f t="shared" si="2278"/>
        <v>6.9587628865979377E-4</v>
      </c>
      <c r="BHV37" s="1">
        <f t="shared" si="2279"/>
        <v>5.3266709174815805</v>
      </c>
      <c r="BHW37" s="1"/>
      <c r="BHX37" s="1"/>
      <c r="BHY37" s="2" t="s">
        <v>11</v>
      </c>
      <c r="BHZ37" s="4" t="s">
        <v>156</v>
      </c>
      <c r="BIA37" s="4">
        <v>260</v>
      </c>
      <c r="BIB37" s="2">
        <v>4</v>
      </c>
      <c r="BIC37" s="1">
        <v>4.8000000000000001E-2</v>
      </c>
      <c r="BID37" s="1">
        <f t="shared" si="2280"/>
        <v>1.7000000000000001E-2</v>
      </c>
      <c r="BIE37" s="1">
        <f t="shared" si="2281"/>
        <v>0.36148648648648651</v>
      </c>
      <c r="BIF37" s="1">
        <f t="shared" si="2282"/>
        <v>5.4222972972972974E-4</v>
      </c>
      <c r="BIG37" s="1">
        <f t="shared" si="2283"/>
        <v>4.1505643733139141</v>
      </c>
      <c r="BIH37" s="1"/>
      <c r="BII37" s="1"/>
      <c r="BIJ37" s="2" t="s">
        <v>11</v>
      </c>
      <c r="BIK37" s="4" t="s">
        <v>157</v>
      </c>
      <c r="BIL37" s="4">
        <v>267</v>
      </c>
      <c r="BIM37" s="2">
        <v>4</v>
      </c>
      <c r="BIN37" s="1">
        <v>0.05</v>
      </c>
      <c r="BIO37" s="1">
        <f t="shared" si="2284"/>
        <v>1.9000000000000003E-2</v>
      </c>
      <c r="BIP37" s="1">
        <f t="shared" si="2285"/>
        <v>1.2633333333333334</v>
      </c>
      <c r="BIQ37" s="1">
        <f t="shared" si="2286"/>
        <v>1.8950000000000002E-3</v>
      </c>
      <c r="BIR37" s="1">
        <f t="shared" si="2287"/>
        <v>14.505511328842621</v>
      </c>
      <c r="BIS37" s="1"/>
      <c r="BIT37" s="1"/>
      <c r="BIU37" s="2" t="s">
        <v>11</v>
      </c>
      <c r="BIV37" s="4" t="s">
        <v>158</v>
      </c>
      <c r="BIW37" s="4">
        <v>268</v>
      </c>
      <c r="BIX37" s="2">
        <v>4</v>
      </c>
      <c r="BIY37" s="1">
        <v>3.1E-2</v>
      </c>
      <c r="BIZ37" s="1">
        <f t="shared" si="2288"/>
        <v>1.9999999999999983E-3</v>
      </c>
      <c r="BJA37" s="1">
        <f t="shared" si="2289"/>
        <v>6.4406779661016891E-2</v>
      </c>
      <c r="BJB37" s="1">
        <f t="shared" si="2290"/>
        <v>9.6610169491525332E-5</v>
      </c>
      <c r="BJC37" s="1">
        <f t="shared" si="2291"/>
        <v>0.73951446334602977</v>
      </c>
      <c r="BJD37" s="1"/>
      <c r="BJE37" s="1"/>
      <c r="BJF37" s="2" t="s">
        <v>11</v>
      </c>
      <c r="BJG37" s="4" t="s">
        <v>159</v>
      </c>
      <c r="BJH37" s="4">
        <v>274</v>
      </c>
      <c r="BJI37" s="2">
        <v>4</v>
      </c>
      <c r="BJJ37" s="1">
        <v>1.9E-2</v>
      </c>
      <c r="BJK37" s="1">
        <f t="shared" si="2292"/>
        <v>8.0000000000000002E-3</v>
      </c>
      <c r="BJL37" s="1">
        <f t="shared" si="2293"/>
        <v>0.95945945945945943</v>
      </c>
      <c r="BJM37" s="1">
        <f t="shared" si="2294"/>
        <v>1.4391891891891893E-3</v>
      </c>
      <c r="BJN37" s="1">
        <f t="shared" si="2295"/>
        <v>11.016451233842538</v>
      </c>
      <c r="BJO37" s="1"/>
      <c r="BJP37" s="1"/>
      <c r="BJQ37" s="2" t="s">
        <v>11</v>
      </c>
      <c r="BJR37" s="4" t="s">
        <v>160</v>
      </c>
      <c r="BJS37" s="4">
        <v>281</v>
      </c>
      <c r="BJT37" s="2">
        <v>4</v>
      </c>
      <c r="BJU37" s="1">
        <v>4.2999999999999997E-2</v>
      </c>
      <c r="BJV37" s="1">
        <f t="shared" si="2296"/>
        <v>4.9999999999999975E-3</v>
      </c>
      <c r="BJW37" s="1">
        <f t="shared" si="2297"/>
        <v>0.39333333333333326</v>
      </c>
      <c r="BJX37" s="1">
        <f t="shared" si="2298"/>
        <v>5.8999999999999992E-4</v>
      </c>
      <c r="BJY37" s="1">
        <f t="shared" si="2299"/>
        <v>4.5162278015921604</v>
      </c>
      <c r="BJZ37" s="1"/>
      <c r="BKA37" s="1"/>
      <c r="BKB37" s="2" t="s">
        <v>11</v>
      </c>
      <c r="BKC37" s="4" t="s">
        <v>161</v>
      </c>
      <c r="BKD37" s="4">
        <v>282</v>
      </c>
      <c r="BKE37" s="2">
        <v>4</v>
      </c>
      <c r="BKF37" s="1">
        <v>1.9E-2</v>
      </c>
      <c r="BKG37" s="1">
        <f t="shared" si="2300"/>
        <v>-2.0000000000000018E-3</v>
      </c>
      <c r="BKH37" s="1">
        <f t="shared" si="2301"/>
        <v>-0.12318840579710152</v>
      </c>
      <c r="BKI37" s="1">
        <f t="shared" si="2302"/>
        <v>-1.8478260869565229E-4</v>
      </c>
      <c r="BKJ37" s="1">
        <f t="shared" si="2303"/>
        <v>-1.4144412790542886</v>
      </c>
      <c r="BKK37" s="1"/>
      <c r="BKL37" s="1"/>
      <c r="BKM37" s="2" t="s">
        <v>11</v>
      </c>
      <c r="BKN37" s="4" t="s">
        <v>162</v>
      </c>
      <c r="BKO37" s="4">
        <v>289</v>
      </c>
      <c r="BKP37" s="2">
        <v>4</v>
      </c>
      <c r="BKQ37" s="1">
        <v>0.03</v>
      </c>
      <c r="BKR37" s="1">
        <f t="shared" si="2304"/>
        <v>1.3999999999999999E-2</v>
      </c>
      <c r="BKS37" s="1">
        <f t="shared" si="2305"/>
        <v>0.57553956834532383</v>
      </c>
      <c r="BKT37" s="1">
        <f t="shared" si="2306"/>
        <v>8.6330935251798576E-4</v>
      </c>
      <c r="BKU37" s="1">
        <f t="shared" si="2307"/>
        <v>6.6083079647733136</v>
      </c>
      <c r="BKV37" s="1"/>
      <c r="BKW37" s="1"/>
      <c r="BKX37" s="2" t="s">
        <v>11</v>
      </c>
      <c r="BKY37" s="4" t="s">
        <v>163</v>
      </c>
      <c r="BKZ37" s="4">
        <v>296</v>
      </c>
      <c r="BLA37" s="2">
        <v>4</v>
      </c>
      <c r="BLB37" s="1">
        <v>3.4000000000000002E-2</v>
      </c>
      <c r="BLC37" s="1">
        <f t="shared" si="2308"/>
        <v>1.4000000000000002E-2</v>
      </c>
      <c r="BLD37" s="1">
        <f t="shared" si="2309"/>
        <v>0.3043478260869566</v>
      </c>
      <c r="BLE37" s="1">
        <f t="shared" si="2310"/>
        <v>4.5652173913043491E-4</v>
      </c>
      <c r="BLF37" s="1">
        <f t="shared" si="2311"/>
        <v>3.4945019835458884</v>
      </c>
      <c r="BLG37" s="1"/>
      <c r="BLH37" s="1"/>
      <c r="BLI37" s="2" t="s">
        <v>11</v>
      </c>
      <c r="BLJ37" s="4" t="s">
        <v>164</v>
      </c>
      <c r="BLK37" s="4">
        <v>303</v>
      </c>
      <c r="BLL37" s="2">
        <v>4</v>
      </c>
      <c r="BLM37" s="1">
        <v>2.1999999999999999E-2</v>
      </c>
      <c r="BLN37" s="1">
        <f t="shared" si="2312"/>
        <v>1.0999999999999999E-2</v>
      </c>
      <c r="BLO37" s="1">
        <f t="shared" si="2313"/>
        <v>0.60000000000000009</v>
      </c>
      <c r="BLP37" s="1">
        <f t="shared" si="2314"/>
        <v>9.0000000000000019E-4</v>
      </c>
      <c r="BLQ37" s="1">
        <f t="shared" si="2315"/>
        <v>6.8891610532761796</v>
      </c>
      <c r="BLR37" s="1"/>
      <c r="BLS37" s="1"/>
      <c r="BLT37" s="2" t="s">
        <v>11</v>
      </c>
      <c r="BLU37" s="4" t="s">
        <v>165</v>
      </c>
      <c r="BLV37" s="4">
        <v>310</v>
      </c>
      <c r="BLW37" s="2">
        <v>4</v>
      </c>
      <c r="BLX37" s="1">
        <v>3.2000000000000001E-2</v>
      </c>
      <c r="BLY37" s="1">
        <f t="shared" si="2316"/>
        <v>0.02</v>
      </c>
      <c r="BLZ37" s="1">
        <f t="shared" si="2317"/>
        <v>1.0648464163822524</v>
      </c>
      <c r="BMA37" s="1">
        <f t="shared" si="2318"/>
        <v>1.5972696245733786E-3</v>
      </c>
      <c r="BMB37" s="1">
        <f t="shared" si="2319"/>
        <v>12.226497432435536</v>
      </c>
      <c r="BMC37" s="1"/>
      <c r="BMD37" s="1"/>
      <c r="BME37" s="2" t="s">
        <v>11</v>
      </c>
      <c r="BMF37" s="4" t="s">
        <v>166</v>
      </c>
      <c r="BMG37" s="4">
        <v>311</v>
      </c>
      <c r="BMH37" s="2">
        <v>4</v>
      </c>
      <c r="BMI37" s="1">
        <v>1.9E-2</v>
      </c>
      <c r="BMJ37" s="1">
        <f t="shared" si="1468"/>
        <v>8.9999999999999993E-3</v>
      </c>
      <c r="BMK37" s="1">
        <f t="shared" si="2320"/>
        <v>6.3829787234042534E-2</v>
      </c>
      <c r="BML37" s="1">
        <f t="shared" si="2321"/>
        <v>9.5744680851063798E-5</v>
      </c>
      <c r="BMM37" s="1">
        <f t="shared" si="2322"/>
        <v>0.73288947375278468</v>
      </c>
      <c r="BMN37" s="1"/>
      <c r="BMO37" s="1"/>
      <c r="BMP37" s="2" t="s">
        <v>11</v>
      </c>
      <c r="BMQ37" s="4" t="s">
        <v>167</v>
      </c>
      <c r="BMR37" s="4">
        <v>317</v>
      </c>
      <c r="BMS37" s="2">
        <v>4</v>
      </c>
      <c r="BMT37" s="1">
        <v>2.9000000000000001E-2</v>
      </c>
      <c r="BMU37" s="4">
        <f t="shared" si="2323"/>
        <v>1.9000000000000003E-2</v>
      </c>
      <c r="BMV37" s="1">
        <f t="shared" si="2324"/>
        <v>0.61702127659574479</v>
      </c>
      <c r="BMW37" s="1">
        <f t="shared" si="2325"/>
        <v>9.2553191489361719E-4</v>
      </c>
      <c r="BMX37" s="1">
        <f t="shared" si="2326"/>
        <v>7.0845982462769221</v>
      </c>
      <c r="BMY37" s="1"/>
      <c r="BMZ37" s="1"/>
      <c r="BNA37" s="2" t="s">
        <v>11</v>
      </c>
      <c r="BNB37" s="4" t="s">
        <v>168</v>
      </c>
      <c r="BNC37" s="4">
        <v>324</v>
      </c>
      <c r="BND37" s="2">
        <v>4</v>
      </c>
      <c r="BNE37" s="1">
        <v>3.5999999999999997E-2</v>
      </c>
      <c r="BNF37" s="1">
        <f t="shared" si="2327"/>
        <v>2.3E-2</v>
      </c>
      <c r="BNG37" s="1">
        <f t="shared" si="2328"/>
        <v>0.72857142857142865</v>
      </c>
      <c r="BNH37" s="1">
        <f t="shared" si="2329"/>
        <v>1.092857142857143E-3</v>
      </c>
      <c r="BNI37" s="1">
        <f t="shared" si="2330"/>
        <v>8.36540985040679</v>
      </c>
      <c r="BNJ37" s="1"/>
      <c r="BNK37" s="1"/>
      <c r="BNL37" s="2" t="s">
        <v>11</v>
      </c>
      <c r="BNM37" s="4" t="s">
        <v>169</v>
      </c>
      <c r="BNN37" s="4">
        <v>325</v>
      </c>
      <c r="BNO37" s="2">
        <v>4</v>
      </c>
      <c r="BNP37" s="1">
        <v>2.1999999999999999E-2</v>
      </c>
      <c r="BNQ37" s="1">
        <f t="shared" si="2331"/>
        <v>2.9999999999999992E-3</v>
      </c>
      <c r="BNR37" s="1">
        <f t="shared" si="2332"/>
        <v>0.19930069930069927</v>
      </c>
      <c r="BNS37" s="1">
        <f t="shared" si="2333"/>
        <v>2.9895104895104893E-4</v>
      </c>
      <c r="BNT37" s="1">
        <f t="shared" si="2334"/>
        <v>2.2883576925218074</v>
      </c>
      <c r="BNU37" s="1"/>
      <c r="BNV37" s="1"/>
      <c r="BNW37" s="2" t="s">
        <v>11</v>
      </c>
      <c r="BNX37" s="4" t="s">
        <v>170</v>
      </c>
      <c r="BNY37" s="4">
        <v>338</v>
      </c>
      <c r="BNZ37" s="2">
        <v>4</v>
      </c>
      <c r="BOA37" s="1">
        <v>3.5000000000000003E-2</v>
      </c>
      <c r="BOB37" s="1">
        <f t="shared" si="2335"/>
        <v>2.5000000000000001E-2</v>
      </c>
      <c r="BOC37" s="1">
        <f t="shared" si="2336"/>
        <v>0.9455128205128206</v>
      </c>
      <c r="BOD37" s="1">
        <f t="shared" si="2337"/>
        <v>1.418269230769231E-3</v>
      </c>
      <c r="BOE37" s="1">
        <f t="shared" si="2338"/>
        <v>10.856316830750389</v>
      </c>
      <c r="BOF37" s="1"/>
      <c r="BOG37" s="1"/>
      <c r="BOH37" s="2" t="s">
        <v>11</v>
      </c>
      <c r="BOI37" s="4" t="s">
        <v>171</v>
      </c>
      <c r="BOJ37" s="4">
        <v>339</v>
      </c>
      <c r="BOK37" s="2">
        <v>4</v>
      </c>
      <c r="BOL37" s="1">
        <v>1.7999999999999999E-2</v>
      </c>
      <c r="BOM37" s="1">
        <f t="shared" si="2339"/>
        <v>1.2999999999999998E-2</v>
      </c>
      <c r="BON37" s="1">
        <f t="shared" si="2340"/>
        <v>0.5472312703583061</v>
      </c>
      <c r="BOO37" s="1">
        <f t="shared" si="2341"/>
        <v>8.2084690553745911E-4</v>
      </c>
      <c r="BOP37" s="1">
        <f t="shared" si="2342"/>
        <v>6.2832739248121481</v>
      </c>
      <c r="BOQ37" s="1"/>
      <c r="BOR37" s="1"/>
      <c r="BOS37" s="2" t="s">
        <v>11</v>
      </c>
      <c r="BOT37" s="4" t="s">
        <v>172</v>
      </c>
      <c r="BOU37" s="4">
        <v>345</v>
      </c>
      <c r="BOV37" s="2">
        <v>4</v>
      </c>
      <c r="BOW37" s="1">
        <v>0.03</v>
      </c>
      <c r="BOX37" s="1">
        <f t="shared" si="2343"/>
        <v>2.3E-2</v>
      </c>
      <c r="BOY37" s="1">
        <f t="shared" si="2344"/>
        <v>0.94212218649517687</v>
      </c>
      <c r="BOZ37" s="1">
        <f t="shared" si="2345"/>
        <v>1.4131832797427653E-3</v>
      </c>
      <c r="BPA37" s="1">
        <f t="shared" si="2346"/>
        <v>10.817385791049949</v>
      </c>
      <c r="BPB37" s="1"/>
      <c r="BPC37" s="1"/>
      <c r="BPD37" s="2" t="s">
        <v>11</v>
      </c>
      <c r="BPE37" s="4" t="s">
        <v>173</v>
      </c>
      <c r="BPF37" s="4">
        <v>352</v>
      </c>
      <c r="BPG37" s="2">
        <v>4</v>
      </c>
      <c r="BPH37" s="1">
        <v>3.4000000000000002E-2</v>
      </c>
      <c r="BPI37" s="1">
        <f t="shared" si="2347"/>
        <v>2.5000000000000001E-2</v>
      </c>
      <c r="BPJ37" s="1">
        <f t="shared" si="2348"/>
        <v>0.90384615384615397</v>
      </c>
      <c r="BPK37" s="1">
        <f t="shared" si="2349"/>
        <v>1.3557692307692309E-3</v>
      </c>
      <c r="BPL37" s="1">
        <f t="shared" si="2350"/>
        <v>10.377902868717321</v>
      </c>
      <c r="BPM37" s="1"/>
      <c r="BPN37" s="1"/>
      <c r="BPO37" s="2" t="s">
        <v>11</v>
      </c>
      <c r="BPP37" s="4" t="s">
        <v>174</v>
      </c>
      <c r="BPQ37" s="4">
        <v>353</v>
      </c>
      <c r="BPR37" s="2">
        <v>4</v>
      </c>
      <c r="BPS37" s="1">
        <v>1.7999999999999999E-2</v>
      </c>
      <c r="BPT37" s="1">
        <f t="shared" si="2351"/>
        <v>8.9999999999999993E-3</v>
      </c>
      <c r="BPU37" s="1">
        <f t="shared" si="2352"/>
        <v>0.28333333333333333</v>
      </c>
      <c r="BPV37" s="1">
        <f t="shared" si="2353"/>
        <v>4.2499999999999998E-4</v>
      </c>
      <c r="BPW37" s="1">
        <f t="shared" si="2354"/>
        <v>3.2532149418248619</v>
      </c>
      <c r="BPX37" s="1"/>
      <c r="BPY37" s="1"/>
      <c r="BPZ37" s="2" t="s">
        <v>11</v>
      </c>
      <c r="BQA37" s="4" t="s">
        <v>175</v>
      </c>
      <c r="BQB37" s="4">
        <v>358</v>
      </c>
      <c r="BQC37" s="2">
        <v>4</v>
      </c>
      <c r="BQD37" s="1">
        <v>3.2000000000000001E-2</v>
      </c>
      <c r="BQE37" s="1">
        <f t="shared" si="2355"/>
        <v>2.1999999999999999E-2</v>
      </c>
      <c r="BQF37" s="1">
        <f t="shared" si="2356"/>
        <v>0.71959459459459452</v>
      </c>
      <c r="BQG37" s="1">
        <f t="shared" si="2357"/>
        <v>1.0793918918918918E-3</v>
      </c>
      <c r="BQH37" s="1">
        <f t="shared" si="2358"/>
        <v>8.2623384253819019</v>
      </c>
      <c r="BQI37" s="1"/>
      <c r="BQJ37" s="1"/>
      <c r="BQK37" s="2" t="s">
        <v>11</v>
      </c>
      <c r="BQL37" s="4" t="s">
        <v>176</v>
      </c>
      <c r="BQM37" s="4">
        <v>366</v>
      </c>
      <c r="BQN37" s="2">
        <v>4</v>
      </c>
      <c r="BQO37" s="1">
        <v>0.04</v>
      </c>
      <c r="BQP37" s="1">
        <f t="shared" si="2359"/>
        <v>2.9000000000000001E-2</v>
      </c>
      <c r="BQQ37" s="1">
        <f t="shared" si="2360"/>
        <v>1.1605351170568563</v>
      </c>
      <c r="BQR37" s="1">
        <f t="shared" si="2361"/>
        <v>1.7408026755852844E-3</v>
      </c>
      <c r="BQS37" s="1">
        <f t="shared" si="2362"/>
        <v>13.325188882312341</v>
      </c>
      <c r="BQT37" s="1"/>
      <c r="BQU37" s="1"/>
      <c r="BQV37" s="2" t="s">
        <v>11</v>
      </c>
      <c r="BQW37" s="4" t="s">
        <v>177</v>
      </c>
      <c r="BQX37" s="4">
        <v>367</v>
      </c>
      <c r="BQY37" s="2">
        <v>4</v>
      </c>
      <c r="BQZ37" s="1">
        <v>3.7999999999999999E-2</v>
      </c>
      <c r="BRA37" s="1">
        <f t="shared" si="2363"/>
        <v>1.6999999999999998E-2</v>
      </c>
      <c r="BRB37" s="1">
        <f t="shared" si="2364"/>
        <v>-0.17845117845117853</v>
      </c>
      <c r="BRC37" s="1">
        <f t="shared" si="2365"/>
        <v>-2.6767676767676781E-4</v>
      </c>
      <c r="BRD37" s="1">
        <f t="shared" si="2366"/>
        <v>-2.0489648474951605</v>
      </c>
      <c r="BRE37" s="1"/>
      <c r="BRF37" s="1"/>
      <c r="BRG37" s="2" t="s">
        <v>11</v>
      </c>
      <c r="BRH37" s="4" t="s">
        <v>178</v>
      </c>
      <c r="BRI37" s="4">
        <v>373</v>
      </c>
      <c r="BRJ37" s="2">
        <v>4</v>
      </c>
      <c r="BRK37" s="1">
        <v>4.8000000000000001E-2</v>
      </c>
      <c r="BRL37" s="1">
        <f t="shared" si="2367"/>
        <v>2.6000000000000002E-2</v>
      </c>
      <c r="BRM37" s="1">
        <f t="shared" si="2368"/>
        <v>0.4271186440677967</v>
      </c>
      <c r="BRN37" s="1">
        <f t="shared" si="2369"/>
        <v>6.4067796610169504E-4</v>
      </c>
      <c r="BRO37" s="1">
        <f t="shared" si="2370"/>
        <v>4.9041485463999921</v>
      </c>
      <c r="BRP37" s="1"/>
      <c r="BRQ37" s="1"/>
      <c r="BRR37" s="2" t="s">
        <v>11</v>
      </c>
      <c r="BRS37" s="1" t="s">
        <v>179</v>
      </c>
      <c r="BRT37" s="1">
        <v>380</v>
      </c>
      <c r="BRU37" s="2">
        <v>4</v>
      </c>
      <c r="BRV37" s="1">
        <v>5.2999999999999999E-2</v>
      </c>
      <c r="BRW37" s="1">
        <f t="shared" si="2371"/>
        <v>2.3E-2</v>
      </c>
      <c r="BRX37" s="1">
        <f t="shared" si="2372"/>
        <v>0.33557046979865773</v>
      </c>
      <c r="BRY37" s="1">
        <f t="shared" si="2373"/>
        <v>5.0335570469798663E-4</v>
      </c>
      <c r="BRZ37" s="1">
        <f t="shared" si="2374"/>
        <v>3.8529983519441715</v>
      </c>
      <c r="BSA37" s="1"/>
      <c r="BSB37" s="1"/>
      <c r="BSC37" s="2" t="s">
        <v>11</v>
      </c>
      <c r="BSD37" s="1" t="s">
        <v>180</v>
      </c>
      <c r="BSE37" s="1">
        <v>394</v>
      </c>
      <c r="BSF37" s="2">
        <v>4</v>
      </c>
      <c r="BSG37" s="1">
        <v>3.1E-2</v>
      </c>
      <c r="BSH37" s="1">
        <f t="shared" si="2375"/>
        <v>1.9E-2</v>
      </c>
      <c r="BSI37" s="1">
        <f t="shared" si="2376"/>
        <v>0.23049645390070919</v>
      </c>
      <c r="BSJ37" s="1">
        <f t="shared" si="2377"/>
        <v>3.4574468085106378E-4</v>
      </c>
      <c r="BSK37" s="1">
        <f t="shared" si="2378"/>
        <v>2.6465453218850561</v>
      </c>
      <c r="BSL37" s="1"/>
      <c r="BSM37" s="1"/>
      <c r="BSN37" s="1" t="s">
        <v>11</v>
      </c>
      <c r="BSO37" s="1" t="s">
        <v>181</v>
      </c>
      <c r="BSP37" s="1">
        <v>395</v>
      </c>
      <c r="BSQ37" s="2">
        <v>4</v>
      </c>
      <c r="BSR37" s="1">
        <v>1.6E-2</v>
      </c>
      <c r="BSS37" s="1">
        <f t="shared" si="2379"/>
        <v>6.0000000000000001E-3</v>
      </c>
      <c r="BST37" s="1">
        <f t="shared" si="2380"/>
        <v>0.2318339100346021</v>
      </c>
      <c r="BSU37" s="1">
        <f t="shared" si="2381"/>
        <v>3.4775086505190318E-4</v>
      </c>
      <c r="BSV37" s="1">
        <f t="shared" si="2382"/>
        <v>2.6619019063985236</v>
      </c>
      <c r="BSW37" s="1"/>
      <c r="BSX37" s="1"/>
      <c r="BSY37" s="1" t="s">
        <v>11</v>
      </c>
      <c r="BSZ37" s="1" t="s">
        <v>182</v>
      </c>
      <c r="BTA37" s="1">
        <v>401</v>
      </c>
      <c r="BTB37" s="1">
        <v>4</v>
      </c>
      <c r="BTC37" s="1">
        <v>2.7E-2</v>
      </c>
      <c r="BTD37" s="1">
        <f t="shared" si="2383"/>
        <v>1.4999999999999999E-2</v>
      </c>
      <c r="BTE37" s="1">
        <f t="shared" si="2384"/>
        <v>0.64685314685314677</v>
      </c>
      <c r="BTF37" s="1">
        <f t="shared" si="2385"/>
        <v>9.702797202797202E-4</v>
      </c>
      <c r="BTG37" s="1">
        <f t="shared" si="2386"/>
        <v>7.4271258441497254</v>
      </c>
      <c r="BTH37" s="1"/>
      <c r="BTI37" s="1"/>
      <c r="BTJ37" s="1" t="s">
        <v>11</v>
      </c>
      <c r="BTK37" s="1" t="s">
        <v>183</v>
      </c>
      <c r="BTL37" s="1">
        <v>408</v>
      </c>
      <c r="BTM37" s="1">
        <v>4</v>
      </c>
      <c r="BTN37" s="1">
        <v>0.03</v>
      </c>
      <c r="BTO37" s="1">
        <f t="shared" si="2387"/>
        <v>1.7999999999999999E-2</v>
      </c>
      <c r="BTP37" s="5">
        <f t="shared" si="2388"/>
        <v>0.88850174216027866</v>
      </c>
      <c r="BTQ37" s="1">
        <f t="shared" si="2389"/>
        <v>1.3327526132404181E-3</v>
      </c>
      <c r="BTR37" s="1">
        <f t="shared" si="2390"/>
        <v>10.201719329764375</v>
      </c>
      <c r="BTS37" s="1"/>
      <c r="BTT37" s="1"/>
      <c r="BTU37" s="1" t="s">
        <v>11</v>
      </c>
      <c r="BTV37" s="1" t="s">
        <v>184</v>
      </c>
      <c r="BTW37" s="1">
        <v>409</v>
      </c>
      <c r="BTX37" s="1">
        <v>4</v>
      </c>
      <c r="BTY37" s="1">
        <v>2.5999999999999999E-2</v>
      </c>
      <c r="BTZ37" s="1">
        <f t="shared" si="2391"/>
        <v>1.6E-2</v>
      </c>
      <c r="BUA37" s="1">
        <f t="shared" si="2392"/>
        <v>0.65397923875432529</v>
      </c>
      <c r="BUB37" s="1">
        <f t="shared" si="2393"/>
        <v>9.8096885813148799E-4</v>
      </c>
      <c r="BUC37" s="1">
        <f t="shared" si="2394"/>
        <v>7.5089471687958351</v>
      </c>
      <c r="BUD37" s="1"/>
      <c r="BUE37" s="1"/>
      <c r="BUF37" s="1" t="s">
        <v>11</v>
      </c>
      <c r="BUG37" s="1" t="s">
        <v>185</v>
      </c>
      <c r="BUH37" s="1">
        <v>415</v>
      </c>
      <c r="BUI37" s="1">
        <v>4</v>
      </c>
      <c r="BUJ37" s="1">
        <v>3.6999999999999998E-2</v>
      </c>
      <c r="BUK37" s="1">
        <f t="shared" si="2395"/>
        <v>2.4E-2</v>
      </c>
      <c r="BUL37" s="1">
        <f t="shared" si="2396"/>
        <v>0.99303135888501748</v>
      </c>
      <c r="BUM37" s="1">
        <f t="shared" si="2397"/>
        <v>1.4895470383275262E-3</v>
      </c>
      <c r="BUN37" s="1">
        <f t="shared" si="2398"/>
        <v>11.401921603854303</v>
      </c>
      <c r="BUO37" s="1"/>
      <c r="BUP37" s="1"/>
      <c r="BUQ37" s="1" t="s">
        <v>11</v>
      </c>
      <c r="BUR37" s="1" t="s">
        <v>186</v>
      </c>
      <c r="BUS37" s="1">
        <v>422</v>
      </c>
      <c r="BUT37" s="1">
        <v>4</v>
      </c>
      <c r="BUU37" s="1">
        <v>4.2000000000000003E-2</v>
      </c>
      <c r="BUV37" s="1">
        <f t="shared" si="2399"/>
        <v>2.7000000000000003E-2</v>
      </c>
      <c r="BUW37" s="1">
        <f t="shared" si="2400"/>
        <v>1.0666666666666667</v>
      </c>
      <c r="BUX37" s="1">
        <f t="shared" si="2401"/>
        <v>1.6000000000000001E-3</v>
      </c>
      <c r="BUY37" s="1">
        <f t="shared" si="2402"/>
        <v>12.24739742804654</v>
      </c>
      <c r="BUZ37" s="1"/>
      <c r="BVA37" s="1"/>
      <c r="BVB37" s="1" t="s">
        <v>11</v>
      </c>
      <c r="BVC37" s="1" t="s">
        <v>187</v>
      </c>
      <c r="BVD37" s="1">
        <v>423</v>
      </c>
      <c r="BVE37" s="1">
        <v>4</v>
      </c>
      <c r="BVF37" s="1">
        <v>0.02</v>
      </c>
      <c r="BVG37" s="1">
        <f t="shared" si="2403"/>
        <v>0.01</v>
      </c>
      <c r="BVH37" s="1">
        <f t="shared" si="2404"/>
        <v>-0.59726962457337895</v>
      </c>
      <c r="BVI37" s="1">
        <f t="shared" si="2405"/>
        <v>-8.959044368600684E-4</v>
      </c>
      <c r="BVJ37" s="1">
        <f t="shared" si="2406"/>
        <v>-6.857811059859678</v>
      </c>
      <c r="BVK37" s="1"/>
      <c r="BVL37" s="1"/>
      <c r="BVM37" s="1" t="s">
        <v>11</v>
      </c>
      <c r="BVN37" s="1" t="s">
        <v>188</v>
      </c>
      <c r="BVO37" s="1">
        <v>436</v>
      </c>
      <c r="BVP37" s="1">
        <v>4</v>
      </c>
      <c r="BVQ37" s="1">
        <v>3.2000000000000001E-2</v>
      </c>
      <c r="BVR37" s="1">
        <f t="shared" si="2407"/>
        <v>0.02</v>
      </c>
      <c r="BVS37" s="1">
        <f t="shared" si="2408"/>
        <v>3.4129692832764534E-2</v>
      </c>
      <c r="BVT37" s="1">
        <f t="shared" si="2409"/>
        <v>5.1194539249146799E-5</v>
      </c>
      <c r="BVU37" s="1">
        <f t="shared" si="2410"/>
        <v>0.39187491770626759</v>
      </c>
      <c r="BVV37" s="1"/>
      <c r="BVW37" s="1"/>
      <c r="BVX37" s="1" t="s">
        <v>11</v>
      </c>
      <c r="BVY37" s="1" t="s">
        <v>189</v>
      </c>
      <c r="BVZ37" s="1">
        <v>437</v>
      </c>
      <c r="BWA37" s="1">
        <v>4</v>
      </c>
      <c r="BWB37" s="1">
        <v>2E-3</v>
      </c>
      <c r="BWC37" s="1">
        <f t="shared" si="2411"/>
        <v>-3.0000000000000001E-3</v>
      </c>
      <c r="BWD37" s="1">
        <f t="shared" si="2412"/>
        <v>-0.90874524714828886</v>
      </c>
      <c r="BWE37" s="1">
        <f t="shared" si="2413"/>
        <v>-1.3631178707224332E-3</v>
      </c>
      <c r="BWF37" s="1">
        <f t="shared" si="2414"/>
        <v>-10.434153940006377</v>
      </c>
      <c r="BWG37" s="1"/>
      <c r="BWH37" s="1"/>
      <c r="BWI37" s="1" t="s">
        <v>11</v>
      </c>
      <c r="BWJ37" s="1" t="s">
        <v>190</v>
      </c>
      <c r="BWK37" s="1">
        <v>443</v>
      </c>
      <c r="BWL37" s="1">
        <v>4</v>
      </c>
      <c r="BWM37" s="1">
        <v>1.4999999999999999E-2</v>
      </c>
      <c r="BWN37" s="1">
        <f t="shared" si="2415"/>
        <v>4.9999999999999992E-3</v>
      </c>
      <c r="BWO37" s="1">
        <f t="shared" si="2416"/>
        <v>-0.6287878787878789</v>
      </c>
      <c r="BWP37" s="1">
        <f t="shared" si="2417"/>
        <v>-9.4318181818181838E-4</v>
      </c>
      <c r="BWQ37" s="1">
        <f t="shared" si="2418"/>
        <v>-7.2197016088626631</v>
      </c>
      <c r="BWR37" s="1"/>
      <c r="BWS37" s="1"/>
      <c r="BWT37" s="1" t="s">
        <v>11</v>
      </c>
      <c r="BWU37" s="1" t="s">
        <v>191</v>
      </c>
      <c r="BWV37" s="1">
        <v>450</v>
      </c>
      <c r="BWW37" s="1">
        <v>4</v>
      </c>
      <c r="BWX37" s="1">
        <v>0.01</v>
      </c>
      <c r="BWY37" s="1">
        <f t="shared" si="2419"/>
        <v>6.0000000000000001E-3</v>
      </c>
      <c r="BWZ37" s="1">
        <f t="shared" si="2420"/>
        <v>-0.25</v>
      </c>
      <c r="BXA37" s="1">
        <f t="shared" si="2421"/>
        <v>-3.7500000000000001E-4</v>
      </c>
      <c r="BXB37" s="1">
        <f t="shared" si="2422"/>
        <v>-2.8704837721984076</v>
      </c>
      <c r="BXC37" s="1"/>
      <c r="BXD37" s="1"/>
      <c r="BXE37" s="1" t="s">
        <v>11</v>
      </c>
      <c r="BXF37" s="1" t="s">
        <v>192</v>
      </c>
      <c r="BXG37" s="1">
        <v>451</v>
      </c>
      <c r="BXH37" s="1">
        <v>4</v>
      </c>
      <c r="BXI37" s="1">
        <v>1E-3</v>
      </c>
      <c r="BXJ37" s="1">
        <f t="shared" si="2423"/>
        <v>4.0000000000000001E-3</v>
      </c>
      <c r="BXK37" s="1">
        <f t="shared" si="2424"/>
        <v>0.63396226415094348</v>
      </c>
      <c r="BXL37" s="1">
        <f t="shared" si="2425"/>
        <v>9.5094339622641528E-4</v>
      </c>
      <c r="BXM37" s="1">
        <f t="shared" si="2426"/>
        <v>7.2791135657257744</v>
      </c>
      <c r="BXN37" s="1"/>
      <c r="BXO37" s="1"/>
      <c r="BXP37" s="1" t="s">
        <v>11</v>
      </c>
      <c r="BXQ37" s="1" t="s">
        <v>193</v>
      </c>
      <c r="BXR37" s="1">
        <v>464</v>
      </c>
      <c r="BXS37" s="1">
        <v>4</v>
      </c>
      <c r="BXT37" s="1">
        <v>3.3000000000000002E-2</v>
      </c>
      <c r="BXU37" s="1">
        <f t="shared" si="2427"/>
        <v>2.9000000000000001E-2</v>
      </c>
      <c r="BXV37" s="1">
        <f t="shared" si="2428"/>
        <v>1.8713235294117649</v>
      </c>
      <c r="BXW37" s="1">
        <f t="shared" si="2429"/>
        <v>2.8069852941176475E-3</v>
      </c>
      <c r="BXX37" s="1">
        <f t="shared" si="2430"/>
        <v>21.486415294838082</v>
      </c>
      <c r="BXY37" s="1"/>
      <c r="BXZ37" s="1"/>
      <c r="BYA37" s="1" t="s">
        <v>11</v>
      </c>
      <c r="BYB37" s="1" t="s">
        <v>194</v>
      </c>
      <c r="BYC37" s="1">
        <v>465</v>
      </c>
      <c r="BYD37" s="1">
        <v>4</v>
      </c>
      <c r="BYE37" s="1">
        <v>2.1999999999999999E-2</v>
      </c>
      <c r="BYF37" s="1">
        <f t="shared" si="2431"/>
        <v>1.6999999999999998E-2</v>
      </c>
      <c r="BYG37" s="1">
        <f t="shared" si="2432"/>
        <v>0.47191011235955038</v>
      </c>
      <c r="BYH37" s="1">
        <f t="shared" si="2433"/>
        <v>7.0786516853932563E-4</v>
      </c>
      <c r="BYI37" s="1">
        <f t="shared" si="2434"/>
        <v>5.4184412778576663</v>
      </c>
      <c r="BYJ37" s="1"/>
      <c r="BYK37" s="1"/>
      <c r="BYL37" s="1" t="s">
        <v>11</v>
      </c>
      <c r="BYM37" s="1" t="s">
        <v>195</v>
      </c>
      <c r="BYN37" s="1">
        <v>479</v>
      </c>
      <c r="BYO37" s="1">
        <v>4</v>
      </c>
      <c r="BYP37" s="1">
        <v>4.5999999999999999E-2</v>
      </c>
      <c r="BYQ37" s="1">
        <f t="shared" si="2435"/>
        <v>3.5000000000000003E-2</v>
      </c>
      <c r="BYR37" s="1">
        <f t="shared" si="2436"/>
        <v>1.4649446494464948</v>
      </c>
      <c r="BYS37" s="1">
        <f t="shared" si="2437"/>
        <v>2.1974169741697425E-3</v>
      </c>
      <c r="BYT37" s="1">
        <f t="shared" si="2438"/>
        <v>16.820399373620194</v>
      </c>
      <c r="BYU37" s="1"/>
      <c r="BYV37" s="1"/>
      <c r="BYW37" s="1" t="s">
        <v>11</v>
      </c>
      <c r="BYX37" s="1" t="s">
        <v>196</v>
      </c>
      <c r="BYY37" s="1">
        <v>480</v>
      </c>
      <c r="BYZ37" s="1">
        <v>4</v>
      </c>
      <c r="BZA37" s="1">
        <v>2.5000000000000001E-2</v>
      </c>
      <c r="BZB37" s="1">
        <f t="shared" si="2439"/>
        <v>1.2000000000000002E-2</v>
      </c>
      <c r="BZC37" s="1">
        <f t="shared" si="2440"/>
        <v>0.8539325842696629</v>
      </c>
      <c r="BZD37" s="1">
        <f t="shared" si="2441"/>
        <v>1.2808988764044943E-3</v>
      </c>
      <c r="BZE37" s="1">
        <f t="shared" si="2442"/>
        <v>9.8047985027900655</v>
      </c>
      <c r="BZF37" s="1"/>
      <c r="BZG37" s="1"/>
      <c r="BZH37" s="1" t="s">
        <v>11</v>
      </c>
      <c r="BZI37" s="1" t="s">
        <v>197</v>
      </c>
      <c r="BZJ37" s="1">
        <v>494</v>
      </c>
      <c r="BZK37" s="1">
        <v>4</v>
      </c>
      <c r="BZL37" s="1">
        <v>4.3999999999999997E-2</v>
      </c>
      <c r="BZM37" s="1">
        <f t="shared" si="2443"/>
        <v>2.8999999999999998E-2</v>
      </c>
      <c r="BZN37" s="1">
        <f t="shared" si="2444"/>
        <v>1.8014705882352944</v>
      </c>
      <c r="BZO37" s="1">
        <f t="shared" si="2445"/>
        <v>2.7022058823529416E-3</v>
      </c>
      <c r="BZP37" s="1">
        <f t="shared" si="2446"/>
        <v>20.684368358488531</v>
      </c>
      <c r="BZQ37" s="1"/>
      <c r="BZR37" s="1"/>
      <c r="BZS37" s="1" t="s">
        <v>11</v>
      </c>
      <c r="BZT37" s="1" t="s">
        <v>198</v>
      </c>
      <c r="BZU37" s="1">
        <v>495</v>
      </c>
      <c r="BZV37" s="1">
        <v>4</v>
      </c>
      <c r="BZW37" s="1">
        <v>2.5999999999999999E-2</v>
      </c>
      <c r="BZX37" s="1">
        <f t="shared" si="2447"/>
        <v>1.1999999999999999E-2</v>
      </c>
      <c r="BZY37" s="1">
        <f t="shared" si="2448"/>
        <v>0.83394833948339486</v>
      </c>
      <c r="BZZ37" s="1">
        <f t="shared" si="2449"/>
        <v>1.2509225092250922E-3</v>
      </c>
      <c r="CAA37" s="1">
        <f t="shared" si="2450"/>
        <v>9.5753407013555734</v>
      </c>
      <c r="CAB37" s="1"/>
      <c r="CAC37" s="1"/>
      <c r="CAD37" s="1" t="s">
        <v>11</v>
      </c>
      <c r="CAE37" s="1" t="s">
        <v>199</v>
      </c>
      <c r="CAF37" s="1">
        <v>501</v>
      </c>
      <c r="CAG37" s="1">
        <v>4</v>
      </c>
      <c r="CAH37" s="1">
        <v>2.9000000000000001E-2</v>
      </c>
      <c r="CAI37" s="1">
        <f t="shared" si="2451"/>
        <v>1.2E-2</v>
      </c>
      <c r="CAJ37" s="1">
        <f t="shared" si="2452"/>
        <v>0.89010989010989017</v>
      </c>
      <c r="CAK37" s="1">
        <f t="shared" si="2453"/>
        <v>1.3351648351648353E-3</v>
      </c>
      <c r="CAL37" s="1">
        <f t="shared" si="2454"/>
        <v>10.220183980134991</v>
      </c>
      <c r="CAM37" s="1"/>
      <c r="CAN37" s="1"/>
      <c r="CAO37" s="1" t="s">
        <v>11</v>
      </c>
      <c r="CAP37" s="1" t="s">
        <v>200</v>
      </c>
      <c r="CAQ37" s="1">
        <v>508</v>
      </c>
      <c r="CAR37" s="1">
        <v>4</v>
      </c>
      <c r="CAS37" s="1">
        <v>2.8000000000000001E-2</v>
      </c>
      <c r="CAT37" s="1">
        <f t="shared" si="2455"/>
        <v>-9.9999999999999985E-3</v>
      </c>
      <c r="CAU37" s="1">
        <f t="shared" si="2456"/>
        <v>7.6923076923076969E-2</v>
      </c>
      <c r="CAV37" s="1">
        <f t="shared" si="2457"/>
        <v>1.1538461538461545E-4</v>
      </c>
      <c r="CAW37" s="1">
        <f t="shared" si="2458"/>
        <v>0.88322577606104902</v>
      </c>
      <c r="CAX37" s="1"/>
      <c r="CAY37" s="1"/>
      <c r="CAZ37" s="1" t="s">
        <v>11</v>
      </c>
      <c r="CBA37" s="1" t="s">
        <v>201</v>
      </c>
      <c r="CBB37" s="1">
        <v>509</v>
      </c>
      <c r="CBC37" s="1">
        <v>4</v>
      </c>
      <c r="CBD37" s="1">
        <v>2.5000000000000001E-2</v>
      </c>
      <c r="CBE37" s="1">
        <f t="shared" si="2459"/>
        <v>1.2000000000000002E-2</v>
      </c>
      <c r="CBF37" s="1">
        <f t="shared" si="2460"/>
        <v>0.32330827067669182</v>
      </c>
      <c r="CBG37" s="1">
        <f t="shared" si="2461"/>
        <v>4.8496240601503775E-4</v>
      </c>
      <c r="CBH37" s="1">
        <f t="shared" si="2462"/>
        <v>3.7122045775798966</v>
      </c>
      <c r="CBI37" s="1"/>
      <c r="CBJ37" s="1"/>
      <c r="CBK37" s="1" t="s">
        <v>11</v>
      </c>
      <c r="CBL37" s="1" t="s">
        <v>202</v>
      </c>
      <c r="CBM37" s="1">
        <v>515</v>
      </c>
      <c r="CBN37" s="1">
        <v>4</v>
      </c>
      <c r="CBO37" s="1">
        <v>2.8000000000000001E-2</v>
      </c>
      <c r="CBP37" s="1">
        <f t="shared" si="2463"/>
        <v>1.3000000000000001E-2</v>
      </c>
      <c r="CBQ37" s="1">
        <f t="shared" si="1612"/>
        <v>0.46816479400749061</v>
      </c>
      <c r="CBR37" s="1">
        <f t="shared" si="2464"/>
        <v>7.0224719101123594E-4</v>
      </c>
      <c r="CBS37" s="1">
        <f t="shared" si="2465"/>
        <v>5.3754377756524487</v>
      </c>
      <c r="CBT37" s="1"/>
      <c r="CBU37" s="1"/>
      <c r="CBV37" s="1" t="s">
        <v>11</v>
      </c>
      <c r="CBW37" s="1" t="s">
        <v>203</v>
      </c>
      <c r="CBX37" s="1">
        <v>522</v>
      </c>
      <c r="CBY37" s="1">
        <v>4</v>
      </c>
      <c r="CBZ37" s="1">
        <v>4.3999999999999997E-2</v>
      </c>
      <c r="CCA37" s="1">
        <f t="shared" si="2466"/>
        <v>0.03</v>
      </c>
      <c r="CCB37" s="1">
        <f t="shared" si="2467"/>
        <v>1.1161048689138575</v>
      </c>
      <c r="CCC37" s="1">
        <f t="shared" si="2468"/>
        <v>1.6741573033707863E-3</v>
      </c>
      <c r="CCD37" s="1">
        <f t="shared" si="2469"/>
        <v>12.815043657155437</v>
      </c>
      <c r="CCE37" s="1"/>
      <c r="CCF37" s="1"/>
      <c r="CCG37" s="1" t="s">
        <v>11</v>
      </c>
      <c r="CCH37" s="1" t="s">
        <v>204</v>
      </c>
      <c r="CCI37" s="1">
        <v>523</v>
      </c>
      <c r="CCJ37" s="1">
        <v>4</v>
      </c>
      <c r="CCK37" s="1">
        <v>3.3000000000000002E-2</v>
      </c>
      <c r="CCL37" s="1">
        <f t="shared" si="2470"/>
        <v>1.4000000000000002E-2</v>
      </c>
      <c r="CCM37" s="1">
        <f t="shared" si="2471"/>
        <v>0.60836501901140683</v>
      </c>
      <c r="CCN37" s="1">
        <f t="shared" si="2472"/>
        <v>9.1254752851711027E-4</v>
      </c>
      <c r="CCO37" s="1">
        <f t="shared" si="2473"/>
        <v>6.9852076585816762</v>
      </c>
      <c r="CCP37" s="1"/>
      <c r="CCQ37" s="1"/>
      <c r="CCR37" s="1" t="s">
        <v>11</v>
      </c>
      <c r="CCS37" s="1" t="s">
        <v>205</v>
      </c>
      <c r="CCT37" s="1">
        <v>536</v>
      </c>
      <c r="CCU37" s="1">
        <v>4</v>
      </c>
      <c r="CCV37" s="1">
        <v>0.05</v>
      </c>
      <c r="CCW37" s="1">
        <f t="shared" si="2474"/>
        <v>3.0000000000000002E-2</v>
      </c>
      <c r="CCX37" s="1">
        <f t="shared" si="2475"/>
        <v>1.115830115830116</v>
      </c>
      <c r="CCY37" s="1">
        <f t="shared" si="2476"/>
        <v>1.6737451737451742E-3</v>
      </c>
      <c r="CCZ37" s="1">
        <f t="shared" si="2477"/>
        <v>12.811888960082472</v>
      </c>
      <c r="CDA37" s="1"/>
      <c r="CDB37" s="1"/>
      <c r="CDC37" s="1" t="s">
        <v>11</v>
      </c>
      <c r="CDD37" s="1" t="s">
        <v>206</v>
      </c>
      <c r="CDE37" s="1">
        <v>542</v>
      </c>
      <c r="CDF37" s="1">
        <v>4</v>
      </c>
      <c r="CDG37" s="1">
        <v>4.3999999999999997E-2</v>
      </c>
      <c r="CDH37" s="1">
        <f t="shared" si="2478"/>
        <v>2.8999999999999998E-2</v>
      </c>
      <c r="CDI37" s="1">
        <f t="shared" si="2479"/>
        <v>0.73106060606060597</v>
      </c>
      <c r="CDJ37" s="1">
        <f t="shared" si="2480"/>
        <v>1.096590909090909E-3</v>
      </c>
      <c r="CDK37" s="1">
        <f t="shared" si="2481"/>
        <v>8.3939904247620092</v>
      </c>
      <c r="CDL37" s="1"/>
      <c r="CDM37" s="1"/>
      <c r="CDN37" s="1" t="s">
        <v>11</v>
      </c>
      <c r="CDO37" s="1" t="s">
        <v>207</v>
      </c>
      <c r="CDP37" s="1">
        <v>549</v>
      </c>
      <c r="CDQ37" s="1">
        <v>4</v>
      </c>
      <c r="CDR37" s="1">
        <v>3.6999999999999998E-2</v>
      </c>
      <c r="CDS37" s="1">
        <f t="shared" si="2482"/>
        <v>2.1999999999999999E-2</v>
      </c>
      <c r="CDT37" s="1">
        <f t="shared" si="2483"/>
        <v>0.38783269961977179</v>
      </c>
      <c r="CDU37" s="1">
        <f t="shared" si="2484"/>
        <v>5.8174904942965774E-4</v>
      </c>
      <c r="CDV37" s="1">
        <f t="shared" si="2485"/>
        <v>4.4530698823458179</v>
      </c>
      <c r="CDW37" s="1"/>
      <c r="CDX37" s="1"/>
      <c r="CDY37" s="1" t="s">
        <v>11</v>
      </c>
      <c r="CDZ37" s="1" t="s">
        <v>208</v>
      </c>
      <c r="CEA37" s="1">
        <v>550</v>
      </c>
      <c r="CEB37" s="1">
        <v>4</v>
      </c>
      <c r="CEC37" s="1">
        <v>2.9000000000000001E-2</v>
      </c>
      <c r="CED37" s="1">
        <f t="shared" si="2486"/>
        <v>1.2E-2</v>
      </c>
      <c r="CEE37" s="1">
        <f t="shared" si="2487"/>
        <v>0.42399999999999999</v>
      </c>
      <c r="CEF37" s="1">
        <f t="shared" si="2488"/>
        <v>6.3599999999999996E-4</v>
      </c>
      <c r="CEG37" s="1">
        <f t="shared" si="2489"/>
        <v>4.8683404776484993</v>
      </c>
      <c r="CEH37" s="1"/>
      <c r="CEI37" s="1"/>
      <c r="CEJ37" s="1" t="s">
        <v>11</v>
      </c>
      <c r="CEK37" s="1" t="s">
        <v>209</v>
      </c>
      <c r="CEL37" s="1">
        <v>556</v>
      </c>
      <c r="CEM37" s="1">
        <v>4</v>
      </c>
      <c r="CEN37" s="1">
        <v>3.9E-2</v>
      </c>
      <c r="CEO37" s="1">
        <f t="shared" si="2490"/>
        <v>2.4E-2</v>
      </c>
      <c r="CEP37" s="1">
        <f t="shared" si="2491"/>
        <v>1.0316205533596838</v>
      </c>
      <c r="CEQ37" s="1">
        <f t="shared" si="2492"/>
        <v>1.5474308300395259E-3</v>
      </c>
      <c r="CER37" s="1">
        <f t="shared" si="2493"/>
        <v>11.845000229941256</v>
      </c>
      <c r="CES37" s="1"/>
      <c r="CET37" s="1"/>
      <c r="CEU37" s="1" t="s">
        <v>11</v>
      </c>
      <c r="CEV37" s="1" t="s">
        <v>210</v>
      </c>
      <c r="CEW37" s="1">
        <v>563</v>
      </c>
      <c r="CEX37" s="1">
        <v>4</v>
      </c>
      <c r="CEY37" s="1">
        <v>2.9000000000000001E-2</v>
      </c>
      <c r="CEZ37" s="1">
        <f t="shared" si="2494"/>
        <v>1.5000000000000001E-2</v>
      </c>
      <c r="CFA37" s="1">
        <f t="shared" si="2495"/>
        <v>0.60280561122244491</v>
      </c>
      <c r="CFB37" s="1">
        <f t="shared" si="2496"/>
        <v>9.042084168336674E-4</v>
      </c>
      <c r="CFC37" s="1">
        <f t="shared" si="2497"/>
        <v>6.9213748992166817</v>
      </c>
      <c r="CFD37" s="1"/>
      <c r="CFE37" s="1"/>
      <c r="CFF37" s="1" t="s">
        <v>11</v>
      </c>
      <c r="CFG37" s="1" t="s">
        <v>211</v>
      </c>
      <c r="CFH37" s="1">
        <v>564</v>
      </c>
      <c r="CFI37" s="1">
        <v>4</v>
      </c>
      <c r="CFJ37" s="1">
        <v>3.9E-2</v>
      </c>
      <c r="CFK37" s="1">
        <f t="shared" si="2498"/>
        <v>6.9999999999999993E-3</v>
      </c>
      <c r="CFL37" s="1">
        <f t="shared" si="2499"/>
        <v>1.8656716417910432E-2</v>
      </c>
      <c r="CFM37" s="1">
        <f t="shared" si="2500"/>
        <v>2.7985074626865648E-5</v>
      </c>
      <c r="CFN37" s="1">
        <f t="shared" si="2501"/>
        <v>0.21421520688047802</v>
      </c>
      <c r="CFO37" s="1"/>
      <c r="CFP37" s="1"/>
      <c r="CFQ37" s="1" t="s">
        <v>11</v>
      </c>
      <c r="CFR37" s="1" t="s">
        <v>212</v>
      </c>
      <c r="CFS37" s="1">
        <v>571</v>
      </c>
      <c r="CFT37" s="1">
        <v>4</v>
      </c>
      <c r="CFU37" s="1">
        <v>0.04</v>
      </c>
      <c r="CFV37" s="1">
        <f t="shared" si="2502"/>
        <v>9.0000000000000011E-3</v>
      </c>
      <c r="CFW37" s="1">
        <f t="shared" si="2503"/>
        <v>-2.2556390977443538E-2</v>
      </c>
      <c r="CFX37" s="1">
        <f t="shared" si="2504"/>
        <v>-3.3834586466165306E-5</v>
      </c>
      <c r="CFY37" s="1">
        <f t="shared" si="2505"/>
        <v>-0.25899101704045702</v>
      </c>
      <c r="CFZ37" s="1"/>
      <c r="CGA37" s="1"/>
      <c r="CGB37" s="1" t="s">
        <v>11</v>
      </c>
      <c r="CGC37" s="1" t="s">
        <v>213</v>
      </c>
      <c r="CGD37" s="1">
        <v>577</v>
      </c>
      <c r="CGE37" s="1">
        <v>4</v>
      </c>
      <c r="CGF37" s="1">
        <v>3.6999999999999998E-2</v>
      </c>
      <c r="CGG37" s="1">
        <f t="shared" si="2506"/>
        <v>5.9999999999999984E-3</v>
      </c>
      <c r="CGH37" s="1">
        <f t="shared" si="2507"/>
        <v>-0.32330827067669182</v>
      </c>
      <c r="CGI37" s="1">
        <f t="shared" si="2508"/>
        <v>-4.8496240601503775E-4</v>
      </c>
      <c r="CGJ37" s="1">
        <f t="shared" si="2509"/>
        <v>-3.7122045775798966</v>
      </c>
      <c r="CGK37" s="1"/>
      <c r="CGL37" s="1"/>
      <c r="CGM37" s="1" t="s">
        <v>11</v>
      </c>
      <c r="CGN37" s="1" t="s">
        <v>214</v>
      </c>
      <c r="CGO37" s="1">
        <v>578</v>
      </c>
      <c r="CGP37" s="1">
        <v>4</v>
      </c>
      <c r="CGQ37" s="1">
        <v>2.1000000000000001E-2</v>
      </c>
      <c r="CGR37" s="1">
        <f t="shared" si="2510"/>
        <v>4.0000000000000001E-3</v>
      </c>
      <c r="CGS37" s="1">
        <f t="shared" si="2511"/>
        <v>-0.70270270270270274</v>
      </c>
      <c r="CGT37" s="1">
        <f t="shared" si="2512"/>
        <v>-1.0540540540540542E-3</v>
      </c>
      <c r="CGU37" s="1">
        <f t="shared" si="2513"/>
        <v>-8.0683868191522823</v>
      </c>
      <c r="CGV37" s="1"/>
      <c r="CGW37" s="1"/>
      <c r="CGX37" s="1" t="s">
        <v>11</v>
      </c>
      <c r="CGY37" s="1" t="s">
        <v>215</v>
      </c>
      <c r="CGZ37" s="1">
        <v>592</v>
      </c>
      <c r="CHA37" s="1">
        <v>4</v>
      </c>
      <c r="CHB37" s="1">
        <v>7.2999999999999995E-2</v>
      </c>
      <c r="CHC37" s="1">
        <f t="shared" si="2514"/>
        <v>4.7E-2</v>
      </c>
      <c r="CHD37" s="1">
        <f t="shared" si="2515"/>
        <v>0.73180076628352486</v>
      </c>
      <c r="CHE37" s="1">
        <f t="shared" si="2516"/>
        <v>1.0977011494252872E-3</v>
      </c>
      <c r="CHF37" s="1">
        <f t="shared" si="2517"/>
        <v>8.4024888963968696</v>
      </c>
      <c r="CHG37" s="1"/>
      <c r="CHH37" s="1"/>
      <c r="CHI37" s="1" t="s">
        <v>11</v>
      </c>
      <c r="CHJ37" s="1" t="s">
        <v>216</v>
      </c>
      <c r="CHK37" s="1">
        <v>593</v>
      </c>
      <c r="CHL37" s="1">
        <v>4</v>
      </c>
      <c r="CHM37" s="1">
        <v>3.6999999999999998E-2</v>
      </c>
      <c r="CHN37" s="1">
        <f t="shared" si="2518"/>
        <v>1.3999999999999999E-2</v>
      </c>
      <c r="CHO37" s="1">
        <f t="shared" si="2519"/>
        <v>0.23921568627450973</v>
      </c>
      <c r="CHP37" s="1">
        <f t="shared" si="2520"/>
        <v>3.5882352941176462E-4</v>
      </c>
      <c r="CHQ37" s="1">
        <f t="shared" si="2521"/>
        <v>2.7466589820251421</v>
      </c>
      <c r="CHR37" s="1"/>
      <c r="CHS37" s="1"/>
      <c r="CHT37" s="1" t="s">
        <v>11</v>
      </c>
      <c r="CHU37" s="1" t="s">
        <v>217</v>
      </c>
      <c r="CHV37" s="1">
        <v>607</v>
      </c>
      <c r="CHW37" s="1">
        <v>4</v>
      </c>
      <c r="CHX37" s="1">
        <v>3.6999999999999998E-2</v>
      </c>
      <c r="CHY37" s="1">
        <f t="shared" si="2522"/>
        <v>1.5999999999999997E-2</v>
      </c>
      <c r="CHZ37" s="1">
        <f t="shared" si="2523"/>
        <v>0.43410852713178288</v>
      </c>
      <c r="CIA37" s="1">
        <f t="shared" si="2524"/>
        <v>6.5116279069767438E-4</v>
      </c>
      <c r="CIB37" s="1">
        <f t="shared" si="2525"/>
        <v>4.9844059300189398</v>
      </c>
      <c r="CIC37" s="1"/>
      <c r="CID37" s="1"/>
      <c r="CIE37" s="1" t="s">
        <v>11</v>
      </c>
      <c r="CIF37" s="1" t="s">
        <v>218</v>
      </c>
      <c r="CIG37" s="1">
        <v>608</v>
      </c>
      <c r="CIH37" s="1">
        <v>4</v>
      </c>
      <c r="CII37" s="1">
        <v>2.5999999999999999E-2</v>
      </c>
      <c r="CIJ37" s="1">
        <f t="shared" si="2526"/>
        <v>-1.0000000000000009E-3</v>
      </c>
      <c r="CIK37" s="1">
        <f t="shared" si="2527"/>
        <v>-0.81568627450980402</v>
      </c>
      <c r="CIL37" s="1">
        <f t="shared" si="2528"/>
        <v>-1.223529411764706E-3</v>
      </c>
      <c r="CIM37" s="1">
        <f t="shared" si="2529"/>
        <v>-9.365656856741472</v>
      </c>
      <c r="CIN37" s="1"/>
      <c r="CIO37" s="1"/>
      <c r="CIP37" s="1" t="s">
        <v>11</v>
      </c>
      <c r="CIQ37" s="1" t="s">
        <v>219</v>
      </c>
      <c r="CIR37" s="1">
        <v>621</v>
      </c>
      <c r="CIS37" s="1">
        <v>4</v>
      </c>
      <c r="CIT37" s="1">
        <v>2.8000000000000001E-2</v>
      </c>
      <c r="CIU37" s="1">
        <f t="shared" si="1679"/>
        <v>-1.9999999999999983E-3</v>
      </c>
      <c r="CIV37" s="1">
        <f t="shared" si="2530"/>
        <v>-1.8531746031746028</v>
      </c>
      <c r="CIW37" s="1">
        <f t="shared" si="2531"/>
        <v>-2.7797619047619042E-3</v>
      </c>
      <c r="CIX37" s="1">
        <f t="shared" si="2532"/>
        <v>-21.278030501851685</v>
      </c>
      <c r="CIY37" s="1"/>
      <c r="CIZ37" s="1"/>
      <c r="CJA37" s="1" t="s">
        <v>11</v>
      </c>
      <c r="CJB37" s="1" t="s">
        <v>220</v>
      </c>
      <c r="CJC37" s="1">
        <v>622</v>
      </c>
      <c r="CJD37" s="1">
        <v>4</v>
      </c>
      <c r="CJE37" s="1">
        <v>2.1999999999999999E-2</v>
      </c>
      <c r="CJF37" s="1">
        <f t="shared" si="2533"/>
        <v>1.2999999999999999E-2</v>
      </c>
      <c r="CJG37" s="1">
        <f t="shared" si="2534"/>
        <v>2.4734982332155452E-2</v>
      </c>
      <c r="CJH37" s="1">
        <f t="shared" si="2535"/>
        <v>3.7102473498233181E-5</v>
      </c>
      <c r="CJI37" s="1">
        <f t="shared" si="2536"/>
        <v>0.28400546156026624</v>
      </c>
      <c r="CJJ37" s="1"/>
      <c r="CJK37" s="1"/>
      <c r="CJL37" s="1" t="s">
        <v>11</v>
      </c>
      <c r="CJM37" s="1" t="s">
        <v>221</v>
      </c>
      <c r="CJN37" s="1">
        <v>635</v>
      </c>
      <c r="CJO37" s="1">
        <v>4</v>
      </c>
      <c r="CJP37" s="1">
        <v>4.2999999999999997E-2</v>
      </c>
      <c r="CJQ37" s="1">
        <f t="shared" si="2537"/>
        <v>3.0999999999999996E-2</v>
      </c>
      <c r="CJR37" s="1">
        <f t="shared" si="2538"/>
        <v>0.35460992907801403</v>
      </c>
      <c r="CJS37" s="1">
        <f t="shared" si="2539"/>
        <v>5.3191489361702107E-4</v>
      </c>
      <c r="CJT37" s="1">
        <f t="shared" si="2540"/>
        <v>4.0716081875154702</v>
      </c>
      <c r="CJU37" s="1"/>
      <c r="CJV37" s="1"/>
      <c r="CJW37" s="1" t="s">
        <v>11</v>
      </c>
      <c r="CJX37" s="1" t="s">
        <v>222</v>
      </c>
      <c r="CJY37" s="1">
        <v>636</v>
      </c>
      <c r="CJZ37" s="1">
        <v>4</v>
      </c>
      <c r="CKA37" s="1">
        <v>3.2000000000000001E-2</v>
      </c>
      <c r="CKB37" s="1">
        <f t="shared" si="2541"/>
        <v>1.2E-2</v>
      </c>
      <c r="CKC37" s="1">
        <f t="shared" si="2542"/>
        <v>-0.47349823321554768</v>
      </c>
      <c r="CKD37" s="1">
        <f t="shared" si="2543"/>
        <v>-7.1024734982332157E-4</v>
      </c>
      <c r="CKE37" s="1">
        <f t="shared" si="2544"/>
        <v>-5.4366759784393874</v>
      </c>
      <c r="CKF37" s="1"/>
      <c r="CKG37" s="1"/>
      <c r="CKH37" s="1" t="s">
        <v>11</v>
      </c>
      <c r="CKI37" s="1" t="s">
        <v>223</v>
      </c>
      <c r="CKJ37" s="1">
        <v>649</v>
      </c>
      <c r="CKK37" s="1">
        <v>4</v>
      </c>
      <c r="CKL37" s="1">
        <v>4.1000000000000002E-2</v>
      </c>
      <c r="CKM37" s="1">
        <f t="shared" si="2545"/>
        <v>1.7000000000000001E-2</v>
      </c>
      <c r="CKN37" s="1">
        <f t="shared" si="2546"/>
        <v>-0.37809187279151935</v>
      </c>
      <c r="CKO37" s="1">
        <f t="shared" si="2547"/>
        <v>-5.6713780918727903E-4</v>
      </c>
      <c r="CKP37" s="1">
        <f t="shared" si="2548"/>
        <v>-4.3412263409926437</v>
      </c>
      <c r="CKQ37" s="1"/>
      <c r="CKR37" s="1"/>
      <c r="CKS37" s="1" t="s">
        <v>11</v>
      </c>
      <c r="CKT37" s="1" t="s">
        <v>224</v>
      </c>
      <c r="CKU37" s="1">
        <v>650</v>
      </c>
      <c r="CKV37" s="1">
        <v>4</v>
      </c>
      <c r="CKW37" s="1">
        <v>1.9E-2</v>
      </c>
      <c r="CKX37" s="1">
        <f t="shared" si="2549"/>
        <v>1.9999999999999983E-3</v>
      </c>
      <c r="CKY37" s="1">
        <f t="shared" si="2550"/>
        <v>-0.53333333333333333</v>
      </c>
      <c r="CKZ37" s="1">
        <f t="shared" si="2551"/>
        <v>-8.0000000000000004E-4</v>
      </c>
      <c r="CLA37" s="1">
        <f t="shared" si="2552"/>
        <v>-6.1236987140232699</v>
      </c>
      <c r="CLB37" s="1"/>
      <c r="CLC37" s="1"/>
      <c r="CLD37" s="1" t="s">
        <v>11</v>
      </c>
      <c r="CLE37" s="1" t="s">
        <v>225</v>
      </c>
      <c r="CLF37" s="1">
        <v>663</v>
      </c>
      <c r="CLG37" s="1">
        <v>4</v>
      </c>
      <c r="CLH37" s="1">
        <v>2.7E-2</v>
      </c>
      <c r="CLI37" s="1">
        <f t="shared" si="2553"/>
        <v>5.000000000000001E-3</v>
      </c>
      <c r="CLJ37" s="1">
        <f t="shared" si="2554"/>
        <v>-0.41522491349480972</v>
      </c>
      <c r="CLK37" s="1">
        <f t="shared" si="2555"/>
        <v>-6.228373702422146E-4</v>
      </c>
      <c r="CLL37" s="1">
        <f t="shared" si="2556"/>
        <v>-4.7675855039973554</v>
      </c>
      <c r="CLM37" s="1"/>
      <c r="CLN37" s="1"/>
      <c r="CLO37" s="1"/>
      <c r="CLP37" s="1"/>
      <c r="CLQ37" s="1"/>
      <c r="CLR37" s="1"/>
      <c r="CLS37" s="1"/>
      <c r="CLT37" s="1"/>
      <c r="CLU37" s="1"/>
      <c r="CLV37" s="1"/>
      <c r="CLW37" s="1"/>
      <c r="CLX37" s="1"/>
      <c r="CLY37" s="1"/>
      <c r="CLZ37" s="1"/>
      <c r="CMA37" s="1"/>
      <c r="CMB37" s="1"/>
      <c r="CMC37" s="1"/>
      <c r="CMD37" s="1"/>
      <c r="CME37" s="1"/>
      <c r="CMF37" s="1"/>
      <c r="CMG37" s="1"/>
      <c r="CMH37" s="1"/>
      <c r="CMI37" s="1"/>
      <c r="CMJ37" s="1"/>
      <c r="CMK37" s="1"/>
      <c r="CML37" s="1"/>
      <c r="CMM37" s="1"/>
      <c r="CMN37" s="1"/>
      <c r="CMO37" s="1"/>
      <c r="CMP37" s="1"/>
      <c r="CMQ37" s="1"/>
      <c r="CMR37" s="1"/>
      <c r="CMS37" s="1"/>
      <c r="CMT37" s="1"/>
      <c r="CMU37" s="1"/>
      <c r="CMV37" s="1"/>
      <c r="CMW37" s="1"/>
      <c r="CMX37" s="1"/>
      <c r="CMY37" s="1"/>
      <c r="CMZ37" s="1"/>
    </row>
    <row r="38" spans="1:2392" x14ac:dyDescent="0.3">
      <c r="A38" s="1" t="s">
        <v>11</v>
      </c>
      <c r="B38" s="1" t="s">
        <v>12</v>
      </c>
      <c r="C38" s="1">
        <v>1</v>
      </c>
      <c r="D38" s="1">
        <v>5</v>
      </c>
      <c r="E38" s="1">
        <v>2.7E-2</v>
      </c>
      <c r="F38" s="1">
        <f t="shared" si="1712"/>
        <v>2.8999999999999998E-2</v>
      </c>
      <c r="G38" s="1">
        <f t="shared" si="1713"/>
        <v>1.3525423728813559</v>
      </c>
      <c r="H38" s="1">
        <f t="shared" si="2557"/>
        <v>2.028813559322034E-3</v>
      </c>
      <c r="I38" s="1">
        <f t="shared" si="2558"/>
        <v>15.529803730266639</v>
      </c>
      <c r="J38" s="1"/>
      <c r="K38" s="1"/>
      <c r="L38" s="1" t="s">
        <v>11</v>
      </c>
      <c r="M38" s="1" t="s">
        <v>13</v>
      </c>
      <c r="N38" s="1">
        <v>2</v>
      </c>
      <c r="O38" s="1">
        <v>5</v>
      </c>
      <c r="P38" s="1">
        <v>4.1000000000000002E-2</v>
      </c>
      <c r="Q38" s="1">
        <f t="shared" si="1714"/>
        <v>4.3000000000000003E-2</v>
      </c>
      <c r="R38" s="1">
        <f t="shared" si="1715"/>
        <v>1.8474576271186445</v>
      </c>
      <c r="S38" s="1">
        <f t="shared" si="1716"/>
        <v>2.7711864406779669E-3</v>
      </c>
      <c r="T38" s="1">
        <f t="shared" si="1717"/>
        <v>21.212388553872984</v>
      </c>
      <c r="U38" s="1"/>
      <c r="V38" s="1"/>
      <c r="W38" s="1" t="s">
        <v>11</v>
      </c>
      <c r="X38" s="1" t="s">
        <v>14</v>
      </c>
      <c r="Y38" s="1">
        <v>3</v>
      </c>
      <c r="Z38" s="1">
        <v>5</v>
      </c>
      <c r="AA38" s="1">
        <v>6.4000000000000001E-2</v>
      </c>
      <c r="AB38" s="1">
        <f t="shared" si="1718"/>
        <v>6.3E-2</v>
      </c>
      <c r="AC38" s="1">
        <f t="shared" si="1719"/>
        <v>2.5186440677966107</v>
      </c>
      <c r="AD38" s="1">
        <f t="shared" si="1720"/>
        <v>3.7779661016949162E-3</v>
      </c>
      <c r="AE38" s="1">
        <f t="shared" si="1721"/>
        <v>28.918907698215829</v>
      </c>
      <c r="AF38" s="1"/>
      <c r="AG38" s="1"/>
      <c r="AH38" s="1" t="s">
        <v>11</v>
      </c>
      <c r="AI38" s="1" t="s">
        <v>15</v>
      </c>
      <c r="AJ38" s="1">
        <v>4</v>
      </c>
      <c r="AK38" s="1">
        <v>5</v>
      </c>
      <c r="AL38" s="1">
        <v>7.4999999999999997E-2</v>
      </c>
      <c r="AM38" s="1">
        <f t="shared" si="1722"/>
        <v>6.7000000000000004E-2</v>
      </c>
      <c r="AN38" s="1">
        <f t="shared" si="1723"/>
        <v>2.5986394557823131</v>
      </c>
      <c r="AO38" s="1">
        <f t="shared" si="1724"/>
        <v>3.89795918367347E-3</v>
      </c>
      <c r="AP38" s="1">
        <f t="shared" si="1725"/>
        <v>29.837409550470529</v>
      </c>
      <c r="AQ38" s="1"/>
      <c r="AR38" s="1"/>
      <c r="AS38" s="1" t="s">
        <v>11</v>
      </c>
      <c r="AT38" s="1" t="s">
        <v>16</v>
      </c>
      <c r="AU38" s="1">
        <v>8</v>
      </c>
      <c r="AV38" s="1">
        <v>5</v>
      </c>
      <c r="AW38" s="1">
        <v>0.11899999999999999</v>
      </c>
      <c r="AX38" s="1">
        <f t="shared" si="1726"/>
        <v>0.11099999999999999</v>
      </c>
      <c r="AY38" s="1">
        <f t="shared" si="1727"/>
        <v>4.1194539249146755</v>
      </c>
      <c r="AZ38" s="1">
        <f t="shared" si="1728"/>
        <v>6.1791808873720138E-3</v>
      </c>
      <c r="BA38" s="1">
        <f t="shared" si="1729"/>
        <v>47.299302567146455</v>
      </c>
      <c r="BB38" s="1"/>
      <c r="BC38" s="1"/>
      <c r="BD38" s="1" t="s">
        <v>11</v>
      </c>
      <c r="BE38" s="1" t="s">
        <v>17</v>
      </c>
      <c r="BF38" s="1">
        <v>9</v>
      </c>
      <c r="BG38" s="1">
        <v>5</v>
      </c>
      <c r="BH38" s="1">
        <v>0.13500000000000001</v>
      </c>
      <c r="BI38" s="1">
        <f t="shared" si="1730"/>
        <v>0.13</v>
      </c>
      <c r="BJ38" s="1">
        <f t="shared" si="1731"/>
        <v>4.7542662116040955</v>
      </c>
      <c r="BK38" s="1">
        <f t="shared" si="1732"/>
        <v>7.1313993174061431E-3</v>
      </c>
      <c r="BL38" s="1">
        <f t="shared" si="1733"/>
        <v>54.588176036483027</v>
      </c>
      <c r="BM38" s="1"/>
      <c r="BN38" s="1"/>
      <c r="BO38" s="1" t="s">
        <v>11</v>
      </c>
      <c r="BP38" s="1" t="s">
        <v>18</v>
      </c>
      <c r="BQ38" s="1">
        <v>10</v>
      </c>
      <c r="BR38" s="1">
        <v>5</v>
      </c>
      <c r="BS38" s="1">
        <v>0.14399999999999999</v>
      </c>
      <c r="BT38" s="1">
        <f t="shared" si="1734"/>
        <v>0.13499999999999998</v>
      </c>
      <c r="BU38" s="1">
        <f t="shared" si="1735"/>
        <v>4.8634812286689417</v>
      </c>
      <c r="BV38" s="1">
        <f t="shared" si="1736"/>
        <v>7.2952218430034129E-3</v>
      </c>
      <c r="BW38" s="1">
        <f t="shared" si="1737"/>
        <v>55.842175773143083</v>
      </c>
      <c r="BX38" s="1"/>
      <c r="BY38" s="1"/>
      <c r="BZ38" s="1" t="s">
        <v>11</v>
      </c>
      <c r="CA38" s="1" t="s">
        <v>19</v>
      </c>
      <c r="CB38" s="1">
        <v>11</v>
      </c>
      <c r="CC38" s="1">
        <v>5</v>
      </c>
      <c r="CD38" s="1">
        <v>0.153</v>
      </c>
      <c r="CE38" s="1">
        <f t="shared" si="1738"/>
        <v>0.14799999999999999</v>
      </c>
      <c r="CF38" s="1">
        <f t="shared" si="1739"/>
        <v>5.34020618556701</v>
      </c>
      <c r="CG38" s="1">
        <f t="shared" si="1740"/>
        <v>8.0103092783505147E-3</v>
      </c>
      <c r="CH38" s="1">
        <f t="shared" si="1741"/>
        <v>61.315900783454637</v>
      </c>
      <c r="CI38" s="1"/>
      <c r="CJ38" s="1"/>
      <c r="CK38" s="1" t="s">
        <v>11</v>
      </c>
      <c r="CL38" s="1" t="s">
        <v>20</v>
      </c>
      <c r="CM38" s="1">
        <v>14</v>
      </c>
      <c r="CN38" s="1">
        <v>5</v>
      </c>
      <c r="CO38" s="1">
        <v>0.19400000000000001</v>
      </c>
      <c r="CP38" s="1">
        <f t="shared" si="1742"/>
        <v>0.18099999999999999</v>
      </c>
      <c r="CQ38" s="1">
        <f t="shared" si="1743"/>
        <v>6.3951890034364256</v>
      </c>
      <c r="CR38" s="1">
        <f t="shared" si="1744"/>
        <v>9.5927835051546392E-3</v>
      </c>
      <c r="CS38" s="1">
        <f t="shared" si="1745"/>
        <v>73.429145018023874</v>
      </c>
      <c r="CT38" s="1"/>
      <c r="CU38" s="1"/>
      <c r="CV38" s="1" t="s">
        <v>11</v>
      </c>
      <c r="CW38" s="1" t="s">
        <v>21</v>
      </c>
      <c r="CX38" s="1">
        <v>15</v>
      </c>
      <c r="CY38" s="1">
        <v>5</v>
      </c>
      <c r="CZ38" s="1">
        <v>5.0999999999999997E-2</v>
      </c>
      <c r="DA38" s="1">
        <f t="shared" si="1746"/>
        <v>3.0999999999999996E-2</v>
      </c>
      <c r="DB38" s="1">
        <f t="shared" si="1747"/>
        <v>1.2758620689655171</v>
      </c>
      <c r="DC38" s="1">
        <f t="shared" si="1748"/>
        <v>1.9137931034482758E-3</v>
      </c>
      <c r="DD38" s="1">
        <f t="shared" si="1749"/>
        <v>14.64936545811601</v>
      </c>
      <c r="DE38" s="1"/>
      <c r="DF38" s="1"/>
      <c r="DG38" s="1" t="s">
        <v>11</v>
      </c>
      <c r="DH38" s="1" t="s">
        <v>22</v>
      </c>
      <c r="DI38" s="1">
        <v>16</v>
      </c>
      <c r="DJ38" s="1">
        <v>5</v>
      </c>
      <c r="DK38" s="1">
        <v>7.3999999999999996E-2</v>
      </c>
      <c r="DL38" s="1">
        <f t="shared" si="1750"/>
        <v>4.7E-2</v>
      </c>
      <c r="DM38" s="1">
        <f t="shared" si="1751"/>
        <v>1.7133105802047783</v>
      </c>
      <c r="DN38" s="1">
        <f t="shared" si="1752"/>
        <v>2.5699658703071675E-3</v>
      </c>
      <c r="DO38" s="1">
        <f t="shared" si="1753"/>
        <v>19.672120868854616</v>
      </c>
      <c r="DP38" s="1"/>
      <c r="DQ38" s="1"/>
      <c r="DR38" s="1" t="s">
        <v>11</v>
      </c>
      <c r="DS38" s="1" t="s">
        <v>23</v>
      </c>
      <c r="DT38" s="1">
        <v>17</v>
      </c>
      <c r="DU38" s="1">
        <v>5</v>
      </c>
      <c r="DV38" s="1">
        <v>8.1000000000000003E-2</v>
      </c>
      <c r="DW38" s="1">
        <f t="shared" si="1754"/>
        <v>5.4000000000000006E-2</v>
      </c>
      <c r="DX38" s="1">
        <f t="shared" si="1755"/>
        <v>1.8835616438356166</v>
      </c>
      <c r="DY38" s="1">
        <f t="shared" si="1756"/>
        <v>2.8253424657534252E-3</v>
      </c>
      <c r="DZ38" s="1">
        <f t="shared" si="1757"/>
        <v>21.626932530261978</v>
      </c>
      <c r="EA38" s="1"/>
      <c r="EB38" s="1"/>
      <c r="EC38" s="1" t="s">
        <v>11</v>
      </c>
      <c r="ED38" s="1" t="s">
        <v>24</v>
      </c>
      <c r="EE38" s="1">
        <v>18</v>
      </c>
      <c r="EF38" s="1">
        <v>5</v>
      </c>
      <c r="EG38" s="1">
        <v>9.0999999999999998E-2</v>
      </c>
      <c r="EH38" s="1">
        <f t="shared" si="1758"/>
        <v>6.5000000000000002E-2</v>
      </c>
      <c r="EI38" s="1">
        <f t="shared" si="1759"/>
        <v>2.3877551020408165</v>
      </c>
      <c r="EJ38" s="1">
        <f t="shared" si="1760"/>
        <v>3.5816326530612248E-3</v>
      </c>
      <c r="EK38" s="1">
        <f t="shared" si="1761"/>
        <v>27.416049089568467</v>
      </c>
      <c r="EL38" s="1"/>
      <c r="EM38" s="1"/>
      <c r="EN38" s="1" t="s">
        <v>11</v>
      </c>
      <c r="EO38" s="1" t="s">
        <v>25</v>
      </c>
      <c r="EP38" s="1">
        <v>21</v>
      </c>
      <c r="EQ38" s="1">
        <v>5</v>
      </c>
      <c r="ER38" s="1">
        <v>0.114</v>
      </c>
      <c r="ES38" s="1">
        <f t="shared" si="1762"/>
        <v>8.3000000000000004E-2</v>
      </c>
      <c r="ET38" s="1">
        <f t="shared" si="1763"/>
        <v>2.9315068493150687</v>
      </c>
      <c r="EU38" s="1">
        <f t="shared" si="1764"/>
        <v>4.3972602739726033E-3</v>
      </c>
      <c r="EV38" s="1">
        <f t="shared" si="1765"/>
        <v>33.659371356189553</v>
      </c>
      <c r="EW38" s="1"/>
      <c r="EX38" s="1"/>
      <c r="EY38" s="1" t="s">
        <v>11</v>
      </c>
      <c r="EZ38" s="1" t="s">
        <v>26</v>
      </c>
      <c r="FA38" s="1">
        <v>22</v>
      </c>
      <c r="FB38" s="1">
        <v>5</v>
      </c>
      <c r="FC38" s="1">
        <v>0.13900000000000001</v>
      </c>
      <c r="FD38" s="1">
        <f t="shared" si="1766"/>
        <v>0.10800000000000001</v>
      </c>
      <c r="FE38" s="1">
        <f t="shared" si="1767"/>
        <v>3.7133105802047783</v>
      </c>
      <c r="FF38" s="1">
        <f t="shared" si="1768"/>
        <v>5.569965870307168E-3</v>
      </c>
      <c r="FG38" s="1">
        <f t="shared" si="1769"/>
        <v>42.63599104644188</v>
      </c>
      <c r="FH38" s="1"/>
      <c r="FI38" s="1"/>
      <c r="FJ38" s="1" t="s">
        <v>11</v>
      </c>
      <c r="FK38" s="1" t="s">
        <v>27</v>
      </c>
      <c r="FL38" s="1">
        <v>23</v>
      </c>
      <c r="FM38" s="1">
        <v>5</v>
      </c>
      <c r="FN38" s="1">
        <v>0.14699999999999999</v>
      </c>
      <c r="FO38" s="1">
        <f t="shared" si="1770"/>
        <v>0.11699999999999999</v>
      </c>
      <c r="FP38" s="1">
        <f t="shared" si="1771"/>
        <v>4.3843537414965983</v>
      </c>
      <c r="FQ38" s="1">
        <f t="shared" si="1772"/>
        <v>6.5765306122448977E-3</v>
      </c>
      <c r="FR38" s="1">
        <f t="shared" si="1773"/>
        <v>50.340865066173436</v>
      </c>
      <c r="FS38" s="1"/>
      <c r="FT38" s="1"/>
      <c r="FU38" s="1" t="s">
        <v>11</v>
      </c>
      <c r="FV38" s="1" t="s">
        <v>28</v>
      </c>
      <c r="FW38" s="1">
        <v>24</v>
      </c>
      <c r="FX38" s="1">
        <v>5</v>
      </c>
      <c r="FY38" s="1">
        <v>0.157</v>
      </c>
      <c r="FZ38" s="1">
        <f t="shared" si="1774"/>
        <v>0.126</v>
      </c>
      <c r="GA38" s="1">
        <f t="shared" si="1775"/>
        <v>4.2773972602739727</v>
      </c>
      <c r="GB38" s="1">
        <f t="shared" si="1776"/>
        <v>6.4160958904109595E-3</v>
      </c>
      <c r="GC38" s="1">
        <f t="shared" si="1777"/>
        <v>49.112797691449472</v>
      </c>
      <c r="GD38" s="1"/>
      <c r="GE38" s="1"/>
      <c r="GF38" s="1" t="s">
        <v>11</v>
      </c>
      <c r="GG38" s="1" t="s">
        <v>29</v>
      </c>
      <c r="GH38" s="1">
        <v>25</v>
      </c>
      <c r="GI38" s="1">
        <v>5</v>
      </c>
      <c r="GJ38" s="1">
        <v>0.17199999999999999</v>
      </c>
      <c r="GK38" s="1">
        <f t="shared" si="922"/>
        <v>0.14099999999999999</v>
      </c>
      <c r="GL38" s="1">
        <f t="shared" si="1778"/>
        <v>4.9488054607508527</v>
      </c>
      <c r="GM38" s="1">
        <f t="shared" si="1779"/>
        <v>7.4232081911262794E-3</v>
      </c>
      <c r="GN38" s="1">
        <f t="shared" si="1780"/>
        <v>56.821863067408749</v>
      </c>
      <c r="GO38" s="1"/>
      <c r="GP38" s="1"/>
      <c r="GQ38" s="1" t="s">
        <v>11</v>
      </c>
      <c r="GR38" s="1" t="s">
        <v>30</v>
      </c>
      <c r="GS38" s="1">
        <v>28</v>
      </c>
      <c r="GT38" s="1">
        <v>5</v>
      </c>
      <c r="GU38" s="1">
        <v>0.20399999999999999</v>
      </c>
      <c r="GV38" s="1">
        <f t="shared" si="1781"/>
        <v>0.17499999999999999</v>
      </c>
      <c r="GW38" s="1">
        <f t="shared" si="1782"/>
        <v>5.9999999999999991</v>
      </c>
      <c r="GX38" s="1">
        <f t="shared" si="1783"/>
        <v>8.9999999999999993E-3</v>
      </c>
      <c r="GY38" s="1">
        <f t="shared" si="1784"/>
        <v>68.891610532761774</v>
      </c>
      <c r="GZ38" s="1"/>
      <c r="HA38" s="1"/>
      <c r="HB38" s="1" t="s">
        <v>11</v>
      </c>
      <c r="HC38" s="1" t="s">
        <v>31</v>
      </c>
      <c r="HD38" s="1">
        <v>29</v>
      </c>
      <c r="HE38" s="1">
        <v>5</v>
      </c>
      <c r="HF38" s="1">
        <v>4.7E-2</v>
      </c>
      <c r="HG38" s="1">
        <f t="shared" si="1785"/>
        <v>-4.9999999999999975E-3</v>
      </c>
      <c r="HH38" s="1">
        <f t="shared" si="1786"/>
        <v>9.7315436241610848E-2</v>
      </c>
      <c r="HI38" s="1">
        <f t="shared" si="1787"/>
        <v>1.4597315436241627E-4</v>
      </c>
      <c r="HJ38" s="1">
        <f t="shared" si="1788"/>
        <v>1.1173695220638109</v>
      </c>
      <c r="HK38" s="1"/>
      <c r="HL38" s="1"/>
      <c r="HM38" s="1" t="s">
        <v>11</v>
      </c>
      <c r="HN38" s="1" t="s">
        <v>32</v>
      </c>
      <c r="HO38" s="1">
        <v>30</v>
      </c>
      <c r="HP38" s="1">
        <v>5</v>
      </c>
      <c r="HQ38" s="1">
        <v>5.5E-2</v>
      </c>
      <c r="HR38" s="1">
        <f t="shared" si="934"/>
        <v>3.0000000000000027E-3</v>
      </c>
      <c r="HS38" s="1">
        <f t="shared" si="1789"/>
        <v>0.31986531986531991</v>
      </c>
      <c r="HT38" s="1">
        <f t="shared" si="1790"/>
        <v>4.7979797979797985E-4</v>
      </c>
      <c r="HU38" s="1">
        <f t="shared" si="1791"/>
        <v>3.672672839849815</v>
      </c>
      <c r="HV38" s="1"/>
      <c r="HW38" s="1"/>
      <c r="HX38" s="1" t="s">
        <v>11</v>
      </c>
      <c r="HY38" s="1" t="s">
        <v>33</v>
      </c>
      <c r="HZ38" s="1">
        <v>31</v>
      </c>
      <c r="IA38" s="1">
        <v>5</v>
      </c>
      <c r="IB38" s="1">
        <v>6.9000000000000006E-2</v>
      </c>
      <c r="IC38" s="1">
        <f t="shared" si="1792"/>
        <v>1.4000000000000005E-2</v>
      </c>
      <c r="ID38" s="1">
        <f t="shared" si="1793"/>
        <v>0.67567567567567577</v>
      </c>
      <c r="IE38" s="1">
        <f t="shared" si="1794"/>
        <v>1.0135135135135136E-3</v>
      </c>
      <c r="IF38" s="1">
        <f t="shared" si="1795"/>
        <v>7.7580642491848861</v>
      </c>
      <c r="IG38" s="1"/>
      <c r="IH38" s="1"/>
      <c r="II38" s="1" t="s">
        <v>11</v>
      </c>
      <c r="IJ38" s="1" t="s">
        <v>34</v>
      </c>
      <c r="IK38" s="1">
        <v>32</v>
      </c>
      <c r="IL38" s="1">
        <v>5</v>
      </c>
      <c r="IM38" s="1">
        <v>8.4000000000000005E-2</v>
      </c>
      <c r="IN38" s="1">
        <f t="shared" si="1796"/>
        <v>2.9000000000000005E-2</v>
      </c>
      <c r="IO38" s="1">
        <f t="shared" si="1797"/>
        <v>1.134680134680135</v>
      </c>
      <c r="IP38" s="1">
        <f t="shared" si="1798"/>
        <v>1.7020202020202025E-3</v>
      </c>
      <c r="IQ38" s="1">
        <f t="shared" si="1799"/>
        <v>13.028323652940925</v>
      </c>
      <c r="IR38" s="1"/>
      <c r="IS38" s="1"/>
      <c r="IT38" s="1" t="s">
        <v>11</v>
      </c>
      <c r="IU38" s="1" t="s">
        <v>35</v>
      </c>
      <c r="IV38" s="1">
        <v>35</v>
      </c>
      <c r="IW38" s="1">
        <v>5</v>
      </c>
      <c r="IX38" s="1">
        <v>0.108</v>
      </c>
      <c r="IY38" s="1">
        <f t="shared" si="1800"/>
        <v>5.2999999999999999E-2</v>
      </c>
      <c r="IZ38" s="1">
        <f t="shared" si="1801"/>
        <v>2.0067114093959733</v>
      </c>
      <c r="JA38" s="1">
        <f t="shared" si="1802"/>
        <v>3.0100671140939599E-3</v>
      </c>
      <c r="JB38" s="1">
        <f t="shared" si="1803"/>
        <v>23.040930144626145</v>
      </c>
      <c r="JC38" s="1"/>
      <c r="JD38" s="1"/>
      <c r="JE38" s="1" t="s">
        <v>11</v>
      </c>
      <c r="JF38" s="3" t="s">
        <v>36</v>
      </c>
      <c r="JG38" s="3">
        <v>36</v>
      </c>
      <c r="JH38" s="1">
        <v>5</v>
      </c>
      <c r="JI38" s="1">
        <v>0.11700000000000001</v>
      </c>
      <c r="JJ38" s="1">
        <f t="shared" si="1804"/>
        <v>6.0000000000000005E-2</v>
      </c>
      <c r="JK38" s="1">
        <f t="shared" si="1805"/>
        <v>2.2909698996655519</v>
      </c>
      <c r="JL38" s="1">
        <f t="shared" si="1806"/>
        <v>3.4364548494983278E-3</v>
      </c>
      <c r="JM38" s="1">
        <f t="shared" si="1807"/>
        <v>26.304767678339925</v>
      </c>
      <c r="JN38" s="1"/>
      <c r="JO38" s="1"/>
      <c r="JP38" s="1" t="s">
        <v>11</v>
      </c>
      <c r="JQ38" s="1" t="s">
        <v>37</v>
      </c>
      <c r="JR38" s="1">
        <v>37</v>
      </c>
      <c r="JS38" s="1">
        <v>5</v>
      </c>
      <c r="JT38" s="1">
        <v>0.126</v>
      </c>
      <c r="JU38" s="1">
        <f t="shared" si="1808"/>
        <v>6.8000000000000005E-2</v>
      </c>
      <c r="JV38" s="1">
        <f t="shared" si="1809"/>
        <v>2.5250836120401341</v>
      </c>
      <c r="JW38" s="1">
        <f t="shared" si="1810"/>
        <v>3.7876254180602012E-3</v>
      </c>
      <c r="JX38" s="1">
        <f t="shared" si="1811"/>
        <v>28.99284612722138</v>
      </c>
      <c r="JY38" s="1"/>
      <c r="JZ38" s="1"/>
      <c r="KA38" s="1" t="s">
        <v>11</v>
      </c>
      <c r="KB38" s="1" t="s">
        <v>38</v>
      </c>
      <c r="KC38" s="1">
        <v>38</v>
      </c>
      <c r="KD38" s="1">
        <v>5</v>
      </c>
      <c r="KE38" s="1">
        <v>0.14099999999999999</v>
      </c>
      <c r="KF38" s="1">
        <f t="shared" si="1812"/>
        <v>7.9999999999999988E-2</v>
      </c>
      <c r="KG38" s="1">
        <f t="shared" si="1813"/>
        <v>2.8093645484949832</v>
      </c>
      <c r="KH38" s="1">
        <f t="shared" si="1814"/>
        <v>4.2140468227424748E-3</v>
      </c>
      <c r="KI38" s="1">
        <f t="shared" si="1815"/>
        <v>32.256941386577424</v>
      </c>
      <c r="KJ38" s="1"/>
      <c r="KK38" s="1"/>
      <c r="KL38" s="1" t="s">
        <v>11</v>
      </c>
      <c r="KM38" s="1" t="s">
        <v>39</v>
      </c>
      <c r="KN38" s="1">
        <v>39</v>
      </c>
      <c r="KO38" s="1">
        <v>5</v>
      </c>
      <c r="KP38" s="1">
        <v>0.14799999999999999</v>
      </c>
      <c r="KQ38" s="1">
        <f t="shared" si="1816"/>
        <v>8.4999999999999992E-2</v>
      </c>
      <c r="KR38" s="1">
        <f t="shared" si="1817"/>
        <v>3.0201342281879193</v>
      </c>
      <c r="KS38" s="1">
        <f t="shared" si="1818"/>
        <v>4.5302013422818792E-3</v>
      </c>
      <c r="KT38" s="1">
        <f t="shared" si="1819"/>
        <v>34.676985167497541</v>
      </c>
      <c r="KU38" s="1"/>
      <c r="KV38" s="1"/>
      <c r="KW38" s="1" t="s">
        <v>11</v>
      </c>
      <c r="KX38" s="1" t="s">
        <v>40</v>
      </c>
      <c r="KY38" s="1">
        <v>42</v>
      </c>
      <c r="KZ38" s="1">
        <v>5</v>
      </c>
      <c r="LA38" s="1">
        <v>0.158</v>
      </c>
      <c r="LB38" s="1">
        <f t="shared" si="1820"/>
        <v>9.2999999999999999E-2</v>
      </c>
      <c r="LC38" s="1">
        <f t="shared" si="967"/>
        <v>3.4530201342281881</v>
      </c>
      <c r="LD38" s="1">
        <f t="shared" si="1821"/>
        <v>5.1795302013422822E-3</v>
      </c>
      <c r="LE38" s="1">
        <f t="shared" si="1822"/>
        <v>39.647353041505525</v>
      </c>
      <c r="LF38" s="1"/>
      <c r="LG38" s="1"/>
      <c r="LH38" s="1" t="s">
        <v>11</v>
      </c>
      <c r="LI38" s="1" t="s">
        <v>41</v>
      </c>
      <c r="LJ38" s="1">
        <v>43</v>
      </c>
      <c r="LK38" s="1">
        <v>5</v>
      </c>
      <c r="LL38" s="1">
        <v>3.6999999999999998E-2</v>
      </c>
      <c r="LM38" s="1">
        <f t="shared" si="1823"/>
        <v>0</v>
      </c>
      <c r="LN38" s="1">
        <f t="shared" si="1824"/>
        <v>-0.62499999999999989</v>
      </c>
      <c r="LO38" s="1">
        <f t="shared" si="1825"/>
        <v>-9.3749999999999986E-4</v>
      </c>
      <c r="LP38" s="1">
        <f t="shared" si="1826"/>
        <v>-7.1762094304960176</v>
      </c>
      <c r="LQ38" s="1"/>
      <c r="LR38" s="1"/>
      <c r="LS38" s="1" t="s">
        <v>11</v>
      </c>
      <c r="LT38" s="1" t="s">
        <v>42</v>
      </c>
      <c r="LU38" s="1">
        <v>44</v>
      </c>
      <c r="LV38" s="1">
        <v>5</v>
      </c>
      <c r="LW38" s="1">
        <v>5.0999999999999997E-2</v>
      </c>
      <c r="LX38" s="1">
        <f t="shared" si="1827"/>
        <v>8.0000000000000002E-3</v>
      </c>
      <c r="LY38" s="1">
        <f t="shared" si="1828"/>
        <v>-1.2882562277580072</v>
      </c>
      <c r="LZ38" s="1">
        <f t="shared" si="1829"/>
        <v>-1.9323843416370109E-3</v>
      </c>
      <c r="MA38" s="1">
        <f t="shared" si="1830"/>
        <v>-14.791674384851582</v>
      </c>
      <c r="MB38" s="1"/>
      <c r="MC38" s="1"/>
      <c r="MD38" s="1" t="s">
        <v>11</v>
      </c>
      <c r="ME38" s="1" t="s">
        <v>43</v>
      </c>
      <c r="MF38" s="1">
        <v>46</v>
      </c>
      <c r="MG38" s="1">
        <v>5</v>
      </c>
      <c r="MH38" s="1">
        <v>6.3E-2</v>
      </c>
      <c r="MI38" s="1">
        <f t="shared" si="1831"/>
        <v>1.1000000000000003E-2</v>
      </c>
      <c r="MJ38" s="1">
        <f t="shared" si="1832"/>
        <v>-0.36949152542372871</v>
      </c>
      <c r="MK38" s="1">
        <f t="shared" si="1833"/>
        <v>-5.5423728813559303E-4</v>
      </c>
      <c r="ML38" s="1">
        <f t="shared" si="1834"/>
        <v>-4.2424777107745939</v>
      </c>
      <c r="MM38" s="1"/>
      <c r="MN38" s="1"/>
      <c r="MO38" s="1" t="s">
        <v>11</v>
      </c>
      <c r="MP38" s="1" t="s">
        <v>44</v>
      </c>
      <c r="MQ38" s="1">
        <v>52</v>
      </c>
      <c r="MR38" s="1">
        <v>5</v>
      </c>
      <c r="MS38" s="1">
        <v>8.3000000000000004E-2</v>
      </c>
      <c r="MT38" s="1">
        <f t="shared" si="1835"/>
        <v>2.0000000000000004E-2</v>
      </c>
      <c r="MU38" s="1">
        <f t="shared" si="1836"/>
        <v>0.13468013468013479</v>
      </c>
      <c r="MV38" s="1">
        <f t="shared" si="1837"/>
        <v>2.0202020202020218E-4</v>
      </c>
      <c r="MW38" s="1">
        <f t="shared" si="1838"/>
        <v>1.5463885641472916</v>
      </c>
      <c r="MX38" s="1"/>
      <c r="MY38" s="1"/>
      <c r="MZ38" s="1" t="s">
        <v>11</v>
      </c>
      <c r="NA38" s="1" t="s">
        <v>45</v>
      </c>
      <c r="NB38" s="1">
        <v>53</v>
      </c>
      <c r="NC38" s="1">
        <v>5</v>
      </c>
      <c r="ND38" s="1">
        <v>8.4000000000000005E-2</v>
      </c>
      <c r="NE38" s="1">
        <f t="shared" si="1839"/>
        <v>-8.9999999999999941E-3</v>
      </c>
      <c r="NF38" s="1">
        <f t="shared" si="1840"/>
        <v>-0.99662162162162138</v>
      </c>
      <c r="NG38" s="1">
        <f t="shared" si="1841"/>
        <v>-1.4949324324324321E-3</v>
      </c>
      <c r="NH38" s="1">
        <f t="shared" si="1842"/>
        <v>-11.443144767547704</v>
      </c>
      <c r="NI38" s="1"/>
      <c r="NJ38" s="1"/>
      <c r="NK38" s="1" t="s">
        <v>11</v>
      </c>
      <c r="NL38" s="1" t="s">
        <v>46</v>
      </c>
      <c r="NM38" s="1">
        <v>56</v>
      </c>
      <c r="NN38" s="1">
        <v>5</v>
      </c>
      <c r="NO38" s="1">
        <v>0.104</v>
      </c>
      <c r="NP38" s="1">
        <f t="shared" si="1843"/>
        <v>1.1999999999999997E-2</v>
      </c>
      <c r="NQ38" s="1">
        <f t="shared" si="1844"/>
        <v>-0.23389830508474588</v>
      </c>
      <c r="NR38" s="1">
        <f t="shared" si="1845"/>
        <v>-3.5084745762711881E-4</v>
      </c>
      <c r="NS38" s="1">
        <f t="shared" si="1846"/>
        <v>-2.6856051563619014</v>
      </c>
      <c r="NT38" s="1"/>
      <c r="NU38" s="1"/>
      <c r="NV38" s="1" t="s">
        <v>11</v>
      </c>
      <c r="NW38" s="1" t="s">
        <v>47</v>
      </c>
      <c r="NX38" s="1">
        <v>57</v>
      </c>
      <c r="NY38" s="1">
        <v>5</v>
      </c>
      <c r="NZ38" s="1">
        <v>-2E-3</v>
      </c>
      <c r="OA38" s="1">
        <f t="shared" si="1847"/>
        <v>0.01</v>
      </c>
      <c r="OB38" s="1">
        <f t="shared" si="1848"/>
        <v>1.0514469453376205</v>
      </c>
      <c r="OC38" s="1">
        <f t="shared" si="1849"/>
        <v>1.5771704180064308E-3</v>
      </c>
      <c r="OD38" s="1">
        <f t="shared" si="1850"/>
        <v>12.072645575676903</v>
      </c>
      <c r="OE38" s="1"/>
      <c r="OF38" s="1"/>
      <c r="OG38" s="1" t="s">
        <v>11</v>
      </c>
      <c r="OH38" s="1" t="s">
        <v>48</v>
      </c>
      <c r="OI38" s="1">
        <v>58</v>
      </c>
      <c r="OJ38" s="1">
        <v>5</v>
      </c>
      <c r="OK38" s="1">
        <v>3.0000000000000001E-3</v>
      </c>
      <c r="OL38" s="1">
        <f t="shared" si="998"/>
        <v>1.4999999999999999E-2</v>
      </c>
      <c r="OM38" s="1">
        <f t="shared" si="1851"/>
        <v>1.2096774193548387</v>
      </c>
      <c r="ON38" s="1">
        <f t="shared" si="1852"/>
        <v>1.8145161290322581E-3</v>
      </c>
      <c r="OO38" s="1">
        <f t="shared" si="1853"/>
        <v>13.889437607411651</v>
      </c>
      <c r="OP38" s="1"/>
      <c r="OQ38" s="1"/>
      <c r="OR38" s="1" t="s">
        <v>11</v>
      </c>
      <c r="OS38" s="1" t="s">
        <v>49</v>
      </c>
      <c r="OT38" s="1">
        <v>59</v>
      </c>
      <c r="OU38" s="1">
        <v>5</v>
      </c>
      <c r="OV38" s="1">
        <v>5.0000000000000001E-3</v>
      </c>
      <c r="OW38" s="1">
        <f t="shared" si="1854"/>
        <v>1.7000000000000001E-2</v>
      </c>
      <c r="OX38" s="1">
        <f t="shared" si="1855"/>
        <v>1.3451612903225807</v>
      </c>
      <c r="OY38" s="1">
        <f t="shared" si="1856"/>
        <v>2.0177419354838709E-3</v>
      </c>
      <c r="OZ38" s="1">
        <f t="shared" si="1857"/>
        <v>15.445054619441754</v>
      </c>
      <c r="PA38" s="1"/>
      <c r="PB38" s="1"/>
      <c r="PC38" s="1" t="s">
        <v>11</v>
      </c>
      <c r="PD38" s="1" t="s">
        <v>50</v>
      </c>
      <c r="PE38" s="1">
        <v>60</v>
      </c>
      <c r="PF38" s="1">
        <v>5</v>
      </c>
      <c r="PG38" s="1">
        <v>8.9999999999999993E-3</v>
      </c>
      <c r="PH38" s="1">
        <f t="shared" si="1858"/>
        <v>2.0999999999999998E-2</v>
      </c>
      <c r="PI38" s="1">
        <f t="shared" si="1859"/>
        <v>1.5193548387096776</v>
      </c>
      <c r="PJ38" s="1">
        <f t="shared" si="1860"/>
        <v>2.2790322580645162E-3</v>
      </c>
      <c r="PK38" s="1">
        <f t="shared" si="1861"/>
        <v>17.445133634909034</v>
      </c>
      <c r="PL38" s="1"/>
      <c r="PM38" s="1"/>
      <c r="PN38" s="1" t="s">
        <v>11</v>
      </c>
      <c r="PO38" s="1" t="s">
        <v>51</v>
      </c>
      <c r="PP38" s="1">
        <v>63</v>
      </c>
      <c r="PQ38" s="1">
        <v>5</v>
      </c>
      <c r="PR38" s="1">
        <v>7.9000000000000001E-2</v>
      </c>
      <c r="PS38" s="1">
        <f t="shared" si="1862"/>
        <v>9.2999999999999999E-2</v>
      </c>
      <c r="PT38" s="1">
        <f t="shared" si="1863"/>
        <v>3.8608414239482203</v>
      </c>
      <c r="PU38" s="1">
        <f t="shared" si="1864"/>
        <v>5.7912621359223308E-3</v>
      </c>
      <c r="PV38" s="1">
        <f t="shared" si="1865"/>
        <v>44.329930617899038</v>
      </c>
      <c r="PW38" s="1"/>
      <c r="PX38" s="1"/>
      <c r="PY38" s="1" t="s">
        <v>11</v>
      </c>
      <c r="PZ38" s="1" t="s">
        <v>52</v>
      </c>
      <c r="QA38" s="1">
        <v>64</v>
      </c>
      <c r="QB38" s="1">
        <v>5</v>
      </c>
      <c r="QC38" s="1">
        <v>2.4E-2</v>
      </c>
      <c r="QD38" s="1">
        <f t="shared" si="1866"/>
        <v>2.5000000000000001E-2</v>
      </c>
      <c r="QE38" s="1">
        <f t="shared" si="1867"/>
        <v>1.6354838709677419</v>
      </c>
      <c r="QF38" s="1">
        <f t="shared" si="1868"/>
        <v>2.4532258064516128E-3</v>
      </c>
      <c r="QG38" s="1">
        <f t="shared" si="1869"/>
        <v>18.778519645220548</v>
      </c>
      <c r="QH38" s="1"/>
      <c r="QI38" s="1"/>
      <c r="QJ38" s="1" t="s">
        <v>11</v>
      </c>
      <c r="QK38" s="1" t="s">
        <v>53</v>
      </c>
      <c r="QL38" s="1">
        <v>65</v>
      </c>
      <c r="QM38" s="1">
        <v>5</v>
      </c>
      <c r="QN38" s="1">
        <v>0.03</v>
      </c>
      <c r="QO38" s="1">
        <f t="shared" si="1870"/>
        <v>3.2000000000000001E-2</v>
      </c>
      <c r="QP38" s="1">
        <f t="shared" si="1871"/>
        <v>1.854368932038835</v>
      </c>
      <c r="QQ38" s="1">
        <f t="shared" si="1872"/>
        <v>2.7815533980582526E-3</v>
      </c>
      <c r="QR38" s="1">
        <f t="shared" si="1873"/>
        <v>21.291743708345471</v>
      </c>
      <c r="QS38" s="1"/>
      <c r="QT38" s="1"/>
      <c r="QU38" s="1" t="s">
        <v>11</v>
      </c>
      <c r="QV38" s="1" t="s">
        <v>54</v>
      </c>
      <c r="QW38" s="1">
        <v>66</v>
      </c>
      <c r="QX38" s="1">
        <v>5</v>
      </c>
      <c r="QY38" s="1">
        <v>3.1E-2</v>
      </c>
      <c r="QZ38" s="1">
        <f t="shared" si="1874"/>
        <v>0.03</v>
      </c>
      <c r="RA38" s="1">
        <f t="shared" si="1875"/>
        <v>1.8621794871794872</v>
      </c>
      <c r="RB38" s="1">
        <f t="shared" si="1876"/>
        <v>2.7932692307692307E-3</v>
      </c>
      <c r="RC38" s="1">
        <f t="shared" si="1877"/>
        <v>21.381423995477881</v>
      </c>
      <c r="RD38" s="1"/>
      <c r="RE38" s="1"/>
      <c r="RF38" s="1" t="s">
        <v>11</v>
      </c>
      <c r="RG38" s="1" t="s">
        <v>55</v>
      </c>
      <c r="RH38" s="1">
        <v>67</v>
      </c>
      <c r="RI38" s="1">
        <v>5</v>
      </c>
      <c r="RJ38" s="1">
        <v>0.04</v>
      </c>
      <c r="RK38" s="1">
        <f t="shared" si="1878"/>
        <v>4.1000000000000002E-2</v>
      </c>
      <c r="RL38" s="1">
        <f t="shared" si="1879"/>
        <v>2.1987179487179485</v>
      </c>
      <c r="RM38" s="1">
        <f t="shared" si="1880"/>
        <v>3.2980769230769227E-3</v>
      </c>
      <c r="RN38" s="1">
        <f t="shared" si="1881"/>
        <v>25.245536765744966</v>
      </c>
      <c r="RO38" s="1"/>
      <c r="RP38" s="1"/>
      <c r="RQ38" s="1" t="s">
        <v>11</v>
      </c>
      <c r="RR38" s="1" t="s">
        <v>56</v>
      </c>
      <c r="RS38" s="1">
        <v>70</v>
      </c>
      <c r="RT38" s="1">
        <v>5</v>
      </c>
      <c r="RU38" s="1">
        <v>5.1999999999999998E-2</v>
      </c>
      <c r="RV38" s="1">
        <f t="shared" si="1882"/>
        <v>4.5999999999999999E-2</v>
      </c>
      <c r="RW38" s="1">
        <f t="shared" si="1883"/>
        <v>2.3301282051282053</v>
      </c>
      <c r="RX38" s="1">
        <f t="shared" si="1884"/>
        <v>3.4951923076923081E-3</v>
      </c>
      <c r="RY38" s="1">
        <f t="shared" si="1885"/>
        <v>26.754380799849265</v>
      </c>
      <c r="RZ38" s="1"/>
      <c r="SA38" s="1"/>
      <c r="SB38" s="2" t="s">
        <v>11</v>
      </c>
      <c r="SC38" s="1" t="s">
        <v>57</v>
      </c>
      <c r="SD38" s="1">
        <v>71</v>
      </c>
      <c r="SE38" s="2">
        <v>5</v>
      </c>
      <c r="SF38" s="1">
        <v>1.7999999999999999E-2</v>
      </c>
      <c r="SG38" s="1">
        <f t="shared" si="1886"/>
        <v>1.3999999999999999E-2</v>
      </c>
      <c r="SH38" s="1">
        <f t="shared" si="1887"/>
        <v>1.2328767123287669</v>
      </c>
      <c r="SI38" s="1">
        <f t="shared" si="1888"/>
        <v>1.8493150684931504E-3</v>
      </c>
      <c r="SJ38" s="1">
        <f t="shared" si="1889"/>
        <v>14.1558103834442</v>
      </c>
      <c r="SK38" s="1"/>
      <c r="SL38" s="1"/>
      <c r="SM38" s="2" t="s">
        <v>11</v>
      </c>
      <c r="SN38" s="1" t="s">
        <v>58</v>
      </c>
      <c r="SO38" s="1">
        <v>72</v>
      </c>
      <c r="SP38" s="2">
        <v>5</v>
      </c>
      <c r="SQ38" s="1">
        <v>2.4E-2</v>
      </c>
      <c r="SR38" s="1">
        <f t="shared" si="1890"/>
        <v>1.8000000000000002E-2</v>
      </c>
      <c r="SS38" s="1">
        <f t="shared" si="1891"/>
        <v>1.2955326460481098</v>
      </c>
      <c r="ST38" s="1">
        <f t="shared" si="1892"/>
        <v>1.9432989690721647E-3</v>
      </c>
      <c r="SU38" s="1">
        <f t="shared" si="1893"/>
        <v>14.87522174733745</v>
      </c>
      <c r="SV38" s="1"/>
      <c r="SW38" s="1"/>
      <c r="SX38" s="2" t="s">
        <v>11</v>
      </c>
      <c r="SY38" s="1" t="s">
        <v>59</v>
      </c>
      <c r="SZ38" s="1">
        <v>73</v>
      </c>
      <c r="TA38" s="2">
        <v>5</v>
      </c>
      <c r="TB38" s="1">
        <v>3.1E-2</v>
      </c>
      <c r="TC38" s="1">
        <f t="shared" si="1894"/>
        <v>2.5000000000000001E-2</v>
      </c>
      <c r="TD38" s="1">
        <f t="shared" si="1895"/>
        <v>1.4758620689655173</v>
      </c>
      <c r="TE38" s="1">
        <f t="shared" si="1896"/>
        <v>2.2137931034482759E-3</v>
      </c>
      <c r="TF38" s="1">
        <f t="shared" si="1897"/>
        <v>16.945752475874738</v>
      </c>
      <c r="TG38" s="1"/>
      <c r="TH38" s="1"/>
      <c r="TI38" s="2" t="s">
        <v>11</v>
      </c>
      <c r="TJ38" s="1" t="s">
        <v>60</v>
      </c>
      <c r="TK38" s="1">
        <v>74</v>
      </c>
      <c r="TL38" s="2">
        <v>5</v>
      </c>
      <c r="TM38" s="1">
        <v>3.6999999999999998E-2</v>
      </c>
      <c r="TN38" s="1">
        <f t="shared" si="1898"/>
        <v>3.1E-2</v>
      </c>
      <c r="TO38" s="1">
        <f t="shared" si="1899"/>
        <v>1.6838487972508591</v>
      </c>
      <c r="TP38" s="1">
        <f t="shared" si="1900"/>
        <v>2.5257731958762885E-3</v>
      </c>
      <c r="TQ38" s="1">
        <f t="shared" si="1901"/>
        <v>19.333842589377589</v>
      </c>
      <c r="TR38" s="1"/>
      <c r="TS38" s="1"/>
      <c r="TT38" s="2" t="s">
        <v>11</v>
      </c>
      <c r="TU38" s="1" t="s">
        <v>61</v>
      </c>
      <c r="TV38" s="1">
        <v>77</v>
      </c>
      <c r="TW38" s="2">
        <v>5</v>
      </c>
      <c r="TX38" s="1">
        <v>4.9000000000000002E-2</v>
      </c>
      <c r="TY38" s="1">
        <f t="shared" si="1902"/>
        <v>0.04</v>
      </c>
      <c r="TZ38" s="1">
        <f t="shared" si="2559"/>
        <v>1.965635738831615</v>
      </c>
      <c r="UA38" s="1">
        <f t="shared" si="1903"/>
        <v>2.9484536082474227E-3</v>
      </c>
      <c r="UB38" s="1">
        <f t="shared" si="1904"/>
        <v>22.569301961477514</v>
      </c>
      <c r="UC38" s="1"/>
      <c r="UD38" s="1"/>
      <c r="UE38" s="2" t="s">
        <v>11</v>
      </c>
      <c r="UF38" s="1" t="s">
        <v>62</v>
      </c>
      <c r="UG38" s="1">
        <v>78</v>
      </c>
      <c r="UH38" s="2">
        <v>5</v>
      </c>
      <c r="UI38" s="1">
        <v>5.0999999999999997E-2</v>
      </c>
      <c r="UJ38" s="1">
        <f t="shared" si="1905"/>
        <v>4.2999999999999997E-2</v>
      </c>
      <c r="UK38" s="1">
        <f t="shared" si="1906"/>
        <v>1.6505190311418685</v>
      </c>
      <c r="UL38" s="1">
        <f t="shared" si="1907"/>
        <v>2.4757785467128027E-3</v>
      </c>
      <c r="UM38" s="1">
        <f t="shared" si="1908"/>
        <v>18.951152378389487</v>
      </c>
      <c r="UN38" s="1"/>
      <c r="UO38" s="1"/>
      <c r="UP38" s="2" t="s">
        <v>11</v>
      </c>
      <c r="UQ38" s="1" t="s">
        <v>63</v>
      </c>
      <c r="UR38" s="1">
        <v>79</v>
      </c>
      <c r="US38" s="2">
        <v>5</v>
      </c>
      <c r="UT38" s="1">
        <v>5.2999999999999999E-2</v>
      </c>
      <c r="UU38" s="1">
        <f t="shared" si="1909"/>
        <v>4.3999999999999997E-2</v>
      </c>
      <c r="UV38" s="1">
        <f t="shared" si="1910"/>
        <v>2.0896551724137931</v>
      </c>
      <c r="UW38" s="1">
        <f t="shared" si="1911"/>
        <v>3.1344827586206898E-3</v>
      </c>
      <c r="UX38" s="1">
        <f t="shared" si="1912"/>
        <v>23.993285047617036</v>
      </c>
      <c r="UY38" s="1"/>
      <c r="UZ38" s="1"/>
      <c r="VA38" s="2" t="s">
        <v>11</v>
      </c>
      <c r="VB38" s="1" t="s">
        <v>64</v>
      </c>
      <c r="VC38" s="1">
        <v>80</v>
      </c>
      <c r="VD38" s="2">
        <v>5</v>
      </c>
      <c r="VE38" s="1">
        <v>0.06</v>
      </c>
      <c r="VF38" s="1">
        <f t="shared" si="1913"/>
        <v>4.9999999999999996E-2</v>
      </c>
      <c r="VG38" s="1">
        <f t="shared" si="1914"/>
        <v>2.2689655172413792</v>
      </c>
      <c r="VH38" s="1">
        <f t="shared" si="1915"/>
        <v>3.4034482758620688E-3</v>
      </c>
      <c r="VI38" s="1">
        <f t="shared" si="1916"/>
        <v>26.05211478767658</v>
      </c>
      <c r="VJ38" s="1"/>
      <c r="VK38" s="1"/>
      <c r="VL38" s="2" t="s">
        <v>11</v>
      </c>
      <c r="VM38" s="1" t="s">
        <v>65</v>
      </c>
      <c r="VN38" s="1">
        <v>84</v>
      </c>
      <c r="VO38" s="2">
        <v>5</v>
      </c>
      <c r="VP38" s="1">
        <v>7.4999999999999997E-2</v>
      </c>
      <c r="VQ38" s="1">
        <f t="shared" si="1917"/>
        <v>6.3E-2</v>
      </c>
      <c r="VR38" s="1">
        <f t="shared" si="1918"/>
        <v>2.7353951890034365</v>
      </c>
      <c r="VS38" s="1">
        <f t="shared" si="1919"/>
        <v>4.1030927835051549E-3</v>
      </c>
      <c r="VT38" s="1">
        <f t="shared" si="1920"/>
        <v>31.407630002335843</v>
      </c>
      <c r="VU38" s="1"/>
      <c r="VV38" s="1"/>
      <c r="VW38" s="2" t="s">
        <v>11</v>
      </c>
      <c r="VX38" s="1" t="s">
        <v>66</v>
      </c>
      <c r="VY38" s="1">
        <v>85</v>
      </c>
      <c r="VZ38" s="2">
        <v>5</v>
      </c>
      <c r="WA38" s="1">
        <v>1.9E-2</v>
      </c>
      <c r="WB38" s="1">
        <f t="shared" si="1921"/>
        <v>1.3999999999999999E-2</v>
      </c>
      <c r="WC38" s="1">
        <f t="shared" si="1922"/>
        <v>0.72125435540069682</v>
      </c>
      <c r="WD38" s="1">
        <f t="shared" si="1923"/>
        <v>1.0818815331010453E-3</v>
      </c>
      <c r="WE38" s="1">
        <f t="shared" si="1924"/>
        <v>8.281395691220494</v>
      </c>
      <c r="WF38" s="1"/>
      <c r="WG38" s="1"/>
      <c r="WH38" s="2" t="s">
        <v>11</v>
      </c>
      <c r="WI38" s="1" t="s">
        <v>67</v>
      </c>
      <c r="WJ38" s="1">
        <v>86</v>
      </c>
      <c r="WK38" s="2">
        <v>5</v>
      </c>
      <c r="WL38" s="1">
        <v>2.5000000000000001E-2</v>
      </c>
      <c r="WM38" s="1">
        <f t="shared" si="1925"/>
        <v>1.7000000000000001E-2</v>
      </c>
      <c r="WN38" s="1">
        <f t="shared" si="1926"/>
        <v>0.7465277777777779</v>
      </c>
      <c r="WO38" s="1">
        <f t="shared" si="1927"/>
        <v>1.1197916666666669E-3</v>
      </c>
      <c r="WP38" s="1">
        <f t="shared" si="1928"/>
        <v>8.5715834864258031</v>
      </c>
      <c r="WQ38" s="1"/>
      <c r="WR38" s="1"/>
      <c r="WS38" s="2" t="s">
        <v>11</v>
      </c>
      <c r="WT38" s="1" t="s">
        <v>68</v>
      </c>
      <c r="WU38" s="1">
        <v>87</v>
      </c>
      <c r="WV38" s="2">
        <v>5</v>
      </c>
      <c r="WW38" s="1">
        <v>3.2000000000000001E-2</v>
      </c>
      <c r="WX38" s="1">
        <f t="shared" si="1929"/>
        <v>2.5000000000000001E-2</v>
      </c>
      <c r="WY38" s="1">
        <f t="shared" si="1930"/>
        <v>1.010452961672474</v>
      </c>
      <c r="WZ38" s="1">
        <f t="shared" si="1931"/>
        <v>1.5156794425087111E-3</v>
      </c>
      <c r="XA38" s="1">
        <f t="shared" si="1932"/>
        <v>11.601955316202625</v>
      </c>
      <c r="XB38" s="1"/>
      <c r="XC38" s="1"/>
      <c r="XD38" s="2" t="s">
        <v>11</v>
      </c>
      <c r="XE38" s="1" t="s">
        <v>69</v>
      </c>
      <c r="XF38" s="1">
        <v>88</v>
      </c>
      <c r="XG38" s="2">
        <v>5</v>
      </c>
      <c r="XH38" s="1">
        <v>3.9E-2</v>
      </c>
      <c r="XI38" s="1">
        <f t="shared" si="1933"/>
        <v>0.03</v>
      </c>
      <c r="XJ38" s="1">
        <f t="shared" si="1934"/>
        <v>1.1597222222222223</v>
      </c>
      <c r="XK38" s="1">
        <f t="shared" si="1935"/>
        <v>1.7395833333333334E-3</v>
      </c>
      <c r="XL38" s="1">
        <f t="shared" si="1936"/>
        <v>13.315855276587058</v>
      </c>
      <c r="XM38" s="1"/>
      <c r="XN38" s="1"/>
      <c r="XO38" s="2" t="s">
        <v>11</v>
      </c>
      <c r="XP38" s="1" t="s">
        <v>70</v>
      </c>
      <c r="XQ38" s="1">
        <v>91</v>
      </c>
      <c r="XR38" s="2">
        <v>5</v>
      </c>
      <c r="XS38" s="1">
        <v>5.1999999999999998E-2</v>
      </c>
      <c r="XT38" s="1">
        <f t="shared" si="1937"/>
        <v>4.0999999999999995E-2</v>
      </c>
      <c r="XU38" s="1">
        <f t="shared" si="1938"/>
        <v>1.5397923875432526</v>
      </c>
      <c r="XV38" s="1">
        <f t="shared" si="1939"/>
        <v>2.3096885813148789E-3</v>
      </c>
      <c r="XW38" s="1">
        <f t="shared" si="1940"/>
        <v>17.679796243990193</v>
      </c>
      <c r="XX38" s="1"/>
      <c r="XY38" s="1"/>
      <c r="XZ38" s="2" t="s">
        <v>11</v>
      </c>
      <c r="YA38" s="1" t="s">
        <v>71</v>
      </c>
      <c r="YB38" s="1">
        <v>92</v>
      </c>
      <c r="YC38" s="2">
        <v>5</v>
      </c>
      <c r="YD38" s="1">
        <v>5.8000000000000003E-2</v>
      </c>
      <c r="YE38" s="1">
        <f t="shared" si="1941"/>
        <v>4.7E-2</v>
      </c>
      <c r="YF38" s="1">
        <f t="shared" si="1942"/>
        <v>1.8694158075601375</v>
      </c>
      <c r="YG38" s="1">
        <f t="shared" si="1943"/>
        <v>2.8041237113402063E-3</v>
      </c>
      <c r="YH38" s="1">
        <f t="shared" si="1944"/>
        <v>21.464510956370223</v>
      </c>
      <c r="YI38" s="1"/>
      <c r="YJ38" s="1"/>
      <c r="YK38" s="2" t="s">
        <v>11</v>
      </c>
      <c r="YL38" s="1" t="s">
        <v>72</v>
      </c>
      <c r="YM38" s="1">
        <v>93</v>
      </c>
      <c r="YN38" s="2">
        <v>5</v>
      </c>
      <c r="YO38" s="1">
        <v>0.06</v>
      </c>
      <c r="YP38" s="1">
        <f t="shared" si="1945"/>
        <v>4.9000000000000002E-2</v>
      </c>
      <c r="YQ38" s="1">
        <f t="shared" si="1946"/>
        <v>1.9044368600682595</v>
      </c>
      <c r="YR38" s="1">
        <f t="shared" si="1947"/>
        <v>2.8566552901023892E-3</v>
      </c>
      <c r="YS38" s="1">
        <f t="shared" si="1948"/>
        <v>21.866620408009712</v>
      </c>
      <c r="YT38" s="1"/>
      <c r="YU38" s="1"/>
      <c r="YV38" s="2" t="s">
        <v>11</v>
      </c>
      <c r="YW38" s="1" t="s">
        <v>73</v>
      </c>
      <c r="YX38" s="1">
        <v>94</v>
      </c>
      <c r="YY38" s="2">
        <v>5</v>
      </c>
      <c r="YZ38" s="1">
        <v>6.5000000000000002E-2</v>
      </c>
      <c r="ZA38" s="1">
        <f t="shared" si="1949"/>
        <v>5.2000000000000005E-2</v>
      </c>
      <c r="ZB38" s="1">
        <f t="shared" si="1950"/>
        <v>1.9659863945578233</v>
      </c>
      <c r="ZC38" s="1">
        <f t="shared" si="1951"/>
        <v>2.948979591836735E-3</v>
      </c>
      <c r="ZD38" s="1">
        <f t="shared" si="1952"/>
        <v>22.573328167764352</v>
      </c>
      <c r="ZE38" s="1"/>
      <c r="ZF38" s="1"/>
      <c r="ZG38" s="2" t="s">
        <v>11</v>
      </c>
      <c r="ZH38" s="1" t="s">
        <v>74</v>
      </c>
      <c r="ZI38" s="1">
        <v>95</v>
      </c>
      <c r="ZJ38" s="2">
        <v>5</v>
      </c>
      <c r="ZK38" s="1">
        <v>6.5000000000000002E-2</v>
      </c>
      <c r="ZL38" s="1">
        <f t="shared" si="1953"/>
        <v>5.2000000000000005E-2</v>
      </c>
      <c r="ZM38" s="1">
        <f t="shared" si="1954"/>
        <v>1.9863945578231295</v>
      </c>
      <c r="ZN38" s="1">
        <f t="shared" si="1955"/>
        <v>2.9795918367346943E-3</v>
      </c>
      <c r="ZO38" s="1">
        <f t="shared" si="1956"/>
        <v>22.807653373658098</v>
      </c>
      <c r="ZP38" s="1"/>
      <c r="ZQ38" s="1"/>
      <c r="ZR38" s="2" t="s">
        <v>11</v>
      </c>
      <c r="ZS38" s="1" t="s">
        <v>75</v>
      </c>
      <c r="ZT38" s="1">
        <v>99</v>
      </c>
      <c r="ZU38" s="2">
        <v>5</v>
      </c>
      <c r="ZV38" s="1">
        <v>7.4999999999999997E-2</v>
      </c>
      <c r="ZW38" s="1">
        <f t="shared" si="1957"/>
        <v>0.06</v>
      </c>
      <c r="ZX38" s="1">
        <f t="shared" si="1958"/>
        <v>2.1232876712328768</v>
      </c>
      <c r="ZY38" s="1">
        <f t="shared" si="1959"/>
        <v>3.1849315068493153E-3</v>
      </c>
      <c r="ZZ38" s="1">
        <f t="shared" si="1960"/>
        <v>24.379451215931685</v>
      </c>
      <c r="AAA38" s="1"/>
      <c r="AAB38" s="1"/>
      <c r="AAC38" s="2" t="s">
        <v>11</v>
      </c>
      <c r="AAD38" s="1" t="s">
        <v>76</v>
      </c>
      <c r="AAE38" s="1">
        <v>100</v>
      </c>
      <c r="AAF38" s="2">
        <v>5</v>
      </c>
      <c r="AAG38" s="1">
        <v>1.0999999999999999E-2</v>
      </c>
      <c r="AAH38" s="1">
        <f t="shared" si="1961"/>
        <v>8.9999999999999993E-3</v>
      </c>
      <c r="AAI38" s="1">
        <f t="shared" si="1962"/>
        <v>1.2103448275862068</v>
      </c>
      <c r="AAJ38" s="1">
        <f t="shared" si="1963"/>
        <v>1.8155172413793102E-3</v>
      </c>
      <c r="AAK38" s="1">
        <f t="shared" si="1964"/>
        <v>13.897100745401945</v>
      </c>
      <c r="AAL38" s="1"/>
      <c r="AAM38" s="1"/>
      <c r="AAN38" s="2" t="s">
        <v>11</v>
      </c>
      <c r="AAO38" s="1" t="s">
        <v>77</v>
      </c>
      <c r="AAP38" s="1">
        <v>101</v>
      </c>
      <c r="AAQ38" s="2">
        <v>5</v>
      </c>
      <c r="AAR38" s="1">
        <v>2.4E-2</v>
      </c>
      <c r="AAS38" s="1">
        <f t="shared" si="1965"/>
        <v>1.7000000000000001E-2</v>
      </c>
      <c r="AAT38" s="1">
        <f t="shared" si="1966"/>
        <v>1.28719723183391</v>
      </c>
      <c r="AAU38" s="1">
        <f t="shared" si="1967"/>
        <v>1.9307958477508651E-3</v>
      </c>
      <c r="AAV38" s="1">
        <f t="shared" si="1968"/>
        <v>14.779515062391802</v>
      </c>
      <c r="AAW38" s="1"/>
      <c r="AAX38" s="1"/>
      <c r="AAY38" s="2" t="s">
        <v>11</v>
      </c>
      <c r="AAZ38" s="1" t="s">
        <v>78</v>
      </c>
      <c r="ABA38" s="1">
        <v>102</v>
      </c>
      <c r="ABB38" s="2">
        <v>5</v>
      </c>
      <c r="ABC38" s="1">
        <v>2.3E-2</v>
      </c>
      <c r="ABD38" s="1">
        <f t="shared" si="1969"/>
        <v>1.6E-2</v>
      </c>
      <c r="ABE38" s="1">
        <f t="shared" si="1970"/>
        <v>1.3034482758620689</v>
      </c>
      <c r="ABF38" s="1">
        <f t="shared" si="1971"/>
        <v>1.9551724137931033E-3</v>
      </c>
      <c r="ABG38" s="1">
        <f t="shared" si="1972"/>
        <v>14.966108495048248</v>
      </c>
      <c r="ABH38" s="1"/>
      <c r="ABI38" s="1"/>
      <c r="ABJ38" s="2" t="s">
        <v>11</v>
      </c>
      <c r="ABK38" s="1" t="s">
        <v>79</v>
      </c>
      <c r="ABL38" s="1">
        <v>112</v>
      </c>
      <c r="ABM38" s="2">
        <v>5</v>
      </c>
      <c r="ABN38" s="1">
        <v>5.6000000000000001E-2</v>
      </c>
      <c r="ABO38" s="1">
        <f t="shared" si="1973"/>
        <v>3.9E-2</v>
      </c>
      <c r="ABP38" s="1">
        <f t="shared" si="1974"/>
        <v>2.1768707482993199</v>
      </c>
      <c r="ABQ38" s="1">
        <f t="shared" si="1975"/>
        <v>3.2653061224489801E-3</v>
      </c>
      <c r="ABR38" s="1">
        <f t="shared" si="1976"/>
        <v>24.99468862866641</v>
      </c>
      <c r="ABS38" s="1"/>
      <c r="ABT38" s="1"/>
      <c r="ABU38" s="2" t="s">
        <v>11</v>
      </c>
      <c r="ABV38" s="1" t="s">
        <v>80</v>
      </c>
      <c r="ABW38" s="1">
        <v>113</v>
      </c>
      <c r="ABX38" s="2">
        <v>5</v>
      </c>
      <c r="ABY38" s="1">
        <v>2.4E-2</v>
      </c>
      <c r="ABZ38" s="1">
        <f t="shared" si="1977"/>
        <v>1.1000000000000001E-2</v>
      </c>
      <c r="ACA38" s="1">
        <f t="shared" si="1978"/>
        <v>5.3571428571428617E-2</v>
      </c>
      <c r="ACB38" s="1">
        <f t="shared" si="1979"/>
        <v>8.0357142857142921E-5</v>
      </c>
      <c r="ACC38" s="1">
        <f t="shared" si="1980"/>
        <v>0.61510366547108786</v>
      </c>
      <c r="ACD38" s="1"/>
      <c r="ACE38" s="1"/>
      <c r="ACF38" s="2" t="s">
        <v>11</v>
      </c>
      <c r="ACG38" s="1" t="s">
        <v>81</v>
      </c>
      <c r="ACH38" s="1">
        <v>114</v>
      </c>
      <c r="ACI38" s="2">
        <v>5</v>
      </c>
      <c r="ACJ38" s="1">
        <v>0.03</v>
      </c>
      <c r="ACK38" s="1">
        <f t="shared" si="1981"/>
        <v>1.6E-2</v>
      </c>
      <c r="ACL38" s="1">
        <f t="shared" si="1982"/>
        <v>0.15412186379928314</v>
      </c>
      <c r="ACM38" s="1">
        <f t="shared" si="1983"/>
        <v>2.3118279569892471E-4</v>
      </c>
      <c r="ACN38" s="1">
        <f t="shared" si="1984"/>
        <v>1.7696172359072619</v>
      </c>
      <c r="ACO38" s="1"/>
      <c r="ACP38" s="1"/>
      <c r="ACQ38" s="2" t="s">
        <v>11</v>
      </c>
      <c r="ACR38" s="1" t="s">
        <v>82</v>
      </c>
      <c r="ACS38" s="1">
        <v>115</v>
      </c>
      <c r="ACT38" s="2">
        <v>5</v>
      </c>
      <c r="ACU38" s="1">
        <v>3.1E-2</v>
      </c>
      <c r="ACV38" s="1">
        <f t="shared" si="1985"/>
        <v>1.7000000000000001E-2</v>
      </c>
      <c r="ACW38" s="1">
        <f t="shared" si="1986"/>
        <v>0.23843416370106765</v>
      </c>
      <c r="ACX38" s="1">
        <f t="shared" si="1987"/>
        <v>3.5765124555160147E-4</v>
      </c>
      <c r="ACY38" s="1">
        <f t="shared" si="1988"/>
        <v>2.737685590566453</v>
      </c>
      <c r="ACZ38" s="1"/>
      <c r="ADA38" s="1"/>
      <c r="ADB38" s="2" t="s">
        <v>11</v>
      </c>
      <c r="ADC38" s="1" t="s">
        <v>83</v>
      </c>
      <c r="ADD38" s="1">
        <v>116</v>
      </c>
      <c r="ADE38" s="2">
        <v>5</v>
      </c>
      <c r="ADF38" s="1">
        <v>3.6999999999999998E-2</v>
      </c>
      <c r="ADG38" s="1">
        <f t="shared" si="1989"/>
        <v>2.0999999999999998E-2</v>
      </c>
      <c r="ADH38" s="1">
        <f t="shared" si="1990"/>
        <v>0.38078291814946613</v>
      </c>
      <c r="ADI38" s="1">
        <f t="shared" si="1991"/>
        <v>5.7117437722419917E-4</v>
      </c>
      <c r="ADJ38" s="1">
        <f t="shared" si="1992"/>
        <v>4.3721247491135884</v>
      </c>
      <c r="ADK38" s="1"/>
      <c r="ADL38" s="1"/>
      <c r="ADM38" s="2" t="s">
        <v>11</v>
      </c>
      <c r="ADN38" s="1" t="s">
        <v>84</v>
      </c>
      <c r="ADO38" s="1">
        <v>119</v>
      </c>
      <c r="ADP38" s="2">
        <v>5</v>
      </c>
      <c r="ADQ38" s="1">
        <v>0.05</v>
      </c>
      <c r="ADR38" s="1">
        <f t="shared" si="1993"/>
        <v>3.3000000000000002E-2</v>
      </c>
      <c r="ADS38" s="1">
        <f t="shared" si="1994"/>
        <v>0.28057553956834541</v>
      </c>
      <c r="ADT38" s="1">
        <f t="shared" si="1995"/>
        <v>4.208633093525181E-4</v>
      </c>
      <c r="ADU38" s="1">
        <f t="shared" si="1996"/>
        <v>3.2215501328269909</v>
      </c>
      <c r="ADV38" s="1"/>
      <c r="ADW38" s="1"/>
      <c r="ADX38" s="2" t="s">
        <v>11</v>
      </c>
      <c r="ADY38" s="1" t="s">
        <v>85</v>
      </c>
      <c r="ADZ38" s="1">
        <v>120</v>
      </c>
      <c r="AEA38" s="2">
        <v>5</v>
      </c>
      <c r="AEB38" s="1">
        <v>0.05</v>
      </c>
      <c r="AEC38" s="1">
        <f t="shared" si="1997"/>
        <v>3.3000000000000002E-2</v>
      </c>
      <c r="AED38" s="1">
        <f t="shared" si="1998"/>
        <v>0.25179856115107924</v>
      </c>
      <c r="AEE38" s="1">
        <f t="shared" si="1999"/>
        <v>3.7769784172661888E-4</v>
      </c>
      <c r="AEF38" s="1">
        <f t="shared" si="2000"/>
        <v>2.8911347345883254</v>
      </c>
      <c r="AEG38" s="1"/>
      <c r="AEH38" s="1"/>
      <c r="AEI38" s="2" t="s">
        <v>11</v>
      </c>
      <c r="AEJ38" s="1" t="s">
        <v>86</v>
      </c>
      <c r="AEK38" s="1">
        <v>121</v>
      </c>
      <c r="AEL38" s="2">
        <v>5</v>
      </c>
      <c r="AEM38" s="1">
        <v>5.3999999999999999E-2</v>
      </c>
      <c r="AEN38" s="1">
        <f t="shared" si="2001"/>
        <v>3.6000000000000004E-2</v>
      </c>
      <c r="AEO38" s="1">
        <f t="shared" si="2002"/>
        <v>0.39928057553956858</v>
      </c>
      <c r="AEP38" s="1">
        <f t="shared" si="2003"/>
        <v>5.989208633093529E-4</v>
      </c>
      <c r="AEQ38" s="1">
        <f t="shared" si="2004"/>
        <v>4.5845136505614885</v>
      </c>
      <c r="AER38" s="1"/>
      <c r="AES38" s="1"/>
      <c r="AET38" s="2" t="s">
        <v>11</v>
      </c>
      <c r="AEU38" s="1" t="s">
        <v>87</v>
      </c>
      <c r="AEV38" s="1">
        <v>122</v>
      </c>
      <c r="AEW38" s="2">
        <v>5</v>
      </c>
      <c r="AEX38" s="1">
        <v>5.2999999999999999E-2</v>
      </c>
      <c r="AEY38" s="1">
        <f t="shared" si="2005"/>
        <v>3.5999999999999997E-2</v>
      </c>
      <c r="AEZ38" s="1">
        <f t="shared" si="2006"/>
        <v>0.3489208633093524</v>
      </c>
      <c r="AFA38" s="1">
        <f t="shared" si="2007"/>
        <v>5.2338129496402863E-4</v>
      </c>
      <c r="AFB38" s="1">
        <f t="shared" si="2008"/>
        <v>4.0062867036438199</v>
      </c>
      <c r="AFC38" s="1"/>
      <c r="AFD38" s="1"/>
      <c r="AFE38" s="2" t="s">
        <v>11</v>
      </c>
      <c r="AFF38" s="1" t="s">
        <v>88</v>
      </c>
      <c r="AFG38" s="1">
        <v>123</v>
      </c>
      <c r="AFH38" s="2">
        <v>5</v>
      </c>
      <c r="AFI38" s="1">
        <v>5.3999999999999999E-2</v>
      </c>
      <c r="AFJ38" s="1">
        <f t="shared" si="2009"/>
        <v>3.6999999999999998E-2</v>
      </c>
      <c r="AFK38" s="1">
        <f t="shared" si="2010"/>
        <v>0.38129496402877694</v>
      </c>
      <c r="AFL38" s="1">
        <f t="shared" si="2011"/>
        <v>5.7194244604316538E-4</v>
      </c>
      <c r="AFM38" s="1">
        <f t="shared" si="2012"/>
        <v>4.3780040266623192</v>
      </c>
      <c r="AFN38" s="1"/>
      <c r="AFO38" s="1"/>
      <c r="AFP38" s="2" t="s">
        <v>11</v>
      </c>
      <c r="AFQ38" s="1" t="s">
        <v>89</v>
      </c>
      <c r="AFR38" s="1">
        <v>126</v>
      </c>
      <c r="AFS38" s="2">
        <v>5</v>
      </c>
      <c r="AFT38" s="1">
        <v>0.06</v>
      </c>
      <c r="AFU38" s="1">
        <f t="shared" si="2013"/>
        <v>4.1999999999999996E-2</v>
      </c>
      <c r="AFV38" s="1">
        <f t="shared" si="2014"/>
        <v>0.73309608540925253</v>
      </c>
      <c r="AFW38" s="1">
        <f t="shared" si="2015"/>
        <v>1.0996441281138788E-3</v>
      </c>
      <c r="AFX38" s="1">
        <f t="shared" si="2016"/>
        <v>8.4173616665177491</v>
      </c>
      <c r="AFY38" s="1"/>
      <c r="AFZ38" s="1"/>
      <c r="AGA38" s="2" t="s">
        <v>11</v>
      </c>
      <c r="AGB38" s="1" t="s">
        <v>90</v>
      </c>
      <c r="AGC38" s="1">
        <v>127</v>
      </c>
      <c r="AGD38" s="2">
        <v>5</v>
      </c>
      <c r="AGE38" s="1">
        <v>2.7E-2</v>
      </c>
      <c r="AGF38" s="1">
        <f t="shared" si="2017"/>
        <v>1.2E-2</v>
      </c>
      <c r="AGG38" s="1">
        <f t="shared" si="2018"/>
        <v>0.64309764309764306</v>
      </c>
      <c r="AGH38" s="1">
        <f t="shared" si="2019"/>
        <v>9.6464646464646463E-4</v>
      </c>
      <c r="AGI38" s="1">
        <f t="shared" si="2020"/>
        <v>7.384005393803311</v>
      </c>
      <c r="AGJ38" s="1"/>
      <c r="AGK38" s="1"/>
      <c r="AGL38" s="2" t="s">
        <v>11</v>
      </c>
      <c r="AGM38" s="1" t="s">
        <v>91</v>
      </c>
      <c r="AGN38" s="1">
        <v>128</v>
      </c>
      <c r="AGO38" s="2">
        <v>5</v>
      </c>
      <c r="AGP38" s="1">
        <v>3.1E-2</v>
      </c>
      <c r="AGQ38" s="1">
        <f t="shared" si="2021"/>
        <v>1.6E-2</v>
      </c>
      <c r="AGR38" s="1">
        <f t="shared" si="2022"/>
        <v>0.81605351170568552</v>
      </c>
      <c r="AGS38" s="1">
        <f t="shared" si="2023"/>
        <v>1.2240802675585283E-3</v>
      </c>
      <c r="AGT38" s="1">
        <f t="shared" si="2024"/>
        <v>9.3698734503867751</v>
      </c>
      <c r="AGU38" s="1"/>
      <c r="AGV38" s="1"/>
      <c r="AGW38" s="2" t="s">
        <v>11</v>
      </c>
      <c r="AGX38" s="1" t="s">
        <v>92</v>
      </c>
      <c r="AGY38" s="1">
        <v>129</v>
      </c>
      <c r="AGZ38" s="2">
        <v>5</v>
      </c>
      <c r="AHA38" s="1">
        <v>2.9000000000000001E-2</v>
      </c>
      <c r="AHB38" s="1">
        <f t="shared" si="2025"/>
        <v>1.5000000000000001E-2</v>
      </c>
      <c r="AHC38" s="1">
        <f t="shared" si="2026"/>
        <v>0.87707641196013297</v>
      </c>
      <c r="AHD38" s="1">
        <f t="shared" si="2027"/>
        <v>1.3156146179401996E-3</v>
      </c>
      <c r="AHE38" s="1">
        <f t="shared" si="2028"/>
        <v>10.070534430038268</v>
      </c>
      <c r="AHF38" s="1"/>
      <c r="AHG38" s="1"/>
      <c r="AHH38" s="2" t="s">
        <v>11</v>
      </c>
      <c r="AHI38" s="1" t="s">
        <v>93</v>
      </c>
      <c r="AHJ38" s="1">
        <v>130</v>
      </c>
      <c r="AHK38" s="2">
        <v>5</v>
      </c>
      <c r="AHL38" s="1">
        <v>3.6999999999999998E-2</v>
      </c>
      <c r="AHM38" s="1">
        <f t="shared" si="2029"/>
        <v>2.3E-2</v>
      </c>
      <c r="AHN38" s="1">
        <f t="shared" si="2030"/>
        <v>1.1337792642140467</v>
      </c>
      <c r="AHO38" s="1">
        <f t="shared" si="2031"/>
        <v>1.7006688963210701E-3</v>
      </c>
      <c r="AHP38" s="1">
        <f t="shared" si="2032"/>
        <v>13.017979916725889</v>
      </c>
      <c r="AHQ38" s="1"/>
      <c r="AHR38" s="1"/>
      <c r="AHS38" s="2" t="s">
        <v>11</v>
      </c>
      <c r="AHT38" s="1" t="s">
        <v>94</v>
      </c>
      <c r="AHU38" s="1">
        <v>133</v>
      </c>
      <c r="AHV38" s="2">
        <v>5</v>
      </c>
      <c r="AHW38" s="1">
        <v>4.4999999999999998E-2</v>
      </c>
      <c r="AHX38" s="1">
        <f t="shared" si="2033"/>
        <v>2.8999999999999998E-2</v>
      </c>
      <c r="AHY38" s="1">
        <f t="shared" si="2034"/>
        <v>1.3588039867109636</v>
      </c>
      <c r="AHZ38" s="1">
        <f t="shared" si="2035"/>
        <v>2.0382059800664455E-3</v>
      </c>
      <c r="AIA38" s="1">
        <f t="shared" si="2036"/>
        <v>15.601699173809287</v>
      </c>
      <c r="AIB38" s="1"/>
      <c r="AIC38" s="1"/>
      <c r="AID38" s="2" t="s">
        <v>11</v>
      </c>
      <c r="AIE38" s="1" t="s">
        <v>95</v>
      </c>
      <c r="AIF38" s="1">
        <v>134</v>
      </c>
      <c r="AIG38" s="2">
        <v>5</v>
      </c>
      <c r="AIH38" s="1">
        <v>4.8000000000000001E-2</v>
      </c>
      <c r="AII38" s="1">
        <f t="shared" si="2037"/>
        <v>3.1E-2</v>
      </c>
      <c r="AIJ38" s="1">
        <f t="shared" si="2038"/>
        <v>1.4119601328903655</v>
      </c>
      <c r="AIK38" s="1">
        <f t="shared" si="2039"/>
        <v>2.1179401993355481E-3</v>
      </c>
      <c r="AIL38" s="1">
        <f t="shared" si="2040"/>
        <v>16.212034593811605</v>
      </c>
      <c r="AIM38" s="1"/>
      <c r="AIN38" s="1"/>
      <c r="AIO38" s="2" t="s">
        <v>11</v>
      </c>
      <c r="AIP38" s="1" t="s">
        <v>96</v>
      </c>
      <c r="AIQ38" s="1">
        <v>135</v>
      </c>
      <c r="AIR38" s="2">
        <v>5</v>
      </c>
      <c r="AIS38" s="1">
        <v>4.9000000000000002E-2</v>
      </c>
      <c r="AIT38" s="1">
        <f t="shared" si="2041"/>
        <v>3.5000000000000003E-2</v>
      </c>
      <c r="AIU38" s="1">
        <f t="shared" si="2042"/>
        <v>1.5927152317880795</v>
      </c>
      <c r="AIV38" s="1">
        <f t="shared" si="2043"/>
        <v>2.3890728476821193E-3</v>
      </c>
      <c r="AIW38" s="1">
        <f t="shared" si="2044"/>
        <v>18.28745290632363</v>
      </c>
      <c r="AIX38" s="1"/>
      <c r="AIY38" s="1"/>
      <c r="AIZ38" s="2" t="s">
        <v>11</v>
      </c>
      <c r="AJA38" s="1" t="s">
        <v>97</v>
      </c>
      <c r="AJB38" s="1">
        <v>136</v>
      </c>
      <c r="AJC38" s="2">
        <v>5</v>
      </c>
      <c r="AJD38" s="1">
        <v>5.2999999999999999E-2</v>
      </c>
      <c r="AJE38" s="1">
        <f t="shared" si="2045"/>
        <v>3.6999999999999998E-2</v>
      </c>
      <c r="AJF38" s="1">
        <f t="shared" si="2046"/>
        <v>1.6490066225165561</v>
      </c>
      <c r="AJG38" s="1">
        <f t="shared" si="2047"/>
        <v>2.473509933774834E-3</v>
      </c>
      <c r="AJH38" s="1">
        <f t="shared" si="2048"/>
        <v>18.933787000725918</v>
      </c>
      <c r="AJI38" s="1"/>
      <c r="AJJ38" s="1"/>
      <c r="AJK38" s="2" t="s">
        <v>11</v>
      </c>
      <c r="AJL38" s="1" t="s">
        <v>98</v>
      </c>
      <c r="AJM38" s="1">
        <v>140</v>
      </c>
      <c r="AJN38" s="2">
        <v>5</v>
      </c>
      <c r="AJO38" s="1">
        <v>5.3999999999999999E-2</v>
      </c>
      <c r="AJP38" s="1">
        <f t="shared" si="2049"/>
        <v>3.7999999999999999E-2</v>
      </c>
      <c r="AJQ38" s="1">
        <f t="shared" si="2050"/>
        <v>1.7647058823529411</v>
      </c>
      <c r="AJR38" s="1">
        <f t="shared" si="2051"/>
        <v>2.6470588235294116E-3</v>
      </c>
      <c r="AJS38" s="1">
        <f t="shared" si="2052"/>
        <v>20.26223839198876</v>
      </c>
      <c r="AJT38" s="1"/>
      <c r="AJU38" s="1"/>
      <c r="AJV38" s="2" t="s">
        <v>11</v>
      </c>
      <c r="AJW38" s="1" t="s">
        <v>99</v>
      </c>
      <c r="AJX38" s="1">
        <v>141</v>
      </c>
      <c r="AJY38" s="2">
        <v>5</v>
      </c>
      <c r="AJZ38" s="1">
        <v>2.5000000000000001E-2</v>
      </c>
      <c r="AKA38" s="1">
        <f t="shared" si="2053"/>
        <v>5.000000000000001E-3</v>
      </c>
      <c r="AKB38" s="1">
        <f t="shared" si="2054"/>
        <v>0.31186440677966104</v>
      </c>
      <c r="AKC38" s="1">
        <f t="shared" si="2055"/>
        <v>4.6779661016949157E-4</v>
      </c>
      <c r="AKD38" s="1">
        <f t="shared" si="2056"/>
        <v>3.5808068751492002</v>
      </c>
      <c r="AKE38" s="1"/>
      <c r="AKF38" s="1"/>
      <c r="AKG38" s="2" t="s">
        <v>11</v>
      </c>
      <c r="AKH38" s="1" t="s">
        <v>100</v>
      </c>
      <c r="AKI38" s="1">
        <v>143</v>
      </c>
      <c r="AKJ38" s="2">
        <v>5</v>
      </c>
      <c r="AKK38" s="1">
        <v>3.4000000000000002E-2</v>
      </c>
      <c r="AKL38" s="1">
        <f t="shared" si="2057"/>
        <v>1.2000000000000004E-2</v>
      </c>
      <c r="AKM38" s="1">
        <f t="shared" si="2058"/>
        <v>0.53898305084745779</v>
      </c>
      <c r="AKN38" s="1">
        <f t="shared" si="2059"/>
        <v>8.0847457627118669E-4</v>
      </c>
      <c r="AKO38" s="1">
        <f t="shared" si="2060"/>
        <v>6.1885684037904669</v>
      </c>
      <c r="AKP38" s="1"/>
      <c r="AKQ38" s="1"/>
      <c r="AKR38" s="2" t="s">
        <v>11</v>
      </c>
      <c r="AKS38" s="1" t="s">
        <v>101</v>
      </c>
      <c r="AKT38" s="1">
        <v>144</v>
      </c>
      <c r="AKU38" s="2">
        <v>5</v>
      </c>
      <c r="AKV38" s="1">
        <v>3.7999999999999999E-2</v>
      </c>
      <c r="AKW38" s="1">
        <f t="shared" si="2061"/>
        <v>1.4999999999999999E-2</v>
      </c>
      <c r="AKX38" s="1">
        <f t="shared" si="2062"/>
        <v>0.61016949152542377</v>
      </c>
      <c r="AKY38" s="1">
        <f t="shared" si="2063"/>
        <v>9.1525423728813565E-4</v>
      </c>
      <c r="AKZ38" s="1">
        <f t="shared" si="2064"/>
        <v>7.0059264948571309</v>
      </c>
      <c r="ALA38" s="1"/>
      <c r="ALB38" s="1"/>
      <c r="ALC38" s="2" t="s">
        <v>11</v>
      </c>
      <c r="ALD38" s="1" t="s">
        <v>102</v>
      </c>
      <c r="ALE38" s="1">
        <v>147</v>
      </c>
      <c r="ALF38" s="2">
        <v>5</v>
      </c>
      <c r="ALG38" s="1">
        <v>4.3999999999999997E-2</v>
      </c>
      <c r="ALH38" s="1">
        <f t="shared" si="2065"/>
        <v>1.7999999999999999E-2</v>
      </c>
      <c r="ALI38" s="1">
        <f t="shared" si="2066"/>
        <v>0.71525423728813553</v>
      </c>
      <c r="ALJ38" s="1">
        <f t="shared" si="2067"/>
        <v>1.0728813559322033E-3</v>
      </c>
      <c r="ALK38" s="1">
        <f t="shared" si="2068"/>
        <v>8.2125027245269688</v>
      </c>
      <c r="ALL38" s="1"/>
      <c r="ALM38" s="1"/>
      <c r="ALN38" s="2" t="s">
        <v>11</v>
      </c>
      <c r="ALO38" s="1" t="s">
        <v>103</v>
      </c>
      <c r="ALP38" s="1">
        <v>148</v>
      </c>
      <c r="ALQ38" s="2">
        <v>5</v>
      </c>
      <c r="ALR38" s="1">
        <v>4.2999999999999997E-2</v>
      </c>
      <c r="ALS38" s="1">
        <f t="shared" si="2069"/>
        <v>1.7999999999999995E-2</v>
      </c>
      <c r="ALT38" s="1">
        <f t="shared" si="2070"/>
        <v>0.61904761904761885</v>
      </c>
      <c r="ALU38" s="1">
        <f t="shared" si="2071"/>
        <v>9.2857142857142834E-4</v>
      </c>
      <c r="ALV38" s="1">
        <f t="shared" si="2072"/>
        <v>7.1078645787770078</v>
      </c>
      <c r="ALW38" s="1"/>
      <c r="ALX38" s="1"/>
      <c r="ALY38" s="2" t="s">
        <v>11</v>
      </c>
      <c r="ALZ38" s="1" t="s">
        <v>104</v>
      </c>
      <c r="AMA38" s="1">
        <v>149</v>
      </c>
      <c r="AMB38" s="2">
        <v>5</v>
      </c>
      <c r="AMC38" s="1">
        <v>4.2999999999999997E-2</v>
      </c>
      <c r="AMD38" s="1">
        <f t="shared" si="2073"/>
        <v>2.2999999999999996E-2</v>
      </c>
      <c r="AME38" s="1">
        <f t="shared" si="2074"/>
        <v>0.86643835616438347</v>
      </c>
      <c r="AMF38" s="1">
        <f t="shared" si="2075"/>
        <v>1.2996575342465752E-3</v>
      </c>
      <c r="AMG38" s="1">
        <f t="shared" si="2076"/>
        <v>9.9483889639205074</v>
      </c>
      <c r="AMH38" s="1"/>
      <c r="AMI38" s="1"/>
      <c r="AMJ38" s="2" t="s">
        <v>11</v>
      </c>
      <c r="AMK38" s="1" t="s">
        <v>105</v>
      </c>
      <c r="AML38" s="1">
        <v>150</v>
      </c>
      <c r="AMM38" s="2">
        <v>5</v>
      </c>
      <c r="AMN38" s="1">
        <v>0.05</v>
      </c>
      <c r="AMO38" s="1">
        <f t="shared" si="2077"/>
        <v>3.1000000000000003E-2</v>
      </c>
      <c r="AMP38" s="1">
        <f t="shared" si="2078"/>
        <v>1.0342465753424659</v>
      </c>
      <c r="AMQ38" s="1">
        <f t="shared" si="2079"/>
        <v>1.5513698630136988E-3</v>
      </c>
      <c r="AMR38" s="1">
        <f t="shared" si="2080"/>
        <v>11.875152043889305</v>
      </c>
      <c r="AMS38" s="1"/>
      <c r="AMT38" s="1"/>
      <c r="AMU38" s="2" t="s">
        <v>11</v>
      </c>
      <c r="AMV38" s="1" t="s">
        <v>106</v>
      </c>
      <c r="AMW38" s="1">
        <v>151</v>
      </c>
      <c r="AMX38" s="2">
        <v>5</v>
      </c>
      <c r="AMY38" s="1">
        <v>6.0999999999999999E-2</v>
      </c>
      <c r="AMZ38" s="1">
        <f t="shared" si="2081"/>
        <v>4.0999999999999995E-2</v>
      </c>
      <c r="ANA38" s="1">
        <f t="shared" si="2082"/>
        <v>1.328767123287671</v>
      </c>
      <c r="ANB38" s="1">
        <f t="shared" si="2083"/>
        <v>1.9931506849315064E-3</v>
      </c>
      <c r="ANC38" s="1">
        <f t="shared" si="2084"/>
        <v>15.256817857712081</v>
      </c>
      <c r="AND38" s="1"/>
      <c r="ANE38" s="1"/>
      <c r="ANF38" s="2" t="s">
        <v>11</v>
      </c>
      <c r="ANG38" s="1" t="s">
        <v>107</v>
      </c>
      <c r="ANH38" s="1">
        <v>154</v>
      </c>
      <c r="ANI38" s="2">
        <v>5</v>
      </c>
      <c r="ANJ38" s="1">
        <v>5.1999999999999998E-2</v>
      </c>
      <c r="ANK38" s="1">
        <f t="shared" si="2085"/>
        <v>3.3000000000000002E-2</v>
      </c>
      <c r="ANL38" s="1">
        <f t="shared" si="2086"/>
        <v>1.0379310344827586</v>
      </c>
      <c r="ANM38" s="1">
        <f t="shared" si="2087"/>
        <v>1.5568965517241378E-3</v>
      </c>
      <c r="ANN38" s="1">
        <f t="shared" si="2088"/>
        <v>11.917456764575457</v>
      </c>
      <c r="ANO38" s="1"/>
      <c r="ANP38" s="1"/>
      <c r="ANQ38" s="2" t="s">
        <v>11</v>
      </c>
      <c r="ANR38" s="1" t="s">
        <v>108</v>
      </c>
      <c r="ANS38" s="1">
        <v>155</v>
      </c>
      <c r="ANT38" s="2">
        <v>5</v>
      </c>
      <c r="ANU38" s="1">
        <v>4.5999999999999999E-2</v>
      </c>
      <c r="ANV38" s="1">
        <f t="shared" si="2089"/>
        <v>2.5999999999999999E-2</v>
      </c>
      <c r="ANW38" s="1">
        <f t="shared" si="2090"/>
        <v>0.63822525597269619</v>
      </c>
      <c r="ANX38" s="1">
        <f t="shared" si="2091"/>
        <v>9.5733788395904436E-4</v>
      </c>
      <c r="ANY38" s="1">
        <f t="shared" si="2092"/>
        <v>7.3280609611071972</v>
      </c>
      <c r="ANZ38" s="1"/>
      <c r="AOA38" s="1"/>
      <c r="AOB38" s="2" t="s">
        <v>11</v>
      </c>
      <c r="AOC38" s="1" t="s">
        <v>109</v>
      </c>
      <c r="AOD38" s="1">
        <v>156</v>
      </c>
      <c r="AOE38" s="2">
        <v>5</v>
      </c>
      <c r="AOF38" s="1">
        <v>0.05</v>
      </c>
      <c r="AOG38" s="1">
        <f t="shared" si="2093"/>
        <v>2.9000000000000001E-2</v>
      </c>
      <c r="AOH38" s="1">
        <f t="shared" si="2094"/>
        <v>0.77966101694915257</v>
      </c>
      <c r="AOI38" s="1">
        <f t="shared" si="2095"/>
        <v>1.169491525423729E-3</v>
      </c>
      <c r="AOJ38" s="1">
        <f t="shared" si="2096"/>
        <v>8.9520171878730022</v>
      </c>
      <c r="AOK38" s="1"/>
      <c r="AOL38" s="1"/>
      <c r="AOM38" s="2" t="s">
        <v>11</v>
      </c>
      <c r="AON38" s="1" t="s">
        <v>110</v>
      </c>
      <c r="AOO38" s="1">
        <v>157</v>
      </c>
      <c r="AOP38" s="2">
        <v>5</v>
      </c>
      <c r="AOQ38" s="1">
        <v>4.3999999999999997E-2</v>
      </c>
      <c r="AOR38" s="1">
        <f t="shared" si="2097"/>
        <v>0.03</v>
      </c>
      <c r="AOS38" s="1">
        <f t="shared" si="2098"/>
        <v>0.97610921501706482</v>
      </c>
      <c r="AOT38" s="1">
        <f t="shared" si="2099"/>
        <v>1.4641638225255972E-3</v>
      </c>
      <c r="AOU38" s="1">
        <f t="shared" si="2100"/>
        <v>11.207622646399242</v>
      </c>
      <c r="AOV38" s="1"/>
      <c r="AOW38" s="1"/>
      <c r="AOX38" s="2" t="s">
        <v>11</v>
      </c>
      <c r="AOY38" s="1" t="s">
        <v>111</v>
      </c>
      <c r="AOZ38" s="1">
        <v>158</v>
      </c>
      <c r="APA38" s="2">
        <v>5</v>
      </c>
      <c r="APB38" s="1">
        <v>5.7000000000000002E-2</v>
      </c>
      <c r="APC38" s="1">
        <f t="shared" si="2101"/>
        <v>3.7000000000000005E-2</v>
      </c>
      <c r="APD38" s="1">
        <f t="shared" si="2102"/>
        <v>0.95890410958904126</v>
      </c>
      <c r="APE38" s="1">
        <f t="shared" si="2103"/>
        <v>1.4383561643835619E-3</v>
      </c>
      <c r="APF38" s="1">
        <f t="shared" si="2104"/>
        <v>11.010074742678826</v>
      </c>
      <c r="APG38" s="1"/>
      <c r="APH38" s="1"/>
      <c r="API38" s="2" t="s">
        <v>11</v>
      </c>
      <c r="APJ38" s="1" t="s">
        <v>112</v>
      </c>
      <c r="APK38" s="1">
        <v>161</v>
      </c>
      <c r="APL38" s="2">
        <v>5</v>
      </c>
      <c r="APM38" s="1">
        <v>6.2E-2</v>
      </c>
      <c r="APN38" s="1">
        <f t="shared" si="2105"/>
        <v>4.5999999999999999E-2</v>
      </c>
      <c r="APO38" s="1">
        <f t="shared" si="2106"/>
        <v>1.4232081911262799</v>
      </c>
      <c r="APP38" s="1">
        <f t="shared" si="2107"/>
        <v>2.1348122866894199E-3</v>
      </c>
      <c r="APQ38" s="1">
        <f t="shared" si="2108"/>
        <v>16.341184068351346</v>
      </c>
      <c r="APR38" s="1"/>
      <c r="APS38" s="1"/>
      <c r="APT38" s="2" t="s">
        <v>11</v>
      </c>
      <c r="APU38" s="1" t="s">
        <v>113</v>
      </c>
      <c r="APV38" s="1">
        <v>162</v>
      </c>
      <c r="APW38" s="2">
        <v>5</v>
      </c>
      <c r="APX38" s="1">
        <v>5.0999999999999997E-2</v>
      </c>
      <c r="APY38" s="1">
        <f t="shared" si="2109"/>
        <v>4.5999999999999999E-2</v>
      </c>
      <c r="APZ38" s="1">
        <f t="shared" si="2110"/>
        <v>1.9037800687285222</v>
      </c>
      <c r="AQA38" s="1">
        <f t="shared" si="2111"/>
        <v>2.8556701030927833E-3</v>
      </c>
      <c r="AQB38" s="1">
        <f t="shared" si="2112"/>
        <v>21.859079172479969</v>
      </c>
      <c r="AQC38" s="1"/>
      <c r="AQD38" s="1"/>
      <c r="AQE38" s="2" t="s">
        <v>11</v>
      </c>
      <c r="AQF38" s="1" t="s">
        <v>114</v>
      </c>
      <c r="AQG38" s="1">
        <v>163</v>
      </c>
      <c r="AQH38" s="2">
        <v>5</v>
      </c>
      <c r="AQI38" s="1">
        <v>4.9000000000000002E-2</v>
      </c>
      <c r="AQJ38" s="1">
        <f t="shared" si="2113"/>
        <v>3.3000000000000002E-2</v>
      </c>
      <c r="AQK38" s="1">
        <f t="shared" si="2114"/>
        <v>0.84931506849315075</v>
      </c>
      <c r="AQL38" s="1">
        <f t="shared" si="2115"/>
        <v>1.2739726027397261E-3</v>
      </c>
      <c r="AQM38" s="1">
        <f t="shared" si="2116"/>
        <v>9.7517804863726738</v>
      </c>
      <c r="AQN38" s="1"/>
      <c r="AQO38" s="1"/>
      <c r="AQP38" s="2" t="s">
        <v>11</v>
      </c>
      <c r="AQQ38" s="1" t="s">
        <v>115</v>
      </c>
      <c r="AQR38" s="1">
        <v>169</v>
      </c>
      <c r="AQS38" s="2">
        <v>5</v>
      </c>
      <c r="AQT38" s="1">
        <v>5.2999999999999999E-2</v>
      </c>
      <c r="AQU38" s="1">
        <f t="shared" si="2117"/>
        <v>6.0999999999999999E-2</v>
      </c>
      <c r="AQV38" s="1">
        <f t="shared" si="2118"/>
        <v>2.6348122866894195</v>
      </c>
      <c r="AQW38" s="1">
        <f t="shared" si="2119"/>
        <v>3.9522184300341294E-3</v>
      </c>
      <c r="AQX38" s="1">
        <f t="shared" si="2120"/>
        <v>30.252743646923829</v>
      </c>
      <c r="AQY38" s="1"/>
      <c r="AQZ38" s="1"/>
      <c r="ARA38" s="2" t="s">
        <v>11</v>
      </c>
      <c r="ARB38" s="1" t="s">
        <v>116</v>
      </c>
      <c r="ARC38" s="1">
        <v>170</v>
      </c>
      <c r="ARD38" s="2">
        <v>5</v>
      </c>
      <c r="ARE38" s="1">
        <v>3.1E-2</v>
      </c>
      <c r="ARF38" s="1">
        <f t="shared" si="2121"/>
        <v>2.5000000000000001E-2</v>
      </c>
      <c r="ARG38" s="1">
        <f t="shared" si="2122"/>
        <v>0.58163265306122458</v>
      </c>
      <c r="ARH38" s="1">
        <f t="shared" si="2123"/>
        <v>8.7244897959183685E-4</v>
      </c>
      <c r="ARI38" s="1">
        <f t="shared" si="2124"/>
        <v>6.678268367971806</v>
      </c>
      <c r="ARJ38" s="1"/>
      <c r="ARK38" s="1"/>
      <c r="ARL38" s="2" t="s">
        <v>11</v>
      </c>
      <c r="ARM38" s="1" t="s">
        <v>117</v>
      </c>
      <c r="ARN38" s="1">
        <v>171</v>
      </c>
      <c r="ARO38" s="2">
        <v>5</v>
      </c>
      <c r="ARP38" s="1">
        <v>3.3000000000000002E-2</v>
      </c>
      <c r="ARQ38" s="1">
        <f t="shared" si="2125"/>
        <v>2.7000000000000003E-2</v>
      </c>
      <c r="ARR38" s="1">
        <f t="shared" si="2126"/>
        <v>0.73630136986301387</v>
      </c>
      <c r="ARS38" s="1">
        <f t="shared" si="2127"/>
        <v>1.1044520547945208E-3</v>
      </c>
      <c r="ART38" s="1">
        <f t="shared" si="2128"/>
        <v>8.4541645345569556</v>
      </c>
      <c r="ARU38" s="1"/>
      <c r="ARV38" s="1"/>
      <c r="ARW38" s="2" t="s">
        <v>11</v>
      </c>
      <c r="ARX38" s="1" t="s">
        <v>118</v>
      </c>
      <c r="ARY38" s="1">
        <v>172</v>
      </c>
      <c r="ARZ38" s="2">
        <v>5</v>
      </c>
      <c r="ASA38" s="1">
        <v>5.0999999999999997E-2</v>
      </c>
      <c r="ASB38" s="1">
        <f t="shared" si="2129"/>
        <v>3.0999999999999996E-2</v>
      </c>
      <c r="ASC38" s="1">
        <f t="shared" si="2130"/>
        <v>0.29830508474576256</v>
      </c>
      <c r="ASD38" s="1">
        <f t="shared" si="2131"/>
        <v>4.4745762711864386E-4</v>
      </c>
      <c r="ASE38" s="1">
        <f t="shared" si="2132"/>
        <v>3.425119619707929</v>
      </c>
      <c r="ASF38" s="1"/>
      <c r="ASG38" s="1"/>
      <c r="ASH38" s="2" t="s">
        <v>11</v>
      </c>
      <c r="ASI38" s="1" t="s">
        <v>119</v>
      </c>
      <c r="ASJ38" s="1">
        <v>173</v>
      </c>
      <c r="ASK38" s="2">
        <v>5</v>
      </c>
      <c r="ASL38" s="1">
        <v>3.5000000000000003E-2</v>
      </c>
      <c r="ASM38" s="1">
        <f t="shared" si="2133"/>
        <v>3.2000000000000001E-2</v>
      </c>
      <c r="ASN38" s="1">
        <f t="shared" si="2134"/>
        <v>0.86301369863013699</v>
      </c>
      <c r="ASO38" s="1">
        <f t="shared" si="2135"/>
        <v>1.2945205479452054E-3</v>
      </c>
      <c r="ASP38" s="1">
        <f t="shared" si="2136"/>
        <v>9.9090672684109418</v>
      </c>
      <c r="ASQ38" s="1"/>
      <c r="ASR38" s="1"/>
      <c r="ASS38" s="2" t="s">
        <v>11</v>
      </c>
      <c r="AST38" s="1" t="s">
        <v>120</v>
      </c>
      <c r="ASU38" s="1">
        <v>176</v>
      </c>
      <c r="ASV38" s="2">
        <v>5</v>
      </c>
      <c r="ASW38" s="1">
        <v>4.2000000000000003E-2</v>
      </c>
      <c r="ASX38" s="1">
        <f t="shared" si="2137"/>
        <v>3.5000000000000003E-2</v>
      </c>
      <c r="ASY38" s="1">
        <f t="shared" si="2138"/>
        <v>0.76288659793814451</v>
      </c>
      <c r="ASZ38" s="1">
        <f t="shared" si="2139"/>
        <v>1.1443298969072168E-3</v>
      </c>
      <c r="ATA38" s="1">
        <f t="shared" si="2140"/>
        <v>8.7594143976363803</v>
      </c>
      <c r="ATB38" s="1"/>
      <c r="ATC38" s="1"/>
      <c r="ATD38" s="2" t="s">
        <v>11</v>
      </c>
      <c r="ATE38" s="1" t="s">
        <v>121</v>
      </c>
      <c r="ATF38" s="1">
        <v>180</v>
      </c>
      <c r="ATG38" s="2">
        <v>5</v>
      </c>
      <c r="ATH38" s="1">
        <v>6.7000000000000004E-2</v>
      </c>
      <c r="ATI38" s="1">
        <f t="shared" si="2141"/>
        <v>4.5999999999999999E-2</v>
      </c>
      <c r="ATJ38" s="1">
        <f t="shared" si="2142"/>
        <v>0.57093425605536341</v>
      </c>
      <c r="ATK38" s="1">
        <f t="shared" si="2143"/>
        <v>8.5640138408304511E-4</v>
      </c>
      <c r="ATL38" s="1">
        <f t="shared" si="2144"/>
        <v>6.5554300679963644</v>
      </c>
      <c r="ATM38" s="1"/>
      <c r="ATN38" s="1"/>
      <c r="ATO38" s="2" t="s">
        <v>11</v>
      </c>
      <c r="ATP38" s="1" t="s">
        <v>122</v>
      </c>
      <c r="ATQ38" s="1">
        <v>183</v>
      </c>
      <c r="ATR38" s="2">
        <v>5</v>
      </c>
      <c r="ATS38" s="1">
        <v>3.9E-2</v>
      </c>
      <c r="ATT38" s="1">
        <f t="shared" si="2145"/>
        <v>3.7999999999999999E-2</v>
      </c>
      <c r="ATU38" s="1">
        <f t="shared" si="2146"/>
        <v>1.0205479452054795</v>
      </c>
      <c r="ATV38" s="1">
        <f t="shared" si="2147"/>
        <v>1.5308219178082193E-3</v>
      </c>
      <c r="ATW38" s="1">
        <f t="shared" si="2148"/>
        <v>11.717865261851035</v>
      </c>
      <c r="ATX38" s="1"/>
      <c r="ATY38" s="1"/>
      <c r="ATZ38" s="2" t="s">
        <v>11</v>
      </c>
      <c r="AUA38" s="1" t="s">
        <v>123</v>
      </c>
      <c r="AUB38" s="1">
        <v>184</v>
      </c>
      <c r="AUC38" s="2">
        <v>5</v>
      </c>
      <c r="AUD38" s="1">
        <v>1.0999999999999999E-2</v>
      </c>
      <c r="AUE38" s="1">
        <f t="shared" si="2149"/>
        <v>-5.000000000000001E-3</v>
      </c>
      <c r="AUF38" s="1">
        <f t="shared" si="2150"/>
        <v>-0.49458483754512639</v>
      </c>
      <c r="AUG38" s="1">
        <f t="shared" si="2151"/>
        <v>-7.4187725631768957E-4</v>
      </c>
      <c r="AUH38" s="1">
        <f t="shared" si="2152"/>
        <v>-5.6787910005946838</v>
      </c>
      <c r="AUI38" s="1"/>
      <c r="AUJ38" s="1"/>
      <c r="AUK38" s="2" t="s">
        <v>11</v>
      </c>
      <c r="AUL38" s="1" t="s">
        <v>124</v>
      </c>
      <c r="AUM38" s="1">
        <v>185</v>
      </c>
      <c r="AUN38" s="2">
        <v>5</v>
      </c>
      <c r="AUO38" s="1">
        <v>1.4E-2</v>
      </c>
      <c r="AUP38" s="1">
        <f t="shared" si="2153"/>
        <v>9.0000000000000011E-3</v>
      </c>
      <c r="AUQ38" s="1">
        <f t="shared" si="2154"/>
        <v>0.15523465703971123</v>
      </c>
      <c r="AUR38" s="1">
        <f t="shared" si="2155"/>
        <v>2.3285198555956686E-4</v>
      </c>
      <c r="AUS38" s="1">
        <f t="shared" si="2156"/>
        <v>1.7823942556611057</v>
      </c>
      <c r="AUT38" s="1"/>
      <c r="AUU38" s="1"/>
      <c r="AUV38" s="2" t="s">
        <v>11</v>
      </c>
      <c r="AUW38" s="1" t="s">
        <v>125</v>
      </c>
      <c r="AUX38" s="1">
        <v>186</v>
      </c>
      <c r="AUY38" s="2">
        <v>5</v>
      </c>
      <c r="AUZ38" s="1">
        <v>1.7999999999999999E-2</v>
      </c>
      <c r="AVA38" s="1">
        <f t="shared" si="2157"/>
        <v>7.9999999999999984E-3</v>
      </c>
      <c r="AVB38" s="1">
        <f t="shared" si="2158"/>
        <v>0.15162454873646206</v>
      </c>
      <c r="AVC38" s="1">
        <f t="shared" si="2159"/>
        <v>2.274368231046931E-4</v>
      </c>
      <c r="AVD38" s="1">
        <f t="shared" si="2160"/>
        <v>1.7409432264596838</v>
      </c>
      <c r="AVE38" s="1"/>
      <c r="AVF38" s="1"/>
      <c r="AVG38" s="2" t="s">
        <v>11</v>
      </c>
      <c r="AVH38" s="1" t="s">
        <v>126</v>
      </c>
      <c r="AVI38" s="1">
        <v>187</v>
      </c>
      <c r="AVJ38" s="2">
        <v>5</v>
      </c>
      <c r="AVK38" s="1">
        <v>1.7000000000000001E-2</v>
      </c>
      <c r="AVL38" s="1">
        <f t="shared" si="2161"/>
        <v>7.000000000000001E-3</v>
      </c>
      <c r="AVM38" s="1">
        <f t="shared" si="2162"/>
        <v>0.23741007194244609</v>
      </c>
      <c r="AVN38" s="1">
        <f t="shared" si="2163"/>
        <v>3.5611510791366916E-4</v>
      </c>
      <c r="AVO38" s="1">
        <f t="shared" si="2164"/>
        <v>2.7259270354689922</v>
      </c>
      <c r="AVP38" s="1"/>
      <c r="AVQ38" s="1"/>
      <c r="AVR38" s="2" t="s">
        <v>11</v>
      </c>
      <c r="AVS38" s="1" t="s">
        <v>127</v>
      </c>
      <c r="AVT38" s="1">
        <v>190</v>
      </c>
      <c r="AVU38" s="2">
        <v>5</v>
      </c>
      <c r="AVV38" s="1">
        <v>2.4E-2</v>
      </c>
      <c r="AVW38" s="1">
        <f t="shared" si="2165"/>
        <v>1.3000000000000001E-2</v>
      </c>
      <c r="AVX38" s="1">
        <f t="shared" si="2166"/>
        <v>0.50179211469534057</v>
      </c>
      <c r="AVY38" s="1">
        <f t="shared" si="2167"/>
        <v>7.5268817204301086E-4</v>
      </c>
      <c r="AVZ38" s="1">
        <f t="shared" si="2168"/>
        <v>5.7615444890003893</v>
      </c>
      <c r="AWA38" s="1"/>
      <c r="AWB38" s="1"/>
      <c r="AWC38" s="2" t="s">
        <v>11</v>
      </c>
      <c r="AWD38" s="1" t="s">
        <v>128</v>
      </c>
      <c r="AWE38" s="1">
        <v>191</v>
      </c>
      <c r="AWF38" s="2">
        <v>5</v>
      </c>
      <c r="AWG38" s="1">
        <v>2.7E-2</v>
      </c>
      <c r="AWH38" s="1">
        <f t="shared" si="2169"/>
        <v>1.4E-2</v>
      </c>
      <c r="AWI38" s="1">
        <f t="shared" si="2170"/>
        <v>0.44802867383512546</v>
      </c>
      <c r="AWJ38" s="1">
        <f t="shared" si="2171"/>
        <v>6.7204301075268823E-4</v>
      </c>
      <c r="AWK38" s="1">
        <f t="shared" si="2172"/>
        <v>5.144236150893204</v>
      </c>
      <c r="AWL38" s="1"/>
      <c r="AWM38" s="1"/>
      <c r="AWN38" s="2" t="s">
        <v>11</v>
      </c>
      <c r="AWO38" s="1" t="s">
        <v>129</v>
      </c>
      <c r="AWP38" s="1">
        <v>192</v>
      </c>
      <c r="AWQ38" s="2">
        <v>5</v>
      </c>
      <c r="AWR38" s="1">
        <v>2.5999999999999999E-2</v>
      </c>
      <c r="AWS38" s="1">
        <f t="shared" si="2173"/>
        <v>9.9999999999999985E-3</v>
      </c>
      <c r="AWT38" s="1">
        <f t="shared" si="2174"/>
        <v>0.29285714285714282</v>
      </c>
      <c r="AWU38" s="1">
        <f t="shared" si="2175"/>
        <v>4.3928571428571421E-4</v>
      </c>
      <c r="AWV38" s="1">
        <f t="shared" si="2176"/>
        <v>3.362566704575277</v>
      </c>
      <c r="AWW38" s="1"/>
      <c r="AWX38" s="1"/>
      <c r="AWY38" s="2" t="s">
        <v>11</v>
      </c>
      <c r="AWZ38" s="1" t="s">
        <v>130</v>
      </c>
      <c r="AXA38" s="1">
        <v>193</v>
      </c>
      <c r="AXB38" s="2">
        <v>5</v>
      </c>
      <c r="AXC38" s="1">
        <v>3.1E-2</v>
      </c>
      <c r="AXD38" s="1">
        <f t="shared" si="2177"/>
        <v>1.7000000000000001E-2</v>
      </c>
      <c r="AXE38" s="1">
        <f t="shared" si="2178"/>
        <v>0.50896057347670254</v>
      </c>
      <c r="AXF38" s="1">
        <f t="shared" si="2179"/>
        <v>7.6344086021505381E-4</v>
      </c>
      <c r="AXG38" s="1">
        <f t="shared" si="2180"/>
        <v>5.8438522674146798</v>
      </c>
      <c r="AXH38" s="1"/>
      <c r="AXI38" s="1"/>
      <c r="AXJ38" s="2" t="s">
        <v>11</v>
      </c>
      <c r="AXK38" s="1" t="s">
        <v>131</v>
      </c>
      <c r="AXL38" s="1">
        <v>197</v>
      </c>
      <c r="AXM38" s="2">
        <v>5</v>
      </c>
      <c r="AXN38" s="1">
        <v>3.5999999999999997E-2</v>
      </c>
      <c r="AXO38" s="1">
        <f t="shared" si="2181"/>
        <v>1.6999999999999998E-2</v>
      </c>
      <c r="AXP38" s="1">
        <f t="shared" si="2182"/>
        <v>0.45683453237410065</v>
      </c>
      <c r="AXQ38" s="1">
        <f t="shared" si="2183"/>
        <v>6.8525179856115102E-4</v>
      </c>
      <c r="AXR38" s="1">
        <f t="shared" si="2184"/>
        <v>5.245344447038816</v>
      </c>
      <c r="AXS38" s="1"/>
      <c r="AXT38" s="1"/>
      <c r="AXU38" s="2" t="s">
        <v>11</v>
      </c>
      <c r="AXV38" s="1" t="s">
        <v>132</v>
      </c>
      <c r="AXW38" s="1">
        <v>198</v>
      </c>
      <c r="AXX38" s="2">
        <v>5</v>
      </c>
      <c r="AXY38" s="1">
        <v>2.4E-2</v>
      </c>
      <c r="AXZ38" s="1">
        <f t="shared" si="2185"/>
        <v>6.9999999999999993E-3</v>
      </c>
      <c r="AYA38" s="1">
        <f t="shared" si="2186"/>
        <v>6.4748201438848907E-2</v>
      </c>
      <c r="AYB38" s="1">
        <f t="shared" si="2187"/>
        <v>9.712230215827336E-5</v>
      </c>
      <c r="AYC38" s="1">
        <f t="shared" si="2188"/>
        <v>0.74343464603699749</v>
      </c>
      <c r="AYD38" s="1"/>
      <c r="AYE38" s="1"/>
      <c r="AYF38" s="2" t="s">
        <v>11</v>
      </c>
      <c r="AYG38" s="1" t="s">
        <v>133</v>
      </c>
      <c r="AYH38" s="1">
        <v>201</v>
      </c>
      <c r="AYI38" s="2">
        <v>5</v>
      </c>
      <c r="AYJ38" s="1">
        <v>3.3000000000000002E-2</v>
      </c>
      <c r="AYK38" s="1">
        <f t="shared" si="2189"/>
        <v>1.0000000000000002E-2</v>
      </c>
      <c r="AYL38" s="1">
        <f t="shared" si="2190"/>
        <v>0.12500000000000008</v>
      </c>
      <c r="AYM38" s="1">
        <f t="shared" si="2191"/>
        <v>1.8750000000000014E-4</v>
      </c>
      <c r="AYN38" s="1">
        <f t="shared" si="2192"/>
        <v>1.4352418860992049</v>
      </c>
      <c r="AYO38" s="1"/>
      <c r="AYP38" s="1"/>
      <c r="AYQ38" s="2" t="s">
        <v>11</v>
      </c>
      <c r="AYR38" s="1" t="s">
        <v>134</v>
      </c>
      <c r="AYS38" s="1">
        <v>204</v>
      </c>
      <c r="AYT38" s="2">
        <v>5</v>
      </c>
      <c r="AYU38" s="1">
        <v>3.2000000000000001E-2</v>
      </c>
      <c r="AYV38" s="1">
        <f t="shared" si="2193"/>
        <v>9.0000000000000011E-3</v>
      </c>
      <c r="AYW38" s="1">
        <f t="shared" si="2194"/>
        <v>-0.22499999999999992</v>
      </c>
      <c r="AYX38" s="1">
        <f t="shared" si="2195"/>
        <v>-3.3749999999999991E-4</v>
      </c>
      <c r="AYY38" s="1">
        <f t="shared" si="2196"/>
        <v>-2.583435394978566</v>
      </c>
      <c r="AYZ38" s="1"/>
      <c r="AZA38" s="1"/>
      <c r="AZB38" s="2" t="s">
        <v>11</v>
      </c>
      <c r="AZC38" s="1" t="s">
        <v>135</v>
      </c>
      <c r="AZD38" s="1">
        <v>205</v>
      </c>
      <c r="AZE38" s="2">
        <v>5</v>
      </c>
      <c r="AZF38" s="1">
        <v>2.8000000000000001E-2</v>
      </c>
      <c r="AZG38" s="1">
        <f t="shared" si="2197"/>
        <v>6.0000000000000019E-3</v>
      </c>
      <c r="AZH38" s="1">
        <f t="shared" si="2198"/>
        <v>7.1428571428572233E-3</v>
      </c>
      <c r="AZI38" s="1">
        <f t="shared" si="2199"/>
        <v>1.0714285714285834E-5</v>
      </c>
      <c r="AZJ38" s="1">
        <f t="shared" si="2200"/>
        <v>8.2013822062812561E-2</v>
      </c>
      <c r="AZK38" s="1"/>
      <c r="AZL38" s="1"/>
      <c r="AZM38" s="2" t="s">
        <v>11</v>
      </c>
      <c r="AZN38" s="1" t="s">
        <v>136</v>
      </c>
      <c r="AZO38" s="1">
        <v>208</v>
      </c>
      <c r="AZP38" s="2">
        <v>5</v>
      </c>
      <c r="AZQ38" s="1">
        <v>3.5999999999999997E-2</v>
      </c>
      <c r="AZR38" s="1">
        <f t="shared" si="2201"/>
        <v>1.4999999999999996E-2</v>
      </c>
      <c r="AZS38" s="1">
        <f t="shared" si="2202"/>
        <v>0.32857142857142846</v>
      </c>
      <c r="AZT38" s="1">
        <f t="shared" si="2203"/>
        <v>4.9285714285714265E-4</v>
      </c>
      <c r="AZU38" s="1">
        <f t="shared" si="2204"/>
        <v>3.772635814889334</v>
      </c>
      <c r="AZV38" s="1"/>
      <c r="AZW38" s="1"/>
      <c r="AZX38" s="2" t="s">
        <v>11</v>
      </c>
      <c r="AZY38" s="1" t="s">
        <v>137</v>
      </c>
      <c r="AZZ38" s="1">
        <v>211</v>
      </c>
      <c r="BAA38" s="2">
        <v>5</v>
      </c>
      <c r="BAB38" s="1">
        <v>3.5999999999999997E-2</v>
      </c>
      <c r="BAC38" s="1">
        <f t="shared" si="2205"/>
        <v>1.1999999999999997E-2</v>
      </c>
      <c r="BAD38" s="1">
        <f t="shared" si="2206"/>
        <v>0.17021276595744669</v>
      </c>
      <c r="BAE38" s="1">
        <f t="shared" si="2207"/>
        <v>2.5531914893617004E-4</v>
      </c>
      <c r="BAF38" s="1">
        <f t="shared" si="2208"/>
        <v>1.9543719300074252</v>
      </c>
      <c r="BAG38" s="1"/>
      <c r="BAH38" s="1"/>
      <c r="BAI38" s="2" t="s">
        <v>11</v>
      </c>
      <c r="BAJ38" s="1" t="s">
        <v>138</v>
      </c>
      <c r="BAK38" s="1">
        <v>212</v>
      </c>
      <c r="BAL38" s="2">
        <v>5</v>
      </c>
      <c r="BAM38" s="1">
        <v>5.0000000000000001E-3</v>
      </c>
      <c r="BAN38" s="1">
        <f t="shared" si="2209"/>
        <v>-5.0000000000000001E-3</v>
      </c>
      <c r="BAO38" s="1">
        <f t="shared" si="2210"/>
        <v>0.82474226804123707</v>
      </c>
      <c r="BAP38" s="1">
        <f t="shared" si="2211"/>
        <v>1.2371134020618556E-3</v>
      </c>
      <c r="BAQ38" s="1">
        <f t="shared" si="2212"/>
        <v>9.4696371866339213</v>
      </c>
      <c r="BAR38" s="1"/>
      <c r="BAS38" s="1"/>
      <c r="BAT38" s="2" t="s">
        <v>11</v>
      </c>
      <c r="BAU38" s="1" t="s">
        <v>139</v>
      </c>
      <c r="BAV38" s="1">
        <v>213</v>
      </c>
      <c r="BAW38" s="2">
        <v>5</v>
      </c>
      <c r="BAX38" s="1">
        <v>-6.0000000000000001E-3</v>
      </c>
      <c r="BAY38" s="1">
        <f t="shared" si="2213"/>
        <v>-7.0000000000000001E-3</v>
      </c>
      <c r="BAZ38" s="1">
        <f t="shared" si="2214"/>
        <v>0.88888888888888884</v>
      </c>
      <c r="BBA38" s="1">
        <f t="shared" si="2215"/>
        <v>1.3333333333333333E-3</v>
      </c>
      <c r="BBB38" s="1">
        <f t="shared" si="2216"/>
        <v>10.206164523372117</v>
      </c>
      <c r="BBC38" s="1"/>
      <c r="BBD38" s="1"/>
      <c r="BBE38" s="2" t="s">
        <v>11</v>
      </c>
      <c r="BBF38" s="1" t="s">
        <v>140</v>
      </c>
      <c r="BBG38" s="1">
        <v>214</v>
      </c>
      <c r="BBH38" s="2">
        <v>5</v>
      </c>
      <c r="BBI38" s="1">
        <v>4.0000000000000001E-3</v>
      </c>
      <c r="BBJ38" s="1">
        <f t="shared" si="2217"/>
        <v>-1E-3</v>
      </c>
      <c r="BBK38" s="1">
        <f t="shared" si="2218"/>
        <v>0.77351916376306618</v>
      </c>
      <c r="BBL38" s="1">
        <f t="shared" si="2219"/>
        <v>1.1602787456445993E-3</v>
      </c>
      <c r="BBM38" s="1">
        <f t="shared" si="2220"/>
        <v>8.8814968282654565</v>
      </c>
      <c r="BBN38" s="1"/>
      <c r="BBO38" s="1"/>
      <c r="BBP38" s="2" t="s">
        <v>11</v>
      </c>
      <c r="BBQ38" s="1" t="s">
        <v>141</v>
      </c>
      <c r="BBR38" s="1">
        <v>215</v>
      </c>
      <c r="BBS38" s="2">
        <v>5</v>
      </c>
      <c r="BBT38" s="1">
        <v>5.0000000000000001E-3</v>
      </c>
      <c r="BBU38" s="1">
        <f t="shared" si="2221"/>
        <v>-3.0000000000000001E-3</v>
      </c>
      <c r="BBV38" s="1">
        <f t="shared" si="2222"/>
        <v>0.6048951048951049</v>
      </c>
      <c r="BBW38" s="1">
        <f t="shared" si="2223"/>
        <v>9.0734265734265741E-4</v>
      </c>
      <c r="BBX38" s="1">
        <f t="shared" si="2224"/>
        <v>6.9453663299346093</v>
      </c>
      <c r="BBY38" s="1"/>
      <c r="BBZ38" s="1"/>
      <c r="BCA38" s="2" t="s">
        <v>11</v>
      </c>
      <c r="BCB38" s="1" t="s">
        <v>142</v>
      </c>
      <c r="BCC38" s="1">
        <v>225</v>
      </c>
      <c r="BCD38" s="2">
        <v>5</v>
      </c>
      <c r="BCE38" s="1">
        <v>0.01</v>
      </c>
      <c r="BCF38" s="1">
        <f t="shared" si="2225"/>
        <v>3.0000000000000001E-3</v>
      </c>
      <c r="BCG38" s="1">
        <f t="shared" si="2226"/>
        <v>0.78397212543554007</v>
      </c>
      <c r="BCH38" s="1">
        <f t="shared" si="2227"/>
        <v>1.1759581881533102E-3</v>
      </c>
      <c r="BCI38" s="1">
        <f t="shared" si="2228"/>
        <v>9.0015170556744497</v>
      </c>
      <c r="BCJ38" s="1"/>
      <c r="BCK38" s="1"/>
      <c r="BCL38" s="2" t="s">
        <v>11</v>
      </c>
      <c r="BCM38" s="1" t="s">
        <v>143</v>
      </c>
      <c r="BCN38" s="1">
        <v>226</v>
      </c>
      <c r="BCO38" s="2">
        <v>5</v>
      </c>
      <c r="BCP38" s="1">
        <v>2.4E-2</v>
      </c>
      <c r="BCQ38" s="1">
        <f t="shared" si="2229"/>
        <v>6.0000000000000019E-3</v>
      </c>
      <c r="BCR38" s="1">
        <f t="shared" si="2230"/>
        <v>0.68918918918918926</v>
      </c>
      <c r="BCS38" s="1">
        <f t="shared" si="2231"/>
        <v>1.0337837837837839E-3</v>
      </c>
      <c r="BCT38" s="1">
        <f t="shared" si="2232"/>
        <v>7.9132255341685838</v>
      </c>
      <c r="BCU38" s="1"/>
      <c r="BCV38" s="1"/>
      <c r="BCW38" s="2" t="s">
        <v>11</v>
      </c>
      <c r="BCX38" s="1" t="s">
        <v>144</v>
      </c>
      <c r="BCY38" s="1">
        <v>232</v>
      </c>
      <c r="BCZ38" s="2">
        <v>5</v>
      </c>
      <c r="BDA38" s="1">
        <v>3.6999999999999998E-2</v>
      </c>
      <c r="BDB38" s="1">
        <f t="shared" si="2233"/>
        <v>1.2999999999999998E-2</v>
      </c>
      <c r="BDC38" s="1">
        <f t="shared" si="2234"/>
        <v>0.9932432432432432</v>
      </c>
      <c r="BDD38" s="1">
        <f t="shared" si="2235"/>
        <v>1.4898648648648649E-3</v>
      </c>
      <c r="BDE38" s="1">
        <f t="shared" si="2236"/>
        <v>11.404354446301781</v>
      </c>
      <c r="BDF38" s="1"/>
      <c r="BDG38" s="1"/>
      <c r="BDH38" s="2" t="s">
        <v>11</v>
      </c>
      <c r="BDI38" s="1" t="s">
        <v>145</v>
      </c>
      <c r="BDJ38" s="1">
        <v>233</v>
      </c>
      <c r="BDK38" s="2">
        <v>5</v>
      </c>
      <c r="BDL38" s="1">
        <v>5.3999999999999999E-2</v>
      </c>
      <c r="BDM38" s="1">
        <f t="shared" si="2237"/>
        <v>1.6E-2</v>
      </c>
      <c r="BDN38" s="1">
        <f t="shared" si="2238"/>
        <v>1.1385135135135136</v>
      </c>
      <c r="BDO38" s="1">
        <f t="shared" si="2239"/>
        <v>1.7077702702702705E-3</v>
      </c>
      <c r="BDP38" s="1">
        <f t="shared" si="2240"/>
        <v>13.072338259876535</v>
      </c>
      <c r="BDQ38" s="1"/>
      <c r="BDR38" s="1"/>
      <c r="BDS38" s="2" t="s">
        <v>11</v>
      </c>
      <c r="BDT38" s="1" t="s">
        <v>146</v>
      </c>
      <c r="BDU38" s="1">
        <v>234</v>
      </c>
      <c r="BDV38" s="2">
        <v>5</v>
      </c>
      <c r="BDW38" s="1">
        <v>3.6999999999999998E-2</v>
      </c>
      <c r="BDX38" s="1">
        <f t="shared" si="2241"/>
        <v>1.9999999999999948E-3</v>
      </c>
      <c r="BDY38" s="1">
        <f t="shared" si="2242"/>
        <v>0.6406779661016947</v>
      </c>
      <c r="BDZ38" s="1">
        <f t="shared" si="2243"/>
        <v>9.6101694915254202E-4</v>
      </c>
      <c r="BEA38" s="1">
        <f t="shared" si="2244"/>
        <v>7.3562228195999841</v>
      </c>
      <c r="BEB38" s="1"/>
      <c r="BEC38" s="1"/>
      <c r="BED38" s="2" t="s">
        <v>11</v>
      </c>
      <c r="BEE38" s="1" t="s">
        <v>147</v>
      </c>
      <c r="BEF38" s="1">
        <v>236</v>
      </c>
      <c r="BEG38" s="2">
        <v>5</v>
      </c>
      <c r="BEH38" s="1">
        <v>0.04</v>
      </c>
      <c r="BEI38" s="1">
        <f t="shared" si="2245"/>
        <v>-1.8000000000000002E-2</v>
      </c>
      <c r="BEJ38" s="1">
        <f t="shared" si="2246"/>
        <v>-3.050847457627124E-2</v>
      </c>
      <c r="BEK38" s="1">
        <f t="shared" si="2247"/>
        <v>-4.5762711864406858E-5</v>
      </c>
      <c r="BEL38" s="1">
        <f t="shared" si="2248"/>
        <v>-0.3502963247428571</v>
      </c>
      <c r="BEM38" s="1"/>
      <c r="BEN38" s="1"/>
      <c r="BEO38" s="2" t="s">
        <v>11</v>
      </c>
      <c r="BEP38" s="4" t="s">
        <v>148</v>
      </c>
      <c r="BEQ38" s="4">
        <v>239</v>
      </c>
      <c r="BER38" s="2">
        <v>5</v>
      </c>
      <c r="BES38" s="1">
        <v>4.4999999999999998E-2</v>
      </c>
      <c r="BET38" s="1">
        <f t="shared" si="2249"/>
        <v>-2.2000000000000006E-2</v>
      </c>
      <c r="BEU38" s="1">
        <f t="shared" si="2250"/>
        <v>-0.10738255033557063</v>
      </c>
      <c r="BEV38" s="1">
        <f t="shared" si="2251"/>
        <v>-1.6107382550335596E-4</v>
      </c>
      <c r="BEW38" s="1">
        <f t="shared" si="2252"/>
        <v>-1.2329594726221367</v>
      </c>
      <c r="BEX38" s="1"/>
      <c r="BEY38" s="1"/>
      <c r="BEZ38" s="2" t="s">
        <v>11</v>
      </c>
      <c r="BFA38" s="4" t="s">
        <v>149</v>
      </c>
      <c r="BFB38" s="4">
        <v>240</v>
      </c>
      <c r="BFC38" s="2">
        <v>5</v>
      </c>
      <c r="BFD38" s="1">
        <v>-1.7000000000000001E-2</v>
      </c>
      <c r="BFE38" s="1">
        <f t="shared" si="2253"/>
        <v>5.9999999999999984E-3</v>
      </c>
      <c r="BFF38" s="1">
        <f t="shared" si="2254"/>
        <v>2.4390243902439028</v>
      </c>
      <c r="BFG38" s="1">
        <f t="shared" si="2255"/>
        <v>3.6585365853658543E-3</v>
      </c>
      <c r="BFH38" s="1">
        <f t="shared" si="2256"/>
        <v>28.004719728764957</v>
      </c>
      <c r="BFI38" s="1"/>
      <c r="BFJ38" s="1"/>
      <c r="BFK38" s="2" t="s">
        <v>11</v>
      </c>
      <c r="BFL38" s="4" t="s">
        <v>150</v>
      </c>
      <c r="BFM38" s="4">
        <v>241</v>
      </c>
      <c r="BFN38" s="2">
        <v>5</v>
      </c>
      <c r="BFO38" s="1">
        <v>-1.2E-2</v>
      </c>
      <c r="BFP38" s="1">
        <f t="shared" si="2257"/>
        <v>5.000000000000001E-3</v>
      </c>
      <c r="BFQ38" s="1">
        <f t="shared" si="2258"/>
        <v>2.4261168384879728</v>
      </c>
      <c r="BFR38" s="1">
        <f t="shared" si="2259"/>
        <v>3.6391752577319592E-3</v>
      </c>
      <c r="BFS38" s="1">
        <f t="shared" si="2260"/>
        <v>27.856516057348124</v>
      </c>
      <c r="BFT38" s="1"/>
      <c r="BFU38" s="1"/>
      <c r="BFV38" s="2" t="s">
        <v>11</v>
      </c>
      <c r="BFW38" s="4" t="s">
        <v>151</v>
      </c>
      <c r="BFX38" s="4">
        <v>243</v>
      </c>
      <c r="BFY38" s="2">
        <v>5</v>
      </c>
      <c r="BFZ38" s="1">
        <v>2.1000000000000001E-2</v>
      </c>
      <c r="BGA38" s="1">
        <f t="shared" si="1408"/>
        <v>1.5000000000000001E-2</v>
      </c>
      <c r="BGB38" s="1">
        <f t="shared" si="2261"/>
        <v>1.7820069204152249</v>
      </c>
      <c r="BGC38" s="1">
        <f t="shared" si="2262"/>
        <v>2.6730103806228375E-3</v>
      </c>
      <c r="BGD38" s="1">
        <f t="shared" si="2263"/>
        <v>20.46088778798865</v>
      </c>
      <c r="BGE38" s="1"/>
      <c r="BGF38" s="1"/>
      <c r="BGG38" s="2" t="s">
        <v>11</v>
      </c>
      <c r="BGH38" s="4" t="s">
        <v>152</v>
      </c>
      <c r="BGI38" s="4">
        <v>246</v>
      </c>
      <c r="BGJ38" s="2">
        <v>5</v>
      </c>
      <c r="BGK38" s="1">
        <v>2.5999999999999999E-2</v>
      </c>
      <c r="BGL38" s="1">
        <f t="shared" si="2264"/>
        <v>1.4999999999999999E-2</v>
      </c>
      <c r="BGM38" s="1">
        <f t="shared" si="2265"/>
        <v>1.6401384083044983</v>
      </c>
      <c r="BGN38" s="1">
        <f t="shared" si="2266"/>
        <v>2.4602076124567475E-3</v>
      </c>
      <c r="BGO38" s="1">
        <f t="shared" si="2267"/>
        <v>18.831962740789553</v>
      </c>
      <c r="BGP38" s="1"/>
      <c r="BGQ38" s="1"/>
      <c r="BGR38" s="2" t="s">
        <v>11</v>
      </c>
      <c r="BGS38" s="4" t="s">
        <v>153</v>
      </c>
      <c r="BGT38" s="4">
        <v>249</v>
      </c>
      <c r="BGU38" s="2">
        <v>5</v>
      </c>
      <c r="BGV38" s="1">
        <v>3.5000000000000003E-2</v>
      </c>
      <c r="BGW38" s="1">
        <f t="shared" si="2268"/>
        <v>2.6000000000000002E-2</v>
      </c>
      <c r="BGX38" s="1">
        <f t="shared" si="2269"/>
        <v>2.1374570446735395</v>
      </c>
      <c r="BGY38" s="1">
        <f t="shared" si="2270"/>
        <v>3.2061855670103092E-3</v>
      </c>
      <c r="BGZ38" s="1">
        <f t="shared" si="2271"/>
        <v>24.542143042026247</v>
      </c>
      <c r="BHA38" s="1"/>
      <c r="BHB38" s="1"/>
      <c r="BHC38" s="2" t="s">
        <v>11</v>
      </c>
      <c r="BHD38" s="4" t="s">
        <v>154</v>
      </c>
      <c r="BHE38" s="4">
        <v>253</v>
      </c>
      <c r="BHF38" s="2">
        <v>5</v>
      </c>
      <c r="BHG38" s="1">
        <v>3.5999999999999997E-2</v>
      </c>
      <c r="BHH38" s="1">
        <f t="shared" si="2272"/>
        <v>2.7999999999999997E-2</v>
      </c>
      <c r="BHI38" s="1">
        <f t="shared" si="2273"/>
        <v>2.1695501730103808</v>
      </c>
      <c r="BHJ38" s="1">
        <f t="shared" si="2274"/>
        <v>3.2543252595155711E-3</v>
      </c>
      <c r="BHK38" s="1">
        <f t="shared" si="2275"/>
        <v>24.910634258386182</v>
      </c>
      <c r="BHL38" s="1"/>
      <c r="BHM38" s="1"/>
      <c r="BHN38" s="2" t="s">
        <v>11</v>
      </c>
      <c r="BHO38" s="4" t="s">
        <v>155</v>
      </c>
      <c r="BHP38" s="4">
        <v>254</v>
      </c>
      <c r="BHQ38" s="2">
        <v>5</v>
      </c>
      <c r="BHR38" s="1">
        <v>3.5000000000000003E-2</v>
      </c>
      <c r="BHS38" s="1">
        <f t="shared" si="2276"/>
        <v>1.3000000000000005E-2</v>
      </c>
      <c r="BHT38" s="1">
        <f t="shared" si="2277"/>
        <v>0.36082474226804134</v>
      </c>
      <c r="BHU38" s="1">
        <f t="shared" si="2278"/>
        <v>5.4123711340206201E-4</v>
      </c>
      <c r="BHV38" s="1">
        <f t="shared" si="2279"/>
        <v>4.1429662691523426</v>
      </c>
      <c r="BHW38" s="1"/>
      <c r="BHX38" s="1"/>
      <c r="BHY38" s="2" t="s">
        <v>11</v>
      </c>
      <c r="BHZ38" s="4" t="s">
        <v>156</v>
      </c>
      <c r="BIA38" s="4">
        <v>260</v>
      </c>
      <c r="BIB38" s="2">
        <v>5</v>
      </c>
      <c r="BIC38" s="1">
        <v>4.2000000000000003E-2</v>
      </c>
      <c r="BID38" s="1">
        <f t="shared" si="2280"/>
        <v>1.1000000000000003E-2</v>
      </c>
      <c r="BIE38" s="1">
        <f t="shared" si="2281"/>
        <v>0.15878378378378388</v>
      </c>
      <c r="BIF38" s="1">
        <f t="shared" si="2282"/>
        <v>2.3817567567567584E-4</v>
      </c>
      <c r="BIG38" s="1">
        <f t="shared" si="2283"/>
        <v>1.8231450985584494</v>
      </c>
      <c r="BIH38" s="1"/>
      <c r="BII38" s="1"/>
      <c r="BIJ38" s="2" t="s">
        <v>11</v>
      </c>
      <c r="BIK38" s="4" t="s">
        <v>157</v>
      </c>
      <c r="BIL38" s="4">
        <v>267</v>
      </c>
      <c r="BIM38" s="2">
        <v>5</v>
      </c>
      <c r="BIN38" s="1">
        <v>3.7999999999999999E-2</v>
      </c>
      <c r="BIO38" s="1">
        <f t="shared" si="2284"/>
        <v>6.9999999999999993E-3</v>
      </c>
      <c r="BIP38" s="1">
        <f t="shared" si="2285"/>
        <v>0.8633333333333334</v>
      </c>
      <c r="BIQ38" s="1">
        <f t="shared" si="2286"/>
        <v>1.2950000000000001E-3</v>
      </c>
      <c r="BIR38" s="1">
        <f t="shared" si="2287"/>
        <v>9.9127372933251685</v>
      </c>
      <c r="BIS38" s="1"/>
      <c r="BIT38" s="1"/>
      <c r="BIU38" s="2" t="s">
        <v>11</v>
      </c>
      <c r="BIV38" s="4" t="s">
        <v>158</v>
      </c>
      <c r="BIW38" s="4">
        <v>268</v>
      </c>
      <c r="BIX38" s="2">
        <v>5</v>
      </c>
      <c r="BIY38" s="1">
        <v>3.3000000000000002E-2</v>
      </c>
      <c r="BIZ38" s="1">
        <f t="shared" si="2288"/>
        <v>4.0000000000000001E-3</v>
      </c>
      <c r="BJA38" s="1">
        <f t="shared" si="2289"/>
        <v>0.1322033898305085</v>
      </c>
      <c r="BJB38" s="1">
        <f t="shared" si="2290"/>
        <v>1.9830508474576275E-4</v>
      </c>
      <c r="BJC38" s="1">
        <f t="shared" si="2291"/>
        <v>1.5179507405523787</v>
      </c>
      <c r="BJD38" s="1"/>
      <c r="BJE38" s="1"/>
      <c r="BJF38" s="2" t="s">
        <v>11</v>
      </c>
      <c r="BJG38" s="4" t="s">
        <v>159</v>
      </c>
      <c r="BJH38" s="4">
        <v>274</v>
      </c>
      <c r="BJI38" s="2">
        <v>5</v>
      </c>
      <c r="BJJ38" s="1">
        <v>1.7999999999999999E-2</v>
      </c>
      <c r="BJK38" s="1">
        <f t="shared" si="2292"/>
        <v>6.9999999999999993E-3</v>
      </c>
      <c r="BJL38" s="1">
        <f t="shared" si="2293"/>
        <v>0.92567567567567566</v>
      </c>
      <c r="BJM38" s="1">
        <f t="shared" si="2294"/>
        <v>1.3885135135135135E-3</v>
      </c>
      <c r="BJN38" s="1">
        <f t="shared" si="2295"/>
        <v>10.628548021383292</v>
      </c>
      <c r="BJO38" s="1"/>
      <c r="BJP38" s="1"/>
      <c r="BJQ38" s="2" t="s">
        <v>11</v>
      </c>
      <c r="BJR38" s="4" t="s">
        <v>160</v>
      </c>
      <c r="BJS38" s="4">
        <v>281</v>
      </c>
      <c r="BJT38" s="2">
        <v>5</v>
      </c>
      <c r="BJU38" s="1">
        <v>3.9E-2</v>
      </c>
      <c r="BJV38" s="1">
        <f t="shared" si="2296"/>
        <v>1.0000000000000009E-3</v>
      </c>
      <c r="BJW38" s="1">
        <f t="shared" si="2297"/>
        <v>0.26</v>
      </c>
      <c r="BJX38" s="1">
        <f t="shared" si="2298"/>
        <v>3.9000000000000005E-4</v>
      </c>
      <c r="BJY38" s="1">
        <f t="shared" si="2299"/>
        <v>2.9853031230863443</v>
      </c>
      <c r="BJZ38" s="1"/>
      <c r="BKA38" s="1"/>
      <c r="BKB38" s="2" t="s">
        <v>11</v>
      </c>
      <c r="BKC38" s="4" t="s">
        <v>161</v>
      </c>
      <c r="BKD38" s="4">
        <v>282</v>
      </c>
      <c r="BKE38" s="2">
        <v>5</v>
      </c>
      <c r="BKF38" s="1">
        <v>2.3E-2</v>
      </c>
      <c r="BKG38" s="1">
        <f t="shared" si="2300"/>
        <v>1.9999999999999983E-3</v>
      </c>
      <c r="BKH38" s="1">
        <f t="shared" si="2301"/>
        <v>2.1739130434782549E-2</v>
      </c>
      <c r="BKI38" s="1">
        <f t="shared" si="2302"/>
        <v>3.2608695652173822E-5</v>
      </c>
      <c r="BKJ38" s="1">
        <f t="shared" si="2303"/>
        <v>0.24960728453899128</v>
      </c>
      <c r="BKK38" s="1"/>
      <c r="BKL38" s="1"/>
      <c r="BKM38" s="2" t="s">
        <v>11</v>
      </c>
      <c r="BKN38" s="4" t="s">
        <v>162</v>
      </c>
      <c r="BKO38" s="4">
        <v>289</v>
      </c>
      <c r="BKP38" s="2">
        <v>5</v>
      </c>
      <c r="BKQ38" s="1">
        <v>2.7E-2</v>
      </c>
      <c r="BKR38" s="1">
        <f t="shared" si="2304"/>
        <v>1.0999999999999999E-2</v>
      </c>
      <c r="BKS38" s="1">
        <f t="shared" si="2305"/>
        <v>0.46762589928057552</v>
      </c>
      <c r="BKT38" s="1">
        <f t="shared" si="2306"/>
        <v>7.0143884892086327E-4</v>
      </c>
      <c r="BKU38" s="1">
        <f t="shared" si="2307"/>
        <v>5.3692502213783158</v>
      </c>
      <c r="BKV38" s="1"/>
      <c r="BKW38" s="1"/>
      <c r="BKX38" s="2" t="s">
        <v>11</v>
      </c>
      <c r="BKY38" s="4" t="s">
        <v>163</v>
      </c>
      <c r="BKZ38" s="4">
        <v>296</v>
      </c>
      <c r="BLA38" s="2">
        <v>5</v>
      </c>
      <c r="BLB38" s="1">
        <v>3.1E-2</v>
      </c>
      <c r="BLC38" s="1">
        <f t="shared" si="2308"/>
        <v>1.0999999999999999E-2</v>
      </c>
      <c r="BLD38" s="1">
        <f t="shared" si="2309"/>
        <v>0.19565217391304346</v>
      </c>
      <c r="BLE38" s="1">
        <f t="shared" si="2310"/>
        <v>2.9347826086956522E-4</v>
      </c>
      <c r="BLF38" s="1">
        <f t="shared" si="2311"/>
        <v>2.2464655608509276</v>
      </c>
      <c r="BLG38" s="1"/>
      <c r="BLH38" s="1"/>
      <c r="BLI38" s="2" t="s">
        <v>11</v>
      </c>
      <c r="BLJ38" s="4" t="s">
        <v>164</v>
      </c>
      <c r="BLK38" s="4">
        <v>303</v>
      </c>
      <c r="BLL38" s="2">
        <v>5</v>
      </c>
      <c r="BLM38" s="1">
        <v>2.1999999999999999E-2</v>
      </c>
      <c r="BLN38" s="1">
        <f t="shared" si="2312"/>
        <v>1.0999999999999999E-2</v>
      </c>
      <c r="BLO38" s="1">
        <f t="shared" si="2313"/>
        <v>0.60000000000000009</v>
      </c>
      <c r="BLP38" s="1">
        <f t="shared" si="2314"/>
        <v>9.0000000000000019E-4</v>
      </c>
      <c r="BLQ38" s="1">
        <f t="shared" si="2315"/>
        <v>6.8891610532761796</v>
      </c>
      <c r="BLR38" s="1"/>
      <c r="BLS38" s="1"/>
      <c r="BLT38" s="2" t="s">
        <v>11</v>
      </c>
      <c r="BLU38" s="4" t="s">
        <v>165</v>
      </c>
      <c r="BLV38" s="4">
        <v>310</v>
      </c>
      <c r="BLW38" s="2">
        <v>5</v>
      </c>
      <c r="BLX38" s="1">
        <v>2.7E-2</v>
      </c>
      <c r="BLY38" s="1">
        <f t="shared" si="2316"/>
        <v>1.4999999999999999E-2</v>
      </c>
      <c r="BLZ38" s="1">
        <f t="shared" si="2317"/>
        <v>0.89419795221843013</v>
      </c>
      <c r="BMA38" s="1">
        <f t="shared" si="2318"/>
        <v>1.3412969283276453E-3</v>
      </c>
      <c r="BMB38" s="1">
        <f t="shared" si="2319"/>
        <v>10.267122843904204</v>
      </c>
      <c r="BMC38" s="1"/>
      <c r="BMD38" s="1"/>
      <c r="BME38" s="2" t="s">
        <v>11</v>
      </c>
      <c r="BMF38" s="4" t="s">
        <v>166</v>
      </c>
      <c r="BMG38" s="4">
        <v>311</v>
      </c>
      <c r="BMH38" s="2">
        <v>5</v>
      </c>
      <c r="BMI38" s="1">
        <v>1.7999999999999999E-2</v>
      </c>
      <c r="BMJ38" s="1">
        <f t="shared" si="1468"/>
        <v>7.9999999999999984E-3</v>
      </c>
      <c r="BMK38" s="1">
        <f t="shared" si="2320"/>
        <v>2.8368794326241085E-2</v>
      </c>
      <c r="BML38" s="1">
        <f t="shared" si="2321"/>
        <v>4.255319148936163E-5</v>
      </c>
      <c r="BMM38" s="1">
        <f t="shared" si="2322"/>
        <v>0.32572865500123721</v>
      </c>
      <c r="BMN38" s="1"/>
      <c r="BMO38" s="1"/>
      <c r="BMP38" s="2" t="s">
        <v>11</v>
      </c>
      <c r="BMQ38" s="4" t="s">
        <v>167</v>
      </c>
      <c r="BMR38" s="4">
        <v>317</v>
      </c>
      <c r="BMS38" s="2">
        <v>5</v>
      </c>
      <c r="BMT38" s="1">
        <v>3.4000000000000002E-2</v>
      </c>
      <c r="BMU38" s="4">
        <f t="shared" si="2323"/>
        <v>2.4E-2</v>
      </c>
      <c r="BMV38" s="1">
        <f t="shared" si="2324"/>
        <v>0.79432624113475181</v>
      </c>
      <c r="BMW38" s="1">
        <f t="shared" si="2325"/>
        <v>1.1914893617021277E-3</v>
      </c>
      <c r="BMX38" s="1">
        <f t="shared" si="2326"/>
        <v>9.1204023400346568</v>
      </c>
      <c r="BMY38" s="1"/>
      <c r="BMZ38" s="1"/>
      <c r="BNA38" s="2" t="s">
        <v>11</v>
      </c>
      <c r="BNB38" s="4" t="s">
        <v>168</v>
      </c>
      <c r="BNC38" s="4">
        <v>324</v>
      </c>
      <c r="BND38" s="2">
        <v>5</v>
      </c>
      <c r="BNE38" s="1">
        <v>4.2000000000000003E-2</v>
      </c>
      <c r="BNF38" s="1">
        <f t="shared" si="2327"/>
        <v>2.9000000000000005E-2</v>
      </c>
      <c r="BNG38" s="1">
        <f t="shared" si="2328"/>
        <v>0.94285714285714306</v>
      </c>
      <c r="BNH38" s="1">
        <f t="shared" si="2329"/>
        <v>1.4142857142857147E-3</v>
      </c>
      <c r="BNI38" s="1">
        <f t="shared" si="2330"/>
        <v>10.82582451229114</v>
      </c>
      <c r="BNJ38" s="1"/>
      <c r="BNK38" s="1"/>
      <c r="BNL38" s="2" t="s">
        <v>11</v>
      </c>
      <c r="BNM38" s="4" t="s">
        <v>169</v>
      </c>
      <c r="BNN38" s="4">
        <v>325</v>
      </c>
      <c r="BNO38" s="2">
        <v>5</v>
      </c>
      <c r="BNP38" s="1">
        <v>2.1000000000000001E-2</v>
      </c>
      <c r="BNQ38" s="1">
        <f t="shared" si="2331"/>
        <v>2.0000000000000018E-3</v>
      </c>
      <c r="BNR38" s="1">
        <f t="shared" si="2332"/>
        <v>0.16433566433566441</v>
      </c>
      <c r="BNS38" s="1">
        <f t="shared" si="2333"/>
        <v>2.465034965034966E-4</v>
      </c>
      <c r="BNT38" s="1">
        <f t="shared" si="2334"/>
        <v>1.8868914306758771</v>
      </c>
      <c r="BNU38" s="1"/>
      <c r="BNV38" s="1"/>
      <c r="BNW38" s="2" t="s">
        <v>11</v>
      </c>
      <c r="BNX38" s="4" t="s">
        <v>170</v>
      </c>
      <c r="BNY38" s="4">
        <v>338</v>
      </c>
      <c r="BNZ38" s="2">
        <v>5</v>
      </c>
      <c r="BOA38" s="1">
        <v>3.2000000000000001E-2</v>
      </c>
      <c r="BOB38" s="1">
        <f t="shared" si="2335"/>
        <v>2.1999999999999999E-2</v>
      </c>
      <c r="BOC38" s="1">
        <f t="shared" si="2336"/>
        <v>0.84935897435897434</v>
      </c>
      <c r="BOD38" s="1">
        <f t="shared" si="2337"/>
        <v>1.2740384615384614E-3</v>
      </c>
      <c r="BOE38" s="1">
        <f t="shared" si="2338"/>
        <v>9.7522846106740761</v>
      </c>
      <c r="BOF38" s="1"/>
      <c r="BOG38" s="1"/>
      <c r="BOH38" s="2" t="s">
        <v>11</v>
      </c>
      <c r="BOI38" s="4" t="s">
        <v>171</v>
      </c>
      <c r="BOJ38" s="4">
        <v>339</v>
      </c>
      <c r="BOK38" s="2">
        <v>5</v>
      </c>
      <c r="BOL38" s="1">
        <v>1.7999999999999999E-2</v>
      </c>
      <c r="BOM38" s="1">
        <f t="shared" si="2339"/>
        <v>1.2999999999999998E-2</v>
      </c>
      <c r="BON38" s="1">
        <f t="shared" si="2340"/>
        <v>0.5472312703583061</v>
      </c>
      <c r="BOO38" s="1">
        <f t="shared" si="2341"/>
        <v>8.2084690553745911E-4</v>
      </c>
      <c r="BOP38" s="1">
        <f t="shared" si="2342"/>
        <v>6.2832739248121481</v>
      </c>
      <c r="BOQ38" s="1"/>
      <c r="BOR38" s="1"/>
      <c r="BOS38" s="2" t="s">
        <v>11</v>
      </c>
      <c r="BOT38" s="4" t="s">
        <v>172</v>
      </c>
      <c r="BOU38" s="4">
        <v>345</v>
      </c>
      <c r="BOV38" s="2">
        <v>5</v>
      </c>
      <c r="BOW38" s="1">
        <v>2.3E-2</v>
      </c>
      <c r="BOX38" s="1">
        <f t="shared" si="2343"/>
        <v>1.6E-2</v>
      </c>
      <c r="BOY38" s="1">
        <f t="shared" si="2344"/>
        <v>0.71704180064308687</v>
      </c>
      <c r="BOZ38" s="1">
        <f t="shared" si="2345"/>
        <v>1.0755627009646303E-3</v>
      </c>
      <c r="BPA38" s="1">
        <f t="shared" si="2346"/>
        <v>8.2330274109356267</v>
      </c>
      <c r="BPB38" s="1"/>
      <c r="BPC38" s="1"/>
      <c r="BPD38" s="2" t="s">
        <v>11</v>
      </c>
      <c r="BPE38" s="4" t="s">
        <v>173</v>
      </c>
      <c r="BPF38" s="4">
        <v>352</v>
      </c>
      <c r="BPG38" s="2">
        <v>5</v>
      </c>
      <c r="BPH38" s="1">
        <v>0.02</v>
      </c>
      <c r="BPI38" s="1">
        <f t="shared" si="2347"/>
        <v>1.1000000000000001E-2</v>
      </c>
      <c r="BPJ38" s="1">
        <f t="shared" si="2348"/>
        <v>0.45512820512820518</v>
      </c>
      <c r="BPK38" s="1">
        <f t="shared" si="2349"/>
        <v>6.8269230769230776E-4</v>
      </c>
      <c r="BPL38" s="1">
        <f t="shared" si="2350"/>
        <v>5.2257525083612038</v>
      </c>
      <c r="BPM38" s="1"/>
      <c r="BPN38" s="1"/>
      <c r="BPO38" s="2" t="s">
        <v>11</v>
      </c>
      <c r="BPP38" s="4" t="s">
        <v>174</v>
      </c>
      <c r="BPQ38" s="4">
        <v>353</v>
      </c>
      <c r="BPR38" s="2">
        <v>5</v>
      </c>
      <c r="BPS38" s="1">
        <v>1.0999999999999999E-2</v>
      </c>
      <c r="BPT38" s="1">
        <f t="shared" si="2351"/>
        <v>2E-3</v>
      </c>
      <c r="BPU38" s="1">
        <f t="shared" si="2352"/>
        <v>0.05</v>
      </c>
      <c r="BPV38" s="1">
        <f t="shared" si="2353"/>
        <v>7.5000000000000007E-5</v>
      </c>
      <c r="BPW38" s="1">
        <f t="shared" si="2354"/>
        <v>0.57409675443968156</v>
      </c>
      <c r="BPX38" s="1"/>
      <c r="BPY38" s="1"/>
      <c r="BPZ38" s="2" t="s">
        <v>11</v>
      </c>
      <c r="BQA38" s="4" t="s">
        <v>175</v>
      </c>
      <c r="BQB38" s="4">
        <v>358</v>
      </c>
      <c r="BQC38" s="2">
        <v>5</v>
      </c>
      <c r="BQD38" s="1">
        <v>2.1000000000000001E-2</v>
      </c>
      <c r="BQE38" s="1">
        <f t="shared" si="2355"/>
        <v>1.1000000000000001E-2</v>
      </c>
      <c r="BQF38" s="1">
        <f t="shared" si="2356"/>
        <v>0.34797297297297303</v>
      </c>
      <c r="BQG38" s="1">
        <f t="shared" si="2357"/>
        <v>5.2195945945945953E-4</v>
      </c>
      <c r="BQH38" s="1">
        <f t="shared" si="2358"/>
        <v>3.9954030883302165</v>
      </c>
      <c r="BQI38" s="1"/>
      <c r="BQJ38" s="1"/>
      <c r="BQK38" s="2" t="s">
        <v>11</v>
      </c>
      <c r="BQL38" s="4" t="s">
        <v>176</v>
      </c>
      <c r="BQM38" s="4">
        <v>366</v>
      </c>
      <c r="BQN38" s="2">
        <v>5</v>
      </c>
      <c r="BQO38" s="1">
        <v>2.5000000000000001E-2</v>
      </c>
      <c r="BQP38" s="1">
        <f t="shared" si="2359"/>
        <v>1.4000000000000002E-2</v>
      </c>
      <c r="BQQ38" s="1">
        <f t="shared" si="2360"/>
        <v>0.65886287625418072</v>
      </c>
      <c r="BQR38" s="1">
        <f t="shared" si="2361"/>
        <v>9.8829431438127104E-4</v>
      </c>
      <c r="BQS38" s="1">
        <f t="shared" si="2362"/>
        <v>7.5650207775663727</v>
      </c>
      <c r="BQT38" s="1"/>
      <c r="BQU38" s="1"/>
      <c r="BQV38" s="2" t="s">
        <v>11</v>
      </c>
      <c r="BQW38" s="4" t="s">
        <v>177</v>
      </c>
      <c r="BQX38" s="4">
        <v>367</v>
      </c>
      <c r="BQY38" s="2">
        <v>5</v>
      </c>
      <c r="BQZ38" s="1">
        <v>4.1000000000000002E-2</v>
      </c>
      <c r="BRA38" s="1">
        <f t="shared" si="2363"/>
        <v>0.02</v>
      </c>
      <c r="BRB38" s="1">
        <f t="shared" si="2364"/>
        <v>-7.7441077441077436E-2</v>
      </c>
      <c r="BRC38" s="1">
        <f t="shared" si="2365"/>
        <v>-1.1616161616161616E-4</v>
      </c>
      <c r="BRD38" s="1">
        <f t="shared" si="2366"/>
        <v>-0.88917342438469193</v>
      </c>
      <c r="BRE38" s="1"/>
      <c r="BRF38" s="1"/>
      <c r="BRG38" s="2" t="s">
        <v>11</v>
      </c>
      <c r="BRH38" s="4" t="s">
        <v>178</v>
      </c>
      <c r="BRI38" s="4">
        <v>373</v>
      </c>
      <c r="BRJ38" s="2">
        <v>5</v>
      </c>
      <c r="BRK38" s="1">
        <v>4.1000000000000002E-2</v>
      </c>
      <c r="BRL38" s="1">
        <f t="shared" si="2367"/>
        <v>1.9000000000000003E-2</v>
      </c>
      <c r="BRM38" s="1">
        <f t="shared" si="2368"/>
        <v>0.18983050847457636</v>
      </c>
      <c r="BRN38" s="1">
        <f t="shared" si="2369"/>
        <v>2.8474576271186457E-4</v>
      </c>
      <c r="BRO38" s="1">
        <f t="shared" si="2370"/>
        <v>2.1796215761777753</v>
      </c>
      <c r="BRP38" s="1"/>
      <c r="BRQ38" s="1"/>
      <c r="BRR38" s="2" t="s">
        <v>11</v>
      </c>
      <c r="BRS38" s="1" t="s">
        <v>179</v>
      </c>
      <c r="BRT38" s="1">
        <v>380</v>
      </c>
      <c r="BRU38" s="2">
        <v>5</v>
      </c>
      <c r="BRV38" s="1">
        <v>4.3999999999999997E-2</v>
      </c>
      <c r="BRW38" s="1">
        <f t="shared" si="2371"/>
        <v>1.3999999999999999E-2</v>
      </c>
      <c r="BRX38" s="1">
        <f t="shared" si="2372"/>
        <v>3.3557046979865744E-2</v>
      </c>
      <c r="BRY38" s="1">
        <f t="shared" si="2373"/>
        <v>5.0335570469798616E-5</v>
      </c>
      <c r="BRZ38" s="1">
        <f t="shared" si="2374"/>
        <v>0.3852998351944168</v>
      </c>
      <c r="BSA38" s="1"/>
      <c r="BSB38" s="1"/>
      <c r="BSC38" s="2" t="s">
        <v>11</v>
      </c>
      <c r="BSD38" s="1" t="s">
        <v>180</v>
      </c>
      <c r="BSE38" s="1">
        <v>394</v>
      </c>
      <c r="BSF38" s="2">
        <v>5</v>
      </c>
      <c r="BSG38" s="1">
        <v>2.9000000000000001E-2</v>
      </c>
      <c r="BSH38" s="1">
        <f t="shared" si="2375"/>
        <v>1.7000000000000001E-2</v>
      </c>
      <c r="BSI38" s="1">
        <f t="shared" si="2376"/>
        <v>0.15957446808510642</v>
      </c>
      <c r="BSJ38" s="1">
        <f t="shared" si="2377"/>
        <v>2.3936170212765964E-4</v>
      </c>
      <c r="BSK38" s="1">
        <f t="shared" si="2378"/>
        <v>1.8322236843819628</v>
      </c>
      <c r="BSL38" s="1"/>
      <c r="BSM38" s="1"/>
      <c r="BSN38" s="1" t="s">
        <v>11</v>
      </c>
      <c r="BSO38" s="1" t="s">
        <v>181</v>
      </c>
      <c r="BSP38" s="1">
        <v>395</v>
      </c>
      <c r="BSQ38" s="2">
        <v>5</v>
      </c>
      <c r="BSR38" s="1">
        <v>1.2E-2</v>
      </c>
      <c r="BSS38" s="1">
        <f t="shared" si="2379"/>
        <v>2E-3</v>
      </c>
      <c r="BST38" s="1">
        <f t="shared" si="2380"/>
        <v>9.3425605536332196E-2</v>
      </c>
      <c r="BSU38" s="1">
        <f t="shared" si="2381"/>
        <v>1.401384083044983E-4</v>
      </c>
      <c r="BSV38" s="1">
        <f t="shared" si="2382"/>
        <v>1.0727067383994051</v>
      </c>
      <c r="BSW38" s="1"/>
      <c r="BSX38" s="1"/>
      <c r="BSY38" s="1" t="s">
        <v>11</v>
      </c>
      <c r="BSZ38" s="1" t="s">
        <v>182</v>
      </c>
      <c r="BTA38" s="1">
        <v>401</v>
      </c>
      <c r="BTB38" s="1">
        <v>5</v>
      </c>
      <c r="BTC38" s="1">
        <v>1.2E-2</v>
      </c>
      <c r="BTD38" s="1">
        <f t="shared" si="2383"/>
        <v>0</v>
      </c>
      <c r="BTE38" s="1">
        <f t="shared" si="2384"/>
        <v>0.12237762237762238</v>
      </c>
      <c r="BTF38" s="1">
        <f t="shared" si="2385"/>
        <v>1.8356643356643357E-4</v>
      </c>
      <c r="BTG38" s="1">
        <f t="shared" si="2386"/>
        <v>1.405131916460759</v>
      </c>
      <c r="BTH38" s="1"/>
      <c r="BTI38" s="1"/>
      <c r="BTJ38" s="1" t="s">
        <v>11</v>
      </c>
      <c r="BTK38" s="1" t="s">
        <v>183</v>
      </c>
      <c r="BTL38" s="1">
        <v>408</v>
      </c>
      <c r="BTM38" s="1">
        <v>5</v>
      </c>
      <c r="BTN38" s="1">
        <v>2.1000000000000001E-2</v>
      </c>
      <c r="BTO38" s="1">
        <f t="shared" si="2387"/>
        <v>9.0000000000000011E-3</v>
      </c>
      <c r="BTP38" s="5">
        <f t="shared" si="2388"/>
        <v>0.57491289198606277</v>
      </c>
      <c r="BTQ38" s="1">
        <f t="shared" si="2389"/>
        <v>8.6236933797909413E-4</v>
      </c>
      <c r="BTR38" s="1">
        <f t="shared" si="2390"/>
        <v>6.6011125074945962</v>
      </c>
      <c r="BTS38" s="1"/>
      <c r="BTT38" s="1"/>
      <c r="BTU38" s="1" t="s">
        <v>11</v>
      </c>
      <c r="BTV38" s="1" t="s">
        <v>184</v>
      </c>
      <c r="BTW38" s="1">
        <v>409</v>
      </c>
      <c r="BTX38" s="1">
        <v>5</v>
      </c>
      <c r="BTY38" s="1">
        <v>2.8000000000000001E-2</v>
      </c>
      <c r="BTZ38" s="1">
        <f t="shared" si="2391"/>
        <v>1.8000000000000002E-2</v>
      </c>
      <c r="BUA38" s="1">
        <f t="shared" si="2392"/>
        <v>0.7231833910034603</v>
      </c>
      <c r="BUB38" s="1">
        <f t="shared" si="2393"/>
        <v>1.0847750865051904E-3</v>
      </c>
      <c r="BUC38" s="1">
        <f t="shared" si="2394"/>
        <v>8.3035447527953945</v>
      </c>
      <c r="BUD38" s="1"/>
      <c r="BUE38" s="1"/>
      <c r="BUF38" s="1" t="s">
        <v>11</v>
      </c>
      <c r="BUG38" s="1" t="s">
        <v>185</v>
      </c>
      <c r="BUH38" s="1">
        <v>415</v>
      </c>
      <c r="BUI38" s="1">
        <v>5</v>
      </c>
      <c r="BUJ38" s="1">
        <v>3.9E-2</v>
      </c>
      <c r="BUK38" s="1">
        <f t="shared" si="2395"/>
        <v>2.6000000000000002E-2</v>
      </c>
      <c r="BUL38" s="1">
        <f t="shared" si="2396"/>
        <v>1.0627177700348434</v>
      </c>
      <c r="BUM38" s="1">
        <f t="shared" si="2397"/>
        <v>1.5940766550522651E-3</v>
      </c>
      <c r="BUN38" s="1">
        <f t="shared" si="2398"/>
        <v>12.202056453247588</v>
      </c>
      <c r="BUO38" s="1"/>
      <c r="BUP38" s="1"/>
      <c r="BUQ38" s="1" t="s">
        <v>11</v>
      </c>
      <c r="BUR38" s="1" t="s">
        <v>186</v>
      </c>
      <c r="BUS38" s="1">
        <v>422</v>
      </c>
      <c r="BUT38" s="1">
        <v>5</v>
      </c>
      <c r="BUU38" s="1">
        <v>4.4999999999999998E-2</v>
      </c>
      <c r="BUV38" s="1">
        <f t="shared" si="2399"/>
        <v>0.03</v>
      </c>
      <c r="BUW38" s="1">
        <f t="shared" si="2400"/>
        <v>1.1719298245614034</v>
      </c>
      <c r="BUX38" s="1">
        <f t="shared" si="2401"/>
        <v>1.7578947368421052E-3</v>
      </c>
      <c r="BUY38" s="1">
        <f t="shared" si="2402"/>
        <v>13.456022174235342</v>
      </c>
      <c r="BUZ38" s="1"/>
      <c r="BVA38" s="1"/>
      <c r="BVB38" s="1" t="s">
        <v>11</v>
      </c>
      <c r="BVC38" s="1" t="s">
        <v>187</v>
      </c>
      <c r="BVD38" s="1">
        <v>423</v>
      </c>
      <c r="BVE38" s="1">
        <v>5</v>
      </c>
      <c r="BVF38" s="1">
        <v>1.4999999999999999E-2</v>
      </c>
      <c r="BVG38" s="1">
        <f t="shared" si="2403"/>
        <v>4.9999999999999992E-3</v>
      </c>
      <c r="BVH38" s="1">
        <f t="shared" si="2404"/>
        <v>-0.76791808873720135</v>
      </c>
      <c r="BVI38" s="1">
        <f t="shared" si="2405"/>
        <v>-1.1518771331058021E-3</v>
      </c>
      <c r="BVJ38" s="1">
        <f t="shared" si="2406"/>
        <v>-8.817185648391014</v>
      </c>
      <c r="BVK38" s="1"/>
      <c r="BVL38" s="1"/>
      <c r="BVM38" s="1" t="s">
        <v>11</v>
      </c>
      <c r="BVN38" s="1" t="s">
        <v>188</v>
      </c>
      <c r="BVO38" s="1">
        <v>436</v>
      </c>
      <c r="BVP38" s="1">
        <v>5</v>
      </c>
      <c r="BVQ38" s="1">
        <v>0.03</v>
      </c>
      <c r="BVR38" s="1">
        <f t="shared" si="2407"/>
        <v>1.7999999999999999E-2</v>
      </c>
      <c r="BVS38" s="1">
        <f t="shared" si="2408"/>
        <v>-3.4129692832764534E-2</v>
      </c>
      <c r="BVT38" s="1">
        <f t="shared" si="2409"/>
        <v>-5.1194539249146799E-5</v>
      </c>
      <c r="BVU38" s="1">
        <f t="shared" si="2410"/>
        <v>-0.39187491770626759</v>
      </c>
      <c r="BVV38" s="1"/>
      <c r="BVW38" s="1"/>
      <c r="BVX38" s="1" t="s">
        <v>11</v>
      </c>
      <c r="BVY38" s="1" t="s">
        <v>189</v>
      </c>
      <c r="BVZ38" s="1">
        <v>437</v>
      </c>
      <c r="BWA38" s="1">
        <v>5</v>
      </c>
      <c r="BWB38" s="1">
        <v>3.0000000000000001E-3</v>
      </c>
      <c r="BWC38" s="1">
        <f t="shared" si="2411"/>
        <v>-2E-3</v>
      </c>
      <c r="BWD38" s="1">
        <f t="shared" si="2412"/>
        <v>-0.87072243346007594</v>
      </c>
      <c r="BWE38" s="1">
        <f t="shared" si="2413"/>
        <v>-1.306083650190114E-3</v>
      </c>
      <c r="BWF38" s="1">
        <f t="shared" si="2414"/>
        <v>-9.9975784613450234</v>
      </c>
      <c r="BWG38" s="1"/>
      <c r="BWH38" s="1"/>
      <c r="BWI38" s="1" t="s">
        <v>11</v>
      </c>
      <c r="BWJ38" s="1" t="s">
        <v>190</v>
      </c>
      <c r="BWK38" s="1">
        <v>443</v>
      </c>
      <c r="BWL38" s="1">
        <v>5</v>
      </c>
      <c r="BWM38" s="1">
        <v>1.9E-2</v>
      </c>
      <c r="BWN38" s="1">
        <f t="shared" si="2415"/>
        <v>8.9999999999999993E-3</v>
      </c>
      <c r="BWO38" s="1">
        <f t="shared" si="2416"/>
        <v>-0.47727272727272735</v>
      </c>
      <c r="BWP38" s="1">
        <f t="shared" si="2417"/>
        <v>-7.1590909090909105E-4</v>
      </c>
      <c r="BWQ38" s="1">
        <f t="shared" si="2418"/>
        <v>-5.4800144741969614</v>
      </c>
      <c r="BWR38" s="1"/>
      <c r="BWS38" s="1"/>
      <c r="BWT38" s="1" t="s">
        <v>11</v>
      </c>
      <c r="BWU38" s="1" t="s">
        <v>191</v>
      </c>
      <c r="BWV38" s="1">
        <v>450</v>
      </c>
      <c r="BWW38" s="1">
        <v>5</v>
      </c>
      <c r="BWX38" s="1">
        <v>8.0000000000000002E-3</v>
      </c>
      <c r="BWY38" s="1">
        <f t="shared" si="2419"/>
        <v>4.0000000000000001E-3</v>
      </c>
      <c r="BWZ38" s="1">
        <f t="shared" si="2420"/>
        <v>-0.32575757575757575</v>
      </c>
      <c r="BXA38" s="1">
        <f t="shared" si="2421"/>
        <v>-4.8863636363636362E-4</v>
      </c>
      <c r="BXB38" s="1">
        <f t="shared" si="2422"/>
        <v>-3.7403273395312584</v>
      </c>
      <c r="BXC38" s="1"/>
      <c r="BXD38" s="1"/>
      <c r="BXE38" s="1" t="s">
        <v>11</v>
      </c>
      <c r="BXF38" s="1" t="s">
        <v>192</v>
      </c>
      <c r="BXG38" s="1">
        <v>451</v>
      </c>
      <c r="BXH38" s="1">
        <v>5</v>
      </c>
      <c r="BXI38" s="1">
        <v>-1E-3</v>
      </c>
      <c r="BXJ38" s="1">
        <f t="shared" si="2423"/>
        <v>2E-3</v>
      </c>
      <c r="BXK38" s="1">
        <f t="shared" si="2424"/>
        <v>0.55849056603773584</v>
      </c>
      <c r="BXL38" s="1">
        <f t="shared" si="2425"/>
        <v>8.3773584905660382E-4</v>
      </c>
      <c r="BXM38" s="1">
        <f t="shared" si="2426"/>
        <v>6.4125524269488956</v>
      </c>
      <c r="BXN38" s="1"/>
      <c r="BXO38" s="1"/>
      <c r="BXP38" s="1" t="s">
        <v>11</v>
      </c>
      <c r="BXQ38" s="1" t="s">
        <v>193</v>
      </c>
      <c r="BXR38" s="1">
        <v>464</v>
      </c>
      <c r="BXS38" s="1">
        <v>5</v>
      </c>
      <c r="BXT38" s="1">
        <v>1.2E-2</v>
      </c>
      <c r="BXU38" s="1">
        <f t="shared" si="2427"/>
        <v>8.0000000000000002E-3</v>
      </c>
      <c r="BXV38" s="1">
        <f t="shared" si="2428"/>
        <v>1.099264705882353</v>
      </c>
      <c r="BXW38" s="1">
        <f t="shared" si="2429"/>
        <v>1.6488970588235297E-3</v>
      </c>
      <c r="BXX38" s="1">
        <f t="shared" si="2430"/>
        <v>12.621685998343001</v>
      </c>
      <c r="BXY38" s="1"/>
      <c r="BXZ38" s="1"/>
      <c r="BYA38" s="1" t="s">
        <v>11</v>
      </c>
      <c r="BYB38" s="1" t="s">
        <v>194</v>
      </c>
      <c r="BYC38" s="1">
        <v>465</v>
      </c>
      <c r="BYD38" s="1">
        <v>5</v>
      </c>
      <c r="BYE38" s="1">
        <v>1.2E-2</v>
      </c>
      <c r="BYF38" s="1">
        <f t="shared" si="2431"/>
        <v>7.0000000000000001E-3</v>
      </c>
      <c r="BYG38" s="1">
        <f t="shared" si="2432"/>
        <v>9.737827715355804E-2</v>
      </c>
      <c r="BYH38" s="1">
        <f t="shared" si="2433"/>
        <v>1.4606741573033706E-4</v>
      </c>
      <c r="BYI38" s="1">
        <f t="shared" si="2434"/>
        <v>1.1180910573357092</v>
      </c>
      <c r="BYJ38" s="1"/>
      <c r="BYK38" s="1"/>
      <c r="BYL38" s="1" t="s">
        <v>11</v>
      </c>
      <c r="BYM38" s="1" t="s">
        <v>195</v>
      </c>
      <c r="BYN38" s="1">
        <v>479</v>
      </c>
      <c r="BYO38" s="1">
        <v>5</v>
      </c>
      <c r="BYP38" s="1">
        <v>1.7999999999999999E-2</v>
      </c>
      <c r="BYQ38" s="1">
        <f t="shared" si="2435"/>
        <v>6.9999999999999993E-3</v>
      </c>
      <c r="BYR38" s="1">
        <f t="shared" si="2436"/>
        <v>0.43173431734317341</v>
      </c>
      <c r="BYS38" s="1">
        <f t="shared" si="2437"/>
        <v>6.4760147601476009E-4</v>
      </c>
      <c r="BYT38" s="1">
        <f t="shared" si="2438"/>
        <v>4.9571454073389472</v>
      </c>
      <c r="BYU38" s="1"/>
      <c r="BYV38" s="1"/>
      <c r="BYW38" s="1" t="s">
        <v>11</v>
      </c>
      <c r="BYX38" s="1" t="s">
        <v>196</v>
      </c>
      <c r="BYY38" s="1">
        <v>480</v>
      </c>
      <c r="BYZ38" s="1">
        <v>5</v>
      </c>
      <c r="BZA38" s="1">
        <v>2.1000000000000001E-2</v>
      </c>
      <c r="BZB38" s="1">
        <f t="shared" si="2439"/>
        <v>8.0000000000000019E-3</v>
      </c>
      <c r="BZC38" s="1">
        <f t="shared" si="2440"/>
        <v>0.70411985018726608</v>
      </c>
      <c r="BZD38" s="1">
        <f t="shared" si="2441"/>
        <v>1.0561797752808991E-3</v>
      </c>
      <c r="BZE38" s="1">
        <f t="shared" si="2442"/>
        <v>8.0846584145812841</v>
      </c>
      <c r="BZF38" s="1"/>
      <c r="BZG38" s="1"/>
      <c r="BZH38" s="1" t="s">
        <v>11</v>
      </c>
      <c r="BZI38" s="1" t="s">
        <v>197</v>
      </c>
      <c r="BZJ38" s="1">
        <v>494</v>
      </c>
      <c r="BZK38" s="1">
        <v>5</v>
      </c>
      <c r="BZL38" s="1">
        <v>3.1E-2</v>
      </c>
      <c r="BZM38" s="1">
        <f t="shared" si="2443"/>
        <v>1.6E-2</v>
      </c>
      <c r="BZN38" s="1">
        <f t="shared" si="2444"/>
        <v>1.3235294117647061</v>
      </c>
      <c r="BZO38" s="1">
        <f t="shared" si="2445"/>
        <v>1.9852941176470591E-3</v>
      </c>
      <c r="BZP38" s="1">
        <f t="shared" si="2446"/>
        <v>15.196678793991572</v>
      </c>
      <c r="BZQ38" s="1"/>
      <c r="BZR38" s="1"/>
      <c r="BZS38" s="1" t="s">
        <v>11</v>
      </c>
      <c r="BZT38" s="1" t="s">
        <v>198</v>
      </c>
      <c r="BZU38" s="1">
        <v>495</v>
      </c>
      <c r="BZV38" s="1">
        <v>5</v>
      </c>
      <c r="BZW38" s="1">
        <v>1.2999999999999999E-2</v>
      </c>
      <c r="BZX38" s="1">
        <f t="shared" si="2447"/>
        <v>-1.0000000000000009E-3</v>
      </c>
      <c r="BZY38" s="1">
        <f t="shared" si="2448"/>
        <v>0.35424354243542433</v>
      </c>
      <c r="BZZ38" s="1">
        <f t="shared" si="2449"/>
        <v>5.3136531365313646E-4</v>
      </c>
      <c r="CAA38" s="1">
        <f t="shared" si="2450"/>
        <v>4.067401359867854</v>
      </c>
      <c r="CAB38" s="1"/>
      <c r="CAC38" s="1"/>
      <c r="CAD38" s="1" t="s">
        <v>11</v>
      </c>
      <c r="CAE38" s="1" t="s">
        <v>199</v>
      </c>
      <c r="CAF38" s="1">
        <v>501</v>
      </c>
      <c r="CAG38" s="1">
        <v>5</v>
      </c>
      <c r="CAH38" s="1">
        <v>1.9E-2</v>
      </c>
      <c r="CAI38" s="1">
        <f t="shared" si="2451"/>
        <v>1.9999999999999983E-3</v>
      </c>
      <c r="CAJ38" s="1">
        <f t="shared" si="2452"/>
        <v>0.52380952380952372</v>
      </c>
      <c r="CAK38" s="1">
        <f t="shared" si="2453"/>
        <v>7.8571428571428564E-4</v>
      </c>
      <c r="CAL38" s="1">
        <f t="shared" si="2454"/>
        <v>6.0143469512728531</v>
      </c>
      <c r="CAM38" s="1"/>
      <c r="CAN38" s="1"/>
      <c r="CAO38" s="1" t="s">
        <v>11</v>
      </c>
      <c r="CAP38" s="1" t="s">
        <v>200</v>
      </c>
      <c r="CAQ38" s="1">
        <v>508</v>
      </c>
      <c r="CAR38" s="1">
        <v>5</v>
      </c>
      <c r="CAS38" s="1">
        <v>0.02</v>
      </c>
      <c r="CAT38" s="1">
        <f t="shared" si="2455"/>
        <v>-1.7999999999999999E-2</v>
      </c>
      <c r="CAU38" s="1">
        <f t="shared" si="2456"/>
        <v>-0.21611721611721607</v>
      </c>
      <c r="CAV38" s="1">
        <f t="shared" si="2457"/>
        <v>-3.2417582417582411E-4</v>
      </c>
      <c r="CAW38" s="1">
        <f t="shared" si="2458"/>
        <v>-2.4814438470286597</v>
      </c>
      <c r="CAX38" s="1"/>
      <c r="CAY38" s="1"/>
      <c r="CAZ38" s="1" t="s">
        <v>11</v>
      </c>
      <c r="CBA38" s="1" t="s">
        <v>201</v>
      </c>
      <c r="CBB38" s="1">
        <v>509</v>
      </c>
      <c r="CBC38" s="1">
        <v>5</v>
      </c>
      <c r="CBD38" s="1">
        <v>1.4E-2</v>
      </c>
      <c r="CBE38" s="1">
        <f t="shared" si="2459"/>
        <v>1.0000000000000009E-3</v>
      </c>
      <c r="CBF38" s="1">
        <f t="shared" si="2460"/>
        <v>-9.0225563909774403E-2</v>
      </c>
      <c r="CBG38" s="1">
        <f t="shared" si="2461"/>
        <v>-1.353383458646616E-4</v>
      </c>
      <c r="CBH38" s="1">
        <f t="shared" si="2462"/>
        <v>-1.035964068161831</v>
      </c>
      <c r="CBI38" s="1"/>
      <c r="CBJ38" s="1"/>
      <c r="CBK38" s="1" t="s">
        <v>11</v>
      </c>
      <c r="CBL38" s="1" t="s">
        <v>202</v>
      </c>
      <c r="CBM38" s="1">
        <v>515</v>
      </c>
      <c r="CBN38" s="1">
        <v>5</v>
      </c>
      <c r="CBO38" s="1">
        <v>0.02</v>
      </c>
      <c r="CBP38" s="1">
        <f t="shared" si="2463"/>
        <v>5.000000000000001E-3</v>
      </c>
      <c r="CBQ38" s="1">
        <f t="shared" si="1612"/>
        <v>0.16853932584269665</v>
      </c>
      <c r="CBR38" s="1">
        <f t="shared" si="2464"/>
        <v>2.5280898876404496E-4</v>
      </c>
      <c r="CBS38" s="1">
        <f t="shared" si="2465"/>
        <v>1.9351575992348817</v>
      </c>
      <c r="CBT38" s="1"/>
      <c r="CBU38" s="1"/>
      <c r="CBV38" s="1" t="s">
        <v>11</v>
      </c>
      <c r="CBW38" s="1" t="s">
        <v>203</v>
      </c>
      <c r="CBX38" s="1">
        <v>522</v>
      </c>
      <c r="CBY38" s="1">
        <v>5</v>
      </c>
      <c r="CBZ38" s="1">
        <v>2.3E-2</v>
      </c>
      <c r="CCA38" s="1">
        <f t="shared" si="2466"/>
        <v>8.9999999999999993E-3</v>
      </c>
      <c r="CCB38" s="1">
        <f t="shared" si="2467"/>
        <v>0.32958801498127333</v>
      </c>
      <c r="CCC38" s="1">
        <f t="shared" si="2468"/>
        <v>4.9438202247190999E-4</v>
      </c>
      <c r="CCD38" s="1">
        <f t="shared" si="2469"/>
        <v>3.7843081940593231</v>
      </c>
      <c r="CCE38" s="1"/>
      <c r="CCF38" s="1"/>
      <c r="CCG38" s="1" t="s">
        <v>11</v>
      </c>
      <c r="CCH38" s="1" t="s">
        <v>204</v>
      </c>
      <c r="CCI38" s="1">
        <v>523</v>
      </c>
      <c r="CCJ38" s="1">
        <v>5</v>
      </c>
      <c r="CCK38" s="1">
        <v>2.4E-2</v>
      </c>
      <c r="CCL38" s="1">
        <f t="shared" si="2470"/>
        <v>5.000000000000001E-3</v>
      </c>
      <c r="CCM38" s="1">
        <f t="shared" si="2471"/>
        <v>0.26615969581749055</v>
      </c>
      <c r="CCN38" s="1">
        <f t="shared" si="2472"/>
        <v>3.9923954372623582E-4</v>
      </c>
      <c r="CCO38" s="1">
        <f t="shared" si="2473"/>
        <v>3.0560283506294841</v>
      </c>
      <c r="CCP38" s="1"/>
      <c r="CCQ38" s="1"/>
      <c r="CCR38" s="1" t="s">
        <v>11</v>
      </c>
      <c r="CCS38" s="1" t="s">
        <v>205</v>
      </c>
      <c r="CCT38" s="1">
        <v>536</v>
      </c>
      <c r="CCU38" s="1">
        <v>5</v>
      </c>
      <c r="CCV38" s="1">
        <v>3.2000000000000001E-2</v>
      </c>
      <c r="CCW38" s="1">
        <f t="shared" si="2474"/>
        <v>1.2E-2</v>
      </c>
      <c r="CCX38" s="1">
        <f t="shared" si="2475"/>
        <v>0.42084942084942084</v>
      </c>
      <c r="CCY38" s="1">
        <f t="shared" si="2476"/>
        <v>6.3127413127413124E-4</v>
      </c>
      <c r="CCZ38" s="1">
        <f t="shared" si="2477"/>
        <v>4.8321657323494431</v>
      </c>
      <c r="CDA38" s="1"/>
      <c r="CDB38" s="1"/>
      <c r="CDC38" s="1" t="s">
        <v>11</v>
      </c>
      <c r="CDD38" s="1" t="s">
        <v>206</v>
      </c>
      <c r="CDE38" s="1">
        <v>542</v>
      </c>
      <c r="CDF38" s="1">
        <v>5</v>
      </c>
      <c r="CDG38" s="1">
        <v>1.9E-2</v>
      </c>
      <c r="CDH38" s="1">
        <f t="shared" si="2478"/>
        <v>4.0000000000000001E-3</v>
      </c>
      <c r="CDI38" s="1">
        <f t="shared" si="2479"/>
        <v>-0.21590909090909091</v>
      </c>
      <c r="CDJ38" s="1">
        <f t="shared" si="2480"/>
        <v>-3.238636363636364E-4</v>
      </c>
      <c r="CDK38" s="1">
        <f t="shared" si="2481"/>
        <v>-2.4790541668986252</v>
      </c>
      <c r="CDL38" s="1"/>
      <c r="CDM38" s="1"/>
      <c r="CDN38" s="1" t="s">
        <v>11</v>
      </c>
      <c r="CDO38" s="1" t="s">
        <v>207</v>
      </c>
      <c r="CDP38" s="1">
        <v>549</v>
      </c>
      <c r="CDQ38" s="1">
        <v>5</v>
      </c>
      <c r="CDR38" s="1">
        <v>2.4E-2</v>
      </c>
      <c r="CDS38" s="1">
        <f t="shared" si="2482"/>
        <v>9.0000000000000011E-3</v>
      </c>
      <c r="CDT38" s="1">
        <f t="shared" si="2483"/>
        <v>-0.10646387832699615</v>
      </c>
      <c r="CDU38" s="1">
        <f t="shared" si="2484"/>
        <v>-1.5969581749049422E-4</v>
      </c>
      <c r="CDV38" s="1">
        <f t="shared" si="2485"/>
        <v>-1.2224113402517929</v>
      </c>
      <c r="CDW38" s="1"/>
      <c r="CDX38" s="1"/>
      <c r="CDY38" s="1" t="s">
        <v>11</v>
      </c>
      <c r="CDZ38" s="1" t="s">
        <v>208</v>
      </c>
      <c r="CEA38" s="1">
        <v>550</v>
      </c>
      <c r="CEB38" s="1">
        <v>5</v>
      </c>
      <c r="CEC38" s="1">
        <v>2.4E-2</v>
      </c>
      <c r="CED38" s="1">
        <f t="shared" si="2486"/>
        <v>6.9999999999999993E-3</v>
      </c>
      <c r="CEE38" s="1">
        <f t="shared" si="2487"/>
        <v>0.22399999999999995</v>
      </c>
      <c r="CEF38" s="1">
        <f t="shared" si="2488"/>
        <v>3.3599999999999993E-4</v>
      </c>
      <c r="CEG38" s="1">
        <f t="shared" si="2489"/>
        <v>2.5719534598897726</v>
      </c>
      <c r="CEH38" s="1"/>
      <c r="CEI38" s="1"/>
      <c r="CEJ38" s="1" t="s">
        <v>11</v>
      </c>
      <c r="CEK38" s="1" t="s">
        <v>209</v>
      </c>
      <c r="CEL38" s="1">
        <v>556</v>
      </c>
      <c r="CEM38" s="1">
        <v>5</v>
      </c>
      <c r="CEN38" s="1">
        <v>2.8000000000000001E-2</v>
      </c>
      <c r="CEO38" s="1">
        <f t="shared" si="2490"/>
        <v>1.3000000000000001E-2</v>
      </c>
      <c r="CEP38" s="1">
        <f t="shared" si="2491"/>
        <v>0.59683794466403162</v>
      </c>
      <c r="CEQ38" s="1">
        <f t="shared" si="2492"/>
        <v>8.9525691699604744E-4</v>
      </c>
      <c r="CER38" s="1">
        <f t="shared" si="2493"/>
        <v>6.8528545391614157</v>
      </c>
      <c r="CES38" s="1"/>
      <c r="CET38" s="1"/>
      <c r="CEU38" s="1" t="s">
        <v>11</v>
      </c>
      <c r="CEV38" s="1" t="s">
        <v>210</v>
      </c>
      <c r="CEW38" s="1">
        <v>563</v>
      </c>
      <c r="CEX38" s="1">
        <v>5</v>
      </c>
      <c r="CEY38" s="1">
        <v>1.9E-2</v>
      </c>
      <c r="CEZ38" s="1">
        <f t="shared" si="2494"/>
        <v>4.9999999999999992E-3</v>
      </c>
      <c r="CFA38" s="1">
        <f t="shared" si="2495"/>
        <v>0.20200400801603205</v>
      </c>
      <c r="CFB38" s="1">
        <f t="shared" si="2496"/>
        <v>3.0300601202404808E-4</v>
      </c>
      <c r="CFC38" s="1">
        <f t="shared" si="2497"/>
        <v>2.3193969077162282</v>
      </c>
      <c r="CFD38" s="1"/>
      <c r="CFE38" s="1"/>
      <c r="CFF38" s="1" t="s">
        <v>11</v>
      </c>
      <c r="CFG38" s="1" t="s">
        <v>211</v>
      </c>
      <c r="CFH38" s="1">
        <v>564</v>
      </c>
      <c r="CFI38" s="1">
        <v>5</v>
      </c>
      <c r="CFJ38" s="1">
        <v>3.7999999999999999E-2</v>
      </c>
      <c r="CFK38" s="1">
        <f t="shared" si="2498"/>
        <v>5.9999999999999984E-3</v>
      </c>
      <c r="CFL38" s="1">
        <f t="shared" si="2499"/>
        <v>-1.8656716417910495E-2</v>
      </c>
      <c r="CFM38" s="1">
        <f t="shared" si="2500"/>
        <v>-2.7985074626865743E-5</v>
      </c>
      <c r="CFN38" s="1">
        <f t="shared" si="2501"/>
        <v>-0.21421520688047874</v>
      </c>
      <c r="CFO38" s="1"/>
      <c r="CFP38" s="1"/>
      <c r="CFQ38" s="1" t="s">
        <v>11</v>
      </c>
      <c r="CFR38" s="1" t="s">
        <v>212</v>
      </c>
      <c r="CFS38" s="1">
        <v>571</v>
      </c>
      <c r="CFT38" s="1">
        <v>5</v>
      </c>
      <c r="CFU38" s="1">
        <v>0.04</v>
      </c>
      <c r="CFV38" s="1">
        <f t="shared" si="2502"/>
        <v>9.0000000000000011E-3</v>
      </c>
      <c r="CFW38" s="1">
        <f t="shared" si="2503"/>
        <v>-2.2556390977443538E-2</v>
      </c>
      <c r="CFX38" s="1">
        <f t="shared" si="2504"/>
        <v>-3.3834586466165306E-5</v>
      </c>
      <c r="CFY38" s="1">
        <f t="shared" si="2505"/>
        <v>-0.25899101704045702</v>
      </c>
      <c r="CFZ38" s="1"/>
      <c r="CGA38" s="1"/>
      <c r="CGB38" s="1" t="s">
        <v>11</v>
      </c>
      <c r="CGC38" s="1" t="s">
        <v>213</v>
      </c>
      <c r="CGD38" s="1">
        <v>577</v>
      </c>
      <c r="CGE38" s="1">
        <v>5</v>
      </c>
      <c r="CGF38" s="1">
        <v>3.9E-2</v>
      </c>
      <c r="CGG38" s="1">
        <f t="shared" si="2506"/>
        <v>8.0000000000000002E-3</v>
      </c>
      <c r="CGH38" s="1">
        <f t="shared" si="2507"/>
        <v>-0.24812030075187971</v>
      </c>
      <c r="CGI38" s="1">
        <f t="shared" si="2508"/>
        <v>-3.7218045112781957E-4</v>
      </c>
      <c r="CGJ38" s="1">
        <f t="shared" si="2509"/>
        <v>-2.8489011874450361</v>
      </c>
      <c r="CGK38" s="1"/>
      <c r="CGL38" s="1"/>
      <c r="CGM38" s="1" t="s">
        <v>11</v>
      </c>
      <c r="CGN38" s="1" t="s">
        <v>214</v>
      </c>
      <c r="CGO38" s="1">
        <v>578</v>
      </c>
      <c r="CGP38" s="1">
        <v>5</v>
      </c>
      <c r="CGQ38" s="1">
        <v>2.1000000000000001E-2</v>
      </c>
      <c r="CGR38" s="1">
        <f t="shared" si="2510"/>
        <v>4.0000000000000001E-3</v>
      </c>
      <c r="CGS38" s="1">
        <f t="shared" si="2511"/>
        <v>-0.70270270270270274</v>
      </c>
      <c r="CGT38" s="1">
        <f t="shared" si="2512"/>
        <v>-1.0540540540540542E-3</v>
      </c>
      <c r="CGU38" s="1">
        <f t="shared" si="2513"/>
        <v>-8.0683868191522823</v>
      </c>
      <c r="CGV38" s="1"/>
      <c r="CGW38" s="1"/>
      <c r="CGX38" s="1" t="s">
        <v>11</v>
      </c>
      <c r="CGY38" s="1" t="s">
        <v>215</v>
      </c>
      <c r="CGZ38" s="1">
        <v>592</v>
      </c>
      <c r="CHA38" s="1">
        <v>5</v>
      </c>
      <c r="CHB38" s="1">
        <v>4.3999999999999997E-2</v>
      </c>
      <c r="CHC38" s="1">
        <f t="shared" si="2514"/>
        <v>1.7999999999999999E-2</v>
      </c>
      <c r="CHD38" s="1">
        <f t="shared" si="2515"/>
        <v>-0.3793103448275863</v>
      </c>
      <c r="CHE38" s="1">
        <f t="shared" si="2516"/>
        <v>-5.6896551724137945E-4</v>
      </c>
      <c r="CHF38" s="1">
        <f t="shared" si="2517"/>
        <v>-4.3552167578182743</v>
      </c>
      <c r="CHG38" s="1"/>
      <c r="CHH38" s="1"/>
      <c r="CHI38" s="1" t="s">
        <v>11</v>
      </c>
      <c r="CHJ38" s="1" t="s">
        <v>216</v>
      </c>
      <c r="CHK38" s="1">
        <v>593</v>
      </c>
      <c r="CHL38" s="1">
        <v>5</v>
      </c>
      <c r="CHM38" s="1">
        <v>3.4000000000000002E-2</v>
      </c>
      <c r="CHN38" s="1">
        <f t="shared" si="2518"/>
        <v>1.1000000000000003E-2</v>
      </c>
      <c r="CHO38" s="1">
        <f t="shared" si="2519"/>
        <v>0.12156862745098049</v>
      </c>
      <c r="CHP38" s="1">
        <f t="shared" si="2520"/>
        <v>1.8235294117647073E-4</v>
      </c>
      <c r="CHQ38" s="1">
        <f t="shared" si="2521"/>
        <v>1.3958430892258935</v>
      </c>
      <c r="CHR38" s="1"/>
      <c r="CHS38" s="1"/>
      <c r="CHT38" s="1" t="s">
        <v>11</v>
      </c>
      <c r="CHU38" s="1" t="s">
        <v>217</v>
      </c>
      <c r="CHV38" s="1">
        <v>607</v>
      </c>
      <c r="CHW38" s="1">
        <v>5</v>
      </c>
      <c r="CHX38" s="1">
        <v>4.3999999999999997E-2</v>
      </c>
      <c r="CHY38" s="1">
        <f t="shared" si="2522"/>
        <v>2.2999999999999996E-2</v>
      </c>
      <c r="CHZ38" s="1">
        <f t="shared" si="2523"/>
        <v>0.70542635658914721</v>
      </c>
      <c r="CIA38" s="1">
        <f t="shared" si="2524"/>
        <v>1.0581395348837209E-3</v>
      </c>
      <c r="CIB38" s="1">
        <f t="shared" si="2525"/>
        <v>8.0996596362807782</v>
      </c>
      <c r="CIC38" s="1"/>
      <c r="CID38" s="1"/>
      <c r="CIE38" s="1" t="s">
        <v>11</v>
      </c>
      <c r="CIF38" s="1" t="s">
        <v>218</v>
      </c>
      <c r="CIG38" s="1">
        <v>608</v>
      </c>
      <c r="CIH38" s="1">
        <v>5</v>
      </c>
      <c r="CII38" s="1">
        <v>4.2999999999999997E-2</v>
      </c>
      <c r="CIJ38" s="1">
        <f t="shared" si="2526"/>
        <v>1.5999999999999997E-2</v>
      </c>
      <c r="CIK38" s="1">
        <f t="shared" si="2527"/>
        <v>-0.14901960784313745</v>
      </c>
      <c r="CIL38" s="1">
        <f t="shared" si="2528"/>
        <v>-2.2352941176470619E-4</v>
      </c>
      <c r="CIM38" s="1">
        <f t="shared" si="2529"/>
        <v>-1.7110334642123866</v>
      </c>
      <c r="CIN38" s="1"/>
      <c r="CIO38" s="1"/>
      <c r="CIP38" s="1" t="s">
        <v>11</v>
      </c>
      <c r="CIQ38" s="1" t="s">
        <v>219</v>
      </c>
      <c r="CIR38" s="1">
        <v>621</v>
      </c>
      <c r="CIS38" s="1">
        <v>5</v>
      </c>
      <c r="CIT38" s="1">
        <v>3.5000000000000003E-2</v>
      </c>
      <c r="CIU38" s="1">
        <f t="shared" si="1679"/>
        <v>5.0000000000000044E-3</v>
      </c>
      <c r="CIV38" s="1">
        <f t="shared" si="2530"/>
        <v>-1.5753968253968251</v>
      </c>
      <c r="CIW38" s="1">
        <f t="shared" si="2531"/>
        <v>-2.3630952380952379E-3</v>
      </c>
      <c r="CIX38" s="1">
        <f t="shared" si="2532"/>
        <v>-18.088604088297902</v>
      </c>
      <c r="CIY38" s="1"/>
      <c r="CIZ38" s="1"/>
      <c r="CJA38" s="1" t="s">
        <v>11</v>
      </c>
      <c r="CJB38" s="1" t="s">
        <v>220</v>
      </c>
      <c r="CJC38" s="1">
        <v>622</v>
      </c>
      <c r="CJD38" s="1">
        <v>5</v>
      </c>
      <c r="CJE38" s="1">
        <v>2.5000000000000001E-2</v>
      </c>
      <c r="CJF38" s="1">
        <f t="shared" si="2533"/>
        <v>1.6E-2</v>
      </c>
      <c r="CJG38" s="1">
        <f t="shared" si="2534"/>
        <v>0.13074204946996468</v>
      </c>
      <c r="CJH38" s="1">
        <f t="shared" si="2535"/>
        <v>1.9611307420494702E-4</v>
      </c>
      <c r="CJI38" s="1">
        <f t="shared" si="2536"/>
        <v>1.5011717253899801</v>
      </c>
      <c r="CJJ38" s="1"/>
      <c r="CJK38" s="1"/>
      <c r="CJL38" s="1" t="s">
        <v>11</v>
      </c>
      <c r="CJM38" s="1" t="s">
        <v>221</v>
      </c>
      <c r="CJN38" s="1">
        <v>635</v>
      </c>
      <c r="CJO38" s="1">
        <v>5</v>
      </c>
      <c r="CJP38" s="1">
        <v>3.5000000000000003E-2</v>
      </c>
      <c r="CJQ38" s="1">
        <f t="shared" si="2537"/>
        <v>2.3000000000000003E-2</v>
      </c>
      <c r="CJR38" s="1">
        <f t="shared" si="2538"/>
        <v>7.0921985815602898E-2</v>
      </c>
      <c r="CJS38" s="1">
        <f t="shared" si="2539"/>
        <v>1.0638297872340435E-4</v>
      </c>
      <c r="CJT38" s="1">
        <f t="shared" si="2540"/>
        <v>0.81432163750309505</v>
      </c>
      <c r="CJU38" s="1"/>
      <c r="CJV38" s="1"/>
      <c r="CJW38" s="1" t="s">
        <v>11</v>
      </c>
      <c r="CJX38" s="1" t="s">
        <v>222</v>
      </c>
      <c r="CJY38" s="1">
        <v>636</v>
      </c>
      <c r="CJZ38" s="1">
        <v>5</v>
      </c>
      <c r="CKA38" s="1">
        <v>3.2000000000000001E-2</v>
      </c>
      <c r="CKB38" s="1">
        <f t="shared" si="2541"/>
        <v>1.2E-2</v>
      </c>
      <c r="CKC38" s="1">
        <f t="shared" si="2542"/>
        <v>-0.47349823321554768</v>
      </c>
      <c r="CKD38" s="1">
        <f t="shared" si="2543"/>
        <v>-7.1024734982332157E-4</v>
      </c>
      <c r="CKE38" s="1">
        <f t="shared" si="2544"/>
        <v>-5.4366759784393874</v>
      </c>
      <c r="CKF38" s="1"/>
      <c r="CKG38" s="1"/>
      <c r="CKH38" s="1" t="s">
        <v>11</v>
      </c>
      <c r="CKI38" s="1" t="s">
        <v>223</v>
      </c>
      <c r="CKJ38" s="1">
        <v>649</v>
      </c>
      <c r="CKK38" s="1">
        <v>5</v>
      </c>
      <c r="CKL38" s="1">
        <v>3.7999999999999999E-2</v>
      </c>
      <c r="CKM38" s="1">
        <f t="shared" si="2545"/>
        <v>1.3999999999999999E-2</v>
      </c>
      <c r="CKN38" s="1">
        <f t="shared" si="2546"/>
        <v>-0.48409893992932868</v>
      </c>
      <c r="CKO38" s="1">
        <f t="shared" si="2547"/>
        <v>-7.2614840989399302E-4</v>
      </c>
      <c r="CKP38" s="1">
        <f t="shared" si="2548"/>
        <v>-5.5583926048223589</v>
      </c>
      <c r="CKQ38" s="1"/>
      <c r="CKR38" s="1"/>
      <c r="CKS38" s="1" t="s">
        <v>11</v>
      </c>
      <c r="CKT38" s="1" t="s">
        <v>224</v>
      </c>
      <c r="CKU38" s="1">
        <v>650</v>
      </c>
      <c r="CKV38" s="1">
        <v>5</v>
      </c>
      <c r="CKW38" s="1">
        <v>2.1999999999999999E-2</v>
      </c>
      <c r="CKX38" s="1">
        <f t="shared" si="2549"/>
        <v>4.9999999999999975E-3</v>
      </c>
      <c r="CKY38" s="1">
        <f t="shared" si="2550"/>
        <v>-0.42807017543859655</v>
      </c>
      <c r="CKZ38" s="1">
        <f t="shared" si="2551"/>
        <v>-6.421052631578948E-4</v>
      </c>
      <c r="CLA38" s="1">
        <f t="shared" si="2552"/>
        <v>-4.9150739678344673</v>
      </c>
      <c r="CLB38" s="1"/>
      <c r="CLC38" s="1"/>
      <c r="CLD38" s="1" t="s">
        <v>11</v>
      </c>
      <c r="CLE38" s="1" t="s">
        <v>225</v>
      </c>
      <c r="CLF38" s="1">
        <v>663</v>
      </c>
      <c r="CLG38" s="1">
        <v>5</v>
      </c>
      <c r="CLH38" s="1">
        <v>3.4000000000000002E-2</v>
      </c>
      <c r="CLI38" s="1">
        <f t="shared" si="2553"/>
        <v>1.2000000000000004E-2</v>
      </c>
      <c r="CLJ38" s="1">
        <f t="shared" si="2554"/>
        <v>-0.1730103806228373</v>
      </c>
      <c r="CLK38" s="1">
        <f t="shared" si="2555"/>
        <v>-2.5951557093425597E-4</v>
      </c>
      <c r="CLL38" s="1">
        <f t="shared" si="2556"/>
        <v>-1.9864939599988973</v>
      </c>
      <c r="CLM38" s="1"/>
      <c r="CLN38" s="1"/>
      <c r="CLO38" s="1"/>
      <c r="CLP38" s="1"/>
      <c r="CLQ38" s="1"/>
      <c r="CLR38" s="1"/>
      <c r="CLS38" s="1"/>
      <c r="CLT38" s="1"/>
      <c r="CLU38" s="1"/>
      <c r="CLV38" s="1"/>
      <c r="CLW38" s="1"/>
      <c r="CLX38" s="1"/>
      <c r="CLY38" s="1"/>
      <c r="CLZ38" s="1"/>
      <c r="CMA38" s="1"/>
      <c r="CMB38" s="1"/>
      <c r="CMC38" s="1"/>
      <c r="CMD38" s="1"/>
      <c r="CME38" s="1"/>
      <c r="CMF38" s="1"/>
      <c r="CMG38" s="1"/>
      <c r="CMH38" s="1"/>
      <c r="CMI38" s="1"/>
      <c r="CMJ38" s="1"/>
      <c r="CMK38" s="1"/>
      <c r="CML38" s="1"/>
      <c r="CMM38" s="1"/>
      <c r="CMN38" s="1"/>
      <c r="CMO38" s="1"/>
      <c r="CMP38" s="1"/>
      <c r="CMQ38" s="1"/>
      <c r="CMR38" s="1"/>
      <c r="CMS38" s="1"/>
      <c r="CMT38" s="1"/>
      <c r="CMU38" s="1"/>
      <c r="CMV38" s="1"/>
      <c r="CMW38" s="1"/>
      <c r="CMX38" s="1"/>
      <c r="CMY38" s="1"/>
      <c r="CMZ38" s="1"/>
    </row>
    <row r="39" spans="1:2392" x14ac:dyDescent="0.3">
      <c r="A39" s="1" t="s">
        <v>11</v>
      </c>
      <c r="B39" s="1" t="s">
        <v>12</v>
      </c>
      <c r="C39" s="1">
        <v>1</v>
      </c>
      <c r="D39" s="1">
        <v>6</v>
      </c>
      <c r="E39" s="1">
        <v>2.4E-2</v>
      </c>
      <c r="F39" s="1">
        <f t="shared" si="1712"/>
        <v>2.6000000000000002E-2</v>
      </c>
      <c r="G39" s="1">
        <f t="shared" si="1713"/>
        <v>1.2508474576271187</v>
      </c>
      <c r="H39" s="1">
        <f t="shared" si="2557"/>
        <v>1.8762711864406781E-3</v>
      </c>
      <c r="I39" s="1">
        <f t="shared" si="2558"/>
        <v>14.362149314457119</v>
      </c>
      <c r="J39" s="1"/>
      <c r="K39" s="1"/>
      <c r="L39" s="1" t="s">
        <v>11</v>
      </c>
      <c r="M39" s="1" t="s">
        <v>13</v>
      </c>
      <c r="N39" s="1">
        <v>2</v>
      </c>
      <c r="O39" s="1">
        <v>6</v>
      </c>
      <c r="P39" s="1">
        <v>4.8000000000000001E-2</v>
      </c>
      <c r="Q39" s="1">
        <f t="shared" si="1714"/>
        <v>0.05</v>
      </c>
      <c r="R39" s="1">
        <f t="shared" si="1715"/>
        <v>2.0847457627118646</v>
      </c>
      <c r="S39" s="1">
        <f t="shared" si="1716"/>
        <v>3.1271186440677968E-3</v>
      </c>
      <c r="T39" s="1">
        <f t="shared" si="1717"/>
        <v>23.936915524095198</v>
      </c>
      <c r="U39" s="1"/>
      <c r="V39" s="1"/>
      <c r="W39" s="1" t="s">
        <v>11</v>
      </c>
      <c r="X39" s="1" t="s">
        <v>14</v>
      </c>
      <c r="Y39" s="1">
        <v>3</v>
      </c>
      <c r="Z39" s="1">
        <v>6</v>
      </c>
      <c r="AA39" s="1">
        <v>0.08</v>
      </c>
      <c r="AB39" s="1">
        <f t="shared" si="1718"/>
        <v>7.9000000000000001E-2</v>
      </c>
      <c r="AC39" s="1">
        <f t="shared" si="1719"/>
        <v>3.0610169491525427</v>
      </c>
      <c r="AD39" s="1">
        <f t="shared" si="1720"/>
        <v>4.5915254237288141E-3</v>
      </c>
      <c r="AE39" s="1">
        <f t="shared" si="1721"/>
        <v>35.146397915866608</v>
      </c>
      <c r="AF39" s="1"/>
      <c r="AG39" s="1"/>
      <c r="AH39" s="1" t="s">
        <v>11</v>
      </c>
      <c r="AI39" s="1" t="s">
        <v>15</v>
      </c>
      <c r="AJ39" s="1">
        <v>4</v>
      </c>
      <c r="AK39" s="1">
        <v>6</v>
      </c>
      <c r="AL39" s="1">
        <v>0.104</v>
      </c>
      <c r="AM39" s="1">
        <f t="shared" si="1722"/>
        <v>9.6000000000000002E-2</v>
      </c>
      <c r="AN39" s="1">
        <f t="shared" si="1723"/>
        <v>3.5850340136054424</v>
      </c>
      <c r="AO39" s="1">
        <f t="shared" si="1724"/>
        <v>5.3775510204081634E-3</v>
      </c>
      <c r="AP39" s="1">
        <f t="shared" si="1725"/>
        <v>41.16312783533499</v>
      </c>
      <c r="AQ39" s="1"/>
      <c r="AR39" s="1"/>
      <c r="AS39" s="1" t="s">
        <v>11</v>
      </c>
      <c r="AT39" s="1" t="s">
        <v>16</v>
      </c>
      <c r="AU39" s="1">
        <v>8</v>
      </c>
      <c r="AV39" s="1">
        <v>6</v>
      </c>
      <c r="AW39" s="1">
        <v>0.14299999999999999</v>
      </c>
      <c r="AX39" s="1">
        <f t="shared" si="1726"/>
        <v>0.13499999999999998</v>
      </c>
      <c r="AY39" s="1">
        <f t="shared" si="1727"/>
        <v>4.9385665529010234</v>
      </c>
      <c r="AZ39" s="1">
        <f t="shared" si="1728"/>
        <v>7.4078498293515356E-3</v>
      </c>
      <c r="BA39" s="1">
        <f t="shared" si="1729"/>
        <v>56.704300592096871</v>
      </c>
      <c r="BB39" s="1"/>
      <c r="BC39" s="1"/>
      <c r="BD39" s="1" t="s">
        <v>11</v>
      </c>
      <c r="BE39" s="1" t="s">
        <v>17</v>
      </c>
      <c r="BF39" s="1">
        <v>9</v>
      </c>
      <c r="BG39" s="1">
        <v>6</v>
      </c>
      <c r="BH39" s="1">
        <v>0.154</v>
      </c>
      <c r="BI39" s="1">
        <f t="shared" si="1730"/>
        <v>0.14899999999999999</v>
      </c>
      <c r="BJ39" s="1">
        <f t="shared" si="1731"/>
        <v>5.4027303754266214</v>
      </c>
      <c r="BK39" s="1">
        <f t="shared" si="1732"/>
        <v>8.1040955631399327E-3</v>
      </c>
      <c r="BL39" s="1">
        <f t="shared" si="1733"/>
        <v>62.03379947290211</v>
      </c>
      <c r="BM39" s="1"/>
      <c r="BN39" s="1"/>
      <c r="BO39" s="1" t="s">
        <v>11</v>
      </c>
      <c r="BP39" s="1" t="s">
        <v>18</v>
      </c>
      <c r="BQ39" s="1">
        <v>10</v>
      </c>
      <c r="BR39" s="1">
        <v>6</v>
      </c>
      <c r="BS39" s="1">
        <v>0.155</v>
      </c>
      <c r="BT39" s="1">
        <f t="shared" si="1734"/>
        <v>0.14599999999999999</v>
      </c>
      <c r="BU39" s="1">
        <f t="shared" si="1735"/>
        <v>5.2389078498293511</v>
      </c>
      <c r="BV39" s="1">
        <f t="shared" si="1736"/>
        <v>7.8583617747440271E-3</v>
      </c>
      <c r="BW39" s="1">
        <f t="shared" si="1737"/>
        <v>60.152799867912023</v>
      </c>
      <c r="BX39" s="1"/>
      <c r="BY39" s="1"/>
      <c r="BZ39" s="1" t="s">
        <v>11</v>
      </c>
      <c r="CA39" s="1" t="s">
        <v>19</v>
      </c>
      <c r="CB39" s="1">
        <v>11</v>
      </c>
      <c r="CC39" s="1">
        <v>6</v>
      </c>
      <c r="CD39" s="1">
        <v>0.16900000000000001</v>
      </c>
      <c r="CE39" s="1">
        <f t="shared" si="1738"/>
        <v>0.16400000000000001</v>
      </c>
      <c r="CF39" s="1">
        <f t="shared" si="1739"/>
        <v>5.8900343642611679</v>
      </c>
      <c r="CG39" s="1">
        <f t="shared" si="1740"/>
        <v>8.8350515463917513E-3</v>
      </c>
      <c r="CH39" s="1">
        <f t="shared" si="1741"/>
        <v>67.628992241210582</v>
      </c>
      <c r="CI39" s="1"/>
      <c r="CJ39" s="1"/>
      <c r="CK39" s="1" t="s">
        <v>11</v>
      </c>
      <c r="CL39" s="1" t="s">
        <v>20</v>
      </c>
      <c r="CM39" s="1">
        <v>14</v>
      </c>
      <c r="CN39" s="1">
        <v>6</v>
      </c>
      <c r="CO39" s="1">
        <v>0.185</v>
      </c>
      <c r="CP39" s="1">
        <f t="shared" si="1742"/>
        <v>0.17199999999999999</v>
      </c>
      <c r="CQ39" s="1">
        <f t="shared" si="1743"/>
        <v>6.085910652920961</v>
      </c>
      <c r="CR39" s="1">
        <f t="shared" si="1744"/>
        <v>9.1288659793814422E-3</v>
      </c>
      <c r="CS39" s="1">
        <f t="shared" si="1745"/>
        <v>69.878031073036141</v>
      </c>
      <c r="CT39" s="1"/>
      <c r="CU39" s="1"/>
      <c r="CV39" s="1" t="s">
        <v>11</v>
      </c>
      <c r="CW39" s="1" t="s">
        <v>21</v>
      </c>
      <c r="CX39" s="1">
        <v>15</v>
      </c>
      <c r="CY39" s="1">
        <v>6</v>
      </c>
      <c r="CZ39" s="1">
        <v>4.2999999999999997E-2</v>
      </c>
      <c r="DA39" s="1">
        <f t="shared" si="1746"/>
        <v>2.2999999999999996E-2</v>
      </c>
      <c r="DB39" s="1">
        <f t="shared" si="1747"/>
        <v>0.99999999999999989</v>
      </c>
      <c r="DC39" s="1">
        <f t="shared" si="1748"/>
        <v>1.4999999999999998E-3</v>
      </c>
      <c r="DD39" s="1">
        <f t="shared" si="1749"/>
        <v>11.481935088793628</v>
      </c>
      <c r="DE39" s="1"/>
      <c r="DF39" s="1"/>
      <c r="DG39" s="1" t="s">
        <v>11</v>
      </c>
      <c r="DH39" s="1" t="s">
        <v>22</v>
      </c>
      <c r="DI39" s="1">
        <v>16</v>
      </c>
      <c r="DJ39" s="1">
        <v>6</v>
      </c>
      <c r="DK39" s="1">
        <v>7.0999999999999994E-2</v>
      </c>
      <c r="DL39" s="1">
        <f t="shared" si="1750"/>
        <v>4.3999999999999997E-2</v>
      </c>
      <c r="DM39" s="1">
        <f t="shared" si="1751"/>
        <v>1.6109215017064846</v>
      </c>
      <c r="DN39" s="1">
        <f t="shared" si="1752"/>
        <v>2.4163822525597269E-3</v>
      </c>
      <c r="DO39" s="1">
        <f t="shared" si="1753"/>
        <v>18.496496115735813</v>
      </c>
      <c r="DP39" s="1"/>
      <c r="DQ39" s="1"/>
      <c r="DR39" s="1" t="s">
        <v>11</v>
      </c>
      <c r="DS39" s="1" t="s">
        <v>23</v>
      </c>
      <c r="DT39" s="1">
        <v>17</v>
      </c>
      <c r="DU39" s="1">
        <v>6</v>
      </c>
      <c r="DV39" s="1">
        <v>7.9000000000000001E-2</v>
      </c>
      <c r="DW39" s="1">
        <f t="shared" si="1754"/>
        <v>5.2000000000000005E-2</v>
      </c>
      <c r="DX39" s="1">
        <f t="shared" si="1755"/>
        <v>1.8150684931506851</v>
      </c>
      <c r="DY39" s="1">
        <f t="shared" si="1756"/>
        <v>2.7226027397260276E-3</v>
      </c>
      <c r="DZ39" s="1">
        <f t="shared" si="1757"/>
        <v>20.840498620070633</v>
      </c>
      <c r="EA39" s="1"/>
      <c r="EB39" s="1"/>
      <c r="EC39" s="1" t="s">
        <v>11</v>
      </c>
      <c r="ED39" s="1" t="s">
        <v>24</v>
      </c>
      <c r="EE39" s="1">
        <v>18</v>
      </c>
      <c r="EF39" s="1">
        <v>6</v>
      </c>
      <c r="EG39" s="1">
        <v>8.7999999999999995E-2</v>
      </c>
      <c r="EH39" s="1">
        <f t="shared" si="1758"/>
        <v>6.2E-2</v>
      </c>
      <c r="EI39" s="1">
        <f t="shared" si="1759"/>
        <v>2.2857142857142856</v>
      </c>
      <c r="EJ39" s="1">
        <f t="shared" si="1760"/>
        <v>3.4285714285714284E-3</v>
      </c>
      <c r="EK39" s="1">
        <f t="shared" si="1761"/>
        <v>26.244423060099727</v>
      </c>
      <c r="EL39" s="1"/>
      <c r="EM39" s="1"/>
      <c r="EN39" s="1" t="s">
        <v>11</v>
      </c>
      <c r="EO39" s="1" t="s">
        <v>25</v>
      </c>
      <c r="EP39" s="1">
        <v>21</v>
      </c>
      <c r="EQ39" s="1">
        <v>6</v>
      </c>
      <c r="ER39" s="1">
        <v>0.13900000000000001</v>
      </c>
      <c r="ES39" s="1">
        <f t="shared" si="1762"/>
        <v>0.10800000000000001</v>
      </c>
      <c r="ET39" s="1">
        <f t="shared" si="1763"/>
        <v>3.787671232876713</v>
      </c>
      <c r="EU39" s="1">
        <f t="shared" si="1764"/>
        <v>5.6815068493150699E-3</v>
      </c>
      <c r="EV39" s="1">
        <f t="shared" si="1765"/>
        <v>43.489795233581361</v>
      </c>
      <c r="EW39" s="1"/>
      <c r="EX39" s="1"/>
      <c r="EY39" s="1" t="s">
        <v>11</v>
      </c>
      <c r="EZ39" s="1" t="s">
        <v>26</v>
      </c>
      <c r="FA39" s="1">
        <v>22</v>
      </c>
      <c r="FB39" s="1">
        <v>6</v>
      </c>
      <c r="FC39" s="1">
        <v>0.123</v>
      </c>
      <c r="FD39" s="1">
        <f t="shared" si="1766"/>
        <v>9.1999999999999998E-2</v>
      </c>
      <c r="FE39" s="1">
        <f t="shared" si="1767"/>
        <v>3.1672354948805457</v>
      </c>
      <c r="FF39" s="1">
        <f t="shared" si="1768"/>
        <v>4.750853242320819E-3</v>
      </c>
      <c r="FG39" s="1">
        <f t="shared" si="1769"/>
        <v>36.365992363141601</v>
      </c>
      <c r="FH39" s="1"/>
      <c r="FI39" s="1"/>
      <c r="FJ39" s="1" t="s">
        <v>11</v>
      </c>
      <c r="FK39" s="1" t="s">
        <v>27</v>
      </c>
      <c r="FL39" s="1">
        <v>23</v>
      </c>
      <c r="FM39" s="1">
        <v>6</v>
      </c>
      <c r="FN39" s="1">
        <v>0.13300000000000001</v>
      </c>
      <c r="FO39" s="1">
        <f t="shared" si="1770"/>
        <v>0.10300000000000001</v>
      </c>
      <c r="FP39" s="1">
        <f t="shared" si="1771"/>
        <v>3.9081632653061225</v>
      </c>
      <c r="FQ39" s="1">
        <f t="shared" si="1772"/>
        <v>5.8622448979591835E-3</v>
      </c>
      <c r="FR39" s="1">
        <f t="shared" si="1773"/>
        <v>44.873276928652658</v>
      </c>
      <c r="FS39" s="1"/>
      <c r="FT39" s="1"/>
      <c r="FU39" s="1" t="s">
        <v>11</v>
      </c>
      <c r="FV39" s="1" t="s">
        <v>28</v>
      </c>
      <c r="FW39" s="1">
        <v>24</v>
      </c>
      <c r="FX39" s="1">
        <v>6</v>
      </c>
      <c r="FY39" s="1">
        <v>0.14299999999999999</v>
      </c>
      <c r="FZ39" s="1">
        <f t="shared" si="1774"/>
        <v>0.11199999999999999</v>
      </c>
      <c r="GA39" s="1">
        <f t="shared" si="1775"/>
        <v>3.7979452054794516</v>
      </c>
      <c r="GB39" s="1">
        <f t="shared" si="1776"/>
        <v>5.6969178082191775E-3</v>
      </c>
      <c r="GC39" s="1">
        <f t="shared" si="1777"/>
        <v>43.607760320110053</v>
      </c>
      <c r="GD39" s="1"/>
      <c r="GE39" s="1"/>
      <c r="GF39" s="1" t="s">
        <v>11</v>
      </c>
      <c r="GG39" s="1" t="s">
        <v>29</v>
      </c>
      <c r="GH39" s="1">
        <v>25</v>
      </c>
      <c r="GI39" s="1">
        <v>6</v>
      </c>
      <c r="GJ39" s="1">
        <v>0.153</v>
      </c>
      <c r="GK39" s="1">
        <f t="shared" si="922"/>
        <v>0.122</v>
      </c>
      <c r="GL39" s="1">
        <f t="shared" si="1778"/>
        <v>4.3003412969283277</v>
      </c>
      <c r="GM39" s="1">
        <f t="shared" si="1779"/>
        <v>6.4505119453924916E-3</v>
      </c>
      <c r="GN39" s="1">
        <f t="shared" si="1780"/>
        <v>49.376239630989673</v>
      </c>
      <c r="GO39" s="1"/>
      <c r="GP39" s="1"/>
      <c r="GQ39" s="1" t="s">
        <v>11</v>
      </c>
      <c r="GR39" s="1" t="s">
        <v>30</v>
      </c>
      <c r="GS39" s="1">
        <v>28</v>
      </c>
      <c r="GT39" s="1">
        <v>6</v>
      </c>
      <c r="GU39" s="1">
        <v>0.17499999999999999</v>
      </c>
      <c r="GV39" s="1">
        <f t="shared" si="1781"/>
        <v>0.14599999999999999</v>
      </c>
      <c r="GW39" s="1">
        <f t="shared" si="1782"/>
        <v>4.9999999999999991</v>
      </c>
      <c r="GX39" s="1">
        <f t="shared" si="1783"/>
        <v>7.4999999999999989E-3</v>
      </c>
      <c r="GY39" s="1">
        <f t="shared" si="1784"/>
        <v>57.40967544396814</v>
      </c>
      <c r="GZ39" s="1"/>
      <c r="HA39" s="1"/>
      <c r="HB39" s="1" t="s">
        <v>11</v>
      </c>
      <c r="HC39" s="1" t="s">
        <v>31</v>
      </c>
      <c r="HD39" s="1">
        <v>29</v>
      </c>
      <c r="HE39" s="1">
        <v>6</v>
      </c>
      <c r="HF39" s="1">
        <v>6.8000000000000005E-2</v>
      </c>
      <c r="HG39" s="1">
        <f t="shared" si="1785"/>
        <v>1.6000000000000007E-2</v>
      </c>
      <c r="HH39" s="1">
        <f t="shared" si="1786"/>
        <v>0.80201342281879218</v>
      </c>
      <c r="HI39" s="1">
        <f t="shared" si="1787"/>
        <v>1.2030201342281882E-3</v>
      </c>
      <c r="HJ39" s="1">
        <f t="shared" si="1788"/>
        <v>9.2086660611465714</v>
      </c>
      <c r="HK39" s="1"/>
      <c r="HL39" s="1"/>
      <c r="HM39" s="1" t="s">
        <v>11</v>
      </c>
      <c r="HN39" s="1" t="s">
        <v>32</v>
      </c>
      <c r="HO39" s="1">
        <v>30</v>
      </c>
      <c r="HP39" s="1">
        <v>6</v>
      </c>
      <c r="HQ39" s="1">
        <v>6.7000000000000004E-2</v>
      </c>
      <c r="HR39" s="1">
        <f t="shared" si="934"/>
        <v>1.5000000000000006E-2</v>
      </c>
      <c r="HS39" s="1">
        <f t="shared" si="1789"/>
        <v>0.72390572390572405</v>
      </c>
      <c r="HT39" s="1">
        <f t="shared" si="1790"/>
        <v>1.0858585858585861E-3</v>
      </c>
      <c r="HU39" s="1">
        <f t="shared" si="1791"/>
        <v>8.3118385322916879</v>
      </c>
      <c r="HV39" s="1"/>
      <c r="HW39" s="1"/>
      <c r="HX39" s="1" t="s">
        <v>11</v>
      </c>
      <c r="HY39" s="1" t="s">
        <v>33</v>
      </c>
      <c r="HZ39" s="1">
        <v>31</v>
      </c>
      <c r="IA39" s="1">
        <v>6</v>
      </c>
      <c r="IB39" s="1">
        <v>8.5999999999999993E-2</v>
      </c>
      <c r="IC39" s="1">
        <f t="shared" si="1792"/>
        <v>3.0999999999999993E-2</v>
      </c>
      <c r="ID39" s="1">
        <f t="shared" si="1793"/>
        <v>1.2499999999999996</v>
      </c>
      <c r="IE39" s="1">
        <f t="shared" si="1794"/>
        <v>1.8749999999999993E-3</v>
      </c>
      <c r="IF39" s="1">
        <f t="shared" si="1795"/>
        <v>14.352418860992033</v>
      </c>
      <c r="IG39" s="1"/>
      <c r="IH39" s="1"/>
      <c r="II39" s="1" t="s">
        <v>11</v>
      </c>
      <c r="IJ39" s="1" t="s">
        <v>34</v>
      </c>
      <c r="IK39" s="1">
        <v>32</v>
      </c>
      <c r="IL39" s="1">
        <v>6</v>
      </c>
      <c r="IM39" s="1">
        <v>8.1000000000000003E-2</v>
      </c>
      <c r="IN39" s="1">
        <f t="shared" si="1796"/>
        <v>2.6000000000000002E-2</v>
      </c>
      <c r="IO39" s="1">
        <f t="shared" si="1797"/>
        <v>1.0336700336700337</v>
      </c>
      <c r="IP39" s="1">
        <f t="shared" si="1798"/>
        <v>1.5505050505050506E-3</v>
      </c>
      <c r="IQ39" s="1">
        <f t="shared" si="1799"/>
        <v>11.868532229830453</v>
      </c>
      <c r="IR39" s="1"/>
      <c r="IS39" s="1"/>
      <c r="IT39" s="1" t="s">
        <v>11</v>
      </c>
      <c r="IU39" s="1" t="s">
        <v>35</v>
      </c>
      <c r="IV39" s="1">
        <v>35</v>
      </c>
      <c r="IW39" s="1">
        <v>6</v>
      </c>
      <c r="IX39" s="1">
        <v>9.8000000000000004E-2</v>
      </c>
      <c r="IY39" s="1">
        <f t="shared" si="1800"/>
        <v>4.3000000000000003E-2</v>
      </c>
      <c r="IZ39" s="1">
        <f t="shared" si="1801"/>
        <v>1.6711409395973156</v>
      </c>
      <c r="JA39" s="1">
        <f t="shared" si="1802"/>
        <v>2.5067114093959733E-3</v>
      </c>
      <c r="JB39" s="1">
        <f t="shared" si="1803"/>
        <v>19.187931792681976</v>
      </c>
      <c r="JC39" s="1"/>
      <c r="JD39" s="1"/>
      <c r="JE39" s="1" t="s">
        <v>11</v>
      </c>
      <c r="JF39" s="3" t="s">
        <v>36</v>
      </c>
      <c r="JG39" s="3">
        <v>36</v>
      </c>
      <c r="JH39" s="1">
        <v>6</v>
      </c>
      <c r="JI39" s="1">
        <v>0.11</v>
      </c>
      <c r="JJ39" s="1">
        <f t="shared" si="1804"/>
        <v>5.2999999999999999E-2</v>
      </c>
      <c r="JK39" s="1">
        <f t="shared" si="1805"/>
        <v>2.0568561872909701</v>
      </c>
      <c r="JL39" s="1">
        <f t="shared" si="1806"/>
        <v>3.0852842809364553E-3</v>
      </c>
      <c r="JM39" s="1">
        <f t="shared" si="1807"/>
        <v>23.616689229458473</v>
      </c>
      <c r="JN39" s="1"/>
      <c r="JO39" s="1"/>
      <c r="JP39" s="1" t="s">
        <v>11</v>
      </c>
      <c r="JQ39" s="1" t="s">
        <v>37</v>
      </c>
      <c r="JR39" s="1">
        <v>37</v>
      </c>
      <c r="JS39" s="1">
        <v>6</v>
      </c>
      <c r="JT39" s="1">
        <v>0.125</v>
      </c>
      <c r="JU39" s="1">
        <f t="shared" si="1808"/>
        <v>6.7000000000000004E-2</v>
      </c>
      <c r="JV39" s="1">
        <f t="shared" si="1809"/>
        <v>2.4916387959866224</v>
      </c>
      <c r="JW39" s="1">
        <f t="shared" si="1810"/>
        <v>3.7374581939799336E-3</v>
      </c>
      <c r="JX39" s="1">
        <f t="shared" si="1811"/>
        <v>28.608834920238316</v>
      </c>
      <c r="JY39" s="1"/>
      <c r="JZ39" s="1"/>
      <c r="KA39" s="1" t="s">
        <v>11</v>
      </c>
      <c r="KB39" s="1" t="s">
        <v>38</v>
      </c>
      <c r="KC39" s="1">
        <v>38</v>
      </c>
      <c r="KD39" s="1">
        <v>6</v>
      </c>
      <c r="KE39" s="1">
        <v>0.13700000000000001</v>
      </c>
      <c r="KF39" s="1">
        <f t="shared" si="1812"/>
        <v>7.6000000000000012E-2</v>
      </c>
      <c r="KG39" s="1">
        <f t="shared" si="1813"/>
        <v>2.6755852842809369</v>
      </c>
      <c r="KH39" s="1">
        <f t="shared" si="1814"/>
        <v>4.0133779264214051E-3</v>
      </c>
      <c r="KI39" s="1">
        <f t="shared" si="1815"/>
        <v>30.720896558645169</v>
      </c>
      <c r="KJ39" s="1"/>
      <c r="KK39" s="1"/>
      <c r="KL39" s="1" t="s">
        <v>11</v>
      </c>
      <c r="KM39" s="1" t="s">
        <v>39</v>
      </c>
      <c r="KN39" s="1">
        <v>39</v>
      </c>
      <c r="KO39" s="1">
        <v>6</v>
      </c>
      <c r="KP39" s="1">
        <v>0.14699999999999999</v>
      </c>
      <c r="KQ39" s="1">
        <f t="shared" si="1816"/>
        <v>8.3999999999999991E-2</v>
      </c>
      <c r="KR39" s="1">
        <f t="shared" si="1817"/>
        <v>2.9865771812080535</v>
      </c>
      <c r="KS39" s="1">
        <f t="shared" si="1818"/>
        <v>4.4798657718120799E-3</v>
      </c>
      <c r="KT39" s="1">
        <f t="shared" si="1819"/>
        <v>34.291685332303118</v>
      </c>
      <c r="KU39" s="1"/>
      <c r="KV39" s="1"/>
      <c r="KW39" s="1" t="s">
        <v>11</v>
      </c>
      <c r="KX39" s="1" t="s">
        <v>40</v>
      </c>
      <c r="KY39" s="1">
        <v>42</v>
      </c>
      <c r="KZ39" s="1">
        <v>6</v>
      </c>
      <c r="LA39" s="1">
        <v>0.157</v>
      </c>
      <c r="LB39" s="1">
        <f t="shared" si="1820"/>
        <v>9.1999999999999998E-2</v>
      </c>
      <c r="LC39" s="1">
        <f t="shared" si="967"/>
        <v>3.4194630872483223</v>
      </c>
      <c r="LD39" s="1">
        <f t="shared" si="1821"/>
        <v>5.1291946308724837E-3</v>
      </c>
      <c r="LE39" s="1">
        <f t="shared" si="1822"/>
        <v>39.262053206311109</v>
      </c>
      <c r="LF39" s="1"/>
      <c r="LG39" s="1"/>
      <c r="LH39" s="1" t="s">
        <v>11</v>
      </c>
      <c r="LI39" s="1" t="s">
        <v>41</v>
      </c>
      <c r="LJ39" s="1">
        <v>43</v>
      </c>
      <c r="LK39" s="1">
        <v>6</v>
      </c>
      <c r="LL39" s="1">
        <v>3.7999999999999999E-2</v>
      </c>
      <c r="LM39" s="1">
        <f t="shared" si="1823"/>
        <v>1.0000000000000009E-3</v>
      </c>
      <c r="LN39" s="1">
        <f t="shared" si="1824"/>
        <v>-0.59121621621621612</v>
      </c>
      <c r="LO39" s="1">
        <f t="shared" si="1825"/>
        <v>-8.8682432432432416E-4</v>
      </c>
      <c r="LP39" s="1">
        <f t="shared" si="1826"/>
        <v>-6.7883062180367739</v>
      </c>
      <c r="LQ39" s="1"/>
      <c r="LR39" s="1"/>
      <c r="LS39" s="1" t="s">
        <v>11</v>
      </c>
      <c r="LT39" s="1" t="s">
        <v>42</v>
      </c>
      <c r="LU39" s="1">
        <v>44</v>
      </c>
      <c r="LV39" s="1">
        <v>6</v>
      </c>
      <c r="LW39" s="1">
        <v>5.6000000000000001E-2</v>
      </c>
      <c r="LX39" s="1">
        <f t="shared" si="1827"/>
        <v>1.3000000000000005E-2</v>
      </c>
      <c r="LY39" s="1">
        <f t="shared" si="1828"/>
        <v>-1.1103202846975089</v>
      </c>
      <c r="LZ39" s="1">
        <f t="shared" si="1829"/>
        <v>-1.6654804270462634E-3</v>
      </c>
      <c r="MA39" s="1">
        <f t="shared" si="1830"/>
        <v>-12.748625436667661</v>
      </c>
      <c r="MB39" s="1"/>
      <c r="MC39" s="1"/>
      <c r="MD39" s="1" t="s">
        <v>11</v>
      </c>
      <c r="ME39" s="1" t="s">
        <v>43</v>
      </c>
      <c r="MF39" s="1">
        <v>46</v>
      </c>
      <c r="MG39" s="1">
        <v>6</v>
      </c>
      <c r="MH39" s="1">
        <v>6.9000000000000006E-2</v>
      </c>
      <c r="MI39" s="1">
        <f t="shared" si="1831"/>
        <v>1.7000000000000008E-2</v>
      </c>
      <c r="MJ39" s="1">
        <f t="shared" si="1832"/>
        <v>-0.16610169491525395</v>
      </c>
      <c r="MK39" s="1">
        <f t="shared" si="1833"/>
        <v>-2.4915254237288092E-4</v>
      </c>
      <c r="ML39" s="1">
        <f t="shared" si="1834"/>
        <v>-1.9071688791555488</v>
      </c>
      <c r="MM39" s="1"/>
      <c r="MN39" s="1"/>
      <c r="MO39" s="1" t="s">
        <v>11</v>
      </c>
      <c r="MP39" s="1" t="s">
        <v>44</v>
      </c>
      <c r="MQ39" s="1">
        <v>52</v>
      </c>
      <c r="MR39" s="1">
        <v>6</v>
      </c>
      <c r="MS39" s="1">
        <v>9.4E-2</v>
      </c>
      <c r="MT39" s="1">
        <f t="shared" si="1835"/>
        <v>3.1E-2</v>
      </c>
      <c r="MU39" s="1">
        <f t="shared" si="1836"/>
        <v>0.50505050505050497</v>
      </c>
      <c r="MV39" s="1">
        <f t="shared" si="1837"/>
        <v>7.5757575757575747E-4</v>
      </c>
      <c r="MW39" s="1">
        <f t="shared" si="1838"/>
        <v>5.7989571155523381</v>
      </c>
      <c r="MX39" s="1"/>
      <c r="MY39" s="1"/>
      <c r="MZ39" s="1" t="s">
        <v>11</v>
      </c>
      <c r="NA39" s="1" t="s">
        <v>45</v>
      </c>
      <c r="NB39" s="1">
        <v>53</v>
      </c>
      <c r="NC39" s="1">
        <v>6</v>
      </c>
      <c r="ND39" s="1">
        <v>9.2999999999999999E-2</v>
      </c>
      <c r="NE39" s="1">
        <f t="shared" si="1839"/>
        <v>0</v>
      </c>
      <c r="NF39" s="1">
        <f t="shared" si="1840"/>
        <v>-0.69256756756756754</v>
      </c>
      <c r="NG39" s="1">
        <f t="shared" si="1841"/>
        <v>-1.0388513513513514E-3</v>
      </c>
      <c r="NH39" s="1">
        <f t="shared" si="1842"/>
        <v>-7.9520158554145075</v>
      </c>
      <c r="NI39" s="1"/>
      <c r="NJ39" s="1"/>
      <c r="NK39" s="1" t="s">
        <v>11</v>
      </c>
      <c r="NL39" s="1" t="s">
        <v>46</v>
      </c>
      <c r="NM39" s="1">
        <v>56</v>
      </c>
      <c r="NN39" s="1">
        <v>6</v>
      </c>
      <c r="NO39" s="1">
        <v>0.1</v>
      </c>
      <c r="NP39" s="1">
        <f t="shared" si="1843"/>
        <v>8.0000000000000071E-3</v>
      </c>
      <c r="NQ39" s="1">
        <f t="shared" si="1844"/>
        <v>-0.3694915254237286</v>
      </c>
      <c r="NR39" s="1">
        <f t="shared" si="1845"/>
        <v>-5.5423728813559293E-4</v>
      </c>
      <c r="NS39" s="1">
        <f t="shared" si="1846"/>
        <v>-4.242477710774593</v>
      </c>
      <c r="NT39" s="1"/>
      <c r="NU39" s="1"/>
      <c r="NV39" s="1" t="s">
        <v>11</v>
      </c>
      <c r="NW39" s="1" t="s">
        <v>47</v>
      </c>
      <c r="NX39" s="1">
        <v>57</v>
      </c>
      <c r="NY39" s="1">
        <v>6</v>
      </c>
      <c r="NZ39" s="1">
        <v>0</v>
      </c>
      <c r="OA39" s="1">
        <f t="shared" si="1847"/>
        <v>1.2E-2</v>
      </c>
      <c r="OB39" s="1">
        <f t="shared" si="1848"/>
        <v>1.1157556270096465</v>
      </c>
      <c r="OC39" s="1">
        <f t="shared" si="1849"/>
        <v>1.6736334405144698E-3</v>
      </c>
      <c r="OD39" s="1">
        <f t="shared" si="1850"/>
        <v>12.811033684281</v>
      </c>
      <c r="OE39" s="1"/>
      <c r="OF39" s="1"/>
      <c r="OG39" s="1" t="s">
        <v>11</v>
      </c>
      <c r="OH39" s="1" t="s">
        <v>48</v>
      </c>
      <c r="OI39" s="1">
        <v>58</v>
      </c>
      <c r="OJ39" s="1">
        <v>6</v>
      </c>
      <c r="OK39" s="1">
        <v>2E-3</v>
      </c>
      <c r="OL39" s="1">
        <f t="shared" si="998"/>
        <v>1.4E-2</v>
      </c>
      <c r="OM39" s="1">
        <f t="shared" si="1851"/>
        <v>1.1774193548387095</v>
      </c>
      <c r="ON39" s="1">
        <f t="shared" si="1852"/>
        <v>1.7661290322580642E-3</v>
      </c>
      <c r="OO39" s="1">
        <f t="shared" si="1853"/>
        <v>13.519052604547337</v>
      </c>
      <c r="OP39" s="1"/>
      <c r="OQ39" s="1"/>
      <c r="OR39" s="1" t="s">
        <v>11</v>
      </c>
      <c r="OS39" s="1" t="s">
        <v>49</v>
      </c>
      <c r="OT39" s="1">
        <v>59</v>
      </c>
      <c r="OU39" s="1">
        <v>6</v>
      </c>
      <c r="OV39" s="1">
        <v>6.0000000000000001E-3</v>
      </c>
      <c r="OW39" s="1">
        <f t="shared" si="1854"/>
        <v>1.8000000000000002E-2</v>
      </c>
      <c r="OX39" s="1">
        <f t="shared" si="1855"/>
        <v>1.3774193548387097</v>
      </c>
      <c r="OY39" s="1">
        <f t="shared" si="1856"/>
        <v>2.0661290322580646E-3</v>
      </c>
      <c r="OZ39" s="1">
        <f t="shared" si="1857"/>
        <v>15.815439622306066</v>
      </c>
      <c r="PA39" s="1"/>
      <c r="PB39" s="1"/>
      <c r="PC39" s="1" t="s">
        <v>11</v>
      </c>
      <c r="PD39" s="1" t="s">
        <v>50</v>
      </c>
      <c r="PE39" s="1">
        <v>60</v>
      </c>
      <c r="PF39" s="1">
        <v>6</v>
      </c>
      <c r="PG39" s="1">
        <v>8.9999999999999993E-3</v>
      </c>
      <c r="PH39" s="1">
        <f t="shared" si="1858"/>
        <v>2.0999999999999998E-2</v>
      </c>
      <c r="PI39" s="1">
        <f t="shared" si="1859"/>
        <v>1.5193548387096776</v>
      </c>
      <c r="PJ39" s="1">
        <f t="shared" si="1860"/>
        <v>2.2790322580645162E-3</v>
      </c>
      <c r="PK39" s="1">
        <f t="shared" si="1861"/>
        <v>17.445133634909034</v>
      </c>
      <c r="PL39" s="1"/>
      <c r="PM39" s="1"/>
      <c r="PN39" s="1" t="s">
        <v>11</v>
      </c>
      <c r="PO39" s="1" t="s">
        <v>51</v>
      </c>
      <c r="PP39" s="1">
        <v>63</v>
      </c>
      <c r="PQ39" s="1">
        <v>6</v>
      </c>
      <c r="PR39" s="1">
        <v>2.4E-2</v>
      </c>
      <c r="PS39" s="1">
        <f t="shared" si="1862"/>
        <v>3.7999999999999999E-2</v>
      </c>
      <c r="PT39" s="1">
        <f t="shared" si="1863"/>
        <v>2.0809061488673137</v>
      </c>
      <c r="PU39" s="1">
        <f t="shared" si="1864"/>
        <v>3.1213592233009708E-3</v>
      </c>
      <c r="PV39" s="1">
        <f t="shared" si="1865"/>
        <v>23.892829327166034</v>
      </c>
      <c r="PW39" s="1"/>
      <c r="PX39" s="1"/>
      <c r="PY39" s="1" t="s">
        <v>11</v>
      </c>
      <c r="PZ39" s="1" t="s">
        <v>52</v>
      </c>
      <c r="QA39" s="1">
        <v>64</v>
      </c>
      <c r="QB39" s="1">
        <v>6</v>
      </c>
      <c r="QC39" s="1">
        <v>2.5000000000000001E-2</v>
      </c>
      <c r="QD39" s="1">
        <f t="shared" si="1866"/>
        <v>2.6000000000000002E-2</v>
      </c>
      <c r="QE39" s="1">
        <f t="shared" si="1867"/>
        <v>1.6677419354838712</v>
      </c>
      <c r="QF39" s="1">
        <f t="shared" si="1868"/>
        <v>2.5016129032258069E-3</v>
      </c>
      <c r="QG39" s="1">
        <f t="shared" si="1869"/>
        <v>19.148904648084866</v>
      </c>
      <c r="QH39" s="1"/>
      <c r="QI39" s="1"/>
      <c r="QJ39" s="1" t="s">
        <v>11</v>
      </c>
      <c r="QK39" s="1" t="s">
        <v>53</v>
      </c>
      <c r="QL39" s="1">
        <v>65</v>
      </c>
      <c r="QM39" s="1">
        <v>6</v>
      </c>
      <c r="QN39" s="1">
        <v>3.1E-2</v>
      </c>
      <c r="QO39" s="1">
        <f t="shared" si="1870"/>
        <v>3.3000000000000002E-2</v>
      </c>
      <c r="QP39" s="1">
        <f t="shared" si="1871"/>
        <v>1.8867313915857606</v>
      </c>
      <c r="QQ39" s="1">
        <f t="shared" si="1872"/>
        <v>2.8300970873786409E-3</v>
      </c>
      <c r="QR39" s="1">
        <f t="shared" si="1873"/>
        <v>21.663327368176979</v>
      </c>
      <c r="QS39" s="1"/>
      <c r="QT39" s="1"/>
      <c r="QU39" s="1" t="s">
        <v>11</v>
      </c>
      <c r="QV39" s="1" t="s">
        <v>54</v>
      </c>
      <c r="QW39" s="1">
        <v>66</v>
      </c>
      <c r="QX39" s="1">
        <v>6</v>
      </c>
      <c r="QY39" s="1">
        <v>3.6999999999999998E-2</v>
      </c>
      <c r="QZ39" s="1">
        <f t="shared" si="1874"/>
        <v>3.5999999999999997E-2</v>
      </c>
      <c r="RA39" s="1">
        <f t="shared" si="1875"/>
        <v>2.0544871794871793</v>
      </c>
      <c r="RB39" s="1">
        <f t="shared" si="1876"/>
        <v>3.0817307692307689E-3</v>
      </c>
      <c r="RC39" s="1">
        <f t="shared" si="1877"/>
        <v>23.5894884356305</v>
      </c>
      <c r="RD39" s="1"/>
      <c r="RE39" s="1"/>
      <c r="RF39" s="1" t="s">
        <v>11</v>
      </c>
      <c r="RG39" s="1" t="s">
        <v>55</v>
      </c>
      <c r="RH39" s="1">
        <v>67</v>
      </c>
      <c r="RI39" s="1">
        <v>6</v>
      </c>
      <c r="RJ39" s="1">
        <v>4.4999999999999998E-2</v>
      </c>
      <c r="RK39" s="1">
        <f t="shared" si="1878"/>
        <v>4.5999999999999999E-2</v>
      </c>
      <c r="RL39" s="1">
        <f t="shared" si="1879"/>
        <v>2.358974358974359</v>
      </c>
      <c r="RM39" s="1">
        <f t="shared" si="1880"/>
        <v>3.5384615384615385E-3</v>
      </c>
      <c r="RN39" s="1">
        <f t="shared" si="1881"/>
        <v>27.085590465872155</v>
      </c>
      <c r="RO39" s="1"/>
      <c r="RP39" s="1"/>
      <c r="RQ39" s="1" t="s">
        <v>11</v>
      </c>
      <c r="RR39" s="1" t="s">
        <v>56</v>
      </c>
      <c r="RS39" s="1">
        <v>70</v>
      </c>
      <c r="RT39" s="1">
        <v>6</v>
      </c>
      <c r="RU39" s="1">
        <v>5.6000000000000001E-2</v>
      </c>
      <c r="RV39" s="1">
        <f t="shared" si="1882"/>
        <v>0.05</v>
      </c>
      <c r="RW39" s="1">
        <f t="shared" si="1883"/>
        <v>2.4583333333333335</v>
      </c>
      <c r="RX39" s="1">
        <f t="shared" si="1884"/>
        <v>3.6875000000000002E-3</v>
      </c>
      <c r="RY39" s="1">
        <f t="shared" si="1885"/>
        <v>28.226423759951011</v>
      </c>
      <c r="RZ39" s="1"/>
      <c r="SA39" s="1"/>
      <c r="SB39" s="2" t="s">
        <v>11</v>
      </c>
      <c r="SC39" s="1" t="s">
        <v>57</v>
      </c>
      <c r="SD39" s="1">
        <v>71</v>
      </c>
      <c r="SE39" s="2">
        <v>6</v>
      </c>
      <c r="SF39" s="1">
        <v>1.7000000000000001E-2</v>
      </c>
      <c r="SG39" s="1">
        <f t="shared" si="1886"/>
        <v>1.3000000000000001E-2</v>
      </c>
      <c r="SH39" s="1">
        <f t="shared" si="1887"/>
        <v>1.1986301369863015</v>
      </c>
      <c r="SI39" s="1">
        <f t="shared" si="1888"/>
        <v>1.7979452054794523E-3</v>
      </c>
      <c r="SJ39" s="1">
        <f t="shared" si="1889"/>
        <v>13.762593428348531</v>
      </c>
      <c r="SK39" s="1"/>
      <c r="SL39" s="1"/>
      <c r="SM39" s="2" t="s">
        <v>11</v>
      </c>
      <c r="SN39" s="1" t="s">
        <v>58</v>
      </c>
      <c r="SO39" s="1">
        <v>72</v>
      </c>
      <c r="SP39" s="2">
        <v>6</v>
      </c>
      <c r="SQ39" s="1">
        <v>2.1999999999999999E-2</v>
      </c>
      <c r="SR39" s="1">
        <f t="shared" si="1890"/>
        <v>1.6E-2</v>
      </c>
      <c r="SS39" s="1">
        <f t="shared" si="1891"/>
        <v>1.2268041237113401</v>
      </c>
      <c r="ST39" s="1">
        <f t="shared" si="1892"/>
        <v>1.8402061855670102E-3</v>
      </c>
      <c r="SU39" s="1">
        <f t="shared" si="1893"/>
        <v>14.086085315117957</v>
      </c>
      <c r="SV39" s="1"/>
      <c r="SW39" s="1"/>
      <c r="SX39" s="2" t="s">
        <v>11</v>
      </c>
      <c r="SY39" s="1" t="s">
        <v>59</v>
      </c>
      <c r="SZ39" s="1">
        <v>73</v>
      </c>
      <c r="TA39" s="2">
        <v>6</v>
      </c>
      <c r="TB39" s="1">
        <v>0.03</v>
      </c>
      <c r="TC39" s="1">
        <f t="shared" si="1894"/>
        <v>2.4E-2</v>
      </c>
      <c r="TD39" s="1">
        <f t="shared" si="1895"/>
        <v>1.4413793103448276</v>
      </c>
      <c r="TE39" s="1">
        <f t="shared" si="1896"/>
        <v>2.1620689655172413E-3</v>
      </c>
      <c r="TF39" s="1">
        <f t="shared" si="1897"/>
        <v>16.549823679709441</v>
      </c>
      <c r="TG39" s="1"/>
      <c r="TH39" s="1"/>
      <c r="TI39" s="2" t="s">
        <v>11</v>
      </c>
      <c r="TJ39" s="1" t="s">
        <v>60</v>
      </c>
      <c r="TK39" s="1">
        <v>74</v>
      </c>
      <c r="TL39" s="2">
        <v>6</v>
      </c>
      <c r="TM39" s="1">
        <v>3.4000000000000002E-2</v>
      </c>
      <c r="TN39" s="1">
        <f t="shared" si="1898"/>
        <v>2.8000000000000004E-2</v>
      </c>
      <c r="TO39" s="1">
        <f t="shared" si="1899"/>
        <v>1.5807560137457044</v>
      </c>
      <c r="TP39" s="1">
        <f t="shared" si="1900"/>
        <v>2.3711340206185568E-3</v>
      </c>
      <c r="TQ39" s="1">
        <f t="shared" si="1901"/>
        <v>18.150137941048353</v>
      </c>
      <c r="TR39" s="1"/>
      <c r="TS39" s="1"/>
      <c r="TT39" s="2" t="s">
        <v>11</v>
      </c>
      <c r="TU39" s="1" t="s">
        <v>61</v>
      </c>
      <c r="TV39" s="1">
        <v>77</v>
      </c>
      <c r="TW39" s="2">
        <v>6</v>
      </c>
      <c r="TX39" s="1">
        <v>4.7E-2</v>
      </c>
      <c r="TY39" s="1">
        <f t="shared" si="1902"/>
        <v>3.7999999999999999E-2</v>
      </c>
      <c r="TZ39" s="1">
        <f t="shared" si="2559"/>
        <v>1.8969072164948453</v>
      </c>
      <c r="UA39" s="1">
        <f t="shared" si="1903"/>
        <v>2.8453608247422679E-3</v>
      </c>
      <c r="UB39" s="1">
        <f t="shared" si="1904"/>
        <v>21.780165529258021</v>
      </c>
      <c r="UC39" s="1"/>
      <c r="UD39" s="1"/>
      <c r="UE39" s="2" t="s">
        <v>11</v>
      </c>
      <c r="UF39" s="1" t="s">
        <v>62</v>
      </c>
      <c r="UG39" s="1">
        <v>78</v>
      </c>
      <c r="UH39" s="2">
        <v>6</v>
      </c>
      <c r="UI39" s="1">
        <v>5.0999999999999997E-2</v>
      </c>
      <c r="UJ39" s="1">
        <f t="shared" si="1905"/>
        <v>4.2999999999999997E-2</v>
      </c>
      <c r="UK39" s="1">
        <f t="shared" si="1906"/>
        <v>1.6505190311418685</v>
      </c>
      <c r="UL39" s="1">
        <f t="shared" si="1907"/>
        <v>2.4757785467128027E-3</v>
      </c>
      <c r="UM39" s="1">
        <f t="shared" si="1908"/>
        <v>18.951152378389487</v>
      </c>
      <c r="UN39" s="1"/>
      <c r="UO39" s="1"/>
      <c r="UP39" s="2" t="s">
        <v>11</v>
      </c>
      <c r="UQ39" s="1" t="s">
        <v>63</v>
      </c>
      <c r="UR39" s="1">
        <v>79</v>
      </c>
      <c r="US39" s="2">
        <v>6</v>
      </c>
      <c r="UT39" s="1">
        <v>5.0999999999999997E-2</v>
      </c>
      <c r="UU39" s="1">
        <f t="shared" si="1909"/>
        <v>4.1999999999999996E-2</v>
      </c>
      <c r="UV39" s="1">
        <f t="shared" si="1910"/>
        <v>2.0206896551724136</v>
      </c>
      <c r="UW39" s="1">
        <f t="shared" si="1911"/>
        <v>3.0310344827586206E-3</v>
      </c>
      <c r="UX39" s="1">
        <f t="shared" si="1912"/>
        <v>23.201427455286439</v>
      </c>
      <c r="UY39" s="1"/>
      <c r="UZ39" s="1"/>
      <c r="VA39" s="2" t="s">
        <v>11</v>
      </c>
      <c r="VB39" s="1" t="s">
        <v>64</v>
      </c>
      <c r="VC39" s="1">
        <v>80</v>
      </c>
      <c r="VD39" s="2">
        <v>6</v>
      </c>
      <c r="VE39" s="1">
        <v>5.8000000000000003E-2</v>
      </c>
      <c r="VF39" s="1">
        <f t="shared" si="1913"/>
        <v>4.8000000000000001E-2</v>
      </c>
      <c r="VG39" s="1">
        <f t="shared" si="1914"/>
        <v>2.1999999999999997</v>
      </c>
      <c r="VH39" s="1">
        <f t="shared" si="1915"/>
        <v>3.2999999999999995E-3</v>
      </c>
      <c r="VI39" s="1">
        <f t="shared" si="1916"/>
        <v>25.260257195345982</v>
      </c>
      <c r="VJ39" s="1"/>
      <c r="VK39" s="1"/>
      <c r="VL39" s="2" t="s">
        <v>11</v>
      </c>
      <c r="VM39" s="1" t="s">
        <v>65</v>
      </c>
      <c r="VN39" s="1">
        <v>84</v>
      </c>
      <c r="VO39" s="2">
        <v>6</v>
      </c>
      <c r="VP39" s="1">
        <v>6.9000000000000006E-2</v>
      </c>
      <c r="VQ39" s="1">
        <f t="shared" si="1917"/>
        <v>5.7000000000000009E-2</v>
      </c>
      <c r="VR39" s="1">
        <f t="shared" si="1918"/>
        <v>2.5292096219931275</v>
      </c>
      <c r="VS39" s="1">
        <f t="shared" si="1919"/>
        <v>3.7938144329896914E-3</v>
      </c>
      <c r="VT39" s="1">
        <f t="shared" si="1920"/>
        <v>29.040220705677367</v>
      </c>
      <c r="VU39" s="1"/>
      <c r="VV39" s="1"/>
      <c r="VW39" s="2" t="s">
        <v>11</v>
      </c>
      <c r="VX39" s="1" t="s">
        <v>66</v>
      </c>
      <c r="VY39" s="1">
        <v>85</v>
      </c>
      <c r="VZ39" s="2">
        <v>6</v>
      </c>
      <c r="WA39" s="1">
        <v>1.2999999999999999E-2</v>
      </c>
      <c r="WB39" s="1">
        <f t="shared" si="1921"/>
        <v>8.0000000000000002E-3</v>
      </c>
      <c r="WC39" s="1">
        <f t="shared" si="1922"/>
        <v>0.51219512195121952</v>
      </c>
      <c r="WD39" s="1">
        <f t="shared" si="1923"/>
        <v>7.682926829268293E-4</v>
      </c>
      <c r="WE39" s="1">
        <f t="shared" si="1924"/>
        <v>5.8809911430406405</v>
      </c>
      <c r="WF39" s="1"/>
      <c r="WG39" s="1"/>
      <c r="WH39" s="2" t="s">
        <v>11</v>
      </c>
      <c r="WI39" s="1" t="s">
        <v>67</v>
      </c>
      <c r="WJ39" s="1">
        <v>86</v>
      </c>
      <c r="WK39" s="2">
        <v>6</v>
      </c>
      <c r="WL39" s="1">
        <v>2.1999999999999999E-2</v>
      </c>
      <c r="WM39" s="1">
        <f t="shared" si="1925"/>
        <v>1.3999999999999999E-2</v>
      </c>
      <c r="WN39" s="1">
        <f t="shared" si="1926"/>
        <v>0.64236111111111105</v>
      </c>
      <c r="WO39" s="1">
        <f t="shared" si="1927"/>
        <v>9.6354166666666658E-4</v>
      </c>
      <c r="WP39" s="1">
        <f t="shared" si="1928"/>
        <v>7.3755485813431303</v>
      </c>
      <c r="WQ39" s="1"/>
      <c r="WR39" s="1"/>
      <c r="WS39" s="2" t="s">
        <v>11</v>
      </c>
      <c r="WT39" s="1" t="s">
        <v>68</v>
      </c>
      <c r="WU39" s="1">
        <v>87</v>
      </c>
      <c r="WV39" s="2">
        <v>6</v>
      </c>
      <c r="WW39" s="1">
        <v>2.3E-2</v>
      </c>
      <c r="WX39" s="1">
        <f t="shared" si="1929"/>
        <v>1.6E-2</v>
      </c>
      <c r="WY39" s="1">
        <f t="shared" si="1930"/>
        <v>0.69686411149825789</v>
      </c>
      <c r="WZ39" s="1">
        <f t="shared" si="1931"/>
        <v>1.0452961672473868E-3</v>
      </c>
      <c r="XA39" s="1">
        <f t="shared" si="1932"/>
        <v>8.0013484939328432</v>
      </c>
      <c r="XB39" s="1"/>
      <c r="XC39" s="1"/>
      <c r="XD39" s="2" t="s">
        <v>11</v>
      </c>
      <c r="XE39" s="1" t="s">
        <v>69</v>
      </c>
      <c r="XF39" s="1">
        <v>88</v>
      </c>
      <c r="XG39" s="2">
        <v>6</v>
      </c>
      <c r="XH39" s="1">
        <v>3.3000000000000002E-2</v>
      </c>
      <c r="XI39" s="1">
        <f t="shared" si="1933"/>
        <v>2.4E-2</v>
      </c>
      <c r="XJ39" s="1">
        <f t="shared" si="1934"/>
        <v>0.95138888888888895</v>
      </c>
      <c r="XK39" s="1">
        <f t="shared" si="1935"/>
        <v>1.4270833333333334E-3</v>
      </c>
      <c r="XL39" s="1">
        <f t="shared" si="1936"/>
        <v>10.923785466421718</v>
      </c>
      <c r="XM39" s="1"/>
      <c r="XN39" s="1"/>
      <c r="XO39" s="2" t="s">
        <v>11</v>
      </c>
      <c r="XP39" s="1" t="s">
        <v>70</v>
      </c>
      <c r="XQ39" s="1">
        <v>91</v>
      </c>
      <c r="XR39" s="2">
        <v>6</v>
      </c>
      <c r="XS39" s="1">
        <v>0.05</v>
      </c>
      <c r="XT39" s="1">
        <f t="shared" si="1937"/>
        <v>3.9000000000000007E-2</v>
      </c>
      <c r="XU39" s="1">
        <f t="shared" si="1938"/>
        <v>1.470588235294118</v>
      </c>
      <c r="XV39" s="1">
        <f t="shared" si="1939"/>
        <v>2.2058823529411769E-3</v>
      </c>
      <c r="XW39" s="1">
        <f t="shared" si="1940"/>
        <v>16.885198659990635</v>
      </c>
      <c r="XX39" s="1"/>
      <c r="XY39" s="1"/>
      <c r="XZ39" s="2" t="s">
        <v>11</v>
      </c>
      <c r="YA39" s="1" t="s">
        <v>71</v>
      </c>
      <c r="YB39" s="1">
        <v>92</v>
      </c>
      <c r="YC39" s="2">
        <v>6</v>
      </c>
      <c r="YD39" s="1">
        <v>5.0999999999999997E-2</v>
      </c>
      <c r="YE39" s="1">
        <f t="shared" si="1941"/>
        <v>3.9999999999999994E-2</v>
      </c>
      <c r="YF39" s="1">
        <f t="shared" si="1942"/>
        <v>1.6288659793814431</v>
      </c>
      <c r="YG39" s="1">
        <f t="shared" si="1943"/>
        <v>2.4432989690721645E-3</v>
      </c>
      <c r="YH39" s="1">
        <f t="shared" si="1944"/>
        <v>18.702533443601993</v>
      </c>
      <c r="YI39" s="1"/>
      <c r="YJ39" s="1"/>
      <c r="YK39" s="2" t="s">
        <v>11</v>
      </c>
      <c r="YL39" s="1" t="s">
        <v>72</v>
      </c>
      <c r="YM39" s="1">
        <v>93</v>
      </c>
      <c r="YN39" s="2">
        <v>6</v>
      </c>
      <c r="YO39" s="1">
        <v>5.6000000000000001E-2</v>
      </c>
      <c r="YP39" s="1">
        <f t="shared" si="1945"/>
        <v>4.4999999999999998E-2</v>
      </c>
      <c r="YQ39" s="1">
        <f t="shared" si="1946"/>
        <v>1.7679180887372012</v>
      </c>
      <c r="YR39" s="1">
        <f t="shared" si="1947"/>
        <v>2.651877133105802E-3</v>
      </c>
      <c r="YS39" s="1">
        <f t="shared" si="1948"/>
        <v>20.299120737184644</v>
      </c>
      <c r="YT39" s="1"/>
      <c r="YU39" s="1"/>
      <c r="YV39" s="2" t="s">
        <v>11</v>
      </c>
      <c r="YW39" s="1" t="s">
        <v>73</v>
      </c>
      <c r="YX39" s="1">
        <v>94</v>
      </c>
      <c r="YY39" s="2">
        <v>6</v>
      </c>
      <c r="YZ39" s="1">
        <v>0.06</v>
      </c>
      <c r="ZA39" s="1">
        <f t="shared" si="1949"/>
        <v>4.7E-2</v>
      </c>
      <c r="ZB39" s="1">
        <f t="shared" si="1950"/>
        <v>1.7959183673469388</v>
      </c>
      <c r="ZC39" s="1">
        <f t="shared" si="1951"/>
        <v>2.693877551020408E-3</v>
      </c>
      <c r="ZD39" s="1">
        <f t="shared" si="1952"/>
        <v>20.620618118649784</v>
      </c>
      <c r="ZE39" s="1"/>
      <c r="ZF39" s="1"/>
      <c r="ZG39" s="2" t="s">
        <v>11</v>
      </c>
      <c r="ZH39" s="1" t="s">
        <v>74</v>
      </c>
      <c r="ZI39" s="1">
        <v>95</v>
      </c>
      <c r="ZJ39" s="2">
        <v>6</v>
      </c>
      <c r="ZK39" s="1">
        <v>6.5000000000000002E-2</v>
      </c>
      <c r="ZL39" s="1">
        <f t="shared" si="1953"/>
        <v>5.2000000000000005E-2</v>
      </c>
      <c r="ZM39" s="1">
        <f t="shared" si="1954"/>
        <v>1.9863945578231295</v>
      </c>
      <c r="ZN39" s="1">
        <f t="shared" si="1955"/>
        <v>2.9795918367346943E-3</v>
      </c>
      <c r="ZO39" s="1">
        <f t="shared" si="1956"/>
        <v>22.807653373658098</v>
      </c>
      <c r="ZP39" s="1"/>
      <c r="ZQ39" s="1"/>
      <c r="ZR39" s="2" t="s">
        <v>11</v>
      </c>
      <c r="ZS39" s="1" t="s">
        <v>75</v>
      </c>
      <c r="ZT39" s="1">
        <v>99</v>
      </c>
      <c r="ZU39" s="2">
        <v>6</v>
      </c>
      <c r="ZV39" s="1">
        <v>7.2999999999999995E-2</v>
      </c>
      <c r="ZW39" s="1">
        <f t="shared" si="1957"/>
        <v>5.7999999999999996E-2</v>
      </c>
      <c r="ZX39" s="1">
        <f t="shared" si="1958"/>
        <v>2.054794520547945</v>
      </c>
      <c r="ZY39" s="1">
        <f t="shared" si="1959"/>
        <v>3.0821917808219177E-3</v>
      </c>
      <c r="ZZ39" s="1">
        <f t="shared" si="1960"/>
        <v>23.593017305740336</v>
      </c>
      <c r="AAA39" s="1"/>
      <c r="AAB39" s="1"/>
      <c r="AAC39" s="2" t="s">
        <v>11</v>
      </c>
      <c r="AAD39" s="1" t="s">
        <v>76</v>
      </c>
      <c r="AAE39" s="1">
        <v>100</v>
      </c>
      <c r="AAF39" s="2">
        <v>6</v>
      </c>
      <c r="AAG39" s="1">
        <v>8.9999999999999993E-3</v>
      </c>
      <c r="AAH39" s="1">
        <f t="shared" si="1961"/>
        <v>6.9999999999999993E-3</v>
      </c>
      <c r="AAI39" s="1">
        <f t="shared" si="1962"/>
        <v>1.1413793103448278</v>
      </c>
      <c r="AAJ39" s="1">
        <f t="shared" si="1963"/>
        <v>1.7120689655172416E-3</v>
      </c>
      <c r="AAK39" s="1">
        <f t="shared" si="1964"/>
        <v>13.105243153071353</v>
      </c>
      <c r="AAL39" s="1"/>
      <c r="AAM39" s="1"/>
      <c r="AAN39" s="2" t="s">
        <v>11</v>
      </c>
      <c r="AAO39" s="1" t="s">
        <v>77</v>
      </c>
      <c r="AAP39" s="1">
        <v>101</v>
      </c>
      <c r="AAQ39" s="2">
        <v>6</v>
      </c>
      <c r="AAR39" s="1">
        <v>1.7999999999999999E-2</v>
      </c>
      <c r="AAS39" s="1">
        <f t="shared" si="1965"/>
        <v>1.0999999999999999E-2</v>
      </c>
      <c r="AAT39" s="1">
        <f t="shared" si="1966"/>
        <v>1.0795847750865053</v>
      </c>
      <c r="AAU39" s="1">
        <f t="shared" si="1967"/>
        <v>1.6193771626297579E-3</v>
      </c>
      <c r="AAV39" s="1">
        <f t="shared" si="1968"/>
        <v>12.395722310393126</v>
      </c>
      <c r="AAW39" s="1"/>
      <c r="AAX39" s="1"/>
      <c r="AAY39" s="2" t="s">
        <v>11</v>
      </c>
      <c r="AAZ39" s="1" t="s">
        <v>78</v>
      </c>
      <c r="ABA39" s="1">
        <v>102</v>
      </c>
      <c r="ABB39" s="2">
        <v>6</v>
      </c>
      <c r="ABC39" s="1">
        <v>2.1999999999999999E-2</v>
      </c>
      <c r="ABD39" s="1">
        <f t="shared" si="1969"/>
        <v>1.4999999999999999E-2</v>
      </c>
      <c r="ABE39" s="1">
        <f t="shared" si="1970"/>
        <v>1.2689655172413792</v>
      </c>
      <c r="ABF39" s="1">
        <f t="shared" si="1971"/>
        <v>1.9034482758620687E-3</v>
      </c>
      <c r="ABG39" s="1">
        <f t="shared" si="1972"/>
        <v>14.570179698882949</v>
      </c>
      <c r="ABH39" s="1"/>
      <c r="ABI39" s="1"/>
      <c r="ABJ39" s="2" t="s">
        <v>11</v>
      </c>
      <c r="ABK39" s="1" t="s">
        <v>79</v>
      </c>
      <c r="ABL39" s="1">
        <v>112</v>
      </c>
      <c r="ABM39" s="2">
        <v>6</v>
      </c>
      <c r="ABN39" s="1">
        <v>5.1999999999999998E-2</v>
      </c>
      <c r="ABO39" s="1">
        <f t="shared" si="1973"/>
        <v>3.4999999999999996E-2</v>
      </c>
      <c r="ABP39" s="1">
        <f t="shared" si="1974"/>
        <v>2.0408163265306123</v>
      </c>
      <c r="ABQ39" s="1">
        <f t="shared" si="1975"/>
        <v>3.0612244897959186E-3</v>
      </c>
      <c r="ABR39" s="1">
        <f t="shared" si="1976"/>
        <v>23.432520589374757</v>
      </c>
      <c r="ABS39" s="1"/>
      <c r="ABT39" s="1"/>
      <c r="ABU39" s="2" t="s">
        <v>11</v>
      </c>
      <c r="ABV39" s="1" t="s">
        <v>80</v>
      </c>
      <c r="ABW39" s="1">
        <v>113</v>
      </c>
      <c r="ABX39" s="2">
        <v>6</v>
      </c>
      <c r="ABY39" s="1">
        <v>0.02</v>
      </c>
      <c r="ABZ39" s="1">
        <f t="shared" si="1977"/>
        <v>7.000000000000001E-3</v>
      </c>
      <c r="ACA39" s="1">
        <f t="shared" si="1978"/>
        <v>-8.9285714285714246E-2</v>
      </c>
      <c r="ACB39" s="1">
        <f t="shared" si="1979"/>
        <v>-1.3392857142857138E-4</v>
      </c>
      <c r="ACC39" s="1">
        <f t="shared" si="1980"/>
        <v>-1.0251727757851452</v>
      </c>
      <c r="ACD39" s="1"/>
      <c r="ACE39" s="1"/>
      <c r="ACF39" s="2" t="s">
        <v>11</v>
      </c>
      <c r="ACG39" s="1" t="s">
        <v>81</v>
      </c>
      <c r="ACH39" s="1">
        <v>114</v>
      </c>
      <c r="ACI39" s="2">
        <v>6</v>
      </c>
      <c r="ACJ39" s="1">
        <v>2.3E-2</v>
      </c>
      <c r="ACK39" s="1">
        <f t="shared" si="1981"/>
        <v>8.9999999999999993E-3</v>
      </c>
      <c r="ACL39" s="1">
        <f t="shared" si="1982"/>
        <v>-9.6774193548387136E-2</v>
      </c>
      <c r="ACM39" s="1">
        <f t="shared" si="1983"/>
        <v>-1.4516129032258072E-4</v>
      </c>
      <c r="ACN39" s="1">
        <f t="shared" si="1984"/>
        <v>-1.1111550085929325</v>
      </c>
      <c r="ACO39" s="1"/>
      <c r="ACP39" s="1"/>
      <c r="ACQ39" s="2" t="s">
        <v>11</v>
      </c>
      <c r="ACR39" s="1" t="s">
        <v>82</v>
      </c>
      <c r="ACS39" s="1">
        <v>115</v>
      </c>
      <c r="ACT39" s="2">
        <v>6</v>
      </c>
      <c r="ACU39" s="1">
        <v>0.03</v>
      </c>
      <c r="ACV39" s="1">
        <f t="shared" si="1985"/>
        <v>1.6E-2</v>
      </c>
      <c r="ACW39" s="1">
        <f t="shared" si="1986"/>
        <v>0.20284697508896798</v>
      </c>
      <c r="ACX39" s="1">
        <f t="shared" si="1987"/>
        <v>3.0427046263345199E-4</v>
      </c>
      <c r="ACY39" s="1">
        <f t="shared" si="1988"/>
        <v>2.3290758009296693</v>
      </c>
      <c r="ACZ39" s="1"/>
      <c r="ADA39" s="1"/>
      <c r="ADB39" s="2" t="s">
        <v>11</v>
      </c>
      <c r="ADC39" s="1" t="s">
        <v>83</v>
      </c>
      <c r="ADD39" s="1">
        <v>116</v>
      </c>
      <c r="ADE39" s="2">
        <v>6</v>
      </c>
      <c r="ADF39" s="1">
        <v>3.4000000000000002E-2</v>
      </c>
      <c r="ADG39" s="1">
        <f t="shared" si="1989"/>
        <v>1.8000000000000002E-2</v>
      </c>
      <c r="ADH39" s="1">
        <f t="shared" si="1990"/>
        <v>0.27402135231316732</v>
      </c>
      <c r="ADI39" s="1">
        <f t="shared" si="1991"/>
        <v>4.11032028469751E-4</v>
      </c>
      <c r="ADJ39" s="1">
        <f t="shared" si="1992"/>
        <v>3.1462953802032376</v>
      </c>
      <c r="ADK39" s="1"/>
      <c r="ADL39" s="1"/>
      <c r="ADM39" s="2" t="s">
        <v>11</v>
      </c>
      <c r="ADN39" s="1" t="s">
        <v>84</v>
      </c>
      <c r="ADO39" s="1">
        <v>119</v>
      </c>
      <c r="ADP39" s="2">
        <v>6</v>
      </c>
      <c r="ADQ39" s="1">
        <v>0.05</v>
      </c>
      <c r="ADR39" s="1">
        <f t="shared" si="1993"/>
        <v>3.3000000000000002E-2</v>
      </c>
      <c r="ADS39" s="1">
        <f t="shared" si="1994"/>
        <v>0.28057553956834541</v>
      </c>
      <c r="ADT39" s="1">
        <f t="shared" si="1995"/>
        <v>4.208633093525181E-4</v>
      </c>
      <c r="ADU39" s="1">
        <f t="shared" si="1996"/>
        <v>3.2215501328269909</v>
      </c>
      <c r="ADV39" s="1"/>
      <c r="ADW39" s="1"/>
      <c r="ADX39" s="2" t="s">
        <v>11</v>
      </c>
      <c r="ADY39" s="1" t="s">
        <v>85</v>
      </c>
      <c r="ADZ39" s="1">
        <v>120</v>
      </c>
      <c r="AEA39" s="2">
        <v>6</v>
      </c>
      <c r="AEB39" s="1">
        <v>4.8000000000000001E-2</v>
      </c>
      <c r="AEC39" s="1">
        <f t="shared" si="1997"/>
        <v>3.1E-2</v>
      </c>
      <c r="AED39" s="1">
        <f t="shared" si="1998"/>
        <v>0.17985611510791372</v>
      </c>
      <c r="AEE39" s="1">
        <f t="shared" si="1999"/>
        <v>2.697841726618706E-4</v>
      </c>
      <c r="AEF39" s="1">
        <f t="shared" si="2000"/>
        <v>2.0650962389916607</v>
      </c>
      <c r="AEG39" s="1"/>
      <c r="AEH39" s="1"/>
      <c r="AEI39" s="2" t="s">
        <v>11</v>
      </c>
      <c r="AEJ39" s="1" t="s">
        <v>86</v>
      </c>
      <c r="AEK39" s="1">
        <v>121</v>
      </c>
      <c r="AEL39" s="2">
        <v>6</v>
      </c>
      <c r="AEM39" s="1">
        <v>4.7E-2</v>
      </c>
      <c r="AEN39" s="1">
        <f t="shared" si="2001"/>
        <v>2.9000000000000001E-2</v>
      </c>
      <c r="AEO39" s="1">
        <f t="shared" si="2002"/>
        <v>0.14748201438848932</v>
      </c>
      <c r="AEP39" s="1">
        <f t="shared" si="2003"/>
        <v>2.2122302158273399E-4</v>
      </c>
      <c r="AEQ39" s="1">
        <f t="shared" si="2004"/>
        <v>1.6933789159731627</v>
      </c>
      <c r="AER39" s="1"/>
      <c r="AES39" s="1"/>
      <c r="AET39" s="2" t="s">
        <v>11</v>
      </c>
      <c r="AEU39" s="1" t="s">
        <v>87</v>
      </c>
      <c r="AEV39" s="1">
        <v>122</v>
      </c>
      <c r="AEW39" s="2">
        <v>6</v>
      </c>
      <c r="AEX39" s="1">
        <v>4.9000000000000002E-2</v>
      </c>
      <c r="AEY39" s="1">
        <f t="shared" si="2005"/>
        <v>3.2000000000000001E-2</v>
      </c>
      <c r="AEZ39" s="1">
        <f t="shared" si="2006"/>
        <v>0.20503597122302161</v>
      </c>
      <c r="AFA39" s="1">
        <f t="shared" si="2007"/>
        <v>3.0755395683453241E-4</v>
      </c>
      <c r="AFB39" s="1">
        <f t="shared" si="2008"/>
        <v>2.3542097124504928</v>
      </c>
      <c r="AFC39" s="1"/>
      <c r="AFD39" s="1"/>
      <c r="AFE39" s="2" t="s">
        <v>11</v>
      </c>
      <c r="AFF39" s="1" t="s">
        <v>88</v>
      </c>
      <c r="AFG39" s="1">
        <v>123</v>
      </c>
      <c r="AFH39" s="2">
        <v>6</v>
      </c>
      <c r="AFI39" s="1">
        <v>0.05</v>
      </c>
      <c r="AFJ39" s="1">
        <f t="shared" si="2009"/>
        <v>3.3000000000000002E-2</v>
      </c>
      <c r="AFK39" s="1">
        <f t="shared" si="2010"/>
        <v>0.23741007194244612</v>
      </c>
      <c r="AFL39" s="1">
        <f t="shared" si="2011"/>
        <v>3.5611510791366921E-4</v>
      </c>
      <c r="AFM39" s="1">
        <f t="shared" si="2012"/>
        <v>2.7259270354689926</v>
      </c>
      <c r="AFN39" s="1"/>
      <c r="AFO39" s="1"/>
      <c r="AFP39" s="2" t="s">
        <v>11</v>
      </c>
      <c r="AFQ39" s="1" t="s">
        <v>89</v>
      </c>
      <c r="AFR39" s="1">
        <v>126</v>
      </c>
      <c r="AFS39" s="2">
        <v>6</v>
      </c>
      <c r="AFT39" s="1">
        <v>6.0999999999999999E-2</v>
      </c>
      <c r="AFU39" s="1">
        <f t="shared" si="2013"/>
        <v>4.2999999999999997E-2</v>
      </c>
      <c r="AFV39" s="1">
        <f t="shared" si="2014"/>
        <v>0.76868327402135228</v>
      </c>
      <c r="AFW39" s="1">
        <f t="shared" si="2015"/>
        <v>1.1530249110320284E-3</v>
      </c>
      <c r="AFX39" s="1">
        <f t="shared" si="2016"/>
        <v>8.8259714561545337</v>
      </c>
      <c r="AFY39" s="1"/>
      <c r="AFZ39" s="1"/>
      <c r="AGA39" s="2" t="s">
        <v>11</v>
      </c>
      <c r="AGB39" s="1" t="s">
        <v>90</v>
      </c>
      <c r="AGC39" s="1">
        <v>127</v>
      </c>
      <c r="AGD39" s="2">
        <v>6</v>
      </c>
      <c r="AGE39" s="1">
        <v>1.9E-2</v>
      </c>
      <c r="AGF39" s="1">
        <f t="shared" si="2017"/>
        <v>4.0000000000000001E-3</v>
      </c>
      <c r="AGG39" s="1">
        <f t="shared" si="2018"/>
        <v>0.37373737373737376</v>
      </c>
      <c r="AGH39" s="1">
        <f t="shared" si="2019"/>
        <v>5.6060606060606059E-4</v>
      </c>
      <c r="AGI39" s="1">
        <f t="shared" si="2020"/>
        <v>4.2912282655087308</v>
      </c>
      <c r="AGJ39" s="1"/>
      <c r="AGK39" s="1"/>
      <c r="AGL39" s="2" t="s">
        <v>11</v>
      </c>
      <c r="AGM39" s="1" t="s">
        <v>91</v>
      </c>
      <c r="AGN39" s="1">
        <v>128</v>
      </c>
      <c r="AGO39" s="2">
        <v>6</v>
      </c>
      <c r="AGP39" s="1">
        <v>1.9E-2</v>
      </c>
      <c r="AGQ39" s="1">
        <f t="shared" si="2021"/>
        <v>4.0000000000000001E-3</v>
      </c>
      <c r="AGR39" s="1">
        <f t="shared" si="2022"/>
        <v>0.41471571906354515</v>
      </c>
      <c r="AGS39" s="1">
        <f t="shared" si="2023"/>
        <v>6.2207357859531771E-4</v>
      </c>
      <c r="AGT39" s="1">
        <f t="shared" si="2024"/>
        <v>4.7617389665900003</v>
      </c>
      <c r="AGU39" s="1"/>
      <c r="AGV39" s="1"/>
      <c r="AGW39" s="2" t="s">
        <v>11</v>
      </c>
      <c r="AGX39" s="1" t="s">
        <v>92</v>
      </c>
      <c r="AGY39" s="1">
        <v>129</v>
      </c>
      <c r="AGZ39" s="2">
        <v>6</v>
      </c>
      <c r="AHA39" s="1">
        <v>2.1999999999999999E-2</v>
      </c>
      <c r="AHB39" s="1">
        <f t="shared" si="2025"/>
        <v>7.9999999999999984E-3</v>
      </c>
      <c r="AHC39" s="1">
        <f t="shared" si="2026"/>
        <v>0.64451827242524917</v>
      </c>
      <c r="AHD39" s="1">
        <f t="shared" si="2027"/>
        <v>9.667774086378738E-4</v>
      </c>
      <c r="AHE39" s="1">
        <f t="shared" si="2028"/>
        <v>7.4003169675281208</v>
      </c>
      <c r="AHF39" s="1"/>
      <c r="AHG39" s="1"/>
      <c r="AHH39" s="2" t="s">
        <v>11</v>
      </c>
      <c r="AHI39" s="1" t="s">
        <v>93</v>
      </c>
      <c r="AHJ39" s="1">
        <v>130</v>
      </c>
      <c r="AHK39" s="2">
        <v>6</v>
      </c>
      <c r="AHL39" s="1">
        <v>2.3E-2</v>
      </c>
      <c r="AHM39" s="1">
        <f t="shared" si="2029"/>
        <v>8.9999999999999993E-3</v>
      </c>
      <c r="AHN39" s="1">
        <f t="shared" si="2030"/>
        <v>0.66555183946488294</v>
      </c>
      <c r="AHO39" s="1">
        <f t="shared" si="2031"/>
        <v>9.9832775919732439E-4</v>
      </c>
      <c r="AHP39" s="1">
        <f t="shared" si="2032"/>
        <v>7.6418230189629845</v>
      </c>
      <c r="AHQ39" s="1"/>
      <c r="AHR39" s="1"/>
      <c r="AHS39" s="2" t="s">
        <v>11</v>
      </c>
      <c r="AHT39" s="1" t="s">
        <v>94</v>
      </c>
      <c r="AHU39" s="1">
        <v>133</v>
      </c>
      <c r="AHV39" s="2">
        <v>6</v>
      </c>
      <c r="AHW39" s="1">
        <v>3.5999999999999997E-2</v>
      </c>
      <c r="AHX39" s="1">
        <f t="shared" si="2033"/>
        <v>1.9999999999999997E-2</v>
      </c>
      <c r="AHY39" s="1">
        <f t="shared" si="2034"/>
        <v>1.0598006644518272</v>
      </c>
      <c r="AHZ39" s="1">
        <f t="shared" si="2035"/>
        <v>1.5897009966777409E-3</v>
      </c>
      <c r="AIA39" s="1">
        <f t="shared" si="2036"/>
        <v>12.16856243629624</v>
      </c>
      <c r="AIB39" s="1"/>
      <c r="AIC39" s="1"/>
      <c r="AID39" s="2" t="s">
        <v>11</v>
      </c>
      <c r="AIE39" s="1" t="s">
        <v>95</v>
      </c>
      <c r="AIF39" s="1">
        <v>134</v>
      </c>
      <c r="AIG39" s="2">
        <v>6</v>
      </c>
      <c r="AIH39" s="1">
        <v>3.6999999999999998E-2</v>
      </c>
      <c r="AII39" s="1">
        <f t="shared" si="2037"/>
        <v>1.9999999999999997E-2</v>
      </c>
      <c r="AIJ39" s="1">
        <f t="shared" si="2038"/>
        <v>1.0465116279069768</v>
      </c>
      <c r="AIK39" s="1">
        <f t="shared" si="2039"/>
        <v>1.5697674418604652E-3</v>
      </c>
      <c r="AIL39" s="1">
        <f t="shared" si="2040"/>
        <v>12.015978581295661</v>
      </c>
      <c r="AIM39" s="1"/>
      <c r="AIN39" s="1"/>
      <c r="AIO39" s="2" t="s">
        <v>11</v>
      </c>
      <c r="AIP39" s="1" t="s">
        <v>96</v>
      </c>
      <c r="AIQ39" s="1">
        <v>135</v>
      </c>
      <c r="AIR39" s="2">
        <v>6</v>
      </c>
      <c r="AIS39" s="1">
        <v>3.5000000000000003E-2</v>
      </c>
      <c r="AIT39" s="1">
        <f t="shared" si="2041"/>
        <v>2.1000000000000005E-2</v>
      </c>
      <c r="AIU39" s="1">
        <f t="shared" si="2042"/>
        <v>1.1291390728476822</v>
      </c>
      <c r="AIV39" s="1">
        <f t="shared" si="2043"/>
        <v>1.6937086092715234E-3</v>
      </c>
      <c r="AIW39" s="1">
        <f t="shared" si="2044"/>
        <v>12.96470154065771</v>
      </c>
      <c r="AIX39" s="1"/>
      <c r="AIY39" s="1"/>
      <c r="AIZ39" s="2" t="s">
        <v>11</v>
      </c>
      <c r="AJA39" s="1" t="s">
        <v>97</v>
      </c>
      <c r="AJB39" s="1">
        <v>136</v>
      </c>
      <c r="AJC39" s="2">
        <v>6</v>
      </c>
      <c r="AJD39" s="1">
        <v>4.3999999999999997E-2</v>
      </c>
      <c r="AJE39" s="1">
        <f t="shared" si="2045"/>
        <v>2.7999999999999997E-2</v>
      </c>
      <c r="AJF39" s="1">
        <f t="shared" si="2046"/>
        <v>1.3509933774834435</v>
      </c>
      <c r="AJG39" s="1">
        <f t="shared" si="2047"/>
        <v>2.0264900662251653E-3</v>
      </c>
      <c r="AJH39" s="1">
        <f t="shared" si="2048"/>
        <v>15.512018265654969</v>
      </c>
      <c r="AJI39" s="1"/>
      <c r="AJJ39" s="1"/>
      <c r="AJK39" s="2" t="s">
        <v>11</v>
      </c>
      <c r="AJL39" s="1" t="s">
        <v>98</v>
      </c>
      <c r="AJM39" s="1">
        <v>140</v>
      </c>
      <c r="AJN39" s="2">
        <v>6</v>
      </c>
      <c r="AJO39" s="1">
        <v>4.4999999999999998E-2</v>
      </c>
      <c r="AJP39" s="1">
        <f t="shared" si="2049"/>
        <v>2.8999999999999998E-2</v>
      </c>
      <c r="AJQ39" s="1">
        <f t="shared" si="2050"/>
        <v>1.4705882352941178</v>
      </c>
      <c r="AJR39" s="1">
        <f t="shared" si="2051"/>
        <v>2.2058823529411769E-3</v>
      </c>
      <c r="AJS39" s="1">
        <f t="shared" si="2052"/>
        <v>16.885198659990635</v>
      </c>
      <c r="AJT39" s="1"/>
      <c r="AJU39" s="1"/>
      <c r="AJV39" s="2" t="s">
        <v>11</v>
      </c>
      <c r="AJW39" s="1" t="s">
        <v>99</v>
      </c>
      <c r="AJX39" s="1">
        <v>141</v>
      </c>
      <c r="AJY39" s="2">
        <v>6</v>
      </c>
      <c r="AJZ39" s="1">
        <v>2.3E-2</v>
      </c>
      <c r="AKA39" s="1">
        <f t="shared" si="2053"/>
        <v>2.9999999999999992E-3</v>
      </c>
      <c r="AKB39" s="1">
        <f t="shared" si="2054"/>
        <v>0.24406779661016947</v>
      </c>
      <c r="AKC39" s="1">
        <f t="shared" si="2055"/>
        <v>3.6610169491525422E-4</v>
      </c>
      <c r="AKD39" s="1">
        <f t="shared" si="2056"/>
        <v>2.8023705979428519</v>
      </c>
      <c r="AKE39" s="1"/>
      <c r="AKF39" s="1"/>
      <c r="AKG39" s="2" t="s">
        <v>11</v>
      </c>
      <c r="AKH39" s="1" t="s">
        <v>100</v>
      </c>
      <c r="AKI39" s="1">
        <v>143</v>
      </c>
      <c r="AKJ39" s="2">
        <v>6</v>
      </c>
      <c r="AKK39" s="1">
        <v>2.9000000000000001E-2</v>
      </c>
      <c r="AKL39" s="1">
        <f t="shared" si="2057"/>
        <v>7.0000000000000027E-3</v>
      </c>
      <c r="AKM39" s="1">
        <f t="shared" si="2058"/>
        <v>0.36949152542372893</v>
      </c>
      <c r="AKN39" s="1">
        <f t="shared" si="2059"/>
        <v>5.5423728813559336E-4</v>
      </c>
      <c r="AKO39" s="1">
        <f t="shared" si="2060"/>
        <v>4.2424777107745966</v>
      </c>
      <c r="AKP39" s="1"/>
      <c r="AKQ39" s="1"/>
      <c r="AKR39" s="2" t="s">
        <v>11</v>
      </c>
      <c r="AKS39" s="1" t="s">
        <v>101</v>
      </c>
      <c r="AKT39" s="1">
        <v>144</v>
      </c>
      <c r="AKU39" s="2">
        <v>6</v>
      </c>
      <c r="AKV39" s="1">
        <v>0.03</v>
      </c>
      <c r="AKW39" s="1">
        <f t="shared" si="2061"/>
        <v>6.9999999999999993E-3</v>
      </c>
      <c r="AKX39" s="1">
        <f t="shared" si="2062"/>
        <v>0.33898305084745761</v>
      </c>
      <c r="AKY39" s="1">
        <f t="shared" si="2063"/>
        <v>5.0847457627118645E-4</v>
      </c>
      <c r="AKZ39" s="1">
        <f t="shared" si="2064"/>
        <v>3.8921813860317394</v>
      </c>
      <c r="ALA39" s="1"/>
      <c r="ALB39" s="1"/>
      <c r="ALC39" s="2" t="s">
        <v>11</v>
      </c>
      <c r="ALD39" s="1" t="s">
        <v>102</v>
      </c>
      <c r="ALE39" s="1">
        <v>147</v>
      </c>
      <c r="ALF39" s="2">
        <v>6</v>
      </c>
      <c r="ALG39" s="1">
        <v>3.4000000000000002E-2</v>
      </c>
      <c r="ALH39" s="1">
        <f t="shared" si="2065"/>
        <v>8.0000000000000036E-3</v>
      </c>
      <c r="ALI39" s="1">
        <f t="shared" si="2066"/>
        <v>0.37627118644067814</v>
      </c>
      <c r="ALJ39" s="1">
        <f t="shared" si="2067"/>
        <v>5.6440677966101721E-4</v>
      </c>
      <c r="ALK39" s="1">
        <f t="shared" si="2068"/>
        <v>4.3203213384952326</v>
      </c>
      <c r="ALL39" s="1"/>
      <c r="ALM39" s="1"/>
      <c r="ALN39" s="2" t="s">
        <v>11</v>
      </c>
      <c r="ALO39" s="1" t="s">
        <v>103</v>
      </c>
      <c r="ALP39" s="1">
        <v>148</v>
      </c>
      <c r="ALQ39" s="2">
        <v>6</v>
      </c>
      <c r="ALR39" s="1">
        <v>3.9E-2</v>
      </c>
      <c r="ALS39" s="1">
        <f t="shared" si="2069"/>
        <v>1.3999999999999999E-2</v>
      </c>
      <c r="ALT39" s="1">
        <f t="shared" si="2070"/>
        <v>0.48299319727891155</v>
      </c>
      <c r="ALU39" s="1">
        <f t="shared" si="2071"/>
        <v>7.2448979591836738E-4</v>
      </c>
      <c r="ALV39" s="1">
        <f t="shared" si="2072"/>
        <v>5.545696539485359</v>
      </c>
      <c r="ALW39" s="1"/>
      <c r="ALX39" s="1"/>
      <c r="ALY39" s="2" t="s">
        <v>11</v>
      </c>
      <c r="ALZ39" s="1" t="s">
        <v>104</v>
      </c>
      <c r="AMA39" s="1">
        <v>149</v>
      </c>
      <c r="AMB39" s="2">
        <v>6</v>
      </c>
      <c r="AMC39" s="1">
        <v>3.5999999999999997E-2</v>
      </c>
      <c r="AMD39" s="1">
        <f t="shared" si="2073"/>
        <v>1.5999999999999997E-2</v>
      </c>
      <c r="AME39" s="1">
        <f t="shared" si="2074"/>
        <v>0.62671232876712313</v>
      </c>
      <c r="AMF39" s="1">
        <f t="shared" si="2075"/>
        <v>9.4006849315068474E-4</v>
      </c>
      <c r="AMG39" s="1">
        <f t="shared" si="2076"/>
        <v>7.1958702782508013</v>
      </c>
      <c r="AMH39" s="1"/>
      <c r="AMI39" s="1"/>
      <c r="AMJ39" s="2" t="s">
        <v>11</v>
      </c>
      <c r="AMK39" s="1" t="s">
        <v>105</v>
      </c>
      <c r="AML39" s="1">
        <v>150</v>
      </c>
      <c r="AMM39" s="2">
        <v>6</v>
      </c>
      <c r="AMN39" s="1">
        <v>0.04</v>
      </c>
      <c r="AMO39" s="1">
        <f t="shared" si="2077"/>
        <v>2.1000000000000001E-2</v>
      </c>
      <c r="AMP39" s="1">
        <f t="shared" si="2078"/>
        <v>0.69178082191780832</v>
      </c>
      <c r="AMQ39" s="1">
        <f t="shared" si="2079"/>
        <v>1.0376712328767125E-3</v>
      </c>
      <c r="AMR39" s="1">
        <f t="shared" si="2080"/>
        <v>7.9429824929325807</v>
      </c>
      <c r="AMS39" s="1"/>
      <c r="AMT39" s="1"/>
      <c r="AMU39" s="2" t="s">
        <v>11</v>
      </c>
      <c r="AMV39" s="1" t="s">
        <v>106</v>
      </c>
      <c r="AMW39" s="1">
        <v>151</v>
      </c>
      <c r="AMX39" s="2">
        <v>6</v>
      </c>
      <c r="AMY39" s="1">
        <v>4.1000000000000002E-2</v>
      </c>
      <c r="AMZ39" s="1">
        <f t="shared" si="2081"/>
        <v>2.1000000000000001E-2</v>
      </c>
      <c r="ANA39" s="1">
        <f t="shared" si="2082"/>
        <v>0.64383561643835618</v>
      </c>
      <c r="ANB39" s="1">
        <f t="shared" si="2083"/>
        <v>9.6575342465753426E-4</v>
      </c>
      <c r="ANC39" s="1">
        <f t="shared" si="2084"/>
        <v>7.3924787557986393</v>
      </c>
      <c r="AND39" s="1"/>
      <c r="ANE39" s="1"/>
      <c r="ANF39" s="2" t="s">
        <v>11</v>
      </c>
      <c r="ANG39" s="1" t="s">
        <v>107</v>
      </c>
      <c r="ANH39" s="1">
        <v>154</v>
      </c>
      <c r="ANI39" s="2">
        <v>6</v>
      </c>
      <c r="ANJ39" s="1">
        <v>4.1000000000000002E-2</v>
      </c>
      <c r="ANK39" s="1">
        <f t="shared" si="2085"/>
        <v>2.2000000000000002E-2</v>
      </c>
      <c r="ANL39" s="1">
        <f t="shared" si="2086"/>
        <v>0.65862068965517251</v>
      </c>
      <c r="ANM39" s="1">
        <f t="shared" si="2087"/>
        <v>9.8793103448275871E-4</v>
      </c>
      <c r="ANN39" s="1">
        <f t="shared" si="2088"/>
        <v>7.5622400067571851</v>
      </c>
      <c r="ANO39" s="1"/>
      <c r="ANP39" s="1"/>
      <c r="ANQ39" s="2" t="s">
        <v>11</v>
      </c>
      <c r="ANR39" s="1" t="s">
        <v>108</v>
      </c>
      <c r="ANS39" s="1">
        <v>155</v>
      </c>
      <c r="ANT39" s="2">
        <v>6</v>
      </c>
      <c r="ANU39" s="1">
        <v>2.3E-2</v>
      </c>
      <c r="ANV39" s="1">
        <f t="shared" si="2089"/>
        <v>2.9999999999999992E-3</v>
      </c>
      <c r="ANW39" s="1">
        <f t="shared" si="2090"/>
        <v>-0.14675767918088739</v>
      </c>
      <c r="ANX39" s="1">
        <f t="shared" si="2091"/>
        <v>-2.201365187713311E-4</v>
      </c>
      <c r="ANY39" s="1">
        <f t="shared" si="2092"/>
        <v>-1.6850621461369495</v>
      </c>
      <c r="ANZ39" s="1"/>
      <c r="AOA39" s="1"/>
      <c r="AOB39" s="2" t="s">
        <v>11</v>
      </c>
      <c r="AOC39" s="1" t="s">
        <v>109</v>
      </c>
      <c r="AOD39" s="1">
        <v>156</v>
      </c>
      <c r="AOE39" s="2">
        <v>6</v>
      </c>
      <c r="AOF39" s="1">
        <v>0.03</v>
      </c>
      <c r="AOG39" s="1">
        <f t="shared" si="2093"/>
        <v>8.9999999999999976E-3</v>
      </c>
      <c r="AOH39" s="1">
        <f t="shared" si="2094"/>
        <v>0.10169491525423721</v>
      </c>
      <c r="AOI39" s="1">
        <f t="shared" si="2095"/>
        <v>1.5254237288135582E-4</v>
      </c>
      <c r="AOJ39" s="1">
        <f t="shared" si="2096"/>
        <v>1.1676544158095208</v>
      </c>
      <c r="AOK39" s="1"/>
      <c r="AOL39" s="1"/>
      <c r="AOM39" s="2" t="s">
        <v>11</v>
      </c>
      <c r="AON39" s="1" t="s">
        <v>110</v>
      </c>
      <c r="AOO39" s="1">
        <v>157</v>
      </c>
      <c r="AOP39" s="2">
        <v>6</v>
      </c>
      <c r="AOQ39" s="1">
        <v>2.9000000000000001E-2</v>
      </c>
      <c r="AOR39" s="1">
        <f t="shared" si="2097"/>
        <v>1.5000000000000001E-2</v>
      </c>
      <c r="AOS39" s="1">
        <f t="shared" si="2098"/>
        <v>0.46416382252559729</v>
      </c>
      <c r="AOT39" s="1">
        <f t="shared" si="2099"/>
        <v>6.96245733788396E-4</v>
      </c>
      <c r="AOU39" s="1">
        <f t="shared" si="2100"/>
        <v>5.329498880805235</v>
      </c>
      <c r="AOV39" s="1"/>
      <c r="AOW39" s="1"/>
      <c r="AOX39" s="2" t="s">
        <v>11</v>
      </c>
      <c r="AOY39" s="1" t="s">
        <v>111</v>
      </c>
      <c r="AOZ39" s="1">
        <v>158</v>
      </c>
      <c r="APA39" s="2">
        <v>6</v>
      </c>
      <c r="APB39" s="1">
        <v>2.8000000000000001E-2</v>
      </c>
      <c r="APC39" s="1">
        <f t="shared" si="2101"/>
        <v>8.0000000000000002E-3</v>
      </c>
      <c r="APD39" s="1">
        <f t="shared" si="2102"/>
        <v>-3.4246575342465724E-2</v>
      </c>
      <c r="APE39" s="1">
        <f t="shared" si="2103"/>
        <v>-5.1369863013698586E-5</v>
      </c>
      <c r="APF39" s="1">
        <f t="shared" si="2104"/>
        <v>-0.39321695509567195</v>
      </c>
      <c r="APG39" s="1"/>
      <c r="APH39" s="1"/>
      <c r="API39" s="2" t="s">
        <v>11</v>
      </c>
      <c r="APJ39" s="1" t="s">
        <v>112</v>
      </c>
      <c r="APK39" s="1">
        <v>161</v>
      </c>
      <c r="APL39" s="2">
        <v>6</v>
      </c>
      <c r="APM39" s="1">
        <v>2.9000000000000001E-2</v>
      </c>
      <c r="APN39" s="1">
        <f t="shared" si="2105"/>
        <v>1.3000000000000001E-2</v>
      </c>
      <c r="APO39" s="1">
        <f t="shared" si="2106"/>
        <v>0.29692832764505123</v>
      </c>
      <c r="APP39" s="1">
        <f t="shared" si="2107"/>
        <v>4.4539249146757683E-4</v>
      </c>
      <c r="APQ39" s="1">
        <f t="shared" si="2108"/>
        <v>3.4093117840445255</v>
      </c>
      <c r="APR39" s="1"/>
      <c r="APS39" s="1"/>
      <c r="APT39" s="2" t="s">
        <v>11</v>
      </c>
      <c r="APU39" s="1" t="s">
        <v>113</v>
      </c>
      <c r="APV39" s="1">
        <v>162</v>
      </c>
      <c r="APW39" s="2">
        <v>6</v>
      </c>
      <c r="APX39" s="1">
        <v>1.7999999999999999E-2</v>
      </c>
      <c r="APY39" s="1">
        <f t="shared" si="2109"/>
        <v>1.2999999999999998E-2</v>
      </c>
      <c r="APZ39" s="1">
        <f t="shared" si="2110"/>
        <v>0.76975945017182112</v>
      </c>
      <c r="AQA39" s="1">
        <f t="shared" si="2111"/>
        <v>1.1546391752577318E-3</v>
      </c>
      <c r="AQB39" s="1">
        <f t="shared" si="2112"/>
        <v>8.8383280408583254</v>
      </c>
      <c r="AQC39" s="1"/>
      <c r="AQD39" s="1"/>
      <c r="AQE39" s="2" t="s">
        <v>11</v>
      </c>
      <c r="AQF39" s="1" t="s">
        <v>114</v>
      </c>
      <c r="AQG39" s="1">
        <v>163</v>
      </c>
      <c r="AQH39" s="2">
        <v>6</v>
      </c>
      <c r="AQI39" s="1">
        <v>3.1E-2</v>
      </c>
      <c r="AQJ39" s="1">
        <f t="shared" si="2113"/>
        <v>1.4999999999999999E-2</v>
      </c>
      <c r="AQK39" s="1">
        <f t="shared" si="2114"/>
        <v>0.23287671232876708</v>
      </c>
      <c r="AQL39" s="1">
        <f t="shared" si="2115"/>
        <v>3.4931506849315066E-4</v>
      </c>
      <c r="AQM39" s="1">
        <f t="shared" si="2116"/>
        <v>2.6738752946505713</v>
      </c>
      <c r="AQN39" s="1"/>
      <c r="AQO39" s="1"/>
      <c r="AQP39" s="2" t="s">
        <v>11</v>
      </c>
      <c r="AQQ39" s="1" t="s">
        <v>115</v>
      </c>
      <c r="AQR39" s="1">
        <v>169</v>
      </c>
      <c r="AQS39" s="2">
        <v>6</v>
      </c>
      <c r="AQT39" s="1">
        <v>1.6E-2</v>
      </c>
      <c r="AQU39" s="1">
        <f t="shared" si="2117"/>
        <v>2.4E-2</v>
      </c>
      <c r="AQV39" s="1">
        <f t="shared" si="2118"/>
        <v>1.3720136518771331</v>
      </c>
      <c r="AQW39" s="1">
        <f t="shared" si="2119"/>
        <v>2.0580204778156996E-3</v>
      </c>
      <c r="AQX39" s="1">
        <f t="shared" si="2120"/>
        <v>15.753371691791942</v>
      </c>
      <c r="AQY39" s="1"/>
      <c r="AQZ39" s="1"/>
      <c r="ARA39" s="2" t="s">
        <v>11</v>
      </c>
      <c r="ARB39" s="1" t="s">
        <v>116</v>
      </c>
      <c r="ARC39" s="1">
        <v>170</v>
      </c>
      <c r="ARD39" s="2">
        <v>6</v>
      </c>
      <c r="ARE39" s="1">
        <v>1.2E-2</v>
      </c>
      <c r="ARF39" s="1">
        <f t="shared" si="2121"/>
        <v>6.0000000000000001E-3</v>
      </c>
      <c r="ARG39" s="1">
        <f t="shared" si="2122"/>
        <v>-6.4625850340136085E-2</v>
      </c>
      <c r="ARH39" s="1">
        <f t="shared" si="2123"/>
        <v>-9.6938775510204135E-5</v>
      </c>
      <c r="ARI39" s="1">
        <f t="shared" si="2124"/>
        <v>-0.74202981866353435</v>
      </c>
      <c r="ARJ39" s="1"/>
      <c r="ARK39" s="1"/>
      <c r="ARL39" s="2" t="s">
        <v>11</v>
      </c>
      <c r="ARM39" s="1" t="s">
        <v>117</v>
      </c>
      <c r="ARN39" s="1">
        <v>171</v>
      </c>
      <c r="ARO39" s="2">
        <v>6</v>
      </c>
      <c r="ARP39" s="1">
        <v>1.2E-2</v>
      </c>
      <c r="ARQ39" s="1">
        <f t="shared" si="2125"/>
        <v>6.0000000000000001E-3</v>
      </c>
      <c r="ARR39" s="1">
        <f t="shared" si="2126"/>
        <v>1.7123287671232893E-2</v>
      </c>
      <c r="ARS39" s="1">
        <f t="shared" si="2127"/>
        <v>2.568493150684934E-5</v>
      </c>
      <c r="ART39" s="1">
        <f t="shared" si="2128"/>
        <v>0.19660847754783634</v>
      </c>
      <c r="ARU39" s="1"/>
      <c r="ARV39" s="1"/>
      <c r="ARW39" s="2" t="s">
        <v>11</v>
      </c>
      <c r="ARX39" s="1" t="s">
        <v>118</v>
      </c>
      <c r="ARY39" s="1">
        <v>172</v>
      </c>
      <c r="ARZ39" s="2">
        <v>6</v>
      </c>
      <c r="ASA39" s="1">
        <v>2.4E-2</v>
      </c>
      <c r="ASB39" s="1">
        <f t="shared" si="2129"/>
        <v>4.0000000000000001E-3</v>
      </c>
      <c r="ASC39" s="1">
        <f t="shared" si="2130"/>
        <v>-0.61694915254237293</v>
      </c>
      <c r="ASD39" s="1">
        <f t="shared" si="2131"/>
        <v>-9.254237288135594E-4</v>
      </c>
      <c r="ASE39" s="1">
        <f t="shared" si="2132"/>
        <v>-7.0837701225777661</v>
      </c>
      <c r="ASF39" s="1"/>
      <c r="ASG39" s="1"/>
      <c r="ASH39" s="2" t="s">
        <v>11</v>
      </c>
      <c r="ASI39" s="1" t="s">
        <v>119</v>
      </c>
      <c r="ASJ39" s="1">
        <v>173</v>
      </c>
      <c r="ASK39" s="2">
        <v>6</v>
      </c>
      <c r="ASL39" s="1">
        <v>1.4999999999999999E-2</v>
      </c>
      <c r="ASM39" s="1">
        <f t="shared" si="2133"/>
        <v>1.2E-2</v>
      </c>
      <c r="ASN39" s="1">
        <f t="shared" si="2134"/>
        <v>0.17808219178082194</v>
      </c>
      <c r="ASO39" s="1">
        <f t="shared" si="2135"/>
        <v>2.6712328767123289E-4</v>
      </c>
      <c r="ASP39" s="1">
        <f t="shared" si="2136"/>
        <v>2.0447281664974959</v>
      </c>
      <c r="ASQ39" s="1"/>
      <c r="ASR39" s="1"/>
      <c r="ASS39" s="2" t="s">
        <v>11</v>
      </c>
      <c r="AST39" s="1" t="s">
        <v>120</v>
      </c>
      <c r="ASU39" s="1">
        <v>176</v>
      </c>
      <c r="ASV39" s="2">
        <v>6</v>
      </c>
      <c r="ASW39" s="1">
        <v>2.1999999999999999E-2</v>
      </c>
      <c r="ASX39" s="1">
        <f t="shared" si="2137"/>
        <v>1.4999999999999999E-2</v>
      </c>
      <c r="ASY39" s="1">
        <f t="shared" si="2138"/>
        <v>7.5601374570446689E-2</v>
      </c>
      <c r="ASZ39" s="1">
        <f t="shared" si="2139"/>
        <v>1.1340206185567004E-4</v>
      </c>
      <c r="ATA39" s="1">
        <f t="shared" si="2140"/>
        <v>0.8680500754414423</v>
      </c>
      <c r="ATB39" s="1"/>
      <c r="ATC39" s="1"/>
      <c r="ATD39" s="2" t="s">
        <v>11</v>
      </c>
      <c r="ATE39" s="1" t="s">
        <v>121</v>
      </c>
      <c r="ATF39" s="1">
        <v>180</v>
      </c>
      <c r="ATG39" s="2">
        <v>6</v>
      </c>
      <c r="ATH39" s="1">
        <v>4.3999999999999997E-2</v>
      </c>
      <c r="ATI39" s="1">
        <f t="shared" si="2141"/>
        <v>2.2999999999999996E-2</v>
      </c>
      <c r="ATJ39" s="1">
        <f t="shared" si="2142"/>
        <v>-0.22491349480968867</v>
      </c>
      <c r="ATK39" s="1">
        <f t="shared" si="2143"/>
        <v>-3.3737024221453302E-4</v>
      </c>
      <c r="ATL39" s="1">
        <f t="shared" si="2144"/>
        <v>-2.5824421479985684</v>
      </c>
      <c r="ATM39" s="1"/>
      <c r="ATN39" s="1"/>
      <c r="ATO39" s="2" t="s">
        <v>11</v>
      </c>
      <c r="ATP39" s="1" t="s">
        <v>122</v>
      </c>
      <c r="ATQ39" s="1">
        <v>183</v>
      </c>
      <c r="ATR39" s="2">
        <v>6</v>
      </c>
      <c r="ATS39" s="1">
        <v>2.8000000000000001E-2</v>
      </c>
      <c r="ATT39" s="1">
        <f t="shared" si="2145"/>
        <v>2.7E-2</v>
      </c>
      <c r="ATU39" s="1">
        <f t="shared" si="2146"/>
        <v>0.64383561643835607</v>
      </c>
      <c r="ATV39" s="1">
        <f t="shared" si="2147"/>
        <v>9.6575342465753415E-4</v>
      </c>
      <c r="ATW39" s="1">
        <f t="shared" si="2148"/>
        <v>7.3924787557986384</v>
      </c>
      <c r="ATX39" s="1"/>
      <c r="ATY39" s="1"/>
      <c r="ATZ39" s="6" t="s">
        <v>11</v>
      </c>
      <c r="AUA39" s="6" t="s">
        <v>123</v>
      </c>
      <c r="AUB39" s="6">
        <v>184</v>
      </c>
      <c r="AUC39" s="6">
        <v>6</v>
      </c>
      <c r="AUD39" s="6">
        <v>7.0000000000000001E-3</v>
      </c>
      <c r="AUE39" s="6">
        <f t="shared" si="2149"/>
        <v>-9.0000000000000011E-3</v>
      </c>
      <c r="AUF39" s="6">
        <f t="shared" si="2150"/>
        <v>-0.63898916967509034</v>
      </c>
      <c r="AUG39" s="6">
        <f t="shared" si="2151"/>
        <v>-9.5848375451263552E-4</v>
      </c>
      <c r="AUH39" s="6">
        <f t="shared" si="2152"/>
        <v>-7.3368321686515268</v>
      </c>
      <c r="AUI39" s="1"/>
      <c r="AUJ39" s="1"/>
      <c r="AUK39" s="6" t="s">
        <v>11</v>
      </c>
      <c r="AUL39" s="6" t="s">
        <v>124</v>
      </c>
      <c r="AUM39" s="6">
        <v>185</v>
      </c>
      <c r="AUN39" s="6">
        <v>6</v>
      </c>
      <c r="AUO39" s="6">
        <v>1.0999999999999999E-2</v>
      </c>
      <c r="AUP39" s="6">
        <f t="shared" si="2153"/>
        <v>5.9999999999999993E-3</v>
      </c>
      <c r="AUQ39" s="6">
        <f t="shared" si="2154"/>
        <v>4.6931407942238233E-2</v>
      </c>
      <c r="AUR39" s="6">
        <f t="shared" si="2155"/>
        <v>7.0397111913357349E-5</v>
      </c>
      <c r="AUS39" s="6">
        <f t="shared" si="2156"/>
        <v>0.53886337961847319</v>
      </c>
      <c r="AUT39" s="1"/>
      <c r="AUU39" s="1"/>
      <c r="AUV39" s="6" t="s">
        <v>11</v>
      </c>
      <c r="AUW39" s="6" t="s">
        <v>125</v>
      </c>
      <c r="AUX39" s="6">
        <v>186</v>
      </c>
      <c r="AUY39" s="6">
        <v>6</v>
      </c>
      <c r="AUZ39" s="6">
        <v>1.0999999999999999E-2</v>
      </c>
      <c r="AVA39" s="6">
        <f t="shared" si="2157"/>
        <v>9.9999999999999915E-4</v>
      </c>
      <c r="AVB39" s="6">
        <f t="shared" si="2158"/>
        <v>-0.10108303249097476</v>
      </c>
      <c r="AVC39" s="6">
        <f t="shared" si="2159"/>
        <v>-1.5162454873646214E-4</v>
      </c>
      <c r="AVD39" s="6">
        <f t="shared" si="2160"/>
        <v>-1.1606288176397896</v>
      </c>
      <c r="AVE39" s="1"/>
      <c r="AVF39" s="1"/>
      <c r="AVG39" s="6" t="s">
        <v>11</v>
      </c>
      <c r="AVH39" s="6" t="s">
        <v>126</v>
      </c>
      <c r="AVI39" s="6">
        <v>187</v>
      </c>
      <c r="AVJ39" s="6">
        <v>6</v>
      </c>
      <c r="AVK39" s="6">
        <v>1.4E-2</v>
      </c>
      <c r="AVL39" s="6">
        <f t="shared" si="2161"/>
        <v>4.0000000000000001E-3</v>
      </c>
      <c r="AVM39" s="6">
        <f t="shared" si="2162"/>
        <v>0.12949640287769784</v>
      </c>
      <c r="AVN39" s="6">
        <f t="shared" si="2163"/>
        <v>1.9424460431654677E-4</v>
      </c>
      <c r="AVO39" s="6">
        <f t="shared" si="2164"/>
        <v>1.4868692920739954</v>
      </c>
      <c r="AVP39" s="1"/>
      <c r="AVQ39" s="1"/>
      <c r="AVR39" s="6" t="s">
        <v>11</v>
      </c>
      <c r="AVS39" s="6" t="s">
        <v>127</v>
      </c>
      <c r="AVT39" s="6">
        <v>190</v>
      </c>
      <c r="AVU39" s="6">
        <v>6</v>
      </c>
      <c r="AVV39" s="6">
        <v>0.02</v>
      </c>
      <c r="AVW39" s="6">
        <f t="shared" si="2165"/>
        <v>9.0000000000000011E-3</v>
      </c>
      <c r="AVX39" s="1">
        <f t="shared" si="2166"/>
        <v>0.35842293906810041</v>
      </c>
      <c r="AVY39" s="6">
        <f t="shared" si="2167"/>
        <v>5.3763440860215065E-4</v>
      </c>
      <c r="AVZ39" s="6">
        <f t="shared" si="2168"/>
        <v>4.1153889207145635</v>
      </c>
      <c r="AWA39" s="1"/>
      <c r="AWB39" s="1"/>
      <c r="AWC39" s="6" t="s">
        <v>11</v>
      </c>
      <c r="AWD39" s="6" t="s">
        <v>128</v>
      </c>
      <c r="AWE39" s="6">
        <v>191</v>
      </c>
      <c r="AWF39" s="6">
        <v>6</v>
      </c>
      <c r="AWG39" s="6">
        <v>2.1999999999999999E-2</v>
      </c>
      <c r="AWH39" s="6">
        <f t="shared" si="2169"/>
        <v>8.9999999999999993E-3</v>
      </c>
      <c r="AWI39" s="6">
        <f t="shared" si="2170"/>
        <v>0.26881720430107525</v>
      </c>
      <c r="AWJ39" s="6">
        <f t="shared" si="2171"/>
        <v>4.032258064516129E-4</v>
      </c>
      <c r="AWK39" s="6">
        <f t="shared" si="2172"/>
        <v>3.0865416905359222</v>
      </c>
      <c r="AWL39" s="1"/>
      <c r="AWM39" s="1"/>
      <c r="AWN39" s="6" t="s">
        <v>11</v>
      </c>
      <c r="AWO39" s="6" t="s">
        <v>129</v>
      </c>
      <c r="AWP39" s="6">
        <v>192</v>
      </c>
      <c r="AWQ39" s="6">
        <v>6</v>
      </c>
      <c r="AWR39" s="6">
        <v>2.4E-2</v>
      </c>
      <c r="AWS39" s="6">
        <f t="shared" si="2173"/>
        <v>8.0000000000000002E-3</v>
      </c>
      <c r="AWT39" s="6">
        <f t="shared" si="2174"/>
        <v>0.22142857142857145</v>
      </c>
      <c r="AWU39" s="6">
        <f t="shared" si="2175"/>
        <v>3.3214285714285719E-4</v>
      </c>
      <c r="AWV39" s="6">
        <f t="shared" si="2176"/>
        <v>2.5424284839471616</v>
      </c>
      <c r="AWW39" s="1"/>
      <c r="AWX39" s="1"/>
      <c r="AWY39" s="6" t="s">
        <v>11</v>
      </c>
      <c r="AWZ39" s="6" t="s">
        <v>130</v>
      </c>
      <c r="AXA39" s="6">
        <v>193</v>
      </c>
      <c r="AXB39" s="6">
        <v>6</v>
      </c>
      <c r="AXC39" s="6">
        <v>2.1999999999999999E-2</v>
      </c>
      <c r="AXD39" s="6">
        <f t="shared" si="2177"/>
        <v>7.9999999999999984E-3</v>
      </c>
      <c r="AXE39" s="6">
        <f t="shared" si="2178"/>
        <v>0.18637992831541211</v>
      </c>
      <c r="AXF39" s="6">
        <f t="shared" si="2179"/>
        <v>2.7956989247311816E-4</v>
      </c>
      <c r="AXG39" s="6">
        <f t="shared" si="2180"/>
        <v>2.1400022387715718</v>
      </c>
      <c r="AXH39" s="1"/>
      <c r="AXI39" s="1"/>
      <c r="AXJ39" s="6" t="s">
        <v>11</v>
      </c>
      <c r="AXK39" s="6" t="s">
        <v>131</v>
      </c>
      <c r="AXL39" s="6">
        <v>197</v>
      </c>
      <c r="AXM39" s="6">
        <v>6</v>
      </c>
      <c r="AXN39" s="6">
        <v>2.7E-2</v>
      </c>
      <c r="AXO39" s="6">
        <f t="shared" si="2181"/>
        <v>8.0000000000000002E-3</v>
      </c>
      <c r="AXP39" s="6">
        <f t="shared" si="2182"/>
        <v>0.13309352517985612</v>
      </c>
      <c r="AXQ39" s="6">
        <f t="shared" si="2183"/>
        <v>1.9964028776978419E-4</v>
      </c>
      <c r="AXR39" s="6">
        <f t="shared" si="2184"/>
        <v>1.5281712168538286</v>
      </c>
      <c r="AXS39" s="1"/>
      <c r="AXT39" s="1"/>
      <c r="AXU39" s="2" t="s">
        <v>11</v>
      </c>
      <c r="AXV39" s="1" t="s">
        <v>132</v>
      </c>
      <c r="AXW39" s="1">
        <v>198</v>
      </c>
      <c r="AXX39" s="2">
        <v>6</v>
      </c>
      <c r="AXY39" s="1">
        <v>1.7000000000000001E-2</v>
      </c>
      <c r="AXZ39" s="1">
        <f t="shared" si="2185"/>
        <v>0</v>
      </c>
      <c r="AYA39" s="1">
        <f t="shared" si="2186"/>
        <v>-0.18705035971223022</v>
      </c>
      <c r="AYB39" s="1">
        <f t="shared" si="2187"/>
        <v>-2.8057553956834533E-4</v>
      </c>
      <c r="AYC39" s="1">
        <f t="shared" si="2188"/>
        <v>-2.1477000885513267</v>
      </c>
      <c r="AYD39" s="1"/>
      <c r="AYE39" s="1"/>
      <c r="AYF39" s="2" t="s">
        <v>11</v>
      </c>
      <c r="AYG39" s="1" t="s">
        <v>133</v>
      </c>
      <c r="AYH39" s="1">
        <v>201</v>
      </c>
      <c r="AYI39" s="2">
        <v>6</v>
      </c>
      <c r="AYJ39" s="1">
        <v>2.5999999999999999E-2</v>
      </c>
      <c r="AYK39" s="1">
        <f t="shared" si="2189"/>
        <v>2.9999999999999992E-3</v>
      </c>
      <c r="AYL39" s="1">
        <f t="shared" si="2190"/>
        <v>-0.12500000000000003</v>
      </c>
      <c r="AYM39" s="1">
        <f t="shared" si="2191"/>
        <v>-1.8750000000000006E-4</v>
      </c>
      <c r="AYN39" s="1">
        <f t="shared" si="2192"/>
        <v>-1.4352418860992042</v>
      </c>
      <c r="AYO39" s="1"/>
      <c r="AYP39" s="1"/>
      <c r="AYQ39" s="2" t="s">
        <v>11</v>
      </c>
      <c r="AYR39" s="1" t="s">
        <v>134</v>
      </c>
      <c r="AYS39" s="1">
        <v>204</v>
      </c>
      <c r="AYT39" s="2">
        <v>6</v>
      </c>
      <c r="AYU39" s="1">
        <v>2.4E-2</v>
      </c>
      <c r="AYV39" s="1">
        <f t="shared" si="2193"/>
        <v>1.0000000000000009E-3</v>
      </c>
      <c r="AYW39" s="1">
        <f t="shared" si="2194"/>
        <v>-0.51071428571428568</v>
      </c>
      <c r="AYX39" s="1">
        <f t="shared" si="2195"/>
        <v>-7.6607142857142857E-4</v>
      </c>
      <c r="AYY39" s="1">
        <f t="shared" si="2196"/>
        <v>-5.8639882774910328</v>
      </c>
      <c r="AYZ39" s="1"/>
      <c r="AZA39" s="1"/>
      <c r="AZB39" s="2" t="s">
        <v>11</v>
      </c>
      <c r="AZC39" s="1" t="s">
        <v>135</v>
      </c>
      <c r="AZD39" s="1">
        <v>205</v>
      </c>
      <c r="AZE39" s="2">
        <v>6</v>
      </c>
      <c r="AZF39" s="1">
        <v>1.9E-2</v>
      </c>
      <c r="AZG39" s="1">
        <f t="shared" si="2197"/>
        <v>-2.9999999999999992E-3</v>
      </c>
      <c r="AZH39" s="1">
        <f t="shared" si="2198"/>
        <v>-0.31428571428571422</v>
      </c>
      <c r="AZI39" s="1">
        <f t="shared" si="2199"/>
        <v>-4.7142857142857137E-4</v>
      </c>
      <c r="AZJ39" s="1">
        <f t="shared" si="2200"/>
        <v>-3.6086081707637119</v>
      </c>
      <c r="AZK39" s="1"/>
      <c r="AZL39" s="1"/>
      <c r="AZM39" s="2" t="s">
        <v>11</v>
      </c>
      <c r="AZN39" s="1" t="s">
        <v>136</v>
      </c>
      <c r="AZO39" s="1">
        <v>208</v>
      </c>
      <c r="AZP39" s="2">
        <v>6</v>
      </c>
      <c r="AZQ39" s="1">
        <v>2.5999999999999999E-2</v>
      </c>
      <c r="AZR39" s="1">
        <f t="shared" si="2201"/>
        <v>4.9999999999999975E-3</v>
      </c>
      <c r="AZS39" s="1">
        <f t="shared" si="2202"/>
        <v>-2.8571428571428647E-2</v>
      </c>
      <c r="AZT39" s="1">
        <f t="shared" si="2203"/>
        <v>-4.2857142857142971E-5</v>
      </c>
      <c r="AZU39" s="1">
        <f t="shared" si="2204"/>
        <v>-0.32805528825124747</v>
      </c>
      <c r="AZV39" s="1"/>
      <c r="AZW39" s="1"/>
      <c r="AZX39" s="2" t="s">
        <v>11</v>
      </c>
      <c r="AZY39" s="1" t="s">
        <v>137</v>
      </c>
      <c r="AZZ39" s="1">
        <v>211</v>
      </c>
      <c r="BAA39" s="2">
        <v>6</v>
      </c>
      <c r="BAB39" s="1">
        <v>2.5000000000000001E-2</v>
      </c>
      <c r="BAC39" s="1">
        <f t="shared" si="2205"/>
        <v>1.0000000000000009E-3</v>
      </c>
      <c r="BAD39" s="1">
        <f t="shared" si="2206"/>
        <v>-0.21985815602836875</v>
      </c>
      <c r="BAE39" s="1">
        <f t="shared" si="2207"/>
        <v>-3.2978723404255314E-4</v>
      </c>
      <c r="BAF39" s="1">
        <f t="shared" si="2208"/>
        <v>-2.524397076259592</v>
      </c>
      <c r="BAG39" s="1"/>
      <c r="BAH39" s="1"/>
      <c r="BAI39" s="2" t="s">
        <v>11</v>
      </c>
      <c r="BAJ39" s="1" t="s">
        <v>138</v>
      </c>
      <c r="BAK39" s="1">
        <v>212</v>
      </c>
      <c r="BAL39" s="2">
        <v>6</v>
      </c>
      <c r="BAM39" s="1">
        <v>1E-3</v>
      </c>
      <c r="BAN39" s="1">
        <f t="shared" si="2209"/>
        <v>-9.0000000000000011E-3</v>
      </c>
      <c r="BAO39" s="1">
        <f t="shared" si="2210"/>
        <v>0.6872852233676976</v>
      </c>
      <c r="BAP39" s="1">
        <f t="shared" si="2211"/>
        <v>1.0309278350515464E-3</v>
      </c>
      <c r="BAQ39" s="1">
        <f t="shared" si="2212"/>
        <v>7.891364322194935</v>
      </c>
      <c r="BAR39" s="1"/>
      <c r="BAS39" s="1"/>
      <c r="BAT39" s="2" t="s">
        <v>11</v>
      </c>
      <c r="BAU39" s="1" t="s">
        <v>139</v>
      </c>
      <c r="BAV39" s="1">
        <v>213</v>
      </c>
      <c r="BAW39" s="2">
        <v>6</v>
      </c>
      <c r="BAX39" s="1">
        <v>-5.0000000000000001E-3</v>
      </c>
      <c r="BAY39" s="1">
        <f t="shared" si="2213"/>
        <v>-6.0000000000000001E-3</v>
      </c>
      <c r="BAZ39" s="1">
        <f t="shared" si="2214"/>
        <v>0.92361111111111105</v>
      </c>
      <c r="BBA39" s="1">
        <f t="shared" si="2215"/>
        <v>1.3854166666666665E-3</v>
      </c>
      <c r="BBB39" s="1">
        <f t="shared" si="2216"/>
        <v>10.604842825066338</v>
      </c>
      <c r="BBC39" s="1"/>
      <c r="BBD39" s="1"/>
      <c r="BBE39" s="2" t="s">
        <v>11</v>
      </c>
      <c r="BBF39" s="1" t="s">
        <v>140</v>
      </c>
      <c r="BBG39" s="1">
        <v>214</v>
      </c>
      <c r="BBH39" s="2">
        <v>6</v>
      </c>
      <c r="BBI39" s="1">
        <v>7.0000000000000001E-3</v>
      </c>
      <c r="BBJ39" s="1">
        <f t="shared" si="2217"/>
        <v>2E-3</v>
      </c>
      <c r="BBK39" s="1">
        <f t="shared" si="2218"/>
        <v>0.87804878048780488</v>
      </c>
      <c r="BBL39" s="1">
        <f t="shared" si="2219"/>
        <v>1.3170731707317074E-3</v>
      </c>
      <c r="BBM39" s="1">
        <f t="shared" si="2220"/>
        <v>10.081699102355383</v>
      </c>
      <c r="BBN39" s="1"/>
      <c r="BBO39" s="1"/>
      <c r="BBP39" s="2" t="s">
        <v>11</v>
      </c>
      <c r="BBQ39" s="1" t="s">
        <v>141</v>
      </c>
      <c r="BBR39" s="1">
        <v>215</v>
      </c>
      <c r="BBS39" s="2">
        <v>6</v>
      </c>
      <c r="BBT39" s="1">
        <v>7.0000000000000001E-3</v>
      </c>
      <c r="BBU39" s="1">
        <f t="shared" si="2221"/>
        <v>-1E-3</v>
      </c>
      <c r="BBV39" s="1">
        <f t="shared" si="2222"/>
        <v>0.67482517482517479</v>
      </c>
      <c r="BBW39" s="1">
        <f t="shared" si="2223"/>
        <v>1.0122377622377623E-3</v>
      </c>
      <c r="BBX39" s="1">
        <f t="shared" si="2224"/>
        <v>7.7482988536264719</v>
      </c>
      <c r="BBY39" s="1"/>
      <c r="BBZ39" s="1"/>
      <c r="BCA39" s="2" t="s">
        <v>11</v>
      </c>
      <c r="BCB39" s="1" t="s">
        <v>142</v>
      </c>
      <c r="BCC39" s="1">
        <v>225</v>
      </c>
      <c r="BCD39" s="2">
        <v>6</v>
      </c>
      <c r="BCE39" s="1">
        <v>0.01</v>
      </c>
      <c r="BCF39" s="1">
        <f t="shared" si="2225"/>
        <v>3.0000000000000001E-3</v>
      </c>
      <c r="BCG39" s="1">
        <f t="shared" si="2226"/>
        <v>0.78397212543554007</v>
      </c>
      <c r="BCH39" s="1">
        <f t="shared" si="2227"/>
        <v>1.1759581881533102E-3</v>
      </c>
      <c r="BCI39" s="1">
        <f t="shared" si="2228"/>
        <v>9.0015170556744497</v>
      </c>
      <c r="BCJ39" s="1"/>
      <c r="BCK39" s="1"/>
      <c r="BCL39" s="2" t="s">
        <v>11</v>
      </c>
      <c r="BCM39" s="1" t="s">
        <v>143</v>
      </c>
      <c r="BCN39" s="1">
        <v>226</v>
      </c>
      <c r="BCO39" s="2">
        <v>6</v>
      </c>
      <c r="BCP39" s="1">
        <v>2.8000000000000001E-2</v>
      </c>
      <c r="BCQ39" s="1">
        <f t="shared" si="2229"/>
        <v>1.0000000000000002E-2</v>
      </c>
      <c r="BCR39" s="1">
        <f t="shared" si="2230"/>
        <v>0.82432432432432434</v>
      </c>
      <c r="BCS39" s="1">
        <f t="shared" si="2231"/>
        <v>1.2364864864864865E-3</v>
      </c>
      <c r="BCT39" s="1">
        <f t="shared" si="2232"/>
        <v>9.4648383840055601</v>
      </c>
      <c r="BCU39" s="1"/>
      <c r="BCV39" s="1"/>
      <c r="BCW39" s="2" t="s">
        <v>11</v>
      </c>
      <c r="BCX39" s="1" t="s">
        <v>144</v>
      </c>
      <c r="BCY39" s="1">
        <v>232</v>
      </c>
      <c r="BCZ39" s="2">
        <v>6</v>
      </c>
      <c r="BDA39" s="1">
        <v>0.04</v>
      </c>
      <c r="BDB39" s="1">
        <f t="shared" si="2233"/>
        <v>1.6E-2</v>
      </c>
      <c r="BDC39" s="1">
        <f t="shared" si="2234"/>
        <v>1.0945945945945945</v>
      </c>
      <c r="BDD39" s="1">
        <f t="shared" si="2235"/>
        <v>1.6418918918918919E-3</v>
      </c>
      <c r="BDE39" s="1">
        <f t="shared" si="2236"/>
        <v>12.568064083679515</v>
      </c>
      <c r="BDF39" s="1"/>
      <c r="BDG39" s="1"/>
      <c r="BDH39" s="2" t="s">
        <v>11</v>
      </c>
      <c r="BDI39" s="1" t="s">
        <v>145</v>
      </c>
      <c r="BDJ39" s="1">
        <v>233</v>
      </c>
      <c r="BDK39" s="2">
        <v>6</v>
      </c>
      <c r="BDL39" s="1">
        <v>3.4000000000000002E-2</v>
      </c>
      <c r="BDM39" s="1">
        <f t="shared" si="2237"/>
        <v>-3.9999999999999966E-3</v>
      </c>
      <c r="BDN39" s="1">
        <f t="shared" si="2238"/>
        <v>0.46283783783783794</v>
      </c>
      <c r="BDO39" s="1">
        <f t="shared" si="2239"/>
        <v>6.9425675675675695E-4</v>
      </c>
      <c r="BDP39" s="1">
        <f t="shared" si="2240"/>
        <v>5.3142740106916477</v>
      </c>
      <c r="BDQ39" s="1"/>
      <c r="BDR39" s="1"/>
      <c r="BDS39" s="2" t="s">
        <v>11</v>
      </c>
      <c r="BDT39" s="1" t="s">
        <v>146</v>
      </c>
      <c r="BDU39" s="1">
        <v>234</v>
      </c>
      <c r="BDV39" s="2">
        <v>6</v>
      </c>
      <c r="BDW39" s="1">
        <v>3.7999999999999999E-2</v>
      </c>
      <c r="BDX39" s="1">
        <f t="shared" si="2241"/>
        <v>2.9999999999999957E-3</v>
      </c>
      <c r="BDY39" s="1">
        <f t="shared" si="2242"/>
        <v>0.67457627118644048</v>
      </c>
      <c r="BDZ39" s="1">
        <f t="shared" si="2243"/>
        <v>1.0118644067796606E-3</v>
      </c>
      <c r="BEA39" s="1">
        <f t="shared" si="2244"/>
        <v>7.745440958203158</v>
      </c>
      <c r="BEB39" s="1"/>
      <c r="BEC39" s="1"/>
      <c r="BED39" s="2" t="s">
        <v>11</v>
      </c>
      <c r="BEE39" s="1" t="s">
        <v>147</v>
      </c>
      <c r="BEF39" s="1">
        <v>236</v>
      </c>
      <c r="BEG39" s="2">
        <v>6</v>
      </c>
      <c r="BEH39" s="1">
        <v>4.7E-2</v>
      </c>
      <c r="BEI39" s="1">
        <f t="shared" si="2245"/>
        <v>-1.1000000000000003E-2</v>
      </c>
      <c r="BEJ39" s="1">
        <f t="shared" si="2246"/>
        <v>0.20677966101694908</v>
      </c>
      <c r="BEK39" s="1">
        <f t="shared" si="2247"/>
        <v>3.1016949152542361E-4</v>
      </c>
      <c r="BEL39" s="1">
        <f t="shared" si="2248"/>
        <v>2.37423064547936</v>
      </c>
      <c r="BEM39" s="1"/>
      <c r="BEN39" s="1"/>
      <c r="BEO39" s="2" t="s">
        <v>11</v>
      </c>
      <c r="BEP39" s="4" t="s">
        <v>148</v>
      </c>
      <c r="BEQ39" s="4">
        <v>239</v>
      </c>
      <c r="BER39" s="2">
        <v>6</v>
      </c>
      <c r="BES39" s="1">
        <v>4.2999999999999997E-2</v>
      </c>
      <c r="BET39" s="1">
        <f t="shared" si="2249"/>
        <v>-2.4000000000000007E-2</v>
      </c>
      <c r="BEU39" s="1">
        <f t="shared" si="2250"/>
        <v>-0.17449664429530223</v>
      </c>
      <c r="BEV39" s="1">
        <f t="shared" si="2251"/>
        <v>-2.6174496644295334E-4</v>
      </c>
      <c r="BEW39" s="1">
        <f t="shared" si="2252"/>
        <v>-2.0035591430109716</v>
      </c>
      <c r="BEX39" s="1"/>
      <c r="BEY39" s="1"/>
      <c r="BEZ39" s="2" t="s">
        <v>11</v>
      </c>
      <c r="BFA39" s="4" t="s">
        <v>149</v>
      </c>
      <c r="BFB39" s="4">
        <v>240</v>
      </c>
      <c r="BFC39" s="2">
        <v>6</v>
      </c>
      <c r="BFD39" s="1">
        <v>-8.9999999999999993E-3</v>
      </c>
      <c r="BFE39" s="1">
        <f t="shared" si="2253"/>
        <v>1.4E-2</v>
      </c>
      <c r="BFF39" s="1">
        <f t="shared" si="2254"/>
        <v>2.7177700348432055</v>
      </c>
      <c r="BFG39" s="1">
        <f t="shared" si="2255"/>
        <v>4.0766550522648081E-3</v>
      </c>
      <c r="BFH39" s="1">
        <f t="shared" si="2256"/>
        <v>31.205259126338088</v>
      </c>
      <c r="BFI39" s="1"/>
      <c r="BFJ39" s="1"/>
      <c r="BFK39" s="2" t="s">
        <v>11</v>
      </c>
      <c r="BFL39" s="4" t="s">
        <v>150</v>
      </c>
      <c r="BFM39" s="4">
        <v>241</v>
      </c>
      <c r="BFN39" s="2">
        <v>6</v>
      </c>
      <c r="BFO39" s="1">
        <v>1E-3</v>
      </c>
      <c r="BFP39" s="1">
        <f t="shared" si="2257"/>
        <v>1.8000000000000002E-2</v>
      </c>
      <c r="BFQ39" s="1">
        <f t="shared" si="2258"/>
        <v>2.872852233676976</v>
      </c>
      <c r="BFR39" s="1">
        <f t="shared" si="2259"/>
        <v>4.3092783505154636E-3</v>
      </c>
      <c r="BFS39" s="1">
        <f t="shared" si="2260"/>
        <v>32.985902866774829</v>
      </c>
      <c r="BFT39" s="1"/>
      <c r="BFU39" s="1"/>
      <c r="BFV39" s="2" t="s">
        <v>11</v>
      </c>
      <c r="BFW39" s="4" t="s">
        <v>151</v>
      </c>
      <c r="BFX39" s="4">
        <v>243</v>
      </c>
      <c r="BFY39" s="2">
        <v>6</v>
      </c>
      <c r="BFZ39" s="1">
        <v>2.7E-2</v>
      </c>
      <c r="BGA39" s="1">
        <f t="shared" si="1408"/>
        <v>2.0999999999999998E-2</v>
      </c>
      <c r="BGB39" s="1">
        <f t="shared" si="2261"/>
        <v>1.9896193771626296</v>
      </c>
      <c r="BGC39" s="1">
        <f t="shared" si="2262"/>
        <v>2.9844290657439444E-3</v>
      </c>
      <c r="BGD39" s="1">
        <f t="shared" si="2263"/>
        <v>22.844680539987326</v>
      </c>
      <c r="BGE39" s="1"/>
      <c r="BGF39" s="1"/>
      <c r="BGG39" s="2" t="s">
        <v>11</v>
      </c>
      <c r="BGH39" s="4" t="s">
        <v>152</v>
      </c>
      <c r="BGI39" s="4">
        <v>246</v>
      </c>
      <c r="BGJ39" s="2">
        <v>6</v>
      </c>
      <c r="BGK39" s="1">
        <v>2.7E-2</v>
      </c>
      <c r="BGL39" s="1">
        <f t="shared" si="2264"/>
        <v>1.6E-2</v>
      </c>
      <c r="BGM39" s="1">
        <f t="shared" si="2265"/>
        <v>1.6747404844290659</v>
      </c>
      <c r="BGN39" s="1">
        <f t="shared" si="2266"/>
        <v>2.5121107266435987E-3</v>
      </c>
      <c r="BGO39" s="1">
        <f t="shared" si="2267"/>
        <v>19.229261532789334</v>
      </c>
      <c r="BGP39" s="1"/>
      <c r="BGQ39" s="1"/>
      <c r="BGR39" s="2" t="s">
        <v>11</v>
      </c>
      <c r="BGS39" s="4" t="s">
        <v>153</v>
      </c>
      <c r="BGT39" s="4">
        <v>249</v>
      </c>
      <c r="BGU39" s="2">
        <v>6</v>
      </c>
      <c r="BGV39" s="1">
        <v>2.5999999999999999E-2</v>
      </c>
      <c r="BGW39" s="1">
        <f t="shared" si="2268"/>
        <v>1.7000000000000001E-2</v>
      </c>
      <c r="BGX39" s="1">
        <f t="shared" si="2269"/>
        <v>1.8281786941580758</v>
      </c>
      <c r="BGY39" s="1">
        <f t="shared" si="2270"/>
        <v>2.7422680412371135E-3</v>
      </c>
      <c r="BGZ39" s="1">
        <f t="shared" si="2271"/>
        <v>20.991029097038528</v>
      </c>
      <c r="BHA39" s="1"/>
      <c r="BHB39" s="1"/>
      <c r="BHC39" s="2" t="s">
        <v>11</v>
      </c>
      <c r="BHD39" s="4" t="s">
        <v>154</v>
      </c>
      <c r="BHE39" s="4">
        <v>253</v>
      </c>
      <c r="BHF39" s="2">
        <v>6</v>
      </c>
      <c r="BHG39" s="1">
        <v>2.7E-2</v>
      </c>
      <c r="BHH39" s="1">
        <f t="shared" si="2272"/>
        <v>1.9E-2</v>
      </c>
      <c r="BHI39" s="1">
        <f t="shared" si="2273"/>
        <v>1.8581314878892734</v>
      </c>
      <c r="BHJ39" s="1">
        <f t="shared" si="2274"/>
        <v>2.7871972318339101E-3</v>
      </c>
      <c r="BHK39" s="1">
        <f t="shared" si="2275"/>
        <v>21.334945130388164</v>
      </c>
      <c r="BHL39" s="1"/>
      <c r="BHM39" s="1"/>
      <c r="BHN39" s="2" t="s">
        <v>11</v>
      </c>
      <c r="BHO39" s="4" t="s">
        <v>155</v>
      </c>
      <c r="BHP39" s="4">
        <v>254</v>
      </c>
      <c r="BHQ39" s="2">
        <v>6</v>
      </c>
      <c r="BHR39" s="1">
        <v>1.7000000000000001E-2</v>
      </c>
      <c r="BHS39" s="1">
        <f t="shared" si="2276"/>
        <v>-4.9999999999999975E-3</v>
      </c>
      <c r="BHT39" s="1">
        <f t="shared" si="2277"/>
        <v>-0.25773195876288651</v>
      </c>
      <c r="BHU39" s="1">
        <f t="shared" si="2278"/>
        <v>-3.8659793814432977E-4</v>
      </c>
      <c r="BHV39" s="1">
        <f t="shared" si="2279"/>
        <v>-2.9592616208230997</v>
      </c>
      <c r="BHW39" s="1"/>
      <c r="BHX39" s="1"/>
      <c r="BHY39" s="2" t="s">
        <v>11</v>
      </c>
      <c r="BHZ39" s="4" t="s">
        <v>156</v>
      </c>
      <c r="BIA39" s="4">
        <v>260</v>
      </c>
      <c r="BIB39" s="2">
        <v>6</v>
      </c>
      <c r="BIC39" s="1">
        <v>2.7E-2</v>
      </c>
      <c r="BID39" s="1">
        <f t="shared" si="2280"/>
        <v>-4.0000000000000001E-3</v>
      </c>
      <c r="BIE39" s="1">
        <f t="shared" si="2281"/>
        <v>-0.34797297297297297</v>
      </c>
      <c r="BIF39" s="1">
        <f t="shared" si="2282"/>
        <v>-5.2195945945945942E-4</v>
      </c>
      <c r="BIG39" s="1">
        <f t="shared" si="2283"/>
        <v>-3.9954030883302156</v>
      </c>
      <c r="BIH39" s="1"/>
      <c r="BII39" s="1"/>
      <c r="BIJ39" s="2" t="s">
        <v>11</v>
      </c>
      <c r="BIK39" s="4" t="s">
        <v>157</v>
      </c>
      <c r="BIL39" s="4">
        <v>267</v>
      </c>
      <c r="BIM39" s="2">
        <v>6</v>
      </c>
      <c r="BIN39" s="1">
        <v>2.9000000000000001E-2</v>
      </c>
      <c r="BIO39" s="1">
        <f t="shared" si="2284"/>
        <v>-1.9999999999999983E-3</v>
      </c>
      <c r="BIP39" s="1">
        <f t="shared" si="2285"/>
        <v>0.56333333333333346</v>
      </c>
      <c r="BIQ39" s="1">
        <f t="shared" si="2286"/>
        <v>8.4500000000000026E-4</v>
      </c>
      <c r="BIR39" s="1">
        <f t="shared" si="2287"/>
        <v>6.4681567666870805</v>
      </c>
      <c r="BIS39" s="1"/>
      <c r="BIT39" s="1"/>
      <c r="BIU39" s="2" t="s">
        <v>11</v>
      </c>
      <c r="BIV39" s="4" t="s">
        <v>158</v>
      </c>
      <c r="BIW39" s="4">
        <v>268</v>
      </c>
      <c r="BIX39" s="2">
        <v>6</v>
      </c>
      <c r="BIY39" s="1">
        <v>3.4000000000000002E-2</v>
      </c>
      <c r="BIZ39" s="1">
        <f t="shared" si="2288"/>
        <v>5.000000000000001E-3</v>
      </c>
      <c r="BJA39" s="1">
        <f t="shared" si="2289"/>
        <v>0.16610169491525428</v>
      </c>
      <c r="BJB39" s="1">
        <f t="shared" si="2290"/>
        <v>2.491525423728814E-4</v>
      </c>
      <c r="BJC39" s="1">
        <f t="shared" si="2291"/>
        <v>1.9071688791555526</v>
      </c>
      <c r="BJD39" s="1"/>
      <c r="BJE39" s="1"/>
      <c r="BJF39" s="2" t="s">
        <v>11</v>
      </c>
      <c r="BJG39" s="4" t="s">
        <v>159</v>
      </c>
      <c r="BJH39" s="4">
        <v>274</v>
      </c>
      <c r="BJI39" s="2">
        <v>6</v>
      </c>
      <c r="BJJ39" s="1">
        <v>2.1999999999999999E-2</v>
      </c>
      <c r="BJK39" s="1">
        <f t="shared" si="2292"/>
        <v>1.0999999999999999E-2</v>
      </c>
      <c r="BJL39" s="1">
        <f t="shared" si="2293"/>
        <v>1.0608108108108107</v>
      </c>
      <c r="BJM39" s="1">
        <f t="shared" si="2294"/>
        <v>1.5912162162162161E-3</v>
      </c>
      <c r="BJN39" s="1">
        <f t="shared" si="2295"/>
        <v>12.180160871220268</v>
      </c>
      <c r="BJO39" s="1"/>
      <c r="BJP39" s="1"/>
      <c r="BJQ39" s="2" t="s">
        <v>11</v>
      </c>
      <c r="BJR39" s="4" t="s">
        <v>160</v>
      </c>
      <c r="BJS39" s="4">
        <v>281</v>
      </c>
      <c r="BJT39" s="2">
        <v>6</v>
      </c>
      <c r="BJU39" s="1">
        <v>4.1000000000000002E-2</v>
      </c>
      <c r="BJV39" s="1">
        <f t="shared" si="2296"/>
        <v>3.0000000000000027E-3</v>
      </c>
      <c r="BJW39" s="1">
        <f t="shared" si="2297"/>
        <v>0.32666666666666677</v>
      </c>
      <c r="BJX39" s="1">
        <f t="shared" si="2298"/>
        <v>4.900000000000002E-4</v>
      </c>
      <c r="BJY39" s="1">
        <f t="shared" si="2299"/>
        <v>3.7507654623392543</v>
      </c>
      <c r="BJZ39" s="1"/>
      <c r="BKA39" s="1"/>
      <c r="BKB39" s="2" t="s">
        <v>11</v>
      </c>
      <c r="BKC39" s="4" t="s">
        <v>161</v>
      </c>
      <c r="BKD39" s="4">
        <v>282</v>
      </c>
      <c r="BKE39" s="2">
        <v>6</v>
      </c>
      <c r="BKF39" s="1">
        <v>2.8000000000000001E-2</v>
      </c>
      <c r="BKG39" s="1">
        <f t="shared" si="2300"/>
        <v>6.9999999999999993E-3</v>
      </c>
      <c r="BKH39" s="1">
        <f t="shared" si="2301"/>
        <v>0.20289855072463764</v>
      </c>
      <c r="BKI39" s="1">
        <f t="shared" si="2302"/>
        <v>3.0434782608695644E-4</v>
      </c>
      <c r="BKJ39" s="1">
        <f t="shared" si="2303"/>
        <v>2.3296679890305909</v>
      </c>
      <c r="BKK39" s="1"/>
      <c r="BKL39" s="1"/>
      <c r="BKM39" s="2" t="s">
        <v>11</v>
      </c>
      <c r="BKN39" s="4" t="s">
        <v>162</v>
      </c>
      <c r="BKO39" s="4">
        <v>289</v>
      </c>
      <c r="BKP39" s="2">
        <v>6</v>
      </c>
      <c r="BKQ39" s="1">
        <v>2.8000000000000001E-2</v>
      </c>
      <c r="BKR39" s="1">
        <f t="shared" si="2304"/>
        <v>1.2E-2</v>
      </c>
      <c r="BKS39" s="1">
        <f t="shared" si="2305"/>
        <v>0.50359712230215836</v>
      </c>
      <c r="BKT39" s="1">
        <f t="shared" si="2306"/>
        <v>7.5539568345323754E-4</v>
      </c>
      <c r="BKU39" s="1">
        <f t="shared" si="2307"/>
        <v>5.7822694691766499</v>
      </c>
      <c r="BKV39" s="1"/>
      <c r="BKW39" s="1"/>
      <c r="BKX39" s="2" t="s">
        <v>11</v>
      </c>
      <c r="BKY39" s="4" t="s">
        <v>163</v>
      </c>
      <c r="BKZ39" s="4">
        <v>296</v>
      </c>
      <c r="BLA39" s="2">
        <v>6</v>
      </c>
      <c r="BLB39" s="1">
        <v>3.2000000000000001E-2</v>
      </c>
      <c r="BLC39" s="1">
        <f t="shared" si="2308"/>
        <v>1.2E-2</v>
      </c>
      <c r="BLD39" s="1">
        <f t="shared" si="2309"/>
        <v>0.2318840579710145</v>
      </c>
      <c r="BLE39" s="1">
        <f t="shared" si="2310"/>
        <v>3.4782608695652176E-4</v>
      </c>
      <c r="BLF39" s="1">
        <f t="shared" si="2311"/>
        <v>2.662477701749248</v>
      </c>
      <c r="BLG39" s="1"/>
      <c r="BLH39" s="1"/>
      <c r="BLI39" s="2" t="s">
        <v>11</v>
      </c>
      <c r="BLJ39" s="4" t="s">
        <v>164</v>
      </c>
      <c r="BLK39" s="4">
        <v>303</v>
      </c>
      <c r="BLL39" s="2">
        <v>6</v>
      </c>
      <c r="BLM39" s="1">
        <v>1.7999999999999999E-2</v>
      </c>
      <c r="BLN39" s="1">
        <f t="shared" si="2312"/>
        <v>6.9999999999999993E-3</v>
      </c>
      <c r="BLO39" s="1">
        <f t="shared" si="2313"/>
        <v>0.46440677966101701</v>
      </c>
      <c r="BLP39" s="1">
        <f t="shared" si="2314"/>
        <v>6.9661016949152548E-4</v>
      </c>
      <c r="BLQ39" s="1">
        <f t="shared" si="2315"/>
        <v>5.3322884988634831</v>
      </c>
      <c r="BLR39" s="1"/>
      <c r="BLS39" s="1"/>
      <c r="BLT39" s="2" t="s">
        <v>11</v>
      </c>
      <c r="BLU39" s="4" t="s">
        <v>165</v>
      </c>
      <c r="BLV39" s="4">
        <v>310</v>
      </c>
      <c r="BLW39" s="2">
        <v>6</v>
      </c>
      <c r="BLX39" s="1">
        <v>2.3E-2</v>
      </c>
      <c r="BLY39" s="1">
        <f t="shared" si="2316"/>
        <v>1.0999999999999999E-2</v>
      </c>
      <c r="BLZ39" s="1">
        <f t="shared" si="2317"/>
        <v>0.75767918088737196</v>
      </c>
      <c r="BMA39" s="1">
        <f t="shared" si="2318"/>
        <v>1.136518771331058E-3</v>
      </c>
      <c r="BMB39" s="1">
        <f t="shared" si="2319"/>
        <v>8.699623173079134</v>
      </c>
      <c r="BMC39" s="1"/>
      <c r="BMD39" s="1"/>
      <c r="BME39" s="2" t="s">
        <v>11</v>
      </c>
      <c r="BMF39" s="4" t="s">
        <v>166</v>
      </c>
      <c r="BMG39" s="4">
        <v>311</v>
      </c>
      <c r="BMH39" s="2">
        <v>6</v>
      </c>
      <c r="BMI39" s="1">
        <v>1.4E-2</v>
      </c>
      <c r="BMJ39" s="1">
        <f t="shared" si="1468"/>
        <v>4.0000000000000001E-3</v>
      </c>
      <c r="BMK39" s="1">
        <f t="shared" si="2320"/>
        <v>-0.11347517730496454</v>
      </c>
      <c r="BML39" s="1">
        <f t="shared" si="2321"/>
        <v>-1.7021276595744682E-4</v>
      </c>
      <c r="BMM39" s="1">
        <f t="shared" si="2322"/>
        <v>-1.3029146200049511</v>
      </c>
      <c r="BMN39" s="1"/>
      <c r="BMO39" s="1"/>
      <c r="BMP39" s="2" t="s">
        <v>11</v>
      </c>
      <c r="BMQ39" s="4" t="s">
        <v>167</v>
      </c>
      <c r="BMR39" s="4">
        <v>317</v>
      </c>
      <c r="BMS39" s="2">
        <v>6</v>
      </c>
      <c r="BMT39" s="1">
        <v>1.9E-2</v>
      </c>
      <c r="BMU39" s="4">
        <f t="shared" si="2323"/>
        <v>8.9999999999999993E-3</v>
      </c>
      <c r="BMV39" s="1">
        <f t="shared" si="2324"/>
        <v>0.26241134751773049</v>
      </c>
      <c r="BMW39" s="1">
        <f t="shared" si="2325"/>
        <v>3.9361702127659574E-4</v>
      </c>
      <c r="BMX39" s="1">
        <f t="shared" si="2326"/>
        <v>3.0129900587614493</v>
      </c>
      <c r="BMY39" s="1"/>
      <c r="BMZ39" s="1"/>
      <c r="BNA39" s="2" t="s">
        <v>11</v>
      </c>
      <c r="BNB39" s="4" t="s">
        <v>168</v>
      </c>
      <c r="BNC39" s="4">
        <v>324</v>
      </c>
      <c r="BND39" s="2">
        <v>6</v>
      </c>
      <c r="BNE39" s="1">
        <v>2.9000000000000001E-2</v>
      </c>
      <c r="BNF39" s="1">
        <f t="shared" si="2327"/>
        <v>1.6E-2</v>
      </c>
      <c r="BNG39" s="1">
        <f t="shared" si="2328"/>
        <v>0.47857142857142859</v>
      </c>
      <c r="BNH39" s="1">
        <f t="shared" si="2329"/>
        <v>7.1785714285714291E-4</v>
      </c>
      <c r="BNI39" s="1">
        <f t="shared" si="2330"/>
        <v>5.4949260782083806</v>
      </c>
      <c r="BNJ39" s="1"/>
      <c r="BNK39" s="1"/>
      <c r="BNL39" s="2" t="s">
        <v>11</v>
      </c>
      <c r="BNM39" s="4" t="s">
        <v>169</v>
      </c>
      <c r="BNN39" s="4">
        <v>325</v>
      </c>
      <c r="BNO39" s="2">
        <v>6</v>
      </c>
      <c r="BNP39" s="1">
        <v>1.7999999999999999E-2</v>
      </c>
      <c r="BNQ39" s="1">
        <f t="shared" si="2331"/>
        <v>-1.0000000000000009E-3</v>
      </c>
      <c r="BNR39" s="1">
        <f t="shared" si="2332"/>
        <v>5.9440559440559412E-2</v>
      </c>
      <c r="BNS39" s="1">
        <f t="shared" si="2333"/>
        <v>8.9160839160839117E-5</v>
      </c>
      <c r="BNT39" s="1">
        <f t="shared" si="2334"/>
        <v>0.68249264513808261</v>
      </c>
      <c r="BNU39" s="1"/>
      <c r="BNV39" s="1"/>
      <c r="BNW39" s="2" t="s">
        <v>11</v>
      </c>
      <c r="BNX39" s="4" t="s">
        <v>170</v>
      </c>
      <c r="BNY39" s="4">
        <v>338</v>
      </c>
      <c r="BNZ39" s="2">
        <v>6</v>
      </c>
      <c r="BOA39" s="1">
        <v>2.7E-2</v>
      </c>
      <c r="BOB39" s="1">
        <f t="shared" si="2335"/>
        <v>1.7000000000000001E-2</v>
      </c>
      <c r="BOC39" s="1">
        <f t="shared" si="2336"/>
        <v>0.68910256410256421</v>
      </c>
      <c r="BOD39" s="1">
        <f t="shared" si="2337"/>
        <v>1.0336538461538463E-3</v>
      </c>
      <c r="BOE39" s="1">
        <f t="shared" si="2338"/>
        <v>7.912230910546894</v>
      </c>
      <c r="BOF39" s="1"/>
      <c r="BOG39" s="1"/>
      <c r="BOH39" s="2" t="s">
        <v>11</v>
      </c>
      <c r="BOI39" s="4" t="s">
        <v>171</v>
      </c>
      <c r="BOJ39" s="4">
        <v>339</v>
      </c>
      <c r="BOK39" s="2">
        <v>6</v>
      </c>
      <c r="BOL39" s="1">
        <v>1.4E-2</v>
      </c>
      <c r="BOM39" s="1">
        <f t="shared" si="2339"/>
        <v>9.0000000000000011E-3</v>
      </c>
      <c r="BON39" s="1">
        <f t="shared" si="2340"/>
        <v>0.41693811074918569</v>
      </c>
      <c r="BOO39" s="1">
        <f t="shared" si="2341"/>
        <v>6.2540716612377849E-4</v>
      </c>
      <c r="BOP39" s="1">
        <f t="shared" si="2342"/>
        <v>4.7872563236663996</v>
      </c>
      <c r="BOQ39" s="1"/>
      <c r="BOR39" s="1"/>
      <c r="BOS39" s="2" t="s">
        <v>11</v>
      </c>
      <c r="BOT39" s="4" t="s">
        <v>172</v>
      </c>
      <c r="BOU39" s="4">
        <v>345</v>
      </c>
      <c r="BOV39" s="2">
        <v>6</v>
      </c>
      <c r="BOW39" s="1">
        <v>2.4E-2</v>
      </c>
      <c r="BOX39" s="1">
        <f t="shared" si="2343"/>
        <v>1.7000000000000001E-2</v>
      </c>
      <c r="BOY39" s="1">
        <f t="shared" si="2344"/>
        <v>0.74919614147909974</v>
      </c>
      <c r="BOZ39" s="1">
        <f t="shared" si="2345"/>
        <v>1.1237942122186496E-3</v>
      </c>
      <c r="BPA39" s="1">
        <f t="shared" si="2346"/>
        <v>8.6022214652376725</v>
      </c>
      <c r="BPB39" s="1"/>
      <c r="BPC39" s="1"/>
      <c r="BPD39" s="2" t="s">
        <v>11</v>
      </c>
      <c r="BPE39" s="4" t="s">
        <v>173</v>
      </c>
      <c r="BPF39" s="4">
        <v>352</v>
      </c>
      <c r="BPG39" s="2">
        <v>6</v>
      </c>
      <c r="BPH39" s="1">
        <v>2.7E-2</v>
      </c>
      <c r="BPI39" s="1">
        <f t="shared" si="2347"/>
        <v>1.8000000000000002E-2</v>
      </c>
      <c r="BPJ39" s="1">
        <f t="shared" si="2348"/>
        <v>0.67948717948717963</v>
      </c>
      <c r="BPK39" s="1">
        <f t="shared" si="2349"/>
        <v>1.0192307692307695E-3</v>
      </c>
      <c r="BPL39" s="1">
        <f t="shared" si="2350"/>
        <v>7.8018276885392632</v>
      </c>
      <c r="BPM39" s="1"/>
      <c r="BPN39" s="1"/>
      <c r="BPO39" s="2" t="s">
        <v>11</v>
      </c>
      <c r="BPP39" s="4" t="s">
        <v>174</v>
      </c>
      <c r="BPQ39" s="4">
        <v>353</v>
      </c>
      <c r="BPR39" s="2">
        <v>6</v>
      </c>
      <c r="BPS39" s="1">
        <v>0.01</v>
      </c>
      <c r="BPT39" s="1">
        <f t="shared" si="2351"/>
        <v>1.0000000000000009E-3</v>
      </c>
      <c r="BPU39" s="1">
        <f t="shared" si="2352"/>
        <v>1.6666666666666698E-2</v>
      </c>
      <c r="BPV39" s="1">
        <f t="shared" si="2353"/>
        <v>2.5000000000000049E-5</v>
      </c>
      <c r="BPW39" s="1">
        <f t="shared" si="2354"/>
        <v>0.19136558481322755</v>
      </c>
      <c r="BPX39" s="1"/>
      <c r="BPY39" s="1"/>
      <c r="BPZ39" s="2" t="s">
        <v>11</v>
      </c>
      <c r="BQA39" s="4" t="s">
        <v>175</v>
      </c>
      <c r="BQB39" s="4">
        <v>358</v>
      </c>
      <c r="BQC39" s="2">
        <v>6</v>
      </c>
      <c r="BQD39" s="1">
        <v>1.9E-2</v>
      </c>
      <c r="BQE39" s="1">
        <f t="shared" si="2355"/>
        <v>8.9999999999999993E-3</v>
      </c>
      <c r="BQF39" s="1">
        <f t="shared" si="2356"/>
        <v>0.28040540540540537</v>
      </c>
      <c r="BQG39" s="1">
        <f t="shared" si="2357"/>
        <v>4.2060810810810807E-4</v>
      </c>
      <c r="BQH39" s="1">
        <f t="shared" si="2358"/>
        <v>3.219596663411727</v>
      </c>
      <c r="BQI39" s="1"/>
      <c r="BQJ39" s="1"/>
      <c r="BQK39" s="2" t="s">
        <v>11</v>
      </c>
      <c r="BQL39" s="4" t="s">
        <v>176</v>
      </c>
      <c r="BQM39" s="4">
        <v>366</v>
      </c>
      <c r="BQN39" s="2">
        <v>6</v>
      </c>
      <c r="BQO39" s="1">
        <v>2.3E-2</v>
      </c>
      <c r="BQP39" s="1">
        <f t="shared" si="2359"/>
        <v>1.2E-2</v>
      </c>
      <c r="BQQ39" s="1">
        <f t="shared" si="2360"/>
        <v>0.59197324414715724</v>
      </c>
      <c r="BQR39" s="1">
        <f t="shared" si="2361"/>
        <v>8.8795986622073589E-4</v>
      </c>
      <c r="BQS39" s="1">
        <f t="shared" si="2362"/>
        <v>6.7969983636002436</v>
      </c>
      <c r="BQT39" s="1"/>
      <c r="BQU39" s="1"/>
      <c r="BQV39" s="2" t="s">
        <v>11</v>
      </c>
      <c r="BQW39" s="4" t="s">
        <v>177</v>
      </c>
      <c r="BQX39" s="4">
        <v>367</v>
      </c>
      <c r="BQY39" s="2">
        <v>6</v>
      </c>
      <c r="BQZ39" s="1">
        <v>3.9E-2</v>
      </c>
      <c r="BRA39" s="1">
        <f t="shared" si="2363"/>
        <v>1.7999999999999999E-2</v>
      </c>
      <c r="BRB39" s="1">
        <f t="shared" si="2364"/>
        <v>-0.14478114478114484</v>
      </c>
      <c r="BRC39" s="1">
        <f t="shared" si="2365"/>
        <v>-2.1717171717171727E-4</v>
      </c>
      <c r="BRD39" s="1">
        <f t="shared" si="2366"/>
        <v>-1.6623677064583378</v>
      </c>
      <c r="BRE39" s="1"/>
      <c r="BRF39" s="1"/>
      <c r="BRG39" s="2" t="s">
        <v>11</v>
      </c>
      <c r="BRH39" s="4" t="s">
        <v>178</v>
      </c>
      <c r="BRI39" s="4">
        <v>373</v>
      </c>
      <c r="BRJ39" s="2">
        <v>6</v>
      </c>
      <c r="BRK39" s="1">
        <v>5.0999999999999997E-2</v>
      </c>
      <c r="BRL39" s="1">
        <f t="shared" si="2367"/>
        <v>2.8999999999999998E-2</v>
      </c>
      <c r="BRM39" s="1">
        <f t="shared" si="2368"/>
        <v>0.52881355932203389</v>
      </c>
      <c r="BRN39" s="1">
        <f t="shared" si="2369"/>
        <v>7.932203389830508E-4</v>
      </c>
      <c r="BRO39" s="1">
        <f t="shared" si="2370"/>
        <v>6.0718029622095129</v>
      </c>
      <c r="BRP39" s="1"/>
      <c r="BRQ39" s="1"/>
      <c r="BRR39" s="2" t="s">
        <v>11</v>
      </c>
      <c r="BRS39" s="1" t="s">
        <v>179</v>
      </c>
      <c r="BRT39" s="1">
        <v>380</v>
      </c>
      <c r="BRU39" s="2">
        <v>6</v>
      </c>
      <c r="BRV39" s="1">
        <v>4.3999999999999997E-2</v>
      </c>
      <c r="BRW39" s="1">
        <f t="shared" si="2371"/>
        <v>1.3999999999999999E-2</v>
      </c>
      <c r="BRX39" s="1">
        <f t="shared" si="2372"/>
        <v>3.3557046979865744E-2</v>
      </c>
      <c r="BRY39" s="1">
        <f t="shared" si="2373"/>
        <v>5.0335570469798616E-5</v>
      </c>
      <c r="BRZ39" s="1">
        <f t="shared" si="2374"/>
        <v>0.3852998351944168</v>
      </c>
      <c r="BSA39" s="1"/>
      <c r="BSB39" s="1"/>
      <c r="BSC39" s="2" t="s">
        <v>11</v>
      </c>
      <c r="BSD39" s="1" t="s">
        <v>180</v>
      </c>
      <c r="BSE39" s="1">
        <v>394</v>
      </c>
      <c r="BSF39" s="2">
        <v>6</v>
      </c>
      <c r="BSG39" s="1">
        <v>2.1999999999999999E-2</v>
      </c>
      <c r="BSH39" s="1">
        <f t="shared" si="2375"/>
        <v>9.9999999999999985E-3</v>
      </c>
      <c r="BSI39" s="1">
        <f t="shared" si="2376"/>
        <v>-8.8652482269503632E-2</v>
      </c>
      <c r="BSJ39" s="1">
        <f t="shared" si="2377"/>
        <v>-1.3297872340425546E-4</v>
      </c>
      <c r="BSK39" s="1">
        <f t="shared" si="2378"/>
        <v>-1.0179020468788691</v>
      </c>
      <c r="BSL39" s="1"/>
      <c r="BSM39" s="1"/>
      <c r="BSN39" s="1" t="s">
        <v>11</v>
      </c>
      <c r="BSO39" s="1" t="s">
        <v>181</v>
      </c>
      <c r="BSP39" s="1">
        <v>395</v>
      </c>
      <c r="BSQ39" s="2">
        <v>6</v>
      </c>
      <c r="BSR39" s="1">
        <v>1.9E-2</v>
      </c>
      <c r="BSS39" s="1">
        <f t="shared" si="2379"/>
        <v>8.9999999999999993E-3</v>
      </c>
      <c r="BST39" s="1">
        <f t="shared" si="2380"/>
        <v>0.33564013840830448</v>
      </c>
      <c r="BSU39" s="1">
        <f t="shared" si="2381"/>
        <v>5.0346020761245669E-4</v>
      </c>
      <c r="BSV39" s="1">
        <f t="shared" si="2382"/>
        <v>3.8537982823978618</v>
      </c>
      <c r="BSW39" s="1"/>
      <c r="BSX39" s="1"/>
      <c r="BSY39" s="1" t="s">
        <v>11</v>
      </c>
      <c r="BSZ39" s="1" t="s">
        <v>182</v>
      </c>
      <c r="BTA39" s="1">
        <v>401</v>
      </c>
      <c r="BTB39" s="1">
        <v>6</v>
      </c>
      <c r="BTC39" s="1">
        <v>2.5000000000000001E-2</v>
      </c>
      <c r="BTD39" s="1">
        <f t="shared" si="2383"/>
        <v>1.3000000000000001E-2</v>
      </c>
      <c r="BTE39" s="1">
        <f t="shared" si="2384"/>
        <v>0.57692307692307698</v>
      </c>
      <c r="BTF39" s="1">
        <f t="shared" si="2385"/>
        <v>8.6538461538461552E-4</v>
      </c>
      <c r="BTG39" s="1">
        <f t="shared" si="2386"/>
        <v>6.6241933204578647</v>
      </c>
      <c r="BTH39" s="1"/>
      <c r="BTI39" s="1"/>
      <c r="BTJ39" s="1" t="s">
        <v>11</v>
      </c>
      <c r="BTK39" s="1" t="s">
        <v>183</v>
      </c>
      <c r="BTL39" s="1">
        <v>408</v>
      </c>
      <c r="BTM39" s="1">
        <v>6</v>
      </c>
      <c r="BTN39" s="1">
        <v>2.8000000000000001E-2</v>
      </c>
      <c r="BTO39" s="1">
        <f t="shared" si="2387"/>
        <v>1.6E-2</v>
      </c>
      <c r="BTP39" s="5">
        <f t="shared" si="2388"/>
        <v>0.81881533101045301</v>
      </c>
      <c r="BTQ39" s="1">
        <f t="shared" si="2389"/>
        <v>1.2282229965156796E-3</v>
      </c>
      <c r="BTR39" s="1">
        <f t="shared" si="2390"/>
        <v>9.401584480371092</v>
      </c>
      <c r="BTS39" s="1"/>
      <c r="BTT39" s="1"/>
      <c r="BTU39" s="1" t="s">
        <v>11</v>
      </c>
      <c r="BTV39" s="1" t="s">
        <v>184</v>
      </c>
      <c r="BTW39" s="1">
        <v>409</v>
      </c>
      <c r="BTX39" s="1">
        <v>6</v>
      </c>
      <c r="BTY39" s="1">
        <v>2.5999999999999999E-2</v>
      </c>
      <c r="BTZ39" s="1">
        <f t="shared" si="2391"/>
        <v>1.6E-2</v>
      </c>
      <c r="BUA39" s="1">
        <f t="shared" si="2392"/>
        <v>0.65397923875432529</v>
      </c>
      <c r="BUB39" s="1">
        <f t="shared" si="2393"/>
        <v>9.8096885813148799E-4</v>
      </c>
      <c r="BUC39" s="1">
        <f t="shared" si="2394"/>
        <v>7.5089471687958351</v>
      </c>
      <c r="BUD39" s="1"/>
      <c r="BUE39" s="1"/>
      <c r="BUF39" s="1" t="s">
        <v>11</v>
      </c>
      <c r="BUG39" s="1" t="s">
        <v>185</v>
      </c>
      <c r="BUH39" s="1">
        <v>415</v>
      </c>
      <c r="BUI39" s="1">
        <v>6</v>
      </c>
      <c r="BUJ39" s="1">
        <v>3.6999999999999998E-2</v>
      </c>
      <c r="BUK39" s="1">
        <f t="shared" si="2395"/>
        <v>2.4E-2</v>
      </c>
      <c r="BUL39" s="1">
        <f t="shared" si="2396"/>
        <v>0.99303135888501748</v>
      </c>
      <c r="BUM39" s="1">
        <f t="shared" si="2397"/>
        <v>1.4895470383275262E-3</v>
      </c>
      <c r="BUN39" s="1">
        <f t="shared" si="2398"/>
        <v>11.401921603854303</v>
      </c>
      <c r="BUO39" s="1"/>
      <c r="BUP39" s="1"/>
      <c r="BUQ39" s="1" t="s">
        <v>11</v>
      </c>
      <c r="BUR39" s="1" t="s">
        <v>186</v>
      </c>
      <c r="BUS39" s="1">
        <v>422</v>
      </c>
      <c r="BUT39" s="1">
        <v>6</v>
      </c>
      <c r="BUU39" s="1">
        <v>3.4000000000000002E-2</v>
      </c>
      <c r="BUV39" s="1">
        <f t="shared" si="2399"/>
        <v>1.9000000000000003E-2</v>
      </c>
      <c r="BUW39" s="1">
        <f t="shared" si="2400"/>
        <v>0.78596491228070187</v>
      </c>
      <c r="BUX39" s="1">
        <f t="shared" si="2401"/>
        <v>1.1789473684210528E-3</v>
      </c>
      <c r="BUY39" s="1">
        <f t="shared" si="2402"/>
        <v>9.0243981048763988</v>
      </c>
      <c r="BUZ39" s="1"/>
      <c r="BVA39" s="1"/>
      <c r="BVB39" s="1" t="s">
        <v>11</v>
      </c>
      <c r="BVC39" s="1" t="s">
        <v>187</v>
      </c>
      <c r="BVD39" s="1">
        <v>423</v>
      </c>
      <c r="BVE39" s="1">
        <v>6</v>
      </c>
      <c r="BVF39" s="1">
        <v>2.4E-2</v>
      </c>
      <c r="BVG39" s="1">
        <f t="shared" si="2403"/>
        <v>1.4E-2</v>
      </c>
      <c r="BVH39" s="1">
        <f t="shared" si="2404"/>
        <v>-0.46075085324232085</v>
      </c>
      <c r="BVI39" s="1">
        <f t="shared" si="2405"/>
        <v>-6.9112627986348126E-4</v>
      </c>
      <c r="BVJ39" s="1">
        <f t="shared" si="2406"/>
        <v>-5.2903113890346081</v>
      </c>
      <c r="BVK39" s="1"/>
      <c r="BVL39" s="1"/>
      <c r="BVM39" s="1" t="s">
        <v>11</v>
      </c>
      <c r="BVN39" s="1" t="s">
        <v>188</v>
      </c>
      <c r="BVO39" s="1">
        <v>436</v>
      </c>
      <c r="BVP39" s="1">
        <v>6</v>
      </c>
      <c r="BVQ39" s="1">
        <v>3.5999999999999997E-2</v>
      </c>
      <c r="BVR39" s="1">
        <f t="shared" si="2407"/>
        <v>2.3999999999999997E-2</v>
      </c>
      <c r="BVS39" s="1">
        <f t="shared" si="2408"/>
        <v>0.17064846416382246</v>
      </c>
      <c r="BVT39" s="1">
        <f t="shared" si="2409"/>
        <v>2.5597269624573368E-4</v>
      </c>
      <c r="BVU39" s="1">
        <f t="shared" si="2410"/>
        <v>1.9593745885313354</v>
      </c>
      <c r="BVV39" s="1"/>
      <c r="BVW39" s="1"/>
      <c r="BVX39" s="1" t="s">
        <v>11</v>
      </c>
      <c r="BVY39" s="1" t="s">
        <v>189</v>
      </c>
      <c r="BVZ39" s="1">
        <v>437</v>
      </c>
      <c r="BWA39" s="1">
        <v>6</v>
      </c>
      <c r="BWB39" s="1">
        <v>1.2E-2</v>
      </c>
      <c r="BWC39" s="1">
        <f t="shared" si="2411"/>
        <v>7.0000000000000001E-3</v>
      </c>
      <c r="BWD39" s="1">
        <f t="shared" si="2412"/>
        <v>-0.52851711026615966</v>
      </c>
      <c r="BWE39" s="1">
        <f t="shared" si="2413"/>
        <v>-7.9277566539923952E-4</v>
      </c>
      <c r="BWF39" s="1">
        <f t="shared" si="2414"/>
        <v>-6.0683991533928312</v>
      </c>
      <c r="BWG39" s="1"/>
      <c r="BWH39" s="1"/>
      <c r="BWI39" s="1" t="s">
        <v>11</v>
      </c>
      <c r="BWJ39" s="1" t="s">
        <v>190</v>
      </c>
      <c r="BWK39" s="1">
        <v>443</v>
      </c>
      <c r="BWL39" s="1">
        <v>6</v>
      </c>
      <c r="BWM39" s="1">
        <v>2.4E-2</v>
      </c>
      <c r="BWN39" s="1">
        <f t="shared" si="2415"/>
        <v>1.4E-2</v>
      </c>
      <c r="BWO39" s="1">
        <f t="shared" si="2416"/>
        <v>-0.2878787878787879</v>
      </c>
      <c r="BWP39" s="1">
        <f t="shared" si="2417"/>
        <v>-4.3181818181818187E-4</v>
      </c>
      <c r="BWQ39" s="1">
        <f t="shared" si="2418"/>
        <v>-3.3054055558648332</v>
      </c>
      <c r="BWR39" s="1"/>
      <c r="BWS39" s="1"/>
      <c r="BWT39" s="1" t="s">
        <v>11</v>
      </c>
      <c r="BWU39" s="1" t="s">
        <v>191</v>
      </c>
      <c r="BWV39" s="1">
        <v>450</v>
      </c>
      <c r="BWW39" s="1">
        <v>6</v>
      </c>
      <c r="BWX39" s="1">
        <v>1.7999999999999999E-2</v>
      </c>
      <c r="BWY39" s="1">
        <f t="shared" si="2419"/>
        <v>1.3999999999999999E-2</v>
      </c>
      <c r="BWZ39" s="1">
        <f t="shared" si="2420"/>
        <v>5.3030303030302969E-2</v>
      </c>
      <c r="BXA39" s="1">
        <f t="shared" si="2421"/>
        <v>7.9545454545454456E-5</v>
      </c>
      <c r="BXB39" s="1">
        <f t="shared" si="2422"/>
        <v>0.60889049713299492</v>
      </c>
      <c r="BXC39" s="1"/>
      <c r="BXD39" s="1"/>
      <c r="BXE39" s="1" t="s">
        <v>11</v>
      </c>
      <c r="BXF39" s="1" t="s">
        <v>192</v>
      </c>
      <c r="BXG39" s="1">
        <v>451</v>
      </c>
      <c r="BXH39" s="1">
        <v>6</v>
      </c>
      <c r="BXI39" s="1">
        <v>4.0000000000000001E-3</v>
      </c>
      <c r="BXJ39" s="1">
        <f t="shared" si="2423"/>
        <v>7.0000000000000001E-3</v>
      </c>
      <c r="BXK39" s="1">
        <f t="shared" si="2424"/>
        <v>0.74716981132075477</v>
      </c>
      <c r="BXL39" s="1">
        <f t="shared" si="2425"/>
        <v>1.1207547169811321E-3</v>
      </c>
      <c r="BXM39" s="1">
        <f t="shared" si="2426"/>
        <v>8.5789552738910899</v>
      </c>
      <c r="BXN39" s="1"/>
      <c r="BXO39" s="1"/>
      <c r="BXP39" s="1" t="s">
        <v>11</v>
      </c>
      <c r="BXQ39" s="1" t="s">
        <v>193</v>
      </c>
      <c r="BXR39" s="1">
        <v>464</v>
      </c>
      <c r="BXS39" s="1">
        <v>6</v>
      </c>
      <c r="BXT39" s="1">
        <v>1.4E-2</v>
      </c>
      <c r="BXU39" s="1">
        <f t="shared" si="2427"/>
        <v>0.01</v>
      </c>
      <c r="BXV39" s="1">
        <f t="shared" si="2428"/>
        <v>1.1727941176470589</v>
      </c>
      <c r="BXW39" s="1">
        <f t="shared" si="2429"/>
        <v>1.7591911764705884E-3</v>
      </c>
      <c r="BXX39" s="1">
        <f t="shared" si="2430"/>
        <v>13.465945931342532</v>
      </c>
      <c r="BXY39" s="1"/>
      <c r="BXZ39" s="1"/>
      <c r="BYA39" s="1" t="s">
        <v>11</v>
      </c>
      <c r="BYB39" s="1" t="s">
        <v>194</v>
      </c>
      <c r="BYC39" s="1">
        <v>465</v>
      </c>
      <c r="BYD39" s="1">
        <v>6</v>
      </c>
      <c r="BYE39" s="1">
        <v>1.4999999999999999E-2</v>
      </c>
      <c r="BYF39" s="1">
        <f t="shared" si="2431"/>
        <v>9.9999999999999985E-3</v>
      </c>
      <c r="BYG39" s="1">
        <f t="shared" si="2432"/>
        <v>0.20973782771535573</v>
      </c>
      <c r="BYH39" s="1">
        <f t="shared" si="2433"/>
        <v>3.146067415730336E-4</v>
      </c>
      <c r="BYI39" s="1">
        <f t="shared" si="2434"/>
        <v>2.4081961234922962</v>
      </c>
      <c r="BYJ39" s="1"/>
      <c r="BYK39" s="1"/>
      <c r="BYL39" s="1" t="s">
        <v>11</v>
      </c>
      <c r="BYM39" s="1" t="s">
        <v>195</v>
      </c>
      <c r="BYN39" s="1">
        <v>479</v>
      </c>
      <c r="BYO39" s="1">
        <v>6</v>
      </c>
      <c r="BYP39" s="1">
        <v>2.1999999999999999E-2</v>
      </c>
      <c r="BYQ39" s="1">
        <f t="shared" si="2435"/>
        <v>1.0999999999999999E-2</v>
      </c>
      <c r="BYR39" s="1">
        <f t="shared" si="2436"/>
        <v>0.5793357933579335</v>
      </c>
      <c r="BYS39" s="1">
        <f t="shared" si="2437"/>
        <v>8.6900369003690026E-4</v>
      </c>
      <c r="BYT39" s="1">
        <f t="shared" si="2438"/>
        <v>6.6518959739505528</v>
      </c>
      <c r="BYU39" s="1"/>
      <c r="BYV39" s="1"/>
      <c r="BYW39" s="1" t="s">
        <v>11</v>
      </c>
      <c r="BYX39" s="1" t="s">
        <v>196</v>
      </c>
      <c r="BYY39" s="1">
        <v>480</v>
      </c>
      <c r="BYZ39" s="1">
        <v>6</v>
      </c>
      <c r="BZA39" s="1">
        <v>1.9E-2</v>
      </c>
      <c r="BZB39" s="1">
        <f t="shared" si="2439"/>
        <v>6.0000000000000001E-3</v>
      </c>
      <c r="BZC39" s="1">
        <f t="shared" si="2440"/>
        <v>0.62921348314606751</v>
      </c>
      <c r="BZD39" s="1">
        <f t="shared" si="2441"/>
        <v>9.4382022471910124E-4</v>
      </c>
      <c r="BZE39" s="1">
        <f t="shared" si="2442"/>
        <v>7.2245883704768916</v>
      </c>
      <c r="BZF39" s="1"/>
      <c r="BZG39" s="1"/>
      <c r="BZH39" s="1" t="s">
        <v>11</v>
      </c>
      <c r="BZI39" s="1" t="s">
        <v>197</v>
      </c>
      <c r="BZJ39" s="1">
        <v>494</v>
      </c>
      <c r="BZK39" s="1">
        <v>6</v>
      </c>
      <c r="BZL39" s="1">
        <v>2.7E-2</v>
      </c>
      <c r="BZM39" s="1">
        <f t="shared" si="2443"/>
        <v>1.2E-2</v>
      </c>
      <c r="BZN39" s="1">
        <f t="shared" si="2444"/>
        <v>1.1764705882352942</v>
      </c>
      <c r="BZO39" s="1">
        <f t="shared" si="2445"/>
        <v>1.7647058823529412E-3</v>
      </c>
      <c r="BZP39" s="1">
        <f t="shared" si="2446"/>
        <v>13.508158927992508</v>
      </c>
      <c r="BZQ39" s="1"/>
      <c r="BZR39" s="1"/>
      <c r="BZS39" s="1" t="s">
        <v>11</v>
      </c>
      <c r="BZT39" s="1" t="s">
        <v>198</v>
      </c>
      <c r="BZU39" s="1">
        <v>495</v>
      </c>
      <c r="BZV39" s="1">
        <v>6</v>
      </c>
      <c r="BZW39" s="1">
        <v>2.1999999999999999E-2</v>
      </c>
      <c r="BZX39" s="1">
        <f t="shared" si="2447"/>
        <v>7.9999999999999984E-3</v>
      </c>
      <c r="BZY39" s="1">
        <f t="shared" si="2448"/>
        <v>0.6863468634686346</v>
      </c>
      <c r="BZZ39" s="1">
        <f t="shared" si="2449"/>
        <v>1.0295202952029518E-3</v>
      </c>
      <c r="CAA39" s="1">
        <f t="shared" si="2450"/>
        <v>7.880590134743966</v>
      </c>
      <c r="CAB39" s="1"/>
      <c r="CAC39" s="1"/>
      <c r="CAD39" s="1" t="s">
        <v>11</v>
      </c>
      <c r="CAE39" s="1" t="s">
        <v>199</v>
      </c>
      <c r="CAF39" s="1">
        <v>501</v>
      </c>
      <c r="CAG39" s="1">
        <v>6</v>
      </c>
      <c r="CAH39" s="1">
        <v>0.02</v>
      </c>
      <c r="CAI39" s="1">
        <f t="shared" si="2451"/>
        <v>2.9999999999999992E-3</v>
      </c>
      <c r="CAJ39" s="1">
        <f t="shared" si="2452"/>
        <v>0.56043956043956034</v>
      </c>
      <c r="CAK39" s="1">
        <f t="shared" si="2453"/>
        <v>8.4065934065934047E-4</v>
      </c>
      <c r="CAL39" s="1">
        <f t="shared" si="2454"/>
        <v>6.4349306541590661</v>
      </c>
      <c r="CAM39" s="1"/>
      <c r="CAN39" s="1"/>
      <c r="CAO39" s="1" t="s">
        <v>11</v>
      </c>
      <c r="CAP39" s="1" t="s">
        <v>200</v>
      </c>
      <c r="CAQ39" s="1">
        <v>508</v>
      </c>
      <c r="CAR39" s="1">
        <v>6</v>
      </c>
      <c r="CAS39" s="1">
        <v>2.7E-2</v>
      </c>
      <c r="CAT39" s="1">
        <f t="shared" si="2455"/>
        <v>-1.0999999999999999E-2</v>
      </c>
      <c r="CAU39" s="1">
        <f t="shared" si="2456"/>
        <v>4.0293040293040303E-2</v>
      </c>
      <c r="CAV39" s="1">
        <f t="shared" si="2457"/>
        <v>6.0439560439560457E-5</v>
      </c>
      <c r="CAW39" s="1">
        <f t="shared" si="2458"/>
        <v>0.46264207317483508</v>
      </c>
      <c r="CAX39" s="1"/>
      <c r="CAY39" s="1"/>
      <c r="CAZ39" s="1" t="s">
        <v>11</v>
      </c>
      <c r="CBA39" s="1" t="s">
        <v>201</v>
      </c>
      <c r="CBB39" s="1">
        <v>509</v>
      </c>
      <c r="CBC39" s="1">
        <v>6</v>
      </c>
      <c r="CBD39" s="1">
        <v>1.4999999999999999E-2</v>
      </c>
      <c r="CBE39" s="1">
        <f t="shared" si="2459"/>
        <v>2E-3</v>
      </c>
      <c r="CBF39" s="1">
        <f t="shared" si="2460"/>
        <v>-5.2631578947368418E-2</v>
      </c>
      <c r="CBG39" s="1">
        <f t="shared" si="2461"/>
        <v>-7.8947368421052633E-5</v>
      </c>
      <c r="CBH39" s="1">
        <f t="shared" si="2462"/>
        <v>-0.60431237309440167</v>
      </c>
      <c r="CBI39" s="1"/>
      <c r="CBJ39" s="1"/>
      <c r="CBK39" s="1" t="s">
        <v>11</v>
      </c>
      <c r="CBL39" s="1" t="s">
        <v>202</v>
      </c>
      <c r="CBM39" s="1">
        <v>515</v>
      </c>
      <c r="CBN39" s="1">
        <v>6</v>
      </c>
      <c r="CBO39" s="1">
        <v>1.7000000000000001E-2</v>
      </c>
      <c r="CBP39" s="1">
        <f t="shared" si="2463"/>
        <v>2.0000000000000018E-3</v>
      </c>
      <c r="CBQ39" s="1">
        <f t="shared" si="1612"/>
        <v>5.6179775280898937E-2</v>
      </c>
      <c r="CBR39" s="1">
        <f t="shared" si="2464"/>
        <v>8.4269662921348406E-5</v>
      </c>
      <c r="CBS39" s="1">
        <f t="shared" si="2465"/>
        <v>0.64505253307829458</v>
      </c>
      <c r="CBT39" s="1"/>
      <c r="CBU39" s="1"/>
      <c r="CBV39" s="1" t="s">
        <v>11</v>
      </c>
      <c r="CBW39" s="1" t="s">
        <v>203</v>
      </c>
      <c r="CBX39" s="1">
        <v>522</v>
      </c>
      <c r="CBY39" s="1">
        <v>6</v>
      </c>
      <c r="CBZ39" s="1">
        <v>2.8000000000000001E-2</v>
      </c>
      <c r="CCA39" s="1">
        <f t="shared" si="2466"/>
        <v>1.4E-2</v>
      </c>
      <c r="CCB39" s="1">
        <f t="shared" si="2467"/>
        <v>0.51685393258426959</v>
      </c>
      <c r="CCC39" s="1">
        <f t="shared" si="2468"/>
        <v>7.7528089887640445E-4</v>
      </c>
      <c r="CCD39" s="1">
        <f t="shared" si="2469"/>
        <v>5.9344833043203034</v>
      </c>
      <c r="CCE39" s="1"/>
      <c r="CCF39" s="1"/>
      <c r="CCG39" s="1" t="s">
        <v>11</v>
      </c>
      <c r="CCH39" s="1" t="s">
        <v>204</v>
      </c>
      <c r="CCI39" s="1">
        <v>523</v>
      </c>
      <c r="CCJ39" s="1">
        <v>6</v>
      </c>
      <c r="CCK39" s="1">
        <v>2.1999999999999999E-2</v>
      </c>
      <c r="CCL39" s="1">
        <f t="shared" si="2470"/>
        <v>2.9999999999999992E-3</v>
      </c>
      <c r="CCM39" s="1">
        <f t="shared" si="2471"/>
        <v>0.1901140684410646</v>
      </c>
      <c r="CCN39" s="1">
        <f t="shared" si="2472"/>
        <v>2.8517110266159691E-4</v>
      </c>
      <c r="CCO39" s="1">
        <f t="shared" si="2473"/>
        <v>2.1828773933067733</v>
      </c>
      <c r="CCP39" s="1"/>
      <c r="CCQ39" s="1"/>
      <c r="CCR39" s="1" t="s">
        <v>11</v>
      </c>
      <c r="CCS39" s="1" t="s">
        <v>205</v>
      </c>
      <c r="CCT39" s="1">
        <v>536</v>
      </c>
      <c r="CCU39" s="1">
        <v>6</v>
      </c>
      <c r="CCV39" s="1">
        <v>2.5999999999999999E-2</v>
      </c>
      <c r="CCW39" s="1">
        <f t="shared" si="2474"/>
        <v>5.9999999999999984E-3</v>
      </c>
      <c r="CCX39" s="1">
        <f t="shared" si="2475"/>
        <v>0.18918918918918912</v>
      </c>
      <c r="CCY39" s="1">
        <f t="shared" si="2476"/>
        <v>2.8378378378378366E-4</v>
      </c>
      <c r="CCZ39" s="1">
        <f t="shared" si="2477"/>
        <v>2.1722579897717669</v>
      </c>
      <c r="CDA39" s="1"/>
      <c r="CDB39" s="1"/>
      <c r="CDC39" s="1" t="s">
        <v>11</v>
      </c>
      <c r="CDD39" s="1" t="s">
        <v>206</v>
      </c>
      <c r="CDE39" s="1">
        <v>542</v>
      </c>
      <c r="CDF39" s="1">
        <v>6</v>
      </c>
      <c r="CDG39" s="1">
        <v>2.3E-2</v>
      </c>
      <c r="CDH39" s="1">
        <f t="shared" si="2478"/>
        <v>8.0000000000000002E-3</v>
      </c>
      <c r="CDI39" s="1">
        <f t="shared" si="2479"/>
        <v>-6.4393939393939392E-2</v>
      </c>
      <c r="CDJ39" s="1">
        <f t="shared" si="2480"/>
        <v>-9.6590909090909087E-5</v>
      </c>
      <c r="CDK39" s="1">
        <f t="shared" si="2481"/>
        <v>-0.7393670322329231</v>
      </c>
      <c r="CDL39" s="1"/>
      <c r="CDM39" s="1"/>
      <c r="CDN39" s="1" t="s">
        <v>11</v>
      </c>
      <c r="CDO39" s="1" t="s">
        <v>207</v>
      </c>
      <c r="CDP39" s="1">
        <v>549</v>
      </c>
      <c r="CDQ39" s="1">
        <v>6</v>
      </c>
      <c r="CDR39" s="1">
        <v>2.9000000000000001E-2</v>
      </c>
      <c r="CDS39" s="1">
        <f t="shared" si="2482"/>
        <v>1.4000000000000002E-2</v>
      </c>
      <c r="CDT39" s="1">
        <f t="shared" si="2483"/>
        <v>8.3650190114068532E-2</v>
      </c>
      <c r="CDU39" s="1">
        <f t="shared" si="2484"/>
        <v>1.254752851711028E-4</v>
      </c>
      <c r="CDV39" s="1">
        <f t="shared" si="2485"/>
        <v>0.96046605305498156</v>
      </c>
      <c r="CDW39" s="1"/>
      <c r="CDX39" s="1"/>
      <c r="CDY39" s="1" t="s">
        <v>11</v>
      </c>
      <c r="CDZ39" s="1" t="s">
        <v>208</v>
      </c>
      <c r="CEA39" s="1">
        <v>550</v>
      </c>
      <c r="CEB39" s="1">
        <v>6</v>
      </c>
      <c r="CEC39" s="1">
        <v>2.5000000000000001E-2</v>
      </c>
      <c r="CED39" s="1">
        <f t="shared" si="2486"/>
        <v>8.0000000000000002E-3</v>
      </c>
      <c r="CEE39" s="1">
        <f t="shared" si="2487"/>
        <v>0.26399999999999996</v>
      </c>
      <c r="CEF39" s="1">
        <f t="shared" si="2488"/>
        <v>3.9599999999999992E-4</v>
      </c>
      <c r="CEG39" s="1">
        <f t="shared" si="2489"/>
        <v>3.0312308634415177</v>
      </c>
      <c r="CEH39" s="1"/>
      <c r="CEI39" s="1"/>
      <c r="CEJ39" s="1" t="s">
        <v>11</v>
      </c>
      <c r="CEK39" s="1" t="s">
        <v>209</v>
      </c>
      <c r="CEL39" s="1">
        <v>556</v>
      </c>
      <c r="CEM39" s="1">
        <v>6</v>
      </c>
      <c r="CEN39" s="1">
        <v>0.02</v>
      </c>
      <c r="CEO39" s="1">
        <f t="shared" si="2490"/>
        <v>5.000000000000001E-3</v>
      </c>
      <c r="CEP39" s="1">
        <f t="shared" si="2491"/>
        <v>0.28063241106719372</v>
      </c>
      <c r="CEQ39" s="1">
        <f t="shared" si="2492"/>
        <v>4.2094861660079059E-4</v>
      </c>
      <c r="CER39" s="1">
        <f t="shared" si="2493"/>
        <v>3.2222031276851695</v>
      </c>
      <c r="CES39" s="1"/>
      <c r="CET39" s="1"/>
      <c r="CEU39" s="1" t="s">
        <v>11</v>
      </c>
      <c r="CEV39" s="1" t="s">
        <v>210</v>
      </c>
      <c r="CEW39" s="1">
        <v>563</v>
      </c>
      <c r="CEX39" s="1">
        <v>6</v>
      </c>
      <c r="CEY39" s="1">
        <v>1.6E-2</v>
      </c>
      <c r="CEZ39" s="1">
        <f t="shared" si="2494"/>
        <v>2E-3</v>
      </c>
      <c r="CFA39" s="1">
        <f t="shared" si="2495"/>
        <v>8.176352705410822E-2</v>
      </c>
      <c r="CFB39" s="1">
        <f t="shared" si="2496"/>
        <v>1.2264529058116232E-4</v>
      </c>
      <c r="CFC39" s="1">
        <f t="shared" si="2497"/>
        <v>0.93880351026609243</v>
      </c>
      <c r="CFD39" s="1"/>
      <c r="CFE39" s="1"/>
      <c r="CFF39" s="1" t="s">
        <v>11</v>
      </c>
      <c r="CFG39" s="1" t="s">
        <v>211</v>
      </c>
      <c r="CFH39" s="1">
        <v>564</v>
      </c>
      <c r="CFI39" s="1">
        <v>6</v>
      </c>
      <c r="CFJ39" s="1">
        <v>0.02</v>
      </c>
      <c r="CFK39" s="1">
        <f t="shared" si="2498"/>
        <v>-1.2E-2</v>
      </c>
      <c r="CFL39" s="1">
        <f t="shared" si="2499"/>
        <v>-0.69029850746268651</v>
      </c>
      <c r="CFM39" s="1">
        <f t="shared" si="2500"/>
        <v>-1.0354477611940298E-3</v>
      </c>
      <c r="CFN39" s="1">
        <f t="shared" si="2501"/>
        <v>-7.9259626545776918</v>
      </c>
      <c r="CFO39" s="1"/>
      <c r="CFP39" s="1"/>
      <c r="CFQ39" s="1" t="s">
        <v>11</v>
      </c>
      <c r="CFR39" s="1" t="s">
        <v>212</v>
      </c>
      <c r="CFS39" s="1">
        <v>571</v>
      </c>
      <c r="CFT39" s="1">
        <v>6</v>
      </c>
      <c r="CFU39" s="1">
        <v>2.1999999999999999E-2</v>
      </c>
      <c r="CFV39" s="1">
        <f t="shared" si="2502"/>
        <v>-9.0000000000000011E-3</v>
      </c>
      <c r="CFW39" s="1">
        <f t="shared" si="2503"/>
        <v>-0.6992481203007519</v>
      </c>
      <c r="CFX39" s="1">
        <f t="shared" si="2504"/>
        <v>-1.048872180451128E-3</v>
      </c>
      <c r="CFY39" s="1">
        <f t="shared" si="2505"/>
        <v>-8.0287215282541933</v>
      </c>
      <c r="CFZ39" s="1"/>
      <c r="CGA39" s="1"/>
      <c r="CGB39" s="1" t="s">
        <v>11</v>
      </c>
      <c r="CGC39" s="1" t="s">
        <v>213</v>
      </c>
      <c r="CGD39" s="1">
        <v>577</v>
      </c>
      <c r="CGE39" s="1">
        <v>6</v>
      </c>
      <c r="CGF39" s="1">
        <v>2.1999999999999999E-2</v>
      </c>
      <c r="CGG39" s="1">
        <f t="shared" si="2506"/>
        <v>-9.0000000000000011E-3</v>
      </c>
      <c r="CGH39" s="1">
        <f t="shared" si="2507"/>
        <v>-0.88721804511278213</v>
      </c>
      <c r="CGI39" s="1">
        <f t="shared" si="2508"/>
        <v>-1.3308270676691731E-3</v>
      </c>
      <c r="CGJ39" s="1">
        <f t="shared" si="2509"/>
        <v>-10.186980003591342</v>
      </c>
      <c r="CGK39" s="1"/>
      <c r="CGL39" s="1"/>
      <c r="CGM39" s="1" t="s">
        <v>11</v>
      </c>
      <c r="CGN39" s="1" t="s">
        <v>214</v>
      </c>
      <c r="CGO39" s="1">
        <v>578</v>
      </c>
      <c r="CGP39" s="1">
        <v>6</v>
      </c>
      <c r="CGQ39" s="1">
        <v>8.9999999999999993E-3</v>
      </c>
      <c r="CGR39" s="1">
        <f t="shared" si="2510"/>
        <v>-8.0000000000000019E-3</v>
      </c>
      <c r="CGS39" s="1">
        <f t="shared" si="2511"/>
        <v>-1.1660231660231661</v>
      </c>
      <c r="CGT39" s="1">
        <f t="shared" si="2512"/>
        <v>-1.7490347490347492E-3</v>
      </c>
      <c r="CGU39" s="1">
        <f t="shared" si="2513"/>
        <v>-13.388202304307631</v>
      </c>
      <c r="CGV39" s="1"/>
      <c r="CGW39" s="1"/>
      <c r="CGX39" s="1" t="s">
        <v>11</v>
      </c>
      <c r="CGY39" s="1" t="s">
        <v>215</v>
      </c>
      <c r="CGZ39" s="1">
        <v>592</v>
      </c>
      <c r="CHA39" s="1">
        <v>6</v>
      </c>
      <c r="CHB39" s="1">
        <v>1.9E-2</v>
      </c>
      <c r="CHC39" s="1">
        <f t="shared" si="2514"/>
        <v>-6.9999999999999993E-3</v>
      </c>
      <c r="CHD39" s="1">
        <f t="shared" si="2515"/>
        <v>-1.3371647509578544</v>
      </c>
      <c r="CHE39" s="1">
        <f t="shared" si="2516"/>
        <v>-2.0057471264367816E-3</v>
      </c>
      <c r="CHF39" s="1">
        <f t="shared" si="2517"/>
        <v>-15.353238873520985</v>
      </c>
      <c r="CHG39" s="1"/>
      <c r="CHH39" s="1"/>
      <c r="CHI39" s="1" t="s">
        <v>11</v>
      </c>
      <c r="CHJ39" s="1" t="s">
        <v>216</v>
      </c>
      <c r="CHK39" s="1">
        <v>593</v>
      </c>
      <c r="CHL39" s="1">
        <v>6</v>
      </c>
      <c r="CHM39" s="1">
        <v>0.03</v>
      </c>
      <c r="CHN39" s="1">
        <f t="shared" si="2518"/>
        <v>6.9999999999999993E-3</v>
      </c>
      <c r="CHO39" s="1">
        <f t="shared" si="2519"/>
        <v>-3.5294117647058885E-2</v>
      </c>
      <c r="CHP39" s="1">
        <f t="shared" si="2520"/>
        <v>-5.2941176470588332E-5</v>
      </c>
      <c r="CHQ39" s="1">
        <f t="shared" si="2521"/>
        <v>-0.40524476783977592</v>
      </c>
      <c r="CHR39" s="1"/>
      <c r="CHS39" s="1"/>
      <c r="CHT39" s="1" t="s">
        <v>11</v>
      </c>
      <c r="CHU39" s="1" t="s">
        <v>217</v>
      </c>
      <c r="CHV39" s="1">
        <v>607</v>
      </c>
      <c r="CHW39" s="1">
        <v>6</v>
      </c>
      <c r="CHX39" s="1">
        <v>2.8000000000000001E-2</v>
      </c>
      <c r="CHY39" s="1">
        <f t="shared" si="2522"/>
        <v>6.9999999999999993E-3</v>
      </c>
      <c r="CHZ39" s="1">
        <f t="shared" si="2523"/>
        <v>8.5271317829457349E-2</v>
      </c>
      <c r="CIA39" s="1">
        <f t="shared" si="2524"/>
        <v>1.2790697674418603E-4</v>
      </c>
      <c r="CIB39" s="1">
        <f t="shared" si="2525"/>
        <v>0.97907973625372025</v>
      </c>
      <c r="CIC39" s="1"/>
      <c r="CID39" s="1"/>
      <c r="CIE39" s="1" t="s">
        <v>11</v>
      </c>
      <c r="CIF39" s="1" t="s">
        <v>218</v>
      </c>
      <c r="CIG39" s="1">
        <v>608</v>
      </c>
      <c r="CIH39" s="1">
        <v>6</v>
      </c>
      <c r="CII39" s="1">
        <v>2.5000000000000001E-2</v>
      </c>
      <c r="CIJ39" s="1">
        <f t="shared" si="2526"/>
        <v>-1.9999999999999983E-3</v>
      </c>
      <c r="CIK39" s="1">
        <f t="shared" si="2527"/>
        <v>-0.8549019607843138</v>
      </c>
      <c r="CIL39" s="1">
        <f t="shared" si="2528"/>
        <v>-1.2823529411764708E-3</v>
      </c>
      <c r="CIM39" s="1">
        <f t="shared" si="2529"/>
        <v>-9.8159288210078905</v>
      </c>
      <c r="CIN39" s="1"/>
      <c r="CIO39" s="1"/>
      <c r="CIP39" s="1" t="s">
        <v>11</v>
      </c>
      <c r="CIQ39" s="1" t="s">
        <v>219</v>
      </c>
      <c r="CIR39" s="1">
        <v>621</v>
      </c>
      <c r="CIS39" s="1">
        <v>6</v>
      </c>
      <c r="CIT39" s="1">
        <v>2.1999999999999999E-2</v>
      </c>
      <c r="CIU39" s="1">
        <f t="shared" si="1679"/>
        <v>-8.0000000000000002E-3</v>
      </c>
      <c r="CIV39" s="1">
        <f t="shared" si="2530"/>
        <v>-2.0912698412698409</v>
      </c>
      <c r="CIW39" s="1">
        <f t="shared" si="2531"/>
        <v>-3.1369047619047613E-3</v>
      </c>
      <c r="CIX39" s="1">
        <f t="shared" si="2532"/>
        <v>-24.01182457061207</v>
      </c>
      <c r="CIY39" s="1"/>
      <c r="CIZ39" s="1"/>
      <c r="CJA39" s="1" t="s">
        <v>11</v>
      </c>
      <c r="CJB39" s="1" t="s">
        <v>220</v>
      </c>
      <c r="CJC39" s="1">
        <v>622</v>
      </c>
      <c r="CJD39" s="1">
        <v>6</v>
      </c>
      <c r="CJE39" s="1">
        <v>1.7999999999999999E-2</v>
      </c>
      <c r="CJF39" s="1">
        <f t="shared" si="2533"/>
        <v>8.9999999999999993E-3</v>
      </c>
      <c r="CJG39" s="1">
        <f t="shared" si="2534"/>
        <v>-0.11660777385159014</v>
      </c>
      <c r="CJH39" s="1">
        <f t="shared" si="2535"/>
        <v>-1.7491166077738521E-4</v>
      </c>
      <c r="CJI39" s="1">
        <f t="shared" si="2536"/>
        <v>-1.3388828902126853</v>
      </c>
      <c r="CJJ39" s="1"/>
      <c r="CJK39" s="1"/>
      <c r="CJL39" s="1" t="s">
        <v>11</v>
      </c>
      <c r="CJM39" s="1" t="s">
        <v>221</v>
      </c>
      <c r="CJN39" s="1">
        <v>635</v>
      </c>
      <c r="CJO39" s="1">
        <v>6</v>
      </c>
      <c r="CJP39" s="1">
        <v>2.1999999999999999E-2</v>
      </c>
      <c r="CJQ39" s="1">
        <f t="shared" si="2537"/>
        <v>9.9999999999999985E-3</v>
      </c>
      <c r="CJR39" s="1">
        <f t="shared" si="2538"/>
        <v>-0.39007092198581572</v>
      </c>
      <c r="CJS39" s="1">
        <f t="shared" si="2539"/>
        <v>-5.8510638297872355E-4</v>
      </c>
      <c r="CJT39" s="1">
        <f t="shared" si="2540"/>
        <v>-4.4787690062670205</v>
      </c>
      <c r="CJU39" s="1"/>
      <c r="CJV39" s="1"/>
      <c r="CJW39" s="1" t="s">
        <v>11</v>
      </c>
      <c r="CJX39" s="1" t="s">
        <v>222</v>
      </c>
      <c r="CJY39" s="1">
        <v>636</v>
      </c>
      <c r="CJZ39" s="1">
        <v>6</v>
      </c>
      <c r="CKA39" s="1">
        <v>2.5999999999999999E-2</v>
      </c>
      <c r="CKB39" s="1">
        <f t="shared" si="2541"/>
        <v>5.9999999999999984E-3</v>
      </c>
      <c r="CKC39" s="1">
        <f t="shared" si="2542"/>
        <v>-0.68551236749116617</v>
      </c>
      <c r="CKD39" s="1">
        <f t="shared" si="2543"/>
        <v>-1.0282685512367493E-3</v>
      </c>
      <c r="CKE39" s="1">
        <f t="shared" si="2544"/>
        <v>-7.8710085060988151</v>
      </c>
      <c r="CKF39" s="1"/>
      <c r="CKG39" s="1"/>
      <c r="CKH39" s="1" t="s">
        <v>11</v>
      </c>
      <c r="CKI39" s="1" t="s">
        <v>223</v>
      </c>
      <c r="CKJ39" s="1">
        <v>649</v>
      </c>
      <c r="CKK39" s="1">
        <v>6</v>
      </c>
      <c r="CKL39" s="1">
        <v>3.1E-2</v>
      </c>
      <c r="CKM39" s="1">
        <f t="shared" si="2545"/>
        <v>6.9999999999999993E-3</v>
      </c>
      <c r="CKN39" s="1">
        <f t="shared" si="2546"/>
        <v>-0.73144876325088337</v>
      </c>
      <c r="CKO39" s="1">
        <f t="shared" si="2547"/>
        <v>-1.097173144876325E-3</v>
      </c>
      <c r="CKP39" s="1">
        <f t="shared" si="2548"/>
        <v>-8.3984472204250231</v>
      </c>
      <c r="CKQ39" s="1"/>
      <c r="CKR39" s="1"/>
      <c r="CKS39" s="1" t="s">
        <v>11</v>
      </c>
      <c r="CKT39" s="1" t="s">
        <v>224</v>
      </c>
      <c r="CKU39" s="1">
        <v>650</v>
      </c>
      <c r="CKV39" s="1">
        <v>6</v>
      </c>
      <c r="CKW39" s="1">
        <v>1.6E-2</v>
      </c>
      <c r="CKX39" s="1">
        <f t="shared" si="2549"/>
        <v>-1.0000000000000009E-3</v>
      </c>
      <c r="CKY39" s="1">
        <f t="shared" si="2550"/>
        <v>-0.63859649122807016</v>
      </c>
      <c r="CKZ39" s="1">
        <f t="shared" si="2551"/>
        <v>-9.5789473684210528E-4</v>
      </c>
      <c r="CLA39" s="1">
        <f t="shared" si="2552"/>
        <v>-7.3323234602120726</v>
      </c>
      <c r="CLB39" s="1"/>
      <c r="CLC39" s="1"/>
      <c r="CLD39" s="1" t="s">
        <v>11</v>
      </c>
      <c r="CLE39" s="1" t="s">
        <v>225</v>
      </c>
      <c r="CLF39" s="1">
        <v>663</v>
      </c>
      <c r="CLG39" s="1">
        <v>6</v>
      </c>
      <c r="CLH39" s="1">
        <v>2.1999999999999999E-2</v>
      </c>
      <c r="CLI39" s="1">
        <f t="shared" si="2553"/>
        <v>0</v>
      </c>
      <c r="CLJ39" s="1">
        <f t="shared" si="2554"/>
        <v>-0.58823529411764708</v>
      </c>
      <c r="CLK39" s="1">
        <f t="shared" si="2555"/>
        <v>-8.8235294117647062E-4</v>
      </c>
      <c r="CLL39" s="1">
        <f t="shared" si="2556"/>
        <v>-6.7540794639962538</v>
      </c>
      <c r="CLM39" s="1"/>
      <c r="CLN39" s="1"/>
      <c r="CLO39" s="1"/>
      <c r="CLP39" s="1"/>
      <c r="CLQ39" s="1"/>
      <c r="CLR39" s="1"/>
      <c r="CLS39" s="1"/>
      <c r="CLT39" s="1"/>
      <c r="CLU39" s="1"/>
      <c r="CLV39" s="1"/>
      <c r="CLW39" s="1"/>
      <c r="CLX39" s="1"/>
      <c r="CLY39" s="1"/>
      <c r="CLZ39" s="1"/>
      <c r="CMA39" s="1"/>
      <c r="CMB39" s="1"/>
      <c r="CMC39" s="1"/>
      <c r="CMD39" s="1"/>
      <c r="CME39" s="1"/>
      <c r="CMF39" s="1"/>
      <c r="CMG39" s="1"/>
      <c r="CMH39" s="1"/>
      <c r="CMI39" s="1"/>
      <c r="CMJ39" s="1"/>
      <c r="CMK39" s="1"/>
      <c r="CML39" s="1"/>
      <c r="CMM39" s="1"/>
      <c r="CMN39" s="1"/>
      <c r="CMO39" s="1"/>
      <c r="CMP39" s="1"/>
      <c r="CMQ39" s="1"/>
      <c r="CMR39" s="1"/>
      <c r="CMS39" s="1"/>
      <c r="CMT39" s="1"/>
      <c r="CMU39" s="1"/>
      <c r="CMV39" s="1"/>
      <c r="CMW39" s="1"/>
      <c r="CMX39" s="1"/>
      <c r="CMY39" s="1"/>
      <c r="CMZ39" s="1"/>
    </row>
    <row r="40" spans="1:2392" x14ac:dyDescent="0.3">
      <c r="A40" s="1" t="s">
        <v>11</v>
      </c>
      <c r="B40" s="1" t="s">
        <v>12</v>
      </c>
      <c r="C40" s="1">
        <v>1</v>
      </c>
      <c r="D40" s="1">
        <v>7</v>
      </c>
      <c r="E40" s="1">
        <v>2.1999999999999999E-2</v>
      </c>
      <c r="F40" s="1">
        <f t="shared" si="1712"/>
        <v>2.4E-2</v>
      </c>
      <c r="G40" s="1">
        <f t="shared" si="1713"/>
        <v>1.1830508474576271</v>
      </c>
      <c r="H40" s="1">
        <f t="shared" si="2557"/>
        <v>1.7745762711864406E-3</v>
      </c>
      <c r="I40" s="1">
        <f t="shared" si="2558"/>
        <v>13.583713037250769</v>
      </c>
      <c r="J40" s="1"/>
      <c r="K40" s="1"/>
      <c r="L40" s="1" t="s">
        <v>11</v>
      </c>
      <c r="M40" s="1" t="s">
        <v>13</v>
      </c>
      <c r="N40" s="1">
        <v>2</v>
      </c>
      <c r="O40" s="1">
        <v>7</v>
      </c>
      <c r="P40" s="1">
        <v>5.5E-2</v>
      </c>
      <c r="Q40" s="1">
        <f t="shared" si="1714"/>
        <v>5.7000000000000002E-2</v>
      </c>
      <c r="R40" s="1">
        <f t="shared" si="1715"/>
        <v>2.3220338983050852</v>
      </c>
      <c r="S40" s="1">
        <f t="shared" si="1716"/>
        <v>3.4830508474576281E-3</v>
      </c>
      <c r="T40" s="1">
        <f t="shared" si="1717"/>
        <v>26.66144249431742</v>
      </c>
      <c r="U40" s="1"/>
      <c r="V40" s="1"/>
      <c r="W40" s="1" t="s">
        <v>11</v>
      </c>
      <c r="X40" s="1" t="s">
        <v>14</v>
      </c>
      <c r="Y40" s="1">
        <v>3</v>
      </c>
      <c r="Z40" s="1">
        <v>7</v>
      </c>
      <c r="AA40" s="1">
        <v>9.7000000000000003E-2</v>
      </c>
      <c r="AB40" s="1">
        <f t="shared" si="1718"/>
        <v>9.6000000000000002E-2</v>
      </c>
      <c r="AC40" s="1">
        <f t="shared" si="1719"/>
        <v>3.637288135593221</v>
      </c>
      <c r="AD40" s="1">
        <f t="shared" si="1720"/>
        <v>5.4559322033898312E-3</v>
      </c>
      <c r="AE40" s="1">
        <f t="shared" si="1721"/>
        <v>41.763106272120567</v>
      </c>
      <c r="AF40" s="1"/>
      <c r="AG40" s="1"/>
      <c r="AH40" s="1" t="s">
        <v>11</v>
      </c>
      <c r="AI40" s="1" t="s">
        <v>15</v>
      </c>
      <c r="AJ40" s="1">
        <v>4</v>
      </c>
      <c r="AK40" s="1">
        <v>7</v>
      </c>
      <c r="AL40" s="1">
        <v>0.125</v>
      </c>
      <c r="AM40" s="1">
        <f t="shared" si="1722"/>
        <v>0.11699999999999999</v>
      </c>
      <c r="AN40" s="1">
        <f t="shared" si="1723"/>
        <v>4.2993197278911559</v>
      </c>
      <c r="AO40" s="1">
        <f t="shared" si="1724"/>
        <v>6.4489795918367338E-3</v>
      </c>
      <c r="AP40" s="1">
        <f t="shared" si="1725"/>
        <v>49.364510041616143</v>
      </c>
      <c r="AQ40" s="1"/>
      <c r="AR40" s="1"/>
      <c r="AS40" s="1" t="s">
        <v>11</v>
      </c>
      <c r="AT40" s="1" t="s">
        <v>16</v>
      </c>
      <c r="AU40" s="1">
        <v>8</v>
      </c>
      <c r="AV40" s="1">
        <v>7</v>
      </c>
      <c r="AW40" s="1">
        <v>0.161</v>
      </c>
      <c r="AX40" s="1">
        <f t="shared" si="1726"/>
        <v>0.153</v>
      </c>
      <c r="AY40" s="1">
        <f t="shared" si="1727"/>
        <v>5.5529010238907857</v>
      </c>
      <c r="AZ40" s="1">
        <f t="shared" si="1728"/>
        <v>8.329351535836178E-3</v>
      </c>
      <c r="BA40" s="1">
        <f t="shared" si="1729"/>
        <v>63.758049110809687</v>
      </c>
      <c r="BB40" s="1"/>
      <c r="BC40" s="1"/>
      <c r="BD40" s="1" t="s">
        <v>11</v>
      </c>
      <c r="BE40" s="1" t="s">
        <v>17</v>
      </c>
      <c r="BF40" s="1">
        <v>9</v>
      </c>
      <c r="BG40" s="1">
        <v>7</v>
      </c>
      <c r="BH40" s="1">
        <v>0.17199999999999999</v>
      </c>
      <c r="BI40" s="1">
        <f t="shared" si="1730"/>
        <v>0.16699999999999998</v>
      </c>
      <c r="BJ40" s="1">
        <f t="shared" si="1731"/>
        <v>6.0170648464163818</v>
      </c>
      <c r="BK40" s="1">
        <f t="shared" si="1732"/>
        <v>9.0255972696245725E-3</v>
      </c>
      <c r="BL40" s="1">
        <f t="shared" si="1733"/>
        <v>69.087547991614912</v>
      </c>
      <c r="BM40" s="1"/>
      <c r="BN40" s="1"/>
      <c r="BO40" s="1" t="s">
        <v>11</v>
      </c>
      <c r="BP40" s="1" t="s">
        <v>18</v>
      </c>
      <c r="BQ40" s="1">
        <v>10</v>
      </c>
      <c r="BR40" s="1">
        <v>7</v>
      </c>
      <c r="BS40" s="1">
        <v>0.17199999999999999</v>
      </c>
      <c r="BT40" s="1">
        <f t="shared" si="1734"/>
        <v>0.16299999999999998</v>
      </c>
      <c r="BU40" s="1">
        <f t="shared" si="1735"/>
        <v>5.8191126279863479</v>
      </c>
      <c r="BV40" s="1">
        <f t="shared" si="1736"/>
        <v>8.7286689419795224E-3</v>
      </c>
      <c r="BW40" s="1">
        <f t="shared" si="1737"/>
        <v>66.814673468918571</v>
      </c>
      <c r="BX40" s="1"/>
      <c r="BY40" s="1"/>
      <c r="BZ40" s="1" t="s">
        <v>11</v>
      </c>
      <c r="CA40" s="1" t="s">
        <v>19</v>
      </c>
      <c r="CB40" s="1">
        <v>11</v>
      </c>
      <c r="CC40" s="1">
        <v>7</v>
      </c>
      <c r="CD40" s="1">
        <v>0.17699999999999999</v>
      </c>
      <c r="CE40" s="1">
        <f t="shared" si="1738"/>
        <v>0.17199999999999999</v>
      </c>
      <c r="CF40" s="1">
        <f t="shared" si="1739"/>
        <v>6.1649484536082468</v>
      </c>
      <c r="CG40" s="1">
        <f t="shared" si="1740"/>
        <v>9.2474226804123705E-3</v>
      </c>
      <c r="CH40" s="1">
        <f t="shared" si="1741"/>
        <v>70.785537970088569</v>
      </c>
      <c r="CI40" s="1"/>
      <c r="CJ40" s="1"/>
      <c r="CK40" s="1" t="s">
        <v>11</v>
      </c>
      <c r="CL40" s="1" t="s">
        <v>20</v>
      </c>
      <c r="CM40" s="1">
        <v>14</v>
      </c>
      <c r="CN40" s="1">
        <v>7</v>
      </c>
      <c r="CO40" s="1">
        <v>0.19500000000000001</v>
      </c>
      <c r="CP40" s="1">
        <f t="shared" si="1742"/>
        <v>0.182</v>
      </c>
      <c r="CQ40" s="1">
        <f t="shared" si="1743"/>
        <v>6.4295532646048104</v>
      </c>
      <c r="CR40" s="1">
        <f t="shared" si="1744"/>
        <v>9.6443298969072153E-3</v>
      </c>
      <c r="CS40" s="1">
        <f t="shared" si="1745"/>
        <v>73.823713234133606</v>
      </c>
      <c r="CT40" s="1"/>
      <c r="CU40" s="1"/>
      <c r="CV40" s="1" t="s">
        <v>11</v>
      </c>
      <c r="CW40" s="1" t="s">
        <v>21</v>
      </c>
      <c r="CX40" s="1">
        <v>15</v>
      </c>
      <c r="CY40" s="1">
        <v>7</v>
      </c>
      <c r="CZ40" s="1">
        <v>7.1999999999999995E-2</v>
      </c>
      <c r="DA40" s="1">
        <f t="shared" si="1746"/>
        <v>5.1999999999999991E-2</v>
      </c>
      <c r="DB40" s="1">
        <f t="shared" si="1747"/>
        <v>1.9999999999999996</v>
      </c>
      <c r="DC40" s="1">
        <f t="shared" si="1748"/>
        <v>2.9999999999999992E-3</v>
      </c>
      <c r="DD40" s="1">
        <f t="shared" si="1749"/>
        <v>22.963870177587253</v>
      </c>
      <c r="DE40" s="1"/>
      <c r="DF40" s="1"/>
      <c r="DG40" s="1" t="s">
        <v>11</v>
      </c>
      <c r="DH40" s="1" t="s">
        <v>22</v>
      </c>
      <c r="DI40" s="1">
        <v>16</v>
      </c>
      <c r="DJ40" s="1">
        <v>7</v>
      </c>
      <c r="DK40" s="1">
        <v>0.09</v>
      </c>
      <c r="DL40" s="1">
        <f t="shared" si="1750"/>
        <v>6.3E-2</v>
      </c>
      <c r="DM40" s="1">
        <f t="shared" si="1751"/>
        <v>2.2593856655290101</v>
      </c>
      <c r="DN40" s="1">
        <f t="shared" si="1752"/>
        <v>3.3890784982935152E-3</v>
      </c>
      <c r="DO40" s="1">
        <f t="shared" si="1753"/>
        <v>25.942119552154892</v>
      </c>
      <c r="DP40" s="1"/>
      <c r="DQ40" s="1"/>
      <c r="DR40" s="1" t="s">
        <v>11</v>
      </c>
      <c r="DS40" s="1" t="s">
        <v>23</v>
      </c>
      <c r="DT40" s="1">
        <v>17</v>
      </c>
      <c r="DU40" s="1">
        <v>7</v>
      </c>
      <c r="DV40" s="1">
        <v>9.7000000000000003E-2</v>
      </c>
      <c r="DW40" s="1">
        <f t="shared" si="1754"/>
        <v>7.0000000000000007E-2</v>
      </c>
      <c r="DX40" s="1">
        <f t="shared" si="1755"/>
        <v>2.4315068493150687</v>
      </c>
      <c r="DY40" s="1">
        <f t="shared" si="1756"/>
        <v>3.6472602739726031E-3</v>
      </c>
      <c r="DZ40" s="1">
        <f t="shared" si="1757"/>
        <v>27.918403811792736</v>
      </c>
      <c r="EA40" s="1"/>
      <c r="EB40" s="1"/>
      <c r="EC40" s="1" t="s">
        <v>11</v>
      </c>
      <c r="ED40" s="1" t="s">
        <v>24</v>
      </c>
      <c r="EE40" s="1">
        <v>18</v>
      </c>
      <c r="EF40" s="1">
        <v>7</v>
      </c>
      <c r="EG40" s="1">
        <v>0.106</v>
      </c>
      <c r="EH40" s="1">
        <f t="shared" si="1758"/>
        <v>0.08</v>
      </c>
      <c r="EI40" s="1">
        <f t="shared" si="1759"/>
        <v>2.8979591836734695</v>
      </c>
      <c r="EJ40" s="1">
        <f t="shared" si="1760"/>
        <v>4.3469387755102045E-3</v>
      </c>
      <c r="EK40" s="1">
        <f t="shared" si="1761"/>
        <v>33.274179236912154</v>
      </c>
      <c r="EL40" s="1"/>
      <c r="EM40" s="1"/>
      <c r="EN40" s="1" t="s">
        <v>11</v>
      </c>
      <c r="EO40" s="1" t="s">
        <v>25</v>
      </c>
      <c r="EP40" s="1">
        <v>21</v>
      </c>
      <c r="EQ40" s="1">
        <v>7</v>
      </c>
      <c r="ER40" s="1">
        <v>0.126</v>
      </c>
      <c r="ES40" s="1">
        <f t="shared" si="1762"/>
        <v>9.5000000000000001E-2</v>
      </c>
      <c r="ET40" s="1">
        <f t="shared" si="1763"/>
        <v>3.3424657534246576</v>
      </c>
      <c r="EU40" s="1">
        <f t="shared" si="1764"/>
        <v>5.0136986301369865E-3</v>
      </c>
      <c r="EV40" s="1">
        <f t="shared" si="1765"/>
        <v>38.377974817337616</v>
      </c>
      <c r="EW40" s="1"/>
      <c r="EX40" s="1"/>
      <c r="EY40" s="1" t="s">
        <v>11</v>
      </c>
      <c r="EZ40" s="1" t="s">
        <v>26</v>
      </c>
      <c r="FA40" s="1">
        <v>22</v>
      </c>
      <c r="FB40" s="1">
        <v>7</v>
      </c>
      <c r="FC40" s="1">
        <v>0.14299999999999999</v>
      </c>
      <c r="FD40" s="1">
        <f t="shared" si="1766"/>
        <v>0.11199999999999999</v>
      </c>
      <c r="FE40" s="1">
        <f t="shared" si="1767"/>
        <v>3.8498293515358357</v>
      </c>
      <c r="FF40" s="1">
        <f t="shared" si="1768"/>
        <v>5.7747440273037539E-3</v>
      </c>
      <c r="FG40" s="1">
        <f t="shared" si="1769"/>
        <v>44.203490717266945</v>
      </c>
      <c r="FH40" s="1"/>
      <c r="FI40" s="1"/>
      <c r="FJ40" s="1" t="s">
        <v>11</v>
      </c>
      <c r="FK40" s="1" t="s">
        <v>27</v>
      </c>
      <c r="FL40" s="1">
        <v>23</v>
      </c>
      <c r="FM40" s="1">
        <v>7</v>
      </c>
      <c r="FN40" s="1">
        <v>0.153</v>
      </c>
      <c r="FO40" s="1">
        <f t="shared" si="1770"/>
        <v>0.123</v>
      </c>
      <c r="FP40" s="1">
        <f t="shared" si="1771"/>
        <v>4.5884353741496602</v>
      </c>
      <c r="FQ40" s="1">
        <f t="shared" si="1772"/>
        <v>6.8826530612244906E-3</v>
      </c>
      <c r="FR40" s="1">
        <f t="shared" si="1773"/>
        <v>52.684117125110916</v>
      </c>
      <c r="FS40" s="1"/>
      <c r="FT40" s="1"/>
      <c r="FU40" s="1" t="s">
        <v>11</v>
      </c>
      <c r="FV40" s="1" t="s">
        <v>28</v>
      </c>
      <c r="FW40" s="1">
        <v>24</v>
      </c>
      <c r="FX40" s="1">
        <v>7</v>
      </c>
      <c r="FY40" s="1">
        <v>0.16</v>
      </c>
      <c r="FZ40" s="1">
        <f t="shared" si="1774"/>
        <v>0.129</v>
      </c>
      <c r="GA40" s="1">
        <f t="shared" si="1775"/>
        <v>4.3801369863013706</v>
      </c>
      <c r="GB40" s="1">
        <f t="shared" si="1776"/>
        <v>6.5702054794520562E-3</v>
      </c>
      <c r="GC40" s="1">
        <f t="shared" si="1777"/>
        <v>50.292448556736495</v>
      </c>
      <c r="GD40" s="1"/>
      <c r="GE40" s="1"/>
      <c r="GF40" s="1" t="s">
        <v>11</v>
      </c>
      <c r="GG40" s="1" t="s">
        <v>29</v>
      </c>
      <c r="GH40" s="1">
        <v>25</v>
      </c>
      <c r="GI40" s="1">
        <v>7</v>
      </c>
      <c r="GJ40" s="1">
        <v>0.16700000000000001</v>
      </c>
      <c r="GK40" s="1">
        <f t="shared" si="922"/>
        <v>0.13600000000000001</v>
      </c>
      <c r="GL40" s="1">
        <f t="shared" si="1778"/>
        <v>4.7781569965870316</v>
      </c>
      <c r="GM40" s="1">
        <f t="shared" si="1779"/>
        <v>7.1672354948805472E-3</v>
      </c>
      <c r="GN40" s="1">
        <f t="shared" si="1780"/>
        <v>54.862488478877424</v>
      </c>
      <c r="GO40" s="1"/>
      <c r="GP40" s="1"/>
      <c r="GQ40" s="1" t="s">
        <v>11</v>
      </c>
      <c r="GR40" s="1" t="s">
        <v>30</v>
      </c>
      <c r="GS40" s="1">
        <v>28</v>
      </c>
      <c r="GT40" s="1">
        <v>7</v>
      </c>
      <c r="GU40" s="1">
        <v>0.2</v>
      </c>
      <c r="GV40" s="1">
        <f t="shared" si="1781"/>
        <v>0.17100000000000001</v>
      </c>
      <c r="GW40" s="1">
        <f t="shared" si="1782"/>
        <v>5.8620689655172411</v>
      </c>
      <c r="GX40" s="1">
        <f t="shared" si="1783"/>
        <v>8.7931034482758626E-3</v>
      </c>
      <c r="GY40" s="1">
        <f t="shared" si="1784"/>
        <v>67.307895348100601</v>
      </c>
      <c r="GZ40" s="1"/>
      <c r="HA40" s="1"/>
      <c r="HB40" s="1" t="s">
        <v>11</v>
      </c>
      <c r="HC40" s="1" t="s">
        <v>31</v>
      </c>
      <c r="HD40" s="1">
        <v>29</v>
      </c>
      <c r="HE40" s="1">
        <v>7</v>
      </c>
      <c r="HF40" s="1">
        <v>5.5E-2</v>
      </c>
      <c r="HG40" s="1">
        <f t="shared" si="1785"/>
        <v>3.0000000000000027E-3</v>
      </c>
      <c r="HH40" s="1">
        <f t="shared" si="1786"/>
        <v>0.36577181208053705</v>
      </c>
      <c r="HI40" s="1">
        <f t="shared" si="1787"/>
        <v>5.4865771812080558E-4</v>
      </c>
      <c r="HJ40" s="1">
        <f t="shared" si="1788"/>
        <v>4.1997682036191479</v>
      </c>
      <c r="HK40" s="1"/>
      <c r="HL40" s="1"/>
      <c r="HM40" s="1" t="s">
        <v>11</v>
      </c>
      <c r="HN40" s="1" t="s">
        <v>32</v>
      </c>
      <c r="HO40" s="1">
        <v>30</v>
      </c>
      <c r="HP40" s="1">
        <v>7</v>
      </c>
      <c r="HQ40" s="1">
        <v>6.2E-2</v>
      </c>
      <c r="HR40" s="1">
        <f t="shared" si="934"/>
        <v>1.0000000000000002E-2</v>
      </c>
      <c r="HS40" s="1">
        <f t="shared" si="1789"/>
        <v>0.55555555555555558</v>
      </c>
      <c r="HT40" s="1">
        <f t="shared" si="1790"/>
        <v>8.3333333333333339E-4</v>
      </c>
      <c r="HU40" s="1">
        <f t="shared" si="1791"/>
        <v>6.3788528271075728</v>
      </c>
      <c r="HV40" s="1"/>
      <c r="HW40" s="1"/>
      <c r="HX40" s="1" t="s">
        <v>11</v>
      </c>
      <c r="HY40" s="1" t="s">
        <v>33</v>
      </c>
      <c r="HZ40" s="1">
        <v>31</v>
      </c>
      <c r="IA40" s="1">
        <v>7</v>
      </c>
      <c r="IB40" s="1">
        <v>7.6999999999999999E-2</v>
      </c>
      <c r="IC40" s="1">
        <f t="shared" si="1792"/>
        <v>2.1999999999999999E-2</v>
      </c>
      <c r="ID40" s="1">
        <f t="shared" si="1793"/>
        <v>0.94594594594594583</v>
      </c>
      <c r="IE40" s="1">
        <f t="shared" si="1794"/>
        <v>1.4189189189189187E-3</v>
      </c>
      <c r="IF40" s="1">
        <f t="shared" si="1795"/>
        <v>10.861289948858838</v>
      </c>
      <c r="IG40" s="1"/>
      <c r="IH40" s="1"/>
      <c r="II40" s="1" t="s">
        <v>11</v>
      </c>
      <c r="IJ40" s="1" t="s">
        <v>34</v>
      </c>
      <c r="IK40" s="1">
        <v>32</v>
      </c>
      <c r="IL40" s="1">
        <v>7</v>
      </c>
      <c r="IM40" s="1">
        <v>7.9000000000000001E-2</v>
      </c>
      <c r="IN40" s="1">
        <f t="shared" si="1796"/>
        <v>2.4E-2</v>
      </c>
      <c r="IO40" s="1">
        <f t="shared" si="1797"/>
        <v>0.96632996632996626</v>
      </c>
      <c r="IP40" s="1">
        <f t="shared" si="1798"/>
        <v>1.4494949494949494E-3</v>
      </c>
      <c r="IQ40" s="1">
        <f t="shared" si="1799"/>
        <v>11.095337947756807</v>
      </c>
      <c r="IR40" s="1"/>
      <c r="IS40" s="1"/>
      <c r="IT40" s="1" t="s">
        <v>11</v>
      </c>
      <c r="IU40" s="1" t="s">
        <v>35</v>
      </c>
      <c r="IV40" s="1">
        <v>35</v>
      </c>
      <c r="IW40" s="1">
        <v>7</v>
      </c>
      <c r="IX40" s="1">
        <v>0.111</v>
      </c>
      <c r="IY40" s="1">
        <f t="shared" si="1800"/>
        <v>5.6000000000000001E-2</v>
      </c>
      <c r="IZ40" s="1">
        <f t="shared" si="1801"/>
        <v>2.1073825503355703</v>
      </c>
      <c r="JA40" s="1">
        <f t="shared" si="1802"/>
        <v>3.1610738255033557E-3</v>
      </c>
      <c r="JB40" s="1">
        <f t="shared" si="1803"/>
        <v>24.196829650209395</v>
      </c>
      <c r="JC40" s="1"/>
      <c r="JD40" s="1"/>
      <c r="JE40" s="1" t="s">
        <v>11</v>
      </c>
      <c r="JF40" s="3" t="s">
        <v>36</v>
      </c>
      <c r="JG40" s="3">
        <v>36</v>
      </c>
      <c r="JH40" s="1">
        <v>7</v>
      </c>
      <c r="JI40" s="1">
        <v>0.125</v>
      </c>
      <c r="JJ40" s="1">
        <f t="shared" si="1804"/>
        <v>6.8000000000000005E-2</v>
      </c>
      <c r="JK40" s="1">
        <f t="shared" si="1805"/>
        <v>2.5585284280936458</v>
      </c>
      <c r="JL40" s="1">
        <f t="shared" si="1806"/>
        <v>3.8377926421404689E-3</v>
      </c>
      <c r="JM40" s="1">
        <f t="shared" si="1807"/>
        <v>29.376857334204445</v>
      </c>
      <c r="JN40" s="1"/>
      <c r="JO40" s="1"/>
      <c r="JP40" s="1" t="s">
        <v>11</v>
      </c>
      <c r="JQ40" s="1" t="s">
        <v>37</v>
      </c>
      <c r="JR40" s="1">
        <v>37</v>
      </c>
      <c r="JS40" s="1">
        <v>7</v>
      </c>
      <c r="JT40" s="1">
        <v>0.129</v>
      </c>
      <c r="JU40" s="1">
        <f t="shared" si="1808"/>
        <v>7.1000000000000008E-2</v>
      </c>
      <c r="JV40" s="1">
        <f t="shared" si="1809"/>
        <v>2.6254180602006696</v>
      </c>
      <c r="JW40" s="1">
        <f t="shared" si="1810"/>
        <v>3.9381270903010041E-3</v>
      </c>
      <c r="JX40" s="1">
        <f t="shared" si="1811"/>
        <v>30.144879748170574</v>
      </c>
      <c r="JY40" s="1"/>
      <c r="JZ40" s="1"/>
      <c r="KA40" s="1" t="s">
        <v>11</v>
      </c>
      <c r="KB40" s="1" t="s">
        <v>38</v>
      </c>
      <c r="KC40" s="1">
        <v>38</v>
      </c>
      <c r="KD40" s="1">
        <v>7</v>
      </c>
      <c r="KE40" s="1">
        <v>0.14099999999999999</v>
      </c>
      <c r="KF40" s="1">
        <f t="shared" si="1812"/>
        <v>7.9999999999999988E-2</v>
      </c>
      <c r="KG40" s="1">
        <f t="shared" si="1813"/>
        <v>2.8093645484949832</v>
      </c>
      <c r="KH40" s="1">
        <f t="shared" si="1814"/>
        <v>4.2140468227424748E-3</v>
      </c>
      <c r="KI40" s="1">
        <f t="shared" si="1815"/>
        <v>32.256941386577424</v>
      </c>
      <c r="KJ40" s="1"/>
      <c r="KK40" s="1"/>
      <c r="KL40" s="1" t="s">
        <v>11</v>
      </c>
      <c r="KM40" s="1" t="s">
        <v>39</v>
      </c>
      <c r="KN40" s="1">
        <v>39</v>
      </c>
      <c r="KO40" s="1">
        <v>7</v>
      </c>
      <c r="KP40" s="1">
        <v>0.14899999999999999</v>
      </c>
      <c r="KQ40" s="1">
        <f t="shared" si="1816"/>
        <v>8.5999999999999993E-2</v>
      </c>
      <c r="KR40" s="1">
        <f t="shared" si="1817"/>
        <v>3.0536912751677852</v>
      </c>
      <c r="KS40" s="1">
        <f t="shared" si="1818"/>
        <v>4.5805369127516777E-3</v>
      </c>
      <c r="KT40" s="1">
        <f t="shared" si="1819"/>
        <v>35.062285002691958</v>
      </c>
      <c r="KU40" s="1"/>
      <c r="KV40" s="1"/>
      <c r="KW40" s="1" t="s">
        <v>11</v>
      </c>
      <c r="KX40" s="1" t="s">
        <v>40</v>
      </c>
      <c r="KY40" s="1">
        <v>42</v>
      </c>
      <c r="KZ40" s="1">
        <v>7</v>
      </c>
      <c r="LA40" s="1">
        <v>0.16200000000000001</v>
      </c>
      <c r="LB40" s="1">
        <f t="shared" si="1820"/>
        <v>9.7000000000000003E-2</v>
      </c>
      <c r="LC40" s="1">
        <f t="shared" si="967"/>
        <v>3.5872483221476514</v>
      </c>
      <c r="LD40" s="1">
        <f t="shared" si="1821"/>
        <v>5.3808724832214777E-3</v>
      </c>
      <c r="LE40" s="1">
        <f t="shared" si="1822"/>
        <v>41.188552382283198</v>
      </c>
      <c r="LF40" s="1"/>
      <c r="LG40" s="1"/>
      <c r="LH40" s="1" t="s">
        <v>11</v>
      </c>
      <c r="LI40" s="1" t="s">
        <v>41</v>
      </c>
      <c r="LJ40" s="1">
        <v>43</v>
      </c>
      <c r="LK40" s="1">
        <v>7</v>
      </c>
      <c r="LL40" s="1">
        <v>6.2E-2</v>
      </c>
      <c r="LM40" s="1">
        <f t="shared" si="1823"/>
        <v>2.5000000000000001E-2</v>
      </c>
      <c r="LN40" s="1">
        <f t="shared" si="1824"/>
        <v>0.21959459459459466</v>
      </c>
      <c r="LO40" s="1">
        <f t="shared" si="1825"/>
        <v>3.29391891891892E-4</v>
      </c>
      <c r="LP40" s="1">
        <f t="shared" si="1826"/>
        <v>2.5213708809850885</v>
      </c>
      <c r="LQ40" s="1"/>
      <c r="LR40" s="1"/>
      <c r="LS40" s="1" t="s">
        <v>11</v>
      </c>
      <c r="LT40" s="1" t="s">
        <v>42</v>
      </c>
      <c r="LU40" s="1">
        <v>44</v>
      </c>
      <c r="LV40" s="1">
        <v>7</v>
      </c>
      <c r="LW40" s="1">
        <v>8.4000000000000005E-2</v>
      </c>
      <c r="LX40" s="1">
        <f t="shared" si="1827"/>
        <v>4.1000000000000009E-2</v>
      </c>
      <c r="LY40" s="1">
        <f t="shared" si="1828"/>
        <v>-0.11387900355871866</v>
      </c>
      <c r="LZ40" s="1">
        <f t="shared" si="1829"/>
        <v>-1.7081850533807799E-4</v>
      </c>
      <c r="MA40" s="1">
        <f t="shared" si="1830"/>
        <v>-1.3075513268377064</v>
      </c>
      <c r="MB40" s="1"/>
      <c r="MC40" s="1"/>
      <c r="MD40" s="1" t="s">
        <v>11</v>
      </c>
      <c r="ME40" s="1" t="s">
        <v>43</v>
      </c>
      <c r="MF40" s="1">
        <v>46</v>
      </c>
      <c r="MG40" s="1">
        <v>7</v>
      </c>
      <c r="MH40" s="1">
        <v>8.3000000000000004E-2</v>
      </c>
      <c r="MI40" s="1">
        <f t="shared" si="1831"/>
        <v>3.1000000000000007E-2</v>
      </c>
      <c r="MJ40" s="1">
        <f t="shared" si="1832"/>
        <v>0.30847457627118668</v>
      </c>
      <c r="MK40" s="1">
        <f t="shared" si="1833"/>
        <v>4.6271186440678002E-4</v>
      </c>
      <c r="ML40" s="1">
        <f t="shared" si="1834"/>
        <v>3.5418850612888853</v>
      </c>
      <c r="MM40" s="1"/>
      <c r="MN40" s="1"/>
      <c r="MO40" s="1" t="s">
        <v>11</v>
      </c>
      <c r="MP40" s="1" t="s">
        <v>44</v>
      </c>
      <c r="MQ40" s="1">
        <v>52</v>
      </c>
      <c r="MR40" s="1">
        <v>7</v>
      </c>
      <c r="MS40" s="1">
        <v>0.11</v>
      </c>
      <c r="MT40" s="1">
        <f t="shared" si="1835"/>
        <v>4.7E-2</v>
      </c>
      <c r="MU40" s="1">
        <f t="shared" si="1836"/>
        <v>1.0437710437710437</v>
      </c>
      <c r="MV40" s="1">
        <f t="shared" si="1837"/>
        <v>1.5656565656565655E-3</v>
      </c>
      <c r="MW40" s="1">
        <f t="shared" si="1838"/>
        <v>11.984511372141499</v>
      </c>
      <c r="MX40" s="1"/>
      <c r="MY40" s="1"/>
      <c r="MZ40" s="1" t="s">
        <v>11</v>
      </c>
      <c r="NA40" s="1" t="s">
        <v>45</v>
      </c>
      <c r="NB40" s="1">
        <v>53</v>
      </c>
      <c r="NC40" s="1">
        <v>7</v>
      </c>
      <c r="ND40" s="1">
        <v>0.115</v>
      </c>
      <c r="NE40" s="1">
        <f t="shared" si="1839"/>
        <v>2.2000000000000006E-2</v>
      </c>
      <c r="NF40" s="1">
        <f t="shared" si="1840"/>
        <v>5.0675675675675838E-2</v>
      </c>
      <c r="NG40" s="1">
        <f t="shared" si="1841"/>
        <v>7.6013513513513754E-5</v>
      </c>
      <c r="NH40" s="1">
        <f t="shared" si="1842"/>
        <v>0.58185481868886824</v>
      </c>
      <c r="NI40" s="1"/>
      <c r="NJ40" s="1"/>
      <c r="NK40" s="1" t="s">
        <v>11</v>
      </c>
      <c r="NL40" s="1" t="s">
        <v>46</v>
      </c>
      <c r="NM40" s="1">
        <v>56</v>
      </c>
      <c r="NN40" s="1">
        <v>7</v>
      </c>
      <c r="NO40" s="1">
        <v>0.127</v>
      </c>
      <c r="NP40" s="1">
        <f t="shared" si="1843"/>
        <v>3.5000000000000003E-2</v>
      </c>
      <c r="NQ40" s="1">
        <f t="shared" si="1844"/>
        <v>0.54576271186440695</v>
      </c>
      <c r="NR40" s="1">
        <f t="shared" si="1845"/>
        <v>8.1864406779661044E-4</v>
      </c>
      <c r="NS40" s="1">
        <f t="shared" si="1846"/>
        <v>6.266412031511102</v>
      </c>
      <c r="NT40" s="1"/>
      <c r="NU40" s="1"/>
      <c r="NV40" s="1" t="s">
        <v>11</v>
      </c>
      <c r="NW40" s="1" t="s">
        <v>47</v>
      </c>
      <c r="NX40" s="1">
        <v>57</v>
      </c>
      <c r="NY40" s="1">
        <v>7</v>
      </c>
      <c r="NZ40" s="1">
        <v>2E-3</v>
      </c>
      <c r="OA40" s="1">
        <f t="shared" si="1847"/>
        <v>1.4E-2</v>
      </c>
      <c r="OB40" s="1">
        <f t="shared" si="1848"/>
        <v>1.1800643086816722</v>
      </c>
      <c r="OC40" s="1">
        <f t="shared" si="1849"/>
        <v>1.7700964630225084E-3</v>
      </c>
      <c r="OD40" s="1">
        <f t="shared" si="1850"/>
        <v>13.549421792885092</v>
      </c>
      <c r="OE40" s="1"/>
      <c r="OF40" s="1"/>
      <c r="OG40" s="1" t="s">
        <v>11</v>
      </c>
      <c r="OH40" s="1" t="s">
        <v>48</v>
      </c>
      <c r="OI40" s="1">
        <v>58</v>
      </c>
      <c r="OJ40" s="1">
        <v>7</v>
      </c>
      <c r="OK40" s="1">
        <v>1E-3</v>
      </c>
      <c r="OL40" s="1">
        <f t="shared" si="998"/>
        <v>1.3000000000000001E-2</v>
      </c>
      <c r="OM40" s="1">
        <f t="shared" si="1851"/>
        <v>1.1451612903225807</v>
      </c>
      <c r="ON40" s="1">
        <f t="shared" si="1852"/>
        <v>1.7177419354838712E-3</v>
      </c>
      <c r="OO40" s="1">
        <f t="shared" si="1853"/>
        <v>13.14866760168303</v>
      </c>
      <c r="OP40" s="1"/>
      <c r="OQ40" s="1"/>
      <c r="OR40" s="1" t="s">
        <v>11</v>
      </c>
      <c r="OS40" s="1" t="s">
        <v>49</v>
      </c>
      <c r="OT40" s="1">
        <v>59</v>
      </c>
      <c r="OU40" s="1">
        <v>7</v>
      </c>
      <c r="OV40" s="1">
        <v>2E-3</v>
      </c>
      <c r="OW40" s="1">
        <f t="shared" si="1854"/>
        <v>1.4E-2</v>
      </c>
      <c r="OX40" s="1">
        <f t="shared" si="1855"/>
        <v>1.2483870967741935</v>
      </c>
      <c r="OY40" s="1">
        <f t="shared" si="1856"/>
        <v>1.8725806451612903E-3</v>
      </c>
      <c r="OZ40" s="1">
        <f t="shared" si="1857"/>
        <v>14.333899610848823</v>
      </c>
      <c r="PA40" s="1"/>
      <c r="PB40" s="1"/>
      <c r="PC40" s="1" t="s">
        <v>11</v>
      </c>
      <c r="PD40" s="1" t="s">
        <v>50</v>
      </c>
      <c r="PE40" s="1">
        <v>60</v>
      </c>
      <c r="PF40" s="1">
        <v>7</v>
      </c>
      <c r="PG40" s="1">
        <v>1.0999999999999999E-2</v>
      </c>
      <c r="PH40" s="1">
        <f t="shared" si="1858"/>
        <v>2.3E-2</v>
      </c>
      <c r="PI40" s="1">
        <f t="shared" si="1859"/>
        <v>1.5838709677419356</v>
      </c>
      <c r="PJ40" s="1">
        <f t="shared" si="1860"/>
        <v>2.3758064516129036E-3</v>
      </c>
      <c r="PK40" s="1">
        <f t="shared" si="1861"/>
        <v>18.185903640637655</v>
      </c>
      <c r="PL40" s="1"/>
      <c r="PM40" s="1"/>
      <c r="PN40" s="1" t="s">
        <v>11</v>
      </c>
      <c r="PO40" s="1" t="s">
        <v>51</v>
      </c>
      <c r="PP40" s="1">
        <v>63</v>
      </c>
      <c r="PQ40" s="1">
        <v>7</v>
      </c>
      <c r="PR40" s="1">
        <v>1.7999999999999999E-2</v>
      </c>
      <c r="PS40" s="1">
        <f t="shared" si="1862"/>
        <v>3.2000000000000001E-2</v>
      </c>
      <c r="PT40" s="1">
        <f t="shared" si="1863"/>
        <v>1.8867313915857606</v>
      </c>
      <c r="PU40" s="1">
        <f t="shared" si="1864"/>
        <v>2.8300970873786409E-3</v>
      </c>
      <c r="PV40" s="1">
        <f t="shared" si="1865"/>
        <v>21.663327368176979</v>
      </c>
      <c r="PW40" s="1"/>
      <c r="PX40" s="1"/>
      <c r="PY40" s="1" t="s">
        <v>11</v>
      </c>
      <c r="PZ40" s="1" t="s">
        <v>52</v>
      </c>
      <c r="QA40" s="1">
        <v>64</v>
      </c>
      <c r="QB40" s="1">
        <v>7</v>
      </c>
      <c r="QC40" s="1">
        <v>2.1000000000000001E-2</v>
      </c>
      <c r="QD40" s="1">
        <f t="shared" si="1866"/>
        <v>2.2000000000000002E-2</v>
      </c>
      <c r="QE40" s="1">
        <f t="shared" si="1867"/>
        <v>1.5387096774193552</v>
      </c>
      <c r="QF40" s="1">
        <f t="shared" si="1868"/>
        <v>2.3080645161290326E-3</v>
      </c>
      <c r="QG40" s="1">
        <f t="shared" si="1869"/>
        <v>17.667364636627621</v>
      </c>
      <c r="QH40" s="1"/>
      <c r="QI40" s="1"/>
      <c r="QJ40" s="1" t="s">
        <v>11</v>
      </c>
      <c r="QK40" s="1" t="s">
        <v>53</v>
      </c>
      <c r="QL40" s="1">
        <v>65</v>
      </c>
      <c r="QM40" s="1">
        <v>7</v>
      </c>
      <c r="QN40" s="1">
        <v>2.9000000000000001E-2</v>
      </c>
      <c r="QO40" s="1">
        <f t="shared" si="1870"/>
        <v>3.1E-2</v>
      </c>
      <c r="QP40" s="1">
        <f t="shared" si="1871"/>
        <v>1.8220064724919094</v>
      </c>
      <c r="QQ40" s="1">
        <f t="shared" si="1872"/>
        <v>2.7330097087378642E-3</v>
      </c>
      <c r="QR40" s="1">
        <f t="shared" si="1873"/>
        <v>20.920160048513964</v>
      </c>
      <c r="QS40" s="1"/>
      <c r="QT40" s="1"/>
      <c r="QU40" s="1" t="s">
        <v>11</v>
      </c>
      <c r="QV40" s="1" t="s">
        <v>54</v>
      </c>
      <c r="QW40" s="1">
        <v>66</v>
      </c>
      <c r="QX40" s="1">
        <v>7</v>
      </c>
      <c r="QY40" s="1">
        <v>3.2000000000000001E-2</v>
      </c>
      <c r="QZ40" s="1">
        <f t="shared" si="1874"/>
        <v>3.1E-2</v>
      </c>
      <c r="RA40" s="1">
        <f t="shared" si="1875"/>
        <v>1.8942307692307694</v>
      </c>
      <c r="RB40" s="1">
        <f t="shared" si="1876"/>
        <v>2.8413461538461539E-3</v>
      </c>
      <c r="RC40" s="1">
        <f t="shared" si="1877"/>
        <v>21.749434735503321</v>
      </c>
      <c r="RD40" s="1"/>
      <c r="RE40" s="1"/>
      <c r="RF40" s="1" t="s">
        <v>11</v>
      </c>
      <c r="RG40" s="1" t="s">
        <v>55</v>
      </c>
      <c r="RH40" s="1">
        <v>67</v>
      </c>
      <c r="RI40" s="1">
        <v>7</v>
      </c>
      <c r="RJ40" s="1">
        <v>3.9E-2</v>
      </c>
      <c r="RK40" s="1">
        <f t="shared" si="1878"/>
        <v>0.04</v>
      </c>
      <c r="RL40" s="1">
        <f t="shared" si="1879"/>
        <v>2.1666666666666665</v>
      </c>
      <c r="RM40" s="1">
        <f t="shared" si="1880"/>
        <v>3.2499999999999999E-3</v>
      </c>
      <c r="RN40" s="1">
        <f t="shared" si="1881"/>
        <v>24.877526025719533</v>
      </c>
      <c r="RO40" s="1"/>
      <c r="RP40" s="1"/>
      <c r="RQ40" s="1" t="s">
        <v>11</v>
      </c>
      <c r="RR40" s="1" t="s">
        <v>56</v>
      </c>
      <c r="RS40" s="1">
        <v>70</v>
      </c>
      <c r="RT40" s="1">
        <v>7</v>
      </c>
      <c r="RU40" s="1">
        <v>5.0999999999999997E-2</v>
      </c>
      <c r="RV40" s="1">
        <f t="shared" si="1882"/>
        <v>4.4999999999999998E-2</v>
      </c>
      <c r="RW40" s="1">
        <f t="shared" si="1883"/>
        <v>2.2980769230769234</v>
      </c>
      <c r="RX40" s="1">
        <f t="shared" si="1884"/>
        <v>3.4471153846153853E-3</v>
      </c>
      <c r="RY40" s="1">
        <f t="shared" si="1885"/>
        <v>26.386370059823829</v>
      </c>
      <c r="RZ40" s="1"/>
      <c r="SA40" s="1"/>
      <c r="SB40" s="2" t="s">
        <v>11</v>
      </c>
      <c r="SC40" s="1" t="s">
        <v>57</v>
      </c>
      <c r="SD40" s="1">
        <v>71</v>
      </c>
      <c r="SE40" s="2">
        <v>7</v>
      </c>
      <c r="SF40" s="1">
        <v>1.6E-2</v>
      </c>
      <c r="SG40" s="1">
        <f t="shared" si="1886"/>
        <v>1.2E-2</v>
      </c>
      <c r="SH40" s="1">
        <f t="shared" si="1887"/>
        <v>1.1643835616438356</v>
      </c>
      <c r="SI40" s="1">
        <f t="shared" si="1888"/>
        <v>1.7465753424657534E-3</v>
      </c>
      <c r="SJ40" s="1">
        <f t="shared" si="1889"/>
        <v>13.369376473252858</v>
      </c>
      <c r="SK40" s="1"/>
      <c r="SL40" s="1"/>
      <c r="SM40" s="2" t="s">
        <v>11</v>
      </c>
      <c r="SN40" s="1" t="s">
        <v>58</v>
      </c>
      <c r="SO40" s="1">
        <v>72</v>
      </c>
      <c r="SP40" s="2">
        <v>7</v>
      </c>
      <c r="SQ40" s="1">
        <v>2.5999999999999999E-2</v>
      </c>
      <c r="SR40" s="1">
        <f t="shared" si="1890"/>
        <v>1.9999999999999997E-2</v>
      </c>
      <c r="SS40" s="1">
        <f t="shared" si="1891"/>
        <v>1.3642611683848798</v>
      </c>
      <c r="ST40" s="1">
        <f t="shared" si="1892"/>
        <v>2.0463917525773197E-3</v>
      </c>
      <c r="SU40" s="1">
        <f t="shared" si="1893"/>
        <v>15.664358179556947</v>
      </c>
      <c r="SV40" s="1"/>
      <c r="SW40" s="1"/>
      <c r="SX40" s="2" t="s">
        <v>11</v>
      </c>
      <c r="SY40" s="1" t="s">
        <v>59</v>
      </c>
      <c r="SZ40" s="1">
        <v>73</v>
      </c>
      <c r="TA40" s="2">
        <v>7</v>
      </c>
      <c r="TB40" s="1">
        <v>3.3000000000000002E-2</v>
      </c>
      <c r="TC40" s="1">
        <f t="shared" si="1894"/>
        <v>2.7000000000000003E-2</v>
      </c>
      <c r="TD40" s="1">
        <f t="shared" si="1895"/>
        <v>1.5448275862068968</v>
      </c>
      <c r="TE40" s="1">
        <f t="shared" si="1896"/>
        <v>2.3172413793103451E-3</v>
      </c>
      <c r="TF40" s="1">
        <f t="shared" si="1897"/>
        <v>17.737610068205335</v>
      </c>
      <c r="TG40" s="1"/>
      <c r="TH40" s="1"/>
      <c r="TI40" s="2" t="s">
        <v>11</v>
      </c>
      <c r="TJ40" s="1" t="s">
        <v>60</v>
      </c>
      <c r="TK40" s="1">
        <v>74</v>
      </c>
      <c r="TL40" s="2">
        <v>7</v>
      </c>
      <c r="TM40" s="1">
        <v>3.9E-2</v>
      </c>
      <c r="TN40" s="1">
        <f t="shared" si="1898"/>
        <v>3.3000000000000002E-2</v>
      </c>
      <c r="TO40" s="1">
        <f t="shared" si="1899"/>
        <v>1.7525773195876289</v>
      </c>
      <c r="TP40" s="1">
        <f t="shared" si="1900"/>
        <v>2.6288659793814433E-3</v>
      </c>
      <c r="TQ40" s="1">
        <f t="shared" si="1901"/>
        <v>20.122979021597086</v>
      </c>
      <c r="TR40" s="1"/>
      <c r="TS40" s="1"/>
      <c r="TT40" s="2" t="s">
        <v>11</v>
      </c>
      <c r="TU40" s="1" t="s">
        <v>61</v>
      </c>
      <c r="TV40" s="1">
        <v>77</v>
      </c>
      <c r="TW40" s="2">
        <v>7</v>
      </c>
      <c r="TX40" s="1">
        <v>4.9000000000000002E-2</v>
      </c>
      <c r="TY40" s="1">
        <f t="shared" si="1902"/>
        <v>0.04</v>
      </c>
      <c r="TZ40" s="1">
        <f t="shared" si="2559"/>
        <v>1.965635738831615</v>
      </c>
      <c r="UA40" s="1">
        <f t="shared" si="1903"/>
        <v>2.9484536082474227E-3</v>
      </c>
      <c r="UB40" s="1">
        <f t="shared" si="1904"/>
        <v>22.569301961477514</v>
      </c>
      <c r="UC40" s="1"/>
      <c r="UD40" s="1"/>
      <c r="UE40" s="2" t="s">
        <v>11</v>
      </c>
      <c r="UF40" s="1" t="s">
        <v>62</v>
      </c>
      <c r="UG40" s="1">
        <v>78</v>
      </c>
      <c r="UH40" s="2">
        <v>7</v>
      </c>
      <c r="UI40" s="1">
        <v>5.3999999999999999E-2</v>
      </c>
      <c r="UJ40" s="1">
        <f t="shared" si="1905"/>
        <v>4.5999999999999999E-2</v>
      </c>
      <c r="UK40" s="1">
        <f t="shared" si="1906"/>
        <v>1.7543252595155712</v>
      </c>
      <c r="UL40" s="1">
        <f t="shared" si="1907"/>
        <v>2.6314878892733568E-3</v>
      </c>
      <c r="UM40" s="1">
        <f t="shared" si="1908"/>
        <v>20.143048754388829</v>
      </c>
      <c r="UN40" s="1"/>
      <c r="UO40" s="1"/>
      <c r="UP40" s="2" t="s">
        <v>11</v>
      </c>
      <c r="UQ40" s="1" t="s">
        <v>63</v>
      </c>
      <c r="UR40" s="1">
        <v>79</v>
      </c>
      <c r="US40" s="2">
        <v>7</v>
      </c>
      <c r="UT40" s="1">
        <v>5.5E-2</v>
      </c>
      <c r="UU40" s="1">
        <f t="shared" si="1909"/>
        <v>4.5999999999999999E-2</v>
      </c>
      <c r="UV40" s="1">
        <f t="shared" si="1910"/>
        <v>2.1586206896551725</v>
      </c>
      <c r="UW40" s="1">
        <f t="shared" si="1911"/>
        <v>3.237931034482759E-3</v>
      </c>
      <c r="UX40" s="1">
        <f t="shared" si="1912"/>
        <v>24.785142639947633</v>
      </c>
      <c r="UY40" s="1"/>
      <c r="UZ40" s="1"/>
      <c r="VA40" s="2" t="s">
        <v>11</v>
      </c>
      <c r="VB40" s="1" t="s">
        <v>64</v>
      </c>
      <c r="VC40" s="1">
        <v>80</v>
      </c>
      <c r="VD40" s="2">
        <v>7</v>
      </c>
      <c r="VE40" s="1">
        <v>5.8999999999999997E-2</v>
      </c>
      <c r="VF40" s="1">
        <f t="shared" si="1913"/>
        <v>4.8999999999999995E-2</v>
      </c>
      <c r="VG40" s="1">
        <f t="shared" si="1914"/>
        <v>2.2344827586206892</v>
      </c>
      <c r="VH40" s="1">
        <f t="shared" si="1915"/>
        <v>3.3517241379310337E-3</v>
      </c>
      <c r="VI40" s="1">
        <f t="shared" si="1916"/>
        <v>25.656185991511279</v>
      </c>
      <c r="VJ40" s="1"/>
      <c r="VK40" s="1"/>
      <c r="VL40" s="2" t="s">
        <v>11</v>
      </c>
      <c r="VM40" s="1" t="s">
        <v>65</v>
      </c>
      <c r="VN40" s="1">
        <v>84</v>
      </c>
      <c r="VO40" s="2">
        <v>7</v>
      </c>
      <c r="VP40" s="1">
        <v>7.3999999999999996E-2</v>
      </c>
      <c r="VQ40" s="1">
        <f t="shared" si="1917"/>
        <v>6.2E-2</v>
      </c>
      <c r="VR40" s="1">
        <f t="shared" si="1918"/>
        <v>2.7010309278350517</v>
      </c>
      <c r="VS40" s="1">
        <f t="shared" si="1919"/>
        <v>4.0515463917525779E-3</v>
      </c>
      <c r="VT40" s="1">
        <f t="shared" si="1920"/>
        <v>31.0130617862261</v>
      </c>
      <c r="VU40" s="1"/>
      <c r="VV40" s="1"/>
      <c r="VW40" s="2" t="s">
        <v>11</v>
      </c>
      <c r="VX40" s="1" t="s">
        <v>66</v>
      </c>
      <c r="VY40" s="1">
        <v>85</v>
      </c>
      <c r="VZ40" s="2">
        <v>7</v>
      </c>
      <c r="WA40" s="1">
        <v>1.9E-2</v>
      </c>
      <c r="WB40" s="1">
        <f t="shared" si="1921"/>
        <v>1.3999999999999999E-2</v>
      </c>
      <c r="WC40" s="1">
        <f t="shared" si="1922"/>
        <v>0.72125435540069682</v>
      </c>
      <c r="WD40" s="1">
        <f t="shared" si="1923"/>
        <v>1.0818815331010453E-3</v>
      </c>
      <c r="WE40" s="1">
        <f t="shared" si="1924"/>
        <v>8.281395691220494</v>
      </c>
      <c r="WF40" s="1"/>
      <c r="WG40" s="1"/>
      <c r="WH40" s="2" t="s">
        <v>11</v>
      </c>
      <c r="WI40" s="1" t="s">
        <v>67</v>
      </c>
      <c r="WJ40" s="1">
        <v>86</v>
      </c>
      <c r="WK40" s="2">
        <v>7</v>
      </c>
      <c r="WL40" s="1">
        <v>2.5999999999999999E-2</v>
      </c>
      <c r="WM40" s="1">
        <f t="shared" si="1925"/>
        <v>1.7999999999999999E-2</v>
      </c>
      <c r="WN40" s="1">
        <f t="shared" si="1926"/>
        <v>0.78125</v>
      </c>
      <c r="WO40" s="1">
        <f t="shared" si="1927"/>
        <v>1.171875E-3</v>
      </c>
      <c r="WP40" s="1">
        <f t="shared" si="1928"/>
        <v>8.9702617881200233</v>
      </c>
      <c r="WQ40" s="1"/>
      <c r="WR40" s="1"/>
      <c r="WS40" s="2" t="s">
        <v>11</v>
      </c>
      <c r="WT40" s="1" t="s">
        <v>68</v>
      </c>
      <c r="WU40" s="1">
        <v>87</v>
      </c>
      <c r="WV40" s="2">
        <v>7</v>
      </c>
      <c r="WW40" s="1">
        <v>3.3000000000000002E-2</v>
      </c>
      <c r="WX40" s="1">
        <f t="shared" si="1929"/>
        <v>2.6000000000000002E-2</v>
      </c>
      <c r="WY40" s="1">
        <f t="shared" si="1930"/>
        <v>1.0452961672473868</v>
      </c>
      <c r="WZ40" s="1">
        <f t="shared" si="1931"/>
        <v>1.5679442508710804E-3</v>
      </c>
      <c r="XA40" s="1">
        <f t="shared" si="1932"/>
        <v>12.002022740899267</v>
      </c>
      <c r="XB40" s="1"/>
      <c r="XC40" s="1"/>
      <c r="XD40" s="2" t="s">
        <v>11</v>
      </c>
      <c r="XE40" s="1" t="s">
        <v>69</v>
      </c>
      <c r="XF40" s="1">
        <v>88</v>
      </c>
      <c r="XG40" s="2">
        <v>7</v>
      </c>
      <c r="XH40" s="1">
        <v>4.1000000000000002E-2</v>
      </c>
      <c r="XI40" s="1">
        <f t="shared" si="1933"/>
        <v>3.2000000000000001E-2</v>
      </c>
      <c r="XJ40" s="1">
        <f t="shared" si="1934"/>
        <v>1.2291666666666667</v>
      </c>
      <c r="XK40" s="1">
        <f t="shared" si="1935"/>
        <v>1.8437500000000001E-3</v>
      </c>
      <c r="XL40" s="1">
        <f t="shared" si="1936"/>
        <v>14.113211879975506</v>
      </c>
      <c r="XM40" s="1"/>
      <c r="XN40" s="1"/>
      <c r="XO40" s="2" t="s">
        <v>11</v>
      </c>
      <c r="XP40" s="1" t="s">
        <v>70</v>
      </c>
      <c r="XQ40" s="1">
        <v>91</v>
      </c>
      <c r="XR40" s="2">
        <v>7</v>
      </c>
      <c r="XS40" s="1">
        <v>5.3999999999999999E-2</v>
      </c>
      <c r="XT40" s="1">
        <f t="shared" si="1937"/>
        <v>4.2999999999999997E-2</v>
      </c>
      <c r="XU40" s="1">
        <f t="shared" si="1938"/>
        <v>1.6089965397923875</v>
      </c>
      <c r="XV40" s="1">
        <f t="shared" si="1939"/>
        <v>2.4134948096885813E-3</v>
      </c>
      <c r="XW40" s="1">
        <f t="shared" si="1940"/>
        <v>18.474393827989751</v>
      </c>
      <c r="XX40" s="1"/>
      <c r="XY40" s="1"/>
      <c r="XZ40" s="2" t="s">
        <v>11</v>
      </c>
      <c r="YA40" s="1" t="s">
        <v>71</v>
      </c>
      <c r="YB40" s="1">
        <v>92</v>
      </c>
      <c r="YC40" s="2">
        <v>7</v>
      </c>
      <c r="YD40" s="1">
        <v>5.5E-2</v>
      </c>
      <c r="YE40" s="1">
        <f t="shared" si="1941"/>
        <v>4.3999999999999997E-2</v>
      </c>
      <c r="YF40" s="1">
        <f t="shared" si="1942"/>
        <v>1.7663230240549828</v>
      </c>
      <c r="YG40" s="1">
        <f t="shared" si="1943"/>
        <v>2.6494845360824741E-3</v>
      </c>
      <c r="YH40" s="1">
        <f t="shared" si="1944"/>
        <v>20.280806308040983</v>
      </c>
      <c r="YI40" s="1"/>
      <c r="YJ40" s="1"/>
      <c r="YK40" s="2" t="s">
        <v>11</v>
      </c>
      <c r="YL40" s="1" t="s">
        <v>72</v>
      </c>
      <c r="YM40" s="1">
        <v>93</v>
      </c>
      <c r="YN40" s="2">
        <v>7</v>
      </c>
      <c r="YO40" s="1">
        <v>0.06</v>
      </c>
      <c r="YP40" s="1">
        <f t="shared" si="1945"/>
        <v>4.9000000000000002E-2</v>
      </c>
      <c r="YQ40" s="1">
        <f t="shared" si="1946"/>
        <v>1.9044368600682595</v>
      </c>
      <c r="YR40" s="1">
        <f t="shared" si="1947"/>
        <v>2.8566552901023892E-3</v>
      </c>
      <c r="YS40" s="1">
        <f t="shared" si="1948"/>
        <v>21.866620408009712</v>
      </c>
      <c r="YT40" s="1"/>
      <c r="YU40" s="1"/>
      <c r="YV40" s="2" t="s">
        <v>11</v>
      </c>
      <c r="YW40" s="1" t="s">
        <v>73</v>
      </c>
      <c r="YX40" s="1">
        <v>94</v>
      </c>
      <c r="YY40" s="2">
        <v>7</v>
      </c>
      <c r="YZ40" s="1">
        <v>7.0999999999999994E-2</v>
      </c>
      <c r="ZA40" s="1">
        <f t="shared" si="1949"/>
        <v>5.7999999999999996E-2</v>
      </c>
      <c r="ZB40" s="1">
        <f t="shared" si="1950"/>
        <v>2.1700680272108843</v>
      </c>
      <c r="ZC40" s="1">
        <f t="shared" si="1951"/>
        <v>3.2551020408163266E-3</v>
      </c>
      <c r="ZD40" s="1">
        <f t="shared" si="1952"/>
        <v>24.916580226701825</v>
      </c>
      <c r="ZE40" s="1"/>
      <c r="ZF40" s="1"/>
      <c r="ZG40" s="2" t="s">
        <v>11</v>
      </c>
      <c r="ZH40" s="1" t="s">
        <v>74</v>
      </c>
      <c r="ZI40" s="1">
        <v>95</v>
      </c>
      <c r="ZJ40" s="2">
        <v>7</v>
      </c>
      <c r="ZK40" s="1">
        <v>7.0000000000000007E-2</v>
      </c>
      <c r="ZL40" s="1">
        <f t="shared" si="1953"/>
        <v>5.7000000000000009E-2</v>
      </c>
      <c r="ZM40" s="1">
        <f t="shared" si="1954"/>
        <v>2.156462585034014</v>
      </c>
      <c r="ZN40" s="1">
        <f t="shared" si="1955"/>
        <v>3.2346938775510209E-3</v>
      </c>
      <c r="ZO40" s="1">
        <f t="shared" si="1956"/>
        <v>24.760363422772663</v>
      </c>
      <c r="ZP40" s="1"/>
      <c r="ZQ40" s="1"/>
      <c r="ZR40" s="2" t="s">
        <v>11</v>
      </c>
      <c r="ZS40" s="1" t="s">
        <v>75</v>
      </c>
      <c r="ZT40" s="1">
        <v>99</v>
      </c>
      <c r="ZU40" s="2">
        <v>7</v>
      </c>
      <c r="ZV40" s="1">
        <v>7.9000000000000001E-2</v>
      </c>
      <c r="ZW40" s="1">
        <f t="shared" si="1957"/>
        <v>6.4000000000000001E-2</v>
      </c>
      <c r="ZX40" s="1">
        <f t="shared" si="1958"/>
        <v>2.2602739726027399</v>
      </c>
      <c r="ZY40" s="1">
        <f t="shared" si="1959"/>
        <v>3.3904109589041097E-3</v>
      </c>
      <c r="ZZ40" s="1">
        <f t="shared" si="1960"/>
        <v>25.952319036314371</v>
      </c>
      <c r="AAA40" s="1"/>
      <c r="AAB40" s="1"/>
      <c r="AAC40" s="2" t="s">
        <v>11</v>
      </c>
      <c r="AAD40" s="1" t="s">
        <v>76</v>
      </c>
      <c r="AAE40" s="1">
        <v>100</v>
      </c>
      <c r="AAF40" s="2">
        <v>7</v>
      </c>
      <c r="AAG40" s="1">
        <v>1.7999999999999999E-2</v>
      </c>
      <c r="AAH40" s="1">
        <f t="shared" si="1961"/>
        <v>1.6E-2</v>
      </c>
      <c r="AAI40" s="1">
        <f t="shared" si="1962"/>
        <v>1.4517241379310344</v>
      </c>
      <c r="AAJ40" s="1">
        <f t="shared" si="1963"/>
        <v>2.1775862068965516E-3</v>
      </c>
      <c r="AAK40" s="1">
        <f t="shared" si="1964"/>
        <v>16.668602318559028</v>
      </c>
      <c r="AAL40" s="1"/>
      <c r="AAM40" s="1"/>
      <c r="AAN40" s="2" t="s">
        <v>11</v>
      </c>
      <c r="AAO40" s="1" t="s">
        <v>77</v>
      </c>
      <c r="AAP40" s="1">
        <v>101</v>
      </c>
      <c r="AAQ40" s="2">
        <v>7</v>
      </c>
      <c r="AAR40" s="1">
        <v>2.1999999999999999E-2</v>
      </c>
      <c r="AAS40" s="1">
        <f t="shared" si="1965"/>
        <v>1.4999999999999999E-2</v>
      </c>
      <c r="AAT40" s="1">
        <f t="shared" si="1966"/>
        <v>1.2179930795847749</v>
      </c>
      <c r="AAU40" s="1">
        <f t="shared" si="1967"/>
        <v>1.8269896193771624E-3</v>
      </c>
      <c r="AAV40" s="1">
        <f t="shared" si="1968"/>
        <v>13.984917478392241</v>
      </c>
      <c r="AAW40" s="1"/>
      <c r="AAX40" s="1"/>
      <c r="AAY40" s="2" t="s">
        <v>11</v>
      </c>
      <c r="AAZ40" s="1" t="s">
        <v>78</v>
      </c>
      <c r="ABA40" s="1">
        <v>102</v>
      </c>
      <c r="ABB40" s="2">
        <v>7</v>
      </c>
      <c r="ABC40" s="1">
        <v>2.5999999999999999E-2</v>
      </c>
      <c r="ABD40" s="1">
        <f t="shared" si="1969"/>
        <v>1.9E-2</v>
      </c>
      <c r="ABE40" s="1">
        <f t="shared" si="1970"/>
        <v>1.4068965517241379</v>
      </c>
      <c r="ABF40" s="1">
        <f t="shared" si="1971"/>
        <v>2.1103448275862067E-3</v>
      </c>
      <c r="ABG40" s="1">
        <f t="shared" si="1972"/>
        <v>16.15389488354414</v>
      </c>
      <c r="ABH40" s="1"/>
      <c r="ABI40" s="1"/>
      <c r="ABJ40" s="2" t="s">
        <v>11</v>
      </c>
      <c r="ABK40" s="1" t="s">
        <v>79</v>
      </c>
      <c r="ABL40" s="1">
        <v>112</v>
      </c>
      <c r="ABM40" s="2">
        <v>7</v>
      </c>
      <c r="ABN40" s="1">
        <v>5.8999999999999997E-2</v>
      </c>
      <c r="ABO40" s="1">
        <f t="shared" si="1973"/>
        <v>4.1999999999999996E-2</v>
      </c>
      <c r="ABP40" s="1">
        <f t="shared" si="1974"/>
        <v>2.2789115646258504</v>
      </c>
      <c r="ABQ40" s="1">
        <f t="shared" si="1975"/>
        <v>3.4183673469387757E-3</v>
      </c>
      <c r="ABR40" s="1">
        <f t="shared" si="1976"/>
        <v>26.166314658135146</v>
      </c>
      <c r="ABS40" s="1"/>
      <c r="ABT40" s="1"/>
      <c r="ABU40" s="2" t="s">
        <v>11</v>
      </c>
      <c r="ABV40" s="1" t="s">
        <v>80</v>
      </c>
      <c r="ABW40" s="1">
        <v>113</v>
      </c>
      <c r="ABX40" s="2">
        <v>7</v>
      </c>
      <c r="ABY40" s="1">
        <v>0.03</v>
      </c>
      <c r="ABZ40" s="1">
        <f t="shared" si="1977"/>
        <v>1.7000000000000001E-2</v>
      </c>
      <c r="ACA40" s="1">
        <f t="shared" si="1978"/>
        <v>0.2678571428571429</v>
      </c>
      <c r="ACB40" s="1">
        <f t="shared" si="1979"/>
        <v>4.0178571428571439E-4</v>
      </c>
      <c r="ACC40" s="1">
        <f t="shared" si="1980"/>
        <v>3.0755183273554376</v>
      </c>
      <c r="ACD40" s="1"/>
      <c r="ACE40" s="1"/>
      <c r="ACF40" s="2" t="s">
        <v>11</v>
      </c>
      <c r="ACG40" s="1" t="s">
        <v>81</v>
      </c>
      <c r="ACH40" s="1">
        <v>114</v>
      </c>
      <c r="ACI40" s="2">
        <v>7</v>
      </c>
      <c r="ACJ40" s="1">
        <v>4.1000000000000002E-2</v>
      </c>
      <c r="ACK40" s="1">
        <f t="shared" si="1981"/>
        <v>2.7000000000000003E-2</v>
      </c>
      <c r="ACL40" s="1">
        <f t="shared" si="1982"/>
        <v>0.54838709677419362</v>
      </c>
      <c r="ACM40" s="1">
        <f t="shared" si="1983"/>
        <v>8.2258064516129044E-4</v>
      </c>
      <c r="ACN40" s="1">
        <f t="shared" si="1984"/>
        <v>6.2965450486932824</v>
      </c>
      <c r="ACO40" s="1"/>
      <c r="ACP40" s="1"/>
      <c r="ACQ40" s="2" t="s">
        <v>11</v>
      </c>
      <c r="ACR40" s="1" t="s">
        <v>82</v>
      </c>
      <c r="ACS40" s="1">
        <v>115</v>
      </c>
      <c r="ACT40" s="2">
        <v>7</v>
      </c>
      <c r="ACU40" s="1">
        <v>4.4999999999999998E-2</v>
      </c>
      <c r="ACV40" s="1">
        <f t="shared" si="1985"/>
        <v>3.1E-2</v>
      </c>
      <c r="ACW40" s="1">
        <f t="shared" si="1986"/>
        <v>0.73665480427046259</v>
      </c>
      <c r="ACX40" s="1">
        <f t="shared" si="1987"/>
        <v>1.104982206405694E-3</v>
      </c>
      <c r="ACY40" s="1">
        <f t="shared" si="1988"/>
        <v>8.4582226454814293</v>
      </c>
      <c r="ACZ40" s="1"/>
      <c r="ADA40" s="1"/>
      <c r="ADB40" s="2" t="s">
        <v>11</v>
      </c>
      <c r="ADC40" s="1" t="s">
        <v>83</v>
      </c>
      <c r="ADD40" s="1">
        <v>116</v>
      </c>
      <c r="ADE40" s="2">
        <v>7</v>
      </c>
      <c r="ADF40" s="1">
        <v>5.1999999999999998E-2</v>
      </c>
      <c r="ADG40" s="1">
        <f t="shared" si="1989"/>
        <v>3.5999999999999997E-2</v>
      </c>
      <c r="ADH40" s="1">
        <f t="shared" si="1990"/>
        <v>0.9145907473309608</v>
      </c>
      <c r="ADI40" s="1">
        <f t="shared" si="1991"/>
        <v>1.3718861209964413E-3</v>
      </c>
      <c r="ADJ40" s="1">
        <f t="shared" si="1992"/>
        <v>10.501271593665349</v>
      </c>
      <c r="ADK40" s="1"/>
      <c r="ADL40" s="1"/>
      <c r="ADM40" s="2" t="s">
        <v>11</v>
      </c>
      <c r="ADN40" s="1" t="s">
        <v>84</v>
      </c>
      <c r="ADO40" s="1">
        <v>119</v>
      </c>
      <c r="ADP40" s="2">
        <v>7</v>
      </c>
      <c r="ADQ40" s="1">
        <v>6.3E-2</v>
      </c>
      <c r="ADR40" s="1">
        <f t="shared" si="1993"/>
        <v>4.5999999999999999E-2</v>
      </c>
      <c r="ADS40" s="1">
        <f t="shared" si="1994"/>
        <v>0.74820143884892087</v>
      </c>
      <c r="ADT40" s="1">
        <f t="shared" si="1995"/>
        <v>1.1223021582733813E-3</v>
      </c>
      <c r="ADU40" s="1">
        <f t="shared" si="1996"/>
        <v>8.5908003542053066</v>
      </c>
      <c r="ADV40" s="1"/>
      <c r="ADW40" s="1"/>
      <c r="ADX40" s="2" t="s">
        <v>11</v>
      </c>
      <c r="ADY40" s="1" t="s">
        <v>85</v>
      </c>
      <c r="ADZ40" s="1">
        <v>120</v>
      </c>
      <c r="AEA40" s="2">
        <v>7</v>
      </c>
      <c r="AEB40" s="1">
        <v>6.5000000000000002E-2</v>
      </c>
      <c r="AEC40" s="1">
        <f t="shared" si="1997"/>
        <v>4.8000000000000001E-2</v>
      </c>
      <c r="AED40" s="1">
        <f t="shared" si="1998"/>
        <v>0.79136690647482022</v>
      </c>
      <c r="AEE40" s="1">
        <f t="shared" si="1999"/>
        <v>1.1870503597122303E-3</v>
      </c>
      <c r="AEF40" s="1">
        <f t="shared" si="2000"/>
        <v>9.0864234515633058</v>
      </c>
      <c r="AEG40" s="1"/>
      <c r="AEH40" s="1"/>
      <c r="AEI40" s="2" t="s">
        <v>11</v>
      </c>
      <c r="AEJ40" s="1" t="s">
        <v>86</v>
      </c>
      <c r="AEK40" s="1">
        <v>121</v>
      </c>
      <c r="AEL40" s="2">
        <v>7</v>
      </c>
      <c r="AEM40" s="1">
        <v>6.9000000000000006E-2</v>
      </c>
      <c r="AEN40" s="1">
        <f t="shared" si="2001"/>
        <v>5.1000000000000004E-2</v>
      </c>
      <c r="AEO40" s="1">
        <f t="shared" si="2002"/>
        <v>0.93884892086330962</v>
      </c>
      <c r="AEP40" s="1">
        <f t="shared" si="2003"/>
        <v>1.4082733812949644E-3</v>
      </c>
      <c r="AEQ40" s="1">
        <f t="shared" si="2004"/>
        <v>10.779802367536469</v>
      </c>
      <c r="AER40" s="1"/>
      <c r="AES40" s="1"/>
      <c r="AET40" s="2" t="s">
        <v>11</v>
      </c>
      <c r="AEU40" s="1" t="s">
        <v>87</v>
      </c>
      <c r="AEV40" s="1">
        <v>122</v>
      </c>
      <c r="AEW40" s="2">
        <v>7</v>
      </c>
      <c r="AEX40" s="1">
        <v>6.5000000000000002E-2</v>
      </c>
      <c r="AEY40" s="1">
        <f t="shared" si="2005"/>
        <v>4.8000000000000001E-2</v>
      </c>
      <c r="AEZ40" s="1">
        <f t="shared" si="2006"/>
        <v>0.78057553956834536</v>
      </c>
      <c r="AFA40" s="1">
        <f t="shared" si="2007"/>
        <v>1.1708633093525181E-3</v>
      </c>
      <c r="AFB40" s="1">
        <f t="shared" si="2008"/>
        <v>8.962517677223806</v>
      </c>
      <c r="AFC40" s="1"/>
      <c r="AFD40" s="1"/>
      <c r="AFE40" s="2" t="s">
        <v>11</v>
      </c>
      <c r="AFF40" s="1" t="s">
        <v>88</v>
      </c>
      <c r="AFG40" s="1">
        <v>123</v>
      </c>
      <c r="AFH40" s="2">
        <v>7</v>
      </c>
      <c r="AFI40" s="1">
        <v>6.6000000000000003E-2</v>
      </c>
      <c r="AFJ40" s="1">
        <f t="shared" si="2009"/>
        <v>4.9000000000000002E-2</v>
      </c>
      <c r="AFK40" s="1">
        <f t="shared" si="2010"/>
        <v>0.81294964028776995</v>
      </c>
      <c r="AFL40" s="1">
        <f t="shared" si="2011"/>
        <v>1.219424460431655E-3</v>
      </c>
      <c r="AFM40" s="1">
        <f t="shared" si="2012"/>
        <v>9.3342350002423071</v>
      </c>
      <c r="AFN40" s="1"/>
      <c r="AFO40" s="1"/>
      <c r="AFP40" s="2" t="s">
        <v>11</v>
      </c>
      <c r="AFQ40" s="1" t="s">
        <v>89</v>
      </c>
      <c r="AFR40" s="1">
        <v>126</v>
      </c>
      <c r="AFS40" s="2">
        <v>7</v>
      </c>
      <c r="AFT40" s="1">
        <v>0.08</v>
      </c>
      <c r="AFU40" s="1">
        <f t="shared" si="2013"/>
        <v>6.2E-2</v>
      </c>
      <c r="AFV40" s="1">
        <f t="shared" si="2014"/>
        <v>1.4448398576512456</v>
      </c>
      <c r="AFW40" s="1">
        <f t="shared" si="2015"/>
        <v>2.1672597864768684E-3</v>
      </c>
      <c r="AFX40" s="1">
        <f t="shared" si="2016"/>
        <v>16.589557459253431</v>
      </c>
      <c r="AFY40" s="1"/>
      <c r="AFZ40" s="1"/>
      <c r="AGA40" s="2" t="s">
        <v>11</v>
      </c>
      <c r="AGB40" s="1" t="s">
        <v>90</v>
      </c>
      <c r="AGC40" s="1">
        <v>127</v>
      </c>
      <c r="AGD40" s="2">
        <v>7</v>
      </c>
      <c r="AGE40" s="1">
        <v>2.5000000000000001E-2</v>
      </c>
      <c r="AGF40" s="1">
        <f t="shared" si="2017"/>
        <v>1.0000000000000002E-2</v>
      </c>
      <c r="AGG40" s="1">
        <f t="shared" si="2018"/>
        <v>0.57575757575757591</v>
      </c>
      <c r="AGH40" s="1">
        <f t="shared" si="2019"/>
        <v>8.6363636363636384E-4</v>
      </c>
      <c r="AGI40" s="1">
        <f t="shared" si="2020"/>
        <v>6.6108111117296673</v>
      </c>
      <c r="AGJ40" s="1"/>
      <c r="AGK40" s="1"/>
      <c r="AGL40" s="2" t="s">
        <v>11</v>
      </c>
      <c r="AGM40" s="1" t="s">
        <v>91</v>
      </c>
      <c r="AGN40" s="1">
        <v>128</v>
      </c>
      <c r="AGO40" s="2">
        <v>7</v>
      </c>
      <c r="AGP40" s="1">
        <v>2.5999999999999999E-2</v>
      </c>
      <c r="AGQ40" s="1">
        <f t="shared" si="2021"/>
        <v>1.0999999999999999E-2</v>
      </c>
      <c r="AGR40" s="1">
        <f t="shared" si="2022"/>
        <v>0.6488294314381271</v>
      </c>
      <c r="AGS40" s="1">
        <f t="shared" si="2023"/>
        <v>9.7324414715719068E-4</v>
      </c>
      <c r="AGT40" s="1">
        <f t="shared" si="2024"/>
        <v>7.4498174154714532</v>
      </c>
      <c r="AGU40" s="1"/>
      <c r="AGV40" s="1"/>
      <c r="AGW40" s="2" t="s">
        <v>11</v>
      </c>
      <c r="AGX40" s="1" t="s">
        <v>92</v>
      </c>
      <c r="AGY40" s="1">
        <v>129</v>
      </c>
      <c r="AGZ40" s="2">
        <v>7</v>
      </c>
      <c r="AHA40" s="1">
        <v>2.9000000000000001E-2</v>
      </c>
      <c r="AHB40" s="1">
        <f t="shared" si="2025"/>
        <v>1.5000000000000001E-2</v>
      </c>
      <c r="AHC40" s="1">
        <f t="shared" si="2026"/>
        <v>0.87707641196013297</v>
      </c>
      <c r="AHD40" s="1">
        <f t="shared" si="2027"/>
        <v>1.3156146179401996E-3</v>
      </c>
      <c r="AHE40" s="1">
        <f t="shared" si="2028"/>
        <v>10.070534430038268</v>
      </c>
      <c r="AHF40" s="1"/>
      <c r="AHG40" s="1"/>
      <c r="AHH40" s="2" t="s">
        <v>11</v>
      </c>
      <c r="AHI40" s="1" t="s">
        <v>93</v>
      </c>
      <c r="AHJ40" s="1">
        <v>130</v>
      </c>
      <c r="AHK40" s="2">
        <v>7</v>
      </c>
      <c r="AHL40" s="1">
        <v>3.2000000000000001E-2</v>
      </c>
      <c r="AHM40" s="1">
        <f t="shared" si="2029"/>
        <v>1.8000000000000002E-2</v>
      </c>
      <c r="AHN40" s="1">
        <f t="shared" si="2030"/>
        <v>0.96655518394648843</v>
      </c>
      <c r="AHO40" s="1">
        <f t="shared" si="2031"/>
        <v>1.4498327759197326E-3</v>
      </c>
      <c r="AHP40" s="1">
        <f t="shared" si="2032"/>
        <v>11.097923881810567</v>
      </c>
      <c r="AHQ40" s="1"/>
      <c r="AHR40" s="1"/>
      <c r="AHS40" s="2" t="s">
        <v>11</v>
      </c>
      <c r="AHT40" s="1" t="s">
        <v>94</v>
      </c>
      <c r="AHU40" s="1">
        <v>133</v>
      </c>
      <c r="AHV40" s="2">
        <v>7</v>
      </c>
      <c r="AHW40" s="1">
        <v>4.7E-2</v>
      </c>
      <c r="AHX40" s="1">
        <f t="shared" si="2033"/>
        <v>3.1E-2</v>
      </c>
      <c r="AHY40" s="1">
        <f t="shared" si="2034"/>
        <v>1.4252491694352161</v>
      </c>
      <c r="AHZ40" s="1">
        <f t="shared" si="2035"/>
        <v>2.1378737541528242E-3</v>
      </c>
      <c r="AIA40" s="1">
        <f t="shared" si="2036"/>
        <v>16.364618448812188</v>
      </c>
      <c r="AIB40" s="1"/>
      <c r="AIC40" s="1"/>
      <c r="AID40" s="2" t="s">
        <v>11</v>
      </c>
      <c r="AIE40" s="1" t="s">
        <v>95</v>
      </c>
      <c r="AIF40" s="1">
        <v>134</v>
      </c>
      <c r="AIG40" s="2">
        <v>7</v>
      </c>
      <c r="AIH40" s="1">
        <v>4.5999999999999999E-2</v>
      </c>
      <c r="AII40" s="1">
        <f t="shared" si="2037"/>
        <v>2.8999999999999998E-2</v>
      </c>
      <c r="AIJ40" s="1">
        <f t="shared" si="2038"/>
        <v>1.3455149501661128</v>
      </c>
      <c r="AIK40" s="1">
        <f t="shared" si="2039"/>
        <v>2.0182724252491694E-3</v>
      </c>
      <c r="AIL40" s="1">
        <f t="shared" si="2040"/>
        <v>15.449115318808705</v>
      </c>
      <c r="AIM40" s="1"/>
      <c r="AIN40" s="1"/>
      <c r="AIO40" s="2" t="s">
        <v>11</v>
      </c>
      <c r="AIP40" s="1" t="s">
        <v>96</v>
      </c>
      <c r="AIQ40" s="1">
        <v>135</v>
      </c>
      <c r="AIR40" s="2">
        <v>7</v>
      </c>
      <c r="AIS40" s="1">
        <v>4.1000000000000002E-2</v>
      </c>
      <c r="AIT40" s="1">
        <f t="shared" si="2041"/>
        <v>2.7000000000000003E-2</v>
      </c>
      <c r="AIU40" s="1">
        <f t="shared" si="2042"/>
        <v>1.3278145695364238</v>
      </c>
      <c r="AIV40" s="1">
        <f t="shared" si="2043"/>
        <v>1.9917218543046358E-3</v>
      </c>
      <c r="AIW40" s="1">
        <f t="shared" si="2044"/>
        <v>15.245880697371675</v>
      </c>
      <c r="AIX40" s="1"/>
      <c r="AIY40" s="1"/>
      <c r="AIZ40" s="2" t="s">
        <v>11</v>
      </c>
      <c r="AJA40" s="1" t="s">
        <v>97</v>
      </c>
      <c r="AJB40" s="1">
        <v>136</v>
      </c>
      <c r="AJC40" s="2">
        <v>7</v>
      </c>
      <c r="AJD40" s="1">
        <v>0.05</v>
      </c>
      <c r="AJE40" s="1">
        <f t="shared" si="2045"/>
        <v>3.4000000000000002E-2</v>
      </c>
      <c r="AJF40" s="1">
        <f t="shared" si="2046"/>
        <v>1.5496688741721854</v>
      </c>
      <c r="AJG40" s="1">
        <f t="shared" si="2047"/>
        <v>2.3245033112582782E-3</v>
      </c>
      <c r="AJH40" s="1">
        <f t="shared" si="2048"/>
        <v>17.793197422368937</v>
      </c>
      <c r="AJI40" s="1"/>
      <c r="AJJ40" s="1"/>
      <c r="AJK40" s="2" t="s">
        <v>11</v>
      </c>
      <c r="AJL40" s="1" t="s">
        <v>98</v>
      </c>
      <c r="AJM40" s="1">
        <v>140</v>
      </c>
      <c r="AJN40" s="2">
        <v>7</v>
      </c>
      <c r="AJO40" s="1">
        <v>5.7000000000000002E-2</v>
      </c>
      <c r="AJP40" s="1">
        <f t="shared" si="2049"/>
        <v>4.1000000000000002E-2</v>
      </c>
      <c r="AJQ40" s="1">
        <f t="shared" si="2050"/>
        <v>1.8627450980392157</v>
      </c>
      <c r="AJR40" s="1">
        <f t="shared" si="2051"/>
        <v>2.7941176470588237E-3</v>
      </c>
      <c r="AJS40" s="1">
        <f t="shared" si="2052"/>
        <v>21.387918302654803</v>
      </c>
      <c r="AJT40" s="1"/>
      <c r="AJU40" s="1"/>
      <c r="AJV40" s="2" t="s">
        <v>11</v>
      </c>
      <c r="AJW40" s="1" t="s">
        <v>99</v>
      </c>
      <c r="AJX40" s="1">
        <v>141</v>
      </c>
      <c r="AJY40" s="2">
        <v>7</v>
      </c>
      <c r="AJZ40" s="1">
        <v>2.3E-2</v>
      </c>
      <c r="AKA40" s="1">
        <f t="shared" si="2053"/>
        <v>2.9999999999999992E-3</v>
      </c>
      <c r="AKB40" s="1">
        <f t="shared" si="2054"/>
        <v>0.24406779661016947</v>
      </c>
      <c r="AKC40" s="1">
        <f t="shared" si="2055"/>
        <v>3.6610169491525422E-4</v>
      </c>
      <c r="AKD40" s="1">
        <f t="shared" si="2056"/>
        <v>2.8023705979428519</v>
      </c>
      <c r="AKE40" s="1"/>
      <c r="AKF40" s="1"/>
      <c r="AKG40" s="2" t="s">
        <v>11</v>
      </c>
      <c r="AKH40" s="1" t="s">
        <v>100</v>
      </c>
      <c r="AKI40" s="1">
        <v>143</v>
      </c>
      <c r="AKJ40" s="2">
        <v>7</v>
      </c>
      <c r="AKK40" s="1">
        <v>0.03</v>
      </c>
      <c r="AKL40" s="1">
        <f t="shared" si="2057"/>
        <v>8.0000000000000002E-3</v>
      </c>
      <c r="AKM40" s="1">
        <f t="shared" si="2058"/>
        <v>0.4033898305084746</v>
      </c>
      <c r="AKN40" s="1">
        <f t="shared" si="2059"/>
        <v>6.0508474576271187E-4</v>
      </c>
      <c r="AKO40" s="1">
        <f t="shared" si="2060"/>
        <v>4.6316958493777696</v>
      </c>
      <c r="AKP40" s="1"/>
      <c r="AKQ40" s="1"/>
      <c r="AKR40" s="2" t="s">
        <v>11</v>
      </c>
      <c r="AKS40" s="1" t="s">
        <v>101</v>
      </c>
      <c r="AKT40" s="1">
        <v>144</v>
      </c>
      <c r="AKU40" s="2">
        <v>7</v>
      </c>
      <c r="AKV40" s="1">
        <v>3.5000000000000003E-2</v>
      </c>
      <c r="AKW40" s="1">
        <f t="shared" si="2061"/>
        <v>1.2000000000000004E-2</v>
      </c>
      <c r="AKX40" s="1">
        <f t="shared" si="2062"/>
        <v>0.50847457627118653</v>
      </c>
      <c r="AKY40" s="1">
        <f t="shared" si="2063"/>
        <v>7.6271186440677978E-4</v>
      </c>
      <c r="AKZ40" s="1">
        <f t="shared" si="2064"/>
        <v>5.8382720790476093</v>
      </c>
      <c r="ALA40" s="1"/>
      <c r="ALB40" s="1"/>
      <c r="ALC40" s="2" t="s">
        <v>11</v>
      </c>
      <c r="ALD40" s="1" t="s">
        <v>102</v>
      </c>
      <c r="ALE40" s="1">
        <v>147</v>
      </c>
      <c r="ALF40" s="2">
        <v>7</v>
      </c>
      <c r="ALG40" s="1">
        <v>3.7999999999999999E-2</v>
      </c>
      <c r="ALH40" s="1">
        <f t="shared" si="2065"/>
        <v>1.2E-2</v>
      </c>
      <c r="ALI40" s="1">
        <f t="shared" si="2066"/>
        <v>0.51186440677966105</v>
      </c>
      <c r="ALJ40" s="1">
        <f t="shared" si="2067"/>
        <v>7.677966101694916E-4</v>
      </c>
      <c r="ALK40" s="1">
        <f t="shared" si="2068"/>
        <v>5.8771938929079264</v>
      </c>
      <c r="ALL40" s="1"/>
      <c r="ALM40" s="1"/>
      <c r="ALN40" s="2" t="s">
        <v>11</v>
      </c>
      <c r="ALO40" s="1" t="s">
        <v>103</v>
      </c>
      <c r="ALP40" s="1">
        <v>148</v>
      </c>
      <c r="ALQ40" s="2">
        <v>7</v>
      </c>
      <c r="ALR40" s="1">
        <v>3.7999999999999999E-2</v>
      </c>
      <c r="ALS40" s="1">
        <f t="shared" si="2069"/>
        <v>1.2999999999999998E-2</v>
      </c>
      <c r="ALT40" s="1">
        <f t="shared" si="2070"/>
        <v>0.44897959183673464</v>
      </c>
      <c r="ALU40" s="1">
        <f t="shared" si="2071"/>
        <v>6.7346938775510201E-4</v>
      </c>
      <c r="ALV40" s="1">
        <f t="shared" si="2072"/>
        <v>5.1551545296624459</v>
      </c>
      <c r="ALW40" s="1"/>
      <c r="ALX40" s="1"/>
      <c r="ALY40" s="2" t="s">
        <v>11</v>
      </c>
      <c r="ALZ40" s="1" t="s">
        <v>104</v>
      </c>
      <c r="AMA40" s="1">
        <v>149</v>
      </c>
      <c r="AMB40" s="2">
        <v>7</v>
      </c>
      <c r="AMC40" s="1">
        <v>0.04</v>
      </c>
      <c r="AMD40" s="1">
        <f t="shared" si="2073"/>
        <v>0.02</v>
      </c>
      <c r="AME40" s="1">
        <f t="shared" si="2074"/>
        <v>0.76369863013698636</v>
      </c>
      <c r="AMF40" s="1">
        <f t="shared" si="2075"/>
        <v>1.1455479452054797E-3</v>
      </c>
      <c r="AMG40" s="1">
        <f t="shared" si="2076"/>
        <v>8.7687380986334933</v>
      </c>
      <c r="AMH40" s="1"/>
      <c r="AMI40" s="1"/>
      <c r="AMJ40" s="2" t="s">
        <v>11</v>
      </c>
      <c r="AMK40" s="1" t="s">
        <v>105</v>
      </c>
      <c r="AML40" s="1">
        <v>150</v>
      </c>
      <c r="AMM40" s="2">
        <v>7</v>
      </c>
      <c r="AMN40" s="1">
        <v>4.4999999999999998E-2</v>
      </c>
      <c r="AMO40" s="1">
        <f t="shared" si="2077"/>
        <v>2.5999999999999999E-2</v>
      </c>
      <c r="AMP40" s="1">
        <f t="shared" si="2078"/>
        <v>0.86301369863013699</v>
      </c>
      <c r="AMQ40" s="1">
        <f t="shared" si="2079"/>
        <v>1.2945205479452054E-3</v>
      </c>
      <c r="AMR40" s="1">
        <f t="shared" si="2080"/>
        <v>9.9090672684109418</v>
      </c>
      <c r="AMS40" s="1"/>
      <c r="AMT40" s="1"/>
      <c r="AMU40" s="2" t="s">
        <v>11</v>
      </c>
      <c r="AMV40" s="1" t="s">
        <v>106</v>
      </c>
      <c r="AMW40" s="1">
        <v>151</v>
      </c>
      <c r="AMX40" s="2">
        <v>7</v>
      </c>
      <c r="AMY40" s="1">
        <v>4.7E-2</v>
      </c>
      <c r="AMZ40" s="1">
        <f t="shared" si="2081"/>
        <v>2.7E-2</v>
      </c>
      <c r="ANA40" s="1">
        <f t="shared" si="2082"/>
        <v>0.84931506849315064</v>
      </c>
      <c r="ANB40" s="1">
        <f t="shared" si="2083"/>
        <v>1.2739726027397259E-3</v>
      </c>
      <c r="ANC40" s="1">
        <f t="shared" si="2084"/>
        <v>9.751780486372672</v>
      </c>
      <c r="AND40" s="1"/>
      <c r="ANE40" s="1"/>
      <c r="ANF40" s="2" t="s">
        <v>11</v>
      </c>
      <c r="ANG40" s="1" t="s">
        <v>107</v>
      </c>
      <c r="ANH40" s="1">
        <v>154</v>
      </c>
      <c r="ANI40" s="2">
        <v>7</v>
      </c>
      <c r="ANJ40" s="1">
        <v>4.3999999999999997E-2</v>
      </c>
      <c r="ANK40" s="1">
        <f t="shared" si="2085"/>
        <v>2.4999999999999998E-2</v>
      </c>
      <c r="ANL40" s="1">
        <f t="shared" si="2086"/>
        <v>0.76206896551724124</v>
      </c>
      <c r="ANM40" s="1">
        <f t="shared" si="2087"/>
        <v>1.1431034482758619E-3</v>
      </c>
      <c r="ANN40" s="1">
        <f t="shared" si="2088"/>
        <v>8.7500263952530748</v>
      </c>
      <c r="ANO40" s="1"/>
      <c r="ANP40" s="1"/>
      <c r="ANQ40" s="2" t="s">
        <v>11</v>
      </c>
      <c r="ANR40" s="1" t="s">
        <v>108</v>
      </c>
      <c r="ANS40" s="1">
        <v>155</v>
      </c>
      <c r="ANT40" s="2">
        <v>7</v>
      </c>
      <c r="ANU40" s="1">
        <v>3.5999999999999997E-2</v>
      </c>
      <c r="ANV40" s="1">
        <f t="shared" si="2089"/>
        <v>1.5999999999999997E-2</v>
      </c>
      <c r="ANW40" s="1">
        <f t="shared" si="2090"/>
        <v>0.29692832764505106</v>
      </c>
      <c r="ANX40" s="1">
        <f t="shared" si="2091"/>
        <v>4.4539249146757662E-4</v>
      </c>
      <c r="ANY40" s="1">
        <f t="shared" si="2092"/>
        <v>3.4093117840445237</v>
      </c>
      <c r="ANZ40" s="1"/>
      <c r="AOA40" s="1"/>
      <c r="AOB40" s="2" t="s">
        <v>11</v>
      </c>
      <c r="AOC40" s="1" t="s">
        <v>109</v>
      </c>
      <c r="AOD40" s="1">
        <v>156</v>
      </c>
      <c r="AOE40" s="2">
        <v>7</v>
      </c>
      <c r="AOF40" s="1">
        <v>4.2000000000000003E-2</v>
      </c>
      <c r="AOG40" s="1">
        <f t="shared" si="2093"/>
        <v>2.1000000000000001E-2</v>
      </c>
      <c r="AOH40" s="1">
        <f t="shared" si="2094"/>
        <v>0.50847457627118653</v>
      </c>
      <c r="AOI40" s="1">
        <f t="shared" si="2095"/>
        <v>7.6271186440677978E-4</v>
      </c>
      <c r="AOJ40" s="1">
        <f t="shared" si="2096"/>
        <v>5.8382720790476093</v>
      </c>
      <c r="AOK40" s="1"/>
      <c r="AOL40" s="1"/>
      <c r="AOM40" s="2" t="s">
        <v>11</v>
      </c>
      <c r="AON40" s="1" t="s">
        <v>110</v>
      </c>
      <c r="AOO40" s="1">
        <v>157</v>
      </c>
      <c r="AOP40" s="2">
        <v>7</v>
      </c>
      <c r="AOQ40" s="1">
        <v>3.7999999999999999E-2</v>
      </c>
      <c r="AOR40" s="1">
        <f t="shared" si="2097"/>
        <v>2.4E-2</v>
      </c>
      <c r="AOS40" s="1">
        <f t="shared" si="2098"/>
        <v>0.77133105802047786</v>
      </c>
      <c r="AOT40" s="1">
        <f t="shared" si="2099"/>
        <v>1.1569965870307168E-3</v>
      </c>
      <c r="AOU40" s="1">
        <f t="shared" si="2100"/>
        <v>8.8563731401616401</v>
      </c>
      <c r="AOV40" s="1"/>
      <c r="AOW40" s="1"/>
      <c r="AOX40" s="2" t="s">
        <v>11</v>
      </c>
      <c r="AOY40" s="1" t="s">
        <v>111</v>
      </c>
      <c r="AOZ40" s="1">
        <v>158</v>
      </c>
      <c r="APA40" s="2">
        <v>7</v>
      </c>
      <c r="APB40" s="1">
        <v>4.5999999999999999E-2</v>
      </c>
      <c r="APC40" s="1">
        <f t="shared" si="2101"/>
        <v>2.5999999999999999E-2</v>
      </c>
      <c r="APD40" s="1">
        <f t="shared" si="2102"/>
        <v>0.5821917808219178</v>
      </c>
      <c r="APE40" s="1">
        <f t="shared" si="2103"/>
        <v>8.7328767123287672E-4</v>
      </c>
      <c r="APF40" s="1">
        <f t="shared" si="2104"/>
        <v>6.6846882366264291</v>
      </c>
      <c r="APG40" s="1"/>
      <c r="APH40" s="1"/>
      <c r="API40" s="2" t="s">
        <v>11</v>
      </c>
      <c r="APJ40" s="1" t="s">
        <v>112</v>
      </c>
      <c r="APK40" s="1">
        <v>161</v>
      </c>
      <c r="APL40" s="2">
        <v>7</v>
      </c>
      <c r="APM40" s="1">
        <v>6.5000000000000002E-2</v>
      </c>
      <c r="APN40" s="1">
        <f t="shared" si="2105"/>
        <v>4.9000000000000002E-2</v>
      </c>
      <c r="APO40" s="1">
        <f t="shared" si="2106"/>
        <v>1.5255972696245734</v>
      </c>
      <c r="APP40" s="1">
        <f t="shared" si="2107"/>
        <v>2.2883959044368604E-3</v>
      </c>
      <c r="APQ40" s="1">
        <f t="shared" si="2108"/>
        <v>17.51680882147015</v>
      </c>
      <c r="APR40" s="1"/>
      <c r="APS40" s="1"/>
      <c r="APT40" s="2" t="s">
        <v>11</v>
      </c>
      <c r="APU40" s="1" t="s">
        <v>113</v>
      </c>
      <c r="APV40" s="1">
        <v>162</v>
      </c>
      <c r="APW40" s="2">
        <v>7</v>
      </c>
      <c r="APX40" s="1">
        <v>5.0999999999999997E-2</v>
      </c>
      <c r="APY40" s="1">
        <f t="shared" si="2109"/>
        <v>4.5999999999999999E-2</v>
      </c>
      <c r="APZ40" s="1">
        <f t="shared" si="2110"/>
        <v>1.9037800687285222</v>
      </c>
      <c r="AQA40" s="1">
        <f t="shared" si="2111"/>
        <v>2.8556701030927833E-3</v>
      </c>
      <c r="AQB40" s="1">
        <f t="shared" si="2112"/>
        <v>21.859079172479969</v>
      </c>
      <c r="AQC40" s="1"/>
      <c r="AQD40" s="1"/>
      <c r="AQE40" s="2" t="s">
        <v>11</v>
      </c>
      <c r="AQF40" s="1" t="s">
        <v>114</v>
      </c>
      <c r="AQG40" s="1">
        <v>163</v>
      </c>
      <c r="AQH40" s="2">
        <v>7</v>
      </c>
      <c r="AQI40" s="1">
        <v>7.2999999999999995E-2</v>
      </c>
      <c r="AQJ40" s="1">
        <f t="shared" si="2113"/>
        <v>5.6999999999999995E-2</v>
      </c>
      <c r="AQK40" s="1">
        <f t="shared" si="2114"/>
        <v>1.6712328767123286</v>
      </c>
      <c r="AQL40" s="1">
        <f t="shared" si="2115"/>
        <v>2.5068493150684928E-3</v>
      </c>
      <c r="AQM40" s="1">
        <f t="shared" si="2116"/>
        <v>19.188987408668805</v>
      </c>
      <c r="AQN40" s="1"/>
      <c r="AQO40" s="1"/>
      <c r="AQP40" s="2" t="s">
        <v>11</v>
      </c>
      <c r="AQQ40" s="1" t="s">
        <v>115</v>
      </c>
      <c r="AQR40" s="1">
        <v>169</v>
      </c>
      <c r="AQS40" s="2">
        <v>7</v>
      </c>
      <c r="AQT40" s="1">
        <v>6.9000000000000006E-2</v>
      </c>
      <c r="AQU40" s="1">
        <f t="shared" si="2117"/>
        <v>7.7000000000000013E-2</v>
      </c>
      <c r="AQV40" s="1">
        <f t="shared" si="2118"/>
        <v>3.1808873720136521</v>
      </c>
      <c r="AQW40" s="1">
        <f t="shared" si="2119"/>
        <v>4.7713310580204784E-3</v>
      </c>
      <c r="AQX40" s="1">
        <f t="shared" si="2120"/>
        <v>36.522742330224112</v>
      </c>
      <c r="AQY40" s="1"/>
      <c r="AQZ40" s="1"/>
      <c r="ARA40" s="2" t="s">
        <v>11</v>
      </c>
      <c r="ARB40" s="1" t="s">
        <v>116</v>
      </c>
      <c r="ARC40" s="1">
        <v>170</v>
      </c>
      <c r="ARD40" s="2">
        <v>7</v>
      </c>
      <c r="ARE40" s="1">
        <v>2.5999999999999999E-2</v>
      </c>
      <c r="ARF40" s="1">
        <f t="shared" si="2121"/>
        <v>1.9999999999999997E-2</v>
      </c>
      <c r="ARG40" s="1">
        <f t="shared" si="2122"/>
        <v>0.41156462585034004</v>
      </c>
      <c r="ARH40" s="1">
        <f t="shared" si="2123"/>
        <v>6.1734693877551008E-4</v>
      </c>
      <c r="ARI40" s="1">
        <f t="shared" si="2124"/>
        <v>4.7255583188572414</v>
      </c>
      <c r="ARJ40" s="1"/>
      <c r="ARK40" s="1"/>
      <c r="ARL40" s="2" t="s">
        <v>11</v>
      </c>
      <c r="ARM40" s="1" t="s">
        <v>117</v>
      </c>
      <c r="ARN40" s="1">
        <v>171</v>
      </c>
      <c r="ARO40" s="2">
        <v>7</v>
      </c>
      <c r="ARP40" s="1">
        <v>3.4000000000000002E-2</v>
      </c>
      <c r="ARQ40" s="1">
        <f t="shared" si="2125"/>
        <v>2.8000000000000004E-2</v>
      </c>
      <c r="ARR40" s="1">
        <f t="shared" si="2126"/>
        <v>0.77054794520547965</v>
      </c>
      <c r="ARS40" s="1">
        <f t="shared" si="2127"/>
        <v>1.1558219178082194E-3</v>
      </c>
      <c r="ART40" s="1">
        <f t="shared" si="2128"/>
        <v>8.8473814896526282</v>
      </c>
      <c r="ARU40" s="1"/>
      <c r="ARV40" s="1"/>
      <c r="ARW40" s="2" t="s">
        <v>11</v>
      </c>
      <c r="ARX40" s="1" t="s">
        <v>118</v>
      </c>
      <c r="ARY40" s="1">
        <v>172</v>
      </c>
      <c r="ARZ40" s="2">
        <v>7</v>
      </c>
      <c r="ASA40" s="1">
        <v>4.7E-2</v>
      </c>
      <c r="ASB40" s="1">
        <f t="shared" si="2129"/>
        <v>2.7E-2</v>
      </c>
      <c r="ASC40" s="1">
        <f t="shared" si="2130"/>
        <v>0.16271186440677962</v>
      </c>
      <c r="ASD40" s="1">
        <f t="shared" si="2131"/>
        <v>2.4406779661016945E-4</v>
      </c>
      <c r="ASE40" s="1">
        <f t="shared" si="2132"/>
        <v>1.8682470652952345</v>
      </c>
      <c r="ASF40" s="1"/>
      <c r="ASG40" s="1"/>
      <c r="ASH40" s="2" t="s">
        <v>11</v>
      </c>
      <c r="ASI40" s="1" t="s">
        <v>119</v>
      </c>
      <c r="ASJ40" s="1">
        <v>173</v>
      </c>
      <c r="ASK40" s="2">
        <v>7</v>
      </c>
      <c r="ASL40" s="1">
        <v>2.9000000000000001E-2</v>
      </c>
      <c r="ASM40" s="1">
        <f t="shared" si="2133"/>
        <v>2.6000000000000002E-2</v>
      </c>
      <c r="ASN40" s="1">
        <f t="shared" si="2134"/>
        <v>0.65753424657534254</v>
      </c>
      <c r="ASO40" s="1">
        <f t="shared" si="2135"/>
        <v>9.8630136986301389E-4</v>
      </c>
      <c r="ASP40" s="1">
        <f t="shared" si="2136"/>
        <v>7.5497655378369091</v>
      </c>
      <c r="ASQ40" s="1"/>
      <c r="ASR40" s="1"/>
      <c r="ASS40" s="2" t="s">
        <v>11</v>
      </c>
      <c r="AST40" s="1" t="s">
        <v>120</v>
      </c>
      <c r="ASU40" s="1">
        <v>176</v>
      </c>
      <c r="ASV40" s="2">
        <v>7</v>
      </c>
      <c r="ASW40" s="1">
        <v>4.1000000000000002E-2</v>
      </c>
      <c r="ASX40" s="1">
        <f t="shared" si="2137"/>
        <v>3.4000000000000002E-2</v>
      </c>
      <c r="ASY40" s="1">
        <f t="shared" si="2138"/>
        <v>0.72852233676975953</v>
      </c>
      <c r="ASZ40" s="1">
        <f t="shared" si="2139"/>
        <v>1.0927835051546392E-3</v>
      </c>
      <c r="ATA40" s="1">
        <f t="shared" si="2140"/>
        <v>8.364846181526632</v>
      </c>
      <c r="ATB40" s="1"/>
      <c r="ATC40" s="1"/>
      <c r="ATD40" s="2" t="s">
        <v>11</v>
      </c>
      <c r="ATE40" s="1" t="s">
        <v>121</v>
      </c>
      <c r="ATF40" s="1">
        <v>180</v>
      </c>
      <c r="ATG40" s="2">
        <v>7</v>
      </c>
      <c r="ATH40" s="1">
        <v>6.6000000000000003E-2</v>
      </c>
      <c r="ATI40" s="1">
        <f t="shared" si="2141"/>
        <v>4.4999999999999998E-2</v>
      </c>
      <c r="ATJ40" s="1">
        <f t="shared" si="2142"/>
        <v>0.53633217993079585</v>
      </c>
      <c r="ATK40" s="1">
        <f t="shared" si="2143"/>
        <v>8.0449826989619378E-4</v>
      </c>
      <c r="ATL40" s="1">
        <f t="shared" si="2144"/>
        <v>6.1581312759965838</v>
      </c>
      <c r="ATM40" s="1"/>
      <c r="ATN40" s="1"/>
      <c r="ATO40" s="2" t="s">
        <v>11</v>
      </c>
      <c r="ATP40" s="1" t="s">
        <v>122</v>
      </c>
      <c r="ATQ40" s="1">
        <v>183</v>
      </c>
      <c r="ATR40" s="2">
        <v>7</v>
      </c>
      <c r="ATS40" s="1">
        <v>4.7E-2</v>
      </c>
      <c r="ATT40" s="1">
        <f t="shared" si="2145"/>
        <v>4.5999999999999999E-2</v>
      </c>
      <c r="ATU40" s="1">
        <f t="shared" si="2146"/>
        <v>1.2945205479452055</v>
      </c>
      <c r="ATV40" s="1">
        <f t="shared" si="2147"/>
        <v>1.9417808219178083E-3</v>
      </c>
      <c r="ATW40" s="1">
        <f t="shared" si="2148"/>
        <v>14.863600902616412</v>
      </c>
      <c r="ATX40" s="1"/>
      <c r="ATY40" s="1"/>
      <c r="ATZ40" s="2" t="s">
        <v>11</v>
      </c>
      <c r="AUA40" s="1" t="s">
        <v>123</v>
      </c>
      <c r="AUB40" s="1">
        <v>184</v>
      </c>
      <c r="AUC40" s="2">
        <v>7</v>
      </c>
      <c r="AUD40" s="1">
        <v>7.0000000000000001E-3</v>
      </c>
      <c r="AUE40" s="1">
        <f t="shared" si="2149"/>
        <v>-9.0000000000000011E-3</v>
      </c>
      <c r="AUF40" s="1">
        <f t="shared" si="2150"/>
        <v>-0.63898916967509034</v>
      </c>
      <c r="AUG40" s="1">
        <f t="shared" si="2151"/>
        <v>-9.5848375451263552E-4</v>
      </c>
      <c r="AUH40" s="1">
        <f t="shared" si="2152"/>
        <v>-7.3368321686515268</v>
      </c>
      <c r="AUI40" s="1"/>
      <c r="AUJ40" s="1"/>
      <c r="AUK40" s="2" t="s">
        <v>11</v>
      </c>
      <c r="AUL40" s="1" t="s">
        <v>124</v>
      </c>
      <c r="AUM40" s="1">
        <v>185</v>
      </c>
      <c r="AUN40" s="2">
        <v>7</v>
      </c>
      <c r="AUO40" s="1">
        <v>1.2E-2</v>
      </c>
      <c r="AUP40" s="1">
        <f t="shared" si="2153"/>
        <v>7.0000000000000001E-3</v>
      </c>
      <c r="AUQ40" s="1">
        <f t="shared" si="2154"/>
        <v>8.3032490974729242E-2</v>
      </c>
      <c r="AUR40" s="1">
        <f t="shared" si="2155"/>
        <v>1.2454873646209388E-4</v>
      </c>
      <c r="AUS40" s="1">
        <f t="shared" si="2156"/>
        <v>0.95337367163268427</v>
      </c>
      <c r="AUT40" s="1"/>
      <c r="AUU40" s="1"/>
      <c r="AUV40" s="2" t="s">
        <v>11</v>
      </c>
      <c r="AUW40" s="1" t="s">
        <v>125</v>
      </c>
      <c r="AUX40" s="1">
        <v>186</v>
      </c>
      <c r="AUY40" s="2">
        <v>7</v>
      </c>
      <c r="AUZ40" s="1">
        <v>1.6E-2</v>
      </c>
      <c r="AVA40" s="1">
        <f t="shared" si="2157"/>
        <v>6.0000000000000001E-3</v>
      </c>
      <c r="AVB40" s="1">
        <f t="shared" si="2158"/>
        <v>7.9422382671480149E-2</v>
      </c>
      <c r="AVC40" s="1">
        <f t="shared" si="2159"/>
        <v>1.1913357400722023E-4</v>
      </c>
      <c r="AVD40" s="1">
        <f t="shared" si="2160"/>
        <v>0.9119226424312632</v>
      </c>
      <c r="AVE40" s="1"/>
      <c r="AVF40" s="1"/>
      <c r="AVG40" s="2" t="s">
        <v>11</v>
      </c>
      <c r="AVH40" s="1" t="s">
        <v>126</v>
      </c>
      <c r="AVI40" s="1">
        <v>187</v>
      </c>
      <c r="AVJ40" s="2">
        <v>7</v>
      </c>
      <c r="AVK40" s="1">
        <v>2.4E-2</v>
      </c>
      <c r="AVL40" s="1">
        <f t="shared" si="2161"/>
        <v>1.4E-2</v>
      </c>
      <c r="AVM40" s="1">
        <f t="shared" si="2162"/>
        <v>0.48920863309352525</v>
      </c>
      <c r="AVN40" s="1">
        <f t="shared" si="2163"/>
        <v>7.3381294964028787E-4</v>
      </c>
      <c r="AVO40" s="1">
        <f t="shared" si="2164"/>
        <v>5.6170617700573162</v>
      </c>
      <c r="AVP40" s="1"/>
      <c r="AVQ40" s="1"/>
      <c r="AVR40" s="2" t="s">
        <v>11</v>
      </c>
      <c r="AVS40" s="1" t="s">
        <v>127</v>
      </c>
      <c r="AVT40" s="1">
        <v>190</v>
      </c>
      <c r="AVU40" s="2">
        <v>7</v>
      </c>
      <c r="AVV40" s="1">
        <v>3.4000000000000002E-2</v>
      </c>
      <c r="AVW40" s="1">
        <f t="shared" si="2165"/>
        <v>2.3000000000000003E-2</v>
      </c>
      <c r="AVX40" s="1">
        <f t="shared" si="2166"/>
        <v>0.86021505376344098</v>
      </c>
      <c r="AVY40" s="1">
        <f t="shared" si="2167"/>
        <v>1.2903225806451615E-3</v>
      </c>
      <c r="AVZ40" s="1">
        <f t="shared" si="2168"/>
        <v>9.8769334097149528</v>
      </c>
      <c r="AWA40" s="1"/>
      <c r="AWB40" s="1"/>
      <c r="AWC40" s="2" t="s">
        <v>11</v>
      </c>
      <c r="AWD40" s="1" t="s">
        <v>128</v>
      </c>
      <c r="AWE40" s="1">
        <v>191</v>
      </c>
      <c r="AWF40" s="2">
        <v>7</v>
      </c>
      <c r="AWG40" s="1">
        <v>3.5000000000000003E-2</v>
      </c>
      <c r="AWH40" s="1">
        <f t="shared" si="2169"/>
        <v>2.2000000000000006E-2</v>
      </c>
      <c r="AWI40" s="1">
        <f t="shared" si="2170"/>
        <v>0.7347670250896059</v>
      </c>
      <c r="AWJ40" s="1">
        <f t="shared" si="2171"/>
        <v>1.1021505376344089E-3</v>
      </c>
      <c r="AWK40" s="1">
        <f t="shared" si="2172"/>
        <v>8.4365472874648564</v>
      </c>
      <c r="AWL40" s="1"/>
      <c r="AWM40" s="1"/>
      <c r="AWN40" s="2" t="s">
        <v>11</v>
      </c>
      <c r="AWO40" s="1" t="s">
        <v>129</v>
      </c>
      <c r="AWP40" s="1">
        <v>192</v>
      </c>
      <c r="AWQ40" s="2">
        <v>7</v>
      </c>
      <c r="AWR40" s="1">
        <v>3.5999999999999997E-2</v>
      </c>
      <c r="AWS40" s="1">
        <f t="shared" si="2173"/>
        <v>1.9999999999999997E-2</v>
      </c>
      <c r="AWT40" s="1">
        <f t="shared" si="2174"/>
        <v>0.64999999999999991</v>
      </c>
      <c r="AWU40" s="1">
        <f t="shared" si="2175"/>
        <v>9.7499999999999985E-4</v>
      </c>
      <c r="AWV40" s="1">
        <f t="shared" si="2176"/>
        <v>7.4632578077158582</v>
      </c>
      <c r="AWW40" s="1"/>
      <c r="AWX40" s="1"/>
      <c r="AWY40" s="2" t="s">
        <v>11</v>
      </c>
      <c r="AWZ40" s="1" t="s">
        <v>130</v>
      </c>
      <c r="AXA40" s="1">
        <v>193</v>
      </c>
      <c r="AXB40" s="2">
        <v>7</v>
      </c>
      <c r="AXC40" s="1">
        <v>3.3000000000000002E-2</v>
      </c>
      <c r="AXD40" s="1">
        <f t="shared" si="2177"/>
        <v>1.9000000000000003E-2</v>
      </c>
      <c r="AXE40" s="1">
        <f t="shared" si="2178"/>
        <v>0.58064516129032262</v>
      </c>
      <c r="AXF40" s="1">
        <f t="shared" si="2179"/>
        <v>8.7096774193548391E-4</v>
      </c>
      <c r="AXG40" s="1">
        <f t="shared" si="2180"/>
        <v>6.6669300515575927</v>
      </c>
      <c r="AXH40" s="1"/>
      <c r="AXI40" s="1"/>
      <c r="AXJ40" s="2" t="s">
        <v>11</v>
      </c>
      <c r="AXK40" s="1" t="s">
        <v>131</v>
      </c>
      <c r="AXL40" s="1">
        <v>197</v>
      </c>
      <c r="AXM40" s="2">
        <v>7</v>
      </c>
      <c r="AXN40" s="1">
        <v>4.3999999999999997E-2</v>
      </c>
      <c r="AXO40" s="1">
        <f t="shared" si="2181"/>
        <v>2.4999999999999998E-2</v>
      </c>
      <c r="AXP40" s="1">
        <f t="shared" si="2182"/>
        <v>0.74460431654676251</v>
      </c>
      <c r="AXQ40" s="1">
        <f t="shared" si="2183"/>
        <v>1.1169064748201439E-3</v>
      </c>
      <c r="AXR40" s="1">
        <f t="shared" si="2184"/>
        <v>8.5494984294254728</v>
      </c>
      <c r="AXS40" s="1"/>
      <c r="AXT40" s="1"/>
      <c r="AXU40" s="2" t="s">
        <v>11</v>
      </c>
      <c r="AXV40" s="1" t="s">
        <v>132</v>
      </c>
      <c r="AXW40" s="1">
        <v>198</v>
      </c>
      <c r="AXX40" s="2">
        <v>7</v>
      </c>
      <c r="AXY40" s="1">
        <v>0.02</v>
      </c>
      <c r="AXZ40" s="1">
        <f t="shared" si="2185"/>
        <v>2.9999999999999992E-3</v>
      </c>
      <c r="AYA40" s="1">
        <f t="shared" si="2186"/>
        <v>-7.9136690647482036E-2</v>
      </c>
      <c r="AYB40" s="1">
        <f t="shared" si="2187"/>
        <v>-1.1870503597122305E-4</v>
      </c>
      <c r="AYC40" s="1">
        <f t="shared" si="2188"/>
        <v>-0.90864234515633069</v>
      </c>
      <c r="AYD40" s="1"/>
      <c r="AYE40" s="1"/>
      <c r="AYF40" s="2" t="s">
        <v>11</v>
      </c>
      <c r="AYG40" s="1" t="s">
        <v>133</v>
      </c>
      <c r="AYH40" s="1">
        <v>201</v>
      </c>
      <c r="AYI40" s="2">
        <v>7</v>
      </c>
      <c r="AYJ40" s="1">
        <v>2.9000000000000001E-2</v>
      </c>
      <c r="AYK40" s="1">
        <f t="shared" si="2189"/>
        <v>6.0000000000000019E-3</v>
      </c>
      <c r="AYL40" s="1">
        <f t="shared" si="2190"/>
        <v>-1.785714285714278E-2</v>
      </c>
      <c r="AYM40" s="1">
        <f t="shared" si="2191"/>
        <v>-2.6785714285714169E-5</v>
      </c>
      <c r="AYN40" s="1">
        <f t="shared" si="2192"/>
        <v>-0.20503455515702823</v>
      </c>
      <c r="AYO40" s="1"/>
      <c r="AYP40" s="1"/>
      <c r="AYQ40" s="2" t="s">
        <v>11</v>
      </c>
      <c r="AYR40" s="1" t="s">
        <v>134</v>
      </c>
      <c r="AYS40" s="1">
        <v>204</v>
      </c>
      <c r="AYT40" s="2">
        <v>7</v>
      </c>
      <c r="AYU40" s="1">
        <v>2.9000000000000001E-2</v>
      </c>
      <c r="AYV40" s="1">
        <f t="shared" si="2193"/>
        <v>6.0000000000000019E-3</v>
      </c>
      <c r="AYW40" s="1">
        <f t="shared" si="2194"/>
        <v>-0.33214285714285707</v>
      </c>
      <c r="AYX40" s="1">
        <f t="shared" si="2195"/>
        <v>-4.9821428571428564E-4</v>
      </c>
      <c r="AYY40" s="1">
        <f t="shared" si="2196"/>
        <v>-3.8136427259207411</v>
      </c>
      <c r="AYZ40" s="1"/>
      <c r="AZA40" s="1"/>
      <c r="AZB40" s="2" t="s">
        <v>11</v>
      </c>
      <c r="AZC40" s="1" t="s">
        <v>135</v>
      </c>
      <c r="AZD40" s="1">
        <v>205</v>
      </c>
      <c r="AZE40" s="2">
        <v>7</v>
      </c>
      <c r="AZF40" s="1">
        <v>3.3000000000000002E-2</v>
      </c>
      <c r="AZG40" s="1">
        <f t="shared" si="2197"/>
        <v>1.1000000000000003E-2</v>
      </c>
      <c r="AZH40" s="1">
        <f t="shared" si="2198"/>
        <v>0.18571428571428583</v>
      </c>
      <c r="AZI40" s="1">
        <f t="shared" si="2199"/>
        <v>2.7857142857142875E-4</v>
      </c>
      <c r="AZJ40" s="1">
        <f t="shared" si="2200"/>
        <v>2.1323593736331041</v>
      </c>
      <c r="AZK40" s="1"/>
      <c r="AZL40" s="1"/>
      <c r="AZM40" s="2" t="s">
        <v>11</v>
      </c>
      <c r="AZN40" s="1" t="s">
        <v>136</v>
      </c>
      <c r="AZO40" s="1">
        <v>208</v>
      </c>
      <c r="AZP40" s="2">
        <v>7</v>
      </c>
      <c r="AZQ40" s="1">
        <v>0.04</v>
      </c>
      <c r="AZR40" s="1">
        <f t="shared" si="2201"/>
        <v>1.9E-2</v>
      </c>
      <c r="AZS40" s="1">
        <f t="shared" si="2202"/>
        <v>0.47142857142857142</v>
      </c>
      <c r="AZT40" s="1">
        <f t="shared" si="2203"/>
        <v>7.0714285714285714E-4</v>
      </c>
      <c r="AZU40" s="1">
        <f t="shared" si="2204"/>
        <v>5.4129122561455683</v>
      </c>
      <c r="AZV40" s="1"/>
      <c r="AZW40" s="1"/>
      <c r="AZX40" s="2" t="s">
        <v>11</v>
      </c>
      <c r="AZY40" s="1" t="s">
        <v>137</v>
      </c>
      <c r="AZZ40" s="1">
        <v>211</v>
      </c>
      <c r="BAA40" s="2">
        <v>7</v>
      </c>
      <c r="BAB40" s="1">
        <v>4.1000000000000002E-2</v>
      </c>
      <c r="BAC40" s="1">
        <f t="shared" si="2205"/>
        <v>1.7000000000000001E-2</v>
      </c>
      <c r="BAD40" s="1">
        <f t="shared" si="2206"/>
        <v>0.34751773049645396</v>
      </c>
      <c r="BAE40" s="1">
        <f t="shared" si="2207"/>
        <v>5.212765957446809E-4</v>
      </c>
      <c r="BAF40" s="1">
        <f t="shared" si="2208"/>
        <v>3.9901760237651627</v>
      </c>
      <c r="BAG40" s="1"/>
      <c r="BAH40" s="1"/>
      <c r="BAI40" s="2" t="s">
        <v>11</v>
      </c>
      <c r="BAJ40" s="1" t="s">
        <v>138</v>
      </c>
      <c r="BAK40" s="1">
        <v>212</v>
      </c>
      <c r="BAL40" s="2">
        <v>7</v>
      </c>
      <c r="BAM40" s="1">
        <v>3.0000000000000001E-3</v>
      </c>
      <c r="BAN40" s="1">
        <f t="shared" si="2209"/>
        <v>-7.0000000000000001E-3</v>
      </c>
      <c r="BAO40" s="1">
        <f t="shared" si="2210"/>
        <v>0.75601374570446744</v>
      </c>
      <c r="BAP40" s="1">
        <f t="shared" si="2211"/>
        <v>1.1340206185567012E-3</v>
      </c>
      <c r="BAQ40" s="1">
        <f t="shared" si="2212"/>
        <v>8.6805007544144299</v>
      </c>
      <c r="BAR40" s="1"/>
      <c r="BAS40" s="1"/>
      <c r="BAT40" s="2" t="s">
        <v>11</v>
      </c>
      <c r="BAU40" s="1" t="s">
        <v>139</v>
      </c>
      <c r="BAV40" s="1">
        <v>213</v>
      </c>
      <c r="BAW40" s="2">
        <v>7</v>
      </c>
      <c r="BAX40" s="1">
        <v>-4.0000000000000001E-3</v>
      </c>
      <c r="BAY40" s="1">
        <f t="shared" si="2213"/>
        <v>-5.0000000000000001E-3</v>
      </c>
      <c r="BAZ40" s="1">
        <f t="shared" si="2214"/>
        <v>0.95833333333333326</v>
      </c>
      <c r="BBA40" s="1">
        <f t="shared" si="2215"/>
        <v>1.4375E-3</v>
      </c>
      <c r="BBB40" s="1">
        <f t="shared" si="2216"/>
        <v>11.003521126760562</v>
      </c>
      <c r="BBC40" s="1"/>
      <c r="BBD40" s="1"/>
      <c r="BBE40" s="2" t="s">
        <v>11</v>
      </c>
      <c r="BBF40" s="1" t="s">
        <v>140</v>
      </c>
      <c r="BBG40" s="1">
        <v>214</v>
      </c>
      <c r="BBH40" s="2">
        <v>7</v>
      </c>
      <c r="BBI40" s="1">
        <v>6.0000000000000001E-3</v>
      </c>
      <c r="BBJ40" s="1">
        <f t="shared" si="2217"/>
        <v>1E-3</v>
      </c>
      <c r="BBK40" s="1">
        <f t="shared" si="2218"/>
        <v>0.84320557491289194</v>
      </c>
      <c r="BBL40" s="1">
        <f t="shared" si="2219"/>
        <v>1.264808362369338E-3</v>
      </c>
      <c r="BBM40" s="1">
        <f t="shared" si="2220"/>
        <v>9.681631677658741</v>
      </c>
      <c r="BBN40" s="1"/>
      <c r="BBO40" s="1"/>
      <c r="BBP40" s="2" t="s">
        <v>11</v>
      </c>
      <c r="BBQ40" s="1" t="s">
        <v>141</v>
      </c>
      <c r="BBR40" s="1">
        <v>215</v>
      </c>
      <c r="BBS40" s="2">
        <v>7</v>
      </c>
      <c r="BBT40" s="1">
        <v>1.2999999999999999E-2</v>
      </c>
      <c r="BBU40" s="1">
        <f t="shared" si="2221"/>
        <v>4.9999999999999992E-3</v>
      </c>
      <c r="BBV40" s="1">
        <f t="shared" si="2222"/>
        <v>0.88461538461538447</v>
      </c>
      <c r="BBW40" s="1">
        <f t="shared" si="2223"/>
        <v>1.3269230769230767E-3</v>
      </c>
      <c r="BBX40" s="1">
        <f t="shared" si="2224"/>
        <v>10.157096424702056</v>
      </c>
      <c r="BBY40" s="1"/>
      <c r="BBZ40" s="1"/>
      <c r="BCA40" s="2" t="s">
        <v>11</v>
      </c>
      <c r="BCB40" s="1" t="s">
        <v>142</v>
      </c>
      <c r="BCC40" s="1">
        <v>225</v>
      </c>
      <c r="BCD40" s="2">
        <v>7</v>
      </c>
      <c r="BCE40" s="1">
        <v>1.7000000000000001E-2</v>
      </c>
      <c r="BCF40" s="1">
        <f t="shared" si="2225"/>
        <v>1.0000000000000002E-2</v>
      </c>
      <c r="BCG40" s="1">
        <f t="shared" si="2226"/>
        <v>1.0278745644599303</v>
      </c>
      <c r="BCH40" s="1">
        <f t="shared" si="2227"/>
        <v>1.5418118466898954E-3</v>
      </c>
      <c r="BCI40" s="1">
        <f t="shared" si="2228"/>
        <v>11.801989028550944</v>
      </c>
      <c r="BCJ40" s="1"/>
      <c r="BCK40" s="1"/>
      <c r="BCL40" s="2" t="s">
        <v>11</v>
      </c>
      <c r="BCM40" s="1" t="s">
        <v>143</v>
      </c>
      <c r="BCN40" s="1">
        <v>226</v>
      </c>
      <c r="BCO40" s="2">
        <v>7</v>
      </c>
      <c r="BCP40" s="1">
        <v>2.5000000000000001E-2</v>
      </c>
      <c r="BCQ40" s="1">
        <f t="shared" si="2229"/>
        <v>7.0000000000000027E-3</v>
      </c>
      <c r="BCR40" s="1">
        <f t="shared" si="2230"/>
        <v>0.72297297297297303</v>
      </c>
      <c r="BCS40" s="1">
        <f t="shared" si="2231"/>
        <v>1.0844594594594595E-3</v>
      </c>
      <c r="BCT40" s="1">
        <f t="shared" si="2232"/>
        <v>8.3011287466278283</v>
      </c>
      <c r="BCU40" s="1"/>
      <c r="BCV40" s="1"/>
      <c r="BCW40" s="2" t="s">
        <v>11</v>
      </c>
      <c r="BCX40" s="1" t="s">
        <v>144</v>
      </c>
      <c r="BCY40" s="1">
        <v>232</v>
      </c>
      <c r="BCZ40" s="2">
        <v>7</v>
      </c>
      <c r="BDA40" s="1">
        <v>3.7999999999999999E-2</v>
      </c>
      <c r="BDB40" s="1">
        <f t="shared" si="2233"/>
        <v>1.3999999999999999E-2</v>
      </c>
      <c r="BDC40" s="1">
        <f t="shared" si="2234"/>
        <v>1.027027027027027</v>
      </c>
      <c r="BDD40" s="1">
        <f t="shared" si="2235"/>
        <v>1.5405405405405405E-3</v>
      </c>
      <c r="BDE40" s="1">
        <f t="shared" si="2236"/>
        <v>11.792257658761025</v>
      </c>
      <c r="BDF40" s="1"/>
      <c r="BDG40" s="1"/>
      <c r="BDH40" s="2" t="s">
        <v>11</v>
      </c>
      <c r="BDI40" s="1" t="s">
        <v>145</v>
      </c>
      <c r="BDJ40" s="1">
        <v>233</v>
      </c>
      <c r="BDK40" s="2">
        <v>7</v>
      </c>
      <c r="BDL40" s="1">
        <v>3.5000000000000003E-2</v>
      </c>
      <c r="BDM40" s="1">
        <f t="shared" si="2237"/>
        <v>-2.9999999999999957E-3</v>
      </c>
      <c r="BDN40" s="1">
        <f t="shared" si="2238"/>
        <v>0.49662162162162177</v>
      </c>
      <c r="BDO40" s="1">
        <f t="shared" si="2239"/>
        <v>7.4493243243243265E-4</v>
      </c>
      <c r="BDP40" s="1">
        <f t="shared" si="2240"/>
        <v>5.7021772231508923</v>
      </c>
      <c r="BDQ40" s="1"/>
      <c r="BDR40" s="1"/>
      <c r="BDS40" s="2" t="s">
        <v>11</v>
      </c>
      <c r="BDT40" s="1" t="s">
        <v>146</v>
      </c>
      <c r="BDU40" s="1">
        <v>234</v>
      </c>
      <c r="BDV40" s="2">
        <v>7</v>
      </c>
      <c r="BDW40" s="1">
        <v>4.1000000000000002E-2</v>
      </c>
      <c r="BDX40" s="1">
        <f t="shared" si="2241"/>
        <v>5.9999999999999984E-3</v>
      </c>
      <c r="BDY40" s="1">
        <f t="shared" si="2242"/>
        <v>0.77627118644067794</v>
      </c>
      <c r="BDZ40" s="1">
        <f t="shared" si="2243"/>
        <v>1.1644067796610169E-3</v>
      </c>
      <c r="BEA40" s="1">
        <f t="shared" si="2244"/>
        <v>8.9130953740126824</v>
      </c>
      <c r="BEB40" s="1"/>
      <c r="BEC40" s="1"/>
      <c r="BED40" s="2" t="s">
        <v>11</v>
      </c>
      <c r="BEE40" s="1" t="s">
        <v>147</v>
      </c>
      <c r="BEF40" s="1">
        <v>236</v>
      </c>
      <c r="BEG40" s="2">
        <v>7</v>
      </c>
      <c r="BEH40" s="1">
        <v>4.3999999999999997E-2</v>
      </c>
      <c r="BEI40" s="1">
        <f t="shared" si="2245"/>
        <v>-1.4000000000000005E-2</v>
      </c>
      <c r="BEJ40" s="1">
        <f t="shared" si="2246"/>
        <v>0.10508474576271171</v>
      </c>
      <c r="BEK40" s="1">
        <f t="shared" si="2247"/>
        <v>1.5762711864406755E-4</v>
      </c>
      <c r="BEL40" s="1">
        <f t="shared" si="2248"/>
        <v>1.2065762296698372</v>
      </c>
      <c r="BEM40" s="1"/>
      <c r="BEN40" s="1"/>
      <c r="BEO40" s="2" t="s">
        <v>11</v>
      </c>
      <c r="BEP40" s="4" t="s">
        <v>148</v>
      </c>
      <c r="BEQ40" s="4">
        <v>239</v>
      </c>
      <c r="BER40" s="2">
        <v>7</v>
      </c>
      <c r="BES40" s="1">
        <v>4.2000000000000003E-2</v>
      </c>
      <c r="BET40" s="1">
        <f t="shared" si="2249"/>
        <v>-2.5000000000000001E-2</v>
      </c>
      <c r="BEU40" s="1">
        <f t="shared" si="2250"/>
        <v>-0.20805369127516782</v>
      </c>
      <c r="BEV40" s="1">
        <f t="shared" si="2251"/>
        <v>-3.1208053691275173E-4</v>
      </c>
      <c r="BEW40" s="1">
        <f t="shared" si="2252"/>
        <v>-2.3888589782053868</v>
      </c>
      <c r="BEX40" s="1"/>
      <c r="BEY40" s="1"/>
      <c r="BEZ40" s="2" t="s">
        <v>11</v>
      </c>
      <c r="BFA40" s="4" t="s">
        <v>149</v>
      </c>
      <c r="BFB40" s="4">
        <v>240</v>
      </c>
      <c r="BFC40" s="2">
        <v>7</v>
      </c>
      <c r="BFD40" s="1">
        <v>-1.9E-2</v>
      </c>
      <c r="BFE40" s="1">
        <f t="shared" si="2253"/>
        <v>4.0000000000000001E-3</v>
      </c>
      <c r="BFF40" s="1">
        <f t="shared" si="2254"/>
        <v>2.3693379790940767</v>
      </c>
      <c r="BFG40" s="1">
        <f t="shared" si="2255"/>
        <v>3.554006968641115E-3</v>
      </c>
      <c r="BFH40" s="1">
        <f t="shared" si="2256"/>
        <v>27.204584879371669</v>
      </c>
      <c r="BFI40" s="1"/>
      <c r="BFJ40" s="1"/>
      <c r="BFK40" s="2" t="s">
        <v>11</v>
      </c>
      <c r="BFL40" s="4" t="s">
        <v>150</v>
      </c>
      <c r="BFM40" s="4">
        <v>241</v>
      </c>
      <c r="BFN40" s="2">
        <v>7</v>
      </c>
      <c r="BFO40" s="1">
        <v>-1.4999999999999999E-2</v>
      </c>
      <c r="BFP40" s="1">
        <f t="shared" si="2257"/>
        <v>2.0000000000000018E-3</v>
      </c>
      <c r="BFQ40" s="1">
        <f t="shared" si="2258"/>
        <v>2.3230240549828181</v>
      </c>
      <c r="BFR40" s="1">
        <f t="shared" si="2259"/>
        <v>3.484536082474227E-3</v>
      </c>
      <c r="BFS40" s="1">
        <f t="shared" si="2260"/>
        <v>26.67281140901888</v>
      </c>
      <c r="BFT40" s="1"/>
      <c r="BFU40" s="1"/>
      <c r="BFV40" s="2" t="s">
        <v>11</v>
      </c>
      <c r="BFW40" s="4" t="s">
        <v>151</v>
      </c>
      <c r="BFX40" s="4">
        <v>243</v>
      </c>
      <c r="BFY40" s="2">
        <v>7</v>
      </c>
      <c r="BFZ40" s="1">
        <v>1.7000000000000001E-2</v>
      </c>
      <c r="BGA40" s="1">
        <f t="shared" si="1408"/>
        <v>1.1000000000000001E-2</v>
      </c>
      <c r="BGB40" s="1">
        <f t="shared" si="2261"/>
        <v>1.6435986159169551</v>
      </c>
      <c r="BGC40" s="1">
        <f t="shared" si="2262"/>
        <v>2.4653979238754326E-3</v>
      </c>
      <c r="BGD40" s="1">
        <f t="shared" si="2263"/>
        <v>18.871692619989531</v>
      </c>
      <c r="BGE40" s="1"/>
      <c r="BGF40" s="1"/>
      <c r="BGG40" s="2" t="s">
        <v>11</v>
      </c>
      <c r="BGH40" s="4" t="s">
        <v>152</v>
      </c>
      <c r="BGI40" s="4">
        <v>246</v>
      </c>
      <c r="BGJ40" s="2">
        <v>7</v>
      </c>
      <c r="BGK40" s="1">
        <v>1.9E-2</v>
      </c>
      <c r="BGL40" s="1">
        <f t="shared" si="2264"/>
        <v>8.0000000000000002E-3</v>
      </c>
      <c r="BGM40" s="1">
        <f t="shared" si="2265"/>
        <v>1.3979238754325261</v>
      </c>
      <c r="BGN40" s="1">
        <f t="shared" si="2266"/>
        <v>2.0968858131487889E-3</v>
      </c>
      <c r="BGO40" s="1">
        <f t="shared" si="2267"/>
        <v>16.050871196791096</v>
      </c>
      <c r="BGP40" s="1"/>
      <c r="BGQ40" s="1"/>
      <c r="BGR40" s="2" t="s">
        <v>11</v>
      </c>
      <c r="BGS40" s="4" t="s">
        <v>153</v>
      </c>
      <c r="BGT40" s="4">
        <v>249</v>
      </c>
      <c r="BGU40" s="2">
        <v>7</v>
      </c>
      <c r="BGV40" s="1">
        <v>2.1000000000000001E-2</v>
      </c>
      <c r="BGW40" s="1">
        <f t="shared" si="2268"/>
        <v>1.2000000000000002E-2</v>
      </c>
      <c r="BGX40" s="1">
        <f t="shared" si="2269"/>
        <v>1.6563573883161513</v>
      </c>
      <c r="BGY40" s="1">
        <f t="shared" si="2270"/>
        <v>2.484536082474227E-3</v>
      </c>
      <c r="BGZ40" s="1">
        <f t="shared" si="2271"/>
        <v>19.018188016489795</v>
      </c>
      <c r="BHA40" s="1"/>
      <c r="BHB40" s="1"/>
      <c r="BHC40" s="2" t="s">
        <v>11</v>
      </c>
      <c r="BHD40" s="4" t="s">
        <v>154</v>
      </c>
      <c r="BHE40" s="4">
        <v>253</v>
      </c>
      <c r="BHF40" s="2">
        <v>7</v>
      </c>
      <c r="BHG40" s="1">
        <v>2.5999999999999999E-2</v>
      </c>
      <c r="BHH40" s="1">
        <f t="shared" si="2272"/>
        <v>1.7999999999999999E-2</v>
      </c>
      <c r="BHI40" s="1">
        <f t="shared" si="2273"/>
        <v>1.8235294117647058</v>
      </c>
      <c r="BHJ40" s="1">
        <f t="shared" si="2274"/>
        <v>2.7352941176470589E-3</v>
      </c>
      <c r="BHK40" s="1">
        <f t="shared" si="2275"/>
        <v>20.937646338388387</v>
      </c>
      <c r="BHL40" s="1"/>
      <c r="BHM40" s="1"/>
      <c r="BHN40" s="2" t="s">
        <v>11</v>
      </c>
      <c r="BHO40" s="4" t="s">
        <v>155</v>
      </c>
      <c r="BHP40" s="4">
        <v>254</v>
      </c>
      <c r="BHQ40" s="2">
        <v>7</v>
      </c>
      <c r="BHR40" s="1">
        <v>1.2999999999999999E-2</v>
      </c>
      <c r="BHS40" s="1">
        <f t="shared" si="2276"/>
        <v>-8.9999999999999993E-3</v>
      </c>
      <c r="BHT40" s="1">
        <f t="shared" si="2277"/>
        <v>-0.3951890034364261</v>
      </c>
      <c r="BHU40" s="1">
        <f t="shared" si="2278"/>
        <v>-5.9278350515463919E-4</v>
      </c>
      <c r="BHV40" s="1">
        <f t="shared" si="2279"/>
        <v>-4.5375344852620882</v>
      </c>
      <c r="BHW40" s="1"/>
      <c r="BHX40" s="1"/>
      <c r="BHY40" s="2" t="s">
        <v>11</v>
      </c>
      <c r="BHZ40" s="4" t="s">
        <v>156</v>
      </c>
      <c r="BIA40" s="4">
        <v>260</v>
      </c>
      <c r="BIB40" s="2">
        <v>7</v>
      </c>
      <c r="BIC40" s="1">
        <v>2.5000000000000001E-2</v>
      </c>
      <c r="BID40" s="1">
        <f t="shared" si="2280"/>
        <v>-5.9999999999999984E-3</v>
      </c>
      <c r="BIE40" s="1">
        <f t="shared" si="2281"/>
        <v>-0.41554054054054046</v>
      </c>
      <c r="BIF40" s="1">
        <f t="shared" si="2282"/>
        <v>-6.2331081081081071E-4</v>
      </c>
      <c r="BIG40" s="1">
        <f t="shared" si="2283"/>
        <v>-4.7712095132487038</v>
      </c>
      <c r="BIH40" s="1"/>
      <c r="BII40" s="1"/>
      <c r="BIJ40" s="2" t="s">
        <v>11</v>
      </c>
      <c r="BIK40" s="4" t="s">
        <v>157</v>
      </c>
      <c r="BIL40" s="4">
        <v>267</v>
      </c>
      <c r="BIM40" s="2">
        <v>7</v>
      </c>
      <c r="BIN40" s="1">
        <v>2.1000000000000001E-2</v>
      </c>
      <c r="BIO40" s="1">
        <f t="shared" si="2284"/>
        <v>-9.9999999999999985E-3</v>
      </c>
      <c r="BIP40" s="1">
        <f t="shared" si="2285"/>
        <v>0.29666666666666675</v>
      </c>
      <c r="BIQ40" s="1">
        <f t="shared" si="2286"/>
        <v>4.4500000000000014E-4</v>
      </c>
      <c r="BIR40" s="1">
        <f t="shared" si="2287"/>
        <v>3.4063074096754447</v>
      </c>
      <c r="BIS40" s="1"/>
      <c r="BIT40" s="1"/>
      <c r="BIU40" s="2" t="s">
        <v>11</v>
      </c>
      <c r="BIV40" s="4" t="s">
        <v>158</v>
      </c>
      <c r="BIW40" s="4">
        <v>268</v>
      </c>
      <c r="BIX40" s="2">
        <v>7</v>
      </c>
      <c r="BIY40" s="1">
        <v>3.5999999999999997E-2</v>
      </c>
      <c r="BIZ40" s="1">
        <f t="shared" si="2288"/>
        <v>6.9999999999999958E-3</v>
      </c>
      <c r="BJA40" s="1">
        <f t="shared" si="2289"/>
        <v>0.23389830508474563</v>
      </c>
      <c r="BJB40" s="1">
        <f t="shared" si="2290"/>
        <v>3.5084745762711843E-4</v>
      </c>
      <c r="BJC40" s="1">
        <f t="shared" si="2291"/>
        <v>2.6856051563618983</v>
      </c>
      <c r="BJD40" s="1"/>
      <c r="BJE40" s="1"/>
      <c r="BJF40" s="2" t="s">
        <v>11</v>
      </c>
      <c r="BJG40" s="4" t="s">
        <v>159</v>
      </c>
      <c r="BJH40" s="4">
        <v>274</v>
      </c>
      <c r="BJI40" s="2">
        <v>7</v>
      </c>
      <c r="BJJ40" s="1">
        <v>2.1000000000000001E-2</v>
      </c>
      <c r="BJK40" s="1">
        <f t="shared" si="2292"/>
        <v>1.0000000000000002E-2</v>
      </c>
      <c r="BJL40" s="1">
        <f t="shared" si="2293"/>
        <v>1.0270270270270272</v>
      </c>
      <c r="BJM40" s="1">
        <f t="shared" si="2294"/>
        <v>1.5405405405405409E-3</v>
      </c>
      <c r="BJN40" s="1">
        <f t="shared" si="2295"/>
        <v>11.792257658761029</v>
      </c>
      <c r="BJO40" s="1"/>
      <c r="BJP40" s="1"/>
      <c r="BJQ40" s="2" t="s">
        <v>11</v>
      </c>
      <c r="BJR40" s="4" t="s">
        <v>160</v>
      </c>
      <c r="BJS40" s="4">
        <v>281</v>
      </c>
      <c r="BJT40" s="2">
        <v>7</v>
      </c>
      <c r="BJU40" s="1">
        <v>4.9000000000000002E-2</v>
      </c>
      <c r="BJV40" s="1">
        <f t="shared" si="2296"/>
        <v>1.1000000000000003E-2</v>
      </c>
      <c r="BJW40" s="1">
        <f t="shared" si="2297"/>
        <v>0.59333333333333349</v>
      </c>
      <c r="BJX40" s="1">
        <f t="shared" si="2298"/>
        <v>8.9000000000000027E-4</v>
      </c>
      <c r="BJY40" s="1">
        <f t="shared" si="2299"/>
        <v>6.8126148193508893</v>
      </c>
      <c r="BJZ40" s="1"/>
      <c r="BKA40" s="1"/>
      <c r="BKB40" s="2" t="s">
        <v>11</v>
      </c>
      <c r="BKC40" s="4" t="s">
        <v>161</v>
      </c>
      <c r="BKD40" s="4">
        <v>282</v>
      </c>
      <c r="BKE40" s="2">
        <v>7</v>
      </c>
      <c r="BKF40" s="1">
        <v>2.1999999999999999E-2</v>
      </c>
      <c r="BKG40" s="1">
        <f t="shared" si="2300"/>
        <v>9.9999999999999742E-4</v>
      </c>
      <c r="BKH40" s="1">
        <f t="shared" si="2301"/>
        <v>-1.44927536231885E-2</v>
      </c>
      <c r="BKI40" s="1">
        <f t="shared" si="2302"/>
        <v>-2.1739130434782749E-5</v>
      </c>
      <c r="BKJ40" s="1">
        <f t="shared" si="2303"/>
        <v>-0.16640485635932906</v>
      </c>
      <c r="BKK40" s="1"/>
      <c r="BKL40" s="1"/>
      <c r="BKM40" s="2" t="s">
        <v>11</v>
      </c>
      <c r="BKN40" s="4" t="s">
        <v>162</v>
      </c>
      <c r="BKO40" s="4">
        <v>289</v>
      </c>
      <c r="BKP40" s="2">
        <v>7</v>
      </c>
      <c r="BKQ40" s="1">
        <v>3.7999999999999999E-2</v>
      </c>
      <c r="BKR40" s="1">
        <f t="shared" si="2304"/>
        <v>2.1999999999999999E-2</v>
      </c>
      <c r="BKS40" s="1">
        <f t="shared" si="2305"/>
        <v>0.86330935251798568</v>
      </c>
      <c r="BKT40" s="1">
        <f t="shared" si="2306"/>
        <v>1.2949640287769786E-3</v>
      </c>
      <c r="BKU40" s="1">
        <f t="shared" si="2307"/>
        <v>9.9124619471599704</v>
      </c>
      <c r="BKV40" s="1"/>
      <c r="BKW40" s="1"/>
      <c r="BKX40" s="2" t="s">
        <v>11</v>
      </c>
      <c r="BKY40" s="4" t="s">
        <v>163</v>
      </c>
      <c r="BKZ40" s="4">
        <v>296</v>
      </c>
      <c r="BLA40" s="2">
        <v>7</v>
      </c>
      <c r="BLB40" s="1">
        <v>4.2999999999999997E-2</v>
      </c>
      <c r="BLC40" s="1">
        <f t="shared" si="2308"/>
        <v>2.2999999999999996E-2</v>
      </c>
      <c r="BLD40" s="1">
        <f t="shared" si="2309"/>
        <v>0.63043478260869545</v>
      </c>
      <c r="BLE40" s="1">
        <f t="shared" si="2310"/>
        <v>9.4565217391304321E-4</v>
      </c>
      <c r="BLF40" s="1">
        <f t="shared" si="2311"/>
        <v>7.2386112516307648</v>
      </c>
      <c r="BLG40" s="1"/>
      <c r="BLH40" s="1"/>
      <c r="BLI40" s="2" t="s">
        <v>11</v>
      </c>
      <c r="BLJ40" s="4" t="s">
        <v>164</v>
      </c>
      <c r="BLK40" s="4">
        <v>303</v>
      </c>
      <c r="BLL40" s="2">
        <v>7</v>
      </c>
      <c r="BLM40" s="1">
        <v>2.4E-2</v>
      </c>
      <c r="BLN40" s="1">
        <f t="shared" si="2312"/>
        <v>1.3000000000000001E-2</v>
      </c>
      <c r="BLO40" s="1">
        <f t="shared" si="2313"/>
        <v>0.66779661016949166</v>
      </c>
      <c r="BLP40" s="1">
        <f t="shared" si="2314"/>
        <v>1.0016949152542374E-3</v>
      </c>
      <c r="BLQ40" s="1">
        <f t="shared" si="2315"/>
        <v>7.6675973304825273</v>
      </c>
      <c r="BLR40" s="1"/>
      <c r="BLS40" s="1"/>
      <c r="BLT40" s="2" t="s">
        <v>11</v>
      </c>
      <c r="BLU40" s="4" t="s">
        <v>165</v>
      </c>
      <c r="BLV40" s="4">
        <v>310</v>
      </c>
      <c r="BLW40" s="2">
        <v>7</v>
      </c>
      <c r="BLX40" s="1">
        <v>3.4000000000000002E-2</v>
      </c>
      <c r="BLY40" s="1">
        <f t="shared" si="2316"/>
        <v>2.2000000000000002E-2</v>
      </c>
      <c r="BLZ40" s="1">
        <f t="shared" si="2317"/>
        <v>1.1331058020477816</v>
      </c>
      <c r="BMA40" s="1">
        <f t="shared" si="2318"/>
        <v>1.6996587030716724E-3</v>
      </c>
      <c r="BMB40" s="1">
        <f t="shared" si="2319"/>
        <v>13.010247267848074</v>
      </c>
      <c r="BMC40" s="1"/>
      <c r="BMD40" s="1"/>
      <c r="BME40" s="2" t="s">
        <v>11</v>
      </c>
      <c r="BMF40" s="4" t="s">
        <v>166</v>
      </c>
      <c r="BMG40" s="4">
        <v>311</v>
      </c>
      <c r="BMH40" s="2">
        <v>7</v>
      </c>
      <c r="BMI40" s="1">
        <v>1.9E-2</v>
      </c>
      <c r="BMJ40" s="1">
        <f t="shared" si="1468"/>
        <v>8.9999999999999993E-3</v>
      </c>
      <c r="BMK40" s="1">
        <f t="shared" si="2320"/>
        <v>6.3829787234042534E-2</v>
      </c>
      <c r="BML40" s="1">
        <f t="shared" si="2321"/>
        <v>9.5744680851063798E-5</v>
      </c>
      <c r="BMM40" s="1">
        <f t="shared" si="2322"/>
        <v>0.73288947375278468</v>
      </c>
      <c r="BMN40" s="1"/>
      <c r="BMO40" s="1"/>
      <c r="BMP40" s="2" t="s">
        <v>11</v>
      </c>
      <c r="BMQ40" s="4" t="s">
        <v>167</v>
      </c>
      <c r="BMR40" s="4">
        <v>317</v>
      </c>
      <c r="BMS40" s="2">
        <v>7</v>
      </c>
      <c r="BMT40" s="1">
        <v>2.5999999999999999E-2</v>
      </c>
      <c r="BMU40" s="4">
        <f t="shared" si="2323"/>
        <v>1.6E-2</v>
      </c>
      <c r="BMV40" s="1">
        <f t="shared" si="2324"/>
        <v>0.51063829787234039</v>
      </c>
      <c r="BMW40" s="1">
        <f t="shared" si="2325"/>
        <v>7.659574468085106E-4</v>
      </c>
      <c r="BMX40" s="1">
        <f t="shared" si="2326"/>
        <v>5.8631157900222792</v>
      </c>
      <c r="BMY40" s="1"/>
      <c r="BMZ40" s="1"/>
      <c r="BNA40" s="2" t="s">
        <v>11</v>
      </c>
      <c r="BNB40" s="4" t="s">
        <v>168</v>
      </c>
      <c r="BNC40" s="4">
        <v>324</v>
      </c>
      <c r="BND40" s="2">
        <v>7</v>
      </c>
      <c r="BNE40" s="1">
        <v>3.3000000000000002E-2</v>
      </c>
      <c r="BNF40" s="1">
        <f t="shared" si="2327"/>
        <v>2.0000000000000004E-2</v>
      </c>
      <c r="BNG40" s="1">
        <f t="shared" si="2328"/>
        <v>0.62142857142857166</v>
      </c>
      <c r="BNH40" s="1">
        <f t="shared" si="2329"/>
        <v>9.3214285714285751E-4</v>
      </c>
      <c r="BNI40" s="1">
        <f t="shared" si="2330"/>
        <v>7.1352025194646158</v>
      </c>
      <c r="BNJ40" s="1"/>
      <c r="BNK40" s="1"/>
      <c r="BNL40" s="2" t="s">
        <v>11</v>
      </c>
      <c r="BNM40" s="4" t="s">
        <v>169</v>
      </c>
      <c r="BNN40" s="4">
        <v>325</v>
      </c>
      <c r="BNO40" s="2">
        <v>7</v>
      </c>
      <c r="BNP40" s="1">
        <v>1.9E-2</v>
      </c>
      <c r="BNQ40" s="1">
        <f t="shared" si="2331"/>
        <v>0</v>
      </c>
      <c r="BNR40" s="1">
        <f t="shared" si="2332"/>
        <v>9.4405594405594415E-2</v>
      </c>
      <c r="BNS40" s="1">
        <f t="shared" si="2333"/>
        <v>1.4160839160839162E-4</v>
      </c>
      <c r="BNT40" s="1">
        <f t="shared" si="2334"/>
        <v>1.0839589069840141</v>
      </c>
      <c r="BNU40" s="1"/>
      <c r="BNV40" s="1"/>
      <c r="BNW40" s="2" t="s">
        <v>11</v>
      </c>
      <c r="BNX40" s="4" t="s">
        <v>170</v>
      </c>
      <c r="BNY40" s="4">
        <v>338</v>
      </c>
      <c r="BNZ40" s="2">
        <v>7</v>
      </c>
      <c r="BOA40" s="1">
        <v>3.1E-2</v>
      </c>
      <c r="BOB40" s="1">
        <f t="shared" si="2335"/>
        <v>2.0999999999999998E-2</v>
      </c>
      <c r="BOC40" s="1">
        <f t="shared" si="2336"/>
        <v>0.81730769230769229</v>
      </c>
      <c r="BOD40" s="1">
        <f t="shared" si="2337"/>
        <v>1.2259615384615384E-3</v>
      </c>
      <c r="BOE40" s="1">
        <f t="shared" si="2338"/>
        <v>9.3842738706486397</v>
      </c>
      <c r="BOF40" s="1"/>
      <c r="BOG40" s="1"/>
      <c r="BOH40" s="2" t="s">
        <v>11</v>
      </c>
      <c r="BOI40" s="4" t="s">
        <v>171</v>
      </c>
      <c r="BOJ40" s="4">
        <v>339</v>
      </c>
      <c r="BOK40" s="2">
        <v>7</v>
      </c>
      <c r="BOL40" s="1">
        <v>1.0999999999999999E-2</v>
      </c>
      <c r="BOM40" s="1">
        <f t="shared" si="2339"/>
        <v>5.9999999999999993E-3</v>
      </c>
      <c r="BON40" s="1">
        <f t="shared" si="2340"/>
        <v>0.31921824104234525</v>
      </c>
      <c r="BOO40" s="1">
        <f t="shared" si="2341"/>
        <v>4.7882736156351787E-4</v>
      </c>
      <c r="BOP40" s="1">
        <f t="shared" si="2342"/>
        <v>3.665243122807087</v>
      </c>
      <c r="BOQ40" s="1"/>
      <c r="BOR40" s="1"/>
      <c r="BOS40" s="2" t="s">
        <v>11</v>
      </c>
      <c r="BOT40" s="4" t="s">
        <v>172</v>
      </c>
      <c r="BOU40" s="4">
        <v>345</v>
      </c>
      <c r="BOV40" s="2">
        <v>7</v>
      </c>
      <c r="BOW40" s="1">
        <v>0.02</v>
      </c>
      <c r="BOX40" s="1">
        <f t="shared" si="2343"/>
        <v>1.3000000000000001E-2</v>
      </c>
      <c r="BOY40" s="1">
        <f t="shared" si="2344"/>
        <v>0.62057877813504825</v>
      </c>
      <c r="BOZ40" s="1">
        <f t="shared" si="2345"/>
        <v>9.3086816720257238E-4</v>
      </c>
      <c r="BPA40" s="1">
        <f t="shared" si="2346"/>
        <v>7.1254452480294876</v>
      </c>
      <c r="BPB40" s="1"/>
      <c r="BPC40" s="1"/>
      <c r="BPD40" s="2" t="s">
        <v>11</v>
      </c>
      <c r="BPE40" s="4" t="s">
        <v>173</v>
      </c>
      <c r="BPF40" s="4">
        <v>352</v>
      </c>
      <c r="BPG40" s="2">
        <v>7</v>
      </c>
      <c r="BPH40" s="1">
        <v>0.03</v>
      </c>
      <c r="BPI40" s="1">
        <f t="shared" si="2347"/>
        <v>2.0999999999999998E-2</v>
      </c>
      <c r="BPJ40" s="1">
        <f t="shared" si="2348"/>
        <v>0.77564102564102566</v>
      </c>
      <c r="BPK40" s="1">
        <f t="shared" si="2349"/>
        <v>1.1634615384615386E-3</v>
      </c>
      <c r="BPL40" s="1">
        <f t="shared" si="2350"/>
        <v>8.9058599086155734</v>
      </c>
      <c r="BPM40" s="1"/>
      <c r="BPN40" s="1"/>
      <c r="BPO40" s="2" t="s">
        <v>11</v>
      </c>
      <c r="BPP40" s="4" t="s">
        <v>174</v>
      </c>
      <c r="BPQ40" s="4">
        <v>353</v>
      </c>
      <c r="BPR40" s="2">
        <v>7</v>
      </c>
      <c r="BPS40" s="1">
        <v>5.3999999999999999E-2</v>
      </c>
      <c r="BPT40" s="1">
        <f t="shared" si="2351"/>
        <v>4.4999999999999998E-2</v>
      </c>
      <c r="BPU40" s="1">
        <f t="shared" si="2352"/>
        <v>1.4833333333333334</v>
      </c>
      <c r="BPV40" s="1">
        <f t="shared" si="2353"/>
        <v>2.225E-3</v>
      </c>
      <c r="BPW40" s="1">
        <f t="shared" si="2354"/>
        <v>17.031537048377217</v>
      </c>
      <c r="BPX40" s="1"/>
      <c r="BPY40" s="1"/>
      <c r="BPZ40" s="2" t="s">
        <v>11</v>
      </c>
      <c r="BQA40" s="4" t="s">
        <v>175</v>
      </c>
      <c r="BQB40" s="4">
        <v>358</v>
      </c>
      <c r="BQC40" s="2">
        <v>7</v>
      </c>
      <c r="BQD40" s="1">
        <v>4.9000000000000002E-2</v>
      </c>
      <c r="BQE40" s="1">
        <f t="shared" si="2355"/>
        <v>3.9E-2</v>
      </c>
      <c r="BQF40" s="1">
        <f t="shared" si="2356"/>
        <v>1.2939189189189189</v>
      </c>
      <c r="BQG40" s="1">
        <f t="shared" si="2357"/>
        <v>1.9408783783783784E-3</v>
      </c>
      <c r="BQH40" s="1">
        <f t="shared" si="2358"/>
        <v>14.856693037189055</v>
      </c>
      <c r="BQI40" s="1"/>
      <c r="BQJ40" s="1"/>
      <c r="BQK40" s="2" t="s">
        <v>11</v>
      </c>
      <c r="BQL40" s="4" t="s">
        <v>176</v>
      </c>
      <c r="BQM40" s="4">
        <v>366</v>
      </c>
      <c r="BQN40" s="2">
        <v>7</v>
      </c>
      <c r="BQO40" s="1">
        <v>5.5E-2</v>
      </c>
      <c r="BQP40" s="1">
        <f t="shared" si="2359"/>
        <v>4.3999999999999997E-2</v>
      </c>
      <c r="BQQ40" s="1">
        <f t="shared" si="2360"/>
        <v>1.6622073578595316</v>
      </c>
      <c r="BQR40" s="1">
        <f t="shared" si="2361"/>
        <v>2.4933110367892975E-3</v>
      </c>
      <c r="BQS40" s="1">
        <f t="shared" si="2362"/>
        <v>19.085356987058308</v>
      </c>
      <c r="BQT40" s="1"/>
      <c r="BQU40" s="1"/>
      <c r="BQV40" s="2" t="s">
        <v>11</v>
      </c>
      <c r="BQW40" s="4" t="s">
        <v>177</v>
      </c>
      <c r="BQX40" s="4">
        <v>367</v>
      </c>
      <c r="BQY40" s="2">
        <v>7</v>
      </c>
      <c r="BQZ40" s="1">
        <v>4.2999999999999997E-2</v>
      </c>
      <c r="BRA40" s="1">
        <f t="shared" si="2363"/>
        <v>2.1999999999999995E-2</v>
      </c>
      <c r="BRB40" s="1">
        <f t="shared" si="2364"/>
        <v>-1.0101010101010274E-2</v>
      </c>
      <c r="BRC40" s="1">
        <f t="shared" si="2365"/>
        <v>-1.515151515151541E-5</v>
      </c>
      <c r="BRD40" s="1">
        <f t="shared" si="2366"/>
        <v>-0.11597914231104875</v>
      </c>
      <c r="BRE40" s="1"/>
      <c r="BRF40" s="1"/>
      <c r="BRG40" s="2" t="s">
        <v>11</v>
      </c>
      <c r="BRH40" s="4" t="s">
        <v>178</v>
      </c>
      <c r="BRI40" s="4">
        <v>373</v>
      </c>
      <c r="BRJ40" s="2">
        <v>7</v>
      </c>
      <c r="BRK40" s="1">
        <v>4.2000000000000003E-2</v>
      </c>
      <c r="BRL40" s="1">
        <f t="shared" si="2367"/>
        <v>2.0000000000000004E-2</v>
      </c>
      <c r="BRM40" s="1">
        <f t="shared" si="2368"/>
        <v>0.22372881355932217</v>
      </c>
      <c r="BRN40" s="1">
        <f t="shared" si="2369"/>
        <v>3.3559322033898325E-4</v>
      </c>
      <c r="BRO40" s="1">
        <f t="shared" si="2370"/>
        <v>2.5688397147809492</v>
      </c>
      <c r="BRP40" s="1"/>
      <c r="BRQ40" s="1"/>
      <c r="BRR40" s="2" t="s">
        <v>11</v>
      </c>
      <c r="BRS40" s="1" t="s">
        <v>179</v>
      </c>
      <c r="BRT40" s="1">
        <v>380</v>
      </c>
      <c r="BRU40" s="2">
        <v>7</v>
      </c>
      <c r="BRV40" s="1">
        <v>5.5E-2</v>
      </c>
      <c r="BRW40" s="1">
        <f t="shared" si="2371"/>
        <v>2.5000000000000001E-2</v>
      </c>
      <c r="BRX40" s="1">
        <f t="shared" si="2372"/>
        <v>0.40268456375838935</v>
      </c>
      <c r="BRY40" s="1">
        <f t="shared" si="2373"/>
        <v>6.0402684563758407E-4</v>
      </c>
      <c r="BRZ40" s="1">
        <f t="shared" si="2374"/>
        <v>4.6235980223330069</v>
      </c>
      <c r="BSA40" s="1"/>
      <c r="BSB40" s="1"/>
      <c r="BSC40" s="2" t="s">
        <v>11</v>
      </c>
      <c r="BSD40" s="1" t="s">
        <v>180</v>
      </c>
      <c r="BSE40" s="1">
        <v>394</v>
      </c>
      <c r="BSF40" s="2">
        <v>7</v>
      </c>
      <c r="BSG40" s="1">
        <v>2.8000000000000001E-2</v>
      </c>
      <c r="BSH40" s="1">
        <f t="shared" si="2375"/>
        <v>1.6E-2</v>
      </c>
      <c r="BSI40" s="1">
        <f t="shared" si="2376"/>
        <v>0.12411347517730495</v>
      </c>
      <c r="BSJ40" s="1">
        <f t="shared" si="2377"/>
        <v>1.8617021276595743E-4</v>
      </c>
      <c r="BSK40" s="1">
        <f t="shared" si="2378"/>
        <v>1.425062865630415</v>
      </c>
      <c r="BSL40" s="1"/>
      <c r="BSM40" s="1"/>
      <c r="BSN40" s="1" t="s">
        <v>11</v>
      </c>
      <c r="BSO40" s="1" t="s">
        <v>181</v>
      </c>
      <c r="BSP40" s="1">
        <v>395</v>
      </c>
      <c r="BSQ40" s="2">
        <v>7</v>
      </c>
      <c r="BSR40" s="1">
        <v>8.9999999999999993E-3</v>
      </c>
      <c r="BSS40" s="1">
        <f t="shared" si="2379"/>
        <v>-1.0000000000000009E-3</v>
      </c>
      <c r="BST40" s="1">
        <f t="shared" si="2380"/>
        <v>-1.0380622837370273E-2</v>
      </c>
      <c r="BSU40" s="1">
        <f t="shared" si="2381"/>
        <v>-1.557093425605541E-5</v>
      </c>
      <c r="BSV40" s="1">
        <f t="shared" si="2382"/>
        <v>-0.11918963759993424</v>
      </c>
      <c r="BSW40" s="1"/>
      <c r="BSX40" s="1"/>
      <c r="BSY40" s="1" t="s">
        <v>11</v>
      </c>
      <c r="BSZ40" s="1" t="s">
        <v>182</v>
      </c>
      <c r="BTA40" s="1">
        <v>401</v>
      </c>
      <c r="BTB40" s="1">
        <v>7</v>
      </c>
      <c r="BTC40" s="1">
        <v>1.4E-2</v>
      </c>
      <c r="BTD40" s="1">
        <f t="shared" si="2383"/>
        <v>2E-3</v>
      </c>
      <c r="BTE40" s="1">
        <f t="shared" si="2384"/>
        <v>0.19230769230769229</v>
      </c>
      <c r="BTF40" s="1">
        <f t="shared" si="2385"/>
        <v>2.8846153846153843E-4</v>
      </c>
      <c r="BTG40" s="1">
        <f t="shared" si="2386"/>
        <v>2.2080644401526208</v>
      </c>
      <c r="BTH40" s="1"/>
      <c r="BTI40" s="1"/>
      <c r="BTJ40" s="1" t="s">
        <v>11</v>
      </c>
      <c r="BTK40" s="1" t="s">
        <v>183</v>
      </c>
      <c r="BTL40" s="1">
        <v>408</v>
      </c>
      <c r="BTM40" s="1">
        <v>7</v>
      </c>
      <c r="BTN40" s="1">
        <v>2.4E-2</v>
      </c>
      <c r="BTO40" s="1">
        <f t="shared" si="2387"/>
        <v>1.2E-2</v>
      </c>
      <c r="BTP40" s="5">
        <f t="shared" si="2388"/>
        <v>0.67944250871080136</v>
      </c>
      <c r="BTQ40" s="1">
        <f t="shared" si="2389"/>
        <v>1.019163763066202E-3</v>
      </c>
      <c r="BTR40" s="1">
        <f t="shared" si="2390"/>
        <v>7.8013147815845221</v>
      </c>
      <c r="BTS40" s="1"/>
      <c r="BTT40" s="1"/>
      <c r="BTU40" s="1" t="s">
        <v>11</v>
      </c>
      <c r="BTV40" s="1" t="s">
        <v>184</v>
      </c>
      <c r="BTW40" s="1">
        <v>409</v>
      </c>
      <c r="BTX40" s="1">
        <v>7</v>
      </c>
      <c r="BTY40" s="1">
        <v>0.02</v>
      </c>
      <c r="BTZ40" s="1">
        <f t="shared" si="2391"/>
        <v>0.01</v>
      </c>
      <c r="BUA40" s="1">
        <f t="shared" si="2392"/>
        <v>0.44636678200692043</v>
      </c>
      <c r="BUB40" s="1">
        <f t="shared" si="2393"/>
        <v>6.6955017301038064E-4</v>
      </c>
      <c r="BUC40" s="1">
        <f t="shared" si="2394"/>
        <v>5.125154416797157</v>
      </c>
      <c r="BUD40" s="1"/>
      <c r="BUE40" s="1"/>
      <c r="BUF40" s="1" t="s">
        <v>11</v>
      </c>
      <c r="BUG40" s="1" t="s">
        <v>185</v>
      </c>
      <c r="BUH40" s="1">
        <v>415</v>
      </c>
      <c r="BUI40" s="1">
        <v>7</v>
      </c>
      <c r="BUJ40" s="1">
        <v>2.7E-2</v>
      </c>
      <c r="BUK40" s="1">
        <f t="shared" si="2395"/>
        <v>1.4E-2</v>
      </c>
      <c r="BUL40" s="1">
        <f t="shared" si="2396"/>
        <v>0.64459930313588842</v>
      </c>
      <c r="BUM40" s="1">
        <f t="shared" si="2397"/>
        <v>9.668989547038327E-4</v>
      </c>
      <c r="BUN40" s="1">
        <f t="shared" si="2398"/>
        <v>7.4012473568878798</v>
      </c>
      <c r="BUO40" s="1"/>
      <c r="BUP40" s="1"/>
      <c r="BUQ40" s="1" t="s">
        <v>11</v>
      </c>
      <c r="BUR40" s="1" t="s">
        <v>186</v>
      </c>
      <c r="BUS40" s="1">
        <v>422</v>
      </c>
      <c r="BUT40" s="1">
        <v>7</v>
      </c>
      <c r="BUU40" s="1">
        <v>3.3000000000000002E-2</v>
      </c>
      <c r="BUV40" s="1">
        <f t="shared" si="2399"/>
        <v>1.8000000000000002E-2</v>
      </c>
      <c r="BUW40" s="1">
        <f t="shared" si="2400"/>
        <v>0.75087719298245614</v>
      </c>
      <c r="BUX40" s="1">
        <f t="shared" si="2401"/>
        <v>1.1263157894736843E-3</v>
      </c>
      <c r="BUY40" s="1">
        <f t="shared" si="2402"/>
        <v>8.6215231894801292</v>
      </c>
      <c r="BUZ40" s="1"/>
      <c r="BVA40" s="1"/>
      <c r="BVB40" s="1" t="s">
        <v>11</v>
      </c>
      <c r="BVC40" s="1" t="s">
        <v>187</v>
      </c>
      <c r="BVD40" s="1">
        <v>423</v>
      </c>
      <c r="BVE40" s="1">
        <v>7</v>
      </c>
      <c r="BVF40" s="1">
        <v>1.6E-2</v>
      </c>
      <c r="BVG40" s="1">
        <f t="shared" si="2403"/>
        <v>6.0000000000000001E-3</v>
      </c>
      <c r="BVH40" s="1">
        <f t="shared" si="2404"/>
        <v>-0.73378839590443679</v>
      </c>
      <c r="BVI40" s="1">
        <f t="shared" si="2405"/>
        <v>-1.1006825938566552E-3</v>
      </c>
      <c r="BVJ40" s="1">
        <f t="shared" si="2406"/>
        <v>-8.4253107306847461</v>
      </c>
      <c r="BVK40" s="1"/>
      <c r="BVL40" s="1"/>
      <c r="BVM40" s="1" t="s">
        <v>11</v>
      </c>
      <c r="BVN40" s="1" t="s">
        <v>188</v>
      </c>
      <c r="BVO40" s="1">
        <v>436</v>
      </c>
      <c r="BVP40" s="1">
        <v>7</v>
      </c>
      <c r="BVQ40" s="1">
        <v>2.5000000000000001E-2</v>
      </c>
      <c r="BVR40" s="1">
        <f t="shared" si="2407"/>
        <v>1.3000000000000001E-2</v>
      </c>
      <c r="BVS40" s="1">
        <f t="shared" si="2408"/>
        <v>-0.20477815699658697</v>
      </c>
      <c r="BVT40" s="1">
        <f t="shared" si="2409"/>
        <v>-3.0716723549488044E-4</v>
      </c>
      <c r="BVU40" s="1">
        <f t="shared" si="2410"/>
        <v>-2.3512495062376026</v>
      </c>
      <c r="BVV40" s="1"/>
      <c r="BVW40" s="1"/>
      <c r="BVX40" s="1" t="s">
        <v>11</v>
      </c>
      <c r="BVY40" s="1" t="s">
        <v>189</v>
      </c>
      <c r="BVZ40" s="1">
        <v>437</v>
      </c>
      <c r="BWA40" s="1">
        <v>7</v>
      </c>
      <c r="BWB40" s="1">
        <v>-1E-3</v>
      </c>
      <c r="BWC40" s="1">
        <f t="shared" si="2411"/>
        <v>-6.0000000000000001E-3</v>
      </c>
      <c r="BWD40" s="1">
        <f t="shared" si="2412"/>
        <v>-1.0228136882129277</v>
      </c>
      <c r="BWE40" s="1">
        <f t="shared" si="2413"/>
        <v>-1.5342205323193917E-3</v>
      </c>
      <c r="BWF40" s="1">
        <f t="shared" si="2414"/>
        <v>-11.743880375990443</v>
      </c>
      <c r="BWG40" s="1"/>
      <c r="BWH40" s="1"/>
      <c r="BWI40" s="1" t="s">
        <v>11</v>
      </c>
      <c r="BWJ40" s="1" t="s">
        <v>190</v>
      </c>
      <c r="BWK40" s="1">
        <v>443</v>
      </c>
      <c r="BWL40" s="1">
        <v>7</v>
      </c>
      <c r="BWM40" s="1">
        <v>8.9999999999999993E-3</v>
      </c>
      <c r="BWN40" s="1">
        <f t="shared" si="2415"/>
        <v>-1.0000000000000009E-3</v>
      </c>
      <c r="BWO40" s="1">
        <f t="shared" si="2416"/>
        <v>-0.85606060606060619</v>
      </c>
      <c r="BWP40" s="1">
        <f t="shared" si="2417"/>
        <v>-1.2840909090909092E-3</v>
      </c>
      <c r="BWQ40" s="1">
        <f t="shared" si="2418"/>
        <v>-9.8292323108612152</v>
      </c>
      <c r="BWR40" s="1"/>
      <c r="BWS40" s="1"/>
      <c r="BWT40" s="1" t="s">
        <v>11</v>
      </c>
      <c r="BWU40" s="1" t="s">
        <v>191</v>
      </c>
      <c r="BWV40" s="1">
        <v>450</v>
      </c>
      <c r="BWW40" s="1">
        <v>7</v>
      </c>
      <c r="BWX40" s="1">
        <v>4.0000000000000001E-3</v>
      </c>
      <c r="BWY40" s="1">
        <f t="shared" si="2419"/>
        <v>0</v>
      </c>
      <c r="BWZ40" s="1">
        <f t="shared" si="2420"/>
        <v>-0.47727272727272729</v>
      </c>
      <c r="BXA40" s="1">
        <f t="shared" si="2421"/>
        <v>-7.1590909090909094E-4</v>
      </c>
      <c r="BXB40" s="1">
        <f t="shared" si="2422"/>
        <v>-5.4800144741969605</v>
      </c>
      <c r="BXC40" s="1"/>
      <c r="BXD40" s="1"/>
      <c r="BXE40" s="1" t="s">
        <v>11</v>
      </c>
      <c r="BXF40" s="1" t="s">
        <v>192</v>
      </c>
      <c r="BXG40" s="1">
        <v>451</v>
      </c>
      <c r="BXH40" s="1">
        <v>7</v>
      </c>
      <c r="BXI40" s="1">
        <v>1E-3</v>
      </c>
      <c r="BXJ40" s="1">
        <f t="shared" si="2423"/>
        <v>4.0000000000000001E-3</v>
      </c>
      <c r="BXK40" s="1">
        <f t="shared" si="2424"/>
        <v>0.63396226415094348</v>
      </c>
      <c r="BXL40" s="1">
        <f t="shared" si="2425"/>
        <v>9.5094339622641528E-4</v>
      </c>
      <c r="BXM40" s="1">
        <f t="shared" si="2426"/>
        <v>7.2791135657257744</v>
      </c>
      <c r="BXN40" s="1"/>
      <c r="BXO40" s="1"/>
      <c r="BXP40" s="1" t="s">
        <v>11</v>
      </c>
      <c r="BXQ40" s="1" t="s">
        <v>193</v>
      </c>
      <c r="BXR40" s="1">
        <v>464</v>
      </c>
      <c r="BXS40" s="1">
        <v>7</v>
      </c>
      <c r="BXT40" s="1">
        <v>1.4E-2</v>
      </c>
      <c r="BXU40" s="1">
        <f t="shared" si="2427"/>
        <v>0.01</v>
      </c>
      <c r="BXV40" s="1">
        <f t="shared" si="2428"/>
        <v>1.1727941176470589</v>
      </c>
      <c r="BXW40" s="1">
        <f t="shared" si="2429"/>
        <v>1.7591911764705884E-3</v>
      </c>
      <c r="BXX40" s="1">
        <f t="shared" si="2430"/>
        <v>13.465945931342532</v>
      </c>
      <c r="BXY40" s="1"/>
      <c r="BXZ40" s="1"/>
      <c r="BYA40" s="1" t="s">
        <v>11</v>
      </c>
      <c r="BYB40" s="1" t="s">
        <v>194</v>
      </c>
      <c r="BYC40" s="1">
        <v>465</v>
      </c>
      <c r="BYD40" s="1">
        <v>7</v>
      </c>
      <c r="BYE40" s="1">
        <v>1.9E-2</v>
      </c>
      <c r="BYF40" s="1">
        <f t="shared" si="2431"/>
        <v>1.3999999999999999E-2</v>
      </c>
      <c r="BYG40" s="1">
        <f t="shared" si="2432"/>
        <v>0.35955056179775269</v>
      </c>
      <c r="BYH40" s="1">
        <f t="shared" si="2433"/>
        <v>5.3932584269662906E-4</v>
      </c>
      <c r="BYI40" s="1">
        <f t="shared" si="2434"/>
        <v>4.1283362117010798</v>
      </c>
      <c r="BYJ40" s="1"/>
      <c r="BYK40" s="1"/>
      <c r="BYL40" s="1" t="s">
        <v>11</v>
      </c>
      <c r="BYM40" s="1" t="s">
        <v>195</v>
      </c>
      <c r="BYN40" s="1">
        <v>479</v>
      </c>
      <c r="BYO40" s="1">
        <v>7</v>
      </c>
      <c r="BYP40" s="1">
        <v>2.5000000000000001E-2</v>
      </c>
      <c r="BYQ40" s="1">
        <f t="shared" si="2435"/>
        <v>1.4000000000000002E-2</v>
      </c>
      <c r="BYR40" s="1">
        <f t="shared" si="2436"/>
        <v>0.69003690036900378</v>
      </c>
      <c r="BYS40" s="1">
        <f t="shared" si="2437"/>
        <v>1.0350553505535057E-3</v>
      </c>
      <c r="BYT40" s="1">
        <f t="shared" si="2438"/>
        <v>7.9229588989092594</v>
      </c>
      <c r="BYU40" s="1"/>
      <c r="BYV40" s="1"/>
      <c r="BYW40" s="1" t="s">
        <v>11</v>
      </c>
      <c r="BYX40" s="1" t="s">
        <v>196</v>
      </c>
      <c r="BYY40" s="1">
        <v>480</v>
      </c>
      <c r="BYZ40" s="1">
        <v>7</v>
      </c>
      <c r="BZA40" s="1">
        <v>1.4999999999999999E-2</v>
      </c>
      <c r="BZB40" s="1">
        <f t="shared" si="2439"/>
        <v>2E-3</v>
      </c>
      <c r="BZC40" s="1">
        <f t="shared" si="2440"/>
        <v>0.47940074906367042</v>
      </c>
      <c r="BZD40" s="1">
        <f t="shared" si="2441"/>
        <v>7.1910112359550567E-4</v>
      </c>
      <c r="BZE40" s="1">
        <f t="shared" si="2442"/>
        <v>5.5044482822681076</v>
      </c>
      <c r="BZF40" s="1"/>
      <c r="BZG40" s="1"/>
      <c r="BZH40" s="1" t="s">
        <v>11</v>
      </c>
      <c r="BZI40" s="1" t="s">
        <v>197</v>
      </c>
      <c r="BZJ40" s="1">
        <v>494</v>
      </c>
      <c r="BZK40" s="1">
        <v>7</v>
      </c>
      <c r="BZL40" s="1">
        <v>3.5999999999999997E-2</v>
      </c>
      <c r="BZM40" s="1">
        <f t="shared" si="2443"/>
        <v>2.0999999999999998E-2</v>
      </c>
      <c r="BZN40" s="1">
        <f t="shared" si="2444"/>
        <v>1.5073529411764706</v>
      </c>
      <c r="BZO40" s="1">
        <f t="shared" si="2445"/>
        <v>2.261029411764706E-3</v>
      </c>
      <c r="BZP40" s="1">
        <f t="shared" si="2446"/>
        <v>17.307328626490399</v>
      </c>
      <c r="BZQ40" s="1"/>
      <c r="BZR40" s="1"/>
      <c r="BZS40" s="1" t="s">
        <v>11</v>
      </c>
      <c r="BZT40" s="1" t="s">
        <v>198</v>
      </c>
      <c r="BZU40" s="1">
        <v>495</v>
      </c>
      <c r="BZV40" s="1">
        <v>7</v>
      </c>
      <c r="BZW40" s="1">
        <v>1.4999999999999999E-2</v>
      </c>
      <c r="BZX40" s="1">
        <f t="shared" si="2447"/>
        <v>9.9999999999999915E-4</v>
      </c>
      <c r="BZY40" s="1">
        <f t="shared" si="2448"/>
        <v>0.4280442804428044</v>
      </c>
      <c r="BZZ40" s="1">
        <f t="shared" si="2449"/>
        <v>6.4206642066420665E-4</v>
      </c>
      <c r="CAA40" s="1">
        <f t="shared" si="2450"/>
        <v>4.9147766431736573</v>
      </c>
      <c r="CAB40" s="1"/>
      <c r="CAC40" s="1"/>
      <c r="CAD40" s="1" t="s">
        <v>11</v>
      </c>
      <c r="CAE40" s="1" t="s">
        <v>199</v>
      </c>
      <c r="CAF40" s="1">
        <v>501</v>
      </c>
      <c r="CAG40" s="1">
        <v>7</v>
      </c>
      <c r="CAH40" s="1">
        <v>3.3000000000000002E-2</v>
      </c>
      <c r="CAI40" s="1">
        <f t="shared" si="2451"/>
        <v>1.6E-2</v>
      </c>
      <c r="CAJ40" s="1">
        <f t="shared" si="2452"/>
        <v>1.0366300366300365</v>
      </c>
      <c r="CAK40" s="1">
        <f t="shared" si="2453"/>
        <v>1.5549450549450549E-3</v>
      </c>
      <c r="CAL40" s="1">
        <f t="shared" si="2454"/>
        <v>11.902518791679844</v>
      </c>
      <c r="CAM40" s="1"/>
      <c r="CAN40" s="1"/>
      <c r="CAO40" s="1" t="s">
        <v>11</v>
      </c>
      <c r="CAP40" s="1" t="s">
        <v>200</v>
      </c>
      <c r="CAQ40" s="1">
        <v>508</v>
      </c>
      <c r="CAR40" s="1">
        <v>7</v>
      </c>
      <c r="CAS40" s="1">
        <v>2.5999999999999999E-2</v>
      </c>
      <c r="CAT40" s="1">
        <f t="shared" si="2455"/>
        <v>-1.2E-2</v>
      </c>
      <c r="CAU40" s="1">
        <f t="shared" si="2456"/>
        <v>3.6630036630036404E-3</v>
      </c>
      <c r="CAV40" s="1">
        <f t="shared" si="2457"/>
        <v>5.4945054945054605E-6</v>
      </c>
      <c r="CAW40" s="1">
        <f t="shared" si="2458"/>
        <v>4.2058370288621097E-2</v>
      </c>
      <c r="CAX40" s="1"/>
      <c r="CAY40" s="1"/>
      <c r="CAZ40" s="1" t="s">
        <v>11</v>
      </c>
      <c r="CBA40" s="1" t="s">
        <v>201</v>
      </c>
      <c r="CBB40" s="1">
        <v>509</v>
      </c>
      <c r="CBC40" s="1">
        <v>7</v>
      </c>
      <c r="CBD40" s="1">
        <v>1.6E-2</v>
      </c>
      <c r="CBE40" s="1">
        <f t="shared" si="2459"/>
        <v>3.0000000000000009E-3</v>
      </c>
      <c r="CBF40" s="1">
        <f t="shared" si="2460"/>
        <v>-1.5037593984962365E-2</v>
      </c>
      <c r="CBG40" s="1">
        <f t="shared" si="2461"/>
        <v>-2.2556390977443548E-5</v>
      </c>
      <c r="CBH40" s="1">
        <f t="shared" si="2462"/>
        <v>-0.17266067802697141</v>
      </c>
      <c r="CBI40" s="1"/>
      <c r="CBJ40" s="1"/>
      <c r="CBK40" s="1" t="s">
        <v>11</v>
      </c>
      <c r="CBL40" s="1" t="s">
        <v>202</v>
      </c>
      <c r="CBM40" s="1">
        <v>515</v>
      </c>
      <c r="CBN40" s="1">
        <v>7</v>
      </c>
      <c r="CBO40" s="1">
        <v>0.02</v>
      </c>
      <c r="CBP40" s="1">
        <f t="shared" si="2463"/>
        <v>5.000000000000001E-3</v>
      </c>
      <c r="CBQ40" s="1">
        <f t="shared" si="1612"/>
        <v>0.16853932584269665</v>
      </c>
      <c r="CBR40" s="1">
        <f t="shared" si="2464"/>
        <v>2.5280898876404496E-4</v>
      </c>
      <c r="CBS40" s="1">
        <f t="shared" si="2465"/>
        <v>1.9351575992348817</v>
      </c>
      <c r="CBT40" s="1"/>
      <c r="CBU40" s="1"/>
      <c r="CBV40" s="1" t="s">
        <v>11</v>
      </c>
      <c r="CBW40" s="1" t="s">
        <v>203</v>
      </c>
      <c r="CBX40" s="1">
        <v>522</v>
      </c>
      <c r="CBY40" s="1">
        <v>7</v>
      </c>
      <c r="CBZ40" s="1">
        <v>2.4E-2</v>
      </c>
      <c r="CCA40" s="1">
        <f t="shared" si="2466"/>
        <v>0.01</v>
      </c>
      <c r="CCB40" s="1">
        <f t="shared" si="2467"/>
        <v>0.36704119850187261</v>
      </c>
      <c r="CCC40" s="1">
        <f t="shared" si="2468"/>
        <v>5.5056179775280888E-4</v>
      </c>
      <c r="CCD40" s="1">
        <f t="shared" si="2469"/>
        <v>4.2143432161115193</v>
      </c>
      <c r="CCE40" s="1"/>
      <c r="CCF40" s="1"/>
      <c r="CCG40" s="1" t="s">
        <v>11</v>
      </c>
      <c r="CCH40" s="1" t="s">
        <v>204</v>
      </c>
      <c r="CCI40" s="1">
        <v>523</v>
      </c>
      <c r="CCJ40" s="1">
        <v>7</v>
      </c>
      <c r="CCK40" s="1">
        <v>2.5999999999999999E-2</v>
      </c>
      <c r="CCL40" s="1">
        <f t="shared" si="2470"/>
        <v>6.9999999999999993E-3</v>
      </c>
      <c r="CCM40" s="1">
        <f t="shared" si="2471"/>
        <v>0.34220532319391633</v>
      </c>
      <c r="CCN40" s="1">
        <f t="shared" si="2472"/>
        <v>5.1330798479087456E-4</v>
      </c>
      <c r="CCO40" s="1">
        <f t="shared" si="2473"/>
        <v>3.9291793079521931</v>
      </c>
      <c r="CCP40" s="1"/>
      <c r="CCQ40" s="1"/>
      <c r="CCR40" s="1" t="s">
        <v>11</v>
      </c>
      <c r="CCS40" s="1" t="s">
        <v>205</v>
      </c>
      <c r="CCT40" s="1">
        <v>536</v>
      </c>
      <c r="CCU40" s="1">
        <v>7</v>
      </c>
      <c r="CCV40" s="1">
        <v>2.7E-2</v>
      </c>
      <c r="CCW40" s="1">
        <f t="shared" si="2474"/>
        <v>6.9999999999999993E-3</v>
      </c>
      <c r="CCX40" s="1">
        <f t="shared" si="2475"/>
        <v>0.22779922779922776</v>
      </c>
      <c r="CCY40" s="1">
        <f t="shared" si="2476"/>
        <v>3.4169884169884163E-4</v>
      </c>
      <c r="CCZ40" s="1">
        <f t="shared" si="2477"/>
        <v>2.6155759468680464</v>
      </c>
      <c r="CDA40" s="1"/>
      <c r="CDB40" s="1"/>
      <c r="CDC40" s="1" t="s">
        <v>11</v>
      </c>
      <c r="CDD40" s="1" t="s">
        <v>206</v>
      </c>
      <c r="CDE40" s="1">
        <v>542</v>
      </c>
      <c r="CDF40" s="1">
        <v>7</v>
      </c>
      <c r="CDG40" s="1">
        <v>3.1E-2</v>
      </c>
      <c r="CDH40" s="1">
        <f t="shared" si="2478"/>
        <v>1.6E-2</v>
      </c>
      <c r="CDI40" s="1">
        <f t="shared" si="2479"/>
        <v>0.23863636363636365</v>
      </c>
      <c r="CDJ40" s="1">
        <f t="shared" si="2480"/>
        <v>3.5795454545454547E-4</v>
      </c>
      <c r="CDK40" s="1">
        <f t="shared" si="2481"/>
        <v>2.7400072370984803</v>
      </c>
      <c r="CDL40" s="1"/>
      <c r="CDM40" s="1"/>
      <c r="CDN40" s="1" t="s">
        <v>11</v>
      </c>
      <c r="CDO40" s="1" t="s">
        <v>207</v>
      </c>
      <c r="CDP40" s="1">
        <v>549</v>
      </c>
      <c r="CDQ40" s="1">
        <v>7</v>
      </c>
      <c r="CDR40" s="1">
        <v>2.8000000000000001E-2</v>
      </c>
      <c r="CDS40" s="1">
        <f t="shared" si="2482"/>
        <v>1.3000000000000001E-2</v>
      </c>
      <c r="CDT40" s="1">
        <f t="shared" si="2483"/>
        <v>4.5627376425855563E-2</v>
      </c>
      <c r="CDU40" s="1">
        <f t="shared" si="2484"/>
        <v>6.8441064638783344E-5</v>
      </c>
      <c r="CDV40" s="1">
        <f t="shared" si="2485"/>
        <v>0.5238905743936263</v>
      </c>
      <c r="CDW40" s="1"/>
      <c r="CDX40" s="1"/>
      <c r="CDY40" s="1" t="s">
        <v>11</v>
      </c>
      <c r="CDZ40" s="1" t="s">
        <v>208</v>
      </c>
      <c r="CEA40" s="1">
        <v>550</v>
      </c>
      <c r="CEB40" s="1">
        <v>7</v>
      </c>
      <c r="CEC40" s="1">
        <v>2.5999999999999999E-2</v>
      </c>
      <c r="CED40" s="1">
        <f t="shared" si="2486"/>
        <v>8.9999999999999976E-3</v>
      </c>
      <c r="CEE40" s="1">
        <f t="shared" si="2487"/>
        <v>0.30399999999999988</v>
      </c>
      <c r="CEF40" s="1">
        <f t="shared" si="2488"/>
        <v>4.5599999999999981E-4</v>
      </c>
      <c r="CEG40" s="1">
        <f t="shared" si="2489"/>
        <v>3.4905082669932623</v>
      </c>
      <c r="CEH40" s="1"/>
      <c r="CEI40" s="1"/>
      <c r="CEJ40" s="1" t="s">
        <v>11</v>
      </c>
      <c r="CEK40" s="1" t="s">
        <v>209</v>
      </c>
      <c r="CEL40" s="1">
        <v>556</v>
      </c>
      <c r="CEM40" s="1">
        <v>7</v>
      </c>
      <c r="CEN40" s="1">
        <v>2.8000000000000001E-2</v>
      </c>
      <c r="CEO40" s="1">
        <f t="shared" si="2490"/>
        <v>1.3000000000000001E-2</v>
      </c>
      <c r="CEP40" s="1">
        <f t="shared" si="2491"/>
        <v>0.59683794466403162</v>
      </c>
      <c r="CEQ40" s="1">
        <f t="shared" si="2492"/>
        <v>8.9525691699604744E-4</v>
      </c>
      <c r="CER40" s="1">
        <f t="shared" si="2493"/>
        <v>6.8528545391614157</v>
      </c>
      <c r="CES40" s="1"/>
      <c r="CET40" s="1"/>
      <c r="CEU40" s="1" t="s">
        <v>11</v>
      </c>
      <c r="CEV40" s="1" t="s">
        <v>210</v>
      </c>
      <c r="CEW40" s="1">
        <v>563</v>
      </c>
      <c r="CEX40" s="1">
        <v>7</v>
      </c>
      <c r="CEY40" s="1">
        <v>2.1000000000000001E-2</v>
      </c>
      <c r="CEZ40" s="1">
        <f t="shared" si="2494"/>
        <v>7.000000000000001E-3</v>
      </c>
      <c r="CFA40" s="1">
        <f t="shared" si="2495"/>
        <v>0.28216432865731467</v>
      </c>
      <c r="CFB40" s="1">
        <f t="shared" si="2496"/>
        <v>4.2324649298597198E-4</v>
      </c>
      <c r="CFC40" s="1">
        <f t="shared" si="2497"/>
        <v>3.2397925060163195</v>
      </c>
      <c r="CFD40" s="1"/>
      <c r="CFE40" s="1"/>
      <c r="CFF40" s="1" t="s">
        <v>11</v>
      </c>
      <c r="CFG40" s="1" t="s">
        <v>211</v>
      </c>
      <c r="CFH40" s="1">
        <v>564</v>
      </c>
      <c r="CFI40" s="1">
        <v>7</v>
      </c>
      <c r="CFJ40" s="1">
        <v>0.03</v>
      </c>
      <c r="CFK40" s="1">
        <f t="shared" si="2498"/>
        <v>-2.0000000000000018E-3</v>
      </c>
      <c r="CFL40" s="1">
        <f t="shared" si="2499"/>
        <v>-0.31716417910447764</v>
      </c>
      <c r="CFM40" s="1">
        <f t="shared" si="2500"/>
        <v>-4.7574626865671648E-4</v>
      </c>
      <c r="CFN40" s="1">
        <f t="shared" si="2501"/>
        <v>-3.6416585169681297</v>
      </c>
      <c r="CFO40" s="1"/>
      <c r="CFP40" s="1"/>
      <c r="CFQ40" s="1" t="s">
        <v>11</v>
      </c>
      <c r="CFR40" s="1" t="s">
        <v>212</v>
      </c>
      <c r="CFS40" s="1">
        <v>571</v>
      </c>
      <c r="CFT40" s="1">
        <v>7</v>
      </c>
      <c r="CFU40" s="1">
        <v>3.4000000000000002E-2</v>
      </c>
      <c r="CFV40" s="1">
        <f t="shared" si="2502"/>
        <v>3.0000000000000027E-3</v>
      </c>
      <c r="CFW40" s="1">
        <f t="shared" si="2503"/>
        <v>-0.24812030075187957</v>
      </c>
      <c r="CFX40" s="1">
        <f t="shared" si="2504"/>
        <v>-3.7218045112781935E-4</v>
      </c>
      <c r="CFY40" s="1">
        <f t="shared" si="2505"/>
        <v>-2.8489011874450347</v>
      </c>
      <c r="CFZ40" s="1"/>
      <c r="CGA40" s="1"/>
      <c r="CGB40" s="1" t="s">
        <v>11</v>
      </c>
      <c r="CGC40" s="1" t="s">
        <v>213</v>
      </c>
      <c r="CGD40" s="1">
        <v>577</v>
      </c>
      <c r="CGE40" s="1">
        <v>7</v>
      </c>
      <c r="CGF40" s="1">
        <v>3.5000000000000003E-2</v>
      </c>
      <c r="CGG40" s="1">
        <f t="shared" si="2506"/>
        <v>4.0000000000000036E-3</v>
      </c>
      <c r="CGH40" s="1">
        <f t="shared" si="2507"/>
        <v>-0.39849624060150363</v>
      </c>
      <c r="CGI40" s="1">
        <f t="shared" si="2508"/>
        <v>-5.9774436090225544E-4</v>
      </c>
      <c r="CGJ40" s="1">
        <f t="shared" si="2509"/>
        <v>-4.5755079677147537</v>
      </c>
      <c r="CGK40" s="1"/>
      <c r="CGL40" s="1"/>
      <c r="CGM40" s="1" t="s">
        <v>11</v>
      </c>
      <c r="CGN40" s="1" t="s">
        <v>214</v>
      </c>
      <c r="CGO40" s="1">
        <v>578</v>
      </c>
      <c r="CGP40" s="1">
        <v>7</v>
      </c>
      <c r="CGQ40" s="1">
        <v>1.7000000000000001E-2</v>
      </c>
      <c r="CGR40" s="1">
        <f t="shared" si="2510"/>
        <v>0</v>
      </c>
      <c r="CGS40" s="1">
        <f t="shared" si="2511"/>
        <v>-0.85714285714285721</v>
      </c>
      <c r="CGT40" s="1">
        <f t="shared" si="2512"/>
        <v>-1.2857142857142859E-3</v>
      </c>
      <c r="CGU40" s="1">
        <f t="shared" si="2513"/>
        <v>-9.8416586475373986</v>
      </c>
      <c r="CGV40" s="1"/>
      <c r="CGW40" s="1"/>
      <c r="CGX40" s="1" t="s">
        <v>11</v>
      </c>
      <c r="CGY40" s="1" t="s">
        <v>215</v>
      </c>
      <c r="CGZ40" s="1">
        <v>592</v>
      </c>
      <c r="CHA40" s="1">
        <v>7</v>
      </c>
      <c r="CHB40" s="1">
        <v>3.7999999999999999E-2</v>
      </c>
      <c r="CHC40" s="1">
        <f t="shared" si="2514"/>
        <v>1.2E-2</v>
      </c>
      <c r="CHD40" s="1">
        <f t="shared" si="2515"/>
        <v>-0.60919540229885061</v>
      </c>
      <c r="CHE40" s="1">
        <f t="shared" si="2516"/>
        <v>-9.1379310344827597E-4</v>
      </c>
      <c r="CHF40" s="1">
        <f t="shared" si="2517"/>
        <v>-6.9947420655869248</v>
      </c>
      <c r="CHG40" s="1"/>
      <c r="CHH40" s="1"/>
      <c r="CHI40" s="1" t="s">
        <v>11</v>
      </c>
      <c r="CHJ40" s="1" t="s">
        <v>216</v>
      </c>
      <c r="CHK40" s="1">
        <v>593</v>
      </c>
      <c r="CHL40" s="1">
        <v>7</v>
      </c>
      <c r="CHM40" s="1">
        <v>1.9E-2</v>
      </c>
      <c r="CHN40" s="1">
        <f t="shared" si="2518"/>
        <v>-4.0000000000000001E-3</v>
      </c>
      <c r="CHO40" s="1">
        <f t="shared" si="2519"/>
        <v>-0.46666666666666673</v>
      </c>
      <c r="CHP40" s="1">
        <f t="shared" si="2520"/>
        <v>-7.000000000000001E-4</v>
      </c>
      <c r="CHQ40" s="1">
        <f t="shared" si="2521"/>
        <v>-5.3582363747703621</v>
      </c>
      <c r="CHR40" s="1"/>
      <c r="CHS40" s="1"/>
      <c r="CHT40" s="1" t="s">
        <v>11</v>
      </c>
      <c r="CHU40" s="1" t="s">
        <v>217</v>
      </c>
      <c r="CHV40" s="1">
        <v>607</v>
      </c>
      <c r="CHW40" s="1">
        <v>7</v>
      </c>
      <c r="CHX40" s="1">
        <v>3.6999999999999998E-2</v>
      </c>
      <c r="CHY40" s="1">
        <f t="shared" si="2522"/>
        <v>1.5999999999999997E-2</v>
      </c>
      <c r="CHZ40" s="1">
        <f t="shared" si="2523"/>
        <v>0.43410852713178288</v>
      </c>
      <c r="CIA40" s="1">
        <f t="shared" si="2524"/>
        <v>6.5116279069767438E-4</v>
      </c>
      <c r="CIB40" s="1">
        <f t="shared" si="2525"/>
        <v>4.9844059300189398</v>
      </c>
      <c r="CIC40" s="1"/>
      <c r="CID40" s="1"/>
      <c r="CIE40" s="1" t="s">
        <v>11</v>
      </c>
      <c r="CIF40" s="1" t="s">
        <v>218</v>
      </c>
      <c r="CIG40" s="1">
        <v>608</v>
      </c>
      <c r="CIH40" s="1">
        <v>7</v>
      </c>
      <c r="CII40" s="1">
        <v>2.5000000000000001E-2</v>
      </c>
      <c r="CIJ40" s="1">
        <f t="shared" si="2526"/>
        <v>-1.9999999999999983E-3</v>
      </c>
      <c r="CIK40" s="1">
        <f t="shared" si="2527"/>
        <v>-0.8549019607843138</v>
      </c>
      <c r="CIL40" s="1">
        <f t="shared" si="2528"/>
        <v>-1.2823529411764708E-3</v>
      </c>
      <c r="CIM40" s="1">
        <f t="shared" si="2529"/>
        <v>-9.8159288210078905</v>
      </c>
      <c r="CIN40" s="1"/>
      <c r="CIO40" s="1"/>
      <c r="CIP40" s="1" t="s">
        <v>11</v>
      </c>
      <c r="CIQ40" s="1" t="s">
        <v>219</v>
      </c>
      <c r="CIR40" s="1">
        <v>621</v>
      </c>
      <c r="CIS40" s="1">
        <v>7</v>
      </c>
      <c r="CIT40" s="1">
        <v>2.3E-2</v>
      </c>
      <c r="CIU40" s="1">
        <f t="shared" si="1679"/>
        <v>-6.9999999999999993E-3</v>
      </c>
      <c r="CIV40" s="1">
        <f t="shared" si="2530"/>
        <v>-2.0515873015873014</v>
      </c>
      <c r="CIW40" s="1">
        <f t="shared" si="2531"/>
        <v>-3.0773809523809521E-3</v>
      </c>
      <c r="CIX40" s="1">
        <f t="shared" si="2532"/>
        <v>-23.556192225818677</v>
      </c>
      <c r="CIY40" s="1"/>
      <c r="CIZ40" s="1"/>
      <c r="CJA40" s="1" t="s">
        <v>11</v>
      </c>
      <c r="CJB40" s="1" t="s">
        <v>220</v>
      </c>
      <c r="CJC40" s="1">
        <v>622</v>
      </c>
      <c r="CJD40" s="1">
        <v>7</v>
      </c>
      <c r="CJE40" s="1">
        <v>2.8000000000000001E-2</v>
      </c>
      <c r="CJF40" s="1">
        <f t="shared" si="2533"/>
        <v>1.9000000000000003E-2</v>
      </c>
      <c r="CJG40" s="1">
        <f t="shared" si="2534"/>
        <v>0.23674911660777395</v>
      </c>
      <c r="CJH40" s="1">
        <f t="shared" si="2535"/>
        <v>3.5512367491166095E-4</v>
      </c>
      <c r="CJI40" s="1">
        <f t="shared" si="2536"/>
        <v>2.7183379892196946</v>
      </c>
      <c r="CJJ40" s="1"/>
      <c r="CJK40" s="1"/>
      <c r="CJL40" s="1" t="s">
        <v>11</v>
      </c>
      <c r="CJM40" s="1" t="s">
        <v>221</v>
      </c>
      <c r="CJN40" s="1">
        <v>635</v>
      </c>
      <c r="CJO40" s="1">
        <v>7</v>
      </c>
      <c r="CJP40" s="1">
        <v>2.7E-2</v>
      </c>
      <c r="CJQ40" s="1">
        <f t="shared" si="2537"/>
        <v>1.4999999999999999E-2</v>
      </c>
      <c r="CJR40" s="1">
        <f t="shared" si="2538"/>
        <v>-0.21276595744680857</v>
      </c>
      <c r="CJS40" s="1">
        <f t="shared" si="2539"/>
        <v>-3.1914893617021286E-4</v>
      </c>
      <c r="CJT40" s="1">
        <f t="shared" si="2540"/>
        <v>-2.4429649125092836</v>
      </c>
      <c r="CJU40" s="1"/>
      <c r="CJV40" s="1"/>
      <c r="CJW40" s="1" t="s">
        <v>11</v>
      </c>
      <c r="CJX40" s="1" t="s">
        <v>222</v>
      </c>
      <c r="CJY40" s="1">
        <v>636</v>
      </c>
      <c r="CJZ40" s="1">
        <v>7</v>
      </c>
      <c r="CKA40" s="1">
        <v>2.5000000000000001E-2</v>
      </c>
      <c r="CKB40" s="1">
        <f t="shared" si="2541"/>
        <v>5.000000000000001E-3</v>
      </c>
      <c r="CKC40" s="1">
        <f t="shared" si="2542"/>
        <v>-0.72084805653710249</v>
      </c>
      <c r="CKD40" s="1">
        <f t="shared" si="2543"/>
        <v>-1.0812720848056537E-3</v>
      </c>
      <c r="CKE40" s="1">
        <f t="shared" si="2544"/>
        <v>-8.2767305940420517</v>
      </c>
      <c r="CKF40" s="1"/>
      <c r="CKG40" s="1"/>
      <c r="CKH40" s="1" t="s">
        <v>11</v>
      </c>
      <c r="CKI40" s="1" t="s">
        <v>223</v>
      </c>
      <c r="CKJ40" s="1">
        <v>649</v>
      </c>
      <c r="CKK40" s="1">
        <v>7</v>
      </c>
      <c r="CKL40" s="1">
        <v>1.7000000000000001E-2</v>
      </c>
      <c r="CKM40" s="1">
        <f t="shared" si="2545"/>
        <v>-6.9999999999999993E-3</v>
      </c>
      <c r="CKN40" s="1">
        <f t="shared" si="2546"/>
        <v>-1.2261484098939928</v>
      </c>
      <c r="CKO40" s="1">
        <f t="shared" si="2547"/>
        <v>-1.8392226148409893E-3</v>
      </c>
      <c r="CKP40" s="1">
        <f t="shared" si="2548"/>
        <v>-14.078556451630352</v>
      </c>
      <c r="CKQ40" s="1"/>
      <c r="CKR40" s="1"/>
      <c r="CKS40" s="1" t="s">
        <v>11</v>
      </c>
      <c r="CKT40" s="1" t="s">
        <v>224</v>
      </c>
      <c r="CKU40" s="1">
        <v>650</v>
      </c>
      <c r="CKV40" s="1">
        <v>7</v>
      </c>
      <c r="CKW40" s="1">
        <v>2.3E-2</v>
      </c>
      <c r="CKX40" s="1">
        <f t="shared" si="2549"/>
        <v>5.9999999999999984E-3</v>
      </c>
      <c r="CKY40" s="1">
        <f t="shared" si="2550"/>
        <v>-0.39298245614035093</v>
      </c>
      <c r="CKZ40" s="1">
        <f t="shared" si="2551"/>
        <v>-5.8947368421052642E-4</v>
      </c>
      <c r="CLA40" s="1">
        <f t="shared" si="2552"/>
        <v>-4.5121990524381994</v>
      </c>
      <c r="CLB40" s="1"/>
      <c r="CLC40" s="1"/>
      <c r="CLD40" s="1" t="s">
        <v>11</v>
      </c>
      <c r="CLE40" s="1" t="s">
        <v>225</v>
      </c>
      <c r="CLF40" s="1">
        <v>663</v>
      </c>
      <c r="CLG40" s="1">
        <v>7</v>
      </c>
      <c r="CLH40" s="1">
        <v>3.2000000000000001E-2</v>
      </c>
      <c r="CLI40" s="1">
        <f t="shared" si="2553"/>
        <v>1.0000000000000002E-2</v>
      </c>
      <c r="CLJ40" s="1">
        <f t="shared" si="2554"/>
        <v>-0.24221453287197231</v>
      </c>
      <c r="CLK40" s="1">
        <f t="shared" si="2555"/>
        <v>-3.6332179930795847E-4</v>
      </c>
      <c r="CLL40" s="1">
        <f t="shared" si="2556"/>
        <v>-2.7810915439984574</v>
      </c>
      <c r="CLM40" s="1"/>
      <c r="CLN40" s="1"/>
      <c r="CLO40" s="1"/>
      <c r="CLP40" s="1"/>
      <c r="CLQ40" s="1"/>
      <c r="CLR40" s="1"/>
      <c r="CLS40" s="1"/>
      <c r="CLT40" s="1"/>
      <c r="CLU40" s="1"/>
      <c r="CLV40" s="1"/>
      <c r="CLW40" s="1"/>
      <c r="CLX40" s="1"/>
      <c r="CLY40" s="1"/>
      <c r="CLZ40" s="1"/>
      <c r="CMA40" s="1"/>
      <c r="CMB40" s="1"/>
      <c r="CMC40" s="1"/>
      <c r="CMD40" s="1"/>
      <c r="CME40" s="1"/>
      <c r="CMF40" s="1"/>
      <c r="CMG40" s="1"/>
      <c r="CMH40" s="1"/>
      <c r="CMI40" s="1"/>
      <c r="CMJ40" s="1"/>
      <c r="CMK40" s="1"/>
      <c r="CML40" s="1"/>
      <c r="CMM40" s="1"/>
      <c r="CMN40" s="1"/>
      <c r="CMO40" s="1"/>
      <c r="CMP40" s="1"/>
      <c r="CMQ40" s="1"/>
      <c r="CMR40" s="1"/>
      <c r="CMS40" s="1"/>
      <c r="CMT40" s="1"/>
      <c r="CMU40" s="1"/>
      <c r="CMV40" s="1"/>
      <c r="CMW40" s="1"/>
      <c r="CMX40" s="1"/>
      <c r="CMY40" s="1"/>
      <c r="CMZ40" s="1"/>
    </row>
    <row r="41" spans="1:2392" x14ac:dyDescent="0.3">
      <c r="A41" s="1" t="s">
        <v>11</v>
      </c>
      <c r="B41" s="1" t="s">
        <v>12</v>
      </c>
      <c r="C41" s="1">
        <v>1</v>
      </c>
      <c r="D41" s="1">
        <v>8</v>
      </c>
      <c r="E41" s="1">
        <v>2.7E-2</v>
      </c>
      <c r="F41" s="1">
        <f t="shared" si="1712"/>
        <v>2.8999999999999998E-2</v>
      </c>
      <c r="G41" s="1">
        <f t="shared" si="1713"/>
        <v>1.3525423728813559</v>
      </c>
      <c r="H41" s="1">
        <f t="shared" si="2557"/>
        <v>2.028813559322034E-3</v>
      </c>
      <c r="I41" s="1">
        <f t="shared" si="2558"/>
        <v>15.529803730266639</v>
      </c>
      <c r="J41" s="1"/>
      <c r="K41" s="1"/>
      <c r="L41" s="1" t="s">
        <v>11</v>
      </c>
      <c r="M41" s="1" t="s">
        <v>13</v>
      </c>
      <c r="N41" s="1">
        <v>2</v>
      </c>
      <c r="O41" s="1">
        <v>8</v>
      </c>
      <c r="P41" s="1">
        <v>0.04</v>
      </c>
      <c r="Q41" s="1">
        <f t="shared" si="1714"/>
        <v>4.2000000000000003E-2</v>
      </c>
      <c r="R41" s="1">
        <f t="shared" si="1715"/>
        <v>1.8135593220338986</v>
      </c>
      <c r="S41" s="1">
        <f t="shared" si="1716"/>
        <v>2.7203389830508479E-3</v>
      </c>
      <c r="T41" s="1">
        <f t="shared" si="1717"/>
        <v>20.823170415269807</v>
      </c>
      <c r="U41" s="1"/>
      <c r="V41" s="1"/>
      <c r="W41" s="1" t="s">
        <v>11</v>
      </c>
      <c r="X41" s="1" t="s">
        <v>14</v>
      </c>
      <c r="Y41" s="1">
        <v>3</v>
      </c>
      <c r="Z41" s="1">
        <v>8</v>
      </c>
      <c r="AA41" s="1">
        <v>5.6000000000000001E-2</v>
      </c>
      <c r="AB41" s="1">
        <f t="shared" si="1718"/>
        <v>5.5E-2</v>
      </c>
      <c r="AC41" s="1">
        <f t="shared" si="1719"/>
        <v>2.2474576271186439</v>
      </c>
      <c r="AD41" s="1">
        <f t="shared" si="1720"/>
        <v>3.3711864406779659E-3</v>
      </c>
      <c r="AE41" s="1">
        <f t="shared" si="1721"/>
        <v>25.805162589390427</v>
      </c>
      <c r="AF41" s="1"/>
      <c r="AG41" s="1"/>
      <c r="AH41" s="1" t="s">
        <v>11</v>
      </c>
      <c r="AI41" s="1" t="s">
        <v>15</v>
      </c>
      <c r="AJ41" s="1">
        <v>4</v>
      </c>
      <c r="AK41" s="1">
        <v>8</v>
      </c>
      <c r="AL41" s="1">
        <v>6.0999999999999999E-2</v>
      </c>
      <c r="AM41" s="1">
        <f t="shared" si="1722"/>
        <v>5.2999999999999999E-2</v>
      </c>
      <c r="AN41" s="1">
        <f t="shared" si="1723"/>
        <v>2.1224489795918369</v>
      </c>
      <c r="AO41" s="1">
        <f t="shared" si="1724"/>
        <v>3.1836734693877554E-3</v>
      </c>
      <c r="AP41" s="1">
        <f t="shared" si="1725"/>
        <v>24.369821412949747</v>
      </c>
      <c r="AQ41" s="1"/>
      <c r="AR41" s="1"/>
      <c r="AS41" s="1" t="s">
        <v>11</v>
      </c>
      <c r="AT41" s="1" t="s">
        <v>16</v>
      </c>
      <c r="AU41" s="1">
        <v>8</v>
      </c>
      <c r="AV41" s="1">
        <v>8</v>
      </c>
      <c r="AW41" s="1">
        <v>8.3000000000000004E-2</v>
      </c>
      <c r="AX41" s="1">
        <f t="shared" si="1726"/>
        <v>7.5000000000000011E-2</v>
      </c>
      <c r="AY41" s="1">
        <f t="shared" si="1727"/>
        <v>2.8907849829351542</v>
      </c>
      <c r="AZ41" s="1">
        <f t="shared" si="1728"/>
        <v>4.3361774744027316E-3</v>
      </c>
      <c r="BA41" s="1">
        <f t="shared" si="1729"/>
        <v>33.191805529720845</v>
      </c>
      <c r="BB41" s="1"/>
      <c r="BC41" s="1"/>
      <c r="BD41" s="1" t="s">
        <v>11</v>
      </c>
      <c r="BE41" s="1" t="s">
        <v>17</v>
      </c>
      <c r="BF41" s="1">
        <v>9</v>
      </c>
      <c r="BG41" s="1">
        <v>8</v>
      </c>
      <c r="BH41" s="1">
        <v>0.09</v>
      </c>
      <c r="BI41" s="1">
        <f t="shared" si="1730"/>
        <v>8.4999999999999992E-2</v>
      </c>
      <c r="BJ41" s="1">
        <f t="shared" si="1731"/>
        <v>3.2184300341296925</v>
      </c>
      <c r="BK41" s="1">
        <f t="shared" si="1732"/>
        <v>4.8276450511945393E-3</v>
      </c>
      <c r="BL41" s="1">
        <f t="shared" si="1733"/>
        <v>36.953804739700999</v>
      </c>
      <c r="BM41" s="1"/>
      <c r="BN41" s="1"/>
      <c r="BO41" s="1" t="s">
        <v>11</v>
      </c>
      <c r="BP41" s="1" t="s">
        <v>18</v>
      </c>
      <c r="BQ41" s="1">
        <v>10</v>
      </c>
      <c r="BR41" s="1">
        <v>8</v>
      </c>
      <c r="BS41" s="1">
        <v>0.107</v>
      </c>
      <c r="BT41" s="1">
        <f t="shared" si="1734"/>
        <v>9.8000000000000004E-2</v>
      </c>
      <c r="BU41" s="1">
        <f t="shared" si="1735"/>
        <v>3.6006825938566558</v>
      </c>
      <c r="BV41" s="1">
        <f t="shared" si="1736"/>
        <v>5.4010238907849836E-3</v>
      </c>
      <c r="BW41" s="1">
        <f t="shared" si="1737"/>
        <v>41.342803818011198</v>
      </c>
      <c r="BX41" s="1"/>
      <c r="BY41" s="1"/>
      <c r="BZ41" s="1" t="s">
        <v>11</v>
      </c>
      <c r="CA41" s="1" t="s">
        <v>19</v>
      </c>
      <c r="CB41" s="1">
        <v>11</v>
      </c>
      <c r="CC41" s="1">
        <v>8</v>
      </c>
      <c r="CD41" s="1">
        <v>0.1</v>
      </c>
      <c r="CE41" s="1">
        <f t="shared" si="1738"/>
        <v>9.5000000000000001E-2</v>
      </c>
      <c r="CF41" s="1">
        <f t="shared" si="1739"/>
        <v>3.5189003436426116</v>
      </c>
      <c r="CG41" s="1">
        <f t="shared" si="1740"/>
        <v>5.2783505154639174E-3</v>
      </c>
      <c r="CH41" s="1">
        <f t="shared" si="1741"/>
        <v>40.403785329638069</v>
      </c>
      <c r="CI41" s="1"/>
      <c r="CJ41" s="1"/>
      <c r="CK41" s="1" t="s">
        <v>11</v>
      </c>
      <c r="CL41" s="1" t="s">
        <v>20</v>
      </c>
      <c r="CM41" s="1">
        <v>14</v>
      </c>
      <c r="CN41" s="1">
        <v>8</v>
      </c>
      <c r="CO41" s="1">
        <v>0.106</v>
      </c>
      <c r="CP41" s="1">
        <f t="shared" si="1742"/>
        <v>9.2999999999999999E-2</v>
      </c>
      <c r="CQ41" s="1">
        <f t="shared" si="1743"/>
        <v>3.3711340206185563</v>
      </c>
      <c r="CR41" s="1">
        <f t="shared" si="1744"/>
        <v>5.0567010309278343E-3</v>
      </c>
      <c r="CS41" s="1">
        <f t="shared" si="1745"/>
        <v>38.707142000366154</v>
      </c>
      <c r="CT41" s="1"/>
      <c r="CU41" s="1"/>
      <c r="CV41" s="1" t="s">
        <v>11</v>
      </c>
      <c r="CW41" s="1" t="s">
        <v>21</v>
      </c>
      <c r="CX41" s="1">
        <v>15</v>
      </c>
      <c r="CY41" s="1">
        <v>8</v>
      </c>
      <c r="CZ41" s="1">
        <v>6.0999999999999999E-2</v>
      </c>
      <c r="DA41" s="1">
        <f t="shared" si="1746"/>
        <v>4.0999999999999995E-2</v>
      </c>
      <c r="DB41" s="1">
        <f t="shared" si="1747"/>
        <v>1.6206896551724135</v>
      </c>
      <c r="DC41" s="1">
        <f t="shared" si="1748"/>
        <v>2.4310344827586203E-3</v>
      </c>
      <c r="DD41" s="1">
        <f t="shared" si="1749"/>
        <v>18.608653419768984</v>
      </c>
      <c r="DE41" s="1"/>
      <c r="DF41" s="1"/>
      <c r="DG41" s="1" t="s">
        <v>11</v>
      </c>
      <c r="DH41" s="1" t="s">
        <v>22</v>
      </c>
      <c r="DI41" s="1">
        <v>16</v>
      </c>
      <c r="DJ41" s="1">
        <v>8</v>
      </c>
      <c r="DK41" s="1">
        <v>8.2000000000000003E-2</v>
      </c>
      <c r="DL41" s="1">
        <f t="shared" si="1750"/>
        <v>5.5000000000000007E-2</v>
      </c>
      <c r="DM41" s="1">
        <f t="shared" si="1751"/>
        <v>1.9863481228668944</v>
      </c>
      <c r="DN41" s="1">
        <f t="shared" si="1752"/>
        <v>2.9795221843003416E-3</v>
      </c>
      <c r="DO41" s="1">
        <f t="shared" si="1753"/>
        <v>22.807120210504756</v>
      </c>
      <c r="DP41" s="1"/>
      <c r="DQ41" s="1"/>
      <c r="DR41" s="1" t="s">
        <v>11</v>
      </c>
      <c r="DS41" s="1" t="s">
        <v>23</v>
      </c>
      <c r="DT41" s="1">
        <v>17</v>
      </c>
      <c r="DU41" s="1">
        <v>8</v>
      </c>
      <c r="DV41" s="1">
        <v>9.4E-2</v>
      </c>
      <c r="DW41" s="1">
        <f t="shared" si="1754"/>
        <v>6.7000000000000004E-2</v>
      </c>
      <c r="DX41" s="1">
        <f t="shared" si="1755"/>
        <v>2.3287671232876712</v>
      </c>
      <c r="DY41" s="1">
        <f t="shared" si="1756"/>
        <v>3.4931506849315069E-3</v>
      </c>
      <c r="DZ41" s="1">
        <f t="shared" si="1757"/>
        <v>26.738752946505716</v>
      </c>
      <c r="EA41" s="1"/>
      <c r="EB41" s="1"/>
      <c r="EC41" s="1" t="s">
        <v>11</v>
      </c>
      <c r="ED41" s="1" t="s">
        <v>24</v>
      </c>
      <c r="EE41" s="1">
        <v>18</v>
      </c>
      <c r="EF41" s="1">
        <v>8</v>
      </c>
      <c r="EG41" s="1">
        <v>0.10100000000000001</v>
      </c>
      <c r="EH41" s="1">
        <f t="shared" si="1758"/>
        <v>7.5000000000000011E-2</v>
      </c>
      <c r="EI41" s="1">
        <f t="shared" si="1759"/>
        <v>2.7278911564625852</v>
      </c>
      <c r="EJ41" s="1">
        <f t="shared" si="1760"/>
        <v>4.0918367346938775E-3</v>
      </c>
      <c r="EK41" s="1">
        <f t="shared" si="1761"/>
        <v>31.321469187797589</v>
      </c>
      <c r="EL41" s="1"/>
      <c r="EM41" s="1"/>
      <c r="EN41" s="1" t="s">
        <v>11</v>
      </c>
      <c r="EO41" s="1" t="s">
        <v>25</v>
      </c>
      <c r="EP41" s="1">
        <v>21</v>
      </c>
      <c r="EQ41" s="1">
        <v>8</v>
      </c>
      <c r="ER41" s="1">
        <v>0.13100000000000001</v>
      </c>
      <c r="ES41" s="1">
        <f t="shared" si="1762"/>
        <v>0.1</v>
      </c>
      <c r="ET41" s="1">
        <f t="shared" si="1763"/>
        <v>3.5136986301369868</v>
      </c>
      <c r="EU41" s="1">
        <f t="shared" si="1764"/>
        <v>5.2705479452054803E-3</v>
      </c>
      <c r="EV41" s="1">
        <f t="shared" si="1765"/>
        <v>40.344059592815981</v>
      </c>
      <c r="EW41" s="1"/>
      <c r="EX41" s="1"/>
      <c r="EY41" s="1" t="s">
        <v>11</v>
      </c>
      <c r="EZ41" s="1" t="s">
        <v>26</v>
      </c>
      <c r="FA41" s="1">
        <v>22</v>
      </c>
      <c r="FB41" s="1">
        <v>8</v>
      </c>
      <c r="FC41" s="1">
        <v>0.13400000000000001</v>
      </c>
      <c r="FD41" s="1">
        <f t="shared" si="1766"/>
        <v>0.10300000000000001</v>
      </c>
      <c r="FE41" s="1">
        <f t="shared" si="1767"/>
        <v>3.5426621160409559</v>
      </c>
      <c r="FF41" s="1">
        <f t="shared" si="1768"/>
        <v>5.313993174061434E-3</v>
      </c>
      <c r="FG41" s="1">
        <f t="shared" si="1769"/>
        <v>40.676616457910548</v>
      </c>
      <c r="FH41" s="1"/>
      <c r="FI41" s="1"/>
      <c r="FJ41" s="1" t="s">
        <v>11</v>
      </c>
      <c r="FK41" s="1" t="s">
        <v>27</v>
      </c>
      <c r="FL41" s="1">
        <v>23</v>
      </c>
      <c r="FM41" s="1">
        <v>8</v>
      </c>
      <c r="FN41" s="1">
        <v>0.153</v>
      </c>
      <c r="FO41" s="1">
        <f t="shared" si="1770"/>
        <v>0.123</v>
      </c>
      <c r="FP41" s="1">
        <f t="shared" si="1771"/>
        <v>4.5884353741496602</v>
      </c>
      <c r="FQ41" s="1">
        <f t="shared" si="1772"/>
        <v>6.8826530612244906E-3</v>
      </c>
      <c r="FR41" s="1">
        <f t="shared" si="1773"/>
        <v>52.684117125110916</v>
      </c>
      <c r="FS41" s="1"/>
      <c r="FT41" s="1"/>
      <c r="FU41" s="1" t="s">
        <v>11</v>
      </c>
      <c r="FV41" s="1" t="s">
        <v>28</v>
      </c>
      <c r="FW41" s="1">
        <v>24</v>
      </c>
      <c r="FX41" s="1">
        <v>8</v>
      </c>
      <c r="FY41" s="1">
        <v>0.16500000000000001</v>
      </c>
      <c r="FZ41" s="1">
        <f t="shared" si="1774"/>
        <v>0.13400000000000001</v>
      </c>
      <c r="GA41" s="1">
        <f t="shared" si="1775"/>
        <v>4.5513698630136989</v>
      </c>
      <c r="GB41" s="1">
        <f t="shared" si="1776"/>
        <v>6.8270547945205482E-3</v>
      </c>
      <c r="GC41" s="1">
        <f t="shared" si="1777"/>
        <v>52.258533332214846</v>
      </c>
      <c r="GD41" s="1"/>
      <c r="GE41" s="1"/>
      <c r="GF41" s="1" t="s">
        <v>11</v>
      </c>
      <c r="GG41" s="1" t="s">
        <v>29</v>
      </c>
      <c r="GH41" s="1">
        <v>25</v>
      </c>
      <c r="GI41" s="1">
        <v>8</v>
      </c>
      <c r="GJ41" s="1">
        <v>0.17399999999999999</v>
      </c>
      <c r="GK41" s="1">
        <f t="shared" si="922"/>
        <v>0.14299999999999999</v>
      </c>
      <c r="GL41" s="1">
        <f t="shared" si="1778"/>
        <v>5.0170648464163818</v>
      </c>
      <c r="GM41" s="1">
        <f t="shared" si="1779"/>
        <v>7.5255972696245729E-3</v>
      </c>
      <c r="GN41" s="1">
        <f t="shared" si="1780"/>
        <v>57.605612902821285</v>
      </c>
      <c r="GO41" s="1"/>
      <c r="GP41" s="1"/>
      <c r="GQ41" s="1" t="s">
        <v>11</v>
      </c>
      <c r="GR41" s="1" t="s">
        <v>30</v>
      </c>
      <c r="GS41" s="1">
        <v>28</v>
      </c>
      <c r="GT41" s="1">
        <v>8</v>
      </c>
      <c r="GU41" s="1">
        <v>0.2</v>
      </c>
      <c r="GV41" s="1">
        <f t="shared" si="1781"/>
        <v>0.17100000000000001</v>
      </c>
      <c r="GW41" s="1">
        <f t="shared" si="1782"/>
        <v>5.8620689655172411</v>
      </c>
      <c r="GX41" s="1">
        <f t="shared" si="1783"/>
        <v>8.7931034482758626E-3</v>
      </c>
      <c r="GY41" s="1">
        <f t="shared" si="1784"/>
        <v>67.307895348100601</v>
      </c>
      <c r="GZ41" s="1"/>
      <c r="HA41" s="1"/>
      <c r="HB41" s="1" t="s">
        <v>11</v>
      </c>
      <c r="HC41" s="1" t="s">
        <v>31</v>
      </c>
      <c r="HD41" s="1">
        <v>29</v>
      </c>
      <c r="HE41" s="1">
        <v>8</v>
      </c>
      <c r="HF41" s="1">
        <v>6.0999999999999999E-2</v>
      </c>
      <c r="HG41" s="1">
        <f t="shared" si="1785"/>
        <v>9.0000000000000011E-3</v>
      </c>
      <c r="HH41" s="1">
        <f t="shared" si="1786"/>
        <v>0.56711409395973156</v>
      </c>
      <c r="HI41" s="1">
        <f t="shared" si="1787"/>
        <v>8.5067114093959734E-4</v>
      </c>
      <c r="HJ41" s="1">
        <f t="shared" si="1788"/>
        <v>6.51156721478565</v>
      </c>
      <c r="HK41" s="1"/>
      <c r="HL41" s="1"/>
      <c r="HM41" s="1" t="s">
        <v>11</v>
      </c>
      <c r="HN41" s="1" t="s">
        <v>32</v>
      </c>
      <c r="HO41" s="1">
        <v>30</v>
      </c>
      <c r="HP41" s="1">
        <v>8</v>
      </c>
      <c r="HQ41" s="1">
        <v>7.4999999999999997E-2</v>
      </c>
      <c r="HR41" s="1">
        <f t="shared" si="934"/>
        <v>2.3E-2</v>
      </c>
      <c r="HS41" s="1">
        <f t="shared" si="1789"/>
        <v>0.99326599326599319</v>
      </c>
      <c r="HT41" s="1">
        <f t="shared" si="1790"/>
        <v>1.4898989898989897E-3</v>
      </c>
      <c r="HU41" s="1">
        <f t="shared" si="1791"/>
        <v>11.404615660586265</v>
      </c>
      <c r="HV41" s="1"/>
      <c r="HW41" s="1"/>
      <c r="HX41" s="1" t="s">
        <v>11</v>
      </c>
      <c r="HY41" s="1" t="s">
        <v>33</v>
      </c>
      <c r="HZ41" s="1">
        <v>31</v>
      </c>
      <c r="IA41" s="1">
        <v>8</v>
      </c>
      <c r="IB41" s="1">
        <v>8.3000000000000004E-2</v>
      </c>
      <c r="IC41" s="1">
        <f t="shared" si="1792"/>
        <v>2.8000000000000004E-2</v>
      </c>
      <c r="ID41" s="1">
        <f t="shared" si="1793"/>
        <v>1.1486486486486487</v>
      </c>
      <c r="IE41" s="1">
        <f t="shared" si="1794"/>
        <v>1.7229729729729732E-3</v>
      </c>
      <c r="IF41" s="1">
        <f t="shared" si="1795"/>
        <v>13.188709223614307</v>
      </c>
      <c r="IG41" s="1"/>
      <c r="IH41" s="1"/>
      <c r="II41" s="1" t="s">
        <v>11</v>
      </c>
      <c r="IJ41" s="1" t="s">
        <v>34</v>
      </c>
      <c r="IK41" s="1">
        <v>32</v>
      </c>
      <c r="IL41" s="1">
        <v>8</v>
      </c>
      <c r="IM41" s="1">
        <v>9.0999999999999998E-2</v>
      </c>
      <c r="IN41" s="1">
        <f t="shared" si="1796"/>
        <v>3.5999999999999997E-2</v>
      </c>
      <c r="IO41" s="1">
        <f t="shared" si="1797"/>
        <v>1.3703703703703702</v>
      </c>
      <c r="IP41" s="1">
        <f t="shared" si="1798"/>
        <v>2.0555555555555553E-3</v>
      </c>
      <c r="IQ41" s="1">
        <f t="shared" si="1799"/>
        <v>15.734503640198676</v>
      </c>
      <c r="IR41" s="1"/>
      <c r="IS41" s="1"/>
      <c r="IT41" s="1" t="s">
        <v>11</v>
      </c>
      <c r="IU41" s="1" t="s">
        <v>35</v>
      </c>
      <c r="IV41" s="1">
        <v>35</v>
      </c>
      <c r="IW41" s="1">
        <v>8</v>
      </c>
      <c r="IX41" s="1">
        <v>0.113</v>
      </c>
      <c r="IY41" s="1">
        <f t="shared" si="1800"/>
        <v>5.8000000000000003E-2</v>
      </c>
      <c r="IZ41" s="1">
        <f t="shared" si="1801"/>
        <v>2.174496644295302</v>
      </c>
      <c r="JA41" s="1">
        <f t="shared" si="1802"/>
        <v>3.261744966442953E-3</v>
      </c>
      <c r="JB41" s="1">
        <f t="shared" si="1803"/>
        <v>24.967429320598232</v>
      </c>
      <c r="JC41" s="1"/>
      <c r="JD41" s="1"/>
      <c r="JE41" s="1" t="s">
        <v>11</v>
      </c>
      <c r="JF41" s="3" t="s">
        <v>36</v>
      </c>
      <c r="JG41" s="3">
        <v>36</v>
      </c>
      <c r="JH41" s="1">
        <v>8</v>
      </c>
      <c r="JI41" s="1">
        <v>0.11899999999999999</v>
      </c>
      <c r="JJ41" s="1">
        <f t="shared" si="1804"/>
        <v>6.1999999999999993E-2</v>
      </c>
      <c r="JK41" s="1">
        <f t="shared" si="1805"/>
        <v>2.3578595317725752</v>
      </c>
      <c r="JL41" s="1">
        <f t="shared" si="1806"/>
        <v>3.5367892976588631E-3</v>
      </c>
      <c r="JM41" s="1">
        <f t="shared" si="1807"/>
        <v>27.072790092306054</v>
      </c>
      <c r="JN41" s="1"/>
      <c r="JO41" s="1"/>
      <c r="JP41" s="1" t="s">
        <v>11</v>
      </c>
      <c r="JQ41" s="1" t="s">
        <v>37</v>
      </c>
      <c r="JR41" s="1">
        <v>37</v>
      </c>
      <c r="JS41" s="1">
        <v>8</v>
      </c>
      <c r="JT41" s="1">
        <v>0.129</v>
      </c>
      <c r="JU41" s="1">
        <f t="shared" si="1808"/>
        <v>7.1000000000000008E-2</v>
      </c>
      <c r="JV41" s="1">
        <f t="shared" si="1809"/>
        <v>2.6254180602006696</v>
      </c>
      <c r="JW41" s="1">
        <f t="shared" si="1810"/>
        <v>3.9381270903010041E-3</v>
      </c>
      <c r="JX41" s="1">
        <f t="shared" si="1811"/>
        <v>30.144879748170574</v>
      </c>
      <c r="JY41" s="1"/>
      <c r="JZ41" s="1"/>
      <c r="KA41" s="1" t="s">
        <v>11</v>
      </c>
      <c r="KB41" s="1" t="s">
        <v>38</v>
      </c>
      <c r="KC41" s="1">
        <v>38</v>
      </c>
      <c r="KD41" s="1">
        <v>8</v>
      </c>
      <c r="KE41" s="1">
        <v>0.13800000000000001</v>
      </c>
      <c r="KF41" s="1">
        <f t="shared" si="1812"/>
        <v>7.7000000000000013E-2</v>
      </c>
      <c r="KG41" s="1">
        <f t="shared" si="1813"/>
        <v>2.7090301003344486</v>
      </c>
      <c r="KH41" s="1">
        <f t="shared" si="1814"/>
        <v>4.0635451505016728E-3</v>
      </c>
      <c r="KI41" s="1">
        <f t="shared" si="1815"/>
        <v>31.104907765628234</v>
      </c>
      <c r="KJ41" s="1"/>
      <c r="KK41" s="1"/>
      <c r="KL41" s="1" t="s">
        <v>11</v>
      </c>
      <c r="KM41" s="1" t="s">
        <v>39</v>
      </c>
      <c r="KN41" s="1">
        <v>39</v>
      </c>
      <c r="KO41" s="1">
        <v>8</v>
      </c>
      <c r="KP41" s="1">
        <v>0.14399999999999999</v>
      </c>
      <c r="KQ41" s="1">
        <f t="shared" si="1816"/>
        <v>8.0999999999999989E-2</v>
      </c>
      <c r="KR41" s="1">
        <f t="shared" si="1817"/>
        <v>2.885906040268456</v>
      </c>
      <c r="KS41" s="1">
        <f t="shared" si="1818"/>
        <v>4.3288590604026837E-3</v>
      </c>
      <c r="KT41" s="1">
        <f t="shared" si="1819"/>
        <v>33.135785826719868</v>
      </c>
      <c r="KU41" s="1"/>
      <c r="KV41" s="1"/>
      <c r="KW41" s="1" t="s">
        <v>11</v>
      </c>
      <c r="KX41" s="1" t="s">
        <v>40</v>
      </c>
      <c r="KY41" s="1">
        <v>42</v>
      </c>
      <c r="KZ41" s="1">
        <v>8</v>
      </c>
      <c r="LA41" s="1">
        <v>0.16</v>
      </c>
      <c r="LB41" s="1">
        <f t="shared" si="1820"/>
        <v>9.5000000000000001E-2</v>
      </c>
      <c r="LC41" s="1">
        <f t="shared" si="967"/>
        <v>3.5201342281879198</v>
      </c>
      <c r="LD41" s="1">
        <f t="shared" si="1821"/>
        <v>5.2802013422818799E-3</v>
      </c>
      <c r="LE41" s="1">
        <f t="shared" si="1822"/>
        <v>40.417952711894365</v>
      </c>
      <c r="LF41" s="1"/>
      <c r="LG41" s="1"/>
      <c r="LH41" s="1" t="s">
        <v>11</v>
      </c>
      <c r="LI41" s="1" t="s">
        <v>41</v>
      </c>
      <c r="LJ41" s="1">
        <v>43</v>
      </c>
      <c r="LK41" s="1">
        <v>8</v>
      </c>
      <c r="LL41" s="1">
        <v>3.5999999999999997E-2</v>
      </c>
      <c r="LM41" s="1">
        <f t="shared" si="1823"/>
        <v>-1.0000000000000009E-3</v>
      </c>
      <c r="LN41" s="1">
        <f t="shared" si="1824"/>
        <v>-0.65878378378378377</v>
      </c>
      <c r="LO41" s="1">
        <f t="shared" si="1825"/>
        <v>-9.8817567567567577E-4</v>
      </c>
      <c r="LP41" s="1">
        <f t="shared" si="1826"/>
        <v>-7.5641126429552639</v>
      </c>
      <c r="LQ41" s="1"/>
      <c r="LR41" s="1"/>
      <c r="LS41" s="1" t="s">
        <v>11</v>
      </c>
      <c r="LT41" s="1" t="s">
        <v>42</v>
      </c>
      <c r="LU41" s="1">
        <v>44</v>
      </c>
      <c r="LV41" s="1">
        <v>8</v>
      </c>
      <c r="LW41" s="1">
        <v>5.7000000000000002E-2</v>
      </c>
      <c r="LX41" s="1">
        <f t="shared" si="1827"/>
        <v>1.4000000000000005E-2</v>
      </c>
      <c r="LY41" s="1">
        <f t="shared" si="1828"/>
        <v>-1.0747330960854091</v>
      </c>
      <c r="LZ41" s="1">
        <f t="shared" si="1829"/>
        <v>-1.6120996441281138E-3</v>
      </c>
      <c r="MA41" s="1">
        <f t="shared" si="1830"/>
        <v>-12.340015647030876</v>
      </c>
      <c r="MB41" s="1"/>
      <c r="MC41" s="1"/>
      <c r="MD41" s="1" t="s">
        <v>11</v>
      </c>
      <c r="ME41" s="1" t="s">
        <v>43</v>
      </c>
      <c r="MF41" s="1">
        <v>46</v>
      </c>
      <c r="MG41" s="1">
        <v>8</v>
      </c>
      <c r="MH41" s="1">
        <v>6.8000000000000005E-2</v>
      </c>
      <c r="MI41" s="1">
        <f t="shared" si="1831"/>
        <v>1.6000000000000007E-2</v>
      </c>
      <c r="MJ41" s="1">
        <f t="shared" si="1832"/>
        <v>-0.19999999999999973</v>
      </c>
      <c r="MK41" s="1">
        <f t="shared" si="1833"/>
        <v>-2.9999999999999959E-4</v>
      </c>
      <c r="ML41" s="1">
        <f t="shared" si="1834"/>
        <v>-2.2963870177587231</v>
      </c>
      <c r="MM41" s="1"/>
      <c r="MN41" s="1"/>
      <c r="MO41" s="1" t="s">
        <v>11</v>
      </c>
      <c r="MP41" s="1" t="s">
        <v>44</v>
      </c>
      <c r="MQ41" s="1">
        <v>52</v>
      </c>
      <c r="MR41" s="1">
        <v>8</v>
      </c>
      <c r="MS41" s="1">
        <v>7.6999999999999999E-2</v>
      </c>
      <c r="MT41" s="1">
        <f t="shared" si="1835"/>
        <v>1.3999999999999999E-2</v>
      </c>
      <c r="MU41" s="1">
        <f t="shared" si="1836"/>
        <v>-6.7340067340067394E-2</v>
      </c>
      <c r="MV41" s="1">
        <f t="shared" si="1837"/>
        <v>-1.0101010101010109E-4</v>
      </c>
      <c r="MW41" s="1">
        <f t="shared" si="1838"/>
        <v>-0.77319428207364582</v>
      </c>
      <c r="MX41" s="1"/>
      <c r="MY41" s="1"/>
      <c r="MZ41" s="1" t="s">
        <v>11</v>
      </c>
      <c r="NA41" s="1" t="s">
        <v>45</v>
      </c>
      <c r="NB41" s="1">
        <v>53</v>
      </c>
      <c r="NC41" s="1">
        <v>8</v>
      </c>
      <c r="ND41" s="1">
        <v>8.8999999999999996E-2</v>
      </c>
      <c r="NE41" s="1">
        <f t="shared" si="1839"/>
        <v>-4.0000000000000036E-3</v>
      </c>
      <c r="NF41" s="1">
        <f t="shared" si="1840"/>
        <v>-0.82770270270270285</v>
      </c>
      <c r="NG41" s="1">
        <f t="shared" si="1841"/>
        <v>-1.2415540540540544E-3</v>
      </c>
      <c r="NH41" s="1">
        <f t="shared" si="1842"/>
        <v>-9.5036287052514865</v>
      </c>
      <c r="NI41" s="1"/>
      <c r="NJ41" s="1"/>
      <c r="NK41" s="1" t="s">
        <v>11</v>
      </c>
      <c r="NL41" s="1" t="s">
        <v>46</v>
      </c>
      <c r="NM41" s="1">
        <v>56</v>
      </c>
      <c r="NN41" s="1">
        <v>8</v>
      </c>
      <c r="NO41" s="1">
        <v>0.105</v>
      </c>
      <c r="NP41" s="1">
        <f t="shared" si="1843"/>
        <v>1.2999999999999998E-2</v>
      </c>
      <c r="NQ41" s="1">
        <f t="shared" si="1844"/>
        <v>-0.20000000000000009</v>
      </c>
      <c r="NR41" s="1">
        <f t="shared" si="1845"/>
        <v>-3.0000000000000014E-4</v>
      </c>
      <c r="NS41" s="1">
        <f t="shared" si="1846"/>
        <v>-2.2963870177587271</v>
      </c>
      <c r="NT41" s="1"/>
      <c r="NU41" s="1"/>
      <c r="NV41" s="1" t="s">
        <v>11</v>
      </c>
      <c r="NW41" s="1" t="s">
        <v>47</v>
      </c>
      <c r="NX41" s="1">
        <v>57</v>
      </c>
      <c r="NY41" s="1">
        <v>8</v>
      </c>
      <c r="NZ41" s="1">
        <v>-3.0000000000000001E-3</v>
      </c>
      <c r="OA41" s="1">
        <f t="shared" si="1847"/>
        <v>9.0000000000000011E-3</v>
      </c>
      <c r="OB41" s="1">
        <f t="shared" si="1848"/>
        <v>1.019292604501608</v>
      </c>
      <c r="OC41" s="1">
        <f t="shared" si="1849"/>
        <v>1.528938906752412E-3</v>
      </c>
      <c r="OD41" s="1">
        <f t="shared" si="1850"/>
        <v>11.703451521374861</v>
      </c>
      <c r="OE41" s="1"/>
      <c r="OF41" s="1"/>
      <c r="OG41" s="1" t="s">
        <v>11</v>
      </c>
      <c r="OH41" s="1" t="s">
        <v>48</v>
      </c>
      <c r="OI41" s="1">
        <v>58</v>
      </c>
      <c r="OJ41" s="1">
        <v>8</v>
      </c>
      <c r="OK41" s="1">
        <v>-1E-3</v>
      </c>
      <c r="OL41" s="1">
        <f t="shared" si="998"/>
        <v>1.0999999999999999E-2</v>
      </c>
      <c r="OM41" s="1">
        <f t="shared" si="1851"/>
        <v>1.0806451612903227</v>
      </c>
      <c r="ON41" s="1">
        <f t="shared" si="1852"/>
        <v>1.620967741935484E-3</v>
      </c>
      <c r="OO41" s="1">
        <f t="shared" si="1853"/>
        <v>12.407897595954408</v>
      </c>
      <c r="OP41" s="1"/>
      <c r="OQ41" s="1"/>
      <c r="OR41" s="1" t="s">
        <v>11</v>
      </c>
      <c r="OS41" s="1" t="s">
        <v>49</v>
      </c>
      <c r="OT41" s="1">
        <v>59</v>
      </c>
      <c r="OU41" s="1">
        <v>8</v>
      </c>
      <c r="OV41" s="1">
        <v>3.0000000000000001E-3</v>
      </c>
      <c r="OW41" s="1">
        <f t="shared" si="1854"/>
        <v>1.4999999999999999E-2</v>
      </c>
      <c r="OX41" s="1">
        <f t="shared" si="1855"/>
        <v>1.2806451612903225</v>
      </c>
      <c r="OY41" s="1">
        <f t="shared" si="1856"/>
        <v>1.9209677419354837E-3</v>
      </c>
      <c r="OZ41" s="1">
        <f t="shared" si="1857"/>
        <v>14.704284613713133</v>
      </c>
      <c r="PA41" s="1"/>
      <c r="PB41" s="1"/>
      <c r="PC41" s="1" t="s">
        <v>11</v>
      </c>
      <c r="PD41" s="1" t="s">
        <v>50</v>
      </c>
      <c r="PE41" s="1">
        <v>60</v>
      </c>
      <c r="PF41" s="1">
        <v>8</v>
      </c>
      <c r="PG41" s="1">
        <v>7.0000000000000001E-3</v>
      </c>
      <c r="PH41" s="1">
        <f t="shared" si="1858"/>
        <v>1.9E-2</v>
      </c>
      <c r="PI41" s="1">
        <f t="shared" si="1859"/>
        <v>1.4548387096774194</v>
      </c>
      <c r="PJ41" s="1">
        <f t="shared" si="1860"/>
        <v>2.1822580645161293E-3</v>
      </c>
      <c r="PK41" s="1">
        <f t="shared" si="1861"/>
        <v>16.704363629180413</v>
      </c>
      <c r="PL41" s="1"/>
      <c r="PM41" s="1"/>
      <c r="PN41" s="1" t="s">
        <v>11</v>
      </c>
      <c r="PO41" s="1" t="s">
        <v>51</v>
      </c>
      <c r="PP41" s="1">
        <v>63</v>
      </c>
      <c r="PQ41" s="1">
        <v>8</v>
      </c>
      <c r="PR41" s="1">
        <v>2.1999999999999999E-2</v>
      </c>
      <c r="PS41" s="1">
        <f t="shared" si="1862"/>
        <v>3.5999999999999997E-2</v>
      </c>
      <c r="PT41" s="1">
        <f t="shared" si="1863"/>
        <v>2.0161812297734625</v>
      </c>
      <c r="PU41" s="1">
        <f t="shared" si="1864"/>
        <v>3.0242718446601936E-3</v>
      </c>
      <c r="PV41" s="1">
        <f t="shared" si="1865"/>
        <v>23.149662007503011</v>
      </c>
      <c r="PW41" s="1"/>
      <c r="PX41" s="1"/>
      <c r="PY41" s="1" t="s">
        <v>11</v>
      </c>
      <c r="PZ41" s="1" t="s">
        <v>52</v>
      </c>
      <c r="QA41" s="1">
        <v>64</v>
      </c>
      <c r="QB41" s="1">
        <v>8</v>
      </c>
      <c r="QC41" s="1">
        <v>2.5000000000000001E-2</v>
      </c>
      <c r="QD41" s="1">
        <f t="shared" si="1866"/>
        <v>2.6000000000000002E-2</v>
      </c>
      <c r="QE41" s="1">
        <f t="shared" si="1867"/>
        <v>1.6677419354838712</v>
      </c>
      <c r="QF41" s="1">
        <f t="shared" si="1868"/>
        <v>2.5016129032258069E-3</v>
      </c>
      <c r="QG41" s="1">
        <f t="shared" si="1869"/>
        <v>19.148904648084866</v>
      </c>
      <c r="QH41" s="1"/>
      <c r="QI41" s="1"/>
      <c r="QJ41" s="1" t="s">
        <v>11</v>
      </c>
      <c r="QK41" s="1" t="s">
        <v>53</v>
      </c>
      <c r="QL41" s="1">
        <v>65</v>
      </c>
      <c r="QM41" s="1">
        <v>8</v>
      </c>
      <c r="QN41" s="1">
        <v>2.9000000000000001E-2</v>
      </c>
      <c r="QO41" s="1">
        <f t="shared" si="1870"/>
        <v>3.1E-2</v>
      </c>
      <c r="QP41" s="1">
        <f t="shared" si="1871"/>
        <v>1.8220064724919094</v>
      </c>
      <c r="QQ41" s="1">
        <f t="shared" si="1872"/>
        <v>2.7330097087378642E-3</v>
      </c>
      <c r="QR41" s="1">
        <f t="shared" si="1873"/>
        <v>20.920160048513964</v>
      </c>
      <c r="QS41" s="1"/>
      <c r="QT41" s="1"/>
      <c r="QU41" s="1" t="s">
        <v>11</v>
      </c>
      <c r="QV41" s="1" t="s">
        <v>54</v>
      </c>
      <c r="QW41" s="1">
        <v>66</v>
      </c>
      <c r="QX41" s="1">
        <v>8</v>
      </c>
      <c r="QY41" s="1">
        <v>3.4000000000000002E-2</v>
      </c>
      <c r="QZ41" s="1">
        <f t="shared" si="1874"/>
        <v>3.3000000000000002E-2</v>
      </c>
      <c r="RA41" s="1">
        <f t="shared" si="1875"/>
        <v>1.9583333333333335</v>
      </c>
      <c r="RB41" s="1">
        <f t="shared" si="1876"/>
        <v>2.9375000000000004E-3</v>
      </c>
      <c r="RC41" s="1">
        <f t="shared" si="1877"/>
        <v>22.485456215554198</v>
      </c>
      <c r="RD41" s="1"/>
      <c r="RE41" s="1"/>
      <c r="RF41" s="1" t="s">
        <v>11</v>
      </c>
      <c r="RG41" s="1" t="s">
        <v>55</v>
      </c>
      <c r="RH41" s="1">
        <v>67</v>
      </c>
      <c r="RI41" s="1">
        <v>8</v>
      </c>
      <c r="RJ41" s="1">
        <v>3.7999999999999999E-2</v>
      </c>
      <c r="RK41" s="1">
        <f t="shared" si="1878"/>
        <v>3.9E-2</v>
      </c>
      <c r="RL41" s="1">
        <f t="shared" si="1879"/>
        <v>2.1346153846153846</v>
      </c>
      <c r="RM41" s="1">
        <f t="shared" si="1880"/>
        <v>3.201923076923077E-3</v>
      </c>
      <c r="RN41" s="1">
        <f t="shared" si="1881"/>
        <v>24.509515285694096</v>
      </c>
      <c r="RO41" s="1"/>
      <c r="RP41" s="1"/>
      <c r="RQ41" s="1" t="s">
        <v>11</v>
      </c>
      <c r="RR41" s="1" t="s">
        <v>56</v>
      </c>
      <c r="RS41" s="1">
        <v>70</v>
      </c>
      <c r="RT41" s="1">
        <v>8</v>
      </c>
      <c r="RU41" s="1">
        <v>4.9000000000000002E-2</v>
      </c>
      <c r="RV41" s="1">
        <f t="shared" si="1882"/>
        <v>4.3000000000000003E-2</v>
      </c>
      <c r="RW41" s="1">
        <f t="shared" si="1883"/>
        <v>2.2339743589743595</v>
      </c>
      <c r="RX41" s="1">
        <f t="shared" si="1884"/>
        <v>3.3509615384615392E-3</v>
      </c>
      <c r="RY41" s="1">
        <f t="shared" si="1885"/>
        <v>25.650348579772956</v>
      </c>
      <c r="RZ41" s="1"/>
      <c r="SA41" s="1"/>
      <c r="SB41" s="2" t="s">
        <v>11</v>
      </c>
      <c r="SC41" s="1" t="s">
        <v>57</v>
      </c>
      <c r="SD41" s="1">
        <v>71</v>
      </c>
      <c r="SE41" s="2">
        <v>8</v>
      </c>
      <c r="SF41" s="1">
        <v>1.2999999999999999E-2</v>
      </c>
      <c r="SG41" s="1">
        <f t="shared" si="1886"/>
        <v>8.9999999999999993E-3</v>
      </c>
      <c r="SH41" s="1">
        <f t="shared" si="1887"/>
        <v>1.0616438356164384</v>
      </c>
      <c r="SI41" s="1">
        <f t="shared" si="1888"/>
        <v>1.5924657534246577E-3</v>
      </c>
      <c r="SJ41" s="1">
        <f t="shared" si="1889"/>
        <v>12.189725607965842</v>
      </c>
      <c r="SK41" s="1"/>
      <c r="SL41" s="1"/>
      <c r="SM41" s="2" t="s">
        <v>11</v>
      </c>
      <c r="SN41" s="1" t="s">
        <v>58</v>
      </c>
      <c r="SO41" s="1">
        <v>72</v>
      </c>
      <c r="SP41" s="2">
        <v>8</v>
      </c>
      <c r="SQ41" s="1">
        <v>1.9E-2</v>
      </c>
      <c r="SR41" s="1">
        <f t="shared" si="1890"/>
        <v>1.2999999999999999E-2</v>
      </c>
      <c r="SS41" s="1">
        <f t="shared" si="1891"/>
        <v>1.1237113402061856</v>
      </c>
      <c r="ST41" s="1">
        <f t="shared" si="1892"/>
        <v>1.6855670103092784E-3</v>
      </c>
      <c r="SU41" s="1">
        <f t="shared" si="1893"/>
        <v>12.902380666788719</v>
      </c>
      <c r="SV41" s="1"/>
      <c r="SW41" s="1"/>
      <c r="SX41" s="2" t="s">
        <v>11</v>
      </c>
      <c r="SY41" s="1" t="s">
        <v>59</v>
      </c>
      <c r="SZ41" s="1">
        <v>73</v>
      </c>
      <c r="TA41" s="2">
        <v>8</v>
      </c>
      <c r="TB41" s="1">
        <v>2.5999999999999999E-2</v>
      </c>
      <c r="TC41" s="1">
        <f t="shared" si="1894"/>
        <v>1.9999999999999997E-2</v>
      </c>
      <c r="TD41" s="1">
        <f t="shared" si="1895"/>
        <v>1.3034482758620689</v>
      </c>
      <c r="TE41" s="1">
        <f t="shared" si="1896"/>
        <v>1.9551724137931033E-3</v>
      </c>
      <c r="TF41" s="1">
        <f t="shared" si="1897"/>
        <v>14.966108495048248</v>
      </c>
      <c r="TG41" s="1"/>
      <c r="TH41" s="1"/>
      <c r="TI41" s="2" t="s">
        <v>11</v>
      </c>
      <c r="TJ41" s="1" t="s">
        <v>60</v>
      </c>
      <c r="TK41" s="1">
        <v>74</v>
      </c>
      <c r="TL41" s="2">
        <v>8</v>
      </c>
      <c r="TM41" s="1">
        <v>3.3000000000000002E-2</v>
      </c>
      <c r="TN41" s="1">
        <f t="shared" si="1898"/>
        <v>2.7000000000000003E-2</v>
      </c>
      <c r="TO41" s="1">
        <f t="shared" si="1899"/>
        <v>1.5463917525773194</v>
      </c>
      <c r="TP41" s="1">
        <f t="shared" si="1900"/>
        <v>2.3195876288659794E-3</v>
      </c>
      <c r="TQ41" s="1">
        <f t="shared" si="1901"/>
        <v>17.755569724938603</v>
      </c>
      <c r="TR41" s="1"/>
      <c r="TS41" s="1"/>
      <c r="TT41" s="2" t="s">
        <v>11</v>
      </c>
      <c r="TU41" s="1" t="s">
        <v>61</v>
      </c>
      <c r="TV41" s="1">
        <v>77</v>
      </c>
      <c r="TW41" s="2">
        <v>8</v>
      </c>
      <c r="TX41" s="1">
        <v>4.8000000000000001E-2</v>
      </c>
      <c r="TY41" s="1">
        <f t="shared" si="1902"/>
        <v>3.9E-2</v>
      </c>
      <c r="TZ41" s="1">
        <f t="shared" si="2559"/>
        <v>1.9312714776632303</v>
      </c>
      <c r="UA41" s="1">
        <f t="shared" si="1903"/>
        <v>2.8969072164948453E-3</v>
      </c>
      <c r="UB41" s="1">
        <f t="shared" si="1904"/>
        <v>22.174733745367767</v>
      </c>
      <c r="UC41" s="1"/>
      <c r="UD41" s="1"/>
      <c r="UE41" s="2" t="s">
        <v>11</v>
      </c>
      <c r="UF41" s="1" t="s">
        <v>62</v>
      </c>
      <c r="UG41" s="1">
        <v>78</v>
      </c>
      <c r="UH41" s="2">
        <v>8</v>
      </c>
      <c r="UI41" s="1">
        <v>5.7000000000000002E-2</v>
      </c>
      <c r="UJ41" s="1">
        <f t="shared" si="1905"/>
        <v>4.9000000000000002E-2</v>
      </c>
      <c r="UK41" s="1">
        <f t="shared" si="1906"/>
        <v>1.8581314878892736</v>
      </c>
      <c r="UL41" s="1">
        <f t="shared" si="1907"/>
        <v>2.7871972318339105E-3</v>
      </c>
      <c r="UM41" s="1">
        <f t="shared" si="1908"/>
        <v>21.334945130388167</v>
      </c>
      <c r="UN41" s="1"/>
      <c r="UO41" s="1"/>
      <c r="UP41" s="2" t="s">
        <v>11</v>
      </c>
      <c r="UQ41" s="1" t="s">
        <v>63</v>
      </c>
      <c r="UR41" s="1">
        <v>79</v>
      </c>
      <c r="US41" s="2">
        <v>8</v>
      </c>
      <c r="UT41" s="1">
        <v>5.2999999999999999E-2</v>
      </c>
      <c r="UU41" s="1">
        <f t="shared" si="1909"/>
        <v>4.3999999999999997E-2</v>
      </c>
      <c r="UV41" s="1">
        <f t="shared" si="1910"/>
        <v>2.0896551724137931</v>
      </c>
      <c r="UW41" s="1">
        <f t="shared" si="1911"/>
        <v>3.1344827586206898E-3</v>
      </c>
      <c r="UX41" s="1">
        <f t="shared" si="1912"/>
        <v>23.993285047617036</v>
      </c>
      <c r="UY41" s="1"/>
      <c r="UZ41" s="1"/>
      <c r="VA41" s="2" t="s">
        <v>11</v>
      </c>
      <c r="VB41" s="1" t="s">
        <v>64</v>
      </c>
      <c r="VC41" s="1">
        <v>80</v>
      </c>
      <c r="VD41" s="2">
        <v>8</v>
      </c>
      <c r="VE41" s="1">
        <v>5.7000000000000002E-2</v>
      </c>
      <c r="VF41" s="1">
        <f t="shared" si="1913"/>
        <v>4.7E-2</v>
      </c>
      <c r="VG41" s="1">
        <f t="shared" si="1914"/>
        <v>2.1655172413793102</v>
      </c>
      <c r="VH41" s="1">
        <f t="shared" si="1915"/>
        <v>3.2482758620689654E-3</v>
      </c>
      <c r="VI41" s="1">
        <f t="shared" si="1916"/>
        <v>24.864328399180689</v>
      </c>
      <c r="VJ41" s="1"/>
      <c r="VK41" s="1"/>
      <c r="VL41" s="2" t="s">
        <v>11</v>
      </c>
      <c r="VM41" s="1" t="s">
        <v>65</v>
      </c>
      <c r="VN41" s="1">
        <v>84</v>
      </c>
      <c r="VO41" s="2">
        <v>8</v>
      </c>
      <c r="VP41" s="1">
        <v>7.0000000000000007E-2</v>
      </c>
      <c r="VQ41" s="1">
        <f t="shared" si="1917"/>
        <v>5.800000000000001E-2</v>
      </c>
      <c r="VR41" s="1">
        <f t="shared" si="1918"/>
        <v>2.5635738831615122</v>
      </c>
      <c r="VS41" s="1">
        <f t="shared" si="1919"/>
        <v>3.8453608247422683E-3</v>
      </c>
      <c r="VT41" s="1">
        <f t="shared" si="1920"/>
        <v>29.43478892178711</v>
      </c>
      <c r="VU41" s="1"/>
      <c r="VV41" s="1"/>
      <c r="VW41" s="2" t="s">
        <v>11</v>
      </c>
      <c r="VX41" s="1" t="s">
        <v>66</v>
      </c>
      <c r="VY41" s="1">
        <v>85</v>
      </c>
      <c r="VZ41" s="2">
        <v>8</v>
      </c>
      <c r="WA41" s="1">
        <v>1.7000000000000001E-2</v>
      </c>
      <c r="WB41" s="1">
        <f t="shared" si="1921"/>
        <v>1.2E-2</v>
      </c>
      <c r="WC41" s="1">
        <f t="shared" si="1922"/>
        <v>0.65156794425087117</v>
      </c>
      <c r="WD41" s="1">
        <f t="shared" si="1923"/>
        <v>9.7735191637630687E-4</v>
      </c>
      <c r="WE41" s="1">
        <f t="shared" si="1924"/>
        <v>7.4812608418272104</v>
      </c>
      <c r="WF41" s="1"/>
      <c r="WG41" s="1"/>
      <c r="WH41" s="2" t="s">
        <v>11</v>
      </c>
      <c r="WI41" s="1" t="s">
        <v>67</v>
      </c>
      <c r="WJ41" s="1">
        <v>86</v>
      </c>
      <c r="WK41" s="2">
        <v>8</v>
      </c>
      <c r="WL41" s="1">
        <v>2.8000000000000001E-2</v>
      </c>
      <c r="WM41" s="1">
        <f t="shared" si="1925"/>
        <v>0.02</v>
      </c>
      <c r="WN41" s="1">
        <f t="shared" si="1926"/>
        <v>0.85069444444444453</v>
      </c>
      <c r="WO41" s="1">
        <f t="shared" si="1927"/>
        <v>1.2760416666666669E-3</v>
      </c>
      <c r="WP41" s="1">
        <f t="shared" si="1928"/>
        <v>9.7676183915084724</v>
      </c>
      <c r="WQ41" s="1"/>
      <c r="WR41" s="1"/>
      <c r="WS41" s="2" t="s">
        <v>11</v>
      </c>
      <c r="WT41" s="1" t="s">
        <v>68</v>
      </c>
      <c r="WU41" s="1">
        <v>87</v>
      </c>
      <c r="WV41" s="2">
        <v>8</v>
      </c>
      <c r="WW41" s="1">
        <v>2.9000000000000001E-2</v>
      </c>
      <c r="WX41" s="1">
        <f t="shared" si="1929"/>
        <v>2.2000000000000002E-2</v>
      </c>
      <c r="WY41" s="1">
        <f t="shared" si="1930"/>
        <v>0.9059233449477353</v>
      </c>
      <c r="WZ41" s="1">
        <f t="shared" si="1931"/>
        <v>1.358885017421603E-3</v>
      </c>
      <c r="XA41" s="1">
        <f t="shared" si="1932"/>
        <v>10.401753042112698</v>
      </c>
      <c r="XB41" s="1"/>
      <c r="XC41" s="1"/>
      <c r="XD41" s="2" t="s">
        <v>11</v>
      </c>
      <c r="XE41" s="1" t="s">
        <v>69</v>
      </c>
      <c r="XF41" s="1">
        <v>88</v>
      </c>
      <c r="XG41" s="2">
        <v>8</v>
      </c>
      <c r="XH41" s="1">
        <v>4.2000000000000003E-2</v>
      </c>
      <c r="XI41" s="1">
        <f t="shared" si="1933"/>
        <v>3.3000000000000002E-2</v>
      </c>
      <c r="XJ41" s="1">
        <f t="shared" si="1934"/>
        <v>1.2638888888888891</v>
      </c>
      <c r="XK41" s="1">
        <f t="shared" si="1935"/>
        <v>1.8958333333333336E-3</v>
      </c>
      <c r="XL41" s="1">
        <f t="shared" si="1936"/>
        <v>14.511890181669729</v>
      </c>
      <c r="XM41" s="1"/>
      <c r="XN41" s="1"/>
      <c r="XO41" s="2" t="s">
        <v>11</v>
      </c>
      <c r="XP41" s="1" t="s">
        <v>70</v>
      </c>
      <c r="XQ41" s="1">
        <v>91</v>
      </c>
      <c r="XR41" s="2">
        <v>8</v>
      </c>
      <c r="XS41" s="1">
        <v>5.2999999999999999E-2</v>
      </c>
      <c r="XT41" s="1">
        <f t="shared" si="1937"/>
        <v>4.1999999999999996E-2</v>
      </c>
      <c r="XU41" s="1">
        <f t="shared" si="1938"/>
        <v>1.5743944636678202</v>
      </c>
      <c r="XV41" s="1">
        <f t="shared" si="1939"/>
        <v>2.3615916955017306E-3</v>
      </c>
      <c r="XW41" s="1">
        <f t="shared" si="1940"/>
        <v>18.077095035989974</v>
      </c>
      <c r="XX41" s="1"/>
      <c r="XY41" s="1"/>
      <c r="XZ41" s="2" t="s">
        <v>11</v>
      </c>
      <c r="YA41" s="1" t="s">
        <v>71</v>
      </c>
      <c r="YB41" s="1">
        <v>92</v>
      </c>
      <c r="YC41" s="2">
        <v>8</v>
      </c>
      <c r="YD41" s="1">
        <v>0.05</v>
      </c>
      <c r="YE41" s="1">
        <f t="shared" si="1941"/>
        <v>3.9000000000000007E-2</v>
      </c>
      <c r="YF41" s="1">
        <f t="shared" si="1942"/>
        <v>1.5945017182130587</v>
      </c>
      <c r="YG41" s="1">
        <f t="shared" si="1943"/>
        <v>2.391752577319588E-3</v>
      </c>
      <c r="YH41" s="1">
        <f t="shared" si="1944"/>
        <v>18.307965227492254</v>
      </c>
      <c r="YI41" s="1"/>
      <c r="YJ41" s="1"/>
      <c r="YK41" s="2" t="s">
        <v>11</v>
      </c>
      <c r="YL41" s="1" t="s">
        <v>72</v>
      </c>
      <c r="YM41" s="1">
        <v>93</v>
      </c>
      <c r="YN41" s="2">
        <v>8</v>
      </c>
      <c r="YO41" s="1">
        <v>5.7000000000000002E-2</v>
      </c>
      <c r="YP41" s="1">
        <f t="shared" si="1945"/>
        <v>4.5999999999999999E-2</v>
      </c>
      <c r="YQ41" s="1">
        <f t="shared" si="1946"/>
        <v>1.8020477815699658</v>
      </c>
      <c r="YR41" s="1">
        <f t="shared" si="1947"/>
        <v>2.7030716723549487E-3</v>
      </c>
      <c r="YS41" s="1">
        <f t="shared" si="1948"/>
        <v>20.690995654890909</v>
      </c>
      <c r="YT41" s="1"/>
      <c r="YU41" s="1"/>
      <c r="YV41" s="2" t="s">
        <v>11</v>
      </c>
      <c r="YW41" s="1" t="s">
        <v>73</v>
      </c>
      <c r="YX41" s="1">
        <v>94</v>
      </c>
      <c r="YY41" s="2">
        <v>8</v>
      </c>
      <c r="YZ41" s="1">
        <v>6.5000000000000002E-2</v>
      </c>
      <c r="ZA41" s="1">
        <f t="shared" si="1949"/>
        <v>5.2000000000000005E-2</v>
      </c>
      <c r="ZB41" s="1">
        <f t="shared" si="1950"/>
        <v>1.9659863945578233</v>
      </c>
      <c r="ZC41" s="1">
        <f t="shared" si="1951"/>
        <v>2.948979591836735E-3</v>
      </c>
      <c r="ZD41" s="1">
        <f t="shared" si="1952"/>
        <v>22.573328167764352</v>
      </c>
      <c r="ZE41" s="1"/>
      <c r="ZF41" s="1"/>
      <c r="ZG41" s="2" t="s">
        <v>11</v>
      </c>
      <c r="ZH41" s="1" t="s">
        <v>74</v>
      </c>
      <c r="ZI41" s="1">
        <v>95</v>
      </c>
      <c r="ZJ41" s="2">
        <v>8</v>
      </c>
      <c r="ZK41" s="1">
        <v>6.5000000000000002E-2</v>
      </c>
      <c r="ZL41" s="1">
        <f t="shared" si="1953"/>
        <v>5.2000000000000005E-2</v>
      </c>
      <c r="ZM41" s="1">
        <f t="shared" si="1954"/>
        <v>1.9863945578231295</v>
      </c>
      <c r="ZN41" s="1">
        <f t="shared" si="1955"/>
        <v>2.9795918367346943E-3</v>
      </c>
      <c r="ZO41" s="1">
        <f t="shared" si="1956"/>
        <v>22.807653373658098</v>
      </c>
      <c r="ZP41" s="1"/>
      <c r="ZQ41" s="1"/>
      <c r="ZR41" s="2" t="s">
        <v>11</v>
      </c>
      <c r="ZS41" s="1" t="s">
        <v>75</v>
      </c>
      <c r="ZT41" s="1">
        <v>99</v>
      </c>
      <c r="ZU41" s="2">
        <v>8</v>
      </c>
      <c r="ZV41" s="1">
        <v>7.0000000000000007E-2</v>
      </c>
      <c r="ZW41" s="1">
        <f t="shared" si="1957"/>
        <v>5.5000000000000007E-2</v>
      </c>
      <c r="ZX41" s="1">
        <f t="shared" si="1958"/>
        <v>1.9520547945205482</v>
      </c>
      <c r="ZY41" s="1">
        <f t="shared" si="1959"/>
        <v>2.9280821917808224E-3</v>
      </c>
      <c r="ZZ41" s="1">
        <f t="shared" si="1960"/>
        <v>22.413366440453323</v>
      </c>
      <c r="AAA41" s="1"/>
      <c r="AAB41" s="1"/>
      <c r="AAC41" s="2" t="s">
        <v>11</v>
      </c>
      <c r="AAD41" s="1" t="s">
        <v>76</v>
      </c>
      <c r="AAE41" s="1">
        <v>100</v>
      </c>
      <c r="AAF41" s="2">
        <v>8</v>
      </c>
      <c r="AAG41" s="1">
        <v>1.4E-2</v>
      </c>
      <c r="AAH41" s="1">
        <f t="shared" si="1961"/>
        <v>1.2E-2</v>
      </c>
      <c r="AAI41" s="1">
        <f t="shared" si="1962"/>
        <v>1.3137931034482759</v>
      </c>
      <c r="AAJ41" s="1">
        <f t="shared" si="1963"/>
        <v>1.970689655172414E-3</v>
      </c>
      <c r="AAK41" s="1">
        <f t="shared" si="1964"/>
        <v>15.084887133897841</v>
      </c>
      <c r="AAL41" s="1"/>
      <c r="AAM41" s="1"/>
      <c r="AAN41" s="2" t="s">
        <v>11</v>
      </c>
      <c r="AAO41" s="1" t="s">
        <v>77</v>
      </c>
      <c r="AAP41" s="1">
        <v>101</v>
      </c>
      <c r="AAQ41" s="2">
        <v>8</v>
      </c>
      <c r="AAR41" s="1">
        <v>0.02</v>
      </c>
      <c r="AAS41" s="1">
        <f t="shared" si="1965"/>
        <v>1.3000000000000001E-2</v>
      </c>
      <c r="AAT41" s="1">
        <f t="shared" si="1966"/>
        <v>1.1487889273356402</v>
      </c>
      <c r="AAU41" s="1">
        <f t="shared" si="1967"/>
        <v>1.7231833910034604E-3</v>
      </c>
      <c r="AAV41" s="1">
        <f t="shared" si="1968"/>
        <v>13.190319894392685</v>
      </c>
      <c r="AAW41" s="1"/>
      <c r="AAX41" s="1"/>
      <c r="AAY41" s="2" t="s">
        <v>11</v>
      </c>
      <c r="AAZ41" s="1" t="s">
        <v>78</v>
      </c>
      <c r="ABA41" s="1">
        <v>102</v>
      </c>
      <c r="ABB41" s="2">
        <v>8</v>
      </c>
      <c r="ABC41" s="1">
        <v>2.1000000000000001E-2</v>
      </c>
      <c r="ABD41" s="1">
        <f t="shared" si="1969"/>
        <v>1.4000000000000002E-2</v>
      </c>
      <c r="ABE41" s="1">
        <f t="shared" si="1970"/>
        <v>1.2344827586206895</v>
      </c>
      <c r="ABF41" s="1">
        <f t="shared" si="1971"/>
        <v>1.8517241379310341E-3</v>
      </c>
      <c r="ABG41" s="1">
        <f t="shared" si="1972"/>
        <v>14.174250902717651</v>
      </c>
      <c r="ABH41" s="1"/>
      <c r="ABI41" s="1"/>
      <c r="ABJ41" s="2" t="s">
        <v>11</v>
      </c>
      <c r="ABK41" s="1" t="s">
        <v>79</v>
      </c>
      <c r="ABL41" s="1">
        <v>112</v>
      </c>
      <c r="ABM41" s="2">
        <v>8</v>
      </c>
      <c r="ABN41" s="1">
        <v>4.9000000000000002E-2</v>
      </c>
      <c r="ABO41" s="1">
        <f t="shared" si="1973"/>
        <v>3.2000000000000001E-2</v>
      </c>
      <c r="ABP41" s="1">
        <f t="shared" si="1974"/>
        <v>1.9387755102040818</v>
      </c>
      <c r="ABQ41" s="1">
        <f t="shared" si="1975"/>
        <v>2.9081632653061226E-3</v>
      </c>
      <c r="ABR41" s="1">
        <f t="shared" si="1976"/>
        <v>22.260894559906021</v>
      </c>
      <c r="ABS41" s="1"/>
      <c r="ABT41" s="1"/>
      <c r="ABU41" s="2" t="s">
        <v>11</v>
      </c>
      <c r="ABV41" s="1" t="s">
        <v>80</v>
      </c>
      <c r="ABW41" s="1">
        <v>113</v>
      </c>
      <c r="ABX41" s="2">
        <v>8</v>
      </c>
      <c r="ABY41" s="1">
        <v>2.4E-2</v>
      </c>
      <c r="ABZ41" s="1">
        <f t="shared" si="1977"/>
        <v>1.1000000000000001E-2</v>
      </c>
      <c r="ACA41" s="1">
        <f t="shared" si="1978"/>
        <v>5.3571428571428617E-2</v>
      </c>
      <c r="ACB41" s="1">
        <f t="shared" si="1979"/>
        <v>8.0357142857142921E-5</v>
      </c>
      <c r="ACC41" s="1">
        <f t="shared" si="1980"/>
        <v>0.61510366547108786</v>
      </c>
      <c r="ACD41" s="1"/>
      <c r="ACE41" s="1"/>
      <c r="ACF41" s="2" t="s">
        <v>11</v>
      </c>
      <c r="ACG41" s="1" t="s">
        <v>81</v>
      </c>
      <c r="ACH41" s="1">
        <v>114</v>
      </c>
      <c r="ACI41" s="2">
        <v>8</v>
      </c>
      <c r="ACJ41" s="1">
        <v>0.03</v>
      </c>
      <c r="ACK41" s="1">
        <f t="shared" si="1981"/>
        <v>1.6E-2</v>
      </c>
      <c r="ACL41" s="1">
        <f t="shared" si="1982"/>
        <v>0.15412186379928314</v>
      </c>
      <c r="ACM41" s="1">
        <f t="shared" si="1983"/>
        <v>2.3118279569892471E-4</v>
      </c>
      <c r="ACN41" s="1">
        <f t="shared" si="1984"/>
        <v>1.7696172359072619</v>
      </c>
      <c r="ACO41" s="1"/>
      <c r="ACP41" s="1"/>
      <c r="ACQ41" s="2" t="s">
        <v>11</v>
      </c>
      <c r="ACR41" s="1" t="s">
        <v>82</v>
      </c>
      <c r="ACS41" s="1">
        <v>115</v>
      </c>
      <c r="ACT41" s="2">
        <v>8</v>
      </c>
      <c r="ACU41" s="1">
        <v>3.5999999999999997E-2</v>
      </c>
      <c r="ACV41" s="1">
        <f t="shared" si="1985"/>
        <v>2.1999999999999999E-2</v>
      </c>
      <c r="ACW41" s="1">
        <f t="shared" si="1986"/>
        <v>0.41637010676156577</v>
      </c>
      <c r="ACX41" s="1">
        <f t="shared" si="1987"/>
        <v>6.2455516014234865E-4</v>
      </c>
      <c r="ACY41" s="1">
        <f t="shared" si="1988"/>
        <v>4.7807345387503721</v>
      </c>
      <c r="ACZ41" s="1"/>
      <c r="ADA41" s="1"/>
      <c r="ADB41" s="2" t="s">
        <v>11</v>
      </c>
      <c r="ADC41" s="1" t="s">
        <v>83</v>
      </c>
      <c r="ADD41" s="1">
        <v>116</v>
      </c>
      <c r="ADE41" s="2">
        <v>8</v>
      </c>
      <c r="ADF41" s="1">
        <v>3.9E-2</v>
      </c>
      <c r="ADG41" s="1">
        <f t="shared" si="1989"/>
        <v>2.3E-2</v>
      </c>
      <c r="ADH41" s="1">
        <f t="shared" si="1990"/>
        <v>0.45195729537366547</v>
      </c>
      <c r="ADI41" s="1">
        <f t="shared" si="1991"/>
        <v>6.7793594306049824E-4</v>
      </c>
      <c r="ADJ41" s="1">
        <f t="shared" si="1992"/>
        <v>5.1893443283871568</v>
      </c>
      <c r="ADK41" s="1"/>
      <c r="ADL41" s="1"/>
      <c r="ADM41" s="2" t="s">
        <v>11</v>
      </c>
      <c r="ADN41" s="1" t="s">
        <v>84</v>
      </c>
      <c r="ADO41" s="1">
        <v>119</v>
      </c>
      <c r="ADP41" s="2">
        <v>8</v>
      </c>
      <c r="ADQ41" s="1">
        <v>5.2999999999999999E-2</v>
      </c>
      <c r="ADR41" s="1">
        <f t="shared" si="1993"/>
        <v>3.5999999999999997E-2</v>
      </c>
      <c r="ADS41" s="1">
        <f t="shared" si="1994"/>
        <v>0.38848920863309344</v>
      </c>
      <c r="ADT41" s="1">
        <f t="shared" si="1995"/>
        <v>5.8273381294964021E-4</v>
      </c>
      <c r="ADU41" s="1">
        <f t="shared" si="1996"/>
        <v>4.4606078762219852</v>
      </c>
      <c r="ADV41" s="1"/>
      <c r="ADW41" s="1"/>
      <c r="ADX41" s="2" t="s">
        <v>11</v>
      </c>
      <c r="ADY41" s="1" t="s">
        <v>85</v>
      </c>
      <c r="ADZ41" s="1">
        <v>120</v>
      </c>
      <c r="AEA41" s="2">
        <v>8</v>
      </c>
      <c r="AEB41" s="1">
        <v>5.6000000000000001E-2</v>
      </c>
      <c r="AEC41" s="1">
        <f t="shared" si="1997"/>
        <v>3.9E-2</v>
      </c>
      <c r="AED41" s="1">
        <f t="shared" si="1998"/>
        <v>0.46762589928057563</v>
      </c>
      <c r="AEE41" s="1">
        <f t="shared" si="1999"/>
        <v>7.0143884892086348E-4</v>
      </c>
      <c r="AEF41" s="1">
        <f t="shared" si="2000"/>
        <v>5.3692502213783175</v>
      </c>
      <c r="AEG41" s="1"/>
      <c r="AEH41" s="1"/>
      <c r="AEI41" s="2" t="s">
        <v>11</v>
      </c>
      <c r="AEJ41" s="1" t="s">
        <v>86</v>
      </c>
      <c r="AEK41" s="1">
        <v>121</v>
      </c>
      <c r="AEL41" s="2">
        <v>8</v>
      </c>
      <c r="AEM41" s="1">
        <v>5.5E-2</v>
      </c>
      <c r="AEN41" s="1">
        <f t="shared" si="2001"/>
        <v>3.7000000000000005E-2</v>
      </c>
      <c r="AEO41" s="1">
        <f t="shared" si="2002"/>
        <v>0.43525179856115132</v>
      </c>
      <c r="AEP41" s="1">
        <f t="shared" si="2003"/>
        <v>6.5287769784172695E-4</v>
      </c>
      <c r="AEQ41" s="1">
        <f t="shared" si="2004"/>
        <v>4.99753289835982</v>
      </c>
      <c r="AER41" s="1"/>
      <c r="AES41" s="1"/>
      <c r="AET41" s="2" t="s">
        <v>11</v>
      </c>
      <c r="AEU41" s="1" t="s">
        <v>87</v>
      </c>
      <c r="AEV41" s="1">
        <v>122</v>
      </c>
      <c r="AEW41" s="2">
        <v>8</v>
      </c>
      <c r="AEX41" s="1">
        <v>6.0999999999999999E-2</v>
      </c>
      <c r="AEY41" s="1">
        <f t="shared" si="2005"/>
        <v>4.3999999999999997E-2</v>
      </c>
      <c r="AEZ41" s="1">
        <f t="shared" si="2006"/>
        <v>0.63669064748201432</v>
      </c>
      <c r="AFA41" s="1">
        <f t="shared" si="2007"/>
        <v>9.5503597122302151E-4</v>
      </c>
      <c r="AFB41" s="1">
        <f t="shared" si="2008"/>
        <v>7.3104406860304767</v>
      </c>
      <c r="AFC41" s="1"/>
      <c r="AFD41" s="1"/>
      <c r="AFE41" s="2" t="s">
        <v>11</v>
      </c>
      <c r="AFF41" s="1" t="s">
        <v>88</v>
      </c>
      <c r="AFG41" s="1">
        <v>123</v>
      </c>
      <c r="AFH41" s="2">
        <v>8</v>
      </c>
      <c r="AFI41" s="1">
        <v>6.3E-2</v>
      </c>
      <c r="AFJ41" s="1">
        <f t="shared" si="2009"/>
        <v>4.5999999999999999E-2</v>
      </c>
      <c r="AFK41" s="1">
        <f t="shared" si="2010"/>
        <v>0.70503597122302164</v>
      </c>
      <c r="AFL41" s="1">
        <f t="shared" si="2011"/>
        <v>1.0575539568345325E-3</v>
      </c>
      <c r="AFM41" s="1">
        <f t="shared" si="2012"/>
        <v>8.0951772568473093</v>
      </c>
      <c r="AFN41" s="1"/>
      <c r="AFO41" s="1"/>
      <c r="AFP41" s="2" t="s">
        <v>11</v>
      </c>
      <c r="AFQ41" s="1" t="s">
        <v>89</v>
      </c>
      <c r="AFR41" s="1">
        <v>126</v>
      </c>
      <c r="AFS41" s="2">
        <v>8</v>
      </c>
      <c r="AFT41" s="1">
        <v>6.8000000000000005E-2</v>
      </c>
      <c r="AFU41" s="1">
        <f t="shared" si="2013"/>
        <v>0.05</v>
      </c>
      <c r="AFV41" s="1">
        <f t="shared" si="2014"/>
        <v>1.0177935943060499</v>
      </c>
      <c r="AFW41" s="1">
        <f t="shared" si="2015"/>
        <v>1.5266903914590748E-3</v>
      </c>
      <c r="AFX41" s="1">
        <f t="shared" si="2016"/>
        <v>11.686239983612023</v>
      </c>
      <c r="AFY41" s="1"/>
      <c r="AFZ41" s="1"/>
      <c r="AGA41" s="2" t="s">
        <v>11</v>
      </c>
      <c r="AGB41" s="1" t="s">
        <v>90</v>
      </c>
      <c r="AGC41" s="1">
        <v>127</v>
      </c>
      <c r="AGD41" s="2">
        <v>8</v>
      </c>
      <c r="AGE41" s="1">
        <v>2.4E-2</v>
      </c>
      <c r="AGF41" s="1">
        <f t="shared" si="2017"/>
        <v>9.0000000000000011E-3</v>
      </c>
      <c r="AGG41" s="1">
        <f t="shared" si="2018"/>
        <v>0.54208754208754217</v>
      </c>
      <c r="AGH41" s="1">
        <f t="shared" si="2019"/>
        <v>8.1313131313131323E-4</v>
      </c>
      <c r="AGI41" s="1">
        <f t="shared" si="2020"/>
        <v>6.2242139706928441</v>
      </c>
      <c r="AGJ41" s="1"/>
      <c r="AGK41" s="1"/>
      <c r="AGL41" s="2" t="s">
        <v>11</v>
      </c>
      <c r="AGM41" s="1" t="s">
        <v>91</v>
      </c>
      <c r="AGN41" s="1">
        <v>128</v>
      </c>
      <c r="AGO41" s="2">
        <v>8</v>
      </c>
      <c r="AGP41" s="1">
        <v>2.7E-2</v>
      </c>
      <c r="AGQ41" s="1">
        <f t="shared" si="2021"/>
        <v>1.2E-2</v>
      </c>
      <c r="AGR41" s="1">
        <f t="shared" si="2022"/>
        <v>0.6822742474916389</v>
      </c>
      <c r="AGS41" s="1">
        <f t="shared" si="2023"/>
        <v>1.0234113712374584E-3</v>
      </c>
      <c r="AGT41" s="1">
        <f t="shared" si="2024"/>
        <v>7.8338286224545186</v>
      </c>
      <c r="AGU41" s="1"/>
      <c r="AGV41" s="1"/>
      <c r="AGW41" s="2" t="s">
        <v>11</v>
      </c>
      <c r="AGX41" s="1" t="s">
        <v>92</v>
      </c>
      <c r="AGY41" s="1">
        <v>129</v>
      </c>
      <c r="AGZ41" s="2">
        <v>8</v>
      </c>
      <c r="AHA41" s="1">
        <v>2.8000000000000001E-2</v>
      </c>
      <c r="AHB41" s="1">
        <f t="shared" si="2025"/>
        <v>1.4E-2</v>
      </c>
      <c r="AHC41" s="1">
        <f t="shared" si="2026"/>
        <v>0.84385382059800662</v>
      </c>
      <c r="AHD41" s="1">
        <f t="shared" si="2027"/>
        <v>1.26578073089701E-3</v>
      </c>
      <c r="AHE41" s="1">
        <f t="shared" si="2028"/>
        <v>9.6890747925368181</v>
      </c>
      <c r="AHF41" s="1"/>
      <c r="AHG41" s="1"/>
      <c r="AHH41" s="2" t="s">
        <v>11</v>
      </c>
      <c r="AHI41" s="1" t="s">
        <v>93</v>
      </c>
      <c r="AHJ41" s="1">
        <v>130</v>
      </c>
      <c r="AHK41" s="2">
        <v>8</v>
      </c>
      <c r="AHL41" s="1">
        <v>3.5000000000000003E-2</v>
      </c>
      <c r="AHM41" s="1">
        <f t="shared" si="2029"/>
        <v>2.1000000000000005E-2</v>
      </c>
      <c r="AHN41" s="1">
        <f t="shared" si="2030"/>
        <v>1.0668896321070236</v>
      </c>
      <c r="AHO41" s="1">
        <f t="shared" si="2031"/>
        <v>1.6003344481605355E-3</v>
      </c>
      <c r="AHP41" s="1">
        <f t="shared" si="2032"/>
        <v>12.249957502759763</v>
      </c>
      <c r="AHQ41" s="1"/>
      <c r="AHR41" s="1"/>
      <c r="AHS41" s="2" t="s">
        <v>11</v>
      </c>
      <c r="AHT41" s="1" t="s">
        <v>94</v>
      </c>
      <c r="AHU41" s="1">
        <v>133</v>
      </c>
      <c r="AHV41" s="2">
        <v>8</v>
      </c>
      <c r="AHW41" s="1">
        <v>4.7E-2</v>
      </c>
      <c r="AHX41" s="1">
        <f t="shared" si="2033"/>
        <v>3.1E-2</v>
      </c>
      <c r="AHY41" s="1">
        <f t="shared" si="2034"/>
        <v>1.4252491694352161</v>
      </c>
      <c r="AHZ41" s="1">
        <f t="shared" si="2035"/>
        <v>2.1378737541528242E-3</v>
      </c>
      <c r="AIA41" s="1">
        <f t="shared" si="2036"/>
        <v>16.364618448812188</v>
      </c>
      <c r="AIB41" s="1"/>
      <c r="AIC41" s="1"/>
      <c r="AID41" s="2" t="s">
        <v>11</v>
      </c>
      <c r="AIE41" s="1" t="s">
        <v>95</v>
      </c>
      <c r="AIF41" s="1">
        <v>134</v>
      </c>
      <c r="AIG41" s="2">
        <v>8</v>
      </c>
      <c r="AIH41" s="1">
        <v>4.4999999999999998E-2</v>
      </c>
      <c r="AII41" s="1">
        <f t="shared" si="2037"/>
        <v>2.7999999999999997E-2</v>
      </c>
      <c r="AIJ41" s="1">
        <f t="shared" si="2038"/>
        <v>1.3122923588039865</v>
      </c>
      <c r="AIK41" s="1">
        <f t="shared" si="2039"/>
        <v>1.9684385382059797E-3</v>
      </c>
      <c r="AIL41" s="1">
        <f t="shared" si="2040"/>
        <v>15.067655681307253</v>
      </c>
      <c r="AIM41" s="1"/>
      <c r="AIN41" s="1"/>
      <c r="AIO41" s="2" t="s">
        <v>11</v>
      </c>
      <c r="AIP41" s="1" t="s">
        <v>96</v>
      </c>
      <c r="AIQ41" s="1">
        <v>135</v>
      </c>
      <c r="AIR41" s="2">
        <v>8</v>
      </c>
      <c r="AIS41" s="1">
        <v>4.2999999999999997E-2</v>
      </c>
      <c r="AIT41" s="1">
        <f t="shared" si="2041"/>
        <v>2.8999999999999998E-2</v>
      </c>
      <c r="AIU41" s="1">
        <f t="shared" si="2042"/>
        <v>1.3940397350993377</v>
      </c>
      <c r="AIV41" s="1">
        <f t="shared" si="2043"/>
        <v>2.0910596026490064E-3</v>
      </c>
      <c r="AIW41" s="1">
        <f t="shared" si="2044"/>
        <v>16.006273749609662</v>
      </c>
      <c r="AIX41" s="1"/>
      <c r="AIY41" s="1"/>
      <c r="AIZ41" s="2" t="s">
        <v>11</v>
      </c>
      <c r="AJA41" s="1" t="s">
        <v>97</v>
      </c>
      <c r="AJB41" s="1">
        <v>136</v>
      </c>
      <c r="AJC41" s="2">
        <v>8</v>
      </c>
      <c r="AJD41" s="1">
        <v>4.1000000000000002E-2</v>
      </c>
      <c r="AJE41" s="1">
        <f t="shared" si="2045"/>
        <v>2.5000000000000001E-2</v>
      </c>
      <c r="AJF41" s="1">
        <f t="shared" si="2046"/>
        <v>1.2516556291390728</v>
      </c>
      <c r="AJG41" s="1">
        <f t="shared" si="2047"/>
        <v>1.8774834437086092E-3</v>
      </c>
      <c r="AJH41" s="1">
        <f t="shared" si="2048"/>
        <v>14.371428687297987</v>
      </c>
      <c r="AJI41" s="1"/>
      <c r="AJJ41" s="1"/>
      <c r="AJK41" s="2" t="s">
        <v>11</v>
      </c>
      <c r="AJL41" s="1" t="s">
        <v>98</v>
      </c>
      <c r="AJM41" s="1">
        <v>140</v>
      </c>
      <c r="AJN41" s="2">
        <v>8</v>
      </c>
      <c r="AJO41" s="1">
        <v>0.05</v>
      </c>
      <c r="AJP41" s="1">
        <f t="shared" si="2049"/>
        <v>3.4000000000000002E-2</v>
      </c>
      <c r="AJQ41" s="1">
        <f t="shared" si="2050"/>
        <v>1.6339869281045754</v>
      </c>
      <c r="AJR41" s="1">
        <f t="shared" si="2051"/>
        <v>2.4509803921568631E-3</v>
      </c>
      <c r="AJS41" s="1">
        <f t="shared" si="2052"/>
        <v>18.761331844434039</v>
      </c>
      <c r="AJT41" s="1"/>
      <c r="AJU41" s="1"/>
      <c r="AJV41" s="2" t="s">
        <v>11</v>
      </c>
      <c r="AJW41" s="1" t="s">
        <v>99</v>
      </c>
      <c r="AJX41" s="1">
        <v>141</v>
      </c>
      <c r="AJY41" s="2">
        <v>8</v>
      </c>
      <c r="AJZ41" s="1">
        <v>2.3E-2</v>
      </c>
      <c r="AKA41" s="1">
        <f t="shared" si="2053"/>
        <v>2.9999999999999992E-3</v>
      </c>
      <c r="AKB41" s="1">
        <f t="shared" si="2054"/>
        <v>0.24406779661016947</v>
      </c>
      <c r="AKC41" s="1">
        <f t="shared" si="2055"/>
        <v>3.6610169491525422E-4</v>
      </c>
      <c r="AKD41" s="1">
        <f t="shared" si="2056"/>
        <v>2.8023705979428519</v>
      </c>
      <c r="AKE41" s="1"/>
      <c r="AKF41" s="1"/>
      <c r="AKG41" s="2" t="s">
        <v>11</v>
      </c>
      <c r="AKH41" s="1" t="s">
        <v>100</v>
      </c>
      <c r="AKI41" s="1">
        <v>143</v>
      </c>
      <c r="AKJ41" s="2">
        <v>8</v>
      </c>
      <c r="AKK41" s="1">
        <v>3.3000000000000002E-2</v>
      </c>
      <c r="AKL41" s="1">
        <f t="shared" si="2057"/>
        <v>1.1000000000000003E-2</v>
      </c>
      <c r="AKM41" s="1">
        <f t="shared" si="2058"/>
        <v>0.50508474576271201</v>
      </c>
      <c r="AKN41" s="1">
        <f t="shared" si="2059"/>
        <v>7.5762711864406807E-4</v>
      </c>
      <c r="AKO41" s="1">
        <f t="shared" si="2060"/>
        <v>5.799350265187293</v>
      </c>
      <c r="AKP41" s="1"/>
      <c r="AKQ41" s="1"/>
      <c r="AKR41" s="2" t="s">
        <v>11</v>
      </c>
      <c r="AKS41" s="1" t="s">
        <v>101</v>
      </c>
      <c r="AKT41" s="1">
        <v>144</v>
      </c>
      <c r="AKU41" s="2">
        <v>8</v>
      </c>
      <c r="AKV41" s="1">
        <v>3.5999999999999997E-2</v>
      </c>
      <c r="AKW41" s="1">
        <f t="shared" si="2061"/>
        <v>1.2999999999999998E-2</v>
      </c>
      <c r="AKX41" s="1">
        <f t="shared" si="2062"/>
        <v>0.54237288135593209</v>
      </c>
      <c r="AKY41" s="1">
        <f t="shared" si="2063"/>
        <v>8.1355932203389819E-4</v>
      </c>
      <c r="AKZ41" s="1">
        <f t="shared" si="2064"/>
        <v>6.2274902176507814</v>
      </c>
      <c r="ALA41" s="1"/>
      <c r="ALB41" s="1"/>
      <c r="ALC41" s="2" t="s">
        <v>11</v>
      </c>
      <c r="ALD41" s="1" t="s">
        <v>102</v>
      </c>
      <c r="ALE41" s="1">
        <v>147</v>
      </c>
      <c r="ALF41" s="2">
        <v>8</v>
      </c>
      <c r="ALG41" s="1">
        <v>3.7999999999999999E-2</v>
      </c>
      <c r="ALH41" s="1">
        <f t="shared" si="2065"/>
        <v>1.2E-2</v>
      </c>
      <c r="ALI41" s="1">
        <f t="shared" si="2066"/>
        <v>0.51186440677966105</v>
      </c>
      <c r="ALJ41" s="1">
        <f t="shared" si="2067"/>
        <v>7.677966101694916E-4</v>
      </c>
      <c r="ALK41" s="1">
        <f t="shared" si="2068"/>
        <v>5.8771938929079264</v>
      </c>
      <c r="ALL41" s="1"/>
      <c r="ALM41" s="1"/>
      <c r="ALN41" s="2" t="s">
        <v>11</v>
      </c>
      <c r="ALO41" s="1" t="s">
        <v>103</v>
      </c>
      <c r="ALP41" s="1">
        <v>148</v>
      </c>
      <c r="ALQ41" s="2">
        <v>8</v>
      </c>
      <c r="ALR41" s="1">
        <v>3.6999999999999998E-2</v>
      </c>
      <c r="ALS41" s="1">
        <f t="shared" si="2069"/>
        <v>1.1999999999999997E-2</v>
      </c>
      <c r="ALT41" s="1">
        <f t="shared" si="2070"/>
        <v>0.41496598639455773</v>
      </c>
      <c r="ALU41" s="1">
        <f t="shared" si="2071"/>
        <v>6.2244897959183663E-4</v>
      </c>
      <c r="ALV41" s="1">
        <f t="shared" si="2072"/>
        <v>4.7646125198395328</v>
      </c>
      <c r="ALW41" s="1"/>
      <c r="ALX41" s="1"/>
      <c r="ALY41" s="2" t="s">
        <v>11</v>
      </c>
      <c r="ALZ41" s="1" t="s">
        <v>104</v>
      </c>
      <c r="AMA41" s="1">
        <v>149</v>
      </c>
      <c r="AMB41" s="2">
        <v>8</v>
      </c>
      <c r="AMC41" s="1">
        <v>3.5000000000000003E-2</v>
      </c>
      <c r="AMD41" s="1">
        <f t="shared" si="2073"/>
        <v>1.5000000000000003E-2</v>
      </c>
      <c r="AME41" s="1">
        <f t="shared" si="2074"/>
        <v>0.59246575342465768</v>
      </c>
      <c r="AMF41" s="1">
        <f t="shared" si="2075"/>
        <v>8.8869863013698658E-4</v>
      </c>
      <c r="AMG41" s="1">
        <f t="shared" si="2076"/>
        <v>6.8026533231551323</v>
      </c>
      <c r="AMH41" s="1"/>
      <c r="AMI41" s="1"/>
      <c r="AMJ41" s="2" t="s">
        <v>11</v>
      </c>
      <c r="AMK41" s="1" t="s">
        <v>105</v>
      </c>
      <c r="AML41" s="1">
        <v>150</v>
      </c>
      <c r="AMM41" s="2">
        <v>8</v>
      </c>
      <c r="AMN41" s="1">
        <v>4.1000000000000002E-2</v>
      </c>
      <c r="AMO41" s="1">
        <f t="shared" si="2077"/>
        <v>2.2000000000000002E-2</v>
      </c>
      <c r="AMP41" s="1">
        <f t="shared" si="2078"/>
        <v>0.7260273972602741</v>
      </c>
      <c r="AMQ41" s="1">
        <f t="shared" si="2079"/>
        <v>1.0890410958904111E-3</v>
      </c>
      <c r="AMR41" s="1">
        <f t="shared" si="2080"/>
        <v>8.3361994480282533</v>
      </c>
      <c r="AMS41" s="1"/>
      <c r="AMT41" s="1"/>
      <c r="AMU41" s="2" t="s">
        <v>11</v>
      </c>
      <c r="AMV41" s="1" t="s">
        <v>106</v>
      </c>
      <c r="AMW41" s="1">
        <v>151</v>
      </c>
      <c r="AMX41" s="2">
        <v>8</v>
      </c>
      <c r="AMY41" s="1">
        <v>4.5999999999999999E-2</v>
      </c>
      <c r="AMZ41" s="1">
        <f t="shared" si="2081"/>
        <v>2.5999999999999999E-2</v>
      </c>
      <c r="ANA41" s="1">
        <f t="shared" si="2082"/>
        <v>0.81506849315068486</v>
      </c>
      <c r="ANB41" s="1">
        <f t="shared" si="2083"/>
        <v>1.2226027397260273E-3</v>
      </c>
      <c r="ANC41" s="1">
        <f t="shared" si="2084"/>
        <v>9.3585635312769995</v>
      </c>
      <c r="AND41" s="1"/>
      <c r="ANE41" s="1"/>
      <c r="ANF41" s="2" t="s">
        <v>11</v>
      </c>
      <c r="ANG41" s="1" t="s">
        <v>107</v>
      </c>
      <c r="ANH41" s="1">
        <v>154</v>
      </c>
      <c r="ANI41" s="2">
        <v>8</v>
      </c>
      <c r="ANJ41" s="1">
        <v>4.4999999999999998E-2</v>
      </c>
      <c r="ANK41" s="1">
        <f t="shared" si="2085"/>
        <v>2.5999999999999999E-2</v>
      </c>
      <c r="ANL41" s="1">
        <f t="shared" si="2086"/>
        <v>0.79655172413793096</v>
      </c>
      <c r="ANM41" s="1">
        <f t="shared" si="2087"/>
        <v>1.1948275862068965E-3</v>
      </c>
      <c r="ANN41" s="1">
        <f t="shared" si="2088"/>
        <v>9.1459551914183734</v>
      </c>
      <c r="ANO41" s="1"/>
      <c r="ANP41" s="1"/>
      <c r="ANQ41" s="2" t="s">
        <v>11</v>
      </c>
      <c r="ANR41" s="1" t="s">
        <v>108</v>
      </c>
      <c r="ANS41" s="1">
        <v>155</v>
      </c>
      <c r="ANT41" s="2">
        <v>8</v>
      </c>
      <c r="ANU41" s="1">
        <v>3.6999999999999998E-2</v>
      </c>
      <c r="ANV41" s="1">
        <f t="shared" si="2089"/>
        <v>1.6999999999999998E-2</v>
      </c>
      <c r="ANW41" s="1">
        <f t="shared" si="2090"/>
        <v>0.33105802047781557</v>
      </c>
      <c r="ANX41" s="1">
        <f t="shared" si="2091"/>
        <v>4.9658703071672338E-4</v>
      </c>
      <c r="ANY41" s="1">
        <f t="shared" si="2092"/>
        <v>3.8011867017507912</v>
      </c>
      <c r="ANZ41" s="1"/>
      <c r="AOA41" s="1"/>
      <c r="AOB41" s="2" t="s">
        <v>11</v>
      </c>
      <c r="AOC41" s="1" t="s">
        <v>109</v>
      </c>
      <c r="AOD41" s="1">
        <v>156</v>
      </c>
      <c r="AOE41" s="2">
        <v>8</v>
      </c>
      <c r="AOF41" s="1">
        <v>4.4999999999999998E-2</v>
      </c>
      <c r="AOG41" s="1">
        <f t="shared" si="2093"/>
        <v>2.3999999999999997E-2</v>
      </c>
      <c r="AOH41" s="1">
        <f t="shared" si="2094"/>
        <v>0.61016949152542355</v>
      </c>
      <c r="AOI41" s="1">
        <f t="shared" si="2095"/>
        <v>9.1525423728813532E-4</v>
      </c>
      <c r="AOJ41" s="1">
        <f t="shared" si="2096"/>
        <v>7.0059264948571283</v>
      </c>
      <c r="AOK41" s="1"/>
      <c r="AOL41" s="1"/>
      <c r="AOM41" s="2" t="s">
        <v>11</v>
      </c>
      <c r="AON41" s="1" t="s">
        <v>110</v>
      </c>
      <c r="AOO41" s="1">
        <v>157</v>
      </c>
      <c r="AOP41" s="2">
        <v>8</v>
      </c>
      <c r="AOQ41" s="1">
        <v>0.03</v>
      </c>
      <c r="AOR41" s="1">
        <f t="shared" si="2097"/>
        <v>1.6E-2</v>
      </c>
      <c r="AOS41" s="1">
        <f t="shared" si="2098"/>
        <v>0.4982935153583618</v>
      </c>
      <c r="AOT41" s="1">
        <f t="shared" si="2099"/>
        <v>7.474402730375427E-4</v>
      </c>
      <c r="AOU41" s="1">
        <f t="shared" si="2100"/>
        <v>5.7213737985115021</v>
      </c>
      <c r="AOV41" s="1"/>
      <c r="AOW41" s="1"/>
      <c r="AOX41" s="2" t="s">
        <v>11</v>
      </c>
      <c r="AOY41" s="1" t="s">
        <v>111</v>
      </c>
      <c r="AOZ41" s="1">
        <v>158</v>
      </c>
      <c r="APA41" s="2">
        <v>8</v>
      </c>
      <c r="APB41" s="1">
        <v>4.2000000000000003E-2</v>
      </c>
      <c r="APC41" s="1">
        <f t="shared" si="2101"/>
        <v>2.2000000000000002E-2</v>
      </c>
      <c r="APD41" s="1">
        <f t="shared" si="2102"/>
        <v>0.44520547945205491</v>
      </c>
      <c r="APE41" s="1">
        <f t="shared" si="2103"/>
        <v>6.6780821917808235E-4</v>
      </c>
      <c r="APF41" s="1">
        <f t="shared" si="2104"/>
        <v>5.1118204162437406</v>
      </c>
      <c r="APG41" s="1"/>
      <c r="APH41" s="1"/>
      <c r="API41" s="2" t="s">
        <v>11</v>
      </c>
      <c r="APJ41" s="1" t="s">
        <v>112</v>
      </c>
      <c r="APK41" s="1">
        <v>161</v>
      </c>
      <c r="APL41" s="2">
        <v>8</v>
      </c>
      <c r="APM41" s="1">
        <v>4.5999999999999999E-2</v>
      </c>
      <c r="APN41" s="1">
        <f t="shared" si="2105"/>
        <v>0.03</v>
      </c>
      <c r="APO41" s="1">
        <f t="shared" si="2106"/>
        <v>0.87713310580204784</v>
      </c>
      <c r="APP41" s="1">
        <f t="shared" si="2107"/>
        <v>1.3156996587030717E-3</v>
      </c>
      <c r="APQ41" s="1">
        <f t="shared" si="2108"/>
        <v>10.071185385051068</v>
      </c>
      <c r="APR41" s="1"/>
      <c r="APS41" s="1"/>
      <c r="APT41" s="2" t="s">
        <v>11</v>
      </c>
      <c r="APU41" s="1" t="s">
        <v>113</v>
      </c>
      <c r="APV41" s="1">
        <v>162</v>
      </c>
      <c r="APW41" s="2">
        <v>8</v>
      </c>
      <c r="APX41" s="1">
        <v>4.9000000000000002E-2</v>
      </c>
      <c r="APY41" s="1">
        <f t="shared" si="2109"/>
        <v>4.4000000000000004E-2</v>
      </c>
      <c r="APZ41" s="1">
        <f t="shared" si="2110"/>
        <v>1.8350515463917527</v>
      </c>
      <c r="AQA41" s="1">
        <f t="shared" si="2111"/>
        <v>2.7525773195876293E-3</v>
      </c>
      <c r="AQB41" s="1">
        <f t="shared" si="2112"/>
        <v>21.06994274026048</v>
      </c>
      <c r="AQC41" s="1"/>
      <c r="AQD41" s="1"/>
      <c r="AQE41" s="2" t="s">
        <v>11</v>
      </c>
      <c r="AQF41" s="1" t="s">
        <v>114</v>
      </c>
      <c r="AQG41" s="1">
        <v>163</v>
      </c>
      <c r="AQH41" s="2">
        <v>8</v>
      </c>
      <c r="AQI41" s="1">
        <v>0.05</v>
      </c>
      <c r="AQJ41" s="1">
        <f t="shared" si="2113"/>
        <v>3.4000000000000002E-2</v>
      </c>
      <c r="AQK41" s="1">
        <f t="shared" si="2114"/>
        <v>0.88356164383561653</v>
      </c>
      <c r="AQL41" s="1">
        <f t="shared" si="2115"/>
        <v>1.3253424657534247E-3</v>
      </c>
      <c r="AQM41" s="1">
        <f t="shared" si="2116"/>
        <v>10.144997441468345</v>
      </c>
      <c r="AQN41" s="1"/>
      <c r="AQO41" s="1"/>
      <c r="AQP41" s="2" t="s">
        <v>11</v>
      </c>
      <c r="AQQ41" s="1" t="s">
        <v>115</v>
      </c>
      <c r="AQR41" s="1">
        <v>169</v>
      </c>
      <c r="AQS41" s="2">
        <v>8</v>
      </c>
      <c r="AQT41" s="1">
        <v>3.2000000000000001E-2</v>
      </c>
      <c r="AQU41" s="1">
        <f t="shared" si="2117"/>
        <v>0.04</v>
      </c>
      <c r="AQV41" s="1">
        <f t="shared" si="2118"/>
        <v>1.9180887372013653</v>
      </c>
      <c r="AQW41" s="1">
        <f t="shared" si="2119"/>
        <v>2.8771331058020481E-3</v>
      </c>
      <c r="AQX41" s="1">
        <f t="shared" si="2120"/>
        <v>22.023370375092224</v>
      </c>
      <c r="AQY41" s="1"/>
      <c r="AQZ41" s="1"/>
      <c r="ARA41" s="2" t="s">
        <v>11</v>
      </c>
      <c r="ARB41" s="1" t="s">
        <v>116</v>
      </c>
      <c r="ARC41" s="1">
        <v>170</v>
      </c>
      <c r="ARD41" s="2">
        <v>8</v>
      </c>
      <c r="ARE41" s="1">
        <v>1.7999999999999999E-2</v>
      </c>
      <c r="ARF41" s="1">
        <f t="shared" si="2121"/>
        <v>1.1999999999999999E-2</v>
      </c>
      <c r="ARG41" s="1">
        <f t="shared" si="2122"/>
        <v>0.1394557823129251</v>
      </c>
      <c r="ARH41" s="1">
        <f t="shared" si="2123"/>
        <v>2.0918367346938767E-4</v>
      </c>
      <c r="ARI41" s="1">
        <f t="shared" si="2124"/>
        <v>1.6012222402739411</v>
      </c>
      <c r="ARJ41" s="1"/>
      <c r="ARK41" s="1"/>
      <c r="ARL41" s="2" t="s">
        <v>11</v>
      </c>
      <c r="ARM41" s="1" t="s">
        <v>117</v>
      </c>
      <c r="ARN41" s="1">
        <v>171</v>
      </c>
      <c r="ARO41" s="2">
        <v>8</v>
      </c>
      <c r="ARP41" s="1">
        <v>2.5999999999999999E-2</v>
      </c>
      <c r="ARQ41" s="1">
        <f t="shared" si="2125"/>
        <v>1.9999999999999997E-2</v>
      </c>
      <c r="ARR41" s="1">
        <f t="shared" si="2126"/>
        <v>0.4965753424657533</v>
      </c>
      <c r="ARS41" s="1">
        <f t="shared" si="2127"/>
        <v>7.4486301369862992E-4</v>
      </c>
      <c r="ART41" s="1">
        <f t="shared" si="2128"/>
        <v>5.7016458488872468</v>
      </c>
      <c r="ARU41" s="1"/>
      <c r="ARV41" s="1"/>
      <c r="ARW41" s="2" t="s">
        <v>11</v>
      </c>
      <c r="ARX41" s="1" t="s">
        <v>118</v>
      </c>
      <c r="ARY41" s="1">
        <v>172</v>
      </c>
      <c r="ARZ41" s="2">
        <v>8</v>
      </c>
      <c r="ASA41" s="1">
        <v>4.2999999999999997E-2</v>
      </c>
      <c r="ASB41" s="1">
        <f t="shared" si="2129"/>
        <v>2.2999999999999996E-2</v>
      </c>
      <c r="ASC41" s="1">
        <f t="shared" si="2130"/>
        <v>2.7118644067796446E-2</v>
      </c>
      <c r="ASD41" s="1">
        <f t="shared" si="2131"/>
        <v>4.0677966101694673E-5</v>
      </c>
      <c r="ASE41" s="1">
        <f t="shared" si="2132"/>
        <v>0.31137451088253726</v>
      </c>
      <c r="ASF41" s="1"/>
      <c r="ASG41" s="1"/>
      <c r="ASH41" s="2" t="s">
        <v>11</v>
      </c>
      <c r="ASI41" s="1" t="s">
        <v>119</v>
      </c>
      <c r="ASJ41" s="1">
        <v>173</v>
      </c>
      <c r="ASK41" s="2">
        <v>8</v>
      </c>
      <c r="ASL41" s="1">
        <v>2.1000000000000001E-2</v>
      </c>
      <c r="ASM41" s="1">
        <f t="shared" si="2133"/>
        <v>1.8000000000000002E-2</v>
      </c>
      <c r="ASN41" s="1">
        <f t="shared" si="2134"/>
        <v>0.38356164383561647</v>
      </c>
      <c r="ASO41" s="1">
        <f t="shared" si="2135"/>
        <v>5.7534246575342471E-4</v>
      </c>
      <c r="ASP41" s="1">
        <f t="shared" si="2136"/>
        <v>4.4040298970715304</v>
      </c>
      <c r="ASQ41" s="1"/>
      <c r="ASR41" s="1"/>
      <c r="ASS41" s="2" t="s">
        <v>11</v>
      </c>
      <c r="AST41" s="1" t="s">
        <v>120</v>
      </c>
      <c r="ASU41" s="1">
        <v>176</v>
      </c>
      <c r="ASV41" s="2">
        <v>8</v>
      </c>
      <c r="ASW41" s="1">
        <v>3.4000000000000002E-2</v>
      </c>
      <c r="ASX41" s="1">
        <f t="shared" si="2137"/>
        <v>2.7000000000000003E-2</v>
      </c>
      <c r="ASY41" s="1">
        <f t="shared" si="2138"/>
        <v>0.48797250859106539</v>
      </c>
      <c r="ASZ41" s="1">
        <f t="shared" si="2139"/>
        <v>7.3195876288659808E-4</v>
      </c>
      <c r="ATA41" s="1">
        <f t="shared" si="2140"/>
        <v>5.6028686687584051</v>
      </c>
      <c r="ATB41" s="1"/>
      <c r="ATC41" s="1"/>
      <c r="ATD41" s="2" t="s">
        <v>11</v>
      </c>
      <c r="ATE41" s="1" t="s">
        <v>121</v>
      </c>
      <c r="ATF41" s="1">
        <v>180</v>
      </c>
      <c r="ATG41" s="2">
        <v>8</v>
      </c>
      <c r="ATH41" s="1">
        <v>5.3999999999999999E-2</v>
      </c>
      <c r="ATI41" s="1">
        <f t="shared" si="2141"/>
        <v>3.3000000000000002E-2</v>
      </c>
      <c r="ATJ41" s="1">
        <f t="shared" si="2142"/>
        <v>0.12110726643598627</v>
      </c>
      <c r="ATK41" s="1">
        <f t="shared" si="2143"/>
        <v>1.816608996539794E-4</v>
      </c>
      <c r="ATL41" s="1">
        <f t="shared" si="2144"/>
        <v>1.3905457719992298</v>
      </c>
      <c r="ATM41" s="1"/>
      <c r="ATN41" s="1"/>
      <c r="ATO41" s="2" t="s">
        <v>11</v>
      </c>
      <c r="ATP41" s="1" t="s">
        <v>122</v>
      </c>
      <c r="ATQ41" s="1">
        <v>183</v>
      </c>
      <c r="ATR41" s="2">
        <v>8</v>
      </c>
      <c r="ATS41" s="1">
        <v>3.6999999999999998E-2</v>
      </c>
      <c r="ATT41" s="1">
        <f t="shared" si="2145"/>
        <v>3.5999999999999997E-2</v>
      </c>
      <c r="ATU41" s="1">
        <f t="shared" si="2146"/>
        <v>0.95205479452054786</v>
      </c>
      <c r="ATV41" s="1">
        <f t="shared" si="2147"/>
        <v>1.4280821917808219E-3</v>
      </c>
      <c r="ATW41" s="1">
        <f t="shared" si="2148"/>
        <v>10.93143135165969</v>
      </c>
      <c r="ATX41" s="1"/>
      <c r="ATY41" s="1"/>
      <c r="ATZ41" s="2" t="s">
        <v>11</v>
      </c>
      <c r="AUA41" s="1" t="s">
        <v>123</v>
      </c>
      <c r="AUB41" s="1">
        <v>184</v>
      </c>
      <c r="AUC41" s="2">
        <v>8</v>
      </c>
      <c r="AUD41" s="1">
        <v>0.01</v>
      </c>
      <c r="AUE41" s="1">
        <f t="shared" si="2149"/>
        <v>-6.0000000000000001E-3</v>
      </c>
      <c r="AUF41" s="1">
        <f t="shared" si="2150"/>
        <v>-0.53068592057761732</v>
      </c>
      <c r="AUG41" s="1">
        <f t="shared" si="2151"/>
        <v>-7.9602888086642597E-4</v>
      </c>
      <c r="AUH41" s="1">
        <f t="shared" si="2152"/>
        <v>-6.0933012926088939</v>
      </c>
      <c r="AUI41" s="1"/>
      <c r="AUJ41" s="1"/>
      <c r="AUK41" s="2" t="s">
        <v>11</v>
      </c>
      <c r="AUL41" s="1" t="s">
        <v>124</v>
      </c>
      <c r="AUM41" s="1">
        <v>185</v>
      </c>
      <c r="AUN41" s="2">
        <v>8</v>
      </c>
      <c r="AUO41" s="1">
        <v>1.6E-2</v>
      </c>
      <c r="AUP41" s="1">
        <f t="shared" si="2153"/>
        <v>1.0999999999999999E-2</v>
      </c>
      <c r="AUQ41" s="1">
        <f t="shared" si="2154"/>
        <v>0.22743682310469313</v>
      </c>
      <c r="AUR41" s="1">
        <f t="shared" si="2155"/>
        <v>3.4115523465703967E-4</v>
      </c>
      <c r="AUS41" s="1">
        <f t="shared" si="2156"/>
        <v>2.6114148396895258</v>
      </c>
      <c r="AUT41" s="1"/>
      <c r="AUU41" s="1"/>
      <c r="AUV41" s="2" t="s">
        <v>11</v>
      </c>
      <c r="AUW41" s="1" t="s">
        <v>125</v>
      </c>
      <c r="AUX41" s="1">
        <v>186</v>
      </c>
      <c r="AUY41" s="2">
        <v>8</v>
      </c>
      <c r="AUZ41" s="1">
        <v>0.02</v>
      </c>
      <c r="AVA41" s="1">
        <f t="shared" si="2157"/>
        <v>0.01</v>
      </c>
      <c r="AVB41" s="1">
        <f t="shared" si="2158"/>
        <v>0.22382671480144409</v>
      </c>
      <c r="AVC41" s="1">
        <f t="shared" si="2159"/>
        <v>3.3574007220216613E-4</v>
      </c>
      <c r="AVD41" s="1">
        <f t="shared" si="2160"/>
        <v>2.5699638104881055</v>
      </c>
      <c r="AVE41" s="1"/>
      <c r="AVF41" s="1"/>
      <c r="AVG41" s="2" t="s">
        <v>11</v>
      </c>
      <c r="AVH41" s="1" t="s">
        <v>126</v>
      </c>
      <c r="AVI41" s="1">
        <v>187</v>
      </c>
      <c r="AVJ41" s="2">
        <v>8</v>
      </c>
      <c r="AVK41" s="1">
        <v>1.9E-2</v>
      </c>
      <c r="AVL41" s="1">
        <f t="shared" si="2161"/>
        <v>8.9999999999999993E-3</v>
      </c>
      <c r="AVM41" s="1">
        <f t="shared" si="2162"/>
        <v>0.30935251798561153</v>
      </c>
      <c r="AVN41" s="1">
        <f t="shared" si="2163"/>
        <v>4.6402877697841732E-4</v>
      </c>
      <c r="AVO41" s="1">
        <f t="shared" si="2164"/>
        <v>3.5519655310656559</v>
      </c>
      <c r="AVP41" s="1"/>
      <c r="AVQ41" s="1"/>
      <c r="AVR41" s="2" t="s">
        <v>11</v>
      </c>
      <c r="AVS41" s="1" t="s">
        <v>127</v>
      </c>
      <c r="AVT41" s="1">
        <v>190</v>
      </c>
      <c r="AVU41" s="2">
        <v>8</v>
      </c>
      <c r="AVV41" s="1">
        <v>2.5999999999999999E-2</v>
      </c>
      <c r="AVW41" s="1">
        <f t="shared" si="2165"/>
        <v>1.4999999999999999E-2</v>
      </c>
      <c r="AVX41" s="1">
        <f t="shared" si="2166"/>
        <v>0.57347670250896055</v>
      </c>
      <c r="AVY41" s="1">
        <f t="shared" si="2167"/>
        <v>8.6021505376344086E-4</v>
      </c>
      <c r="AVZ41" s="1">
        <f t="shared" si="2168"/>
        <v>6.5846222731433004</v>
      </c>
      <c r="AWA41" s="1"/>
      <c r="AWB41" s="1"/>
      <c r="AWC41" s="2" t="s">
        <v>11</v>
      </c>
      <c r="AWD41" s="1" t="s">
        <v>128</v>
      </c>
      <c r="AWE41" s="1">
        <v>191</v>
      </c>
      <c r="AWF41" s="2">
        <v>8</v>
      </c>
      <c r="AWG41" s="1">
        <v>2.9000000000000001E-2</v>
      </c>
      <c r="AWH41" s="1">
        <f t="shared" si="2169"/>
        <v>1.6E-2</v>
      </c>
      <c r="AWI41" s="1">
        <f t="shared" si="2170"/>
        <v>0.51971326164874554</v>
      </c>
      <c r="AWJ41" s="1">
        <f t="shared" si="2171"/>
        <v>7.7956989247311833E-4</v>
      </c>
      <c r="AWK41" s="1">
        <f t="shared" si="2172"/>
        <v>5.9673139350361168</v>
      </c>
      <c r="AWL41" s="1"/>
      <c r="AWM41" s="1"/>
      <c r="AWN41" s="2" t="s">
        <v>11</v>
      </c>
      <c r="AWO41" s="1" t="s">
        <v>129</v>
      </c>
      <c r="AWP41" s="1">
        <v>192</v>
      </c>
      <c r="AWQ41" s="2">
        <v>8</v>
      </c>
      <c r="AWR41" s="1">
        <v>0.03</v>
      </c>
      <c r="AWS41" s="1">
        <f t="shared" si="2173"/>
        <v>1.3999999999999999E-2</v>
      </c>
      <c r="AWT41" s="1">
        <f t="shared" si="2174"/>
        <v>0.43571428571428567</v>
      </c>
      <c r="AWU41" s="1">
        <f t="shared" si="2175"/>
        <v>6.5357142857142849E-4</v>
      </c>
      <c r="AWV41" s="1">
        <f t="shared" si="2176"/>
        <v>5.0028431458315099</v>
      </c>
      <c r="AWW41" s="1"/>
      <c r="AWX41" s="1"/>
      <c r="AWY41" s="2" t="s">
        <v>11</v>
      </c>
      <c r="AWZ41" s="1" t="s">
        <v>130</v>
      </c>
      <c r="AXA41" s="1">
        <v>193</v>
      </c>
      <c r="AXB41" s="2">
        <v>8</v>
      </c>
      <c r="AXC41" s="1">
        <v>0.03</v>
      </c>
      <c r="AXD41" s="1">
        <f t="shared" si="2177"/>
        <v>1.6E-2</v>
      </c>
      <c r="AXE41" s="1">
        <f t="shared" si="2178"/>
        <v>0.47311827956989244</v>
      </c>
      <c r="AXF41" s="1">
        <f t="shared" si="2179"/>
        <v>7.0967741935483864E-4</v>
      </c>
      <c r="AXG41" s="1">
        <f t="shared" si="2180"/>
        <v>5.4323133753432229</v>
      </c>
      <c r="AXH41" s="1"/>
      <c r="AXI41" s="1"/>
      <c r="AXJ41" s="2" t="s">
        <v>11</v>
      </c>
      <c r="AXK41" s="1" t="s">
        <v>131</v>
      </c>
      <c r="AXL41" s="1">
        <v>197</v>
      </c>
      <c r="AXM41" s="2">
        <v>8</v>
      </c>
      <c r="AXN41" s="1">
        <v>3.9E-2</v>
      </c>
      <c r="AXO41" s="1">
        <f t="shared" si="2181"/>
        <v>0.02</v>
      </c>
      <c r="AXP41" s="1">
        <f t="shared" si="2182"/>
        <v>0.56474820143884896</v>
      </c>
      <c r="AXQ41" s="1">
        <f t="shared" si="2183"/>
        <v>8.4712230215827351E-4</v>
      </c>
      <c r="AXR41" s="1">
        <f t="shared" si="2184"/>
        <v>6.4844021904338138</v>
      </c>
      <c r="AXS41" s="1"/>
      <c r="AXT41" s="1"/>
      <c r="AXU41" s="2" t="s">
        <v>11</v>
      </c>
      <c r="AXV41" s="1" t="s">
        <v>132</v>
      </c>
      <c r="AXW41" s="1">
        <v>198</v>
      </c>
      <c r="AXX41" s="2">
        <v>8</v>
      </c>
      <c r="AXY41" s="1">
        <v>1.9E-2</v>
      </c>
      <c r="AXZ41" s="1">
        <f t="shared" si="2185"/>
        <v>1.9999999999999983E-3</v>
      </c>
      <c r="AYA41" s="1">
        <f t="shared" si="2186"/>
        <v>-0.11510791366906481</v>
      </c>
      <c r="AYB41" s="1">
        <f t="shared" si="2187"/>
        <v>-1.7266187050359722E-4</v>
      </c>
      <c r="AYC41" s="1">
        <f t="shared" si="2188"/>
        <v>-1.3216615929546631</v>
      </c>
      <c r="AYD41" s="1"/>
      <c r="AYE41" s="1"/>
      <c r="AYF41" s="2" t="s">
        <v>11</v>
      </c>
      <c r="AYG41" s="1" t="s">
        <v>133</v>
      </c>
      <c r="AYH41" s="1">
        <v>201</v>
      </c>
      <c r="AYI41" s="2">
        <v>8</v>
      </c>
      <c r="AYJ41" s="1">
        <v>0.03</v>
      </c>
      <c r="AYK41" s="1">
        <f t="shared" si="2189"/>
        <v>6.9999999999999993E-3</v>
      </c>
      <c r="AYL41" s="1">
        <f t="shared" si="2190"/>
        <v>1.7857142857142842E-2</v>
      </c>
      <c r="AYM41" s="1">
        <f t="shared" si="2191"/>
        <v>2.6785714285714264E-5</v>
      </c>
      <c r="AYN41" s="1">
        <f t="shared" si="2192"/>
        <v>0.20503455515702895</v>
      </c>
      <c r="AYO41" s="1"/>
      <c r="AYP41" s="1"/>
      <c r="AYQ41" s="2" t="s">
        <v>11</v>
      </c>
      <c r="AYR41" s="1" t="s">
        <v>134</v>
      </c>
      <c r="AYS41" s="1">
        <v>204</v>
      </c>
      <c r="AYT41" s="2">
        <v>8</v>
      </c>
      <c r="AYU41" s="1">
        <v>3.5000000000000003E-2</v>
      </c>
      <c r="AYV41" s="1">
        <f t="shared" si="2193"/>
        <v>1.2000000000000004E-2</v>
      </c>
      <c r="AYW41" s="1">
        <f t="shared" si="2194"/>
        <v>-0.1178571428571427</v>
      </c>
      <c r="AYX41" s="1">
        <f t="shared" si="2195"/>
        <v>-1.7678571428571407E-4</v>
      </c>
      <c r="AYY41" s="1">
        <f t="shared" si="2196"/>
        <v>-1.3532280640363905</v>
      </c>
      <c r="AYZ41" s="1"/>
      <c r="AZA41" s="1"/>
      <c r="AZB41" s="2" t="s">
        <v>11</v>
      </c>
      <c r="AZC41" s="1" t="s">
        <v>135</v>
      </c>
      <c r="AZD41" s="1">
        <v>205</v>
      </c>
      <c r="AZE41" s="2">
        <v>8</v>
      </c>
      <c r="AZF41" s="1">
        <v>2.8000000000000001E-2</v>
      </c>
      <c r="AZG41" s="1">
        <f t="shared" si="2197"/>
        <v>6.0000000000000019E-3</v>
      </c>
      <c r="AZH41" s="1">
        <f t="shared" si="2198"/>
        <v>7.1428571428572233E-3</v>
      </c>
      <c r="AZI41" s="1">
        <f t="shared" si="2199"/>
        <v>1.0714285714285834E-5</v>
      </c>
      <c r="AZJ41" s="1">
        <f t="shared" si="2200"/>
        <v>8.2013822062812561E-2</v>
      </c>
      <c r="AZK41" s="1"/>
      <c r="AZL41" s="1"/>
      <c r="AZM41" s="2" t="s">
        <v>11</v>
      </c>
      <c r="AZN41" s="1" t="s">
        <v>136</v>
      </c>
      <c r="AZO41" s="1">
        <v>208</v>
      </c>
      <c r="AZP41" s="2">
        <v>8</v>
      </c>
      <c r="AZQ41" s="1">
        <v>0.03</v>
      </c>
      <c r="AZR41" s="1">
        <f t="shared" si="2201"/>
        <v>8.9999999999999976E-3</v>
      </c>
      <c r="AZS41" s="1">
        <f t="shared" si="2202"/>
        <v>0.11428571428571421</v>
      </c>
      <c r="AZT41" s="1">
        <f t="shared" si="2203"/>
        <v>1.7142857142857132E-4</v>
      </c>
      <c r="AZU41" s="1">
        <f t="shared" si="2204"/>
        <v>1.3122211530049854</v>
      </c>
      <c r="AZV41" s="1"/>
      <c r="AZW41" s="1"/>
      <c r="AZX41" s="2" t="s">
        <v>11</v>
      </c>
      <c r="AZY41" s="1" t="s">
        <v>137</v>
      </c>
      <c r="AZZ41" s="1">
        <v>211</v>
      </c>
      <c r="BAA41" s="2">
        <v>8</v>
      </c>
      <c r="BAB41" s="1">
        <v>0.04</v>
      </c>
      <c r="BAC41" s="1">
        <f t="shared" si="2205"/>
        <v>1.6E-2</v>
      </c>
      <c r="BAD41" s="1">
        <f t="shared" si="2206"/>
        <v>0.31205673758865249</v>
      </c>
      <c r="BAE41" s="1">
        <f t="shared" si="2207"/>
        <v>4.6808510638297874E-4</v>
      </c>
      <c r="BAF41" s="1">
        <f t="shared" si="2208"/>
        <v>3.5830152050136155</v>
      </c>
      <c r="BAG41" s="1"/>
      <c r="BAH41" s="1"/>
      <c r="BAI41" s="2" t="s">
        <v>11</v>
      </c>
      <c r="BAJ41" s="1" t="s">
        <v>138</v>
      </c>
      <c r="BAK41" s="1">
        <v>212</v>
      </c>
      <c r="BAL41" s="2">
        <v>8</v>
      </c>
      <c r="BAM41" s="1">
        <v>8.9999999999999993E-3</v>
      </c>
      <c r="BAN41" s="1">
        <f t="shared" si="2209"/>
        <v>-1.0000000000000009E-3</v>
      </c>
      <c r="BAO41" s="1">
        <f t="shared" si="2210"/>
        <v>0.96219931271477666</v>
      </c>
      <c r="BAP41" s="1">
        <f t="shared" si="2211"/>
        <v>1.4432989690721649E-3</v>
      </c>
      <c r="BAQ41" s="1">
        <f t="shared" si="2212"/>
        <v>11.047910051072909</v>
      </c>
      <c r="BAR41" s="1"/>
      <c r="BAS41" s="1"/>
      <c r="BAT41" s="2" t="s">
        <v>11</v>
      </c>
      <c r="BAU41" s="1" t="s">
        <v>139</v>
      </c>
      <c r="BAV41" s="1">
        <v>213</v>
      </c>
      <c r="BAW41" s="2">
        <v>8</v>
      </c>
      <c r="BAX41" s="1">
        <v>-3.0000000000000001E-3</v>
      </c>
      <c r="BAY41" s="1">
        <f t="shared" si="2213"/>
        <v>-4.0000000000000001E-3</v>
      </c>
      <c r="BAZ41" s="1">
        <f t="shared" si="2214"/>
        <v>0.99305555555555547</v>
      </c>
      <c r="BBA41" s="1">
        <f t="shared" si="2215"/>
        <v>1.4895833333333332E-3</v>
      </c>
      <c r="BBB41" s="1">
        <f t="shared" si="2216"/>
        <v>11.402199428454784</v>
      </c>
      <c r="BBC41" s="1"/>
      <c r="BBD41" s="1"/>
      <c r="BBE41" s="2" t="s">
        <v>11</v>
      </c>
      <c r="BBF41" s="1" t="s">
        <v>140</v>
      </c>
      <c r="BBG41" s="1">
        <v>214</v>
      </c>
      <c r="BBH41" s="2">
        <v>8</v>
      </c>
      <c r="BBI41" s="1">
        <v>8.0000000000000002E-3</v>
      </c>
      <c r="BBJ41" s="1">
        <f t="shared" si="2217"/>
        <v>3.0000000000000001E-3</v>
      </c>
      <c r="BBK41" s="1">
        <f t="shared" si="2218"/>
        <v>0.91289198606271771</v>
      </c>
      <c r="BBL41" s="1">
        <f t="shared" si="2219"/>
        <v>1.3693379790940766E-3</v>
      </c>
      <c r="BBM41" s="1">
        <f t="shared" si="2220"/>
        <v>10.481766527052025</v>
      </c>
      <c r="BBN41" s="1"/>
      <c r="BBO41" s="1"/>
      <c r="BBP41" s="2" t="s">
        <v>11</v>
      </c>
      <c r="BBQ41" s="1" t="s">
        <v>141</v>
      </c>
      <c r="BBR41" s="1">
        <v>215</v>
      </c>
      <c r="BBS41" s="2">
        <v>8</v>
      </c>
      <c r="BBT41" s="1">
        <v>1.2999999999999999E-2</v>
      </c>
      <c r="BBU41" s="1">
        <f t="shared" si="2221"/>
        <v>4.9999999999999992E-3</v>
      </c>
      <c r="BBV41" s="1">
        <f t="shared" si="2222"/>
        <v>0.88461538461538447</v>
      </c>
      <c r="BBW41" s="1">
        <f t="shared" si="2223"/>
        <v>1.3269230769230767E-3</v>
      </c>
      <c r="BBX41" s="1">
        <f t="shared" si="2224"/>
        <v>10.157096424702056</v>
      </c>
      <c r="BBY41" s="1"/>
      <c r="BBZ41" s="1"/>
      <c r="BCA41" s="2" t="s">
        <v>11</v>
      </c>
      <c r="BCB41" s="1" t="s">
        <v>142</v>
      </c>
      <c r="BCC41" s="1">
        <v>225</v>
      </c>
      <c r="BCD41" s="2">
        <v>8</v>
      </c>
      <c r="BCE41" s="1">
        <v>1.2E-2</v>
      </c>
      <c r="BCF41" s="1">
        <f t="shared" si="2225"/>
        <v>5.0000000000000001E-3</v>
      </c>
      <c r="BCG41" s="1">
        <f t="shared" si="2226"/>
        <v>0.85365853658536595</v>
      </c>
      <c r="BCH41" s="1">
        <f t="shared" si="2227"/>
        <v>1.2804878048780491E-3</v>
      </c>
      <c r="BCI41" s="1">
        <f t="shared" si="2228"/>
        <v>9.801651905067736</v>
      </c>
      <c r="BCJ41" s="1"/>
      <c r="BCK41" s="1"/>
      <c r="BCL41" s="2" t="s">
        <v>11</v>
      </c>
      <c r="BCM41" s="1" t="s">
        <v>143</v>
      </c>
      <c r="BCN41" s="1">
        <v>226</v>
      </c>
      <c r="BCO41" s="2">
        <v>8</v>
      </c>
      <c r="BCP41" s="1">
        <v>2.5000000000000001E-2</v>
      </c>
      <c r="BCQ41" s="1">
        <f t="shared" si="2229"/>
        <v>7.0000000000000027E-3</v>
      </c>
      <c r="BCR41" s="1">
        <f t="shared" si="2230"/>
        <v>0.72297297297297303</v>
      </c>
      <c r="BCS41" s="1">
        <f t="shared" si="2231"/>
        <v>1.0844594594594595E-3</v>
      </c>
      <c r="BCT41" s="1">
        <f t="shared" si="2232"/>
        <v>8.3011287466278283</v>
      </c>
      <c r="BCU41" s="1"/>
      <c r="BCV41" s="1"/>
      <c r="BCW41" s="2" t="s">
        <v>11</v>
      </c>
      <c r="BCX41" s="1" t="s">
        <v>144</v>
      </c>
      <c r="BCY41" s="1">
        <v>232</v>
      </c>
      <c r="BCZ41" s="2">
        <v>8</v>
      </c>
      <c r="BDA41" s="1">
        <v>0.04</v>
      </c>
      <c r="BDB41" s="1">
        <f t="shared" si="2233"/>
        <v>1.6E-2</v>
      </c>
      <c r="BDC41" s="1">
        <f t="shared" si="2234"/>
        <v>1.0945945945945945</v>
      </c>
      <c r="BDD41" s="1">
        <f t="shared" si="2235"/>
        <v>1.6418918918918919E-3</v>
      </c>
      <c r="BDE41" s="1">
        <f t="shared" si="2236"/>
        <v>12.568064083679515</v>
      </c>
      <c r="BDF41" s="1"/>
      <c r="BDG41" s="1"/>
      <c r="BDH41" s="2" t="s">
        <v>11</v>
      </c>
      <c r="BDI41" s="1" t="s">
        <v>145</v>
      </c>
      <c r="BDJ41" s="1">
        <v>233</v>
      </c>
      <c r="BDK41" s="2">
        <v>8</v>
      </c>
      <c r="BDL41" s="1">
        <v>3.6999999999999998E-2</v>
      </c>
      <c r="BDM41" s="1">
        <f t="shared" si="2237"/>
        <v>-1.0000000000000009E-3</v>
      </c>
      <c r="BDN41" s="1">
        <f t="shared" si="2238"/>
        <v>0.56418918918918914</v>
      </c>
      <c r="BDO41" s="1">
        <f t="shared" si="2239"/>
        <v>8.4628378378378373E-4</v>
      </c>
      <c r="BDP41" s="1">
        <f t="shared" si="2240"/>
        <v>6.4779836480693787</v>
      </c>
      <c r="BDQ41" s="1"/>
      <c r="BDR41" s="1"/>
      <c r="BDS41" s="2" t="s">
        <v>11</v>
      </c>
      <c r="BDT41" s="1" t="s">
        <v>146</v>
      </c>
      <c r="BDU41" s="1">
        <v>234</v>
      </c>
      <c r="BDV41" s="2">
        <v>8</v>
      </c>
      <c r="BDW41" s="1">
        <v>0.04</v>
      </c>
      <c r="BDX41" s="1">
        <f t="shared" si="2241"/>
        <v>4.9999999999999975E-3</v>
      </c>
      <c r="BDY41" s="1">
        <f t="shared" si="2242"/>
        <v>0.74237288135593216</v>
      </c>
      <c r="BDZ41" s="1">
        <f t="shared" si="2243"/>
        <v>1.1135593220338983E-3</v>
      </c>
      <c r="BEA41" s="1">
        <f t="shared" si="2244"/>
        <v>8.5238772354095094</v>
      </c>
      <c r="BEB41" s="1"/>
      <c r="BEC41" s="1"/>
      <c r="BED41" s="2" t="s">
        <v>11</v>
      </c>
      <c r="BEE41" s="1" t="s">
        <v>147</v>
      </c>
      <c r="BEF41" s="1">
        <v>236</v>
      </c>
      <c r="BEG41" s="2">
        <v>8</v>
      </c>
      <c r="BEH41" s="1">
        <v>4.4999999999999998E-2</v>
      </c>
      <c r="BEI41" s="1">
        <f t="shared" si="2245"/>
        <v>-1.3000000000000005E-2</v>
      </c>
      <c r="BEJ41" s="1">
        <f t="shared" si="2246"/>
        <v>0.13898305084745749</v>
      </c>
      <c r="BEK41" s="1">
        <f t="shared" si="2247"/>
        <v>2.0847457627118623E-4</v>
      </c>
      <c r="BEL41" s="1">
        <f t="shared" si="2248"/>
        <v>1.5957943682730114</v>
      </c>
      <c r="BEM41" s="1"/>
      <c r="BEN41" s="1"/>
      <c r="BEO41" s="2" t="s">
        <v>11</v>
      </c>
      <c r="BEP41" s="4" t="s">
        <v>148</v>
      </c>
      <c r="BEQ41" s="4">
        <v>239</v>
      </c>
      <c r="BER41" s="2">
        <v>8</v>
      </c>
      <c r="BES41" s="1">
        <v>4.8000000000000001E-2</v>
      </c>
      <c r="BET41" s="1">
        <f t="shared" si="2249"/>
        <v>-1.9000000000000003E-2</v>
      </c>
      <c r="BEU41" s="1">
        <f t="shared" si="2250"/>
        <v>-6.7114093959732305E-3</v>
      </c>
      <c r="BEV41" s="1">
        <f t="shared" si="2251"/>
        <v>-1.0067114093959846E-5</v>
      </c>
      <c r="BEW41" s="1">
        <f t="shared" si="2252"/>
        <v>-7.7059967038884306E-2</v>
      </c>
      <c r="BEX41" s="1"/>
      <c r="BEY41" s="1"/>
      <c r="BEZ41" s="2" t="s">
        <v>11</v>
      </c>
      <c r="BFA41" s="4" t="s">
        <v>149</v>
      </c>
      <c r="BFB41" s="4">
        <v>240</v>
      </c>
      <c r="BFC41" s="2">
        <v>8</v>
      </c>
      <c r="BFD41" s="1">
        <v>-0.01</v>
      </c>
      <c r="BFE41" s="1">
        <f t="shared" si="2253"/>
        <v>1.2999999999999999E-2</v>
      </c>
      <c r="BFF41" s="1">
        <f t="shared" si="2254"/>
        <v>2.6829268292682928</v>
      </c>
      <c r="BFG41" s="1">
        <f t="shared" si="2255"/>
        <v>4.0243902439024391E-3</v>
      </c>
      <c r="BFH41" s="1">
        <f t="shared" si="2256"/>
        <v>30.805191701641448</v>
      </c>
      <c r="BFI41" s="1"/>
      <c r="BFJ41" s="1"/>
      <c r="BFK41" s="2" t="s">
        <v>11</v>
      </c>
      <c r="BFL41" s="4" t="s">
        <v>150</v>
      </c>
      <c r="BFM41" s="4">
        <v>241</v>
      </c>
      <c r="BFN41" s="2">
        <v>8</v>
      </c>
      <c r="BFO41" s="1">
        <v>-7.0000000000000001E-3</v>
      </c>
      <c r="BFP41" s="1">
        <f t="shared" si="2257"/>
        <v>1.0000000000000002E-2</v>
      </c>
      <c r="BFQ41" s="1">
        <f t="shared" si="2258"/>
        <v>2.597938144329897</v>
      </c>
      <c r="BFR41" s="1">
        <f t="shared" si="2259"/>
        <v>3.8969072164948457E-3</v>
      </c>
      <c r="BFS41" s="1">
        <f t="shared" si="2260"/>
        <v>29.829357137896856</v>
      </c>
      <c r="BFT41" s="1"/>
      <c r="BFU41" s="1"/>
      <c r="BFV41" s="2" t="s">
        <v>11</v>
      </c>
      <c r="BFW41" s="4" t="s">
        <v>151</v>
      </c>
      <c r="BFX41" s="4">
        <v>243</v>
      </c>
      <c r="BFY41" s="2">
        <v>8</v>
      </c>
      <c r="BFZ41" s="1">
        <v>0.02</v>
      </c>
      <c r="BGA41" s="1">
        <f t="shared" si="1408"/>
        <v>1.4E-2</v>
      </c>
      <c r="BGB41" s="1">
        <f t="shared" si="2261"/>
        <v>1.7474048442906573</v>
      </c>
      <c r="BGC41" s="1">
        <f t="shared" si="2262"/>
        <v>2.6211072664359862E-3</v>
      </c>
      <c r="BGD41" s="1">
        <f t="shared" si="2263"/>
        <v>20.063588995988869</v>
      </c>
      <c r="BGE41" s="1"/>
      <c r="BGF41" s="1"/>
      <c r="BGG41" s="2" t="s">
        <v>11</v>
      </c>
      <c r="BGH41" s="4" t="s">
        <v>152</v>
      </c>
      <c r="BGI41" s="4">
        <v>246</v>
      </c>
      <c r="BGJ41" s="2">
        <v>8</v>
      </c>
      <c r="BGK41" s="1">
        <v>2.4E-2</v>
      </c>
      <c r="BGL41" s="1">
        <f t="shared" si="2264"/>
        <v>1.3000000000000001E-2</v>
      </c>
      <c r="BGM41" s="1">
        <f t="shared" si="2265"/>
        <v>1.5709342560553632</v>
      </c>
      <c r="BGN41" s="1">
        <f t="shared" si="2266"/>
        <v>2.356401384083045E-3</v>
      </c>
      <c r="BGO41" s="1">
        <f t="shared" si="2267"/>
        <v>18.037365156789996</v>
      </c>
      <c r="BGP41" s="1"/>
      <c r="BGQ41" s="1"/>
      <c r="BGR41" s="2" t="s">
        <v>11</v>
      </c>
      <c r="BGS41" s="4" t="s">
        <v>153</v>
      </c>
      <c r="BGT41" s="4">
        <v>249</v>
      </c>
      <c r="BGU41" s="2">
        <v>8</v>
      </c>
      <c r="BGV41" s="1">
        <v>0.03</v>
      </c>
      <c r="BGW41" s="1">
        <f t="shared" si="2268"/>
        <v>2.0999999999999998E-2</v>
      </c>
      <c r="BGX41" s="1">
        <f t="shared" si="2269"/>
        <v>1.965635738831615</v>
      </c>
      <c r="BGY41" s="1">
        <f t="shared" si="2270"/>
        <v>2.9484536082474227E-3</v>
      </c>
      <c r="BGZ41" s="1">
        <f t="shared" si="2271"/>
        <v>22.569301961477514</v>
      </c>
      <c r="BHA41" s="1"/>
      <c r="BHB41" s="1"/>
      <c r="BHC41" s="2" t="s">
        <v>11</v>
      </c>
      <c r="BHD41" s="4" t="s">
        <v>154</v>
      </c>
      <c r="BHE41" s="4">
        <v>253</v>
      </c>
      <c r="BHF41" s="2">
        <v>8</v>
      </c>
      <c r="BHG41" s="1">
        <v>0.03</v>
      </c>
      <c r="BHH41" s="1">
        <f t="shared" si="2272"/>
        <v>2.1999999999999999E-2</v>
      </c>
      <c r="BHI41" s="1">
        <f t="shared" si="2273"/>
        <v>1.9619377162629759</v>
      </c>
      <c r="BHJ41" s="1">
        <f t="shared" si="2274"/>
        <v>2.9429065743944638E-3</v>
      </c>
      <c r="BHK41" s="1">
        <f t="shared" si="2275"/>
        <v>22.526841506387505</v>
      </c>
      <c r="BHL41" s="1"/>
      <c r="BHM41" s="1"/>
      <c r="BHN41" s="2" t="s">
        <v>11</v>
      </c>
      <c r="BHO41" s="4" t="s">
        <v>155</v>
      </c>
      <c r="BHP41" s="4">
        <v>254</v>
      </c>
      <c r="BHQ41" s="2">
        <v>8</v>
      </c>
      <c r="BHR41" s="1">
        <v>2.5999999999999999E-2</v>
      </c>
      <c r="BHS41" s="1">
        <f t="shared" si="2276"/>
        <v>4.0000000000000001E-3</v>
      </c>
      <c r="BHT41" s="1">
        <f t="shared" si="2277"/>
        <v>5.1546391752577317E-2</v>
      </c>
      <c r="BHU41" s="1">
        <f t="shared" si="2278"/>
        <v>7.7319587628865973E-5</v>
      </c>
      <c r="BHV41" s="1">
        <f t="shared" si="2279"/>
        <v>0.59185232416462008</v>
      </c>
      <c r="BHW41" s="1"/>
      <c r="BHX41" s="1"/>
      <c r="BHY41" s="2" t="s">
        <v>11</v>
      </c>
      <c r="BHZ41" s="4" t="s">
        <v>156</v>
      </c>
      <c r="BIA41" s="4">
        <v>260</v>
      </c>
      <c r="BIB41" s="2">
        <v>8</v>
      </c>
      <c r="BIC41" s="1">
        <v>2.7E-2</v>
      </c>
      <c r="BID41" s="1">
        <f t="shared" si="2280"/>
        <v>-4.0000000000000001E-3</v>
      </c>
      <c r="BIE41" s="1">
        <f t="shared" si="2281"/>
        <v>-0.34797297297297297</v>
      </c>
      <c r="BIF41" s="1">
        <f t="shared" si="2282"/>
        <v>-5.2195945945945942E-4</v>
      </c>
      <c r="BIG41" s="1">
        <f t="shared" si="2283"/>
        <v>-3.9954030883302156</v>
      </c>
      <c r="BIH41" s="1"/>
      <c r="BII41" s="1"/>
      <c r="BIJ41" s="2" t="s">
        <v>11</v>
      </c>
      <c r="BIK41" s="4" t="s">
        <v>157</v>
      </c>
      <c r="BIL41" s="4">
        <v>267</v>
      </c>
      <c r="BIM41" s="2">
        <v>8</v>
      </c>
      <c r="BIN41" s="1">
        <v>2.7E-2</v>
      </c>
      <c r="BIO41" s="1">
        <f t="shared" si="2284"/>
        <v>-4.0000000000000001E-3</v>
      </c>
      <c r="BIP41" s="1">
        <f t="shared" si="2285"/>
        <v>0.4966666666666667</v>
      </c>
      <c r="BIQ41" s="1">
        <f t="shared" si="2286"/>
        <v>7.4500000000000011E-4</v>
      </c>
      <c r="BIR41" s="1">
        <f t="shared" si="2287"/>
        <v>5.7026944274341709</v>
      </c>
      <c r="BIS41" s="1"/>
      <c r="BIT41" s="1"/>
      <c r="BIU41" s="2" t="s">
        <v>11</v>
      </c>
      <c r="BIV41" s="4" t="s">
        <v>158</v>
      </c>
      <c r="BIW41" s="4">
        <v>268</v>
      </c>
      <c r="BIX41" s="2">
        <v>8</v>
      </c>
      <c r="BIY41" s="1">
        <v>3.1E-2</v>
      </c>
      <c r="BIZ41" s="1">
        <f t="shared" si="2288"/>
        <v>1.9999999999999983E-3</v>
      </c>
      <c r="BJA41" s="1">
        <f t="shared" si="2289"/>
        <v>6.4406779661016891E-2</v>
      </c>
      <c r="BJB41" s="1">
        <f t="shared" si="2290"/>
        <v>9.6610169491525332E-5</v>
      </c>
      <c r="BJC41" s="1">
        <f t="shared" si="2291"/>
        <v>0.73951446334602977</v>
      </c>
      <c r="BJD41" s="1"/>
      <c r="BJE41" s="1"/>
      <c r="BJF41" s="2" t="s">
        <v>11</v>
      </c>
      <c r="BJG41" s="4" t="s">
        <v>159</v>
      </c>
      <c r="BJH41" s="4">
        <v>274</v>
      </c>
      <c r="BJI41" s="2">
        <v>8</v>
      </c>
      <c r="BJJ41" s="1">
        <v>2.1000000000000001E-2</v>
      </c>
      <c r="BJK41" s="1">
        <f t="shared" si="2292"/>
        <v>1.0000000000000002E-2</v>
      </c>
      <c r="BJL41" s="1">
        <f t="shared" si="2293"/>
        <v>1.0270270270270272</v>
      </c>
      <c r="BJM41" s="1">
        <f t="shared" si="2294"/>
        <v>1.5405405405405409E-3</v>
      </c>
      <c r="BJN41" s="1">
        <f t="shared" si="2295"/>
        <v>11.792257658761029</v>
      </c>
      <c r="BJO41" s="1"/>
      <c r="BJP41" s="1"/>
      <c r="BJQ41" s="2" t="s">
        <v>11</v>
      </c>
      <c r="BJR41" s="4" t="s">
        <v>160</v>
      </c>
      <c r="BJS41" s="4">
        <v>281</v>
      </c>
      <c r="BJT41" s="2">
        <v>8</v>
      </c>
      <c r="BJU41" s="1">
        <v>4.4999999999999998E-2</v>
      </c>
      <c r="BJV41" s="1">
        <f t="shared" si="2296"/>
        <v>6.9999999999999993E-3</v>
      </c>
      <c r="BJW41" s="1">
        <f t="shared" si="2297"/>
        <v>0.46</v>
      </c>
      <c r="BJX41" s="1">
        <f t="shared" si="2298"/>
        <v>6.9000000000000008E-4</v>
      </c>
      <c r="BJY41" s="1">
        <f t="shared" si="2299"/>
        <v>5.2816901408450709</v>
      </c>
      <c r="BJZ41" s="1"/>
      <c r="BKA41" s="1"/>
      <c r="BKB41" s="2" t="s">
        <v>11</v>
      </c>
      <c r="BKC41" s="4" t="s">
        <v>161</v>
      </c>
      <c r="BKD41" s="4">
        <v>282</v>
      </c>
      <c r="BKE41" s="2">
        <v>8</v>
      </c>
      <c r="BKF41" s="1">
        <v>2.7E-2</v>
      </c>
      <c r="BKG41" s="1">
        <f t="shared" si="2300"/>
        <v>5.9999999999999984E-3</v>
      </c>
      <c r="BKH41" s="1">
        <f t="shared" si="2301"/>
        <v>0.1666666666666666</v>
      </c>
      <c r="BKI41" s="1">
        <f t="shared" si="2302"/>
        <v>2.499999999999999E-4</v>
      </c>
      <c r="BKJ41" s="1">
        <f t="shared" si="2303"/>
        <v>1.913655848132271</v>
      </c>
      <c r="BKK41" s="1"/>
      <c r="BKL41" s="1"/>
      <c r="BKM41" s="2" t="s">
        <v>11</v>
      </c>
      <c r="BKN41" s="4" t="s">
        <v>162</v>
      </c>
      <c r="BKO41" s="4">
        <v>289</v>
      </c>
      <c r="BKP41" s="2">
        <v>8</v>
      </c>
      <c r="BKQ41" s="1">
        <v>2.9000000000000001E-2</v>
      </c>
      <c r="BKR41" s="1">
        <f t="shared" si="2304"/>
        <v>1.3000000000000001E-2</v>
      </c>
      <c r="BKS41" s="1">
        <f t="shared" si="2305"/>
        <v>0.53956834532374109</v>
      </c>
      <c r="BKT41" s="1">
        <f t="shared" si="2306"/>
        <v>8.093525179856117E-4</v>
      </c>
      <c r="BKU41" s="1">
        <f t="shared" si="2307"/>
        <v>6.1952887169749822</v>
      </c>
      <c r="BKV41" s="1"/>
      <c r="BKW41" s="1"/>
      <c r="BKX41" s="2" t="s">
        <v>11</v>
      </c>
      <c r="BKY41" s="4" t="s">
        <v>163</v>
      </c>
      <c r="BKZ41" s="4">
        <v>296</v>
      </c>
      <c r="BLA41" s="2">
        <v>8</v>
      </c>
      <c r="BLB41" s="1">
        <v>0.04</v>
      </c>
      <c r="BLC41" s="1">
        <f t="shared" si="2308"/>
        <v>0.02</v>
      </c>
      <c r="BLD41" s="1">
        <f t="shared" si="2309"/>
        <v>0.52173913043478259</v>
      </c>
      <c r="BLE41" s="1">
        <f t="shared" si="2310"/>
        <v>7.8260869565217395E-4</v>
      </c>
      <c r="BLF41" s="1">
        <f t="shared" si="2311"/>
        <v>5.9905748289358076</v>
      </c>
      <c r="BLG41" s="1"/>
      <c r="BLH41" s="1"/>
      <c r="BLI41" s="2" t="s">
        <v>11</v>
      </c>
      <c r="BLJ41" s="4" t="s">
        <v>164</v>
      </c>
      <c r="BLK41" s="4">
        <v>303</v>
      </c>
      <c r="BLL41" s="2">
        <v>8</v>
      </c>
      <c r="BLM41" s="1">
        <v>2.4E-2</v>
      </c>
      <c r="BLN41" s="1">
        <f t="shared" si="2312"/>
        <v>1.3000000000000001E-2</v>
      </c>
      <c r="BLO41" s="1">
        <f t="shared" si="2313"/>
        <v>0.66779661016949166</v>
      </c>
      <c r="BLP41" s="1">
        <f t="shared" si="2314"/>
        <v>1.0016949152542374E-3</v>
      </c>
      <c r="BLQ41" s="1">
        <f t="shared" si="2315"/>
        <v>7.6675973304825273</v>
      </c>
      <c r="BLR41" s="1"/>
      <c r="BLS41" s="1"/>
      <c r="BLT41" s="2" t="s">
        <v>11</v>
      </c>
      <c r="BLU41" s="4" t="s">
        <v>165</v>
      </c>
      <c r="BLV41" s="4">
        <v>310</v>
      </c>
      <c r="BLW41" s="2">
        <v>8</v>
      </c>
      <c r="BLX41" s="1">
        <v>3.1E-2</v>
      </c>
      <c r="BLY41" s="1">
        <f t="shared" si="2316"/>
        <v>1.9E-2</v>
      </c>
      <c r="BLZ41" s="1">
        <f t="shared" si="2317"/>
        <v>1.0307167235494881</v>
      </c>
      <c r="BMA41" s="1">
        <f t="shared" si="2318"/>
        <v>1.5460750853242321E-3</v>
      </c>
      <c r="BMB41" s="1">
        <f t="shared" si="2319"/>
        <v>11.834622514729272</v>
      </c>
      <c r="BMC41" s="1"/>
      <c r="BMD41" s="1"/>
      <c r="BME41" s="2" t="s">
        <v>11</v>
      </c>
      <c r="BMF41" s="4" t="s">
        <v>166</v>
      </c>
      <c r="BMG41" s="4">
        <v>311</v>
      </c>
      <c r="BMH41" s="2">
        <v>8</v>
      </c>
      <c r="BMI41" s="1">
        <v>2.3E-2</v>
      </c>
      <c r="BMJ41" s="1">
        <f t="shared" si="1468"/>
        <v>1.2999999999999999E-2</v>
      </c>
      <c r="BMK41" s="1">
        <f t="shared" si="2320"/>
        <v>0.20567375886524822</v>
      </c>
      <c r="BML41" s="1">
        <f t="shared" si="2321"/>
        <v>3.0851063829787236E-4</v>
      </c>
      <c r="BMM41" s="1">
        <f t="shared" si="2322"/>
        <v>2.3615327487589739</v>
      </c>
      <c r="BMN41" s="1"/>
      <c r="BMO41" s="1"/>
      <c r="BMP41" s="2" t="s">
        <v>11</v>
      </c>
      <c r="BMQ41" s="4" t="s">
        <v>167</v>
      </c>
      <c r="BMR41" s="4">
        <v>317</v>
      </c>
      <c r="BMS41" s="2">
        <v>8</v>
      </c>
      <c r="BMT41" s="1">
        <v>2.9000000000000001E-2</v>
      </c>
      <c r="BMU41" s="4">
        <f t="shared" si="2323"/>
        <v>1.9000000000000003E-2</v>
      </c>
      <c r="BMV41" s="1">
        <f t="shared" si="2324"/>
        <v>0.61702127659574479</v>
      </c>
      <c r="BMW41" s="1">
        <f t="shared" si="2325"/>
        <v>9.2553191489361719E-4</v>
      </c>
      <c r="BMX41" s="1">
        <f t="shared" si="2326"/>
        <v>7.0845982462769221</v>
      </c>
      <c r="BMY41" s="1"/>
      <c r="BMZ41" s="1"/>
      <c r="BNA41" s="2" t="s">
        <v>11</v>
      </c>
      <c r="BNB41" s="4" t="s">
        <v>168</v>
      </c>
      <c r="BNC41" s="4">
        <v>324</v>
      </c>
      <c r="BND41" s="2">
        <v>8</v>
      </c>
      <c r="BNE41" s="1">
        <v>3.5000000000000003E-2</v>
      </c>
      <c r="BNF41" s="1">
        <f t="shared" si="2327"/>
        <v>2.2000000000000006E-2</v>
      </c>
      <c r="BNG41" s="1">
        <f t="shared" si="2328"/>
        <v>0.69285714285714306</v>
      </c>
      <c r="BNH41" s="1">
        <f t="shared" si="2329"/>
        <v>1.0392857142857146E-3</v>
      </c>
      <c r="BNI41" s="1">
        <f t="shared" si="2330"/>
        <v>7.9553407400927325</v>
      </c>
      <c r="BNJ41" s="1"/>
      <c r="BNK41" s="1"/>
      <c r="BNL41" s="2" t="s">
        <v>11</v>
      </c>
      <c r="BNM41" s="4" t="s">
        <v>169</v>
      </c>
      <c r="BNN41" s="4">
        <v>325</v>
      </c>
      <c r="BNO41" s="2">
        <v>8</v>
      </c>
      <c r="BNP41" s="1">
        <v>1.4999999999999999E-2</v>
      </c>
      <c r="BNQ41" s="1">
        <f t="shared" si="2331"/>
        <v>-4.0000000000000001E-3</v>
      </c>
      <c r="BNR41" s="1">
        <f t="shared" si="2332"/>
        <v>-4.5454545454545449E-2</v>
      </c>
      <c r="BNS41" s="1">
        <f t="shared" si="2333"/>
        <v>-6.8181818181818171E-5</v>
      </c>
      <c r="BNT41" s="1">
        <f t="shared" si="2334"/>
        <v>-0.52190614039971039</v>
      </c>
      <c r="BNU41" s="1"/>
      <c r="BNV41" s="1"/>
      <c r="BNW41" s="2" t="s">
        <v>11</v>
      </c>
      <c r="BNX41" s="4" t="s">
        <v>170</v>
      </c>
      <c r="BNY41" s="4">
        <v>338</v>
      </c>
      <c r="BNZ41" s="2">
        <v>8</v>
      </c>
      <c r="BOA41" s="1">
        <v>2.8000000000000001E-2</v>
      </c>
      <c r="BOB41" s="1">
        <f t="shared" si="2335"/>
        <v>1.8000000000000002E-2</v>
      </c>
      <c r="BOC41" s="1">
        <f t="shared" si="2336"/>
        <v>0.72115384615384626</v>
      </c>
      <c r="BOD41" s="1">
        <f t="shared" si="2337"/>
        <v>1.0817307692307695E-3</v>
      </c>
      <c r="BOE41" s="1">
        <f t="shared" si="2338"/>
        <v>8.2802416505723322</v>
      </c>
      <c r="BOF41" s="1"/>
      <c r="BOG41" s="1"/>
      <c r="BOH41" s="2" t="s">
        <v>11</v>
      </c>
      <c r="BOI41" s="4" t="s">
        <v>171</v>
      </c>
      <c r="BOJ41" s="4">
        <v>339</v>
      </c>
      <c r="BOK41" s="2">
        <v>8</v>
      </c>
      <c r="BOL41" s="1">
        <v>1.0999999999999999E-2</v>
      </c>
      <c r="BOM41" s="1">
        <f t="shared" si="2339"/>
        <v>5.9999999999999993E-3</v>
      </c>
      <c r="BON41" s="1">
        <f t="shared" si="2340"/>
        <v>0.31921824104234525</v>
      </c>
      <c r="BOO41" s="1">
        <f t="shared" si="2341"/>
        <v>4.7882736156351787E-4</v>
      </c>
      <c r="BOP41" s="1">
        <f t="shared" si="2342"/>
        <v>3.665243122807087</v>
      </c>
      <c r="BOQ41" s="1"/>
      <c r="BOR41" s="1"/>
      <c r="BOS41" s="2" t="s">
        <v>11</v>
      </c>
      <c r="BOT41" s="4" t="s">
        <v>172</v>
      </c>
      <c r="BOU41" s="4">
        <v>345</v>
      </c>
      <c r="BOV41" s="2">
        <v>8</v>
      </c>
      <c r="BOW41" s="1">
        <v>2.3E-2</v>
      </c>
      <c r="BOX41" s="1">
        <f t="shared" si="2343"/>
        <v>1.6E-2</v>
      </c>
      <c r="BOY41" s="1">
        <f t="shared" si="2344"/>
        <v>0.71704180064308687</v>
      </c>
      <c r="BOZ41" s="1">
        <f t="shared" si="2345"/>
        <v>1.0755627009646303E-3</v>
      </c>
      <c r="BPA41" s="1">
        <f t="shared" si="2346"/>
        <v>8.2330274109356267</v>
      </c>
      <c r="BPB41" s="1"/>
      <c r="BPC41" s="1"/>
      <c r="BPD41" s="2" t="s">
        <v>11</v>
      </c>
      <c r="BPE41" s="4" t="s">
        <v>173</v>
      </c>
      <c r="BPF41" s="4">
        <v>352</v>
      </c>
      <c r="BPG41" s="2">
        <v>8</v>
      </c>
      <c r="BPH41" s="1">
        <v>2.4E-2</v>
      </c>
      <c r="BPI41" s="1">
        <f t="shared" si="2347"/>
        <v>1.5000000000000001E-2</v>
      </c>
      <c r="BPJ41" s="1">
        <f t="shared" si="2348"/>
        <v>0.58333333333333337</v>
      </c>
      <c r="BPK41" s="1">
        <f t="shared" si="2349"/>
        <v>8.7500000000000013E-4</v>
      </c>
      <c r="BPL41" s="1">
        <f t="shared" si="2350"/>
        <v>6.6977954684629522</v>
      </c>
      <c r="BPM41" s="1"/>
      <c r="BPN41" s="1"/>
      <c r="BPO41" s="2" t="s">
        <v>11</v>
      </c>
      <c r="BPP41" s="4" t="s">
        <v>174</v>
      </c>
      <c r="BPQ41" s="4">
        <v>353</v>
      </c>
      <c r="BPR41" s="2">
        <v>8</v>
      </c>
      <c r="BPS41" s="1">
        <v>1.2999999999999999E-2</v>
      </c>
      <c r="BPT41" s="1">
        <f t="shared" si="2351"/>
        <v>4.0000000000000001E-3</v>
      </c>
      <c r="BPU41" s="1">
        <f t="shared" si="2352"/>
        <v>0.11666666666666667</v>
      </c>
      <c r="BPV41" s="1">
        <f t="shared" si="2353"/>
        <v>1.75E-4</v>
      </c>
      <c r="BPW41" s="1">
        <f t="shared" si="2354"/>
        <v>1.3395590936925903</v>
      </c>
      <c r="BPX41" s="1"/>
      <c r="BPY41" s="1"/>
      <c r="BPZ41" s="2" t="s">
        <v>11</v>
      </c>
      <c r="BQA41" s="4" t="s">
        <v>175</v>
      </c>
      <c r="BQB41" s="4">
        <v>358</v>
      </c>
      <c r="BQC41" s="2">
        <v>8</v>
      </c>
      <c r="BQD41" s="1">
        <v>1.9E-2</v>
      </c>
      <c r="BQE41" s="1">
        <f t="shared" si="2355"/>
        <v>8.9999999999999993E-3</v>
      </c>
      <c r="BQF41" s="1">
        <f t="shared" si="2356"/>
        <v>0.28040540540540537</v>
      </c>
      <c r="BQG41" s="1">
        <f t="shared" si="2357"/>
        <v>4.2060810810810807E-4</v>
      </c>
      <c r="BQH41" s="1">
        <f t="shared" si="2358"/>
        <v>3.219596663411727</v>
      </c>
      <c r="BQI41" s="1"/>
      <c r="BQJ41" s="1"/>
      <c r="BQK41" s="2" t="s">
        <v>11</v>
      </c>
      <c r="BQL41" s="4" t="s">
        <v>176</v>
      </c>
      <c r="BQM41" s="4">
        <v>366</v>
      </c>
      <c r="BQN41" s="2">
        <v>8</v>
      </c>
      <c r="BQO41" s="1">
        <v>2.5000000000000001E-2</v>
      </c>
      <c r="BQP41" s="1">
        <f t="shared" si="2359"/>
        <v>1.4000000000000002E-2</v>
      </c>
      <c r="BQQ41" s="1">
        <f t="shared" si="2360"/>
        <v>0.65886287625418072</v>
      </c>
      <c r="BQR41" s="1">
        <f t="shared" si="2361"/>
        <v>9.8829431438127104E-4</v>
      </c>
      <c r="BQS41" s="1">
        <f t="shared" si="2362"/>
        <v>7.5650207775663727</v>
      </c>
      <c r="BQT41" s="1"/>
      <c r="BQU41" s="1"/>
      <c r="BQV41" s="2" t="s">
        <v>11</v>
      </c>
      <c r="BQW41" s="4" t="s">
        <v>177</v>
      </c>
      <c r="BQX41" s="4">
        <v>367</v>
      </c>
      <c r="BQY41" s="2">
        <v>8</v>
      </c>
      <c r="BQZ41" s="1">
        <v>2.8000000000000001E-2</v>
      </c>
      <c r="BRA41" s="1">
        <f t="shared" si="2363"/>
        <v>6.9999999999999993E-3</v>
      </c>
      <c r="BRB41" s="1">
        <f t="shared" si="2364"/>
        <v>-0.51515151515151514</v>
      </c>
      <c r="BRC41" s="1">
        <f t="shared" si="2365"/>
        <v>-7.7272727272727269E-4</v>
      </c>
      <c r="BRD41" s="1">
        <f t="shared" si="2366"/>
        <v>-5.9149362578633848</v>
      </c>
      <c r="BRE41" s="1"/>
      <c r="BRF41" s="1"/>
      <c r="BRG41" s="2" t="s">
        <v>11</v>
      </c>
      <c r="BRH41" s="4" t="s">
        <v>178</v>
      </c>
      <c r="BRI41" s="4">
        <v>373</v>
      </c>
      <c r="BRJ41" s="2">
        <v>8</v>
      </c>
      <c r="BRK41" s="1">
        <v>3.5999999999999997E-2</v>
      </c>
      <c r="BRL41" s="1">
        <f t="shared" si="2367"/>
        <v>1.3999999999999999E-2</v>
      </c>
      <c r="BRM41" s="1">
        <f t="shared" si="2368"/>
        <v>2.0338983050847394E-2</v>
      </c>
      <c r="BRN41" s="1">
        <f t="shared" si="2369"/>
        <v>3.050847457627109E-5</v>
      </c>
      <c r="BRO41" s="1">
        <f t="shared" si="2370"/>
        <v>0.2335308831619036</v>
      </c>
      <c r="BRP41" s="1"/>
      <c r="BRQ41" s="1"/>
      <c r="BRR41" s="2" t="s">
        <v>11</v>
      </c>
      <c r="BRS41" s="1" t="s">
        <v>179</v>
      </c>
      <c r="BRT41" s="1">
        <v>380</v>
      </c>
      <c r="BRU41" s="2">
        <v>8</v>
      </c>
      <c r="BRV41" s="1">
        <v>4.3999999999999997E-2</v>
      </c>
      <c r="BRW41" s="1">
        <f t="shared" si="2371"/>
        <v>1.3999999999999999E-2</v>
      </c>
      <c r="BRX41" s="1">
        <f t="shared" si="2372"/>
        <v>3.3557046979865744E-2</v>
      </c>
      <c r="BRY41" s="1">
        <f t="shared" si="2373"/>
        <v>5.0335570469798616E-5</v>
      </c>
      <c r="BRZ41" s="1">
        <f t="shared" si="2374"/>
        <v>0.3852998351944168</v>
      </c>
      <c r="BSA41" s="1"/>
      <c r="BSB41" s="1"/>
      <c r="BSC41" s="2" t="s">
        <v>11</v>
      </c>
      <c r="BSD41" s="1" t="s">
        <v>180</v>
      </c>
      <c r="BSE41" s="1">
        <v>394</v>
      </c>
      <c r="BSF41" s="2">
        <v>8</v>
      </c>
      <c r="BSG41" s="1">
        <v>2.7E-2</v>
      </c>
      <c r="BSH41" s="1">
        <f t="shared" si="2375"/>
        <v>1.4999999999999999E-2</v>
      </c>
      <c r="BSI41" s="1">
        <f t="shared" si="2376"/>
        <v>8.8652482269503508E-2</v>
      </c>
      <c r="BSJ41" s="1">
        <f t="shared" si="2377"/>
        <v>1.3297872340425527E-4</v>
      </c>
      <c r="BSK41" s="1">
        <f t="shared" si="2378"/>
        <v>1.0179020468788675</v>
      </c>
      <c r="BSL41" s="1"/>
      <c r="BSM41" s="1"/>
      <c r="BSN41" s="1" t="s">
        <v>11</v>
      </c>
      <c r="BSO41" s="1" t="s">
        <v>181</v>
      </c>
      <c r="BSP41" s="1">
        <v>395</v>
      </c>
      <c r="BSQ41" s="2">
        <v>8</v>
      </c>
      <c r="BSR41" s="1">
        <v>0.02</v>
      </c>
      <c r="BSS41" s="1">
        <f t="shared" si="2379"/>
        <v>0.01</v>
      </c>
      <c r="BST41" s="1">
        <f t="shared" si="2380"/>
        <v>0.37024221453287198</v>
      </c>
      <c r="BSU41" s="1">
        <f t="shared" si="2381"/>
        <v>5.5536332179930803E-4</v>
      </c>
      <c r="BSV41" s="1">
        <f t="shared" si="2382"/>
        <v>4.2510970743976424</v>
      </c>
      <c r="BSW41" s="1"/>
      <c r="BSX41" s="1"/>
      <c r="BSY41" s="1" t="s">
        <v>11</v>
      </c>
      <c r="BSZ41" s="1" t="s">
        <v>182</v>
      </c>
      <c r="BTA41" s="1">
        <v>401</v>
      </c>
      <c r="BTB41" s="1">
        <v>8</v>
      </c>
      <c r="BTC41" s="1">
        <v>2.4E-2</v>
      </c>
      <c r="BTD41" s="1">
        <f t="shared" si="2383"/>
        <v>1.2E-2</v>
      </c>
      <c r="BTE41" s="1">
        <f t="shared" si="2384"/>
        <v>0.54195804195804198</v>
      </c>
      <c r="BTF41" s="1">
        <f t="shared" si="2385"/>
        <v>8.1293706293706302E-4</v>
      </c>
      <c r="BTG41" s="1">
        <f t="shared" si="2386"/>
        <v>6.222727058611933</v>
      </c>
      <c r="BTH41" s="1"/>
      <c r="BTI41" s="1"/>
      <c r="BTJ41" s="1" t="s">
        <v>11</v>
      </c>
      <c r="BTK41" s="1" t="s">
        <v>183</v>
      </c>
      <c r="BTL41" s="1">
        <v>408</v>
      </c>
      <c r="BTM41" s="1">
        <v>8</v>
      </c>
      <c r="BTN41" s="1">
        <v>2.8000000000000001E-2</v>
      </c>
      <c r="BTO41" s="1">
        <f t="shared" si="2387"/>
        <v>1.6E-2</v>
      </c>
      <c r="BTP41" s="5">
        <f t="shared" si="2388"/>
        <v>0.81881533101045301</v>
      </c>
      <c r="BTQ41" s="1">
        <f t="shared" si="2389"/>
        <v>1.2282229965156796E-3</v>
      </c>
      <c r="BTR41" s="1">
        <f t="shared" si="2390"/>
        <v>9.401584480371092</v>
      </c>
      <c r="BTS41" s="1"/>
      <c r="BTT41" s="1"/>
      <c r="BTU41" s="1" t="s">
        <v>11</v>
      </c>
      <c r="BTV41" s="1" t="s">
        <v>184</v>
      </c>
      <c r="BTW41" s="1">
        <v>409</v>
      </c>
      <c r="BTX41" s="1">
        <v>8</v>
      </c>
      <c r="BTY41" s="1">
        <v>3.2000000000000001E-2</v>
      </c>
      <c r="BTZ41" s="1">
        <f t="shared" si="2391"/>
        <v>2.1999999999999999E-2</v>
      </c>
      <c r="BUA41" s="1">
        <f t="shared" si="2392"/>
        <v>0.86159169550173009</v>
      </c>
      <c r="BUB41" s="1">
        <f t="shared" si="2393"/>
        <v>1.2923875432525951E-3</v>
      </c>
      <c r="BUC41" s="1">
        <f t="shared" si="2394"/>
        <v>9.8927399207945115</v>
      </c>
      <c r="BUD41" s="1"/>
      <c r="BUE41" s="1"/>
      <c r="BUF41" s="1" t="s">
        <v>11</v>
      </c>
      <c r="BUG41" s="1" t="s">
        <v>185</v>
      </c>
      <c r="BUH41" s="1">
        <v>415</v>
      </c>
      <c r="BUI41" s="1">
        <v>8</v>
      </c>
      <c r="BUJ41" s="1">
        <v>3.4000000000000002E-2</v>
      </c>
      <c r="BUK41" s="1">
        <f t="shared" si="2395"/>
        <v>2.1000000000000005E-2</v>
      </c>
      <c r="BUL41" s="1">
        <f t="shared" si="2396"/>
        <v>0.88850174216027888</v>
      </c>
      <c r="BUM41" s="1">
        <f t="shared" si="2397"/>
        <v>1.3327526132404183E-3</v>
      </c>
      <c r="BUN41" s="1">
        <f t="shared" si="2398"/>
        <v>10.201719329764376</v>
      </c>
      <c r="BUO41" s="1"/>
      <c r="BUP41" s="1"/>
      <c r="BUQ41" s="1" t="s">
        <v>11</v>
      </c>
      <c r="BUR41" s="1" t="s">
        <v>186</v>
      </c>
      <c r="BUS41" s="1">
        <v>422</v>
      </c>
      <c r="BUT41" s="1">
        <v>8</v>
      </c>
      <c r="BUU41" s="1">
        <v>4.1000000000000002E-2</v>
      </c>
      <c r="BUV41" s="1">
        <f t="shared" si="2399"/>
        <v>2.6000000000000002E-2</v>
      </c>
      <c r="BUW41" s="1">
        <f t="shared" si="2400"/>
        <v>1.0315789473684212</v>
      </c>
      <c r="BUX41" s="1">
        <f t="shared" si="2401"/>
        <v>1.5473684210526317E-3</v>
      </c>
      <c r="BUY41" s="1">
        <f t="shared" si="2402"/>
        <v>11.844522512650272</v>
      </c>
      <c r="BUZ41" s="1"/>
      <c r="BVA41" s="1"/>
      <c r="BVB41" s="1" t="s">
        <v>11</v>
      </c>
      <c r="BVC41" s="1" t="s">
        <v>187</v>
      </c>
      <c r="BVD41" s="1">
        <v>423</v>
      </c>
      <c r="BVE41" s="1">
        <v>8</v>
      </c>
      <c r="BVF41" s="1">
        <v>0.02</v>
      </c>
      <c r="BVG41" s="1">
        <f t="shared" si="2403"/>
        <v>0.01</v>
      </c>
      <c r="BVH41" s="1">
        <f t="shared" si="2404"/>
        <v>-0.59726962457337895</v>
      </c>
      <c r="BVI41" s="1">
        <f t="shared" si="2405"/>
        <v>-8.959044368600684E-4</v>
      </c>
      <c r="BVJ41" s="1">
        <f t="shared" si="2406"/>
        <v>-6.857811059859678</v>
      </c>
      <c r="BVK41" s="1"/>
      <c r="BVL41" s="1"/>
      <c r="BVM41" s="1" t="s">
        <v>11</v>
      </c>
      <c r="BVN41" s="1" t="s">
        <v>188</v>
      </c>
      <c r="BVO41" s="1">
        <v>436</v>
      </c>
      <c r="BVP41" s="1">
        <v>8</v>
      </c>
      <c r="BVQ41" s="1">
        <v>2.9000000000000001E-2</v>
      </c>
      <c r="BVR41" s="1">
        <f t="shared" si="2407"/>
        <v>1.7000000000000001E-2</v>
      </c>
      <c r="BVS41" s="1">
        <f t="shared" si="2408"/>
        <v>-6.8259385665528957E-2</v>
      </c>
      <c r="BVT41" s="1">
        <f t="shared" si="2409"/>
        <v>-1.0238907849829344E-4</v>
      </c>
      <c r="BVU41" s="1">
        <f t="shared" si="2410"/>
        <v>-0.78374983541253385</v>
      </c>
      <c r="BVV41" s="1"/>
      <c r="BVW41" s="1"/>
      <c r="BVX41" s="1" t="s">
        <v>11</v>
      </c>
      <c r="BVY41" s="1" t="s">
        <v>189</v>
      </c>
      <c r="BVZ41" s="1">
        <v>437</v>
      </c>
      <c r="BWA41" s="1">
        <v>8</v>
      </c>
      <c r="BWB41" s="1">
        <v>5.0000000000000001E-3</v>
      </c>
      <c r="BWC41" s="1">
        <f t="shared" si="2411"/>
        <v>0</v>
      </c>
      <c r="BWD41" s="1">
        <f t="shared" si="2412"/>
        <v>-0.7946768060836501</v>
      </c>
      <c r="BWE41" s="1">
        <f t="shared" si="2413"/>
        <v>-1.1920152091254752E-3</v>
      </c>
      <c r="BWF41" s="1">
        <f t="shared" si="2414"/>
        <v>-9.1244275040223144</v>
      </c>
      <c r="BWG41" s="1"/>
      <c r="BWH41" s="1"/>
      <c r="BWI41" s="1" t="s">
        <v>11</v>
      </c>
      <c r="BWJ41" s="1" t="s">
        <v>190</v>
      </c>
      <c r="BWK41" s="1">
        <v>443</v>
      </c>
      <c r="BWL41" s="1">
        <v>8</v>
      </c>
      <c r="BWM41" s="1">
        <v>1.2E-2</v>
      </c>
      <c r="BWN41" s="1">
        <f t="shared" si="2415"/>
        <v>2E-3</v>
      </c>
      <c r="BWO41" s="1">
        <f t="shared" si="2416"/>
        <v>-0.74242424242424243</v>
      </c>
      <c r="BWP41" s="1">
        <f t="shared" si="2417"/>
        <v>-1.1136363636363637E-3</v>
      </c>
      <c r="BWQ41" s="1">
        <f t="shared" si="2418"/>
        <v>-8.5244669598619378</v>
      </c>
      <c r="BWR41" s="1"/>
      <c r="BWS41" s="1"/>
      <c r="BWT41" s="1" t="s">
        <v>11</v>
      </c>
      <c r="BWU41" s="1" t="s">
        <v>191</v>
      </c>
      <c r="BWV41" s="1">
        <v>450</v>
      </c>
      <c r="BWW41" s="1">
        <v>8</v>
      </c>
      <c r="BWX41" s="1">
        <v>1.2999999999999999E-2</v>
      </c>
      <c r="BWY41" s="1">
        <f t="shared" si="2419"/>
        <v>8.9999999999999993E-3</v>
      </c>
      <c r="BWZ41" s="1">
        <f t="shared" si="2420"/>
        <v>-0.13636363636363638</v>
      </c>
      <c r="BXA41" s="1">
        <f t="shared" si="2421"/>
        <v>-2.0454545454545457E-4</v>
      </c>
      <c r="BXB41" s="1">
        <f t="shared" si="2422"/>
        <v>-1.5657184211991315</v>
      </c>
      <c r="BXC41" s="1"/>
      <c r="BXD41" s="1"/>
      <c r="BXE41" s="1" t="s">
        <v>11</v>
      </c>
      <c r="BXF41" s="1" t="s">
        <v>192</v>
      </c>
      <c r="BXG41" s="1">
        <v>451</v>
      </c>
      <c r="BXH41" s="1">
        <v>8</v>
      </c>
      <c r="BXI41" s="1">
        <v>2E-3</v>
      </c>
      <c r="BXJ41" s="1">
        <f t="shared" si="2423"/>
        <v>5.0000000000000001E-3</v>
      </c>
      <c r="BXK41" s="1">
        <f t="shared" si="2424"/>
        <v>0.67169811320754713</v>
      </c>
      <c r="BXL41" s="1">
        <f t="shared" si="2425"/>
        <v>1.0075471698113207E-3</v>
      </c>
      <c r="BXM41" s="1">
        <f t="shared" si="2426"/>
        <v>7.712394135114212</v>
      </c>
      <c r="BXN41" s="1"/>
      <c r="BXO41" s="1"/>
      <c r="BXP41" s="1" t="s">
        <v>11</v>
      </c>
      <c r="BXQ41" s="1" t="s">
        <v>193</v>
      </c>
      <c r="BXR41" s="1">
        <v>464</v>
      </c>
      <c r="BXS41" s="1">
        <v>8</v>
      </c>
      <c r="BXT41" s="1">
        <v>2.3E-2</v>
      </c>
      <c r="BXU41" s="1">
        <f t="shared" si="2427"/>
        <v>1.9E-2</v>
      </c>
      <c r="BXV41" s="1">
        <f t="shared" si="2428"/>
        <v>1.5036764705882353</v>
      </c>
      <c r="BXW41" s="1">
        <f t="shared" si="2429"/>
        <v>2.2555147058823531E-3</v>
      </c>
      <c r="BXX41" s="1">
        <f t="shared" si="2430"/>
        <v>17.265115629840423</v>
      </c>
      <c r="BXY41" s="1"/>
      <c r="BXZ41" s="1"/>
      <c r="BYA41" s="1" t="s">
        <v>11</v>
      </c>
      <c r="BYB41" s="1" t="s">
        <v>194</v>
      </c>
      <c r="BYC41" s="1">
        <v>465</v>
      </c>
      <c r="BYD41" s="1">
        <v>8</v>
      </c>
      <c r="BYE41" s="1">
        <v>1.9E-2</v>
      </c>
      <c r="BYF41" s="1">
        <f t="shared" si="2431"/>
        <v>1.3999999999999999E-2</v>
      </c>
      <c r="BYG41" s="1">
        <f t="shared" si="2432"/>
        <v>0.35955056179775269</v>
      </c>
      <c r="BYH41" s="1">
        <f t="shared" si="2433"/>
        <v>5.3932584269662906E-4</v>
      </c>
      <c r="BYI41" s="1">
        <f t="shared" si="2434"/>
        <v>4.1283362117010798</v>
      </c>
      <c r="BYJ41" s="1"/>
      <c r="BYK41" s="1"/>
      <c r="BYL41" s="1" t="s">
        <v>11</v>
      </c>
      <c r="BYM41" s="1" t="s">
        <v>195</v>
      </c>
      <c r="BYN41" s="1">
        <v>479</v>
      </c>
      <c r="BYO41" s="1">
        <v>8</v>
      </c>
      <c r="BYP41" s="1">
        <v>2.5999999999999999E-2</v>
      </c>
      <c r="BYQ41" s="1">
        <f t="shared" si="2435"/>
        <v>1.4999999999999999E-2</v>
      </c>
      <c r="BYR41" s="1">
        <f t="shared" si="2436"/>
        <v>0.72693726937269365</v>
      </c>
      <c r="BYS41" s="1">
        <f t="shared" si="2437"/>
        <v>1.0904059040590405E-3</v>
      </c>
      <c r="BYT41" s="1">
        <f t="shared" si="2438"/>
        <v>8.3466465405621584</v>
      </c>
      <c r="BYU41" s="1"/>
      <c r="BYV41" s="1"/>
      <c r="BYW41" s="1" t="s">
        <v>11</v>
      </c>
      <c r="BYX41" s="1" t="s">
        <v>196</v>
      </c>
      <c r="BYY41" s="1">
        <v>480</v>
      </c>
      <c r="BYZ41" s="1">
        <v>8</v>
      </c>
      <c r="BZA41" s="1">
        <v>2.7E-2</v>
      </c>
      <c r="BZB41" s="1">
        <f t="shared" si="2439"/>
        <v>1.4E-2</v>
      </c>
      <c r="BZC41" s="1">
        <f t="shared" si="2440"/>
        <v>0.92883895131086147</v>
      </c>
      <c r="BZD41" s="1">
        <f t="shared" si="2441"/>
        <v>1.3932584269662923E-3</v>
      </c>
      <c r="BZE41" s="1">
        <f t="shared" si="2442"/>
        <v>10.664868546894459</v>
      </c>
      <c r="BZF41" s="1"/>
      <c r="BZG41" s="1"/>
      <c r="BZH41" s="1" t="s">
        <v>11</v>
      </c>
      <c r="BZI41" s="1" t="s">
        <v>197</v>
      </c>
      <c r="BZJ41" s="1">
        <v>494</v>
      </c>
      <c r="BZK41" s="1">
        <v>8</v>
      </c>
      <c r="BZL41" s="1">
        <v>5.6000000000000001E-2</v>
      </c>
      <c r="BZM41" s="1">
        <f t="shared" si="2443"/>
        <v>4.1000000000000002E-2</v>
      </c>
      <c r="BZN41" s="1">
        <f t="shared" si="2444"/>
        <v>2.2426470588235294</v>
      </c>
      <c r="BZO41" s="1">
        <f t="shared" si="2445"/>
        <v>3.3639705882352942E-3</v>
      </c>
      <c r="BZP41" s="1">
        <f t="shared" si="2446"/>
        <v>25.749927956485717</v>
      </c>
      <c r="BZQ41" s="1"/>
      <c r="BZR41" s="1"/>
      <c r="BZS41" s="1" t="s">
        <v>11</v>
      </c>
      <c r="BZT41" s="1" t="s">
        <v>198</v>
      </c>
      <c r="BZU41" s="1">
        <v>495</v>
      </c>
      <c r="BZV41" s="1">
        <v>8</v>
      </c>
      <c r="BZW41" s="1">
        <v>3.5999999999999997E-2</v>
      </c>
      <c r="BZX41" s="1">
        <f t="shared" si="2447"/>
        <v>2.1999999999999999E-2</v>
      </c>
      <c r="BZY41" s="1">
        <f t="shared" si="2448"/>
        <v>1.2029520295202951</v>
      </c>
      <c r="BZZ41" s="1">
        <f t="shared" si="2449"/>
        <v>1.8044280442804427E-3</v>
      </c>
      <c r="CAA41" s="1">
        <f t="shared" si="2450"/>
        <v>13.812217117884588</v>
      </c>
      <c r="CAB41" s="1"/>
      <c r="CAC41" s="1"/>
      <c r="CAD41" s="1" t="s">
        <v>11</v>
      </c>
      <c r="CAE41" s="1" t="s">
        <v>199</v>
      </c>
      <c r="CAF41" s="1">
        <v>501</v>
      </c>
      <c r="CAG41" s="1">
        <v>8</v>
      </c>
      <c r="CAH41" s="1">
        <v>0.03</v>
      </c>
      <c r="CAI41" s="1">
        <f t="shared" si="2451"/>
        <v>1.2999999999999998E-2</v>
      </c>
      <c r="CAJ41" s="1">
        <f t="shared" si="2452"/>
        <v>0.92673992673992656</v>
      </c>
      <c r="CAK41" s="1">
        <f t="shared" si="2453"/>
        <v>1.3901098901098899E-3</v>
      </c>
      <c r="CAL41" s="1">
        <f t="shared" si="2454"/>
        <v>10.640767683021203</v>
      </c>
      <c r="CAM41" s="1"/>
      <c r="CAN41" s="1"/>
      <c r="CAO41" s="1" t="s">
        <v>11</v>
      </c>
      <c r="CAP41" s="1" t="s">
        <v>200</v>
      </c>
      <c r="CAQ41" s="1">
        <v>508</v>
      </c>
      <c r="CAR41" s="1">
        <v>8</v>
      </c>
      <c r="CAS41" s="1">
        <v>3.5999999999999997E-2</v>
      </c>
      <c r="CAT41" s="1">
        <f t="shared" si="2455"/>
        <v>-2.0000000000000018E-3</v>
      </c>
      <c r="CAU41" s="1">
        <f t="shared" si="2456"/>
        <v>0.36996336996336987</v>
      </c>
      <c r="CAV41" s="1">
        <f t="shared" si="2457"/>
        <v>5.5494505494505485E-4</v>
      </c>
      <c r="CAW41" s="1">
        <f t="shared" si="2458"/>
        <v>4.2478953991507566</v>
      </c>
      <c r="CAX41" s="1"/>
      <c r="CAY41" s="1"/>
      <c r="CAZ41" s="1" t="s">
        <v>11</v>
      </c>
      <c r="CBA41" s="1" t="s">
        <v>201</v>
      </c>
      <c r="CBB41" s="1">
        <v>509</v>
      </c>
      <c r="CBC41" s="1">
        <v>8</v>
      </c>
      <c r="CBD41" s="1">
        <v>1.9E-2</v>
      </c>
      <c r="CBE41" s="1">
        <f t="shared" si="2459"/>
        <v>6.0000000000000001E-3</v>
      </c>
      <c r="CBF41" s="1">
        <f t="shared" si="2460"/>
        <v>9.7744360902255661E-2</v>
      </c>
      <c r="CBG41" s="1">
        <f t="shared" si="2461"/>
        <v>1.466165413533835E-4</v>
      </c>
      <c r="CBH41" s="1">
        <f t="shared" si="2462"/>
        <v>1.1222944071753176</v>
      </c>
      <c r="CBI41" s="1"/>
      <c r="CBJ41" s="1"/>
      <c r="CBK41" s="1" t="s">
        <v>11</v>
      </c>
      <c r="CBL41" s="1" t="s">
        <v>202</v>
      </c>
      <c r="CBM41" s="1">
        <v>515</v>
      </c>
      <c r="CBN41" s="1">
        <v>8</v>
      </c>
      <c r="CBO41" s="1">
        <v>2.3E-2</v>
      </c>
      <c r="CBP41" s="1">
        <f t="shared" si="2463"/>
        <v>8.0000000000000002E-3</v>
      </c>
      <c r="CBQ41" s="1">
        <f t="shared" si="1612"/>
        <v>0.28089887640449435</v>
      </c>
      <c r="CBR41" s="1">
        <f t="shared" si="2464"/>
        <v>4.2134831460674153E-4</v>
      </c>
      <c r="CBS41" s="1">
        <f t="shared" si="2465"/>
        <v>3.2252626653914689</v>
      </c>
      <c r="CBT41" s="1"/>
      <c r="CBU41" s="1"/>
      <c r="CBV41" s="1" t="s">
        <v>11</v>
      </c>
      <c r="CBW41" s="1" t="s">
        <v>203</v>
      </c>
      <c r="CBX41" s="1">
        <v>522</v>
      </c>
      <c r="CBY41" s="1">
        <v>8</v>
      </c>
      <c r="CBZ41" s="1">
        <v>2.4E-2</v>
      </c>
      <c r="CCA41" s="1">
        <f t="shared" si="2466"/>
        <v>0.01</v>
      </c>
      <c r="CCB41" s="1">
        <f t="shared" si="2467"/>
        <v>0.36704119850187261</v>
      </c>
      <c r="CCC41" s="1">
        <f t="shared" si="2468"/>
        <v>5.5056179775280888E-4</v>
      </c>
      <c r="CCD41" s="1">
        <f t="shared" si="2469"/>
        <v>4.2143432161115193</v>
      </c>
      <c r="CCE41" s="1"/>
      <c r="CCF41" s="1"/>
      <c r="CCG41" s="1" t="s">
        <v>11</v>
      </c>
      <c r="CCH41" s="1" t="s">
        <v>204</v>
      </c>
      <c r="CCI41" s="1">
        <v>523</v>
      </c>
      <c r="CCJ41" s="1">
        <v>8</v>
      </c>
      <c r="CCK41" s="1">
        <v>2.5999999999999999E-2</v>
      </c>
      <c r="CCL41" s="1">
        <f t="shared" si="2470"/>
        <v>6.9999999999999993E-3</v>
      </c>
      <c r="CCM41" s="1">
        <f t="shared" si="2471"/>
        <v>0.34220532319391633</v>
      </c>
      <c r="CCN41" s="1">
        <f t="shared" si="2472"/>
        <v>5.1330798479087456E-4</v>
      </c>
      <c r="CCO41" s="1">
        <f t="shared" si="2473"/>
        <v>3.9291793079521931</v>
      </c>
      <c r="CCP41" s="1"/>
      <c r="CCQ41" s="1"/>
      <c r="CCR41" s="1" t="s">
        <v>11</v>
      </c>
      <c r="CCS41" s="1" t="s">
        <v>205</v>
      </c>
      <c r="CCT41" s="1">
        <v>536</v>
      </c>
      <c r="CCU41" s="1">
        <v>8</v>
      </c>
      <c r="CCV41" s="1">
        <v>3.4000000000000002E-2</v>
      </c>
      <c r="CCW41" s="1">
        <f t="shared" si="2474"/>
        <v>1.4000000000000002E-2</v>
      </c>
      <c r="CCX41" s="1">
        <f t="shared" si="2475"/>
        <v>0.49806949806949813</v>
      </c>
      <c r="CCY41" s="1">
        <f t="shared" si="2476"/>
        <v>7.4710424710424717E-4</v>
      </c>
      <c r="CCZ41" s="1">
        <f t="shared" si="2477"/>
        <v>5.7188016465420022</v>
      </c>
      <c r="CDA41" s="1"/>
      <c r="CDB41" s="1"/>
      <c r="CDC41" s="1" t="s">
        <v>11</v>
      </c>
      <c r="CDD41" s="1" t="s">
        <v>206</v>
      </c>
      <c r="CDE41" s="1">
        <v>542</v>
      </c>
      <c r="CDF41" s="1">
        <v>8</v>
      </c>
      <c r="CDG41" s="1">
        <v>2.9000000000000001E-2</v>
      </c>
      <c r="CDH41" s="1">
        <f t="shared" si="2478"/>
        <v>1.4000000000000002E-2</v>
      </c>
      <c r="CDI41" s="1">
        <f t="shared" si="2479"/>
        <v>0.16287878787878796</v>
      </c>
      <c r="CDJ41" s="1">
        <f t="shared" si="2480"/>
        <v>2.4431818181818192E-4</v>
      </c>
      <c r="CDK41" s="1">
        <f t="shared" si="2481"/>
        <v>1.8701636697656299</v>
      </c>
      <c r="CDL41" s="1"/>
      <c r="CDM41" s="1"/>
      <c r="CDN41" s="1" t="s">
        <v>11</v>
      </c>
      <c r="CDO41" s="1" t="s">
        <v>207</v>
      </c>
      <c r="CDP41" s="1">
        <v>549</v>
      </c>
      <c r="CDQ41" s="1">
        <v>8</v>
      </c>
      <c r="CDR41" s="1">
        <v>2.8000000000000001E-2</v>
      </c>
      <c r="CDS41" s="1">
        <f t="shared" si="2482"/>
        <v>1.3000000000000001E-2</v>
      </c>
      <c r="CDT41" s="1">
        <f t="shared" si="2483"/>
        <v>4.5627376425855563E-2</v>
      </c>
      <c r="CDU41" s="1">
        <f t="shared" si="2484"/>
        <v>6.8441064638783344E-5</v>
      </c>
      <c r="CDV41" s="1">
        <f t="shared" si="2485"/>
        <v>0.5238905743936263</v>
      </c>
      <c r="CDW41" s="1"/>
      <c r="CDX41" s="1"/>
      <c r="CDY41" s="1" t="s">
        <v>11</v>
      </c>
      <c r="CDZ41" s="1" t="s">
        <v>208</v>
      </c>
      <c r="CEA41" s="1">
        <v>550</v>
      </c>
      <c r="CEB41" s="1">
        <v>8</v>
      </c>
      <c r="CEC41" s="1">
        <v>2.5999999999999999E-2</v>
      </c>
      <c r="CED41" s="1">
        <f t="shared" si="2486"/>
        <v>8.9999999999999976E-3</v>
      </c>
      <c r="CEE41" s="1">
        <f t="shared" si="2487"/>
        <v>0.30399999999999988</v>
      </c>
      <c r="CEF41" s="1">
        <f t="shared" si="2488"/>
        <v>4.5599999999999981E-4</v>
      </c>
      <c r="CEG41" s="1">
        <f t="shared" si="2489"/>
        <v>3.4905082669932623</v>
      </c>
      <c r="CEH41" s="1"/>
      <c r="CEI41" s="1"/>
      <c r="CEJ41" s="1" t="s">
        <v>11</v>
      </c>
      <c r="CEK41" s="1" t="s">
        <v>209</v>
      </c>
      <c r="CEL41" s="1">
        <v>556</v>
      </c>
      <c r="CEM41" s="1">
        <v>8</v>
      </c>
      <c r="CEN41" s="1">
        <v>2.5999999999999999E-2</v>
      </c>
      <c r="CEO41" s="1">
        <f t="shared" si="2490"/>
        <v>1.0999999999999999E-2</v>
      </c>
      <c r="CEP41" s="1">
        <f t="shared" si="2491"/>
        <v>0.51778656126482214</v>
      </c>
      <c r="CEQ41" s="1">
        <f t="shared" si="2492"/>
        <v>7.766798418972332E-4</v>
      </c>
      <c r="CER41" s="1">
        <f t="shared" si="2493"/>
        <v>5.9451916862923539</v>
      </c>
      <c r="CES41" s="1"/>
      <c r="CET41" s="1"/>
      <c r="CEU41" s="1" t="s">
        <v>11</v>
      </c>
      <c r="CEV41" s="1" t="s">
        <v>210</v>
      </c>
      <c r="CEW41" s="1">
        <v>563</v>
      </c>
      <c r="CEX41" s="1">
        <v>8</v>
      </c>
      <c r="CEY41" s="1">
        <v>2.1000000000000001E-2</v>
      </c>
      <c r="CEZ41" s="1">
        <f t="shared" si="2494"/>
        <v>7.000000000000001E-3</v>
      </c>
      <c r="CFA41" s="1">
        <f t="shared" si="2495"/>
        <v>0.28216432865731467</v>
      </c>
      <c r="CFB41" s="1">
        <f t="shared" si="2496"/>
        <v>4.2324649298597198E-4</v>
      </c>
      <c r="CFC41" s="1">
        <f t="shared" si="2497"/>
        <v>3.2397925060163195</v>
      </c>
      <c r="CFD41" s="1"/>
      <c r="CFE41" s="1"/>
      <c r="CFF41" s="1" t="s">
        <v>11</v>
      </c>
      <c r="CFG41" s="1" t="s">
        <v>211</v>
      </c>
      <c r="CFH41" s="1">
        <v>564</v>
      </c>
      <c r="CFI41" s="1">
        <v>8</v>
      </c>
      <c r="CFJ41" s="1">
        <v>2.8000000000000001E-2</v>
      </c>
      <c r="CFK41" s="1">
        <f t="shared" si="2498"/>
        <v>-4.0000000000000001E-3</v>
      </c>
      <c r="CFL41" s="1">
        <f t="shared" si="2499"/>
        <v>-0.39179104477611937</v>
      </c>
      <c r="CFM41" s="1">
        <f t="shared" si="2500"/>
        <v>-5.8768656716417904E-4</v>
      </c>
      <c r="CFN41" s="1">
        <f t="shared" si="2501"/>
        <v>-4.4985193444900409</v>
      </c>
      <c r="CFO41" s="1"/>
      <c r="CFP41" s="1"/>
      <c r="CFQ41" s="1" t="s">
        <v>11</v>
      </c>
      <c r="CFR41" s="1" t="s">
        <v>212</v>
      </c>
      <c r="CFS41" s="1">
        <v>571</v>
      </c>
      <c r="CFT41" s="1">
        <v>8</v>
      </c>
      <c r="CFU41" s="1">
        <v>3.4000000000000002E-2</v>
      </c>
      <c r="CFV41" s="1">
        <f t="shared" si="2502"/>
        <v>3.0000000000000027E-3</v>
      </c>
      <c r="CFW41" s="1">
        <f t="shared" si="2503"/>
        <v>-0.24812030075187957</v>
      </c>
      <c r="CFX41" s="1">
        <f t="shared" si="2504"/>
        <v>-3.7218045112781935E-4</v>
      </c>
      <c r="CFY41" s="1">
        <f t="shared" si="2505"/>
        <v>-2.8489011874450347</v>
      </c>
      <c r="CFZ41" s="1"/>
      <c r="CGA41" s="1"/>
      <c r="CGB41" s="1" t="s">
        <v>11</v>
      </c>
      <c r="CGC41" s="1" t="s">
        <v>213</v>
      </c>
      <c r="CGD41" s="1">
        <v>577</v>
      </c>
      <c r="CGE41" s="1">
        <v>8</v>
      </c>
      <c r="CGF41" s="1">
        <v>2.8000000000000001E-2</v>
      </c>
      <c r="CGG41" s="1">
        <f t="shared" si="2506"/>
        <v>-2.9999999999999992E-3</v>
      </c>
      <c r="CGH41" s="1">
        <f t="shared" si="2507"/>
        <v>-0.66165413533834583</v>
      </c>
      <c r="CGI41" s="1">
        <f t="shared" si="2508"/>
        <v>-9.924812030075187E-4</v>
      </c>
      <c r="CGJ41" s="1">
        <f t="shared" si="2509"/>
        <v>-7.5970698331867625</v>
      </c>
      <c r="CGK41" s="1"/>
      <c r="CGL41" s="1"/>
      <c r="CGM41" s="1" t="s">
        <v>11</v>
      </c>
      <c r="CGN41" s="1" t="s">
        <v>214</v>
      </c>
      <c r="CGO41" s="1">
        <v>578</v>
      </c>
      <c r="CGP41" s="1">
        <v>8</v>
      </c>
      <c r="CGQ41" s="1">
        <v>1.2E-2</v>
      </c>
      <c r="CGR41" s="1">
        <f t="shared" si="2510"/>
        <v>-5.000000000000001E-3</v>
      </c>
      <c r="CGS41" s="1">
        <f t="shared" si="2511"/>
        <v>-1.0501930501930503</v>
      </c>
      <c r="CGT41" s="1">
        <f t="shared" si="2512"/>
        <v>-1.5752895752895754E-3</v>
      </c>
      <c r="CGU41" s="1">
        <f t="shared" si="2513"/>
        <v>-12.058248433018795</v>
      </c>
      <c r="CGV41" s="1"/>
      <c r="CGW41" s="1"/>
      <c r="CGX41" s="1" t="s">
        <v>11</v>
      </c>
      <c r="CGY41" s="1" t="s">
        <v>215</v>
      </c>
      <c r="CGZ41" s="1">
        <v>592</v>
      </c>
      <c r="CHA41" s="1">
        <v>8</v>
      </c>
      <c r="CHB41" s="1">
        <v>3.5000000000000003E-2</v>
      </c>
      <c r="CHC41" s="1">
        <f t="shared" si="2514"/>
        <v>9.0000000000000045E-3</v>
      </c>
      <c r="CHD41" s="1">
        <f t="shared" si="2515"/>
        <v>-0.72413793103448254</v>
      </c>
      <c r="CHE41" s="1">
        <f t="shared" si="2516"/>
        <v>-1.0862068965517239E-3</v>
      </c>
      <c r="CHF41" s="1">
        <f t="shared" si="2517"/>
        <v>-8.3145047194712483</v>
      </c>
      <c r="CHG41" s="1"/>
      <c r="CHH41" s="1"/>
      <c r="CHI41" s="1" t="s">
        <v>11</v>
      </c>
      <c r="CHJ41" s="1" t="s">
        <v>216</v>
      </c>
      <c r="CHK41" s="1">
        <v>593</v>
      </c>
      <c r="CHL41" s="1">
        <v>8</v>
      </c>
      <c r="CHM41" s="1">
        <v>2.4E-2</v>
      </c>
      <c r="CHN41" s="1">
        <f t="shared" si="2518"/>
        <v>1.0000000000000009E-3</v>
      </c>
      <c r="CHO41" s="1">
        <f t="shared" si="2519"/>
        <v>-0.27058823529411768</v>
      </c>
      <c r="CHP41" s="1">
        <f t="shared" si="2520"/>
        <v>-4.0588235294117654E-4</v>
      </c>
      <c r="CHQ41" s="1">
        <f t="shared" si="2521"/>
        <v>-3.1068765534382772</v>
      </c>
      <c r="CHR41" s="1"/>
      <c r="CHS41" s="1"/>
      <c r="CHT41" s="1" t="s">
        <v>11</v>
      </c>
      <c r="CHU41" s="1" t="s">
        <v>217</v>
      </c>
      <c r="CHV41" s="1">
        <v>607</v>
      </c>
      <c r="CHW41" s="1">
        <v>8</v>
      </c>
      <c r="CHX41" s="1">
        <v>2.9000000000000001E-2</v>
      </c>
      <c r="CHY41" s="1">
        <f t="shared" si="2522"/>
        <v>8.0000000000000002E-3</v>
      </c>
      <c r="CHZ41" s="1">
        <f t="shared" si="2523"/>
        <v>0.12403100775193801</v>
      </c>
      <c r="CIA41" s="1">
        <f t="shared" si="2524"/>
        <v>1.8604651162790702E-4</v>
      </c>
      <c r="CIB41" s="1">
        <f t="shared" si="2525"/>
        <v>1.424115980005412</v>
      </c>
      <c r="CIC41" s="1"/>
      <c r="CID41" s="1"/>
      <c r="CIE41" s="1" t="s">
        <v>11</v>
      </c>
      <c r="CIF41" s="1" t="s">
        <v>218</v>
      </c>
      <c r="CIG41" s="1">
        <v>608</v>
      </c>
      <c r="CIH41" s="1">
        <v>8</v>
      </c>
      <c r="CII41" s="1">
        <v>2.5999999999999999E-2</v>
      </c>
      <c r="CIJ41" s="1">
        <f t="shared" si="2526"/>
        <v>-1.0000000000000009E-3</v>
      </c>
      <c r="CIK41" s="1">
        <f t="shared" si="2527"/>
        <v>-0.81568627450980402</v>
      </c>
      <c r="CIL41" s="1">
        <f t="shared" si="2528"/>
        <v>-1.223529411764706E-3</v>
      </c>
      <c r="CIM41" s="1">
        <f t="shared" si="2529"/>
        <v>-9.365656856741472</v>
      </c>
      <c r="CIN41" s="1"/>
      <c r="CIO41" s="1"/>
      <c r="CIP41" s="1" t="s">
        <v>11</v>
      </c>
      <c r="CIQ41" s="1" t="s">
        <v>219</v>
      </c>
      <c r="CIR41" s="1">
        <v>621</v>
      </c>
      <c r="CIS41" s="1">
        <v>8</v>
      </c>
      <c r="CIT41" s="1">
        <v>2.5000000000000001E-2</v>
      </c>
      <c r="CIU41" s="1">
        <f t="shared" si="1679"/>
        <v>-4.9999999999999975E-3</v>
      </c>
      <c r="CIV41" s="1">
        <f t="shared" si="2530"/>
        <v>-1.9722222222222219</v>
      </c>
      <c r="CIW41" s="1">
        <f t="shared" si="2531"/>
        <v>-2.9583333333333328E-3</v>
      </c>
      <c r="CIX41" s="1">
        <f t="shared" si="2532"/>
        <v>-22.644927536231879</v>
      </c>
      <c r="CIY41" s="1"/>
      <c r="CIZ41" s="1"/>
      <c r="CJA41" s="1" t="s">
        <v>11</v>
      </c>
      <c r="CJB41" s="1" t="s">
        <v>220</v>
      </c>
      <c r="CJC41" s="1">
        <v>622</v>
      </c>
      <c r="CJD41" s="1">
        <v>8</v>
      </c>
      <c r="CJE41" s="1">
        <v>5.0000000000000001E-3</v>
      </c>
      <c r="CJF41" s="1">
        <f t="shared" si="2533"/>
        <v>-3.9999999999999992E-3</v>
      </c>
      <c r="CJG41" s="1">
        <f t="shared" si="2534"/>
        <v>-0.57597173144876324</v>
      </c>
      <c r="CJH41" s="1">
        <f t="shared" si="2535"/>
        <v>-8.6395759717314486E-4</v>
      </c>
      <c r="CJI41" s="1">
        <f t="shared" si="2536"/>
        <v>-6.6132700334747767</v>
      </c>
      <c r="CJJ41" s="1"/>
      <c r="CJK41" s="1"/>
      <c r="CJL41" s="1" t="s">
        <v>11</v>
      </c>
      <c r="CJM41" s="1" t="s">
        <v>221</v>
      </c>
      <c r="CJN41" s="1">
        <v>635</v>
      </c>
      <c r="CJO41" s="1">
        <v>8</v>
      </c>
      <c r="CJP41" s="1">
        <v>2.5999999999999999E-2</v>
      </c>
      <c r="CJQ41" s="1">
        <f t="shared" si="2537"/>
        <v>1.3999999999999999E-2</v>
      </c>
      <c r="CJR41" s="1">
        <f t="shared" si="2538"/>
        <v>-0.24822695035461004</v>
      </c>
      <c r="CJS41" s="1">
        <f t="shared" si="2539"/>
        <v>-3.7234042553191507E-4</v>
      </c>
      <c r="CJT41" s="1">
        <f t="shared" si="2540"/>
        <v>-2.8501257312608317</v>
      </c>
      <c r="CJU41" s="1"/>
      <c r="CJV41" s="1"/>
      <c r="CJW41" s="1" t="s">
        <v>11</v>
      </c>
      <c r="CJX41" s="1" t="s">
        <v>222</v>
      </c>
      <c r="CJY41" s="1">
        <v>636</v>
      </c>
      <c r="CJZ41" s="1">
        <v>8</v>
      </c>
      <c r="CKA41" s="1">
        <v>2.3E-2</v>
      </c>
      <c r="CKB41" s="1">
        <f t="shared" si="2541"/>
        <v>2.9999999999999992E-3</v>
      </c>
      <c r="CKC41" s="1">
        <f t="shared" si="2542"/>
        <v>-0.79151943462897534</v>
      </c>
      <c r="CKD41" s="1">
        <f t="shared" si="2543"/>
        <v>-1.1872791519434631E-3</v>
      </c>
      <c r="CKE41" s="1">
        <f t="shared" si="2544"/>
        <v>-9.0881747699285285</v>
      </c>
      <c r="CKF41" s="1"/>
      <c r="CKG41" s="1"/>
      <c r="CKH41" s="1" t="s">
        <v>11</v>
      </c>
      <c r="CKI41" s="1" t="s">
        <v>223</v>
      </c>
      <c r="CKJ41" s="1">
        <v>649</v>
      </c>
      <c r="CKK41" s="1">
        <v>8</v>
      </c>
      <c r="CKL41" s="1">
        <v>3.3000000000000002E-2</v>
      </c>
      <c r="CKM41" s="1">
        <f t="shared" si="2545"/>
        <v>9.0000000000000011E-3</v>
      </c>
      <c r="CKN41" s="1">
        <f t="shared" si="2546"/>
        <v>-0.66077738515901052</v>
      </c>
      <c r="CKO41" s="1">
        <f t="shared" si="2547"/>
        <v>-9.9116607773851585E-4</v>
      </c>
      <c r="CKP41" s="1">
        <f t="shared" si="2548"/>
        <v>-7.5870030445385472</v>
      </c>
      <c r="CKQ41" s="1"/>
      <c r="CKR41" s="1"/>
      <c r="CKS41" s="1" t="s">
        <v>11</v>
      </c>
      <c r="CKT41" s="1" t="s">
        <v>224</v>
      </c>
      <c r="CKU41" s="1">
        <v>650</v>
      </c>
      <c r="CKV41" s="1">
        <v>8</v>
      </c>
      <c r="CKW41" s="1">
        <v>1.2E-2</v>
      </c>
      <c r="CKX41" s="1">
        <f t="shared" si="2549"/>
        <v>-5.000000000000001E-3</v>
      </c>
      <c r="CKY41" s="1">
        <f t="shared" si="2550"/>
        <v>-0.77894736842105261</v>
      </c>
      <c r="CKZ41" s="1">
        <f t="shared" si="2551"/>
        <v>-1.168421052631579E-3</v>
      </c>
      <c r="CLA41" s="1">
        <f t="shared" si="2552"/>
        <v>-8.9438231217971449</v>
      </c>
      <c r="CLB41" s="1"/>
      <c r="CLC41" s="1"/>
      <c r="CLD41" s="1" t="s">
        <v>11</v>
      </c>
      <c r="CLE41" s="1" t="s">
        <v>225</v>
      </c>
      <c r="CLF41" s="1">
        <v>663</v>
      </c>
      <c r="CLG41" s="1">
        <v>8</v>
      </c>
      <c r="CLH41" s="1">
        <v>0.02</v>
      </c>
      <c r="CLI41" s="1">
        <f t="shared" si="2553"/>
        <v>-1.9999999999999983E-3</v>
      </c>
      <c r="CLJ41" s="1">
        <f t="shared" si="2554"/>
        <v>-0.65743944636678198</v>
      </c>
      <c r="CLK41" s="1">
        <f t="shared" si="2555"/>
        <v>-9.8615916955017307E-4</v>
      </c>
      <c r="CLL41" s="1">
        <f t="shared" si="2556"/>
        <v>-7.5486770479958132</v>
      </c>
      <c r="CLM41" s="1"/>
      <c r="CLN41" s="1"/>
      <c r="CLO41" s="1"/>
      <c r="CLP41" s="1"/>
      <c r="CLQ41" s="1"/>
      <c r="CLR41" s="1"/>
      <c r="CLS41" s="1"/>
      <c r="CLT41" s="1"/>
      <c r="CLU41" s="1"/>
      <c r="CLV41" s="1"/>
      <c r="CLW41" s="1"/>
      <c r="CLX41" s="1"/>
      <c r="CLY41" s="1"/>
      <c r="CLZ41" s="1"/>
      <c r="CMA41" s="1"/>
      <c r="CMB41" s="1"/>
      <c r="CMC41" s="1"/>
      <c r="CMD41" s="1"/>
      <c r="CME41" s="1"/>
      <c r="CMF41" s="1"/>
      <c r="CMG41" s="1"/>
      <c r="CMH41" s="1"/>
      <c r="CMI41" s="1"/>
      <c r="CMJ41" s="1"/>
      <c r="CMK41" s="1"/>
      <c r="CML41" s="1"/>
      <c r="CMM41" s="1"/>
      <c r="CMN41" s="1"/>
      <c r="CMO41" s="1"/>
      <c r="CMP41" s="1"/>
      <c r="CMQ41" s="1"/>
      <c r="CMR41" s="1"/>
      <c r="CMS41" s="1"/>
      <c r="CMT41" s="1"/>
      <c r="CMU41" s="1"/>
      <c r="CMV41" s="1"/>
      <c r="CMW41" s="1"/>
      <c r="CMX41" s="1"/>
      <c r="CMY41" s="1"/>
      <c r="CMZ41" s="1"/>
    </row>
    <row r="42" spans="1:2392" x14ac:dyDescent="0.3">
      <c r="A42" s="1" t="s">
        <v>11</v>
      </c>
      <c r="B42" s="1" t="s">
        <v>12</v>
      </c>
      <c r="C42" s="1">
        <v>1</v>
      </c>
      <c r="D42" s="1">
        <v>9</v>
      </c>
      <c r="E42" s="1">
        <v>3.1E-2</v>
      </c>
      <c r="F42" s="1">
        <f t="shared" si="1712"/>
        <v>3.3000000000000002E-2</v>
      </c>
      <c r="G42" s="1">
        <f t="shared" si="1713"/>
        <v>1.4881355932203391</v>
      </c>
      <c r="H42" s="1">
        <f t="shared" si="2557"/>
        <v>2.2322033898305085E-3</v>
      </c>
      <c r="I42" s="1">
        <f t="shared" si="2558"/>
        <v>17.086676284679335</v>
      </c>
      <c r="J42" s="1"/>
      <c r="K42" s="1"/>
      <c r="L42" s="1" t="s">
        <v>11</v>
      </c>
      <c r="M42" s="1" t="s">
        <v>13</v>
      </c>
      <c r="N42" s="1">
        <v>2</v>
      </c>
      <c r="O42" s="1">
        <v>9</v>
      </c>
      <c r="P42" s="1">
        <v>5.8000000000000003E-2</v>
      </c>
      <c r="Q42" s="1">
        <f t="shared" si="1714"/>
        <v>6.0000000000000005E-2</v>
      </c>
      <c r="R42" s="1">
        <f t="shared" si="1715"/>
        <v>2.4237288135593222</v>
      </c>
      <c r="S42" s="1">
        <f t="shared" si="1716"/>
        <v>3.6355932203389835E-3</v>
      </c>
      <c r="T42" s="1">
        <f t="shared" si="1717"/>
        <v>27.829096910126939</v>
      </c>
      <c r="U42" s="1"/>
      <c r="V42" s="1"/>
      <c r="W42" s="1" t="s">
        <v>11</v>
      </c>
      <c r="X42" s="1" t="s">
        <v>14</v>
      </c>
      <c r="Y42" s="1">
        <v>3</v>
      </c>
      <c r="Z42" s="1">
        <v>9</v>
      </c>
      <c r="AA42" s="1">
        <v>0.112</v>
      </c>
      <c r="AB42" s="1">
        <f t="shared" si="1718"/>
        <v>0.111</v>
      </c>
      <c r="AC42" s="1">
        <f t="shared" si="1719"/>
        <v>4.1457627118644069</v>
      </c>
      <c r="AD42" s="1">
        <f t="shared" si="1720"/>
        <v>6.2186440677966109E-3</v>
      </c>
      <c r="AE42" s="1">
        <f t="shared" si="1721"/>
        <v>47.601378351168172</v>
      </c>
      <c r="AF42" s="1"/>
      <c r="AG42" s="1"/>
      <c r="AH42" s="1" t="s">
        <v>11</v>
      </c>
      <c r="AI42" s="1" t="s">
        <v>15</v>
      </c>
      <c r="AJ42" s="1">
        <v>4</v>
      </c>
      <c r="AK42" s="1">
        <v>9</v>
      </c>
      <c r="AL42" s="1">
        <v>0.16600000000000001</v>
      </c>
      <c r="AM42" s="1">
        <f t="shared" si="1722"/>
        <v>0.158</v>
      </c>
      <c r="AN42" s="1">
        <f t="shared" si="1723"/>
        <v>5.6938775510204085</v>
      </c>
      <c r="AO42" s="1">
        <f t="shared" si="1724"/>
        <v>8.540816326530613E-3</v>
      </c>
      <c r="AP42" s="1">
        <f t="shared" si="1725"/>
        <v>65.376732444355582</v>
      </c>
      <c r="AQ42" s="1"/>
      <c r="AR42" s="1"/>
      <c r="AS42" s="1" t="s">
        <v>11</v>
      </c>
      <c r="AT42" s="1" t="s">
        <v>16</v>
      </c>
      <c r="AU42" s="1">
        <v>8</v>
      </c>
      <c r="AV42" s="1">
        <v>9</v>
      </c>
      <c r="AW42" s="1">
        <v>0.22500000000000001</v>
      </c>
      <c r="AX42" s="1">
        <f t="shared" si="1726"/>
        <v>0.217</v>
      </c>
      <c r="AY42" s="1">
        <f t="shared" si="1727"/>
        <v>7.7372013651877136</v>
      </c>
      <c r="AZ42" s="1">
        <f t="shared" si="1728"/>
        <v>1.160580204778157E-2</v>
      </c>
      <c r="BA42" s="1">
        <f t="shared" si="1729"/>
        <v>88.838043844010784</v>
      </c>
      <c r="BB42" s="1"/>
      <c r="BC42" s="1"/>
      <c r="BD42" s="1" t="s">
        <v>11</v>
      </c>
      <c r="BE42" s="1" t="s">
        <v>17</v>
      </c>
      <c r="BF42" s="1">
        <v>9</v>
      </c>
      <c r="BG42" s="1">
        <v>9</v>
      </c>
      <c r="BH42" s="1">
        <v>0.23899999999999999</v>
      </c>
      <c r="BI42" s="1">
        <f t="shared" si="1730"/>
        <v>0.23399999999999999</v>
      </c>
      <c r="BJ42" s="1">
        <f t="shared" si="1731"/>
        <v>8.3037542662116035</v>
      </c>
      <c r="BK42" s="1">
        <f t="shared" si="1732"/>
        <v>1.2455631399317406E-2</v>
      </c>
      <c r="BL42" s="1">
        <f t="shared" si="1733"/>
        <v>95.343167477934813</v>
      </c>
      <c r="BM42" s="1"/>
      <c r="BN42" s="1"/>
      <c r="BO42" s="1" t="s">
        <v>11</v>
      </c>
      <c r="BP42" s="1" t="s">
        <v>18</v>
      </c>
      <c r="BQ42" s="1">
        <v>10</v>
      </c>
      <c r="BR42" s="1">
        <v>9</v>
      </c>
      <c r="BS42" s="1">
        <v>0.24099999999999999</v>
      </c>
      <c r="BT42" s="1">
        <f t="shared" si="1734"/>
        <v>0.23199999999999998</v>
      </c>
      <c r="BU42" s="1">
        <f t="shared" si="1735"/>
        <v>8.1740614334470987</v>
      </c>
      <c r="BV42" s="1">
        <f t="shared" si="1736"/>
        <v>1.2261092150170648E-2</v>
      </c>
      <c r="BW42" s="1">
        <f t="shared" si="1737"/>
        <v>93.854042790651008</v>
      </c>
      <c r="BX42" s="1"/>
      <c r="BY42" s="1"/>
      <c r="BZ42" s="1" t="s">
        <v>11</v>
      </c>
      <c r="CA42" s="1" t="s">
        <v>19</v>
      </c>
      <c r="CB42" s="1">
        <v>11</v>
      </c>
      <c r="CC42" s="1">
        <v>9</v>
      </c>
      <c r="CD42" s="1">
        <v>0.26900000000000002</v>
      </c>
      <c r="CE42" s="1">
        <f t="shared" si="1738"/>
        <v>0.26400000000000001</v>
      </c>
      <c r="CF42" s="1">
        <f t="shared" si="1739"/>
        <v>9.326460481099657</v>
      </c>
      <c r="CG42" s="1">
        <f t="shared" si="1740"/>
        <v>1.3989690721649486E-2</v>
      </c>
      <c r="CH42" s="1">
        <f t="shared" si="1741"/>
        <v>107.08581385218528</v>
      </c>
      <c r="CI42" s="1"/>
      <c r="CJ42" s="1"/>
      <c r="CK42" s="1" t="s">
        <v>11</v>
      </c>
      <c r="CL42" s="1" t="s">
        <v>20</v>
      </c>
      <c r="CM42" s="1">
        <v>14</v>
      </c>
      <c r="CN42" s="1">
        <v>9</v>
      </c>
      <c r="CO42" s="1">
        <v>0.26300000000000001</v>
      </c>
      <c r="CP42" s="1">
        <f t="shared" si="1742"/>
        <v>0.25</v>
      </c>
      <c r="CQ42" s="1">
        <f t="shared" si="1743"/>
        <v>8.7663230240549819</v>
      </c>
      <c r="CR42" s="1">
        <f t="shared" si="1744"/>
        <v>1.3149484536082473E-2</v>
      </c>
      <c r="CS42" s="1">
        <f t="shared" si="1745"/>
        <v>100.65435192959639</v>
      </c>
      <c r="CT42" s="1"/>
      <c r="CU42" s="1"/>
      <c r="CV42" s="1" t="s">
        <v>11</v>
      </c>
      <c r="CW42" s="1" t="s">
        <v>21</v>
      </c>
      <c r="CX42" s="1">
        <v>15</v>
      </c>
      <c r="CY42" s="1">
        <v>9</v>
      </c>
      <c r="CZ42" s="1">
        <v>6.6000000000000003E-2</v>
      </c>
      <c r="DA42" s="1">
        <f t="shared" si="1746"/>
        <v>4.5999999999999999E-2</v>
      </c>
      <c r="DB42" s="1">
        <f t="shared" si="1747"/>
        <v>1.7931034482758619</v>
      </c>
      <c r="DC42" s="1">
        <f t="shared" si="1748"/>
        <v>2.6896551724137929E-3</v>
      </c>
      <c r="DD42" s="1">
        <f t="shared" si="1749"/>
        <v>20.588297400595472</v>
      </c>
      <c r="DE42" s="1"/>
      <c r="DF42" s="1"/>
      <c r="DG42" s="1" t="s">
        <v>11</v>
      </c>
      <c r="DH42" s="1" t="s">
        <v>22</v>
      </c>
      <c r="DI42" s="1">
        <v>16</v>
      </c>
      <c r="DJ42" s="1">
        <v>9</v>
      </c>
      <c r="DK42" s="1">
        <v>9.2999999999999999E-2</v>
      </c>
      <c r="DL42" s="1">
        <f t="shared" si="1750"/>
        <v>6.6000000000000003E-2</v>
      </c>
      <c r="DM42" s="1">
        <f t="shared" si="1751"/>
        <v>2.3617747440273038</v>
      </c>
      <c r="DN42" s="1">
        <f t="shared" si="1752"/>
        <v>3.5426621160409557E-3</v>
      </c>
      <c r="DO42" s="1">
        <f t="shared" si="1753"/>
        <v>27.117744305273696</v>
      </c>
      <c r="DP42" s="1"/>
      <c r="DQ42" s="1"/>
      <c r="DR42" s="1" t="s">
        <v>11</v>
      </c>
      <c r="DS42" s="1" t="s">
        <v>23</v>
      </c>
      <c r="DT42" s="1">
        <v>17</v>
      </c>
      <c r="DU42" s="1">
        <v>9</v>
      </c>
      <c r="DV42" s="1">
        <v>9.9000000000000005E-2</v>
      </c>
      <c r="DW42" s="1">
        <f t="shared" si="1754"/>
        <v>7.2000000000000008E-2</v>
      </c>
      <c r="DX42" s="1">
        <f t="shared" si="1755"/>
        <v>2.5000000000000004</v>
      </c>
      <c r="DY42" s="1">
        <f t="shared" si="1756"/>
        <v>3.7500000000000007E-3</v>
      </c>
      <c r="DZ42" s="1">
        <f t="shared" si="1757"/>
        <v>28.704837721984081</v>
      </c>
      <c r="EA42" s="1"/>
      <c r="EB42" s="1"/>
      <c r="EC42" s="1" t="s">
        <v>11</v>
      </c>
      <c r="ED42" s="1" t="s">
        <v>24</v>
      </c>
      <c r="EE42" s="1">
        <v>18</v>
      </c>
      <c r="EF42" s="1">
        <v>9</v>
      </c>
      <c r="EG42" s="1">
        <v>0.10100000000000001</v>
      </c>
      <c r="EH42" s="1">
        <f t="shared" si="1758"/>
        <v>7.5000000000000011E-2</v>
      </c>
      <c r="EI42" s="1">
        <f t="shared" si="1759"/>
        <v>2.7278911564625852</v>
      </c>
      <c r="EJ42" s="1">
        <f t="shared" si="1760"/>
        <v>4.0918367346938775E-3</v>
      </c>
      <c r="EK42" s="1">
        <f t="shared" si="1761"/>
        <v>31.321469187797589</v>
      </c>
      <c r="EL42" s="1"/>
      <c r="EM42" s="1"/>
      <c r="EN42" s="1" t="s">
        <v>11</v>
      </c>
      <c r="EO42" s="1" t="s">
        <v>25</v>
      </c>
      <c r="EP42" s="1">
        <v>21</v>
      </c>
      <c r="EQ42" s="1">
        <v>9</v>
      </c>
      <c r="ER42" s="1">
        <v>0.13300000000000001</v>
      </c>
      <c r="ES42" s="1">
        <f t="shared" si="1762"/>
        <v>0.10200000000000001</v>
      </c>
      <c r="ET42" s="1">
        <f t="shared" si="1763"/>
        <v>3.5821917808219181</v>
      </c>
      <c r="EU42" s="1">
        <f t="shared" si="1764"/>
        <v>5.3732876712328775E-3</v>
      </c>
      <c r="EV42" s="1">
        <f t="shared" si="1765"/>
        <v>41.13049350300733</v>
      </c>
      <c r="EW42" s="1"/>
      <c r="EX42" s="1"/>
      <c r="EY42" s="1" t="s">
        <v>11</v>
      </c>
      <c r="EZ42" s="1" t="s">
        <v>26</v>
      </c>
      <c r="FA42" s="1">
        <v>22</v>
      </c>
      <c r="FB42" s="1">
        <v>9</v>
      </c>
      <c r="FC42" s="1">
        <v>0.14199999999999999</v>
      </c>
      <c r="FD42" s="1">
        <f t="shared" si="1766"/>
        <v>0.11099999999999999</v>
      </c>
      <c r="FE42" s="1">
        <f t="shared" si="1767"/>
        <v>3.8156996587030712</v>
      </c>
      <c r="FF42" s="1">
        <f t="shared" si="1768"/>
        <v>5.7235494880546068E-3</v>
      </c>
      <c r="FG42" s="1">
        <f t="shared" si="1769"/>
        <v>43.81161579956067</v>
      </c>
      <c r="FH42" s="1"/>
      <c r="FI42" s="1"/>
      <c r="FJ42" s="1" t="s">
        <v>11</v>
      </c>
      <c r="FK42" s="1" t="s">
        <v>27</v>
      </c>
      <c r="FL42" s="1">
        <v>23</v>
      </c>
      <c r="FM42" s="1">
        <v>9</v>
      </c>
      <c r="FN42" s="1">
        <v>0.16200000000000001</v>
      </c>
      <c r="FO42" s="1">
        <f t="shared" si="1770"/>
        <v>0.13200000000000001</v>
      </c>
      <c r="FP42" s="1">
        <f t="shared" si="1771"/>
        <v>4.8945578231292517</v>
      </c>
      <c r="FQ42" s="1">
        <f t="shared" si="1772"/>
        <v>7.3418367346938778E-3</v>
      </c>
      <c r="FR42" s="1">
        <f t="shared" si="1773"/>
        <v>56.198995213517122</v>
      </c>
      <c r="FS42" s="1"/>
      <c r="FT42" s="1"/>
      <c r="FU42" s="1" t="s">
        <v>11</v>
      </c>
      <c r="FV42" s="1" t="s">
        <v>28</v>
      </c>
      <c r="FW42" s="1">
        <v>24</v>
      </c>
      <c r="FX42" s="1">
        <v>9</v>
      </c>
      <c r="FY42" s="1">
        <v>0.17100000000000001</v>
      </c>
      <c r="FZ42" s="1">
        <f t="shared" si="1774"/>
        <v>0.14000000000000001</v>
      </c>
      <c r="GA42" s="1">
        <f t="shared" si="1775"/>
        <v>4.7568493150684938</v>
      </c>
      <c r="GB42" s="1">
        <f t="shared" si="1776"/>
        <v>7.1352739726027407E-3</v>
      </c>
      <c r="GC42" s="1">
        <f t="shared" si="1777"/>
        <v>54.617835062788885</v>
      </c>
      <c r="GD42" s="1"/>
      <c r="GE42" s="1"/>
      <c r="GF42" s="1" t="s">
        <v>11</v>
      </c>
      <c r="GG42" s="1" t="s">
        <v>29</v>
      </c>
      <c r="GH42" s="1">
        <v>25</v>
      </c>
      <c r="GI42" s="1">
        <v>9</v>
      </c>
      <c r="GJ42" s="1">
        <v>0.182</v>
      </c>
      <c r="GK42" s="1">
        <f t="shared" si="922"/>
        <v>0.151</v>
      </c>
      <c r="GL42" s="1">
        <f t="shared" si="1778"/>
        <v>5.2901023890784984</v>
      </c>
      <c r="GM42" s="1">
        <f t="shared" si="1779"/>
        <v>7.9351535836177482E-3</v>
      </c>
      <c r="GN42" s="1">
        <f t="shared" si="1780"/>
        <v>60.740612244471428</v>
      </c>
      <c r="GO42" s="1"/>
      <c r="GP42" s="1"/>
      <c r="GQ42" s="1" t="s">
        <v>11</v>
      </c>
      <c r="GR42" s="1" t="s">
        <v>30</v>
      </c>
      <c r="GS42" s="1">
        <v>28</v>
      </c>
      <c r="GT42" s="1">
        <v>9</v>
      </c>
      <c r="GU42" s="1">
        <v>0.20899999999999999</v>
      </c>
      <c r="GV42" s="1">
        <f t="shared" si="1781"/>
        <v>0.18</v>
      </c>
      <c r="GW42" s="1">
        <f t="shared" si="1782"/>
        <v>6.1724137931034475</v>
      </c>
      <c r="GX42" s="1">
        <f t="shared" si="1783"/>
        <v>9.2586206896551719E-3</v>
      </c>
      <c r="GY42" s="1">
        <f t="shared" si="1784"/>
        <v>70.871254513588269</v>
      </c>
      <c r="GZ42" s="1"/>
      <c r="HA42" s="1"/>
      <c r="HB42" s="1" t="s">
        <v>11</v>
      </c>
      <c r="HC42" s="1" t="s">
        <v>31</v>
      </c>
      <c r="HD42" s="1">
        <v>29</v>
      </c>
      <c r="HE42" s="1">
        <v>9</v>
      </c>
      <c r="HF42" s="1">
        <v>7.0000000000000007E-2</v>
      </c>
      <c r="HG42" s="1">
        <f t="shared" si="1785"/>
        <v>1.8000000000000009E-2</v>
      </c>
      <c r="HH42" s="1">
        <f t="shared" si="1786"/>
        <v>0.86912751677852385</v>
      </c>
      <c r="HI42" s="1">
        <f t="shared" si="1787"/>
        <v>1.3036912751677857E-3</v>
      </c>
      <c r="HJ42" s="1">
        <f t="shared" si="1788"/>
        <v>9.9792657315354081</v>
      </c>
      <c r="HK42" s="1"/>
      <c r="HL42" s="1"/>
      <c r="HM42" s="1" t="s">
        <v>11</v>
      </c>
      <c r="HN42" s="1" t="s">
        <v>32</v>
      </c>
      <c r="HO42" s="1">
        <v>30</v>
      </c>
      <c r="HP42" s="1">
        <v>9</v>
      </c>
      <c r="HQ42" s="1">
        <v>8.2000000000000003E-2</v>
      </c>
      <c r="HR42" s="1">
        <f t="shared" si="934"/>
        <v>3.0000000000000006E-2</v>
      </c>
      <c r="HS42" s="1">
        <f t="shared" si="1789"/>
        <v>1.228956228956229</v>
      </c>
      <c r="HT42" s="1">
        <f t="shared" si="1790"/>
        <v>1.8434343434343436E-3</v>
      </c>
      <c r="HU42" s="1">
        <f t="shared" si="1791"/>
        <v>14.110795647844025</v>
      </c>
      <c r="HV42" s="1"/>
      <c r="HW42" s="1"/>
      <c r="HX42" s="1" t="s">
        <v>11</v>
      </c>
      <c r="HY42" s="1" t="s">
        <v>33</v>
      </c>
      <c r="HZ42" s="1">
        <v>31</v>
      </c>
      <c r="IA42" s="1">
        <v>9</v>
      </c>
      <c r="IB42" s="1">
        <v>8.7999999999999995E-2</v>
      </c>
      <c r="IC42" s="1">
        <f t="shared" si="1792"/>
        <v>3.2999999999999995E-2</v>
      </c>
      <c r="ID42" s="1">
        <f t="shared" si="1793"/>
        <v>1.3175675675675673</v>
      </c>
      <c r="IE42" s="1">
        <f t="shared" si="1794"/>
        <v>1.9763513513513511E-3</v>
      </c>
      <c r="IF42" s="1">
        <f t="shared" si="1795"/>
        <v>15.128225285910524</v>
      </c>
      <c r="IG42" s="1"/>
      <c r="IH42" s="1"/>
      <c r="II42" s="1" t="s">
        <v>11</v>
      </c>
      <c r="IJ42" s="1" t="s">
        <v>34</v>
      </c>
      <c r="IK42" s="1">
        <v>32</v>
      </c>
      <c r="IL42" s="1">
        <v>9</v>
      </c>
      <c r="IM42" s="1">
        <v>9.7000000000000003E-2</v>
      </c>
      <c r="IN42" s="1">
        <f t="shared" si="1796"/>
        <v>4.2000000000000003E-2</v>
      </c>
      <c r="IO42" s="1">
        <f t="shared" si="1797"/>
        <v>1.5723905723905724</v>
      </c>
      <c r="IP42" s="1">
        <f t="shared" si="1798"/>
        <v>2.3585858585858585E-3</v>
      </c>
      <c r="IQ42" s="1">
        <f t="shared" si="1799"/>
        <v>18.054086486419614</v>
      </c>
      <c r="IR42" s="1"/>
      <c r="IS42" s="1"/>
      <c r="IT42" s="1" t="s">
        <v>11</v>
      </c>
      <c r="IU42" s="1" t="s">
        <v>35</v>
      </c>
      <c r="IV42" s="1">
        <v>35</v>
      </c>
      <c r="IW42" s="1">
        <v>9</v>
      </c>
      <c r="IX42" s="1">
        <v>0.115</v>
      </c>
      <c r="IY42" s="1">
        <f t="shared" si="1800"/>
        <v>6.0000000000000005E-2</v>
      </c>
      <c r="IZ42" s="1">
        <f t="shared" si="1801"/>
        <v>2.2416107382550337</v>
      </c>
      <c r="JA42" s="1">
        <f t="shared" si="1802"/>
        <v>3.3624161073825504E-3</v>
      </c>
      <c r="JB42" s="1">
        <f t="shared" si="1803"/>
        <v>25.738028990987065</v>
      </c>
      <c r="JC42" s="1"/>
      <c r="JD42" s="1"/>
      <c r="JE42" s="1" t="s">
        <v>11</v>
      </c>
      <c r="JF42" s="3" t="s">
        <v>36</v>
      </c>
      <c r="JG42" s="3">
        <v>36</v>
      </c>
      <c r="JH42" s="1">
        <v>9</v>
      </c>
      <c r="JI42" s="1">
        <v>0.128</v>
      </c>
      <c r="JJ42" s="1">
        <f t="shared" si="1804"/>
        <v>7.1000000000000008E-2</v>
      </c>
      <c r="JK42" s="1">
        <f t="shared" si="1805"/>
        <v>2.6588628762541813</v>
      </c>
      <c r="JL42" s="1">
        <f t="shared" si="1806"/>
        <v>3.9882943143812718E-3</v>
      </c>
      <c r="JM42" s="1">
        <f t="shared" si="1807"/>
        <v>30.528890955153638</v>
      </c>
      <c r="JN42" s="1"/>
      <c r="JO42" s="1"/>
      <c r="JP42" s="1" t="s">
        <v>11</v>
      </c>
      <c r="JQ42" s="1" t="s">
        <v>37</v>
      </c>
      <c r="JR42" s="1">
        <v>37</v>
      </c>
      <c r="JS42" s="1">
        <v>9</v>
      </c>
      <c r="JT42" s="1">
        <v>0.13600000000000001</v>
      </c>
      <c r="JU42" s="1">
        <f t="shared" si="1808"/>
        <v>7.8000000000000014E-2</v>
      </c>
      <c r="JV42" s="1">
        <f t="shared" si="1809"/>
        <v>2.8595317725752514</v>
      </c>
      <c r="JW42" s="1">
        <f t="shared" si="1810"/>
        <v>4.2892976588628775E-3</v>
      </c>
      <c r="JX42" s="1">
        <f t="shared" si="1811"/>
        <v>32.832958197052029</v>
      </c>
      <c r="JY42" s="1"/>
      <c r="JZ42" s="1"/>
      <c r="KA42" s="1" t="s">
        <v>11</v>
      </c>
      <c r="KB42" s="1" t="s">
        <v>38</v>
      </c>
      <c r="KC42" s="1">
        <v>38</v>
      </c>
      <c r="KD42" s="1">
        <v>9</v>
      </c>
      <c r="KE42" s="1">
        <v>0.14899999999999999</v>
      </c>
      <c r="KF42" s="1">
        <f t="shared" si="1812"/>
        <v>8.7999999999999995E-2</v>
      </c>
      <c r="KG42" s="1">
        <f t="shared" si="1813"/>
        <v>3.0769230769230771</v>
      </c>
      <c r="KH42" s="1">
        <f t="shared" si="1814"/>
        <v>4.6153846153846158E-3</v>
      </c>
      <c r="KI42" s="1">
        <f t="shared" si="1815"/>
        <v>35.32903104244194</v>
      </c>
      <c r="KJ42" s="1"/>
      <c r="KK42" s="1"/>
      <c r="KL42" s="1" t="s">
        <v>11</v>
      </c>
      <c r="KM42" s="1" t="s">
        <v>39</v>
      </c>
      <c r="KN42" s="1">
        <v>39</v>
      </c>
      <c r="KO42" s="1">
        <v>9</v>
      </c>
      <c r="KP42" s="1">
        <v>0.157</v>
      </c>
      <c r="KQ42" s="1">
        <f t="shared" si="1816"/>
        <v>9.4E-2</v>
      </c>
      <c r="KR42" s="1">
        <f t="shared" si="1817"/>
        <v>3.3221476510067114</v>
      </c>
      <c r="KS42" s="1">
        <f t="shared" si="1818"/>
        <v>4.983221476510067E-3</v>
      </c>
      <c r="KT42" s="1">
        <f t="shared" si="1819"/>
        <v>38.144683684247298</v>
      </c>
      <c r="KU42" s="1"/>
      <c r="KV42" s="1"/>
      <c r="KW42" s="1" t="s">
        <v>11</v>
      </c>
      <c r="KX42" s="1" t="s">
        <v>40</v>
      </c>
      <c r="KY42" s="1">
        <v>42</v>
      </c>
      <c r="KZ42" s="1">
        <v>9</v>
      </c>
      <c r="LA42" s="1">
        <v>0.16700000000000001</v>
      </c>
      <c r="LB42" s="1">
        <f t="shared" si="1820"/>
        <v>0.10200000000000001</v>
      </c>
      <c r="LC42" s="1">
        <f t="shared" si="967"/>
        <v>3.7550335570469802</v>
      </c>
      <c r="LD42" s="1">
        <f t="shared" si="1821"/>
        <v>5.6325503355704708E-3</v>
      </c>
      <c r="LE42" s="1">
        <f t="shared" si="1822"/>
        <v>43.115051558255281</v>
      </c>
      <c r="LF42" s="1"/>
      <c r="LG42" s="1"/>
      <c r="LH42" s="1" t="s">
        <v>11</v>
      </c>
      <c r="LI42" s="1" t="s">
        <v>41</v>
      </c>
      <c r="LJ42" s="1">
        <v>43</v>
      </c>
      <c r="LK42" s="1">
        <v>9</v>
      </c>
      <c r="LL42" s="1">
        <v>3.4000000000000002E-2</v>
      </c>
      <c r="LM42" s="1">
        <f t="shared" si="1823"/>
        <v>-2.9999999999999957E-3</v>
      </c>
      <c r="LN42" s="1">
        <f t="shared" si="1824"/>
        <v>-0.72635135135135109</v>
      </c>
      <c r="LO42" s="1">
        <f t="shared" si="1825"/>
        <v>-1.0895270270270267E-3</v>
      </c>
      <c r="LP42" s="1">
        <f t="shared" si="1826"/>
        <v>-8.3399190678737494</v>
      </c>
      <c r="LQ42" s="1"/>
      <c r="LR42" s="1"/>
      <c r="LS42" s="1" t="s">
        <v>11</v>
      </c>
      <c r="LT42" s="1" t="s">
        <v>42</v>
      </c>
      <c r="LU42" s="1">
        <v>44</v>
      </c>
      <c r="LV42" s="1">
        <v>9</v>
      </c>
      <c r="LW42" s="1">
        <v>4.9000000000000002E-2</v>
      </c>
      <c r="LX42" s="1">
        <f t="shared" si="1827"/>
        <v>6.0000000000000053E-3</v>
      </c>
      <c r="LY42" s="1">
        <f t="shared" si="1828"/>
        <v>-1.3594306049822062</v>
      </c>
      <c r="LZ42" s="1">
        <f t="shared" si="1829"/>
        <v>-2.0391459074733096E-3</v>
      </c>
      <c r="MA42" s="1">
        <f t="shared" si="1830"/>
        <v>-15.60889396412515</v>
      </c>
      <c r="MB42" s="1"/>
      <c r="MC42" s="1"/>
      <c r="MD42" s="1" t="s">
        <v>11</v>
      </c>
      <c r="ME42" s="1" t="s">
        <v>43</v>
      </c>
      <c r="MF42" s="1">
        <v>46</v>
      </c>
      <c r="MG42" s="1">
        <v>9</v>
      </c>
      <c r="MH42" s="1">
        <v>0.06</v>
      </c>
      <c r="MI42" s="1">
        <f t="shared" si="1831"/>
        <v>8.0000000000000002E-3</v>
      </c>
      <c r="MJ42" s="1">
        <f t="shared" si="1832"/>
        <v>-0.47118644067796611</v>
      </c>
      <c r="MK42" s="1">
        <f t="shared" si="1833"/>
        <v>-7.0677966101694923E-4</v>
      </c>
      <c r="ML42" s="1">
        <f t="shared" si="1834"/>
        <v>-5.4101321265841182</v>
      </c>
      <c r="MM42" s="1"/>
      <c r="MN42" s="1"/>
      <c r="MO42" s="1" t="s">
        <v>11</v>
      </c>
      <c r="MP42" s="1" t="s">
        <v>44</v>
      </c>
      <c r="MQ42" s="1">
        <v>52</v>
      </c>
      <c r="MR42" s="1">
        <v>9</v>
      </c>
      <c r="MS42" s="1">
        <v>8.1000000000000003E-2</v>
      </c>
      <c r="MT42" s="1">
        <f t="shared" si="1835"/>
        <v>1.8000000000000002E-2</v>
      </c>
      <c r="MU42" s="1">
        <f t="shared" si="1836"/>
        <v>6.7340067340067394E-2</v>
      </c>
      <c r="MV42" s="1">
        <f t="shared" si="1837"/>
        <v>1.0101010101010109E-4</v>
      </c>
      <c r="MW42" s="1">
        <f t="shared" si="1838"/>
        <v>0.77319428207364582</v>
      </c>
      <c r="MX42" s="1"/>
      <c r="MY42" s="1"/>
      <c r="MZ42" s="1" t="s">
        <v>11</v>
      </c>
      <c r="NA42" s="1" t="s">
        <v>45</v>
      </c>
      <c r="NB42" s="1">
        <v>53</v>
      </c>
      <c r="NC42" s="1">
        <v>9</v>
      </c>
      <c r="ND42" s="1">
        <v>8.2000000000000003E-2</v>
      </c>
      <c r="NE42" s="1">
        <f t="shared" si="1839"/>
        <v>-1.0999999999999996E-2</v>
      </c>
      <c r="NF42" s="1">
        <f t="shared" si="1840"/>
        <v>-1.0641891891891893</v>
      </c>
      <c r="NG42" s="1">
        <f t="shared" si="1841"/>
        <v>-1.596283783783784E-3</v>
      </c>
      <c r="NH42" s="1">
        <f t="shared" si="1842"/>
        <v>-12.218951192466196</v>
      </c>
      <c r="NI42" s="1"/>
      <c r="NJ42" s="1"/>
      <c r="NK42" s="1" t="s">
        <v>11</v>
      </c>
      <c r="NL42" s="1" t="s">
        <v>46</v>
      </c>
      <c r="NM42" s="1">
        <v>56</v>
      </c>
      <c r="NN42" s="1">
        <v>9</v>
      </c>
      <c r="NO42" s="1">
        <v>9.0999999999999998E-2</v>
      </c>
      <c r="NP42" s="1">
        <f t="shared" si="1843"/>
        <v>-1.0000000000000009E-3</v>
      </c>
      <c r="NQ42" s="1">
        <f t="shared" si="1844"/>
        <v>-0.6745762711864407</v>
      </c>
      <c r="NR42" s="1">
        <f t="shared" si="1845"/>
        <v>-1.0118644067796611E-3</v>
      </c>
      <c r="NS42" s="1">
        <f t="shared" si="1846"/>
        <v>-7.7454409582031616</v>
      </c>
      <c r="NT42" s="1"/>
      <c r="NU42" s="1"/>
      <c r="NV42" s="1" t="s">
        <v>11</v>
      </c>
      <c r="NW42" s="1" t="s">
        <v>47</v>
      </c>
      <c r="NX42" s="1">
        <v>57</v>
      </c>
      <c r="NY42" s="1">
        <v>9</v>
      </c>
      <c r="NZ42" s="1">
        <v>1E-3</v>
      </c>
      <c r="OA42" s="1">
        <f t="shared" si="1847"/>
        <v>1.3000000000000001E-2</v>
      </c>
      <c r="OB42" s="1">
        <f t="shared" si="1848"/>
        <v>1.1479099678456592</v>
      </c>
      <c r="OC42" s="1">
        <f t="shared" si="1849"/>
        <v>1.7218649517684889E-3</v>
      </c>
      <c r="OD42" s="1">
        <f t="shared" si="1850"/>
        <v>13.180227738583044</v>
      </c>
      <c r="OE42" s="1"/>
      <c r="OF42" s="1"/>
      <c r="OG42" s="1" t="s">
        <v>11</v>
      </c>
      <c r="OH42" s="1" t="s">
        <v>48</v>
      </c>
      <c r="OI42" s="1">
        <v>58</v>
      </c>
      <c r="OJ42" s="1">
        <v>9</v>
      </c>
      <c r="OK42" s="1">
        <v>4.0000000000000001E-3</v>
      </c>
      <c r="OL42" s="1">
        <f t="shared" si="998"/>
        <v>1.6E-2</v>
      </c>
      <c r="OM42" s="1">
        <f t="shared" si="1851"/>
        <v>1.2419354838709677</v>
      </c>
      <c r="ON42" s="1">
        <f t="shared" si="1852"/>
        <v>1.8629032258064516E-3</v>
      </c>
      <c r="OO42" s="1">
        <f t="shared" si="1853"/>
        <v>14.259822610275961</v>
      </c>
      <c r="OP42" s="1"/>
      <c r="OQ42" s="1"/>
      <c r="OR42" s="1" t="s">
        <v>11</v>
      </c>
      <c r="OS42" s="1" t="s">
        <v>49</v>
      </c>
      <c r="OT42" s="1">
        <v>59</v>
      </c>
      <c r="OU42" s="1">
        <v>9</v>
      </c>
      <c r="OV42" s="1">
        <v>6.0000000000000001E-3</v>
      </c>
      <c r="OW42" s="1">
        <f t="shared" si="1854"/>
        <v>1.8000000000000002E-2</v>
      </c>
      <c r="OX42" s="1">
        <f t="shared" si="1855"/>
        <v>1.3774193548387097</v>
      </c>
      <c r="OY42" s="1">
        <f t="shared" si="1856"/>
        <v>2.0661290322580646E-3</v>
      </c>
      <c r="OZ42" s="1">
        <f t="shared" si="1857"/>
        <v>15.815439622306066</v>
      </c>
      <c r="PA42" s="1"/>
      <c r="PB42" s="1"/>
      <c r="PC42" s="1" t="s">
        <v>11</v>
      </c>
      <c r="PD42" s="1" t="s">
        <v>50</v>
      </c>
      <c r="PE42" s="1">
        <v>60</v>
      </c>
      <c r="PF42" s="1">
        <v>9</v>
      </c>
      <c r="PG42" s="1">
        <v>8.0000000000000002E-3</v>
      </c>
      <c r="PH42" s="1">
        <f t="shared" si="1858"/>
        <v>0.02</v>
      </c>
      <c r="PI42" s="1">
        <f t="shared" si="1859"/>
        <v>1.4870967741935484</v>
      </c>
      <c r="PJ42" s="1">
        <f t="shared" si="1860"/>
        <v>2.2306451612903225E-3</v>
      </c>
      <c r="PK42" s="1">
        <f t="shared" si="1861"/>
        <v>17.07474863204472</v>
      </c>
      <c r="PL42" s="1"/>
      <c r="PM42" s="1"/>
      <c r="PN42" s="1" t="s">
        <v>11</v>
      </c>
      <c r="PO42" s="1" t="s">
        <v>51</v>
      </c>
      <c r="PP42" s="1">
        <v>63</v>
      </c>
      <c r="PQ42" s="1">
        <v>9</v>
      </c>
      <c r="PR42" s="1">
        <v>0.02</v>
      </c>
      <c r="PS42" s="1">
        <f t="shared" si="1862"/>
        <v>3.4000000000000002E-2</v>
      </c>
      <c r="PT42" s="1">
        <f t="shared" si="1863"/>
        <v>1.9514563106796119</v>
      </c>
      <c r="PU42" s="1">
        <f t="shared" si="1864"/>
        <v>2.9271844660194177E-3</v>
      </c>
      <c r="PV42" s="1">
        <f t="shared" si="1865"/>
        <v>22.406494687839999</v>
      </c>
      <c r="PW42" s="1"/>
      <c r="PX42" s="1"/>
      <c r="PY42" s="1" t="s">
        <v>11</v>
      </c>
      <c r="PZ42" s="1" t="s">
        <v>52</v>
      </c>
      <c r="QA42" s="1">
        <v>64</v>
      </c>
      <c r="QB42" s="1">
        <v>9</v>
      </c>
      <c r="QC42" s="1">
        <v>2.3E-2</v>
      </c>
      <c r="QD42" s="1">
        <f t="shared" si="1866"/>
        <v>2.4E-2</v>
      </c>
      <c r="QE42" s="1">
        <f t="shared" si="1867"/>
        <v>1.6032258064516129</v>
      </c>
      <c r="QF42" s="1">
        <f t="shared" si="1868"/>
        <v>2.4048387096774195E-3</v>
      </c>
      <c r="QG42" s="1">
        <f t="shared" si="1869"/>
        <v>18.408134642356242</v>
      </c>
      <c r="QH42" s="1"/>
      <c r="QI42" s="1"/>
      <c r="QJ42" s="1" t="s">
        <v>11</v>
      </c>
      <c r="QK42" s="1" t="s">
        <v>53</v>
      </c>
      <c r="QL42" s="1">
        <v>65</v>
      </c>
      <c r="QM42" s="1">
        <v>9</v>
      </c>
      <c r="QN42" s="1">
        <v>0.03</v>
      </c>
      <c r="QO42" s="1">
        <f t="shared" si="1870"/>
        <v>3.2000000000000001E-2</v>
      </c>
      <c r="QP42" s="1">
        <f t="shared" si="1871"/>
        <v>1.854368932038835</v>
      </c>
      <c r="QQ42" s="1">
        <f t="shared" si="1872"/>
        <v>2.7815533980582526E-3</v>
      </c>
      <c r="QR42" s="1">
        <f t="shared" si="1873"/>
        <v>21.291743708345471</v>
      </c>
      <c r="QS42" s="1"/>
      <c r="QT42" s="1"/>
      <c r="QU42" s="1" t="s">
        <v>11</v>
      </c>
      <c r="QV42" s="1" t="s">
        <v>54</v>
      </c>
      <c r="QW42" s="1">
        <v>66</v>
      </c>
      <c r="QX42" s="1">
        <v>9</v>
      </c>
      <c r="QY42" s="1">
        <v>4.2999999999999997E-2</v>
      </c>
      <c r="QZ42" s="1">
        <f t="shared" si="1874"/>
        <v>4.1999999999999996E-2</v>
      </c>
      <c r="RA42" s="1">
        <f t="shared" si="1875"/>
        <v>2.2467948717948718</v>
      </c>
      <c r="RB42" s="1">
        <f t="shared" si="1876"/>
        <v>3.370192307692308E-3</v>
      </c>
      <c r="RC42" s="1">
        <f t="shared" si="1877"/>
        <v>25.797552875783126</v>
      </c>
      <c r="RD42" s="1"/>
      <c r="RE42" s="1"/>
      <c r="RF42" s="1" t="s">
        <v>11</v>
      </c>
      <c r="RG42" s="1" t="s">
        <v>55</v>
      </c>
      <c r="RH42" s="1">
        <v>67</v>
      </c>
      <c r="RI42" s="1">
        <v>9</v>
      </c>
      <c r="RJ42" s="1">
        <v>0.05</v>
      </c>
      <c r="RK42" s="1">
        <f t="shared" si="1878"/>
        <v>5.1000000000000004E-2</v>
      </c>
      <c r="RL42" s="1">
        <f t="shared" si="1879"/>
        <v>2.5192307692307696</v>
      </c>
      <c r="RM42" s="1">
        <f t="shared" si="1880"/>
        <v>3.7788461538461543E-3</v>
      </c>
      <c r="RN42" s="1">
        <f t="shared" si="1881"/>
        <v>28.925644165999341</v>
      </c>
      <c r="RO42" s="1"/>
      <c r="RP42" s="1"/>
      <c r="RQ42" s="1" t="s">
        <v>11</v>
      </c>
      <c r="RR42" s="1" t="s">
        <v>56</v>
      </c>
      <c r="RS42" s="1">
        <v>70</v>
      </c>
      <c r="RT42" s="1">
        <v>9</v>
      </c>
      <c r="RU42" s="1">
        <v>5.3999999999999999E-2</v>
      </c>
      <c r="RV42" s="1">
        <f t="shared" si="1882"/>
        <v>4.8000000000000001E-2</v>
      </c>
      <c r="RW42" s="1">
        <f t="shared" si="1883"/>
        <v>2.3942307692307696</v>
      </c>
      <c r="RX42" s="1">
        <f t="shared" si="1884"/>
        <v>3.5913461538461546E-3</v>
      </c>
      <c r="RY42" s="1">
        <f t="shared" si="1885"/>
        <v>27.490402279900142</v>
      </c>
      <c r="RZ42" s="1"/>
      <c r="SA42" s="1"/>
      <c r="SB42" s="2" t="s">
        <v>11</v>
      </c>
      <c r="SC42" s="1" t="s">
        <v>57</v>
      </c>
      <c r="SD42" s="1">
        <v>71</v>
      </c>
      <c r="SE42" s="2">
        <v>9</v>
      </c>
      <c r="SF42" s="1">
        <v>2.1000000000000001E-2</v>
      </c>
      <c r="SG42" s="1">
        <f t="shared" si="1886"/>
        <v>1.7000000000000001E-2</v>
      </c>
      <c r="SH42" s="1">
        <f t="shared" si="1887"/>
        <v>1.3356164383561644</v>
      </c>
      <c r="SI42" s="1">
        <f t="shared" si="1888"/>
        <v>2.0034246575342468E-3</v>
      </c>
      <c r="SJ42" s="1">
        <f t="shared" si="1889"/>
        <v>15.335461248731221</v>
      </c>
      <c r="SK42" s="1"/>
      <c r="SL42" s="1"/>
      <c r="SM42" s="2" t="s">
        <v>11</v>
      </c>
      <c r="SN42" s="1" t="s">
        <v>58</v>
      </c>
      <c r="SO42" s="1">
        <v>72</v>
      </c>
      <c r="SP42" s="2">
        <v>9</v>
      </c>
      <c r="SQ42" s="1">
        <v>2.5999999999999999E-2</v>
      </c>
      <c r="SR42" s="1">
        <f t="shared" si="1890"/>
        <v>1.9999999999999997E-2</v>
      </c>
      <c r="SS42" s="1">
        <f t="shared" si="1891"/>
        <v>1.3642611683848798</v>
      </c>
      <c r="ST42" s="1">
        <f t="shared" si="1892"/>
        <v>2.0463917525773197E-3</v>
      </c>
      <c r="SU42" s="1">
        <f t="shared" si="1893"/>
        <v>15.664358179556947</v>
      </c>
      <c r="SV42" s="1"/>
      <c r="SW42" s="1"/>
      <c r="SX42" s="2" t="s">
        <v>11</v>
      </c>
      <c r="SY42" s="1" t="s">
        <v>59</v>
      </c>
      <c r="SZ42" s="1">
        <v>73</v>
      </c>
      <c r="TA42" s="2">
        <v>9</v>
      </c>
      <c r="TB42" s="1">
        <v>3.5000000000000003E-2</v>
      </c>
      <c r="TC42" s="1">
        <f t="shared" si="1894"/>
        <v>2.9000000000000005E-2</v>
      </c>
      <c r="TD42" s="1">
        <f t="shared" si="1895"/>
        <v>1.613793103448276</v>
      </c>
      <c r="TE42" s="1">
        <f t="shared" si="1896"/>
        <v>2.4206896551724139E-3</v>
      </c>
      <c r="TF42" s="1">
        <f t="shared" si="1897"/>
        <v>18.529467660535929</v>
      </c>
      <c r="TG42" s="1"/>
      <c r="TH42" s="1"/>
      <c r="TI42" s="2" t="s">
        <v>11</v>
      </c>
      <c r="TJ42" s="1" t="s">
        <v>60</v>
      </c>
      <c r="TK42" s="1">
        <v>74</v>
      </c>
      <c r="TL42" s="2">
        <v>9</v>
      </c>
      <c r="TM42" s="1">
        <v>3.9E-2</v>
      </c>
      <c r="TN42" s="1">
        <f t="shared" si="1898"/>
        <v>3.3000000000000002E-2</v>
      </c>
      <c r="TO42" s="1">
        <f t="shared" si="1899"/>
        <v>1.7525773195876289</v>
      </c>
      <c r="TP42" s="1">
        <f t="shared" si="1900"/>
        <v>2.6288659793814433E-3</v>
      </c>
      <c r="TQ42" s="1">
        <f t="shared" si="1901"/>
        <v>20.122979021597086</v>
      </c>
      <c r="TR42" s="1"/>
      <c r="TS42" s="1"/>
      <c r="TT42" s="2" t="s">
        <v>11</v>
      </c>
      <c r="TU42" s="1" t="s">
        <v>61</v>
      </c>
      <c r="TV42" s="1">
        <v>77</v>
      </c>
      <c r="TW42" s="2">
        <v>9</v>
      </c>
      <c r="TX42" s="1">
        <v>0.05</v>
      </c>
      <c r="TY42" s="1">
        <f t="shared" si="1902"/>
        <v>4.1000000000000002E-2</v>
      </c>
      <c r="TZ42" s="1">
        <f t="shared" si="2559"/>
        <v>2</v>
      </c>
      <c r="UA42" s="1">
        <f t="shared" si="1903"/>
        <v>3.0000000000000001E-3</v>
      </c>
      <c r="UB42" s="1">
        <f t="shared" si="1904"/>
        <v>22.96387017758726</v>
      </c>
      <c r="UC42" s="1"/>
      <c r="UD42" s="1"/>
      <c r="UE42" s="2" t="s">
        <v>11</v>
      </c>
      <c r="UF42" s="1" t="s">
        <v>62</v>
      </c>
      <c r="UG42" s="1">
        <v>78</v>
      </c>
      <c r="UH42" s="2">
        <v>9</v>
      </c>
      <c r="UI42" s="1">
        <v>5.1999999999999998E-2</v>
      </c>
      <c r="UJ42" s="1">
        <f t="shared" si="1905"/>
        <v>4.3999999999999997E-2</v>
      </c>
      <c r="UK42" s="1">
        <f t="shared" si="1906"/>
        <v>1.685121107266436</v>
      </c>
      <c r="UL42" s="1">
        <f t="shared" si="1907"/>
        <v>2.527681660899654E-3</v>
      </c>
      <c r="UM42" s="1">
        <f t="shared" si="1908"/>
        <v>19.348451170389268</v>
      </c>
      <c r="UN42" s="1"/>
      <c r="UO42" s="1"/>
      <c r="UP42" s="2" t="s">
        <v>11</v>
      </c>
      <c r="UQ42" s="1" t="s">
        <v>63</v>
      </c>
      <c r="UR42" s="1">
        <v>79</v>
      </c>
      <c r="US42" s="2">
        <v>9</v>
      </c>
      <c r="UT42" s="1">
        <v>5.5E-2</v>
      </c>
      <c r="UU42" s="1">
        <f t="shared" si="1909"/>
        <v>4.5999999999999999E-2</v>
      </c>
      <c r="UV42" s="1">
        <f t="shared" si="1910"/>
        <v>2.1586206896551725</v>
      </c>
      <c r="UW42" s="1">
        <f t="shared" si="1911"/>
        <v>3.237931034482759E-3</v>
      </c>
      <c r="UX42" s="1">
        <f t="shared" si="1912"/>
        <v>24.785142639947633</v>
      </c>
      <c r="UY42" s="1"/>
      <c r="UZ42" s="1"/>
      <c r="VA42" s="2" t="s">
        <v>11</v>
      </c>
      <c r="VB42" s="1" t="s">
        <v>64</v>
      </c>
      <c r="VC42" s="1">
        <v>80</v>
      </c>
      <c r="VD42" s="2">
        <v>9</v>
      </c>
      <c r="VE42" s="1">
        <v>6.0999999999999999E-2</v>
      </c>
      <c r="VF42" s="1">
        <f t="shared" si="1913"/>
        <v>5.0999999999999997E-2</v>
      </c>
      <c r="VG42" s="1">
        <f t="shared" si="1914"/>
        <v>2.3034482758620687</v>
      </c>
      <c r="VH42" s="1">
        <f t="shared" si="1915"/>
        <v>3.4551724137931029E-3</v>
      </c>
      <c r="VI42" s="1">
        <f t="shared" si="1916"/>
        <v>26.448043583841876</v>
      </c>
      <c r="VJ42" s="1"/>
      <c r="VK42" s="1"/>
      <c r="VL42" s="2" t="s">
        <v>11</v>
      </c>
      <c r="VM42" s="1" t="s">
        <v>65</v>
      </c>
      <c r="VN42" s="1">
        <v>84</v>
      </c>
      <c r="VO42" s="2">
        <v>9</v>
      </c>
      <c r="VP42" s="1">
        <v>7.2999999999999995E-2</v>
      </c>
      <c r="VQ42" s="1">
        <f t="shared" si="1917"/>
        <v>6.0999999999999999E-2</v>
      </c>
      <c r="VR42" s="1">
        <f t="shared" si="1918"/>
        <v>2.6666666666666665</v>
      </c>
      <c r="VS42" s="1">
        <f t="shared" si="1919"/>
        <v>4.0000000000000001E-3</v>
      </c>
      <c r="VT42" s="1">
        <f t="shared" si="1920"/>
        <v>30.61849357011635</v>
      </c>
      <c r="VU42" s="1"/>
      <c r="VV42" s="1"/>
      <c r="VW42" s="2" t="s">
        <v>11</v>
      </c>
      <c r="VX42" s="1" t="s">
        <v>66</v>
      </c>
      <c r="VY42" s="1">
        <v>85</v>
      </c>
      <c r="VZ42" s="2">
        <v>9</v>
      </c>
      <c r="WA42" s="1">
        <v>2.4E-2</v>
      </c>
      <c r="WB42" s="1">
        <f t="shared" si="1921"/>
        <v>1.9E-2</v>
      </c>
      <c r="WC42" s="1">
        <f t="shared" si="1922"/>
        <v>0.89547038327526141</v>
      </c>
      <c r="WD42" s="1">
        <f t="shared" si="1923"/>
        <v>1.3432055749128921E-3</v>
      </c>
      <c r="WE42" s="1">
        <f t="shared" si="1924"/>
        <v>10.281732814703705</v>
      </c>
      <c r="WF42" s="1"/>
      <c r="WG42" s="1"/>
      <c r="WH42" s="2" t="s">
        <v>11</v>
      </c>
      <c r="WI42" s="1" t="s">
        <v>67</v>
      </c>
      <c r="WJ42" s="1">
        <v>86</v>
      </c>
      <c r="WK42" s="2">
        <v>9</v>
      </c>
      <c r="WL42" s="1">
        <v>3.5000000000000003E-2</v>
      </c>
      <c r="WM42" s="1">
        <f t="shared" si="1925"/>
        <v>2.7000000000000003E-2</v>
      </c>
      <c r="WN42" s="1">
        <f t="shared" si="1926"/>
        <v>1.09375</v>
      </c>
      <c r="WO42" s="1">
        <f t="shared" si="1927"/>
        <v>1.6406249999999999E-3</v>
      </c>
      <c r="WP42" s="1">
        <f t="shared" si="1928"/>
        <v>12.558366503368033</v>
      </c>
      <c r="WQ42" s="1"/>
      <c r="WR42" s="1"/>
      <c r="WS42" s="2" t="s">
        <v>11</v>
      </c>
      <c r="WT42" s="1" t="s">
        <v>68</v>
      </c>
      <c r="WU42" s="1">
        <v>87</v>
      </c>
      <c r="WV42" s="2">
        <v>9</v>
      </c>
      <c r="WW42" s="1">
        <v>3.7999999999999999E-2</v>
      </c>
      <c r="WX42" s="1">
        <f t="shared" si="1929"/>
        <v>3.1E-2</v>
      </c>
      <c r="WY42" s="1">
        <f t="shared" si="1930"/>
        <v>1.2195121951219514</v>
      </c>
      <c r="WZ42" s="1">
        <f t="shared" si="1931"/>
        <v>1.8292682926829272E-3</v>
      </c>
      <c r="XA42" s="1">
        <f t="shared" si="1932"/>
        <v>14.002359864382479</v>
      </c>
      <c r="XB42" s="1"/>
      <c r="XC42" s="1"/>
      <c r="XD42" s="2" t="s">
        <v>11</v>
      </c>
      <c r="XE42" s="1" t="s">
        <v>69</v>
      </c>
      <c r="XF42" s="1">
        <v>88</v>
      </c>
      <c r="XG42" s="2">
        <v>9</v>
      </c>
      <c r="XH42" s="1">
        <v>4.8000000000000001E-2</v>
      </c>
      <c r="XI42" s="1">
        <f t="shared" si="1933"/>
        <v>3.9E-2</v>
      </c>
      <c r="XJ42" s="1">
        <f t="shared" si="1934"/>
        <v>1.4722222222222223</v>
      </c>
      <c r="XK42" s="1">
        <f t="shared" si="1935"/>
        <v>2.2083333333333334E-3</v>
      </c>
      <c r="XL42" s="1">
        <f t="shared" si="1936"/>
        <v>16.903959991835066</v>
      </c>
      <c r="XM42" s="1"/>
      <c r="XN42" s="1"/>
      <c r="XO42" s="2" t="s">
        <v>11</v>
      </c>
      <c r="XP42" s="1" t="s">
        <v>70</v>
      </c>
      <c r="XQ42" s="1">
        <v>91</v>
      </c>
      <c r="XR42" s="2">
        <v>9</v>
      </c>
      <c r="XS42" s="1">
        <v>5.7000000000000002E-2</v>
      </c>
      <c r="XT42" s="1">
        <f t="shared" si="1937"/>
        <v>4.5999999999999999E-2</v>
      </c>
      <c r="XU42" s="1">
        <f t="shared" si="1938"/>
        <v>1.7128027681660902</v>
      </c>
      <c r="XV42" s="1">
        <f t="shared" si="1939"/>
        <v>2.5692041522491355E-3</v>
      </c>
      <c r="XW42" s="1">
        <f t="shared" si="1940"/>
        <v>19.666290203989096</v>
      </c>
      <c r="XX42" s="1"/>
      <c r="XY42" s="1"/>
      <c r="XZ42" s="2" t="s">
        <v>11</v>
      </c>
      <c r="YA42" s="1" t="s">
        <v>71</v>
      </c>
      <c r="YB42" s="1">
        <v>92</v>
      </c>
      <c r="YC42" s="2">
        <v>9</v>
      </c>
      <c r="YD42" s="1">
        <v>0.06</v>
      </c>
      <c r="YE42" s="1">
        <f t="shared" si="1941"/>
        <v>4.9000000000000002E-2</v>
      </c>
      <c r="YF42" s="1">
        <f t="shared" si="1942"/>
        <v>1.9381443298969074</v>
      </c>
      <c r="YG42" s="1">
        <f t="shared" si="1943"/>
        <v>2.9072164948453611E-3</v>
      </c>
      <c r="YH42" s="1">
        <f t="shared" si="1944"/>
        <v>22.253647388589719</v>
      </c>
      <c r="YI42" s="1"/>
      <c r="YJ42" s="1"/>
      <c r="YK42" s="2" t="s">
        <v>11</v>
      </c>
      <c r="YL42" s="1" t="s">
        <v>72</v>
      </c>
      <c r="YM42" s="1">
        <v>93</v>
      </c>
      <c r="YN42" s="2">
        <v>9</v>
      </c>
      <c r="YO42" s="1">
        <v>6.8000000000000005E-2</v>
      </c>
      <c r="YP42" s="1">
        <f t="shared" si="1945"/>
        <v>5.7000000000000009E-2</v>
      </c>
      <c r="YQ42" s="1">
        <f t="shared" si="1946"/>
        <v>2.1774744027303758</v>
      </c>
      <c r="YR42" s="1">
        <f t="shared" si="1947"/>
        <v>3.2662116040955637E-3</v>
      </c>
      <c r="YS42" s="1">
        <f t="shared" si="1948"/>
        <v>25.001619749659856</v>
      </c>
      <c r="YT42" s="1"/>
      <c r="YU42" s="1"/>
      <c r="YV42" s="2" t="s">
        <v>11</v>
      </c>
      <c r="YW42" s="1" t="s">
        <v>73</v>
      </c>
      <c r="YX42" s="1">
        <v>94</v>
      </c>
      <c r="YY42" s="2">
        <v>9</v>
      </c>
      <c r="YZ42" s="1">
        <v>7.3999999999999996E-2</v>
      </c>
      <c r="ZA42" s="1">
        <f t="shared" si="1949"/>
        <v>6.0999999999999999E-2</v>
      </c>
      <c r="ZB42" s="1">
        <f t="shared" si="1950"/>
        <v>2.2721088435374148</v>
      </c>
      <c r="ZC42" s="1">
        <f t="shared" si="1951"/>
        <v>3.4081632653061222E-3</v>
      </c>
      <c r="ZD42" s="1">
        <f t="shared" si="1952"/>
        <v>26.088206256170562</v>
      </c>
      <c r="ZE42" s="1"/>
      <c r="ZF42" s="1"/>
      <c r="ZG42" s="2" t="s">
        <v>11</v>
      </c>
      <c r="ZH42" s="1" t="s">
        <v>74</v>
      </c>
      <c r="ZI42" s="1">
        <v>95</v>
      </c>
      <c r="ZJ42" s="2">
        <v>9</v>
      </c>
      <c r="ZK42" s="1">
        <v>7.3999999999999996E-2</v>
      </c>
      <c r="ZL42" s="1">
        <f t="shared" si="1953"/>
        <v>6.0999999999999999E-2</v>
      </c>
      <c r="ZM42" s="1">
        <f t="shared" si="1954"/>
        <v>2.2925170068027212</v>
      </c>
      <c r="ZN42" s="1">
        <f t="shared" si="1955"/>
        <v>3.4387755102040819E-3</v>
      </c>
      <c r="ZO42" s="1">
        <f t="shared" si="1956"/>
        <v>26.322531462064312</v>
      </c>
      <c r="ZP42" s="1"/>
      <c r="ZQ42" s="1"/>
      <c r="ZR42" s="2" t="s">
        <v>11</v>
      </c>
      <c r="ZS42" s="1" t="s">
        <v>75</v>
      </c>
      <c r="ZT42" s="1">
        <v>99</v>
      </c>
      <c r="ZU42" s="2">
        <v>9</v>
      </c>
      <c r="ZV42" s="1">
        <v>8.5999999999999993E-2</v>
      </c>
      <c r="ZW42" s="1">
        <f t="shared" si="1957"/>
        <v>7.0999999999999994E-2</v>
      </c>
      <c r="ZX42" s="1">
        <f t="shared" si="1958"/>
        <v>2.5</v>
      </c>
      <c r="ZY42" s="1">
        <f t="shared" si="1959"/>
        <v>3.7499999999999999E-3</v>
      </c>
      <c r="ZZ42" s="1">
        <f t="shared" si="1960"/>
        <v>28.704837721984074</v>
      </c>
      <c r="AAA42" s="1"/>
      <c r="AAB42" s="1"/>
      <c r="AAC42" s="2" t="s">
        <v>11</v>
      </c>
      <c r="AAD42" s="1" t="s">
        <v>76</v>
      </c>
      <c r="AAE42" s="1">
        <v>100</v>
      </c>
      <c r="AAF42" s="2">
        <v>9</v>
      </c>
      <c r="AAG42" s="1">
        <v>1.2E-2</v>
      </c>
      <c r="AAH42" s="1">
        <f t="shared" si="1961"/>
        <v>0.01</v>
      </c>
      <c r="AAI42" s="1">
        <f t="shared" si="1962"/>
        <v>1.2448275862068965</v>
      </c>
      <c r="AAJ42" s="1">
        <f t="shared" si="1963"/>
        <v>1.8672413793103448E-3</v>
      </c>
      <c r="AAK42" s="1">
        <f t="shared" si="1964"/>
        <v>14.293029541567243</v>
      </c>
      <c r="AAL42" s="1"/>
      <c r="AAM42" s="1"/>
      <c r="AAN42" s="2" t="s">
        <v>11</v>
      </c>
      <c r="AAO42" s="1" t="s">
        <v>77</v>
      </c>
      <c r="AAP42" s="1">
        <v>101</v>
      </c>
      <c r="AAQ42" s="2">
        <v>9</v>
      </c>
      <c r="AAR42" s="1">
        <v>2.1999999999999999E-2</v>
      </c>
      <c r="AAS42" s="1">
        <f t="shared" si="1965"/>
        <v>1.4999999999999999E-2</v>
      </c>
      <c r="AAT42" s="1">
        <f t="shared" si="1966"/>
        <v>1.2179930795847749</v>
      </c>
      <c r="AAU42" s="1">
        <f t="shared" si="1967"/>
        <v>1.8269896193771624E-3</v>
      </c>
      <c r="AAV42" s="1">
        <f t="shared" si="1968"/>
        <v>13.984917478392241</v>
      </c>
      <c r="AAW42" s="1"/>
      <c r="AAX42" s="1"/>
      <c r="AAY42" s="2" t="s">
        <v>11</v>
      </c>
      <c r="AAZ42" s="1" t="s">
        <v>78</v>
      </c>
      <c r="ABA42" s="1">
        <v>102</v>
      </c>
      <c r="ABB42" s="2">
        <v>9</v>
      </c>
      <c r="ABC42" s="1">
        <v>2.1999999999999999E-2</v>
      </c>
      <c r="ABD42" s="1">
        <f t="shared" si="1969"/>
        <v>1.4999999999999999E-2</v>
      </c>
      <c r="ABE42" s="1">
        <f t="shared" si="1970"/>
        <v>1.2689655172413792</v>
      </c>
      <c r="ABF42" s="1">
        <f t="shared" si="1971"/>
        <v>1.9034482758620687E-3</v>
      </c>
      <c r="ABG42" s="1">
        <f t="shared" si="1972"/>
        <v>14.570179698882949</v>
      </c>
      <c r="ABH42" s="1"/>
      <c r="ABI42" s="1"/>
      <c r="ABJ42" s="2" t="s">
        <v>11</v>
      </c>
      <c r="ABK42" s="1" t="s">
        <v>79</v>
      </c>
      <c r="ABL42" s="1">
        <v>112</v>
      </c>
      <c r="ABM42" s="2">
        <v>9</v>
      </c>
      <c r="ABN42" s="1">
        <v>6.0999999999999999E-2</v>
      </c>
      <c r="ABO42" s="1">
        <f t="shared" si="1973"/>
        <v>4.3999999999999997E-2</v>
      </c>
      <c r="ABP42" s="1">
        <f t="shared" si="1974"/>
        <v>2.3469387755102042</v>
      </c>
      <c r="ABQ42" s="1">
        <f t="shared" si="1975"/>
        <v>3.5204081632653063E-3</v>
      </c>
      <c r="ABR42" s="1">
        <f t="shared" si="1976"/>
        <v>26.947398677780971</v>
      </c>
      <c r="ABS42" s="1"/>
      <c r="ABT42" s="1"/>
      <c r="ABU42" s="2" t="s">
        <v>11</v>
      </c>
      <c r="ABV42" s="1" t="s">
        <v>80</v>
      </c>
      <c r="ABW42" s="1">
        <v>113</v>
      </c>
      <c r="ABX42" s="2">
        <v>9</v>
      </c>
      <c r="ABY42" s="1">
        <v>3.1E-2</v>
      </c>
      <c r="ABZ42" s="1">
        <f t="shared" si="1977"/>
        <v>1.8000000000000002E-2</v>
      </c>
      <c r="ACA42" s="1">
        <f t="shared" si="1978"/>
        <v>0.30357142857142866</v>
      </c>
      <c r="ACB42" s="1">
        <f t="shared" si="1979"/>
        <v>4.5535714285714298E-4</v>
      </c>
      <c r="ACC42" s="1">
        <f t="shared" si="1980"/>
        <v>3.485587437669496</v>
      </c>
      <c r="ACD42" s="1"/>
      <c r="ACE42" s="1"/>
      <c r="ACF42" s="2" t="s">
        <v>11</v>
      </c>
      <c r="ACG42" s="1" t="s">
        <v>81</v>
      </c>
      <c r="ACH42" s="1">
        <v>114</v>
      </c>
      <c r="ACI42" s="2">
        <v>9</v>
      </c>
      <c r="ACJ42" s="1">
        <v>3.4000000000000002E-2</v>
      </c>
      <c r="ACK42" s="1">
        <f t="shared" si="1981"/>
        <v>2.0000000000000004E-2</v>
      </c>
      <c r="ACL42" s="1">
        <f t="shared" si="1982"/>
        <v>0.29749103942652338</v>
      </c>
      <c r="ACM42" s="1">
        <f t="shared" si="1983"/>
        <v>4.4623655913978507E-4</v>
      </c>
      <c r="ACN42" s="1">
        <f t="shared" si="1984"/>
        <v>3.4157728041930882</v>
      </c>
      <c r="ACO42" s="1"/>
      <c r="ACP42" s="1"/>
      <c r="ACQ42" s="2" t="s">
        <v>11</v>
      </c>
      <c r="ACR42" s="1" t="s">
        <v>82</v>
      </c>
      <c r="ACS42" s="1">
        <v>115</v>
      </c>
      <c r="ACT42" s="2">
        <v>9</v>
      </c>
      <c r="ACU42" s="1">
        <v>3.5999999999999997E-2</v>
      </c>
      <c r="ACV42" s="1">
        <f t="shared" si="1985"/>
        <v>2.1999999999999999E-2</v>
      </c>
      <c r="ACW42" s="1">
        <f t="shared" si="1986"/>
        <v>0.41637010676156577</v>
      </c>
      <c r="ACX42" s="1">
        <f t="shared" si="1987"/>
        <v>6.2455516014234865E-4</v>
      </c>
      <c r="ACY42" s="1">
        <f t="shared" si="1988"/>
        <v>4.7807345387503721</v>
      </c>
      <c r="ACZ42" s="1"/>
      <c r="ADA42" s="1"/>
      <c r="ADB42" s="2" t="s">
        <v>11</v>
      </c>
      <c r="ADC42" s="1" t="s">
        <v>83</v>
      </c>
      <c r="ADD42" s="1">
        <v>116</v>
      </c>
      <c r="ADE42" s="2">
        <v>9</v>
      </c>
      <c r="ADF42" s="1">
        <v>4.3999999999999997E-2</v>
      </c>
      <c r="ADG42" s="1">
        <f t="shared" si="1989"/>
        <v>2.7999999999999997E-2</v>
      </c>
      <c r="ADH42" s="1">
        <f t="shared" si="1990"/>
        <v>0.62989323843416356</v>
      </c>
      <c r="ADI42" s="1">
        <f t="shared" si="1991"/>
        <v>9.4483985765124532E-4</v>
      </c>
      <c r="ADJ42" s="1">
        <f t="shared" si="1992"/>
        <v>7.2323932765710754</v>
      </c>
      <c r="ADK42" s="1"/>
      <c r="ADL42" s="1"/>
      <c r="ADM42" s="2" t="s">
        <v>11</v>
      </c>
      <c r="ADN42" s="1" t="s">
        <v>84</v>
      </c>
      <c r="ADO42" s="1">
        <v>119</v>
      </c>
      <c r="ADP42" s="2">
        <v>9</v>
      </c>
      <c r="ADQ42" s="1">
        <v>5.7000000000000002E-2</v>
      </c>
      <c r="ADR42" s="1">
        <f t="shared" si="1993"/>
        <v>0.04</v>
      </c>
      <c r="ADS42" s="1">
        <f t="shared" si="1994"/>
        <v>0.53237410071942448</v>
      </c>
      <c r="ADT42" s="1">
        <f t="shared" si="1995"/>
        <v>7.9856115107913676E-4</v>
      </c>
      <c r="ADU42" s="1">
        <f t="shared" si="1996"/>
        <v>6.1126848674153145</v>
      </c>
      <c r="ADV42" s="1"/>
      <c r="ADW42" s="1"/>
      <c r="ADX42" s="2" t="s">
        <v>11</v>
      </c>
      <c r="ADY42" s="1" t="s">
        <v>85</v>
      </c>
      <c r="ADZ42" s="1">
        <v>120</v>
      </c>
      <c r="AEA42" s="2">
        <v>9</v>
      </c>
      <c r="AEB42" s="1">
        <v>5.8000000000000003E-2</v>
      </c>
      <c r="AEC42" s="1">
        <f t="shared" si="1997"/>
        <v>4.1000000000000002E-2</v>
      </c>
      <c r="AED42" s="1">
        <f t="shared" si="1998"/>
        <v>0.53956834532374109</v>
      </c>
      <c r="AEE42" s="1">
        <f t="shared" si="1999"/>
        <v>8.093525179856117E-4</v>
      </c>
      <c r="AEF42" s="1">
        <f t="shared" si="2000"/>
        <v>6.1952887169749822</v>
      </c>
      <c r="AEG42" s="1"/>
      <c r="AEH42" s="1"/>
      <c r="AEI42" s="2" t="s">
        <v>11</v>
      </c>
      <c r="AEJ42" s="1" t="s">
        <v>86</v>
      </c>
      <c r="AEK42" s="1">
        <v>121</v>
      </c>
      <c r="AEL42" s="2">
        <v>9</v>
      </c>
      <c r="AEM42" s="1">
        <v>6.0999999999999999E-2</v>
      </c>
      <c r="AEN42" s="1">
        <f t="shared" si="2001"/>
        <v>4.2999999999999997E-2</v>
      </c>
      <c r="AEO42" s="1">
        <f t="shared" si="2002"/>
        <v>0.65107913669064743</v>
      </c>
      <c r="AEP42" s="1">
        <f t="shared" si="2003"/>
        <v>9.7661870503597107E-4</v>
      </c>
      <c r="AEQ42" s="1">
        <f t="shared" si="2004"/>
        <v>7.4756483851498086</v>
      </c>
      <c r="AER42" s="1"/>
      <c r="AES42" s="1"/>
      <c r="AET42" s="2" t="s">
        <v>11</v>
      </c>
      <c r="AEU42" s="1" t="s">
        <v>87</v>
      </c>
      <c r="AEV42" s="1">
        <v>122</v>
      </c>
      <c r="AEW42" s="2">
        <v>9</v>
      </c>
      <c r="AEX42" s="1">
        <v>0.06</v>
      </c>
      <c r="AEY42" s="1">
        <f t="shared" si="2005"/>
        <v>4.2999999999999997E-2</v>
      </c>
      <c r="AEZ42" s="1">
        <f t="shared" si="2006"/>
        <v>0.60071942446043158</v>
      </c>
      <c r="AFA42" s="1">
        <f t="shared" si="2007"/>
        <v>9.0107913669064735E-4</v>
      </c>
      <c r="AFB42" s="1">
        <f t="shared" si="2008"/>
        <v>6.8974214382321444</v>
      </c>
      <c r="AFC42" s="1"/>
      <c r="AFD42" s="1"/>
      <c r="AFE42" s="2" t="s">
        <v>11</v>
      </c>
      <c r="AFF42" s="1" t="s">
        <v>88</v>
      </c>
      <c r="AFG42" s="1">
        <v>123</v>
      </c>
      <c r="AFH42" s="2">
        <v>9</v>
      </c>
      <c r="AFI42" s="1">
        <v>6.2E-2</v>
      </c>
      <c r="AFJ42" s="1">
        <f t="shared" si="2009"/>
        <v>4.4999999999999998E-2</v>
      </c>
      <c r="AFK42" s="1">
        <f t="shared" si="2010"/>
        <v>0.6690647482014388</v>
      </c>
      <c r="AFL42" s="1">
        <f t="shared" si="2011"/>
        <v>1.0035971223021582E-3</v>
      </c>
      <c r="AFM42" s="1">
        <f t="shared" si="2012"/>
        <v>7.6821580090489752</v>
      </c>
      <c r="AFN42" s="1"/>
      <c r="AFO42" s="1"/>
      <c r="AFP42" s="2" t="s">
        <v>11</v>
      </c>
      <c r="AFQ42" s="1" t="s">
        <v>89</v>
      </c>
      <c r="AFR42" s="1">
        <v>126</v>
      </c>
      <c r="AFS42" s="2">
        <v>9</v>
      </c>
      <c r="AFT42" s="1">
        <v>6.9000000000000006E-2</v>
      </c>
      <c r="AFU42" s="1">
        <f t="shared" si="2013"/>
        <v>5.1000000000000004E-2</v>
      </c>
      <c r="AFV42" s="1">
        <f t="shared" si="2014"/>
        <v>1.0533807829181496</v>
      </c>
      <c r="AFW42" s="1">
        <f t="shared" si="2015"/>
        <v>1.5800711743772244E-3</v>
      </c>
      <c r="AFX42" s="1">
        <f t="shared" si="2016"/>
        <v>12.094849773248809</v>
      </c>
      <c r="AFY42" s="1"/>
      <c r="AFZ42" s="1"/>
      <c r="AGA42" s="2" t="s">
        <v>11</v>
      </c>
      <c r="AGB42" s="1" t="s">
        <v>90</v>
      </c>
      <c r="AGC42" s="1">
        <v>127</v>
      </c>
      <c r="AGD42" s="2">
        <v>9</v>
      </c>
      <c r="AGE42" s="1">
        <v>2.1000000000000001E-2</v>
      </c>
      <c r="AGF42" s="1">
        <f t="shared" si="2017"/>
        <v>6.0000000000000019E-3</v>
      </c>
      <c r="AGG42" s="1">
        <f t="shared" si="2018"/>
        <v>0.44107744107744112</v>
      </c>
      <c r="AGH42" s="1">
        <f t="shared" si="2019"/>
        <v>6.6161616161616171E-4</v>
      </c>
      <c r="AGI42" s="1">
        <f t="shared" si="2020"/>
        <v>5.0644225475823763</v>
      </c>
      <c r="AGJ42" s="1"/>
      <c r="AGK42" s="1"/>
      <c r="AGL42" s="2" t="s">
        <v>11</v>
      </c>
      <c r="AGM42" s="1" t="s">
        <v>91</v>
      </c>
      <c r="AGN42" s="1">
        <v>128</v>
      </c>
      <c r="AGO42" s="2">
        <v>9</v>
      </c>
      <c r="AGP42" s="1">
        <v>2.5999999999999999E-2</v>
      </c>
      <c r="AGQ42" s="1">
        <f t="shared" si="2021"/>
        <v>1.0999999999999999E-2</v>
      </c>
      <c r="AGR42" s="1">
        <f t="shared" si="2022"/>
        <v>0.6488294314381271</v>
      </c>
      <c r="AGS42" s="1">
        <f t="shared" si="2023"/>
        <v>9.7324414715719068E-4</v>
      </c>
      <c r="AGT42" s="1">
        <f t="shared" si="2024"/>
        <v>7.4498174154714532</v>
      </c>
      <c r="AGU42" s="1"/>
      <c r="AGV42" s="1"/>
      <c r="AGW42" s="2" t="s">
        <v>11</v>
      </c>
      <c r="AGX42" s="1" t="s">
        <v>92</v>
      </c>
      <c r="AGY42" s="1">
        <v>129</v>
      </c>
      <c r="AGZ42" s="2">
        <v>9</v>
      </c>
      <c r="AHA42" s="1">
        <v>2.9000000000000001E-2</v>
      </c>
      <c r="AHB42" s="1">
        <f t="shared" si="2025"/>
        <v>1.5000000000000001E-2</v>
      </c>
      <c r="AHC42" s="1">
        <f t="shared" si="2026"/>
        <v>0.87707641196013297</v>
      </c>
      <c r="AHD42" s="1">
        <f t="shared" si="2027"/>
        <v>1.3156146179401996E-3</v>
      </c>
      <c r="AHE42" s="1">
        <f t="shared" si="2028"/>
        <v>10.070534430038268</v>
      </c>
      <c r="AHF42" s="1"/>
      <c r="AHG42" s="1"/>
      <c r="AHH42" s="2" t="s">
        <v>11</v>
      </c>
      <c r="AHI42" s="1" t="s">
        <v>93</v>
      </c>
      <c r="AHJ42" s="1">
        <v>130</v>
      </c>
      <c r="AHK42" s="2">
        <v>9</v>
      </c>
      <c r="AHL42" s="1">
        <v>0.03</v>
      </c>
      <c r="AHM42" s="1">
        <f t="shared" si="2029"/>
        <v>1.6E-2</v>
      </c>
      <c r="AHN42" s="1">
        <f t="shared" si="2030"/>
        <v>0.89966555183946495</v>
      </c>
      <c r="AHO42" s="1">
        <f t="shared" si="2031"/>
        <v>1.3494983277591974E-3</v>
      </c>
      <c r="AHP42" s="1">
        <f t="shared" si="2032"/>
        <v>10.329901467844437</v>
      </c>
      <c r="AHQ42" s="1"/>
      <c r="AHR42" s="1"/>
      <c r="AHS42" s="2" t="s">
        <v>11</v>
      </c>
      <c r="AHT42" s="1" t="s">
        <v>94</v>
      </c>
      <c r="AHU42" s="1">
        <v>133</v>
      </c>
      <c r="AHV42" s="2">
        <v>9</v>
      </c>
      <c r="AHW42" s="1">
        <v>5.6000000000000001E-2</v>
      </c>
      <c r="AHX42" s="1">
        <f t="shared" si="2033"/>
        <v>0.04</v>
      </c>
      <c r="AHY42" s="1">
        <f t="shared" si="2034"/>
        <v>1.7242524916943522</v>
      </c>
      <c r="AHZ42" s="1">
        <f t="shared" si="2035"/>
        <v>2.5863787375415286E-3</v>
      </c>
      <c r="AIA42" s="1">
        <f t="shared" si="2036"/>
        <v>19.797755186325233</v>
      </c>
      <c r="AIB42" s="1"/>
      <c r="AIC42" s="1"/>
      <c r="AID42" s="2" t="s">
        <v>11</v>
      </c>
      <c r="AIE42" s="1" t="s">
        <v>95</v>
      </c>
      <c r="AIF42" s="1">
        <v>134</v>
      </c>
      <c r="AIG42" s="2">
        <v>9</v>
      </c>
      <c r="AIH42" s="1">
        <v>5.6000000000000001E-2</v>
      </c>
      <c r="AII42" s="1">
        <f t="shared" si="2037"/>
        <v>3.9E-2</v>
      </c>
      <c r="AIJ42" s="1">
        <f t="shared" si="2038"/>
        <v>1.6777408637873756</v>
      </c>
      <c r="AIK42" s="1">
        <f t="shared" si="2039"/>
        <v>2.5166112956810636E-3</v>
      </c>
      <c r="AIL42" s="1">
        <f t="shared" si="2040"/>
        <v>19.263711693823204</v>
      </c>
      <c r="AIM42" s="1"/>
      <c r="AIN42" s="1"/>
      <c r="AIO42" s="2" t="s">
        <v>11</v>
      </c>
      <c r="AIP42" s="1" t="s">
        <v>96</v>
      </c>
      <c r="AIQ42" s="1">
        <v>135</v>
      </c>
      <c r="AIR42" s="2">
        <v>9</v>
      </c>
      <c r="AIS42" s="1">
        <v>5.3999999999999999E-2</v>
      </c>
      <c r="AIT42" s="1">
        <f t="shared" si="2041"/>
        <v>0.04</v>
      </c>
      <c r="AIU42" s="1">
        <f t="shared" si="2042"/>
        <v>1.7582781456953642</v>
      </c>
      <c r="AIV42" s="1">
        <f t="shared" si="2043"/>
        <v>2.6374172185430465E-3</v>
      </c>
      <c r="AIW42" s="1">
        <f t="shared" si="2044"/>
        <v>20.188435536918604</v>
      </c>
      <c r="AIX42" s="1"/>
      <c r="AIY42" s="1"/>
      <c r="AIZ42" s="2" t="s">
        <v>11</v>
      </c>
      <c r="AJA42" s="1" t="s">
        <v>97</v>
      </c>
      <c r="AJB42" s="1">
        <v>136</v>
      </c>
      <c r="AJC42" s="2">
        <v>9</v>
      </c>
      <c r="AJD42" s="1">
        <v>5.2999999999999999E-2</v>
      </c>
      <c r="AJE42" s="1">
        <f t="shared" si="2045"/>
        <v>3.6999999999999998E-2</v>
      </c>
      <c r="AJF42" s="1">
        <f t="shared" si="2046"/>
        <v>1.6490066225165561</v>
      </c>
      <c r="AJG42" s="1">
        <f t="shared" si="2047"/>
        <v>2.473509933774834E-3</v>
      </c>
      <c r="AJH42" s="1">
        <f t="shared" si="2048"/>
        <v>18.933787000725918</v>
      </c>
      <c r="AJI42" s="1"/>
      <c r="AJJ42" s="1"/>
      <c r="AJK42" s="2" t="s">
        <v>11</v>
      </c>
      <c r="AJL42" s="1" t="s">
        <v>98</v>
      </c>
      <c r="AJM42" s="1">
        <v>140</v>
      </c>
      <c r="AJN42" s="2">
        <v>9</v>
      </c>
      <c r="AJO42" s="1">
        <v>5.8999999999999997E-2</v>
      </c>
      <c r="AJP42" s="1">
        <f t="shared" si="2049"/>
        <v>4.2999999999999997E-2</v>
      </c>
      <c r="AJQ42" s="1">
        <f t="shared" si="2050"/>
        <v>1.9281045751633987</v>
      </c>
      <c r="AJR42" s="1">
        <f t="shared" si="2051"/>
        <v>2.8921568627450983E-3</v>
      </c>
      <c r="AJS42" s="1">
        <f t="shared" si="2052"/>
        <v>22.138371576432167</v>
      </c>
      <c r="AJT42" s="1"/>
      <c r="AJU42" s="1"/>
      <c r="AJV42" s="2" t="s">
        <v>11</v>
      </c>
      <c r="AJW42" s="1" t="s">
        <v>99</v>
      </c>
      <c r="AJX42" s="1">
        <v>141</v>
      </c>
      <c r="AJY42" s="2">
        <v>9</v>
      </c>
      <c r="AJZ42" s="1">
        <v>2.8000000000000001E-2</v>
      </c>
      <c r="AKA42" s="1">
        <f t="shared" si="2053"/>
        <v>8.0000000000000002E-3</v>
      </c>
      <c r="AKB42" s="1">
        <f t="shared" si="2054"/>
        <v>0.41355932203389828</v>
      </c>
      <c r="AKC42" s="1">
        <f t="shared" si="2055"/>
        <v>6.2033898305084744E-4</v>
      </c>
      <c r="AKD42" s="1">
        <f t="shared" si="2056"/>
        <v>4.7484612909587218</v>
      </c>
      <c r="AKE42" s="1"/>
      <c r="AKF42" s="1"/>
      <c r="AKG42" s="2" t="s">
        <v>11</v>
      </c>
      <c r="AKH42" s="1" t="s">
        <v>100</v>
      </c>
      <c r="AKI42" s="1">
        <v>143</v>
      </c>
      <c r="AKJ42" s="2">
        <v>9</v>
      </c>
      <c r="AKK42" s="1">
        <v>3.1E-2</v>
      </c>
      <c r="AKL42" s="1">
        <f t="shared" si="2057"/>
        <v>9.0000000000000011E-3</v>
      </c>
      <c r="AKM42" s="1">
        <f t="shared" si="2058"/>
        <v>0.43728813559322044</v>
      </c>
      <c r="AKN42" s="1">
        <f t="shared" si="2059"/>
        <v>6.5593220338983071E-4</v>
      </c>
      <c r="AKO42" s="1">
        <f t="shared" si="2060"/>
        <v>5.0209139879809452</v>
      </c>
      <c r="AKP42" s="1"/>
      <c r="AKQ42" s="1"/>
      <c r="AKR42" s="2" t="s">
        <v>11</v>
      </c>
      <c r="AKS42" s="1" t="s">
        <v>101</v>
      </c>
      <c r="AKT42" s="1">
        <v>144</v>
      </c>
      <c r="AKU42" s="2">
        <v>9</v>
      </c>
      <c r="AKV42" s="1">
        <v>3.3000000000000002E-2</v>
      </c>
      <c r="AKW42" s="1">
        <f t="shared" si="2061"/>
        <v>1.0000000000000002E-2</v>
      </c>
      <c r="AKX42" s="1">
        <f t="shared" si="2062"/>
        <v>0.44067796610169496</v>
      </c>
      <c r="AKY42" s="1">
        <f t="shared" si="2063"/>
        <v>6.6101694915254243E-4</v>
      </c>
      <c r="AKZ42" s="1">
        <f t="shared" si="2064"/>
        <v>5.0598358018412615</v>
      </c>
      <c r="ALA42" s="1"/>
      <c r="ALB42" s="1"/>
      <c r="ALC42" s="2" t="s">
        <v>11</v>
      </c>
      <c r="ALD42" s="1" t="s">
        <v>102</v>
      </c>
      <c r="ALE42" s="1">
        <v>147</v>
      </c>
      <c r="ALF42" s="2">
        <v>9</v>
      </c>
      <c r="ALG42" s="1">
        <v>4.2999999999999997E-2</v>
      </c>
      <c r="ALH42" s="1">
        <f t="shared" si="2065"/>
        <v>1.6999999999999998E-2</v>
      </c>
      <c r="ALI42" s="1">
        <f t="shared" si="2066"/>
        <v>0.68135593220338975</v>
      </c>
      <c r="ALJ42" s="1">
        <f t="shared" si="2067"/>
        <v>1.0220338983050847E-3</v>
      </c>
      <c r="ALK42" s="1">
        <f t="shared" si="2068"/>
        <v>7.8232845859237958</v>
      </c>
      <c r="ALL42" s="1"/>
      <c r="ALM42" s="1"/>
      <c r="ALN42" s="2" t="s">
        <v>11</v>
      </c>
      <c r="ALO42" s="1" t="s">
        <v>103</v>
      </c>
      <c r="ALP42" s="1">
        <v>148</v>
      </c>
      <c r="ALQ42" s="2">
        <v>9</v>
      </c>
      <c r="ALR42" s="1">
        <v>0.04</v>
      </c>
      <c r="ALS42" s="1">
        <f t="shared" si="2069"/>
        <v>1.4999999999999999E-2</v>
      </c>
      <c r="ALT42" s="1">
        <f t="shared" si="2070"/>
        <v>0.51700680272108845</v>
      </c>
      <c r="ALU42" s="1">
        <f t="shared" si="2071"/>
        <v>7.7551020408163265E-4</v>
      </c>
      <c r="ALV42" s="1">
        <f t="shared" si="2072"/>
        <v>5.9362385493082712</v>
      </c>
      <c r="ALW42" s="1"/>
      <c r="ALX42" s="1"/>
      <c r="ALY42" s="2" t="s">
        <v>11</v>
      </c>
      <c r="ALZ42" s="1" t="s">
        <v>104</v>
      </c>
      <c r="AMA42" s="1">
        <v>149</v>
      </c>
      <c r="AMB42" s="2">
        <v>9</v>
      </c>
      <c r="AMC42" s="1">
        <v>3.7999999999999999E-2</v>
      </c>
      <c r="AMD42" s="1">
        <f t="shared" si="2073"/>
        <v>1.7999999999999999E-2</v>
      </c>
      <c r="AME42" s="1">
        <f t="shared" si="2074"/>
        <v>0.69520547945205469</v>
      </c>
      <c r="AMF42" s="1">
        <f t="shared" si="2075"/>
        <v>1.042808219178082E-3</v>
      </c>
      <c r="AMG42" s="1">
        <f t="shared" si="2076"/>
        <v>7.9823041884421464</v>
      </c>
      <c r="AMH42" s="1"/>
      <c r="AMI42" s="1"/>
      <c r="AMJ42" s="2" t="s">
        <v>11</v>
      </c>
      <c r="AMK42" s="1" t="s">
        <v>105</v>
      </c>
      <c r="AML42" s="1">
        <v>150</v>
      </c>
      <c r="AMM42" s="2">
        <v>9</v>
      </c>
      <c r="AMN42" s="1">
        <v>4.1000000000000002E-2</v>
      </c>
      <c r="AMO42" s="1">
        <f t="shared" si="2077"/>
        <v>2.2000000000000002E-2</v>
      </c>
      <c r="AMP42" s="1">
        <f t="shared" si="2078"/>
        <v>0.7260273972602741</v>
      </c>
      <c r="AMQ42" s="1">
        <f t="shared" si="2079"/>
        <v>1.0890410958904111E-3</v>
      </c>
      <c r="AMR42" s="1">
        <f t="shared" si="2080"/>
        <v>8.3361994480282533</v>
      </c>
      <c r="AMS42" s="1"/>
      <c r="AMT42" s="1"/>
      <c r="AMU42" s="2" t="s">
        <v>11</v>
      </c>
      <c r="AMV42" s="1" t="s">
        <v>106</v>
      </c>
      <c r="AMW42" s="1">
        <v>151</v>
      </c>
      <c r="AMX42" s="2">
        <v>9</v>
      </c>
      <c r="AMY42" s="1">
        <v>4.3999999999999997E-2</v>
      </c>
      <c r="AMZ42" s="1">
        <f t="shared" si="2081"/>
        <v>2.3999999999999997E-2</v>
      </c>
      <c r="ANA42" s="1">
        <f t="shared" si="2082"/>
        <v>0.7465753424657533</v>
      </c>
      <c r="ANB42" s="1">
        <f t="shared" si="2083"/>
        <v>1.1198630136986299E-3</v>
      </c>
      <c r="ANC42" s="1">
        <f t="shared" si="2084"/>
        <v>8.5721296210856543</v>
      </c>
      <c r="AND42" s="1"/>
      <c r="ANE42" s="1"/>
      <c r="ANF42" s="2" t="s">
        <v>11</v>
      </c>
      <c r="ANG42" s="1" t="s">
        <v>107</v>
      </c>
      <c r="ANH42" s="1">
        <v>154</v>
      </c>
      <c r="ANI42" s="2">
        <v>9</v>
      </c>
      <c r="ANJ42" s="1">
        <v>4.8000000000000001E-2</v>
      </c>
      <c r="ANK42" s="1">
        <f t="shared" si="2085"/>
        <v>2.9000000000000001E-2</v>
      </c>
      <c r="ANL42" s="1">
        <f t="shared" si="2086"/>
        <v>0.9</v>
      </c>
      <c r="ANM42" s="1">
        <f t="shared" si="2087"/>
        <v>1.3500000000000001E-3</v>
      </c>
      <c r="ANN42" s="1">
        <f t="shared" si="2088"/>
        <v>10.333741579914268</v>
      </c>
      <c r="ANO42" s="1"/>
      <c r="ANP42" s="1"/>
      <c r="ANQ42" s="2" t="s">
        <v>11</v>
      </c>
      <c r="ANR42" s="1" t="s">
        <v>108</v>
      </c>
      <c r="ANS42" s="1">
        <v>155</v>
      </c>
      <c r="ANT42" s="2">
        <v>9</v>
      </c>
      <c r="ANU42" s="1">
        <v>3.1E-2</v>
      </c>
      <c r="ANV42" s="1">
        <f t="shared" si="2089"/>
        <v>1.0999999999999999E-2</v>
      </c>
      <c r="ANW42" s="1">
        <f t="shared" si="2090"/>
        <v>0.12627986348122866</v>
      </c>
      <c r="ANX42" s="1">
        <f t="shared" si="2091"/>
        <v>1.8941979522184299E-4</v>
      </c>
      <c r="ANY42" s="1">
        <f t="shared" si="2092"/>
        <v>1.4499371955131888</v>
      </c>
      <c r="ANZ42" s="1"/>
      <c r="AOA42" s="1"/>
      <c r="AOB42" s="2" t="s">
        <v>11</v>
      </c>
      <c r="AOC42" s="1" t="s">
        <v>109</v>
      </c>
      <c r="AOD42" s="1">
        <v>156</v>
      </c>
      <c r="AOE42" s="2">
        <v>9</v>
      </c>
      <c r="AOF42" s="1">
        <v>3.3000000000000002E-2</v>
      </c>
      <c r="AOG42" s="1">
        <f t="shared" si="2093"/>
        <v>1.2E-2</v>
      </c>
      <c r="AOH42" s="1">
        <f t="shared" si="2094"/>
        <v>0.20338983050847459</v>
      </c>
      <c r="AOI42" s="1">
        <f t="shared" si="2095"/>
        <v>3.050847457627119E-4</v>
      </c>
      <c r="AOJ42" s="1">
        <f t="shared" si="2096"/>
        <v>2.3353088316190438</v>
      </c>
      <c r="AOK42" s="1"/>
      <c r="AOL42" s="1"/>
      <c r="AOM42" s="2" t="s">
        <v>11</v>
      </c>
      <c r="AON42" s="1" t="s">
        <v>110</v>
      </c>
      <c r="AOO42" s="1">
        <v>157</v>
      </c>
      <c r="AOP42" s="2">
        <v>9</v>
      </c>
      <c r="AOQ42" s="1">
        <v>3.1E-2</v>
      </c>
      <c r="AOR42" s="1">
        <f t="shared" si="2097"/>
        <v>1.7000000000000001E-2</v>
      </c>
      <c r="AOS42" s="1">
        <f t="shared" si="2098"/>
        <v>0.53242320819112632</v>
      </c>
      <c r="AOT42" s="1">
        <f t="shared" si="2099"/>
        <v>7.9863481228668951E-4</v>
      </c>
      <c r="AOU42" s="1">
        <f t="shared" si="2100"/>
        <v>6.11324871621777</v>
      </c>
      <c r="AOV42" s="1"/>
      <c r="AOW42" s="1"/>
      <c r="AOX42" s="2" t="s">
        <v>11</v>
      </c>
      <c r="AOY42" s="1" t="s">
        <v>111</v>
      </c>
      <c r="AOZ42" s="1">
        <v>158</v>
      </c>
      <c r="APA42" s="2">
        <v>9</v>
      </c>
      <c r="APB42" s="1">
        <v>3.6999999999999998E-2</v>
      </c>
      <c r="APC42" s="1">
        <f t="shared" si="2101"/>
        <v>1.6999999999999998E-2</v>
      </c>
      <c r="APD42" s="1">
        <f t="shared" si="2102"/>
        <v>0.27397260273972596</v>
      </c>
      <c r="APE42" s="1">
        <f t="shared" si="2103"/>
        <v>4.1095890410958896E-4</v>
      </c>
      <c r="APF42" s="1">
        <f t="shared" si="2104"/>
        <v>3.1457356407653774</v>
      </c>
      <c r="APG42" s="1"/>
      <c r="APH42" s="1"/>
      <c r="API42" s="2" t="s">
        <v>11</v>
      </c>
      <c r="APJ42" s="1" t="s">
        <v>112</v>
      </c>
      <c r="APK42" s="1">
        <v>161</v>
      </c>
      <c r="APL42" s="2">
        <v>9</v>
      </c>
      <c r="APM42" s="1">
        <v>0.04</v>
      </c>
      <c r="APN42" s="1">
        <f t="shared" si="2105"/>
        <v>2.4E-2</v>
      </c>
      <c r="APO42" s="1">
        <f t="shared" si="2106"/>
        <v>0.67235494880546087</v>
      </c>
      <c r="APP42" s="1">
        <f t="shared" si="2107"/>
        <v>1.0085324232081913E-3</v>
      </c>
      <c r="APQ42" s="1">
        <f t="shared" si="2108"/>
        <v>7.719935878813466</v>
      </c>
      <c r="APR42" s="1"/>
      <c r="APS42" s="1"/>
      <c r="APT42" s="2" t="s">
        <v>11</v>
      </c>
      <c r="APU42" s="1" t="s">
        <v>113</v>
      </c>
      <c r="APV42" s="1">
        <v>162</v>
      </c>
      <c r="APW42" s="2">
        <v>9</v>
      </c>
      <c r="APX42" s="1">
        <v>3.3000000000000002E-2</v>
      </c>
      <c r="APY42" s="1">
        <f t="shared" si="2109"/>
        <v>2.8000000000000001E-2</v>
      </c>
      <c r="APZ42" s="1">
        <f t="shared" si="2110"/>
        <v>1.2852233676975946</v>
      </c>
      <c r="AQA42" s="1">
        <f t="shared" si="2111"/>
        <v>1.9278350515463919E-3</v>
      </c>
      <c r="AQB42" s="1">
        <f t="shared" si="2112"/>
        <v>14.756851282504529</v>
      </c>
      <c r="AQC42" s="1"/>
      <c r="AQD42" s="1"/>
      <c r="AQE42" s="2" t="s">
        <v>11</v>
      </c>
      <c r="AQF42" s="1" t="s">
        <v>114</v>
      </c>
      <c r="AQG42" s="1">
        <v>163</v>
      </c>
      <c r="AQH42" s="2">
        <v>9</v>
      </c>
      <c r="AQI42" s="1">
        <v>4.8000000000000001E-2</v>
      </c>
      <c r="AQJ42" s="1">
        <f t="shared" si="2113"/>
        <v>3.2000000000000001E-2</v>
      </c>
      <c r="AQK42" s="1">
        <f t="shared" si="2114"/>
        <v>0.81506849315068497</v>
      </c>
      <c r="AQL42" s="1">
        <f t="shared" si="2115"/>
        <v>1.2226027397260275E-3</v>
      </c>
      <c r="AQM42" s="1">
        <f t="shared" si="2116"/>
        <v>9.3585635312770012</v>
      </c>
      <c r="AQN42" s="1"/>
      <c r="AQO42" s="1"/>
      <c r="AQP42" s="2" t="s">
        <v>11</v>
      </c>
      <c r="AQQ42" s="1" t="s">
        <v>115</v>
      </c>
      <c r="AQR42" s="1">
        <v>169</v>
      </c>
      <c r="AQS42" s="2">
        <v>9</v>
      </c>
      <c r="AQT42" s="1">
        <v>3.1E-2</v>
      </c>
      <c r="AQU42" s="1">
        <f t="shared" si="2117"/>
        <v>3.9E-2</v>
      </c>
      <c r="AQV42" s="1">
        <f t="shared" si="2118"/>
        <v>1.8839590443686007</v>
      </c>
      <c r="AQW42" s="1">
        <f t="shared" si="2119"/>
        <v>2.825938566552901E-3</v>
      </c>
      <c r="AQX42" s="1">
        <f t="shared" si="2120"/>
        <v>21.631495457385952</v>
      </c>
      <c r="AQY42" s="1"/>
      <c r="AQZ42" s="1"/>
      <c r="ARA42" s="2" t="s">
        <v>11</v>
      </c>
      <c r="ARB42" s="1" t="s">
        <v>116</v>
      </c>
      <c r="ARC42" s="1">
        <v>170</v>
      </c>
      <c r="ARD42" s="2">
        <v>9</v>
      </c>
      <c r="ARE42" s="1">
        <v>2.4E-2</v>
      </c>
      <c r="ARF42" s="1">
        <f t="shared" si="2121"/>
        <v>1.8000000000000002E-2</v>
      </c>
      <c r="ARG42" s="1">
        <f t="shared" si="2122"/>
        <v>0.34353741496598644</v>
      </c>
      <c r="ARH42" s="1">
        <f t="shared" si="2123"/>
        <v>5.1530612244897966E-4</v>
      </c>
      <c r="ARI42" s="1">
        <f t="shared" si="2124"/>
        <v>3.9444742992114179</v>
      </c>
      <c r="ARJ42" s="1"/>
      <c r="ARK42" s="1"/>
      <c r="ARL42" s="2" t="s">
        <v>11</v>
      </c>
      <c r="ARM42" s="1" t="s">
        <v>117</v>
      </c>
      <c r="ARN42" s="1">
        <v>171</v>
      </c>
      <c r="ARO42" s="2">
        <v>9</v>
      </c>
      <c r="ARP42" s="1">
        <v>3.4000000000000002E-2</v>
      </c>
      <c r="ARQ42" s="1">
        <f t="shared" si="2125"/>
        <v>2.8000000000000004E-2</v>
      </c>
      <c r="ARR42" s="1">
        <f t="shared" si="2126"/>
        <v>0.77054794520547965</v>
      </c>
      <c r="ARS42" s="1">
        <f t="shared" si="2127"/>
        <v>1.1558219178082194E-3</v>
      </c>
      <c r="ART42" s="1">
        <f t="shared" si="2128"/>
        <v>8.8473814896526282</v>
      </c>
      <c r="ARU42" s="1"/>
      <c r="ARV42" s="1"/>
      <c r="ARW42" s="2" t="s">
        <v>11</v>
      </c>
      <c r="ARX42" s="1" t="s">
        <v>118</v>
      </c>
      <c r="ARY42" s="1">
        <v>172</v>
      </c>
      <c r="ARZ42" s="2">
        <v>9</v>
      </c>
      <c r="ASA42" s="1">
        <v>4.3999999999999997E-2</v>
      </c>
      <c r="ASB42" s="1">
        <f t="shared" si="2129"/>
        <v>2.3999999999999997E-2</v>
      </c>
      <c r="ASC42" s="1">
        <f t="shared" si="2130"/>
        <v>6.1016949152542244E-2</v>
      </c>
      <c r="ASD42" s="1">
        <f t="shared" si="2131"/>
        <v>9.1525423728813364E-5</v>
      </c>
      <c r="ASE42" s="1">
        <f t="shared" si="2132"/>
        <v>0.70059264948571154</v>
      </c>
      <c r="ASF42" s="1"/>
      <c r="ASG42" s="1"/>
      <c r="ASH42" s="2" t="s">
        <v>11</v>
      </c>
      <c r="ASI42" s="1" t="s">
        <v>119</v>
      </c>
      <c r="ASJ42" s="1">
        <v>173</v>
      </c>
      <c r="ASK42" s="2">
        <v>9</v>
      </c>
      <c r="ASL42" s="1">
        <v>2.9000000000000001E-2</v>
      </c>
      <c r="ASM42" s="1">
        <f t="shared" si="2133"/>
        <v>2.6000000000000002E-2</v>
      </c>
      <c r="ASN42" s="1">
        <f t="shared" si="2134"/>
        <v>0.65753424657534254</v>
      </c>
      <c r="ASO42" s="1">
        <f t="shared" si="2135"/>
        <v>9.8630136986301389E-4</v>
      </c>
      <c r="ASP42" s="1">
        <f t="shared" si="2136"/>
        <v>7.5497655378369091</v>
      </c>
      <c r="ASQ42" s="1"/>
      <c r="ASR42" s="1"/>
      <c r="ASS42" s="2" t="s">
        <v>11</v>
      </c>
      <c r="AST42" s="1" t="s">
        <v>120</v>
      </c>
      <c r="ASU42" s="1">
        <v>176</v>
      </c>
      <c r="ASV42" s="2">
        <v>9</v>
      </c>
      <c r="ASW42" s="1">
        <v>3.5999999999999997E-2</v>
      </c>
      <c r="ASX42" s="1">
        <f t="shared" si="2137"/>
        <v>2.8999999999999998E-2</v>
      </c>
      <c r="ASY42" s="1">
        <f t="shared" si="2138"/>
        <v>0.55670103092783496</v>
      </c>
      <c r="ASZ42" s="1">
        <f t="shared" si="2139"/>
        <v>8.3505154639175244E-4</v>
      </c>
      <c r="ATA42" s="1">
        <f t="shared" si="2140"/>
        <v>6.3920051009778964</v>
      </c>
      <c r="ATB42" s="1"/>
      <c r="ATC42" s="1"/>
      <c r="ATD42" s="2" t="s">
        <v>11</v>
      </c>
      <c r="ATE42" s="1" t="s">
        <v>121</v>
      </c>
      <c r="ATF42" s="1">
        <v>180</v>
      </c>
      <c r="ATG42" s="2">
        <v>9</v>
      </c>
      <c r="ATH42" s="1">
        <v>6.0999999999999999E-2</v>
      </c>
      <c r="ATI42" s="1">
        <f t="shared" si="2141"/>
        <v>3.9999999999999994E-2</v>
      </c>
      <c r="ATJ42" s="1">
        <f t="shared" si="2142"/>
        <v>0.36332179930795833</v>
      </c>
      <c r="ATK42" s="1">
        <f t="shared" si="2143"/>
        <v>5.4498269896193754E-4</v>
      </c>
      <c r="ATL42" s="1">
        <f t="shared" si="2144"/>
        <v>4.1716373159976845</v>
      </c>
      <c r="ATM42" s="1"/>
      <c r="ATN42" s="1"/>
      <c r="ATO42" s="2" t="s">
        <v>11</v>
      </c>
      <c r="ATP42" s="1" t="s">
        <v>122</v>
      </c>
      <c r="ATQ42" s="1">
        <v>183</v>
      </c>
      <c r="ATR42" s="2">
        <v>9</v>
      </c>
      <c r="ATS42" s="1">
        <v>3.9E-2</v>
      </c>
      <c r="ATT42" s="1">
        <f t="shared" si="2145"/>
        <v>3.7999999999999999E-2</v>
      </c>
      <c r="ATU42" s="1">
        <f t="shared" si="2146"/>
        <v>1.0205479452054795</v>
      </c>
      <c r="ATV42" s="1">
        <f t="shared" si="2147"/>
        <v>1.5308219178082193E-3</v>
      </c>
      <c r="ATW42" s="1">
        <f t="shared" si="2148"/>
        <v>11.717865261851035</v>
      </c>
      <c r="ATX42" s="1"/>
      <c r="ATY42" s="1"/>
      <c r="ATZ42" s="2" t="s">
        <v>11</v>
      </c>
      <c r="AUA42" s="1" t="s">
        <v>123</v>
      </c>
      <c r="AUB42" s="1">
        <v>184</v>
      </c>
      <c r="AUC42" s="2">
        <v>9</v>
      </c>
      <c r="AUD42" s="1">
        <v>6.0000000000000001E-3</v>
      </c>
      <c r="AUE42" s="1">
        <f t="shared" si="2149"/>
        <v>-0.01</v>
      </c>
      <c r="AUF42" s="1">
        <f t="shared" si="2150"/>
        <v>-0.67509025270758127</v>
      </c>
      <c r="AUG42" s="1">
        <f t="shared" si="2151"/>
        <v>-1.0126353790613719E-3</v>
      </c>
      <c r="AUH42" s="1">
        <f t="shared" si="2152"/>
        <v>-7.7513424606657368</v>
      </c>
      <c r="AUI42" s="1"/>
      <c r="AUJ42" s="1"/>
      <c r="AUK42" s="2" t="s">
        <v>11</v>
      </c>
      <c r="AUL42" s="1" t="s">
        <v>124</v>
      </c>
      <c r="AUM42" s="1">
        <v>185</v>
      </c>
      <c r="AUN42" s="2">
        <v>9</v>
      </c>
      <c r="AUO42" s="1">
        <v>1.2E-2</v>
      </c>
      <c r="AUP42" s="1">
        <f t="shared" si="2153"/>
        <v>7.0000000000000001E-3</v>
      </c>
      <c r="AUQ42" s="1">
        <f t="shared" si="2154"/>
        <v>8.3032490974729242E-2</v>
      </c>
      <c r="AUR42" s="1">
        <f t="shared" si="2155"/>
        <v>1.2454873646209388E-4</v>
      </c>
      <c r="AUS42" s="1">
        <f t="shared" si="2156"/>
        <v>0.95337367163268427</v>
      </c>
      <c r="AUT42" s="1"/>
      <c r="AUU42" s="1"/>
      <c r="AUV42" s="2" t="s">
        <v>11</v>
      </c>
      <c r="AUW42" s="1" t="s">
        <v>125</v>
      </c>
      <c r="AUX42" s="1">
        <v>186</v>
      </c>
      <c r="AUY42" s="2">
        <v>9</v>
      </c>
      <c r="AUZ42" s="1">
        <v>1.2999999999999999E-2</v>
      </c>
      <c r="AVA42" s="1">
        <f t="shared" si="2157"/>
        <v>2.9999999999999992E-3</v>
      </c>
      <c r="AVB42" s="1">
        <f t="shared" si="2158"/>
        <v>-2.8880866425992809E-2</v>
      </c>
      <c r="AVC42" s="1">
        <f t="shared" si="2159"/>
        <v>-4.3321299638989213E-5</v>
      </c>
      <c r="AVD42" s="1">
        <f t="shared" si="2160"/>
        <v>-0.33160823361136871</v>
      </c>
      <c r="AVE42" s="1"/>
      <c r="AVF42" s="1"/>
      <c r="AVG42" s="2" t="s">
        <v>11</v>
      </c>
      <c r="AVH42" s="1" t="s">
        <v>126</v>
      </c>
      <c r="AVI42" s="1">
        <v>187</v>
      </c>
      <c r="AVJ42" s="2">
        <v>9</v>
      </c>
      <c r="AVK42" s="1">
        <v>1.2E-2</v>
      </c>
      <c r="AVL42" s="1">
        <f t="shared" si="2161"/>
        <v>2E-3</v>
      </c>
      <c r="AVM42" s="1">
        <f t="shared" si="2162"/>
        <v>5.7553956834532377E-2</v>
      </c>
      <c r="AVN42" s="1">
        <f t="shared" si="2163"/>
        <v>8.6330935251798568E-5</v>
      </c>
      <c r="AVO42" s="1">
        <f t="shared" si="2164"/>
        <v>0.66083079647733134</v>
      </c>
      <c r="AVP42" s="1"/>
      <c r="AVQ42" s="1"/>
      <c r="AVR42" s="2" t="s">
        <v>11</v>
      </c>
      <c r="AVS42" s="1" t="s">
        <v>127</v>
      </c>
      <c r="AVT42" s="1">
        <v>190</v>
      </c>
      <c r="AVU42" s="2">
        <v>9</v>
      </c>
      <c r="AVV42" s="1">
        <v>2.4E-2</v>
      </c>
      <c r="AVW42" s="1">
        <f t="shared" si="2165"/>
        <v>1.3000000000000001E-2</v>
      </c>
      <c r="AVX42" s="1">
        <f t="shared" si="2166"/>
        <v>0.50179211469534057</v>
      </c>
      <c r="AVY42" s="1">
        <f t="shared" si="2167"/>
        <v>7.5268817204301086E-4</v>
      </c>
      <c r="AVZ42" s="1">
        <f t="shared" si="2168"/>
        <v>5.7615444890003893</v>
      </c>
      <c r="AWA42" s="1"/>
      <c r="AWB42" s="1"/>
      <c r="AWC42" s="2" t="s">
        <v>11</v>
      </c>
      <c r="AWD42" s="1" t="s">
        <v>128</v>
      </c>
      <c r="AWE42" s="1">
        <v>191</v>
      </c>
      <c r="AWF42" s="2">
        <v>9</v>
      </c>
      <c r="AWG42" s="1">
        <v>2.3E-2</v>
      </c>
      <c r="AWH42" s="1">
        <f t="shared" si="2169"/>
        <v>0.01</v>
      </c>
      <c r="AWI42" s="1">
        <f t="shared" si="2170"/>
        <v>0.30465949820788529</v>
      </c>
      <c r="AWJ42" s="1">
        <f t="shared" si="2171"/>
        <v>4.5698924731182796E-4</v>
      </c>
      <c r="AWK42" s="1">
        <f t="shared" si="2172"/>
        <v>3.4980805826073786</v>
      </c>
      <c r="AWL42" s="1"/>
      <c r="AWM42" s="1"/>
      <c r="AWN42" s="2" t="s">
        <v>11</v>
      </c>
      <c r="AWO42" s="1" t="s">
        <v>129</v>
      </c>
      <c r="AWP42" s="1">
        <v>192</v>
      </c>
      <c r="AWQ42" s="2">
        <v>9</v>
      </c>
      <c r="AWR42" s="1">
        <v>2.8000000000000001E-2</v>
      </c>
      <c r="AWS42" s="1">
        <f t="shared" si="2173"/>
        <v>1.2E-2</v>
      </c>
      <c r="AWT42" s="1">
        <f t="shared" si="2174"/>
        <v>0.36428571428571432</v>
      </c>
      <c r="AWU42" s="1">
        <f t="shared" si="2175"/>
        <v>5.4642857142857151E-4</v>
      </c>
      <c r="AWV42" s="1">
        <f t="shared" si="2176"/>
        <v>4.182704925203395</v>
      </c>
      <c r="AWW42" s="1"/>
      <c r="AWX42" s="1"/>
      <c r="AWY42" s="2" t="s">
        <v>11</v>
      </c>
      <c r="AWZ42" s="1" t="s">
        <v>130</v>
      </c>
      <c r="AXA42" s="1">
        <v>193</v>
      </c>
      <c r="AXB42" s="2">
        <v>9</v>
      </c>
      <c r="AXC42" s="1">
        <v>3.1E-2</v>
      </c>
      <c r="AXD42" s="1">
        <f t="shared" si="2177"/>
        <v>1.7000000000000001E-2</v>
      </c>
      <c r="AXE42" s="1">
        <f t="shared" si="2178"/>
        <v>0.50896057347670254</v>
      </c>
      <c r="AXF42" s="1">
        <f t="shared" si="2179"/>
        <v>7.6344086021505381E-4</v>
      </c>
      <c r="AXG42" s="1">
        <f t="shared" si="2180"/>
        <v>5.8438522674146798</v>
      </c>
      <c r="AXH42" s="1"/>
      <c r="AXI42" s="1"/>
      <c r="AXJ42" s="2" t="s">
        <v>11</v>
      </c>
      <c r="AXK42" s="1" t="s">
        <v>131</v>
      </c>
      <c r="AXL42" s="1">
        <v>197</v>
      </c>
      <c r="AXM42" s="2">
        <v>9</v>
      </c>
      <c r="AXN42" s="1">
        <v>3.9E-2</v>
      </c>
      <c r="AXO42" s="1">
        <f t="shared" si="2181"/>
        <v>0.02</v>
      </c>
      <c r="AXP42" s="1">
        <f t="shared" si="2182"/>
        <v>0.56474820143884896</v>
      </c>
      <c r="AXQ42" s="1">
        <f t="shared" si="2183"/>
        <v>8.4712230215827351E-4</v>
      </c>
      <c r="AXR42" s="1">
        <f t="shared" si="2184"/>
        <v>6.4844021904338138</v>
      </c>
      <c r="AXS42" s="1"/>
      <c r="AXT42" s="1"/>
      <c r="AXU42" s="2" t="s">
        <v>11</v>
      </c>
      <c r="AXV42" s="1" t="s">
        <v>132</v>
      </c>
      <c r="AXW42" s="1">
        <v>198</v>
      </c>
      <c r="AXX42" s="2">
        <v>9</v>
      </c>
      <c r="AXY42" s="1">
        <v>0.02</v>
      </c>
      <c r="AXZ42" s="1">
        <f t="shared" si="2185"/>
        <v>2.9999999999999992E-3</v>
      </c>
      <c r="AYA42" s="1">
        <f t="shared" si="2186"/>
        <v>-7.9136690647482036E-2</v>
      </c>
      <c r="AYB42" s="1">
        <f t="shared" si="2187"/>
        <v>-1.1870503597122305E-4</v>
      </c>
      <c r="AYC42" s="1">
        <f t="shared" si="2188"/>
        <v>-0.90864234515633069</v>
      </c>
      <c r="AYD42" s="1"/>
      <c r="AYE42" s="1"/>
      <c r="AYF42" s="2" t="s">
        <v>11</v>
      </c>
      <c r="AYG42" s="1" t="s">
        <v>133</v>
      </c>
      <c r="AYH42" s="1">
        <v>201</v>
      </c>
      <c r="AYI42" s="2">
        <v>9</v>
      </c>
      <c r="AYJ42" s="1">
        <v>2.8000000000000001E-2</v>
      </c>
      <c r="AYK42" s="1">
        <f t="shared" si="2189"/>
        <v>5.000000000000001E-3</v>
      </c>
      <c r="AYL42" s="1">
        <f t="shared" si="2190"/>
        <v>-5.3571428571428527E-2</v>
      </c>
      <c r="AYM42" s="1">
        <f t="shared" si="2191"/>
        <v>-8.0357142857142785E-5</v>
      </c>
      <c r="AYN42" s="1">
        <f t="shared" si="2192"/>
        <v>-0.61510366547108675</v>
      </c>
      <c r="AYO42" s="1"/>
      <c r="AYP42" s="1"/>
      <c r="AYQ42" s="2" t="s">
        <v>11</v>
      </c>
      <c r="AYR42" s="1" t="s">
        <v>134</v>
      </c>
      <c r="AYS42" s="1">
        <v>204</v>
      </c>
      <c r="AYT42" s="2">
        <v>9</v>
      </c>
      <c r="AYU42" s="1">
        <v>2.9000000000000001E-2</v>
      </c>
      <c r="AYV42" s="1">
        <f t="shared" si="2193"/>
        <v>6.0000000000000019E-3</v>
      </c>
      <c r="AYW42" s="1">
        <f t="shared" si="2194"/>
        <v>-0.33214285714285707</v>
      </c>
      <c r="AYX42" s="1">
        <f t="shared" si="2195"/>
        <v>-4.9821428571428564E-4</v>
      </c>
      <c r="AYY42" s="1">
        <f t="shared" si="2196"/>
        <v>-3.8136427259207411</v>
      </c>
      <c r="AYZ42" s="1"/>
      <c r="AZA42" s="1"/>
      <c r="AZB42" s="2" t="s">
        <v>11</v>
      </c>
      <c r="AZC42" s="1" t="s">
        <v>135</v>
      </c>
      <c r="AZD42" s="1">
        <v>205</v>
      </c>
      <c r="AZE42" s="2">
        <v>9</v>
      </c>
      <c r="AZF42" s="1">
        <v>2.5999999999999999E-2</v>
      </c>
      <c r="AZG42" s="1">
        <f t="shared" si="2197"/>
        <v>4.0000000000000001E-3</v>
      </c>
      <c r="AZH42" s="1">
        <f t="shared" si="2198"/>
        <v>-6.4285714285714265E-2</v>
      </c>
      <c r="AZI42" s="1">
        <f t="shared" si="2199"/>
        <v>-9.6428571428571405E-5</v>
      </c>
      <c r="AZJ42" s="1">
        <f t="shared" si="2200"/>
        <v>-0.73812439856530465</v>
      </c>
      <c r="AZK42" s="1"/>
      <c r="AZL42" s="1"/>
      <c r="AZM42" s="2" t="s">
        <v>11</v>
      </c>
      <c r="AZN42" s="1" t="s">
        <v>136</v>
      </c>
      <c r="AZO42" s="1">
        <v>208</v>
      </c>
      <c r="AZP42" s="2">
        <v>9</v>
      </c>
      <c r="AZQ42" s="1">
        <v>0.03</v>
      </c>
      <c r="AZR42" s="1">
        <f t="shared" si="2201"/>
        <v>8.9999999999999976E-3</v>
      </c>
      <c r="AZS42" s="1">
        <f t="shared" si="2202"/>
        <v>0.11428571428571421</v>
      </c>
      <c r="AZT42" s="1">
        <f t="shared" si="2203"/>
        <v>1.7142857142857132E-4</v>
      </c>
      <c r="AZU42" s="1">
        <f t="shared" si="2204"/>
        <v>1.3122211530049854</v>
      </c>
      <c r="AZV42" s="1"/>
      <c r="AZW42" s="1"/>
      <c r="AZX42" s="2" t="s">
        <v>11</v>
      </c>
      <c r="AZY42" s="1" t="s">
        <v>137</v>
      </c>
      <c r="AZZ42" s="1">
        <v>211</v>
      </c>
      <c r="BAA42" s="2">
        <v>9</v>
      </c>
      <c r="BAB42" s="1">
        <v>4.2000000000000003E-2</v>
      </c>
      <c r="BAC42" s="1">
        <f t="shared" si="2205"/>
        <v>1.8000000000000002E-2</v>
      </c>
      <c r="BAD42" s="1">
        <f t="shared" si="2206"/>
        <v>0.38297872340425543</v>
      </c>
      <c r="BAE42" s="1">
        <f t="shared" si="2207"/>
        <v>5.7446808510638317E-4</v>
      </c>
      <c r="BAF42" s="1">
        <f t="shared" si="2208"/>
        <v>4.3973368425167108</v>
      </c>
      <c r="BAG42" s="1"/>
      <c r="BAH42" s="1"/>
      <c r="BAI42" s="2" t="s">
        <v>11</v>
      </c>
      <c r="BAJ42" s="1" t="s">
        <v>138</v>
      </c>
      <c r="BAK42" s="1">
        <v>212</v>
      </c>
      <c r="BAL42" s="2">
        <v>9</v>
      </c>
      <c r="BAM42" s="1">
        <v>8.9999999999999993E-3</v>
      </c>
      <c r="BAN42" s="1">
        <f t="shared" si="2209"/>
        <v>-1.0000000000000009E-3</v>
      </c>
      <c r="BAO42" s="1">
        <f t="shared" si="2210"/>
        <v>0.96219931271477666</v>
      </c>
      <c r="BAP42" s="1">
        <f t="shared" si="2211"/>
        <v>1.4432989690721649E-3</v>
      </c>
      <c r="BAQ42" s="1">
        <f t="shared" si="2212"/>
        <v>11.047910051072909</v>
      </c>
      <c r="BAR42" s="1"/>
      <c r="BAS42" s="1"/>
      <c r="BAT42" s="2" t="s">
        <v>11</v>
      </c>
      <c r="BAU42" s="1" t="s">
        <v>139</v>
      </c>
      <c r="BAV42" s="1">
        <v>213</v>
      </c>
      <c r="BAW42" s="2">
        <v>9</v>
      </c>
      <c r="BAX42" s="1">
        <v>3.0000000000000001E-3</v>
      </c>
      <c r="BAY42" s="1">
        <f t="shared" si="2213"/>
        <v>2E-3</v>
      </c>
      <c r="BAZ42" s="1">
        <f t="shared" si="2214"/>
        <v>1.2013888888888888</v>
      </c>
      <c r="BBA42" s="1">
        <f t="shared" si="2215"/>
        <v>1.8020833333333333E-3</v>
      </c>
      <c r="BBB42" s="1">
        <f t="shared" si="2216"/>
        <v>13.794269238620124</v>
      </c>
      <c r="BBC42" s="1"/>
      <c r="BBD42" s="1"/>
      <c r="BBE42" s="2" t="s">
        <v>11</v>
      </c>
      <c r="BBF42" s="1" t="s">
        <v>140</v>
      </c>
      <c r="BBG42" s="1">
        <v>214</v>
      </c>
      <c r="BBH42" s="2">
        <v>9</v>
      </c>
      <c r="BBI42" s="1">
        <v>1.2999999999999999E-2</v>
      </c>
      <c r="BBJ42" s="1">
        <f t="shared" si="2217"/>
        <v>8.0000000000000002E-3</v>
      </c>
      <c r="BBK42" s="1">
        <f t="shared" si="2218"/>
        <v>1.0871080139372822</v>
      </c>
      <c r="BBL42" s="1">
        <f t="shared" si="2219"/>
        <v>1.6306620209059232E-3</v>
      </c>
      <c r="BBM42" s="1">
        <f t="shared" si="2220"/>
        <v>12.482103650535235</v>
      </c>
      <c r="BBN42" s="1"/>
      <c r="BBO42" s="1"/>
      <c r="BBP42" s="2" t="s">
        <v>11</v>
      </c>
      <c r="BBQ42" s="1" t="s">
        <v>141</v>
      </c>
      <c r="BBR42" s="1">
        <v>215</v>
      </c>
      <c r="BBS42" s="2">
        <v>9</v>
      </c>
      <c r="BBT42" s="1">
        <v>1.0999999999999999E-2</v>
      </c>
      <c r="BBU42" s="1">
        <f t="shared" si="2221"/>
        <v>2.9999999999999992E-3</v>
      </c>
      <c r="BBV42" s="1">
        <f t="shared" si="2222"/>
        <v>0.81468531468531458</v>
      </c>
      <c r="BBW42" s="1">
        <f t="shared" si="2223"/>
        <v>1.2220279720279719E-3</v>
      </c>
      <c r="BBX42" s="1">
        <f t="shared" si="2224"/>
        <v>9.3541639010101942</v>
      </c>
      <c r="BBY42" s="1"/>
      <c r="BBZ42" s="1"/>
      <c r="BCA42" s="2" t="s">
        <v>11</v>
      </c>
      <c r="BCB42" s="1" t="s">
        <v>142</v>
      </c>
      <c r="BCC42" s="1">
        <v>225</v>
      </c>
      <c r="BCD42" s="2">
        <v>9</v>
      </c>
      <c r="BCE42" s="1">
        <v>0.02</v>
      </c>
      <c r="BCF42" s="1">
        <f t="shared" si="2225"/>
        <v>1.3000000000000001E-2</v>
      </c>
      <c r="BCG42" s="1">
        <f t="shared" si="2226"/>
        <v>1.132404181184669</v>
      </c>
      <c r="BCH42" s="1">
        <f t="shared" si="2227"/>
        <v>1.6986062717770035E-3</v>
      </c>
      <c r="BCI42" s="1">
        <f t="shared" si="2228"/>
        <v>13.00219130264087</v>
      </c>
      <c r="BCJ42" s="1"/>
      <c r="BCK42" s="1"/>
      <c r="BCL42" s="2" t="s">
        <v>11</v>
      </c>
      <c r="BCM42" s="1" t="s">
        <v>143</v>
      </c>
      <c r="BCN42" s="1">
        <v>226</v>
      </c>
      <c r="BCO42" s="2">
        <v>9</v>
      </c>
      <c r="BCP42" s="1">
        <v>2.7E-2</v>
      </c>
      <c r="BCQ42" s="1">
        <f t="shared" si="2229"/>
        <v>9.0000000000000011E-3</v>
      </c>
      <c r="BCR42" s="1">
        <f t="shared" si="2230"/>
        <v>0.79054054054054057</v>
      </c>
      <c r="BCS42" s="1">
        <f t="shared" si="2231"/>
        <v>1.1858108108108109E-3</v>
      </c>
      <c r="BCT42" s="1">
        <f t="shared" si="2232"/>
        <v>9.0769351715463173</v>
      </c>
      <c r="BCU42" s="1"/>
      <c r="BCV42" s="1"/>
      <c r="BCW42" s="2" t="s">
        <v>11</v>
      </c>
      <c r="BCX42" s="1" t="s">
        <v>144</v>
      </c>
      <c r="BCY42" s="1">
        <v>232</v>
      </c>
      <c r="BCZ42" s="2">
        <v>9</v>
      </c>
      <c r="BDA42" s="1">
        <v>4.2000000000000003E-2</v>
      </c>
      <c r="BDB42" s="1">
        <f t="shared" si="2233"/>
        <v>1.8000000000000002E-2</v>
      </c>
      <c r="BDC42" s="1">
        <f t="shared" si="2234"/>
        <v>1.1621621621621621</v>
      </c>
      <c r="BDD42" s="1">
        <f t="shared" si="2235"/>
        <v>1.743243243243243E-3</v>
      </c>
      <c r="BDE42" s="1">
        <f t="shared" si="2236"/>
        <v>13.343870508598002</v>
      </c>
      <c r="BDF42" s="1"/>
      <c r="BDG42" s="1"/>
      <c r="BDH42" s="2" t="s">
        <v>11</v>
      </c>
      <c r="BDI42" s="1" t="s">
        <v>145</v>
      </c>
      <c r="BDJ42" s="1">
        <v>233</v>
      </c>
      <c r="BDK42" s="2">
        <v>9</v>
      </c>
      <c r="BDL42" s="1">
        <v>3.7999999999999999E-2</v>
      </c>
      <c r="BDM42" s="1">
        <f t="shared" si="2237"/>
        <v>0</v>
      </c>
      <c r="BDN42" s="1">
        <f t="shared" si="2238"/>
        <v>0.59797297297297292</v>
      </c>
      <c r="BDO42" s="1">
        <f t="shared" si="2239"/>
        <v>8.9695945945945943E-4</v>
      </c>
      <c r="BDP42" s="1">
        <f t="shared" si="2240"/>
        <v>6.8658868605286232</v>
      </c>
      <c r="BDQ42" s="1"/>
      <c r="BDR42" s="1"/>
      <c r="BDS42" s="2" t="s">
        <v>11</v>
      </c>
      <c r="BDT42" s="1" t="s">
        <v>146</v>
      </c>
      <c r="BDU42" s="1">
        <v>234</v>
      </c>
      <c r="BDV42" s="2">
        <v>9</v>
      </c>
      <c r="BDW42" s="1">
        <v>4.3999999999999997E-2</v>
      </c>
      <c r="BDX42" s="1">
        <f t="shared" si="2241"/>
        <v>8.9999999999999941E-3</v>
      </c>
      <c r="BDY42" s="1">
        <f t="shared" si="2242"/>
        <v>0.87796610169491507</v>
      </c>
      <c r="BDZ42" s="1">
        <f t="shared" si="2243"/>
        <v>1.3169491525423726E-3</v>
      </c>
      <c r="BEA42" s="1">
        <f t="shared" si="2244"/>
        <v>10.080749789822201</v>
      </c>
      <c r="BEB42" s="1"/>
      <c r="BEC42" s="1"/>
      <c r="BED42" s="2" t="s">
        <v>11</v>
      </c>
      <c r="BEE42" s="1" t="s">
        <v>147</v>
      </c>
      <c r="BEF42" s="1">
        <v>236</v>
      </c>
      <c r="BEG42" s="2">
        <v>9</v>
      </c>
      <c r="BEH42" s="1">
        <v>4.5999999999999999E-2</v>
      </c>
      <c r="BEI42" s="1">
        <f t="shared" si="2245"/>
        <v>-1.2000000000000004E-2</v>
      </c>
      <c r="BEJ42" s="1">
        <f t="shared" si="2246"/>
        <v>0.1728813559322033</v>
      </c>
      <c r="BEK42" s="1">
        <f t="shared" si="2247"/>
        <v>2.5932203389830493E-4</v>
      </c>
      <c r="BEL42" s="1">
        <f t="shared" si="2248"/>
        <v>1.9850125068761859</v>
      </c>
      <c r="BEM42" s="1"/>
      <c r="BEN42" s="1"/>
      <c r="BEO42" s="2" t="s">
        <v>11</v>
      </c>
      <c r="BEP42" s="4" t="s">
        <v>148</v>
      </c>
      <c r="BEQ42" s="4">
        <v>239</v>
      </c>
      <c r="BER42" s="2">
        <v>9</v>
      </c>
      <c r="BES42" s="1">
        <v>5.5E-2</v>
      </c>
      <c r="BET42" s="1">
        <f t="shared" si="2249"/>
        <v>-1.2000000000000004E-2</v>
      </c>
      <c r="BEU42" s="1">
        <f t="shared" si="2250"/>
        <v>0.22818791946308714</v>
      </c>
      <c r="BEV42" s="1">
        <f t="shared" si="2251"/>
        <v>3.4228187919463072E-4</v>
      </c>
      <c r="BEW42" s="1">
        <f t="shared" si="2252"/>
        <v>2.6200388793220353</v>
      </c>
      <c r="BEX42" s="1"/>
      <c r="BEY42" s="1"/>
      <c r="BEZ42" s="2" t="s">
        <v>11</v>
      </c>
      <c r="BFA42" s="4" t="s">
        <v>149</v>
      </c>
      <c r="BFB42" s="4">
        <v>240</v>
      </c>
      <c r="BFC42" s="2">
        <v>9</v>
      </c>
      <c r="BFD42" s="1">
        <v>-1.9E-2</v>
      </c>
      <c r="BFE42" s="1">
        <f t="shared" si="2253"/>
        <v>4.0000000000000001E-3</v>
      </c>
      <c r="BFF42" s="1">
        <f t="shared" si="2254"/>
        <v>2.3693379790940767</v>
      </c>
      <c r="BFG42" s="1">
        <f t="shared" si="2255"/>
        <v>3.554006968641115E-3</v>
      </c>
      <c r="BFH42" s="1">
        <f t="shared" si="2256"/>
        <v>27.204584879371669</v>
      </c>
      <c r="BFI42" s="1"/>
      <c r="BFJ42" s="1"/>
      <c r="BFK42" s="2" t="s">
        <v>11</v>
      </c>
      <c r="BFL42" s="4" t="s">
        <v>150</v>
      </c>
      <c r="BFM42" s="4">
        <v>241</v>
      </c>
      <c r="BFN42" s="2">
        <v>9</v>
      </c>
      <c r="BFO42" s="1">
        <v>-1.2999999999999999E-2</v>
      </c>
      <c r="BFP42" s="1">
        <f t="shared" si="2257"/>
        <v>4.0000000000000018E-3</v>
      </c>
      <c r="BFQ42" s="1">
        <f t="shared" si="2258"/>
        <v>2.391752577319588</v>
      </c>
      <c r="BFR42" s="1">
        <f t="shared" si="2259"/>
        <v>3.5876288659793822E-3</v>
      </c>
      <c r="BFS42" s="1">
        <f t="shared" si="2260"/>
        <v>27.461947841238381</v>
      </c>
      <c r="BFT42" s="1"/>
      <c r="BFU42" s="1"/>
      <c r="BFV42" s="2" t="s">
        <v>11</v>
      </c>
      <c r="BFW42" s="4" t="s">
        <v>151</v>
      </c>
      <c r="BFX42" s="4">
        <v>243</v>
      </c>
      <c r="BFY42" s="2">
        <v>9</v>
      </c>
      <c r="BFZ42" s="1">
        <v>1.9E-2</v>
      </c>
      <c r="BGA42" s="1">
        <f t="shared" si="1408"/>
        <v>1.2999999999999999E-2</v>
      </c>
      <c r="BGB42" s="1">
        <f t="shared" si="2261"/>
        <v>1.7128027681660898</v>
      </c>
      <c r="BGC42" s="1">
        <f t="shared" si="2262"/>
        <v>2.5692041522491346E-3</v>
      </c>
      <c r="BGD42" s="1">
        <f t="shared" si="2263"/>
        <v>19.666290203989089</v>
      </c>
      <c r="BGE42" s="1"/>
      <c r="BGF42" s="1"/>
      <c r="BGG42" s="2" t="s">
        <v>11</v>
      </c>
      <c r="BGH42" s="4" t="s">
        <v>152</v>
      </c>
      <c r="BGI42" s="4">
        <v>246</v>
      </c>
      <c r="BGJ42" s="2">
        <v>9</v>
      </c>
      <c r="BGK42" s="1">
        <v>2.1999999999999999E-2</v>
      </c>
      <c r="BGL42" s="1">
        <f t="shared" si="2264"/>
        <v>1.0999999999999999E-2</v>
      </c>
      <c r="BGM42" s="1">
        <f t="shared" si="2265"/>
        <v>1.5017301038062283</v>
      </c>
      <c r="BGN42" s="1">
        <f t="shared" si="2266"/>
        <v>2.2525951557093426E-3</v>
      </c>
      <c r="BGO42" s="1">
        <f t="shared" si="2267"/>
        <v>17.242767572790434</v>
      </c>
      <c r="BGP42" s="1"/>
      <c r="BGQ42" s="1"/>
      <c r="BGR42" s="2" t="s">
        <v>11</v>
      </c>
      <c r="BGS42" s="4" t="s">
        <v>153</v>
      </c>
      <c r="BGT42" s="4">
        <v>249</v>
      </c>
      <c r="BGU42" s="2">
        <v>9</v>
      </c>
      <c r="BGV42" s="1">
        <v>2.7E-2</v>
      </c>
      <c r="BGW42" s="1">
        <f t="shared" si="2268"/>
        <v>1.8000000000000002E-2</v>
      </c>
      <c r="BGX42" s="1">
        <f t="shared" si="2269"/>
        <v>1.8625429553264605</v>
      </c>
      <c r="BGY42" s="1">
        <f t="shared" si="2270"/>
        <v>2.7938144329896909E-3</v>
      </c>
      <c r="BGZ42" s="1">
        <f t="shared" si="2271"/>
        <v>21.385597313148274</v>
      </c>
      <c r="BHA42" s="1"/>
      <c r="BHB42" s="1"/>
      <c r="BHC42" s="2" t="s">
        <v>11</v>
      </c>
      <c r="BHD42" s="4" t="s">
        <v>154</v>
      </c>
      <c r="BHE42" s="4">
        <v>253</v>
      </c>
      <c r="BHF42" s="2">
        <v>9</v>
      </c>
      <c r="BHG42" s="1">
        <v>2.8000000000000001E-2</v>
      </c>
      <c r="BHH42" s="1">
        <f t="shared" si="2272"/>
        <v>0.02</v>
      </c>
      <c r="BHI42" s="1">
        <f t="shared" si="2273"/>
        <v>1.892733564013841</v>
      </c>
      <c r="BHJ42" s="1">
        <f t="shared" si="2274"/>
        <v>2.8391003460207613E-3</v>
      </c>
      <c r="BHK42" s="1">
        <f t="shared" si="2275"/>
        <v>21.732243922387944</v>
      </c>
      <c r="BHL42" s="1"/>
      <c r="BHM42" s="1"/>
      <c r="BHN42" s="2" t="s">
        <v>11</v>
      </c>
      <c r="BHO42" s="4" t="s">
        <v>155</v>
      </c>
      <c r="BHP42" s="4">
        <v>254</v>
      </c>
      <c r="BHQ42" s="2">
        <v>9</v>
      </c>
      <c r="BHR42" s="1">
        <v>2.4E-2</v>
      </c>
      <c r="BHS42" s="1">
        <f t="shared" si="2276"/>
        <v>2.0000000000000018E-3</v>
      </c>
      <c r="BHT42" s="1">
        <f t="shared" si="2277"/>
        <v>-1.7182130584192379E-2</v>
      </c>
      <c r="BHU42" s="1">
        <f t="shared" si="2278"/>
        <v>-2.577319587628857E-5</v>
      </c>
      <c r="BHV42" s="1">
        <f t="shared" si="2279"/>
        <v>-0.19728410805487268</v>
      </c>
      <c r="BHW42" s="1"/>
      <c r="BHX42" s="1"/>
      <c r="BHY42" s="2" t="s">
        <v>11</v>
      </c>
      <c r="BHZ42" s="4" t="s">
        <v>156</v>
      </c>
      <c r="BIA42" s="4">
        <v>260</v>
      </c>
      <c r="BIB42" s="2">
        <v>9</v>
      </c>
      <c r="BIC42" s="1">
        <v>2.5999999999999999E-2</v>
      </c>
      <c r="BID42" s="1">
        <f t="shared" si="2280"/>
        <v>-5.000000000000001E-3</v>
      </c>
      <c r="BIE42" s="1">
        <f t="shared" si="2281"/>
        <v>-0.3817567567567568</v>
      </c>
      <c r="BIF42" s="1">
        <f t="shared" si="2282"/>
        <v>-5.7263513513513523E-4</v>
      </c>
      <c r="BIG42" s="1">
        <f t="shared" si="2283"/>
        <v>-4.383306300789461</v>
      </c>
      <c r="BIH42" s="1"/>
      <c r="BII42" s="1"/>
      <c r="BIJ42" s="2" t="s">
        <v>11</v>
      </c>
      <c r="BIK42" s="4" t="s">
        <v>157</v>
      </c>
      <c r="BIL42" s="4">
        <v>267</v>
      </c>
      <c r="BIM42" s="2">
        <v>9</v>
      </c>
      <c r="BIN42" s="1">
        <v>0.03</v>
      </c>
      <c r="BIO42" s="1">
        <f t="shared" si="2284"/>
        <v>-1.0000000000000009E-3</v>
      </c>
      <c r="BIP42" s="1">
        <f t="shared" si="2285"/>
        <v>0.59666666666666668</v>
      </c>
      <c r="BIQ42" s="1">
        <f t="shared" si="2286"/>
        <v>8.9500000000000007E-4</v>
      </c>
      <c r="BIR42" s="1">
        <f t="shared" si="2287"/>
        <v>6.8508879363135335</v>
      </c>
      <c r="BIS42" s="1"/>
      <c r="BIT42" s="1"/>
      <c r="BIU42" s="2" t="s">
        <v>11</v>
      </c>
      <c r="BIV42" s="4" t="s">
        <v>158</v>
      </c>
      <c r="BIW42" s="4">
        <v>268</v>
      </c>
      <c r="BIX42" s="2">
        <v>9</v>
      </c>
      <c r="BIY42" s="1">
        <v>3.5999999999999997E-2</v>
      </c>
      <c r="BIZ42" s="1">
        <f t="shared" si="2288"/>
        <v>6.9999999999999958E-3</v>
      </c>
      <c r="BJA42" s="1">
        <f t="shared" si="2289"/>
        <v>0.23389830508474563</v>
      </c>
      <c r="BJB42" s="1">
        <f t="shared" si="2290"/>
        <v>3.5084745762711843E-4</v>
      </c>
      <c r="BJC42" s="1">
        <f t="shared" si="2291"/>
        <v>2.6856051563618983</v>
      </c>
      <c r="BJD42" s="1"/>
      <c r="BJE42" s="1"/>
      <c r="BJF42" s="2" t="s">
        <v>11</v>
      </c>
      <c r="BJG42" s="4" t="s">
        <v>159</v>
      </c>
      <c r="BJH42" s="4">
        <v>274</v>
      </c>
      <c r="BJI42" s="2">
        <v>9</v>
      </c>
      <c r="BJJ42" s="1">
        <v>3.5000000000000003E-2</v>
      </c>
      <c r="BJK42" s="1">
        <f t="shared" si="2292"/>
        <v>2.4000000000000004E-2</v>
      </c>
      <c r="BJL42" s="1">
        <f t="shared" si="2293"/>
        <v>1.5000000000000002</v>
      </c>
      <c r="BJM42" s="1">
        <f t="shared" si="2294"/>
        <v>2.2500000000000003E-3</v>
      </c>
      <c r="BJN42" s="1">
        <f t="shared" si="2295"/>
        <v>17.222902633190447</v>
      </c>
      <c r="BJO42" s="1"/>
      <c r="BJP42" s="1"/>
      <c r="BJQ42" s="2" t="s">
        <v>11</v>
      </c>
      <c r="BJR42" s="4" t="s">
        <v>160</v>
      </c>
      <c r="BJS42" s="4">
        <v>281</v>
      </c>
      <c r="BJT42" s="2">
        <v>9</v>
      </c>
      <c r="BJU42" s="9">
        <v>0.05</v>
      </c>
      <c r="BJV42" s="1">
        <f t="shared" si="2296"/>
        <v>1.2000000000000004E-2</v>
      </c>
      <c r="BJW42" s="1">
        <f t="shared" si="2297"/>
        <v>0.62666666666666682</v>
      </c>
      <c r="BJX42" s="1">
        <f t="shared" si="2298"/>
        <v>9.400000000000003E-4</v>
      </c>
      <c r="BJY42" s="1">
        <f t="shared" si="2299"/>
        <v>7.1953459889773441</v>
      </c>
      <c r="BJZ42" s="1"/>
      <c r="BKA42" s="1"/>
      <c r="BKB42" s="2" t="s">
        <v>11</v>
      </c>
      <c r="BKC42" s="4" t="s">
        <v>161</v>
      </c>
      <c r="BKD42" s="4">
        <v>282</v>
      </c>
      <c r="BKE42" s="2">
        <v>9</v>
      </c>
      <c r="BKF42" s="1">
        <v>0.04</v>
      </c>
      <c r="BKG42" s="1">
        <f t="shared" si="2300"/>
        <v>1.9E-2</v>
      </c>
      <c r="BKH42" s="1">
        <f t="shared" si="2301"/>
        <v>0.63768115942028991</v>
      </c>
      <c r="BKI42" s="1">
        <f t="shared" si="2302"/>
        <v>9.5652173913043492E-4</v>
      </c>
      <c r="BKJ42" s="1">
        <f t="shared" si="2303"/>
        <v>7.3218136798104316</v>
      </c>
      <c r="BKK42" s="1"/>
      <c r="BKL42" s="1"/>
      <c r="BKM42" s="2" t="s">
        <v>11</v>
      </c>
      <c r="BKN42" s="4" t="s">
        <v>162</v>
      </c>
      <c r="BKO42" s="4">
        <v>289</v>
      </c>
      <c r="BKP42" s="2">
        <v>9</v>
      </c>
      <c r="BKQ42" s="1">
        <v>5.1999999999999998E-2</v>
      </c>
      <c r="BKR42" s="1">
        <f t="shared" si="2304"/>
        <v>3.5999999999999997E-2</v>
      </c>
      <c r="BKS42" s="1">
        <f t="shared" si="2305"/>
        <v>1.3669064748201438</v>
      </c>
      <c r="BKT42" s="1">
        <f t="shared" si="2306"/>
        <v>2.0503597122302156E-3</v>
      </c>
      <c r="BKU42" s="1">
        <f t="shared" si="2307"/>
        <v>15.694731416336616</v>
      </c>
      <c r="BKV42" s="1"/>
      <c r="BKW42" s="1"/>
      <c r="BKX42" s="2" t="s">
        <v>11</v>
      </c>
      <c r="BKY42" s="4" t="s">
        <v>163</v>
      </c>
      <c r="BKZ42" s="4">
        <v>296</v>
      </c>
      <c r="BLA42" s="2">
        <v>9</v>
      </c>
      <c r="BLB42" s="1">
        <v>5.5E-2</v>
      </c>
      <c r="BLC42" s="1">
        <f t="shared" si="2308"/>
        <v>3.5000000000000003E-2</v>
      </c>
      <c r="BLD42" s="1">
        <f t="shared" si="2309"/>
        <v>1.0652173913043479</v>
      </c>
      <c r="BLE42" s="1">
        <f t="shared" si="2310"/>
        <v>1.597826086956522E-3</v>
      </c>
      <c r="BLF42" s="1">
        <f t="shared" si="2311"/>
        <v>12.230756942410608</v>
      </c>
      <c r="BLG42" s="1"/>
      <c r="BLH42" s="1"/>
      <c r="BLI42" s="2" t="s">
        <v>11</v>
      </c>
      <c r="BLJ42" s="4" t="s">
        <v>164</v>
      </c>
      <c r="BLK42" s="4">
        <v>303</v>
      </c>
      <c r="BLL42" s="2">
        <v>9</v>
      </c>
      <c r="BLM42" s="1">
        <v>2.5999999999999999E-2</v>
      </c>
      <c r="BLN42" s="1">
        <f t="shared" si="2312"/>
        <v>1.4999999999999999E-2</v>
      </c>
      <c r="BLO42" s="1">
        <f t="shared" si="2313"/>
        <v>0.73559322033898311</v>
      </c>
      <c r="BLP42" s="1">
        <f t="shared" si="2314"/>
        <v>1.1033898305084747E-3</v>
      </c>
      <c r="BLQ42" s="1">
        <f t="shared" si="2315"/>
        <v>8.4460336076888751</v>
      </c>
      <c r="BLR42" s="1"/>
      <c r="BLS42" s="1"/>
      <c r="BLT42" s="2" t="s">
        <v>11</v>
      </c>
      <c r="BLU42" s="4" t="s">
        <v>165</v>
      </c>
      <c r="BLV42" s="4">
        <v>310</v>
      </c>
      <c r="BLW42" s="2">
        <v>9</v>
      </c>
      <c r="BLX42" s="1">
        <v>3.4000000000000002E-2</v>
      </c>
      <c r="BLY42" s="1">
        <f t="shared" si="2316"/>
        <v>2.2000000000000002E-2</v>
      </c>
      <c r="BLZ42" s="1">
        <f t="shared" si="2317"/>
        <v>1.1331058020477816</v>
      </c>
      <c r="BMA42" s="1">
        <f t="shared" si="2318"/>
        <v>1.6996587030716724E-3</v>
      </c>
      <c r="BMB42" s="1">
        <f t="shared" si="2319"/>
        <v>13.010247267848074</v>
      </c>
      <c r="BMC42" s="1"/>
      <c r="BMD42" s="1"/>
      <c r="BME42" s="2" t="s">
        <v>11</v>
      </c>
      <c r="BMF42" s="4" t="s">
        <v>166</v>
      </c>
      <c r="BMG42" s="4">
        <v>311</v>
      </c>
      <c r="BMH42" s="2">
        <v>9</v>
      </c>
      <c r="BMI42" s="1">
        <v>0.02</v>
      </c>
      <c r="BMJ42" s="1">
        <f t="shared" si="1468"/>
        <v>0.01</v>
      </c>
      <c r="BMK42" s="1">
        <f t="shared" si="2320"/>
        <v>9.929078014184399E-2</v>
      </c>
      <c r="BML42" s="1">
        <f t="shared" si="2321"/>
        <v>1.4893617021276599E-4</v>
      </c>
      <c r="BMM42" s="1">
        <f t="shared" si="2322"/>
        <v>1.1400502925043323</v>
      </c>
      <c r="BMN42" s="1"/>
      <c r="BMO42" s="1"/>
      <c r="BMP42" s="2" t="s">
        <v>11</v>
      </c>
      <c r="BMQ42" s="4" t="s">
        <v>167</v>
      </c>
      <c r="BMR42" s="4">
        <v>317</v>
      </c>
      <c r="BMS42" s="2">
        <v>9</v>
      </c>
      <c r="BMT42" s="1">
        <v>2.7E-2</v>
      </c>
      <c r="BMU42" s="4">
        <f t="shared" si="2323"/>
        <v>1.7000000000000001E-2</v>
      </c>
      <c r="BMV42" s="1">
        <f t="shared" si="2324"/>
        <v>0.54609929078014185</v>
      </c>
      <c r="BMW42" s="1">
        <f t="shared" si="2325"/>
        <v>8.1914893617021276E-4</v>
      </c>
      <c r="BMX42" s="1">
        <f t="shared" si="2326"/>
        <v>6.2702766087738269</v>
      </c>
      <c r="BMY42" s="1"/>
      <c r="BMZ42" s="1"/>
      <c r="BNA42" s="2" t="s">
        <v>11</v>
      </c>
      <c r="BNB42" s="4" t="s">
        <v>168</v>
      </c>
      <c r="BNC42" s="4">
        <v>324</v>
      </c>
      <c r="BND42" s="2">
        <v>9</v>
      </c>
      <c r="BNE42" s="1">
        <v>3.7999999999999999E-2</v>
      </c>
      <c r="BNF42" s="1">
        <f t="shared" si="2327"/>
        <v>2.5000000000000001E-2</v>
      </c>
      <c r="BNG42" s="1">
        <f t="shared" si="2328"/>
        <v>0.8</v>
      </c>
      <c r="BNH42" s="1">
        <f t="shared" si="2329"/>
        <v>1.2000000000000001E-3</v>
      </c>
      <c r="BNI42" s="1">
        <f t="shared" si="2330"/>
        <v>9.1855480710349049</v>
      </c>
      <c r="BNJ42" s="1"/>
      <c r="BNK42" s="1"/>
      <c r="BNL42" s="2" t="s">
        <v>11</v>
      </c>
      <c r="BNM42" s="4" t="s">
        <v>169</v>
      </c>
      <c r="BNN42" s="4">
        <v>325</v>
      </c>
      <c r="BNO42" s="2">
        <v>9</v>
      </c>
      <c r="BNP42" s="1">
        <v>3.2000000000000001E-2</v>
      </c>
      <c r="BNQ42" s="1">
        <f t="shared" si="2331"/>
        <v>1.3000000000000001E-2</v>
      </c>
      <c r="BNR42" s="1">
        <f t="shared" si="2332"/>
        <v>0.54895104895104907</v>
      </c>
      <c r="BNS42" s="1">
        <f t="shared" si="2333"/>
        <v>8.2342657342657363E-4</v>
      </c>
      <c r="BNT42" s="1">
        <f t="shared" si="2334"/>
        <v>6.30302031098112</v>
      </c>
      <c r="BNU42" s="1"/>
      <c r="BNV42" s="1"/>
      <c r="BNW42" s="2" t="s">
        <v>11</v>
      </c>
      <c r="BNX42" s="4" t="s">
        <v>170</v>
      </c>
      <c r="BNY42" s="4">
        <v>338</v>
      </c>
      <c r="BNZ42" s="2">
        <v>9</v>
      </c>
      <c r="BOA42" s="1">
        <v>4.1000000000000002E-2</v>
      </c>
      <c r="BOB42" s="1">
        <f t="shared" si="2335"/>
        <v>3.1E-2</v>
      </c>
      <c r="BOC42" s="1">
        <f t="shared" si="2336"/>
        <v>1.1378205128205128</v>
      </c>
      <c r="BOD42" s="1">
        <f t="shared" si="2337"/>
        <v>1.7067307692307692E-3</v>
      </c>
      <c r="BOE42" s="1">
        <f t="shared" si="2338"/>
        <v>13.064381270903009</v>
      </c>
      <c r="BOF42" s="1"/>
      <c r="BOG42" s="1"/>
      <c r="BOH42" s="2" t="s">
        <v>11</v>
      </c>
      <c r="BOI42" s="4" t="s">
        <v>171</v>
      </c>
      <c r="BOJ42" s="4">
        <v>339</v>
      </c>
      <c r="BOK42" s="2">
        <v>9</v>
      </c>
      <c r="BOL42" s="1">
        <v>0.02</v>
      </c>
      <c r="BOM42" s="1">
        <f t="shared" si="2339"/>
        <v>1.4999999999999999E-2</v>
      </c>
      <c r="BON42" s="1">
        <f t="shared" si="2340"/>
        <v>0.61237785016286639</v>
      </c>
      <c r="BOO42" s="1">
        <f t="shared" si="2341"/>
        <v>9.1856677524429964E-4</v>
      </c>
      <c r="BOP42" s="1">
        <f t="shared" si="2342"/>
        <v>7.0312827253850241</v>
      </c>
      <c r="BOQ42" s="1"/>
      <c r="BOR42" s="1"/>
      <c r="BOS42" s="2" t="s">
        <v>11</v>
      </c>
      <c r="BOT42" s="4" t="s">
        <v>172</v>
      </c>
      <c r="BOU42" s="4">
        <v>345</v>
      </c>
      <c r="BOV42" s="2">
        <v>9</v>
      </c>
      <c r="BOW42" s="1">
        <v>3.5000000000000003E-2</v>
      </c>
      <c r="BOX42" s="1">
        <f t="shared" si="2343"/>
        <v>2.8000000000000004E-2</v>
      </c>
      <c r="BOY42" s="1">
        <f t="shared" si="2344"/>
        <v>1.1028938906752412</v>
      </c>
      <c r="BOZ42" s="1">
        <f t="shared" si="2345"/>
        <v>1.6543408360128618E-3</v>
      </c>
      <c r="BPA42" s="1">
        <f t="shared" si="2346"/>
        <v>12.663356062560178</v>
      </c>
      <c r="BPB42" s="1"/>
      <c r="BPC42" s="1"/>
      <c r="BPD42" s="2" t="s">
        <v>11</v>
      </c>
      <c r="BPE42" s="4" t="s">
        <v>173</v>
      </c>
      <c r="BPF42" s="4">
        <v>352</v>
      </c>
      <c r="BPG42" s="2">
        <v>9</v>
      </c>
      <c r="BPH42" s="1">
        <v>0.04</v>
      </c>
      <c r="BPI42" s="1">
        <f t="shared" si="2347"/>
        <v>3.1E-2</v>
      </c>
      <c r="BPJ42" s="1">
        <f t="shared" si="2348"/>
        <v>1.0961538461538463</v>
      </c>
      <c r="BPK42" s="1">
        <f t="shared" si="2349"/>
        <v>1.6442307692307694E-3</v>
      </c>
      <c r="BPL42" s="1">
        <f t="shared" si="2350"/>
        <v>12.585967308869941</v>
      </c>
      <c r="BPM42" s="1"/>
      <c r="BPN42" s="1"/>
      <c r="BPO42" s="2" t="s">
        <v>11</v>
      </c>
      <c r="BPP42" s="4" t="s">
        <v>174</v>
      </c>
      <c r="BPQ42" s="4">
        <v>353</v>
      </c>
      <c r="BPR42" s="2">
        <v>9</v>
      </c>
      <c r="BPS42" s="1">
        <v>1.2999999999999999E-2</v>
      </c>
      <c r="BPT42" s="1">
        <f t="shared" si="2351"/>
        <v>4.0000000000000001E-3</v>
      </c>
      <c r="BPU42" s="1">
        <f t="shared" si="2352"/>
        <v>0.11666666666666667</v>
      </c>
      <c r="BPV42" s="1">
        <f t="shared" si="2353"/>
        <v>1.75E-4</v>
      </c>
      <c r="BPW42" s="1">
        <f t="shared" si="2354"/>
        <v>1.3395590936925903</v>
      </c>
      <c r="BPX42" s="1"/>
      <c r="BPY42" s="1"/>
      <c r="BPZ42" s="2" t="s">
        <v>11</v>
      </c>
      <c r="BQA42" s="4" t="s">
        <v>175</v>
      </c>
      <c r="BQB42" s="4">
        <v>358</v>
      </c>
      <c r="BQC42" s="2">
        <v>9</v>
      </c>
      <c r="BQD42" s="1">
        <v>2.4E-2</v>
      </c>
      <c r="BQE42" s="1">
        <f t="shared" si="2355"/>
        <v>1.4E-2</v>
      </c>
      <c r="BQF42" s="1">
        <f t="shared" si="2356"/>
        <v>0.44932432432432434</v>
      </c>
      <c r="BQG42" s="1">
        <f t="shared" si="2357"/>
        <v>6.7398648648648652E-4</v>
      </c>
      <c r="BQH42" s="1">
        <f t="shared" si="2358"/>
        <v>5.1591127257079492</v>
      </c>
      <c r="BQI42" s="1"/>
      <c r="BQJ42" s="1"/>
      <c r="BQK42" s="2" t="s">
        <v>11</v>
      </c>
      <c r="BQL42" s="4" t="s">
        <v>176</v>
      </c>
      <c r="BQM42" s="4">
        <v>366</v>
      </c>
      <c r="BQN42" s="2">
        <v>9</v>
      </c>
      <c r="BQO42" s="1">
        <v>2.8000000000000001E-2</v>
      </c>
      <c r="BQP42" s="1">
        <f t="shared" si="2359"/>
        <v>1.7000000000000001E-2</v>
      </c>
      <c r="BQQ42" s="1">
        <f t="shared" si="2360"/>
        <v>0.75919732441471577</v>
      </c>
      <c r="BQR42" s="1">
        <f t="shared" si="2361"/>
        <v>1.1387959866220737E-3</v>
      </c>
      <c r="BQS42" s="1">
        <f t="shared" si="2362"/>
        <v>8.7170543985155664</v>
      </c>
      <c r="BQT42" s="1"/>
      <c r="BQU42" s="1"/>
      <c r="BQV42" s="2" t="s">
        <v>11</v>
      </c>
      <c r="BQW42" s="4" t="s">
        <v>177</v>
      </c>
      <c r="BQX42" s="4">
        <v>367</v>
      </c>
      <c r="BQY42" s="2">
        <v>9</v>
      </c>
      <c r="BQZ42" s="1">
        <v>3.1E-2</v>
      </c>
      <c r="BRA42" s="1">
        <f t="shared" si="2363"/>
        <v>9.9999999999999985E-3</v>
      </c>
      <c r="BRB42" s="1">
        <f t="shared" si="2364"/>
        <v>-0.4141414141414142</v>
      </c>
      <c r="BRC42" s="1">
        <f t="shared" si="2365"/>
        <v>-6.2121212121212129E-4</v>
      </c>
      <c r="BRD42" s="1">
        <f t="shared" si="2366"/>
        <v>-4.7551448347529179</v>
      </c>
      <c r="BRE42" s="1"/>
      <c r="BRF42" s="1"/>
      <c r="BRG42" s="2" t="s">
        <v>11</v>
      </c>
      <c r="BRH42" s="4" t="s">
        <v>178</v>
      </c>
      <c r="BRI42" s="4">
        <v>373</v>
      </c>
      <c r="BRJ42" s="2">
        <v>9</v>
      </c>
      <c r="BRK42" s="1">
        <v>3.6999999999999998E-2</v>
      </c>
      <c r="BRL42" s="1">
        <f t="shared" si="2367"/>
        <v>1.4999999999999999E-2</v>
      </c>
      <c r="BRM42" s="1">
        <f t="shared" si="2368"/>
        <v>5.4237288135593191E-2</v>
      </c>
      <c r="BRN42" s="1">
        <f t="shared" si="2369"/>
        <v>8.1355932203389794E-5</v>
      </c>
      <c r="BRO42" s="1">
        <f t="shared" si="2370"/>
        <v>0.62274902176507796</v>
      </c>
      <c r="BRP42" s="1"/>
      <c r="BRQ42" s="1"/>
      <c r="BRR42" s="2" t="s">
        <v>11</v>
      </c>
      <c r="BRS42" s="1" t="s">
        <v>179</v>
      </c>
      <c r="BRT42" s="1">
        <v>380</v>
      </c>
      <c r="BRU42" s="2">
        <v>9</v>
      </c>
      <c r="BRV42" s="1">
        <v>4.1000000000000002E-2</v>
      </c>
      <c r="BRW42" s="1">
        <f t="shared" si="2371"/>
        <v>1.1000000000000003E-2</v>
      </c>
      <c r="BRX42" s="1">
        <f t="shared" si="2372"/>
        <v>-6.7114093959731433E-2</v>
      </c>
      <c r="BRY42" s="1">
        <f t="shared" si="2373"/>
        <v>-1.0067114093959715E-4</v>
      </c>
      <c r="BRZ42" s="1">
        <f t="shared" si="2374"/>
        <v>-0.77059967038883304</v>
      </c>
      <c r="BSA42" s="1"/>
      <c r="BSB42" s="1"/>
      <c r="BSC42" s="2" t="s">
        <v>11</v>
      </c>
      <c r="BSD42" s="1" t="s">
        <v>180</v>
      </c>
      <c r="BSE42" s="1">
        <v>394</v>
      </c>
      <c r="BSF42" s="2">
        <v>9</v>
      </c>
      <c r="BSG42" s="1">
        <v>3.4000000000000002E-2</v>
      </c>
      <c r="BSH42" s="1">
        <f t="shared" si="2375"/>
        <v>2.2000000000000002E-2</v>
      </c>
      <c r="BSI42" s="1">
        <f t="shared" si="2376"/>
        <v>0.33687943262411352</v>
      </c>
      <c r="BSJ42" s="1">
        <f t="shared" si="2377"/>
        <v>5.0531914893617031E-4</v>
      </c>
      <c r="BSK42" s="1">
        <f t="shared" si="2378"/>
        <v>3.868027778139699</v>
      </c>
      <c r="BSL42" s="1"/>
      <c r="BSM42" s="1"/>
      <c r="BSN42" s="1" t="s">
        <v>11</v>
      </c>
      <c r="BSO42" s="1" t="s">
        <v>181</v>
      </c>
      <c r="BSP42" s="1">
        <v>395</v>
      </c>
      <c r="BSQ42" s="2">
        <v>9</v>
      </c>
      <c r="BSR42" s="1">
        <v>1.4E-2</v>
      </c>
      <c r="BSS42" s="1">
        <f t="shared" si="2379"/>
        <v>4.0000000000000001E-3</v>
      </c>
      <c r="BST42" s="1">
        <f t="shared" si="2380"/>
        <v>0.16262975778546715</v>
      </c>
      <c r="BSU42" s="1">
        <f t="shared" si="2381"/>
        <v>2.4394463667820073E-4</v>
      </c>
      <c r="BSV42" s="1">
        <f t="shared" si="2382"/>
        <v>1.8673043223989645</v>
      </c>
      <c r="BSW42" s="1"/>
      <c r="BSX42" s="1"/>
      <c r="BSY42" s="1" t="s">
        <v>11</v>
      </c>
      <c r="BSZ42" s="1" t="s">
        <v>182</v>
      </c>
      <c r="BTA42" s="1">
        <v>401</v>
      </c>
      <c r="BTB42" s="1">
        <v>9</v>
      </c>
      <c r="BTC42" s="1">
        <v>2.1000000000000001E-2</v>
      </c>
      <c r="BTD42" s="1">
        <f t="shared" si="2383"/>
        <v>9.0000000000000011E-3</v>
      </c>
      <c r="BTE42" s="1">
        <f t="shared" si="2384"/>
        <v>0.43706293706293708</v>
      </c>
      <c r="BTF42" s="1">
        <f t="shared" si="2385"/>
        <v>6.5559440559440562E-4</v>
      </c>
      <c r="BTG42" s="1">
        <f t="shared" si="2386"/>
        <v>5.0183282730741396</v>
      </c>
      <c r="BTH42" s="1"/>
      <c r="BTI42" s="1"/>
      <c r="BTJ42" s="1" t="s">
        <v>11</v>
      </c>
      <c r="BTK42" s="1" t="s">
        <v>183</v>
      </c>
      <c r="BTL42" s="1">
        <v>408</v>
      </c>
      <c r="BTM42" s="1">
        <v>9</v>
      </c>
      <c r="BTN42" s="1">
        <v>2.5000000000000001E-2</v>
      </c>
      <c r="BTO42" s="1">
        <f t="shared" si="2387"/>
        <v>1.3000000000000001E-2</v>
      </c>
      <c r="BTP42" s="5">
        <f t="shared" si="2388"/>
        <v>0.7142857142857143</v>
      </c>
      <c r="BTQ42" s="1">
        <f t="shared" si="2389"/>
        <v>1.0714285714285715E-3</v>
      </c>
      <c r="BTR42" s="1">
        <f t="shared" si="2390"/>
        <v>8.2013822062811652</v>
      </c>
      <c r="BTS42" s="1"/>
      <c r="BTT42" s="1"/>
      <c r="BTU42" s="1" t="s">
        <v>11</v>
      </c>
      <c r="BTV42" s="1" t="s">
        <v>184</v>
      </c>
      <c r="BTW42" s="1">
        <v>409</v>
      </c>
      <c r="BTX42" s="1">
        <v>9</v>
      </c>
      <c r="BTY42" s="1">
        <v>2.5000000000000001E-2</v>
      </c>
      <c r="BTZ42" s="1">
        <f t="shared" si="2391"/>
        <v>1.5000000000000001E-2</v>
      </c>
      <c r="BUA42" s="1">
        <f t="shared" si="2392"/>
        <v>0.61937716262975784</v>
      </c>
      <c r="BUB42" s="1">
        <f t="shared" si="2393"/>
        <v>9.2906574394463677E-4</v>
      </c>
      <c r="BUC42" s="1">
        <f t="shared" si="2394"/>
        <v>7.1116483767960554</v>
      </c>
      <c r="BUD42" s="1"/>
      <c r="BUE42" s="1"/>
      <c r="BUF42" s="1" t="s">
        <v>11</v>
      </c>
      <c r="BUG42" s="1" t="s">
        <v>185</v>
      </c>
      <c r="BUH42" s="1">
        <v>415</v>
      </c>
      <c r="BUI42" s="1">
        <v>9</v>
      </c>
      <c r="BUJ42" s="1">
        <v>3.2000000000000001E-2</v>
      </c>
      <c r="BUK42" s="1">
        <f t="shared" si="2395"/>
        <v>1.9000000000000003E-2</v>
      </c>
      <c r="BUL42" s="1">
        <f t="shared" si="2396"/>
        <v>0.81881533101045312</v>
      </c>
      <c r="BUM42" s="1">
        <f t="shared" si="2397"/>
        <v>1.2282229965156796E-3</v>
      </c>
      <c r="BUN42" s="1">
        <f t="shared" si="2398"/>
        <v>9.401584480371092</v>
      </c>
      <c r="BUO42" s="1"/>
      <c r="BUP42" s="1"/>
      <c r="BUQ42" s="1" t="s">
        <v>11</v>
      </c>
      <c r="BUR42" s="1" t="s">
        <v>186</v>
      </c>
      <c r="BUS42" s="1">
        <v>422</v>
      </c>
      <c r="BUT42" s="1">
        <v>9</v>
      </c>
      <c r="BUU42" s="1">
        <v>3.5000000000000003E-2</v>
      </c>
      <c r="BUV42" s="1">
        <f t="shared" si="2399"/>
        <v>2.0000000000000004E-2</v>
      </c>
      <c r="BUW42" s="1">
        <f t="shared" si="2400"/>
        <v>0.82105263157894748</v>
      </c>
      <c r="BUX42" s="1">
        <f t="shared" si="2401"/>
        <v>1.2315789473684212E-3</v>
      </c>
      <c r="BUY42" s="1">
        <f t="shared" si="2402"/>
        <v>9.4272730202726667</v>
      </c>
      <c r="BUZ42" s="1"/>
      <c r="BVA42" s="1"/>
      <c r="BVB42" s="1" t="s">
        <v>11</v>
      </c>
      <c r="BVC42" s="1" t="s">
        <v>187</v>
      </c>
      <c r="BVD42" s="1">
        <v>423</v>
      </c>
      <c r="BVE42" s="1">
        <v>9</v>
      </c>
      <c r="BVF42" s="1">
        <v>1.0999999999999999E-2</v>
      </c>
      <c r="BVG42" s="1">
        <f t="shared" si="2403"/>
        <v>9.9999999999999915E-4</v>
      </c>
      <c r="BVH42" s="1">
        <f t="shared" si="2404"/>
        <v>-0.90443686006825952</v>
      </c>
      <c r="BVI42" s="1">
        <f t="shared" si="2405"/>
        <v>-1.3566552901023894E-3</v>
      </c>
      <c r="BVJ42" s="1">
        <f t="shared" si="2406"/>
        <v>-10.384685319216084</v>
      </c>
      <c r="BVK42" s="1"/>
      <c r="BVL42" s="1"/>
      <c r="BVM42" s="1" t="s">
        <v>11</v>
      </c>
      <c r="BVN42" s="1" t="s">
        <v>188</v>
      </c>
      <c r="BVO42" s="1">
        <v>436</v>
      </c>
      <c r="BVP42" s="1">
        <v>9</v>
      </c>
      <c r="BVQ42" s="1">
        <v>3.7999999999999999E-2</v>
      </c>
      <c r="BVR42" s="1">
        <f t="shared" si="2407"/>
        <v>2.5999999999999999E-2</v>
      </c>
      <c r="BVS42" s="1">
        <f t="shared" si="2408"/>
        <v>0.23890784982935151</v>
      </c>
      <c r="BVT42" s="1">
        <f t="shared" si="2409"/>
        <v>3.5836177474402725E-4</v>
      </c>
      <c r="BVU42" s="1">
        <f t="shared" si="2410"/>
        <v>2.7431244239438706</v>
      </c>
      <c r="BVV42" s="1"/>
      <c r="BVW42" s="1"/>
      <c r="BVX42" s="1" t="s">
        <v>11</v>
      </c>
      <c r="BVY42" s="1" t="s">
        <v>189</v>
      </c>
      <c r="BVZ42" s="1">
        <v>437</v>
      </c>
      <c r="BWA42" s="1">
        <v>9</v>
      </c>
      <c r="BWB42" s="1">
        <v>1E-3</v>
      </c>
      <c r="BWC42" s="1">
        <f t="shared" si="2411"/>
        <v>-4.0000000000000001E-3</v>
      </c>
      <c r="BWD42" s="1">
        <f t="shared" si="2412"/>
        <v>-0.94676806083650178</v>
      </c>
      <c r="BWE42" s="1">
        <f t="shared" si="2413"/>
        <v>-1.4201520912547527E-3</v>
      </c>
      <c r="BWF42" s="1">
        <f t="shared" si="2414"/>
        <v>-10.870729418667732</v>
      </c>
      <c r="BWG42" s="1"/>
      <c r="BWH42" s="1"/>
      <c r="BWI42" s="1" t="s">
        <v>11</v>
      </c>
      <c r="BWJ42" s="1" t="s">
        <v>190</v>
      </c>
      <c r="BWK42" s="1">
        <v>443</v>
      </c>
      <c r="BWL42" s="1">
        <v>9</v>
      </c>
      <c r="BWM42" s="1">
        <v>1.2E-2</v>
      </c>
      <c r="BWN42" s="1">
        <f t="shared" si="2415"/>
        <v>2E-3</v>
      </c>
      <c r="BWO42" s="1">
        <f t="shared" si="2416"/>
        <v>-0.74242424242424243</v>
      </c>
      <c r="BWP42" s="1">
        <f t="shared" si="2417"/>
        <v>-1.1136363636363637E-3</v>
      </c>
      <c r="BWQ42" s="1">
        <f t="shared" si="2418"/>
        <v>-8.5244669598619378</v>
      </c>
      <c r="BWR42" s="1"/>
      <c r="BWS42" s="1"/>
      <c r="BWT42" s="1" t="s">
        <v>11</v>
      </c>
      <c r="BWU42" s="1" t="s">
        <v>191</v>
      </c>
      <c r="BWV42" s="1">
        <v>450</v>
      </c>
      <c r="BWW42" s="1">
        <v>9</v>
      </c>
      <c r="BWX42" s="1">
        <v>0.01</v>
      </c>
      <c r="BWY42" s="1">
        <f t="shared" si="2419"/>
        <v>6.0000000000000001E-3</v>
      </c>
      <c r="BWZ42" s="1">
        <f t="shared" si="2420"/>
        <v>-0.25</v>
      </c>
      <c r="BXA42" s="1">
        <f t="shared" si="2421"/>
        <v>-3.7500000000000001E-4</v>
      </c>
      <c r="BXB42" s="1">
        <f t="shared" si="2422"/>
        <v>-2.8704837721984076</v>
      </c>
      <c r="BXC42" s="1"/>
      <c r="BXD42" s="1"/>
      <c r="BXE42" s="1" t="s">
        <v>11</v>
      </c>
      <c r="BXF42" s="1" t="s">
        <v>192</v>
      </c>
      <c r="BXG42" s="1">
        <v>451</v>
      </c>
      <c r="BXH42" s="1">
        <v>9</v>
      </c>
      <c r="BXI42" s="1">
        <v>2E-3</v>
      </c>
      <c r="BXJ42" s="1">
        <f t="shared" si="2423"/>
        <v>5.0000000000000001E-3</v>
      </c>
      <c r="BXK42" s="1">
        <f t="shared" si="2424"/>
        <v>0.67169811320754713</v>
      </c>
      <c r="BXL42" s="1">
        <f t="shared" si="2425"/>
        <v>1.0075471698113207E-3</v>
      </c>
      <c r="BXM42" s="1">
        <f t="shared" si="2426"/>
        <v>7.712394135114212</v>
      </c>
      <c r="BXN42" s="1"/>
      <c r="BXO42" s="1"/>
      <c r="BXP42" s="1" t="s">
        <v>11</v>
      </c>
      <c r="BXQ42" s="1" t="s">
        <v>193</v>
      </c>
      <c r="BXR42" s="1">
        <v>464</v>
      </c>
      <c r="BXS42" s="1">
        <v>9</v>
      </c>
      <c r="BXT42" s="1">
        <v>1.9E-2</v>
      </c>
      <c r="BXU42" s="1">
        <f t="shared" si="2427"/>
        <v>1.4999999999999999E-2</v>
      </c>
      <c r="BXV42" s="1">
        <f t="shared" si="2428"/>
        <v>1.3566176470588236</v>
      </c>
      <c r="BXW42" s="1">
        <f t="shared" si="2429"/>
        <v>2.0349264705882353E-3</v>
      </c>
      <c r="BXX42" s="1">
        <f t="shared" si="2430"/>
        <v>15.576595763841359</v>
      </c>
      <c r="BXY42" s="1"/>
      <c r="BXZ42" s="1"/>
      <c r="BYA42" s="1" t="s">
        <v>11</v>
      </c>
      <c r="BYB42" s="1" t="s">
        <v>194</v>
      </c>
      <c r="BYC42" s="1">
        <v>465</v>
      </c>
      <c r="BYD42" s="1">
        <v>9</v>
      </c>
      <c r="BYE42" s="1">
        <v>1.0999999999999999E-2</v>
      </c>
      <c r="BYF42" s="1">
        <f t="shared" si="2431"/>
        <v>5.9999999999999993E-3</v>
      </c>
      <c r="BYG42" s="1">
        <f t="shared" si="2432"/>
        <v>5.9925093632958761E-2</v>
      </c>
      <c r="BYH42" s="1">
        <f t="shared" si="2433"/>
        <v>8.9887640449438141E-5</v>
      </c>
      <c r="BYI42" s="1">
        <f t="shared" si="2434"/>
        <v>0.688056035283513</v>
      </c>
      <c r="BYJ42" s="1"/>
      <c r="BYK42" s="1"/>
      <c r="BYL42" s="1" t="s">
        <v>11</v>
      </c>
      <c r="BYM42" s="1" t="s">
        <v>195</v>
      </c>
      <c r="BYN42" s="1">
        <v>479</v>
      </c>
      <c r="BYO42" s="1">
        <v>9</v>
      </c>
      <c r="BYP42" s="1">
        <v>2.8000000000000001E-2</v>
      </c>
      <c r="BYQ42" s="1">
        <f t="shared" si="2435"/>
        <v>1.7000000000000001E-2</v>
      </c>
      <c r="BYR42" s="1">
        <f t="shared" si="2436"/>
        <v>0.80073800738007384</v>
      </c>
      <c r="BYS42" s="1">
        <f t="shared" si="2437"/>
        <v>1.2011070110701108E-3</v>
      </c>
      <c r="BYT42" s="1">
        <f t="shared" si="2438"/>
        <v>9.1940218238679634</v>
      </c>
      <c r="BYU42" s="1"/>
      <c r="BYV42" s="1"/>
      <c r="BYW42" s="1" t="s">
        <v>11</v>
      </c>
      <c r="BYX42" s="1" t="s">
        <v>196</v>
      </c>
      <c r="BYY42" s="1">
        <v>480</v>
      </c>
      <c r="BYZ42" s="1">
        <v>9</v>
      </c>
      <c r="BZA42" s="1">
        <v>2.1000000000000001E-2</v>
      </c>
      <c r="BZB42" s="1">
        <f t="shared" si="2439"/>
        <v>8.0000000000000019E-3</v>
      </c>
      <c r="BZC42" s="1">
        <f t="shared" si="2440"/>
        <v>0.70411985018726608</v>
      </c>
      <c r="BZD42" s="1">
        <f t="shared" si="2441"/>
        <v>1.0561797752808991E-3</v>
      </c>
      <c r="BZE42" s="1">
        <f t="shared" si="2442"/>
        <v>8.0846584145812841</v>
      </c>
      <c r="BZF42" s="1"/>
      <c r="BZG42" s="1"/>
      <c r="BZH42" s="1" t="s">
        <v>11</v>
      </c>
      <c r="BZI42" s="1" t="s">
        <v>197</v>
      </c>
      <c r="BZJ42" s="1">
        <v>494</v>
      </c>
      <c r="BZK42" s="1">
        <v>9</v>
      </c>
      <c r="BZL42" s="1">
        <v>0.04</v>
      </c>
      <c r="BZM42" s="1">
        <f t="shared" si="2443"/>
        <v>2.5000000000000001E-2</v>
      </c>
      <c r="BZN42" s="1">
        <f t="shared" si="2444"/>
        <v>1.6544117647058825</v>
      </c>
      <c r="BZO42" s="1">
        <f t="shared" si="2445"/>
        <v>2.4816176470588238E-3</v>
      </c>
      <c r="BZP42" s="1">
        <f t="shared" si="2446"/>
        <v>18.995848492489465</v>
      </c>
      <c r="BZQ42" s="1"/>
      <c r="BZR42" s="1"/>
      <c r="BZS42" s="1" t="s">
        <v>11</v>
      </c>
      <c r="BZT42" s="1" t="s">
        <v>198</v>
      </c>
      <c r="BZU42" s="1">
        <v>495</v>
      </c>
      <c r="BZV42" s="1">
        <v>9</v>
      </c>
      <c r="BZW42" s="1">
        <v>2.9000000000000001E-2</v>
      </c>
      <c r="BZX42" s="1">
        <f t="shared" si="2447"/>
        <v>1.5000000000000001E-2</v>
      </c>
      <c r="BZY42" s="1">
        <f t="shared" si="2448"/>
        <v>0.94464944649446503</v>
      </c>
      <c r="BZZ42" s="1">
        <f t="shared" si="2449"/>
        <v>1.4169741697416976E-3</v>
      </c>
      <c r="CAA42" s="1">
        <f t="shared" si="2450"/>
        <v>10.846403626314279</v>
      </c>
      <c r="CAB42" s="1"/>
      <c r="CAC42" s="1"/>
      <c r="CAD42" s="1" t="s">
        <v>11</v>
      </c>
      <c r="CAE42" s="1" t="s">
        <v>199</v>
      </c>
      <c r="CAF42" s="1">
        <v>501</v>
      </c>
      <c r="CAG42" s="1">
        <v>9</v>
      </c>
      <c r="CAH42" s="1">
        <v>3.5999999999999997E-2</v>
      </c>
      <c r="CAI42" s="1">
        <f t="shared" si="2451"/>
        <v>1.8999999999999996E-2</v>
      </c>
      <c r="CAJ42" s="1">
        <f t="shared" si="2452"/>
        <v>1.1465201465201462</v>
      </c>
      <c r="CAK42" s="1">
        <f t="shared" si="2453"/>
        <v>1.7197802197802194E-3</v>
      </c>
      <c r="CAL42" s="1">
        <f t="shared" si="2454"/>
        <v>13.164269900338482</v>
      </c>
      <c r="CAM42" s="1"/>
      <c r="CAN42" s="1"/>
      <c r="CAO42" s="1" t="s">
        <v>11</v>
      </c>
      <c r="CAP42" s="1" t="s">
        <v>200</v>
      </c>
      <c r="CAQ42" s="1">
        <v>508</v>
      </c>
      <c r="CAR42" s="1">
        <v>9</v>
      </c>
      <c r="CAS42" s="1">
        <v>4.2999999999999997E-2</v>
      </c>
      <c r="CAT42" s="1">
        <f t="shared" si="2455"/>
        <v>4.9999999999999975E-3</v>
      </c>
      <c r="CAU42" s="1">
        <f t="shared" si="2456"/>
        <v>0.62637362637362626</v>
      </c>
      <c r="CAV42" s="1">
        <f t="shared" si="2457"/>
        <v>9.3956043956043935E-4</v>
      </c>
      <c r="CAW42" s="1">
        <f t="shared" si="2458"/>
        <v>7.1919813193542508</v>
      </c>
      <c r="CAX42" s="1"/>
      <c r="CAY42" s="1"/>
      <c r="CAZ42" s="1" t="s">
        <v>11</v>
      </c>
      <c r="CBA42" s="1" t="s">
        <v>201</v>
      </c>
      <c r="CBB42" s="1">
        <v>509</v>
      </c>
      <c r="CBC42" s="1">
        <v>9</v>
      </c>
      <c r="CBD42" s="1">
        <v>1.4999999999999999E-2</v>
      </c>
      <c r="CBE42" s="1">
        <f t="shared" si="2459"/>
        <v>2E-3</v>
      </c>
      <c r="CBF42" s="1">
        <f t="shared" si="2460"/>
        <v>-5.2631578947368418E-2</v>
      </c>
      <c r="CBG42" s="1">
        <f t="shared" si="2461"/>
        <v>-7.8947368421052633E-5</v>
      </c>
      <c r="CBH42" s="1">
        <f t="shared" si="2462"/>
        <v>-0.60431237309440167</v>
      </c>
      <c r="CBI42" s="1"/>
      <c r="CBJ42" s="1"/>
      <c r="CBK42" s="1" t="s">
        <v>11</v>
      </c>
      <c r="CBL42" s="1" t="s">
        <v>202</v>
      </c>
      <c r="CBM42" s="1">
        <v>515</v>
      </c>
      <c r="CBN42" s="1">
        <v>9</v>
      </c>
      <c r="CBO42" s="1">
        <v>1.7999999999999999E-2</v>
      </c>
      <c r="CBP42" s="1">
        <f t="shared" si="2463"/>
        <v>2.9999999999999992E-3</v>
      </c>
      <c r="CBQ42" s="1">
        <f t="shared" si="1612"/>
        <v>9.3632958801498092E-2</v>
      </c>
      <c r="CBR42" s="1">
        <f t="shared" si="2464"/>
        <v>1.4044943820224715E-4</v>
      </c>
      <c r="CBS42" s="1">
        <f t="shared" si="2465"/>
        <v>1.0750875551304895</v>
      </c>
      <c r="CBT42" s="1"/>
      <c r="CBU42" s="1"/>
      <c r="CBV42" s="1" t="s">
        <v>11</v>
      </c>
      <c r="CBW42" s="1" t="s">
        <v>203</v>
      </c>
      <c r="CBX42" s="1">
        <v>522</v>
      </c>
      <c r="CBY42" s="1">
        <v>9</v>
      </c>
      <c r="CBZ42" s="1">
        <v>2.8000000000000001E-2</v>
      </c>
      <c r="CCA42" s="1">
        <f t="shared" si="2466"/>
        <v>1.4E-2</v>
      </c>
      <c r="CCB42" s="1">
        <f t="shared" si="2467"/>
        <v>0.51685393258426959</v>
      </c>
      <c r="CCC42" s="1">
        <f t="shared" si="2468"/>
        <v>7.7528089887640445E-4</v>
      </c>
      <c r="CCD42" s="1">
        <f t="shared" si="2469"/>
        <v>5.9344833043203034</v>
      </c>
      <c r="CCE42" s="1"/>
      <c r="CCF42" s="1"/>
      <c r="CCG42" s="1" t="s">
        <v>11</v>
      </c>
      <c r="CCH42" s="1" t="s">
        <v>204</v>
      </c>
      <c r="CCI42" s="1">
        <v>523</v>
      </c>
      <c r="CCJ42" s="1">
        <v>9</v>
      </c>
      <c r="CCK42" s="1">
        <v>2.5000000000000001E-2</v>
      </c>
      <c r="CCL42" s="1">
        <f t="shared" si="2470"/>
        <v>6.0000000000000019E-3</v>
      </c>
      <c r="CCM42" s="1">
        <f t="shared" si="2471"/>
        <v>0.30418250950570347</v>
      </c>
      <c r="CCN42" s="1">
        <f t="shared" si="2472"/>
        <v>4.5627376425855519E-4</v>
      </c>
      <c r="CCO42" s="1">
        <f t="shared" si="2473"/>
        <v>3.4926038292908386</v>
      </c>
      <c r="CCP42" s="1"/>
      <c r="CCQ42" s="1"/>
      <c r="CCR42" s="1" t="s">
        <v>11</v>
      </c>
      <c r="CCS42" s="1" t="s">
        <v>205</v>
      </c>
      <c r="CCT42" s="1">
        <v>536</v>
      </c>
      <c r="CCU42" s="1">
        <v>9</v>
      </c>
      <c r="CCV42" s="1">
        <v>2.8000000000000001E-2</v>
      </c>
      <c r="CCW42" s="1">
        <f t="shared" si="2474"/>
        <v>8.0000000000000002E-3</v>
      </c>
      <c r="CCX42" s="1">
        <f t="shared" si="2475"/>
        <v>0.26640926640926643</v>
      </c>
      <c r="CCY42" s="1">
        <f t="shared" si="2476"/>
        <v>3.9961389961389965E-4</v>
      </c>
      <c r="CCZ42" s="1">
        <f t="shared" si="2477"/>
        <v>3.0588939039643264</v>
      </c>
      <c r="CDA42" s="1"/>
      <c r="CDB42" s="1"/>
      <c r="CDC42" s="1" t="s">
        <v>11</v>
      </c>
      <c r="CDD42" s="1" t="s">
        <v>206</v>
      </c>
      <c r="CDE42" s="1">
        <v>542</v>
      </c>
      <c r="CDF42" s="1">
        <v>9</v>
      </c>
      <c r="CDG42" s="1">
        <v>2.5000000000000001E-2</v>
      </c>
      <c r="CDH42" s="1">
        <f t="shared" si="2478"/>
        <v>1.0000000000000002E-2</v>
      </c>
      <c r="CDI42" s="1">
        <f t="shared" si="2479"/>
        <v>1.1363636363636426E-2</v>
      </c>
      <c r="CDJ42" s="1">
        <f t="shared" si="2480"/>
        <v>1.7045454545454641E-5</v>
      </c>
      <c r="CDK42" s="1">
        <f t="shared" si="2481"/>
        <v>0.13047653509992835</v>
      </c>
      <c r="CDL42" s="1"/>
      <c r="CDM42" s="1"/>
      <c r="CDN42" s="1" t="s">
        <v>11</v>
      </c>
      <c r="CDO42" s="1" t="s">
        <v>207</v>
      </c>
      <c r="CDP42" s="1">
        <v>549</v>
      </c>
      <c r="CDQ42" s="1">
        <v>9</v>
      </c>
      <c r="CDR42" s="1">
        <v>2.7E-2</v>
      </c>
      <c r="CDS42" s="1">
        <f t="shared" si="2482"/>
        <v>1.2E-2</v>
      </c>
      <c r="CDT42" s="1">
        <f t="shared" si="2483"/>
        <v>7.6045627376426055E-3</v>
      </c>
      <c r="CDU42" s="1">
        <f t="shared" si="2484"/>
        <v>1.1406844106463909E-5</v>
      </c>
      <c r="CDV42" s="1">
        <f t="shared" si="2485"/>
        <v>8.7315095732271197E-2</v>
      </c>
      <c r="CDW42" s="1"/>
      <c r="CDX42" s="1"/>
      <c r="CDY42" s="1" t="s">
        <v>11</v>
      </c>
      <c r="CDZ42" s="1" t="s">
        <v>208</v>
      </c>
      <c r="CEA42" s="1">
        <v>550</v>
      </c>
      <c r="CEB42" s="1">
        <v>9</v>
      </c>
      <c r="CEC42" s="1">
        <v>2.7E-2</v>
      </c>
      <c r="CED42" s="1">
        <f t="shared" si="2486"/>
        <v>9.9999999999999985E-3</v>
      </c>
      <c r="CEE42" s="1">
        <f t="shared" si="2487"/>
        <v>0.34399999999999992</v>
      </c>
      <c r="CEF42" s="1">
        <f t="shared" si="2488"/>
        <v>5.1599999999999986E-4</v>
      </c>
      <c r="CEG42" s="1">
        <f t="shared" si="2489"/>
        <v>3.9497856705450078</v>
      </c>
      <c r="CEH42" s="1"/>
      <c r="CEI42" s="1"/>
      <c r="CEJ42" s="1" t="s">
        <v>11</v>
      </c>
      <c r="CEK42" s="1" t="s">
        <v>209</v>
      </c>
      <c r="CEL42" s="1">
        <v>556</v>
      </c>
      <c r="CEM42" s="1">
        <v>9</v>
      </c>
      <c r="CEN42" s="1">
        <v>2.7E-2</v>
      </c>
      <c r="CEO42" s="1">
        <f t="shared" si="2490"/>
        <v>1.2E-2</v>
      </c>
      <c r="CEP42" s="1">
        <f t="shared" si="2491"/>
        <v>0.55731225296442688</v>
      </c>
      <c r="CEQ42" s="1">
        <f t="shared" si="2492"/>
        <v>8.3596837944664032E-4</v>
      </c>
      <c r="CER42" s="1">
        <f t="shared" si="2493"/>
        <v>6.3990231127268853</v>
      </c>
      <c r="CES42" s="1"/>
      <c r="CET42" s="1"/>
      <c r="CEU42" s="1" t="s">
        <v>11</v>
      </c>
      <c r="CEV42" s="1" t="s">
        <v>210</v>
      </c>
      <c r="CEW42" s="1">
        <v>563</v>
      </c>
      <c r="CEX42" s="1">
        <v>9</v>
      </c>
      <c r="CEY42" s="1">
        <v>2.3E-2</v>
      </c>
      <c r="CEZ42" s="1">
        <f t="shared" si="2494"/>
        <v>8.9999999999999993E-3</v>
      </c>
      <c r="CFA42" s="1">
        <f t="shared" si="2495"/>
        <v>0.36232464929859715</v>
      </c>
      <c r="CFB42" s="1">
        <f t="shared" si="2496"/>
        <v>5.4348697394789578E-4</v>
      </c>
      <c r="CFC42" s="1">
        <f t="shared" si="2497"/>
        <v>4.1601881043164095</v>
      </c>
      <c r="CFD42" s="1"/>
      <c r="CFE42" s="1"/>
      <c r="CFF42" s="1" t="s">
        <v>11</v>
      </c>
      <c r="CFG42" s="1" t="s">
        <v>211</v>
      </c>
      <c r="CFH42" s="1">
        <v>564</v>
      </c>
      <c r="CFI42" s="1">
        <v>9</v>
      </c>
      <c r="CFJ42" s="1">
        <v>3.2000000000000001E-2</v>
      </c>
      <c r="CFK42" s="1">
        <f t="shared" si="2498"/>
        <v>0</v>
      </c>
      <c r="CFL42" s="1">
        <f t="shared" si="2499"/>
        <v>-0.2425373134328358</v>
      </c>
      <c r="CFM42" s="1">
        <f t="shared" si="2500"/>
        <v>-3.6380597014925371E-4</v>
      </c>
      <c r="CFN42" s="1">
        <f t="shared" si="2501"/>
        <v>-2.7847976894462163</v>
      </c>
      <c r="CFO42" s="1"/>
      <c r="CFP42" s="1"/>
      <c r="CFQ42" s="1" t="s">
        <v>11</v>
      </c>
      <c r="CFR42" s="1" t="s">
        <v>212</v>
      </c>
      <c r="CFS42" s="1">
        <v>571</v>
      </c>
      <c r="CFT42" s="1">
        <v>9</v>
      </c>
      <c r="CFU42" s="1">
        <v>2.9000000000000001E-2</v>
      </c>
      <c r="CFV42" s="1">
        <f t="shared" si="2502"/>
        <v>-1.9999999999999983E-3</v>
      </c>
      <c r="CFW42" s="1">
        <f t="shared" si="2503"/>
        <v>-0.43609022556390969</v>
      </c>
      <c r="CFX42" s="1">
        <f t="shared" si="2504"/>
        <v>-6.5413533834586459E-4</v>
      </c>
      <c r="CFY42" s="1">
        <f t="shared" si="2505"/>
        <v>-5.0071596627821844</v>
      </c>
      <c r="CFZ42" s="1"/>
      <c r="CGA42" s="1"/>
      <c r="CGB42" s="1" t="s">
        <v>11</v>
      </c>
      <c r="CGC42" s="1" t="s">
        <v>213</v>
      </c>
      <c r="CGD42" s="1">
        <v>577</v>
      </c>
      <c r="CGE42" s="1">
        <v>9</v>
      </c>
      <c r="CGF42" s="1">
        <v>3.4000000000000002E-2</v>
      </c>
      <c r="CGG42" s="1">
        <f t="shared" si="2506"/>
        <v>3.0000000000000027E-3</v>
      </c>
      <c r="CGH42" s="1">
        <f t="shared" si="2507"/>
        <v>-0.43609022556390969</v>
      </c>
      <c r="CGI42" s="1">
        <f t="shared" si="2508"/>
        <v>-6.5413533834586459E-4</v>
      </c>
      <c r="CGJ42" s="1">
        <f t="shared" si="2509"/>
        <v>-5.0071596627821844</v>
      </c>
      <c r="CGK42" s="1"/>
      <c r="CGL42" s="1"/>
      <c r="CGM42" s="1" t="s">
        <v>11</v>
      </c>
      <c r="CGN42" s="1" t="s">
        <v>214</v>
      </c>
      <c r="CGO42" s="1">
        <v>578</v>
      </c>
      <c r="CGP42" s="1">
        <v>9</v>
      </c>
      <c r="CGQ42" s="1">
        <v>1.7999999999999999E-2</v>
      </c>
      <c r="CGR42" s="1">
        <f t="shared" si="2510"/>
        <v>9.9999999999999742E-4</v>
      </c>
      <c r="CGS42" s="1">
        <f t="shared" si="2511"/>
        <v>-0.81853281853281867</v>
      </c>
      <c r="CGT42" s="1">
        <f t="shared" si="2512"/>
        <v>-1.227799227799228E-3</v>
      </c>
      <c r="CGU42" s="1">
        <f t="shared" si="2513"/>
        <v>-9.3983406904411204</v>
      </c>
      <c r="CGV42" s="1"/>
      <c r="CGW42" s="1"/>
      <c r="CGX42" s="1" t="s">
        <v>11</v>
      </c>
      <c r="CGY42" s="1" t="s">
        <v>215</v>
      </c>
      <c r="CGZ42" s="1">
        <v>592</v>
      </c>
      <c r="CHA42" s="1">
        <v>9</v>
      </c>
      <c r="CHB42" s="1">
        <v>3.1E-2</v>
      </c>
      <c r="CHC42" s="1">
        <f t="shared" si="2514"/>
        <v>5.000000000000001E-3</v>
      </c>
      <c r="CHD42" s="1">
        <f t="shared" si="2515"/>
        <v>-0.87739463601532564</v>
      </c>
      <c r="CHE42" s="1">
        <f t="shared" si="2516"/>
        <v>-1.3160919540229886E-3</v>
      </c>
      <c r="CHF42" s="1">
        <f t="shared" si="2517"/>
        <v>-10.074188257983684</v>
      </c>
      <c r="CHG42" s="1"/>
      <c r="CHH42" s="1"/>
      <c r="CHI42" s="1" t="s">
        <v>11</v>
      </c>
      <c r="CHJ42" s="1" t="s">
        <v>216</v>
      </c>
      <c r="CHK42" s="1">
        <v>593</v>
      </c>
      <c r="CHL42" s="1">
        <v>9</v>
      </c>
      <c r="CHM42" s="1">
        <v>3.6999999999999998E-2</v>
      </c>
      <c r="CHN42" s="1">
        <f t="shared" si="2518"/>
        <v>1.3999999999999999E-2</v>
      </c>
      <c r="CHO42" s="1">
        <f t="shared" si="2519"/>
        <v>0.23921568627450973</v>
      </c>
      <c r="CHP42" s="1">
        <f t="shared" si="2520"/>
        <v>3.5882352941176462E-4</v>
      </c>
      <c r="CHQ42" s="1">
        <f t="shared" si="2521"/>
        <v>2.7466589820251421</v>
      </c>
      <c r="CHR42" s="1"/>
      <c r="CHS42" s="1"/>
      <c r="CHT42" s="1" t="s">
        <v>11</v>
      </c>
      <c r="CHU42" s="1" t="s">
        <v>217</v>
      </c>
      <c r="CHV42" s="1">
        <v>607</v>
      </c>
      <c r="CHW42" s="1">
        <v>9</v>
      </c>
      <c r="CHX42" s="1">
        <v>4.1000000000000002E-2</v>
      </c>
      <c r="CHY42" s="1">
        <f t="shared" si="2522"/>
        <v>0.02</v>
      </c>
      <c r="CHZ42" s="1">
        <f t="shared" si="2523"/>
        <v>0.58914728682170547</v>
      </c>
      <c r="CIA42" s="1">
        <f t="shared" si="2524"/>
        <v>8.8372093023255825E-4</v>
      </c>
      <c r="CIB42" s="1">
        <f t="shared" si="2525"/>
        <v>6.7645509050257058</v>
      </c>
      <c r="CIC42" s="1"/>
      <c r="CID42" s="1"/>
      <c r="CIE42" s="1" t="s">
        <v>11</v>
      </c>
      <c r="CIF42" s="1" t="s">
        <v>218</v>
      </c>
      <c r="CIG42" s="1">
        <v>608</v>
      </c>
      <c r="CIH42" s="1">
        <v>9</v>
      </c>
      <c r="CII42" s="1">
        <v>0.04</v>
      </c>
      <c r="CIJ42" s="1">
        <f t="shared" si="2526"/>
        <v>1.3000000000000001E-2</v>
      </c>
      <c r="CIK42" s="1">
        <f t="shared" si="2527"/>
        <v>-0.26666666666666672</v>
      </c>
      <c r="CIL42" s="1">
        <f t="shared" si="2528"/>
        <v>-4.0000000000000007E-4</v>
      </c>
      <c r="CIM42" s="1">
        <f t="shared" si="2529"/>
        <v>-3.0618493570116354</v>
      </c>
      <c r="CIN42" s="1"/>
      <c r="CIO42" s="1"/>
      <c r="CIP42" s="1" t="s">
        <v>11</v>
      </c>
      <c r="CIQ42" s="1" t="s">
        <v>219</v>
      </c>
      <c r="CIR42" s="1">
        <v>621</v>
      </c>
      <c r="CIS42" s="1">
        <v>9</v>
      </c>
      <c r="CIT42" s="1">
        <v>4.5999999999999999E-2</v>
      </c>
      <c r="CIU42" s="1">
        <f t="shared" si="1679"/>
        <v>1.6E-2</v>
      </c>
      <c r="CIV42" s="1">
        <f t="shared" si="2530"/>
        <v>-1.1388888888888888</v>
      </c>
      <c r="CIW42" s="1">
        <f t="shared" si="2531"/>
        <v>-1.7083333333333332E-3</v>
      </c>
      <c r="CIX42" s="1">
        <f t="shared" si="2532"/>
        <v>-13.076648295570523</v>
      </c>
      <c r="CIY42" s="1"/>
      <c r="CIZ42" s="1"/>
      <c r="CJA42" s="1" t="s">
        <v>11</v>
      </c>
      <c r="CJB42" s="1" t="s">
        <v>220</v>
      </c>
      <c r="CJC42" s="1">
        <v>622</v>
      </c>
      <c r="CJD42" s="1">
        <v>9</v>
      </c>
      <c r="CJE42" s="1">
        <v>1.4E-2</v>
      </c>
      <c r="CJF42" s="1">
        <f t="shared" si="2533"/>
        <v>5.000000000000001E-3</v>
      </c>
      <c r="CJG42" s="1">
        <f t="shared" si="2534"/>
        <v>-0.25795053003533569</v>
      </c>
      <c r="CJH42" s="1">
        <f t="shared" si="2535"/>
        <v>-3.8692579505300356E-4</v>
      </c>
      <c r="CJI42" s="1">
        <f t="shared" si="2536"/>
        <v>-2.9617712419856366</v>
      </c>
      <c r="CJJ42" s="1"/>
      <c r="CJK42" s="1"/>
      <c r="CJL42" s="1" t="s">
        <v>11</v>
      </c>
      <c r="CJM42" s="1" t="s">
        <v>221</v>
      </c>
      <c r="CJN42" s="1">
        <v>635</v>
      </c>
      <c r="CJO42" s="1">
        <v>9</v>
      </c>
      <c r="CJP42" s="1">
        <v>3.5000000000000003E-2</v>
      </c>
      <c r="CJQ42" s="1">
        <f t="shared" si="2537"/>
        <v>2.3000000000000003E-2</v>
      </c>
      <c r="CJR42" s="1">
        <f t="shared" si="2538"/>
        <v>7.0921985815602898E-2</v>
      </c>
      <c r="CJS42" s="1">
        <f t="shared" si="2539"/>
        <v>1.0638297872340435E-4</v>
      </c>
      <c r="CJT42" s="1">
        <f t="shared" si="2540"/>
        <v>0.81432163750309505</v>
      </c>
      <c r="CJU42" s="1"/>
      <c r="CJV42" s="1"/>
      <c r="CJW42" s="1" t="s">
        <v>11</v>
      </c>
      <c r="CJX42" s="1" t="s">
        <v>222</v>
      </c>
      <c r="CJY42" s="1">
        <v>636</v>
      </c>
      <c r="CJZ42" s="1">
        <v>9</v>
      </c>
      <c r="CKA42" s="1">
        <v>0.04</v>
      </c>
      <c r="CKB42" s="1">
        <f t="shared" si="2541"/>
        <v>0.02</v>
      </c>
      <c r="CKC42" s="1">
        <f t="shared" si="2542"/>
        <v>-0.19081272084805651</v>
      </c>
      <c r="CKD42" s="1">
        <f t="shared" si="2543"/>
        <v>-2.8621908127208476E-4</v>
      </c>
      <c r="CKE42" s="1">
        <f t="shared" si="2544"/>
        <v>-2.1908992748934839</v>
      </c>
      <c r="CKF42" s="1"/>
      <c r="CKG42" s="1"/>
      <c r="CKH42" s="1" t="s">
        <v>11</v>
      </c>
      <c r="CKI42" s="1" t="s">
        <v>223</v>
      </c>
      <c r="CKJ42" s="1">
        <v>649</v>
      </c>
      <c r="CKK42" s="1">
        <v>9</v>
      </c>
      <c r="CKL42" s="1">
        <v>4.1000000000000002E-2</v>
      </c>
      <c r="CKM42" s="1">
        <f t="shared" si="2545"/>
        <v>1.7000000000000001E-2</v>
      </c>
      <c r="CKN42" s="1">
        <f t="shared" si="2546"/>
        <v>-0.37809187279151935</v>
      </c>
      <c r="CKO42" s="1">
        <f t="shared" si="2547"/>
        <v>-5.6713780918727903E-4</v>
      </c>
      <c r="CKP42" s="1">
        <f t="shared" si="2548"/>
        <v>-4.3412263409926437</v>
      </c>
      <c r="CKQ42" s="1"/>
      <c r="CKR42" s="1"/>
      <c r="CKS42" s="1" t="s">
        <v>11</v>
      </c>
      <c r="CKT42" s="1" t="s">
        <v>224</v>
      </c>
      <c r="CKU42" s="1">
        <v>650</v>
      </c>
      <c r="CKV42" s="1">
        <v>9</v>
      </c>
      <c r="CKW42" s="1">
        <v>2.8000000000000001E-2</v>
      </c>
      <c r="CKX42" s="1">
        <f t="shared" si="2549"/>
        <v>1.0999999999999999E-2</v>
      </c>
      <c r="CKY42" s="1">
        <f t="shared" si="2550"/>
        <v>-0.21754385964912282</v>
      </c>
      <c r="CKZ42" s="1">
        <f t="shared" si="2551"/>
        <v>-3.2631578947368422E-4</v>
      </c>
      <c r="CLA42" s="1">
        <f t="shared" si="2552"/>
        <v>-2.4978244754568601</v>
      </c>
      <c r="CLB42" s="1"/>
      <c r="CLC42" s="1"/>
      <c r="CLD42" s="1" t="s">
        <v>11</v>
      </c>
      <c r="CLE42" s="1" t="s">
        <v>225</v>
      </c>
      <c r="CLF42" s="1">
        <v>663</v>
      </c>
      <c r="CLG42" s="1">
        <v>9</v>
      </c>
      <c r="CLH42" s="1">
        <v>2.7E-2</v>
      </c>
      <c r="CLI42" s="1">
        <f t="shared" si="2553"/>
        <v>5.000000000000001E-3</v>
      </c>
      <c r="CLJ42" s="1">
        <f t="shared" si="2554"/>
        <v>-0.41522491349480972</v>
      </c>
      <c r="CLK42" s="1">
        <f t="shared" si="2555"/>
        <v>-6.228373702422146E-4</v>
      </c>
      <c r="CLL42" s="1">
        <f t="shared" si="2556"/>
        <v>-4.7675855039973554</v>
      </c>
      <c r="CLM42" s="1"/>
      <c r="CLN42" s="1"/>
      <c r="CLO42" s="1"/>
      <c r="CLP42" s="1"/>
      <c r="CLQ42" s="1"/>
      <c r="CLR42" s="1"/>
      <c r="CLS42" s="1"/>
      <c r="CLT42" s="1"/>
      <c r="CLU42" s="1"/>
      <c r="CLV42" s="1"/>
      <c r="CLW42" s="1"/>
      <c r="CLX42" s="1"/>
      <c r="CLY42" s="1"/>
      <c r="CLZ42" s="1"/>
      <c r="CMA42" s="1"/>
      <c r="CMB42" s="1"/>
      <c r="CMC42" s="1"/>
      <c r="CMD42" s="1"/>
      <c r="CME42" s="1"/>
      <c r="CMF42" s="1"/>
      <c r="CMG42" s="1"/>
      <c r="CMH42" s="1"/>
      <c r="CMI42" s="1"/>
      <c r="CMJ42" s="1"/>
      <c r="CMK42" s="1"/>
      <c r="CML42" s="1"/>
      <c r="CMM42" s="1"/>
      <c r="CMN42" s="1"/>
      <c r="CMO42" s="1"/>
      <c r="CMP42" s="1"/>
      <c r="CMQ42" s="1"/>
      <c r="CMR42" s="1"/>
      <c r="CMS42" s="1"/>
      <c r="CMT42" s="1"/>
      <c r="CMU42" s="1"/>
      <c r="CMV42" s="1"/>
      <c r="CMW42" s="1"/>
      <c r="CMX42" s="1"/>
      <c r="CMY42" s="1"/>
      <c r="CMZ42" s="1"/>
    </row>
    <row r="43" spans="1:2392" x14ac:dyDescent="0.3">
      <c r="A43" s="1" t="s">
        <v>11</v>
      </c>
      <c r="B43" s="1" t="s">
        <v>12</v>
      </c>
      <c r="C43" s="1">
        <v>1</v>
      </c>
      <c r="D43" s="1">
        <v>10</v>
      </c>
      <c r="E43" s="1">
        <v>2.5999999999999999E-2</v>
      </c>
      <c r="F43" s="1">
        <f t="shared" si="1712"/>
        <v>2.7999999999999997E-2</v>
      </c>
      <c r="G43" s="1">
        <f t="shared" si="1713"/>
        <v>1.31864406779661</v>
      </c>
      <c r="H43" s="1">
        <f t="shared" si="2557"/>
        <v>1.9779661016949149E-3</v>
      </c>
      <c r="I43" s="1">
        <f t="shared" si="2558"/>
        <v>15.140585591663463</v>
      </c>
      <c r="J43" s="1"/>
      <c r="K43" s="1"/>
      <c r="L43" s="1" t="s">
        <v>11</v>
      </c>
      <c r="M43" s="1" t="s">
        <v>13</v>
      </c>
      <c r="N43" s="1">
        <v>2</v>
      </c>
      <c r="O43" s="1">
        <v>10</v>
      </c>
      <c r="P43" s="1">
        <v>4.5999999999999999E-2</v>
      </c>
      <c r="Q43" s="1">
        <f t="shared" si="1714"/>
        <v>4.8000000000000001E-2</v>
      </c>
      <c r="R43" s="1">
        <f t="shared" si="1715"/>
        <v>2.0169491525423728</v>
      </c>
      <c r="S43" s="1">
        <f t="shared" si="1716"/>
        <v>3.0254237288135592E-3</v>
      </c>
      <c r="T43" s="1">
        <f t="shared" si="1717"/>
        <v>23.158479246888845</v>
      </c>
      <c r="U43" s="1"/>
      <c r="V43" s="1"/>
      <c r="W43" s="1" t="s">
        <v>11</v>
      </c>
      <c r="X43" s="1" t="s">
        <v>14</v>
      </c>
      <c r="Y43" s="1">
        <v>3</v>
      </c>
      <c r="Z43" s="1">
        <v>10</v>
      </c>
      <c r="AA43" s="1">
        <v>8.5999999999999993E-2</v>
      </c>
      <c r="AB43" s="1">
        <f t="shared" si="1718"/>
        <v>8.4999999999999992E-2</v>
      </c>
      <c r="AC43" s="1">
        <f t="shared" si="1719"/>
        <v>3.2644067796610172</v>
      </c>
      <c r="AD43" s="1">
        <f t="shared" si="1720"/>
        <v>4.8966101694915259E-3</v>
      </c>
      <c r="AE43" s="1">
        <f t="shared" si="1721"/>
        <v>37.481706747485653</v>
      </c>
      <c r="AF43" s="1"/>
      <c r="AG43" s="1"/>
      <c r="AH43" s="1" t="s">
        <v>11</v>
      </c>
      <c r="AI43" s="1" t="s">
        <v>15</v>
      </c>
      <c r="AJ43" s="1">
        <v>4</v>
      </c>
      <c r="AK43" s="1">
        <v>10</v>
      </c>
      <c r="AL43" s="1">
        <v>9.7000000000000003E-2</v>
      </c>
      <c r="AM43" s="1">
        <f t="shared" si="1722"/>
        <v>8.8999999999999996E-2</v>
      </c>
      <c r="AN43" s="1">
        <f t="shared" si="1723"/>
        <v>3.3469387755102042</v>
      </c>
      <c r="AO43" s="1">
        <f t="shared" si="1724"/>
        <v>5.0204081632653063E-3</v>
      </c>
      <c r="AP43" s="1">
        <f t="shared" si="1725"/>
        <v>38.429333766574601</v>
      </c>
      <c r="AQ43" s="1"/>
      <c r="AR43" s="1"/>
      <c r="AS43" s="1" t="s">
        <v>11</v>
      </c>
      <c r="AT43" s="1" t="s">
        <v>16</v>
      </c>
      <c r="AU43" s="1">
        <v>8</v>
      </c>
      <c r="AV43" s="1">
        <v>10</v>
      </c>
      <c r="AW43" s="1">
        <v>0.153</v>
      </c>
      <c r="AX43" s="1">
        <f t="shared" si="1726"/>
        <v>0.14499999999999999</v>
      </c>
      <c r="AY43" s="1">
        <f t="shared" si="1727"/>
        <v>5.2798634812286691</v>
      </c>
      <c r="AZ43" s="1">
        <f t="shared" si="1728"/>
        <v>7.9197952218430043E-3</v>
      </c>
      <c r="BA43" s="1">
        <f t="shared" si="1729"/>
        <v>60.62304976915955</v>
      </c>
      <c r="BB43" s="1"/>
      <c r="BC43" s="1"/>
      <c r="BD43" s="1" t="s">
        <v>11</v>
      </c>
      <c r="BE43" s="1" t="s">
        <v>17</v>
      </c>
      <c r="BF43" s="1">
        <v>9</v>
      </c>
      <c r="BG43" s="1">
        <v>10</v>
      </c>
      <c r="BH43" s="1">
        <v>0.16200000000000001</v>
      </c>
      <c r="BI43" s="1">
        <f t="shared" si="1730"/>
        <v>0.157</v>
      </c>
      <c r="BJ43" s="1">
        <f t="shared" si="1731"/>
        <v>5.675767918088737</v>
      </c>
      <c r="BK43" s="1">
        <f t="shared" si="1732"/>
        <v>8.5136518771331063E-3</v>
      </c>
      <c r="BL43" s="1">
        <f t="shared" si="1733"/>
        <v>65.168798814552247</v>
      </c>
      <c r="BM43" s="1"/>
      <c r="BN43" s="1"/>
      <c r="BO43" s="1" t="s">
        <v>11</v>
      </c>
      <c r="BP43" s="1" t="s">
        <v>18</v>
      </c>
      <c r="BQ43" s="1">
        <v>10</v>
      </c>
      <c r="BR43" s="1">
        <v>10</v>
      </c>
      <c r="BS43" s="1">
        <v>0.17499999999999999</v>
      </c>
      <c r="BT43" s="1">
        <f t="shared" si="1734"/>
        <v>0.16599999999999998</v>
      </c>
      <c r="BU43" s="1">
        <f t="shared" si="1735"/>
        <v>5.9215017064846416</v>
      </c>
      <c r="BV43" s="1">
        <f t="shared" si="1736"/>
        <v>8.8822525597269629E-3</v>
      </c>
      <c r="BW43" s="1">
        <f t="shared" si="1737"/>
        <v>67.990298222037367</v>
      </c>
      <c r="BX43" s="1"/>
      <c r="BY43" s="1"/>
      <c r="BZ43" s="1" t="s">
        <v>11</v>
      </c>
      <c r="CA43" s="1" t="s">
        <v>19</v>
      </c>
      <c r="CB43" s="1">
        <v>11</v>
      </c>
      <c r="CC43" s="1">
        <v>10</v>
      </c>
      <c r="CD43" s="1">
        <v>0.16800000000000001</v>
      </c>
      <c r="CE43" s="1">
        <f t="shared" si="1738"/>
        <v>0.16300000000000001</v>
      </c>
      <c r="CF43" s="1">
        <f t="shared" si="1739"/>
        <v>5.8556701030927831</v>
      </c>
      <c r="CG43" s="1">
        <f t="shared" si="1740"/>
        <v>8.7835051546391752E-3</v>
      </c>
      <c r="CH43" s="1">
        <f t="shared" si="1741"/>
        <v>67.23442402510085</v>
      </c>
      <c r="CI43" s="1"/>
      <c r="CJ43" s="1"/>
      <c r="CK43" s="1" t="s">
        <v>11</v>
      </c>
      <c r="CL43" s="1" t="s">
        <v>20</v>
      </c>
      <c r="CM43" s="1">
        <v>14</v>
      </c>
      <c r="CN43" s="1">
        <v>10</v>
      </c>
      <c r="CO43" s="1">
        <v>0.17899999999999999</v>
      </c>
      <c r="CP43" s="1">
        <f t="shared" si="1742"/>
        <v>0.16599999999999998</v>
      </c>
      <c r="CQ43" s="1">
        <f t="shared" si="1743"/>
        <v>5.8797250859106516</v>
      </c>
      <c r="CR43" s="1">
        <f t="shared" si="1744"/>
        <v>8.8195876288659769E-3</v>
      </c>
      <c r="CS43" s="1">
        <f t="shared" si="1745"/>
        <v>67.510621776377647</v>
      </c>
      <c r="CT43" s="1"/>
      <c r="CU43" s="1"/>
      <c r="CV43" s="1" t="s">
        <v>11</v>
      </c>
      <c r="CW43" s="1" t="s">
        <v>21</v>
      </c>
      <c r="CX43" s="1">
        <v>15</v>
      </c>
      <c r="CY43" s="1">
        <v>10</v>
      </c>
      <c r="CZ43" s="1">
        <v>5.5E-2</v>
      </c>
      <c r="DA43" s="1">
        <f t="shared" si="1746"/>
        <v>3.5000000000000003E-2</v>
      </c>
      <c r="DB43" s="1">
        <f t="shared" si="1747"/>
        <v>1.4137931034482758</v>
      </c>
      <c r="DC43" s="1">
        <f t="shared" si="1748"/>
        <v>2.1206896551724135E-3</v>
      </c>
      <c r="DD43" s="1">
        <f t="shared" si="1749"/>
        <v>16.2330806427772</v>
      </c>
      <c r="DE43" s="1"/>
      <c r="DF43" s="1"/>
      <c r="DG43" s="1" t="s">
        <v>11</v>
      </c>
      <c r="DH43" s="1" t="s">
        <v>22</v>
      </c>
      <c r="DI43" s="1">
        <v>16</v>
      </c>
      <c r="DJ43" s="1">
        <v>10</v>
      </c>
      <c r="DK43" s="1">
        <v>8.5999999999999993E-2</v>
      </c>
      <c r="DL43" s="1">
        <f t="shared" si="1750"/>
        <v>5.8999999999999997E-2</v>
      </c>
      <c r="DM43" s="1">
        <f t="shared" si="1751"/>
        <v>2.1228668941979523</v>
      </c>
      <c r="DN43" s="1">
        <f t="shared" si="1752"/>
        <v>3.1843003412969284E-3</v>
      </c>
      <c r="DO43" s="1">
        <f t="shared" si="1753"/>
        <v>24.374619881329824</v>
      </c>
      <c r="DP43" s="1"/>
      <c r="DQ43" s="1"/>
      <c r="DR43" s="1" t="s">
        <v>11</v>
      </c>
      <c r="DS43" s="1" t="s">
        <v>23</v>
      </c>
      <c r="DT43" s="1">
        <v>17</v>
      </c>
      <c r="DU43" s="1">
        <v>10</v>
      </c>
      <c r="DV43" s="1">
        <v>9.0999999999999998E-2</v>
      </c>
      <c r="DW43" s="1">
        <f t="shared" si="1754"/>
        <v>6.4000000000000001E-2</v>
      </c>
      <c r="DX43" s="1">
        <f t="shared" si="1755"/>
        <v>2.2260273972602742</v>
      </c>
      <c r="DY43" s="1">
        <f t="shared" si="1756"/>
        <v>3.3390410958904116E-3</v>
      </c>
      <c r="DZ43" s="1">
        <f t="shared" si="1757"/>
        <v>25.559102081218704</v>
      </c>
      <c r="EA43" s="1"/>
      <c r="EB43" s="1"/>
      <c r="EC43" s="1" t="s">
        <v>11</v>
      </c>
      <c r="ED43" s="1" t="s">
        <v>24</v>
      </c>
      <c r="EE43" s="1">
        <v>18</v>
      </c>
      <c r="EF43" s="1">
        <v>10</v>
      </c>
      <c r="EG43" s="1">
        <v>0.106</v>
      </c>
      <c r="EH43" s="1">
        <f t="shared" si="1758"/>
        <v>0.08</v>
      </c>
      <c r="EI43" s="1">
        <f t="shared" si="1759"/>
        <v>2.8979591836734695</v>
      </c>
      <c r="EJ43" s="1">
        <f t="shared" si="1760"/>
        <v>4.3469387755102045E-3</v>
      </c>
      <c r="EK43" s="1">
        <f t="shared" si="1761"/>
        <v>33.274179236912154</v>
      </c>
      <c r="EL43" s="1"/>
      <c r="EM43" s="1"/>
      <c r="EN43" s="1" t="s">
        <v>11</v>
      </c>
      <c r="EO43" s="1" t="s">
        <v>25</v>
      </c>
      <c r="EP43" s="1">
        <v>21</v>
      </c>
      <c r="EQ43" s="1">
        <v>10</v>
      </c>
      <c r="ER43" s="1">
        <v>0.13200000000000001</v>
      </c>
      <c r="ES43" s="1">
        <f t="shared" si="1762"/>
        <v>0.10100000000000001</v>
      </c>
      <c r="ET43" s="1">
        <f t="shared" si="1763"/>
        <v>3.5479452054794525</v>
      </c>
      <c r="EU43" s="1">
        <f t="shared" si="1764"/>
        <v>5.3219178082191789E-3</v>
      </c>
      <c r="EV43" s="1">
        <f t="shared" si="1765"/>
        <v>40.737276547911655</v>
      </c>
      <c r="EW43" s="1"/>
      <c r="EX43" s="1"/>
      <c r="EY43" s="1" t="s">
        <v>11</v>
      </c>
      <c r="EZ43" s="1" t="s">
        <v>26</v>
      </c>
      <c r="FA43" s="1">
        <v>22</v>
      </c>
      <c r="FB43" s="1">
        <v>10</v>
      </c>
      <c r="FC43" s="1">
        <v>0.151</v>
      </c>
      <c r="FD43" s="1">
        <f t="shared" si="1766"/>
        <v>0.12</v>
      </c>
      <c r="FE43" s="1">
        <f t="shared" si="1767"/>
        <v>4.1228668941979523</v>
      </c>
      <c r="FF43" s="1">
        <f t="shared" si="1768"/>
        <v>6.1843003412969284E-3</v>
      </c>
      <c r="FG43" s="1">
        <f t="shared" si="1769"/>
        <v>47.338490058917088</v>
      </c>
      <c r="FH43" s="1"/>
      <c r="FI43" s="1"/>
      <c r="FJ43" s="1" t="s">
        <v>11</v>
      </c>
      <c r="FK43" s="1" t="s">
        <v>27</v>
      </c>
      <c r="FL43" s="1">
        <v>23</v>
      </c>
      <c r="FM43" s="1">
        <v>10</v>
      </c>
      <c r="FN43" s="1">
        <v>0.16200000000000001</v>
      </c>
      <c r="FO43" s="1">
        <f t="shared" si="1770"/>
        <v>0.13200000000000001</v>
      </c>
      <c r="FP43" s="1">
        <f t="shared" si="1771"/>
        <v>4.8945578231292517</v>
      </c>
      <c r="FQ43" s="1">
        <f t="shared" si="1772"/>
        <v>7.3418367346938778E-3</v>
      </c>
      <c r="FR43" s="1">
        <f t="shared" si="1773"/>
        <v>56.198995213517122</v>
      </c>
      <c r="FS43" s="1"/>
      <c r="FT43" s="1"/>
      <c r="FU43" s="1" t="s">
        <v>11</v>
      </c>
      <c r="FV43" s="1" t="s">
        <v>28</v>
      </c>
      <c r="FW43" s="1">
        <v>24</v>
      </c>
      <c r="FX43" s="1">
        <v>10</v>
      </c>
      <c r="FY43" s="1">
        <v>0.16800000000000001</v>
      </c>
      <c r="FZ43" s="1">
        <f t="shared" si="1774"/>
        <v>0.13700000000000001</v>
      </c>
      <c r="GA43" s="1">
        <f t="shared" si="1775"/>
        <v>4.6541095890410968</v>
      </c>
      <c r="GB43" s="1">
        <f t="shared" si="1776"/>
        <v>6.9811643835616458E-3</v>
      </c>
      <c r="GC43" s="1">
        <f t="shared" si="1777"/>
        <v>53.438184197501876</v>
      </c>
      <c r="GD43" s="1"/>
      <c r="GE43" s="1"/>
      <c r="GF43" s="1" t="s">
        <v>11</v>
      </c>
      <c r="GG43" s="1" t="s">
        <v>29</v>
      </c>
      <c r="GH43" s="1">
        <v>25</v>
      </c>
      <c r="GI43" s="1">
        <v>10</v>
      </c>
      <c r="GJ43" s="1">
        <v>0.188</v>
      </c>
      <c r="GK43" s="1">
        <f t="shared" si="922"/>
        <v>0.157</v>
      </c>
      <c r="GL43" s="1">
        <f t="shared" si="1778"/>
        <v>5.4948805460750858</v>
      </c>
      <c r="GM43" s="1">
        <f t="shared" si="1779"/>
        <v>8.2423208191126293E-3</v>
      </c>
      <c r="GN43" s="1">
        <f t="shared" si="1780"/>
        <v>63.091861750709036</v>
      </c>
      <c r="GO43" s="1"/>
      <c r="GP43" s="1"/>
      <c r="GQ43" s="1" t="s">
        <v>11</v>
      </c>
      <c r="GR43" s="1" t="s">
        <v>30</v>
      </c>
      <c r="GS43" s="1">
        <v>28</v>
      </c>
      <c r="GT43" s="1">
        <v>10</v>
      </c>
      <c r="GU43" s="1">
        <v>0.22700000000000001</v>
      </c>
      <c r="GV43" s="1">
        <f t="shared" si="1781"/>
        <v>0.19800000000000001</v>
      </c>
      <c r="GW43" s="1">
        <f t="shared" si="1782"/>
        <v>6.7931034482758621</v>
      </c>
      <c r="GX43" s="1">
        <f t="shared" si="1783"/>
        <v>1.0189655172413794E-2</v>
      </c>
      <c r="GY43" s="1">
        <f t="shared" si="1784"/>
        <v>77.997972844563634</v>
      </c>
      <c r="GZ43" s="1"/>
      <c r="HA43" s="1"/>
      <c r="HB43" s="1" t="s">
        <v>11</v>
      </c>
      <c r="HC43" s="1" t="s">
        <v>31</v>
      </c>
      <c r="HD43" s="1">
        <v>29</v>
      </c>
      <c r="HE43" s="1">
        <v>10</v>
      </c>
      <c r="HF43" s="1">
        <v>6.3E-2</v>
      </c>
      <c r="HG43" s="1">
        <f t="shared" si="1785"/>
        <v>1.1000000000000003E-2</v>
      </c>
      <c r="HH43" s="1">
        <f t="shared" si="1786"/>
        <v>0.63422818791946323</v>
      </c>
      <c r="HI43" s="1">
        <f t="shared" si="1787"/>
        <v>9.5134228187919488E-4</v>
      </c>
      <c r="HJ43" s="1">
        <f t="shared" si="1788"/>
        <v>7.2821668851744858</v>
      </c>
      <c r="HK43" s="1"/>
      <c r="HL43" s="1"/>
      <c r="HM43" s="1" t="s">
        <v>11</v>
      </c>
      <c r="HN43" s="1" t="s">
        <v>32</v>
      </c>
      <c r="HO43" s="1">
        <v>30</v>
      </c>
      <c r="HP43" s="1">
        <v>10</v>
      </c>
      <c r="HQ43" s="1">
        <v>6.6000000000000003E-2</v>
      </c>
      <c r="HR43" s="1">
        <f t="shared" si="934"/>
        <v>1.4000000000000005E-2</v>
      </c>
      <c r="HS43" s="1">
        <f t="shared" si="1789"/>
        <v>0.69023569023569031</v>
      </c>
      <c r="HT43" s="1">
        <f t="shared" si="1790"/>
        <v>1.0353535353535355E-3</v>
      </c>
      <c r="HU43" s="1">
        <f t="shared" si="1791"/>
        <v>7.9252413912548638</v>
      </c>
      <c r="HV43" s="1"/>
      <c r="HW43" s="1"/>
      <c r="HX43" s="1" t="s">
        <v>11</v>
      </c>
      <c r="HY43" s="1" t="s">
        <v>33</v>
      </c>
      <c r="HZ43" s="1">
        <v>31</v>
      </c>
      <c r="IA43" s="1">
        <v>10</v>
      </c>
      <c r="IB43" s="1">
        <v>8.4000000000000005E-2</v>
      </c>
      <c r="IC43" s="1">
        <f t="shared" si="1792"/>
        <v>2.9000000000000005E-2</v>
      </c>
      <c r="ID43" s="1">
        <f t="shared" si="1793"/>
        <v>1.1824324324324325</v>
      </c>
      <c r="IE43" s="1">
        <f t="shared" si="1794"/>
        <v>1.7736486486486487E-3</v>
      </c>
      <c r="IF43" s="1">
        <f t="shared" si="1795"/>
        <v>13.57661243607355</v>
      </c>
      <c r="IG43" s="1"/>
      <c r="IH43" s="1"/>
      <c r="II43" s="1" t="s">
        <v>11</v>
      </c>
      <c r="IJ43" s="1" t="s">
        <v>34</v>
      </c>
      <c r="IK43" s="1">
        <v>32</v>
      </c>
      <c r="IL43" s="1">
        <v>10</v>
      </c>
      <c r="IM43" s="1">
        <v>8.8999999999999996E-2</v>
      </c>
      <c r="IN43" s="1">
        <f t="shared" si="1796"/>
        <v>3.3999999999999996E-2</v>
      </c>
      <c r="IO43" s="1">
        <f t="shared" si="1797"/>
        <v>1.303030303030303</v>
      </c>
      <c r="IP43" s="1">
        <f t="shared" si="1798"/>
        <v>1.9545454545454545E-3</v>
      </c>
      <c r="IQ43" s="1">
        <f t="shared" si="1799"/>
        <v>14.961309358125034</v>
      </c>
      <c r="IR43" s="1"/>
      <c r="IS43" s="1"/>
      <c r="IT43" s="1" t="s">
        <v>11</v>
      </c>
      <c r="IU43" s="1" t="s">
        <v>35</v>
      </c>
      <c r="IV43" s="1">
        <v>35</v>
      </c>
      <c r="IW43" s="1">
        <v>10</v>
      </c>
      <c r="IX43" s="1">
        <v>0.13300000000000001</v>
      </c>
      <c r="IY43" s="1">
        <f t="shared" si="1800"/>
        <v>7.8000000000000014E-2</v>
      </c>
      <c r="IZ43" s="1">
        <f t="shared" si="1801"/>
        <v>2.8456375838926178</v>
      </c>
      <c r="JA43" s="1">
        <f t="shared" si="1802"/>
        <v>4.2684563758389272E-3</v>
      </c>
      <c r="JB43" s="1">
        <f t="shared" si="1803"/>
        <v>32.673426024486581</v>
      </c>
      <c r="JC43" s="1"/>
      <c r="JD43" s="1"/>
      <c r="JE43" s="1" t="s">
        <v>11</v>
      </c>
      <c r="JF43" s="3" t="s">
        <v>36</v>
      </c>
      <c r="JG43" s="3">
        <v>36</v>
      </c>
      <c r="JH43" s="1">
        <v>10</v>
      </c>
      <c r="JI43" s="1">
        <v>0.13400000000000001</v>
      </c>
      <c r="JJ43" s="1">
        <f t="shared" si="1804"/>
        <v>7.7000000000000013E-2</v>
      </c>
      <c r="JK43" s="1">
        <f t="shared" si="1805"/>
        <v>2.8595317725752514</v>
      </c>
      <c r="JL43" s="1">
        <f t="shared" si="1806"/>
        <v>4.2892976588628775E-3</v>
      </c>
      <c r="JM43" s="1">
        <f t="shared" si="1807"/>
        <v>32.832958197052029</v>
      </c>
      <c r="JN43" s="1"/>
      <c r="JO43" s="1"/>
      <c r="JP43" s="1" t="s">
        <v>11</v>
      </c>
      <c r="JQ43" s="1" t="s">
        <v>37</v>
      </c>
      <c r="JR43" s="1">
        <v>37</v>
      </c>
      <c r="JS43" s="1">
        <v>10</v>
      </c>
      <c r="JT43" s="1">
        <v>0.151</v>
      </c>
      <c r="JU43" s="1">
        <f t="shared" si="1808"/>
        <v>9.2999999999999999E-2</v>
      </c>
      <c r="JV43" s="1">
        <f t="shared" si="1809"/>
        <v>3.3612040133779266</v>
      </c>
      <c r="JW43" s="1">
        <f t="shared" si="1810"/>
        <v>5.0418060200668902E-3</v>
      </c>
      <c r="JX43" s="1">
        <f t="shared" si="1811"/>
        <v>38.593126301797994</v>
      </c>
      <c r="JY43" s="1"/>
      <c r="JZ43" s="1"/>
      <c r="KA43" s="1" t="s">
        <v>11</v>
      </c>
      <c r="KB43" s="1" t="s">
        <v>38</v>
      </c>
      <c r="KC43" s="1">
        <v>38</v>
      </c>
      <c r="KD43" s="1">
        <v>10</v>
      </c>
      <c r="KE43" s="1">
        <v>0.16200000000000001</v>
      </c>
      <c r="KF43" s="1">
        <f t="shared" si="1812"/>
        <v>0.10100000000000001</v>
      </c>
      <c r="KG43" s="1">
        <f t="shared" si="1813"/>
        <v>3.5117056856187294</v>
      </c>
      <c r="KH43" s="1">
        <f t="shared" si="1814"/>
        <v>5.2675585284280941E-3</v>
      </c>
      <c r="KI43" s="1">
        <f t="shared" si="1815"/>
        <v>40.321176733221783</v>
      </c>
      <c r="KJ43" s="1"/>
      <c r="KK43" s="1"/>
      <c r="KL43" s="1" t="s">
        <v>11</v>
      </c>
      <c r="KM43" s="1" t="s">
        <v>39</v>
      </c>
      <c r="KN43" s="1">
        <v>39</v>
      </c>
      <c r="KO43" s="1">
        <v>10</v>
      </c>
      <c r="KP43" s="1">
        <v>0.16600000000000001</v>
      </c>
      <c r="KQ43" s="1">
        <f t="shared" si="1816"/>
        <v>0.10300000000000001</v>
      </c>
      <c r="KR43" s="1">
        <f t="shared" si="1817"/>
        <v>3.6241610738255039</v>
      </c>
      <c r="KS43" s="1">
        <f t="shared" si="1818"/>
        <v>5.4362416107382556E-3</v>
      </c>
      <c r="KT43" s="1">
        <f t="shared" si="1819"/>
        <v>41.612382200997054</v>
      </c>
      <c r="KU43" s="1"/>
      <c r="KV43" s="1"/>
      <c r="KW43" s="1" t="s">
        <v>11</v>
      </c>
      <c r="KX43" s="1" t="s">
        <v>40</v>
      </c>
      <c r="KY43" s="1">
        <v>42</v>
      </c>
      <c r="KZ43" s="1">
        <v>10</v>
      </c>
      <c r="LA43" s="1">
        <v>0.17799999999999999</v>
      </c>
      <c r="LB43" s="1">
        <f t="shared" si="1820"/>
        <v>0.11299999999999999</v>
      </c>
      <c r="LC43" s="1">
        <f t="shared" si="967"/>
        <v>4.124161073825503</v>
      </c>
      <c r="LD43" s="1">
        <f t="shared" si="1821"/>
        <v>6.1862416107382545E-3</v>
      </c>
      <c r="LE43" s="1">
        <f t="shared" si="1822"/>
        <v>47.353349745393864</v>
      </c>
      <c r="LF43" s="1"/>
      <c r="LG43" s="1"/>
      <c r="LH43" s="1" t="s">
        <v>11</v>
      </c>
      <c r="LI43" s="1" t="s">
        <v>41</v>
      </c>
      <c r="LJ43" s="1">
        <v>43</v>
      </c>
      <c r="LK43" s="1">
        <v>10</v>
      </c>
      <c r="LL43" s="1">
        <v>3.6999999999999998E-2</v>
      </c>
      <c r="LM43" s="1">
        <f t="shared" si="1823"/>
        <v>0</v>
      </c>
      <c r="LN43" s="1">
        <f t="shared" si="1824"/>
        <v>-0.62499999999999989</v>
      </c>
      <c r="LO43" s="1">
        <f t="shared" si="1825"/>
        <v>-9.3749999999999986E-4</v>
      </c>
      <c r="LP43" s="1">
        <f t="shared" si="1826"/>
        <v>-7.1762094304960176</v>
      </c>
      <c r="LQ43" s="1"/>
      <c r="LR43" s="1"/>
      <c r="LS43" s="1" t="s">
        <v>11</v>
      </c>
      <c r="LT43" s="1" t="s">
        <v>42</v>
      </c>
      <c r="LU43" s="1">
        <v>44</v>
      </c>
      <c r="LV43" s="1">
        <v>10</v>
      </c>
      <c r="LW43" s="1">
        <v>5.1999999999999998E-2</v>
      </c>
      <c r="LX43" s="1">
        <f t="shared" si="1827"/>
        <v>9.0000000000000011E-3</v>
      </c>
      <c r="LY43" s="1">
        <f t="shared" si="1828"/>
        <v>-1.2526690391459077</v>
      </c>
      <c r="LZ43" s="1">
        <f t="shared" si="1829"/>
        <v>-1.8790035587188615E-3</v>
      </c>
      <c r="MA43" s="1">
        <f t="shared" si="1830"/>
        <v>-14.383064595214799</v>
      </c>
      <c r="MB43" s="1"/>
      <c r="MC43" s="1"/>
      <c r="MD43" s="1" t="s">
        <v>11</v>
      </c>
      <c r="ME43" s="1" t="s">
        <v>43</v>
      </c>
      <c r="MF43" s="1">
        <v>46</v>
      </c>
      <c r="MG43" s="1">
        <v>10</v>
      </c>
      <c r="MH43" s="1">
        <v>6.7000000000000004E-2</v>
      </c>
      <c r="MI43" s="1">
        <f t="shared" si="1831"/>
        <v>1.5000000000000006E-2</v>
      </c>
      <c r="MJ43" s="1">
        <f t="shared" si="1832"/>
        <v>-0.23389830508474554</v>
      </c>
      <c r="MK43" s="1">
        <f t="shared" si="1833"/>
        <v>-3.5084745762711833E-4</v>
      </c>
      <c r="ML43" s="1">
        <f t="shared" si="1834"/>
        <v>-2.6856051563618974</v>
      </c>
      <c r="MM43" s="1"/>
      <c r="MN43" s="1"/>
      <c r="MO43" s="1" t="s">
        <v>11</v>
      </c>
      <c r="MP43" s="1" t="s">
        <v>44</v>
      </c>
      <c r="MQ43" s="1">
        <v>52</v>
      </c>
      <c r="MR43" s="1">
        <v>10</v>
      </c>
      <c r="MS43" s="1">
        <v>8.2000000000000003E-2</v>
      </c>
      <c r="MT43" s="1">
        <f t="shared" si="1835"/>
        <v>1.9000000000000003E-2</v>
      </c>
      <c r="MU43" s="1">
        <f t="shared" si="1836"/>
        <v>0.10101010101010109</v>
      </c>
      <c r="MV43" s="1">
        <f t="shared" si="1837"/>
        <v>1.5151515151515165E-4</v>
      </c>
      <c r="MW43" s="1">
        <f t="shared" si="1838"/>
        <v>1.1597914231104687</v>
      </c>
      <c r="MX43" s="1"/>
      <c r="MY43" s="1"/>
      <c r="MZ43" s="1" t="s">
        <v>11</v>
      </c>
      <c r="NA43" s="1" t="s">
        <v>45</v>
      </c>
      <c r="NB43" s="1">
        <v>53</v>
      </c>
      <c r="NC43" s="1">
        <v>10</v>
      </c>
      <c r="ND43" s="1">
        <v>9.0999999999999998E-2</v>
      </c>
      <c r="NE43" s="1">
        <f t="shared" si="1839"/>
        <v>-2.0000000000000018E-3</v>
      </c>
      <c r="NF43" s="1">
        <f t="shared" si="1840"/>
        <v>-0.7601351351351352</v>
      </c>
      <c r="NG43" s="1">
        <f t="shared" si="1841"/>
        <v>-1.1402027027027028E-3</v>
      </c>
      <c r="NH43" s="1">
        <f t="shared" si="1842"/>
        <v>-8.7278222803329975</v>
      </c>
      <c r="NI43" s="1"/>
      <c r="NJ43" s="1"/>
      <c r="NK43" s="1" t="s">
        <v>11</v>
      </c>
      <c r="NL43" s="1" t="s">
        <v>46</v>
      </c>
      <c r="NM43" s="1">
        <v>56</v>
      </c>
      <c r="NN43" s="1">
        <v>10</v>
      </c>
      <c r="NO43" s="1">
        <v>9.8000000000000004E-2</v>
      </c>
      <c r="NP43" s="1">
        <f t="shared" si="1843"/>
        <v>6.0000000000000053E-3</v>
      </c>
      <c r="NQ43" s="1">
        <f t="shared" si="1844"/>
        <v>-0.43728813559322016</v>
      </c>
      <c r="NR43" s="1">
        <f t="shared" si="1845"/>
        <v>-6.5593220338983028E-4</v>
      </c>
      <c r="NS43" s="1">
        <f t="shared" si="1846"/>
        <v>-5.0209139879809417</v>
      </c>
      <c r="NT43" s="1"/>
      <c r="NU43" s="1"/>
      <c r="NV43" s="1" t="s">
        <v>11</v>
      </c>
      <c r="NW43" s="1" t="s">
        <v>47</v>
      </c>
      <c r="NX43" s="1">
        <v>57</v>
      </c>
      <c r="NY43" s="1">
        <v>10</v>
      </c>
      <c r="NZ43" s="1">
        <v>-2E-3</v>
      </c>
      <c r="OA43" s="1">
        <f t="shared" si="1847"/>
        <v>0.01</v>
      </c>
      <c r="OB43" s="1">
        <f t="shared" si="1848"/>
        <v>1.0514469453376205</v>
      </c>
      <c r="OC43" s="1">
        <f t="shared" si="1849"/>
        <v>1.5771704180064308E-3</v>
      </c>
      <c r="OD43" s="1">
        <f t="shared" si="1850"/>
        <v>12.072645575676903</v>
      </c>
      <c r="OE43" s="1"/>
      <c r="OF43" s="1"/>
      <c r="OG43" s="1" t="s">
        <v>11</v>
      </c>
      <c r="OH43" s="1" t="s">
        <v>48</v>
      </c>
      <c r="OI43" s="1">
        <v>58</v>
      </c>
      <c r="OJ43" s="1">
        <v>10</v>
      </c>
      <c r="OK43" s="1">
        <v>4.0000000000000001E-3</v>
      </c>
      <c r="OL43" s="1">
        <f t="shared" si="998"/>
        <v>1.6E-2</v>
      </c>
      <c r="OM43" s="1">
        <f t="shared" si="1851"/>
        <v>1.2419354838709677</v>
      </c>
      <c r="ON43" s="1">
        <f t="shared" si="1852"/>
        <v>1.8629032258064516E-3</v>
      </c>
      <c r="OO43" s="1">
        <f t="shared" si="1853"/>
        <v>14.259822610275961</v>
      </c>
      <c r="OP43" s="1"/>
      <c r="OQ43" s="1"/>
      <c r="OR43" s="1" t="s">
        <v>11</v>
      </c>
      <c r="OS43" s="1" t="s">
        <v>49</v>
      </c>
      <c r="OT43" s="1">
        <v>59</v>
      </c>
      <c r="OU43" s="1">
        <v>10</v>
      </c>
      <c r="OV43" s="1">
        <v>8.0000000000000002E-3</v>
      </c>
      <c r="OW43" s="1">
        <f t="shared" si="1854"/>
        <v>0.02</v>
      </c>
      <c r="OX43" s="1">
        <f t="shared" si="1855"/>
        <v>1.4419354838709679</v>
      </c>
      <c r="OY43" s="1">
        <f t="shared" si="1856"/>
        <v>2.162903225806452E-3</v>
      </c>
      <c r="OZ43" s="1">
        <f t="shared" si="1857"/>
        <v>16.55620962803469</v>
      </c>
      <c r="PA43" s="1"/>
      <c r="PB43" s="1"/>
      <c r="PC43" s="1" t="s">
        <v>11</v>
      </c>
      <c r="PD43" s="1" t="s">
        <v>50</v>
      </c>
      <c r="PE43" s="1">
        <v>60</v>
      </c>
      <c r="PF43" s="1">
        <v>10</v>
      </c>
      <c r="PG43" s="1">
        <v>1.4999999999999999E-2</v>
      </c>
      <c r="PH43" s="1">
        <f t="shared" si="1858"/>
        <v>2.7E-2</v>
      </c>
      <c r="PI43" s="1">
        <f t="shared" si="1859"/>
        <v>1.7129032258064516</v>
      </c>
      <c r="PJ43" s="1">
        <f t="shared" si="1860"/>
        <v>2.5693548387096775E-3</v>
      </c>
      <c r="PK43" s="1">
        <f t="shared" si="1861"/>
        <v>19.667443652094896</v>
      </c>
      <c r="PL43" s="1"/>
      <c r="PM43" s="1"/>
      <c r="PN43" s="1" t="s">
        <v>11</v>
      </c>
      <c r="PO43" s="1" t="s">
        <v>51</v>
      </c>
      <c r="PP43" s="1">
        <v>63</v>
      </c>
      <c r="PQ43" s="1">
        <v>10</v>
      </c>
      <c r="PR43" s="1">
        <v>2.4E-2</v>
      </c>
      <c r="PS43" s="1">
        <f t="shared" si="1862"/>
        <v>3.7999999999999999E-2</v>
      </c>
      <c r="PT43" s="1">
        <f t="shared" si="1863"/>
        <v>2.0809061488673137</v>
      </c>
      <c r="PU43" s="1">
        <f t="shared" si="1864"/>
        <v>3.1213592233009708E-3</v>
      </c>
      <c r="PV43" s="1">
        <f t="shared" si="1865"/>
        <v>23.892829327166034</v>
      </c>
      <c r="PW43" s="1"/>
      <c r="PX43" s="1"/>
      <c r="PY43" s="1" t="s">
        <v>11</v>
      </c>
      <c r="PZ43" s="1" t="s">
        <v>52</v>
      </c>
      <c r="QA43" s="1">
        <v>64</v>
      </c>
      <c r="QB43" s="1">
        <v>10</v>
      </c>
      <c r="QC43" s="1">
        <v>2.7E-2</v>
      </c>
      <c r="QD43" s="1">
        <f t="shared" si="1866"/>
        <v>2.8000000000000001E-2</v>
      </c>
      <c r="QE43" s="1">
        <f t="shared" si="1867"/>
        <v>1.732258064516129</v>
      </c>
      <c r="QF43" s="1">
        <f t="shared" si="1868"/>
        <v>2.5983870967741934E-3</v>
      </c>
      <c r="QG43" s="1">
        <f t="shared" si="1869"/>
        <v>19.889674653813483</v>
      </c>
      <c r="QH43" s="1"/>
      <c r="QI43" s="1"/>
      <c r="QJ43" s="1" t="s">
        <v>11</v>
      </c>
      <c r="QK43" s="1" t="s">
        <v>53</v>
      </c>
      <c r="QL43" s="1">
        <v>65</v>
      </c>
      <c r="QM43" s="1">
        <v>10</v>
      </c>
      <c r="QN43" s="1">
        <v>3.6999999999999998E-2</v>
      </c>
      <c r="QO43" s="1">
        <f t="shared" si="1870"/>
        <v>3.9E-2</v>
      </c>
      <c r="QP43" s="1">
        <f t="shared" si="1871"/>
        <v>2.0809061488673137</v>
      </c>
      <c r="QQ43" s="1">
        <f t="shared" si="1872"/>
        <v>3.1213592233009708E-3</v>
      </c>
      <c r="QR43" s="1">
        <f t="shared" si="1873"/>
        <v>23.892829327166034</v>
      </c>
      <c r="QS43" s="1"/>
      <c r="QT43" s="1"/>
      <c r="QU43" s="1" t="s">
        <v>11</v>
      </c>
      <c r="QV43" s="1" t="s">
        <v>54</v>
      </c>
      <c r="QW43" s="1">
        <v>66</v>
      </c>
      <c r="QX43" s="1">
        <v>10</v>
      </c>
      <c r="QY43" s="1">
        <v>3.9E-2</v>
      </c>
      <c r="QZ43" s="1">
        <f t="shared" si="1874"/>
        <v>3.7999999999999999E-2</v>
      </c>
      <c r="RA43" s="1">
        <f t="shared" si="1875"/>
        <v>2.1185897435897436</v>
      </c>
      <c r="RB43" s="1">
        <f t="shared" si="1876"/>
        <v>3.1778846153846154E-3</v>
      </c>
      <c r="RC43" s="1">
        <f t="shared" si="1877"/>
        <v>24.325509915681376</v>
      </c>
      <c r="RD43" s="1"/>
      <c r="RE43" s="1"/>
      <c r="RF43" s="1" t="s">
        <v>11</v>
      </c>
      <c r="RG43" s="1" t="s">
        <v>55</v>
      </c>
      <c r="RH43" s="1">
        <v>67</v>
      </c>
      <c r="RI43" s="1">
        <v>10</v>
      </c>
      <c r="RJ43" s="1">
        <v>4.9000000000000002E-2</v>
      </c>
      <c r="RK43" s="1">
        <f t="shared" si="1878"/>
        <v>0.05</v>
      </c>
      <c r="RL43" s="1">
        <f t="shared" si="1879"/>
        <v>2.4871794871794872</v>
      </c>
      <c r="RM43" s="1">
        <f t="shared" si="1880"/>
        <v>3.7307692307692311E-3</v>
      </c>
      <c r="RN43" s="1">
        <f t="shared" si="1881"/>
        <v>28.557633425973904</v>
      </c>
      <c r="RO43" s="1"/>
      <c r="RP43" s="1"/>
      <c r="RQ43" s="1" t="s">
        <v>11</v>
      </c>
      <c r="RR43" s="1" t="s">
        <v>56</v>
      </c>
      <c r="RS43" s="1">
        <v>70</v>
      </c>
      <c r="RT43" s="1">
        <v>10</v>
      </c>
      <c r="RU43" s="1">
        <v>5.7000000000000002E-2</v>
      </c>
      <c r="RV43" s="1">
        <f t="shared" si="1882"/>
        <v>5.1000000000000004E-2</v>
      </c>
      <c r="RW43" s="1">
        <f t="shared" si="1883"/>
        <v>2.4903846153846159</v>
      </c>
      <c r="RX43" s="1">
        <f t="shared" si="1884"/>
        <v>3.7355769230769239E-3</v>
      </c>
      <c r="RY43" s="1">
        <f t="shared" si="1885"/>
        <v>28.594434499976451</v>
      </c>
      <c r="RZ43" s="1"/>
      <c r="SA43" s="1"/>
      <c r="SB43" s="2" t="s">
        <v>11</v>
      </c>
      <c r="SC43" s="1" t="s">
        <v>57</v>
      </c>
      <c r="SD43" s="1">
        <v>71</v>
      </c>
      <c r="SE43" s="2">
        <v>10</v>
      </c>
      <c r="SF43" s="1">
        <v>1.7999999999999999E-2</v>
      </c>
      <c r="SG43" s="1">
        <f t="shared" si="1886"/>
        <v>1.3999999999999999E-2</v>
      </c>
      <c r="SH43" s="1">
        <f t="shared" si="1887"/>
        <v>1.2328767123287669</v>
      </c>
      <c r="SI43" s="1">
        <f t="shared" si="1888"/>
        <v>1.8493150684931504E-3</v>
      </c>
      <c r="SJ43" s="1">
        <f t="shared" si="1889"/>
        <v>14.1558103834442</v>
      </c>
      <c r="SK43" s="1"/>
      <c r="SL43" s="1"/>
      <c r="SM43" s="2" t="s">
        <v>11</v>
      </c>
      <c r="SN43" s="1" t="s">
        <v>58</v>
      </c>
      <c r="SO43" s="1">
        <v>72</v>
      </c>
      <c r="SP43" s="2">
        <v>10</v>
      </c>
      <c r="SQ43" s="1">
        <v>2.5999999999999999E-2</v>
      </c>
      <c r="SR43" s="1">
        <f t="shared" si="1890"/>
        <v>1.9999999999999997E-2</v>
      </c>
      <c r="SS43" s="1">
        <f t="shared" si="1891"/>
        <v>1.3642611683848798</v>
      </c>
      <c r="ST43" s="1">
        <f t="shared" si="1892"/>
        <v>2.0463917525773197E-3</v>
      </c>
      <c r="SU43" s="1">
        <f t="shared" si="1893"/>
        <v>15.664358179556947</v>
      </c>
      <c r="SV43" s="1"/>
      <c r="SW43" s="1"/>
      <c r="SX43" s="2" t="s">
        <v>11</v>
      </c>
      <c r="SY43" s="1" t="s">
        <v>59</v>
      </c>
      <c r="SZ43" s="1">
        <v>73</v>
      </c>
      <c r="TA43" s="2">
        <v>10</v>
      </c>
      <c r="TB43" s="1">
        <v>3.5000000000000003E-2</v>
      </c>
      <c r="TC43" s="1">
        <f t="shared" si="1894"/>
        <v>2.9000000000000005E-2</v>
      </c>
      <c r="TD43" s="1">
        <f t="shared" si="1895"/>
        <v>1.613793103448276</v>
      </c>
      <c r="TE43" s="1">
        <f t="shared" si="1896"/>
        <v>2.4206896551724139E-3</v>
      </c>
      <c r="TF43" s="1">
        <f t="shared" si="1897"/>
        <v>18.529467660535929</v>
      </c>
      <c r="TG43" s="1"/>
      <c r="TH43" s="1"/>
      <c r="TI43" s="2" t="s">
        <v>11</v>
      </c>
      <c r="TJ43" s="1" t="s">
        <v>60</v>
      </c>
      <c r="TK43" s="1">
        <v>74</v>
      </c>
      <c r="TL43" s="2">
        <v>10</v>
      </c>
      <c r="TM43" s="1">
        <v>3.5999999999999997E-2</v>
      </c>
      <c r="TN43" s="1">
        <f t="shared" si="1898"/>
        <v>0.03</v>
      </c>
      <c r="TO43" s="1">
        <f t="shared" si="1899"/>
        <v>1.6494845360824741</v>
      </c>
      <c r="TP43" s="1">
        <f t="shared" si="1900"/>
        <v>2.4742268041237111E-3</v>
      </c>
      <c r="TQ43" s="1">
        <f t="shared" si="1901"/>
        <v>18.939274373267843</v>
      </c>
      <c r="TR43" s="1"/>
      <c r="TS43" s="1"/>
      <c r="TT43" s="2" t="s">
        <v>11</v>
      </c>
      <c r="TU43" s="1" t="s">
        <v>61</v>
      </c>
      <c r="TV43" s="1">
        <v>77</v>
      </c>
      <c r="TW43" s="2">
        <v>10</v>
      </c>
      <c r="TX43" s="1">
        <v>5.1999999999999998E-2</v>
      </c>
      <c r="TY43" s="1">
        <f t="shared" si="1902"/>
        <v>4.2999999999999997E-2</v>
      </c>
      <c r="TZ43" s="1">
        <f t="shared" si="2559"/>
        <v>2.0687285223367695</v>
      </c>
      <c r="UA43" s="1">
        <f t="shared" si="1903"/>
        <v>3.1030927835051544E-3</v>
      </c>
      <c r="UB43" s="1">
        <f t="shared" si="1904"/>
        <v>23.753006609806754</v>
      </c>
      <c r="UC43" s="1"/>
      <c r="UD43" s="1"/>
      <c r="UE43" s="2" t="s">
        <v>11</v>
      </c>
      <c r="UF43" s="1" t="s">
        <v>62</v>
      </c>
      <c r="UG43" s="1">
        <v>78</v>
      </c>
      <c r="UH43" s="2">
        <v>10</v>
      </c>
      <c r="UI43" s="1">
        <v>5.7000000000000002E-2</v>
      </c>
      <c r="UJ43" s="1">
        <f t="shared" si="1905"/>
        <v>4.9000000000000002E-2</v>
      </c>
      <c r="UK43" s="1">
        <f t="shared" si="1906"/>
        <v>1.8581314878892736</v>
      </c>
      <c r="UL43" s="1">
        <f t="shared" si="1907"/>
        <v>2.7871972318339105E-3</v>
      </c>
      <c r="UM43" s="1">
        <f t="shared" si="1908"/>
        <v>21.334945130388167</v>
      </c>
      <c r="UN43" s="1"/>
      <c r="UO43" s="1"/>
      <c r="UP43" s="2" t="s">
        <v>11</v>
      </c>
      <c r="UQ43" s="1" t="s">
        <v>63</v>
      </c>
      <c r="UR43" s="1">
        <v>79</v>
      </c>
      <c r="US43" s="2">
        <v>10</v>
      </c>
      <c r="UT43" s="1">
        <v>5.6000000000000001E-2</v>
      </c>
      <c r="UU43" s="1">
        <f t="shared" si="1909"/>
        <v>4.7E-2</v>
      </c>
      <c r="UV43" s="1">
        <f t="shared" si="1910"/>
        <v>2.193103448275862</v>
      </c>
      <c r="UW43" s="1">
        <f t="shared" si="1911"/>
        <v>3.2896551724137931E-3</v>
      </c>
      <c r="UX43" s="1">
        <f t="shared" si="1912"/>
        <v>25.181071436112926</v>
      </c>
      <c r="UY43" s="1"/>
      <c r="UZ43" s="1"/>
      <c r="VA43" s="2" t="s">
        <v>11</v>
      </c>
      <c r="VB43" s="1" t="s">
        <v>64</v>
      </c>
      <c r="VC43" s="1">
        <v>80</v>
      </c>
      <c r="VD43" s="2">
        <v>10</v>
      </c>
      <c r="VE43" s="1">
        <v>6.5000000000000002E-2</v>
      </c>
      <c r="VF43" s="1">
        <f t="shared" si="1913"/>
        <v>5.5E-2</v>
      </c>
      <c r="VG43" s="1">
        <f t="shared" si="1914"/>
        <v>2.4413793103448276</v>
      </c>
      <c r="VH43" s="1">
        <f t="shared" si="1915"/>
        <v>3.6620689655172413E-3</v>
      </c>
      <c r="VI43" s="1">
        <f t="shared" si="1916"/>
        <v>28.031758768503071</v>
      </c>
      <c r="VJ43" s="1"/>
      <c r="VK43" s="1"/>
      <c r="VL43" s="2" t="s">
        <v>11</v>
      </c>
      <c r="VM43" s="1" t="s">
        <v>65</v>
      </c>
      <c r="VN43" s="1">
        <v>84</v>
      </c>
      <c r="VO43" s="2">
        <v>10</v>
      </c>
      <c r="VP43" s="1">
        <v>8.2000000000000003E-2</v>
      </c>
      <c r="VQ43" s="1">
        <f t="shared" si="1917"/>
        <v>7.0000000000000007E-2</v>
      </c>
      <c r="VR43" s="1">
        <f t="shared" si="1918"/>
        <v>2.9759450171821307</v>
      </c>
      <c r="VS43" s="1">
        <f t="shared" si="1919"/>
        <v>4.4639175257731962E-3</v>
      </c>
      <c r="VT43" s="1">
        <f t="shared" si="1920"/>
        <v>34.169607515104069</v>
      </c>
      <c r="VU43" s="1"/>
      <c r="VV43" s="1"/>
      <c r="VW43" s="2" t="s">
        <v>11</v>
      </c>
      <c r="VX43" s="1" t="s">
        <v>66</v>
      </c>
      <c r="VY43" s="1">
        <v>85</v>
      </c>
      <c r="VZ43" s="2">
        <v>10</v>
      </c>
      <c r="WA43" s="1">
        <v>2.1999999999999999E-2</v>
      </c>
      <c r="WB43" s="1">
        <f t="shared" si="1921"/>
        <v>1.6999999999999998E-2</v>
      </c>
      <c r="WC43" s="1">
        <f t="shared" si="1922"/>
        <v>0.82578397212543553</v>
      </c>
      <c r="WD43" s="1">
        <f t="shared" si="1923"/>
        <v>1.2386759581881532E-3</v>
      </c>
      <c r="WE43" s="1">
        <f t="shared" si="1924"/>
        <v>9.481597965310419</v>
      </c>
      <c r="WF43" s="1"/>
      <c r="WG43" s="1"/>
      <c r="WH43" s="2" t="s">
        <v>11</v>
      </c>
      <c r="WI43" s="1" t="s">
        <v>67</v>
      </c>
      <c r="WJ43" s="1">
        <v>86</v>
      </c>
      <c r="WK43" s="2">
        <v>10</v>
      </c>
      <c r="WL43" s="1">
        <v>3.2000000000000001E-2</v>
      </c>
      <c r="WM43" s="1">
        <f t="shared" si="1925"/>
        <v>2.4E-2</v>
      </c>
      <c r="WN43" s="1">
        <f t="shared" si="1926"/>
        <v>0.98958333333333337</v>
      </c>
      <c r="WO43" s="1">
        <f t="shared" si="1927"/>
        <v>1.484375E-3</v>
      </c>
      <c r="WP43" s="1">
        <f t="shared" si="1928"/>
        <v>11.362331598285364</v>
      </c>
      <c r="WQ43" s="1"/>
      <c r="WR43" s="1"/>
      <c r="WS43" s="2" t="s">
        <v>11</v>
      </c>
      <c r="WT43" s="1" t="s">
        <v>68</v>
      </c>
      <c r="WU43" s="1">
        <v>87</v>
      </c>
      <c r="WV43" s="2">
        <v>10</v>
      </c>
      <c r="WW43" s="1">
        <v>3.5999999999999997E-2</v>
      </c>
      <c r="WX43" s="1">
        <f t="shared" si="1929"/>
        <v>2.8999999999999998E-2</v>
      </c>
      <c r="WY43" s="1">
        <f t="shared" si="1930"/>
        <v>1.1498257839721255</v>
      </c>
      <c r="WZ43" s="1">
        <f t="shared" si="1931"/>
        <v>1.7247386759581883E-3</v>
      </c>
      <c r="XA43" s="1">
        <f t="shared" si="1932"/>
        <v>13.202225014989192</v>
      </c>
      <c r="XB43" s="1"/>
      <c r="XC43" s="1"/>
      <c r="XD43" s="2" t="s">
        <v>11</v>
      </c>
      <c r="XE43" s="1" t="s">
        <v>69</v>
      </c>
      <c r="XF43" s="1">
        <v>88</v>
      </c>
      <c r="XG43" s="2">
        <v>10</v>
      </c>
      <c r="XH43" s="1">
        <v>4.2000000000000003E-2</v>
      </c>
      <c r="XI43" s="1">
        <f t="shared" si="1933"/>
        <v>3.3000000000000002E-2</v>
      </c>
      <c r="XJ43" s="1">
        <f t="shared" si="1934"/>
        <v>1.2638888888888891</v>
      </c>
      <c r="XK43" s="1">
        <f t="shared" si="1935"/>
        <v>1.8958333333333336E-3</v>
      </c>
      <c r="XL43" s="1">
        <f t="shared" si="1936"/>
        <v>14.511890181669729</v>
      </c>
      <c r="XM43" s="1"/>
      <c r="XN43" s="1"/>
      <c r="XO43" s="2" t="s">
        <v>11</v>
      </c>
      <c r="XP43" s="1" t="s">
        <v>70</v>
      </c>
      <c r="XQ43" s="1">
        <v>91</v>
      </c>
      <c r="XR43" s="2">
        <v>10</v>
      </c>
      <c r="XS43" s="1">
        <v>5.5E-2</v>
      </c>
      <c r="XT43" s="1">
        <f t="shared" si="1937"/>
        <v>4.3999999999999997E-2</v>
      </c>
      <c r="XU43" s="1">
        <f t="shared" si="1938"/>
        <v>1.6435986159169551</v>
      </c>
      <c r="XV43" s="1">
        <f t="shared" si="1939"/>
        <v>2.4653979238754326E-3</v>
      </c>
      <c r="XW43" s="1">
        <f t="shared" si="1940"/>
        <v>18.871692619989531</v>
      </c>
      <c r="XX43" s="1"/>
      <c r="XY43" s="1"/>
      <c r="XZ43" s="2" t="s">
        <v>11</v>
      </c>
      <c r="YA43" s="1" t="s">
        <v>71</v>
      </c>
      <c r="YB43" s="1">
        <v>92</v>
      </c>
      <c r="YC43" s="2">
        <v>10</v>
      </c>
      <c r="YD43" s="1">
        <v>6.4000000000000001E-2</v>
      </c>
      <c r="YE43" s="1">
        <f t="shared" si="1941"/>
        <v>5.3000000000000005E-2</v>
      </c>
      <c r="YF43" s="1">
        <f t="shared" si="1942"/>
        <v>2.0756013745704469</v>
      </c>
      <c r="YG43" s="1">
        <f t="shared" si="1943"/>
        <v>3.1134020618556702E-3</v>
      </c>
      <c r="YH43" s="1">
        <f t="shared" si="1944"/>
        <v>23.831920253028706</v>
      </c>
      <c r="YI43" s="1"/>
      <c r="YJ43" s="1"/>
      <c r="YK43" s="2" t="s">
        <v>11</v>
      </c>
      <c r="YL43" s="1" t="s">
        <v>72</v>
      </c>
      <c r="YM43" s="1">
        <v>93</v>
      </c>
      <c r="YN43" s="2">
        <v>10</v>
      </c>
      <c r="YO43" s="1">
        <v>6.6000000000000003E-2</v>
      </c>
      <c r="YP43" s="1">
        <f t="shared" si="1945"/>
        <v>5.5000000000000007E-2</v>
      </c>
      <c r="YQ43" s="1">
        <f t="shared" si="1946"/>
        <v>2.1092150170648467</v>
      </c>
      <c r="YR43" s="1">
        <f t="shared" si="1947"/>
        <v>3.1638225255972703E-3</v>
      </c>
      <c r="YS43" s="1">
        <f t="shared" si="1948"/>
        <v>24.21786991424732</v>
      </c>
      <c r="YT43" s="1"/>
      <c r="YU43" s="1"/>
      <c r="YV43" s="2" t="s">
        <v>11</v>
      </c>
      <c r="YW43" s="1" t="s">
        <v>73</v>
      </c>
      <c r="YX43" s="1">
        <v>94</v>
      </c>
      <c r="YY43" s="2">
        <v>10</v>
      </c>
      <c r="YZ43" s="1">
        <v>7.0999999999999994E-2</v>
      </c>
      <c r="ZA43" s="1">
        <f t="shared" si="1949"/>
        <v>5.7999999999999996E-2</v>
      </c>
      <c r="ZB43" s="1">
        <f t="shared" si="1950"/>
        <v>2.1700680272108843</v>
      </c>
      <c r="ZC43" s="1">
        <f t="shared" si="1951"/>
        <v>3.2551020408163266E-3</v>
      </c>
      <c r="ZD43" s="1">
        <f t="shared" si="1952"/>
        <v>24.916580226701825</v>
      </c>
      <c r="ZE43" s="1"/>
      <c r="ZF43" s="1"/>
      <c r="ZG43" s="2" t="s">
        <v>11</v>
      </c>
      <c r="ZH43" s="1" t="s">
        <v>74</v>
      </c>
      <c r="ZI43" s="1">
        <v>95</v>
      </c>
      <c r="ZJ43" s="2">
        <v>10</v>
      </c>
      <c r="ZK43" s="1">
        <v>7.5999999999999998E-2</v>
      </c>
      <c r="ZL43" s="1">
        <f t="shared" si="1953"/>
        <v>6.3E-2</v>
      </c>
      <c r="ZM43" s="1">
        <f t="shared" si="1954"/>
        <v>2.360544217687075</v>
      </c>
      <c r="ZN43" s="1">
        <f t="shared" si="1955"/>
        <v>3.5408163265306125E-3</v>
      </c>
      <c r="ZO43" s="1">
        <f t="shared" si="1956"/>
        <v>27.103615481710136</v>
      </c>
      <c r="ZP43" s="1"/>
      <c r="ZQ43" s="1"/>
      <c r="ZR43" s="2" t="s">
        <v>11</v>
      </c>
      <c r="ZS43" s="1" t="s">
        <v>75</v>
      </c>
      <c r="ZT43" s="1">
        <v>99</v>
      </c>
      <c r="ZU43" s="2">
        <v>10</v>
      </c>
      <c r="ZV43" s="1">
        <v>8.5999999999999993E-2</v>
      </c>
      <c r="ZW43" s="1">
        <f t="shared" si="1957"/>
        <v>7.0999999999999994E-2</v>
      </c>
      <c r="ZX43" s="1">
        <f t="shared" si="1958"/>
        <v>2.5</v>
      </c>
      <c r="ZY43" s="1">
        <f t="shared" si="1959"/>
        <v>3.7499999999999999E-3</v>
      </c>
      <c r="ZZ43" s="1">
        <f t="shared" si="1960"/>
        <v>28.704837721984074</v>
      </c>
      <c r="AAA43" s="1"/>
      <c r="AAB43" s="1"/>
      <c r="AAC43" s="2" t="s">
        <v>11</v>
      </c>
      <c r="AAD43" s="1" t="s">
        <v>76</v>
      </c>
      <c r="AAE43" s="1">
        <v>100</v>
      </c>
      <c r="AAF43" s="2">
        <v>10</v>
      </c>
      <c r="AAG43" s="1">
        <v>8.0000000000000002E-3</v>
      </c>
      <c r="AAH43" s="1">
        <f t="shared" si="1961"/>
        <v>6.0000000000000001E-3</v>
      </c>
      <c r="AAI43" s="1">
        <f t="shared" si="1962"/>
        <v>1.106896551724138</v>
      </c>
      <c r="AAJ43" s="1">
        <f t="shared" si="1963"/>
        <v>1.660344827586207E-3</v>
      </c>
      <c r="AAK43" s="1">
        <f t="shared" si="1964"/>
        <v>12.709314356906054</v>
      </c>
      <c r="AAL43" s="1"/>
      <c r="AAM43" s="1"/>
      <c r="AAN43" s="2" t="s">
        <v>11</v>
      </c>
      <c r="AAO43" s="1" t="s">
        <v>77</v>
      </c>
      <c r="AAP43" s="1">
        <v>101</v>
      </c>
      <c r="AAQ43" s="2">
        <v>10</v>
      </c>
      <c r="AAR43" s="1">
        <v>0.02</v>
      </c>
      <c r="AAS43" s="1">
        <f t="shared" si="1965"/>
        <v>1.3000000000000001E-2</v>
      </c>
      <c r="AAT43" s="1">
        <f t="shared" si="1966"/>
        <v>1.1487889273356402</v>
      </c>
      <c r="AAU43" s="1">
        <f t="shared" si="1967"/>
        <v>1.7231833910034604E-3</v>
      </c>
      <c r="AAV43" s="1">
        <f t="shared" si="1968"/>
        <v>13.190319894392685</v>
      </c>
      <c r="AAW43" s="1"/>
      <c r="AAX43" s="1"/>
      <c r="AAY43" s="2" t="s">
        <v>11</v>
      </c>
      <c r="AAZ43" s="1" t="s">
        <v>78</v>
      </c>
      <c r="ABA43" s="1">
        <v>102</v>
      </c>
      <c r="ABB43" s="2">
        <v>10</v>
      </c>
      <c r="ABC43" s="1">
        <v>2.1999999999999999E-2</v>
      </c>
      <c r="ABD43" s="1">
        <f t="shared" si="1969"/>
        <v>1.4999999999999999E-2</v>
      </c>
      <c r="ABE43" s="1">
        <f t="shared" si="1970"/>
        <v>1.2689655172413792</v>
      </c>
      <c r="ABF43" s="1">
        <f t="shared" si="1971"/>
        <v>1.9034482758620687E-3</v>
      </c>
      <c r="ABG43" s="1">
        <f t="shared" si="1972"/>
        <v>14.570179698882949</v>
      </c>
      <c r="ABH43" s="1"/>
      <c r="ABI43" s="1"/>
      <c r="ABJ43" s="2" t="s">
        <v>11</v>
      </c>
      <c r="ABK43" s="1" t="s">
        <v>79</v>
      </c>
      <c r="ABL43" s="1">
        <v>112</v>
      </c>
      <c r="ABM43" s="2">
        <v>10</v>
      </c>
      <c r="ABN43" s="1">
        <v>4.8000000000000001E-2</v>
      </c>
      <c r="ABO43" s="1">
        <f t="shared" si="1973"/>
        <v>3.1E-2</v>
      </c>
      <c r="ABP43" s="1">
        <f t="shared" si="1974"/>
        <v>1.9047619047619049</v>
      </c>
      <c r="ABQ43" s="1">
        <f t="shared" si="1975"/>
        <v>2.8571428571428576E-3</v>
      </c>
      <c r="ABR43" s="1">
        <f t="shared" si="1976"/>
        <v>21.870352550083108</v>
      </c>
      <c r="ABS43" s="1"/>
      <c r="ABT43" s="1"/>
      <c r="ABU43" s="2" t="s">
        <v>11</v>
      </c>
      <c r="ABV43" s="1" t="s">
        <v>80</v>
      </c>
      <c r="ABW43" s="1">
        <v>113</v>
      </c>
      <c r="ABX43" s="2">
        <v>10</v>
      </c>
      <c r="ABY43" s="1">
        <v>2.9000000000000001E-2</v>
      </c>
      <c r="ABZ43" s="1">
        <f t="shared" si="1977"/>
        <v>1.6E-2</v>
      </c>
      <c r="ACA43" s="1">
        <f t="shared" si="1978"/>
        <v>0.23214285714285715</v>
      </c>
      <c r="ACB43" s="1">
        <f t="shared" si="1979"/>
        <v>3.4821428571428574E-4</v>
      </c>
      <c r="ACC43" s="1">
        <f t="shared" si="1980"/>
        <v>2.6654492170413788</v>
      </c>
      <c r="ACD43" s="1"/>
      <c r="ACE43" s="1"/>
      <c r="ACF43" s="2" t="s">
        <v>11</v>
      </c>
      <c r="ACG43" s="1" t="s">
        <v>81</v>
      </c>
      <c r="ACH43" s="1">
        <v>114</v>
      </c>
      <c r="ACI43" s="2">
        <v>10</v>
      </c>
      <c r="ACJ43" s="1">
        <v>3.4000000000000002E-2</v>
      </c>
      <c r="ACK43" s="1">
        <f t="shared" si="1981"/>
        <v>2.0000000000000004E-2</v>
      </c>
      <c r="ACL43" s="1">
        <f t="shared" si="1982"/>
        <v>0.29749103942652338</v>
      </c>
      <c r="ACM43" s="1">
        <f t="shared" si="1983"/>
        <v>4.4623655913978507E-4</v>
      </c>
      <c r="ACN43" s="1">
        <f t="shared" si="1984"/>
        <v>3.4157728041930882</v>
      </c>
      <c r="ACO43" s="1"/>
      <c r="ACP43" s="1"/>
      <c r="ACQ43" s="2" t="s">
        <v>11</v>
      </c>
      <c r="ACR43" s="1" t="s">
        <v>82</v>
      </c>
      <c r="ACS43" s="1">
        <v>115</v>
      </c>
      <c r="ACT43" s="2">
        <v>10</v>
      </c>
      <c r="ACU43" s="1">
        <v>3.9E-2</v>
      </c>
      <c r="ACV43" s="1">
        <f t="shared" si="1985"/>
        <v>2.5000000000000001E-2</v>
      </c>
      <c r="ACW43" s="1">
        <f t="shared" si="1986"/>
        <v>0.52313167259786486</v>
      </c>
      <c r="ACX43" s="1">
        <f t="shared" si="1987"/>
        <v>7.8469750889679731E-4</v>
      </c>
      <c r="ACY43" s="1">
        <f t="shared" si="1988"/>
        <v>6.006563907660726</v>
      </c>
      <c r="ACZ43" s="1"/>
      <c r="ADA43" s="1"/>
      <c r="ADB43" s="2" t="s">
        <v>11</v>
      </c>
      <c r="ADC43" s="1" t="s">
        <v>83</v>
      </c>
      <c r="ADD43" s="1">
        <v>116</v>
      </c>
      <c r="ADE43" s="2">
        <v>10</v>
      </c>
      <c r="ADF43" s="1">
        <v>4.7E-2</v>
      </c>
      <c r="ADG43" s="1">
        <f t="shared" si="1989"/>
        <v>3.1E-2</v>
      </c>
      <c r="ADH43" s="1">
        <f t="shared" si="1990"/>
        <v>0.73665480427046259</v>
      </c>
      <c r="ADI43" s="1">
        <f t="shared" si="1991"/>
        <v>1.104982206405694E-3</v>
      </c>
      <c r="ADJ43" s="1">
        <f t="shared" si="1992"/>
        <v>8.4582226454814293</v>
      </c>
      <c r="ADK43" s="1"/>
      <c r="ADL43" s="1"/>
      <c r="ADM43" s="2" t="s">
        <v>11</v>
      </c>
      <c r="ADN43" s="1" t="s">
        <v>84</v>
      </c>
      <c r="ADO43" s="1">
        <v>119</v>
      </c>
      <c r="ADP43" s="2">
        <v>10</v>
      </c>
      <c r="ADQ43" s="1">
        <v>5.8000000000000003E-2</v>
      </c>
      <c r="ADR43" s="1">
        <f t="shared" si="1993"/>
        <v>4.1000000000000002E-2</v>
      </c>
      <c r="ADS43" s="1">
        <f t="shared" si="1994"/>
        <v>0.56834532374100732</v>
      </c>
      <c r="ADT43" s="1">
        <f t="shared" si="1995"/>
        <v>8.5251798561151104E-4</v>
      </c>
      <c r="ADU43" s="1">
        <f t="shared" si="1996"/>
        <v>6.5257041152136477</v>
      </c>
      <c r="ADV43" s="1"/>
      <c r="ADW43" s="1"/>
      <c r="ADX43" s="2" t="s">
        <v>11</v>
      </c>
      <c r="ADY43" s="1" t="s">
        <v>85</v>
      </c>
      <c r="ADZ43" s="1">
        <v>120</v>
      </c>
      <c r="AEA43" s="2">
        <v>10</v>
      </c>
      <c r="AEB43" s="1">
        <v>6.0999999999999999E-2</v>
      </c>
      <c r="AEC43" s="1">
        <f t="shared" si="1997"/>
        <v>4.3999999999999997E-2</v>
      </c>
      <c r="AED43" s="1">
        <f t="shared" si="1998"/>
        <v>0.64748201438848918</v>
      </c>
      <c r="AEE43" s="1">
        <f t="shared" si="1999"/>
        <v>9.7122302158273376E-4</v>
      </c>
      <c r="AEF43" s="1">
        <f t="shared" si="2000"/>
        <v>7.4343464603699765</v>
      </c>
      <c r="AEG43" s="1"/>
      <c r="AEH43" s="1"/>
      <c r="AEI43" s="2" t="s">
        <v>11</v>
      </c>
      <c r="AEJ43" s="1" t="s">
        <v>86</v>
      </c>
      <c r="AEK43" s="1">
        <v>121</v>
      </c>
      <c r="AEL43" s="2">
        <v>10</v>
      </c>
      <c r="AEM43" s="1">
        <v>6.5000000000000002E-2</v>
      </c>
      <c r="AEN43" s="1">
        <f t="shared" si="2001"/>
        <v>4.7E-2</v>
      </c>
      <c r="AEO43" s="1">
        <f t="shared" si="2002"/>
        <v>0.79496402877697847</v>
      </c>
      <c r="AEP43" s="1">
        <f t="shared" si="2003"/>
        <v>1.1924460431654677E-3</v>
      </c>
      <c r="AEQ43" s="1">
        <f t="shared" si="2004"/>
        <v>9.1277253763431379</v>
      </c>
      <c r="AER43" s="1"/>
      <c r="AES43" s="1"/>
      <c r="AET43" s="2" t="s">
        <v>11</v>
      </c>
      <c r="AEU43" s="1" t="s">
        <v>87</v>
      </c>
      <c r="AEV43" s="1">
        <v>122</v>
      </c>
      <c r="AEW43" s="2">
        <v>10</v>
      </c>
      <c r="AEX43" s="1">
        <v>6.3E-2</v>
      </c>
      <c r="AEY43" s="1">
        <f t="shared" si="2005"/>
        <v>4.5999999999999999E-2</v>
      </c>
      <c r="AEZ43" s="1">
        <f t="shared" si="2006"/>
        <v>0.70863309352517989</v>
      </c>
      <c r="AFA43" s="1">
        <f t="shared" si="2007"/>
        <v>1.06294964028777E-3</v>
      </c>
      <c r="AFB43" s="1">
        <f t="shared" si="2008"/>
        <v>8.1364791816271431</v>
      </c>
      <c r="AFC43" s="1"/>
      <c r="AFD43" s="1"/>
      <c r="AFE43" s="2" t="s">
        <v>11</v>
      </c>
      <c r="AFF43" s="1" t="s">
        <v>88</v>
      </c>
      <c r="AFG43" s="1">
        <v>123</v>
      </c>
      <c r="AFH43" s="2">
        <v>10</v>
      </c>
      <c r="AFI43" s="1">
        <v>6.5000000000000002E-2</v>
      </c>
      <c r="AFJ43" s="1">
        <f t="shared" si="2009"/>
        <v>4.8000000000000001E-2</v>
      </c>
      <c r="AFK43" s="1">
        <f t="shared" si="2010"/>
        <v>0.7769784172661871</v>
      </c>
      <c r="AFL43" s="1">
        <f t="shared" si="2011"/>
        <v>1.1654676258992806E-3</v>
      </c>
      <c r="AFM43" s="1">
        <f t="shared" si="2012"/>
        <v>8.9212157524439721</v>
      </c>
      <c r="AFN43" s="1"/>
      <c r="AFO43" s="1"/>
      <c r="AFP43" s="2" t="s">
        <v>11</v>
      </c>
      <c r="AFQ43" s="1" t="s">
        <v>89</v>
      </c>
      <c r="AFR43" s="1">
        <v>126</v>
      </c>
      <c r="AFS43" s="2">
        <v>10</v>
      </c>
      <c r="AFT43" s="1">
        <v>7.9000000000000001E-2</v>
      </c>
      <c r="AFU43" s="1">
        <f t="shared" si="2013"/>
        <v>6.0999999999999999E-2</v>
      </c>
      <c r="AFV43" s="1">
        <f t="shared" si="2014"/>
        <v>1.4092526690391458</v>
      </c>
      <c r="AFW43" s="1">
        <f t="shared" si="2015"/>
        <v>2.1138790035587188E-3</v>
      </c>
      <c r="AFX43" s="1">
        <f t="shared" si="2016"/>
        <v>16.180947669616646</v>
      </c>
      <c r="AFY43" s="1"/>
      <c r="AFZ43" s="1"/>
      <c r="AGA43" s="2" t="s">
        <v>11</v>
      </c>
      <c r="AGB43" s="1" t="s">
        <v>90</v>
      </c>
      <c r="AGC43" s="1">
        <v>127</v>
      </c>
      <c r="AGD43" s="2">
        <v>10</v>
      </c>
      <c r="AGE43" s="1">
        <v>0.02</v>
      </c>
      <c r="AGF43" s="1">
        <f t="shared" si="2017"/>
        <v>5.000000000000001E-3</v>
      </c>
      <c r="AGG43" s="1">
        <f t="shared" si="2018"/>
        <v>0.40740740740740744</v>
      </c>
      <c r="AGH43" s="1">
        <f t="shared" si="2019"/>
        <v>6.1111111111111121E-4</v>
      </c>
      <c r="AGI43" s="1">
        <f t="shared" si="2020"/>
        <v>4.677825406545554</v>
      </c>
      <c r="AGJ43" s="1"/>
      <c r="AGK43" s="1"/>
      <c r="AGL43" s="2" t="s">
        <v>11</v>
      </c>
      <c r="AGM43" s="1" t="s">
        <v>91</v>
      </c>
      <c r="AGN43" s="1">
        <v>128</v>
      </c>
      <c r="AGO43" s="2">
        <v>10</v>
      </c>
      <c r="AGP43" s="1">
        <v>2.8000000000000001E-2</v>
      </c>
      <c r="AGQ43" s="1">
        <f t="shared" si="2021"/>
        <v>1.3000000000000001E-2</v>
      </c>
      <c r="AGR43" s="1">
        <f t="shared" si="2022"/>
        <v>0.71571906354515058</v>
      </c>
      <c r="AGS43" s="1">
        <f t="shared" si="2023"/>
        <v>1.0735785953177258E-3</v>
      </c>
      <c r="AGT43" s="1">
        <f t="shared" si="2024"/>
        <v>8.2178398294375832</v>
      </c>
      <c r="AGU43" s="1"/>
      <c r="AGV43" s="1"/>
      <c r="AGW43" s="2" t="s">
        <v>11</v>
      </c>
      <c r="AGX43" s="1" t="s">
        <v>92</v>
      </c>
      <c r="AGY43" s="1">
        <v>129</v>
      </c>
      <c r="AGZ43" s="2">
        <v>10</v>
      </c>
      <c r="AHA43" s="1">
        <v>0.03</v>
      </c>
      <c r="AHB43" s="1">
        <f t="shared" si="2025"/>
        <v>1.6E-2</v>
      </c>
      <c r="AHC43" s="1">
        <f t="shared" si="2026"/>
        <v>0.91029900332225921</v>
      </c>
      <c r="AHD43" s="1">
        <f t="shared" si="2027"/>
        <v>1.3654485049833889E-3</v>
      </c>
      <c r="AHE43" s="1">
        <f t="shared" si="2028"/>
        <v>10.451994067539719</v>
      </c>
      <c r="AHF43" s="1"/>
      <c r="AHG43" s="1"/>
      <c r="AHH43" s="2" t="s">
        <v>11</v>
      </c>
      <c r="AHI43" s="1" t="s">
        <v>93</v>
      </c>
      <c r="AHJ43" s="1">
        <v>130</v>
      </c>
      <c r="AHK43" s="2">
        <v>10</v>
      </c>
      <c r="AHL43" s="1">
        <v>3.3000000000000002E-2</v>
      </c>
      <c r="AHM43" s="1">
        <f t="shared" si="2029"/>
        <v>1.9000000000000003E-2</v>
      </c>
      <c r="AHN43" s="1">
        <f t="shared" si="2030"/>
        <v>1.0000000000000002</v>
      </c>
      <c r="AHO43" s="1">
        <f t="shared" si="2031"/>
        <v>1.5000000000000005E-3</v>
      </c>
      <c r="AHP43" s="1">
        <f t="shared" si="2032"/>
        <v>11.481935088793634</v>
      </c>
      <c r="AHQ43" s="1"/>
      <c r="AHR43" s="1"/>
      <c r="AHS43" s="2" t="s">
        <v>11</v>
      </c>
      <c r="AHT43" s="1" t="s">
        <v>94</v>
      </c>
      <c r="AHU43" s="1">
        <v>133</v>
      </c>
      <c r="AHV43" s="2">
        <v>10</v>
      </c>
      <c r="AHW43" s="1">
        <v>5.8000000000000003E-2</v>
      </c>
      <c r="AHX43" s="1">
        <f t="shared" si="2033"/>
        <v>4.2000000000000003E-2</v>
      </c>
      <c r="AHY43" s="1">
        <f t="shared" si="2034"/>
        <v>1.7906976744186049</v>
      </c>
      <c r="AHZ43" s="1">
        <f t="shared" si="2035"/>
        <v>2.6860465116279077E-3</v>
      </c>
      <c r="AIA43" s="1">
        <f t="shared" si="2036"/>
        <v>20.560674461328134</v>
      </c>
      <c r="AIB43" s="1"/>
      <c r="AIC43" s="1"/>
      <c r="AID43" s="2" t="s">
        <v>11</v>
      </c>
      <c r="AIE43" s="1" t="s">
        <v>95</v>
      </c>
      <c r="AIF43" s="1">
        <v>134</v>
      </c>
      <c r="AIG43" s="2">
        <v>10</v>
      </c>
      <c r="AIH43" s="1">
        <v>6.2E-2</v>
      </c>
      <c r="AII43" s="1">
        <f t="shared" si="2037"/>
        <v>4.4999999999999998E-2</v>
      </c>
      <c r="AIJ43" s="1">
        <f t="shared" si="2038"/>
        <v>1.8770764119601329</v>
      </c>
      <c r="AIK43" s="1">
        <f t="shared" si="2039"/>
        <v>2.8156146179401991E-3</v>
      </c>
      <c r="AIL43" s="1">
        <f t="shared" si="2040"/>
        <v>21.552469518831895</v>
      </c>
      <c r="AIM43" s="1"/>
      <c r="AIN43" s="1"/>
      <c r="AIO43" s="2" t="s">
        <v>11</v>
      </c>
      <c r="AIP43" s="1" t="s">
        <v>96</v>
      </c>
      <c r="AIQ43" s="1">
        <v>135</v>
      </c>
      <c r="AIR43" s="2">
        <v>10</v>
      </c>
      <c r="AIS43" s="1">
        <v>5.8000000000000003E-2</v>
      </c>
      <c r="AIT43" s="1">
        <f t="shared" si="2041"/>
        <v>4.4000000000000004E-2</v>
      </c>
      <c r="AIU43" s="1">
        <f t="shared" si="2042"/>
        <v>1.8907284768211921</v>
      </c>
      <c r="AIV43" s="1">
        <f t="shared" si="2043"/>
        <v>2.836092715231788E-3</v>
      </c>
      <c r="AIW43" s="1">
        <f t="shared" si="2044"/>
        <v>21.709221641394578</v>
      </c>
      <c r="AIX43" s="1"/>
      <c r="AIY43" s="1"/>
      <c r="AIZ43" s="2" t="s">
        <v>11</v>
      </c>
      <c r="AJA43" s="1" t="s">
        <v>97</v>
      </c>
      <c r="AJB43" s="1">
        <v>136</v>
      </c>
      <c r="AJC43" s="2">
        <v>10</v>
      </c>
      <c r="AJD43" s="1">
        <v>6.0999999999999999E-2</v>
      </c>
      <c r="AJE43" s="1">
        <f t="shared" si="2045"/>
        <v>4.4999999999999998E-2</v>
      </c>
      <c r="AJF43" s="1">
        <f t="shared" si="2046"/>
        <v>1.9139072847682117</v>
      </c>
      <c r="AJG43" s="1">
        <f t="shared" si="2047"/>
        <v>2.8708609271523174E-3</v>
      </c>
      <c r="AJH43" s="1">
        <f t="shared" si="2048"/>
        <v>21.975359209677872</v>
      </c>
      <c r="AJI43" s="1"/>
      <c r="AJJ43" s="1"/>
      <c r="AJK43" s="2" t="s">
        <v>11</v>
      </c>
      <c r="AJL43" s="1" t="s">
        <v>98</v>
      </c>
      <c r="AJM43" s="1">
        <v>140</v>
      </c>
      <c r="AJN43" s="2">
        <v>10</v>
      </c>
      <c r="AJO43" s="1">
        <v>6.8000000000000005E-2</v>
      </c>
      <c r="AJP43" s="1">
        <f t="shared" si="2049"/>
        <v>5.2000000000000005E-2</v>
      </c>
      <c r="AJQ43" s="1">
        <f t="shared" si="2050"/>
        <v>2.2222222222222223</v>
      </c>
      <c r="AJR43" s="1">
        <f t="shared" si="2051"/>
        <v>3.3333333333333335E-3</v>
      </c>
      <c r="AJS43" s="1">
        <f t="shared" si="2052"/>
        <v>25.515411308430291</v>
      </c>
      <c r="AJT43" s="1"/>
      <c r="AJU43" s="1"/>
      <c r="AJV43" s="2" t="s">
        <v>11</v>
      </c>
      <c r="AJW43" s="1" t="s">
        <v>99</v>
      </c>
      <c r="AJX43" s="1">
        <v>141</v>
      </c>
      <c r="AJY43" s="2">
        <v>10</v>
      </c>
      <c r="AJZ43" s="1">
        <v>2.4E-2</v>
      </c>
      <c r="AKA43" s="1">
        <f t="shared" si="2053"/>
        <v>4.0000000000000001E-3</v>
      </c>
      <c r="AKB43" s="1">
        <f t="shared" si="2054"/>
        <v>0.27796610169491526</v>
      </c>
      <c r="AKC43" s="1">
        <f t="shared" si="2055"/>
        <v>4.1694915254237289E-4</v>
      </c>
      <c r="AKD43" s="1">
        <f t="shared" si="2056"/>
        <v>3.1915887365460263</v>
      </c>
      <c r="AKE43" s="1"/>
      <c r="AKF43" s="1"/>
      <c r="AKG43" s="2" t="s">
        <v>11</v>
      </c>
      <c r="AKH43" s="1" t="s">
        <v>100</v>
      </c>
      <c r="AKI43" s="1">
        <v>143</v>
      </c>
      <c r="AKJ43" s="2">
        <v>10</v>
      </c>
      <c r="AKK43" s="1">
        <v>2.9000000000000001E-2</v>
      </c>
      <c r="AKL43" s="1">
        <f t="shared" si="2057"/>
        <v>7.0000000000000027E-3</v>
      </c>
      <c r="AKM43" s="1">
        <f t="shared" si="2058"/>
        <v>0.36949152542372893</v>
      </c>
      <c r="AKN43" s="1">
        <f t="shared" si="2059"/>
        <v>5.5423728813559336E-4</v>
      </c>
      <c r="AKO43" s="1">
        <f t="shared" si="2060"/>
        <v>4.2424777107745966</v>
      </c>
      <c r="AKP43" s="1"/>
      <c r="AKQ43" s="1"/>
      <c r="AKR43" s="2" t="s">
        <v>11</v>
      </c>
      <c r="AKS43" s="1" t="s">
        <v>101</v>
      </c>
      <c r="AKT43" s="1">
        <v>144</v>
      </c>
      <c r="AKU43" s="2">
        <v>10</v>
      </c>
      <c r="AKV43" s="1">
        <v>3.4000000000000002E-2</v>
      </c>
      <c r="AKW43" s="1">
        <f t="shared" si="2061"/>
        <v>1.1000000000000003E-2</v>
      </c>
      <c r="AKX43" s="1">
        <f t="shared" si="2062"/>
        <v>0.47457627118644075</v>
      </c>
      <c r="AKY43" s="1">
        <f t="shared" si="2063"/>
        <v>7.1186440677966116E-4</v>
      </c>
      <c r="AKZ43" s="1">
        <f t="shared" si="2064"/>
        <v>5.4490539404444363</v>
      </c>
      <c r="ALA43" s="1"/>
      <c r="ALB43" s="1"/>
      <c r="ALC43" s="2" t="s">
        <v>11</v>
      </c>
      <c r="ALD43" s="1" t="s">
        <v>102</v>
      </c>
      <c r="ALE43" s="1">
        <v>147</v>
      </c>
      <c r="ALF43" s="2">
        <v>10</v>
      </c>
      <c r="ALG43" s="1">
        <v>3.7999999999999999E-2</v>
      </c>
      <c r="ALH43" s="1">
        <f t="shared" si="2065"/>
        <v>1.2E-2</v>
      </c>
      <c r="ALI43" s="1">
        <f t="shared" si="2066"/>
        <v>0.51186440677966105</v>
      </c>
      <c r="ALJ43" s="1">
        <f t="shared" si="2067"/>
        <v>7.677966101694916E-4</v>
      </c>
      <c r="ALK43" s="1">
        <f t="shared" si="2068"/>
        <v>5.8771938929079264</v>
      </c>
      <c r="ALL43" s="1"/>
      <c r="ALM43" s="1"/>
      <c r="ALN43" s="2" t="s">
        <v>11</v>
      </c>
      <c r="ALO43" s="1" t="s">
        <v>103</v>
      </c>
      <c r="ALP43" s="1">
        <v>148</v>
      </c>
      <c r="ALQ43" s="2">
        <v>10</v>
      </c>
      <c r="ALR43" s="1">
        <v>4.1000000000000002E-2</v>
      </c>
      <c r="ALS43" s="1">
        <f t="shared" si="2069"/>
        <v>1.6E-2</v>
      </c>
      <c r="ALT43" s="1">
        <f t="shared" si="2070"/>
        <v>0.55102040816326525</v>
      </c>
      <c r="ALU43" s="1">
        <f t="shared" si="2071"/>
        <v>8.2653061224489792E-4</v>
      </c>
      <c r="ALV43" s="1">
        <f t="shared" si="2072"/>
        <v>6.3267805591311834</v>
      </c>
      <c r="ALW43" s="1"/>
      <c r="ALX43" s="1"/>
      <c r="ALY43" s="2" t="s">
        <v>11</v>
      </c>
      <c r="ALZ43" s="1" t="s">
        <v>104</v>
      </c>
      <c r="AMA43" s="1">
        <v>149</v>
      </c>
      <c r="AMB43" s="2">
        <v>10</v>
      </c>
      <c r="AMC43" s="1">
        <v>3.5999999999999997E-2</v>
      </c>
      <c r="AMD43" s="1">
        <f t="shared" si="2073"/>
        <v>1.5999999999999997E-2</v>
      </c>
      <c r="AME43" s="1">
        <f t="shared" si="2074"/>
        <v>0.62671232876712313</v>
      </c>
      <c r="AMF43" s="1">
        <f t="shared" si="2075"/>
        <v>9.4006849315068474E-4</v>
      </c>
      <c r="AMG43" s="1">
        <f t="shared" si="2076"/>
        <v>7.1958702782508013</v>
      </c>
      <c r="AMH43" s="1"/>
      <c r="AMI43" s="1"/>
      <c r="AMJ43" s="2" t="s">
        <v>11</v>
      </c>
      <c r="AMK43" s="1" t="s">
        <v>105</v>
      </c>
      <c r="AML43" s="1">
        <v>150</v>
      </c>
      <c r="AMM43" s="2">
        <v>10</v>
      </c>
      <c r="AMN43" s="1">
        <v>4.2000000000000003E-2</v>
      </c>
      <c r="AMO43" s="1">
        <f t="shared" si="2077"/>
        <v>2.3000000000000003E-2</v>
      </c>
      <c r="AMP43" s="1">
        <f t="shared" si="2078"/>
        <v>0.76027397260273988</v>
      </c>
      <c r="AMQ43" s="1">
        <f t="shared" si="2079"/>
        <v>1.1404109589041099E-3</v>
      </c>
      <c r="AMR43" s="1">
        <f t="shared" si="2080"/>
        <v>8.7294164031239276</v>
      </c>
      <c r="AMS43" s="1"/>
      <c r="AMT43" s="1"/>
      <c r="AMU43" s="2" t="s">
        <v>11</v>
      </c>
      <c r="AMV43" s="1" t="s">
        <v>106</v>
      </c>
      <c r="AMW43" s="1">
        <v>151</v>
      </c>
      <c r="AMX43" s="2">
        <v>10</v>
      </c>
      <c r="AMY43" s="1">
        <v>4.2999999999999997E-2</v>
      </c>
      <c r="AMZ43" s="1">
        <f t="shared" si="2081"/>
        <v>2.2999999999999996E-2</v>
      </c>
      <c r="ANA43" s="1">
        <f t="shared" si="2082"/>
        <v>0.71232876712328752</v>
      </c>
      <c r="ANB43" s="1">
        <f t="shared" si="2083"/>
        <v>1.0684931506849313E-3</v>
      </c>
      <c r="ANC43" s="1">
        <f t="shared" si="2084"/>
        <v>8.1789126659899818</v>
      </c>
      <c r="AND43" s="1"/>
      <c r="ANE43" s="1"/>
      <c r="ANF43" s="2" t="s">
        <v>11</v>
      </c>
      <c r="ANG43" s="1" t="s">
        <v>107</v>
      </c>
      <c r="ANH43" s="1">
        <v>154</v>
      </c>
      <c r="ANI43" s="2">
        <v>10</v>
      </c>
      <c r="ANJ43" s="1">
        <v>4.4999999999999998E-2</v>
      </c>
      <c r="ANK43" s="1">
        <f t="shared" si="2085"/>
        <v>2.5999999999999999E-2</v>
      </c>
      <c r="ANL43" s="1">
        <f t="shared" si="2086"/>
        <v>0.79655172413793096</v>
      </c>
      <c r="ANM43" s="1">
        <f t="shared" si="2087"/>
        <v>1.1948275862068965E-3</v>
      </c>
      <c r="ANN43" s="1">
        <f t="shared" si="2088"/>
        <v>9.1459551914183734</v>
      </c>
      <c r="ANO43" s="1"/>
      <c r="ANP43" s="1"/>
      <c r="ANQ43" s="2" t="s">
        <v>11</v>
      </c>
      <c r="ANR43" s="1" t="s">
        <v>108</v>
      </c>
      <c r="ANS43" s="1">
        <v>155</v>
      </c>
      <c r="ANT43" s="2">
        <v>10</v>
      </c>
      <c r="ANU43" s="1">
        <v>2.9000000000000001E-2</v>
      </c>
      <c r="ANV43" s="1">
        <f t="shared" si="2089"/>
        <v>9.0000000000000011E-3</v>
      </c>
      <c r="ANW43" s="1">
        <f t="shared" si="2090"/>
        <v>5.8020477815699696E-2</v>
      </c>
      <c r="ANX43" s="1">
        <f t="shared" si="2091"/>
        <v>8.703071672354954E-5</v>
      </c>
      <c r="ANY43" s="1">
        <f t="shared" si="2092"/>
        <v>0.66618736010065471</v>
      </c>
      <c r="ANZ43" s="1"/>
      <c r="AOA43" s="1"/>
      <c r="AOB43" s="2" t="s">
        <v>11</v>
      </c>
      <c r="AOC43" s="1" t="s">
        <v>109</v>
      </c>
      <c r="AOD43" s="1">
        <v>156</v>
      </c>
      <c r="AOE43" s="2">
        <v>10</v>
      </c>
      <c r="AOF43" s="1">
        <v>3.4000000000000002E-2</v>
      </c>
      <c r="AOG43" s="1">
        <f t="shared" si="2093"/>
        <v>1.3000000000000001E-2</v>
      </c>
      <c r="AOH43" s="1">
        <f t="shared" si="2094"/>
        <v>0.23728813559322037</v>
      </c>
      <c r="AOI43" s="1">
        <f t="shared" si="2095"/>
        <v>3.5593220338983058E-4</v>
      </c>
      <c r="AOJ43" s="1">
        <f t="shared" si="2096"/>
        <v>2.7245269702222181</v>
      </c>
      <c r="AOK43" s="1"/>
      <c r="AOL43" s="1"/>
      <c r="AOM43" s="2" t="s">
        <v>11</v>
      </c>
      <c r="AON43" s="1" t="s">
        <v>110</v>
      </c>
      <c r="AOO43" s="1">
        <v>157</v>
      </c>
      <c r="AOP43" s="2">
        <v>10</v>
      </c>
      <c r="AOQ43" s="1">
        <v>0.03</v>
      </c>
      <c r="AOR43" s="1">
        <f t="shared" si="2097"/>
        <v>1.6E-2</v>
      </c>
      <c r="AOS43" s="1">
        <f t="shared" si="2098"/>
        <v>0.4982935153583618</v>
      </c>
      <c r="AOT43" s="1">
        <f t="shared" si="2099"/>
        <v>7.474402730375427E-4</v>
      </c>
      <c r="AOU43" s="1">
        <f t="shared" si="2100"/>
        <v>5.7213737985115021</v>
      </c>
      <c r="AOV43" s="1"/>
      <c r="AOW43" s="1"/>
      <c r="AOX43" s="2" t="s">
        <v>11</v>
      </c>
      <c r="AOY43" s="1" t="s">
        <v>111</v>
      </c>
      <c r="AOZ43" s="1">
        <v>158</v>
      </c>
      <c r="APA43" s="2">
        <v>10</v>
      </c>
      <c r="APB43" s="1">
        <v>0.04</v>
      </c>
      <c r="APC43" s="1">
        <f t="shared" si="2101"/>
        <v>0.02</v>
      </c>
      <c r="APD43" s="1">
        <f t="shared" si="2102"/>
        <v>0.37671232876712329</v>
      </c>
      <c r="APE43" s="1">
        <f t="shared" si="2103"/>
        <v>5.6506849315068495E-4</v>
      </c>
      <c r="APF43" s="1">
        <f t="shared" si="2104"/>
        <v>4.3253865060523955</v>
      </c>
      <c r="APG43" s="1"/>
      <c r="APH43" s="1"/>
      <c r="API43" s="2" t="s">
        <v>11</v>
      </c>
      <c r="APJ43" s="1" t="s">
        <v>112</v>
      </c>
      <c r="APK43" s="1">
        <v>161</v>
      </c>
      <c r="APL43" s="2">
        <v>10</v>
      </c>
      <c r="APM43" s="1">
        <v>4.5999999999999999E-2</v>
      </c>
      <c r="APN43" s="1">
        <f t="shared" si="2105"/>
        <v>0.03</v>
      </c>
      <c r="APO43" s="1">
        <f t="shared" si="2106"/>
        <v>0.87713310580204784</v>
      </c>
      <c r="APP43" s="1">
        <f t="shared" si="2107"/>
        <v>1.3156996587030717E-3</v>
      </c>
      <c r="APQ43" s="1">
        <f t="shared" si="2108"/>
        <v>10.071185385051068</v>
      </c>
      <c r="APR43" s="1"/>
      <c r="APS43" s="1"/>
      <c r="APT43" s="2" t="s">
        <v>11</v>
      </c>
      <c r="APU43" s="1" t="s">
        <v>113</v>
      </c>
      <c r="APV43" s="1">
        <v>162</v>
      </c>
      <c r="APW43" s="2">
        <v>10</v>
      </c>
      <c r="APX43" s="1">
        <v>3.4000000000000002E-2</v>
      </c>
      <c r="APY43" s="1">
        <f t="shared" si="2109"/>
        <v>2.9000000000000001E-2</v>
      </c>
      <c r="APZ43" s="1">
        <f t="shared" si="2110"/>
        <v>1.3195876288659794</v>
      </c>
      <c r="AQA43" s="1">
        <f t="shared" si="2111"/>
        <v>1.9793814432989693E-3</v>
      </c>
      <c r="AQB43" s="1">
        <f t="shared" si="2112"/>
        <v>15.151419498614276</v>
      </c>
      <c r="AQC43" s="1"/>
      <c r="AQD43" s="1"/>
      <c r="AQE43" s="2" t="s">
        <v>11</v>
      </c>
      <c r="AQF43" s="1" t="s">
        <v>114</v>
      </c>
      <c r="AQG43" s="1">
        <v>163</v>
      </c>
      <c r="AQH43" s="2">
        <v>10</v>
      </c>
      <c r="AQI43" s="1">
        <v>4.3999999999999997E-2</v>
      </c>
      <c r="AQJ43" s="1">
        <f t="shared" si="2113"/>
        <v>2.7999999999999997E-2</v>
      </c>
      <c r="AQK43" s="1">
        <f t="shared" si="2114"/>
        <v>0.67808219178082185</v>
      </c>
      <c r="AQL43" s="1">
        <f t="shared" si="2115"/>
        <v>1.0171232876712327E-3</v>
      </c>
      <c r="AQM43" s="1">
        <f t="shared" si="2116"/>
        <v>7.7856957108943101</v>
      </c>
      <c r="AQN43" s="1"/>
      <c r="AQO43" s="1"/>
      <c r="AQP43" s="2" t="s">
        <v>11</v>
      </c>
      <c r="AQQ43" s="1" t="s">
        <v>115</v>
      </c>
      <c r="AQR43" s="1">
        <v>169</v>
      </c>
      <c r="AQS43" s="2">
        <v>10</v>
      </c>
      <c r="AQT43" s="1">
        <v>3.5000000000000003E-2</v>
      </c>
      <c r="AQU43" s="1">
        <f t="shared" si="2117"/>
        <v>4.3000000000000003E-2</v>
      </c>
      <c r="AQV43" s="1">
        <f t="shared" si="2118"/>
        <v>2.020477815699659</v>
      </c>
      <c r="AQW43" s="1">
        <f t="shared" si="2119"/>
        <v>3.0307167235494887E-3</v>
      </c>
      <c r="AQX43" s="1">
        <f t="shared" si="2120"/>
        <v>23.198995128211028</v>
      </c>
      <c r="AQY43" s="1"/>
      <c r="AQZ43" s="1"/>
      <c r="ARA43" s="2" t="s">
        <v>11</v>
      </c>
      <c r="ARB43" s="1" t="s">
        <v>116</v>
      </c>
      <c r="ARC43" s="1">
        <v>170</v>
      </c>
      <c r="ARD43" s="2">
        <v>10</v>
      </c>
      <c r="ARE43" s="1">
        <v>2.1000000000000001E-2</v>
      </c>
      <c r="ARF43" s="1">
        <f t="shared" si="2121"/>
        <v>1.5000000000000001E-2</v>
      </c>
      <c r="ARG43" s="1">
        <f t="shared" si="2122"/>
        <v>0.2414965986394558</v>
      </c>
      <c r="ARH43" s="1">
        <f t="shared" si="2123"/>
        <v>3.6224489795918369E-4</v>
      </c>
      <c r="ARI43" s="1">
        <f t="shared" si="2124"/>
        <v>2.7728482697426795</v>
      </c>
      <c r="ARJ43" s="1"/>
      <c r="ARK43" s="1"/>
      <c r="ARL43" s="2" t="s">
        <v>11</v>
      </c>
      <c r="ARM43" s="1" t="s">
        <v>117</v>
      </c>
      <c r="ARN43" s="1">
        <v>171</v>
      </c>
      <c r="ARO43" s="2">
        <v>10</v>
      </c>
      <c r="ARP43" s="1">
        <v>2.7E-2</v>
      </c>
      <c r="ARQ43" s="1">
        <f t="shared" si="2125"/>
        <v>2.0999999999999998E-2</v>
      </c>
      <c r="ARR43" s="1">
        <f t="shared" si="2126"/>
        <v>0.53082191780821908</v>
      </c>
      <c r="ARS43" s="1">
        <f t="shared" si="2127"/>
        <v>7.9623287671232862E-4</v>
      </c>
      <c r="ART43" s="1">
        <f t="shared" si="2128"/>
        <v>6.0948628039829194</v>
      </c>
      <c r="ARU43" s="1"/>
      <c r="ARV43" s="1"/>
      <c r="ARW43" s="2" t="s">
        <v>11</v>
      </c>
      <c r="ARX43" s="1" t="s">
        <v>118</v>
      </c>
      <c r="ARY43" s="1">
        <v>172</v>
      </c>
      <c r="ARZ43" s="2">
        <v>10</v>
      </c>
      <c r="ASA43" s="1">
        <v>4.2999999999999997E-2</v>
      </c>
      <c r="ASB43" s="1">
        <f t="shared" si="2129"/>
        <v>2.2999999999999996E-2</v>
      </c>
      <c r="ASC43" s="1">
        <f t="shared" si="2130"/>
        <v>2.7118644067796446E-2</v>
      </c>
      <c r="ASD43" s="1">
        <f t="shared" si="2131"/>
        <v>4.0677966101694673E-5</v>
      </c>
      <c r="ASE43" s="1">
        <f t="shared" si="2132"/>
        <v>0.31137451088253726</v>
      </c>
      <c r="ASF43" s="1"/>
      <c r="ASG43" s="1"/>
      <c r="ASH43" s="2" t="s">
        <v>11</v>
      </c>
      <c r="ASI43" s="1" t="s">
        <v>119</v>
      </c>
      <c r="ASJ43" s="1">
        <v>173</v>
      </c>
      <c r="ASK43" s="2">
        <v>10</v>
      </c>
      <c r="ASL43" s="1">
        <v>2.4E-2</v>
      </c>
      <c r="ASM43" s="1">
        <f t="shared" si="2133"/>
        <v>2.1000000000000001E-2</v>
      </c>
      <c r="ASN43" s="1">
        <f t="shared" si="2134"/>
        <v>0.4863013698630137</v>
      </c>
      <c r="ASO43" s="1">
        <f t="shared" si="2135"/>
        <v>7.294520547945206E-4</v>
      </c>
      <c r="ASP43" s="1">
        <f t="shared" si="2136"/>
        <v>5.5836807623585472</v>
      </c>
      <c r="ASQ43" s="1"/>
      <c r="ASR43" s="1"/>
      <c r="ASS43" s="2" t="s">
        <v>11</v>
      </c>
      <c r="AST43" s="1" t="s">
        <v>120</v>
      </c>
      <c r="ASU43" s="1">
        <v>176</v>
      </c>
      <c r="ASV43" s="2">
        <v>10</v>
      </c>
      <c r="ASW43" s="1">
        <v>3.4000000000000002E-2</v>
      </c>
      <c r="ASX43" s="1">
        <f t="shared" si="2137"/>
        <v>2.7000000000000003E-2</v>
      </c>
      <c r="ASY43" s="1">
        <f t="shared" si="2138"/>
        <v>0.48797250859106539</v>
      </c>
      <c r="ASZ43" s="1">
        <f t="shared" si="2139"/>
        <v>7.3195876288659808E-4</v>
      </c>
      <c r="ATA43" s="1">
        <f t="shared" si="2140"/>
        <v>5.6028686687584051</v>
      </c>
      <c r="ATB43" s="1"/>
      <c r="ATC43" s="1"/>
      <c r="ATD43" s="2" t="s">
        <v>11</v>
      </c>
      <c r="ATE43" s="1" t="s">
        <v>121</v>
      </c>
      <c r="ATF43" s="1">
        <v>180</v>
      </c>
      <c r="ATG43" s="2">
        <v>10</v>
      </c>
      <c r="ATH43" s="1">
        <v>5.7000000000000002E-2</v>
      </c>
      <c r="ATI43" s="1">
        <f t="shared" si="2141"/>
        <v>3.6000000000000004E-2</v>
      </c>
      <c r="ATJ43" s="1">
        <f t="shared" si="2142"/>
        <v>0.22491349480968878</v>
      </c>
      <c r="ATK43" s="1">
        <f t="shared" si="2143"/>
        <v>3.3737024221453318E-4</v>
      </c>
      <c r="ATL43" s="1">
        <f t="shared" si="2144"/>
        <v>2.5824421479985697</v>
      </c>
      <c r="ATM43" s="1"/>
      <c r="ATN43" s="1"/>
      <c r="ATO43" s="2" t="s">
        <v>11</v>
      </c>
      <c r="ATP43" s="1" t="s">
        <v>122</v>
      </c>
      <c r="ATQ43" s="1">
        <v>183</v>
      </c>
      <c r="ATR43" s="2">
        <v>10</v>
      </c>
      <c r="ATS43" s="1">
        <v>4.2000000000000003E-2</v>
      </c>
      <c r="ATT43" s="1">
        <f t="shared" si="2145"/>
        <v>4.1000000000000002E-2</v>
      </c>
      <c r="ATU43" s="1">
        <f t="shared" si="2146"/>
        <v>1.1232876712328768</v>
      </c>
      <c r="ATV43" s="1">
        <f t="shared" si="2147"/>
        <v>1.6849315068493151E-3</v>
      </c>
      <c r="ATW43" s="1">
        <f t="shared" si="2148"/>
        <v>12.897516127138051</v>
      </c>
      <c r="ATX43" s="1"/>
      <c r="ATY43" s="1"/>
      <c r="ATZ43" s="2" t="s">
        <v>11</v>
      </c>
      <c r="AUA43" s="1" t="s">
        <v>123</v>
      </c>
      <c r="AUB43" s="1">
        <v>184</v>
      </c>
      <c r="AUC43" s="2">
        <v>10</v>
      </c>
      <c r="AUD43" s="1">
        <v>0.01</v>
      </c>
      <c r="AUE43" s="1">
        <f t="shared" si="2149"/>
        <v>-6.0000000000000001E-3</v>
      </c>
      <c r="AUF43" s="1">
        <f t="shared" si="2150"/>
        <v>-0.53068592057761732</v>
      </c>
      <c r="AUG43" s="1">
        <f t="shared" si="2151"/>
        <v>-7.9602888086642597E-4</v>
      </c>
      <c r="AUH43" s="1">
        <f t="shared" si="2152"/>
        <v>-6.0933012926088939</v>
      </c>
      <c r="AUI43" s="1"/>
      <c r="AUJ43" s="1"/>
      <c r="AUK43" s="2" t="s">
        <v>11</v>
      </c>
      <c r="AUL43" s="1" t="s">
        <v>124</v>
      </c>
      <c r="AUM43" s="1">
        <v>185</v>
      </c>
      <c r="AUN43" s="2">
        <v>10</v>
      </c>
      <c r="AUO43" s="1">
        <v>1.4999999999999999E-2</v>
      </c>
      <c r="AUP43" s="1">
        <f t="shared" si="2153"/>
        <v>9.9999999999999985E-3</v>
      </c>
      <c r="AUQ43" s="1">
        <f t="shared" si="2154"/>
        <v>0.19133574007220211</v>
      </c>
      <c r="AUR43" s="1">
        <f t="shared" si="2155"/>
        <v>2.8700361010830316E-4</v>
      </c>
      <c r="AUS43" s="1">
        <f t="shared" si="2156"/>
        <v>2.1969045476753148</v>
      </c>
      <c r="AUT43" s="1"/>
      <c r="AUU43" s="1"/>
      <c r="AUV43" s="2" t="s">
        <v>11</v>
      </c>
      <c r="AUW43" s="1" t="s">
        <v>125</v>
      </c>
      <c r="AUX43" s="1">
        <v>186</v>
      </c>
      <c r="AUY43" s="2">
        <v>10</v>
      </c>
      <c r="AUZ43" s="1">
        <v>1.7999999999999999E-2</v>
      </c>
      <c r="AVA43" s="1">
        <f t="shared" si="2157"/>
        <v>7.9999999999999984E-3</v>
      </c>
      <c r="AVB43" s="1">
        <f t="shared" si="2158"/>
        <v>0.15162454873646206</v>
      </c>
      <c r="AVC43" s="1">
        <f t="shared" si="2159"/>
        <v>2.274368231046931E-4</v>
      </c>
      <c r="AVD43" s="1">
        <f t="shared" si="2160"/>
        <v>1.7409432264596838</v>
      </c>
      <c r="AVE43" s="1"/>
      <c r="AVF43" s="1"/>
      <c r="AVG43" s="2" t="s">
        <v>11</v>
      </c>
      <c r="AVH43" s="1" t="s">
        <v>126</v>
      </c>
      <c r="AVI43" s="1">
        <v>187</v>
      </c>
      <c r="AVJ43" s="2">
        <v>10</v>
      </c>
      <c r="AVK43" s="1">
        <v>2.7E-2</v>
      </c>
      <c r="AVL43" s="1">
        <f t="shared" si="2161"/>
        <v>1.7000000000000001E-2</v>
      </c>
      <c r="AVM43" s="1">
        <f t="shared" si="2162"/>
        <v>0.59712230215827344</v>
      </c>
      <c r="AVN43" s="1">
        <f t="shared" si="2163"/>
        <v>8.9568345323741015E-4</v>
      </c>
      <c r="AVO43" s="1">
        <f t="shared" si="2164"/>
        <v>6.8561195134523123</v>
      </c>
      <c r="AVP43" s="1"/>
      <c r="AVQ43" s="1"/>
      <c r="AVR43" s="2" t="s">
        <v>11</v>
      </c>
      <c r="AVS43" s="1" t="s">
        <v>127</v>
      </c>
      <c r="AVT43" s="1">
        <v>190</v>
      </c>
      <c r="AVU43" s="2">
        <v>10</v>
      </c>
      <c r="AVV43" s="1">
        <v>3.4000000000000002E-2</v>
      </c>
      <c r="AVW43" s="1">
        <f t="shared" si="2165"/>
        <v>2.3000000000000003E-2</v>
      </c>
      <c r="AVX43" s="1">
        <f t="shared" si="2166"/>
        <v>0.86021505376344098</v>
      </c>
      <c r="AVY43" s="1">
        <f t="shared" si="2167"/>
        <v>1.2903225806451615E-3</v>
      </c>
      <c r="AVZ43" s="1">
        <f t="shared" si="2168"/>
        <v>9.8769334097149528</v>
      </c>
      <c r="AWA43" s="1"/>
      <c r="AWB43" s="1"/>
      <c r="AWC43" s="2" t="s">
        <v>11</v>
      </c>
      <c r="AWD43" s="1" t="s">
        <v>128</v>
      </c>
      <c r="AWE43" s="1">
        <v>191</v>
      </c>
      <c r="AWF43" s="2">
        <v>10</v>
      </c>
      <c r="AWG43" s="1">
        <v>3.4000000000000002E-2</v>
      </c>
      <c r="AWH43" s="1">
        <f t="shared" si="2169"/>
        <v>2.1000000000000005E-2</v>
      </c>
      <c r="AWI43" s="1">
        <f t="shared" si="2170"/>
        <v>0.69892473118279574</v>
      </c>
      <c r="AWJ43" s="1">
        <f t="shared" si="2171"/>
        <v>1.0483870967741937E-3</v>
      </c>
      <c r="AWK43" s="1">
        <f t="shared" si="2172"/>
        <v>8.0250083953933995</v>
      </c>
      <c r="AWL43" s="1"/>
      <c r="AWM43" s="1"/>
      <c r="AWN43" s="2" t="s">
        <v>11</v>
      </c>
      <c r="AWO43" s="1" t="s">
        <v>129</v>
      </c>
      <c r="AWP43" s="1">
        <v>192</v>
      </c>
      <c r="AWQ43" s="2">
        <v>10</v>
      </c>
      <c r="AWR43" s="1">
        <v>3.5999999999999997E-2</v>
      </c>
      <c r="AWS43" s="1">
        <f t="shared" si="2173"/>
        <v>1.9999999999999997E-2</v>
      </c>
      <c r="AWT43" s="1">
        <f t="shared" si="2174"/>
        <v>0.64999999999999991</v>
      </c>
      <c r="AWU43" s="1">
        <f t="shared" si="2175"/>
        <v>9.7499999999999985E-4</v>
      </c>
      <c r="AWV43" s="1">
        <f t="shared" si="2176"/>
        <v>7.4632578077158582</v>
      </c>
      <c r="AWW43" s="1"/>
      <c r="AWX43" s="1"/>
      <c r="AWY43" s="2" t="s">
        <v>11</v>
      </c>
      <c r="AWZ43" s="1" t="s">
        <v>130</v>
      </c>
      <c r="AXA43" s="1">
        <v>193</v>
      </c>
      <c r="AXB43" s="2">
        <v>10</v>
      </c>
      <c r="AXC43" s="1">
        <v>3.5000000000000003E-2</v>
      </c>
      <c r="AXD43" s="1">
        <f t="shared" si="2177"/>
        <v>2.1000000000000005E-2</v>
      </c>
      <c r="AXE43" s="1">
        <f t="shared" si="2178"/>
        <v>0.65232974910394281</v>
      </c>
      <c r="AXF43" s="1">
        <f t="shared" si="2179"/>
        <v>9.7849462365591435E-4</v>
      </c>
      <c r="AXG43" s="1">
        <f t="shared" si="2180"/>
        <v>7.4900078357005073</v>
      </c>
      <c r="AXH43" s="1"/>
      <c r="AXI43" s="1"/>
      <c r="AXJ43" s="2" t="s">
        <v>11</v>
      </c>
      <c r="AXK43" s="1" t="s">
        <v>131</v>
      </c>
      <c r="AXL43" s="1">
        <v>197</v>
      </c>
      <c r="AXM43" s="2">
        <v>10</v>
      </c>
      <c r="AXN43" s="1">
        <v>4.1000000000000002E-2</v>
      </c>
      <c r="AXO43" s="1">
        <f t="shared" si="2181"/>
        <v>2.2000000000000002E-2</v>
      </c>
      <c r="AXP43" s="1">
        <f t="shared" si="2182"/>
        <v>0.63669064748201443</v>
      </c>
      <c r="AXQ43" s="1">
        <f t="shared" si="2183"/>
        <v>9.5503597122302162E-4</v>
      </c>
      <c r="AXR43" s="1">
        <f t="shared" si="2184"/>
        <v>7.3104406860304776</v>
      </c>
      <c r="AXS43" s="1"/>
      <c r="AXT43" s="1"/>
      <c r="AXU43" s="2" t="s">
        <v>11</v>
      </c>
      <c r="AXV43" s="1" t="s">
        <v>132</v>
      </c>
      <c r="AXW43" s="1">
        <v>198</v>
      </c>
      <c r="AXX43" s="2">
        <v>10</v>
      </c>
      <c r="AXY43" s="1">
        <v>3.2000000000000001E-2</v>
      </c>
      <c r="AXZ43" s="1">
        <f t="shared" si="2185"/>
        <v>1.4999999999999999E-2</v>
      </c>
      <c r="AYA43" s="1">
        <f t="shared" si="2186"/>
        <v>0.35251798561151082</v>
      </c>
      <c r="AYB43" s="1">
        <f t="shared" si="2187"/>
        <v>5.2877697841726627E-4</v>
      </c>
      <c r="AYC43" s="1">
        <f t="shared" si="2188"/>
        <v>4.0475886284236546</v>
      </c>
      <c r="AYD43" s="1"/>
      <c r="AYE43" s="1"/>
      <c r="AYF43" s="2" t="s">
        <v>11</v>
      </c>
      <c r="AYG43" s="1" t="s">
        <v>133</v>
      </c>
      <c r="AYH43" s="1">
        <v>201</v>
      </c>
      <c r="AYI43" s="2">
        <v>10</v>
      </c>
      <c r="AYJ43" s="1">
        <v>3.3000000000000002E-2</v>
      </c>
      <c r="AYK43" s="1">
        <f t="shared" si="2189"/>
        <v>1.0000000000000002E-2</v>
      </c>
      <c r="AYL43" s="1">
        <f t="shared" si="2190"/>
        <v>0.12500000000000008</v>
      </c>
      <c r="AYM43" s="1">
        <f t="shared" si="2191"/>
        <v>1.8750000000000014E-4</v>
      </c>
      <c r="AYN43" s="1">
        <f t="shared" si="2192"/>
        <v>1.4352418860992049</v>
      </c>
      <c r="AYO43" s="1"/>
      <c r="AYP43" s="1"/>
      <c r="AYQ43" s="2" t="s">
        <v>11</v>
      </c>
      <c r="AYR43" s="1" t="s">
        <v>134</v>
      </c>
      <c r="AYS43" s="1">
        <v>204</v>
      </c>
      <c r="AYT43" s="2">
        <v>10</v>
      </c>
      <c r="AYU43" s="1">
        <v>0.04</v>
      </c>
      <c r="AYV43" s="1">
        <f t="shared" si="2193"/>
        <v>1.7000000000000001E-2</v>
      </c>
      <c r="AYW43" s="1">
        <f t="shared" si="2194"/>
        <v>6.0714285714285776E-2</v>
      </c>
      <c r="AYX43" s="1">
        <f t="shared" si="2195"/>
        <v>9.1071428571428667E-5</v>
      </c>
      <c r="AYY43" s="1">
        <f t="shared" si="2196"/>
        <v>0.69711748753389968</v>
      </c>
      <c r="AYZ43" s="1"/>
      <c r="AZA43" s="1"/>
      <c r="AZB43" s="2" t="s">
        <v>11</v>
      </c>
      <c r="AZC43" s="1" t="s">
        <v>135</v>
      </c>
      <c r="AZD43" s="1">
        <v>205</v>
      </c>
      <c r="AZE43" s="2">
        <v>10</v>
      </c>
      <c r="AZF43" s="1">
        <v>3.4000000000000002E-2</v>
      </c>
      <c r="AZG43" s="1">
        <f t="shared" si="2197"/>
        <v>1.2000000000000004E-2</v>
      </c>
      <c r="AZH43" s="1">
        <f t="shared" si="2198"/>
        <v>0.22142857142857156</v>
      </c>
      <c r="AZI43" s="1">
        <f t="shared" si="2199"/>
        <v>3.3214285714285735E-4</v>
      </c>
      <c r="AZJ43" s="1">
        <f t="shared" si="2200"/>
        <v>2.5424284839471625</v>
      </c>
      <c r="AZK43" s="1"/>
      <c r="AZL43" s="1"/>
      <c r="AZM43" s="2" t="s">
        <v>11</v>
      </c>
      <c r="AZN43" s="1" t="s">
        <v>136</v>
      </c>
      <c r="AZO43" s="1">
        <v>208</v>
      </c>
      <c r="AZP43" s="2">
        <v>10</v>
      </c>
      <c r="AZQ43" s="1">
        <v>0.04</v>
      </c>
      <c r="AZR43" s="1">
        <f t="shared" si="2201"/>
        <v>1.9E-2</v>
      </c>
      <c r="AZS43" s="1">
        <f t="shared" si="2202"/>
        <v>0.47142857142857142</v>
      </c>
      <c r="AZT43" s="1">
        <f t="shared" si="2203"/>
        <v>7.0714285714285714E-4</v>
      </c>
      <c r="AZU43" s="1">
        <f t="shared" si="2204"/>
        <v>5.4129122561455683</v>
      </c>
      <c r="AZV43" s="1"/>
      <c r="AZW43" s="1"/>
      <c r="AZX43" s="2" t="s">
        <v>11</v>
      </c>
      <c r="AZY43" s="1" t="s">
        <v>137</v>
      </c>
      <c r="AZZ43" s="1">
        <v>211</v>
      </c>
      <c r="BAA43" s="2">
        <v>10</v>
      </c>
      <c r="BAB43" s="1">
        <v>4.4999999999999998E-2</v>
      </c>
      <c r="BAC43" s="1">
        <f t="shared" si="2205"/>
        <v>2.0999999999999998E-2</v>
      </c>
      <c r="BAD43" s="1">
        <f t="shared" si="2206"/>
        <v>0.4893617021276595</v>
      </c>
      <c r="BAE43" s="1">
        <f t="shared" si="2207"/>
        <v>7.3404255319148932E-4</v>
      </c>
      <c r="BAF43" s="1">
        <f t="shared" si="2208"/>
        <v>5.618819298771351</v>
      </c>
      <c r="BAG43" s="1"/>
      <c r="BAH43" s="1"/>
      <c r="BAI43" s="2" t="s">
        <v>11</v>
      </c>
      <c r="BAJ43" s="1" t="s">
        <v>138</v>
      </c>
      <c r="BAK43" s="1">
        <v>212</v>
      </c>
      <c r="BAL43" s="2">
        <v>10</v>
      </c>
      <c r="BAM43" s="1">
        <v>1.0999999999999999E-2</v>
      </c>
      <c r="BAN43" s="1">
        <f t="shared" si="2209"/>
        <v>9.9999999999999915E-4</v>
      </c>
      <c r="BAO43" s="1">
        <f t="shared" si="2210"/>
        <v>1.0309278350515463</v>
      </c>
      <c r="BAP43" s="1">
        <f t="shared" si="2211"/>
        <v>1.5463917525773195E-3</v>
      </c>
      <c r="BAQ43" s="1">
        <f t="shared" si="2212"/>
        <v>11.837046483292402</v>
      </c>
      <c r="BAR43" s="1"/>
      <c r="BAS43" s="1"/>
      <c r="BAT43" s="2" t="s">
        <v>11</v>
      </c>
      <c r="BAU43" s="1" t="s">
        <v>139</v>
      </c>
      <c r="BAV43" s="1">
        <v>213</v>
      </c>
      <c r="BAW43" s="2">
        <v>10</v>
      </c>
      <c r="BAX43" s="1">
        <v>7.0000000000000001E-3</v>
      </c>
      <c r="BAY43" s="1">
        <f t="shared" si="2213"/>
        <v>6.0000000000000001E-3</v>
      </c>
      <c r="BAZ43" s="1">
        <f t="shared" si="2214"/>
        <v>1.3402777777777777</v>
      </c>
      <c r="BBA43" s="1">
        <f t="shared" si="2215"/>
        <v>2.0104166666666664E-3</v>
      </c>
      <c r="BBB43" s="1">
        <f t="shared" si="2216"/>
        <v>15.388982445397017</v>
      </c>
      <c r="BBC43" s="1"/>
      <c r="BBD43" s="1"/>
      <c r="BBE43" s="2" t="s">
        <v>11</v>
      </c>
      <c r="BBF43" s="1" t="s">
        <v>140</v>
      </c>
      <c r="BBG43" s="1">
        <v>214</v>
      </c>
      <c r="BBH43" s="2">
        <v>10</v>
      </c>
      <c r="BBI43" s="1">
        <v>1.4999999999999999E-2</v>
      </c>
      <c r="BBJ43" s="1">
        <f t="shared" si="2217"/>
        <v>9.9999999999999985E-3</v>
      </c>
      <c r="BBK43" s="1">
        <f t="shared" si="2218"/>
        <v>1.1567944250871078</v>
      </c>
      <c r="BBL43" s="1">
        <f t="shared" si="2219"/>
        <v>1.7351916376306619E-3</v>
      </c>
      <c r="BBM43" s="1">
        <f t="shared" si="2220"/>
        <v>13.282238499928519</v>
      </c>
      <c r="BBN43" s="1"/>
      <c r="BBO43" s="1"/>
      <c r="BBP43" s="2" t="s">
        <v>11</v>
      </c>
      <c r="BBQ43" s="1" t="s">
        <v>141</v>
      </c>
      <c r="BBR43" s="1">
        <v>215</v>
      </c>
      <c r="BBS43" s="2">
        <v>10</v>
      </c>
      <c r="BBT43" s="1">
        <v>2.3E-2</v>
      </c>
      <c r="BBU43" s="1">
        <f t="shared" si="2221"/>
        <v>1.4999999999999999E-2</v>
      </c>
      <c r="BBV43" s="1">
        <f t="shared" si="2222"/>
        <v>1.2342657342657342</v>
      </c>
      <c r="BBW43" s="1">
        <f t="shared" si="2223"/>
        <v>1.8513986013986013E-3</v>
      </c>
      <c r="BBX43" s="1">
        <f t="shared" si="2224"/>
        <v>14.171759043161368</v>
      </c>
      <c r="BBY43" s="1"/>
      <c r="BBZ43" s="1"/>
      <c r="BCA43" s="2" t="s">
        <v>11</v>
      </c>
      <c r="BCB43" s="1" t="s">
        <v>142</v>
      </c>
      <c r="BCC43" s="1">
        <v>225</v>
      </c>
      <c r="BCD43" s="2">
        <v>10</v>
      </c>
      <c r="BCE43" s="1">
        <v>2.3E-2</v>
      </c>
      <c r="BCF43" s="1">
        <f t="shared" si="2225"/>
        <v>1.6E-2</v>
      </c>
      <c r="BCG43" s="1">
        <f t="shared" si="2226"/>
        <v>1.2369337979094077</v>
      </c>
      <c r="BCH43" s="1">
        <f t="shared" si="2227"/>
        <v>1.8554006968641117E-3</v>
      </c>
      <c r="BCI43" s="1">
        <f t="shared" si="2228"/>
        <v>14.202393576730799</v>
      </c>
      <c r="BCJ43" s="1"/>
      <c r="BCK43" s="1"/>
      <c r="BCL43" s="2" t="s">
        <v>11</v>
      </c>
      <c r="BCM43" s="1" t="s">
        <v>143</v>
      </c>
      <c r="BCN43" s="1">
        <v>226</v>
      </c>
      <c r="BCO43" s="2">
        <v>10</v>
      </c>
      <c r="BCP43" s="1">
        <v>2.7E-2</v>
      </c>
      <c r="BCQ43" s="1">
        <f t="shared" si="2229"/>
        <v>9.0000000000000011E-3</v>
      </c>
      <c r="BCR43" s="1">
        <f t="shared" si="2230"/>
        <v>0.79054054054054057</v>
      </c>
      <c r="BCS43" s="1">
        <f t="shared" si="2231"/>
        <v>1.1858108108108109E-3</v>
      </c>
      <c r="BCT43" s="1">
        <f t="shared" si="2232"/>
        <v>9.0769351715463173</v>
      </c>
      <c r="BCU43" s="1"/>
      <c r="BCV43" s="1"/>
      <c r="BCW43" s="2" t="s">
        <v>11</v>
      </c>
      <c r="BCX43" s="1" t="s">
        <v>144</v>
      </c>
      <c r="BCY43" s="1">
        <v>232</v>
      </c>
      <c r="BCZ43" s="2">
        <v>10</v>
      </c>
      <c r="BDA43" s="1">
        <v>4.1000000000000002E-2</v>
      </c>
      <c r="BDB43" s="1">
        <f t="shared" si="2233"/>
        <v>1.7000000000000001E-2</v>
      </c>
      <c r="BDC43" s="1">
        <f t="shared" si="2234"/>
        <v>1.1283783783783783</v>
      </c>
      <c r="BDD43" s="1">
        <f t="shared" si="2235"/>
        <v>1.6925675675675675E-3</v>
      </c>
      <c r="BDE43" s="1">
        <f t="shared" si="2236"/>
        <v>12.955967296138757</v>
      </c>
      <c r="BDF43" s="1"/>
      <c r="BDG43" s="1"/>
      <c r="BDH43" s="2" t="s">
        <v>11</v>
      </c>
      <c r="BDI43" s="1" t="s">
        <v>145</v>
      </c>
      <c r="BDJ43" s="1">
        <v>233</v>
      </c>
      <c r="BDK43" s="2">
        <v>10</v>
      </c>
      <c r="BDL43" s="1">
        <v>3.9E-2</v>
      </c>
      <c r="BDM43" s="1">
        <f t="shared" si="2237"/>
        <v>1.0000000000000009E-3</v>
      </c>
      <c r="BDN43" s="1">
        <f t="shared" si="2238"/>
        <v>0.6317567567567568</v>
      </c>
      <c r="BDO43" s="1">
        <f t="shared" si="2239"/>
        <v>9.4763513513513524E-4</v>
      </c>
      <c r="BDP43" s="1">
        <f t="shared" si="2240"/>
        <v>7.2537900729878686</v>
      </c>
      <c r="BDQ43" s="1"/>
      <c r="BDR43" s="1"/>
      <c r="BDS43" s="2" t="s">
        <v>11</v>
      </c>
      <c r="BDT43" s="1" t="s">
        <v>146</v>
      </c>
      <c r="BDU43" s="1">
        <v>234</v>
      </c>
      <c r="BDV43" s="2">
        <v>10</v>
      </c>
      <c r="BDW43" s="1">
        <v>3.7999999999999999E-2</v>
      </c>
      <c r="BDX43" s="1">
        <f t="shared" si="2241"/>
        <v>2.9999999999999957E-3</v>
      </c>
      <c r="BDY43" s="1">
        <f t="shared" si="2242"/>
        <v>0.67457627118644048</v>
      </c>
      <c r="BDZ43" s="1">
        <f t="shared" si="2243"/>
        <v>1.0118644067796606E-3</v>
      </c>
      <c r="BEA43" s="1">
        <f t="shared" si="2244"/>
        <v>7.745440958203158</v>
      </c>
      <c r="BEB43" s="1"/>
      <c r="BEC43" s="1"/>
      <c r="BED43" s="2" t="s">
        <v>11</v>
      </c>
      <c r="BEE43" s="1" t="s">
        <v>147</v>
      </c>
      <c r="BEF43" s="1">
        <v>236</v>
      </c>
      <c r="BEG43" s="2">
        <v>10</v>
      </c>
      <c r="BEH43" s="1">
        <v>4.4999999999999998E-2</v>
      </c>
      <c r="BEI43" s="1">
        <f t="shared" si="2245"/>
        <v>-1.3000000000000005E-2</v>
      </c>
      <c r="BEJ43" s="1">
        <f t="shared" si="2246"/>
        <v>0.13898305084745749</v>
      </c>
      <c r="BEK43" s="1">
        <f t="shared" si="2247"/>
        <v>2.0847457627118623E-4</v>
      </c>
      <c r="BEL43" s="1">
        <f t="shared" si="2248"/>
        <v>1.5957943682730114</v>
      </c>
      <c r="BEM43" s="1"/>
      <c r="BEN43" s="1"/>
      <c r="BEO43" s="2" t="s">
        <v>11</v>
      </c>
      <c r="BEP43" s="4" t="s">
        <v>148</v>
      </c>
      <c r="BEQ43" s="4">
        <v>239</v>
      </c>
      <c r="BER43" s="2">
        <v>10</v>
      </c>
      <c r="BES43" s="1">
        <v>4.9000000000000002E-2</v>
      </c>
      <c r="BET43" s="1">
        <f t="shared" si="2249"/>
        <v>-1.8000000000000002E-2</v>
      </c>
      <c r="BEU43" s="1">
        <f t="shared" si="2250"/>
        <v>2.6845637583892572E-2</v>
      </c>
      <c r="BEV43" s="1">
        <f t="shared" si="2251"/>
        <v>4.0268456375838861E-5</v>
      </c>
      <c r="BEW43" s="1">
        <f t="shared" si="2252"/>
        <v>0.30823986815553323</v>
      </c>
      <c r="BEX43" s="1"/>
      <c r="BEY43" s="1"/>
      <c r="BEZ43" s="2" t="s">
        <v>11</v>
      </c>
      <c r="BFA43" s="4" t="s">
        <v>149</v>
      </c>
      <c r="BFB43" s="4">
        <v>240</v>
      </c>
      <c r="BFC43" s="2">
        <v>10</v>
      </c>
      <c r="BFD43" s="1">
        <v>-2.3E-2</v>
      </c>
      <c r="BFE43" s="1">
        <f t="shared" si="2253"/>
        <v>0</v>
      </c>
      <c r="BFF43" s="1">
        <f t="shared" si="2254"/>
        <v>2.229965156794425</v>
      </c>
      <c r="BFG43" s="1">
        <f t="shared" si="2255"/>
        <v>3.3449477351916376E-3</v>
      </c>
      <c r="BFH43" s="1">
        <f t="shared" si="2256"/>
        <v>25.6043151805851</v>
      </c>
      <c r="BFI43" s="1"/>
      <c r="BFJ43" s="1"/>
      <c r="BFK43" s="2" t="s">
        <v>11</v>
      </c>
      <c r="BFL43" s="4" t="s">
        <v>150</v>
      </c>
      <c r="BFM43" s="4">
        <v>241</v>
      </c>
      <c r="BFN43" s="2">
        <v>10</v>
      </c>
      <c r="BFO43" s="1">
        <v>-1.4999999999999999E-2</v>
      </c>
      <c r="BFP43" s="1">
        <f t="shared" si="2257"/>
        <v>2.0000000000000018E-3</v>
      </c>
      <c r="BFQ43" s="1">
        <f t="shared" si="2258"/>
        <v>2.3230240549828181</v>
      </c>
      <c r="BFR43" s="1">
        <f t="shared" si="2259"/>
        <v>3.484536082474227E-3</v>
      </c>
      <c r="BFS43" s="1">
        <f t="shared" si="2260"/>
        <v>26.67281140901888</v>
      </c>
      <c r="BFT43" s="1"/>
      <c r="BFU43" s="1"/>
      <c r="BFV43" s="2" t="s">
        <v>11</v>
      </c>
      <c r="BFW43" s="4" t="s">
        <v>151</v>
      </c>
      <c r="BFX43" s="4">
        <v>243</v>
      </c>
      <c r="BFY43" s="2">
        <v>10</v>
      </c>
      <c r="BFZ43" s="1">
        <v>1.7000000000000001E-2</v>
      </c>
      <c r="BGA43" s="1">
        <f t="shared" si="1408"/>
        <v>1.1000000000000001E-2</v>
      </c>
      <c r="BGB43" s="1">
        <f t="shared" si="2261"/>
        <v>1.6435986159169551</v>
      </c>
      <c r="BGC43" s="1">
        <f t="shared" si="2262"/>
        <v>2.4653979238754326E-3</v>
      </c>
      <c r="BGD43" s="1">
        <f t="shared" si="2263"/>
        <v>18.871692619989531</v>
      </c>
      <c r="BGE43" s="1"/>
      <c r="BGF43" s="1"/>
      <c r="BGG43" s="2" t="s">
        <v>11</v>
      </c>
      <c r="BGH43" s="4" t="s">
        <v>152</v>
      </c>
      <c r="BGI43" s="4">
        <v>246</v>
      </c>
      <c r="BGJ43" s="2">
        <v>10</v>
      </c>
      <c r="BGK43" s="1">
        <v>1.9E-2</v>
      </c>
      <c r="BGL43" s="1">
        <f t="shared" si="2264"/>
        <v>8.0000000000000002E-3</v>
      </c>
      <c r="BGM43" s="1">
        <f t="shared" si="2265"/>
        <v>1.3979238754325261</v>
      </c>
      <c r="BGN43" s="1">
        <f t="shared" si="2266"/>
        <v>2.0968858131487889E-3</v>
      </c>
      <c r="BGO43" s="1">
        <f t="shared" si="2267"/>
        <v>16.050871196791096</v>
      </c>
      <c r="BGP43" s="1"/>
      <c r="BGQ43" s="1"/>
      <c r="BGR43" s="2" t="s">
        <v>11</v>
      </c>
      <c r="BGS43" s="4" t="s">
        <v>153</v>
      </c>
      <c r="BGT43" s="4">
        <v>249</v>
      </c>
      <c r="BGU43" s="2">
        <v>10</v>
      </c>
      <c r="BGV43" s="1">
        <v>2.5999999999999999E-2</v>
      </c>
      <c r="BGW43" s="1">
        <f t="shared" si="2268"/>
        <v>1.7000000000000001E-2</v>
      </c>
      <c r="BGX43" s="1">
        <f t="shared" si="2269"/>
        <v>1.8281786941580758</v>
      </c>
      <c r="BGY43" s="1">
        <f t="shared" si="2270"/>
        <v>2.7422680412371135E-3</v>
      </c>
      <c r="BGZ43" s="1">
        <f t="shared" si="2271"/>
        <v>20.991029097038528</v>
      </c>
      <c r="BHA43" s="1"/>
      <c r="BHB43" s="1"/>
      <c r="BHC43" s="2" t="s">
        <v>11</v>
      </c>
      <c r="BHD43" s="4" t="s">
        <v>154</v>
      </c>
      <c r="BHE43" s="4">
        <v>253</v>
      </c>
      <c r="BHF43" s="2">
        <v>10</v>
      </c>
      <c r="BHG43" s="1">
        <v>2.5000000000000001E-2</v>
      </c>
      <c r="BHH43" s="1">
        <f t="shared" si="2272"/>
        <v>1.7000000000000001E-2</v>
      </c>
      <c r="BHI43" s="1">
        <f t="shared" si="2273"/>
        <v>1.7889273356401385</v>
      </c>
      <c r="BHJ43" s="1">
        <f t="shared" si="2274"/>
        <v>2.6833910034602076E-3</v>
      </c>
      <c r="BHK43" s="1">
        <f t="shared" si="2275"/>
        <v>20.540347546388606</v>
      </c>
      <c r="BHL43" s="1"/>
      <c r="BHM43" s="1"/>
      <c r="BHN43" s="2" t="s">
        <v>11</v>
      </c>
      <c r="BHO43" s="4" t="s">
        <v>155</v>
      </c>
      <c r="BHP43" s="4">
        <v>254</v>
      </c>
      <c r="BHQ43" s="2">
        <v>10</v>
      </c>
      <c r="BHR43" s="1">
        <v>1.9E-2</v>
      </c>
      <c r="BHS43" s="1">
        <f t="shared" si="2276"/>
        <v>-2.9999999999999992E-3</v>
      </c>
      <c r="BHT43" s="1">
        <f t="shared" si="2277"/>
        <v>-0.18900343642611683</v>
      </c>
      <c r="BHU43" s="1">
        <f t="shared" si="2278"/>
        <v>-2.8350515463917525E-4</v>
      </c>
      <c r="BHV43" s="1">
        <f t="shared" si="2279"/>
        <v>-2.170125188603607</v>
      </c>
      <c r="BHW43" s="1"/>
      <c r="BHX43" s="1"/>
      <c r="BHY43" s="2" t="s">
        <v>11</v>
      </c>
      <c r="BHZ43" s="4" t="s">
        <v>156</v>
      </c>
      <c r="BIA43" s="4">
        <v>260</v>
      </c>
      <c r="BIB43" s="2">
        <v>10</v>
      </c>
      <c r="BIC43" s="1">
        <v>0.03</v>
      </c>
      <c r="BID43" s="1">
        <f t="shared" si="2280"/>
        <v>-1.0000000000000009E-3</v>
      </c>
      <c r="BIE43" s="1">
        <f t="shared" si="2281"/>
        <v>-0.24662162162162163</v>
      </c>
      <c r="BIF43" s="1">
        <f t="shared" si="2282"/>
        <v>-3.6993243243243243E-4</v>
      </c>
      <c r="BIG43" s="1">
        <f t="shared" si="2283"/>
        <v>-2.8316934509524834</v>
      </c>
      <c r="BIH43" s="1"/>
      <c r="BII43" s="1"/>
      <c r="BIJ43" s="2" t="s">
        <v>11</v>
      </c>
      <c r="BIK43" s="4" t="s">
        <v>157</v>
      </c>
      <c r="BIL43" s="4">
        <v>267</v>
      </c>
      <c r="BIM43" s="2">
        <v>10</v>
      </c>
      <c r="BIN43" s="1">
        <v>3.1E-2</v>
      </c>
      <c r="BIO43" s="1">
        <f t="shared" si="2284"/>
        <v>0</v>
      </c>
      <c r="BIP43" s="1">
        <f t="shared" si="2285"/>
        <v>0.63</v>
      </c>
      <c r="BIQ43" s="1">
        <f t="shared" si="2286"/>
        <v>9.4499999999999998E-4</v>
      </c>
      <c r="BIR43" s="1">
        <f t="shared" si="2287"/>
        <v>7.2336191059399875</v>
      </c>
      <c r="BIS43" s="1"/>
      <c r="BIT43" s="1"/>
      <c r="BIU43" s="2" t="s">
        <v>11</v>
      </c>
      <c r="BIV43" s="4" t="s">
        <v>158</v>
      </c>
      <c r="BIW43" s="4">
        <v>268</v>
      </c>
      <c r="BIX43" s="2">
        <v>10</v>
      </c>
      <c r="BIY43" s="1">
        <v>0.03</v>
      </c>
      <c r="BIZ43" s="1">
        <f t="shared" si="2288"/>
        <v>9.9999999999999742E-4</v>
      </c>
      <c r="BJA43" s="1">
        <f t="shared" si="2289"/>
        <v>3.0508474576271098E-2</v>
      </c>
      <c r="BJB43" s="1">
        <f t="shared" si="2290"/>
        <v>4.5762711864406648E-5</v>
      </c>
      <c r="BJC43" s="1">
        <f t="shared" si="2291"/>
        <v>0.35029632474285549</v>
      </c>
      <c r="BJD43" s="1"/>
      <c r="BJE43" s="1"/>
      <c r="BJF43" s="2" t="s">
        <v>11</v>
      </c>
      <c r="BJG43" s="4" t="s">
        <v>159</v>
      </c>
      <c r="BJH43" s="4">
        <v>274</v>
      </c>
      <c r="BJI43" s="2">
        <v>10</v>
      </c>
      <c r="BJJ43" s="1">
        <v>2.1999999999999999E-2</v>
      </c>
      <c r="BJK43" s="1">
        <f t="shared" si="2292"/>
        <v>1.0999999999999999E-2</v>
      </c>
      <c r="BJL43" s="1">
        <f t="shared" si="2293"/>
        <v>1.0608108108108107</v>
      </c>
      <c r="BJM43" s="1">
        <f t="shared" si="2294"/>
        <v>1.5912162162162161E-3</v>
      </c>
      <c r="BJN43" s="1">
        <f t="shared" si="2295"/>
        <v>12.180160871220268</v>
      </c>
      <c r="BJO43" s="1"/>
      <c r="BJP43" s="1"/>
      <c r="BJQ43" s="2" t="s">
        <v>11</v>
      </c>
      <c r="BJR43" s="4" t="s">
        <v>160</v>
      </c>
      <c r="BJS43" s="4">
        <v>281</v>
      </c>
      <c r="BJT43" s="2">
        <v>10</v>
      </c>
      <c r="BJU43" s="9">
        <v>4.7E-2</v>
      </c>
      <c r="BJV43" s="1">
        <f t="shared" si="2296"/>
        <v>9.0000000000000011E-3</v>
      </c>
      <c r="BJW43" s="1">
        <f t="shared" si="2297"/>
        <v>0.52666666666666673</v>
      </c>
      <c r="BJX43" s="1">
        <f t="shared" si="2298"/>
        <v>7.9000000000000012E-4</v>
      </c>
      <c r="BJY43" s="1">
        <f t="shared" si="2299"/>
        <v>6.0471524800979797</v>
      </c>
      <c r="BJZ43" s="1"/>
      <c r="BKA43" s="1"/>
      <c r="BKB43" s="2" t="s">
        <v>11</v>
      </c>
      <c r="BKC43" s="4" t="s">
        <v>161</v>
      </c>
      <c r="BKD43" s="4">
        <v>282</v>
      </c>
      <c r="BKE43" s="2">
        <v>10</v>
      </c>
      <c r="BKF43" s="1">
        <v>2.8000000000000001E-2</v>
      </c>
      <c r="BKG43" s="1">
        <f t="shared" si="2300"/>
        <v>6.9999999999999993E-3</v>
      </c>
      <c r="BKH43" s="1">
        <f t="shared" si="2301"/>
        <v>0.20289855072463764</v>
      </c>
      <c r="BKI43" s="1">
        <f t="shared" si="2302"/>
        <v>3.0434782608695644E-4</v>
      </c>
      <c r="BKJ43" s="1">
        <f t="shared" si="2303"/>
        <v>2.3296679890305909</v>
      </c>
      <c r="BKK43" s="1"/>
      <c r="BKL43" s="1"/>
      <c r="BKM43" s="2" t="s">
        <v>11</v>
      </c>
      <c r="BKN43" s="4" t="s">
        <v>162</v>
      </c>
      <c r="BKO43" s="4">
        <v>289</v>
      </c>
      <c r="BKP43" s="2">
        <v>10</v>
      </c>
      <c r="BKQ43" s="1">
        <v>3.5999999999999997E-2</v>
      </c>
      <c r="BKR43" s="1">
        <f t="shared" si="2304"/>
        <v>1.9999999999999997E-2</v>
      </c>
      <c r="BKS43" s="1">
        <f t="shared" si="2305"/>
        <v>0.79136690647482011</v>
      </c>
      <c r="BKT43" s="1">
        <f t="shared" si="2306"/>
        <v>1.1870503597122301E-3</v>
      </c>
      <c r="BKU43" s="1">
        <f t="shared" si="2307"/>
        <v>9.086423451563304</v>
      </c>
      <c r="BKV43" s="1"/>
      <c r="BKW43" s="1"/>
      <c r="BKX43" s="2" t="s">
        <v>11</v>
      </c>
      <c r="BKY43" s="4" t="s">
        <v>163</v>
      </c>
      <c r="BKZ43" s="4">
        <v>296</v>
      </c>
      <c r="BLA43" s="2">
        <v>10</v>
      </c>
      <c r="BLB43" s="1">
        <v>4.9000000000000002E-2</v>
      </c>
      <c r="BLC43" s="1">
        <f t="shared" si="2308"/>
        <v>2.9000000000000001E-2</v>
      </c>
      <c r="BLD43" s="1">
        <f t="shared" si="2309"/>
        <v>0.84782608695652173</v>
      </c>
      <c r="BLE43" s="1">
        <f t="shared" si="2310"/>
        <v>1.2717391304347826E-3</v>
      </c>
      <c r="BLF43" s="1">
        <f t="shared" si="2311"/>
        <v>9.7346840970206863</v>
      </c>
      <c r="BLG43" s="1"/>
      <c r="BLH43" s="1"/>
      <c r="BLI43" s="2" t="s">
        <v>11</v>
      </c>
      <c r="BLJ43" s="4" t="s">
        <v>164</v>
      </c>
      <c r="BLK43" s="4">
        <v>303</v>
      </c>
      <c r="BLL43" s="2">
        <v>10</v>
      </c>
      <c r="BLM43" s="1">
        <v>2.9000000000000001E-2</v>
      </c>
      <c r="BLN43" s="1">
        <f t="shared" si="2312"/>
        <v>1.8000000000000002E-2</v>
      </c>
      <c r="BLO43" s="1">
        <f t="shared" si="2313"/>
        <v>0.83728813559322046</v>
      </c>
      <c r="BLP43" s="1">
        <f t="shared" si="2314"/>
        <v>1.2559322033898308E-3</v>
      </c>
      <c r="BLQ43" s="1">
        <f t="shared" si="2315"/>
        <v>9.6136880234983977</v>
      </c>
      <c r="BLR43" s="1"/>
      <c r="BLS43" s="1"/>
      <c r="BLT43" s="2" t="s">
        <v>11</v>
      </c>
      <c r="BLU43" s="4" t="s">
        <v>165</v>
      </c>
      <c r="BLV43" s="4">
        <v>310</v>
      </c>
      <c r="BLW43" s="2">
        <v>10</v>
      </c>
      <c r="BLX43" s="1">
        <v>3.7999999999999999E-2</v>
      </c>
      <c r="BLY43" s="1">
        <f t="shared" si="2316"/>
        <v>2.5999999999999999E-2</v>
      </c>
      <c r="BLZ43" s="1">
        <f t="shared" si="2317"/>
        <v>1.2696245733788396</v>
      </c>
      <c r="BMA43" s="1">
        <f t="shared" si="2318"/>
        <v>1.9044368600682595E-3</v>
      </c>
      <c r="BMB43" s="1">
        <f t="shared" si="2319"/>
        <v>14.577746938673142</v>
      </c>
      <c r="BMC43" s="1"/>
      <c r="BMD43" s="1"/>
      <c r="BME43" s="2" t="s">
        <v>11</v>
      </c>
      <c r="BMF43" s="4" t="s">
        <v>166</v>
      </c>
      <c r="BMG43" s="4">
        <v>311</v>
      </c>
      <c r="BMH43" s="2">
        <v>10</v>
      </c>
      <c r="BMI43" s="1">
        <v>2.1999999999999999E-2</v>
      </c>
      <c r="BMJ43" s="1">
        <f t="shared" si="1468"/>
        <v>1.1999999999999999E-2</v>
      </c>
      <c r="BMK43" s="1">
        <f t="shared" si="2320"/>
        <v>0.17021276595744678</v>
      </c>
      <c r="BML43" s="1">
        <f t="shared" si="2321"/>
        <v>2.5531914893617015E-4</v>
      </c>
      <c r="BMM43" s="1">
        <f t="shared" si="2322"/>
        <v>1.954371930007426</v>
      </c>
      <c r="BMN43" s="1"/>
      <c r="BMO43" s="1"/>
      <c r="BMP43" s="2" t="s">
        <v>11</v>
      </c>
      <c r="BMQ43" s="4" t="s">
        <v>167</v>
      </c>
      <c r="BMR43" s="4">
        <v>317</v>
      </c>
      <c r="BMS43" s="2">
        <v>10</v>
      </c>
      <c r="BMT43" s="1">
        <v>3.5000000000000003E-2</v>
      </c>
      <c r="BMU43" s="4">
        <f t="shared" si="2323"/>
        <v>2.5000000000000001E-2</v>
      </c>
      <c r="BMV43" s="1">
        <f t="shared" si="2324"/>
        <v>0.82978723404255328</v>
      </c>
      <c r="BMW43" s="1">
        <f t="shared" si="2325"/>
        <v>1.24468085106383E-3</v>
      </c>
      <c r="BMX43" s="1">
        <f t="shared" si="2326"/>
        <v>9.5275631587862062</v>
      </c>
      <c r="BMY43" s="1"/>
      <c r="BMZ43" s="1"/>
      <c r="BNA43" s="2" t="s">
        <v>11</v>
      </c>
      <c r="BNB43" s="4" t="s">
        <v>168</v>
      </c>
      <c r="BNC43" s="4">
        <v>324</v>
      </c>
      <c r="BND43" s="2">
        <v>10</v>
      </c>
      <c r="BNE43" s="1">
        <v>4.2999999999999997E-2</v>
      </c>
      <c r="BNF43" s="1">
        <f t="shared" si="2327"/>
        <v>0.03</v>
      </c>
      <c r="BNG43" s="1">
        <f t="shared" si="2328"/>
        <v>0.97857142857142854</v>
      </c>
      <c r="BNH43" s="1">
        <f t="shared" si="2329"/>
        <v>1.4678571428571429E-3</v>
      </c>
      <c r="BNI43" s="1">
        <f t="shared" si="2330"/>
        <v>11.235893622605197</v>
      </c>
      <c r="BNJ43" s="1"/>
      <c r="BNK43" s="1"/>
      <c r="BNL43" s="2" t="s">
        <v>11</v>
      </c>
      <c r="BNM43" s="4" t="s">
        <v>169</v>
      </c>
      <c r="BNN43" s="4">
        <v>325</v>
      </c>
      <c r="BNO43" s="2">
        <v>10</v>
      </c>
      <c r="BNP43" s="1">
        <v>1.9E-2</v>
      </c>
      <c r="BNQ43" s="1">
        <f t="shared" si="2331"/>
        <v>0</v>
      </c>
      <c r="BNR43" s="1">
        <f t="shared" si="2332"/>
        <v>9.4405594405594415E-2</v>
      </c>
      <c r="BNS43" s="1">
        <f t="shared" si="2333"/>
        <v>1.4160839160839162E-4</v>
      </c>
      <c r="BNT43" s="1">
        <f t="shared" si="2334"/>
        <v>1.0839589069840141</v>
      </c>
      <c r="BNU43" s="1"/>
      <c r="BNV43" s="1"/>
      <c r="BNW43" s="2" t="s">
        <v>11</v>
      </c>
      <c r="BNX43" s="4" t="s">
        <v>170</v>
      </c>
      <c r="BNY43" s="4">
        <v>338</v>
      </c>
      <c r="BNZ43" s="2">
        <v>10</v>
      </c>
      <c r="BOA43" s="1">
        <v>3.5999999999999997E-2</v>
      </c>
      <c r="BOB43" s="1">
        <f t="shared" si="2335"/>
        <v>2.5999999999999995E-2</v>
      </c>
      <c r="BOC43" s="1">
        <f t="shared" si="2336"/>
        <v>0.97756410256410242</v>
      </c>
      <c r="BOD43" s="1">
        <f t="shared" si="2337"/>
        <v>1.4663461538461536E-3</v>
      </c>
      <c r="BOE43" s="1">
        <f t="shared" si="2338"/>
        <v>11.224327570775822</v>
      </c>
      <c r="BOF43" s="1"/>
      <c r="BOG43" s="1"/>
      <c r="BOH43" s="2" t="s">
        <v>11</v>
      </c>
      <c r="BOI43" s="4" t="s">
        <v>171</v>
      </c>
      <c r="BOJ43" s="4">
        <v>339</v>
      </c>
      <c r="BOK43" s="2">
        <v>10</v>
      </c>
      <c r="BOL43" s="1">
        <v>2.1999999999999999E-2</v>
      </c>
      <c r="BOM43" s="1">
        <f t="shared" si="2339"/>
        <v>1.6999999999999998E-2</v>
      </c>
      <c r="BON43" s="1">
        <f t="shared" si="2340"/>
        <v>0.67752442996742668</v>
      </c>
      <c r="BOO43" s="1">
        <f t="shared" si="2341"/>
        <v>1.0162866449511399E-3</v>
      </c>
      <c r="BOP43" s="1">
        <f t="shared" si="2342"/>
        <v>7.7792915259578983</v>
      </c>
      <c r="BOQ43" s="1"/>
      <c r="BOR43" s="1"/>
      <c r="BOS43" s="2" t="s">
        <v>11</v>
      </c>
      <c r="BOT43" s="4" t="s">
        <v>172</v>
      </c>
      <c r="BOU43" s="4">
        <v>345</v>
      </c>
      <c r="BOV43" s="2">
        <v>10</v>
      </c>
      <c r="BOW43" s="1">
        <v>3.4000000000000002E-2</v>
      </c>
      <c r="BOX43" s="1">
        <f t="shared" si="2343"/>
        <v>2.7000000000000003E-2</v>
      </c>
      <c r="BOY43" s="1">
        <f t="shared" si="2344"/>
        <v>1.0707395498392285</v>
      </c>
      <c r="BOZ43" s="1">
        <f t="shared" si="2345"/>
        <v>1.6061093247588427E-3</v>
      </c>
      <c r="BPA43" s="1">
        <f t="shared" si="2346"/>
        <v>12.294162008258134</v>
      </c>
      <c r="BPB43" s="1"/>
      <c r="BPC43" s="1"/>
      <c r="BPD43" s="2" t="s">
        <v>11</v>
      </c>
      <c r="BPE43" s="4" t="s">
        <v>173</v>
      </c>
      <c r="BPF43" s="4">
        <v>352</v>
      </c>
      <c r="BPG43" s="2">
        <v>10</v>
      </c>
      <c r="BPH43" s="1">
        <v>3.4000000000000002E-2</v>
      </c>
      <c r="BPI43" s="1">
        <f t="shared" si="2347"/>
        <v>2.5000000000000001E-2</v>
      </c>
      <c r="BPJ43" s="1">
        <f t="shared" si="2348"/>
        <v>0.90384615384615397</v>
      </c>
      <c r="BPK43" s="1">
        <f t="shared" si="2349"/>
        <v>1.3557692307692309E-3</v>
      </c>
      <c r="BPL43" s="1">
        <f t="shared" si="2350"/>
        <v>10.377902868717321</v>
      </c>
      <c r="BPM43" s="1"/>
      <c r="BPN43" s="1"/>
      <c r="BPO43" s="2" t="s">
        <v>11</v>
      </c>
      <c r="BPP43" s="4" t="s">
        <v>174</v>
      </c>
      <c r="BPQ43" s="4">
        <v>353</v>
      </c>
      <c r="BPR43" s="2">
        <v>10</v>
      </c>
      <c r="BPS43" s="1">
        <v>1.7999999999999999E-2</v>
      </c>
      <c r="BPT43" s="1">
        <f t="shared" si="2351"/>
        <v>8.9999999999999993E-3</v>
      </c>
      <c r="BPU43" s="1">
        <f t="shared" si="2352"/>
        <v>0.28333333333333333</v>
      </c>
      <c r="BPV43" s="1">
        <f t="shared" si="2353"/>
        <v>4.2499999999999998E-4</v>
      </c>
      <c r="BPW43" s="1">
        <f t="shared" si="2354"/>
        <v>3.2532149418248619</v>
      </c>
      <c r="BPX43" s="1"/>
      <c r="BPY43" s="1"/>
      <c r="BPZ43" s="2" t="s">
        <v>11</v>
      </c>
      <c r="BQA43" s="4" t="s">
        <v>175</v>
      </c>
      <c r="BQB43" s="4">
        <v>358</v>
      </c>
      <c r="BQC43" s="2">
        <v>10</v>
      </c>
      <c r="BQD43" s="1">
        <v>0.02</v>
      </c>
      <c r="BQE43" s="1">
        <f t="shared" si="2355"/>
        <v>0.01</v>
      </c>
      <c r="BQF43" s="1">
        <f t="shared" si="2356"/>
        <v>0.3141891891891892</v>
      </c>
      <c r="BQG43" s="1">
        <f t="shared" si="2357"/>
        <v>4.7128378378378383E-4</v>
      </c>
      <c r="BQH43" s="1">
        <f t="shared" si="2358"/>
        <v>3.607499875870972</v>
      </c>
      <c r="BQI43" s="1"/>
      <c r="BQJ43" s="1"/>
      <c r="BQK43" s="2" t="s">
        <v>11</v>
      </c>
      <c r="BQL43" s="4" t="s">
        <v>176</v>
      </c>
      <c r="BQM43" s="4">
        <v>366</v>
      </c>
      <c r="BQN43" s="2">
        <v>10</v>
      </c>
      <c r="BQO43" s="1">
        <v>3.3000000000000002E-2</v>
      </c>
      <c r="BQP43" s="1">
        <f t="shared" si="2359"/>
        <v>2.2000000000000002E-2</v>
      </c>
      <c r="BQQ43" s="1">
        <f t="shared" si="2360"/>
        <v>0.9264214046822743</v>
      </c>
      <c r="BQR43" s="1">
        <f t="shared" si="2361"/>
        <v>1.3896321070234114E-3</v>
      </c>
      <c r="BQS43" s="1">
        <f t="shared" si="2362"/>
        <v>10.637110433430889</v>
      </c>
      <c r="BQT43" s="1"/>
      <c r="BQU43" s="1"/>
      <c r="BQV43" s="2" t="s">
        <v>11</v>
      </c>
      <c r="BQW43" s="4" t="s">
        <v>177</v>
      </c>
      <c r="BQX43" s="4">
        <v>367</v>
      </c>
      <c r="BQY43" s="2">
        <v>10</v>
      </c>
      <c r="BQZ43" s="1">
        <v>3.4000000000000002E-2</v>
      </c>
      <c r="BRA43" s="1">
        <f t="shared" si="2363"/>
        <v>1.3000000000000001E-2</v>
      </c>
      <c r="BRB43" s="1">
        <f t="shared" si="2364"/>
        <v>-0.31313131313131309</v>
      </c>
      <c r="BRC43" s="1">
        <f t="shared" si="2365"/>
        <v>-4.6969696969696966E-4</v>
      </c>
      <c r="BRD43" s="1">
        <f t="shared" si="2366"/>
        <v>-3.5953534116424497</v>
      </c>
      <c r="BRE43" s="1"/>
      <c r="BRF43" s="1"/>
      <c r="BRG43" s="2" t="s">
        <v>11</v>
      </c>
      <c r="BRH43" s="4" t="s">
        <v>178</v>
      </c>
      <c r="BRI43" s="4">
        <v>373</v>
      </c>
      <c r="BRJ43" s="2">
        <v>10</v>
      </c>
      <c r="BRK43" s="1">
        <v>4.4999999999999998E-2</v>
      </c>
      <c r="BRL43" s="1">
        <f t="shared" si="2367"/>
        <v>2.3E-2</v>
      </c>
      <c r="BRM43" s="1">
        <f t="shared" si="2368"/>
        <v>0.3254237288135593</v>
      </c>
      <c r="BRN43" s="1">
        <f t="shared" si="2369"/>
        <v>4.8813559322033895E-4</v>
      </c>
      <c r="BRO43" s="1">
        <f t="shared" si="2370"/>
        <v>3.7364941305904695</v>
      </c>
      <c r="BRP43" s="1"/>
      <c r="BRQ43" s="1"/>
      <c r="BRR43" s="2" t="s">
        <v>11</v>
      </c>
      <c r="BRS43" s="1" t="s">
        <v>179</v>
      </c>
      <c r="BRT43" s="1">
        <v>380</v>
      </c>
      <c r="BRU43" s="2">
        <v>10</v>
      </c>
      <c r="BRV43" s="1">
        <v>0.04</v>
      </c>
      <c r="BRW43" s="1">
        <f t="shared" si="2371"/>
        <v>1.0000000000000002E-2</v>
      </c>
      <c r="BRX43" s="1">
        <f t="shared" si="2372"/>
        <v>-0.10067114093959723</v>
      </c>
      <c r="BRY43" s="1">
        <f t="shared" si="2373"/>
        <v>-1.5100671140939585E-4</v>
      </c>
      <c r="BRZ43" s="1">
        <f t="shared" si="2374"/>
        <v>-1.1558995055832504</v>
      </c>
      <c r="BSA43" s="1"/>
      <c r="BSB43" s="1"/>
      <c r="BSC43" s="2" t="s">
        <v>11</v>
      </c>
      <c r="BSD43" s="1" t="s">
        <v>180</v>
      </c>
      <c r="BSE43" s="1">
        <v>394</v>
      </c>
      <c r="BSF43" s="2">
        <v>10</v>
      </c>
      <c r="BSG43" s="1">
        <v>2.1999999999999999E-2</v>
      </c>
      <c r="BSH43" s="1">
        <f t="shared" si="2375"/>
        <v>9.9999999999999985E-3</v>
      </c>
      <c r="BSI43" s="1">
        <f t="shared" si="2376"/>
        <v>-8.8652482269503632E-2</v>
      </c>
      <c r="BSJ43" s="1">
        <f t="shared" si="2377"/>
        <v>-1.3297872340425546E-4</v>
      </c>
      <c r="BSK43" s="1">
        <f t="shared" si="2378"/>
        <v>-1.0179020468788691</v>
      </c>
      <c r="BSL43" s="1"/>
      <c r="BSM43" s="1"/>
      <c r="BSN43" s="1" t="s">
        <v>11</v>
      </c>
      <c r="BSO43" s="1" t="s">
        <v>181</v>
      </c>
      <c r="BSP43" s="1">
        <v>395</v>
      </c>
      <c r="BSQ43" s="2">
        <v>10</v>
      </c>
      <c r="BSR43" s="1">
        <v>1.4E-2</v>
      </c>
      <c r="BSS43" s="1">
        <f t="shared" si="2379"/>
        <v>4.0000000000000001E-3</v>
      </c>
      <c r="BST43" s="1">
        <f t="shared" si="2380"/>
        <v>0.16262975778546715</v>
      </c>
      <c r="BSU43" s="1">
        <f t="shared" si="2381"/>
        <v>2.4394463667820073E-4</v>
      </c>
      <c r="BSV43" s="1">
        <f t="shared" si="2382"/>
        <v>1.8673043223989645</v>
      </c>
      <c r="BSW43" s="1"/>
      <c r="BSX43" s="1"/>
      <c r="BSY43" s="1" t="s">
        <v>11</v>
      </c>
      <c r="BSZ43" s="1" t="s">
        <v>182</v>
      </c>
      <c r="BTA43" s="1">
        <v>401</v>
      </c>
      <c r="BTB43" s="1">
        <v>10</v>
      </c>
      <c r="BTC43" s="1">
        <v>1.7000000000000001E-2</v>
      </c>
      <c r="BTD43" s="1">
        <f t="shared" si="2383"/>
        <v>5.000000000000001E-3</v>
      </c>
      <c r="BTE43" s="1">
        <f t="shared" si="2384"/>
        <v>0.29720279720279724</v>
      </c>
      <c r="BTF43" s="1">
        <f t="shared" si="2385"/>
        <v>4.4580419580419589E-4</v>
      </c>
      <c r="BTG43" s="1">
        <f t="shared" si="2386"/>
        <v>3.4124632256904155</v>
      </c>
      <c r="BTH43" s="1"/>
      <c r="BTI43" s="1"/>
      <c r="BTJ43" s="1" t="s">
        <v>11</v>
      </c>
      <c r="BTK43" s="1" t="s">
        <v>183</v>
      </c>
      <c r="BTL43" s="1">
        <v>408</v>
      </c>
      <c r="BTM43" s="1">
        <v>10</v>
      </c>
      <c r="BTN43" s="1">
        <v>2.8000000000000001E-2</v>
      </c>
      <c r="BTO43" s="1">
        <f t="shared" si="2387"/>
        <v>1.6E-2</v>
      </c>
      <c r="BTP43" s="5">
        <f t="shared" si="2388"/>
        <v>0.81881533101045301</v>
      </c>
      <c r="BTQ43" s="1">
        <f t="shared" si="2389"/>
        <v>1.2282229965156796E-3</v>
      </c>
      <c r="BTR43" s="1">
        <f t="shared" si="2390"/>
        <v>9.401584480371092</v>
      </c>
      <c r="BTS43" s="1"/>
      <c r="BTT43" s="1"/>
      <c r="BTU43" s="1" t="s">
        <v>11</v>
      </c>
      <c r="BTV43" s="1" t="s">
        <v>184</v>
      </c>
      <c r="BTW43" s="1">
        <v>409</v>
      </c>
      <c r="BTX43" s="1">
        <v>10</v>
      </c>
      <c r="BTY43" s="1">
        <v>2.7E-2</v>
      </c>
      <c r="BTZ43" s="1">
        <f t="shared" si="2391"/>
        <v>1.7000000000000001E-2</v>
      </c>
      <c r="BUA43" s="1">
        <f t="shared" si="2392"/>
        <v>0.68858131487889285</v>
      </c>
      <c r="BUB43" s="1">
        <f t="shared" si="2393"/>
        <v>1.0328719723183392E-3</v>
      </c>
      <c r="BUC43" s="1">
        <f t="shared" si="2394"/>
        <v>7.9062459607956148</v>
      </c>
      <c r="BUD43" s="1"/>
      <c r="BUE43" s="1"/>
      <c r="BUF43" s="1" t="s">
        <v>11</v>
      </c>
      <c r="BUG43" s="1" t="s">
        <v>185</v>
      </c>
      <c r="BUH43" s="1">
        <v>415</v>
      </c>
      <c r="BUI43" s="1">
        <v>10</v>
      </c>
      <c r="BUJ43" s="1">
        <v>0.03</v>
      </c>
      <c r="BUK43" s="1">
        <f t="shared" si="2395"/>
        <v>1.7000000000000001E-2</v>
      </c>
      <c r="BUL43" s="1">
        <f t="shared" si="2396"/>
        <v>0.74912891986062724</v>
      </c>
      <c r="BUM43" s="1">
        <f t="shared" si="2397"/>
        <v>1.1236933797909409E-3</v>
      </c>
      <c r="BUN43" s="1">
        <f t="shared" si="2398"/>
        <v>8.6014496309778075</v>
      </c>
      <c r="BUO43" s="1"/>
      <c r="BUP43" s="1"/>
      <c r="BUQ43" s="1" t="s">
        <v>11</v>
      </c>
      <c r="BUR43" s="1" t="s">
        <v>186</v>
      </c>
      <c r="BUS43" s="1">
        <v>422</v>
      </c>
      <c r="BUT43" s="1">
        <v>10</v>
      </c>
      <c r="BUU43" s="1">
        <v>3.5999999999999997E-2</v>
      </c>
      <c r="BUV43" s="1">
        <f t="shared" si="2399"/>
        <v>2.0999999999999998E-2</v>
      </c>
      <c r="BUW43" s="1">
        <f t="shared" si="2400"/>
        <v>0.85614035087719287</v>
      </c>
      <c r="BUX43" s="1">
        <f t="shared" si="2401"/>
        <v>1.2842105263157894E-3</v>
      </c>
      <c r="BUY43" s="1">
        <f t="shared" si="2402"/>
        <v>9.8301479356689327</v>
      </c>
      <c r="BUZ43" s="1"/>
      <c r="BVA43" s="1"/>
      <c r="BVB43" s="1" t="s">
        <v>11</v>
      </c>
      <c r="BVC43" s="1" t="s">
        <v>187</v>
      </c>
      <c r="BVD43" s="1">
        <v>423</v>
      </c>
      <c r="BVE43" s="1">
        <v>10</v>
      </c>
      <c r="BVF43" s="1">
        <v>1.6E-2</v>
      </c>
      <c r="BVG43" s="1">
        <f t="shared" si="2403"/>
        <v>6.0000000000000001E-3</v>
      </c>
      <c r="BVH43" s="1">
        <f t="shared" si="2404"/>
        <v>-0.73378839590443679</v>
      </c>
      <c r="BVI43" s="1">
        <f t="shared" si="2405"/>
        <v>-1.1006825938566552E-3</v>
      </c>
      <c r="BVJ43" s="1">
        <f t="shared" si="2406"/>
        <v>-8.4253107306847461</v>
      </c>
      <c r="BVK43" s="1"/>
      <c r="BVL43" s="1"/>
      <c r="BVM43" s="1" t="s">
        <v>11</v>
      </c>
      <c r="BVN43" s="1" t="s">
        <v>188</v>
      </c>
      <c r="BVO43" s="1">
        <v>436</v>
      </c>
      <c r="BVP43" s="1">
        <v>10</v>
      </c>
      <c r="BVQ43" s="1">
        <v>2.4E-2</v>
      </c>
      <c r="BVR43" s="1">
        <f t="shared" si="2407"/>
        <v>1.2E-2</v>
      </c>
      <c r="BVS43" s="1">
        <f t="shared" si="2408"/>
        <v>-0.23890784982935151</v>
      </c>
      <c r="BVT43" s="1">
        <f t="shared" si="2409"/>
        <v>-3.5836177474402725E-4</v>
      </c>
      <c r="BVU43" s="1">
        <f t="shared" si="2410"/>
        <v>-2.7431244239438706</v>
      </c>
      <c r="BVV43" s="1"/>
      <c r="BVW43" s="1"/>
      <c r="BVX43" s="1" t="s">
        <v>11</v>
      </c>
      <c r="BVY43" s="1" t="s">
        <v>189</v>
      </c>
      <c r="BVZ43" s="1">
        <v>437</v>
      </c>
      <c r="BWA43" s="1">
        <v>10</v>
      </c>
      <c r="BWB43" s="1">
        <v>7.0000000000000001E-3</v>
      </c>
      <c r="BWC43" s="1">
        <f t="shared" si="2411"/>
        <v>2E-3</v>
      </c>
      <c r="BWD43" s="1">
        <f t="shared" si="2412"/>
        <v>-0.71863117870722437</v>
      </c>
      <c r="BWE43" s="1">
        <f t="shared" si="2413"/>
        <v>-1.0779467680608365E-3</v>
      </c>
      <c r="BWF43" s="1">
        <f t="shared" si="2414"/>
        <v>-8.2512765466996054</v>
      </c>
      <c r="BWG43" s="1"/>
      <c r="BWH43" s="1"/>
      <c r="BWI43" s="1" t="s">
        <v>11</v>
      </c>
      <c r="BWJ43" s="1" t="s">
        <v>190</v>
      </c>
      <c r="BWK43" s="1">
        <v>443</v>
      </c>
      <c r="BWL43" s="1">
        <v>10</v>
      </c>
      <c r="BWM43" s="1">
        <v>2.5000000000000001E-2</v>
      </c>
      <c r="BWN43" s="1">
        <f t="shared" si="2415"/>
        <v>1.5000000000000001E-2</v>
      </c>
      <c r="BWO43" s="1">
        <f t="shared" si="2416"/>
        <v>-0.25</v>
      </c>
      <c r="BWP43" s="1">
        <f t="shared" si="2417"/>
        <v>-3.7500000000000001E-4</v>
      </c>
      <c r="BWQ43" s="1">
        <f t="shared" si="2418"/>
        <v>-2.8704837721984076</v>
      </c>
      <c r="BWR43" s="1"/>
      <c r="BWS43" s="1"/>
      <c r="BWT43" s="1" t="s">
        <v>11</v>
      </c>
      <c r="BWU43" s="1" t="s">
        <v>191</v>
      </c>
      <c r="BWV43" s="1">
        <v>450</v>
      </c>
      <c r="BWW43" s="1">
        <v>10</v>
      </c>
      <c r="BWX43" s="1">
        <v>1.7999999999999999E-2</v>
      </c>
      <c r="BWY43" s="1">
        <f t="shared" si="2419"/>
        <v>1.3999999999999999E-2</v>
      </c>
      <c r="BWZ43" s="1">
        <f t="shared" si="2420"/>
        <v>5.3030303030302969E-2</v>
      </c>
      <c r="BXA43" s="1">
        <f t="shared" si="2421"/>
        <v>7.9545454545454456E-5</v>
      </c>
      <c r="BXB43" s="1">
        <f t="shared" si="2422"/>
        <v>0.60889049713299492</v>
      </c>
      <c r="BXC43" s="1"/>
      <c r="BXD43" s="1"/>
      <c r="BXE43" s="1" t="s">
        <v>11</v>
      </c>
      <c r="BXF43" s="1" t="s">
        <v>192</v>
      </c>
      <c r="BXG43" s="1">
        <v>451</v>
      </c>
      <c r="BXH43" s="1">
        <v>10</v>
      </c>
      <c r="BXI43" s="1">
        <v>8.0000000000000002E-3</v>
      </c>
      <c r="BXJ43" s="1">
        <f t="shared" si="2423"/>
        <v>1.0999999999999999E-2</v>
      </c>
      <c r="BXK43" s="1">
        <f t="shared" si="2424"/>
        <v>0.89811320754716994</v>
      </c>
      <c r="BXL43" s="1">
        <f t="shared" si="2425"/>
        <v>1.347169811320755E-3</v>
      </c>
      <c r="BXM43" s="1">
        <f t="shared" si="2426"/>
        <v>10.312077551444848</v>
      </c>
      <c r="BXN43" s="1"/>
      <c r="BXO43" s="1"/>
      <c r="BXP43" s="1" t="s">
        <v>11</v>
      </c>
      <c r="BXQ43" s="1" t="s">
        <v>193</v>
      </c>
      <c r="BXR43" s="1">
        <v>464</v>
      </c>
      <c r="BXS43" s="1">
        <v>10</v>
      </c>
      <c r="BXT43" s="1">
        <v>2.1000000000000001E-2</v>
      </c>
      <c r="BXU43" s="1">
        <f t="shared" si="2427"/>
        <v>1.7000000000000001E-2</v>
      </c>
      <c r="BXV43" s="1">
        <f t="shared" si="2428"/>
        <v>1.4301470588235297</v>
      </c>
      <c r="BXW43" s="1">
        <f t="shared" si="2429"/>
        <v>2.1452205882352944E-3</v>
      </c>
      <c r="BXX43" s="1">
        <f t="shared" si="2430"/>
        <v>16.420855696840892</v>
      </c>
      <c r="BXY43" s="1"/>
      <c r="BXZ43" s="1"/>
      <c r="BYA43" s="1" t="s">
        <v>11</v>
      </c>
      <c r="BYB43" s="1" t="s">
        <v>194</v>
      </c>
      <c r="BYC43" s="1">
        <v>465</v>
      </c>
      <c r="BYD43" s="1">
        <v>10</v>
      </c>
      <c r="BYE43" s="1">
        <v>0.03</v>
      </c>
      <c r="BYF43" s="1">
        <f t="shared" si="2431"/>
        <v>2.4999999999999998E-2</v>
      </c>
      <c r="BYG43" s="1">
        <f t="shared" si="2432"/>
        <v>0.77153558052434446</v>
      </c>
      <c r="BYH43" s="1">
        <f t="shared" si="2433"/>
        <v>1.1573033707865167E-3</v>
      </c>
      <c r="BYI43" s="1">
        <f t="shared" si="2434"/>
        <v>8.8587214542752335</v>
      </c>
      <c r="BYJ43" s="1"/>
      <c r="BYK43" s="1"/>
      <c r="BYL43" s="1" t="s">
        <v>11</v>
      </c>
      <c r="BYM43" s="1" t="s">
        <v>195</v>
      </c>
      <c r="BYN43" s="1">
        <v>479</v>
      </c>
      <c r="BYO43" s="1">
        <v>10</v>
      </c>
      <c r="BYP43" s="1">
        <v>3.4000000000000002E-2</v>
      </c>
      <c r="BYQ43" s="1">
        <f t="shared" si="2435"/>
        <v>2.3000000000000003E-2</v>
      </c>
      <c r="BYR43" s="1">
        <f t="shared" si="2436"/>
        <v>1.0221402214022142</v>
      </c>
      <c r="BYS43" s="1">
        <f t="shared" si="2437"/>
        <v>1.5332103321033213E-3</v>
      </c>
      <c r="BYT43" s="1">
        <f t="shared" si="2438"/>
        <v>11.736147673785373</v>
      </c>
      <c r="BYU43" s="1"/>
      <c r="BYV43" s="1"/>
      <c r="BYW43" s="1" t="s">
        <v>11</v>
      </c>
      <c r="BYX43" s="1" t="s">
        <v>196</v>
      </c>
      <c r="BYY43" s="1">
        <v>480</v>
      </c>
      <c r="BYZ43" s="1">
        <v>10</v>
      </c>
      <c r="BZA43" s="1">
        <v>4.2999999999999997E-2</v>
      </c>
      <c r="BZB43" s="1">
        <f t="shared" si="2439"/>
        <v>0.03</v>
      </c>
      <c r="BZC43" s="1">
        <f t="shared" si="2440"/>
        <v>1.5280898876404494</v>
      </c>
      <c r="BZD43" s="1">
        <f t="shared" si="2441"/>
        <v>2.2921348314606741E-3</v>
      </c>
      <c r="BZE43" s="1">
        <f t="shared" si="2442"/>
        <v>17.545428899729593</v>
      </c>
      <c r="BZF43" s="1"/>
      <c r="BZG43" s="1"/>
      <c r="BZH43" s="1" t="s">
        <v>11</v>
      </c>
      <c r="BZI43" s="1" t="s">
        <v>197</v>
      </c>
      <c r="BZJ43" s="1">
        <v>494</v>
      </c>
      <c r="BZK43" s="1">
        <v>10</v>
      </c>
      <c r="BZL43" s="1">
        <v>4.2000000000000003E-2</v>
      </c>
      <c r="BZM43" s="1">
        <f t="shared" si="2443"/>
        <v>2.7000000000000003E-2</v>
      </c>
      <c r="BZN43" s="1">
        <f t="shared" si="2444"/>
        <v>1.7279411764705883</v>
      </c>
      <c r="BZO43" s="1">
        <f t="shared" si="2445"/>
        <v>2.5919117647058825E-3</v>
      </c>
      <c r="BZP43" s="1">
        <f t="shared" si="2446"/>
        <v>19.840108425488996</v>
      </c>
      <c r="BZQ43" s="1"/>
      <c r="BZR43" s="1"/>
      <c r="BZS43" s="1" t="s">
        <v>11</v>
      </c>
      <c r="BZT43" s="1" t="s">
        <v>198</v>
      </c>
      <c r="BZU43" s="1">
        <v>495</v>
      </c>
      <c r="BZV43" s="1">
        <v>10</v>
      </c>
      <c r="BZW43" s="1">
        <v>4.2999999999999997E-2</v>
      </c>
      <c r="BZX43" s="1">
        <f t="shared" si="2447"/>
        <v>2.8999999999999998E-2</v>
      </c>
      <c r="BZY43" s="1">
        <f t="shared" si="2448"/>
        <v>1.4612546125461254</v>
      </c>
      <c r="BZZ43" s="1">
        <f t="shared" si="2449"/>
        <v>2.1918819188191884E-3</v>
      </c>
      <c r="CAA43" s="1">
        <f t="shared" si="2450"/>
        <v>16.778030609454902</v>
      </c>
      <c r="CAB43" s="1"/>
      <c r="CAC43" s="1"/>
      <c r="CAD43" s="1" t="s">
        <v>11</v>
      </c>
      <c r="CAE43" s="1" t="s">
        <v>199</v>
      </c>
      <c r="CAF43" s="1">
        <v>501</v>
      </c>
      <c r="CAG43" s="1">
        <v>10</v>
      </c>
      <c r="CAH43" s="1">
        <v>3.5000000000000003E-2</v>
      </c>
      <c r="CAI43" s="1">
        <f t="shared" si="2451"/>
        <v>1.8000000000000002E-2</v>
      </c>
      <c r="CAJ43" s="1">
        <f t="shared" si="2452"/>
        <v>1.1098901098901099</v>
      </c>
      <c r="CAK43" s="1">
        <f t="shared" si="2453"/>
        <v>1.664835164835165E-3</v>
      </c>
      <c r="CAL43" s="1">
        <f t="shared" si="2454"/>
        <v>12.743686197452272</v>
      </c>
      <c r="CAM43" s="1"/>
      <c r="CAN43" s="1"/>
      <c r="CAO43" s="1" t="s">
        <v>11</v>
      </c>
      <c r="CAP43" s="1" t="s">
        <v>200</v>
      </c>
      <c r="CAQ43" s="1">
        <v>508</v>
      </c>
      <c r="CAR43" s="1">
        <v>10</v>
      </c>
      <c r="CAS43" s="1">
        <v>3.5999999999999997E-2</v>
      </c>
      <c r="CAT43" s="1">
        <f t="shared" si="2455"/>
        <v>-2.0000000000000018E-3</v>
      </c>
      <c r="CAU43" s="1">
        <f t="shared" si="2456"/>
        <v>0.36996336996336987</v>
      </c>
      <c r="CAV43" s="1">
        <f t="shared" si="2457"/>
        <v>5.5494505494505485E-4</v>
      </c>
      <c r="CAW43" s="1">
        <f t="shared" si="2458"/>
        <v>4.2478953991507566</v>
      </c>
      <c r="CAX43" s="1"/>
      <c r="CAY43" s="1"/>
      <c r="CAZ43" s="1" t="s">
        <v>11</v>
      </c>
      <c r="CBA43" s="1" t="s">
        <v>201</v>
      </c>
      <c r="CBB43" s="1">
        <v>509</v>
      </c>
      <c r="CBC43" s="1">
        <v>10</v>
      </c>
      <c r="CBD43" s="1">
        <v>1.7999999999999999E-2</v>
      </c>
      <c r="CBE43" s="1">
        <f t="shared" si="2459"/>
        <v>4.9999999999999992E-3</v>
      </c>
      <c r="CBF43" s="1">
        <f t="shared" si="2460"/>
        <v>6.0150375939849607E-2</v>
      </c>
      <c r="CBG43" s="1">
        <f t="shared" si="2461"/>
        <v>9.022556390977441E-5</v>
      </c>
      <c r="CBH43" s="1">
        <f t="shared" si="2462"/>
        <v>0.6906427121078873</v>
      </c>
      <c r="CBI43" s="1"/>
      <c r="CBJ43" s="1"/>
      <c r="CBK43" s="1" t="s">
        <v>11</v>
      </c>
      <c r="CBL43" s="1" t="s">
        <v>202</v>
      </c>
      <c r="CBM43" s="1">
        <v>515</v>
      </c>
      <c r="CBN43" s="1">
        <v>10</v>
      </c>
      <c r="CBO43" s="1">
        <v>2.1000000000000001E-2</v>
      </c>
      <c r="CBP43" s="1">
        <f t="shared" si="2463"/>
        <v>6.0000000000000019E-3</v>
      </c>
      <c r="CBQ43" s="1">
        <f t="shared" si="1612"/>
        <v>0.20599250936329591</v>
      </c>
      <c r="CBR43" s="1">
        <f t="shared" si="2464"/>
        <v>3.0898876404494385E-4</v>
      </c>
      <c r="CBS43" s="1">
        <f t="shared" si="2465"/>
        <v>2.3651926212870777</v>
      </c>
      <c r="CBT43" s="1"/>
      <c r="CBU43" s="1"/>
      <c r="CBV43" s="1" t="s">
        <v>11</v>
      </c>
      <c r="CBW43" s="1" t="s">
        <v>203</v>
      </c>
      <c r="CBX43" s="1">
        <v>522</v>
      </c>
      <c r="CBY43" s="1">
        <v>10</v>
      </c>
      <c r="CBZ43" s="1">
        <v>2.5000000000000001E-2</v>
      </c>
      <c r="CCA43" s="1">
        <f t="shared" si="2466"/>
        <v>1.1000000000000001E-2</v>
      </c>
      <c r="CCB43" s="1">
        <f t="shared" si="2467"/>
        <v>0.4044943820224719</v>
      </c>
      <c r="CCC43" s="1">
        <f t="shared" si="2468"/>
        <v>6.0674157303370788E-4</v>
      </c>
      <c r="CCD43" s="1">
        <f t="shared" si="2469"/>
        <v>4.644378238163716</v>
      </c>
      <c r="CCE43" s="1"/>
      <c r="CCF43" s="1"/>
      <c r="CCG43" s="1" t="s">
        <v>11</v>
      </c>
      <c r="CCH43" s="1" t="s">
        <v>204</v>
      </c>
      <c r="CCI43" s="1">
        <v>523</v>
      </c>
      <c r="CCJ43" s="1">
        <v>10</v>
      </c>
      <c r="CCK43" s="1">
        <v>2.3E-2</v>
      </c>
      <c r="CCL43" s="1">
        <f t="shared" si="2470"/>
        <v>4.0000000000000001E-3</v>
      </c>
      <c r="CCM43" s="1">
        <f t="shared" si="2471"/>
        <v>0.22813688212927757</v>
      </c>
      <c r="CCN43" s="1">
        <f t="shared" si="2472"/>
        <v>3.4220532319391639E-4</v>
      </c>
      <c r="CCO43" s="1">
        <f t="shared" si="2473"/>
        <v>2.6194528719681291</v>
      </c>
      <c r="CCP43" s="1"/>
      <c r="CCQ43" s="1"/>
      <c r="CCR43" s="1" t="s">
        <v>11</v>
      </c>
      <c r="CCS43" s="1" t="s">
        <v>205</v>
      </c>
      <c r="CCT43" s="1">
        <v>536</v>
      </c>
      <c r="CCU43" s="1">
        <v>10</v>
      </c>
      <c r="CCV43" s="1">
        <v>2.7E-2</v>
      </c>
      <c r="CCW43" s="1">
        <f t="shared" si="2474"/>
        <v>6.9999999999999993E-3</v>
      </c>
      <c r="CCX43" s="1">
        <f t="shared" si="2475"/>
        <v>0.22779922779922776</v>
      </c>
      <c r="CCY43" s="1">
        <f t="shared" si="2476"/>
        <v>3.4169884169884163E-4</v>
      </c>
      <c r="CCZ43" s="1">
        <f t="shared" si="2477"/>
        <v>2.6155759468680464</v>
      </c>
      <c r="CDA43" s="1"/>
      <c r="CDB43" s="1"/>
      <c r="CDC43" s="1" t="s">
        <v>11</v>
      </c>
      <c r="CDD43" s="1" t="s">
        <v>206</v>
      </c>
      <c r="CDE43" s="1">
        <v>542</v>
      </c>
      <c r="CDF43" s="1">
        <v>10</v>
      </c>
      <c r="CDG43" s="1">
        <v>2.1000000000000001E-2</v>
      </c>
      <c r="CDH43" s="1">
        <f t="shared" si="2478"/>
        <v>6.0000000000000019E-3</v>
      </c>
      <c r="CDI43" s="1">
        <f t="shared" si="2479"/>
        <v>-0.14015151515151508</v>
      </c>
      <c r="CDJ43" s="1">
        <f t="shared" si="2480"/>
        <v>-2.1022727272727263E-4</v>
      </c>
      <c r="CDK43" s="1">
        <f t="shared" si="2481"/>
        <v>-1.6092105995657733</v>
      </c>
      <c r="CDL43" s="1"/>
      <c r="CDM43" s="1"/>
      <c r="CDN43" s="1" t="s">
        <v>11</v>
      </c>
      <c r="CDO43" s="1" t="s">
        <v>207</v>
      </c>
      <c r="CDP43" s="1">
        <v>549</v>
      </c>
      <c r="CDQ43" s="1">
        <v>10</v>
      </c>
      <c r="CDR43" s="1">
        <v>2.8000000000000001E-2</v>
      </c>
      <c r="CDS43" s="1">
        <f t="shared" si="2482"/>
        <v>1.3000000000000001E-2</v>
      </c>
      <c r="CDT43" s="1">
        <f t="shared" si="2483"/>
        <v>4.5627376425855563E-2</v>
      </c>
      <c r="CDU43" s="1">
        <f t="shared" si="2484"/>
        <v>6.8441064638783344E-5</v>
      </c>
      <c r="CDV43" s="1">
        <f t="shared" si="2485"/>
        <v>0.5238905743936263</v>
      </c>
      <c r="CDW43" s="1"/>
      <c r="CDX43" s="1"/>
      <c r="CDY43" s="1" t="s">
        <v>11</v>
      </c>
      <c r="CDZ43" s="1" t="s">
        <v>208</v>
      </c>
      <c r="CEA43" s="1">
        <v>550</v>
      </c>
      <c r="CEB43" s="1">
        <v>10</v>
      </c>
      <c r="CEC43" s="1">
        <v>2.5000000000000001E-2</v>
      </c>
      <c r="CED43" s="1">
        <f t="shared" si="2486"/>
        <v>8.0000000000000002E-3</v>
      </c>
      <c r="CEE43" s="1">
        <f t="shared" si="2487"/>
        <v>0.26399999999999996</v>
      </c>
      <c r="CEF43" s="1">
        <f t="shared" si="2488"/>
        <v>3.9599999999999992E-4</v>
      </c>
      <c r="CEG43" s="1">
        <f t="shared" si="2489"/>
        <v>3.0312308634415177</v>
      </c>
      <c r="CEH43" s="1"/>
      <c r="CEI43" s="1"/>
      <c r="CEJ43" s="1" t="s">
        <v>11</v>
      </c>
      <c r="CEK43" s="1" t="s">
        <v>209</v>
      </c>
      <c r="CEL43" s="1">
        <v>556</v>
      </c>
      <c r="CEM43" s="1">
        <v>10</v>
      </c>
      <c r="CEN43" s="1">
        <v>0.02</v>
      </c>
      <c r="CEO43" s="1">
        <f t="shared" si="2490"/>
        <v>5.000000000000001E-3</v>
      </c>
      <c r="CEP43" s="1">
        <f t="shared" si="2491"/>
        <v>0.28063241106719372</v>
      </c>
      <c r="CEQ43" s="1">
        <f t="shared" si="2492"/>
        <v>4.2094861660079059E-4</v>
      </c>
      <c r="CER43" s="1">
        <f t="shared" si="2493"/>
        <v>3.2222031276851695</v>
      </c>
      <c r="CES43" s="1"/>
      <c r="CET43" s="1"/>
      <c r="CEU43" s="1" t="s">
        <v>11</v>
      </c>
      <c r="CEV43" s="1" t="s">
        <v>210</v>
      </c>
      <c r="CEW43" s="1">
        <v>563</v>
      </c>
      <c r="CEX43" s="1">
        <v>10</v>
      </c>
      <c r="CEY43" s="1">
        <v>1.9E-2</v>
      </c>
      <c r="CEZ43" s="1">
        <f t="shared" si="2494"/>
        <v>4.9999999999999992E-3</v>
      </c>
      <c r="CFA43" s="1">
        <f t="shared" si="2495"/>
        <v>0.20200400801603205</v>
      </c>
      <c r="CFB43" s="1">
        <f t="shared" si="2496"/>
        <v>3.0300601202404808E-4</v>
      </c>
      <c r="CFC43" s="1">
        <f t="shared" si="2497"/>
        <v>2.3193969077162282</v>
      </c>
      <c r="CFD43" s="1"/>
      <c r="CFE43" s="1"/>
      <c r="CFF43" s="1" t="s">
        <v>11</v>
      </c>
      <c r="CFG43" s="1" t="s">
        <v>211</v>
      </c>
      <c r="CFH43" s="1">
        <v>564</v>
      </c>
      <c r="CFI43" s="1">
        <v>10</v>
      </c>
      <c r="CFJ43" s="1">
        <v>2.5000000000000001E-2</v>
      </c>
      <c r="CFK43" s="1">
        <f t="shared" si="2498"/>
        <v>-6.9999999999999993E-3</v>
      </c>
      <c r="CFL43" s="1">
        <f t="shared" si="2499"/>
        <v>-0.50373134328358204</v>
      </c>
      <c r="CFM43" s="1">
        <f t="shared" si="2500"/>
        <v>-7.5559701492537311E-4</v>
      </c>
      <c r="CFN43" s="1">
        <f t="shared" si="2501"/>
        <v>-5.783810585772911</v>
      </c>
      <c r="CFO43" s="1"/>
      <c r="CFP43" s="1"/>
      <c r="CFQ43" s="1" t="s">
        <v>11</v>
      </c>
      <c r="CFR43" s="1" t="s">
        <v>212</v>
      </c>
      <c r="CFS43" s="1">
        <v>571</v>
      </c>
      <c r="CFT43" s="1">
        <v>10</v>
      </c>
      <c r="CFU43" s="1">
        <v>2.3E-2</v>
      </c>
      <c r="CFV43" s="1">
        <f t="shared" si="2502"/>
        <v>-8.0000000000000002E-3</v>
      </c>
      <c r="CFW43" s="1">
        <f t="shared" si="2503"/>
        <v>-0.66165413533834583</v>
      </c>
      <c r="CFX43" s="1">
        <f t="shared" si="2504"/>
        <v>-9.924812030075187E-4</v>
      </c>
      <c r="CFY43" s="1">
        <f t="shared" si="2505"/>
        <v>-7.5970698331867625</v>
      </c>
      <c r="CFZ43" s="1"/>
      <c r="CGA43" s="1"/>
      <c r="CGB43" s="1" t="s">
        <v>11</v>
      </c>
      <c r="CGC43" s="1" t="s">
        <v>213</v>
      </c>
      <c r="CGD43" s="1">
        <v>577</v>
      </c>
      <c r="CGE43" s="1">
        <v>10</v>
      </c>
      <c r="CGF43" s="1">
        <v>2.9000000000000001E-2</v>
      </c>
      <c r="CGG43" s="1">
        <f t="shared" si="2506"/>
        <v>-1.9999999999999983E-3</v>
      </c>
      <c r="CGH43" s="1">
        <f t="shared" si="2507"/>
        <v>-0.62406015037593976</v>
      </c>
      <c r="CGI43" s="1">
        <f t="shared" si="2508"/>
        <v>-9.3609022556390966E-4</v>
      </c>
      <c r="CGJ43" s="1">
        <f t="shared" si="2509"/>
        <v>-7.1654181381193327</v>
      </c>
      <c r="CGK43" s="1"/>
      <c r="CGL43" s="1"/>
      <c r="CGM43" s="1" t="s">
        <v>11</v>
      </c>
      <c r="CGN43" s="1" t="s">
        <v>214</v>
      </c>
      <c r="CGO43" s="1">
        <v>578</v>
      </c>
      <c r="CGP43" s="1">
        <v>10</v>
      </c>
      <c r="CGQ43" s="1">
        <v>1.2E-2</v>
      </c>
      <c r="CGR43" s="1">
        <f t="shared" si="2510"/>
        <v>-5.000000000000001E-3</v>
      </c>
      <c r="CGS43" s="1">
        <f t="shared" si="2511"/>
        <v>-1.0501930501930503</v>
      </c>
      <c r="CGT43" s="1">
        <f t="shared" si="2512"/>
        <v>-1.5752895752895754E-3</v>
      </c>
      <c r="CGU43" s="1">
        <f t="shared" si="2513"/>
        <v>-12.058248433018795</v>
      </c>
      <c r="CGV43" s="1"/>
      <c r="CGW43" s="1"/>
      <c r="CGX43" s="1" t="s">
        <v>11</v>
      </c>
      <c r="CGY43" s="1" t="s">
        <v>215</v>
      </c>
      <c r="CGZ43" s="1">
        <v>592</v>
      </c>
      <c r="CHA43" s="1">
        <v>10</v>
      </c>
      <c r="CHB43" s="1">
        <v>3.5000000000000003E-2</v>
      </c>
      <c r="CHC43" s="1">
        <f t="shared" si="2514"/>
        <v>9.0000000000000045E-3</v>
      </c>
      <c r="CHD43" s="1">
        <f t="shared" si="2515"/>
        <v>-0.72413793103448254</v>
      </c>
      <c r="CHE43" s="1">
        <f t="shared" si="2516"/>
        <v>-1.0862068965517239E-3</v>
      </c>
      <c r="CHF43" s="1">
        <f t="shared" si="2517"/>
        <v>-8.3145047194712483</v>
      </c>
      <c r="CHG43" s="1"/>
      <c r="CHH43" s="1"/>
      <c r="CHI43" s="1" t="s">
        <v>11</v>
      </c>
      <c r="CHJ43" s="1" t="s">
        <v>216</v>
      </c>
      <c r="CHK43" s="1">
        <v>593</v>
      </c>
      <c r="CHL43" s="1">
        <v>10</v>
      </c>
      <c r="CHM43" s="1">
        <v>4.9000000000000002E-2</v>
      </c>
      <c r="CHN43" s="1">
        <f t="shared" si="2518"/>
        <v>2.6000000000000002E-2</v>
      </c>
      <c r="CHO43" s="1">
        <f t="shared" si="2519"/>
        <v>0.70980392156862759</v>
      </c>
      <c r="CHP43" s="1">
        <f t="shared" si="2520"/>
        <v>1.0647058823529414E-3</v>
      </c>
      <c r="CHQ43" s="1">
        <f t="shared" si="2521"/>
        <v>8.1499225532221473</v>
      </c>
      <c r="CHR43" s="1"/>
      <c r="CHS43" s="1"/>
      <c r="CHT43" s="1" t="s">
        <v>11</v>
      </c>
      <c r="CHU43" s="1" t="s">
        <v>217</v>
      </c>
      <c r="CHV43" s="1">
        <v>607</v>
      </c>
      <c r="CHW43" s="1">
        <v>10</v>
      </c>
      <c r="CHX43" s="1">
        <v>5.8000000000000003E-2</v>
      </c>
      <c r="CHY43" s="1">
        <f t="shared" si="2522"/>
        <v>3.7000000000000005E-2</v>
      </c>
      <c r="CHZ43" s="1">
        <f t="shared" si="2523"/>
        <v>1.2480620155038762</v>
      </c>
      <c r="CIA43" s="1">
        <f t="shared" si="2524"/>
        <v>1.8720930232558144E-3</v>
      </c>
      <c r="CIB43" s="1">
        <f t="shared" si="2525"/>
        <v>14.330167048804457</v>
      </c>
      <c r="CIC43" s="1"/>
      <c r="CID43" s="1"/>
      <c r="CIE43" s="1" t="s">
        <v>11</v>
      </c>
      <c r="CIF43" s="1" t="s">
        <v>218</v>
      </c>
      <c r="CIG43" s="1">
        <v>608</v>
      </c>
      <c r="CIH43" s="1">
        <v>10</v>
      </c>
      <c r="CII43" s="1">
        <v>3.9E-2</v>
      </c>
      <c r="CIJ43" s="1">
        <f t="shared" si="2526"/>
        <v>1.2E-2</v>
      </c>
      <c r="CIK43" s="1">
        <f t="shared" si="2527"/>
        <v>-0.30588235294117655</v>
      </c>
      <c r="CIL43" s="1">
        <f t="shared" si="2528"/>
        <v>-4.5882352941176483E-4</v>
      </c>
      <c r="CIM43" s="1">
        <f t="shared" si="2529"/>
        <v>-3.5121213212780527</v>
      </c>
      <c r="CIN43" s="1"/>
      <c r="CIO43" s="1"/>
      <c r="CIP43" s="1" t="s">
        <v>11</v>
      </c>
      <c r="CIQ43" s="1" t="s">
        <v>219</v>
      </c>
      <c r="CIR43" s="1">
        <v>621</v>
      </c>
      <c r="CIS43" s="1">
        <v>10</v>
      </c>
      <c r="CIT43" s="1">
        <v>3.7999999999999999E-2</v>
      </c>
      <c r="CIU43" s="1">
        <f t="shared" si="1679"/>
        <v>8.0000000000000002E-3</v>
      </c>
      <c r="CIV43" s="1">
        <f t="shared" si="2530"/>
        <v>-1.4563492063492063</v>
      </c>
      <c r="CIW43" s="1">
        <f t="shared" si="2531"/>
        <v>-2.1845238095238094E-3</v>
      </c>
      <c r="CIX43" s="1">
        <f t="shared" si="2532"/>
        <v>-16.721707053917708</v>
      </c>
      <c r="CIY43" s="1"/>
      <c r="CIZ43" s="1"/>
      <c r="CJA43" s="1" t="s">
        <v>11</v>
      </c>
      <c r="CJB43" s="1" t="s">
        <v>220</v>
      </c>
      <c r="CJC43" s="1">
        <v>622</v>
      </c>
      <c r="CJD43" s="1">
        <v>10</v>
      </c>
      <c r="CJE43" s="1">
        <v>0.01</v>
      </c>
      <c r="CJF43" s="1">
        <f t="shared" si="2533"/>
        <v>1.0000000000000009E-3</v>
      </c>
      <c r="CJG43" s="1">
        <f t="shared" si="2534"/>
        <v>-0.39929328621908128</v>
      </c>
      <c r="CJH43" s="1">
        <f t="shared" si="2535"/>
        <v>-5.9893992932862192E-4</v>
      </c>
      <c r="CJI43" s="1">
        <f t="shared" si="2536"/>
        <v>-4.5846595937585874</v>
      </c>
      <c r="CJJ43" s="1"/>
      <c r="CJK43" s="1"/>
      <c r="CJL43" s="1" t="s">
        <v>11</v>
      </c>
      <c r="CJM43" s="1" t="s">
        <v>221</v>
      </c>
      <c r="CJN43" s="1">
        <v>635</v>
      </c>
      <c r="CJO43" s="1">
        <v>10</v>
      </c>
      <c r="CJP43" s="1">
        <v>2.1999999999999999E-2</v>
      </c>
      <c r="CJQ43" s="1">
        <f t="shared" si="2537"/>
        <v>9.9999999999999985E-3</v>
      </c>
      <c r="CJR43" s="1">
        <f t="shared" si="2538"/>
        <v>-0.39007092198581572</v>
      </c>
      <c r="CJS43" s="1">
        <f t="shared" si="2539"/>
        <v>-5.8510638297872355E-4</v>
      </c>
      <c r="CJT43" s="1">
        <f t="shared" si="2540"/>
        <v>-4.4787690062670205</v>
      </c>
      <c r="CJU43" s="1"/>
      <c r="CJV43" s="1"/>
      <c r="CJW43" s="1" t="s">
        <v>11</v>
      </c>
      <c r="CJX43" s="1" t="s">
        <v>222</v>
      </c>
      <c r="CJY43" s="1">
        <v>636</v>
      </c>
      <c r="CJZ43" s="1">
        <v>10</v>
      </c>
      <c r="CKA43" s="1">
        <v>2.5999999999999999E-2</v>
      </c>
      <c r="CKB43" s="1">
        <f t="shared" si="2541"/>
        <v>5.9999999999999984E-3</v>
      </c>
      <c r="CKC43" s="1">
        <f t="shared" si="2542"/>
        <v>-0.68551236749116617</v>
      </c>
      <c r="CKD43" s="1">
        <f t="shared" si="2543"/>
        <v>-1.0282685512367493E-3</v>
      </c>
      <c r="CKE43" s="1">
        <f t="shared" si="2544"/>
        <v>-7.8710085060988151</v>
      </c>
      <c r="CKF43" s="1"/>
      <c r="CKG43" s="1"/>
      <c r="CKH43" s="1" t="s">
        <v>11</v>
      </c>
      <c r="CKI43" s="1" t="s">
        <v>223</v>
      </c>
      <c r="CKJ43" s="1">
        <v>649</v>
      </c>
      <c r="CKK43" s="1">
        <v>10</v>
      </c>
      <c r="CKL43" s="1">
        <v>0.03</v>
      </c>
      <c r="CKM43" s="1">
        <f t="shared" si="2545"/>
        <v>5.9999999999999984E-3</v>
      </c>
      <c r="CKN43" s="1">
        <f t="shared" si="2546"/>
        <v>-0.7667844522968198</v>
      </c>
      <c r="CKO43" s="1">
        <f t="shared" si="2547"/>
        <v>-1.1501766784452296E-3</v>
      </c>
      <c r="CKP43" s="1">
        <f t="shared" si="2548"/>
        <v>-8.8041693083682606</v>
      </c>
      <c r="CKQ43" s="1"/>
      <c r="CKR43" s="1"/>
      <c r="CKS43" s="1" t="s">
        <v>11</v>
      </c>
      <c r="CKT43" s="1" t="s">
        <v>224</v>
      </c>
      <c r="CKU43" s="1">
        <v>650</v>
      </c>
      <c r="CKV43" s="1">
        <v>10</v>
      </c>
      <c r="CKW43" s="1">
        <v>2.8000000000000001E-2</v>
      </c>
      <c r="CKX43" s="1">
        <f t="shared" si="2549"/>
        <v>1.0999999999999999E-2</v>
      </c>
      <c r="CKY43" s="1">
        <f t="shared" si="2550"/>
        <v>-0.21754385964912282</v>
      </c>
      <c r="CKZ43" s="1">
        <f t="shared" si="2551"/>
        <v>-3.2631578947368422E-4</v>
      </c>
      <c r="CLA43" s="1">
        <f t="shared" si="2552"/>
        <v>-2.4978244754568601</v>
      </c>
      <c r="CLB43" s="1"/>
      <c r="CLC43" s="1"/>
      <c r="CLD43" s="1" t="s">
        <v>11</v>
      </c>
      <c r="CLE43" s="1" t="s">
        <v>225</v>
      </c>
      <c r="CLF43" s="1">
        <v>663</v>
      </c>
      <c r="CLG43" s="1">
        <v>10</v>
      </c>
      <c r="CLH43" s="1">
        <v>0.02</v>
      </c>
      <c r="CLI43" s="1">
        <f t="shared" si="2553"/>
        <v>-1.9999999999999983E-3</v>
      </c>
      <c r="CLJ43" s="1">
        <f t="shared" si="2554"/>
        <v>-0.65743944636678198</v>
      </c>
      <c r="CLK43" s="1">
        <f t="shared" si="2555"/>
        <v>-9.8615916955017307E-4</v>
      </c>
      <c r="CLL43" s="1">
        <f t="shared" si="2556"/>
        <v>-7.5486770479958132</v>
      </c>
      <c r="CLM43" s="1"/>
      <c r="CLN43" s="1"/>
      <c r="CLO43" s="1"/>
      <c r="CLP43" s="1"/>
      <c r="CLQ43" s="1"/>
      <c r="CLR43" s="1"/>
      <c r="CLS43" s="1"/>
      <c r="CLT43" s="1"/>
      <c r="CLU43" s="1"/>
      <c r="CLV43" s="1"/>
      <c r="CLW43" s="1"/>
      <c r="CLX43" s="1"/>
      <c r="CLY43" s="1"/>
      <c r="CLZ43" s="1"/>
      <c r="CMA43" s="1"/>
      <c r="CMB43" s="1"/>
      <c r="CMC43" s="1"/>
      <c r="CMD43" s="1"/>
      <c r="CME43" s="1"/>
      <c r="CMF43" s="1"/>
      <c r="CMG43" s="1"/>
      <c r="CMH43" s="1"/>
      <c r="CMI43" s="1"/>
      <c r="CMJ43" s="1"/>
      <c r="CMK43" s="1"/>
      <c r="CML43" s="1"/>
      <c r="CMM43" s="1"/>
      <c r="CMN43" s="1"/>
      <c r="CMO43" s="1"/>
      <c r="CMP43" s="1"/>
      <c r="CMQ43" s="1"/>
      <c r="CMR43" s="1"/>
      <c r="CMS43" s="1"/>
      <c r="CMT43" s="1"/>
      <c r="CMU43" s="1"/>
      <c r="CMV43" s="1"/>
      <c r="CMW43" s="1"/>
      <c r="CMX43" s="1"/>
      <c r="CMY43" s="1"/>
      <c r="CMZ43" s="1"/>
    </row>
    <row r="44" spans="1:2392" x14ac:dyDescent="0.3">
      <c r="A44" s="1" t="s">
        <v>11</v>
      </c>
      <c r="B44" s="1" t="s">
        <v>12</v>
      </c>
      <c r="C44" s="1">
        <v>1</v>
      </c>
      <c r="D44" s="1">
        <v>11</v>
      </c>
      <c r="E44" s="1">
        <v>3.2000000000000001E-2</v>
      </c>
      <c r="F44" s="1">
        <f t="shared" si="1712"/>
        <v>3.4000000000000002E-2</v>
      </c>
      <c r="G44" s="1">
        <f t="shared" si="1713"/>
        <v>1.522033898305085</v>
      </c>
      <c r="H44" s="1">
        <f t="shared" si="2557"/>
        <v>2.2830508474576275E-3</v>
      </c>
      <c r="I44" s="1">
        <f t="shared" si="2558"/>
        <v>17.475894423282512</v>
      </c>
      <c r="J44" s="1"/>
      <c r="K44" s="1"/>
      <c r="L44" s="1" t="s">
        <v>11</v>
      </c>
      <c r="M44" s="1" t="s">
        <v>13</v>
      </c>
      <c r="N44" s="1">
        <v>2</v>
      </c>
      <c r="O44" s="1">
        <v>11</v>
      </c>
      <c r="P44" s="1">
        <v>5.1999999999999998E-2</v>
      </c>
      <c r="Q44" s="1">
        <f t="shared" si="1714"/>
        <v>5.3999999999999999E-2</v>
      </c>
      <c r="R44" s="1">
        <f t="shared" si="1715"/>
        <v>2.2203389830508478</v>
      </c>
      <c r="S44" s="1">
        <f t="shared" si="1716"/>
        <v>3.3305084745762718E-3</v>
      </c>
      <c r="T44" s="1">
        <f t="shared" si="1717"/>
        <v>25.493788078507897</v>
      </c>
      <c r="U44" s="1"/>
      <c r="V44" s="1"/>
      <c r="W44" s="1" t="s">
        <v>11</v>
      </c>
      <c r="X44" s="1" t="s">
        <v>14</v>
      </c>
      <c r="Y44" s="1">
        <v>3</v>
      </c>
      <c r="Z44" s="1">
        <v>11</v>
      </c>
      <c r="AA44" s="1">
        <v>8.8999999999999996E-2</v>
      </c>
      <c r="AB44" s="1">
        <f t="shared" si="1718"/>
        <v>8.7999999999999995E-2</v>
      </c>
      <c r="AC44" s="1">
        <f t="shared" si="1719"/>
        <v>3.3661016949152542</v>
      </c>
      <c r="AD44" s="1">
        <f t="shared" si="1720"/>
        <v>5.0491525423728813E-3</v>
      </c>
      <c r="AE44" s="1">
        <f t="shared" si="1721"/>
        <v>38.649361163295168</v>
      </c>
      <c r="AF44" s="1"/>
      <c r="AG44" s="1"/>
      <c r="AH44" s="1" t="s">
        <v>11</v>
      </c>
      <c r="AI44" s="1" t="s">
        <v>15</v>
      </c>
      <c r="AJ44" s="1">
        <v>4</v>
      </c>
      <c r="AK44" s="1">
        <v>11</v>
      </c>
      <c r="AL44" s="1">
        <v>0.115</v>
      </c>
      <c r="AM44" s="1">
        <f t="shared" si="1722"/>
        <v>0.10700000000000001</v>
      </c>
      <c r="AN44" s="1">
        <f t="shared" si="1723"/>
        <v>3.9591836734693886</v>
      </c>
      <c r="AO44" s="1">
        <f t="shared" si="1724"/>
        <v>5.9387755102040833E-3</v>
      </c>
      <c r="AP44" s="1">
        <f t="shared" si="1725"/>
        <v>45.459089943387042</v>
      </c>
      <c r="AQ44" s="1"/>
      <c r="AR44" s="1"/>
      <c r="AS44" s="1" t="s">
        <v>11</v>
      </c>
      <c r="AT44" s="1" t="s">
        <v>16</v>
      </c>
      <c r="AU44" s="1">
        <v>8</v>
      </c>
      <c r="AV44" s="1">
        <v>11</v>
      </c>
      <c r="AW44" s="1">
        <v>0.13800000000000001</v>
      </c>
      <c r="AX44" s="1">
        <f t="shared" si="1726"/>
        <v>0.13</v>
      </c>
      <c r="AY44" s="1">
        <f t="shared" si="1727"/>
        <v>4.7679180887372015</v>
      </c>
      <c r="AZ44" s="1">
        <f t="shared" si="1728"/>
        <v>7.1518771331058025E-3</v>
      </c>
      <c r="BA44" s="1">
        <f t="shared" si="1729"/>
        <v>54.744926003565539</v>
      </c>
      <c r="BB44" s="1"/>
      <c r="BC44" s="1"/>
      <c r="BD44" s="1" t="s">
        <v>11</v>
      </c>
      <c r="BE44" s="1" t="s">
        <v>17</v>
      </c>
      <c r="BF44" s="1">
        <v>9</v>
      </c>
      <c r="BG44" s="1">
        <v>11</v>
      </c>
      <c r="BH44" s="1">
        <v>0.14499999999999999</v>
      </c>
      <c r="BI44" s="1">
        <f t="shared" si="1730"/>
        <v>0.13999999999999999</v>
      </c>
      <c r="BJ44" s="1">
        <f t="shared" si="1731"/>
        <v>5.0955631399317403</v>
      </c>
      <c r="BK44" s="1">
        <f t="shared" si="1732"/>
        <v>7.6433447098976101E-3</v>
      </c>
      <c r="BL44" s="1">
        <f t="shared" si="1733"/>
        <v>58.506925213545692</v>
      </c>
      <c r="BM44" s="1"/>
      <c r="BN44" s="1"/>
      <c r="BO44" s="1" t="s">
        <v>11</v>
      </c>
      <c r="BP44" s="1" t="s">
        <v>18</v>
      </c>
      <c r="BQ44" s="1">
        <v>10</v>
      </c>
      <c r="BR44" s="1">
        <v>11</v>
      </c>
      <c r="BS44" s="1">
        <v>0.156</v>
      </c>
      <c r="BT44" s="1">
        <f t="shared" si="1734"/>
        <v>0.14699999999999999</v>
      </c>
      <c r="BU44" s="1">
        <f t="shared" si="1735"/>
        <v>5.2730375426621157</v>
      </c>
      <c r="BV44" s="1">
        <f t="shared" si="1736"/>
        <v>7.9095563139931734E-3</v>
      </c>
      <c r="BW44" s="1">
        <f t="shared" si="1737"/>
        <v>60.544674785618284</v>
      </c>
      <c r="BX44" s="1"/>
      <c r="BY44" s="1"/>
      <c r="BZ44" s="1" t="s">
        <v>11</v>
      </c>
      <c r="CA44" s="1" t="s">
        <v>19</v>
      </c>
      <c r="CB44" s="1">
        <v>11</v>
      </c>
      <c r="CC44" s="1">
        <v>11</v>
      </c>
      <c r="CD44" s="1">
        <v>0.152</v>
      </c>
      <c r="CE44" s="1">
        <f t="shared" si="1738"/>
        <v>0.14699999999999999</v>
      </c>
      <c r="CF44" s="1">
        <f t="shared" si="1739"/>
        <v>5.3058419243986243</v>
      </c>
      <c r="CG44" s="1">
        <f t="shared" si="1740"/>
        <v>7.9587628865979369E-3</v>
      </c>
      <c r="CH44" s="1">
        <f t="shared" si="1741"/>
        <v>60.921332567344891</v>
      </c>
      <c r="CI44" s="1"/>
      <c r="CJ44" s="1"/>
      <c r="CK44" s="1" t="s">
        <v>11</v>
      </c>
      <c r="CL44" s="1" t="s">
        <v>20</v>
      </c>
      <c r="CM44" s="1">
        <v>14</v>
      </c>
      <c r="CN44" s="1">
        <v>11</v>
      </c>
      <c r="CO44" s="1">
        <v>0.158</v>
      </c>
      <c r="CP44" s="1">
        <f t="shared" si="1742"/>
        <v>0.14499999999999999</v>
      </c>
      <c r="CQ44" s="1">
        <f t="shared" si="1743"/>
        <v>5.1580756013745699</v>
      </c>
      <c r="CR44" s="1">
        <f t="shared" si="1744"/>
        <v>7.7371134020618546E-3</v>
      </c>
      <c r="CS44" s="1">
        <f t="shared" si="1745"/>
        <v>59.224689238072976</v>
      </c>
      <c r="CT44" s="1"/>
      <c r="CU44" s="1"/>
      <c r="CV44" s="1" t="s">
        <v>11</v>
      </c>
      <c r="CW44" s="1" t="s">
        <v>21</v>
      </c>
      <c r="CX44" s="1">
        <v>15</v>
      </c>
      <c r="CY44" s="1">
        <v>11</v>
      </c>
      <c r="CZ44" s="1">
        <v>0.06</v>
      </c>
      <c r="DA44" s="1">
        <f t="shared" si="1746"/>
        <v>3.9999999999999994E-2</v>
      </c>
      <c r="DB44" s="1">
        <f t="shared" si="1747"/>
        <v>1.5862068965517238</v>
      </c>
      <c r="DC44" s="1">
        <f t="shared" si="1748"/>
        <v>2.3793103448275857E-3</v>
      </c>
      <c r="DD44" s="1">
        <f t="shared" si="1749"/>
        <v>18.212724623603687</v>
      </c>
      <c r="DE44" s="1"/>
      <c r="DF44" s="1"/>
      <c r="DG44" s="1" t="s">
        <v>11</v>
      </c>
      <c r="DH44" s="1" t="s">
        <v>22</v>
      </c>
      <c r="DI44" s="1">
        <v>16</v>
      </c>
      <c r="DJ44" s="1">
        <v>11</v>
      </c>
      <c r="DK44" s="1">
        <v>8.2000000000000003E-2</v>
      </c>
      <c r="DL44" s="1">
        <f t="shared" si="1750"/>
        <v>5.5000000000000007E-2</v>
      </c>
      <c r="DM44" s="1">
        <f t="shared" si="1751"/>
        <v>1.9863481228668944</v>
      </c>
      <c r="DN44" s="1">
        <f t="shared" si="1752"/>
        <v>2.9795221843003416E-3</v>
      </c>
      <c r="DO44" s="1">
        <f t="shared" si="1753"/>
        <v>22.807120210504756</v>
      </c>
      <c r="DP44" s="1"/>
      <c r="DQ44" s="1"/>
      <c r="DR44" s="1" t="s">
        <v>11</v>
      </c>
      <c r="DS44" s="1" t="s">
        <v>23</v>
      </c>
      <c r="DT44" s="1">
        <v>17</v>
      </c>
      <c r="DU44" s="1">
        <v>11</v>
      </c>
      <c r="DV44" s="1">
        <v>9.2999999999999999E-2</v>
      </c>
      <c r="DW44" s="1">
        <f t="shared" si="1754"/>
        <v>6.6000000000000003E-2</v>
      </c>
      <c r="DX44" s="1">
        <f t="shared" si="1755"/>
        <v>2.2945205479452055</v>
      </c>
      <c r="DY44" s="1">
        <f t="shared" si="1756"/>
        <v>3.4417808219178083E-3</v>
      </c>
      <c r="DZ44" s="1">
        <f t="shared" si="1757"/>
        <v>26.345535991410042</v>
      </c>
      <c r="EA44" s="1"/>
      <c r="EB44" s="1"/>
      <c r="EC44" s="1" t="s">
        <v>11</v>
      </c>
      <c r="ED44" s="1" t="s">
        <v>24</v>
      </c>
      <c r="EE44" s="1">
        <v>18</v>
      </c>
      <c r="EF44" s="1">
        <v>11</v>
      </c>
      <c r="EG44" s="1">
        <v>9.5000000000000001E-2</v>
      </c>
      <c r="EH44" s="1">
        <f t="shared" si="1758"/>
        <v>6.9000000000000006E-2</v>
      </c>
      <c r="EI44" s="1">
        <f t="shared" si="1759"/>
        <v>2.5238095238095242</v>
      </c>
      <c r="EJ44" s="1">
        <f t="shared" si="1760"/>
        <v>3.7857142857142864E-3</v>
      </c>
      <c r="EK44" s="1">
        <f t="shared" si="1761"/>
        <v>28.97821712886012</v>
      </c>
      <c r="EL44" s="1"/>
      <c r="EM44" s="1"/>
      <c r="EN44" s="1" t="s">
        <v>11</v>
      </c>
      <c r="EO44" s="1" t="s">
        <v>25</v>
      </c>
      <c r="EP44" s="1">
        <v>21</v>
      </c>
      <c r="EQ44" s="1">
        <v>11</v>
      </c>
      <c r="ER44" s="1">
        <v>0.13300000000000001</v>
      </c>
      <c r="ES44" s="1">
        <f t="shared" si="1762"/>
        <v>0.10200000000000001</v>
      </c>
      <c r="ET44" s="1">
        <f t="shared" si="1763"/>
        <v>3.5821917808219181</v>
      </c>
      <c r="EU44" s="1">
        <f t="shared" si="1764"/>
        <v>5.3732876712328775E-3</v>
      </c>
      <c r="EV44" s="1">
        <f t="shared" si="1765"/>
        <v>41.13049350300733</v>
      </c>
      <c r="EW44" s="1"/>
      <c r="EX44" s="1"/>
      <c r="EY44" s="1" t="s">
        <v>11</v>
      </c>
      <c r="EZ44" s="1" t="s">
        <v>26</v>
      </c>
      <c r="FA44" s="1">
        <v>22</v>
      </c>
      <c r="FB44" s="1">
        <v>11</v>
      </c>
      <c r="FC44" s="1">
        <v>0.13100000000000001</v>
      </c>
      <c r="FD44" s="1">
        <f t="shared" si="1766"/>
        <v>0.1</v>
      </c>
      <c r="FE44" s="1">
        <f t="shared" si="1767"/>
        <v>3.4402730375426622</v>
      </c>
      <c r="FF44" s="1">
        <f t="shared" si="1768"/>
        <v>5.1604095563139935E-3</v>
      </c>
      <c r="FG44" s="1">
        <f t="shared" si="1769"/>
        <v>39.500991704791744</v>
      </c>
      <c r="FH44" s="1"/>
      <c r="FI44" s="1"/>
      <c r="FJ44" s="1" t="s">
        <v>11</v>
      </c>
      <c r="FK44" s="1" t="s">
        <v>27</v>
      </c>
      <c r="FL44" s="1">
        <v>23</v>
      </c>
      <c r="FM44" s="1">
        <v>11</v>
      </c>
      <c r="FN44" s="1">
        <v>0.152</v>
      </c>
      <c r="FO44" s="1">
        <f t="shared" si="1770"/>
        <v>0.122</v>
      </c>
      <c r="FP44" s="1">
        <f t="shared" si="1771"/>
        <v>4.5544217687074831</v>
      </c>
      <c r="FQ44" s="1">
        <f t="shared" si="1772"/>
        <v>6.8316326530612247E-3</v>
      </c>
      <c r="FR44" s="1">
        <f t="shared" si="1773"/>
        <v>52.293575115288</v>
      </c>
      <c r="FS44" s="1"/>
      <c r="FT44" s="1"/>
      <c r="FU44" s="1" t="s">
        <v>11</v>
      </c>
      <c r="FV44" s="1" t="s">
        <v>28</v>
      </c>
      <c r="FW44" s="1">
        <v>24</v>
      </c>
      <c r="FX44" s="1">
        <v>11</v>
      </c>
      <c r="FY44" s="1">
        <v>0.158</v>
      </c>
      <c r="FZ44" s="1">
        <f t="shared" si="1774"/>
        <v>0.127</v>
      </c>
      <c r="GA44" s="1">
        <f t="shared" si="1775"/>
        <v>4.3116438356164384</v>
      </c>
      <c r="GB44" s="1">
        <f t="shared" si="1776"/>
        <v>6.4674657534246581E-3</v>
      </c>
      <c r="GC44" s="1">
        <f t="shared" si="1777"/>
        <v>49.506014646545147</v>
      </c>
      <c r="GD44" s="1"/>
      <c r="GE44" s="1"/>
      <c r="GF44" s="1" t="s">
        <v>11</v>
      </c>
      <c r="GG44" s="1" t="s">
        <v>29</v>
      </c>
      <c r="GH44" s="1">
        <v>25</v>
      </c>
      <c r="GI44" s="1">
        <v>11</v>
      </c>
      <c r="GJ44" s="1">
        <v>0.17699999999999999</v>
      </c>
      <c r="GK44" s="1">
        <f t="shared" si="922"/>
        <v>0.14599999999999999</v>
      </c>
      <c r="GL44" s="1">
        <f t="shared" si="1778"/>
        <v>5.1194539249146755</v>
      </c>
      <c r="GM44" s="1">
        <f t="shared" si="1779"/>
        <v>7.6791808873720134E-3</v>
      </c>
      <c r="GN44" s="1">
        <f t="shared" si="1780"/>
        <v>58.781237655940089</v>
      </c>
      <c r="GO44" s="1"/>
      <c r="GP44" s="1"/>
      <c r="GQ44" s="1" t="s">
        <v>11</v>
      </c>
      <c r="GR44" s="1" t="s">
        <v>30</v>
      </c>
      <c r="GS44" s="1">
        <v>28</v>
      </c>
      <c r="GT44" s="1">
        <v>11</v>
      </c>
      <c r="GU44" s="1">
        <v>0.19900000000000001</v>
      </c>
      <c r="GV44" s="1">
        <f t="shared" si="1781"/>
        <v>0.17</v>
      </c>
      <c r="GW44" s="1">
        <f t="shared" si="1782"/>
        <v>5.8275862068965516</v>
      </c>
      <c r="GX44" s="1">
        <f t="shared" si="1783"/>
        <v>8.7413793103448267E-3</v>
      </c>
      <c r="GY44" s="1">
        <f t="shared" si="1784"/>
        <v>66.911966551935294</v>
      </c>
      <c r="GZ44" s="1"/>
      <c r="HA44" s="1"/>
      <c r="HB44" s="1" t="s">
        <v>11</v>
      </c>
      <c r="HC44" s="1" t="s">
        <v>31</v>
      </c>
      <c r="HD44" s="1">
        <v>29</v>
      </c>
      <c r="HE44" s="1">
        <v>11</v>
      </c>
      <c r="HF44" s="1">
        <v>6.7000000000000004E-2</v>
      </c>
      <c r="HG44" s="1">
        <f t="shared" si="1785"/>
        <v>1.5000000000000006E-2</v>
      </c>
      <c r="HH44" s="1">
        <f t="shared" si="1786"/>
        <v>0.76845637583892645</v>
      </c>
      <c r="HI44" s="1">
        <f t="shared" si="1787"/>
        <v>1.1526845637583898E-3</v>
      </c>
      <c r="HJ44" s="1">
        <f t="shared" si="1788"/>
        <v>8.8233662259521566</v>
      </c>
      <c r="HK44" s="1"/>
      <c r="HL44" s="1"/>
      <c r="HM44" s="1" t="s">
        <v>11</v>
      </c>
      <c r="HN44" s="1" t="s">
        <v>32</v>
      </c>
      <c r="HO44" s="1">
        <v>30</v>
      </c>
      <c r="HP44" s="1">
        <v>11</v>
      </c>
      <c r="HQ44" s="1">
        <v>8.2000000000000003E-2</v>
      </c>
      <c r="HR44" s="1">
        <f t="shared" si="934"/>
        <v>3.0000000000000006E-2</v>
      </c>
      <c r="HS44" s="1">
        <f t="shared" si="1789"/>
        <v>1.228956228956229</v>
      </c>
      <c r="HT44" s="1">
        <f t="shared" si="1790"/>
        <v>1.8434343434343436E-3</v>
      </c>
      <c r="HU44" s="1">
        <f t="shared" si="1791"/>
        <v>14.110795647844025</v>
      </c>
      <c r="HV44" s="1"/>
      <c r="HW44" s="1"/>
      <c r="HX44" s="1" t="s">
        <v>11</v>
      </c>
      <c r="HY44" s="1" t="s">
        <v>33</v>
      </c>
      <c r="HZ44" s="1">
        <v>31</v>
      </c>
      <c r="IA44" s="1">
        <v>11</v>
      </c>
      <c r="IB44" s="1">
        <v>0.09</v>
      </c>
      <c r="IC44" s="1">
        <f t="shared" si="1792"/>
        <v>3.4999999999999996E-2</v>
      </c>
      <c r="ID44" s="1">
        <f t="shared" si="1793"/>
        <v>1.3851351351351349</v>
      </c>
      <c r="IE44" s="1">
        <f t="shared" si="1794"/>
        <v>2.0777027027027023E-3</v>
      </c>
      <c r="IF44" s="1">
        <f t="shared" si="1795"/>
        <v>15.904031710829011</v>
      </c>
      <c r="IG44" s="1"/>
      <c r="IH44" s="1"/>
      <c r="II44" s="1" t="s">
        <v>11</v>
      </c>
      <c r="IJ44" s="1" t="s">
        <v>34</v>
      </c>
      <c r="IK44" s="1">
        <v>32</v>
      </c>
      <c r="IL44" s="1">
        <v>11</v>
      </c>
      <c r="IM44" s="1">
        <v>0.1</v>
      </c>
      <c r="IN44" s="1">
        <f t="shared" si="1796"/>
        <v>4.5000000000000005E-2</v>
      </c>
      <c r="IO44" s="1">
        <f t="shared" si="1797"/>
        <v>1.6734006734006737</v>
      </c>
      <c r="IP44" s="1">
        <f t="shared" si="1798"/>
        <v>2.5101010101010106E-3</v>
      </c>
      <c r="IQ44" s="1">
        <f t="shared" si="1799"/>
        <v>19.213877909530087</v>
      </c>
      <c r="IR44" s="1"/>
      <c r="IS44" s="1"/>
      <c r="IT44" s="1" t="s">
        <v>11</v>
      </c>
      <c r="IU44" s="1" t="s">
        <v>35</v>
      </c>
      <c r="IV44" s="1">
        <v>35</v>
      </c>
      <c r="IW44" s="1">
        <v>11</v>
      </c>
      <c r="IX44" s="1">
        <v>0.13200000000000001</v>
      </c>
      <c r="IY44" s="1">
        <f t="shared" si="1800"/>
        <v>7.7000000000000013E-2</v>
      </c>
      <c r="IZ44" s="1">
        <f t="shared" si="1801"/>
        <v>2.8120805369127519</v>
      </c>
      <c r="JA44" s="1">
        <f t="shared" si="1802"/>
        <v>4.2181208053691278E-3</v>
      </c>
      <c r="JB44" s="1">
        <f t="shared" si="1803"/>
        <v>32.288126189292157</v>
      </c>
      <c r="JC44" s="1"/>
      <c r="JD44" s="1"/>
      <c r="JE44" s="1" t="s">
        <v>11</v>
      </c>
      <c r="JF44" s="3" t="s">
        <v>36</v>
      </c>
      <c r="JG44" s="3">
        <v>36</v>
      </c>
      <c r="JH44" s="1">
        <v>11</v>
      </c>
      <c r="JI44" s="1">
        <v>0.13800000000000001</v>
      </c>
      <c r="JJ44" s="1">
        <f t="shared" si="1804"/>
        <v>8.1000000000000016E-2</v>
      </c>
      <c r="JK44" s="1">
        <f t="shared" si="1805"/>
        <v>2.9933110367892986</v>
      </c>
      <c r="JL44" s="1">
        <f t="shared" si="1806"/>
        <v>4.489966555183948E-3</v>
      </c>
      <c r="JM44" s="1">
        <f t="shared" si="1807"/>
        <v>34.369003024984288</v>
      </c>
      <c r="JN44" s="1"/>
      <c r="JO44" s="1"/>
      <c r="JP44" s="1" t="s">
        <v>11</v>
      </c>
      <c r="JQ44" s="1" t="s">
        <v>37</v>
      </c>
      <c r="JR44" s="1">
        <v>37</v>
      </c>
      <c r="JS44" s="1">
        <v>11</v>
      </c>
      <c r="JT44" s="1">
        <v>0.14299999999999999</v>
      </c>
      <c r="JU44" s="1">
        <f t="shared" si="1808"/>
        <v>8.4999999999999992E-2</v>
      </c>
      <c r="JV44" s="1">
        <f t="shared" si="1809"/>
        <v>3.0936454849498327</v>
      </c>
      <c r="JW44" s="1">
        <f t="shared" si="1810"/>
        <v>4.6404682274247492E-3</v>
      </c>
      <c r="JX44" s="1">
        <f t="shared" si="1811"/>
        <v>35.521036645933471</v>
      </c>
      <c r="JY44" s="1"/>
      <c r="JZ44" s="1"/>
      <c r="KA44" s="1" t="s">
        <v>11</v>
      </c>
      <c r="KB44" s="1" t="s">
        <v>38</v>
      </c>
      <c r="KC44" s="1">
        <v>38</v>
      </c>
      <c r="KD44" s="1">
        <v>11</v>
      </c>
      <c r="KE44" s="1">
        <v>0.155</v>
      </c>
      <c r="KF44" s="1">
        <f t="shared" si="1812"/>
        <v>9.4E-2</v>
      </c>
      <c r="KG44" s="1">
        <f t="shared" si="1813"/>
        <v>3.2775919732441472</v>
      </c>
      <c r="KH44" s="1">
        <f t="shared" si="1814"/>
        <v>4.9163879598662207E-3</v>
      </c>
      <c r="KI44" s="1">
        <f t="shared" si="1815"/>
        <v>37.633098284340328</v>
      </c>
      <c r="KJ44" s="1"/>
      <c r="KK44" s="1"/>
      <c r="KL44" s="1" t="s">
        <v>11</v>
      </c>
      <c r="KM44" s="1" t="s">
        <v>39</v>
      </c>
      <c r="KN44" s="1">
        <v>39</v>
      </c>
      <c r="KO44" s="1">
        <v>11</v>
      </c>
      <c r="KP44" s="1">
        <v>0.157</v>
      </c>
      <c r="KQ44" s="1">
        <f t="shared" si="1816"/>
        <v>9.4E-2</v>
      </c>
      <c r="KR44" s="1">
        <f t="shared" si="1817"/>
        <v>3.3221476510067114</v>
      </c>
      <c r="KS44" s="1">
        <f t="shared" si="1818"/>
        <v>4.983221476510067E-3</v>
      </c>
      <c r="KT44" s="1">
        <f t="shared" si="1819"/>
        <v>38.144683684247298</v>
      </c>
      <c r="KU44" s="1"/>
      <c r="KV44" s="1"/>
      <c r="KW44" s="1" t="s">
        <v>11</v>
      </c>
      <c r="KX44" s="1" t="s">
        <v>40</v>
      </c>
      <c r="KY44" s="1">
        <v>42</v>
      </c>
      <c r="KZ44" s="1">
        <v>11</v>
      </c>
      <c r="LA44" s="1">
        <v>0.17799999999999999</v>
      </c>
      <c r="LB44" s="1">
        <f t="shared" si="1820"/>
        <v>0.11299999999999999</v>
      </c>
      <c r="LC44" s="1">
        <f t="shared" si="967"/>
        <v>4.124161073825503</v>
      </c>
      <c r="LD44" s="1">
        <f t="shared" si="1821"/>
        <v>6.1862416107382545E-3</v>
      </c>
      <c r="LE44" s="1">
        <f t="shared" si="1822"/>
        <v>47.353349745393864</v>
      </c>
      <c r="LF44" s="1"/>
      <c r="LG44" s="1"/>
      <c r="LH44" s="1" t="s">
        <v>11</v>
      </c>
      <c r="LI44" s="1" t="s">
        <v>41</v>
      </c>
      <c r="LJ44" s="1">
        <v>43</v>
      </c>
      <c r="LK44" s="1">
        <v>11</v>
      </c>
      <c r="LL44" s="1">
        <v>3.5999999999999997E-2</v>
      </c>
      <c r="LM44" s="1">
        <f t="shared" si="1823"/>
        <v>-1.0000000000000009E-3</v>
      </c>
      <c r="LN44" s="1">
        <f t="shared" si="1824"/>
        <v>-0.65878378378378377</v>
      </c>
      <c r="LO44" s="1">
        <f t="shared" si="1825"/>
        <v>-9.8817567567567577E-4</v>
      </c>
      <c r="LP44" s="1">
        <f t="shared" si="1826"/>
        <v>-7.5641126429552639</v>
      </c>
      <c r="LQ44" s="1"/>
      <c r="LR44" s="1"/>
      <c r="LS44" s="1" t="s">
        <v>11</v>
      </c>
      <c r="LT44" s="1" t="s">
        <v>42</v>
      </c>
      <c r="LU44" s="1">
        <v>44</v>
      </c>
      <c r="LV44" s="1">
        <v>11</v>
      </c>
      <c r="LW44" s="1">
        <v>5.1999999999999998E-2</v>
      </c>
      <c r="LX44" s="1">
        <f t="shared" si="1827"/>
        <v>9.0000000000000011E-3</v>
      </c>
      <c r="LY44" s="1">
        <f t="shared" si="1828"/>
        <v>-1.2526690391459077</v>
      </c>
      <c r="LZ44" s="1">
        <f t="shared" si="1829"/>
        <v>-1.8790035587188615E-3</v>
      </c>
      <c r="MA44" s="1">
        <f t="shared" si="1830"/>
        <v>-14.383064595214799</v>
      </c>
      <c r="MB44" s="1"/>
      <c r="MC44" s="1"/>
      <c r="MD44" s="1" t="s">
        <v>11</v>
      </c>
      <c r="ME44" s="1" t="s">
        <v>43</v>
      </c>
      <c r="MF44" s="1">
        <v>46</v>
      </c>
      <c r="MG44" s="1">
        <v>11</v>
      </c>
      <c r="MH44" s="1">
        <v>6.6000000000000003E-2</v>
      </c>
      <c r="MI44" s="1">
        <f t="shared" si="1831"/>
        <v>1.4000000000000005E-2</v>
      </c>
      <c r="MJ44" s="1">
        <f t="shared" si="1832"/>
        <v>-0.26779661016949136</v>
      </c>
      <c r="MK44" s="1">
        <f t="shared" si="1833"/>
        <v>-4.0169491525423706E-4</v>
      </c>
      <c r="ML44" s="1">
        <f t="shared" si="1834"/>
        <v>-3.0748232949650722</v>
      </c>
      <c r="MM44" s="1"/>
      <c r="MN44" s="1"/>
      <c r="MO44" s="1" t="s">
        <v>11</v>
      </c>
      <c r="MP44" s="1" t="s">
        <v>44</v>
      </c>
      <c r="MQ44" s="1">
        <v>52</v>
      </c>
      <c r="MR44" s="1">
        <v>11</v>
      </c>
      <c r="MS44" s="1">
        <v>8.2000000000000003E-2</v>
      </c>
      <c r="MT44" s="1">
        <f t="shared" si="1835"/>
        <v>1.9000000000000003E-2</v>
      </c>
      <c r="MU44" s="1">
        <f t="shared" si="1836"/>
        <v>0.10101010101010109</v>
      </c>
      <c r="MV44" s="1">
        <f t="shared" si="1837"/>
        <v>1.5151515151515165E-4</v>
      </c>
      <c r="MW44" s="1">
        <f t="shared" si="1838"/>
        <v>1.1597914231104687</v>
      </c>
      <c r="MX44" s="1"/>
      <c r="MY44" s="1"/>
      <c r="MZ44" s="1" t="s">
        <v>11</v>
      </c>
      <c r="NA44" s="1" t="s">
        <v>45</v>
      </c>
      <c r="NB44" s="1">
        <v>53</v>
      </c>
      <c r="NC44" s="1">
        <v>11</v>
      </c>
      <c r="ND44" s="1">
        <v>0.10100000000000001</v>
      </c>
      <c r="NE44" s="1">
        <f t="shared" si="1839"/>
        <v>8.0000000000000071E-3</v>
      </c>
      <c r="NF44" s="1">
        <f t="shared" si="1840"/>
        <v>-0.42229729729729709</v>
      </c>
      <c r="NG44" s="1">
        <f t="shared" si="1841"/>
        <v>-6.3344594594594566E-4</v>
      </c>
      <c r="NH44" s="1">
        <f t="shared" si="1842"/>
        <v>-4.8487901557405513</v>
      </c>
      <c r="NI44" s="1"/>
      <c r="NJ44" s="1"/>
      <c r="NK44" s="1" t="s">
        <v>11</v>
      </c>
      <c r="NL44" s="1" t="s">
        <v>46</v>
      </c>
      <c r="NM44" s="1">
        <v>56</v>
      </c>
      <c r="NN44" s="1">
        <v>11</v>
      </c>
      <c r="NO44" s="1">
        <v>0.12</v>
      </c>
      <c r="NP44" s="1">
        <f t="shared" si="1843"/>
        <v>2.7999999999999997E-2</v>
      </c>
      <c r="NQ44" s="1">
        <f t="shared" si="1844"/>
        <v>0.30847457627118635</v>
      </c>
      <c r="NR44" s="1">
        <f t="shared" si="1845"/>
        <v>4.6271186440677954E-4</v>
      </c>
      <c r="NS44" s="1">
        <f t="shared" si="1846"/>
        <v>3.5418850612888817</v>
      </c>
      <c r="NT44" s="1"/>
      <c r="NU44" s="1"/>
      <c r="NV44" s="1" t="s">
        <v>11</v>
      </c>
      <c r="NW44" s="1" t="s">
        <v>47</v>
      </c>
      <c r="NX44" s="1">
        <v>57</v>
      </c>
      <c r="NY44" s="1">
        <v>11</v>
      </c>
      <c r="NZ44" s="1">
        <v>-4.0000000000000001E-3</v>
      </c>
      <c r="OA44" s="1">
        <f t="shared" si="1847"/>
        <v>8.0000000000000002E-3</v>
      </c>
      <c r="OB44" s="1">
        <f t="shared" si="1848"/>
        <v>0.98713826366559498</v>
      </c>
      <c r="OC44" s="1">
        <f t="shared" si="1849"/>
        <v>1.4807073954983924E-3</v>
      </c>
      <c r="OD44" s="1">
        <f t="shared" si="1850"/>
        <v>11.334257467072813</v>
      </c>
      <c r="OE44" s="1"/>
      <c r="OF44" s="1"/>
      <c r="OG44" s="1" t="s">
        <v>11</v>
      </c>
      <c r="OH44" s="1" t="s">
        <v>48</v>
      </c>
      <c r="OI44" s="1">
        <v>58</v>
      </c>
      <c r="OJ44" s="1">
        <v>11</v>
      </c>
      <c r="OK44" s="1">
        <v>1E-3</v>
      </c>
      <c r="OL44" s="1">
        <f t="shared" si="998"/>
        <v>1.3000000000000001E-2</v>
      </c>
      <c r="OM44" s="1">
        <f t="shared" si="1851"/>
        <v>1.1451612903225807</v>
      </c>
      <c r="ON44" s="1">
        <f t="shared" si="1852"/>
        <v>1.7177419354838712E-3</v>
      </c>
      <c r="OO44" s="1">
        <f t="shared" si="1853"/>
        <v>13.14866760168303</v>
      </c>
      <c r="OP44" s="1"/>
      <c r="OQ44" s="1"/>
      <c r="OR44" s="1" t="s">
        <v>11</v>
      </c>
      <c r="OS44" s="1" t="s">
        <v>49</v>
      </c>
      <c r="OT44" s="1">
        <v>59</v>
      </c>
      <c r="OU44" s="1">
        <v>11</v>
      </c>
      <c r="OV44" s="1">
        <v>8.0000000000000002E-3</v>
      </c>
      <c r="OW44" s="1">
        <f t="shared" si="1854"/>
        <v>0.02</v>
      </c>
      <c r="OX44" s="1">
        <f t="shared" si="1855"/>
        <v>1.4419354838709679</v>
      </c>
      <c r="OY44" s="1">
        <f t="shared" si="1856"/>
        <v>2.162903225806452E-3</v>
      </c>
      <c r="OZ44" s="1">
        <f t="shared" si="1857"/>
        <v>16.55620962803469</v>
      </c>
      <c r="PA44" s="1"/>
      <c r="PB44" s="1"/>
      <c r="PC44" s="1" t="s">
        <v>11</v>
      </c>
      <c r="PD44" s="1" t="s">
        <v>50</v>
      </c>
      <c r="PE44" s="1">
        <v>60</v>
      </c>
      <c r="PF44" s="1">
        <v>11</v>
      </c>
      <c r="PG44" s="1">
        <v>8.0000000000000002E-3</v>
      </c>
      <c r="PH44" s="1">
        <f t="shared" si="1858"/>
        <v>0.02</v>
      </c>
      <c r="PI44" s="1">
        <f t="shared" si="1859"/>
        <v>1.4870967741935484</v>
      </c>
      <c r="PJ44" s="1">
        <f t="shared" si="1860"/>
        <v>2.2306451612903225E-3</v>
      </c>
      <c r="PK44" s="1">
        <f t="shared" si="1861"/>
        <v>17.07474863204472</v>
      </c>
      <c r="PL44" s="1"/>
      <c r="PM44" s="1"/>
      <c r="PN44" s="1" t="s">
        <v>11</v>
      </c>
      <c r="PO44" s="1" t="s">
        <v>51</v>
      </c>
      <c r="PP44" s="1">
        <v>63</v>
      </c>
      <c r="PQ44" s="1">
        <v>11</v>
      </c>
      <c r="PR44" s="1">
        <v>2.1999999999999999E-2</v>
      </c>
      <c r="PS44" s="1">
        <f t="shared" si="1862"/>
        <v>3.5999999999999997E-2</v>
      </c>
      <c r="PT44" s="1">
        <f t="shared" si="1863"/>
        <v>2.0161812297734625</v>
      </c>
      <c r="PU44" s="1">
        <f t="shared" si="1864"/>
        <v>3.0242718446601936E-3</v>
      </c>
      <c r="PV44" s="1">
        <f t="shared" si="1865"/>
        <v>23.149662007503011</v>
      </c>
      <c r="PW44" s="1"/>
      <c r="PX44" s="1"/>
      <c r="PY44" s="1" t="s">
        <v>11</v>
      </c>
      <c r="PZ44" s="1" t="s">
        <v>52</v>
      </c>
      <c r="QA44" s="1">
        <v>64</v>
      </c>
      <c r="QB44" s="1">
        <v>11</v>
      </c>
      <c r="QC44" s="1">
        <v>2.5999999999999999E-2</v>
      </c>
      <c r="QD44" s="1">
        <f t="shared" si="1866"/>
        <v>2.7E-2</v>
      </c>
      <c r="QE44" s="1">
        <f t="shared" si="1867"/>
        <v>1.7</v>
      </c>
      <c r="QF44" s="1">
        <f t="shared" si="1868"/>
        <v>2.5500000000000002E-3</v>
      </c>
      <c r="QG44" s="1">
        <f t="shared" si="1869"/>
        <v>19.519289650949172</v>
      </c>
      <c r="QH44" s="1"/>
      <c r="QI44" s="1"/>
      <c r="QJ44" s="1" t="s">
        <v>11</v>
      </c>
      <c r="QK44" s="1" t="s">
        <v>53</v>
      </c>
      <c r="QL44" s="1">
        <v>65</v>
      </c>
      <c r="QM44" s="1">
        <v>11</v>
      </c>
      <c r="QN44" s="1">
        <v>3.6999999999999998E-2</v>
      </c>
      <c r="QO44" s="1">
        <f t="shared" si="1870"/>
        <v>3.9E-2</v>
      </c>
      <c r="QP44" s="1">
        <f t="shared" si="1871"/>
        <v>2.0809061488673137</v>
      </c>
      <c r="QQ44" s="1">
        <f t="shared" si="1872"/>
        <v>3.1213592233009708E-3</v>
      </c>
      <c r="QR44" s="1">
        <f t="shared" si="1873"/>
        <v>23.892829327166034</v>
      </c>
      <c r="QS44" s="1"/>
      <c r="QT44" s="1"/>
      <c r="QU44" s="1" t="s">
        <v>11</v>
      </c>
      <c r="QV44" s="1" t="s">
        <v>54</v>
      </c>
      <c r="QW44" s="1">
        <v>66</v>
      </c>
      <c r="QX44" s="1">
        <v>11</v>
      </c>
      <c r="QY44" s="1">
        <v>4.1000000000000002E-2</v>
      </c>
      <c r="QZ44" s="1">
        <f t="shared" si="1874"/>
        <v>0.04</v>
      </c>
      <c r="RA44" s="1">
        <f t="shared" si="1875"/>
        <v>2.1826923076923075</v>
      </c>
      <c r="RB44" s="1">
        <f t="shared" si="1876"/>
        <v>3.2740384615384615E-3</v>
      </c>
      <c r="RC44" s="1">
        <f t="shared" si="1877"/>
        <v>25.061531395732249</v>
      </c>
      <c r="RD44" s="1"/>
      <c r="RE44" s="1"/>
      <c r="RF44" s="1" t="s">
        <v>11</v>
      </c>
      <c r="RG44" s="1" t="s">
        <v>55</v>
      </c>
      <c r="RH44" s="1">
        <v>67</v>
      </c>
      <c r="RI44" s="1">
        <v>11</v>
      </c>
      <c r="RJ44" s="1">
        <v>4.8000000000000001E-2</v>
      </c>
      <c r="RK44" s="1">
        <f t="shared" si="1878"/>
        <v>4.9000000000000002E-2</v>
      </c>
      <c r="RL44" s="1">
        <f t="shared" si="1879"/>
        <v>2.4551282051282053</v>
      </c>
      <c r="RM44" s="1">
        <f t="shared" si="1880"/>
        <v>3.6826923076923078E-3</v>
      </c>
      <c r="RN44" s="1">
        <f t="shared" si="1881"/>
        <v>28.189622685948464</v>
      </c>
      <c r="RO44" s="1"/>
      <c r="RP44" s="1"/>
      <c r="RQ44" s="1" t="s">
        <v>11</v>
      </c>
      <c r="RR44" s="1" t="s">
        <v>56</v>
      </c>
      <c r="RS44" s="1">
        <v>70</v>
      </c>
      <c r="RT44" s="1">
        <v>11</v>
      </c>
      <c r="RU44" s="1">
        <v>6.8000000000000005E-2</v>
      </c>
      <c r="RV44" s="1">
        <f t="shared" si="1882"/>
        <v>6.2000000000000006E-2</v>
      </c>
      <c r="RW44" s="1">
        <f t="shared" si="1883"/>
        <v>2.8429487179487181</v>
      </c>
      <c r="RX44" s="1">
        <f t="shared" si="1884"/>
        <v>4.2644230769230771E-3</v>
      </c>
      <c r="RY44" s="1">
        <f t="shared" si="1885"/>
        <v>32.642552640256255</v>
      </c>
      <c r="RZ44" s="1"/>
      <c r="SA44" s="1"/>
      <c r="SB44" s="2" t="s">
        <v>11</v>
      </c>
      <c r="SC44" s="1" t="s">
        <v>57</v>
      </c>
      <c r="SD44" s="1">
        <v>71</v>
      </c>
      <c r="SE44" s="2">
        <v>11</v>
      </c>
      <c r="SF44" s="1">
        <v>2.5000000000000001E-2</v>
      </c>
      <c r="SG44" s="1">
        <f t="shared" si="1886"/>
        <v>2.1000000000000001E-2</v>
      </c>
      <c r="SH44" s="1">
        <f t="shared" si="1887"/>
        <v>1.4726027397260273</v>
      </c>
      <c r="SI44" s="1">
        <f t="shared" si="1888"/>
        <v>2.2089041095890408E-3</v>
      </c>
      <c r="SJ44" s="1">
        <f t="shared" si="1889"/>
        <v>16.908329069113904</v>
      </c>
      <c r="SK44" s="1"/>
      <c r="SL44" s="1"/>
      <c r="SM44" s="2" t="s">
        <v>11</v>
      </c>
      <c r="SN44" s="1" t="s">
        <v>58</v>
      </c>
      <c r="SO44" s="1">
        <v>72</v>
      </c>
      <c r="SP44" s="2">
        <v>11</v>
      </c>
      <c r="SQ44" s="1">
        <v>0.03</v>
      </c>
      <c r="SR44" s="1">
        <f t="shared" si="1890"/>
        <v>2.4E-2</v>
      </c>
      <c r="SS44" s="1">
        <f t="shared" si="1891"/>
        <v>1.5017182130584192</v>
      </c>
      <c r="ST44" s="1">
        <f t="shared" si="1892"/>
        <v>2.2525773195876289E-3</v>
      </c>
      <c r="SU44" s="1">
        <f t="shared" si="1893"/>
        <v>17.242631043995932</v>
      </c>
      <c r="SV44" s="1"/>
      <c r="SW44" s="1"/>
      <c r="SX44" s="2" t="s">
        <v>11</v>
      </c>
      <c r="SY44" s="1" t="s">
        <v>59</v>
      </c>
      <c r="SZ44" s="1">
        <v>73</v>
      </c>
      <c r="TA44" s="2">
        <v>11</v>
      </c>
      <c r="TB44" s="1">
        <v>3.4000000000000002E-2</v>
      </c>
      <c r="TC44" s="1">
        <f t="shared" si="1894"/>
        <v>2.8000000000000004E-2</v>
      </c>
      <c r="TD44" s="1">
        <f t="shared" si="1895"/>
        <v>1.5793103448275865</v>
      </c>
      <c r="TE44" s="1">
        <f t="shared" si="1896"/>
        <v>2.3689655172413797E-3</v>
      </c>
      <c r="TF44" s="1">
        <f t="shared" si="1897"/>
        <v>18.133538864370632</v>
      </c>
      <c r="TG44" s="1"/>
      <c r="TH44" s="1"/>
      <c r="TI44" s="2" t="s">
        <v>11</v>
      </c>
      <c r="TJ44" s="1" t="s">
        <v>60</v>
      </c>
      <c r="TK44" s="1">
        <v>74</v>
      </c>
      <c r="TL44" s="2">
        <v>11</v>
      </c>
      <c r="TM44" s="1">
        <v>4.3999999999999997E-2</v>
      </c>
      <c r="TN44" s="1">
        <f t="shared" si="1898"/>
        <v>3.7999999999999999E-2</v>
      </c>
      <c r="TO44" s="1">
        <f t="shared" si="1899"/>
        <v>1.9243986254295531</v>
      </c>
      <c r="TP44" s="1">
        <f t="shared" si="1900"/>
        <v>2.8865979381443299E-3</v>
      </c>
      <c r="TQ44" s="1">
        <f t="shared" si="1901"/>
        <v>22.095820102145819</v>
      </c>
      <c r="TR44" s="1"/>
      <c r="TS44" s="1"/>
      <c r="TT44" s="2" t="s">
        <v>11</v>
      </c>
      <c r="TU44" s="1" t="s">
        <v>61</v>
      </c>
      <c r="TV44" s="1">
        <v>77</v>
      </c>
      <c r="TW44" s="2">
        <v>11</v>
      </c>
      <c r="TX44" s="1">
        <v>5.8000000000000003E-2</v>
      </c>
      <c r="TY44" s="1">
        <f t="shared" si="1902"/>
        <v>4.9000000000000002E-2</v>
      </c>
      <c r="TZ44" s="1">
        <f t="shared" si="2559"/>
        <v>2.2749140893470794</v>
      </c>
      <c r="UA44" s="1">
        <f t="shared" si="1903"/>
        <v>3.4123711340206192E-3</v>
      </c>
      <c r="UB44" s="1">
        <f t="shared" si="1904"/>
        <v>26.12041590646524</v>
      </c>
      <c r="UC44" s="1"/>
      <c r="UD44" s="1"/>
      <c r="UE44" s="2" t="s">
        <v>11</v>
      </c>
      <c r="UF44" s="1" t="s">
        <v>62</v>
      </c>
      <c r="UG44" s="1">
        <v>78</v>
      </c>
      <c r="UH44" s="2">
        <v>11</v>
      </c>
      <c r="UI44" s="1">
        <v>5.8999999999999997E-2</v>
      </c>
      <c r="UJ44" s="1">
        <f t="shared" si="1905"/>
        <v>5.0999999999999997E-2</v>
      </c>
      <c r="UK44" s="1">
        <f t="shared" si="1906"/>
        <v>1.9273356401384083</v>
      </c>
      <c r="UL44" s="1">
        <f t="shared" si="1907"/>
        <v>2.8910034602076125E-3</v>
      </c>
      <c r="UM44" s="1">
        <f t="shared" si="1908"/>
        <v>22.129542714387725</v>
      </c>
      <c r="UN44" s="1"/>
      <c r="UO44" s="1"/>
      <c r="UP44" s="2" t="s">
        <v>11</v>
      </c>
      <c r="UQ44" s="1" t="s">
        <v>63</v>
      </c>
      <c r="UR44" s="1">
        <v>79</v>
      </c>
      <c r="US44" s="2">
        <v>11</v>
      </c>
      <c r="UT44" s="1">
        <v>6.0999999999999999E-2</v>
      </c>
      <c r="UU44" s="1">
        <f t="shared" si="1909"/>
        <v>5.1999999999999998E-2</v>
      </c>
      <c r="UV44" s="1">
        <f t="shared" si="1910"/>
        <v>2.36551724137931</v>
      </c>
      <c r="UW44" s="1">
        <f t="shared" si="1911"/>
        <v>3.5482758620689649E-3</v>
      </c>
      <c r="UX44" s="1">
        <f t="shared" si="1912"/>
        <v>27.160715416939411</v>
      </c>
      <c r="UY44" s="1"/>
      <c r="UZ44" s="1"/>
      <c r="VA44" s="2" t="s">
        <v>11</v>
      </c>
      <c r="VB44" s="1" t="s">
        <v>64</v>
      </c>
      <c r="VC44" s="1">
        <v>80</v>
      </c>
      <c r="VD44" s="2">
        <v>11</v>
      </c>
      <c r="VE44" s="1">
        <v>6.6000000000000003E-2</v>
      </c>
      <c r="VF44" s="1">
        <f t="shared" si="1913"/>
        <v>5.6000000000000001E-2</v>
      </c>
      <c r="VG44" s="1">
        <f t="shared" si="1914"/>
        <v>2.4758620689655171</v>
      </c>
      <c r="VH44" s="1">
        <f t="shared" si="1915"/>
        <v>3.7137931034482755E-3</v>
      </c>
      <c r="VI44" s="1">
        <f t="shared" si="1916"/>
        <v>28.427687564668364</v>
      </c>
      <c r="VJ44" s="1"/>
      <c r="VK44" s="1"/>
      <c r="VL44" s="2" t="s">
        <v>11</v>
      </c>
      <c r="VM44" s="1" t="s">
        <v>65</v>
      </c>
      <c r="VN44" s="1">
        <v>84</v>
      </c>
      <c r="VO44" s="2">
        <v>11</v>
      </c>
      <c r="VP44" s="1">
        <v>0.08</v>
      </c>
      <c r="VQ44" s="1">
        <f t="shared" si="1917"/>
        <v>6.8000000000000005E-2</v>
      </c>
      <c r="VR44" s="1">
        <f t="shared" si="1918"/>
        <v>2.9072164948453612</v>
      </c>
      <c r="VS44" s="1">
        <f t="shared" si="1919"/>
        <v>4.3608247422680414E-3</v>
      </c>
      <c r="VT44" s="1">
        <f t="shared" si="1920"/>
        <v>33.380471082884576</v>
      </c>
      <c r="VU44" s="1"/>
      <c r="VV44" s="1"/>
      <c r="VW44" s="2" t="s">
        <v>11</v>
      </c>
      <c r="VX44" s="1" t="s">
        <v>66</v>
      </c>
      <c r="VY44" s="1">
        <v>85</v>
      </c>
      <c r="VZ44" s="2">
        <v>11</v>
      </c>
      <c r="WA44" s="1">
        <v>1.7999999999999999E-2</v>
      </c>
      <c r="WB44" s="1">
        <f t="shared" si="1921"/>
        <v>1.2999999999999998E-2</v>
      </c>
      <c r="WC44" s="1">
        <f t="shared" si="1922"/>
        <v>0.68641114982578388</v>
      </c>
      <c r="WD44" s="1">
        <f t="shared" si="1923"/>
        <v>1.0296167247386759E-3</v>
      </c>
      <c r="WE44" s="1">
        <f t="shared" si="1924"/>
        <v>7.88132826652385</v>
      </c>
      <c r="WF44" s="1"/>
      <c r="WG44" s="1"/>
      <c r="WH44" s="2" t="s">
        <v>11</v>
      </c>
      <c r="WI44" s="1" t="s">
        <v>67</v>
      </c>
      <c r="WJ44" s="1">
        <v>86</v>
      </c>
      <c r="WK44" s="2">
        <v>11</v>
      </c>
      <c r="WL44" s="1">
        <v>2.5000000000000001E-2</v>
      </c>
      <c r="WM44" s="1">
        <f t="shared" si="1925"/>
        <v>1.7000000000000001E-2</v>
      </c>
      <c r="WN44" s="1">
        <f t="shared" si="1926"/>
        <v>0.7465277777777779</v>
      </c>
      <c r="WO44" s="1">
        <f t="shared" si="1927"/>
        <v>1.1197916666666669E-3</v>
      </c>
      <c r="WP44" s="1">
        <f t="shared" si="1928"/>
        <v>8.5715834864258031</v>
      </c>
      <c r="WQ44" s="1"/>
      <c r="WR44" s="1"/>
      <c r="WS44" s="2" t="s">
        <v>11</v>
      </c>
      <c r="WT44" s="1" t="s">
        <v>68</v>
      </c>
      <c r="WU44" s="1">
        <v>87</v>
      </c>
      <c r="WV44" s="2">
        <v>11</v>
      </c>
      <c r="WW44" s="1">
        <v>3.2000000000000001E-2</v>
      </c>
      <c r="WX44" s="1">
        <f t="shared" si="1929"/>
        <v>2.5000000000000001E-2</v>
      </c>
      <c r="WY44" s="1">
        <f t="shared" si="1930"/>
        <v>1.010452961672474</v>
      </c>
      <c r="WZ44" s="1">
        <f t="shared" si="1931"/>
        <v>1.5156794425087111E-3</v>
      </c>
      <c r="XA44" s="1">
        <f t="shared" si="1932"/>
        <v>11.601955316202625</v>
      </c>
      <c r="XB44" s="1"/>
      <c r="XC44" s="1"/>
      <c r="XD44" s="2" t="s">
        <v>11</v>
      </c>
      <c r="XE44" s="1" t="s">
        <v>69</v>
      </c>
      <c r="XF44" s="1">
        <v>88</v>
      </c>
      <c r="XG44" s="2">
        <v>11</v>
      </c>
      <c r="XH44" s="1">
        <v>0.04</v>
      </c>
      <c r="XI44" s="1">
        <f t="shared" si="1933"/>
        <v>3.1E-2</v>
      </c>
      <c r="XJ44" s="1">
        <f t="shared" si="1934"/>
        <v>1.1944444444444444</v>
      </c>
      <c r="XK44" s="1">
        <f t="shared" si="1935"/>
        <v>1.7916666666666667E-3</v>
      </c>
      <c r="XL44" s="1">
        <f t="shared" si="1936"/>
        <v>13.71453357828128</v>
      </c>
      <c r="XM44" s="1"/>
      <c r="XN44" s="1"/>
      <c r="XO44" s="2" t="s">
        <v>11</v>
      </c>
      <c r="XP44" s="1" t="s">
        <v>70</v>
      </c>
      <c r="XQ44" s="1">
        <v>91</v>
      </c>
      <c r="XR44" s="2">
        <v>11</v>
      </c>
      <c r="XS44" s="1">
        <v>5.5E-2</v>
      </c>
      <c r="XT44" s="1">
        <f t="shared" si="1937"/>
        <v>4.3999999999999997E-2</v>
      </c>
      <c r="XU44" s="1">
        <f t="shared" si="1938"/>
        <v>1.6435986159169551</v>
      </c>
      <c r="XV44" s="1">
        <f t="shared" si="1939"/>
        <v>2.4653979238754326E-3</v>
      </c>
      <c r="XW44" s="1">
        <f t="shared" si="1940"/>
        <v>18.871692619989531</v>
      </c>
      <c r="XX44" s="1"/>
      <c r="XY44" s="1"/>
      <c r="XZ44" s="2" t="s">
        <v>11</v>
      </c>
      <c r="YA44" s="1" t="s">
        <v>71</v>
      </c>
      <c r="YB44" s="1">
        <v>92</v>
      </c>
      <c r="YC44" s="2">
        <v>11</v>
      </c>
      <c r="YD44" s="1">
        <v>5.6000000000000001E-2</v>
      </c>
      <c r="YE44" s="1">
        <f t="shared" si="1941"/>
        <v>4.4999999999999998E-2</v>
      </c>
      <c r="YF44" s="1">
        <f t="shared" si="1942"/>
        <v>1.8006872852233677</v>
      </c>
      <c r="YG44" s="1">
        <f t="shared" si="1943"/>
        <v>2.7010309278350515E-3</v>
      </c>
      <c r="YH44" s="1">
        <f t="shared" si="1944"/>
        <v>20.67537452415073</v>
      </c>
      <c r="YI44" s="1"/>
      <c r="YJ44" s="1"/>
      <c r="YK44" s="2" t="s">
        <v>11</v>
      </c>
      <c r="YL44" s="1" t="s">
        <v>72</v>
      </c>
      <c r="YM44" s="1">
        <v>93</v>
      </c>
      <c r="YN44" s="2">
        <v>11</v>
      </c>
      <c r="YO44" s="1">
        <v>5.8999999999999997E-2</v>
      </c>
      <c r="YP44" s="1">
        <f t="shared" si="1945"/>
        <v>4.8000000000000001E-2</v>
      </c>
      <c r="YQ44" s="1">
        <f t="shared" si="1946"/>
        <v>1.8703071672354949</v>
      </c>
      <c r="YR44" s="1">
        <f t="shared" si="1947"/>
        <v>2.8054607508532425E-3</v>
      </c>
      <c r="YS44" s="1">
        <f t="shared" si="1948"/>
        <v>21.474745490303448</v>
      </c>
      <c r="YT44" s="1"/>
      <c r="YU44" s="1"/>
      <c r="YV44" s="2" t="s">
        <v>11</v>
      </c>
      <c r="YW44" s="1" t="s">
        <v>73</v>
      </c>
      <c r="YX44" s="1">
        <v>94</v>
      </c>
      <c r="YY44" s="2">
        <v>11</v>
      </c>
      <c r="YZ44" s="1">
        <v>6.6000000000000003E-2</v>
      </c>
      <c r="ZA44" s="1">
        <f t="shared" si="1949"/>
        <v>5.3000000000000005E-2</v>
      </c>
      <c r="ZB44" s="1">
        <f t="shared" si="1950"/>
        <v>2.0000000000000004</v>
      </c>
      <c r="ZC44" s="1">
        <f t="shared" si="1951"/>
        <v>3.0000000000000009E-3</v>
      </c>
      <c r="ZD44" s="1">
        <f t="shared" si="1952"/>
        <v>22.963870177587268</v>
      </c>
      <c r="ZE44" s="1"/>
      <c r="ZF44" s="1"/>
      <c r="ZG44" s="2" t="s">
        <v>11</v>
      </c>
      <c r="ZH44" s="1" t="s">
        <v>74</v>
      </c>
      <c r="ZI44" s="1">
        <v>95</v>
      </c>
      <c r="ZJ44" s="2">
        <v>11</v>
      </c>
      <c r="ZK44" s="1">
        <v>6.7000000000000004E-2</v>
      </c>
      <c r="ZL44" s="1">
        <f t="shared" si="1953"/>
        <v>5.4000000000000006E-2</v>
      </c>
      <c r="ZM44" s="1">
        <f t="shared" si="1954"/>
        <v>2.0544217687074835</v>
      </c>
      <c r="ZN44" s="1">
        <f t="shared" si="1955"/>
        <v>3.0816326530612253E-3</v>
      </c>
      <c r="ZO44" s="1">
        <f t="shared" si="1956"/>
        <v>23.588737393303926</v>
      </c>
      <c r="ZP44" s="1"/>
      <c r="ZQ44" s="1"/>
      <c r="ZR44" s="2" t="s">
        <v>11</v>
      </c>
      <c r="ZS44" s="1" t="s">
        <v>75</v>
      </c>
      <c r="ZT44" s="1">
        <v>99</v>
      </c>
      <c r="ZU44" s="2">
        <v>11</v>
      </c>
      <c r="ZV44" s="1">
        <v>7.5999999999999998E-2</v>
      </c>
      <c r="ZW44" s="1">
        <f t="shared" si="1957"/>
        <v>6.0999999999999999E-2</v>
      </c>
      <c r="ZX44" s="1">
        <f t="shared" si="1958"/>
        <v>2.1575342465753424</v>
      </c>
      <c r="ZY44" s="1">
        <f t="shared" si="1959"/>
        <v>3.2363013698630135E-3</v>
      </c>
      <c r="ZZ44" s="1">
        <f t="shared" si="1960"/>
        <v>24.772668171027352</v>
      </c>
      <c r="AAA44" s="1"/>
      <c r="AAB44" s="1"/>
      <c r="AAC44" s="2" t="s">
        <v>11</v>
      </c>
      <c r="AAD44" s="1" t="s">
        <v>76</v>
      </c>
      <c r="AAE44" s="1">
        <v>100</v>
      </c>
      <c r="AAF44" s="2">
        <v>11</v>
      </c>
      <c r="AAG44" s="1">
        <v>1.2E-2</v>
      </c>
      <c r="AAH44" s="1">
        <f t="shared" si="1961"/>
        <v>0.01</v>
      </c>
      <c r="AAI44" s="1">
        <f t="shared" si="1962"/>
        <v>1.2448275862068965</v>
      </c>
      <c r="AAJ44" s="1">
        <f t="shared" si="1963"/>
        <v>1.8672413793103448E-3</v>
      </c>
      <c r="AAK44" s="1">
        <f t="shared" si="1964"/>
        <v>14.293029541567243</v>
      </c>
      <c r="AAL44" s="1"/>
      <c r="AAM44" s="1"/>
      <c r="AAN44" s="2" t="s">
        <v>11</v>
      </c>
      <c r="AAO44" s="1" t="s">
        <v>77</v>
      </c>
      <c r="AAP44" s="1">
        <v>101</v>
      </c>
      <c r="AAQ44" s="2">
        <v>11</v>
      </c>
      <c r="AAR44" s="1">
        <v>1.6E-2</v>
      </c>
      <c r="AAS44" s="1">
        <f t="shared" si="1965"/>
        <v>9.0000000000000011E-3</v>
      </c>
      <c r="AAT44" s="1">
        <f t="shared" si="1966"/>
        <v>1.0103806228373704</v>
      </c>
      <c r="AAU44" s="1">
        <f t="shared" si="1967"/>
        <v>1.5155709342560557E-3</v>
      </c>
      <c r="AAV44" s="1">
        <f t="shared" si="1968"/>
        <v>11.601124726393566</v>
      </c>
      <c r="AAW44" s="1"/>
      <c r="AAX44" s="1"/>
      <c r="AAY44" s="2" t="s">
        <v>11</v>
      </c>
      <c r="AAZ44" s="1" t="s">
        <v>78</v>
      </c>
      <c r="ABA44" s="1">
        <v>102</v>
      </c>
      <c r="ABB44" s="2">
        <v>11</v>
      </c>
      <c r="ABC44" s="1">
        <v>1.9E-2</v>
      </c>
      <c r="ABD44" s="1">
        <f t="shared" si="1969"/>
        <v>1.2E-2</v>
      </c>
      <c r="ABE44" s="1">
        <f t="shared" si="1970"/>
        <v>1.1655172413793102</v>
      </c>
      <c r="ABF44" s="1">
        <f t="shared" si="1971"/>
        <v>1.7482758620689653E-3</v>
      </c>
      <c r="ABG44" s="1">
        <f t="shared" si="1972"/>
        <v>13.382393310387057</v>
      </c>
      <c r="ABH44" s="1"/>
      <c r="ABI44" s="1"/>
      <c r="ABJ44" s="2" t="s">
        <v>11</v>
      </c>
      <c r="ABK44" s="1" t="s">
        <v>79</v>
      </c>
      <c r="ABL44" s="1">
        <v>112</v>
      </c>
      <c r="ABM44" s="2">
        <v>11</v>
      </c>
      <c r="ABN44" s="1">
        <v>4.7E-2</v>
      </c>
      <c r="ABO44" s="1">
        <f t="shared" si="1973"/>
        <v>0.03</v>
      </c>
      <c r="ABP44" s="1">
        <f t="shared" si="1974"/>
        <v>1.870748299319728</v>
      </c>
      <c r="ABQ44" s="1">
        <f t="shared" si="1975"/>
        <v>2.8061224489795921E-3</v>
      </c>
      <c r="ABR44" s="1">
        <f t="shared" si="1976"/>
        <v>21.479810540260196</v>
      </c>
      <c r="ABS44" s="1"/>
      <c r="ABT44" s="1"/>
      <c r="ABU44" s="2" t="s">
        <v>11</v>
      </c>
      <c r="ABV44" s="1" t="s">
        <v>80</v>
      </c>
      <c r="ABW44" s="1">
        <v>113</v>
      </c>
      <c r="ABX44" s="2">
        <v>11</v>
      </c>
      <c r="ABY44" s="1">
        <v>2.1000000000000001E-2</v>
      </c>
      <c r="ABZ44" s="1">
        <f t="shared" si="1977"/>
        <v>8.0000000000000019E-3</v>
      </c>
      <c r="ACA44" s="1">
        <f t="shared" si="1978"/>
        <v>-5.3571428571428492E-2</v>
      </c>
      <c r="ACB44" s="1">
        <f t="shared" si="1979"/>
        <v>-8.0357142857142745E-5</v>
      </c>
      <c r="ACC44" s="1">
        <f t="shared" si="1980"/>
        <v>-0.61510366547108652</v>
      </c>
      <c r="ACD44" s="1"/>
      <c r="ACE44" s="1"/>
      <c r="ACF44" s="2" t="s">
        <v>11</v>
      </c>
      <c r="ACG44" s="1" t="s">
        <v>81</v>
      </c>
      <c r="ACH44" s="1">
        <v>114</v>
      </c>
      <c r="ACI44" s="2">
        <v>11</v>
      </c>
      <c r="ACJ44" s="1">
        <v>2.5999999999999999E-2</v>
      </c>
      <c r="ACK44" s="1">
        <f t="shared" si="1981"/>
        <v>1.1999999999999999E-2</v>
      </c>
      <c r="ACL44" s="1">
        <f t="shared" si="1982"/>
        <v>1.0752688172042946E-2</v>
      </c>
      <c r="ACM44" s="1">
        <f t="shared" si="1983"/>
        <v>1.6129032258064419E-5</v>
      </c>
      <c r="ACN44" s="1">
        <f t="shared" si="1984"/>
        <v>0.12346166762143614</v>
      </c>
      <c r="ACO44" s="1"/>
      <c r="ACP44" s="1"/>
      <c r="ACQ44" s="2" t="s">
        <v>11</v>
      </c>
      <c r="ACR44" s="1" t="s">
        <v>82</v>
      </c>
      <c r="ACS44" s="1">
        <v>115</v>
      </c>
      <c r="ACT44" s="2">
        <v>11</v>
      </c>
      <c r="ACU44" s="1">
        <v>3.3000000000000002E-2</v>
      </c>
      <c r="ACV44" s="1">
        <f t="shared" si="1985"/>
        <v>1.9000000000000003E-2</v>
      </c>
      <c r="ACW44" s="1">
        <f t="shared" si="1986"/>
        <v>0.30960854092526702</v>
      </c>
      <c r="ACX44" s="1">
        <f t="shared" si="1987"/>
        <v>4.6441281138790054E-4</v>
      </c>
      <c r="ACY44" s="1">
        <f t="shared" si="1988"/>
        <v>3.5549051698400222</v>
      </c>
      <c r="ACZ44" s="1"/>
      <c r="ADA44" s="1"/>
      <c r="ADB44" s="2" t="s">
        <v>11</v>
      </c>
      <c r="ADC44" s="1" t="s">
        <v>83</v>
      </c>
      <c r="ADD44" s="1">
        <v>116</v>
      </c>
      <c r="ADE44" s="2">
        <v>11</v>
      </c>
      <c r="ADF44" s="1">
        <v>3.9E-2</v>
      </c>
      <c r="ADG44" s="1">
        <f t="shared" si="1989"/>
        <v>2.3E-2</v>
      </c>
      <c r="ADH44" s="1">
        <f t="shared" si="1990"/>
        <v>0.45195729537366547</v>
      </c>
      <c r="ADI44" s="1">
        <f t="shared" si="1991"/>
        <v>6.7793594306049824E-4</v>
      </c>
      <c r="ADJ44" s="1">
        <f t="shared" si="1992"/>
        <v>5.1893443283871568</v>
      </c>
      <c r="ADK44" s="1"/>
      <c r="ADL44" s="1"/>
      <c r="ADM44" s="2" t="s">
        <v>11</v>
      </c>
      <c r="ADN44" s="1" t="s">
        <v>84</v>
      </c>
      <c r="ADO44" s="1">
        <v>119</v>
      </c>
      <c r="ADP44" s="2">
        <v>11</v>
      </c>
      <c r="ADQ44" s="1">
        <v>5.0999999999999997E-2</v>
      </c>
      <c r="ADR44" s="1">
        <f t="shared" si="1993"/>
        <v>3.3999999999999996E-2</v>
      </c>
      <c r="ADS44" s="1">
        <f t="shared" si="1994"/>
        <v>0.31654676258992792</v>
      </c>
      <c r="ADT44" s="1">
        <f t="shared" si="1995"/>
        <v>4.7482014388489189E-4</v>
      </c>
      <c r="ADU44" s="1">
        <f t="shared" si="1996"/>
        <v>3.6345693806253205</v>
      </c>
      <c r="ADV44" s="1"/>
      <c r="ADW44" s="1"/>
      <c r="ADX44" s="2" t="s">
        <v>11</v>
      </c>
      <c r="ADY44" s="1" t="s">
        <v>85</v>
      </c>
      <c r="ADZ44" s="1">
        <v>120</v>
      </c>
      <c r="AEA44" s="2">
        <v>11</v>
      </c>
      <c r="AEB44" s="1">
        <v>5.1999999999999998E-2</v>
      </c>
      <c r="AEC44" s="1">
        <f t="shared" si="1997"/>
        <v>3.4999999999999996E-2</v>
      </c>
      <c r="AED44" s="1">
        <f t="shared" si="1998"/>
        <v>0.32374100719424453</v>
      </c>
      <c r="AEE44" s="1">
        <f t="shared" si="1999"/>
        <v>4.8561151079136683E-4</v>
      </c>
      <c r="AEF44" s="1">
        <f t="shared" si="2000"/>
        <v>3.7171732301849878</v>
      </c>
      <c r="AEG44" s="1"/>
      <c r="AEH44" s="1"/>
      <c r="AEI44" s="2" t="s">
        <v>11</v>
      </c>
      <c r="AEJ44" s="1" t="s">
        <v>86</v>
      </c>
      <c r="AEK44" s="1">
        <v>121</v>
      </c>
      <c r="AEL44" s="2">
        <v>11</v>
      </c>
      <c r="AEM44" s="1">
        <v>4.9000000000000002E-2</v>
      </c>
      <c r="AEN44" s="1">
        <f t="shared" si="2001"/>
        <v>3.1000000000000003E-2</v>
      </c>
      <c r="AEO44" s="1">
        <f t="shared" si="2002"/>
        <v>0.21942446043165487</v>
      </c>
      <c r="AEP44" s="1">
        <f t="shared" si="2003"/>
        <v>3.2913669064748229E-4</v>
      </c>
      <c r="AEQ44" s="1">
        <f t="shared" si="2004"/>
        <v>2.5194174115698273</v>
      </c>
      <c r="AER44" s="1"/>
      <c r="AES44" s="1"/>
      <c r="AET44" s="2" t="s">
        <v>11</v>
      </c>
      <c r="AEU44" s="1" t="s">
        <v>87</v>
      </c>
      <c r="AEV44" s="1">
        <v>122</v>
      </c>
      <c r="AEW44" s="2">
        <v>11</v>
      </c>
      <c r="AEX44" s="1">
        <v>5.0999999999999997E-2</v>
      </c>
      <c r="AEY44" s="1">
        <f t="shared" si="2005"/>
        <v>3.3999999999999996E-2</v>
      </c>
      <c r="AEZ44" s="1">
        <f t="shared" si="2006"/>
        <v>0.27697841726618688</v>
      </c>
      <c r="AFA44" s="1">
        <f t="shared" si="2007"/>
        <v>4.1546762589928031E-4</v>
      </c>
      <c r="AFB44" s="1">
        <f t="shared" si="2008"/>
        <v>3.1802482080471548</v>
      </c>
      <c r="AFC44" s="1"/>
      <c r="AFD44" s="1"/>
      <c r="AFE44" s="2" t="s">
        <v>11</v>
      </c>
      <c r="AFF44" s="1" t="s">
        <v>88</v>
      </c>
      <c r="AFG44" s="1">
        <v>123</v>
      </c>
      <c r="AFH44" s="2">
        <v>11</v>
      </c>
      <c r="AFI44" s="1">
        <v>5.5E-2</v>
      </c>
      <c r="AFJ44" s="1">
        <f t="shared" si="2009"/>
        <v>3.7999999999999999E-2</v>
      </c>
      <c r="AFK44" s="1">
        <f t="shared" si="2010"/>
        <v>0.41726618705035973</v>
      </c>
      <c r="AFL44" s="1">
        <f t="shared" si="2011"/>
        <v>6.2589928057553965E-4</v>
      </c>
      <c r="AFM44" s="1">
        <f t="shared" si="2012"/>
        <v>4.7910232744606525</v>
      </c>
      <c r="AFN44" s="1"/>
      <c r="AFO44" s="1"/>
      <c r="AFP44" s="2" t="s">
        <v>11</v>
      </c>
      <c r="AFQ44" s="1" t="s">
        <v>89</v>
      </c>
      <c r="AFR44" s="1">
        <v>126</v>
      </c>
      <c r="AFS44" s="2">
        <v>11</v>
      </c>
      <c r="AFT44" s="1">
        <v>6.3E-2</v>
      </c>
      <c r="AFU44" s="1">
        <f t="shared" si="2013"/>
        <v>4.4999999999999998E-2</v>
      </c>
      <c r="AFV44" s="1">
        <f t="shared" si="2014"/>
        <v>0.83985765124555156</v>
      </c>
      <c r="AFW44" s="1">
        <f t="shared" si="2015"/>
        <v>1.2597864768683273E-3</v>
      </c>
      <c r="AFX44" s="1">
        <f t="shared" si="2016"/>
        <v>9.6431910354281012</v>
      </c>
      <c r="AFY44" s="1"/>
      <c r="AFZ44" s="1"/>
      <c r="AGA44" s="2" t="s">
        <v>11</v>
      </c>
      <c r="AGB44" s="1" t="s">
        <v>90</v>
      </c>
      <c r="AGC44" s="1">
        <v>127</v>
      </c>
      <c r="AGD44" s="2">
        <v>11</v>
      </c>
      <c r="AGE44" s="1">
        <v>2.3E-2</v>
      </c>
      <c r="AGF44" s="1">
        <f t="shared" si="2017"/>
        <v>8.0000000000000002E-3</v>
      </c>
      <c r="AGG44" s="1">
        <f t="shared" si="2018"/>
        <v>0.50841750841750843</v>
      </c>
      <c r="AGH44" s="1">
        <f t="shared" si="2019"/>
        <v>7.6262626262626261E-4</v>
      </c>
      <c r="AGI44" s="1">
        <f t="shared" si="2020"/>
        <v>5.8376168296560209</v>
      </c>
      <c r="AGJ44" s="1"/>
      <c r="AGK44" s="1"/>
      <c r="AGL44" s="2" t="s">
        <v>11</v>
      </c>
      <c r="AGM44" s="1" t="s">
        <v>91</v>
      </c>
      <c r="AGN44" s="1">
        <v>128</v>
      </c>
      <c r="AGO44" s="2">
        <v>11</v>
      </c>
      <c r="AGP44" s="1">
        <v>2.4E-2</v>
      </c>
      <c r="AGQ44" s="1">
        <f t="shared" si="2021"/>
        <v>9.0000000000000011E-3</v>
      </c>
      <c r="AGR44" s="1">
        <f t="shared" si="2022"/>
        <v>0.58193979933110362</v>
      </c>
      <c r="AGS44" s="1">
        <f t="shared" si="2023"/>
        <v>8.7290969899665543E-4</v>
      </c>
      <c r="AGT44" s="1">
        <f t="shared" si="2024"/>
        <v>6.6817950015053231</v>
      </c>
      <c r="AGU44" s="1"/>
      <c r="AGV44" s="1"/>
      <c r="AGW44" s="2" t="s">
        <v>11</v>
      </c>
      <c r="AGX44" s="1" t="s">
        <v>92</v>
      </c>
      <c r="AGY44" s="1">
        <v>129</v>
      </c>
      <c r="AGZ44" s="2">
        <v>11</v>
      </c>
      <c r="AHA44" s="1">
        <v>2.8000000000000001E-2</v>
      </c>
      <c r="AHB44" s="1">
        <f t="shared" si="2025"/>
        <v>1.4E-2</v>
      </c>
      <c r="AHC44" s="1">
        <f t="shared" si="2026"/>
        <v>0.84385382059800662</v>
      </c>
      <c r="AHD44" s="1">
        <f t="shared" si="2027"/>
        <v>1.26578073089701E-3</v>
      </c>
      <c r="AHE44" s="1">
        <f t="shared" si="2028"/>
        <v>9.6890747925368181</v>
      </c>
      <c r="AHF44" s="1"/>
      <c r="AHG44" s="1"/>
      <c r="AHH44" s="2" t="s">
        <v>11</v>
      </c>
      <c r="AHI44" s="1" t="s">
        <v>93</v>
      </c>
      <c r="AHJ44" s="1">
        <v>130</v>
      </c>
      <c r="AHK44" s="2">
        <v>11</v>
      </c>
      <c r="AHL44" s="1">
        <v>3.2000000000000001E-2</v>
      </c>
      <c r="AHM44" s="1">
        <f t="shared" si="2029"/>
        <v>1.8000000000000002E-2</v>
      </c>
      <c r="AHN44" s="1">
        <f t="shared" si="2030"/>
        <v>0.96655518394648843</v>
      </c>
      <c r="AHO44" s="1">
        <f t="shared" si="2031"/>
        <v>1.4498327759197326E-3</v>
      </c>
      <c r="AHP44" s="1">
        <f t="shared" si="2032"/>
        <v>11.097923881810567</v>
      </c>
      <c r="AHQ44" s="1"/>
      <c r="AHR44" s="1"/>
      <c r="AHS44" s="2" t="s">
        <v>11</v>
      </c>
      <c r="AHT44" s="1" t="s">
        <v>94</v>
      </c>
      <c r="AHU44" s="1">
        <v>133</v>
      </c>
      <c r="AHV44" s="2">
        <v>11</v>
      </c>
      <c r="AHW44" s="1">
        <v>4.8000000000000001E-2</v>
      </c>
      <c r="AHX44" s="1">
        <f t="shared" si="2033"/>
        <v>3.2000000000000001E-2</v>
      </c>
      <c r="AHY44" s="1">
        <f t="shared" si="2034"/>
        <v>1.4584717607973423</v>
      </c>
      <c r="AHZ44" s="1">
        <f t="shared" si="2035"/>
        <v>2.1877076411960135E-3</v>
      </c>
      <c r="AIA44" s="1">
        <f t="shared" si="2036"/>
        <v>16.746078086313634</v>
      </c>
      <c r="AIB44" s="1"/>
      <c r="AIC44" s="1"/>
      <c r="AID44" s="2" t="s">
        <v>11</v>
      </c>
      <c r="AIE44" s="1" t="s">
        <v>95</v>
      </c>
      <c r="AIF44" s="1">
        <v>134</v>
      </c>
      <c r="AIG44" s="2">
        <v>11</v>
      </c>
      <c r="AIH44" s="1">
        <v>5.1999999999999998E-2</v>
      </c>
      <c r="AII44" s="1">
        <f t="shared" si="2037"/>
        <v>3.4999999999999996E-2</v>
      </c>
      <c r="AIJ44" s="1">
        <f t="shared" si="2038"/>
        <v>1.5448504983388704</v>
      </c>
      <c r="AIK44" s="1">
        <f t="shared" si="2039"/>
        <v>2.3172757475083058E-3</v>
      </c>
      <c r="AIL44" s="1">
        <f t="shared" si="2040"/>
        <v>17.737873143817403</v>
      </c>
      <c r="AIM44" s="1"/>
      <c r="AIN44" s="1"/>
      <c r="AIO44" s="2" t="s">
        <v>11</v>
      </c>
      <c r="AIP44" s="1" t="s">
        <v>96</v>
      </c>
      <c r="AIQ44" s="1">
        <v>135</v>
      </c>
      <c r="AIR44" s="2">
        <v>11</v>
      </c>
      <c r="AIS44" s="1">
        <v>4.2999999999999997E-2</v>
      </c>
      <c r="AIT44" s="1">
        <f t="shared" si="2041"/>
        <v>2.8999999999999998E-2</v>
      </c>
      <c r="AIU44" s="1">
        <f t="shared" si="2042"/>
        <v>1.3940397350993377</v>
      </c>
      <c r="AIV44" s="1">
        <f t="shared" si="2043"/>
        <v>2.0910596026490064E-3</v>
      </c>
      <c r="AIW44" s="1">
        <f t="shared" si="2044"/>
        <v>16.006273749609662</v>
      </c>
      <c r="AIX44" s="1"/>
      <c r="AIY44" s="1"/>
      <c r="AIZ44" s="2" t="s">
        <v>11</v>
      </c>
      <c r="AJA44" s="1" t="s">
        <v>97</v>
      </c>
      <c r="AJB44" s="1">
        <v>136</v>
      </c>
      <c r="AJC44" s="2">
        <v>11</v>
      </c>
      <c r="AJD44" s="1">
        <v>4.8000000000000001E-2</v>
      </c>
      <c r="AJE44" s="1">
        <f t="shared" si="2045"/>
        <v>3.2000000000000001E-2</v>
      </c>
      <c r="AJF44" s="1">
        <f t="shared" si="2046"/>
        <v>1.4834437086092715</v>
      </c>
      <c r="AJG44" s="1">
        <f t="shared" si="2047"/>
        <v>2.2251655629139072E-3</v>
      </c>
      <c r="AJH44" s="1">
        <f t="shared" si="2048"/>
        <v>17.032804370130947</v>
      </c>
      <c r="AJI44" s="1"/>
      <c r="AJJ44" s="1"/>
      <c r="AJK44" s="2" t="s">
        <v>11</v>
      </c>
      <c r="AJL44" s="1" t="s">
        <v>98</v>
      </c>
      <c r="AJM44" s="1">
        <v>140</v>
      </c>
      <c r="AJN44" s="2">
        <v>11</v>
      </c>
      <c r="AJO44" s="1">
        <v>5.3999999999999999E-2</v>
      </c>
      <c r="AJP44" s="1">
        <f t="shared" si="2049"/>
        <v>3.7999999999999999E-2</v>
      </c>
      <c r="AJQ44" s="1">
        <f t="shared" si="2050"/>
        <v>1.7647058823529411</v>
      </c>
      <c r="AJR44" s="1">
        <f t="shared" si="2051"/>
        <v>2.6470588235294116E-3</v>
      </c>
      <c r="AJS44" s="1">
        <f t="shared" si="2052"/>
        <v>20.26223839198876</v>
      </c>
      <c r="AJT44" s="1"/>
      <c r="AJU44" s="1"/>
      <c r="AJV44" s="2" t="s">
        <v>11</v>
      </c>
      <c r="AJW44" s="1" t="s">
        <v>99</v>
      </c>
      <c r="AJX44" s="1">
        <v>141</v>
      </c>
      <c r="AJY44" s="2">
        <v>11</v>
      </c>
      <c r="AJZ44" s="1">
        <v>2.5000000000000001E-2</v>
      </c>
      <c r="AKA44" s="1">
        <f t="shared" si="2053"/>
        <v>5.000000000000001E-3</v>
      </c>
      <c r="AKB44" s="1">
        <f t="shared" si="2054"/>
        <v>0.31186440677966104</v>
      </c>
      <c r="AKC44" s="1">
        <f t="shared" si="2055"/>
        <v>4.6779661016949157E-4</v>
      </c>
      <c r="AKD44" s="1">
        <f t="shared" si="2056"/>
        <v>3.5808068751492002</v>
      </c>
      <c r="AKE44" s="1"/>
      <c r="AKF44" s="1"/>
      <c r="AKG44" s="2" t="s">
        <v>11</v>
      </c>
      <c r="AKH44" s="1" t="s">
        <v>100</v>
      </c>
      <c r="AKI44" s="1">
        <v>143</v>
      </c>
      <c r="AKJ44" s="2">
        <v>11</v>
      </c>
      <c r="AKK44" s="1">
        <v>3.3000000000000002E-2</v>
      </c>
      <c r="AKL44" s="1">
        <f t="shared" si="2057"/>
        <v>1.1000000000000003E-2</v>
      </c>
      <c r="AKM44" s="1">
        <f t="shared" si="2058"/>
        <v>0.50508474576271201</v>
      </c>
      <c r="AKN44" s="1">
        <f t="shared" si="2059"/>
        <v>7.5762711864406807E-4</v>
      </c>
      <c r="AKO44" s="1">
        <f t="shared" si="2060"/>
        <v>5.799350265187293</v>
      </c>
      <c r="AKP44" s="1"/>
      <c r="AKQ44" s="1"/>
      <c r="AKR44" s="2" t="s">
        <v>11</v>
      </c>
      <c r="AKS44" s="1" t="s">
        <v>101</v>
      </c>
      <c r="AKT44" s="1">
        <v>144</v>
      </c>
      <c r="AKU44" s="2">
        <v>11</v>
      </c>
      <c r="AKV44" s="1">
        <v>3.5999999999999997E-2</v>
      </c>
      <c r="AKW44" s="1">
        <f t="shared" si="2061"/>
        <v>1.2999999999999998E-2</v>
      </c>
      <c r="AKX44" s="1">
        <f t="shared" si="2062"/>
        <v>0.54237288135593209</v>
      </c>
      <c r="AKY44" s="1">
        <f t="shared" si="2063"/>
        <v>8.1355932203389819E-4</v>
      </c>
      <c r="AKZ44" s="1">
        <f t="shared" si="2064"/>
        <v>6.2274902176507814</v>
      </c>
      <c r="ALA44" s="1"/>
      <c r="ALB44" s="1"/>
      <c r="ALC44" s="2" t="s">
        <v>11</v>
      </c>
      <c r="ALD44" s="1" t="s">
        <v>102</v>
      </c>
      <c r="ALE44" s="1">
        <v>147</v>
      </c>
      <c r="ALF44" s="2">
        <v>11</v>
      </c>
      <c r="ALG44" s="1">
        <v>3.7999999999999999E-2</v>
      </c>
      <c r="ALH44" s="1">
        <f t="shared" si="2065"/>
        <v>1.2E-2</v>
      </c>
      <c r="ALI44" s="1">
        <f t="shared" si="2066"/>
        <v>0.51186440677966105</v>
      </c>
      <c r="ALJ44" s="1">
        <f t="shared" si="2067"/>
        <v>7.677966101694916E-4</v>
      </c>
      <c r="ALK44" s="1">
        <f t="shared" si="2068"/>
        <v>5.8771938929079264</v>
      </c>
      <c r="ALL44" s="1"/>
      <c r="ALM44" s="1"/>
      <c r="ALN44" s="2" t="s">
        <v>11</v>
      </c>
      <c r="ALO44" s="1" t="s">
        <v>103</v>
      </c>
      <c r="ALP44" s="1">
        <v>148</v>
      </c>
      <c r="ALQ44" s="2">
        <v>11</v>
      </c>
      <c r="ALR44" s="1">
        <v>0.04</v>
      </c>
      <c r="ALS44" s="1">
        <f t="shared" si="2069"/>
        <v>1.4999999999999999E-2</v>
      </c>
      <c r="ALT44" s="1">
        <f t="shared" si="2070"/>
        <v>0.51700680272108845</v>
      </c>
      <c r="ALU44" s="1">
        <f t="shared" si="2071"/>
        <v>7.7551020408163265E-4</v>
      </c>
      <c r="ALV44" s="1">
        <f t="shared" si="2072"/>
        <v>5.9362385493082712</v>
      </c>
      <c r="ALW44" s="1"/>
      <c r="ALX44" s="1"/>
      <c r="ALY44" s="2" t="s">
        <v>11</v>
      </c>
      <c r="ALZ44" s="1" t="s">
        <v>104</v>
      </c>
      <c r="AMA44" s="1">
        <v>149</v>
      </c>
      <c r="AMB44" s="2">
        <v>11</v>
      </c>
      <c r="AMC44" s="1">
        <v>0.04</v>
      </c>
      <c r="AMD44" s="1">
        <f t="shared" si="2073"/>
        <v>0.02</v>
      </c>
      <c r="AME44" s="1">
        <f t="shared" si="2074"/>
        <v>0.76369863013698636</v>
      </c>
      <c r="AMF44" s="1">
        <f t="shared" si="2075"/>
        <v>1.1455479452054797E-3</v>
      </c>
      <c r="AMG44" s="1">
        <f t="shared" si="2076"/>
        <v>8.7687380986334933</v>
      </c>
      <c r="AMH44" s="1"/>
      <c r="AMI44" s="1"/>
      <c r="AMJ44" s="2" t="s">
        <v>11</v>
      </c>
      <c r="AMK44" s="1" t="s">
        <v>105</v>
      </c>
      <c r="AML44" s="1">
        <v>150</v>
      </c>
      <c r="AMM44" s="2">
        <v>11</v>
      </c>
      <c r="AMN44" s="1">
        <v>4.2999999999999997E-2</v>
      </c>
      <c r="AMO44" s="1">
        <f t="shared" si="2077"/>
        <v>2.3999999999999997E-2</v>
      </c>
      <c r="AMP44" s="1">
        <f t="shared" si="2078"/>
        <v>0.79452054794520544</v>
      </c>
      <c r="AMQ44" s="1">
        <f t="shared" si="2079"/>
        <v>1.1917808219178083E-3</v>
      </c>
      <c r="AMR44" s="1">
        <f t="shared" si="2080"/>
        <v>9.1226333582195966</v>
      </c>
      <c r="AMS44" s="1"/>
      <c r="AMT44" s="1"/>
      <c r="AMU44" s="2" t="s">
        <v>11</v>
      </c>
      <c r="AMV44" s="1" t="s">
        <v>106</v>
      </c>
      <c r="AMW44" s="1">
        <v>151</v>
      </c>
      <c r="AMX44" s="2">
        <v>11</v>
      </c>
      <c r="AMY44" s="1">
        <v>4.4999999999999998E-2</v>
      </c>
      <c r="AMZ44" s="1">
        <f t="shared" si="2081"/>
        <v>2.4999999999999998E-2</v>
      </c>
      <c r="ANA44" s="1">
        <f t="shared" si="2082"/>
        <v>0.78082191780821908</v>
      </c>
      <c r="ANB44" s="1">
        <f t="shared" si="2083"/>
        <v>1.1712328767123287E-3</v>
      </c>
      <c r="ANC44" s="1">
        <f t="shared" si="2084"/>
        <v>8.9653465761813269</v>
      </c>
      <c r="AND44" s="1"/>
      <c r="ANE44" s="1"/>
      <c r="ANF44" s="2" t="s">
        <v>11</v>
      </c>
      <c r="ANG44" s="1" t="s">
        <v>107</v>
      </c>
      <c r="ANH44" s="1">
        <v>154</v>
      </c>
      <c r="ANI44" s="2">
        <v>11</v>
      </c>
      <c r="ANJ44" s="1">
        <v>4.2999999999999997E-2</v>
      </c>
      <c r="ANK44" s="1">
        <f t="shared" si="2085"/>
        <v>2.3999999999999997E-2</v>
      </c>
      <c r="ANL44" s="1">
        <f t="shared" si="2086"/>
        <v>0.72758620689655162</v>
      </c>
      <c r="ANM44" s="1">
        <f t="shared" si="2087"/>
        <v>1.0913793103448275E-3</v>
      </c>
      <c r="ANN44" s="1">
        <f t="shared" si="2088"/>
        <v>8.3540975990877779</v>
      </c>
      <c r="ANO44" s="1"/>
      <c r="ANP44" s="1"/>
      <c r="ANQ44" s="2" t="s">
        <v>11</v>
      </c>
      <c r="ANR44" s="1" t="s">
        <v>108</v>
      </c>
      <c r="ANS44" s="1">
        <v>155</v>
      </c>
      <c r="ANT44" s="2">
        <v>11</v>
      </c>
      <c r="ANU44" s="1">
        <v>3.2000000000000001E-2</v>
      </c>
      <c r="ANV44" s="1">
        <f t="shared" si="2089"/>
        <v>1.2E-2</v>
      </c>
      <c r="ANW44" s="1">
        <f t="shared" si="2090"/>
        <v>0.16040955631399317</v>
      </c>
      <c r="ANX44" s="1">
        <f t="shared" si="2091"/>
        <v>2.4061433447098977E-4</v>
      </c>
      <c r="ANY44" s="1">
        <f t="shared" si="2092"/>
        <v>1.8418121132194563</v>
      </c>
      <c r="ANZ44" s="1"/>
      <c r="AOA44" s="1"/>
      <c r="AOB44" s="2" t="s">
        <v>11</v>
      </c>
      <c r="AOC44" s="1" t="s">
        <v>109</v>
      </c>
      <c r="AOD44" s="1">
        <v>156</v>
      </c>
      <c r="AOE44" s="2">
        <v>11</v>
      </c>
      <c r="AOF44" s="1">
        <v>3.7999999999999999E-2</v>
      </c>
      <c r="AOG44" s="1">
        <f t="shared" si="2093"/>
        <v>1.6999999999999998E-2</v>
      </c>
      <c r="AOH44" s="1">
        <f t="shared" si="2094"/>
        <v>0.37288135593220334</v>
      </c>
      <c r="AOI44" s="1">
        <f t="shared" si="2095"/>
        <v>5.5932203389830507E-4</v>
      </c>
      <c r="AOJ44" s="1">
        <f t="shared" si="2096"/>
        <v>4.2813995246349128</v>
      </c>
      <c r="AOK44" s="1"/>
      <c r="AOL44" s="1"/>
      <c r="AOM44" s="2" t="s">
        <v>11</v>
      </c>
      <c r="AON44" s="1" t="s">
        <v>110</v>
      </c>
      <c r="AOO44" s="1">
        <v>157</v>
      </c>
      <c r="AOP44" s="2">
        <v>11</v>
      </c>
      <c r="AOQ44" s="1">
        <v>3.4000000000000002E-2</v>
      </c>
      <c r="AOR44" s="1">
        <f t="shared" si="2097"/>
        <v>2.0000000000000004E-2</v>
      </c>
      <c r="AOS44" s="1">
        <f t="shared" si="2098"/>
        <v>0.63481228668942002</v>
      </c>
      <c r="AOT44" s="1">
        <f t="shared" si="2099"/>
        <v>9.5221843003413006E-4</v>
      </c>
      <c r="AOU44" s="1">
        <f t="shared" si="2100"/>
        <v>7.2888734693365738</v>
      </c>
      <c r="AOV44" s="1"/>
      <c r="AOW44" s="1"/>
      <c r="AOX44" s="2" t="s">
        <v>11</v>
      </c>
      <c r="AOY44" s="1" t="s">
        <v>111</v>
      </c>
      <c r="AOZ44" s="1">
        <v>158</v>
      </c>
      <c r="APA44" s="2">
        <v>11</v>
      </c>
      <c r="APB44" s="1">
        <v>4.5999999999999999E-2</v>
      </c>
      <c r="APC44" s="1">
        <f t="shared" si="2101"/>
        <v>2.5999999999999999E-2</v>
      </c>
      <c r="APD44" s="1">
        <f t="shared" si="2102"/>
        <v>0.5821917808219178</v>
      </c>
      <c r="APE44" s="1">
        <f t="shared" si="2103"/>
        <v>8.7328767123287672E-4</v>
      </c>
      <c r="APF44" s="1">
        <f t="shared" si="2104"/>
        <v>6.6846882366264291</v>
      </c>
      <c r="APG44" s="1"/>
      <c r="APH44" s="1"/>
      <c r="API44" s="2" t="s">
        <v>11</v>
      </c>
      <c r="APJ44" s="1" t="s">
        <v>112</v>
      </c>
      <c r="APK44" s="1">
        <v>161</v>
      </c>
      <c r="APL44" s="2">
        <v>11</v>
      </c>
      <c r="APM44" s="1">
        <v>4.2999999999999997E-2</v>
      </c>
      <c r="APN44" s="1">
        <f t="shared" si="2105"/>
        <v>2.6999999999999996E-2</v>
      </c>
      <c r="APO44" s="1">
        <f t="shared" si="2106"/>
        <v>0.77474402730375425</v>
      </c>
      <c r="APP44" s="1">
        <f t="shared" si="2107"/>
        <v>1.1621160409556314E-3</v>
      </c>
      <c r="APQ44" s="1">
        <f t="shared" si="2108"/>
        <v>8.8955606319322662</v>
      </c>
      <c r="APR44" s="1"/>
      <c r="APS44" s="1"/>
      <c r="APT44" s="2" t="s">
        <v>11</v>
      </c>
      <c r="APU44" s="1" t="s">
        <v>113</v>
      </c>
      <c r="APV44" s="1">
        <v>162</v>
      </c>
      <c r="APW44" s="2">
        <v>11</v>
      </c>
      <c r="APX44" s="1">
        <v>3.1E-2</v>
      </c>
      <c r="APY44" s="1">
        <f t="shared" si="2109"/>
        <v>2.5999999999999999E-2</v>
      </c>
      <c r="APZ44" s="1">
        <f t="shared" si="2110"/>
        <v>1.2164948453608246</v>
      </c>
      <c r="AQA44" s="1">
        <f t="shared" si="2111"/>
        <v>1.8247422680412371E-3</v>
      </c>
      <c r="AQB44" s="1">
        <f t="shared" si="2112"/>
        <v>13.967714850285034</v>
      </c>
      <c r="AQC44" s="1"/>
      <c r="AQD44" s="1"/>
      <c r="AQE44" s="2" t="s">
        <v>11</v>
      </c>
      <c r="AQF44" s="1" t="s">
        <v>114</v>
      </c>
      <c r="AQG44" s="1">
        <v>163</v>
      </c>
      <c r="AQH44" s="2">
        <v>11</v>
      </c>
      <c r="AQI44" s="1">
        <v>4.4999999999999998E-2</v>
      </c>
      <c r="AQJ44" s="1">
        <f t="shared" si="2113"/>
        <v>2.8999999999999998E-2</v>
      </c>
      <c r="AQK44" s="1">
        <f t="shared" si="2114"/>
        <v>0.71232876712328763</v>
      </c>
      <c r="AQL44" s="1">
        <f t="shared" si="2115"/>
        <v>1.0684931506849315E-3</v>
      </c>
      <c r="AQM44" s="1">
        <f t="shared" si="2116"/>
        <v>8.1789126659899836</v>
      </c>
      <c r="AQN44" s="1"/>
      <c r="AQO44" s="1"/>
      <c r="AQP44" s="2" t="s">
        <v>11</v>
      </c>
      <c r="AQQ44" s="1" t="s">
        <v>115</v>
      </c>
      <c r="AQR44" s="1">
        <v>169</v>
      </c>
      <c r="AQS44" s="2">
        <v>11</v>
      </c>
      <c r="AQT44" s="1">
        <v>2.8000000000000001E-2</v>
      </c>
      <c r="AQU44" s="1">
        <f t="shared" si="2117"/>
        <v>3.6000000000000004E-2</v>
      </c>
      <c r="AQV44" s="1">
        <f t="shared" si="2118"/>
        <v>1.7815699658703072</v>
      </c>
      <c r="AQW44" s="1">
        <f t="shared" si="2119"/>
        <v>2.6723549488054609E-3</v>
      </c>
      <c r="AQX44" s="1">
        <f t="shared" si="2120"/>
        <v>20.455870704267152</v>
      </c>
      <c r="AQY44" s="1"/>
      <c r="AQZ44" s="1"/>
      <c r="ARA44" s="2" t="s">
        <v>11</v>
      </c>
      <c r="ARB44" s="1" t="s">
        <v>116</v>
      </c>
      <c r="ARC44" s="1">
        <v>170</v>
      </c>
      <c r="ARD44" s="2">
        <v>11</v>
      </c>
      <c r="ARE44" s="1">
        <v>0.02</v>
      </c>
      <c r="ARF44" s="1">
        <f t="shared" si="2121"/>
        <v>1.4E-2</v>
      </c>
      <c r="ARG44" s="1">
        <f t="shared" si="2122"/>
        <v>0.20748299319727889</v>
      </c>
      <c r="ARH44" s="1">
        <f t="shared" si="2123"/>
        <v>3.1122448979591837E-4</v>
      </c>
      <c r="ARI44" s="1">
        <f t="shared" si="2124"/>
        <v>2.3823062599197669</v>
      </c>
      <c r="ARJ44" s="1"/>
      <c r="ARK44" s="1"/>
      <c r="ARL44" s="2" t="s">
        <v>11</v>
      </c>
      <c r="ARM44" s="1" t="s">
        <v>117</v>
      </c>
      <c r="ARN44" s="1">
        <v>171</v>
      </c>
      <c r="ARO44" s="2">
        <v>11</v>
      </c>
      <c r="ARP44" s="1">
        <v>2.4E-2</v>
      </c>
      <c r="ARQ44" s="1">
        <f t="shared" si="2125"/>
        <v>1.8000000000000002E-2</v>
      </c>
      <c r="ARR44" s="1">
        <f t="shared" si="2126"/>
        <v>0.42808219178082202</v>
      </c>
      <c r="ARS44" s="1">
        <f t="shared" si="2127"/>
        <v>6.4212328767123306E-4</v>
      </c>
      <c r="ART44" s="1">
        <f t="shared" si="2128"/>
        <v>4.9152119386959052</v>
      </c>
      <c r="ARU44" s="1"/>
      <c r="ARV44" s="1"/>
      <c r="ARW44" s="2" t="s">
        <v>11</v>
      </c>
      <c r="ARX44" s="1" t="s">
        <v>118</v>
      </c>
      <c r="ARY44" s="1">
        <v>172</v>
      </c>
      <c r="ARZ44" s="2">
        <v>11</v>
      </c>
      <c r="ASA44" s="1">
        <v>4.2999999999999997E-2</v>
      </c>
      <c r="ASB44" s="1">
        <f t="shared" si="2129"/>
        <v>2.2999999999999996E-2</v>
      </c>
      <c r="ASC44" s="1">
        <f t="shared" si="2130"/>
        <v>2.7118644067796446E-2</v>
      </c>
      <c r="ASD44" s="1">
        <f t="shared" si="2131"/>
        <v>4.0677966101694673E-5</v>
      </c>
      <c r="ASE44" s="1">
        <f t="shared" si="2132"/>
        <v>0.31137451088253726</v>
      </c>
      <c r="ASF44" s="1"/>
      <c r="ASG44" s="1"/>
      <c r="ASH44" s="2" t="s">
        <v>11</v>
      </c>
      <c r="ASI44" s="1" t="s">
        <v>119</v>
      </c>
      <c r="ASJ44" s="1">
        <v>173</v>
      </c>
      <c r="ASK44" s="2">
        <v>11</v>
      </c>
      <c r="ASL44" s="1">
        <v>0.03</v>
      </c>
      <c r="ASM44" s="1">
        <f t="shared" si="2133"/>
        <v>2.7E-2</v>
      </c>
      <c r="ASN44" s="1">
        <f t="shared" si="2134"/>
        <v>0.69178082191780821</v>
      </c>
      <c r="ASO44" s="1">
        <f t="shared" si="2135"/>
        <v>1.0376712328767123E-3</v>
      </c>
      <c r="ASP44" s="1">
        <f t="shared" si="2136"/>
        <v>7.9429824929325799</v>
      </c>
      <c r="ASQ44" s="1"/>
      <c r="ASR44" s="1"/>
      <c r="ASS44" s="2" t="s">
        <v>11</v>
      </c>
      <c r="AST44" s="1" t="s">
        <v>120</v>
      </c>
      <c r="ASU44" s="1">
        <v>176</v>
      </c>
      <c r="ASV44" s="2">
        <v>11</v>
      </c>
      <c r="ASW44" s="1">
        <v>3.3000000000000002E-2</v>
      </c>
      <c r="ASX44" s="1">
        <f t="shared" si="2137"/>
        <v>2.6000000000000002E-2</v>
      </c>
      <c r="ASY44" s="1">
        <f t="shared" si="2138"/>
        <v>0.45360824742268047</v>
      </c>
      <c r="ASZ44" s="1">
        <f t="shared" si="2139"/>
        <v>6.8041237113402068E-4</v>
      </c>
      <c r="ATA44" s="1">
        <f t="shared" si="2140"/>
        <v>5.2083004526486576</v>
      </c>
      <c r="ATB44" s="1"/>
      <c r="ATC44" s="1"/>
      <c r="ATD44" s="2" t="s">
        <v>11</v>
      </c>
      <c r="ATE44" s="1" t="s">
        <v>121</v>
      </c>
      <c r="ATF44" s="1">
        <v>180</v>
      </c>
      <c r="ATG44" s="2">
        <v>11</v>
      </c>
      <c r="ATH44" s="1">
        <v>5.6000000000000001E-2</v>
      </c>
      <c r="ATI44" s="1">
        <f t="shared" si="2141"/>
        <v>3.5000000000000003E-2</v>
      </c>
      <c r="ATJ44" s="1">
        <f t="shared" si="2142"/>
        <v>0.19031141868512128</v>
      </c>
      <c r="ATK44" s="1">
        <f t="shared" si="2143"/>
        <v>2.854671280276819E-4</v>
      </c>
      <c r="ATL44" s="1">
        <f t="shared" si="2144"/>
        <v>2.1851433559987896</v>
      </c>
      <c r="ATM44" s="1"/>
      <c r="ATN44" s="1"/>
      <c r="ATO44" s="2" t="s">
        <v>11</v>
      </c>
      <c r="ATP44" s="1" t="s">
        <v>122</v>
      </c>
      <c r="ATQ44" s="1">
        <v>183</v>
      </c>
      <c r="ATR44" s="2">
        <v>11</v>
      </c>
      <c r="ATS44" s="1">
        <v>3.7999999999999999E-2</v>
      </c>
      <c r="ATT44" s="1">
        <f t="shared" si="2145"/>
        <v>3.6999999999999998E-2</v>
      </c>
      <c r="ATU44" s="1">
        <f t="shared" si="2146"/>
        <v>0.98630136986301364</v>
      </c>
      <c r="ATV44" s="1">
        <f t="shared" si="2147"/>
        <v>1.4794520547945205E-3</v>
      </c>
      <c r="ATW44" s="1">
        <f t="shared" si="2148"/>
        <v>11.32464830675536</v>
      </c>
      <c r="ATX44" s="1"/>
      <c r="ATY44" s="1"/>
      <c r="ATZ44" s="2" t="s">
        <v>11</v>
      </c>
      <c r="AUA44" s="1" t="s">
        <v>123</v>
      </c>
      <c r="AUB44" s="1">
        <v>184</v>
      </c>
      <c r="AUC44" s="2">
        <v>11</v>
      </c>
      <c r="AUD44" s="1">
        <v>8.0000000000000002E-3</v>
      </c>
      <c r="AUE44" s="1">
        <f t="shared" si="2149"/>
        <v>-8.0000000000000002E-3</v>
      </c>
      <c r="AUF44" s="1">
        <f t="shared" si="2150"/>
        <v>-0.6028880866425993</v>
      </c>
      <c r="AUG44" s="1">
        <f t="shared" si="2151"/>
        <v>-9.0433212996389901E-4</v>
      </c>
      <c r="AUH44" s="1">
        <f t="shared" si="2152"/>
        <v>-6.9223218766373158</v>
      </c>
      <c r="AUI44" s="1"/>
      <c r="AUJ44" s="1"/>
      <c r="AUK44" s="2" t="s">
        <v>11</v>
      </c>
      <c r="AUL44" s="1" t="s">
        <v>124</v>
      </c>
      <c r="AUM44" s="1">
        <v>185</v>
      </c>
      <c r="AUN44" s="2">
        <v>11</v>
      </c>
      <c r="AUO44" s="1">
        <v>1.6E-2</v>
      </c>
      <c r="AUP44" s="1">
        <f t="shared" si="2153"/>
        <v>1.0999999999999999E-2</v>
      </c>
      <c r="AUQ44" s="1">
        <f t="shared" si="2154"/>
        <v>0.22743682310469313</v>
      </c>
      <c r="AUR44" s="1">
        <f t="shared" si="2155"/>
        <v>3.4115523465703967E-4</v>
      </c>
      <c r="AUS44" s="1">
        <f t="shared" si="2156"/>
        <v>2.6114148396895258</v>
      </c>
      <c r="AUT44" s="1"/>
      <c r="AUU44" s="1"/>
      <c r="AUV44" s="2" t="s">
        <v>11</v>
      </c>
      <c r="AUW44" s="1" t="s">
        <v>125</v>
      </c>
      <c r="AUX44" s="1">
        <v>186</v>
      </c>
      <c r="AUY44" s="2">
        <v>11</v>
      </c>
      <c r="AUZ44" s="1">
        <v>1.7000000000000001E-2</v>
      </c>
      <c r="AVA44" s="1">
        <f t="shared" si="2157"/>
        <v>7.000000000000001E-3</v>
      </c>
      <c r="AVB44" s="1">
        <f t="shared" si="2158"/>
        <v>0.11552346570397116</v>
      </c>
      <c r="AVC44" s="1">
        <f t="shared" si="2159"/>
        <v>1.7328519855595674E-4</v>
      </c>
      <c r="AVD44" s="1">
        <f t="shared" si="2160"/>
        <v>1.3264329344454739</v>
      </c>
      <c r="AVE44" s="1"/>
      <c r="AVF44" s="1"/>
      <c r="AVG44" s="2" t="s">
        <v>11</v>
      </c>
      <c r="AVH44" s="1" t="s">
        <v>126</v>
      </c>
      <c r="AVI44" s="1">
        <v>187</v>
      </c>
      <c r="AVJ44" s="2">
        <v>11</v>
      </c>
      <c r="AVK44" s="1">
        <v>1.7999999999999999E-2</v>
      </c>
      <c r="AVL44" s="1">
        <f t="shared" si="2161"/>
        <v>7.9999999999999984E-3</v>
      </c>
      <c r="AVM44" s="1">
        <f t="shared" si="2162"/>
        <v>0.27338129496402874</v>
      </c>
      <c r="AVN44" s="1">
        <f t="shared" si="2163"/>
        <v>4.1007194244604311E-4</v>
      </c>
      <c r="AVO44" s="1">
        <f t="shared" si="2164"/>
        <v>3.1389462832673232</v>
      </c>
      <c r="AVP44" s="1"/>
      <c r="AVQ44" s="1"/>
      <c r="AVR44" s="2" t="s">
        <v>11</v>
      </c>
      <c r="AVS44" s="1" t="s">
        <v>127</v>
      </c>
      <c r="AVT44" s="1">
        <v>190</v>
      </c>
      <c r="AVU44" s="2">
        <v>11</v>
      </c>
      <c r="AVV44" s="1">
        <v>2.3E-2</v>
      </c>
      <c r="AVW44" s="1">
        <f t="shared" si="2165"/>
        <v>1.2E-2</v>
      </c>
      <c r="AVX44" s="1">
        <f t="shared" si="2166"/>
        <v>0.46594982078853048</v>
      </c>
      <c r="AVY44" s="1">
        <f t="shared" si="2167"/>
        <v>6.989247311827957E-4</v>
      </c>
      <c r="AVZ44" s="1">
        <f t="shared" si="2168"/>
        <v>5.3500055969289315</v>
      </c>
      <c r="AWA44" s="1"/>
      <c r="AWB44" s="1"/>
      <c r="AWC44" s="2" t="s">
        <v>11</v>
      </c>
      <c r="AWD44" s="1" t="s">
        <v>128</v>
      </c>
      <c r="AWE44" s="1">
        <v>191</v>
      </c>
      <c r="AWF44" s="2">
        <v>11</v>
      </c>
      <c r="AWG44" s="1">
        <v>2.8000000000000001E-2</v>
      </c>
      <c r="AWH44" s="1">
        <f t="shared" si="2169"/>
        <v>1.5000000000000001E-2</v>
      </c>
      <c r="AWI44" s="1">
        <f t="shared" si="2170"/>
        <v>0.4838709677419355</v>
      </c>
      <c r="AWJ44" s="1">
        <f t="shared" si="2171"/>
        <v>7.2580645161290328E-4</v>
      </c>
      <c r="AWK44" s="1">
        <f t="shared" si="2172"/>
        <v>5.55577504296466</v>
      </c>
      <c r="AWL44" s="1"/>
      <c r="AWM44" s="1"/>
      <c r="AWN44" s="2" t="s">
        <v>11</v>
      </c>
      <c r="AWO44" s="1" t="s">
        <v>129</v>
      </c>
      <c r="AWP44" s="1">
        <v>192</v>
      </c>
      <c r="AWQ44" s="2">
        <v>11</v>
      </c>
      <c r="AWR44" s="1">
        <v>0.03</v>
      </c>
      <c r="AWS44" s="1">
        <f t="shared" si="2173"/>
        <v>1.3999999999999999E-2</v>
      </c>
      <c r="AWT44" s="1">
        <f t="shared" si="2174"/>
        <v>0.43571428571428567</v>
      </c>
      <c r="AWU44" s="1">
        <f t="shared" si="2175"/>
        <v>6.5357142857142849E-4</v>
      </c>
      <c r="AWV44" s="1">
        <f t="shared" si="2176"/>
        <v>5.0028431458315099</v>
      </c>
      <c r="AWW44" s="1"/>
      <c r="AWX44" s="1"/>
      <c r="AWY44" s="2" t="s">
        <v>11</v>
      </c>
      <c r="AWZ44" s="1" t="s">
        <v>130</v>
      </c>
      <c r="AXA44" s="1">
        <v>193</v>
      </c>
      <c r="AXB44" s="2">
        <v>11</v>
      </c>
      <c r="AXC44" s="1">
        <v>2.9000000000000001E-2</v>
      </c>
      <c r="AXD44" s="1">
        <f t="shared" si="2177"/>
        <v>1.5000000000000001E-2</v>
      </c>
      <c r="AXE44" s="1">
        <f t="shared" si="2178"/>
        <v>0.43727598566308246</v>
      </c>
      <c r="AXF44" s="1">
        <f t="shared" si="2179"/>
        <v>6.559139784946237E-4</v>
      </c>
      <c r="AXG44" s="1">
        <f t="shared" si="2180"/>
        <v>5.0207744832717669</v>
      </c>
      <c r="AXH44" s="1"/>
      <c r="AXI44" s="1"/>
      <c r="AXJ44" s="2" t="s">
        <v>11</v>
      </c>
      <c r="AXK44" s="1" t="s">
        <v>131</v>
      </c>
      <c r="AXL44" s="1">
        <v>197</v>
      </c>
      <c r="AXM44" s="2">
        <v>11</v>
      </c>
      <c r="AXN44" s="1">
        <v>3.9E-2</v>
      </c>
      <c r="AXO44" s="1">
        <f t="shared" si="2181"/>
        <v>0.02</v>
      </c>
      <c r="AXP44" s="1">
        <f t="shared" si="2182"/>
        <v>0.56474820143884896</v>
      </c>
      <c r="AXQ44" s="1">
        <f t="shared" si="2183"/>
        <v>8.4712230215827351E-4</v>
      </c>
      <c r="AXR44" s="1">
        <f t="shared" si="2184"/>
        <v>6.4844021904338138</v>
      </c>
      <c r="AXS44" s="1"/>
      <c r="AXT44" s="1"/>
      <c r="AXU44" s="2" t="s">
        <v>11</v>
      </c>
      <c r="AXV44" s="1" t="s">
        <v>132</v>
      </c>
      <c r="AXW44" s="1">
        <v>198</v>
      </c>
      <c r="AXX44" s="2">
        <v>11</v>
      </c>
      <c r="AXY44" s="1">
        <v>2.1000000000000001E-2</v>
      </c>
      <c r="AXZ44" s="1">
        <f t="shared" si="2185"/>
        <v>4.0000000000000001E-3</v>
      </c>
      <c r="AYA44" s="1">
        <f t="shared" si="2186"/>
        <v>-4.3165467625899269E-2</v>
      </c>
      <c r="AYB44" s="1">
        <f t="shared" si="2187"/>
        <v>-6.4748201438848902E-5</v>
      </c>
      <c r="AYC44" s="1">
        <f t="shared" si="2188"/>
        <v>-0.49562309735799831</v>
      </c>
      <c r="AYD44" s="1"/>
      <c r="AYE44" s="1"/>
      <c r="AYF44" s="2" t="s">
        <v>11</v>
      </c>
      <c r="AYG44" s="1" t="s">
        <v>133</v>
      </c>
      <c r="AYH44" s="1">
        <v>201</v>
      </c>
      <c r="AYI44" s="2">
        <v>11</v>
      </c>
      <c r="AYJ44" s="1">
        <v>2.8000000000000001E-2</v>
      </c>
      <c r="AYK44" s="1">
        <f t="shared" si="2189"/>
        <v>5.000000000000001E-3</v>
      </c>
      <c r="AYL44" s="1">
        <f t="shared" si="2190"/>
        <v>-5.3571428571428527E-2</v>
      </c>
      <c r="AYM44" s="1">
        <f t="shared" si="2191"/>
        <v>-8.0357142857142785E-5</v>
      </c>
      <c r="AYN44" s="1">
        <f t="shared" si="2192"/>
        <v>-0.61510366547108675</v>
      </c>
      <c r="AYO44" s="1"/>
      <c r="AYP44" s="1"/>
      <c r="AYQ44" s="2" t="s">
        <v>11</v>
      </c>
      <c r="AYR44" s="1" t="s">
        <v>134</v>
      </c>
      <c r="AYS44" s="1">
        <v>204</v>
      </c>
      <c r="AYT44" s="2">
        <v>11</v>
      </c>
      <c r="AYU44" s="1">
        <v>3.4000000000000002E-2</v>
      </c>
      <c r="AYV44" s="1">
        <f t="shared" si="2193"/>
        <v>1.1000000000000003E-2</v>
      </c>
      <c r="AYW44" s="1">
        <f t="shared" si="2194"/>
        <v>-0.15357142857142844</v>
      </c>
      <c r="AYX44" s="1">
        <f t="shared" si="2195"/>
        <v>-2.3035714285714266E-4</v>
      </c>
      <c r="AYY44" s="1">
        <f t="shared" si="2196"/>
        <v>-1.7632971743504489</v>
      </c>
      <c r="AYZ44" s="1"/>
      <c r="AZA44" s="1"/>
      <c r="AZB44" s="2" t="s">
        <v>11</v>
      </c>
      <c r="AZC44" s="1" t="s">
        <v>135</v>
      </c>
      <c r="AZD44" s="1">
        <v>205</v>
      </c>
      <c r="AZE44" s="2">
        <v>11</v>
      </c>
      <c r="AZF44" s="1">
        <v>2.5999999999999999E-2</v>
      </c>
      <c r="AZG44" s="1">
        <f t="shared" si="2197"/>
        <v>4.0000000000000001E-3</v>
      </c>
      <c r="AZH44" s="1">
        <f t="shared" si="2198"/>
        <v>-6.4285714285714265E-2</v>
      </c>
      <c r="AZI44" s="1">
        <f t="shared" si="2199"/>
        <v>-9.6428571428571405E-5</v>
      </c>
      <c r="AZJ44" s="1">
        <f t="shared" si="2200"/>
        <v>-0.73812439856530465</v>
      </c>
      <c r="AZK44" s="1"/>
      <c r="AZL44" s="1"/>
      <c r="AZM44" s="2" t="s">
        <v>11</v>
      </c>
      <c r="AZN44" s="1" t="s">
        <v>136</v>
      </c>
      <c r="AZO44" s="1">
        <v>208</v>
      </c>
      <c r="AZP44" s="2">
        <v>11</v>
      </c>
      <c r="AZQ44" s="1">
        <v>3.5000000000000003E-2</v>
      </c>
      <c r="AZR44" s="1">
        <f t="shared" si="2201"/>
        <v>1.4000000000000002E-2</v>
      </c>
      <c r="AZS44" s="1">
        <f t="shared" si="2202"/>
        <v>0.29285714285714293</v>
      </c>
      <c r="AZT44" s="1">
        <f t="shared" si="2203"/>
        <v>4.3928571428571438E-4</v>
      </c>
      <c r="AZU44" s="1">
        <f t="shared" si="2204"/>
        <v>3.3625667045752783</v>
      </c>
      <c r="AZV44" s="1"/>
      <c r="AZW44" s="1"/>
      <c r="AZX44" s="2" t="s">
        <v>11</v>
      </c>
      <c r="AZY44" s="1" t="s">
        <v>137</v>
      </c>
      <c r="AZZ44" s="1">
        <v>211</v>
      </c>
      <c r="BAA44" s="2">
        <v>11</v>
      </c>
      <c r="BAB44" s="1">
        <v>3.3000000000000002E-2</v>
      </c>
      <c r="BAC44" s="1">
        <f t="shared" si="2205"/>
        <v>9.0000000000000011E-3</v>
      </c>
      <c r="BAD44" s="1">
        <f t="shared" si="2206"/>
        <v>6.3829787234042604E-2</v>
      </c>
      <c r="BAE44" s="1">
        <f t="shared" si="2207"/>
        <v>9.5744680851063906E-5</v>
      </c>
      <c r="BAF44" s="1">
        <f t="shared" si="2208"/>
        <v>0.73288947375278546</v>
      </c>
      <c r="BAG44" s="1"/>
      <c r="BAH44" s="1"/>
      <c r="BAI44" s="2" t="s">
        <v>11</v>
      </c>
      <c r="BAJ44" s="1" t="s">
        <v>138</v>
      </c>
      <c r="BAK44" s="1">
        <v>212</v>
      </c>
      <c r="BAL44" s="2">
        <v>11</v>
      </c>
      <c r="BAM44" s="1">
        <v>7.0000000000000001E-3</v>
      </c>
      <c r="BAN44" s="1">
        <f t="shared" si="2209"/>
        <v>-3.0000000000000001E-3</v>
      </c>
      <c r="BAO44" s="1">
        <f t="shared" si="2210"/>
        <v>0.89347079037800692</v>
      </c>
      <c r="BAP44" s="1">
        <f t="shared" si="2211"/>
        <v>1.3402061855670104E-3</v>
      </c>
      <c r="BAQ44" s="1">
        <f t="shared" si="2212"/>
        <v>10.258773618853416</v>
      </c>
      <c r="BAR44" s="1"/>
      <c r="BAS44" s="1"/>
      <c r="BAT44" s="2" t="s">
        <v>11</v>
      </c>
      <c r="BAU44" s="1" t="s">
        <v>139</v>
      </c>
      <c r="BAV44" s="1">
        <v>213</v>
      </c>
      <c r="BAW44" s="2">
        <v>11</v>
      </c>
      <c r="BAX44" s="1">
        <v>-5.0000000000000001E-3</v>
      </c>
      <c r="BAY44" s="1">
        <f t="shared" si="2213"/>
        <v>-6.0000000000000001E-3</v>
      </c>
      <c r="BAZ44" s="1">
        <f t="shared" si="2214"/>
        <v>0.92361111111111105</v>
      </c>
      <c r="BBA44" s="1">
        <f t="shared" si="2215"/>
        <v>1.3854166666666665E-3</v>
      </c>
      <c r="BBB44" s="1">
        <f t="shared" si="2216"/>
        <v>10.604842825066338</v>
      </c>
      <c r="BBC44" s="1"/>
      <c r="BBD44" s="1"/>
      <c r="BBE44" s="2" t="s">
        <v>11</v>
      </c>
      <c r="BBF44" s="1" t="s">
        <v>140</v>
      </c>
      <c r="BBG44" s="1">
        <v>214</v>
      </c>
      <c r="BBH44" s="2">
        <v>11</v>
      </c>
      <c r="BBI44" s="1">
        <v>1E-3</v>
      </c>
      <c r="BBJ44" s="1">
        <f t="shared" si="2217"/>
        <v>-4.0000000000000001E-3</v>
      </c>
      <c r="BBK44" s="1">
        <f t="shared" si="2218"/>
        <v>0.66898954703832747</v>
      </c>
      <c r="BBL44" s="1">
        <f t="shared" si="2219"/>
        <v>1.0034843205574912E-3</v>
      </c>
      <c r="BBM44" s="1">
        <f t="shared" si="2220"/>
        <v>7.6812945541755289</v>
      </c>
      <c r="BBN44" s="1"/>
      <c r="BBO44" s="1"/>
      <c r="BBP44" s="2" t="s">
        <v>11</v>
      </c>
      <c r="BBQ44" s="1" t="s">
        <v>141</v>
      </c>
      <c r="BBR44" s="1">
        <v>215</v>
      </c>
      <c r="BBS44" s="2">
        <v>11</v>
      </c>
      <c r="BBT44" s="1">
        <v>8.9999999999999993E-3</v>
      </c>
      <c r="BBU44" s="1">
        <f t="shared" si="2221"/>
        <v>9.9999999999999915E-4</v>
      </c>
      <c r="BBV44" s="1">
        <f t="shared" si="2222"/>
        <v>0.74475524475524468</v>
      </c>
      <c r="BBW44" s="1">
        <f t="shared" si="2223"/>
        <v>1.1171328671328671E-3</v>
      </c>
      <c r="BBX44" s="1">
        <f t="shared" si="2224"/>
        <v>8.5512313773183326</v>
      </c>
      <c r="BBY44" s="1"/>
      <c r="BBZ44" s="1"/>
      <c r="BCA44" s="2" t="s">
        <v>11</v>
      </c>
      <c r="BCB44" s="1" t="s">
        <v>142</v>
      </c>
      <c r="BCC44" s="1">
        <v>225</v>
      </c>
      <c r="BCD44" s="2">
        <v>11</v>
      </c>
      <c r="BCE44" s="1">
        <v>1.7999999999999999E-2</v>
      </c>
      <c r="BCF44" s="1">
        <f t="shared" si="2225"/>
        <v>1.0999999999999999E-2</v>
      </c>
      <c r="BCG44" s="1">
        <f t="shared" si="2226"/>
        <v>1.0627177700348431</v>
      </c>
      <c r="BCH44" s="1">
        <f t="shared" si="2227"/>
        <v>1.5940766550522646E-3</v>
      </c>
      <c r="BCI44" s="1">
        <f t="shared" si="2228"/>
        <v>12.202056453247586</v>
      </c>
      <c r="BCJ44" s="1"/>
      <c r="BCK44" s="1"/>
      <c r="BCL44" s="2" t="s">
        <v>11</v>
      </c>
      <c r="BCM44" s="1" t="s">
        <v>143</v>
      </c>
      <c r="BCN44" s="1">
        <v>226</v>
      </c>
      <c r="BCO44" s="2">
        <v>11</v>
      </c>
      <c r="BCP44" s="1">
        <v>1.7999999999999999E-2</v>
      </c>
      <c r="BCQ44" s="1">
        <f t="shared" si="2229"/>
        <v>0</v>
      </c>
      <c r="BCR44" s="1">
        <f t="shared" si="2230"/>
        <v>0.48648648648648646</v>
      </c>
      <c r="BCS44" s="1">
        <f t="shared" si="2231"/>
        <v>7.2972972972972969E-4</v>
      </c>
      <c r="BCT44" s="1">
        <f t="shared" si="2232"/>
        <v>5.5858062594131175</v>
      </c>
      <c r="BCU44" s="1"/>
      <c r="BCV44" s="1"/>
      <c r="BCW44" s="2" t="s">
        <v>11</v>
      </c>
      <c r="BCX44" s="1" t="s">
        <v>144</v>
      </c>
      <c r="BCY44" s="1">
        <v>232</v>
      </c>
      <c r="BCZ44" s="2">
        <v>11</v>
      </c>
      <c r="BDA44" s="1">
        <v>0.03</v>
      </c>
      <c r="BDB44" s="1">
        <f t="shared" si="2233"/>
        <v>5.9999999999999984E-3</v>
      </c>
      <c r="BDC44" s="1">
        <f t="shared" si="2234"/>
        <v>0.75675675675675669</v>
      </c>
      <c r="BDD44" s="1">
        <f t="shared" si="2235"/>
        <v>1.1351351351351351E-3</v>
      </c>
      <c r="BDE44" s="1">
        <f t="shared" si="2236"/>
        <v>8.689031959087071</v>
      </c>
      <c r="BDF44" s="1"/>
      <c r="BDG44" s="1"/>
      <c r="BDH44" s="2" t="s">
        <v>11</v>
      </c>
      <c r="BDI44" s="1" t="s">
        <v>145</v>
      </c>
      <c r="BDJ44" s="1">
        <v>233</v>
      </c>
      <c r="BDK44" s="2">
        <v>11</v>
      </c>
      <c r="BDL44" s="1">
        <v>3.5000000000000003E-2</v>
      </c>
      <c r="BDM44" s="1">
        <f t="shared" si="2237"/>
        <v>-2.9999999999999957E-3</v>
      </c>
      <c r="BDN44" s="1">
        <f t="shared" si="2238"/>
        <v>0.49662162162162177</v>
      </c>
      <c r="BDO44" s="1">
        <f t="shared" si="2239"/>
        <v>7.4493243243243265E-4</v>
      </c>
      <c r="BDP44" s="1">
        <f t="shared" si="2240"/>
        <v>5.7021772231508923</v>
      </c>
      <c r="BDQ44" s="1"/>
      <c r="BDR44" s="1"/>
      <c r="BDS44" s="2" t="s">
        <v>11</v>
      </c>
      <c r="BDT44" s="1" t="s">
        <v>146</v>
      </c>
      <c r="BDU44" s="1">
        <v>234</v>
      </c>
      <c r="BDV44" s="2">
        <v>11</v>
      </c>
      <c r="BDW44" s="1">
        <v>3.9E-2</v>
      </c>
      <c r="BDX44" s="1">
        <f t="shared" si="2241"/>
        <v>3.9999999999999966E-3</v>
      </c>
      <c r="BDY44" s="1">
        <f t="shared" si="2242"/>
        <v>0.70847457627118626</v>
      </c>
      <c r="BDZ44" s="1">
        <f t="shared" si="2243"/>
        <v>1.0627118644067795E-3</v>
      </c>
      <c r="BEA44" s="1">
        <f t="shared" si="2244"/>
        <v>8.1346590968063328</v>
      </c>
      <c r="BEB44" s="1"/>
      <c r="BEC44" s="1"/>
      <c r="BED44" s="2" t="s">
        <v>11</v>
      </c>
      <c r="BEE44" s="1" t="s">
        <v>147</v>
      </c>
      <c r="BEF44" s="1">
        <v>236</v>
      </c>
      <c r="BEG44" s="2">
        <v>11</v>
      </c>
      <c r="BEH44" s="1">
        <v>3.6999999999999998E-2</v>
      </c>
      <c r="BEI44" s="1">
        <f t="shared" si="2245"/>
        <v>-2.1000000000000005E-2</v>
      </c>
      <c r="BEJ44" s="1">
        <f t="shared" si="2246"/>
        <v>-0.13220338983050861</v>
      </c>
      <c r="BEK44" s="1">
        <f t="shared" si="2247"/>
        <v>-1.9830508474576292E-4</v>
      </c>
      <c r="BEL44" s="1">
        <f t="shared" si="2248"/>
        <v>-1.5179507405523798</v>
      </c>
      <c r="BEM44" s="1"/>
      <c r="BEN44" s="1"/>
      <c r="BEO44" s="2" t="s">
        <v>11</v>
      </c>
      <c r="BEP44" s="4" t="s">
        <v>148</v>
      </c>
      <c r="BEQ44" s="4">
        <v>239</v>
      </c>
      <c r="BER44" s="2">
        <v>11</v>
      </c>
      <c r="BES44" s="1">
        <v>4.2000000000000003E-2</v>
      </c>
      <c r="BET44" s="1">
        <f t="shared" si="2249"/>
        <v>-2.5000000000000001E-2</v>
      </c>
      <c r="BEU44" s="1">
        <f t="shared" si="2250"/>
        <v>-0.20805369127516782</v>
      </c>
      <c r="BEV44" s="1">
        <f t="shared" si="2251"/>
        <v>-3.1208053691275173E-4</v>
      </c>
      <c r="BEW44" s="1">
        <f t="shared" si="2252"/>
        <v>-2.3888589782053868</v>
      </c>
      <c r="BEX44" s="1"/>
      <c r="BEY44" s="1"/>
      <c r="BEZ44" s="2" t="s">
        <v>11</v>
      </c>
      <c r="BFA44" s="4" t="s">
        <v>149</v>
      </c>
      <c r="BFB44" s="4">
        <v>240</v>
      </c>
      <c r="BFC44" s="2">
        <v>11</v>
      </c>
      <c r="BFD44" s="1">
        <v>-1.6E-2</v>
      </c>
      <c r="BFE44" s="1">
        <f t="shared" si="2253"/>
        <v>6.9999999999999993E-3</v>
      </c>
      <c r="BFF44" s="1">
        <f t="shared" si="2254"/>
        <v>2.4738675958188154</v>
      </c>
      <c r="BFG44" s="1">
        <f t="shared" si="2255"/>
        <v>3.7108013937282233E-3</v>
      </c>
      <c r="BFH44" s="1">
        <f t="shared" si="2256"/>
        <v>28.404787153461598</v>
      </c>
      <c r="BFI44" s="1"/>
      <c r="BFJ44" s="1"/>
      <c r="BFK44" s="2" t="s">
        <v>11</v>
      </c>
      <c r="BFL44" s="4" t="s">
        <v>150</v>
      </c>
      <c r="BFM44" s="4">
        <v>241</v>
      </c>
      <c r="BFN44" s="2">
        <v>11</v>
      </c>
      <c r="BFO44" s="1">
        <v>-1.2E-2</v>
      </c>
      <c r="BFP44" s="1">
        <f t="shared" si="2257"/>
        <v>5.000000000000001E-3</v>
      </c>
      <c r="BFQ44" s="1">
        <f t="shared" si="2258"/>
        <v>2.4261168384879728</v>
      </c>
      <c r="BFR44" s="1">
        <f t="shared" si="2259"/>
        <v>3.6391752577319592E-3</v>
      </c>
      <c r="BFS44" s="1">
        <f t="shared" si="2260"/>
        <v>27.856516057348124</v>
      </c>
      <c r="BFT44" s="1"/>
      <c r="BFU44" s="1"/>
      <c r="BFV44" s="2" t="s">
        <v>11</v>
      </c>
      <c r="BFW44" s="4" t="s">
        <v>151</v>
      </c>
      <c r="BFX44" s="4">
        <v>243</v>
      </c>
      <c r="BFY44" s="2">
        <v>11</v>
      </c>
      <c r="BFZ44" s="1">
        <v>1.9E-2</v>
      </c>
      <c r="BGA44" s="1">
        <f t="shared" si="1408"/>
        <v>1.2999999999999999E-2</v>
      </c>
      <c r="BGB44" s="1">
        <f t="shared" si="2261"/>
        <v>1.7128027681660898</v>
      </c>
      <c r="BGC44" s="1">
        <f t="shared" si="2262"/>
        <v>2.5692041522491346E-3</v>
      </c>
      <c r="BGD44" s="1">
        <f t="shared" si="2263"/>
        <v>19.666290203989089</v>
      </c>
      <c r="BGE44" s="1"/>
      <c r="BGF44" s="1"/>
      <c r="BGG44" s="2" t="s">
        <v>11</v>
      </c>
      <c r="BGH44" s="4" t="s">
        <v>152</v>
      </c>
      <c r="BGI44" s="4">
        <v>246</v>
      </c>
      <c r="BGJ44" s="2">
        <v>11</v>
      </c>
      <c r="BGK44" s="1">
        <v>2.4E-2</v>
      </c>
      <c r="BGL44" s="1">
        <f t="shared" si="2264"/>
        <v>1.3000000000000001E-2</v>
      </c>
      <c r="BGM44" s="1">
        <f t="shared" si="2265"/>
        <v>1.5709342560553632</v>
      </c>
      <c r="BGN44" s="1">
        <f t="shared" si="2266"/>
        <v>2.356401384083045E-3</v>
      </c>
      <c r="BGO44" s="1">
        <f t="shared" si="2267"/>
        <v>18.037365156789996</v>
      </c>
      <c r="BGP44" s="1"/>
      <c r="BGQ44" s="1"/>
      <c r="BGR44" s="2" t="s">
        <v>11</v>
      </c>
      <c r="BGS44" s="4" t="s">
        <v>153</v>
      </c>
      <c r="BGT44" s="4">
        <v>249</v>
      </c>
      <c r="BGU44" s="2">
        <v>11</v>
      </c>
      <c r="BGV44" s="1">
        <v>1.9E-2</v>
      </c>
      <c r="BGW44" s="1">
        <f t="shared" si="2268"/>
        <v>0.01</v>
      </c>
      <c r="BGX44" s="1">
        <f t="shared" si="2269"/>
        <v>1.5876288659793816</v>
      </c>
      <c r="BGY44" s="1">
        <f t="shared" si="2270"/>
        <v>2.3814432989690726E-3</v>
      </c>
      <c r="BGZ44" s="1">
        <f t="shared" si="2271"/>
        <v>18.229051584270302</v>
      </c>
      <c r="BHA44" s="1"/>
      <c r="BHB44" s="1"/>
      <c r="BHC44" s="2" t="s">
        <v>11</v>
      </c>
      <c r="BHD44" s="4" t="s">
        <v>154</v>
      </c>
      <c r="BHE44" s="4">
        <v>253</v>
      </c>
      <c r="BHF44" s="2">
        <v>11</v>
      </c>
      <c r="BHG44" s="1">
        <v>1.9E-2</v>
      </c>
      <c r="BHH44" s="1">
        <f t="shared" si="2272"/>
        <v>1.0999999999999999E-2</v>
      </c>
      <c r="BHI44" s="1">
        <f t="shared" si="2273"/>
        <v>1.5813148788927338</v>
      </c>
      <c r="BHJ44" s="1">
        <f t="shared" si="2274"/>
        <v>2.3719723183391007E-3</v>
      </c>
      <c r="BHK44" s="1">
        <f t="shared" si="2275"/>
        <v>18.15655479438993</v>
      </c>
      <c r="BHL44" s="1"/>
      <c r="BHM44" s="1"/>
      <c r="BHN44" s="2" t="s">
        <v>11</v>
      </c>
      <c r="BHO44" s="4" t="s">
        <v>155</v>
      </c>
      <c r="BHP44" s="4">
        <v>254</v>
      </c>
      <c r="BHQ44" s="2">
        <v>11</v>
      </c>
      <c r="BHR44" s="1">
        <v>2.1999999999999999E-2</v>
      </c>
      <c r="BHS44" s="1">
        <f t="shared" si="2276"/>
        <v>0</v>
      </c>
      <c r="BHT44" s="1">
        <f t="shared" si="2277"/>
        <v>-8.5910652920962199E-2</v>
      </c>
      <c r="BHU44" s="1">
        <f t="shared" si="2278"/>
        <v>-1.288659793814433E-4</v>
      </c>
      <c r="BHV44" s="1">
        <f t="shared" si="2279"/>
        <v>-0.98642054027436687</v>
      </c>
      <c r="BHW44" s="1"/>
      <c r="BHX44" s="1"/>
      <c r="BHY44" s="2" t="s">
        <v>11</v>
      </c>
      <c r="BHZ44" s="4" t="s">
        <v>156</v>
      </c>
      <c r="BIA44" s="4">
        <v>260</v>
      </c>
      <c r="BIB44" s="2">
        <v>11</v>
      </c>
      <c r="BIC44" s="1">
        <v>2.3E-2</v>
      </c>
      <c r="BID44" s="1">
        <f t="shared" si="2280"/>
        <v>-8.0000000000000002E-3</v>
      </c>
      <c r="BIE44" s="1">
        <f t="shared" si="2281"/>
        <v>-0.48310810810810811</v>
      </c>
      <c r="BIF44" s="1">
        <f t="shared" si="2282"/>
        <v>-7.2466216216216222E-4</v>
      </c>
      <c r="BIG44" s="1">
        <f t="shared" si="2283"/>
        <v>-5.5470159381671937</v>
      </c>
      <c r="BIH44" s="1"/>
      <c r="BII44" s="1"/>
      <c r="BIJ44" s="2" t="s">
        <v>11</v>
      </c>
      <c r="BIK44" s="4" t="s">
        <v>157</v>
      </c>
      <c r="BIL44" s="4">
        <v>267</v>
      </c>
      <c r="BIM44" s="2">
        <v>11</v>
      </c>
      <c r="BIN44" s="1">
        <v>3.6999999999999998E-2</v>
      </c>
      <c r="BIO44" s="1">
        <f t="shared" si="2284"/>
        <v>5.9999999999999984E-3</v>
      </c>
      <c r="BIP44" s="1">
        <f t="shared" si="2285"/>
        <v>0.83</v>
      </c>
      <c r="BIQ44" s="1">
        <f t="shared" si="2286"/>
        <v>1.245E-3</v>
      </c>
      <c r="BIR44" s="1">
        <f t="shared" si="2287"/>
        <v>9.5300061236987137</v>
      </c>
      <c r="BIS44" s="1"/>
      <c r="BIT44" s="1"/>
      <c r="BIU44" s="2" t="s">
        <v>11</v>
      </c>
      <c r="BIV44" s="4" t="s">
        <v>158</v>
      </c>
      <c r="BIW44" s="4">
        <v>268</v>
      </c>
      <c r="BIX44" s="2">
        <v>11</v>
      </c>
      <c r="BIY44" s="1">
        <v>3.2000000000000001E-2</v>
      </c>
      <c r="BIZ44" s="1">
        <f t="shared" si="2288"/>
        <v>2.9999999999999992E-3</v>
      </c>
      <c r="BJA44" s="1">
        <f t="shared" si="2289"/>
        <v>9.8305084745762703E-2</v>
      </c>
      <c r="BJB44" s="1">
        <f t="shared" si="2290"/>
        <v>1.4745762711864405E-4</v>
      </c>
      <c r="BJC44" s="1">
        <f t="shared" si="2291"/>
        <v>1.1287326019492043</v>
      </c>
      <c r="BJD44" s="1"/>
      <c r="BJE44" s="1"/>
      <c r="BJF44" s="2" t="s">
        <v>11</v>
      </c>
      <c r="BJG44" s="4" t="s">
        <v>159</v>
      </c>
      <c r="BJH44" s="4">
        <v>274</v>
      </c>
      <c r="BJI44" s="2">
        <v>11</v>
      </c>
      <c r="BJJ44" s="1">
        <v>2.1999999999999999E-2</v>
      </c>
      <c r="BJK44" s="1">
        <f t="shared" si="2292"/>
        <v>1.0999999999999999E-2</v>
      </c>
      <c r="BJL44" s="1">
        <f t="shared" si="2293"/>
        <v>1.0608108108108107</v>
      </c>
      <c r="BJM44" s="1">
        <f t="shared" si="2294"/>
        <v>1.5912162162162161E-3</v>
      </c>
      <c r="BJN44" s="1">
        <f t="shared" si="2295"/>
        <v>12.180160871220268</v>
      </c>
      <c r="BJO44" s="1"/>
      <c r="BJP44" s="1"/>
      <c r="BJQ44" s="2" t="s">
        <v>11</v>
      </c>
      <c r="BJR44" s="4" t="s">
        <v>160</v>
      </c>
      <c r="BJS44" s="4">
        <v>281</v>
      </c>
      <c r="BJT44" s="2">
        <v>11</v>
      </c>
      <c r="BJU44" s="9">
        <v>4.1000000000000002E-2</v>
      </c>
      <c r="BJV44" s="1">
        <f t="shared" si="2296"/>
        <v>3.0000000000000027E-3</v>
      </c>
      <c r="BJW44" s="1">
        <f t="shared" si="2297"/>
        <v>0.32666666666666677</v>
      </c>
      <c r="BJX44" s="1">
        <f t="shared" si="2298"/>
        <v>4.900000000000002E-4</v>
      </c>
      <c r="BJY44" s="1">
        <f t="shared" si="2299"/>
        <v>3.7507654623392543</v>
      </c>
      <c r="BJZ44" s="1"/>
      <c r="BKA44" s="1"/>
      <c r="BKB44" s="2" t="s">
        <v>11</v>
      </c>
      <c r="BKC44" s="4" t="s">
        <v>161</v>
      </c>
      <c r="BKD44" s="4">
        <v>282</v>
      </c>
      <c r="BKE44" s="2">
        <v>11</v>
      </c>
      <c r="BKF44" s="1">
        <v>2.5999999999999999E-2</v>
      </c>
      <c r="BKG44" s="1">
        <f t="shared" si="2300"/>
        <v>4.9999999999999975E-3</v>
      </c>
      <c r="BKH44" s="1">
        <f t="shared" si="2301"/>
        <v>0.13043478260869557</v>
      </c>
      <c r="BKI44" s="1">
        <f t="shared" si="2302"/>
        <v>1.9565217391304335E-4</v>
      </c>
      <c r="BKJ44" s="1">
        <f t="shared" si="2303"/>
        <v>1.4976437072339508</v>
      </c>
      <c r="BKK44" s="1"/>
      <c r="BKL44" s="1"/>
      <c r="BKM44" s="2" t="s">
        <v>11</v>
      </c>
      <c r="BKN44" s="4" t="s">
        <v>162</v>
      </c>
      <c r="BKO44" s="4">
        <v>289</v>
      </c>
      <c r="BKP44" s="2">
        <v>11</v>
      </c>
      <c r="BKQ44" s="1">
        <v>3.2000000000000001E-2</v>
      </c>
      <c r="BKR44" s="1">
        <f t="shared" si="2304"/>
        <v>1.6E-2</v>
      </c>
      <c r="BKS44" s="1">
        <f t="shared" si="2305"/>
        <v>0.64748201438848929</v>
      </c>
      <c r="BKT44" s="1">
        <f t="shared" si="2306"/>
        <v>9.7122302158273398E-4</v>
      </c>
      <c r="BKU44" s="1">
        <f t="shared" si="2307"/>
        <v>7.4343464603699783</v>
      </c>
      <c r="BKV44" s="1"/>
      <c r="BKW44" s="1"/>
      <c r="BKX44" s="2" t="s">
        <v>11</v>
      </c>
      <c r="BKY44" s="4" t="s">
        <v>163</v>
      </c>
      <c r="BKZ44" s="4">
        <v>296</v>
      </c>
      <c r="BLA44" s="2">
        <v>11</v>
      </c>
      <c r="BLB44" s="1">
        <v>3.6999999999999998E-2</v>
      </c>
      <c r="BLC44" s="1">
        <f t="shared" si="2308"/>
        <v>1.6999999999999998E-2</v>
      </c>
      <c r="BLD44" s="1">
        <f t="shared" si="2309"/>
        <v>0.41304347826086946</v>
      </c>
      <c r="BLE44" s="1">
        <f t="shared" si="2310"/>
        <v>6.1956521739130416E-4</v>
      </c>
      <c r="BLF44" s="1">
        <f t="shared" si="2311"/>
        <v>4.742538406240846</v>
      </c>
      <c r="BLG44" s="1"/>
      <c r="BLH44" s="1"/>
      <c r="BLI44" s="2" t="s">
        <v>11</v>
      </c>
      <c r="BLJ44" s="4" t="s">
        <v>164</v>
      </c>
      <c r="BLK44" s="4">
        <v>303</v>
      </c>
      <c r="BLL44" s="2">
        <v>11</v>
      </c>
      <c r="BLM44" s="1">
        <v>2.8000000000000001E-2</v>
      </c>
      <c r="BLN44" s="1">
        <f t="shared" si="2312"/>
        <v>1.7000000000000001E-2</v>
      </c>
      <c r="BLO44" s="1">
        <f t="shared" si="2313"/>
        <v>0.80338983050847468</v>
      </c>
      <c r="BLP44" s="1">
        <f t="shared" si="2314"/>
        <v>1.2050847457627121E-3</v>
      </c>
      <c r="BLQ44" s="1">
        <f t="shared" si="2315"/>
        <v>9.2244698848952247</v>
      </c>
      <c r="BLR44" s="1"/>
      <c r="BLS44" s="1"/>
      <c r="BLT44" s="2" t="s">
        <v>11</v>
      </c>
      <c r="BLU44" s="4" t="s">
        <v>165</v>
      </c>
      <c r="BLV44" s="4">
        <v>310</v>
      </c>
      <c r="BLW44" s="2">
        <v>11</v>
      </c>
      <c r="BLX44" s="1">
        <v>3.2000000000000001E-2</v>
      </c>
      <c r="BLY44" s="1">
        <f t="shared" si="2316"/>
        <v>0.02</v>
      </c>
      <c r="BLZ44" s="1">
        <f t="shared" si="2317"/>
        <v>1.0648464163822524</v>
      </c>
      <c r="BMA44" s="1">
        <f t="shared" si="2318"/>
        <v>1.5972696245733786E-3</v>
      </c>
      <c r="BMB44" s="1">
        <f t="shared" si="2319"/>
        <v>12.226497432435536</v>
      </c>
      <c r="BMC44" s="1"/>
      <c r="BMD44" s="1"/>
      <c r="BME44" s="2" t="s">
        <v>11</v>
      </c>
      <c r="BMF44" s="4" t="s">
        <v>166</v>
      </c>
      <c r="BMG44" s="4">
        <v>311</v>
      </c>
      <c r="BMH44" s="2">
        <v>11</v>
      </c>
      <c r="BMI44" s="1">
        <v>1.9E-2</v>
      </c>
      <c r="BMJ44" s="1">
        <f t="shared" si="1468"/>
        <v>8.9999999999999993E-3</v>
      </c>
      <c r="BMK44" s="1">
        <f t="shared" si="2320"/>
        <v>6.3829787234042534E-2</v>
      </c>
      <c r="BML44" s="1">
        <f t="shared" si="2321"/>
        <v>9.5744680851063798E-5</v>
      </c>
      <c r="BMM44" s="1">
        <f t="shared" si="2322"/>
        <v>0.73288947375278468</v>
      </c>
      <c r="BMN44" s="1"/>
      <c r="BMO44" s="1"/>
      <c r="BMP44" s="2" t="s">
        <v>11</v>
      </c>
      <c r="BMQ44" s="4" t="s">
        <v>167</v>
      </c>
      <c r="BMR44" s="4">
        <v>317</v>
      </c>
      <c r="BMS44" s="2">
        <v>11</v>
      </c>
      <c r="BMT44" s="1">
        <v>2.9000000000000001E-2</v>
      </c>
      <c r="BMU44" s="4">
        <f t="shared" si="2323"/>
        <v>1.9000000000000003E-2</v>
      </c>
      <c r="BMV44" s="1">
        <f t="shared" si="2324"/>
        <v>0.61702127659574479</v>
      </c>
      <c r="BMW44" s="1">
        <f t="shared" si="2325"/>
        <v>9.2553191489361719E-4</v>
      </c>
      <c r="BMX44" s="1">
        <f t="shared" si="2326"/>
        <v>7.0845982462769221</v>
      </c>
      <c r="BMY44" s="1"/>
      <c r="BMZ44" s="1"/>
      <c r="BNA44" s="2" t="s">
        <v>11</v>
      </c>
      <c r="BNB44" s="4" t="s">
        <v>168</v>
      </c>
      <c r="BNC44" s="4">
        <v>324</v>
      </c>
      <c r="BND44" s="2">
        <v>11</v>
      </c>
      <c r="BNE44" s="1">
        <v>3.3000000000000002E-2</v>
      </c>
      <c r="BNF44" s="1">
        <f t="shared" si="2327"/>
        <v>2.0000000000000004E-2</v>
      </c>
      <c r="BNG44" s="1">
        <f t="shared" si="2328"/>
        <v>0.62142857142857166</v>
      </c>
      <c r="BNH44" s="1">
        <f t="shared" si="2329"/>
        <v>9.3214285714285751E-4</v>
      </c>
      <c r="BNI44" s="1">
        <f t="shared" si="2330"/>
        <v>7.1352025194646158</v>
      </c>
      <c r="BNJ44" s="1"/>
      <c r="BNK44" s="1"/>
      <c r="BNL44" s="2" t="s">
        <v>11</v>
      </c>
      <c r="BNM44" s="4" t="s">
        <v>169</v>
      </c>
      <c r="BNN44" s="4">
        <v>325</v>
      </c>
      <c r="BNO44" s="2">
        <v>11</v>
      </c>
      <c r="BNP44" s="1">
        <v>2.7E-2</v>
      </c>
      <c r="BNQ44" s="1">
        <f t="shared" si="2331"/>
        <v>8.0000000000000002E-3</v>
      </c>
      <c r="BNR44" s="1">
        <f t="shared" si="2332"/>
        <v>0.37412587412587417</v>
      </c>
      <c r="BNS44" s="1">
        <f t="shared" si="2333"/>
        <v>5.6118881118881123E-4</v>
      </c>
      <c r="BNT44" s="1">
        <f t="shared" si="2334"/>
        <v>4.2956890017514633</v>
      </c>
      <c r="BNU44" s="1"/>
      <c r="BNV44" s="1"/>
      <c r="BNW44" s="2" t="s">
        <v>11</v>
      </c>
      <c r="BNX44" s="4" t="s">
        <v>170</v>
      </c>
      <c r="BNY44" s="4">
        <v>338</v>
      </c>
      <c r="BNZ44" s="2">
        <v>11</v>
      </c>
      <c r="BOA44" s="1">
        <v>3.1E-2</v>
      </c>
      <c r="BOB44" s="1">
        <f t="shared" si="2335"/>
        <v>2.0999999999999998E-2</v>
      </c>
      <c r="BOC44" s="1">
        <f t="shared" si="2336"/>
        <v>0.81730769230769229</v>
      </c>
      <c r="BOD44" s="1">
        <f t="shared" si="2337"/>
        <v>1.2259615384615384E-3</v>
      </c>
      <c r="BOE44" s="1">
        <f t="shared" si="2338"/>
        <v>9.3842738706486397</v>
      </c>
      <c r="BOF44" s="1"/>
      <c r="BOG44" s="1"/>
      <c r="BOH44" s="2" t="s">
        <v>11</v>
      </c>
      <c r="BOI44" s="4" t="s">
        <v>171</v>
      </c>
      <c r="BOJ44" s="4">
        <v>339</v>
      </c>
      <c r="BOK44" s="2">
        <v>11</v>
      </c>
      <c r="BOL44" s="1">
        <v>2.7E-2</v>
      </c>
      <c r="BOM44" s="1">
        <f t="shared" si="2339"/>
        <v>2.1999999999999999E-2</v>
      </c>
      <c r="BON44" s="1">
        <f t="shared" si="2340"/>
        <v>0.84039087947882729</v>
      </c>
      <c r="BOO44" s="1">
        <f t="shared" si="2341"/>
        <v>1.260586319218241E-3</v>
      </c>
      <c r="BOP44" s="1">
        <f t="shared" si="2342"/>
        <v>9.6493135273900865</v>
      </c>
      <c r="BOQ44" s="1"/>
      <c r="BOR44" s="1"/>
      <c r="BOS44" s="2" t="s">
        <v>11</v>
      </c>
      <c r="BOT44" s="4" t="s">
        <v>172</v>
      </c>
      <c r="BOU44" s="4">
        <v>345</v>
      </c>
      <c r="BOV44" s="2">
        <v>11</v>
      </c>
      <c r="BOW44" s="1">
        <v>3.4000000000000002E-2</v>
      </c>
      <c r="BOX44" s="1">
        <f t="shared" si="2343"/>
        <v>2.7000000000000003E-2</v>
      </c>
      <c r="BOY44" s="1">
        <f t="shared" si="2344"/>
        <v>1.0707395498392285</v>
      </c>
      <c r="BOZ44" s="1">
        <f t="shared" si="2345"/>
        <v>1.6061093247588427E-3</v>
      </c>
      <c r="BPA44" s="1">
        <f t="shared" si="2346"/>
        <v>12.294162008258134</v>
      </c>
      <c r="BPB44" s="1"/>
      <c r="BPC44" s="1"/>
      <c r="BPD44" s="2" t="s">
        <v>11</v>
      </c>
      <c r="BPE44" s="4" t="s">
        <v>173</v>
      </c>
      <c r="BPF44" s="4">
        <v>352</v>
      </c>
      <c r="BPG44" s="2">
        <v>11</v>
      </c>
      <c r="BPH44" s="1">
        <v>3.5000000000000003E-2</v>
      </c>
      <c r="BPI44" s="1">
        <f t="shared" si="2347"/>
        <v>2.6000000000000002E-2</v>
      </c>
      <c r="BPJ44" s="1">
        <f t="shared" si="2348"/>
        <v>0.93589743589743601</v>
      </c>
      <c r="BPK44" s="1">
        <f t="shared" si="2349"/>
        <v>1.403846153846154E-3</v>
      </c>
      <c r="BPL44" s="1">
        <f t="shared" si="2350"/>
        <v>10.745913608742757</v>
      </c>
      <c r="BPM44" s="1"/>
      <c r="BPN44" s="1"/>
      <c r="BPO44" s="2" t="s">
        <v>11</v>
      </c>
      <c r="BPP44" s="4" t="s">
        <v>174</v>
      </c>
      <c r="BPQ44" s="4">
        <v>353</v>
      </c>
      <c r="BPR44" s="2">
        <v>11</v>
      </c>
      <c r="BPS44" s="1">
        <v>1.7999999999999999E-2</v>
      </c>
      <c r="BPT44" s="1">
        <f t="shared" si="2351"/>
        <v>8.9999999999999993E-3</v>
      </c>
      <c r="BPU44" s="1">
        <f t="shared" si="2352"/>
        <v>0.28333333333333333</v>
      </c>
      <c r="BPV44" s="1">
        <f t="shared" si="2353"/>
        <v>4.2499999999999998E-4</v>
      </c>
      <c r="BPW44" s="1">
        <f t="shared" si="2354"/>
        <v>3.2532149418248619</v>
      </c>
      <c r="BPX44" s="1"/>
      <c r="BPY44" s="1"/>
      <c r="BPZ44" s="2" t="s">
        <v>11</v>
      </c>
      <c r="BQA44" s="4" t="s">
        <v>175</v>
      </c>
      <c r="BQB44" s="4">
        <v>358</v>
      </c>
      <c r="BQC44" s="2">
        <v>11</v>
      </c>
      <c r="BQD44" s="1">
        <v>0.02</v>
      </c>
      <c r="BQE44" s="1">
        <f t="shared" si="2355"/>
        <v>0.01</v>
      </c>
      <c r="BQF44" s="1">
        <f t="shared" si="2356"/>
        <v>0.3141891891891892</v>
      </c>
      <c r="BQG44" s="1">
        <f t="shared" si="2357"/>
        <v>4.7128378378378383E-4</v>
      </c>
      <c r="BQH44" s="1">
        <f t="shared" si="2358"/>
        <v>3.607499875870972</v>
      </c>
      <c r="BQI44" s="1"/>
      <c r="BQJ44" s="1"/>
      <c r="BQK44" s="2" t="s">
        <v>11</v>
      </c>
      <c r="BQL44" s="4" t="s">
        <v>176</v>
      </c>
      <c r="BQM44" s="4">
        <v>366</v>
      </c>
      <c r="BQN44" s="2">
        <v>11</v>
      </c>
      <c r="BQO44" s="1">
        <v>2.7E-2</v>
      </c>
      <c r="BQP44" s="1">
        <f t="shared" si="2359"/>
        <v>1.6E-2</v>
      </c>
      <c r="BQQ44" s="1">
        <f t="shared" si="2360"/>
        <v>0.72575250836120409</v>
      </c>
      <c r="BQR44" s="1">
        <f t="shared" si="2361"/>
        <v>1.0886287625418061E-3</v>
      </c>
      <c r="BQS44" s="1">
        <f t="shared" si="2362"/>
        <v>8.3330431915325018</v>
      </c>
      <c r="BQT44" s="1"/>
      <c r="BQU44" s="1"/>
      <c r="BQV44" s="2" t="s">
        <v>11</v>
      </c>
      <c r="BQW44" s="4" t="s">
        <v>177</v>
      </c>
      <c r="BQX44" s="4">
        <v>367</v>
      </c>
      <c r="BQY44" s="2">
        <v>11</v>
      </c>
      <c r="BQZ44" s="1">
        <v>2.7E-2</v>
      </c>
      <c r="BRA44" s="1">
        <f t="shared" si="2363"/>
        <v>5.9999999999999984E-3</v>
      </c>
      <c r="BRB44" s="1">
        <f t="shared" si="2364"/>
        <v>-0.54882154882154888</v>
      </c>
      <c r="BRC44" s="1">
        <f t="shared" si="2365"/>
        <v>-8.2323232323232331E-4</v>
      </c>
      <c r="BRD44" s="1">
        <f t="shared" si="2366"/>
        <v>-6.3015333989002089</v>
      </c>
      <c r="BRE44" s="1"/>
      <c r="BRF44" s="1"/>
      <c r="BRG44" s="2" t="s">
        <v>11</v>
      </c>
      <c r="BRH44" s="4" t="s">
        <v>178</v>
      </c>
      <c r="BRI44" s="4">
        <v>373</v>
      </c>
      <c r="BRJ44" s="2">
        <v>11</v>
      </c>
      <c r="BRK44" s="1">
        <v>4.1000000000000002E-2</v>
      </c>
      <c r="BRL44" s="1">
        <f t="shared" si="2367"/>
        <v>1.9000000000000003E-2</v>
      </c>
      <c r="BRM44" s="1">
        <f t="shared" si="2368"/>
        <v>0.18983050847457636</v>
      </c>
      <c r="BRN44" s="1">
        <f t="shared" si="2369"/>
        <v>2.8474576271186457E-4</v>
      </c>
      <c r="BRO44" s="1">
        <f t="shared" si="2370"/>
        <v>2.1796215761777753</v>
      </c>
      <c r="BRP44" s="1"/>
      <c r="BRQ44" s="1"/>
      <c r="BRR44" s="2" t="s">
        <v>11</v>
      </c>
      <c r="BRS44" s="1" t="s">
        <v>179</v>
      </c>
      <c r="BRT44" s="1">
        <v>380</v>
      </c>
      <c r="BRU44" s="2">
        <v>11</v>
      </c>
      <c r="BRV44" s="1">
        <v>3.9E-2</v>
      </c>
      <c r="BRW44" s="1">
        <f t="shared" si="2371"/>
        <v>9.0000000000000011E-3</v>
      </c>
      <c r="BRX44" s="1">
        <f t="shared" si="2372"/>
        <v>-0.13422818791946303</v>
      </c>
      <c r="BRY44" s="1">
        <f t="shared" si="2373"/>
        <v>-2.0134228187919454E-4</v>
      </c>
      <c r="BRZ44" s="1">
        <f t="shared" si="2374"/>
        <v>-1.5411993407776678</v>
      </c>
      <c r="BSA44" s="1"/>
      <c r="BSB44" s="1"/>
      <c r="BSC44" s="2" t="s">
        <v>11</v>
      </c>
      <c r="BSD44" s="1" t="s">
        <v>180</v>
      </c>
      <c r="BSE44" s="1">
        <v>394</v>
      </c>
      <c r="BSF44" s="2">
        <v>11</v>
      </c>
      <c r="BSG44" s="1">
        <v>2.8000000000000001E-2</v>
      </c>
      <c r="BSH44" s="1">
        <f t="shared" si="2375"/>
        <v>1.6E-2</v>
      </c>
      <c r="BSI44" s="1">
        <f t="shared" si="2376"/>
        <v>0.12411347517730495</v>
      </c>
      <c r="BSJ44" s="1">
        <f t="shared" si="2377"/>
        <v>1.8617021276595743E-4</v>
      </c>
      <c r="BSK44" s="1">
        <f t="shared" si="2378"/>
        <v>1.425062865630415</v>
      </c>
      <c r="BSL44" s="1"/>
      <c r="BSM44" s="1"/>
      <c r="BSN44" s="1" t="s">
        <v>11</v>
      </c>
      <c r="BSO44" s="1" t="s">
        <v>181</v>
      </c>
      <c r="BSP44" s="1">
        <v>395</v>
      </c>
      <c r="BSQ44" s="2">
        <v>11</v>
      </c>
      <c r="BSR44" s="1">
        <v>1.4999999999999999E-2</v>
      </c>
      <c r="BSS44" s="1">
        <f t="shared" si="2379"/>
        <v>4.9999999999999992E-3</v>
      </c>
      <c r="BST44" s="1">
        <f t="shared" si="2380"/>
        <v>0.1972318339100346</v>
      </c>
      <c r="BSU44" s="1">
        <f t="shared" si="2381"/>
        <v>2.958477508650519E-4</v>
      </c>
      <c r="BSV44" s="1">
        <f t="shared" si="2382"/>
        <v>2.2646031143987435</v>
      </c>
      <c r="BSW44" s="1"/>
      <c r="BSX44" s="1"/>
      <c r="BSY44" s="1" t="s">
        <v>11</v>
      </c>
      <c r="BSZ44" s="1" t="s">
        <v>182</v>
      </c>
      <c r="BTA44" s="1">
        <v>401</v>
      </c>
      <c r="BTB44" s="1">
        <v>11</v>
      </c>
      <c r="BTC44" s="1">
        <v>2.1999999999999999E-2</v>
      </c>
      <c r="BTD44" s="1">
        <f t="shared" si="2383"/>
        <v>9.9999999999999985E-3</v>
      </c>
      <c r="BTE44" s="1">
        <f t="shared" si="2384"/>
        <v>0.47202797202797198</v>
      </c>
      <c r="BTF44" s="1">
        <f t="shared" si="2385"/>
        <v>7.0804195804195801E-4</v>
      </c>
      <c r="BTG44" s="1">
        <f t="shared" si="2386"/>
        <v>5.4197945349200705</v>
      </c>
      <c r="BTH44" s="1"/>
      <c r="BTI44" s="1"/>
      <c r="BTJ44" s="1" t="s">
        <v>11</v>
      </c>
      <c r="BTK44" s="1" t="s">
        <v>183</v>
      </c>
      <c r="BTL44" s="1">
        <v>408</v>
      </c>
      <c r="BTM44" s="1">
        <v>11</v>
      </c>
      <c r="BTN44" s="1">
        <v>2.7E-2</v>
      </c>
      <c r="BTO44" s="1">
        <f t="shared" si="2387"/>
        <v>1.4999999999999999E-2</v>
      </c>
      <c r="BTP44" s="5">
        <f t="shared" si="2388"/>
        <v>0.78397212543554007</v>
      </c>
      <c r="BTQ44" s="1">
        <f t="shared" si="2389"/>
        <v>1.1759581881533102E-3</v>
      </c>
      <c r="BTR44" s="1">
        <f t="shared" si="2390"/>
        <v>9.0015170556744497</v>
      </c>
      <c r="BTS44" s="1"/>
      <c r="BTT44" s="1"/>
      <c r="BTU44" s="1" t="s">
        <v>11</v>
      </c>
      <c r="BTV44" s="1" t="s">
        <v>184</v>
      </c>
      <c r="BTW44" s="1">
        <v>409</v>
      </c>
      <c r="BTX44" s="1">
        <v>11</v>
      </c>
      <c r="BTY44" s="1">
        <v>2.7E-2</v>
      </c>
      <c r="BTZ44" s="1">
        <f t="shared" si="2391"/>
        <v>1.7000000000000001E-2</v>
      </c>
      <c r="BUA44" s="1">
        <f t="shared" si="2392"/>
        <v>0.68858131487889285</v>
      </c>
      <c r="BUB44" s="1">
        <f t="shared" si="2393"/>
        <v>1.0328719723183392E-3</v>
      </c>
      <c r="BUC44" s="1">
        <f t="shared" si="2394"/>
        <v>7.9062459607956148</v>
      </c>
      <c r="BUD44" s="1"/>
      <c r="BUE44" s="1"/>
      <c r="BUF44" s="1" t="s">
        <v>11</v>
      </c>
      <c r="BUG44" s="1" t="s">
        <v>185</v>
      </c>
      <c r="BUH44" s="1">
        <v>415</v>
      </c>
      <c r="BUI44" s="1">
        <v>11</v>
      </c>
      <c r="BUJ44" s="1">
        <v>3.3000000000000002E-2</v>
      </c>
      <c r="BUK44" s="1">
        <f t="shared" si="2395"/>
        <v>2.0000000000000004E-2</v>
      </c>
      <c r="BUL44" s="1">
        <f t="shared" si="2396"/>
        <v>0.85365853658536606</v>
      </c>
      <c r="BUM44" s="1">
        <f t="shared" si="2397"/>
        <v>1.2804878048780491E-3</v>
      </c>
      <c r="BUN44" s="1">
        <f t="shared" si="2398"/>
        <v>9.801651905067736</v>
      </c>
      <c r="BUO44" s="1"/>
      <c r="BUP44" s="1"/>
      <c r="BUQ44" s="1" t="s">
        <v>11</v>
      </c>
      <c r="BUR44" s="1" t="s">
        <v>186</v>
      </c>
      <c r="BUS44" s="1">
        <v>422</v>
      </c>
      <c r="BUT44" s="1">
        <v>11</v>
      </c>
      <c r="BUU44" s="1">
        <v>4.1000000000000002E-2</v>
      </c>
      <c r="BUV44" s="1">
        <f t="shared" si="2399"/>
        <v>2.6000000000000002E-2</v>
      </c>
      <c r="BUW44" s="1">
        <f t="shared" si="2400"/>
        <v>1.0315789473684212</v>
      </c>
      <c r="BUX44" s="1">
        <f t="shared" si="2401"/>
        <v>1.5473684210526317E-3</v>
      </c>
      <c r="BUY44" s="1">
        <f t="shared" si="2402"/>
        <v>11.844522512650272</v>
      </c>
      <c r="BUZ44" s="1"/>
      <c r="BVA44" s="1"/>
      <c r="BVB44" s="1" t="s">
        <v>11</v>
      </c>
      <c r="BVC44" s="1" t="s">
        <v>187</v>
      </c>
      <c r="BVD44" s="1">
        <v>423</v>
      </c>
      <c r="BVE44" s="1">
        <v>11</v>
      </c>
      <c r="BVF44" s="1">
        <v>1.6E-2</v>
      </c>
      <c r="BVG44" s="1">
        <f t="shared" si="2403"/>
        <v>6.0000000000000001E-3</v>
      </c>
      <c r="BVH44" s="1">
        <f t="shared" si="2404"/>
        <v>-0.73378839590443679</v>
      </c>
      <c r="BVI44" s="1">
        <f t="shared" si="2405"/>
        <v>-1.1006825938566552E-3</v>
      </c>
      <c r="BVJ44" s="1">
        <f t="shared" si="2406"/>
        <v>-8.4253107306847461</v>
      </c>
      <c r="BVK44" s="1"/>
      <c r="BVL44" s="1"/>
      <c r="BVM44" s="1" t="s">
        <v>11</v>
      </c>
      <c r="BVN44" s="1" t="s">
        <v>188</v>
      </c>
      <c r="BVO44" s="1">
        <v>436</v>
      </c>
      <c r="BVP44" s="1">
        <v>11</v>
      </c>
      <c r="BVQ44" s="1">
        <v>2.3E-2</v>
      </c>
      <c r="BVR44" s="1">
        <f t="shared" si="2407"/>
        <v>1.0999999999999999E-2</v>
      </c>
      <c r="BVS44" s="1">
        <f t="shared" si="2408"/>
        <v>-0.27303754266211605</v>
      </c>
      <c r="BVT44" s="1">
        <f t="shared" si="2409"/>
        <v>-4.0955631399317407E-4</v>
      </c>
      <c r="BVU44" s="1">
        <f t="shared" si="2410"/>
        <v>-3.134999341650138</v>
      </c>
      <c r="BVV44" s="1"/>
      <c r="BVW44" s="1"/>
      <c r="BVX44" s="1" t="s">
        <v>11</v>
      </c>
      <c r="BVY44" s="1" t="s">
        <v>189</v>
      </c>
      <c r="BVZ44" s="1">
        <v>437</v>
      </c>
      <c r="BWA44" s="1">
        <v>11</v>
      </c>
      <c r="BWB44" s="1">
        <v>1.4E-2</v>
      </c>
      <c r="BWC44" s="1">
        <f t="shared" si="2411"/>
        <v>9.0000000000000011E-3</v>
      </c>
      <c r="BWD44" s="1">
        <f t="shared" si="2412"/>
        <v>-0.45247148288973371</v>
      </c>
      <c r="BWE44" s="1">
        <f t="shared" si="2413"/>
        <v>-6.7870722433460056E-4</v>
      </c>
      <c r="BWF44" s="1">
        <f t="shared" si="2414"/>
        <v>-5.1952481960701204</v>
      </c>
      <c r="BWG44" s="1"/>
      <c r="BWH44" s="1"/>
      <c r="BWI44" s="1" t="s">
        <v>11</v>
      </c>
      <c r="BWJ44" s="1" t="s">
        <v>190</v>
      </c>
      <c r="BWK44" s="1">
        <v>443</v>
      </c>
      <c r="BWL44" s="1">
        <v>11</v>
      </c>
      <c r="BWM44" s="1">
        <v>2.4E-2</v>
      </c>
      <c r="BWN44" s="1">
        <f t="shared" si="2415"/>
        <v>1.4E-2</v>
      </c>
      <c r="BWO44" s="1">
        <f t="shared" si="2416"/>
        <v>-0.2878787878787879</v>
      </c>
      <c r="BWP44" s="1">
        <f t="shared" si="2417"/>
        <v>-4.3181818181818187E-4</v>
      </c>
      <c r="BWQ44" s="1">
        <f t="shared" si="2418"/>
        <v>-3.3054055558648332</v>
      </c>
      <c r="BWR44" s="1"/>
      <c r="BWS44" s="1"/>
      <c r="BWT44" s="1" t="s">
        <v>11</v>
      </c>
      <c r="BWU44" s="1" t="s">
        <v>191</v>
      </c>
      <c r="BWV44" s="1">
        <v>450</v>
      </c>
      <c r="BWW44" s="1">
        <v>11</v>
      </c>
      <c r="BWX44" s="1">
        <v>2.7E-2</v>
      </c>
      <c r="BWY44" s="1">
        <f t="shared" si="2419"/>
        <v>2.3E-2</v>
      </c>
      <c r="BWZ44" s="1">
        <f t="shared" si="2420"/>
        <v>0.39393939393939392</v>
      </c>
      <c r="BXA44" s="1">
        <f t="shared" si="2421"/>
        <v>5.9090909090909094E-4</v>
      </c>
      <c r="BXB44" s="1">
        <f t="shared" si="2422"/>
        <v>4.5231865501308244</v>
      </c>
      <c r="BXC44" s="1"/>
      <c r="BXD44" s="1"/>
      <c r="BXE44" s="1" t="s">
        <v>11</v>
      </c>
      <c r="BXF44" s="1" t="s">
        <v>192</v>
      </c>
      <c r="BXG44" s="1">
        <v>451</v>
      </c>
      <c r="BXH44" s="1">
        <v>11</v>
      </c>
      <c r="BXI44" s="1">
        <v>2E-3</v>
      </c>
      <c r="BXJ44" s="1">
        <f t="shared" si="2423"/>
        <v>5.0000000000000001E-3</v>
      </c>
      <c r="BXK44" s="1">
        <f t="shared" si="2424"/>
        <v>0.67169811320754713</v>
      </c>
      <c r="BXL44" s="1">
        <f t="shared" si="2425"/>
        <v>1.0075471698113207E-3</v>
      </c>
      <c r="BXM44" s="1">
        <f t="shared" si="2426"/>
        <v>7.712394135114212</v>
      </c>
      <c r="BXN44" s="1"/>
      <c r="BXO44" s="1"/>
      <c r="BXP44" s="1" t="s">
        <v>11</v>
      </c>
      <c r="BXQ44" s="1" t="s">
        <v>193</v>
      </c>
      <c r="BXR44" s="1">
        <v>464</v>
      </c>
      <c r="BXS44" s="1">
        <v>11</v>
      </c>
      <c r="BXT44" s="1">
        <v>1.7999999999999999E-2</v>
      </c>
      <c r="BXU44" s="1">
        <f t="shared" si="2427"/>
        <v>1.3999999999999999E-2</v>
      </c>
      <c r="BXV44" s="1">
        <f t="shared" si="2428"/>
        <v>1.3198529411764708</v>
      </c>
      <c r="BXW44" s="1">
        <f t="shared" si="2429"/>
        <v>1.9797794117647062E-3</v>
      </c>
      <c r="BXX44" s="1">
        <f t="shared" si="2430"/>
        <v>15.154465797341595</v>
      </c>
      <c r="BXY44" s="1"/>
      <c r="BXZ44" s="1"/>
      <c r="BYA44" s="1" t="s">
        <v>11</v>
      </c>
      <c r="BYB44" s="1" t="s">
        <v>194</v>
      </c>
      <c r="BYC44" s="1">
        <v>465</v>
      </c>
      <c r="BYD44" s="1">
        <v>11</v>
      </c>
      <c r="BYE44" s="1">
        <v>0.01</v>
      </c>
      <c r="BYF44" s="1">
        <f t="shared" si="2431"/>
        <v>5.0000000000000001E-3</v>
      </c>
      <c r="BYG44" s="1">
        <f t="shared" si="2432"/>
        <v>2.2471910112359543E-2</v>
      </c>
      <c r="BYH44" s="1">
        <f t="shared" si="2433"/>
        <v>3.3707865168539316E-5</v>
      </c>
      <c r="BYI44" s="1">
        <f t="shared" si="2434"/>
        <v>0.25802101323131749</v>
      </c>
      <c r="BYJ44" s="1"/>
      <c r="BYK44" s="1"/>
      <c r="BYL44" s="1" t="s">
        <v>11</v>
      </c>
      <c r="BYM44" s="1" t="s">
        <v>195</v>
      </c>
      <c r="BYN44" s="1">
        <v>479</v>
      </c>
      <c r="BYO44" s="1">
        <v>11</v>
      </c>
      <c r="BYP44" s="1">
        <v>2.1000000000000001E-2</v>
      </c>
      <c r="BYQ44" s="1">
        <f t="shared" si="2435"/>
        <v>1.0000000000000002E-2</v>
      </c>
      <c r="BYR44" s="1">
        <f t="shared" si="2436"/>
        <v>0.54243542435424363</v>
      </c>
      <c r="BYS44" s="1">
        <f t="shared" si="2437"/>
        <v>8.1365313653136543E-4</v>
      </c>
      <c r="BYT44" s="1">
        <f t="shared" si="2438"/>
        <v>6.2282083322976529</v>
      </c>
      <c r="BYU44" s="1"/>
      <c r="BYV44" s="1"/>
      <c r="BYW44" s="1" t="s">
        <v>11</v>
      </c>
      <c r="BYX44" s="1" t="s">
        <v>196</v>
      </c>
      <c r="BYY44" s="1">
        <v>480</v>
      </c>
      <c r="BYZ44" s="1">
        <v>11</v>
      </c>
      <c r="BZA44" s="1">
        <v>1.0999999999999999E-2</v>
      </c>
      <c r="BZB44" s="1">
        <f t="shared" si="2439"/>
        <v>-2E-3</v>
      </c>
      <c r="BZC44" s="1">
        <f t="shared" si="2440"/>
        <v>0.32958801498127344</v>
      </c>
      <c r="BZD44" s="1">
        <f t="shared" si="2441"/>
        <v>4.9438202247191021E-4</v>
      </c>
      <c r="BZE44" s="1">
        <f t="shared" si="2442"/>
        <v>3.7843081940593248</v>
      </c>
      <c r="BZF44" s="1"/>
      <c r="BZG44" s="1"/>
      <c r="BZH44" s="1" t="s">
        <v>11</v>
      </c>
      <c r="BZI44" s="1" t="s">
        <v>197</v>
      </c>
      <c r="BZJ44" s="1">
        <v>494</v>
      </c>
      <c r="BZK44" s="1">
        <v>11</v>
      </c>
      <c r="BZL44" s="1">
        <v>2.1999999999999999E-2</v>
      </c>
      <c r="BZM44" s="1">
        <f t="shared" si="2443"/>
        <v>6.9999999999999993E-3</v>
      </c>
      <c r="BZN44" s="1">
        <f t="shared" si="2444"/>
        <v>0.99264705882352944</v>
      </c>
      <c r="BZO44" s="1">
        <f t="shared" si="2445"/>
        <v>1.4889705882352943E-3</v>
      </c>
      <c r="BZP44" s="1">
        <f t="shared" si="2446"/>
        <v>11.397509095493678</v>
      </c>
      <c r="BZQ44" s="1"/>
      <c r="BZR44" s="1"/>
      <c r="BZS44" s="1" t="s">
        <v>11</v>
      </c>
      <c r="BZT44" s="1" t="s">
        <v>198</v>
      </c>
      <c r="BZU44" s="1">
        <v>495</v>
      </c>
      <c r="BZV44" s="1">
        <v>11</v>
      </c>
      <c r="BZW44" s="1">
        <v>2.1999999999999999E-2</v>
      </c>
      <c r="BZX44" s="1">
        <f t="shared" si="2447"/>
        <v>7.9999999999999984E-3</v>
      </c>
      <c r="BZY44" s="1">
        <f t="shared" si="2448"/>
        <v>0.6863468634686346</v>
      </c>
      <c r="BZZ44" s="1">
        <f t="shared" si="2449"/>
        <v>1.0295202952029518E-3</v>
      </c>
      <c r="CAA44" s="1">
        <f t="shared" si="2450"/>
        <v>7.880590134743966</v>
      </c>
      <c r="CAB44" s="1"/>
      <c r="CAC44" s="1"/>
      <c r="CAD44" s="1" t="s">
        <v>11</v>
      </c>
      <c r="CAE44" s="1" t="s">
        <v>199</v>
      </c>
      <c r="CAF44" s="1">
        <v>501</v>
      </c>
      <c r="CAG44" s="1">
        <v>11</v>
      </c>
      <c r="CAH44" s="1">
        <v>3.2000000000000001E-2</v>
      </c>
      <c r="CAI44" s="1">
        <f t="shared" si="2451"/>
        <v>1.4999999999999999E-2</v>
      </c>
      <c r="CAJ44" s="1">
        <f t="shared" si="2452"/>
        <v>0.99999999999999989</v>
      </c>
      <c r="CAK44" s="1">
        <f t="shared" si="2453"/>
        <v>1.4999999999999998E-3</v>
      </c>
      <c r="CAL44" s="1">
        <f t="shared" si="2454"/>
        <v>11.481935088793628</v>
      </c>
      <c r="CAM44" s="1"/>
      <c r="CAN44" s="1"/>
      <c r="CAO44" s="1" t="s">
        <v>11</v>
      </c>
      <c r="CAP44" s="1" t="s">
        <v>200</v>
      </c>
      <c r="CAQ44" s="1">
        <v>508</v>
      </c>
      <c r="CAR44" s="1">
        <v>11</v>
      </c>
      <c r="CAS44" s="1">
        <v>3.6999999999999998E-2</v>
      </c>
      <c r="CAT44" s="1">
        <f t="shared" si="2455"/>
        <v>-1.0000000000000009E-3</v>
      </c>
      <c r="CAU44" s="1">
        <f t="shared" si="2456"/>
        <v>0.40659340659340654</v>
      </c>
      <c r="CAV44" s="1">
        <f t="shared" si="2457"/>
        <v>6.0989010989010979E-4</v>
      </c>
      <c r="CAW44" s="1">
        <f t="shared" si="2458"/>
        <v>4.6684791020369696</v>
      </c>
      <c r="CAX44" s="1"/>
      <c r="CAY44" s="1"/>
      <c r="CAZ44" s="1" t="s">
        <v>11</v>
      </c>
      <c r="CBA44" s="1" t="s">
        <v>201</v>
      </c>
      <c r="CBB44" s="1">
        <v>509</v>
      </c>
      <c r="CBC44" s="1">
        <v>11</v>
      </c>
      <c r="CBD44" s="1">
        <v>1.4E-2</v>
      </c>
      <c r="CBE44" s="1">
        <f t="shared" si="2459"/>
        <v>1.0000000000000009E-3</v>
      </c>
      <c r="CBF44" s="1">
        <f t="shared" si="2460"/>
        <v>-9.0225563909774403E-2</v>
      </c>
      <c r="CBG44" s="1">
        <f t="shared" si="2461"/>
        <v>-1.353383458646616E-4</v>
      </c>
      <c r="CBH44" s="1">
        <f t="shared" si="2462"/>
        <v>-1.035964068161831</v>
      </c>
      <c r="CBI44" s="1"/>
      <c r="CBJ44" s="1"/>
      <c r="CBK44" s="1" t="s">
        <v>11</v>
      </c>
      <c r="CBL44" s="1" t="s">
        <v>202</v>
      </c>
      <c r="CBM44" s="1">
        <v>515</v>
      </c>
      <c r="CBN44" s="1">
        <v>11</v>
      </c>
      <c r="CBO44" s="1">
        <v>1.7999999999999999E-2</v>
      </c>
      <c r="CBP44" s="1">
        <f t="shared" si="2463"/>
        <v>2.9999999999999992E-3</v>
      </c>
      <c r="CBQ44" s="1">
        <f t="shared" si="1612"/>
        <v>9.3632958801498092E-2</v>
      </c>
      <c r="CBR44" s="1">
        <f t="shared" si="2464"/>
        <v>1.4044943820224715E-4</v>
      </c>
      <c r="CBS44" s="1">
        <f t="shared" si="2465"/>
        <v>1.0750875551304895</v>
      </c>
      <c r="CBT44" s="1"/>
      <c r="CBU44" s="1"/>
      <c r="CBV44" s="1" t="s">
        <v>11</v>
      </c>
      <c r="CBW44" s="1" t="s">
        <v>203</v>
      </c>
      <c r="CBX44" s="1">
        <v>522</v>
      </c>
      <c r="CBY44" s="1">
        <v>11</v>
      </c>
      <c r="CBZ44" s="1">
        <v>2.4E-2</v>
      </c>
      <c r="CCA44" s="1">
        <f t="shared" si="2466"/>
        <v>0.01</v>
      </c>
      <c r="CCB44" s="1">
        <f t="shared" si="2467"/>
        <v>0.36704119850187261</v>
      </c>
      <c r="CCC44" s="1">
        <f t="shared" si="2468"/>
        <v>5.5056179775280888E-4</v>
      </c>
      <c r="CCD44" s="1">
        <f t="shared" si="2469"/>
        <v>4.2143432161115193</v>
      </c>
      <c r="CCE44" s="1"/>
      <c r="CCF44" s="1"/>
      <c r="CCG44" s="1" t="s">
        <v>11</v>
      </c>
      <c r="CCH44" s="1" t="s">
        <v>204</v>
      </c>
      <c r="CCI44" s="1">
        <v>523</v>
      </c>
      <c r="CCJ44" s="1">
        <v>11</v>
      </c>
      <c r="CCK44" s="1">
        <v>3.5000000000000003E-2</v>
      </c>
      <c r="CCL44" s="1">
        <f t="shared" si="2470"/>
        <v>1.6000000000000004E-2</v>
      </c>
      <c r="CCM44" s="1">
        <f t="shared" si="2471"/>
        <v>0.68441064638783278</v>
      </c>
      <c r="CCN44" s="1">
        <f t="shared" si="2472"/>
        <v>1.0266159695817491E-3</v>
      </c>
      <c r="CCO44" s="1">
        <f t="shared" si="2473"/>
        <v>7.8583586159043861</v>
      </c>
      <c r="CCP44" s="1"/>
      <c r="CCQ44" s="1"/>
      <c r="CCR44" s="1" t="s">
        <v>11</v>
      </c>
      <c r="CCS44" s="1" t="s">
        <v>205</v>
      </c>
      <c r="CCT44" s="1">
        <v>536</v>
      </c>
      <c r="CCU44" s="1">
        <v>11</v>
      </c>
      <c r="CCV44" s="1">
        <v>3.2000000000000001E-2</v>
      </c>
      <c r="CCW44" s="1">
        <f t="shared" si="2474"/>
        <v>1.2E-2</v>
      </c>
      <c r="CCX44" s="1">
        <f t="shared" si="2475"/>
        <v>0.42084942084942084</v>
      </c>
      <c r="CCY44" s="1">
        <f t="shared" si="2476"/>
        <v>6.3127413127413124E-4</v>
      </c>
      <c r="CCZ44" s="1">
        <f t="shared" si="2477"/>
        <v>4.8321657323494431</v>
      </c>
      <c r="CDA44" s="1"/>
      <c r="CDB44" s="1"/>
      <c r="CDC44" s="1" t="s">
        <v>11</v>
      </c>
      <c r="CDD44" s="1" t="s">
        <v>206</v>
      </c>
      <c r="CDE44" s="1">
        <v>542</v>
      </c>
      <c r="CDF44" s="1">
        <v>11</v>
      </c>
      <c r="CDG44" s="1">
        <v>3.3000000000000002E-2</v>
      </c>
      <c r="CDH44" s="1">
        <f t="shared" si="2478"/>
        <v>1.8000000000000002E-2</v>
      </c>
      <c r="CDI44" s="1">
        <f t="shared" si="2479"/>
        <v>0.31439393939393945</v>
      </c>
      <c r="CDJ44" s="1">
        <f t="shared" si="2480"/>
        <v>4.7159090909090919E-4</v>
      </c>
      <c r="CDK44" s="1">
        <f t="shared" si="2481"/>
        <v>3.6098508044313316</v>
      </c>
      <c r="CDL44" s="1"/>
      <c r="CDM44" s="1"/>
      <c r="CDN44" s="1" t="s">
        <v>11</v>
      </c>
      <c r="CDO44" s="1" t="s">
        <v>207</v>
      </c>
      <c r="CDP44" s="1">
        <v>549</v>
      </c>
      <c r="CDQ44" s="1">
        <v>11</v>
      </c>
      <c r="CDR44" s="1">
        <v>3.2000000000000001E-2</v>
      </c>
      <c r="CDS44" s="1">
        <f t="shared" si="2482"/>
        <v>1.7000000000000001E-2</v>
      </c>
      <c r="CDT44" s="1">
        <f t="shared" si="2483"/>
        <v>0.19771863117870728</v>
      </c>
      <c r="CDU44" s="1">
        <f t="shared" si="2484"/>
        <v>2.9657794676806094E-4</v>
      </c>
      <c r="CDV44" s="1">
        <f t="shared" si="2485"/>
        <v>2.2701924890390455</v>
      </c>
      <c r="CDW44" s="1"/>
      <c r="CDX44" s="1"/>
      <c r="CDY44" s="1" t="s">
        <v>11</v>
      </c>
      <c r="CDZ44" s="1" t="s">
        <v>208</v>
      </c>
      <c r="CEA44" s="1">
        <v>550</v>
      </c>
      <c r="CEB44" s="1">
        <v>11</v>
      </c>
      <c r="CEC44" s="1">
        <v>3.3000000000000002E-2</v>
      </c>
      <c r="CED44" s="1">
        <f t="shared" si="2486"/>
        <v>1.6E-2</v>
      </c>
      <c r="CEE44" s="1">
        <f t="shared" si="2487"/>
        <v>0.58399999999999996</v>
      </c>
      <c r="CEF44" s="1">
        <f t="shared" si="2488"/>
        <v>8.7599999999999993E-4</v>
      </c>
      <c r="CEG44" s="1">
        <f t="shared" si="2489"/>
        <v>6.7054500918554796</v>
      </c>
      <c r="CEH44" s="1"/>
      <c r="CEI44" s="1"/>
      <c r="CEJ44" s="1" t="s">
        <v>11</v>
      </c>
      <c r="CEK44" s="1" t="s">
        <v>209</v>
      </c>
      <c r="CEL44" s="1">
        <v>556</v>
      </c>
      <c r="CEM44" s="1">
        <v>11</v>
      </c>
      <c r="CEN44" s="1">
        <v>2.7E-2</v>
      </c>
      <c r="CEO44" s="1">
        <f t="shared" si="2490"/>
        <v>1.2E-2</v>
      </c>
      <c r="CEP44" s="1">
        <f t="shared" si="2491"/>
        <v>0.55731225296442688</v>
      </c>
      <c r="CEQ44" s="1">
        <f t="shared" si="2492"/>
        <v>8.3596837944664032E-4</v>
      </c>
      <c r="CER44" s="1">
        <f t="shared" si="2493"/>
        <v>6.3990231127268853</v>
      </c>
      <c r="CES44" s="1"/>
      <c r="CET44" s="1"/>
      <c r="CEU44" s="1" t="s">
        <v>11</v>
      </c>
      <c r="CEV44" s="1" t="s">
        <v>210</v>
      </c>
      <c r="CEW44" s="1">
        <v>563</v>
      </c>
      <c r="CEX44" s="1">
        <v>11</v>
      </c>
      <c r="CEY44" s="1">
        <v>2.4E-2</v>
      </c>
      <c r="CEZ44" s="1">
        <f t="shared" si="2494"/>
        <v>0.01</v>
      </c>
      <c r="CFA44" s="1">
        <f t="shared" si="2495"/>
        <v>0.40240480961923847</v>
      </c>
      <c r="CFB44" s="1">
        <f t="shared" si="2496"/>
        <v>6.0360721442885774E-4</v>
      </c>
      <c r="CFC44" s="1">
        <f t="shared" si="2497"/>
        <v>4.6203859034664552</v>
      </c>
      <c r="CFD44" s="1"/>
      <c r="CFE44" s="1"/>
      <c r="CFF44" s="1" t="s">
        <v>11</v>
      </c>
      <c r="CFG44" s="1" t="s">
        <v>211</v>
      </c>
      <c r="CFH44" s="1">
        <v>564</v>
      </c>
      <c r="CFI44" s="1">
        <v>11</v>
      </c>
      <c r="CFJ44" s="1">
        <v>3.3000000000000002E-2</v>
      </c>
      <c r="CFK44" s="1">
        <f t="shared" si="2498"/>
        <v>1.0000000000000009E-3</v>
      </c>
      <c r="CFL44" s="1">
        <f t="shared" si="2499"/>
        <v>-0.20522388059701488</v>
      </c>
      <c r="CFM44" s="1">
        <f t="shared" si="2500"/>
        <v>-3.078358208955223E-4</v>
      </c>
      <c r="CFN44" s="1">
        <f t="shared" si="2501"/>
        <v>-2.3563672756852592</v>
      </c>
      <c r="CFO44" s="1"/>
      <c r="CFP44" s="1"/>
      <c r="CFQ44" s="1" t="s">
        <v>11</v>
      </c>
      <c r="CFR44" s="1" t="s">
        <v>212</v>
      </c>
      <c r="CFS44" s="1">
        <v>571</v>
      </c>
      <c r="CFT44" s="1">
        <v>11</v>
      </c>
      <c r="CFU44" s="1">
        <v>3.4000000000000002E-2</v>
      </c>
      <c r="CFV44" s="1">
        <f t="shared" si="2502"/>
        <v>3.0000000000000027E-3</v>
      </c>
      <c r="CFW44" s="1">
        <f t="shared" si="2503"/>
        <v>-0.24812030075187957</v>
      </c>
      <c r="CFX44" s="1">
        <f t="shared" si="2504"/>
        <v>-3.7218045112781935E-4</v>
      </c>
      <c r="CFY44" s="1">
        <f t="shared" si="2505"/>
        <v>-2.8489011874450347</v>
      </c>
      <c r="CFZ44" s="1"/>
      <c r="CGA44" s="1"/>
      <c r="CGB44" s="1" t="s">
        <v>11</v>
      </c>
      <c r="CGC44" s="1" t="s">
        <v>213</v>
      </c>
      <c r="CGD44" s="1">
        <v>577</v>
      </c>
      <c r="CGE44" s="1">
        <v>11</v>
      </c>
      <c r="CGF44" s="1">
        <v>3.2000000000000001E-2</v>
      </c>
      <c r="CGG44" s="1">
        <f t="shared" si="2506"/>
        <v>1.0000000000000009E-3</v>
      </c>
      <c r="CGH44" s="1">
        <f t="shared" si="2507"/>
        <v>-0.51127819548872178</v>
      </c>
      <c r="CGI44" s="1">
        <f t="shared" si="2508"/>
        <v>-7.6691729323308266E-4</v>
      </c>
      <c r="CGJ44" s="1">
        <f t="shared" si="2509"/>
        <v>-5.8704630529170441</v>
      </c>
      <c r="CGK44" s="1"/>
      <c r="CGL44" s="1"/>
      <c r="CGM44" s="1" t="s">
        <v>11</v>
      </c>
      <c r="CGN44" s="1" t="s">
        <v>214</v>
      </c>
      <c r="CGO44" s="1">
        <v>578</v>
      </c>
      <c r="CGP44" s="1">
        <v>11</v>
      </c>
      <c r="CGQ44" s="1">
        <v>7.0000000000000001E-3</v>
      </c>
      <c r="CGR44" s="1">
        <f t="shared" si="2510"/>
        <v>-1.0000000000000002E-2</v>
      </c>
      <c r="CGS44" s="1">
        <f t="shared" si="2511"/>
        <v>-1.2432432432432434</v>
      </c>
      <c r="CGT44" s="1">
        <f t="shared" si="2512"/>
        <v>-1.8648648648648652E-3</v>
      </c>
      <c r="CGU44" s="1">
        <f t="shared" si="2513"/>
        <v>-14.274838218500191</v>
      </c>
      <c r="CGV44" s="1"/>
      <c r="CGW44" s="1"/>
      <c r="CGX44" s="1" t="s">
        <v>11</v>
      </c>
      <c r="CGY44" s="1" t="s">
        <v>215</v>
      </c>
      <c r="CGZ44" s="1">
        <v>592</v>
      </c>
      <c r="CHA44" s="1">
        <v>11</v>
      </c>
      <c r="CHB44" s="1">
        <v>3.6999999999999998E-2</v>
      </c>
      <c r="CHC44" s="1">
        <f t="shared" si="2514"/>
        <v>1.0999999999999999E-2</v>
      </c>
      <c r="CHD44" s="1">
        <f t="shared" si="2515"/>
        <v>-0.64750957854406133</v>
      </c>
      <c r="CHE44" s="1">
        <f t="shared" si="2516"/>
        <v>-9.7126436781609204E-4</v>
      </c>
      <c r="CHF44" s="1">
        <f t="shared" si="2517"/>
        <v>-7.4346629502150332</v>
      </c>
      <c r="CHG44" s="1"/>
      <c r="CHH44" s="1"/>
      <c r="CHI44" s="1" t="s">
        <v>11</v>
      </c>
      <c r="CHJ44" s="1" t="s">
        <v>216</v>
      </c>
      <c r="CHK44" s="1">
        <v>593</v>
      </c>
      <c r="CHL44" s="1">
        <v>11</v>
      </c>
      <c r="CHM44" s="1">
        <v>2.1000000000000001E-2</v>
      </c>
      <c r="CHN44" s="1">
        <f t="shared" si="2518"/>
        <v>-1.9999999999999983E-3</v>
      </c>
      <c r="CHO44" s="1">
        <f t="shared" si="2519"/>
        <v>-0.38823529411764707</v>
      </c>
      <c r="CHP44" s="1">
        <f t="shared" si="2520"/>
        <v>-5.8235294117647059E-4</v>
      </c>
      <c r="CHQ44" s="1">
        <f t="shared" si="2521"/>
        <v>-4.4576924462375276</v>
      </c>
      <c r="CHR44" s="1"/>
      <c r="CHS44" s="1"/>
      <c r="CHT44" s="1" t="s">
        <v>11</v>
      </c>
      <c r="CHU44" s="1" t="s">
        <v>217</v>
      </c>
      <c r="CHV44" s="1">
        <v>607</v>
      </c>
      <c r="CHW44" s="1">
        <v>11</v>
      </c>
      <c r="CHX44" s="1">
        <v>2.5000000000000001E-2</v>
      </c>
      <c r="CHY44" s="1">
        <f t="shared" si="2522"/>
        <v>4.0000000000000001E-3</v>
      </c>
      <c r="CHZ44" s="1">
        <f t="shared" si="2523"/>
        <v>-3.1007751937984475E-2</v>
      </c>
      <c r="CIA44" s="1">
        <f t="shared" si="2524"/>
        <v>-4.6511627906976714E-5</v>
      </c>
      <c r="CIB44" s="1">
        <f t="shared" si="2525"/>
        <v>-0.35602899500135265</v>
      </c>
      <c r="CIC44" s="1"/>
      <c r="CID44" s="1"/>
      <c r="CIE44" s="1" t="s">
        <v>11</v>
      </c>
      <c r="CIF44" s="1" t="s">
        <v>218</v>
      </c>
      <c r="CIG44" s="1">
        <v>608</v>
      </c>
      <c r="CIH44" s="1">
        <v>11</v>
      </c>
      <c r="CII44" s="1">
        <v>4.1000000000000002E-2</v>
      </c>
      <c r="CIJ44" s="1">
        <f t="shared" si="2526"/>
        <v>1.4000000000000002E-2</v>
      </c>
      <c r="CIK44" s="1">
        <f t="shared" si="2527"/>
        <v>-0.22745098039215686</v>
      </c>
      <c r="CIL44" s="1">
        <f t="shared" si="2528"/>
        <v>-3.4117647058823532E-4</v>
      </c>
      <c r="CIM44" s="1">
        <f t="shared" si="2529"/>
        <v>-2.6115773927452182</v>
      </c>
      <c r="CIN44" s="1"/>
      <c r="CIO44" s="1"/>
      <c r="CIP44" s="1" t="s">
        <v>11</v>
      </c>
      <c r="CIQ44" s="1" t="s">
        <v>219</v>
      </c>
      <c r="CIR44" s="1">
        <v>621</v>
      </c>
      <c r="CIS44" s="1">
        <v>11</v>
      </c>
      <c r="CIT44" s="1">
        <v>3.1E-2</v>
      </c>
      <c r="CIU44" s="1">
        <f t="shared" si="1679"/>
        <v>1.0000000000000009E-3</v>
      </c>
      <c r="CIV44" s="1">
        <f t="shared" si="2530"/>
        <v>-1.734126984126984</v>
      </c>
      <c r="CIW44" s="1">
        <f t="shared" si="2531"/>
        <v>-2.6011904761904761E-3</v>
      </c>
      <c r="CIX44" s="1">
        <f t="shared" si="2532"/>
        <v>-19.911133467471494</v>
      </c>
      <c r="CIY44" s="1"/>
      <c r="CIZ44" s="1"/>
      <c r="CJA44" s="1" t="s">
        <v>11</v>
      </c>
      <c r="CJB44" s="1" t="s">
        <v>220</v>
      </c>
      <c r="CJC44" s="1">
        <v>622</v>
      </c>
      <c r="CJD44" s="1">
        <v>11</v>
      </c>
      <c r="CJE44" s="1">
        <v>1.7999999999999999E-2</v>
      </c>
      <c r="CJF44" s="1">
        <f t="shared" si="2533"/>
        <v>8.9999999999999993E-3</v>
      </c>
      <c r="CJG44" s="1">
        <f t="shared" si="2534"/>
        <v>-0.11660777385159014</v>
      </c>
      <c r="CJH44" s="1">
        <f t="shared" si="2535"/>
        <v>-1.7491166077738521E-4</v>
      </c>
      <c r="CJI44" s="1">
        <f t="shared" si="2536"/>
        <v>-1.3388828902126853</v>
      </c>
      <c r="CJJ44" s="1"/>
      <c r="CJK44" s="1"/>
      <c r="CJL44" s="1" t="s">
        <v>11</v>
      </c>
      <c r="CJM44" s="1" t="s">
        <v>221</v>
      </c>
      <c r="CJN44" s="1">
        <v>635</v>
      </c>
      <c r="CJO44" s="1">
        <v>11</v>
      </c>
      <c r="CJP44" s="1">
        <v>2.8000000000000001E-2</v>
      </c>
      <c r="CJQ44" s="1">
        <f t="shared" si="2537"/>
        <v>1.6E-2</v>
      </c>
      <c r="CJR44" s="1">
        <f t="shared" si="2538"/>
        <v>-0.17730496453900713</v>
      </c>
      <c r="CJS44" s="1">
        <f t="shared" si="2539"/>
        <v>-2.659574468085107E-4</v>
      </c>
      <c r="CJT44" s="1">
        <f t="shared" si="2540"/>
        <v>-2.0358040937577364</v>
      </c>
      <c r="CJU44" s="1"/>
      <c r="CJV44" s="1"/>
      <c r="CJW44" s="1" t="s">
        <v>11</v>
      </c>
      <c r="CJX44" s="1" t="s">
        <v>222</v>
      </c>
      <c r="CJY44" s="1">
        <v>636</v>
      </c>
      <c r="CJZ44" s="1">
        <v>11</v>
      </c>
      <c r="CKA44" s="1">
        <v>3.2000000000000001E-2</v>
      </c>
      <c r="CKB44" s="1">
        <f t="shared" si="2541"/>
        <v>1.2E-2</v>
      </c>
      <c r="CKC44" s="1">
        <f t="shared" si="2542"/>
        <v>-0.47349823321554768</v>
      </c>
      <c r="CKD44" s="1">
        <f t="shared" si="2543"/>
        <v>-7.1024734982332157E-4</v>
      </c>
      <c r="CKE44" s="1">
        <f t="shared" si="2544"/>
        <v>-5.4366759784393874</v>
      </c>
      <c r="CKF44" s="1"/>
      <c r="CKG44" s="1"/>
      <c r="CKH44" s="1" t="s">
        <v>11</v>
      </c>
      <c r="CKI44" s="1" t="s">
        <v>223</v>
      </c>
      <c r="CKJ44" s="1">
        <v>649</v>
      </c>
      <c r="CKK44" s="1">
        <v>11</v>
      </c>
      <c r="CKL44" s="1">
        <v>2.8000000000000001E-2</v>
      </c>
      <c r="CKM44" s="1">
        <f t="shared" si="2545"/>
        <v>4.0000000000000001E-3</v>
      </c>
      <c r="CKN44" s="1">
        <f t="shared" si="2546"/>
        <v>-0.83745583038869253</v>
      </c>
      <c r="CKO44" s="1">
        <f t="shared" si="2547"/>
        <v>-1.2561837455830388E-3</v>
      </c>
      <c r="CKP44" s="1">
        <f t="shared" si="2548"/>
        <v>-9.6156134842547356</v>
      </c>
      <c r="CKQ44" s="1"/>
      <c r="CKR44" s="1"/>
      <c r="CKS44" s="1" t="s">
        <v>11</v>
      </c>
      <c r="CKT44" s="1" t="s">
        <v>224</v>
      </c>
      <c r="CKU44" s="1">
        <v>650</v>
      </c>
      <c r="CKV44" s="1">
        <v>11</v>
      </c>
      <c r="CKW44" s="1">
        <v>2.1999999999999999E-2</v>
      </c>
      <c r="CKX44" s="1">
        <f t="shared" si="2549"/>
        <v>4.9999999999999975E-3</v>
      </c>
      <c r="CKY44" s="1">
        <f t="shared" si="2550"/>
        <v>-0.42807017543859655</v>
      </c>
      <c r="CKZ44" s="1">
        <f t="shared" si="2551"/>
        <v>-6.421052631578948E-4</v>
      </c>
      <c r="CLA44" s="1">
        <f t="shared" si="2552"/>
        <v>-4.9150739678344673</v>
      </c>
      <c r="CLB44" s="1"/>
      <c r="CLC44" s="1"/>
      <c r="CLD44" s="1" t="s">
        <v>11</v>
      </c>
      <c r="CLE44" s="1" t="s">
        <v>225</v>
      </c>
      <c r="CLF44" s="1">
        <v>663</v>
      </c>
      <c r="CLG44" s="1">
        <v>11</v>
      </c>
      <c r="CLH44" s="1">
        <v>2.5999999999999999E-2</v>
      </c>
      <c r="CLI44" s="1">
        <f t="shared" si="2553"/>
        <v>4.0000000000000001E-3</v>
      </c>
      <c r="CLJ44" s="1">
        <f t="shared" si="2554"/>
        <v>-0.44982698961937723</v>
      </c>
      <c r="CLK44" s="1">
        <f t="shared" si="2555"/>
        <v>-6.7474048442906583E-4</v>
      </c>
      <c r="CLL44" s="1">
        <f t="shared" si="2556"/>
        <v>-5.1648842959971351</v>
      </c>
      <c r="CLM44" s="1"/>
      <c r="CLN44" s="1"/>
      <c r="CLO44" s="1"/>
      <c r="CLP44" s="1"/>
      <c r="CLQ44" s="1"/>
      <c r="CLR44" s="1"/>
      <c r="CLS44" s="1"/>
      <c r="CLT44" s="1"/>
      <c r="CLU44" s="1"/>
      <c r="CLV44" s="1"/>
      <c r="CLW44" s="1"/>
      <c r="CLX44" s="1"/>
      <c r="CLY44" s="1"/>
      <c r="CLZ44" s="1"/>
      <c r="CMA44" s="1"/>
      <c r="CMB44" s="1"/>
      <c r="CMC44" s="1"/>
      <c r="CMD44" s="1"/>
      <c r="CME44" s="1"/>
      <c r="CMF44" s="1"/>
      <c r="CMG44" s="1"/>
      <c r="CMH44" s="1"/>
      <c r="CMI44" s="1"/>
      <c r="CMJ44" s="1"/>
      <c r="CMK44" s="1"/>
      <c r="CML44" s="1"/>
      <c r="CMM44" s="1"/>
      <c r="CMN44" s="1"/>
      <c r="CMO44" s="1"/>
      <c r="CMP44" s="1"/>
      <c r="CMQ44" s="1"/>
      <c r="CMR44" s="1"/>
      <c r="CMS44" s="1"/>
      <c r="CMT44" s="1"/>
      <c r="CMU44" s="1"/>
      <c r="CMV44" s="1"/>
      <c r="CMW44" s="1"/>
      <c r="CMX44" s="1"/>
      <c r="CMY44" s="1"/>
      <c r="CMZ44" s="1"/>
    </row>
    <row r="45" spans="1:2392" x14ac:dyDescent="0.3">
      <c r="A45" s="1" t="s">
        <v>11</v>
      </c>
      <c r="B45" s="1" t="s">
        <v>12</v>
      </c>
      <c r="C45" s="1">
        <v>1</v>
      </c>
      <c r="D45" s="1">
        <v>12</v>
      </c>
      <c r="E45" s="1">
        <v>1.7000000000000001E-2</v>
      </c>
      <c r="F45" s="1">
        <f t="shared" si="1712"/>
        <v>1.9000000000000003E-2</v>
      </c>
      <c r="G45" s="1">
        <f t="shared" si="1713"/>
        <v>1.0135593220338985</v>
      </c>
      <c r="H45" s="1">
        <f t="shared" si="2557"/>
        <v>1.5203389830508477E-3</v>
      </c>
      <c r="I45" s="1">
        <f t="shared" si="2558"/>
        <v>11.637622344234902</v>
      </c>
      <c r="J45" s="1"/>
      <c r="K45" s="1"/>
      <c r="L45" s="1" t="s">
        <v>11</v>
      </c>
      <c r="M45" s="1" t="s">
        <v>13</v>
      </c>
      <c r="N45" s="1">
        <v>2</v>
      </c>
      <c r="O45" s="1">
        <v>12</v>
      </c>
      <c r="P45" s="1">
        <v>5.0999999999999997E-2</v>
      </c>
      <c r="Q45" s="1">
        <f t="shared" si="1714"/>
        <v>5.2999999999999999E-2</v>
      </c>
      <c r="R45" s="1">
        <f t="shared" si="1715"/>
        <v>2.1864406779661021</v>
      </c>
      <c r="S45" s="1">
        <f t="shared" si="1716"/>
        <v>3.2796610169491531E-3</v>
      </c>
      <c r="T45" s="1">
        <f t="shared" si="1717"/>
        <v>25.104569939904721</v>
      </c>
      <c r="U45" s="1"/>
      <c r="V45" s="1"/>
      <c r="W45" s="1" t="s">
        <v>11</v>
      </c>
      <c r="X45" s="1" t="s">
        <v>14</v>
      </c>
      <c r="Y45" s="1">
        <v>3</v>
      </c>
      <c r="Z45" s="1">
        <v>12</v>
      </c>
      <c r="AA45" s="1">
        <v>0.09</v>
      </c>
      <c r="AB45" s="1">
        <f t="shared" si="1718"/>
        <v>8.8999999999999996E-2</v>
      </c>
      <c r="AC45" s="1">
        <f t="shared" si="1719"/>
        <v>3.4000000000000004</v>
      </c>
      <c r="AD45" s="1">
        <f t="shared" si="1720"/>
        <v>5.1000000000000004E-3</v>
      </c>
      <c r="AE45" s="1">
        <f t="shared" si="1721"/>
        <v>39.038579301898345</v>
      </c>
      <c r="AF45" s="1"/>
      <c r="AG45" s="1"/>
      <c r="AH45" s="1" t="s">
        <v>11</v>
      </c>
      <c r="AI45" s="1" t="s">
        <v>15</v>
      </c>
      <c r="AJ45" s="1">
        <v>4</v>
      </c>
      <c r="AK45" s="1">
        <v>12</v>
      </c>
      <c r="AL45" s="1">
        <v>9.8000000000000004E-2</v>
      </c>
      <c r="AM45" s="1">
        <f t="shared" si="1722"/>
        <v>0.09</v>
      </c>
      <c r="AN45" s="1">
        <f t="shared" si="1723"/>
        <v>3.3809523809523809</v>
      </c>
      <c r="AO45" s="1">
        <f t="shared" si="1724"/>
        <v>5.0714285714285713E-3</v>
      </c>
      <c r="AP45" s="1">
        <f t="shared" si="1725"/>
        <v>38.81987577639751</v>
      </c>
      <c r="AQ45" s="1"/>
      <c r="AR45" s="1"/>
      <c r="AS45" s="1" t="s">
        <v>11</v>
      </c>
      <c r="AT45" s="1" t="s">
        <v>16</v>
      </c>
      <c r="AU45" s="1">
        <v>8</v>
      </c>
      <c r="AV45" s="1">
        <v>12</v>
      </c>
      <c r="AW45" s="1">
        <v>0.113</v>
      </c>
      <c r="AX45" s="1">
        <f t="shared" si="1726"/>
        <v>0.10500000000000001</v>
      </c>
      <c r="AY45" s="1">
        <f t="shared" si="1727"/>
        <v>3.914675767918089</v>
      </c>
      <c r="AZ45" s="1">
        <f t="shared" si="1728"/>
        <v>5.8720136518771336E-3</v>
      </c>
      <c r="BA45" s="1">
        <f t="shared" si="1729"/>
        <v>44.948053060908855</v>
      </c>
      <c r="BB45" s="1"/>
      <c r="BC45" s="1"/>
      <c r="BD45" s="1" t="s">
        <v>11</v>
      </c>
      <c r="BE45" s="1" t="s">
        <v>17</v>
      </c>
      <c r="BF45" s="1">
        <v>9</v>
      </c>
      <c r="BG45" s="1">
        <v>12</v>
      </c>
      <c r="BH45" s="1">
        <v>0.11899999999999999</v>
      </c>
      <c r="BI45" s="1">
        <f t="shared" si="1730"/>
        <v>0.11399999999999999</v>
      </c>
      <c r="BJ45" s="1">
        <f t="shared" si="1731"/>
        <v>4.2081911262798632</v>
      </c>
      <c r="BK45" s="1">
        <f t="shared" si="1732"/>
        <v>6.312286689419795E-3</v>
      </c>
      <c r="BL45" s="1">
        <f t="shared" si="1733"/>
        <v>48.318177353182747</v>
      </c>
      <c r="BM45" s="1"/>
      <c r="BN45" s="1"/>
      <c r="BO45" s="1" t="s">
        <v>11</v>
      </c>
      <c r="BP45" s="1" t="s">
        <v>18</v>
      </c>
      <c r="BQ45" s="1">
        <v>10</v>
      </c>
      <c r="BR45" s="1">
        <v>12</v>
      </c>
      <c r="BS45" s="1">
        <v>0.13300000000000001</v>
      </c>
      <c r="BT45" s="1">
        <f t="shared" si="1734"/>
        <v>0.12400000000000001</v>
      </c>
      <c r="BU45" s="1">
        <f t="shared" si="1735"/>
        <v>4.4880546075085324</v>
      </c>
      <c r="BV45" s="1">
        <f t="shared" si="1736"/>
        <v>6.7320819112627987E-3</v>
      </c>
      <c r="BW45" s="1">
        <f t="shared" si="1737"/>
        <v>51.531551678374143</v>
      </c>
      <c r="BX45" s="1"/>
      <c r="BY45" s="1"/>
      <c r="BZ45" s="1" t="s">
        <v>11</v>
      </c>
      <c r="CA45" s="1" t="s">
        <v>19</v>
      </c>
      <c r="CB45" s="1">
        <v>11</v>
      </c>
      <c r="CC45" s="1">
        <v>12</v>
      </c>
      <c r="CD45" s="1">
        <v>0.125</v>
      </c>
      <c r="CE45" s="1">
        <f t="shared" si="1738"/>
        <v>0.12</v>
      </c>
      <c r="CF45" s="1">
        <f t="shared" si="1739"/>
        <v>4.3780068728522332</v>
      </c>
      <c r="CG45" s="1">
        <f t="shared" si="1740"/>
        <v>6.5670103092783502E-3</v>
      </c>
      <c r="CH45" s="1">
        <f t="shared" si="1741"/>
        <v>50.267990732381733</v>
      </c>
      <c r="CI45" s="1"/>
      <c r="CJ45" s="1"/>
      <c r="CK45" s="1" t="s">
        <v>11</v>
      </c>
      <c r="CL45" s="1" t="s">
        <v>20</v>
      </c>
      <c r="CM45" s="1">
        <v>14</v>
      </c>
      <c r="CN45" s="1">
        <v>12</v>
      </c>
      <c r="CO45" s="1">
        <v>0.13300000000000001</v>
      </c>
      <c r="CP45" s="1">
        <f t="shared" si="1742"/>
        <v>0.12000000000000001</v>
      </c>
      <c r="CQ45" s="1">
        <f t="shared" si="1743"/>
        <v>4.2989690721649492</v>
      </c>
      <c r="CR45" s="1">
        <f t="shared" si="1744"/>
        <v>6.4484536082474236E-3</v>
      </c>
      <c r="CS45" s="1">
        <f t="shared" si="1745"/>
        <v>49.360483835329326</v>
      </c>
      <c r="CT45" s="1"/>
      <c r="CU45" s="1"/>
      <c r="CV45" s="1" t="s">
        <v>11</v>
      </c>
      <c r="CW45" s="1" t="s">
        <v>21</v>
      </c>
      <c r="CX45" s="1">
        <v>15</v>
      </c>
      <c r="CY45" s="1">
        <v>12</v>
      </c>
      <c r="CZ45" s="1">
        <v>4.5999999999999999E-2</v>
      </c>
      <c r="DA45" s="1">
        <f t="shared" si="1746"/>
        <v>2.5999999999999999E-2</v>
      </c>
      <c r="DB45" s="1">
        <f t="shared" si="1747"/>
        <v>1.103448275862069</v>
      </c>
      <c r="DC45" s="1">
        <f t="shared" si="1748"/>
        <v>1.6551724137931034E-3</v>
      </c>
      <c r="DD45" s="1">
        <f t="shared" si="1749"/>
        <v>12.669721477289523</v>
      </c>
      <c r="DE45" s="1"/>
      <c r="DF45" s="1"/>
      <c r="DG45" s="1" t="s">
        <v>11</v>
      </c>
      <c r="DH45" s="1" t="s">
        <v>22</v>
      </c>
      <c r="DI45" s="1">
        <v>16</v>
      </c>
      <c r="DJ45" s="1">
        <v>12</v>
      </c>
      <c r="DK45" s="1">
        <v>6.7000000000000004E-2</v>
      </c>
      <c r="DL45" s="1">
        <f t="shared" si="1750"/>
        <v>4.0000000000000008E-2</v>
      </c>
      <c r="DM45" s="1">
        <f t="shared" si="1751"/>
        <v>1.474402730375427</v>
      </c>
      <c r="DN45" s="1">
        <f t="shared" si="1752"/>
        <v>2.2116040955631406E-3</v>
      </c>
      <c r="DO45" s="1">
        <f t="shared" si="1753"/>
        <v>16.928996444910752</v>
      </c>
      <c r="DP45" s="1"/>
      <c r="DQ45" s="1"/>
      <c r="DR45" s="1" t="s">
        <v>11</v>
      </c>
      <c r="DS45" s="1" t="s">
        <v>23</v>
      </c>
      <c r="DT45" s="1">
        <v>17</v>
      </c>
      <c r="DU45" s="1">
        <v>12</v>
      </c>
      <c r="DV45" s="1">
        <v>7.0000000000000007E-2</v>
      </c>
      <c r="DW45" s="1">
        <f t="shared" si="1754"/>
        <v>4.300000000000001E-2</v>
      </c>
      <c r="DX45" s="1">
        <f t="shared" si="1755"/>
        <v>1.5068493150684936</v>
      </c>
      <c r="DY45" s="1">
        <f t="shared" si="1756"/>
        <v>2.2602739726027407E-3</v>
      </c>
      <c r="DZ45" s="1">
        <f t="shared" si="1757"/>
        <v>17.301546024209589</v>
      </c>
      <c r="EA45" s="1"/>
      <c r="EB45" s="1"/>
      <c r="EC45" s="1" t="s">
        <v>11</v>
      </c>
      <c r="ED45" s="1" t="s">
        <v>24</v>
      </c>
      <c r="EE45" s="1">
        <v>18</v>
      </c>
      <c r="EF45" s="1">
        <v>12</v>
      </c>
      <c r="EG45" s="1">
        <v>7.6999999999999999E-2</v>
      </c>
      <c r="EH45" s="1">
        <f t="shared" si="1758"/>
        <v>5.1000000000000004E-2</v>
      </c>
      <c r="EI45" s="1">
        <f t="shared" si="1759"/>
        <v>1.9115646258503403</v>
      </c>
      <c r="EJ45" s="1">
        <f t="shared" si="1760"/>
        <v>2.8673469387755102E-3</v>
      </c>
      <c r="EK45" s="1">
        <f t="shared" si="1761"/>
        <v>21.948460952047689</v>
      </c>
      <c r="EL45" s="1"/>
      <c r="EM45" s="1"/>
      <c r="EN45" s="1" t="s">
        <v>11</v>
      </c>
      <c r="EO45" s="1" t="s">
        <v>25</v>
      </c>
      <c r="EP45" s="1">
        <v>21</v>
      </c>
      <c r="EQ45" s="1">
        <v>12</v>
      </c>
      <c r="ER45" s="1">
        <v>0.104</v>
      </c>
      <c r="ES45" s="1">
        <f t="shared" si="1762"/>
        <v>7.2999999999999995E-2</v>
      </c>
      <c r="ET45" s="1">
        <f t="shared" si="1763"/>
        <v>2.5890410958904111</v>
      </c>
      <c r="EU45" s="1">
        <f t="shared" si="1764"/>
        <v>3.8835616438356165E-3</v>
      </c>
      <c r="EV45" s="1">
        <f t="shared" si="1765"/>
        <v>29.727201805232824</v>
      </c>
      <c r="EW45" s="1"/>
      <c r="EX45" s="1"/>
      <c r="EY45" s="1" t="s">
        <v>11</v>
      </c>
      <c r="EZ45" s="1" t="s">
        <v>26</v>
      </c>
      <c r="FA45" s="1">
        <v>22</v>
      </c>
      <c r="FB45" s="1">
        <v>12</v>
      </c>
      <c r="FC45" s="1">
        <v>0.105</v>
      </c>
      <c r="FD45" s="1">
        <f t="shared" si="1766"/>
        <v>7.3999999999999996E-2</v>
      </c>
      <c r="FE45" s="1">
        <f t="shared" si="1767"/>
        <v>2.5529010238907848</v>
      </c>
      <c r="FF45" s="1">
        <f t="shared" si="1768"/>
        <v>3.8293515358361774E-3</v>
      </c>
      <c r="FG45" s="1">
        <f t="shared" si="1769"/>
        <v>29.312243844428789</v>
      </c>
      <c r="FH45" s="1"/>
      <c r="FI45" s="1"/>
      <c r="FJ45" s="1" t="s">
        <v>11</v>
      </c>
      <c r="FK45" s="1" t="s">
        <v>27</v>
      </c>
      <c r="FL45" s="1">
        <v>23</v>
      </c>
      <c r="FM45" s="1">
        <v>12</v>
      </c>
      <c r="FN45" s="1">
        <v>0.11799999999999999</v>
      </c>
      <c r="FO45" s="1">
        <f t="shared" si="1770"/>
        <v>8.7999999999999995E-2</v>
      </c>
      <c r="FP45" s="1">
        <f t="shared" si="1771"/>
        <v>3.3979591836734691</v>
      </c>
      <c r="FQ45" s="1">
        <f t="shared" si="1772"/>
        <v>5.0969387755102034E-3</v>
      </c>
      <c r="FR45" s="1">
        <f t="shared" si="1773"/>
        <v>39.015146781308964</v>
      </c>
      <c r="FS45" s="1"/>
      <c r="FT45" s="1"/>
      <c r="FU45" s="1" t="s">
        <v>11</v>
      </c>
      <c r="FV45" s="1" t="s">
        <v>28</v>
      </c>
      <c r="FW45" s="1">
        <v>24</v>
      </c>
      <c r="FX45" s="1">
        <v>12</v>
      </c>
      <c r="FY45" s="1">
        <v>0.121</v>
      </c>
      <c r="FZ45" s="1">
        <f t="shared" si="1774"/>
        <v>0.09</v>
      </c>
      <c r="GA45" s="1">
        <f t="shared" si="1775"/>
        <v>3.0445205479452051</v>
      </c>
      <c r="GB45" s="1">
        <f t="shared" si="1776"/>
        <v>4.5667808219178076E-3</v>
      </c>
      <c r="GC45" s="1">
        <f t="shared" si="1777"/>
        <v>34.95698730800526</v>
      </c>
      <c r="GD45" s="1"/>
      <c r="GE45" s="1"/>
      <c r="GF45" s="1" t="s">
        <v>11</v>
      </c>
      <c r="GG45" s="1" t="s">
        <v>29</v>
      </c>
      <c r="GH45" s="1">
        <v>25</v>
      </c>
      <c r="GI45" s="1">
        <v>12</v>
      </c>
      <c r="GJ45" s="1">
        <v>0.13</v>
      </c>
      <c r="GK45" s="1">
        <f t="shared" si="922"/>
        <v>9.9000000000000005E-2</v>
      </c>
      <c r="GL45" s="1">
        <f t="shared" si="1778"/>
        <v>3.5153583617747444</v>
      </c>
      <c r="GM45" s="1">
        <f t="shared" si="1779"/>
        <v>5.273037542662117E-3</v>
      </c>
      <c r="GN45" s="1">
        <f t="shared" si="1780"/>
        <v>40.363116523745532</v>
      </c>
      <c r="GO45" s="1"/>
      <c r="GP45" s="1"/>
      <c r="GQ45" s="1" t="s">
        <v>11</v>
      </c>
      <c r="GR45" s="1" t="s">
        <v>30</v>
      </c>
      <c r="GS45" s="1">
        <v>28</v>
      </c>
      <c r="GT45" s="1">
        <v>12</v>
      </c>
      <c r="GU45" s="1">
        <v>0.153</v>
      </c>
      <c r="GV45" s="1">
        <f t="shared" si="1781"/>
        <v>0.124</v>
      </c>
      <c r="GW45" s="1">
        <f t="shared" si="1782"/>
        <v>4.2413793103448274</v>
      </c>
      <c r="GX45" s="1">
        <f t="shared" si="1783"/>
        <v>6.362068965517241E-3</v>
      </c>
      <c r="GY45" s="1">
        <f t="shared" si="1784"/>
        <v>48.699241928331602</v>
      </c>
      <c r="GZ45" s="1"/>
      <c r="HA45" s="1"/>
      <c r="HB45" s="1" t="s">
        <v>11</v>
      </c>
      <c r="HC45" s="1" t="s">
        <v>31</v>
      </c>
      <c r="HD45" s="1">
        <v>29</v>
      </c>
      <c r="HE45" s="1">
        <v>12</v>
      </c>
      <c r="HF45" s="1">
        <v>4.7E-2</v>
      </c>
      <c r="HG45" s="1">
        <f t="shared" si="1785"/>
        <v>-4.9999999999999975E-3</v>
      </c>
      <c r="HH45" s="1">
        <f t="shared" si="1786"/>
        <v>9.7315436241610848E-2</v>
      </c>
      <c r="HI45" s="1">
        <f t="shared" si="1787"/>
        <v>1.4597315436241627E-4</v>
      </c>
      <c r="HJ45" s="1">
        <f t="shared" si="1788"/>
        <v>1.1173695220638109</v>
      </c>
      <c r="HK45" s="1"/>
      <c r="HL45" s="1"/>
      <c r="HM45" s="1" t="s">
        <v>11</v>
      </c>
      <c r="HN45" s="1" t="s">
        <v>32</v>
      </c>
      <c r="HO45" s="1">
        <v>30</v>
      </c>
      <c r="HP45" s="1">
        <v>12</v>
      </c>
      <c r="HQ45" s="1">
        <v>5.6000000000000001E-2</v>
      </c>
      <c r="HR45" s="1">
        <f t="shared" si="934"/>
        <v>4.0000000000000036E-3</v>
      </c>
      <c r="HS45" s="1">
        <f t="shared" si="1789"/>
        <v>0.35353535353535359</v>
      </c>
      <c r="HT45" s="1">
        <f t="shared" si="1790"/>
        <v>5.3030303030303036E-4</v>
      </c>
      <c r="HU45" s="1">
        <f t="shared" si="1791"/>
        <v>4.0592699808866373</v>
      </c>
      <c r="HV45" s="1"/>
      <c r="HW45" s="1"/>
      <c r="HX45" s="1" t="s">
        <v>11</v>
      </c>
      <c r="HY45" s="1" t="s">
        <v>33</v>
      </c>
      <c r="HZ45" s="1">
        <v>31</v>
      </c>
      <c r="IA45" s="1">
        <v>12</v>
      </c>
      <c r="IB45" s="1">
        <v>6.5000000000000002E-2</v>
      </c>
      <c r="IC45" s="1">
        <f t="shared" si="1792"/>
        <v>1.0000000000000002E-2</v>
      </c>
      <c r="ID45" s="1">
        <f t="shared" si="1793"/>
        <v>0.54054054054054057</v>
      </c>
      <c r="IE45" s="1">
        <f t="shared" si="1794"/>
        <v>8.1081081081081088E-4</v>
      </c>
      <c r="IF45" s="1">
        <f t="shared" si="1795"/>
        <v>6.2064513993479089</v>
      </c>
      <c r="IG45" s="1"/>
      <c r="IH45" s="1"/>
      <c r="II45" s="1" t="s">
        <v>11</v>
      </c>
      <c r="IJ45" s="1" t="s">
        <v>34</v>
      </c>
      <c r="IK45" s="1">
        <v>32</v>
      </c>
      <c r="IL45" s="1">
        <v>12</v>
      </c>
      <c r="IM45" s="1">
        <v>7.0999999999999994E-2</v>
      </c>
      <c r="IN45" s="1">
        <f t="shared" si="1796"/>
        <v>1.5999999999999993E-2</v>
      </c>
      <c r="IO45" s="1">
        <f t="shared" si="1797"/>
        <v>0.69696969696969668</v>
      </c>
      <c r="IP45" s="1">
        <f t="shared" si="1798"/>
        <v>1.0454545454545449E-3</v>
      </c>
      <c r="IQ45" s="1">
        <f t="shared" si="1799"/>
        <v>8.0025608194622233</v>
      </c>
      <c r="IR45" s="1"/>
      <c r="IS45" s="1"/>
      <c r="IT45" s="1" t="s">
        <v>11</v>
      </c>
      <c r="IU45" s="1" t="s">
        <v>35</v>
      </c>
      <c r="IV45" s="1">
        <v>35</v>
      </c>
      <c r="IW45" s="1">
        <v>12</v>
      </c>
      <c r="IX45" s="1">
        <v>9.8000000000000004E-2</v>
      </c>
      <c r="IY45" s="1">
        <f t="shared" si="1800"/>
        <v>4.3000000000000003E-2</v>
      </c>
      <c r="IZ45" s="1">
        <f t="shared" si="1801"/>
        <v>1.6711409395973156</v>
      </c>
      <c r="JA45" s="1">
        <f t="shared" si="1802"/>
        <v>2.5067114093959733E-3</v>
      </c>
      <c r="JB45" s="1">
        <f t="shared" si="1803"/>
        <v>19.187931792681976</v>
      </c>
      <c r="JC45" s="1"/>
      <c r="JD45" s="1"/>
      <c r="JE45" s="1" t="s">
        <v>11</v>
      </c>
      <c r="JF45" s="3" t="s">
        <v>36</v>
      </c>
      <c r="JG45" s="3">
        <v>36</v>
      </c>
      <c r="JH45" s="1">
        <v>12</v>
      </c>
      <c r="JI45" s="1">
        <v>0.109</v>
      </c>
      <c r="JJ45" s="1">
        <f t="shared" si="1804"/>
        <v>5.1999999999999998E-2</v>
      </c>
      <c r="JK45" s="1">
        <f t="shared" si="1805"/>
        <v>2.023411371237458</v>
      </c>
      <c r="JL45" s="1">
        <f t="shared" si="1806"/>
        <v>3.0351170568561868E-3</v>
      </c>
      <c r="JM45" s="1">
        <f t="shared" si="1807"/>
        <v>23.232678022475401</v>
      </c>
      <c r="JN45" s="1"/>
      <c r="JO45" s="1"/>
      <c r="JP45" s="1" t="s">
        <v>11</v>
      </c>
      <c r="JQ45" s="1" t="s">
        <v>37</v>
      </c>
      <c r="JR45" s="1">
        <v>37</v>
      </c>
      <c r="JS45" s="1">
        <v>12</v>
      </c>
      <c r="JT45" s="1">
        <v>0.112</v>
      </c>
      <c r="JU45" s="1">
        <f t="shared" si="1808"/>
        <v>5.3999999999999999E-2</v>
      </c>
      <c r="JV45" s="1">
        <f t="shared" si="1809"/>
        <v>2.0568561872909701</v>
      </c>
      <c r="JW45" s="1">
        <f t="shared" si="1810"/>
        <v>3.0852842809364553E-3</v>
      </c>
      <c r="JX45" s="1">
        <f t="shared" si="1811"/>
        <v>23.616689229458473</v>
      </c>
      <c r="JY45" s="1"/>
      <c r="JZ45" s="1"/>
      <c r="KA45" s="1" t="s">
        <v>11</v>
      </c>
      <c r="KB45" s="1" t="s">
        <v>38</v>
      </c>
      <c r="KC45" s="1">
        <v>38</v>
      </c>
      <c r="KD45" s="1">
        <v>12</v>
      </c>
      <c r="KE45" s="1">
        <v>0.128</v>
      </c>
      <c r="KF45" s="1">
        <f t="shared" si="1812"/>
        <v>6.7000000000000004E-2</v>
      </c>
      <c r="KG45" s="1">
        <f t="shared" si="1813"/>
        <v>2.3745819397993313</v>
      </c>
      <c r="KH45" s="1">
        <f t="shared" si="1814"/>
        <v>3.5618729096989969E-3</v>
      </c>
      <c r="KI45" s="1">
        <f t="shared" si="1815"/>
        <v>27.264795695797584</v>
      </c>
      <c r="KJ45" s="1"/>
      <c r="KK45" s="1"/>
      <c r="KL45" s="1" t="s">
        <v>11</v>
      </c>
      <c r="KM45" s="1" t="s">
        <v>39</v>
      </c>
      <c r="KN45" s="1">
        <v>39</v>
      </c>
      <c r="KO45" s="1">
        <v>12</v>
      </c>
      <c r="KP45" s="1">
        <v>0.13100000000000001</v>
      </c>
      <c r="KQ45" s="1">
        <f t="shared" si="1816"/>
        <v>6.8000000000000005E-2</v>
      </c>
      <c r="KR45" s="1">
        <f t="shared" si="1817"/>
        <v>2.4496644295302015</v>
      </c>
      <c r="KS45" s="1">
        <f t="shared" si="1818"/>
        <v>3.6744966442953022E-3</v>
      </c>
      <c r="KT45" s="1">
        <f t="shared" si="1819"/>
        <v>28.126887969192452</v>
      </c>
      <c r="KU45" s="1"/>
      <c r="KV45" s="1"/>
      <c r="KW45" s="1" t="s">
        <v>11</v>
      </c>
      <c r="KX45" s="1" t="s">
        <v>40</v>
      </c>
      <c r="KY45" s="1">
        <v>42</v>
      </c>
      <c r="KZ45" s="1">
        <v>12</v>
      </c>
      <c r="LA45" s="1">
        <v>0.14000000000000001</v>
      </c>
      <c r="LB45" s="1">
        <f t="shared" si="1820"/>
        <v>7.5000000000000011E-2</v>
      </c>
      <c r="LC45" s="1">
        <f t="shared" si="967"/>
        <v>2.8489932885906044</v>
      </c>
      <c r="LD45" s="1">
        <f t="shared" si="1821"/>
        <v>4.2734899328859067E-3</v>
      </c>
      <c r="LE45" s="1">
        <f t="shared" si="1822"/>
        <v>32.71195600800602</v>
      </c>
      <c r="LF45" s="1"/>
      <c r="LG45" s="1"/>
      <c r="LH45" s="1" t="s">
        <v>11</v>
      </c>
      <c r="LI45" s="1" t="s">
        <v>41</v>
      </c>
      <c r="LJ45" s="1">
        <v>43</v>
      </c>
      <c r="LK45" s="1">
        <v>12</v>
      </c>
      <c r="LL45" s="1">
        <v>3.6999999999999998E-2</v>
      </c>
      <c r="LM45" s="1">
        <f t="shared" si="1823"/>
        <v>0</v>
      </c>
      <c r="LN45" s="1">
        <f t="shared" si="1824"/>
        <v>-0.62499999999999989</v>
      </c>
      <c r="LO45" s="1">
        <f t="shared" si="1825"/>
        <v>-9.3749999999999986E-4</v>
      </c>
      <c r="LP45" s="1">
        <f t="shared" si="1826"/>
        <v>-7.1762094304960176</v>
      </c>
      <c r="LQ45" s="1"/>
      <c r="LR45" s="1"/>
      <c r="LS45" s="1" t="s">
        <v>11</v>
      </c>
      <c r="LT45" s="1" t="s">
        <v>42</v>
      </c>
      <c r="LU45" s="1">
        <v>44</v>
      </c>
      <c r="LV45" s="1">
        <v>12</v>
      </c>
      <c r="LW45" s="1">
        <v>0.05</v>
      </c>
      <c r="LX45" s="1">
        <f t="shared" si="1827"/>
        <v>7.0000000000000062E-3</v>
      </c>
      <c r="LY45" s="1">
        <f t="shared" si="1828"/>
        <v>-1.3238434163701067</v>
      </c>
      <c r="LZ45" s="1">
        <f t="shared" si="1829"/>
        <v>-1.98576512455516E-3</v>
      </c>
      <c r="MA45" s="1">
        <f t="shared" si="1830"/>
        <v>-15.200284174488365</v>
      </c>
      <c r="MB45" s="1"/>
      <c r="MC45" s="1"/>
      <c r="MD45" s="1" t="s">
        <v>11</v>
      </c>
      <c r="ME45" s="1" t="s">
        <v>43</v>
      </c>
      <c r="MF45" s="1">
        <v>46</v>
      </c>
      <c r="MG45" s="1">
        <v>12</v>
      </c>
      <c r="MH45" s="1">
        <v>0.06</v>
      </c>
      <c r="MI45" s="1">
        <f t="shared" si="1831"/>
        <v>8.0000000000000002E-3</v>
      </c>
      <c r="MJ45" s="1">
        <f t="shared" si="1832"/>
        <v>-0.47118644067796611</v>
      </c>
      <c r="MK45" s="1">
        <f t="shared" si="1833"/>
        <v>-7.0677966101694923E-4</v>
      </c>
      <c r="ML45" s="1">
        <f t="shared" si="1834"/>
        <v>-5.4101321265841182</v>
      </c>
      <c r="MM45" s="1"/>
      <c r="MN45" s="1"/>
      <c r="MO45" s="1" t="s">
        <v>11</v>
      </c>
      <c r="MP45" s="1" t="s">
        <v>44</v>
      </c>
      <c r="MQ45" s="1">
        <v>52</v>
      </c>
      <c r="MR45" s="1">
        <v>12</v>
      </c>
      <c r="MS45" s="1">
        <v>7.3999999999999996E-2</v>
      </c>
      <c r="MT45" s="1">
        <f t="shared" si="1835"/>
        <v>1.0999999999999996E-2</v>
      </c>
      <c r="MU45" s="1">
        <f t="shared" si="1836"/>
        <v>-0.1683501683501685</v>
      </c>
      <c r="MV45" s="1">
        <f t="shared" si="1837"/>
        <v>-2.5252525252525274E-4</v>
      </c>
      <c r="MW45" s="1">
        <f t="shared" si="1838"/>
        <v>-1.9329857051841146</v>
      </c>
      <c r="MX45" s="1"/>
      <c r="MY45" s="1"/>
      <c r="MZ45" s="1" t="s">
        <v>11</v>
      </c>
      <c r="NA45" s="1" t="s">
        <v>45</v>
      </c>
      <c r="NB45" s="1">
        <v>53</v>
      </c>
      <c r="NC45" s="1">
        <v>12</v>
      </c>
      <c r="ND45" s="1">
        <v>7.9000000000000001E-2</v>
      </c>
      <c r="NE45" s="1">
        <f t="shared" si="1839"/>
        <v>-1.3999999999999999E-2</v>
      </c>
      <c r="NF45" s="1">
        <f t="shared" si="1840"/>
        <v>-1.1655405405405406</v>
      </c>
      <c r="NG45" s="1">
        <f t="shared" si="1841"/>
        <v>-1.748310810810811E-3</v>
      </c>
      <c r="NH45" s="1">
        <f t="shared" si="1842"/>
        <v>-13.382660829843928</v>
      </c>
      <c r="NI45" s="1"/>
      <c r="NJ45" s="1"/>
      <c r="NK45" s="1" t="s">
        <v>11</v>
      </c>
      <c r="NL45" s="1" t="s">
        <v>46</v>
      </c>
      <c r="NM45" s="1">
        <v>56</v>
      </c>
      <c r="NN45" s="1">
        <v>12</v>
      </c>
      <c r="NO45" s="1">
        <v>8.5000000000000006E-2</v>
      </c>
      <c r="NP45" s="1">
        <f t="shared" si="1843"/>
        <v>-6.9999999999999923E-3</v>
      </c>
      <c r="NQ45" s="1">
        <f t="shared" si="1844"/>
        <v>-0.87796610169491507</v>
      </c>
      <c r="NR45" s="1">
        <f t="shared" si="1845"/>
        <v>-1.3169491525423726E-3</v>
      </c>
      <c r="NS45" s="1">
        <f t="shared" si="1846"/>
        <v>-10.080749789822201</v>
      </c>
      <c r="NT45" s="1"/>
      <c r="NU45" s="1"/>
      <c r="NV45" s="1" t="s">
        <v>11</v>
      </c>
      <c r="NW45" s="1" t="s">
        <v>47</v>
      </c>
      <c r="NX45" s="1">
        <v>57</v>
      </c>
      <c r="NY45" s="1">
        <v>12</v>
      </c>
      <c r="NZ45" s="1">
        <v>-6.0000000000000001E-3</v>
      </c>
      <c r="OA45" s="1">
        <f t="shared" si="1847"/>
        <v>6.0000000000000001E-3</v>
      </c>
      <c r="OB45" s="1">
        <f t="shared" si="1848"/>
        <v>0.92282958199356924</v>
      </c>
      <c r="OC45" s="1">
        <f t="shared" si="1849"/>
        <v>1.3842443729903538E-3</v>
      </c>
      <c r="OD45" s="1">
        <f t="shared" si="1850"/>
        <v>10.595869358468722</v>
      </c>
      <c r="OE45" s="1"/>
      <c r="OF45" s="1"/>
      <c r="OG45" s="1" t="s">
        <v>11</v>
      </c>
      <c r="OH45" s="1" t="s">
        <v>48</v>
      </c>
      <c r="OI45" s="1">
        <v>58</v>
      </c>
      <c r="OJ45" s="1">
        <v>12</v>
      </c>
      <c r="OK45" s="1">
        <v>-2E-3</v>
      </c>
      <c r="OL45" s="1">
        <f t="shared" si="998"/>
        <v>0.01</v>
      </c>
      <c r="OM45" s="1">
        <f t="shared" si="1851"/>
        <v>1.0483870967741935</v>
      </c>
      <c r="ON45" s="1">
        <f t="shared" si="1852"/>
        <v>1.5725806451612903E-3</v>
      </c>
      <c r="OO45" s="1">
        <f t="shared" si="1853"/>
        <v>12.037512593090097</v>
      </c>
      <c r="OP45" s="1"/>
      <c r="OQ45" s="1"/>
      <c r="OR45" s="1" t="s">
        <v>11</v>
      </c>
      <c r="OS45" s="1" t="s">
        <v>49</v>
      </c>
      <c r="OT45" s="1">
        <v>59</v>
      </c>
      <c r="OU45" s="1">
        <v>12</v>
      </c>
      <c r="OV45" s="1">
        <v>2E-3</v>
      </c>
      <c r="OW45" s="1">
        <f t="shared" si="1854"/>
        <v>1.4E-2</v>
      </c>
      <c r="OX45" s="1">
        <f t="shared" si="1855"/>
        <v>1.2483870967741935</v>
      </c>
      <c r="OY45" s="1">
        <f t="shared" si="1856"/>
        <v>1.8725806451612903E-3</v>
      </c>
      <c r="OZ45" s="1">
        <f t="shared" si="1857"/>
        <v>14.333899610848823</v>
      </c>
      <c r="PA45" s="1"/>
      <c r="PB45" s="1"/>
      <c r="PC45" s="1" t="s">
        <v>11</v>
      </c>
      <c r="PD45" s="1" t="s">
        <v>50</v>
      </c>
      <c r="PE45" s="1">
        <v>60</v>
      </c>
      <c r="PF45" s="1">
        <v>12</v>
      </c>
      <c r="PG45" s="1">
        <v>6.0000000000000001E-3</v>
      </c>
      <c r="PH45" s="1">
        <f t="shared" si="1858"/>
        <v>1.8000000000000002E-2</v>
      </c>
      <c r="PI45" s="1">
        <f t="shared" si="1859"/>
        <v>1.4225806451612903</v>
      </c>
      <c r="PJ45" s="1">
        <f t="shared" si="1860"/>
        <v>2.1338709677419356E-3</v>
      </c>
      <c r="PK45" s="1">
        <f t="shared" si="1861"/>
        <v>16.3339786263161</v>
      </c>
      <c r="PL45" s="1"/>
      <c r="PM45" s="1"/>
      <c r="PN45" s="1" t="s">
        <v>11</v>
      </c>
      <c r="PO45" s="1" t="s">
        <v>51</v>
      </c>
      <c r="PP45" s="1">
        <v>63</v>
      </c>
      <c r="PQ45" s="1">
        <v>12</v>
      </c>
      <c r="PR45" s="1">
        <v>1.6E-2</v>
      </c>
      <c r="PS45" s="1">
        <f t="shared" si="1862"/>
        <v>0.03</v>
      </c>
      <c r="PT45" s="1">
        <f t="shared" si="1863"/>
        <v>1.8220064724919094</v>
      </c>
      <c r="PU45" s="1">
        <f t="shared" si="1864"/>
        <v>2.7330097087378642E-3</v>
      </c>
      <c r="PV45" s="1">
        <f t="shared" si="1865"/>
        <v>20.920160048513964</v>
      </c>
      <c r="PW45" s="1"/>
      <c r="PX45" s="1"/>
      <c r="PY45" s="1" t="s">
        <v>11</v>
      </c>
      <c r="PZ45" s="1" t="s">
        <v>52</v>
      </c>
      <c r="QA45" s="1">
        <v>64</v>
      </c>
      <c r="QB45" s="1">
        <v>12</v>
      </c>
      <c r="QC45" s="1">
        <v>1.7999999999999999E-2</v>
      </c>
      <c r="QD45" s="1">
        <f t="shared" si="1866"/>
        <v>1.9E-2</v>
      </c>
      <c r="QE45" s="1">
        <f t="shared" si="1867"/>
        <v>1.4419354838709679</v>
      </c>
      <c r="QF45" s="1">
        <f t="shared" si="1868"/>
        <v>2.162903225806452E-3</v>
      </c>
      <c r="QG45" s="1">
        <f t="shared" si="1869"/>
        <v>16.55620962803469</v>
      </c>
      <c r="QH45" s="1"/>
      <c r="QI45" s="1"/>
      <c r="QJ45" s="1" t="s">
        <v>11</v>
      </c>
      <c r="QK45" s="1" t="s">
        <v>53</v>
      </c>
      <c r="QL45" s="1">
        <v>65</v>
      </c>
      <c r="QM45" s="1">
        <v>12</v>
      </c>
      <c r="QN45" s="1">
        <v>2.4E-2</v>
      </c>
      <c r="QO45" s="1">
        <f t="shared" si="1870"/>
        <v>2.6000000000000002E-2</v>
      </c>
      <c r="QP45" s="1">
        <f t="shared" si="1871"/>
        <v>1.6601941747572815</v>
      </c>
      <c r="QQ45" s="1">
        <f t="shared" si="1872"/>
        <v>2.4902912621359223E-3</v>
      </c>
      <c r="QR45" s="1">
        <f t="shared" si="1873"/>
        <v>19.062241749356417</v>
      </c>
      <c r="QS45" s="1"/>
      <c r="QT45" s="1"/>
      <c r="QU45" s="1" t="s">
        <v>11</v>
      </c>
      <c r="QV45" s="1" t="s">
        <v>54</v>
      </c>
      <c r="QW45" s="1">
        <v>66</v>
      </c>
      <c r="QX45" s="1">
        <v>12</v>
      </c>
      <c r="QY45" s="1">
        <v>2.7E-2</v>
      </c>
      <c r="QZ45" s="1">
        <f t="shared" si="1874"/>
        <v>2.5999999999999999E-2</v>
      </c>
      <c r="RA45" s="1">
        <f t="shared" si="1875"/>
        <v>1.7339743589743588</v>
      </c>
      <c r="RB45" s="1">
        <f t="shared" si="1876"/>
        <v>2.6009615384615381E-3</v>
      </c>
      <c r="RC45" s="1">
        <f t="shared" si="1877"/>
        <v>19.909381035376132</v>
      </c>
      <c r="RD45" s="1"/>
      <c r="RE45" s="1"/>
      <c r="RF45" s="1" t="s">
        <v>11</v>
      </c>
      <c r="RG45" s="1" t="s">
        <v>55</v>
      </c>
      <c r="RH45" s="1">
        <v>67</v>
      </c>
      <c r="RI45" s="1">
        <v>12</v>
      </c>
      <c r="RJ45" s="1">
        <v>3.5000000000000003E-2</v>
      </c>
      <c r="RK45" s="1">
        <f t="shared" si="1878"/>
        <v>3.6000000000000004E-2</v>
      </c>
      <c r="RL45" s="1">
        <f t="shared" si="1879"/>
        <v>2.0384615384615388</v>
      </c>
      <c r="RM45" s="1">
        <f t="shared" si="1880"/>
        <v>3.0576923076923081E-3</v>
      </c>
      <c r="RN45" s="1">
        <f t="shared" si="1881"/>
        <v>23.405483065617787</v>
      </c>
      <c r="RO45" s="1"/>
      <c r="RP45" s="1"/>
      <c r="RQ45" s="1" t="s">
        <v>11</v>
      </c>
      <c r="RR45" s="1" t="s">
        <v>56</v>
      </c>
      <c r="RS45" s="1">
        <v>70</v>
      </c>
      <c r="RT45" s="1">
        <v>12</v>
      </c>
      <c r="RU45" s="1">
        <v>4.2000000000000003E-2</v>
      </c>
      <c r="RV45" s="1">
        <f t="shared" si="1882"/>
        <v>3.6000000000000004E-2</v>
      </c>
      <c r="RW45" s="1">
        <f t="shared" si="1883"/>
        <v>2.009615384615385</v>
      </c>
      <c r="RX45" s="1">
        <f t="shared" si="1884"/>
        <v>3.0144230769230777E-3</v>
      </c>
      <c r="RY45" s="1">
        <f t="shared" si="1885"/>
        <v>23.074273399594897</v>
      </c>
      <c r="RZ45" s="1"/>
      <c r="SA45" s="1"/>
      <c r="SB45" s="2" t="s">
        <v>11</v>
      </c>
      <c r="SC45" s="1" t="s">
        <v>57</v>
      </c>
      <c r="SD45" s="1">
        <v>71</v>
      </c>
      <c r="SE45" s="2">
        <v>12</v>
      </c>
      <c r="SF45" s="1">
        <v>1.6E-2</v>
      </c>
      <c r="SG45" s="1">
        <f t="shared" si="1886"/>
        <v>1.2E-2</v>
      </c>
      <c r="SH45" s="1">
        <f t="shared" si="1887"/>
        <v>1.1643835616438356</v>
      </c>
      <c r="SI45" s="1">
        <f t="shared" si="1888"/>
        <v>1.7465753424657534E-3</v>
      </c>
      <c r="SJ45" s="1">
        <f t="shared" si="1889"/>
        <v>13.369376473252858</v>
      </c>
      <c r="SK45" s="1"/>
      <c r="SL45" s="1"/>
      <c r="SM45" s="2" t="s">
        <v>11</v>
      </c>
      <c r="SN45" s="1" t="s">
        <v>58</v>
      </c>
      <c r="SO45" s="1">
        <v>72</v>
      </c>
      <c r="SP45" s="2">
        <v>12</v>
      </c>
      <c r="SQ45" s="1">
        <v>2.1999999999999999E-2</v>
      </c>
      <c r="SR45" s="1">
        <f t="shared" si="1890"/>
        <v>1.6E-2</v>
      </c>
      <c r="SS45" s="1">
        <f t="shared" si="1891"/>
        <v>1.2268041237113401</v>
      </c>
      <c r="ST45" s="1">
        <f t="shared" si="1892"/>
        <v>1.8402061855670102E-3</v>
      </c>
      <c r="SU45" s="1">
        <f t="shared" si="1893"/>
        <v>14.086085315117957</v>
      </c>
      <c r="SV45" s="1"/>
      <c r="SW45" s="1"/>
      <c r="SX45" s="2" t="s">
        <v>11</v>
      </c>
      <c r="SY45" s="1" t="s">
        <v>59</v>
      </c>
      <c r="SZ45" s="1">
        <v>73</v>
      </c>
      <c r="TA45" s="2">
        <v>12</v>
      </c>
      <c r="TB45" s="1">
        <v>2.5999999999999999E-2</v>
      </c>
      <c r="TC45" s="1">
        <f t="shared" si="1894"/>
        <v>1.9999999999999997E-2</v>
      </c>
      <c r="TD45" s="1">
        <f t="shared" si="1895"/>
        <v>1.3034482758620689</v>
      </c>
      <c r="TE45" s="1">
        <f t="shared" si="1896"/>
        <v>1.9551724137931033E-3</v>
      </c>
      <c r="TF45" s="1">
        <f t="shared" si="1897"/>
        <v>14.966108495048248</v>
      </c>
      <c r="TG45" s="1"/>
      <c r="TH45" s="1"/>
      <c r="TI45" s="2" t="s">
        <v>11</v>
      </c>
      <c r="TJ45" s="1" t="s">
        <v>60</v>
      </c>
      <c r="TK45" s="1">
        <v>74</v>
      </c>
      <c r="TL45" s="2">
        <v>12</v>
      </c>
      <c r="TM45" s="1">
        <v>2.9000000000000001E-2</v>
      </c>
      <c r="TN45" s="1">
        <f t="shared" si="1898"/>
        <v>2.3E-2</v>
      </c>
      <c r="TO45" s="1">
        <f t="shared" si="1899"/>
        <v>1.4089347079037799</v>
      </c>
      <c r="TP45" s="1">
        <f t="shared" si="1900"/>
        <v>2.1134020618556698E-3</v>
      </c>
      <c r="TQ45" s="1">
        <f t="shared" si="1901"/>
        <v>16.177296860499613</v>
      </c>
      <c r="TR45" s="1"/>
      <c r="TS45" s="1"/>
      <c r="TT45" s="2" t="s">
        <v>11</v>
      </c>
      <c r="TU45" s="1" t="s">
        <v>61</v>
      </c>
      <c r="TV45" s="1">
        <v>77</v>
      </c>
      <c r="TW45" s="2">
        <v>12</v>
      </c>
      <c r="TX45" s="1">
        <v>0.04</v>
      </c>
      <c r="TY45" s="1">
        <f t="shared" si="1902"/>
        <v>3.1E-2</v>
      </c>
      <c r="TZ45" s="1">
        <f t="shared" si="2559"/>
        <v>1.6563573883161511</v>
      </c>
      <c r="UA45" s="1">
        <f t="shared" si="1903"/>
        <v>2.4845360824742265E-3</v>
      </c>
      <c r="UB45" s="1">
        <f t="shared" si="1904"/>
        <v>19.018188016489791</v>
      </c>
      <c r="UC45" s="1"/>
      <c r="UD45" s="1"/>
      <c r="UE45" s="2" t="s">
        <v>11</v>
      </c>
      <c r="UF45" s="1" t="s">
        <v>62</v>
      </c>
      <c r="UG45" s="1">
        <v>78</v>
      </c>
      <c r="UH45" s="2">
        <v>12</v>
      </c>
      <c r="UI45" s="1">
        <v>4.4999999999999998E-2</v>
      </c>
      <c r="UJ45" s="1">
        <f t="shared" si="1905"/>
        <v>3.6999999999999998E-2</v>
      </c>
      <c r="UK45" s="1">
        <f t="shared" si="1906"/>
        <v>1.4429065743944638</v>
      </c>
      <c r="UL45" s="1">
        <f t="shared" si="1907"/>
        <v>2.1643598615916958E-3</v>
      </c>
      <c r="UM45" s="1">
        <f t="shared" si="1908"/>
        <v>16.567359626390811</v>
      </c>
      <c r="UN45" s="1"/>
      <c r="UO45" s="1"/>
      <c r="UP45" s="2" t="s">
        <v>11</v>
      </c>
      <c r="UQ45" s="1" t="s">
        <v>63</v>
      </c>
      <c r="UR45" s="1">
        <v>79</v>
      </c>
      <c r="US45" s="2">
        <v>12</v>
      </c>
      <c r="UT45" s="1">
        <v>4.4999999999999998E-2</v>
      </c>
      <c r="UU45" s="1">
        <f t="shared" si="1909"/>
        <v>3.5999999999999997E-2</v>
      </c>
      <c r="UV45" s="1">
        <f t="shared" si="1910"/>
        <v>1.8137931034482755</v>
      </c>
      <c r="UW45" s="1">
        <f t="shared" si="1911"/>
        <v>2.7206896551724134E-3</v>
      </c>
      <c r="UX45" s="1">
        <f t="shared" si="1912"/>
        <v>20.82585467829465</v>
      </c>
      <c r="UY45" s="1"/>
      <c r="UZ45" s="1"/>
      <c r="VA45" s="2" t="s">
        <v>11</v>
      </c>
      <c r="VB45" s="1" t="s">
        <v>64</v>
      </c>
      <c r="VC45" s="1">
        <v>80</v>
      </c>
      <c r="VD45" s="2">
        <v>12</v>
      </c>
      <c r="VE45" s="1">
        <v>5.1999999999999998E-2</v>
      </c>
      <c r="VF45" s="1">
        <f t="shared" si="1913"/>
        <v>4.1999999999999996E-2</v>
      </c>
      <c r="VG45" s="1">
        <f t="shared" si="1914"/>
        <v>1.9931034482758618</v>
      </c>
      <c r="VH45" s="1">
        <f t="shared" si="1915"/>
        <v>2.9896551724137928E-3</v>
      </c>
      <c r="VI45" s="1">
        <f t="shared" si="1916"/>
        <v>22.884684418354198</v>
      </c>
      <c r="VJ45" s="1"/>
      <c r="VK45" s="1"/>
      <c r="VL45" s="2" t="s">
        <v>11</v>
      </c>
      <c r="VM45" s="1" t="s">
        <v>65</v>
      </c>
      <c r="VN45" s="1">
        <v>84</v>
      </c>
      <c r="VO45" s="2">
        <v>12</v>
      </c>
      <c r="VP45" s="1">
        <v>6.8000000000000005E-2</v>
      </c>
      <c r="VQ45" s="1">
        <f t="shared" si="1917"/>
        <v>5.6000000000000008E-2</v>
      </c>
      <c r="VR45" s="1">
        <f t="shared" si="1918"/>
        <v>2.4948453608247427</v>
      </c>
      <c r="VS45" s="1">
        <f t="shared" si="1919"/>
        <v>3.742268041237114E-3</v>
      </c>
      <c r="VT45" s="1">
        <f t="shared" si="1920"/>
        <v>28.64565248956762</v>
      </c>
      <c r="VU45" s="1"/>
      <c r="VV45" s="1"/>
      <c r="VW45" s="2" t="s">
        <v>11</v>
      </c>
      <c r="VX45" s="1" t="s">
        <v>66</v>
      </c>
      <c r="VY45" s="1">
        <v>85</v>
      </c>
      <c r="VZ45" s="2">
        <v>12</v>
      </c>
      <c r="WA45" s="1">
        <v>1.4E-2</v>
      </c>
      <c r="WB45" s="1">
        <f t="shared" si="1921"/>
        <v>9.0000000000000011E-3</v>
      </c>
      <c r="WC45" s="1">
        <f t="shared" si="1922"/>
        <v>0.54703832752613246</v>
      </c>
      <c r="WD45" s="1">
        <f t="shared" si="1923"/>
        <v>8.2055749128919875E-4</v>
      </c>
      <c r="WE45" s="1">
        <f t="shared" si="1924"/>
        <v>6.2810585677372837</v>
      </c>
      <c r="WF45" s="1"/>
      <c r="WG45" s="1"/>
      <c r="WH45" s="2" t="s">
        <v>11</v>
      </c>
      <c r="WI45" s="1" t="s">
        <v>67</v>
      </c>
      <c r="WJ45" s="1">
        <v>86</v>
      </c>
      <c r="WK45" s="2">
        <v>12</v>
      </c>
      <c r="WL45" s="1">
        <v>0.02</v>
      </c>
      <c r="WM45" s="1">
        <f t="shared" si="1925"/>
        <v>1.2E-2</v>
      </c>
      <c r="WN45" s="1">
        <f t="shared" si="1926"/>
        <v>0.57291666666666674</v>
      </c>
      <c r="WO45" s="1">
        <f t="shared" si="1927"/>
        <v>8.5937500000000011E-4</v>
      </c>
      <c r="WP45" s="1">
        <f t="shared" si="1928"/>
        <v>6.5781919779546847</v>
      </c>
      <c r="WQ45" s="1"/>
      <c r="WR45" s="1"/>
      <c r="WS45" s="2" t="s">
        <v>11</v>
      </c>
      <c r="WT45" s="1" t="s">
        <v>68</v>
      </c>
      <c r="WU45" s="1">
        <v>87</v>
      </c>
      <c r="WV45" s="2">
        <v>12</v>
      </c>
      <c r="WW45" s="1">
        <v>2.4E-2</v>
      </c>
      <c r="WX45" s="1">
        <f t="shared" si="1929"/>
        <v>1.7000000000000001E-2</v>
      </c>
      <c r="WY45" s="1">
        <f t="shared" si="1930"/>
        <v>0.73170731707317083</v>
      </c>
      <c r="WZ45" s="1">
        <f t="shared" si="1931"/>
        <v>1.0975609756097562E-3</v>
      </c>
      <c r="XA45" s="1">
        <f t="shared" si="1932"/>
        <v>8.4014159186294872</v>
      </c>
      <c r="XB45" s="1"/>
      <c r="XC45" s="1"/>
      <c r="XD45" s="2" t="s">
        <v>11</v>
      </c>
      <c r="XE45" s="1" t="s">
        <v>69</v>
      </c>
      <c r="XF45" s="1">
        <v>88</v>
      </c>
      <c r="XG45" s="2">
        <v>12</v>
      </c>
      <c r="XH45" s="1">
        <v>3.1E-2</v>
      </c>
      <c r="XI45" s="1">
        <f t="shared" si="1933"/>
        <v>2.1999999999999999E-2</v>
      </c>
      <c r="XJ45" s="1">
        <f t="shared" si="1934"/>
        <v>0.88194444444444442</v>
      </c>
      <c r="XK45" s="1">
        <f t="shared" si="1935"/>
        <v>1.3229166666666667E-3</v>
      </c>
      <c r="XL45" s="1">
        <f t="shared" si="1936"/>
        <v>10.126428863033272</v>
      </c>
      <c r="XM45" s="1"/>
      <c r="XN45" s="1"/>
      <c r="XO45" s="2" t="s">
        <v>11</v>
      </c>
      <c r="XP45" s="1" t="s">
        <v>70</v>
      </c>
      <c r="XQ45" s="1">
        <v>91</v>
      </c>
      <c r="XR45" s="2">
        <v>12</v>
      </c>
      <c r="XS45" s="1">
        <v>4.2000000000000003E-2</v>
      </c>
      <c r="XT45" s="1">
        <f t="shared" si="1937"/>
        <v>3.1000000000000003E-2</v>
      </c>
      <c r="XU45" s="1">
        <f t="shared" si="1938"/>
        <v>1.1937716262975779</v>
      </c>
      <c r="XV45" s="1">
        <f t="shared" si="1939"/>
        <v>1.7906574394463669E-3</v>
      </c>
      <c r="XW45" s="1">
        <f t="shared" si="1940"/>
        <v>13.706808323992396</v>
      </c>
      <c r="XX45" s="1"/>
      <c r="XY45" s="1"/>
      <c r="XZ45" s="2" t="s">
        <v>11</v>
      </c>
      <c r="YA45" s="1" t="s">
        <v>71</v>
      </c>
      <c r="YB45" s="1">
        <v>92</v>
      </c>
      <c r="YC45" s="2">
        <v>12</v>
      </c>
      <c r="YD45" s="1">
        <v>4.5999999999999999E-2</v>
      </c>
      <c r="YE45" s="1">
        <f t="shared" si="1941"/>
        <v>3.5000000000000003E-2</v>
      </c>
      <c r="YF45" s="1">
        <f t="shared" si="1942"/>
        <v>1.4570446735395191</v>
      </c>
      <c r="YG45" s="1">
        <f t="shared" si="1943"/>
        <v>2.1855670103092784E-3</v>
      </c>
      <c r="YH45" s="1">
        <f t="shared" si="1944"/>
        <v>16.729692363053264</v>
      </c>
      <c r="YI45" s="1"/>
      <c r="YJ45" s="1"/>
      <c r="YK45" s="2" t="s">
        <v>11</v>
      </c>
      <c r="YL45" s="1" t="s">
        <v>72</v>
      </c>
      <c r="YM45" s="1">
        <v>93</v>
      </c>
      <c r="YN45" s="2">
        <v>12</v>
      </c>
      <c r="YO45" s="1">
        <v>4.7E-2</v>
      </c>
      <c r="YP45" s="1">
        <f t="shared" si="1945"/>
        <v>3.6000000000000004E-2</v>
      </c>
      <c r="YQ45" s="1">
        <f t="shared" si="1946"/>
        <v>1.460750853242321</v>
      </c>
      <c r="YR45" s="1">
        <f t="shared" si="1947"/>
        <v>2.1911262798634816E-3</v>
      </c>
      <c r="YS45" s="1">
        <f t="shared" si="1948"/>
        <v>16.77224647782824</v>
      </c>
      <c r="YT45" s="1"/>
      <c r="YU45" s="1"/>
      <c r="YV45" s="2" t="s">
        <v>11</v>
      </c>
      <c r="YW45" s="1" t="s">
        <v>73</v>
      </c>
      <c r="YX45" s="1">
        <v>94</v>
      </c>
      <c r="YY45" s="2">
        <v>12</v>
      </c>
      <c r="YZ45" s="1">
        <v>5.3999999999999999E-2</v>
      </c>
      <c r="ZA45" s="1">
        <f t="shared" si="1949"/>
        <v>4.1000000000000002E-2</v>
      </c>
      <c r="ZB45" s="1">
        <f t="shared" si="1950"/>
        <v>1.5918367346938775</v>
      </c>
      <c r="ZC45" s="1">
        <f t="shared" si="1951"/>
        <v>2.3877551020408164E-3</v>
      </c>
      <c r="ZD45" s="1">
        <f t="shared" si="1952"/>
        <v>18.27736605971231</v>
      </c>
      <c r="ZE45" s="1"/>
      <c r="ZF45" s="1"/>
      <c r="ZG45" s="2" t="s">
        <v>11</v>
      </c>
      <c r="ZH45" s="1" t="s">
        <v>74</v>
      </c>
      <c r="ZI45" s="1">
        <v>95</v>
      </c>
      <c r="ZJ45" s="2">
        <v>12</v>
      </c>
      <c r="ZK45" s="1">
        <v>5.7000000000000002E-2</v>
      </c>
      <c r="ZL45" s="1">
        <f t="shared" si="1953"/>
        <v>4.4000000000000004E-2</v>
      </c>
      <c r="ZM45" s="1">
        <f t="shared" si="1954"/>
        <v>1.7142857142857146</v>
      </c>
      <c r="ZN45" s="1">
        <f t="shared" si="1955"/>
        <v>2.5714285714285722E-3</v>
      </c>
      <c r="ZO45" s="1">
        <f t="shared" si="1956"/>
        <v>19.683317295074801</v>
      </c>
      <c r="ZP45" s="1"/>
      <c r="ZQ45" s="1"/>
      <c r="ZR45" s="2" t="s">
        <v>11</v>
      </c>
      <c r="ZS45" s="1" t="s">
        <v>75</v>
      </c>
      <c r="ZT45" s="1">
        <v>99</v>
      </c>
      <c r="ZU45" s="2">
        <v>12</v>
      </c>
      <c r="ZV45" s="1">
        <v>6.3E-2</v>
      </c>
      <c r="ZW45" s="1">
        <f t="shared" si="1957"/>
        <v>4.8000000000000001E-2</v>
      </c>
      <c r="ZX45" s="1">
        <f t="shared" si="1958"/>
        <v>1.7123287671232879</v>
      </c>
      <c r="ZY45" s="1">
        <f t="shared" si="1959"/>
        <v>2.5684931506849318E-3</v>
      </c>
      <c r="ZZ45" s="1">
        <f t="shared" si="1960"/>
        <v>19.660847754783617</v>
      </c>
      <c r="AAA45" s="1"/>
      <c r="AAB45" s="1"/>
      <c r="AAC45" s="2" t="s">
        <v>11</v>
      </c>
      <c r="AAD45" s="1" t="s">
        <v>76</v>
      </c>
      <c r="AAE45" s="1">
        <v>100</v>
      </c>
      <c r="AAF45" s="2">
        <v>12</v>
      </c>
      <c r="AAG45" s="1">
        <v>1.2999999999999999E-2</v>
      </c>
      <c r="AAH45" s="1">
        <f t="shared" si="1961"/>
        <v>1.0999999999999999E-2</v>
      </c>
      <c r="AAI45" s="1">
        <f t="shared" si="1962"/>
        <v>1.2793103448275862</v>
      </c>
      <c r="AAJ45" s="1">
        <f t="shared" si="1963"/>
        <v>1.9189655172413794E-3</v>
      </c>
      <c r="AAK45" s="1">
        <f t="shared" si="1964"/>
        <v>14.688958337732542</v>
      </c>
      <c r="AAL45" s="1"/>
      <c r="AAM45" s="1"/>
      <c r="AAN45" s="2" t="s">
        <v>11</v>
      </c>
      <c r="AAO45" s="1" t="s">
        <v>77</v>
      </c>
      <c r="AAP45" s="1">
        <v>101</v>
      </c>
      <c r="AAQ45" s="2">
        <v>12</v>
      </c>
      <c r="AAR45" s="1">
        <v>0.02</v>
      </c>
      <c r="AAS45" s="1">
        <f t="shared" si="1965"/>
        <v>1.3000000000000001E-2</v>
      </c>
      <c r="AAT45" s="1">
        <f t="shared" si="1966"/>
        <v>1.1487889273356402</v>
      </c>
      <c r="AAU45" s="1">
        <f t="shared" si="1967"/>
        <v>1.7231833910034604E-3</v>
      </c>
      <c r="AAV45" s="1">
        <f t="shared" si="1968"/>
        <v>13.190319894392685</v>
      </c>
      <c r="AAW45" s="1"/>
      <c r="AAX45" s="1"/>
      <c r="AAY45" s="2" t="s">
        <v>11</v>
      </c>
      <c r="AAZ45" s="1" t="s">
        <v>78</v>
      </c>
      <c r="ABA45" s="1">
        <v>102</v>
      </c>
      <c r="ABB45" s="2">
        <v>12</v>
      </c>
      <c r="ABC45" s="1">
        <v>2.1999999999999999E-2</v>
      </c>
      <c r="ABD45" s="1">
        <f t="shared" si="1969"/>
        <v>1.4999999999999999E-2</v>
      </c>
      <c r="ABE45" s="1">
        <f t="shared" si="1970"/>
        <v>1.2689655172413792</v>
      </c>
      <c r="ABF45" s="1">
        <f t="shared" si="1971"/>
        <v>1.9034482758620687E-3</v>
      </c>
      <c r="ABG45" s="1">
        <f t="shared" si="1972"/>
        <v>14.570179698882949</v>
      </c>
      <c r="ABH45" s="1"/>
      <c r="ABI45" s="1"/>
      <c r="ABJ45" s="2" t="s">
        <v>11</v>
      </c>
      <c r="ABK45" s="1" t="s">
        <v>79</v>
      </c>
      <c r="ABL45" s="1">
        <v>112</v>
      </c>
      <c r="ABM45" s="2">
        <v>12</v>
      </c>
      <c r="ABN45" s="1">
        <v>0.05</v>
      </c>
      <c r="ABO45" s="1">
        <f t="shared" si="1973"/>
        <v>3.3000000000000002E-2</v>
      </c>
      <c r="ABP45" s="1">
        <f t="shared" si="1974"/>
        <v>1.9727891156462587</v>
      </c>
      <c r="ABQ45" s="1">
        <f t="shared" si="1975"/>
        <v>2.9591836734693881E-3</v>
      </c>
      <c r="ABR45" s="1">
        <f t="shared" si="1976"/>
        <v>22.651436569728933</v>
      </c>
      <c r="ABS45" s="1"/>
      <c r="ABT45" s="1"/>
      <c r="ABU45" s="2" t="s">
        <v>11</v>
      </c>
      <c r="ABV45" s="1" t="s">
        <v>80</v>
      </c>
      <c r="ABW45" s="1">
        <v>113</v>
      </c>
      <c r="ABX45" s="2">
        <v>12</v>
      </c>
      <c r="ABY45" s="1">
        <v>0.02</v>
      </c>
      <c r="ABZ45" s="1">
        <f t="shared" si="1977"/>
        <v>7.000000000000001E-3</v>
      </c>
      <c r="ACA45" s="1">
        <f t="shared" si="1978"/>
        <v>-8.9285714285714246E-2</v>
      </c>
      <c r="ACB45" s="1">
        <f t="shared" si="1979"/>
        <v>-1.3392857142857138E-4</v>
      </c>
      <c r="ACC45" s="1">
        <f t="shared" si="1980"/>
        <v>-1.0251727757851452</v>
      </c>
      <c r="ACD45" s="1"/>
      <c r="ACE45" s="1"/>
      <c r="ACF45" s="2" t="s">
        <v>11</v>
      </c>
      <c r="ACG45" s="1" t="s">
        <v>81</v>
      </c>
      <c r="ACH45" s="1">
        <v>114</v>
      </c>
      <c r="ACI45" s="2">
        <v>12</v>
      </c>
      <c r="ACJ45" s="1">
        <v>2.5000000000000001E-2</v>
      </c>
      <c r="ACK45" s="1">
        <f t="shared" si="1981"/>
        <v>1.1000000000000001E-2</v>
      </c>
      <c r="ACL45" s="1">
        <f t="shared" si="1982"/>
        <v>-2.5089605734766998E-2</v>
      </c>
      <c r="ACM45" s="1">
        <f t="shared" si="1983"/>
        <v>-3.76344086021505E-5</v>
      </c>
      <c r="ACN45" s="1">
        <f t="shared" si="1984"/>
        <v>-0.2880772244500191</v>
      </c>
      <c r="ACO45" s="1"/>
      <c r="ACP45" s="1"/>
      <c r="ACQ45" s="2" t="s">
        <v>11</v>
      </c>
      <c r="ACR45" s="1" t="s">
        <v>82</v>
      </c>
      <c r="ACS45" s="1">
        <v>115</v>
      </c>
      <c r="ACT45" s="2">
        <v>12</v>
      </c>
      <c r="ACU45" s="1">
        <v>2.8000000000000001E-2</v>
      </c>
      <c r="ACV45" s="1">
        <f t="shared" si="1985"/>
        <v>1.4E-2</v>
      </c>
      <c r="ACW45" s="1">
        <f t="shared" si="1986"/>
        <v>0.13167259786476868</v>
      </c>
      <c r="ACX45" s="1">
        <f t="shared" si="1987"/>
        <v>1.9750889679715302E-4</v>
      </c>
      <c r="ACY45" s="1">
        <f t="shared" si="1988"/>
        <v>1.5118562216561009</v>
      </c>
      <c r="ACZ45" s="1"/>
      <c r="ADA45" s="1"/>
      <c r="ADB45" s="2" t="s">
        <v>11</v>
      </c>
      <c r="ADC45" s="1" t="s">
        <v>83</v>
      </c>
      <c r="ADD45" s="1">
        <v>116</v>
      </c>
      <c r="ADE45" s="2">
        <v>12</v>
      </c>
      <c r="ADF45" s="1">
        <v>3.2000000000000001E-2</v>
      </c>
      <c r="ADG45" s="1">
        <f t="shared" si="1989"/>
        <v>1.6E-2</v>
      </c>
      <c r="ADH45" s="1">
        <f t="shared" si="1990"/>
        <v>0.20284697508896798</v>
      </c>
      <c r="ADI45" s="1">
        <f t="shared" si="1991"/>
        <v>3.0427046263345199E-4</v>
      </c>
      <c r="ADJ45" s="1">
        <f t="shared" si="1992"/>
        <v>2.3290758009296693</v>
      </c>
      <c r="ADK45" s="1"/>
      <c r="ADL45" s="1"/>
      <c r="ADM45" s="2" t="s">
        <v>11</v>
      </c>
      <c r="ADN45" s="1" t="s">
        <v>84</v>
      </c>
      <c r="ADO45" s="1">
        <v>119</v>
      </c>
      <c r="ADP45" s="2">
        <v>12</v>
      </c>
      <c r="ADQ45" s="1">
        <v>3.7999999999999999E-2</v>
      </c>
      <c r="ADR45" s="1">
        <f t="shared" si="1993"/>
        <v>2.0999999999999998E-2</v>
      </c>
      <c r="ADS45" s="1">
        <f t="shared" si="1994"/>
        <v>-0.15107913669064757</v>
      </c>
      <c r="ADT45" s="1">
        <f t="shared" si="1995"/>
        <v>-2.2661870503597135E-4</v>
      </c>
      <c r="ADU45" s="1">
        <f t="shared" si="1996"/>
        <v>-1.7346808407529954</v>
      </c>
      <c r="ADV45" s="1"/>
      <c r="ADW45" s="1"/>
      <c r="ADX45" s="2" t="s">
        <v>11</v>
      </c>
      <c r="ADY45" s="1" t="s">
        <v>85</v>
      </c>
      <c r="ADZ45" s="1">
        <v>120</v>
      </c>
      <c r="AEA45" s="2">
        <v>12</v>
      </c>
      <c r="AEB45" s="1">
        <v>3.9E-2</v>
      </c>
      <c r="AEC45" s="1">
        <f t="shared" si="1997"/>
        <v>2.1999999999999999E-2</v>
      </c>
      <c r="AED45" s="1">
        <f t="shared" si="1998"/>
        <v>-0.14388489208633096</v>
      </c>
      <c r="AEE45" s="1">
        <f t="shared" si="1999"/>
        <v>-2.1582733812949644E-4</v>
      </c>
      <c r="AEF45" s="1">
        <f t="shared" si="2000"/>
        <v>-1.6520769911933284</v>
      </c>
      <c r="AEG45" s="1"/>
      <c r="AEH45" s="1"/>
      <c r="AEI45" s="2" t="s">
        <v>11</v>
      </c>
      <c r="AEJ45" s="1" t="s">
        <v>86</v>
      </c>
      <c r="AEK45" s="1">
        <v>121</v>
      </c>
      <c r="AEL45" s="2">
        <v>12</v>
      </c>
      <c r="AEM45" s="1">
        <v>4.2000000000000003E-2</v>
      </c>
      <c r="AEN45" s="1">
        <f t="shared" si="2001"/>
        <v>2.4000000000000004E-2</v>
      </c>
      <c r="AEO45" s="1">
        <f t="shared" si="2002"/>
        <v>-3.2374100719424266E-2</v>
      </c>
      <c r="AEP45" s="1">
        <f t="shared" si="2003"/>
        <v>-4.8561151079136402E-5</v>
      </c>
      <c r="AEQ45" s="1">
        <f t="shared" si="2004"/>
        <v>-0.37171732301849664</v>
      </c>
      <c r="AER45" s="1"/>
      <c r="AES45" s="1"/>
      <c r="AET45" s="2" t="s">
        <v>11</v>
      </c>
      <c r="AEU45" s="1" t="s">
        <v>87</v>
      </c>
      <c r="AEV45" s="1">
        <v>122</v>
      </c>
      <c r="AEW45" s="2">
        <v>12</v>
      </c>
      <c r="AEX45" s="1">
        <v>4.3999999999999997E-2</v>
      </c>
      <c r="AEY45" s="1">
        <f t="shared" si="2005"/>
        <v>2.6999999999999996E-2</v>
      </c>
      <c r="AEZ45" s="1">
        <f t="shared" si="2006"/>
        <v>2.5179856115107764E-2</v>
      </c>
      <c r="AFA45" s="1">
        <f t="shared" si="2007"/>
        <v>3.7769784172661644E-5</v>
      </c>
      <c r="AFB45" s="1">
        <f t="shared" si="2008"/>
        <v>0.28911347345883071</v>
      </c>
      <c r="AFC45" s="1"/>
      <c r="AFD45" s="1"/>
      <c r="AFE45" s="2" t="s">
        <v>11</v>
      </c>
      <c r="AFF45" s="1" t="s">
        <v>88</v>
      </c>
      <c r="AFG45" s="1">
        <v>123</v>
      </c>
      <c r="AFH45" s="2">
        <v>12</v>
      </c>
      <c r="AFI45" s="1">
        <v>4.4999999999999998E-2</v>
      </c>
      <c r="AFJ45" s="1">
        <f t="shared" si="2009"/>
        <v>2.7999999999999997E-2</v>
      </c>
      <c r="AFK45" s="1">
        <f t="shared" si="2010"/>
        <v>5.755395683453228E-2</v>
      </c>
      <c r="AFL45" s="1">
        <f t="shared" si="2011"/>
        <v>8.6330935251798419E-5</v>
      </c>
      <c r="AFM45" s="1">
        <f t="shared" si="2012"/>
        <v>0.66083079647733012</v>
      </c>
      <c r="AFN45" s="1"/>
      <c r="AFO45" s="1"/>
      <c r="AFP45" s="2" t="s">
        <v>11</v>
      </c>
      <c r="AFQ45" s="1" t="s">
        <v>89</v>
      </c>
      <c r="AFR45" s="1">
        <v>126</v>
      </c>
      <c r="AFS45" s="2">
        <v>12</v>
      </c>
      <c r="AFT45" s="1">
        <v>5.0999999999999997E-2</v>
      </c>
      <c r="AFU45" s="1">
        <f t="shared" si="2013"/>
        <v>3.3000000000000002E-2</v>
      </c>
      <c r="AFV45" s="1">
        <f t="shared" si="2014"/>
        <v>0.41281138790035599</v>
      </c>
      <c r="AFW45" s="1">
        <f t="shared" si="2015"/>
        <v>6.1921708185053398E-4</v>
      </c>
      <c r="AFX45" s="1">
        <f t="shared" si="2016"/>
        <v>4.7398735597866954</v>
      </c>
      <c r="AFY45" s="1"/>
      <c r="AFZ45" s="1"/>
      <c r="AGA45" s="2" t="s">
        <v>11</v>
      </c>
      <c r="AGB45" s="1" t="s">
        <v>90</v>
      </c>
      <c r="AGC45" s="1">
        <v>127</v>
      </c>
      <c r="AGD45" s="2">
        <v>12</v>
      </c>
      <c r="AGE45" s="1">
        <v>2.1999999999999999E-2</v>
      </c>
      <c r="AGF45" s="1">
        <f t="shared" si="2017"/>
        <v>6.9999999999999993E-3</v>
      </c>
      <c r="AGG45" s="1">
        <f t="shared" si="2018"/>
        <v>0.47474747474747475</v>
      </c>
      <c r="AGH45" s="1">
        <f t="shared" si="2019"/>
        <v>7.1212121212121211E-4</v>
      </c>
      <c r="AGI45" s="1">
        <f t="shared" si="2020"/>
        <v>5.4510196886191986</v>
      </c>
      <c r="AGJ45" s="1"/>
      <c r="AGK45" s="1"/>
      <c r="AGL45" s="2" t="s">
        <v>11</v>
      </c>
      <c r="AGM45" s="1" t="s">
        <v>91</v>
      </c>
      <c r="AGN45" s="1">
        <v>128</v>
      </c>
      <c r="AGO45" s="2">
        <v>12</v>
      </c>
      <c r="AGP45" s="1">
        <v>2.4E-2</v>
      </c>
      <c r="AGQ45" s="1">
        <f t="shared" si="2021"/>
        <v>9.0000000000000011E-3</v>
      </c>
      <c r="AGR45" s="1">
        <f t="shared" si="2022"/>
        <v>0.58193979933110362</v>
      </c>
      <c r="AGS45" s="1">
        <f t="shared" si="2023"/>
        <v>8.7290969899665543E-4</v>
      </c>
      <c r="AGT45" s="1">
        <f t="shared" si="2024"/>
        <v>6.6817950015053231</v>
      </c>
      <c r="AGU45" s="1"/>
      <c r="AGV45" s="1"/>
      <c r="AGW45" s="2" t="s">
        <v>11</v>
      </c>
      <c r="AGX45" s="1" t="s">
        <v>92</v>
      </c>
      <c r="AGY45" s="1">
        <v>129</v>
      </c>
      <c r="AGZ45" s="2">
        <v>12</v>
      </c>
      <c r="AHA45" s="1">
        <v>2.5000000000000001E-2</v>
      </c>
      <c r="AHB45" s="1">
        <f t="shared" si="2025"/>
        <v>1.1000000000000001E-2</v>
      </c>
      <c r="AHC45" s="1">
        <f t="shared" si="2026"/>
        <v>0.74418604651162801</v>
      </c>
      <c r="AHD45" s="1">
        <f t="shared" si="2027"/>
        <v>1.116279069767442E-3</v>
      </c>
      <c r="AHE45" s="1">
        <f t="shared" si="2028"/>
        <v>8.5446958800324708</v>
      </c>
      <c r="AHF45" s="1"/>
      <c r="AHG45" s="1"/>
      <c r="AHH45" s="2" t="s">
        <v>11</v>
      </c>
      <c r="AHI45" s="1" t="s">
        <v>93</v>
      </c>
      <c r="AHJ45" s="1">
        <v>130</v>
      </c>
      <c r="AHK45" s="2">
        <v>12</v>
      </c>
      <c r="AHL45" s="1">
        <v>2.4E-2</v>
      </c>
      <c r="AHM45" s="1">
        <f t="shared" si="2029"/>
        <v>0.01</v>
      </c>
      <c r="AHN45" s="1">
        <f t="shared" si="2030"/>
        <v>0.69899665551839474</v>
      </c>
      <c r="AHO45" s="1">
        <f t="shared" si="2031"/>
        <v>1.0484949832775922E-3</v>
      </c>
      <c r="AHP45" s="1">
        <f t="shared" si="2032"/>
        <v>8.0258342259460509</v>
      </c>
      <c r="AHQ45" s="1"/>
      <c r="AHR45" s="1"/>
      <c r="AHS45" s="2" t="s">
        <v>11</v>
      </c>
      <c r="AHT45" s="1" t="s">
        <v>94</v>
      </c>
      <c r="AHU45" s="1">
        <v>133</v>
      </c>
      <c r="AHV45" s="2">
        <v>12</v>
      </c>
      <c r="AHW45" s="1">
        <v>3.1E-2</v>
      </c>
      <c r="AHX45" s="1">
        <f t="shared" si="2033"/>
        <v>1.4999999999999999E-2</v>
      </c>
      <c r="AHY45" s="1">
        <f t="shared" si="2034"/>
        <v>0.89368770764119609</v>
      </c>
      <c r="AHZ45" s="1">
        <f t="shared" si="2035"/>
        <v>1.3405315614617942E-3</v>
      </c>
      <c r="AIA45" s="1">
        <f t="shared" si="2036"/>
        <v>10.261264248788994</v>
      </c>
      <c r="AIB45" s="1"/>
      <c r="AIC45" s="1"/>
      <c r="AID45" s="2" t="s">
        <v>11</v>
      </c>
      <c r="AIE45" s="1" t="s">
        <v>95</v>
      </c>
      <c r="AIF45" s="1">
        <v>134</v>
      </c>
      <c r="AIG45" s="2">
        <v>12</v>
      </c>
      <c r="AIH45" s="1">
        <v>3.1E-2</v>
      </c>
      <c r="AII45" s="1">
        <f t="shared" si="2037"/>
        <v>1.3999999999999999E-2</v>
      </c>
      <c r="AIJ45" s="1">
        <f t="shared" si="2038"/>
        <v>0.84717607973421927</v>
      </c>
      <c r="AIK45" s="1">
        <f t="shared" si="2039"/>
        <v>1.270764119601329E-3</v>
      </c>
      <c r="AIL45" s="1">
        <f t="shared" si="2040"/>
        <v>9.7272207562869628</v>
      </c>
      <c r="AIM45" s="1"/>
      <c r="AIN45" s="1"/>
      <c r="AIO45" s="2" t="s">
        <v>11</v>
      </c>
      <c r="AIP45" s="1" t="s">
        <v>96</v>
      </c>
      <c r="AIQ45" s="1">
        <v>135</v>
      </c>
      <c r="AIR45" s="2">
        <v>12</v>
      </c>
      <c r="AIS45" s="1">
        <v>0.03</v>
      </c>
      <c r="AIT45" s="1">
        <f t="shared" si="2041"/>
        <v>1.6E-2</v>
      </c>
      <c r="AIU45" s="1">
        <f t="shared" si="2042"/>
        <v>0.96357615894039739</v>
      </c>
      <c r="AIV45" s="1">
        <f t="shared" si="2043"/>
        <v>1.4453642384105961E-3</v>
      </c>
      <c r="AIW45" s="1">
        <f t="shared" si="2044"/>
        <v>11.063718910062738</v>
      </c>
      <c r="AIX45" s="1"/>
      <c r="AIY45" s="1"/>
      <c r="AIZ45" s="2" t="s">
        <v>11</v>
      </c>
      <c r="AJA45" s="1" t="s">
        <v>97</v>
      </c>
      <c r="AJB45" s="1">
        <v>136</v>
      </c>
      <c r="AJC45" s="2">
        <v>12</v>
      </c>
      <c r="AJD45" s="1">
        <v>3.4000000000000002E-2</v>
      </c>
      <c r="AJE45" s="1">
        <f t="shared" si="2045"/>
        <v>1.8000000000000002E-2</v>
      </c>
      <c r="AJF45" s="1">
        <f t="shared" si="2046"/>
        <v>1.0198675496688743</v>
      </c>
      <c r="AJG45" s="1">
        <f t="shared" si="2047"/>
        <v>1.5298013245033115E-3</v>
      </c>
      <c r="AJH45" s="1">
        <f t="shared" si="2048"/>
        <v>11.71005300446503</v>
      </c>
      <c r="AJI45" s="1"/>
      <c r="AJJ45" s="1"/>
      <c r="AJK45" s="2" t="s">
        <v>11</v>
      </c>
      <c r="AJL45" s="1" t="s">
        <v>98</v>
      </c>
      <c r="AJM45" s="1">
        <v>140</v>
      </c>
      <c r="AJN45" s="2">
        <v>12</v>
      </c>
      <c r="AJO45" s="1">
        <v>4.2999999999999997E-2</v>
      </c>
      <c r="AJP45" s="1">
        <f t="shared" si="2049"/>
        <v>2.6999999999999996E-2</v>
      </c>
      <c r="AJQ45" s="1">
        <f t="shared" si="2050"/>
        <v>1.4052287581699345</v>
      </c>
      <c r="AJR45" s="1">
        <f t="shared" si="2051"/>
        <v>2.1078431372549018E-3</v>
      </c>
      <c r="AJS45" s="1">
        <f t="shared" si="2052"/>
        <v>16.134745386213272</v>
      </c>
      <c r="AJT45" s="1"/>
      <c r="AJU45" s="1"/>
      <c r="AJV45" s="2" t="s">
        <v>11</v>
      </c>
      <c r="AJW45" s="1" t="s">
        <v>99</v>
      </c>
      <c r="AJX45" s="1">
        <v>141</v>
      </c>
      <c r="AJY45" s="2">
        <v>12</v>
      </c>
      <c r="AJZ45" s="1">
        <v>1.7999999999999999E-2</v>
      </c>
      <c r="AKA45" s="1">
        <f t="shared" si="2053"/>
        <v>-2.0000000000000018E-3</v>
      </c>
      <c r="AKB45" s="1">
        <f t="shared" si="2054"/>
        <v>7.4576271186440612E-2</v>
      </c>
      <c r="AKC45" s="1">
        <f t="shared" si="2055"/>
        <v>1.1186440677966092E-4</v>
      </c>
      <c r="AKD45" s="1">
        <f t="shared" si="2056"/>
        <v>0.85627990492698192</v>
      </c>
      <c r="AKE45" s="1"/>
      <c r="AKF45" s="1"/>
      <c r="AKG45" s="2" t="s">
        <v>11</v>
      </c>
      <c r="AKH45" s="1" t="s">
        <v>100</v>
      </c>
      <c r="AKI45" s="1">
        <v>143</v>
      </c>
      <c r="AKJ45" s="2">
        <v>12</v>
      </c>
      <c r="AKK45" s="1">
        <v>2.1000000000000001E-2</v>
      </c>
      <c r="AKL45" s="1">
        <f t="shared" si="2057"/>
        <v>-9.9999999999999742E-4</v>
      </c>
      <c r="AKM45" s="1">
        <f t="shared" si="2058"/>
        <v>9.83050847457628E-2</v>
      </c>
      <c r="AKN45" s="1">
        <f t="shared" si="2059"/>
        <v>1.4745762711864421E-4</v>
      </c>
      <c r="AKO45" s="1">
        <f t="shared" si="2060"/>
        <v>1.1287326019492054</v>
      </c>
      <c r="AKP45" s="1"/>
      <c r="AKQ45" s="1"/>
      <c r="AKR45" s="2" t="s">
        <v>11</v>
      </c>
      <c r="AKS45" s="1" t="s">
        <v>101</v>
      </c>
      <c r="AKT45" s="1">
        <v>144</v>
      </c>
      <c r="AKU45" s="2">
        <v>12</v>
      </c>
      <c r="AKV45" s="1">
        <v>2.1999999999999999E-2</v>
      </c>
      <c r="AKW45" s="1">
        <f t="shared" si="2061"/>
        <v>-1.0000000000000009E-3</v>
      </c>
      <c r="AKX45" s="1">
        <f t="shared" si="2062"/>
        <v>6.7796610169491497E-2</v>
      </c>
      <c r="AKY45" s="1">
        <f t="shared" si="2063"/>
        <v>1.0169491525423725E-4</v>
      </c>
      <c r="AKZ45" s="1">
        <f t="shared" si="2064"/>
        <v>0.77843627720634756</v>
      </c>
      <c r="ALA45" s="1"/>
      <c r="ALB45" s="1"/>
      <c r="ALC45" s="2" t="s">
        <v>11</v>
      </c>
      <c r="ALD45" s="1" t="s">
        <v>102</v>
      </c>
      <c r="ALE45" s="1">
        <v>147</v>
      </c>
      <c r="ALF45" s="2">
        <v>12</v>
      </c>
      <c r="ALG45" s="1">
        <v>2.8000000000000001E-2</v>
      </c>
      <c r="ALH45" s="1">
        <f t="shared" si="2065"/>
        <v>2.0000000000000018E-3</v>
      </c>
      <c r="ALI45" s="1">
        <f t="shared" si="2066"/>
        <v>0.17288135593220347</v>
      </c>
      <c r="ALJ45" s="1">
        <f t="shared" si="2067"/>
        <v>2.5932203389830521E-4</v>
      </c>
      <c r="ALK45" s="1">
        <f t="shared" si="2068"/>
        <v>1.9850125068761879</v>
      </c>
      <c r="ALL45" s="1"/>
      <c r="ALM45" s="1"/>
      <c r="ALN45" s="2" t="s">
        <v>11</v>
      </c>
      <c r="ALO45" s="1" t="s">
        <v>103</v>
      </c>
      <c r="ALP45" s="1">
        <v>148</v>
      </c>
      <c r="ALQ45" s="2">
        <v>12</v>
      </c>
      <c r="ALR45" s="1">
        <v>2.8000000000000001E-2</v>
      </c>
      <c r="ALS45" s="1">
        <f t="shared" si="2069"/>
        <v>2.9999999999999992E-3</v>
      </c>
      <c r="ALT45" s="1">
        <f t="shared" si="2070"/>
        <v>0.10884353741496597</v>
      </c>
      <c r="ALU45" s="1">
        <f t="shared" si="2071"/>
        <v>1.6326530612244895E-4</v>
      </c>
      <c r="ALV45" s="1">
        <f t="shared" si="2072"/>
        <v>1.2497344314333201</v>
      </c>
      <c r="ALW45" s="1"/>
      <c r="ALX45" s="1"/>
      <c r="ALY45" s="2" t="s">
        <v>11</v>
      </c>
      <c r="ALZ45" s="1" t="s">
        <v>104</v>
      </c>
      <c r="AMA45" s="1">
        <v>149</v>
      </c>
      <c r="AMB45" s="2">
        <v>12</v>
      </c>
      <c r="AMC45" s="1">
        <v>2.7E-2</v>
      </c>
      <c r="AMD45" s="1">
        <f t="shared" si="2073"/>
        <v>6.9999999999999993E-3</v>
      </c>
      <c r="AME45" s="1">
        <f t="shared" si="2074"/>
        <v>0.3184931506849315</v>
      </c>
      <c r="AMF45" s="1">
        <f t="shared" si="2075"/>
        <v>4.7773972602739725E-4</v>
      </c>
      <c r="AMG45" s="1">
        <f t="shared" si="2076"/>
        <v>3.6569176823897522</v>
      </c>
      <c r="AMH45" s="1"/>
      <c r="AMI45" s="1"/>
      <c r="AMJ45" s="2" t="s">
        <v>11</v>
      </c>
      <c r="AMK45" s="1" t="s">
        <v>105</v>
      </c>
      <c r="AML45" s="1">
        <v>150</v>
      </c>
      <c r="AMM45" s="2">
        <v>12</v>
      </c>
      <c r="AMN45" s="1">
        <v>2.9000000000000001E-2</v>
      </c>
      <c r="AMO45" s="1">
        <f t="shared" si="2077"/>
        <v>1.0000000000000002E-2</v>
      </c>
      <c r="AMP45" s="1">
        <f t="shared" si="2078"/>
        <v>0.31506849315068497</v>
      </c>
      <c r="AMQ45" s="1">
        <f t="shared" si="2079"/>
        <v>4.7260273972602747E-4</v>
      </c>
      <c r="AMR45" s="1">
        <f t="shared" si="2080"/>
        <v>3.6175959868801857</v>
      </c>
      <c r="AMS45" s="1"/>
      <c r="AMT45" s="1"/>
      <c r="AMU45" s="2" t="s">
        <v>11</v>
      </c>
      <c r="AMV45" s="1" t="s">
        <v>106</v>
      </c>
      <c r="AMW45" s="1">
        <v>151</v>
      </c>
      <c r="AMX45" s="2">
        <v>12</v>
      </c>
      <c r="AMY45" s="1">
        <v>5.0999999999999997E-2</v>
      </c>
      <c r="AMZ45" s="1">
        <f t="shared" si="2081"/>
        <v>3.0999999999999996E-2</v>
      </c>
      <c r="ANA45" s="1">
        <f t="shared" si="2082"/>
        <v>0.98630136986301353</v>
      </c>
      <c r="ANB45" s="1">
        <f t="shared" si="2083"/>
        <v>1.4794520547945203E-3</v>
      </c>
      <c r="ANC45" s="1">
        <f t="shared" si="2084"/>
        <v>11.32464830675536</v>
      </c>
      <c r="AND45" s="1"/>
      <c r="ANE45" s="1"/>
      <c r="ANF45" s="2" t="s">
        <v>11</v>
      </c>
      <c r="ANG45" s="1" t="s">
        <v>107</v>
      </c>
      <c r="ANH45" s="1">
        <v>154</v>
      </c>
      <c r="ANI45" s="2">
        <v>12</v>
      </c>
      <c r="ANJ45" s="1">
        <v>2.9000000000000001E-2</v>
      </c>
      <c r="ANK45" s="1">
        <f t="shared" si="2085"/>
        <v>1.0000000000000002E-2</v>
      </c>
      <c r="ANL45" s="1">
        <f t="shared" si="2086"/>
        <v>0.24482758620689662</v>
      </c>
      <c r="ANM45" s="1">
        <f t="shared" si="2087"/>
        <v>3.6724137931034494E-4</v>
      </c>
      <c r="ANN45" s="1">
        <f t="shared" si="2088"/>
        <v>2.8110944527736139</v>
      </c>
      <c r="ANO45" s="1"/>
      <c r="ANP45" s="1"/>
      <c r="ANQ45" s="2" t="s">
        <v>11</v>
      </c>
      <c r="ANR45" s="1" t="s">
        <v>108</v>
      </c>
      <c r="ANS45" s="1">
        <v>155</v>
      </c>
      <c r="ANT45" s="2">
        <v>12</v>
      </c>
      <c r="ANU45" s="1">
        <v>2.3E-2</v>
      </c>
      <c r="ANV45" s="1">
        <f t="shared" si="2089"/>
        <v>2.9999999999999992E-3</v>
      </c>
      <c r="ANW45" s="1">
        <f t="shared" si="2090"/>
        <v>-0.14675767918088739</v>
      </c>
      <c r="ANX45" s="1">
        <f t="shared" si="2091"/>
        <v>-2.201365187713311E-4</v>
      </c>
      <c r="ANY45" s="1">
        <f t="shared" si="2092"/>
        <v>-1.6850621461369495</v>
      </c>
      <c r="ANZ45" s="1"/>
      <c r="AOA45" s="1"/>
      <c r="AOB45" s="2" t="s">
        <v>11</v>
      </c>
      <c r="AOC45" s="1" t="s">
        <v>109</v>
      </c>
      <c r="AOD45" s="1">
        <v>156</v>
      </c>
      <c r="AOE45" s="2">
        <v>12</v>
      </c>
      <c r="AOF45" s="1">
        <v>2.9000000000000001E-2</v>
      </c>
      <c r="AOG45" s="1">
        <f t="shared" si="2093"/>
        <v>8.0000000000000002E-3</v>
      </c>
      <c r="AOH45" s="1">
        <f t="shared" si="2094"/>
        <v>6.7796610169491525E-2</v>
      </c>
      <c r="AOI45" s="1">
        <f t="shared" si="2095"/>
        <v>1.0169491525423729E-4</v>
      </c>
      <c r="AOJ45" s="1">
        <f t="shared" si="2096"/>
        <v>0.77843627720634778</v>
      </c>
      <c r="AOK45" s="1"/>
      <c r="AOL45" s="1"/>
      <c r="AOM45" s="2" t="s">
        <v>11</v>
      </c>
      <c r="AON45" s="1" t="s">
        <v>110</v>
      </c>
      <c r="AOO45" s="1">
        <v>157</v>
      </c>
      <c r="AOP45" s="2">
        <v>12</v>
      </c>
      <c r="AOQ45" s="1">
        <v>2.4E-2</v>
      </c>
      <c r="AOR45" s="1">
        <f t="shared" si="2097"/>
        <v>0.01</v>
      </c>
      <c r="AOS45" s="1">
        <f t="shared" si="2098"/>
        <v>0.29351535836177473</v>
      </c>
      <c r="AOT45" s="1">
        <f t="shared" si="2099"/>
        <v>4.402730375426621E-4</v>
      </c>
      <c r="AOU45" s="1">
        <f t="shared" si="2100"/>
        <v>3.3701242922738981</v>
      </c>
      <c r="AOV45" s="1"/>
      <c r="AOW45" s="1"/>
      <c r="AOX45" s="2" t="s">
        <v>11</v>
      </c>
      <c r="AOY45" s="1" t="s">
        <v>111</v>
      </c>
      <c r="AOZ45" s="1">
        <v>158</v>
      </c>
      <c r="APA45" s="2">
        <v>12</v>
      </c>
      <c r="APB45" s="1">
        <v>3.1E-2</v>
      </c>
      <c r="APC45" s="1">
        <f t="shared" si="2101"/>
        <v>1.0999999999999999E-2</v>
      </c>
      <c r="APD45" s="1">
        <f t="shared" si="2102"/>
        <v>6.8493150684931503E-2</v>
      </c>
      <c r="APE45" s="1">
        <f t="shared" si="2103"/>
        <v>1.0273972602739725E-4</v>
      </c>
      <c r="APF45" s="1">
        <f t="shared" si="2104"/>
        <v>0.78643391019134445</v>
      </c>
      <c r="APG45" s="1"/>
      <c r="APH45" s="1"/>
      <c r="API45" s="2" t="s">
        <v>11</v>
      </c>
      <c r="APJ45" s="1" t="s">
        <v>112</v>
      </c>
      <c r="APK45" s="1">
        <v>161</v>
      </c>
      <c r="APL45" s="2">
        <v>12</v>
      </c>
      <c r="APM45" s="1">
        <v>3.2000000000000001E-2</v>
      </c>
      <c r="APN45" s="1">
        <f t="shared" si="2105"/>
        <v>1.6E-2</v>
      </c>
      <c r="APO45" s="1">
        <f t="shared" si="2106"/>
        <v>0.39931740614334471</v>
      </c>
      <c r="APP45" s="1">
        <f t="shared" si="2107"/>
        <v>5.9897610921501711E-4</v>
      </c>
      <c r="APQ45" s="1">
        <f t="shared" si="2108"/>
        <v>4.5849365371633271</v>
      </c>
      <c r="APR45" s="1"/>
      <c r="APS45" s="1"/>
      <c r="APT45" s="2" t="s">
        <v>11</v>
      </c>
      <c r="APU45" s="1" t="s">
        <v>113</v>
      </c>
      <c r="APV45" s="1">
        <v>162</v>
      </c>
      <c r="APW45" s="2">
        <v>12</v>
      </c>
      <c r="APX45" s="1">
        <v>1.9E-2</v>
      </c>
      <c r="APY45" s="1">
        <f t="shared" si="2109"/>
        <v>1.3999999999999999E-2</v>
      </c>
      <c r="APZ45" s="1">
        <f t="shared" si="2110"/>
        <v>0.8041237113402061</v>
      </c>
      <c r="AQA45" s="1">
        <f t="shared" si="2111"/>
        <v>1.2061855670103092E-3</v>
      </c>
      <c r="AQB45" s="1">
        <f t="shared" si="2112"/>
        <v>9.2328962569680737</v>
      </c>
      <c r="AQC45" s="1"/>
      <c r="AQD45" s="1"/>
      <c r="AQE45" s="2" t="s">
        <v>11</v>
      </c>
      <c r="AQF45" s="1" t="s">
        <v>114</v>
      </c>
      <c r="AQG45" s="1">
        <v>163</v>
      </c>
      <c r="AQH45" s="2">
        <v>12</v>
      </c>
      <c r="AQI45" s="1">
        <v>3.3000000000000002E-2</v>
      </c>
      <c r="AQJ45" s="1">
        <f t="shared" si="2113"/>
        <v>1.7000000000000001E-2</v>
      </c>
      <c r="AQK45" s="1">
        <f t="shared" si="2114"/>
        <v>0.30136986301369867</v>
      </c>
      <c r="AQL45" s="1">
        <f t="shared" si="2115"/>
        <v>4.5205479452054801E-4</v>
      </c>
      <c r="AQM45" s="1">
        <f t="shared" si="2116"/>
        <v>3.4603092048419164</v>
      </c>
      <c r="AQN45" s="1"/>
      <c r="AQO45" s="1"/>
      <c r="AQP45" s="2" t="s">
        <v>11</v>
      </c>
      <c r="AQQ45" s="1" t="s">
        <v>115</v>
      </c>
      <c r="AQR45" s="1">
        <v>169</v>
      </c>
      <c r="AQS45" s="2">
        <v>12</v>
      </c>
      <c r="AQT45" s="1">
        <v>1.4999999999999999E-2</v>
      </c>
      <c r="AQU45" s="1">
        <f t="shared" si="2117"/>
        <v>2.3E-2</v>
      </c>
      <c r="AQV45" s="1">
        <f t="shared" si="2118"/>
        <v>1.3378839590443685</v>
      </c>
      <c r="AQW45" s="1">
        <f t="shared" si="2119"/>
        <v>2.0068259385665529E-3</v>
      </c>
      <c r="AQX45" s="1">
        <f t="shared" si="2120"/>
        <v>15.361496774085676</v>
      </c>
      <c r="AQY45" s="1"/>
      <c r="AQZ45" s="1"/>
      <c r="ARA45" s="2" t="s">
        <v>11</v>
      </c>
      <c r="ARB45" s="1" t="s">
        <v>116</v>
      </c>
      <c r="ARC45" s="1">
        <v>170</v>
      </c>
      <c r="ARD45" s="2">
        <v>12</v>
      </c>
      <c r="ARE45" s="1">
        <v>1.7000000000000001E-2</v>
      </c>
      <c r="ARF45" s="1">
        <f t="shared" si="2121"/>
        <v>1.1000000000000001E-2</v>
      </c>
      <c r="ARG45" s="1">
        <f t="shared" si="2122"/>
        <v>0.10544217687074832</v>
      </c>
      <c r="ARH45" s="1">
        <f t="shared" si="2123"/>
        <v>1.5816326530612249E-4</v>
      </c>
      <c r="ARI45" s="1">
        <f t="shared" si="2124"/>
        <v>1.2106802304510293</v>
      </c>
      <c r="ARJ45" s="1"/>
      <c r="ARK45" s="1"/>
      <c r="ARL45" s="2" t="s">
        <v>11</v>
      </c>
      <c r="ARM45" s="1" t="s">
        <v>117</v>
      </c>
      <c r="ARN45" s="1">
        <v>171</v>
      </c>
      <c r="ARO45" s="2">
        <v>12</v>
      </c>
      <c r="ARP45" s="1">
        <v>2.4E-2</v>
      </c>
      <c r="ARQ45" s="1">
        <f t="shared" si="2125"/>
        <v>1.8000000000000002E-2</v>
      </c>
      <c r="ARR45" s="1">
        <f t="shared" si="2126"/>
        <v>0.42808219178082202</v>
      </c>
      <c r="ARS45" s="1">
        <f t="shared" si="2127"/>
        <v>6.4212328767123306E-4</v>
      </c>
      <c r="ART45" s="1">
        <f t="shared" si="2128"/>
        <v>4.9152119386959052</v>
      </c>
      <c r="ARU45" s="1"/>
      <c r="ARV45" s="1"/>
      <c r="ARW45" s="2" t="s">
        <v>11</v>
      </c>
      <c r="ARX45" s="1" t="s">
        <v>118</v>
      </c>
      <c r="ARY45" s="1">
        <v>172</v>
      </c>
      <c r="ARZ45" s="2">
        <v>12</v>
      </c>
      <c r="ASA45" s="1">
        <v>3.3000000000000002E-2</v>
      </c>
      <c r="ASB45" s="1">
        <f t="shared" si="2129"/>
        <v>1.3000000000000001E-2</v>
      </c>
      <c r="ASC45" s="1">
        <f t="shared" si="2130"/>
        <v>-0.31186440677966104</v>
      </c>
      <c r="ASD45" s="1">
        <f t="shared" si="2131"/>
        <v>-4.6779661016949157E-4</v>
      </c>
      <c r="ASE45" s="1">
        <f t="shared" si="2132"/>
        <v>-3.5808068751492002</v>
      </c>
      <c r="ASF45" s="1"/>
      <c r="ASG45" s="1"/>
      <c r="ASH45" s="2" t="s">
        <v>11</v>
      </c>
      <c r="ASI45" s="1" t="s">
        <v>119</v>
      </c>
      <c r="ASJ45" s="1">
        <v>173</v>
      </c>
      <c r="ASK45" s="2">
        <v>12</v>
      </c>
      <c r="ASL45" s="1">
        <v>2.1999999999999999E-2</v>
      </c>
      <c r="ASM45" s="1">
        <f t="shared" si="2133"/>
        <v>1.9E-2</v>
      </c>
      <c r="ASN45" s="1">
        <f t="shared" si="2134"/>
        <v>0.41780821917808214</v>
      </c>
      <c r="ASO45" s="1">
        <f t="shared" si="2135"/>
        <v>6.267123287671232E-4</v>
      </c>
      <c r="ASP45" s="1">
        <f t="shared" si="2136"/>
        <v>4.7972468521672011</v>
      </c>
      <c r="ASQ45" s="1"/>
      <c r="ASR45" s="1"/>
      <c r="ASS45" s="2" t="s">
        <v>11</v>
      </c>
      <c r="AST45" s="1" t="s">
        <v>120</v>
      </c>
      <c r="ASU45" s="1">
        <v>176</v>
      </c>
      <c r="ASV45" s="2">
        <v>12</v>
      </c>
      <c r="ASW45" s="1">
        <v>2.5999999999999999E-2</v>
      </c>
      <c r="ASX45" s="1">
        <f t="shared" si="2137"/>
        <v>1.9E-2</v>
      </c>
      <c r="ASY45" s="1">
        <f t="shared" si="2138"/>
        <v>0.21305841924398622</v>
      </c>
      <c r="ASZ45" s="1">
        <f t="shared" si="2139"/>
        <v>3.1958762886597934E-4</v>
      </c>
      <c r="ATA45" s="1">
        <f t="shared" si="2140"/>
        <v>2.4463229398804294</v>
      </c>
      <c r="ATB45" s="1"/>
      <c r="ATC45" s="1"/>
      <c r="ATD45" s="2" t="s">
        <v>11</v>
      </c>
      <c r="ATE45" s="1" t="s">
        <v>121</v>
      </c>
      <c r="ATF45" s="1">
        <v>180</v>
      </c>
      <c r="ATG45" s="2">
        <v>12</v>
      </c>
      <c r="ATH45" s="1">
        <v>3.7999999999999999E-2</v>
      </c>
      <c r="ATI45" s="1">
        <f t="shared" si="2141"/>
        <v>1.6999999999999998E-2</v>
      </c>
      <c r="ATJ45" s="1">
        <f t="shared" si="2142"/>
        <v>-0.43252595155709345</v>
      </c>
      <c r="ATK45" s="1">
        <f t="shared" si="2143"/>
        <v>-6.4878892733564021E-4</v>
      </c>
      <c r="ATL45" s="1">
        <f t="shared" si="2144"/>
        <v>-4.9662348999972457</v>
      </c>
      <c r="ATM45" s="1"/>
      <c r="ATN45" s="1"/>
      <c r="ATO45" s="2" t="s">
        <v>11</v>
      </c>
      <c r="ATP45" s="1" t="s">
        <v>122</v>
      </c>
      <c r="ATQ45" s="1">
        <v>183</v>
      </c>
      <c r="ATR45" s="2">
        <v>12</v>
      </c>
      <c r="ATS45" s="1">
        <v>1.7999999999999999E-2</v>
      </c>
      <c r="ATT45" s="1">
        <f t="shared" si="2145"/>
        <v>1.6999999999999998E-2</v>
      </c>
      <c r="ATU45" s="1">
        <f t="shared" si="2146"/>
        <v>0.3013698630136985</v>
      </c>
      <c r="ATV45" s="1">
        <f t="shared" si="2147"/>
        <v>4.5205479452054779E-4</v>
      </c>
      <c r="ATW45" s="1">
        <f t="shared" si="2148"/>
        <v>3.4603092048419146</v>
      </c>
      <c r="ATX45" s="1"/>
      <c r="ATY45" s="1"/>
      <c r="ATZ45" s="2" t="s">
        <v>11</v>
      </c>
      <c r="AUA45" s="1" t="s">
        <v>123</v>
      </c>
      <c r="AUB45" s="1">
        <v>184</v>
      </c>
      <c r="AUC45" s="2">
        <v>12</v>
      </c>
      <c r="AUD45" s="1">
        <v>1.0999999999999999E-2</v>
      </c>
      <c r="AUE45" s="1">
        <f t="shared" si="2149"/>
        <v>-5.000000000000001E-3</v>
      </c>
      <c r="AUF45" s="1">
        <f t="shared" si="2150"/>
        <v>-0.49458483754512639</v>
      </c>
      <c r="AUG45" s="1">
        <f t="shared" si="2151"/>
        <v>-7.4187725631768957E-4</v>
      </c>
      <c r="AUH45" s="1">
        <f t="shared" si="2152"/>
        <v>-5.6787910005946838</v>
      </c>
      <c r="AUI45" s="1"/>
      <c r="AUJ45" s="1"/>
      <c r="AUK45" s="2" t="s">
        <v>11</v>
      </c>
      <c r="AUL45" s="1" t="s">
        <v>124</v>
      </c>
      <c r="AUM45" s="1">
        <v>185</v>
      </c>
      <c r="AUN45" s="2">
        <v>12</v>
      </c>
      <c r="AUO45" s="1">
        <v>1.7999999999999999E-2</v>
      </c>
      <c r="AUP45" s="1">
        <f t="shared" si="2153"/>
        <v>1.2999999999999998E-2</v>
      </c>
      <c r="AUQ45" s="1">
        <f t="shared" si="2154"/>
        <v>0.29963898916967502</v>
      </c>
      <c r="AUR45" s="1">
        <f t="shared" si="2155"/>
        <v>4.4945848375451254E-4</v>
      </c>
      <c r="AUS45" s="1">
        <f t="shared" si="2156"/>
        <v>3.4404354237179464</v>
      </c>
      <c r="AUT45" s="1"/>
      <c r="AUU45" s="1"/>
      <c r="AUV45" s="2" t="s">
        <v>11</v>
      </c>
      <c r="AUW45" s="1" t="s">
        <v>125</v>
      </c>
      <c r="AUX45" s="1">
        <v>186</v>
      </c>
      <c r="AUY45" s="2">
        <v>12</v>
      </c>
      <c r="AUZ45" s="1">
        <v>1.6E-2</v>
      </c>
      <c r="AVA45" s="1">
        <f t="shared" si="2157"/>
        <v>6.0000000000000001E-3</v>
      </c>
      <c r="AVB45" s="1">
        <f t="shared" si="2158"/>
        <v>7.9422382671480149E-2</v>
      </c>
      <c r="AVC45" s="1">
        <f t="shared" si="2159"/>
        <v>1.1913357400722023E-4</v>
      </c>
      <c r="AVD45" s="1">
        <f t="shared" si="2160"/>
        <v>0.9119226424312632</v>
      </c>
      <c r="AVE45" s="1"/>
      <c r="AVF45" s="1"/>
      <c r="AVG45" s="2" t="s">
        <v>11</v>
      </c>
      <c r="AVH45" s="1" t="s">
        <v>126</v>
      </c>
      <c r="AVI45" s="1">
        <v>187</v>
      </c>
      <c r="AVJ45" s="2">
        <v>12</v>
      </c>
      <c r="AVK45" s="1">
        <v>1.9E-2</v>
      </c>
      <c r="AVL45" s="1">
        <f t="shared" si="2161"/>
        <v>8.9999999999999993E-3</v>
      </c>
      <c r="AVM45" s="1">
        <f t="shared" si="2162"/>
        <v>0.30935251798561153</v>
      </c>
      <c r="AVN45" s="1">
        <f t="shared" si="2163"/>
        <v>4.6402877697841732E-4</v>
      </c>
      <c r="AVO45" s="1">
        <f t="shared" si="2164"/>
        <v>3.5519655310656559</v>
      </c>
      <c r="AVP45" s="1"/>
      <c r="AVQ45" s="1"/>
      <c r="AVR45" s="2" t="s">
        <v>11</v>
      </c>
      <c r="AVS45" s="1" t="s">
        <v>127</v>
      </c>
      <c r="AVT45" s="1">
        <v>190</v>
      </c>
      <c r="AVU45" s="2">
        <v>12</v>
      </c>
      <c r="AVV45" s="1">
        <v>0.02</v>
      </c>
      <c r="AVW45" s="1">
        <f t="shared" si="2165"/>
        <v>9.0000000000000011E-3</v>
      </c>
      <c r="AVX45" s="1">
        <f t="shared" si="2166"/>
        <v>0.35842293906810041</v>
      </c>
      <c r="AVY45" s="1">
        <f t="shared" si="2167"/>
        <v>5.3763440860215065E-4</v>
      </c>
      <c r="AVZ45" s="1">
        <f t="shared" si="2168"/>
        <v>4.1153889207145635</v>
      </c>
      <c r="AWA45" s="1"/>
      <c r="AWB45" s="1"/>
      <c r="AWC45" s="2" t="s">
        <v>11</v>
      </c>
      <c r="AWD45" s="1" t="s">
        <v>128</v>
      </c>
      <c r="AWE45" s="1">
        <v>191</v>
      </c>
      <c r="AWF45" s="2">
        <v>12</v>
      </c>
      <c r="AWG45" s="1">
        <v>2.1999999999999999E-2</v>
      </c>
      <c r="AWH45" s="1">
        <f t="shared" si="2169"/>
        <v>8.9999999999999993E-3</v>
      </c>
      <c r="AWI45" s="1">
        <f t="shared" si="2170"/>
        <v>0.26881720430107525</v>
      </c>
      <c r="AWJ45" s="1">
        <f t="shared" si="2171"/>
        <v>4.032258064516129E-4</v>
      </c>
      <c r="AWK45" s="1">
        <f t="shared" si="2172"/>
        <v>3.0865416905359222</v>
      </c>
      <c r="AWL45" s="1"/>
      <c r="AWM45" s="1"/>
      <c r="AWN45" s="2" t="s">
        <v>11</v>
      </c>
      <c r="AWO45" s="1" t="s">
        <v>129</v>
      </c>
      <c r="AWP45" s="1">
        <v>192</v>
      </c>
      <c r="AWQ45" s="2">
        <v>12</v>
      </c>
      <c r="AWR45" s="1">
        <v>2.5000000000000001E-2</v>
      </c>
      <c r="AWS45" s="1">
        <f t="shared" si="2173"/>
        <v>9.0000000000000011E-3</v>
      </c>
      <c r="AWT45" s="1">
        <f t="shared" si="2174"/>
        <v>0.25714285714285717</v>
      </c>
      <c r="AWU45" s="1">
        <f t="shared" si="2175"/>
        <v>3.8571428571428578E-4</v>
      </c>
      <c r="AWV45" s="1">
        <f t="shared" si="2176"/>
        <v>2.9524975942612199</v>
      </c>
      <c r="AWW45" s="1"/>
      <c r="AWX45" s="1"/>
      <c r="AWY45" s="2" t="s">
        <v>11</v>
      </c>
      <c r="AWZ45" s="1" t="s">
        <v>130</v>
      </c>
      <c r="AXA45" s="1">
        <v>193</v>
      </c>
      <c r="AXB45" s="2">
        <v>12</v>
      </c>
      <c r="AXC45" s="1">
        <v>2.4E-2</v>
      </c>
      <c r="AXD45" s="1">
        <f t="shared" si="2177"/>
        <v>0.01</v>
      </c>
      <c r="AXE45" s="1">
        <f t="shared" si="2178"/>
        <v>0.25806451612903225</v>
      </c>
      <c r="AXF45" s="1">
        <f t="shared" si="2179"/>
        <v>3.8709677419354838E-4</v>
      </c>
      <c r="AXG45" s="1">
        <f t="shared" si="2180"/>
        <v>2.9630800229144851</v>
      </c>
      <c r="AXH45" s="1"/>
      <c r="AXI45" s="1"/>
      <c r="AXJ45" s="2" t="s">
        <v>11</v>
      </c>
      <c r="AXK45" s="1" t="s">
        <v>131</v>
      </c>
      <c r="AXL45" s="1">
        <v>197</v>
      </c>
      <c r="AXM45" s="2">
        <v>12</v>
      </c>
      <c r="AXN45" s="1">
        <v>3.2000000000000001E-2</v>
      </c>
      <c r="AXO45" s="1">
        <f t="shared" si="2181"/>
        <v>1.3000000000000001E-2</v>
      </c>
      <c r="AXP45" s="1">
        <f t="shared" si="2182"/>
        <v>0.31294964028776984</v>
      </c>
      <c r="AXQ45" s="1">
        <f t="shared" si="2183"/>
        <v>4.6942446043165474E-4</v>
      </c>
      <c r="AXR45" s="1">
        <f t="shared" si="2184"/>
        <v>3.5932674558454893</v>
      </c>
      <c r="AXS45" s="1"/>
      <c r="AXT45" s="1"/>
      <c r="AXU45" s="2" t="s">
        <v>11</v>
      </c>
      <c r="AXV45" s="1" t="s">
        <v>132</v>
      </c>
      <c r="AXW45" s="1">
        <v>198</v>
      </c>
      <c r="AXX45" s="2">
        <v>12</v>
      </c>
      <c r="AXY45" s="1">
        <v>2.1000000000000001E-2</v>
      </c>
      <c r="AXZ45" s="1">
        <f t="shared" si="2185"/>
        <v>4.0000000000000001E-3</v>
      </c>
      <c r="AYA45" s="1">
        <f t="shared" si="2186"/>
        <v>-4.3165467625899269E-2</v>
      </c>
      <c r="AYB45" s="1">
        <f t="shared" si="2187"/>
        <v>-6.4748201438848902E-5</v>
      </c>
      <c r="AYC45" s="1">
        <f t="shared" si="2188"/>
        <v>-0.49562309735799831</v>
      </c>
      <c r="AYD45" s="1"/>
      <c r="AYE45" s="1"/>
      <c r="AYF45" s="2" t="s">
        <v>11</v>
      </c>
      <c r="AYG45" s="1" t="s">
        <v>133</v>
      </c>
      <c r="AYH45" s="1">
        <v>201</v>
      </c>
      <c r="AYI45" s="2">
        <v>12</v>
      </c>
      <c r="AYJ45" s="1">
        <v>0.03</v>
      </c>
      <c r="AYK45" s="1">
        <f t="shared" si="2189"/>
        <v>6.9999999999999993E-3</v>
      </c>
      <c r="AYL45" s="1">
        <f t="shared" si="2190"/>
        <v>1.7857142857142842E-2</v>
      </c>
      <c r="AYM45" s="1">
        <f t="shared" si="2191"/>
        <v>2.6785714285714264E-5</v>
      </c>
      <c r="AYN45" s="1">
        <f t="shared" si="2192"/>
        <v>0.20503455515702895</v>
      </c>
      <c r="AYO45" s="1"/>
      <c r="AYP45" s="1"/>
      <c r="AYQ45" s="2" t="s">
        <v>11</v>
      </c>
      <c r="AYR45" s="1" t="s">
        <v>134</v>
      </c>
      <c r="AYS45" s="1">
        <v>204</v>
      </c>
      <c r="AYT45" s="2">
        <v>12</v>
      </c>
      <c r="AYU45" s="1">
        <v>3.4000000000000002E-2</v>
      </c>
      <c r="AYV45" s="1">
        <f t="shared" si="2193"/>
        <v>1.1000000000000003E-2</v>
      </c>
      <c r="AYW45" s="1">
        <f t="shared" si="2194"/>
        <v>-0.15357142857142844</v>
      </c>
      <c r="AYX45" s="1">
        <f t="shared" si="2195"/>
        <v>-2.3035714285714266E-4</v>
      </c>
      <c r="AYY45" s="1">
        <f t="shared" si="2196"/>
        <v>-1.7632971743504489</v>
      </c>
      <c r="AYZ45" s="1"/>
      <c r="AZA45" s="1"/>
      <c r="AZB45" s="2" t="s">
        <v>11</v>
      </c>
      <c r="AZC45" s="1" t="s">
        <v>135</v>
      </c>
      <c r="AZD45" s="1">
        <v>205</v>
      </c>
      <c r="AZE45" s="2">
        <v>12</v>
      </c>
      <c r="AZF45" s="1">
        <v>2.9000000000000001E-2</v>
      </c>
      <c r="AZG45" s="1">
        <f t="shared" si="2197"/>
        <v>7.0000000000000027E-3</v>
      </c>
      <c r="AZH45" s="1">
        <f t="shared" si="2198"/>
        <v>4.2857142857142969E-2</v>
      </c>
      <c r="AZI45" s="1">
        <f t="shared" si="2199"/>
        <v>6.428571428571445E-5</v>
      </c>
      <c r="AZJ45" s="1">
        <f t="shared" si="2200"/>
        <v>0.49208293237687112</v>
      </c>
      <c r="AZK45" s="1"/>
      <c r="AZL45" s="1"/>
      <c r="AZM45" s="2" t="s">
        <v>11</v>
      </c>
      <c r="AZN45" s="1" t="s">
        <v>136</v>
      </c>
      <c r="AZO45" s="1">
        <v>208</v>
      </c>
      <c r="AZP45" s="2">
        <v>12</v>
      </c>
      <c r="AZQ45" s="1">
        <v>3.4000000000000002E-2</v>
      </c>
      <c r="AZR45" s="1">
        <f t="shared" si="2201"/>
        <v>1.3000000000000001E-2</v>
      </c>
      <c r="AZS45" s="1">
        <f t="shared" si="2202"/>
        <v>0.25714285714285717</v>
      </c>
      <c r="AZT45" s="1">
        <f t="shared" si="2203"/>
        <v>3.8571428571428578E-4</v>
      </c>
      <c r="AZU45" s="1">
        <f t="shared" si="2204"/>
        <v>2.9524975942612199</v>
      </c>
      <c r="AZV45" s="1"/>
      <c r="AZW45" s="1"/>
      <c r="AZX45" s="2" t="s">
        <v>11</v>
      </c>
      <c r="AZY45" s="1" t="s">
        <v>137</v>
      </c>
      <c r="AZZ45" s="1">
        <v>211</v>
      </c>
      <c r="BAA45" s="2">
        <v>12</v>
      </c>
      <c r="BAB45" s="1">
        <v>3.7999999999999999E-2</v>
      </c>
      <c r="BAC45" s="1">
        <f t="shared" si="2205"/>
        <v>1.3999999999999999E-2</v>
      </c>
      <c r="BAD45" s="1">
        <f t="shared" si="2206"/>
        <v>0.2411347517730496</v>
      </c>
      <c r="BAE45" s="1">
        <f t="shared" si="2207"/>
        <v>3.6170212765957441E-4</v>
      </c>
      <c r="BAF45" s="1">
        <f t="shared" si="2208"/>
        <v>2.7686935675105202</v>
      </c>
      <c r="BAG45" s="1"/>
      <c r="BAH45" s="1"/>
      <c r="BAI45" s="2" t="s">
        <v>11</v>
      </c>
      <c r="BAJ45" s="1" t="s">
        <v>138</v>
      </c>
      <c r="BAK45" s="1">
        <v>212</v>
      </c>
      <c r="BAL45" s="2">
        <v>12</v>
      </c>
      <c r="BAM45" s="1">
        <v>0.01</v>
      </c>
      <c r="BAN45" s="1">
        <f t="shared" si="2209"/>
        <v>0</v>
      </c>
      <c r="BAO45" s="1">
        <f t="shared" si="2210"/>
        <v>0.99656357388316152</v>
      </c>
      <c r="BAP45" s="1">
        <f t="shared" si="2211"/>
        <v>1.4948453608247423E-3</v>
      </c>
      <c r="BAQ45" s="1">
        <f t="shared" si="2212"/>
        <v>11.442478267182656</v>
      </c>
      <c r="BAR45" s="1"/>
      <c r="BAS45" s="1"/>
      <c r="BAT45" s="2" t="s">
        <v>11</v>
      </c>
      <c r="BAU45" s="1" t="s">
        <v>139</v>
      </c>
      <c r="BAV45" s="1">
        <v>213</v>
      </c>
      <c r="BAW45" s="2">
        <v>12</v>
      </c>
      <c r="BAX45" s="1">
        <v>5.0000000000000001E-3</v>
      </c>
      <c r="BAY45" s="1">
        <f t="shared" si="2213"/>
        <v>4.0000000000000001E-3</v>
      </c>
      <c r="BAZ45" s="1">
        <f t="shared" si="2214"/>
        <v>1.270833333333333</v>
      </c>
      <c r="BBA45" s="1">
        <f t="shared" si="2215"/>
        <v>1.9062499999999995E-3</v>
      </c>
      <c r="BBB45" s="1">
        <f t="shared" si="2216"/>
        <v>14.591625842008568</v>
      </c>
      <c r="BBC45" s="1"/>
      <c r="BBD45" s="1"/>
      <c r="BBE45" s="2" t="s">
        <v>11</v>
      </c>
      <c r="BBF45" s="1" t="s">
        <v>140</v>
      </c>
      <c r="BBG45" s="1">
        <v>214</v>
      </c>
      <c r="BBH45" s="2">
        <v>12</v>
      </c>
      <c r="BBI45" s="1">
        <v>0.01</v>
      </c>
      <c r="BBJ45" s="1">
        <f t="shared" si="2217"/>
        <v>5.0000000000000001E-3</v>
      </c>
      <c r="BBK45" s="1">
        <f t="shared" si="2218"/>
        <v>0.98257839721254359</v>
      </c>
      <c r="BBL45" s="1">
        <f t="shared" si="2219"/>
        <v>1.4738675958188153E-3</v>
      </c>
      <c r="BBM45" s="1">
        <f t="shared" si="2220"/>
        <v>11.28190137644531</v>
      </c>
      <c r="BBN45" s="1"/>
      <c r="BBO45" s="1"/>
      <c r="BBP45" s="2" t="s">
        <v>11</v>
      </c>
      <c r="BBQ45" s="1" t="s">
        <v>141</v>
      </c>
      <c r="BBR45" s="1">
        <v>215</v>
      </c>
      <c r="BBS45" s="2">
        <v>12</v>
      </c>
      <c r="BBT45" s="1">
        <v>1.4999999999999999E-2</v>
      </c>
      <c r="BBU45" s="1">
        <f t="shared" si="2221"/>
        <v>6.9999999999999993E-3</v>
      </c>
      <c r="BBV45" s="1">
        <f t="shared" si="2222"/>
        <v>0.95454545454545447</v>
      </c>
      <c r="BBW45" s="1">
        <f t="shared" si="2223"/>
        <v>1.4318181818181817E-3</v>
      </c>
      <c r="BBX45" s="1">
        <f t="shared" si="2224"/>
        <v>10.960028948393919</v>
      </c>
      <c r="BBY45" s="1"/>
      <c r="BBZ45" s="1"/>
      <c r="BCA45" s="2" t="s">
        <v>11</v>
      </c>
      <c r="BCB45" s="1" t="s">
        <v>142</v>
      </c>
      <c r="BCC45" s="1">
        <v>225</v>
      </c>
      <c r="BCD45" s="2">
        <v>12</v>
      </c>
      <c r="BCE45" s="1">
        <v>1.7999999999999999E-2</v>
      </c>
      <c r="BCF45" s="1">
        <f t="shared" si="2225"/>
        <v>1.0999999999999999E-2</v>
      </c>
      <c r="BCG45" s="1">
        <f t="shared" si="2226"/>
        <v>1.0627177700348431</v>
      </c>
      <c r="BCH45" s="1">
        <f t="shared" si="2227"/>
        <v>1.5940766550522646E-3</v>
      </c>
      <c r="BCI45" s="1">
        <f t="shared" si="2228"/>
        <v>12.202056453247586</v>
      </c>
      <c r="BCJ45" s="1"/>
      <c r="BCK45" s="1"/>
      <c r="BCL45" s="2" t="s">
        <v>11</v>
      </c>
      <c r="BCM45" s="1" t="s">
        <v>143</v>
      </c>
      <c r="BCN45" s="1">
        <v>226</v>
      </c>
      <c r="BCO45" s="2">
        <v>12</v>
      </c>
      <c r="BCP45" s="1">
        <v>1.7000000000000001E-2</v>
      </c>
      <c r="BCQ45" s="1">
        <f t="shared" si="2229"/>
        <v>-9.9999999999999742E-4</v>
      </c>
      <c r="BCR45" s="1">
        <f t="shared" si="2230"/>
        <v>0.45270270270270274</v>
      </c>
      <c r="BCS45" s="1">
        <f t="shared" si="2231"/>
        <v>6.790540540540541E-4</v>
      </c>
      <c r="BCT45" s="1">
        <f t="shared" si="2232"/>
        <v>5.1979030469538738</v>
      </c>
      <c r="BCU45" s="1"/>
      <c r="BCV45" s="1"/>
      <c r="BCW45" s="2" t="s">
        <v>11</v>
      </c>
      <c r="BCX45" s="1" t="s">
        <v>144</v>
      </c>
      <c r="BCY45" s="1">
        <v>232</v>
      </c>
      <c r="BCZ45" s="2">
        <v>12</v>
      </c>
      <c r="BDA45" s="1">
        <v>2.9000000000000001E-2</v>
      </c>
      <c r="BDB45" s="1">
        <f t="shared" si="2233"/>
        <v>5.000000000000001E-3</v>
      </c>
      <c r="BDC45" s="1">
        <f t="shared" si="2234"/>
        <v>0.72297297297297303</v>
      </c>
      <c r="BDD45" s="1">
        <f t="shared" si="2235"/>
        <v>1.0844594594594595E-3</v>
      </c>
      <c r="BDE45" s="1">
        <f t="shared" si="2236"/>
        <v>8.3011287466278283</v>
      </c>
      <c r="BDF45" s="1"/>
      <c r="BDG45" s="1"/>
      <c r="BDH45" s="2" t="s">
        <v>11</v>
      </c>
      <c r="BDI45" s="1" t="s">
        <v>145</v>
      </c>
      <c r="BDJ45" s="1">
        <v>233</v>
      </c>
      <c r="BDK45" s="2">
        <v>12</v>
      </c>
      <c r="BDL45" s="1">
        <v>0.03</v>
      </c>
      <c r="BDM45" s="1">
        <f t="shared" si="2237"/>
        <v>-8.0000000000000002E-3</v>
      </c>
      <c r="BDN45" s="1">
        <f t="shared" si="2238"/>
        <v>0.32770270270270269</v>
      </c>
      <c r="BDO45" s="1">
        <f t="shared" si="2239"/>
        <v>4.9155405405405404E-4</v>
      </c>
      <c r="BDP45" s="1">
        <f t="shared" si="2240"/>
        <v>3.7626611608546692</v>
      </c>
      <c r="BDQ45" s="1"/>
      <c r="BDR45" s="1"/>
      <c r="BDS45" s="2" t="s">
        <v>11</v>
      </c>
      <c r="BDT45" s="1" t="s">
        <v>146</v>
      </c>
      <c r="BDU45" s="1">
        <v>234</v>
      </c>
      <c r="BDV45" s="2">
        <v>12</v>
      </c>
      <c r="BDW45" s="1">
        <v>2.9000000000000001E-2</v>
      </c>
      <c r="BDX45" s="1">
        <f t="shared" si="2241"/>
        <v>-6.0000000000000019E-3</v>
      </c>
      <c r="BDY45" s="1">
        <f t="shared" si="2242"/>
        <v>0.36949152542372871</v>
      </c>
      <c r="BDZ45" s="1">
        <f t="shared" si="2243"/>
        <v>5.5423728813559303E-4</v>
      </c>
      <c r="BEA45" s="1">
        <f t="shared" si="2244"/>
        <v>4.2424777107745939</v>
      </c>
      <c r="BEB45" s="1"/>
      <c r="BEC45" s="1"/>
      <c r="BED45" s="2" t="s">
        <v>11</v>
      </c>
      <c r="BEE45" s="1" t="s">
        <v>147</v>
      </c>
      <c r="BEF45" s="1">
        <v>236</v>
      </c>
      <c r="BEG45" s="2">
        <v>12</v>
      </c>
      <c r="BEH45" s="1">
        <v>3.4000000000000002E-2</v>
      </c>
      <c r="BEI45" s="1">
        <f t="shared" si="2245"/>
        <v>-2.4E-2</v>
      </c>
      <c r="BEJ45" s="1">
        <f t="shared" si="2246"/>
        <v>-0.23389830508474577</v>
      </c>
      <c r="BEK45" s="1">
        <f t="shared" si="2247"/>
        <v>-3.5084745762711865E-4</v>
      </c>
      <c r="BEL45" s="1">
        <f t="shared" si="2248"/>
        <v>-2.6856051563619001</v>
      </c>
      <c r="BEM45" s="1"/>
      <c r="BEN45" s="1"/>
      <c r="BEO45" s="2" t="s">
        <v>11</v>
      </c>
      <c r="BEP45" s="4" t="s">
        <v>148</v>
      </c>
      <c r="BEQ45" s="4">
        <v>239</v>
      </c>
      <c r="BER45" s="2">
        <v>12</v>
      </c>
      <c r="BES45" s="1">
        <v>4.1000000000000002E-2</v>
      </c>
      <c r="BET45" s="1">
        <f t="shared" si="2249"/>
        <v>-2.6000000000000002E-2</v>
      </c>
      <c r="BEU45" s="1">
        <f t="shared" si="2250"/>
        <v>-0.2416107382550336</v>
      </c>
      <c r="BEV45" s="1">
        <f t="shared" si="2251"/>
        <v>-3.624161073825504E-4</v>
      </c>
      <c r="BEW45" s="1">
        <f t="shared" si="2252"/>
        <v>-2.7741588133998039</v>
      </c>
      <c r="BEX45" s="1"/>
      <c r="BEY45" s="1"/>
      <c r="BEZ45" s="2" t="s">
        <v>11</v>
      </c>
      <c r="BFA45" s="4" t="s">
        <v>149</v>
      </c>
      <c r="BFB45" s="4">
        <v>240</v>
      </c>
      <c r="BFC45" s="2">
        <v>12</v>
      </c>
      <c r="BFD45" s="1">
        <v>-2.1999999999999999E-2</v>
      </c>
      <c r="BFE45" s="1">
        <f t="shared" si="2253"/>
        <v>1.0000000000000009E-3</v>
      </c>
      <c r="BFF45" s="1">
        <f t="shared" si="2254"/>
        <v>2.264808362369338</v>
      </c>
      <c r="BFG45" s="1">
        <f t="shared" si="2255"/>
        <v>3.3972125435540071E-3</v>
      </c>
      <c r="BFH45" s="1">
        <f t="shared" si="2256"/>
        <v>26.004382605281741</v>
      </c>
      <c r="BFI45" s="1"/>
      <c r="BFJ45" s="1"/>
      <c r="BFK45" s="2" t="s">
        <v>11</v>
      </c>
      <c r="BFL45" s="4" t="s">
        <v>150</v>
      </c>
      <c r="BFM45" s="4">
        <v>241</v>
      </c>
      <c r="BFN45" s="2">
        <v>12</v>
      </c>
      <c r="BFO45" s="1">
        <v>-1.6E-2</v>
      </c>
      <c r="BFP45" s="1">
        <f t="shared" si="2257"/>
        <v>1.0000000000000009E-3</v>
      </c>
      <c r="BFQ45" s="1">
        <f t="shared" si="2258"/>
        <v>2.2886597938144333</v>
      </c>
      <c r="BFR45" s="1">
        <f t="shared" si="2259"/>
        <v>3.43298969072165E-3</v>
      </c>
      <c r="BFS45" s="1">
        <f t="shared" si="2260"/>
        <v>26.278243192909137</v>
      </c>
      <c r="BFT45" s="1"/>
      <c r="BFU45" s="1"/>
      <c r="BFV45" s="2" t="s">
        <v>11</v>
      </c>
      <c r="BFW45" s="4" t="s">
        <v>151</v>
      </c>
      <c r="BFX45" s="4">
        <v>243</v>
      </c>
      <c r="BFY45" s="2">
        <v>12</v>
      </c>
      <c r="BFZ45" s="1">
        <v>1.0999999999999999E-2</v>
      </c>
      <c r="BGA45" s="1">
        <f t="shared" si="1408"/>
        <v>4.9999999999999992E-3</v>
      </c>
      <c r="BGB45" s="1">
        <f t="shared" si="2261"/>
        <v>1.43598615916955</v>
      </c>
      <c r="BGC45" s="1">
        <f t="shared" si="2262"/>
        <v>2.1539792387543252E-3</v>
      </c>
      <c r="BGD45" s="1">
        <f t="shared" si="2263"/>
        <v>16.487899867990855</v>
      </c>
      <c r="BGE45" s="1"/>
      <c r="BGF45" s="1"/>
      <c r="BGG45" s="2" t="s">
        <v>11</v>
      </c>
      <c r="BGH45" s="4" t="s">
        <v>152</v>
      </c>
      <c r="BGI45" s="4">
        <v>246</v>
      </c>
      <c r="BGJ45" s="2">
        <v>12</v>
      </c>
      <c r="BGK45" s="1">
        <v>1.4E-2</v>
      </c>
      <c r="BGL45" s="1">
        <f t="shared" si="2264"/>
        <v>3.0000000000000009E-3</v>
      </c>
      <c r="BGM45" s="1">
        <f t="shared" si="2265"/>
        <v>1.2249134948096887</v>
      </c>
      <c r="BGN45" s="1">
        <f t="shared" si="2266"/>
        <v>1.837370242214533E-3</v>
      </c>
      <c r="BGO45" s="1">
        <f t="shared" si="2267"/>
        <v>14.064377236792199</v>
      </c>
      <c r="BGP45" s="1"/>
      <c r="BGQ45" s="1"/>
      <c r="BGR45" s="2" t="s">
        <v>11</v>
      </c>
      <c r="BGS45" s="4" t="s">
        <v>153</v>
      </c>
      <c r="BGT45" s="4">
        <v>249</v>
      </c>
      <c r="BGU45" s="2">
        <v>12</v>
      </c>
      <c r="BGV45" s="1">
        <v>1.9E-2</v>
      </c>
      <c r="BGW45" s="1">
        <f t="shared" si="2268"/>
        <v>0.01</v>
      </c>
      <c r="BGX45" s="1">
        <f t="shared" si="2269"/>
        <v>1.5876288659793816</v>
      </c>
      <c r="BGY45" s="1">
        <f t="shared" si="2270"/>
        <v>2.3814432989690726E-3</v>
      </c>
      <c r="BGZ45" s="1">
        <f t="shared" si="2271"/>
        <v>18.229051584270302</v>
      </c>
      <c r="BHA45" s="1"/>
      <c r="BHB45" s="1"/>
      <c r="BHC45" s="2" t="s">
        <v>11</v>
      </c>
      <c r="BHD45" s="4" t="s">
        <v>154</v>
      </c>
      <c r="BHE45" s="4">
        <v>253</v>
      </c>
      <c r="BHF45" s="2">
        <v>12</v>
      </c>
      <c r="BHG45" s="1">
        <v>2.1999999999999999E-2</v>
      </c>
      <c r="BHH45" s="1">
        <f t="shared" si="2272"/>
        <v>1.3999999999999999E-2</v>
      </c>
      <c r="BHI45" s="1">
        <f t="shared" si="2273"/>
        <v>1.685121107266436</v>
      </c>
      <c r="BHJ45" s="1">
        <f t="shared" si="2274"/>
        <v>2.527681660899654E-3</v>
      </c>
      <c r="BHK45" s="1">
        <f t="shared" si="2275"/>
        <v>19.348451170389268</v>
      </c>
      <c r="BHL45" s="1"/>
      <c r="BHM45" s="1"/>
      <c r="BHN45" s="2" t="s">
        <v>11</v>
      </c>
      <c r="BHO45" s="4" t="s">
        <v>155</v>
      </c>
      <c r="BHP45" s="4">
        <v>254</v>
      </c>
      <c r="BHQ45" s="2">
        <v>12</v>
      </c>
      <c r="BHR45" s="1">
        <v>1.0999999999999999E-2</v>
      </c>
      <c r="BHS45" s="1">
        <f t="shared" si="2276"/>
        <v>-1.0999999999999999E-2</v>
      </c>
      <c r="BHT45" s="1">
        <f t="shared" si="2277"/>
        <v>-0.46391752577319584</v>
      </c>
      <c r="BHU45" s="1">
        <f t="shared" si="2278"/>
        <v>-6.9587628865979377E-4</v>
      </c>
      <c r="BHV45" s="1">
        <f t="shared" si="2279"/>
        <v>-5.3266709174815805</v>
      </c>
      <c r="BHW45" s="1"/>
      <c r="BHX45" s="1"/>
      <c r="BHY45" s="2" t="s">
        <v>11</v>
      </c>
      <c r="BHZ45" s="4" t="s">
        <v>156</v>
      </c>
      <c r="BIA45" s="4">
        <v>260</v>
      </c>
      <c r="BIB45" s="2">
        <v>12</v>
      </c>
      <c r="BIC45" s="1">
        <v>1.4999999999999999E-2</v>
      </c>
      <c r="BID45" s="1">
        <f t="shared" si="2280"/>
        <v>-1.6E-2</v>
      </c>
      <c r="BIE45" s="1">
        <f t="shared" si="2281"/>
        <v>-0.7533783783783784</v>
      </c>
      <c r="BIF45" s="1">
        <f t="shared" si="2282"/>
        <v>-1.1300675675675676E-3</v>
      </c>
      <c r="BIG45" s="1">
        <f t="shared" si="2283"/>
        <v>-8.6502416378411482</v>
      </c>
      <c r="BIH45" s="1"/>
      <c r="BII45" s="1"/>
      <c r="BIJ45" s="2" t="s">
        <v>11</v>
      </c>
      <c r="BIK45" s="4" t="s">
        <v>157</v>
      </c>
      <c r="BIL45" s="4">
        <v>267</v>
      </c>
      <c r="BIM45" s="2">
        <v>12</v>
      </c>
      <c r="BIN45" s="1">
        <v>0.01</v>
      </c>
      <c r="BIO45" s="1">
        <f t="shared" si="2284"/>
        <v>-2.0999999999999998E-2</v>
      </c>
      <c r="BIP45" s="1">
        <f t="shared" si="2285"/>
        <v>-6.9999999999999923E-2</v>
      </c>
      <c r="BIQ45" s="1">
        <f t="shared" si="2286"/>
        <v>-1.0499999999999988E-4</v>
      </c>
      <c r="BIR45" s="1">
        <f t="shared" si="2287"/>
        <v>-0.8037354562155532</v>
      </c>
      <c r="BIS45" s="1"/>
      <c r="BIT45" s="1"/>
      <c r="BIU45" s="2" t="s">
        <v>11</v>
      </c>
      <c r="BIV45" s="4" t="s">
        <v>158</v>
      </c>
      <c r="BIW45" s="4">
        <v>268</v>
      </c>
      <c r="BIX45" s="2">
        <v>12</v>
      </c>
      <c r="BIY45" s="1">
        <v>3.3000000000000002E-2</v>
      </c>
      <c r="BIZ45" s="1">
        <f t="shared" si="2288"/>
        <v>4.0000000000000001E-3</v>
      </c>
      <c r="BJA45" s="1">
        <f t="shared" si="2289"/>
        <v>0.1322033898305085</v>
      </c>
      <c r="BJB45" s="1">
        <f t="shared" si="2290"/>
        <v>1.9830508474576275E-4</v>
      </c>
      <c r="BJC45" s="1">
        <f t="shared" si="2291"/>
        <v>1.5179507405523787</v>
      </c>
      <c r="BJD45" s="1"/>
      <c r="BJE45" s="1"/>
      <c r="BJF45" s="2" t="s">
        <v>11</v>
      </c>
      <c r="BJG45" s="4" t="s">
        <v>159</v>
      </c>
      <c r="BJH45" s="4">
        <v>274</v>
      </c>
      <c r="BJI45" s="2">
        <v>12</v>
      </c>
      <c r="BJJ45" s="1">
        <v>0.02</v>
      </c>
      <c r="BJK45" s="1">
        <f t="shared" si="2292"/>
        <v>9.0000000000000011E-3</v>
      </c>
      <c r="BJL45" s="1">
        <f t="shared" si="2293"/>
        <v>0.99324324324324331</v>
      </c>
      <c r="BJM45" s="1">
        <f t="shared" si="2294"/>
        <v>1.4898648648648651E-3</v>
      </c>
      <c r="BJN45" s="1">
        <f t="shared" si="2295"/>
        <v>11.404354446301783</v>
      </c>
      <c r="BJO45" s="1"/>
      <c r="BJP45" s="1"/>
      <c r="BJQ45" s="2" t="s">
        <v>11</v>
      </c>
      <c r="BJR45" s="4" t="s">
        <v>160</v>
      </c>
      <c r="BJS45" s="4">
        <v>281</v>
      </c>
      <c r="BJT45" s="2">
        <v>12</v>
      </c>
      <c r="BJU45" s="1">
        <v>0.04</v>
      </c>
      <c r="BJV45" s="1">
        <f t="shared" si="2296"/>
        <v>2.0000000000000018E-3</v>
      </c>
      <c r="BJW45" s="1">
        <f t="shared" si="2297"/>
        <v>0.29333333333333345</v>
      </c>
      <c r="BJX45" s="1">
        <f t="shared" si="2298"/>
        <v>4.4000000000000018E-4</v>
      </c>
      <c r="BJY45" s="1">
        <f t="shared" si="2299"/>
        <v>3.3680342927127995</v>
      </c>
      <c r="BJZ45" s="1"/>
      <c r="BKA45" s="1"/>
      <c r="BKB45" s="2" t="s">
        <v>11</v>
      </c>
      <c r="BKC45" s="4" t="s">
        <v>161</v>
      </c>
      <c r="BKD45" s="4">
        <v>282</v>
      </c>
      <c r="BKE45" s="2">
        <v>12</v>
      </c>
      <c r="BKF45" s="1">
        <v>2.9000000000000001E-2</v>
      </c>
      <c r="BKG45" s="1">
        <f t="shared" si="2300"/>
        <v>8.0000000000000002E-3</v>
      </c>
      <c r="BKH45" s="1">
        <f t="shared" si="2301"/>
        <v>0.2391304347826087</v>
      </c>
      <c r="BKI45" s="1">
        <f t="shared" si="2302"/>
        <v>3.5869565217391304E-4</v>
      </c>
      <c r="BKJ45" s="1">
        <f t="shared" si="2303"/>
        <v>2.7456801299289118</v>
      </c>
      <c r="BKK45" s="1"/>
      <c r="BKL45" s="1"/>
      <c r="BKM45" s="2" t="s">
        <v>11</v>
      </c>
      <c r="BKN45" s="4" t="s">
        <v>162</v>
      </c>
      <c r="BKO45" s="4">
        <v>289</v>
      </c>
      <c r="BKP45" s="2">
        <v>12</v>
      </c>
      <c r="BKQ45" s="1">
        <v>3.1E-2</v>
      </c>
      <c r="BKR45" s="1">
        <f t="shared" si="2304"/>
        <v>1.4999999999999999E-2</v>
      </c>
      <c r="BKS45" s="1">
        <f t="shared" si="2305"/>
        <v>0.61151079136690656</v>
      </c>
      <c r="BKT45" s="1">
        <f t="shared" si="2306"/>
        <v>9.1726618705035982E-4</v>
      </c>
      <c r="BKU45" s="1">
        <f t="shared" si="2307"/>
        <v>7.021327212571645</v>
      </c>
      <c r="BKV45" s="1"/>
      <c r="BKW45" s="1"/>
      <c r="BKX45" s="2" t="s">
        <v>11</v>
      </c>
      <c r="BKY45" s="4" t="s">
        <v>163</v>
      </c>
      <c r="BKZ45" s="4">
        <v>296</v>
      </c>
      <c r="BLA45" s="2">
        <v>12</v>
      </c>
      <c r="BLB45" s="1">
        <v>3.5000000000000003E-2</v>
      </c>
      <c r="BLC45" s="1">
        <f t="shared" si="2308"/>
        <v>1.5000000000000003E-2</v>
      </c>
      <c r="BLD45" s="1">
        <f t="shared" si="2309"/>
        <v>0.34057971014492761</v>
      </c>
      <c r="BLE45" s="1">
        <f t="shared" si="2310"/>
        <v>5.108695652173914E-4</v>
      </c>
      <c r="BLF45" s="1">
        <f t="shared" si="2311"/>
        <v>3.9105141244442083</v>
      </c>
      <c r="BLG45" s="1"/>
      <c r="BLH45" s="1"/>
      <c r="BLI45" s="2" t="s">
        <v>11</v>
      </c>
      <c r="BLJ45" s="4" t="s">
        <v>164</v>
      </c>
      <c r="BLK45" s="4">
        <v>303</v>
      </c>
      <c r="BLL45" s="2">
        <v>12</v>
      </c>
      <c r="BLM45" s="1">
        <v>2.1000000000000001E-2</v>
      </c>
      <c r="BLN45" s="1">
        <f t="shared" si="2312"/>
        <v>1.0000000000000002E-2</v>
      </c>
      <c r="BLO45" s="1">
        <f t="shared" si="2313"/>
        <v>0.56610169491525442</v>
      </c>
      <c r="BLP45" s="1">
        <f t="shared" si="2314"/>
        <v>8.4915254237288168E-4</v>
      </c>
      <c r="BLQ45" s="1">
        <f t="shared" si="2315"/>
        <v>6.4999429146730066</v>
      </c>
      <c r="BLR45" s="1"/>
      <c r="BLS45" s="1"/>
      <c r="BLT45" s="2" t="s">
        <v>11</v>
      </c>
      <c r="BLU45" s="4" t="s">
        <v>165</v>
      </c>
      <c r="BLV45" s="4">
        <v>310</v>
      </c>
      <c r="BLW45" s="2">
        <v>12</v>
      </c>
      <c r="BLX45" s="1">
        <v>2.5000000000000001E-2</v>
      </c>
      <c r="BLY45" s="1">
        <f t="shared" si="2316"/>
        <v>1.3000000000000001E-2</v>
      </c>
      <c r="BLZ45" s="1">
        <f t="shared" si="2317"/>
        <v>0.82593856655290099</v>
      </c>
      <c r="BMA45" s="1">
        <f t="shared" si="2318"/>
        <v>1.2389078498293515E-3</v>
      </c>
      <c r="BMB45" s="1">
        <f t="shared" si="2319"/>
        <v>9.4833730084916663</v>
      </c>
      <c r="BMC45" s="1"/>
      <c r="BMD45" s="1"/>
      <c r="BME45" s="2" t="s">
        <v>11</v>
      </c>
      <c r="BMF45" s="4" t="s">
        <v>166</v>
      </c>
      <c r="BMG45" s="4">
        <v>311</v>
      </c>
      <c r="BMH45" s="2">
        <v>12</v>
      </c>
      <c r="BMI45" s="1">
        <v>1.7999999999999999E-2</v>
      </c>
      <c r="BMJ45" s="1">
        <f t="shared" si="1468"/>
        <v>7.9999999999999984E-3</v>
      </c>
      <c r="BMK45" s="1">
        <f t="shared" si="2320"/>
        <v>2.8368794326241085E-2</v>
      </c>
      <c r="BML45" s="1">
        <f t="shared" si="2321"/>
        <v>4.255319148936163E-5</v>
      </c>
      <c r="BMM45" s="1">
        <f t="shared" si="2322"/>
        <v>0.32572865500123721</v>
      </c>
      <c r="BMN45" s="1"/>
      <c r="BMO45" s="1"/>
      <c r="BMP45" s="2" t="s">
        <v>11</v>
      </c>
      <c r="BMQ45" s="4" t="s">
        <v>167</v>
      </c>
      <c r="BMR45" s="4">
        <v>317</v>
      </c>
      <c r="BMS45" s="2">
        <v>12</v>
      </c>
      <c r="BMT45" s="1">
        <v>2.5999999999999999E-2</v>
      </c>
      <c r="BMU45" s="4">
        <f t="shared" si="2323"/>
        <v>1.6E-2</v>
      </c>
      <c r="BMV45" s="1">
        <f t="shared" si="2324"/>
        <v>0.51063829787234039</v>
      </c>
      <c r="BMW45" s="1">
        <f t="shared" si="2325"/>
        <v>7.659574468085106E-4</v>
      </c>
      <c r="BMX45" s="1">
        <f t="shared" si="2326"/>
        <v>5.8631157900222792</v>
      </c>
      <c r="BMY45" s="1"/>
      <c r="BMZ45" s="1"/>
      <c r="BNA45" s="2" t="s">
        <v>11</v>
      </c>
      <c r="BNB45" s="4" t="s">
        <v>168</v>
      </c>
      <c r="BNC45" s="4">
        <v>324</v>
      </c>
      <c r="BND45" s="2">
        <v>12</v>
      </c>
      <c r="BNE45" s="1">
        <v>2.9000000000000001E-2</v>
      </c>
      <c r="BNF45" s="1">
        <f t="shared" si="2327"/>
        <v>1.6E-2</v>
      </c>
      <c r="BNG45" s="1">
        <f t="shared" si="2328"/>
        <v>0.47857142857142859</v>
      </c>
      <c r="BNH45" s="1">
        <f t="shared" si="2329"/>
        <v>7.1785714285714291E-4</v>
      </c>
      <c r="BNI45" s="1">
        <f t="shared" si="2330"/>
        <v>5.4949260782083806</v>
      </c>
      <c r="BNJ45" s="1"/>
      <c r="BNK45" s="1"/>
      <c r="BNL45" s="2" t="s">
        <v>11</v>
      </c>
      <c r="BNM45" s="4" t="s">
        <v>169</v>
      </c>
      <c r="BNN45" s="4">
        <v>325</v>
      </c>
      <c r="BNO45" s="2">
        <v>12</v>
      </c>
      <c r="BNP45" s="1">
        <v>4.3999999999999997E-2</v>
      </c>
      <c r="BNQ45" s="1">
        <f t="shared" si="2331"/>
        <v>2.4999999999999998E-2</v>
      </c>
      <c r="BNR45" s="1">
        <f t="shared" si="2332"/>
        <v>0.96853146853146843</v>
      </c>
      <c r="BNS45" s="1">
        <f t="shared" si="2333"/>
        <v>1.4527972027972027E-3</v>
      </c>
      <c r="BNT45" s="1">
        <f t="shared" si="2334"/>
        <v>11.120615453132292</v>
      </c>
      <c r="BNU45" s="1"/>
      <c r="BNV45" s="1"/>
      <c r="BNW45" s="2" t="s">
        <v>11</v>
      </c>
      <c r="BNX45" s="4" t="s">
        <v>170</v>
      </c>
      <c r="BNY45" s="4">
        <v>338</v>
      </c>
      <c r="BNZ45" s="2">
        <v>12</v>
      </c>
      <c r="BOA45" s="1">
        <v>3.3000000000000002E-2</v>
      </c>
      <c r="BOB45" s="1">
        <f t="shared" si="2335"/>
        <v>2.3E-2</v>
      </c>
      <c r="BOC45" s="1">
        <f t="shared" si="2336"/>
        <v>0.8814102564102565</v>
      </c>
      <c r="BOD45" s="1">
        <f t="shared" si="2337"/>
        <v>1.3221153846153847E-3</v>
      </c>
      <c r="BOE45" s="1">
        <f t="shared" si="2338"/>
        <v>10.120295350699514</v>
      </c>
      <c r="BOF45" s="1"/>
      <c r="BOG45" s="1"/>
      <c r="BOH45" s="2" t="s">
        <v>11</v>
      </c>
      <c r="BOI45" s="4" t="s">
        <v>171</v>
      </c>
      <c r="BOJ45" s="4">
        <v>339</v>
      </c>
      <c r="BOK45" s="2">
        <v>12</v>
      </c>
      <c r="BOL45" s="1">
        <v>2.8000000000000001E-2</v>
      </c>
      <c r="BOM45" s="1">
        <f t="shared" si="2339"/>
        <v>2.3E-2</v>
      </c>
      <c r="BON45" s="1">
        <f t="shared" si="2340"/>
        <v>0.87296416938110744</v>
      </c>
      <c r="BOO45" s="1">
        <f t="shared" si="2341"/>
        <v>1.3094462540716612E-3</v>
      </c>
      <c r="BOP45" s="1">
        <f t="shared" si="2342"/>
        <v>10.023317927676525</v>
      </c>
      <c r="BOQ45" s="1"/>
      <c r="BOR45" s="1"/>
      <c r="BOS45" s="2" t="s">
        <v>11</v>
      </c>
      <c r="BOT45" s="4" t="s">
        <v>172</v>
      </c>
      <c r="BOU45" s="4">
        <v>345</v>
      </c>
      <c r="BOV45" s="2">
        <v>12</v>
      </c>
      <c r="BOW45" s="1">
        <v>3.5999999999999997E-2</v>
      </c>
      <c r="BOX45" s="1">
        <f t="shared" si="2343"/>
        <v>2.8999999999999998E-2</v>
      </c>
      <c r="BOY45" s="1">
        <f t="shared" si="2344"/>
        <v>1.135048231511254</v>
      </c>
      <c r="BOZ45" s="1">
        <f t="shared" si="2345"/>
        <v>1.7025723472668811E-3</v>
      </c>
      <c r="BPA45" s="1">
        <f t="shared" si="2346"/>
        <v>13.032550116862224</v>
      </c>
      <c r="BPB45" s="1"/>
      <c r="BPC45" s="1"/>
      <c r="BPD45" s="2" t="s">
        <v>11</v>
      </c>
      <c r="BPE45" s="4" t="s">
        <v>173</v>
      </c>
      <c r="BPF45" s="4">
        <v>352</v>
      </c>
      <c r="BPG45" s="2">
        <v>12</v>
      </c>
      <c r="BPH45" s="1">
        <v>3.4000000000000002E-2</v>
      </c>
      <c r="BPI45" s="1">
        <f t="shared" si="2347"/>
        <v>2.5000000000000001E-2</v>
      </c>
      <c r="BPJ45" s="1">
        <f t="shared" si="2348"/>
        <v>0.90384615384615397</v>
      </c>
      <c r="BPK45" s="1">
        <f t="shared" si="2349"/>
        <v>1.3557692307692309E-3</v>
      </c>
      <c r="BPL45" s="1">
        <f t="shared" si="2350"/>
        <v>10.377902868717321</v>
      </c>
      <c r="BPM45" s="1"/>
      <c r="BPN45" s="1"/>
      <c r="BPO45" s="2" t="s">
        <v>11</v>
      </c>
      <c r="BPP45" s="4" t="s">
        <v>174</v>
      </c>
      <c r="BPQ45" s="4">
        <v>353</v>
      </c>
      <c r="BPR45" s="2">
        <v>12</v>
      </c>
      <c r="BPS45" s="1">
        <v>2.4E-2</v>
      </c>
      <c r="BPT45" s="1">
        <f t="shared" si="2351"/>
        <v>1.5000000000000001E-2</v>
      </c>
      <c r="BPU45" s="1">
        <f t="shared" si="2352"/>
        <v>0.48333333333333339</v>
      </c>
      <c r="BPV45" s="1">
        <f t="shared" si="2353"/>
        <v>7.2500000000000006E-4</v>
      </c>
      <c r="BPW45" s="1">
        <f t="shared" si="2354"/>
        <v>5.5496019595835886</v>
      </c>
      <c r="BPX45" s="1"/>
      <c r="BPY45" s="1"/>
      <c r="BPZ45" s="2" t="s">
        <v>11</v>
      </c>
      <c r="BQA45" s="4" t="s">
        <v>175</v>
      </c>
      <c r="BQB45" s="4">
        <v>358</v>
      </c>
      <c r="BQC45" s="2">
        <v>12</v>
      </c>
      <c r="BQD45" s="1">
        <v>0.03</v>
      </c>
      <c r="BQE45" s="1">
        <f t="shared" si="2355"/>
        <v>1.9999999999999997E-2</v>
      </c>
      <c r="BQF45" s="1">
        <f t="shared" si="2356"/>
        <v>0.65202702702702697</v>
      </c>
      <c r="BQG45" s="1">
        <f t="shared" si="2357"/>
        <v>9.780405405405404E-4</v>
      </c>
      <c r="BQH45" s="1">
        <f t="shared" si="2358"/>
        <v>7.4865320004634137</v>
      </c>
      <c r="BQI45" s="1"/>
      <c r="BQJ45" s="1"/>
      <c r="BQK45" s="2" t="s">
        <v>11</v>
      </c>
      <c r="BQL45" s="4" t="s">
        <v>176</v>
      </c>
      <c r="BQM45" s="4">
        <v>366</v>
      </c>
      <c r="BQN45" s="2">
        <v>12</v>
      </c>
      <c r="BQO45" s="1">
        <v>3.5999999999999997E-2</v>
      </c>
      <c r="BQP45" s="1">
        <f t="shared" si="2359"/>
        <v>2.4999999999999998E-2</v>
      </c>
      <c r="BQQ45" s="1">
        <f t="shared" si="2360"/>
        <v>1.0267558528428093</v>
      </c>
      <c r="BQR45" s="1">
        <f t="shared" si="2361"/>
        <v>1.5401337792642141E-3</v>
      </c>
      <c r="BQS45" s="1">
        <f t="shared" si="2362"/>
        <v>11.789144054380083</v>
      </c>
      <c r="BQT45" s="1"/>
      <c r="BQU45" s="1"/>
      <c r="BQV45" s="2" t="s">
        <v>11</v>
      </c>
      <c r="BQW45" s="4" t="s">
        <v>177</v>
      </c>
      <c r="BQX45" s="4">
        <v>367</v>
      </c>
      <c r="BQY45" s="2">
        <v>12</v>
      </c>
      <c r="BQZ45" s="1">
        <v>4.2999999999999997E-2</v>
      </c>
      <c r="BRA45" s="1">
        <f t="shared" si="2363"/>
        <v>2.1999999999999995E-2</v>
      </c>
      <c r="BRB45" s="1">
        <f t="shared" si="2364"/>
        <v>-1.0101010101010274E-2</v>
      </c>
      <c r="BRC45" s="1">
        <f t="shared" si="2365"/>
        <v>-1.515151515151541E-5</v>
      </c>
      <c r="BRD45" s="1">
        <f t="shared" si="2366"/>
        <v>-0.11597914231104875</v>
      </c>
      <c r="BRE45" s="1"/>
      <c r="BRF45" s="1"/>
      <c r="BRG45" s="2" t="s">
        <v>11</v>
      </c>
      <c r="BRH45" s="4" t="s">
        <v>178</v>
      </c>
      <c r="BRI45" s="4">
        <v>373</v>
      </c>
      <c r="BRJ45" s="2">
        <v>12</v>
      </c>
      <c r="BRK45" s="1">
        <v>4.4999999999999998E-2</v>
      </c>
      <c r="BRL45" s="1">
        <f t="shared" si="2367"/>
        <v>2.3E-2</v>
      </c>
      <c r="BRM45" s="1">
        <f t="shared" si="2368"/>
        <v>0.3254237288135593</v>
      </c>
      <c r="BRN45" s="1">
        <f t="shared" si="2369"/>
        <v>4.8813559322033895E-4</v>
      </c>
      <c r="BRO45" s="1">
        <f t="shared" si="2370"/>
        <v>3.7364941305904695</v>
      </c>
      <c r="BRP45" s="1"/>
      <c r="BRQ45" s="1"/>
      <c r="BRR45" s="2" t="s">
        <v>11</v>
      </c>
      <c r="BRS45" s="1" t="s">
        <v>179</v>
      </c>
      <c r="BRT45" s="1">
        <v>380</v>
      </c>
      <c r="BRU45" s="2">
        <v>12</v>
      </c>
      <c r="BRV45" s="1">
        <v>0.05</v>
      </c>
      <c r="BRW45" s="1">
        <f t="shared" si="2371"/>
        <v>2.0000000000000004E-2</v>
      </c>
      <c r="BRX45" s="1">
        <f t="shared" si="2372"/>
        <v>0.23489932885906056</v>
      </c>
      <c r="BRY45" s="1">
        <f t="shared" si="2373"/>
        <v>3.5234899328859086E-4</v>
      </c>
      <c r="BRZ45" s="1">
        <f t="shared" si="2374"/>
        <v>2.6970988463609218</v>
      </c>
      <c r="BSA45" s="1"/>
      <c r="BSB45" s="1"/>
      <c r="BSC45" s="2" t="s">
        <v>11</v>
      </c>
      <c r="BSD45" s="1" t="s">
        <v>180</v>
      </c>
      <c r="BSE45" s="1">
        <v>394</v>
      </c>
      <c r="BSF45" s="2">
        <v>12</v>
      </c>
      <c r="BSG45" s="1">
        <v>3.6999999999999998E-2</v>
      </c>
      <c r="BSH45" s="1">
        <f t="shared" si="2375"/>
        <v>2.4999999999999998E-2</v>
      </c>
      <c r="BSI45" s="1">
        <f t="shared" si="2376"/>
        <v>0.44326241134751765</v>
      </c>
      <c r="BSJ45" s="1">
        <f t="shared" si="2377"/>
        <v>6.6489361702127647E-4</v>
      </c>
      <c r="BSK45" s="1">
        <f t="shared" si="2378"/>
        <v>5.0895102343943392</v>
      </c>
      <c r="BSL45" s="1"/>
      <c r="BSM45" s="1"/>
      <c r="BSN45" s="1" t="s">
        <v>11</v>
      </c>
      <c r="BSO45" s="1" t="s">
        <v>181</v>
      </c>
      <c r="BSP45" s="1">
        <v>395</v>
      </c>
      <c r="BSQ45" s="2">
        <v>12</v>
      </c>
      <c r="BSR45" s="1">
        <v>0.02</v>
      </c>
      <c r="BSS45" s="1">
        <f t="shared" si="2379"/>
        <v>0.01</v>
      </c>
      <c r="BST45" s="1">
        <f t="shared" si="2380"/>
        <v>0.37024221453287198</v>
      </c>
      <c r="BSU45" s="1">
        <f t="shared" si="2381"/>
        <v>5.5536332179930803E-4</v>
      </c>
      <c r="BSV45" s="1">
        <f t="shared" si="2382"/>
        <v>4.2510970743976424</v>
      </c>
      <c r="BSW45" s="1"/>
      <c r="BSX45" s="1"/>
      <c r="BSY45" s="1" t="s">
        <v>11</v>
      </c>
      <c r="BSZ45" s="1" t="s">
        <v>182</v>
      </c>
      <c r="BTA45" s="1">
        <v>401</v>
      </c>
      <c r="BTB45" s="1">
        <v>12</v>
      </c>
      <c r="BTC45" s="1">
        <v>2.1000000000000001E-2</v>
      </c>
      <c r="BTD45" s="1">
        <f t="shared" si="2383"/>
        <v>9.0000000000000011E-3</v>
      </c>
      <c r="BTE45" s="1">
        <f t="shared" si="2384"/>
        <v>0.43706293706293708</v>
      </c>
      <c r="BTF45" s="1">
        <f t="shared" si="2385"/>
        <v>6.5559440559440562E-4</v>
      </c>
      <c r="BTG45" s="1">
        <f t="shared" si="2386"/>
        <v>5.0183282730741396</v>
      </c>
      <c r="BTH45" s="1"/>
      <c r="BTI45" s="1"/>
      <c r="BTJ45" s="1" t="s">
        <v>11</v>
      </c>
      <c r="BTK45" s="1" t="s">
        <v>183</v>
      </c>
      <c r="BTL45" s="1">
        <v>408</v>
      </c>
      <c r="BTM45" s="1">
        <v>12</v>
      </c>
      <c r="BTN45" s="1">
        <v>2.3E-2</v>
      </c>
      <c r="BTO45" s="1">
        <f t="shared" si="2387"/>
        <v>1.0999999999999999E-2</v>
      </c>
      <c r="BTP45" s="5">
        <f t="shared" si="2388"/>
        <v>0.64459930313588842</v>
      </c>
      <c r="BTQ45" s="1">
        <f t="shared" si="2389"/>
        <v>9.668989547038327E-4</v>
      </c>
      <c r="BTR45" s="1">
        <f t="shared" si="2390"/>
        <v>7.4012473568878798</v>
      </c>
      <c r="BTS45" s="1"/>
      <c r="BTT45" s="1"/>
      <c r="BTU45" s="1" t="s">
        <v>11</v>
      </c>
      <c r="BTV45" s="1" t="s">
        <v>184</v>
      </c>
      <c r="BTW45" s="1">
        <v>409</v>
      </c>
      <c r="BTX45" s="1">
        <v>12</v>
      </c>
      <c r="BTY45" s="1">
        <v>3.5000000000000003E-2</v>
      </c>
      <c r="BTZ45" s="1">
        <f t="shared" si="2391"/>
        <v>2.5000000000000001E-2</v>
      </c>
      <c r="BUA45" s="1">
        <f t="shared" si="2392"/>
        <v>0.96539792387543266</v>
      </c>
      <c r="BUB45" s="1">
        <f t="shared" si="2393"/>
        <v>1.448096885813149E-3</v>
      </c>
      <c r="BUC45" s="1">
        <f t="shared" si="2394"/>
        <v>11.084636296793853</v>
      </c>
      <c r="BUD45" s="1"/>
      <c r="BUE45" s="1"/>
      <c r="BUF45" s="1" t="s">
        <v>11</v>
      </c>
      <c r="BUG45" s="1" t="s">
        <v>185</v>
      </c>
      <c r="BUH45" s="1">
        <v>415</v>
      </c>
      <c r="BUI45" s="1">
        <v>12</v>
      </c>
      <c r="BUJ45" s="1">
        <v>3.5000000000000003E-2</v>
      </c>
      <c r="BUK45" s="1">
        <f t="shared" si="2395"/>
        <v>2.2000000000000006E-2</v>
      </c>
      <c r="BUL45" s="1">
        <f t="shared" si="2396"/>
        <v>0.92334494773519182</v>
      </c>
      <c r="BUM45" s="1">
        <f t="shared" si="2397"/>
        <v>1.3850174216027877E-3</v>
      </c>
      <c r="BUN45" s="1">
        <f t="shared" si="2398"/>
        <v>10.60178675446102</v>
      </c>
      <c r="BUO45" s="1"/>
      <c r="BUP45" s="1"/>
      <c r="BUQ45" s="1" t="s">
        <v>11</v>
      </c>
      <c r="BUR45" s="1" t="s">
        <v>186</v>
      </c>
      <c r="BUS45" s="1">
        <v>422</v>
      </c>
      <c r="BUT45" s="1">
        <v>12</v>
      </c>
      <c r="BUU45" s="1">
        <v>3.9E-2</v>
      </c>
      <c r="BUV45" s="1">
        <f t="shared" si="2399"/>
        <v>2.4E-2</v>
      </c>
      <c r="BUW45" s="1">
        <f t="shared" si="2400"/>
        <v>0.96140350877192982</v>
      </c>
      <c r="BUX45" s="1">
        <f t="shared" si="2401"/>
        <v>1.4421052631578947E-3</v>
      </c>
      <c r="BUY45" s="1">
        <f t="shared" si="2402"/>
        <v>11.038772681857736</v>
      </c>
      <c r="BUZ45" s="1"/>
      <c r="BVA45" s="1"/>
      <c r="BVB45" s="1" t="s">
        <v>11</v>
      </c>
      <c r="BVC45" s="1" t="s">
        <v>187</v>
      </c>
      <c r="BVD45" s="1">
        <v>423</v>
      </c>
      <c r="BVE45" s="1">
        <v>12</v>
      </c>
      <c r="BVF45" s="1">
        <v>2.3E-2</v>
      </c>
      <c r="BVG45" s="1">
        <f t="shared" si="2403"/>
        <v>1.2999999999999999E-2</v>
      </c>
      <c r="BVH45" s="1">
        <f t="shared" si="2404"/>
        <v>-0.49488054607508536</v>
      </c>
      <c r="BVI45" s="1">
        <f t="shared" si="2405"/>
        <v>-7.4232081911262808E-4</v>
      </c>
      <c r="BVJ45" s="1">
        <f t="shared" si="2406"/>
        <v>-5.682186306740876</v>
      </c>
      <c r="BVK45" s="1"/>
      <c r="BVL45" s="1"/>
      <c r="BVM45" s="1" t="s">
        <v>11</v>
      </c>
      <c r="BVN45" s="1" t="s">
        <v>188</v>
      </c>
      <c r="BVO45" s="1">
        <v>436</v>
      </c>
      <c r="BVP45" s="1">
        <v>12</v>
      </c>
      <c r="BVQ45" s="1">
        <v>0.03</v>
      </c>
      <c r="BVR45" s="1">
        <f t="shared" si="2407"/>
        <v>1.7999999999999999E-2</v>
      </c>
      <c r="BVS45" s="1">
        <f t="shared" si="2408"/>
        <v>-3.4129692832764534E-2</v>
      </c>
      <c r="BVT45" s="1">
        <f t="shared" si="2409"/>
        <v>-5.1194539249146799E-5</v>
      </c>
      <c r="BVU45" s="1">
        <f t="shared" si="2410"/>
        <v>-0.39187491770626759</v>
      </c>
      <c r="BVV45" s="1"/>
      <c r="BVW45" s="1"/>
      <c r="BVX45" s="1" t="s">
        <v>11</v>
      </c>
      <c r="BVY45" s="1" t="s">
        <v>189</v>
      </c>
      <c r="BVZ45" s="1">
        <v>437</v>
      </c>
      <c r="BWA45" s="1">
        <v>12</v>
      </c>
      <c r="BWB45" s="1">
        <v>2.8000000000000001E-2</v>
      </c>
      <c r="BWC45" s="1">
        <f t="shared" si="2411"/>
        <v>2.3E-2</v>
      </c>
      <c r="BWD45" s="1">
        <f t="shared" si="2412"/>
        <v>7.9847908745247193E-2</v>
      </c>
      <c r="BWE45" s="1">
        <f t="shared" si="2413"/>
        <v>1.197718631178708E-4</v>
      </c>
      <c r="BWF45" s="1">
        <f t="shared" si="2414"/>
        <v>0.9168085051888456</v>
      </c>
      <c r="BWG45" s="1"/>
      <c r="BWH45" s="1"/>
      <c r="BWI45" s="1" t="s">
        <v>11</v>
      </c>
      <c r="BWJ45" s="1" t="s">
        <v>190</v>
      </c>
      <c r="BWK45" s="1">
        <v>443</v>
      </c>
      <c r="BWL45" s="1">
        <v>12</v>
      </c>
      <c r="BWM45" s="1">
        <v>0.04</v>
      </c>
      <c r="BWN45" s="1">
        <f t="shared" si="2415"/>
        <v>0.03</v>
      </c>
      <c r="BWO45" s="1">
        <f t="shared" si="2416"/>
        <v>0.31818181818181812</v>
      </c>
      <c r="BWP45" s="1">
        <f t="shared" si="2417"/>
        <v>4.7727272727272717E-4</v>
      </c>
      <c r="BWQ45" s="1">
        <f t="shared" si="2418"/>
        <v>3.6533429827979726</v>
      </c>
      <c r="BWR45" s="1"/>
      <c r="BWS45" s="1"/>
      <c r="BWT45" s="1" t="s">
        <v>11</v>
      </c>
      <c r="BWU45" s="1" t="s">
        <v>191</v>
      </c>
      <c r="BWV45" s="1">
        <v>450</v>
      </c>
      <c r="BWW45" s="1">
        <v>12</v>
      </c>
      <c r="BWX45" s="1">
        <v>3.1E-2</v>
      </c>
      <c r="BWY45" s="1">
        <f t="shared" si="2419"/>
        <v>2.7E-2</v>
      </c>
      <c r="BWZ45" s="1">
        <f t="shared" si="2420"/>
        <v>0.54545454545454541</v>
      </c>
      <c r="BXA45" s="1">
        <f t="shared" si="2421"/>
        <v>8.1818181818181816E-4</v>
      </c>
      <c r="BXB45" s="1">
        <f t="shared" si="2422"/>
        <v>6.2628736847965252</v>
      </c>
      <c r="BXC45" s="1"/>
      <c r="BXD45" s="1"/>
      <c r="BXE45" s="1" t="s">
        <v>11</v>
      </c>
      <c r="BXF45" s="1" t="s">
        <v>192</v>
      </c>
      <c r="BXG45" s="1">
        <v>451</v>
      </c>
      <c r="BXH45" s="1">
        <v>12</v>
      </c>
      <c r="BXI45" s="1">
        <v>2E-3</v>
      </c>
      <c r="BXJ45" s="1">
        <f t="shared" si="2423"/>
        <v>5.0000000000000001E-3</v>
      </c>
      <c r="BXK45" s="1">
        <f t="shared" si="2424"/>
        <v>0.67169811320754713</v>
      </c>
      <c r="BXL45" s="1">
        <f t="shared" si="2425"/>
        <v>1.0075471698113207E-3</v>
      </c>
      <c r="BXM45" s="1">
        <f t="shared" si="2426"/>
        <v>7.712394135114212</v>
      </c>
      <c r="BXN45" s="1"/>
      <c r="BXO45" s="1"/>
      <c r="BXP45" s="1" t="s">
        <v>11</v>
      </c>
      <c r="BXQ45" s="1" t="s">
        <v>193</v>
      </c>
      <c r="BXR45" s="1">
        <v>464</v>
      </c>
      <c r="BXS45" s="1">
        <v>12</v>
      </c>
      <c r="BXT45" s="1">
        <v>1.4999999999999999E-2</v>
      </c>
      <c r="BXU45" s="1">
        <f t="shared" si="2427"/>
        <v>1.0999999999999999E-2</v>
      </c>
      <c r="BXV45" s="1">
        <f t="shared" si="2428"/>
        <v>1.2095588235294117</v>
      </c>
      <c r="BXW45" s="1">
        <f t="shared" si="2429"/>
        <v>1.8143382352941175E-3</v>
      </c>
      <c r="BXX45" s="1">
        <f t="shared" si="2430"/>
        <v>13.888075897842295</v>
      </c>
      <c r="BXY45" s="1"/>
      <c r="BXZ45" s="1"/>
      <c r="BYA45" s="1" t="s">
        <v>11</v>
      </c>
      <c r="BYB45" s="1" t="s">
        <v>194</v>
      </c>
      <c r="BYC45" s="1">
        <v>465</v>
      </c>
      <c r="BYD45" s="1">
        <v>12</v>
      </c>
      <c r="BYE45" s="1">
        <v>1.9E-2</v>
      </c>
      <c r="BYF45" s="1">
        <f t="shared" si="2431"/>
        <v>1.3999999999999999E-2</v>
      </c>
      <c r="BYG45" s="1">
        <f t="shared" si="2432"/>
        <v>0.35955056179775269</v>
      </c>
      <c r="BYH45" s="1">
        <f t="shared" si="2433"/>
        <v>5.3932584269662906E-4</v>
      </c>
      <c r="BYI45" s="1">
        <f t="shared" si="2434"/>
        <v>4.1283362117010798</v>
      </c>
      <c r="BYJ45" s="1"/>
      <c r="BYK45" s="1"/>
      <c r="BYL45" s="1" t="s">
        <v>11</v>
      </c>
      <c r="BYM45" s="1" t="s">
        <v>195</v>
      </c>
      <c r="BYN45" s="1">
        <v>479</v>
      </c>
      <c r="BYO45" s="1">
        <v>12</v>
      </c>
      <c r="BYP45" s="1">
        <v>2.4E-2</v>
      </c>
      <c r="BYQ45" s="1">
        <f t="shared" si="2435"/>
        <v>1.3000000000000001E-2</v>
      </c>
      <c r="BYR45" s="1">
        <f t="shared" si="2436"/>
        <v>0.65313653136531369</v>
      </c>
      <c r="BYS45" s="1">
        <f t="shared" si="2437"/>
        <v>9.7970479704797045E-4</v>
      </c>
      <c r="BYT45" s="1">
        <f t="shared" si="2438"/>
        <v>7.499271257256356</v>
      </c>
      <c r="BYU45" s="1"/>
      <c r="BYV45" s="1"/>
      <c r="BYW45" s="1" t="s">
        <v>11</v>
      </c>
      <c r="BYX45" s="1" t="s">
        <v>196</v>
      </c>
      <c r="BYY45" s="1">
        <v>480</v>
      </c>
      <c r="BYZ45" s="1">
        <v>12</v>
      </c>
      <c r="BZA45" s="1">
        <v>1.6E-2</v>
      </c>
      <c r="BZB45" s="1">
        <f t="shared" si="2439"/>
        <v>3.0000000000000009E-3</v>
      </c>
      <c r="BZC45" s="1">
        <f t="shared" si="2440"/>
        <v>0.5168539325842697</v>
      </c>
      <c r="BZD45" s="1">
        <f t="shared" si="2441"/>
        <v>7.7528089887640456E-4</v>
      </c>
      <c r="BZE45" s="1">
        <f t="shared" si="2442"/>
        <v>5.9344833043203042</v>
      </c>
      <c r="BZF45" s="1"/>
      <c r="BZG45" s="1"/>
      <c r="BZH45" s="1" t="s">
        <v>11</v>
      </c>
      <c r="BZI45" s="1" t="s">
        <v>197</v>
      </c>
      <c r="BZJ45" s="1">
        <v>494</v>
      </c>
      <c r="BZK45" s="1">
        <v>12</v>
      </c>
      <c r="BZL45" s="1">
        <v>2.7E-2</v>
      </c>
      <c r="BZM45" s="1">
        <f t="shared" si="2443"/>
        <v>1.2E-2</v>
      </c>
      <c r="BZN45" s="1">
        <f t="shared" si="2444"/>
        <v>1.1764705882352942</v>
      </c>
      <c r="BZO45" s="1">
        <f t="shared" si="2445"/>
        <v>1.7647058823529412E-3</v>
      </c>
      <c r="BZP45" s="1">
        <f t="shared" si="2446"/>
        <v>13.508158927992508</v>
      </c>
      <c r="BZQ45" s="1"/>
      <c r="BZR45" s="1"/>
      <c r="BZS45" s="1" t="s">
        <v>11</v>
      </c>
      <c r="BZT45" s="1" t="s">
        <v>198</v>
      </c>
      <c r="BZU45" s="1">
        <v>495</v>
      </c>
      <c r="BZV45" s="1">
        <v>12</v>
      </c>
      <c r="BZW45" s="1">
        <v>2.1999999999999999E-2</v>
      </c>
      <c r="BZX45" s="1">
        <f t="shared" si="2447"/>
        <v>7.9999999999999984E-3</v>
      </c>
      <c r="BZY45" s="1">
        <f t="shared" si="2448"/>
        <v>0.6863468634686346</v>
      </c>
      <c r="BZZ45" s="1">
        <f t="shared" si="2449"/>
        <v>1.0295202952029518E-3</v>
      </c>
      <c r="CAA45" s="1">
        <f t="shared" si="2450"/>
        <v>7.880590134743966</v>
      </c>
      <c r="CAB45" s="1"/>
      <c r="CAC45" s="1"/>
      <c r="CAD45" s="1" t="s">
        <v>11</v>
      </c>
      <c r="CAE45" s="1" t="s">
        <v>199</v>
      </c>
      <c r="CAF45" s="1">
        <v>501</v>
      </c>
      <c r="CAG45" s="1">
        <v>12</v>
      </c>
      <c r="CAH45" s="1">
        <v>2.9000000000000001E-2</v>
      </c>
      <c r="CAI45" s="1">
        <f t="shared" si="2451"/>
        <v>1.2E-2</v>
      </c>
      <c r="CAJ45" s="1">
        <f t="shared" si="2452"/>
        <v>0.89010989010989017</v>
      </c>
      <c r="CAK45" s="1">
        <f t="shared" si="2453"/>
        <v>1.3351648351648353E-3</v>
      </c>
      <c r="CAL45" s="1">
        <f t="shared" si="2454"/>
        <v>10.220183980134991</v>
      </c>
      <c r="CAM45" s="1"/>
      <c r="CAN45" s="1"/>
      <c r="CAO45" s="1" t="s">
        <v>11</v>
      </c>
      <c r="CAP45" s="1" t="s">
        <v>200</v>
      </c>
      <c r="CAQ45" s="1">
        <v>508</v>
      </c>
      <c r="CAR45" s="1">
        <v>12</v>
      </c>
      <c r="CAS45" s="1">
        <v>2.5000000000000001E-2</v>
      </c>
      <c r="CAT45" s="1">
        <f t="shared" si="2455"/>
        <v>-1.2999999999999998E-2</v>
      </c>
      <c r="CAU45" s="1">
        <f t="shared" si="2456"/>
        <v>-3.2967032967032892E-2</v>
      </c>
      <c r="CAV45" s="1">
        <f t="shared" si="2457"/>
        <v>-4.9450549450549338E-5</v>
      </c>
      <c r="CAW45" s="1">
        <f t="shared" si="2458"/>
        <v>-0.37852533259759136</v>
      </c>
      <c r="CAX45" s="1"/>
      <c r="CAY45" s="1"/>
      <c r="CAZ45" s="1" t="s">
        <v>11</v>
      </c>
      <c r="CBA45" s="1" t="s">
        <v>201</v>
      </c>
      <c r="CBB45" s="1">
        <v>509</v>
      </c>
      <c r="CBC45" s="1">
        <v>12</v>
      </c>
      <c r="CBD45" s="1">
        <v>1.4E-2</v>
      </c>
      <c r="CBE45" s="1">
        <f t="shared" si="2459"/>
        <v>1.0000000000000009E-3</v>
      </c>
      <c r="CBF45" s="1">
        <f t="shared" si="2460"/>
        <v>-9.0225563909774403E-2</v>
      </c>
      <c r="CBG45" s="1">
        <f t="shared" si="2461"/>
        <v>-1.353383458646616E-4</v>
      </c>
      <c r="CBH45" s="1">
        <f t="shared" si="2462"/>
        <v>-1.035964068161831</v>
      </c>
      <c r="CBI45" s="1"/>
      <c r="CBJ45" s="1"/>
      <c r="CBK45" s="1" t="s">
        <v>11</v>
      </c>
      <c r="CBL45" s="1" t="s">
        <v>202</v>
      </c>
      <c r="CBM45" s="1">
        <v>515</v>
      </c>
      <c r="CBN45" s="1">
        <v>12</v>
      </c>
      <c r="CBO45" s="1">
        <v>1.6E-2</v>
      </c>
      <c r="CBP45" s="1">
        <f t="shared" si="2463"/>
        <v>1.0000000000000009E-3</v>
      </c>
      <c r="CBQ45" s="1">
        <f t="shared" si="1612"/>
        <v>1.8726591760299657E-2</v>
      </c>
      <c r="CBR45" s="1">
        <f t="shared" si="2464"/>
        <v>2.8089887640449487E-5</v>
      </c>
      <c r="CBS45" s="1">
        <f t="shared" si="2465"/>
        <v>0.21501751102609831</v>
      </c>
      <c r="CBT45" s="1"/>
      <c r="CBU45" s="1"/>
      <c r="CBV45" s="1" t="s">
        <v>11</v>
      </c>
      <c r="CBW45" s="1" t="s">
        <v>203</v>
      </c>
      <c r="CBX45" s="1">
        <v>522</v>
      </c>
      <c r="CBY45" s="1">
        <v>12</v>
      </c>
      <c r="CBZ45" s="1">
        <v>2.3E-2</v>
      </c>
      <c r="CCA45" s="1">
        <f t="shared" si="2466"/>
        <v>8.9999999999999993E-3</v>
      </c>
      <c r="CCB45" s="1">
        <f t="shared" si="2467"/>
        <v>0.32958801498127333</v>
      </c>
      <c r="CCC45" s="1">
        <f t="shared" si="2468"/>
        <v>4.9438202247190999E-4</v>
      </c>
      <c r="CCD45" s="1">
        <f t="shared" si="2469"/>
        <v>3.7843081940593231</v>
      </c>
      <c r="CCE45" s="1"/>
      <c r="CCF45" s="1"/>
      <c r="CCG45" s="1" t="s">
        <v>11</v>
      </c>
      <c r="CCH45" s="1" t="s">
        <v>204</v>
      </c>
      <c r="CCI45" s="1">
        <v>523</v>
      </c>
      <c r="CCJ45" s="1">
        <v>12</v>
      </c>
      <c r="CCK45" s="1">
        <v>2.3E-2</v>
      </c>
      <c r="CCL45" s="1">
        <f t="shared" si="2470"/>
        <v>4.0000000000000001E-3</v>
      </c>
      <c r="CCM45" s="1">
        <f t="shared" si="2471"/>
        <v>0.22813688212927757</v>
      </c>
      <c r="CCN45" s="1">
        <f t="shared" si="2472"/>
        <v>3.4220532319391639E-4</v>
      </c>
      <c r="CCO45" s="1">
        <f t="shared" si="2473"/>
        <v>2.6194528719681291</v>
      </c>
      <c r="CCP45" s="1"/>
      <c r="CCQ45" s="1"/>
      <c r="CCR45" s="1" t="s">
        <v>11</v>
      </c>
      <c r="CCS45" s="1" t="s">
        <v>205</v>
      </c>
      <c r="CCT45" s="1">
        <v>536</v>
      </c>
      <c r="CCU45" s="1">
        <v>12</v>
      </c>
      <c r="CCV45" s="1">
        <v>2.4E-2</v>
      </c>
      <c r="CCW45" s="1">
        <f t="shared" si="2474"/>
        <v>4.0000000000000001E-3</v>
      </c>
      <c r="CCX45" s="1">
        <f t="shared" si="2475"/>
        <v>0.11196911196911197</v>
      </c>
      <c r="CCY45" s="1">
        <f t="shared" si="2476"/>
        <v>1.6795366795366795E-4</v>
      </c>
      <c r="CCZ45" s="1">
        <f t="shared" si="2477"/>
        <v>1.2856220755792096</v>
      </c>
      <c r="CDA45" s="1"/>
      <c r="CDB45" s="1"/>
      <c r="CDC45" s="1" t="s">
        <v>11</v>
      </c>
      <c r="CDD45" s="1" t="s">
        <v>206</v>
      </c>
      <c r="CDE45" s="1">
        <v>542</v>
      </c>
      <c r="CDF45" s="1">
        <v>12</v>
      </c>
      <c r="CDG45" s="1">
        <v>2.3E-2</v>
      </c>
      <c r="CDH45" s="1">
        <f t="shared" si="2478"/>
        <v>8.0000000000000002E-3</v>
      </c>
      <c r="CDI45" s="1">
        <f t="shared" si="2479"/>
        <v>-6.4393939393939392E-2</v>
      </c>
      <c r="CDJ45" s="1">
        <f t="shared" si="2480"/>
        <v>-9.6590909090909087E-5</v>
      </c>
      <c r="CDK45" s="1">
        <f t="shared" si="2481"/>
        <v>-0.7393670322329231</v>
      </c>
      <c r="CDL45" s="1"/>
      <c r="CDM45" s="1"/>
      <c r="CDN45" s="1" t="s">
        <v>11</v>
      </c>
      <c r="CDO45" s="1" t="s">
        <v>207</v>
      </c>
      <c r="CDP45" s="1">
        <v>549</v>
      </c>
      <c r="CDQ45" s="1">
        <v>12</v>
      </c>
      <c r="CDR45" s="1">
        <v>0.03</v>
      </c>
      <c r="CDS45" s="1">
        <f t="shared" si="2482"/>
        <v>1.4999999999999999E-2</v>
      </c>
      <c r="CDT45" s="1">
        <f t="shared" si="2483"/>
        <v>0.12167300380228135</v>
      </c>
      <c r="CDU45" s="1">
        <f t="shared" si="2484"/>
        <v>1.8250950570342203E-4</v>
      </c>
      <c r="CDV45" s="1">
        <f t="shared" si="2485"/>
        <v>1.3970415317163352</v>
      </c>
      <c r="CDW45" s="1"/>
      <c r="CDX45" s="1"/>
      <c r="CDY45" s="1" t="s">
        <v>11</v>
      </c>
      <c r="CDZ45" s="1" t="s">
        <v>208</v>
      </c>
      <c r="CEA45" s="1">
        <v>550</v>
      </c>
      <c r="CEB45" s="1">
        <v>12</v>
      </c>
      <c r="CEC45" s="1">
        <v>2.5999999999999999E-2</v>
      </c>
      <c r="CED45" s="1">
        <f t="shared" si="2486"/>
        <v>8.9999999999999976E-3</v>
      </c>
      <c r="CEE45" s="1">
        <f t="shared" si="2487"/>
        <v>0.30399999999999988</v>
      </c>
      <c r="CEF45" s="1">
        <f t="shared" si="2488"/>
        <v>4.5599999999999981E-4</v>
      </c>
      <c r="CEG45" s="1">
        <f t="shared" si="2489"/>
        <v>3.4905082669932623</v>
      </c>
      <c r="CEH45" s="1"/>
      <c r="CEI45" s="1"/>
      <c r="CEJ45" s="1" t="s">
        <v>11</v>
      </c>
      <c r="CEK45" s="1" t="s">
        <v>209</v>
      </c>
      <c r="CEL45" s="1">
        <v>556</v>
      </c>
      <c r="CEM45" s="1">
        <v>12</v>
      </c>
      <c r="CEN45" s="1">
        <v>2.4E-2</v>
      </c>
      <c r="CEO45" s="1">
        <f t="shared" si="2490"/>
        <v>9.0000000000000011E-3</v>
      </c>
      <c r="CEP45" s="1">
        <f t="shared" si="2491"/>
        <v>0.43873517786561267</v>
      </c>
      <c r="CEQ45" s="1">
        <f t="shared" si="2492"/>
        <v>6.5810276679841907E-4</v>
      </c>
      <c r="CER45" s="1">
        <f t="shared" si="2493"/>
        <v>5.0375288334232931</v>
      </c>
      <c r="CES45" s="1"/>
      <c r="CET45" s="1"/>
      <c r="CEU45" s="1" t="s">
        <v>11</v>
      </c>
      <c r="CEV45" s="1" t="s">
        <v>210</v>
      </c>
      <c r="CEW45" s="1">
        <v>563</v>
      </c>
      <c r="CEX45" s="1">
        <v>12</v>
      </c>
      <c r="CEY45" s="1">
        <v>1.7999999999999999E-2</v>
      </c>
      <c r="CEZ45" s="1">
        <f t="shared" si="2494"/>
        <v>3.9999999999999983E-3</v>
      </c>
      <c r="CFA45" s="1">
        <f t="shared" si="2495"/>
        <v>0.16192384769539073</v>
      </c>
      <c r="CFB45" s="1">
        <f t="shared" si="2496"/>
        <v>2.428857715430861E-4</v>
      </c>
      <c r="CFC45" s="1">
        <f t="shared" si="2497"/>
        <v>1.8591991085661825</v>
      </c>
      <c r="CFD45" s="1"/>
      <c r="CFE45" s="1"/>
      <c r="CFF45" s="1" t="s">
        <v>11</v>
      </c>
      <c r="CFG45" s="1" t="s">
        <v>211</v>
      </c>
      <c r="CFH45" s="1">
        <v>564</v>
      </c>
      <c r="CFI45" s="1">
        <v>12</v>
      </c>
      <c r="CFJ45" s="1">
        <v>2.5000000000000001E-2</v>
      </c>
      <c r="CFK45" s="1">
        <f t="shared" si="2498"/>
        <v>-6.9999999999999993E-3</v>
      </c>
      <c r="CFL45" s="1">
        <f t="shared" si="2499"/>
        <v>-0.50373134328358204</v>
      </c>
      <c r="CFM45" s="1">
        <f t="shared" si="2500"/>
        <v>-7.5559701492537311E-4</v>
      </c>
      <c r="CFN45" s="1">
        <f t="shared" si="2501"/>
        <v>-5.783810585772911</v>
      </c>
      <c r="CFO45" s="1"/>
      <c r="CFP45" s="1"/>
      <c r="CFQ45" s="1" t="s">
        <v>11</v>
      </c>
      <c r="CFR45" s="1" t="s">
        <v>212</v>
      </c>
      <c r="CFS45" s="1">
        <v>571</v>
      </c>
      <c r="CFT45" s="1">
        <v>12</v>
      </c>
      <c r="CFU45" s="1">
        <v>2.4E-2</v>
      </c>
      <c r="CFV45" s="1">
        <f t="shared" si="2502"/>
        <v>-6.9999999999999993E-3</v>
      </c>
      <c r="CFW45" s="1">
        <f t="shared" si="2503"/>
        <v>-0.62406015037593976</v>
      </c>
      <c r="CFX45" s="1">
        <f t="shared" si="2504"/>
        <v>-9.3609022556390966E-4</v>
      </c>
      <c r="CFY45" s="1">
        <f t="shared" si="2505"/>
        <v>-7.1654181381193327</v>
      </c>
      <c r="CFZ45" s="1"/>
      <c r="CGA45" s="1"/>
      <c r="CGB45" s="1" t="s">
        <v>11</v>
      </c>
      <c r="CGC45" s="1" t="s">
        <v>213</v>
      </c>
      <c r="CGD45" s="1">
        <v>577</v>
      </c>
      <c r="CGE45" s="1">
        <v>12</v>
      </c>
      <c r="CGF45" s="1">
        <v>2.5999999999999999E-2</v>
      </c>
      <c r="CGG45" s="1">
        <f t="shared" si="2506"/>
        <v>-5.000000000000001E-3</v>
      </c>
      <c r="CGH45" s="1">
        <f t="shared" si="2507"/>
        <v>-0.73684210526315785</v>
      </c>
      <c r="CGI45" s="1">
        <f t="shared" si="2508"/>
        <v>-1.1052631578947368E-3</v>
      </c>
      <c r="CGJ45" s="1">
        <f t="shared" si="2509"/>
        <v>-8.4603732233216213</v>
      </c>
      <c r="CGK45" s="1"/>
      <c r="CGL45" s="1"/>
      <c r="CGM45" s="1" t="s">
        <v>11</v>
      </c>
      <c r="CGN45" s="1" t="s">
        <v>214</v>
      </c>
      <c r="CGO45" s="1">
        <v>578</v>
      </c>
      <c r="CGP45" s="1">
        <v>12</v>
      </c>
      <c r="CGQ45" s="1">
        <v>1.0999999999999999E-2</v>
      </c>
      <c r="CGR45" s="1">
        <f t="shared" si="2510"/>
        <v>-6.0000000000000019E-3</v>
      </c>
      <c r="CGS45" s="1">
        <f t="shared" si="2511"/>
        <v>-1.0888030888030888</v>
      </c>
      <c r="CGT45" s="1">
        <f t="shared" si="2512"/>
        <v>-1.6332046332046333E-3</v>
      </c>
      <c r="CGU45" s="1">
        <f t="shared" si="2513"/>
        <v>-12.501566390115073</v>
      </c>
      <c r="CGV45" s="1"/>
      <c r="CGW45" s="1"/>
      <c r="CGX45" s="1" t="s">
        <v>11</v>
      </c>
      <c r="CGY45" s="1" t="s">
        <v>215</v>
      </c>
      <c r="CGZ45" s="1">
        <v>592</v>
      </c>
      <c r="CHA45" s="1">
        <v>12</v>
      </c>
      <c r="CHB45" s="1">
        <v>0.04</v>
      </c>
      <c r="CHC45" s="1">
        <f t="shared" si="2514"/>
        <v>1.4000000000000002E-2</v>
      </c>
      <c r="CHD45" s="1">
        <f t="shared" si="2515"/>
        <v>-0.53256704980842906</v>
      </c>
      <c r="CHE45" s="1">
        <f t="shared" si="2516"/>
        <v>-7.9885057471264362E-4</v>
      </c>
      <c r="CHF45" s="1">
        <f t="shared" si="2517"/>
        <v>-6.1149002963307071</v>
      </c>
      <c r="CHG45" s="1"/>
      <c r="CHH45" s="1"/>
      <c r="CHI45" s="1" t="s">
        <v>11</v>
      </c>
      <c r="CHJ45" s="1" t="s">
        <v>216</v>
      </c>
      <c r="CHK45" s="1">
        <v>593</v>
      </c>
      <c r="CHL45" s="1">
        <v>12</v>
      </c>
      <c r="CHM45" s="1">
        <v>3.3000000000000002E-2</v>
      </c>
      <c r="CHN45" s="1">
        <f t="shared" si="2518"/>
        <v>1.0000000000000002E-2</v>
      </c>
      <c r="CHO45" s="1">
        <f t="shared" si="2519"/>
        <v>8.2352941176470643E-2</v>
      </c>
      <c r="CHP45" s="1">
        <f t="shared" si="2520"/>
        <v>1.2352941176470598E-4</v>
      </c>
      <c r="CHQ45" s="1">
        <f t="shared" si="2521"/>
        <v>0.94557112495947615</v>
      </c>
      <c r="CHR45" s="1"/>
      <c r="CHS45" s="1"/>
      <c r="CHT45" s="1" t="s">
        <v>11</v>
      </c>
      <c r="CHU45" s="1" t="s">
        <v>217</v>
      </c>
      <c r="CHV45" s="1">
        <v>607</v>
      </c>
      <c r="CHW45" s="1">
        <v>12</v>
      </c>
      <c r="CHX45" s="1">
        <v>3.3000000000000002E-2</v>
      </c>
      <c r="CHY45" s="1">
        <f t="shared" si="2522"/>
        <v>1.2E-2</v>
      </c>
      <c r="CHZ45" s="1">
        <f t="shared" si="2523"/>
        <v>0.27906976744186052</v>
      </c>
      <c r="CIA45" s="1">
        <f t="shared" si="2524"/>
        <v>4.1860465116279078E-4</v>
      </c>
      <c r="CIB45" s="1">
        <f t="shared" si="2525"/>
        <v>3.2042609550121766</v>
      </c>
      <c r="CIC45" s="1"/>
      <c r="CID45" s="1"/>
      <c r="CIE45" s="1" t="s">
        <v>11</v>
      </c>
      <c r="CIF45" s="1" t="s">
        <v>218</v>
      </c>
      <c r="CIG45" s="1">
        <v>608</v>
      </c>
      <c r="CIH45" s="1">
        <v>12</v>
      </c>
      <c r="CII45" s="1">
        <v>3.6999999999999998E-2</v>
      </c>
      <c r="CIJ45" s="1">
        <f t="shared" si="2526"/>
        <v>9.9999999999999985E-3</v>
      </c>
      <c r="CIK45" s="1">
        <f t="shared" si="2527"/>
        <v>-0.38431372549019621</v>
      </c>
      <c r="CIL45" s="1">
        <f t="shared" si="2528"/>
        <v>-5.7647058823529428E-4</v>
      </c>
      <c r="CIM45" s="1">
        <f t="shared" si="2529"/>
        <v>-4.4126652498108871</v>
      </c>
      <c r="CIN45" s="1"/>
      <c r="CIO45" s="1"/>
      <c r="CIP45" s="1" t="s">
        <v>11</v>
      </c>
      <c r="CIQ45" s="1" t="s">
        <v>219</v>
      </c>
      <c r="CIR45" s="1">
        <v>621</v>
      </c>
      <c r="CIS45" s="1">
        <v>12</v>
      </c>
      <c r="CIT45" s="1">
        <v>2.9000000000000001E-2</v>
      </c>
      <c r="CIU45" s="1">
        <f t="shared" si="1679"/>
        <v>-9.9999999999999742E-4</v>
      </c>
      <c r="CIV45" s="1">
        <f t="shared" si="2530"/>
        <v>-1.813492063492063</v>
      </c>
      <c r="CIW45" s="1">
        <f t="shared" si="2531"/>
        <v>-2.7202380952380946E-3</v>
      </c>
      <c r="CIX45" s="1">
        <f t="shared" si="2532"/>
        <v>-20.822398157058284</v>
      </c>
      <c r="CIY45" s="1"/>
      <c r="CIZ45" s="1"/>
      <c r="CJA45" s="1" t="s">
        <v>11</v>
      </c>
      <c r="CJB45" s="1" t="s">
        <v>220</v>
      </c>
      <c r="CJC45" s="1">
        <v>622</v>
      </c>
      <c r="CJD45" s="1">
        <v>12</v>
      </c>
      <c r="CJE45" s="1">
        <v>0.02</v>
      </c>
      <c r="CJF45" s="1">
        <f t="shared" si="2533"/>
        <v>1.1000000000000001E-2</v>
      </c>
      <c r="CJG45" s="1">
        <f t="shared" si="2534"/>
        <v>-4.5936395759717287E-2</v>
      </c>
      <c r="CJH45" s="1">
        <f t="shared" si="2535"/>
        <v>-6.8904593639575935E-5</v>
      </c>
      <c r="CJI45" s="1">
        <f t="shared" si="2536"/>
        <v>-0.52743871432620892</v>
      </c>
      <c r="CJJ45" s="1"/>
      <c r="CJK45" s="1"/>
      <c r="CJL45" s="1" t="s">
        <v>11</v>
      </c>
      <c r="CJM45" s="1" t="s">
        <v>221</v>
      </c>
      <c r="CJN45" s="1">
        <v>635</v>
      </c>
      <c r="CJO45" s="1">
        <v>12</v>
      </c>
      <c r="CJP45" s="1">
        <v>2.4E-2</v>
      </c>
      <c r="CJQ45" s="1">
        <f t="shared" si="2537"/>
        <v>1.2E-2</v>
      </c>
      <c r="CJR45" s="1">
        <f t="shared" si="2538"/>
        <v>-0.31914893617021284</v>
      </c>
      <c r="CJS45" s="1">
        <f t="shared" si="2539"/>
        <v>-4.7872340425531929E-4</v>
      </c>
      <c r="CJT45" s="1">
        <f t="shared" si="2540"/>
        <v>-3.6644473687639256</v>
      </c>
      <c r="CJU45" s="1"/>
      <c r="CJV45" s="1"/>
      <c r="CJW45" s="1" t="s">
        <v>11</v>
      </c>
      <c r="CJX45" s="1" t="s">
        <v>222</v>
      </c>
      <c r="CJY45" s="1">
        <v>636</v>
      </c>
      <c r="CJZ45" s="1">
        <v>12</v>
      </c>
      <c r="CKA45" s="1">
        <v>2.5999999999999999E-2</v>
      </c>
      <c r="CKB45" s="1">
        <f t="shared" si="2541"/>
        <v>5.9999999999999984E-3</v>
      </c>
      <c r="CKC45" s="1">
        <f t="shared" si="2542"/>
        <v>-0.68551236749116617</v>
      </c>
      <c r="CKD45" s="1">
        <f t="shared" si="2543"/>
        <v>-1.0282685512367493E-3</v>
      </c>
      <c r="CKE45" s="1">
        <f t="shared" si="2544"/>
        <v>-7.8710085060988151</v>
      </c>
      <c r="CKF45" s="1"/>
      <c r="CKG45" s="1"/>
      <c r="CKH45" s="1" t="s">
        <v>11</v>
      </c>
      <c r="CKI45" s="1" t="s">
        <v>223</v>
      </c>
      <c r="CKJ45" s="1">
        <v>649</v>
      </c>
      <c r="CKK45" s="1">
        <v>12</v>
      </c>
      <c r="CKL45" s="1">
        <v>2.3E-2</v>
      </c>
      <c r="CKM45" s="1">
        <f t="shared" si="2545"/>
        <v>-1.0000000000000009E-3</v>
      </c>
      <c r="CKN45" s="1">
        <f t="shared" si="2546"/>
        <v>-1.0141342756183747</v>
      </c>
      <c r="CKO45" s="1">
        <f t="shared" si="2547"/>
        <v>-1.521201413427562E-3</v>
      </c>
      <c r="CKP45" s="1">
        <f t="shared" si="2548"/>
        <v>-11.644223923970927</v>
      </c>
      <c r="CKQ45" s="1"/>
      <c r="CKR45" s="1"/>
      <c r="CKS45" s="1" t="s">
        <v>11</v>
      </c>
      <c r="CKT45" s="1" t="s">
        <v>224</v>
      </c>
      <c r="CKU45" s="1">
        <v>650</v>
      </c>
      <c r="CKV45" s="1">
        <v>12</v>
      </c>
      <c r="CKW45" s="1">
        <v>1.7000000000000001E-2</v>
      </c>
      <c r="CKX45" s="1">
        <f t="shared" si="2549"/>
        <v>0</v>
      </c>
      <c r="CKY45" s="1">
        <f t="shared" si="2550"/>
        <v>-0.60350877192982455</v>
      </c>
      <c r="CKZ45" s="1">
        <f t="shared" si="2551"/>
        <v>-9.0526315789473679E-4</v>
      </c>
      <c r="CLA45" s="1">
        <f t="shared" si="2552"/>
        <v>-6.9294485448158047</v>
      </c>
      <c r="CLB45" s="1"/>
      <c r="CLC45" s="1"/>
      <c r="CLD45" s="1" t="s">
        <v>11</v>
      </c>
      <c r="CLE45" s="1" t="s">
        <v>225</v>
      </c>
      <c r="CLF45" s="1">
        <v>663</v>
      </c>
      <c r="CLG45" s="1">
        <v>12</v>
      </c>
      <c r="CLH45" s="1">
        <v>2.1999999999999999E-2</v>
      </c>
      <c r="CLI45" s="1">
        <f t="shared" si="2553"/>
        <v>0</v>
      </c>
      <c r="CLJ45" s="1">
        <f t="shared" si="2554"/>
        <v>-0.58823529411764708</v>
      </c>
      <c r="CLK45" s="1">
        <f t="shared" si="2555"/>
        <v>-8.8235294117647062E-4</v>
      </c>
      <c r="CLL45" s="1">
        <f t="shared" si="2556"/>
        <v>-6.7540794639962538</v>
      </c>
      <c r="CLM45" s="1"/>
      <c r="CLN45" s="1"/>
      <c r="CLO45" s="1"/>
      <c r="CLP45" s="1"/>
      <c r="CLQ45" s="1"/>
      <c r="CLR45" s="1"/>
      <c r="CLS45" s="1"/>
      <c r="CLT45" s="1"/>
      <c r="CLU45" s="1"/>
      <c r="CLV45" s="1"/>
      <c r="CLW45" s="1"/>
      <c r="CLX45" s="1"/>
      <c r="CLY45" s="1"/>
      <c r="CLZ45" s="1"/>
      <c r="CMA45" s="1"/>
      <c r="CMB45" s="1"/>
      <c r="CMC45" s="1"/>
      <c r="CMD45" s="1"/>
      <c r="CME45" s="1"/>
      <c r="CMF45" s="1"/>
      <c r="CMG45" s="1"/>
      <c r="CMH45" s="1"/>
      <c r="CMI45" s="1"/>
      <c r="CMJ45" s="1"/>
      <c r="CMK45" s="1"/>
      <c r="CML45" s="1"/>
      <c r="CMM45" s="1"/>
      <c r="CMN45" s="1"/>
      <c r="CMO45" s="1"/>
      <c r="CMP45" s="1"/>
      <c r="CMQ45" s="1"/>
      <c r="CMR45" s="1"/>
      <c r="CMS45" s="1"/>
      <c r="CMT45" s="1"/>
      <c r="CMU45" s="1"/>
      <c r="CMV45" s="1"/>
      <c r="CMW45" s="1"/>
      <c r="CMX45" s="1"/>
      <c r="CMY45" s="1"/>
      <c r="CMZ45" s="1"/>
    </row>
    <row r="46" spans="1:2392" x14ac:dyDescent="0.3">
      <c r="A46" s="1" t="s">
        <v>11</v>
      </c>
      <c r="B46" s="1" t="s">
        <v>12</v>
      </c>
      <c r="C46" s="1">
        <v>1</v>
      </c>
      <c r="D46" s="1">
        <v>13</v>
      </c>
      <c r="E46" s="1">
        <v>3.2000000000000001E-2</v>
      </c>
      <c r="F46" s="1">
        <f t="shared" si="1712"/>
        <v>3.4000000000000002E-2</v>
      </c>
      <c r="G46" s="1">
        <f t="shared" si="1713"/>
        <v>1.522033898305085</v>
      </c>
      <c r="H46" s="1">
        <f t="shared" si="2557"/>
        <v>2.2830508474576275E-3</v>
      </c>
      <c r="I46" s="1">
        <f t="shared" si="2558"/>
        <v>17.475894423282512</v>
      </c>
      <c r="J46" s="1"/>
      <c r="K46" s="1"/>
      <c r="L46" s="1" t="s">
        <v>11</v>
      </c>
      <c r="M46" s="1" t="s">
        <v>13</v>
      </c>
      <c r="N46" s="1">
        <v>2</v>
      </c>
      <c r="O46" s="1">
        <v>13</v>
      </c>
      <c r="P46" s="1">
        <v>5.7000000000000002E-2</v>
      </c>
      <c r="Q46" s="1">
        <f t="shared" si="1714"/>
        <v>5.9000000000000004E-2</v>
      </c>
      <c r="R46" s="1">
        <f t="shared" si="1715"/>
        <v>2.3898305084745766</v>
      </c>
      <c r="S46" s="1">
        <f t="shared" si="1716"/>
        <v>3.5847457627118649E-3</v>
      </c>
      <c r="T46" s="1">
        <f t="shared" si="1717"/>
        <v>27.439878771523766</v>
      </c>
      <c r="U46" s="1"/>
      <c r="V46" s="1"/>
      <c r="W46" s="1" t="s">
        <v>11</v>
      </c>
      <c r="X46" s="1" t="s">
        <v>14</v>
      </c>
      <c r="Y46" s="1">
        <v>3</v>
      </c>
      <c r="Z46" s="1">
        <v>13</v>
      </c>
      <c r="AA46" s="1">
        <v>0.1</v>
      </c>
      <c r="AB46" s="1">
        <f t="shared" si="1718"/>
        <v>9.9000000000000005E-2</v>
      </c>
      <c r="AC46" s="1">
        <f t="shared" si="1719"/>
        <v>3.738983050847458</v>
      </c>
      <c r="AD46" s="1">
        <f t="shared" si="1720"/>
        <v>5.6084745762711875E-3</v>
      </c>
      <c r="AE46" s="1">
        <f t="shared" si="1721"/>
        <v>42.930760687930089</v>
      </c>
      <c r="AF46" s="1"/>
      <c r="AG46" s="1"/>
      <c r="AH46" s="1" t="s">
        <v>11</v>
      </c>
      <c r="AI46" s="1" t="s">
        <v>15</v>
      </c>
      <c r="AJ46" s="1">
        <v>4</v>
      </c>
      <c r="AK46" s="1">
        <v>13</v>
      </c>
      <c r="AL46" s="1">
        <v>0.14799999999999999</v>
      </c>
      <c r="AM46" s="1">
        <f t="shared" si="1722"/>
        <v>0.13999999999999999</v>
      </c>
      <c r="AN46" s="1">
        <f t="shared" si="1723"/>
        <v>5.0816326530612237</v>
      </c>
      <c r="AO46" s="1">
        <f t="shared" si="1724"/>
        <v>7.622448979591836E-3</v>
      </c>
      <c r="AP46" s="1">
        <f t="shared" si="1725"/>
        <v>58.346976267543134</v>
      </c>
      <c r="AQ46" s="1"/>
      <c r="AR46" s="1"/>
      <c r="AS46" s="1" t="s">
        <v>11</v>
      </c>
      <c r="AT46" s="1" t="s">
        <v>16</v>
      </c>
      <c r="AU46" s="1">
        <v>8</v>
      </c>
      <c r="AV46" s="1">
        <v>13</v>
      </c>
      <c r="AW46" s="1">
        <v>0.17799999999999999</v>
      </c>
      <c r="AX46" s="1">
        <f t="shared" si="1726"/>
        <v>0.16999999999999998</v>
      </c>
      <c r="AY46" s="1">
        <f t="shared" si="1727"/>
        <v>6.1331058020477807</v>
      </c>
      <c r="AZ46" s="1">
        <f t="shared" si="1728"/>
        <v>9.1996587030716715E-3</v>
      </c>
      <c r="BA46" s="1">
        <f t="shared" si="1729"/>
        <v>70.419922711816213</v>
      </c>
      <c r="BB46" s="1"/>
      <c r="BC46" s="1"/>
      <c r="BD46" s="1" t="s">
        <v>11</v>
      </c>
      <c r="BE46" s="1" t="s">
        <v>17</v>
      </c>
      <c r="BF46" s="1">
        <v>9</v>
      </c>
      <c r="BG46" s="1">
        <v>13</v>
      </c>
      <c r="BH46" s="1">
        <v>0.19800000000000001</v>
      </c>
      <c r="BI46" s="1">
        <f t="shared" si="1730"/>
        <v>0.193</v>
      </c>
      <c r="BJ46" s="1">
        <f t="shared" si="1731"/>
        <v>6.9044368600682597</v>
      </c>
      <c r="BK46" s="1">
        <f t="shared" si="1732"/>
        <v>1.0356655290102389E-2</v>
      </c>
      <c r="BL46" s="1">
        <f t="shared" si="1733"/>
        <v>79.276295851977864</v>
      </c>
      <c r="BM46" s="1"/>
      <c r="BN46" s="1"/>
      <c r="BO46" s="1" t="s">
        <v>11</v>
      </c>
      <c r="BP46" s="1" t="s">
        <v>18</v>
      </c>
      <c r="BQ46" s="1">
        <v>10</v>
      </c>
      <c r="BR46" s="1">
        <v>13</v>
      </c>
      <c r="BS46" s="1">
        <v>0.19700000000000001</v>
      </c>
      <c r="BT46" s="1">
        <f t="shared" si="1734"/>
        <v>0.188</v>
      </c>
      <c r="BU46" s="1">
        <f t="shared" si="1735"/>
        <v>6.6723549488054612</v>
      </c>
      <c r="BV46" s="1">
        <f t="shared" si="1736"/>
        <v>1.0008532423208191E-2</v>
      </c>
      <c r="BW46" s="1">
        <f t="shared" si="1737"/>
        <v>76.611546411575247</v>
      </c>
      <c r="BX46" s="1"/>
      <c r="BY46" s="1"/>
      <c r="BZ46" s="1" t="s">
        <v>11</v>
      </c>
      <c r="CA46" s="1" t="s">
        <v>19</v>
      </c>
      <c r="CB46" s="1">
        <v>11</v>
      </c>
      <c r="CC46" s="1">
        <v>13</v>
      </c>
      <c r="CD46" s="1">
        <v>0.193</v>
      </c>
      <c r="CE46" s="1">
        <f t="shared" si="1738"/>
        <v>0.188</v>
      </c>
      <c r="CF46" s="1">
        <f t="shared" si="1739"/>
        <v>6.7147766323024047</v>
      </c>
      <c r="CG46" s="1">
        <f t="shared" si="1740"/>
        <v>1.0072164948453607E-2</v>
      </c>
      <c r="CH46" s="1">
        <f t="shared" si="1741"/>
        <v>77.0986294278445</v>
      </c>
      <c r="CI46" s="1"/>
      <c r="CJ46" s="1"/>
      <c r="CK46" s="1" t="s">
        <v>11</v>
      </c>
      <c r="CL46" s="1" t="s">
        <v>20</v>
      </c>
      <c r="CM46" s="1">
        <v>14</v>
      </c>
      <c r="CN46" s="1">
        <v>13</v>
      </c>
      <c r="CO46" s="1">
        <v>0.20100000000000001</v>
      </c>
      <c r="CP46" s="1">
        <f t="shared" si="1742"/>
        <v>0.188</v>
      </c>
      <c r="CQ46" s="1">
        <f t="shared" si="1743"/>
        <v>6.6357388316151198</v>
      </c>
      <c r="CR46" s="1">
        <f t="shared" si="1744"/>
        <v>9.9536082474226805E-3</v>
      </c>
      <c r="CS46" s="1">
        <f t="shared" si="1745"/>
        <v>76.1911225307921</v>
      </c>
      <c r="CT46" s="1"/>
      <c r="CU46" s="1"/>
      <c r="CV46" s="1" t="s">
        <v>11</v>
      </c>
      <c r="CW46" s="1" t="s">
        <v>21</v>
      </c>
      <c r="CX46" s="1">
        <v>15</v>
      </c>
      <c r="CY46" s="1">
        <v>13</v>
      </c>
      <c r="CZ46" s="1">
        <v>7.1999999999999995E-2</v>
      </c>
      <c r="DA46" s="1">
        <f t="shared" si="1746"/>
        <v>5.1999999999999991E-2</v>
      </c>
      <c r="DB46" s="1">
        <f t="shared" si="1747"/>
        <v>1.9999999999999996</v>
      </c>
      <c r="DC46" s="1">
        <f t="shared" si="1748"/>
        <v>2.9999999999999992E-3</v>
      </c>
      <c r="DD46" s="1">
        <f t="shared" si="1749"/>
        <v>22.963870177587253</v>
      </c>
      <c r="DE46" s="1"/>
      <c r="DF46" s="1"/>
      <c r="DG46" s="1" t="s">
        <v>11</v>
      </c>
      <c r="DH46" s="1" t="s">
        <v>22</v>
      </c>
      <c r="DI46" s="1">
        <v>16</v>
      </c>
      <c r="DJ46" s="1">
        <v>13</v>
      </c>
      <c r="DK46" s="1">
        <v>9.6000000000000002E-2</v>
      </c>
      <c r="DL46" s="1">
        <f t="shared" si="1750"/>
        <v>6.9000000000000006E-2</v>
      </c>
      <c r="DM46" s="1">
        <f t="shared" si="1751"/>
        <v>2.4641638225255975</v>
      </c>
      <c r="DN46" s="1">
        <f t="shared" si="1752"/>
        <v>3.6962457337883963E-3</v>
      </c>
      <c r="DO46" s="1">
        <f t="shared" si="1753"/>
        <v>28.2933690583925</v>
      </c>
      <c r="DP46" s="1"/>
      <c r="DQ46" s="1"/>
      <c r="DR46" s="1" t="s">
        <v>11</v>
      </c>
      <c r="DS46" s="1" t="s">
        <v>23</v>
      </c>
      <c r="DT46" s="1">
        <v>17</v>
      </c>
      <c r="DU46" s="1">
        <v>13</v>
      </c>
      <c r="DV46" s="1">
        <v>0.106</v>
      </c>
      <c r="DW46" s="1">
        <f t="shared" si="1754"/>
        <v>7.9000000000000001E-2</v>
      </c>
      <c r="DX46" s="1">
        <f t="shared" si="1755"/>
        <v>2.7397260273972601</v>
      </c>
      <c r="DY46" s="1">
        <f t="shared" si="1756"/>
        <v>4.10958904109589E-3</v>
      </c>
      <c r="DZ46" s="1">
        <f t="shared" si="1757"/>
        <v>31.45735640765378</v>
      </c>
      <c r="EA46" s="1"/>
      <c r="EB46" s="1"/>
      <c r="EC46" s="1" t="s">
        <v>11</v>
      </c>
      <c r="ED46" s="1" t="s">
        <v>24</v>
      </c>
      <c r="EE46" s="1">
        <v>18</v>
      </c>
      <c r="EF46" s="1">
        <v>13</v>
      </c>
      <c r="EG46" s="1">
        <v>0.112</v>
      </c>
      <c r="EH46" s="1">
        <f t="shared" si="1758"/>
        <v>8.6000000000000007E-2</v>
      </c>
      <c r="EI46" s="1">
        <f t="shared" si="1759"/>
        <v>3.1020408163265309</v>
      </c>
      <c r="EJ46" s="1">
        <f t="shared" si="1760"/>
        <v>4.6530612244897965E-3</v>
      </c>
      <c r="EK46" s="1">
        <f t="shared" si="1761"/>
        <v>35.617431295849634</v>
      </c>
      <c r="EL46" s="1"/>
      <c r="EM46" s="1"/>
      <c r="EN46" s="1" t="s">
        <v>11</v>
      </c>
      <c r="EO46" s="1" t="s">
        <v>25</v>
      </c>
      <c r="EP46" s="1">
        <v>21</v>
      </c>
      <c r="EQ46" s="1">
        <v>13</v>
      </c>
      <c r="ER46" s="1">
        <v>0.14899999999999999</v>
      </c>
      <c r="ES46" s="1">
        <f t="shared" si="1762"/>
        <v>0.11799999999999999</v>
      </c>
      <c r="ET46" s="1">
        <f t="shared" si="1763"/>
        <v>4.1301369863013697</v>
      </c>
      <c r="EU46" s="1">
        <f t="shared" si="1764"/>
        <v>6.195205479452055E-3</v>
      </c>
      <c r="EV46" s="1">
        <f t="shared" si="1765"/>
        <v>47.421964784538076</v>
      </c>
      <c r="EW46" s="1"/>
      <c r="EX46" s="1"/>
      <c r="EY46" s="1" t="s">
        <v>11</v>
      </c>
      <c r="EZ46" s="1" t="s">
        <v>26</v>
      </c>
      <c r="FA46" s="1">
        <v>22</v>
      </c>
      <c r="FB46" s="1">
        <v>13</v>
      </c>
      <c r="FC46" s="1">
        <v>0.16</v>
      </c>
      <c r="FD46" s="1">
        <f t="shared" si="1766"/>
        <v>0.129</v>
      </c>
      <c r="FE46" s="1">
        <f t="shared" si="1767"/>
        <v>4.4300341296928325</v>
      </c>
      <c r="FF46" s="1">
        <f t="shared" si="1768"/>
        <v>6.6450511945392492E-3</v>
      </c>
      <c r="FG46" s="1">
        <f t="shared" si="1769"/>
        <v>50.865364318273492</v>
      </c>
      <c r="FH46" s="1"/>
      <c r="FI46" s="1"/>
      <c r="FJ46" s="1" t="s">
        <v>11</v>
      </c>
      <c r="FK46" s="1" t="s">
        <v>27</v>
      </c>
      <c r="FL46" s="1">
        <v>23</v>
      </c>
      <c r="FM46" s="1">
        <v>13</v>
      </c>
      <c r="FN46" s="1">
        <v>0.16500000000000001</v>
      </c>
      <c r="FO46" s="1">
        <f t="shared" si="1770"/>
        <v>0.13500000000000001</v>
      </c>
      <c r="FP46" s="1">
        <f t="shared" si="1771"/>
        <v>4.9965986394557822</v>
      </c>
      <c r="FQ46" s="1">
        <f t="shared" si="1772"/>
        <v>7.4948979591836738E-3</v>
      </c>
      <c r="FR46" s="1">
        <f t="shared" si="1773"/>
        <v>57.370621242985862</v>
      </c>
      <c r="FS46" s="1"/>
      <c r="FT46" s="1"/>
      <c r="FU46" s="1" t="s">
        <v>11</v>
      </c>
      <c r="FV46" s="1" t="s">
        <v>28</v>
      </c>
      <c r="FW46" s="1">
        <v>24</v>
      </c>
      <c r="FX46" s="1">
        <v>13</v>
      </c>
      <c r="FY46" s="1">
        <v>0.17599999999999999</v>
      </c>
      <c r="FZ46" s="1">
        <f t="shared" si="1774"/>
        <v>0.14499999999999999</v>
      </c>
      <c r="GA46" s="1">
        <f t="shared" si="1775"/>
        <v>4.9280821917808222</v>
      </c>
      <c r="GB46" s="1">
        <f t="shared" si="1776"/>
        <v>7.3921232876712336E-3</v>
      </c>
      <c r="GC46" s="1">
        <f t="shared" si="1777"/>
        <v>56.583919838267249</v>
      </c>
      <c r="GD46" s="1"/>
      <c r="GE46" s="1"/>
      <c r="GF46" s="1" t="s">
        <v>11</v>
      </c>
      <c r="GG46" s="1" t="s">
        <v>29</v>
      </c>
      <c r="GH46" s="1">
        <v>25</v>
      </c>
      <c r="GI46" s="1">
        <v>13</v>
      </c>
      <c r="GJ46" s="1">
        <v>0.186</v>
      </c>
      <c r="GK46" s="1">
        <f t="shared" si="922"/>
        <v>0.155</v>
      </c>
      <c r="GL46" s="1">
        <f t="shared" si="1778"/>
        <v>5.4266211604095567</v>
      </c>
      <c r="GM46" s="1">
        <f t="shared" si="1779"/>
        <v>8.139931740614335E-3</v>
      </c>
      <c r="GN46" s="1">
        <f t="shared" si="1780"/>
        <v>62.3081119152965</v>
      </c>
      <c r="GO46" s="1"/>
      <c r="GP46" s="1"/>
      <c r="GQ46" s="1" t="s">
        <v>11</v>
      </c>
      <c r="GR46" s="1" t="s">
        <v>30</v>
      </c>
      <c r="GS46" s="1">
        <v>28</v>
      </c>
      <c r="GT46" s="1">
        <v>13</v>
      </c>
      <c r="GU46" s="1">
        <v>0.20699999999999999</v>
      </c>
      <c r="GV46" s="1">
        <f t="shared" si="1781"/>
        <v>0.17799999999999999</v>
      </c>
      <c r="GW46" s="1">
        <f t="shared" si="1782"/>
        <v>6.1034482758620685</v>
      </c>
      <c r="GX46" s="1">
        <f t="shared" si="1783"/>
        <v>9.1551724137931036E-3</v>
      </c>
      <c r="GY46" s="1">
        <f t="shared" si="1784"/>
        <v>70.079396921257683</v>
      </c>
      <c r="GZ46" s="1"/>
      <c r="HA46" s="1"/>
      <c r="HB46" s="1" t="s">
        <v>11</v>
      </c>
      <c r="HC46" s="1" t="s">
        <v>31</v>
      </c>
      <c r="HD46" s="1">
        <v>29</v>
      </c>
      <c r="HE46" s="1">
        <v>13</v>
      </c>
      <c r="HF46" s="1">
        <v>6.2E-2</v>
      </c>
      <c r="HG46" s="1">
        <f t="shared" si="1785"/>
        <v>1.0000000000000002E-2</v>
      </c>
      <c r="HH46" s="1">
        <f t="shared" si="1786"/>
        <v>0.60067114093959739</v>
      </c>
      <c r="HI46" s="1">
        <f t="shared" si="1787"/>
        <v>9.0100671140939611E-4</v>
      </c>
      <c r="HJ46" s="1">
        <f t="shared" si="1788"/>
        <v>6.8968670499800675</v>
      </c>
      <c r="HK46" s="1"/>
      <c r="HL46" s="1"/>
      <c r="HM46" s="1" t="s">
        <v>11</v>
      </c>
      <c r="HN46" s="1" t="s">
        <v>32</v>
      </c>
      <c r="HO46" s="1">
        <v>30</v>
      </c>
      <c r="HP46" s="1">
        <v>13</v>
      </c>
      <c r="HQ46" s="1">
        <v>7.0000000000000007E-2</v>
      </c>
      <c r="HR46" s="1">
        <f t="shared" si="934"/>
        <v>1.8000000000000009E-2</v>
      </c>
      <c r="HS46" s="1">
        <f t="shared" si="1789"/>
        <v>0.82491582491582516</v>
      </c>
      <c r="HT46" s="1">
        <f t="shared" si="1790"/>
        <v>1.2373737373737378E-3</v>
      </c>
      <c r="HU46" s="1">
        <f t="shared" si="1791"/>
        <v>9.4716299554021557</v>
      </c>
      <c r="HV46" s="1"/>
      <c r="HW46" s="1"/>
      <c r="HX46" s="1" t="s">
        <v>11</v>
      </c>
      <c r="HY46" s="1" t="s">
        <v>33</v>
      </c>
      <c r="HZ46" s="1">
        <v>31</v>
      </c>
      <c r="IA46" s="1">
        <v>13</v>
      </c>
      <c r="IB46" s="1">
        <v>0.08</v>
      </c>
      <c r="IC46" s="1">
        <f t="shared" si="1792"/>
        <v>2.5000000000000001E-2</v>
      </c>
      <c r="ID46" s="1">
        <f t="shared" si="1793"/>
        <v>1.0472972972972971</v>
      </c>
      <c r="IE46" s="1">
        <f t="shared" si="1794"/>
        <v>1.5709459459459457E-3</v>
      </c>
      <c r="IF46" s="1">
        <f t="shared" si="1795"/>
        <v>12.024999586236572</v>
      </c>
      <c r="IG46" s="1"/>
      <c r="IH46" s="1"/>
      <c r="II46" s="1" t="s">
        <v>11</v>
      </c>
      <c r="IJ46" s="1" t="s">
        <v>34</v>
      </c>
      <c r="IK46" s="1">
        <v>32</v>
      </c>
      <c r="IL46" s="1">
        <v>13</v>
      </c>
      <c r="IM46" s="1">
        <v>0.09</v>
      </c>
      <c r="IN46" s="1">
        <f t="shared" si="1796"/>
        <v>3.4999999999999996E-2</v>
      </c>
      <c r="IO46" s="1">
        <f t="shared" si="1797"/>
        <v>1.3367003367003367</v>
      </c>
      <c r="IP46" s="1">
        <f t="shared" si="1798"/>
        <v>2.0050505050505053E-3</v>
      </c>
      <c r="IQ46" s="1">
        <f t="shared" si="1799"/>
        <v>15.347906499161859</v>
      </c>
      <c r="IR46" s="1"/>
      <c r="IS46" s="1"/>
      <c r="IT46" s="1" t="s">
        <v>11</v>
      </c>
      <c r="IU46" s="1" t="s">
        <v>35</v>
      </c>
      <c r="IV46" s="1">
        <v>35</v>
      </c>
      <c r="IW46" s="1">
        <v>13</v>
      </c>
      <c r="IX46" s="1">
        <v>0.122</v>
      </c>
      <c r="IY46" s="1">
        <f t="shared" si="1800"/>
        <v>6.7000000000000004E-2</v>
      </c>
      <c r="IZ46" s="1">
        <f t="shared" si="1801"/>
        <v>2.476510067114094</v>
      </c>
      <c r="JA46" s="1">
        <f t="shared" si="1802"/>
        <v>3.7147651006711412E-3</v>
      </c>
      <c r="JB46" s="1">
        <f t="shared" si="1803"/>
        <v>28.435127837347988</v>
      </c>
      <c r="JC46" s="1"/>
      <c r="JD46" s="1"/>
      <c r="JE46" s="1" t="s">
        <v>11</v>
      </c>
      <c r="JF46" s="3" t="s">
        <v>36</v>
      </c>
      <c r="JG46" s="3">
        <v>36</v>
      </c>
      <c r="JH46" s="1">
        <v>13</v>
      </c>
      <c r="JI46" s="1">
        <v>0.128</v>
      </c>
      <c r="JJ46" s="1">
        <f t="shared" si="1804"/>
        <v>7.1000000000000008E-2</v>
      </c>
      <c r="JK46" s="1">
        <f t="shared" si="1805"/>
        <v>2.6588628762541813</v>
      </c>
      <c r="JL46" s="1">
        <f t="shared" si="1806"/>
        <v>3.9882943143812718E-3</v>
      </c>
      <c r="JM46" s="1">
        <f t="shared" si="1807"/>
        <v>30.528890955153638</v>
      </c>
      <c r="JN46" s="1"/>
      <c r="JO46" s="1"/>
      <c r="JP46" s="1" t="s">
        <v>11</v>
      </c>
      <c r="JQ46" s="1" t="s">
        <v>37</v>
      </c>
      <c r="JR46" s="1">
        <v>37</v>
      </c>
      <c r="JS46" s="1">
        <v>13</v>
      </c>
      <c r="JT46" s="1">
        <v>0.14000000000000001</v>
      </c>
      <c r="JU46" s="1">
        <f t="shared" si="1808"/>
        <v>8.2000000000000017E-2</v>
      </c>
      <c r="JV46" s="1">
        <f t="shared" si="1809"/>
        <v>2.9933110367892986</v>
      </c>
      <c r="JW46" s="1">
        <f t="shared" si="1810"/>
        <v>4.489966555183948E-3</v>
      </c>
      <c r="JX46" s="1">
        <f t="shared" si="1811"/>
        <v>34.369003024984288</v>
      </c>
      <c r="JY46" s="1"/>
      <c r="JZ46" s="1"/>
      <c r="KA46" s="1" t="s">
        <v>11</v>
      </c>
      <c r="KB46" s="1" t="s">
        <v>38</v>
      </c>
      <c r="KC46" s="1">
        <v>38</v>
      </c>
      <c r="KD46" s="1">
        <v>13</v>
      </c>
      <c r="KE46" s="1">
        <v>0.151</v>
      </c>
      <c r="KF46" s="1">
        <f t="shared" si="1812"/>
        <v>0.09</v>
      </c>
      <c r="KG46" s="1">
        <f t="shared" si="1813"/>
        <v>3.1438127090301005</v>
      </c>
      <c r="KH46" s="1">
        <f t="shared" si="1814"/>
        <v>4.7157190635451511E-3</v>
      </c>
      <c r="KI46" s="1">
        <f t="shared" si="1815"/>
        <v>36.097053456408076</v>
      </c>
      <c r="KJ46" s="1"/>
      <c r="KK46" s="1"/>
      <c r="KL46" s="1" t="s">
        <v>11</v>
      </c>
      <c r="KM46" s="1" t="s">
        <v>39</v>
      </c>
      <c r="KN46" s="1">
        <v>39</v>
      </c>
      <c r="KO46" s="1">
        <v>13</v>
      </c>
      <c r="KP46" s="1">
        <v>0.16200000000000001</v>
      </c>
      <c r="KQ46" s="1">
        <f t="shared" si="1816"/>
        <v>9.9000000000000005E-2</v>
      </c>
      <c r="KR46" s="1">
        <f t="shared" si="1817"/>
        <v>3.4899328859060406</v>
      </c>
      <c r="KS46" s="1">
        <f t="shared" si="1818"/>
        <v>5.234899328859061E-3</v>
      </c>
      <c r="KT46" s="1">
        <f t="shared" si="1819"/>
        <v>40.071182860219388</v>
      </c>
      <c r="KU46" s="1"/>
      <c r="KV46" s="1"/>
      <c r="KW46" s="1" t="s">
        <v>11</v>
      </c>
      <c r="KX46" s="1" t="s">
        <v>40</v>
      </c>
      <c r="KY46" s="1">
        <v>42</v>
      </c>
      <c r="KZ46" s="1">
        <v>13</v>
      </c>
      <c r="LA46" s="1">
        <v>0.17199999999999999</v>
      </c>
      <c r="LB46" s="1">
        <f t="shared" si="1820"/>
        <v>0.10699999999999998</v>
      </c>
      <c r="LC46" s="1">
        <f t="shared" si="967"/>
        <v>3.9228187919463084</v>
      </c>
      <c r="LD46" s="1">
        <f t="shared" si="1821"/>
        <v>5.884228187919463E-3</v>
      </c>
      <c r="LE46" s="1">
        <f t="shared" si="1822"/>
        <v>45.041550734227364</v>
      </c>
      <c r="LF46" s="1"/>
      <c r="LG46" s="1"/>
      <c r="LH46" s="1" t="s">
        <v>11</v>
      </c>
      <c r="LI46" s="1" t="s">
        <v>41</v>
      </c>
      <c r="LJ46" s="1">
        <v>43</v>
      </c>
      <c r="LK46" s="1">
        <v>13</v>
      </c>
      <c r="LL46" s="1">
        <v>3.5000000000000003E-2</v>
      </c>
      <c r="LM46" s="1">
        <f t="shared" si="1823"/>
        <v>-1.9999999999999948E-3</v>
      </c>
      <c r="LN46" s="1">
        <f t="shared" si="1824"/>
        <v>-0.69256756756756732</v>
      </c>
      <c r="LO46" s="1">
        <f t="shared" si="1825"/>
        <v>-1.0388513513513509E-3</v>
      </c>
      <c r="LP46" s="1">
        <f t="shared" si="1826"/>
        <v>-7.9520158554145048</v>
      </c>
      <c r="LQ46" s="1"/>
      <c r="LR46" s="1"/>
      <c r="LS46" s="1" t="s">
        <v>11</v>
      </c>
      <c r="LT46" s="1" t="s">
        <v>42</v>
      </c>
      <c r="LU46" s="1">
        <v>44</v>
      </c>
      <c r="LV46" s="1">
        <v>13</v>
      </c>
      <c r="LW46" s="1">
        <v>6.3E-2</v>
      </c>
      <c r="LX46" s="1">
        <f t="shared" si="1827"/>
        <v>2.0000000000000004E-2</v>
      </c>
      <c r="LY46" s="1">
        <f t="shared" si="1828"/>
        <v>-0.86120996441281139</v>
      </c>
      <c r="LZ46" s="1">
        <f t="shared" si="1829"/>
        <v>-1.2918149466192171E-3</v>
      </c>
      <c r="MA46" s="1">
        <f t="shared" si="1830"/>
        <v>-9.8883569092101737</v>
      </c>
      <c r="MB46" s="1"/>
      <c r="MC46" s="1"/>
      <c r="MD46" s="1" t="s">
        <v>11</v>
      </c>
      <c r="ME46" s="1" t="s">
        <v>43</v>
      </c>
      <c r="MF46" s="1">
        <v>46</v>
      </c>
      <c r="MG46" s="1">
        <v>13</v>
      </c>
      <c r="MH46" s="1">
        <v>7.5999999999999998E-2</v>
      </c>
      <c r="MI46" s="1">
        <f t="shared" si="1831"/>
        <v>2.4E-2</v>
      </c>
      <c r="MJ46" s="1">
        <f t="shared" si="1832"/>
        <v>7.1186440677966145E-2</v>
      </c>
      <c r="MK46" s="1">
        <f t="shared" si="1833"/>
        <v>1.0677966101694921E-4</v>
      </c>
      <c r="ML46" s="1">
        <f t="shared" si="1834"/>
        <v>0.81735809106666568</v>
      </c>
      <c r="MM46" s="1"/>
      <c r="MN46" s="1"/>
      <c r="MO46" s="1" t="s">
        <v>11</v>
      </c>
      <c r="MP46" s="1" t="s">
        <v>44</v>
      </c>
      <c r="MQ46" s="1">
        <v>52</v>
      </c>
      <c r="MR46" s="1">
        <v>13</v>
      </c>
      <c r="MS46" s="1">
        <v>8.5999999999999993E-2</v>
      </c>
      <c r="MT46" s="1">
        <f t="shared" si="1835"/>
        <v>2.2999999999999993E-2</v>
      </c>
      <c r="MU46" s="1">
        <f t="shared" si="1836"/>
        <v>0.23569023569023542</v>
      </c>
      <c r="MV46" s="1">
        <f t="shared" si="1837"/>
        <v>3.5353535353535316E-4</v>
      </c>
      <c r="MW46" s="1">
        <f t="shared" si="1838"/>
        <v>2.7061799872577552</v>
      </c>
      <c r="MX46" s="1"/>
      <c r="MY46" s="1"/>
      <c r="MZ46" s="1" t="s">
        <v>11</v>
      </c>
      <c r="NA46" s="1" t="s">
        <v>45</v>
      </c>
      <c r="NB46" s="1">
        <v>53</v>
      </c>
      <c r="NC46" s="1">
        <v>13</v>
      </c>
      <c r="ND46" s="1">
        <v>9.5000000000000001E-2</v>
      </c>
      <c r="NE46" s="1">
        <f t="shared" si="1839"/>
        <v>2.0000000000000018E-3</v>
      </c>
      <c r="NF46" s="1">
        <f t="shared" si="1840"/>
        <v>-0.62499999999999989</v>
      </c>
      <c r="NG46" s="1">
        <f t="shared" si="1841"/>
        <v>-9.3749999999999986E-4</v>
      </c>
      <c r="NH46" s="1">
        <f t="shared" si="1842"/>
        <v>-7.1762094304960176</v>
      </c>
      <c r="NI46" s="1"/>
      <c r="NJ46" s="1"/>
      <c r="NK46" s="1" t="s">
        <v>11</v>
      </c>
      <c r="NL46" s="1" t="s">
        <v>46</v>
      </c>
      <c r="NM46" s="1">
        <v>56</v>
      </c>
      <c r="NN46" s="1">
        <v>13</v>
      </c>
      <c r="NO46" s="1">
        <v>0.114</v>
      </c>
      <c r="NP46" s="1">
        <f t="shared" si="1843"/>
        <v>2.2000000000000006E-2</v>
      </c>
      <c r="NQ46" s="1">
        <f t="shared" si="1844"/>
        <v>0.10508474576271205</v>
      </c>
      <c r="NR46" s="1">
        <f t="shared" si="1845"/>
        <v>1.5762711864406809E-4</v>
      </c>
      <c r="NS46" s="1">
        <f t="shared" si="1846"/>
        <v>1.2065762296698415</v>
      </c>
      <c r="NT46" s="1"/>
      <c r="NU46" s="1"/>
      <c r="NV46" s="1" t="s">
        <v>11</v>
      </c>
      <c r="NW46" s="1" t="s">
        <v>47</v>
      </c>
      <c r="NX46" s="1">
        <v>57</v>
      </c>
      <c r="NY46" s="1">
        <v>13</v>
      </c>
      <c r="NZ46" s="1">
        <v>0</v>
      </c>
      <c r="OA46" s="1">
        <f t="shared" si="1847"/>
        <v>1.2E-2</v>
      </c>
      <c r="OB46" s="1">
        <f t="shared" si="1848"/>
        <v>1.1157556270096465</v>
      </c>
      <c r="OC46" s="1">
        <f t="shared" si="1849"/>
        <v>1.6736334405144698E-3</v>
      </c>
      <c r="OD46" s="1">
        <f t="shared" si="1850"/>
        <v>12.811033684281</v>
      </c>
      <c r="OE46" s="1"/>
      <c r="OF46" s="1"/>
      <c r="OG46" s="1" t="s">
        <v>11</v>
      </c>
      <c r="OH46" s="1" t="s">
        <v>48</v>
      </c>
      <c r="OI46" s="1">
        <v>58</v>
      </c>
      <c r="OJ46" s="1">
        <v>13</v>
      </c>
      <c r="OK46" s="1">
        <v>1.2999999999999999E-2</v>
      </c>
      <c r="OL46" s="1">
        <f t="shared" si="998"/>
        <v>2.5000000000000001E-2</v>
      </c>
      <c r="OM46" s="1">
        <f t="shared" si="1851"/>
        <v>1.532258064516129</v>
      </c>
      <c r="ON46" s="1">
        <f t="shared" si="1852"/>
        <v>2.2983870967741935E-3</v>
      </c>
      <c r="OO46" s="1">
        <f t="shared" si="1853"/>
        <v>17.593287636054757</v>
      </c>
      <c r="OP46" s="1"/>
      <c r="OQ46" s="1"/>
      <c r="OR46" s="1" t="s">
        <v>11</v>
      </c>
      <c r="OS46" s="1" t="s">
        <v>49</v>
      </c>
      <c r="OT46" s="1">
        <v>59</v>
      </c>
      <c r="OU46" s="1">
        <v>13</v>
      </c>
      <c r="OV46" s="1">
        <v>1.4999999999999999E-2</v>
      </c>
      <c r="OW46" s="1">
        <f t="shared" si="1854"/>
        <v>2.7E-2</v>
      </c>
      <c r="OX46" s="1">
        <f t="shared" si="1855"/>
        <v>1.667741935483871</v>
      </c>
      <c r="OY46" s="1">
        <f t="shared" si="1856"/>
        <v>2.5016129032258065E-3</v>
      </c>
      <c r="OZ46" s="1">
        <f t="shared" si="1857"/>
        <v>19.148904648084862</v>
      </c>
      <c r="PA46" s="1"/>
      <c r="PB46" s="1"/>
      <c r="PC46" s="1" t="s">
        <v>11</v>
      </c>
      <c r="PD46" s="1" t="s">
        <v>50</v>
      </c>
      <c r="PE46" s="1">
        <v>60</v>
      </c>
      <c r="PF46" s="1">
        <v>13</v>
      </c>
      <c r="PG46" s="1">
        <v>1.7999999999999999E-2</v>
      </c>
      <c r="PH46" s="1">
        <f t="shared" si="1858"/>
        <v>0.03</v>
      </c>
      <c r="PI46" s="1">
        <f t="shared" si="1859"/>
        <v>1.8096774193548386</v>
      </c>
      <c r="PJ46" s="1">
        <f t="shared" si="1860"/>
        <v>2.7145161290322581E-3</v>
      </c>
      <c r="PK46" s="1">
        <f t="shared" si="1861"/>
        <v>20.778598660687827</v>
      </c>
      <c r="PL46" s="1"/>
      <c r="PM46" s="1"/>
      <c r="PN46" s="1" t="s">
        <v>11</v>
      </c>
      <c r="PO46" s="1" t="s">
        <v>51</v>
      </c>
      <c r="PP46" s="1">
        <v>63</v>
      </c>
      <c r="PQ46" s="1">
        <v>13</v>
      </c>
      <c r="PR46" s="1">
        <v>3.2000000000000001E-2</v>
      </c>
      <c r="PS46" s="1">
        <f t="shared" si="1862"/>
        <v>4.5999999999999999E-2</v>
      </c>
      <c r="PT46" s="1">
        <f t="shared" si="1863"/>
        <v>2.3398058252427187</v>
      </c>
      <c r="PU46" s="1">
        <f t="shared" si="1864"/>
        <v>3.5097087378640783E-3</v>
      </c>
      <c r="PV46" s="1">
        <f t="shared" si="1865"/>
        <v>26.865498605818111</v>
      </c>
      <c r="PW46" s="1"/>
      <c r="PX46" s="1"/>
      <c r="PY46" s="1" t="s">
        <v>11</v>
      </c>
      <c r="PZ46" s="1" t="s">
        <v>52</v>
      </c>
      <c r="QA46" s="1">
        <v>64</v>
      </c>
      <c r="QB46" s="1">
        <v>13</v>
      </c>
      <c r="QC46" s="1">
        <v>3.3000000000000002E-2</v>
      </c>
      <c r="QD46" s="1">
        <f t="shared" si="1866"/>
        <v>3.4000000000000002E-2</v>
      </c>
      <c r="QE46" s="1">
        <f t="shared" si="1867"/>
        <v>1.9258064516129034</v>
      </c>
      <c r="QF46" s="1">
        <f t="shared" si="1868"/>
        <v>2.8887096774193551E-3</v>
      </c>
      <c r="QG46" s="1">
        <f t="shared" si="1869"/>
        <v>22.111984670999348</v>
      </c>
      <c r="QH46" s="1"/>
      <c r="QI46" s="1"/>
      <c r="QJ46" s="1" t="s">
        <v>11</v>
      </c>
      <c r="QK46" s="1" t="s">
        <v>53</v>
      </c>
      <c r="QL46" s="1">
        <v>65</v>
      </c>
      <c r="QM46" s="1">
        <v>13</v>
      </c>
      <c r="QN46" s="1">
        <v>4.2000000000000003E-2</v>
      </c>
      <c r="QO46" s="1">
        <f t="shared" si="1870"/>
        <v>4.4000000000000004E-2</v>
      </c>
      <c r="QP46" s="1">
        <f t="shared" si="1871"/>
        <v>2.2427184466019416</v>
      </c>
      <c r="QQ46" s="1">
        <f t="shared" si="1872"/>
        <v>3.3640776699029127E-3</v>
      </c>
      <c r="QR46" s="1">
        <f t="shared" si="1873"/>
        <v>25.75074762632358</v>
      </c>
      <c r="QS46" s="1"/>
      <c r="QT46" s="1"/>
      <c r="QU46" s="1" t="s">
        <v>11</v>
      </c>
      <c r="QV46" s="1" t="s">
        <v>54</v>
      </c>
      <c r="QW46" s="1">
        <v>66</v>
      </c>
      <c r="QX46" s="1">
        <v>13</v>
      </c>
      <c r="QY46" s="1">
        <v>0.05</v>
      </c>
      <c r="QZ46" s="1">
        <f t="shared" si="1874"/>
        <v>4.9000000000000002E-2</v>
      </c>
      <c r="RA46" s="1">
        <f t="shared" si="1875"/>
        <v>2.4711538461538463</v>
      </c>
      <c r="RB46" s="1">
        <f t="shared" si="1876"/>
        <v>3.7067307692307695E-3</v>
      </c>
      <c r="RC46" s="1">
        <f t="shared" si="1877"/>
        <v>28.373628055961184</v>
      </c>
      <c r="RD46" s="1"/>
      <c r="RE46" s="1"/>
      <c r="RF46" s="1" t="s">
        <v>11</v>
      </c>
      <c r="RG46" s="1" t="s">
        <v>55</v>
      </c>
      <c r="RH46" s="1">
        <v>67</v>
      </c>
      <c r="RI46" s="1">
        <v>13</v>
      </c>
      <c r="RJ46" s="1">
        <v>5.1999999999999998E-2</v>
      </c>
      <c r="RK46" s="1">
        <f t="shared" si="1878"/>
        <v>5.2999999999999999E-2</v>
      </c>
      <c r="RL46" s="1">
        <f t="shared" si="1879"/>
        <v>2.5833333333333335</v>
      </c>
      <c r="RM46" s="1">
        <f t="shared" si="1880"/>
        <v>3.8750000000000004E-3</v>
      </c>
      <c r="RN46" s="1">
        <f t="shared" si="1881"/>
        <v>29.661665646050213</v>
      </c>
      <c r="RO46" s="1"/>
      <c r="RP46" s="1"/>
      <c r="RQ46" s="1" t="s">
        <v>11</v>
      </c>
      <c r="RR46" s="1" t="s">
        <v>56</v>
      </c>
      <c r="RS46" s="1">
        <v>70</v>
      </c>
      <c r="RT46" s="1">
        <v>13</v>
      </c>
      <c r="RU46" s="1">
        <v>6.9000000000000006E-2</v>
      </c>
      <c r="RV46" s="1">
        <f t="shared" si="1882"/>
        <v>6.3E-2</v>
      </c>
      <c r="RW46" s="1">
        <f t="shared" si="1883"/>
        <v>2.875</v>
      </c>
      <c r="RX46" s="1">
        <f t="shared" si="1884"/>
        <v>4.3125000000000004E-3</v>
      </c>
      <c r="RY46" s="1">
        <f t="shared" si="1885"/>
        <v>33.010563380281688</v>
      </c>
      <c r="RZ46" s="1"/>
      <c r="SA46" s="1"/>
      <c r="SB46" s="2" t="s">
        <v>11</v>
      </c>
      <c r="SC46" s="1" t="s">
        <v>57</v>
      </c>
      <c r="SD46" s="1">
        <v>71</v>
      </c>
      <c r="SE46" s="2">
        <v>13</v>
      </c>
      <c r="SF46" s="1">
        <v>3.4000000000000002E-2</v>
      </c>
      <c r="SG46" s="1">
        <f t="shared" si="1886"/>
        <v>3.0000000000000002E-2</v>
      </c>
      <c r="SH46" s="1">
        <f t="shared" si="1887"/>
        <v>1.7808219178082194</v>
      </c>
      <c r="SI46" s="1">
        <f t="shared" si="1888"/>
        <v>2.671232876712329E-3</v>
      </c>
      <c r="SJ46" s="1">
        <f t="shared" si="1889"/>
        <v>20.447281664974959</v>
      </c>
      <c r="SK46" s="1"/>
      <c r="SL46" s="1"/>
      <c r="SM46" s="2" t="s">
        <v>11</v>
      </c>
      <c r="SN46" s="1" t="s">
        <v>58</v>
      </c>
      <c r="SO46" s="1">
        <v>72</v>
      </c>
      <c r="SP46" s="2">
        <v>13</v>
      </c>
      <c r="SQ46" s="1">
        <v>3.5999999999999997E-2</v>
      </c>
      <c r="SR46" s="1">
        <f t="shared" si="1890"/>
        <v>0.03</v>
      </c>
      <c r="SS46" s="1">
        <f t="shared" si="1891"/>
        <v>1.7079037800687282</v>
      </c>
      <c r="ST46" s="1">
        <f t="shared" si="1892"/>
        <v>2.5618556701030924E-3</v>
      </c>
      <c r="SU46" s="1">
        <f t="shared" si="1893"/>
        <v>19.610040340654411</v>
      </c>
      <c r="SV46" s="1"/>
      <c r="SW46" s="1"/>
      <c r="SX46" s="2" t="s">
        <v>11</v>
      </c>
      <c r="SY46" s="1" t="s">
        <v>59</v>
      </c>
      <c r="SZ46" s="1">
        <v>73</v>
      </c>
      <c r="TA46" s="2">
        <v>13</v>
      </c>
      <c r="TB46" s="1">
        <v>4.2999999999999997E-2</v>
      </c>
      <c r="TC46" s="1">
        <f t="shared" si="1894"/>
        <v>3.6999999999999998E-2</v>
      </c>
      <c r="TD46" s="1">
        <f t="shared" si="1895"/>
        <v>1.8896551724137931</v>
      </c>
      <c r="TE46" s="1">
        <f t="shared" si="1896"/>
        <v>2.8344827586206899E-3</v>
      </c>
      <c r="TF46" s="1">
        <f t="shared" si="1897"/>
        <v>21.696898029858311</v>
      </c>
      <c r="TG46" s="1"/>
      <c r="TH46" s="1"/>
      <c r="TI46" s="2" t="s">
        <v>11</v>
      </c>
      <c r="TJ46" s="1" t="s">
        <v>60</v>
      </c>
      <c r="TK46" s="1">
        <v>74</v>
      </c>
      <c r="TL46" s="2">
        <v>13</v>
      </c>
      <c r="TM46" s="1">
        <v>5.7000000000000002E-2</v>
      </c>
      <c r="TN46" s="1">
        <f t="shared" si="1898"/>
        <v>5.1000000000000004E-2</v>
      </c>
      <c r="TO46" s="1">
        <f t="shared" si="1899"/>
        <v>2.3711340206185567</v>
      </c>
      <c r="TP46" s="1">
        <f t="shared" si="1900"/>
        <v>3.5567010309278352E-3</v>
      </c>
      <c r="TQ46" s="1">
        <f t="shared" si="1901"/>
        <v>27.225206911572528</v>
      </c>
      <c r="TR46" s="1"/>
      <c r="TS46" s="1"/>
      <c r="TT46" s="2" t="s">
        <v>11</v>
      </c>
      <c r="TU46" s="1" t="s">
        <v>61</v>
      </c>
      <c r="TV46" s="1">
        <v>77</v>
      </c>
      <c r="TW46" s="2">
        <v>13</v>
      </c>
      <c r="TX46" s="1">
        <v>6.3E-2</v>
      </c>
      <c r="TY46" s="1">
        <f t="shared" si="1902"/>
        <v>5.3999999999999999E-2</v>
      </c>
      <c r="TZ46" s="1">
        <f t="shared" si="2559"/>
        <v>2.4467353951890032</v>
      </c>
      <c r="UA46" s="1">
        <f t="shared" si="1903"/>
        <v>3.6701030927835049E-3</v>
      </c>
      <c r="UB46" s="1">
        <f t="shared" si="1904"/>
        <v>28.093256987013966</v>
      </c>
      <c r="UC46" s="1"/>
      <c r="UD46" s="1"/>
      <c r="UE46" s="2" t="s">
        <v>11</v>
      </c>
      <c r="UF46" s="1" t="s">
        <v>62</v>
      </c>
      <c r="UG46" s="1">
        <v>78</v>
      </c>
      <c r="UH46" s="2">
        <v>13</v>
      </c>
      <c r="UI46" s="1">
        <v>7.0999999999999994E-2</v>
      </c>
      <c r="UJ46" s="1">
        <f t="shared" si="1905"/>
        <v>6.3E-2</v>
      </c>
      <c r="UK46" s="1">
        <f t="shared" si="1906"/>
        <v>2.3425605536332181</v>
      </c>
      <c r="UL46" s="1">
        <f t="shared" si="1907"/>
        <v>3.5138408304498272E-3</v>
      </c>
      <c r="UM46" s="1">
        <f t="shared" si="1908"/>
        <v>26.897128218385081</v>
      </c>
      <c r="UN46" s="1"/>
      <c r="UO46" s="1"/>
      <c r="UP46" s="2" t="s">
        <v>11</v>
      </c>
      <c r="UQ46" s="1" t="s">
        <v>63</v>
      </c>
      <c r="UR46" s="1">
        <v>79</v>
      </c>
      <c r="US46" s="2">
        <v>13</v>
      </c>
      <c r="UT46" s="1">
        <v>7.5999999999999998E-2</v>
      </c>
      <c r="UU46" s="1">
        <f t="shared" si="1909"/>
        <v>6.7000000000000004E-2</v>
      </c>
      <c r="UV46" s="1">
        <f t="shared" si="1910"/>
        <v>2.8827586206896552</v>
      </c>
      <c r="UW46" s="1">
        <f t="shared" si="1911"/>
        <v>4.3241379310344826E-3</v>
      </c>
      <c r="UX46" s="1">
        <f t="shared" si="1912"/>
        <v>33.099647359418881</v>
      </c>
      <c r="UY46" s="1"/>
      <c r="UZ46" s="1"/>
      <c r="VA46" s="2" t="s">
        <v>11</v>
      </c>
      <c r="VB46" s="1" t="s">
        <v>64</v>
      </c>
      <c r="VC46" s="1">
        <v>80</v>
      </c>
      <c r="VD46" s="2">
        <v>13</v>
      </c>
      <c r="VE46" s="1">
        <v>7.9000000000000001E-2</v>
      </c>
      <c r="VF46" s="1">
        <f t="shared" si="1913"/>
        <v>6.9000000000000006E-2</v>
      </c>
      <c r="VG46" s="1">
        <f t="shared" si="1914"/>
        <v>2.9241379310344833</v>
      </c>
      <c r="VH46" s="1">
        <f t="shared" si="1915"/>
        <v>4.3862068965517254E-3</v>
      </c>
      <c r="VI46" s="1">
        <f t="shared" si="1916"/>
        <v>33.574761914817245</v>
      </c>
      <c r="VJ46" s="1"/>
      <c r="VK46" s="1"/>
      <c r="VL46" s="2" t="s">
        <v>11</v>
      </c>
      <c r="VM46" s="1" t="s">
        <v>65</v>
      </c>
      <c r="VN46" s="1">
        <v>84</v>
      </c>
      <c r="VO46" s="2">
        <v>13</v>
      </c>
      <c r="VP46" s="1">
        <v>9.6000000000000002E-2</v>
      </c>
      <c r="VQ46" s="1">
        <f t="shared" si="1917"/>
        <v>8.4000000000000005E-2</v>
      </c>
      <c r="VR46" s="1">
        <f t="shared" si="1918"/>
        <v>3.4570446735395191</v>
      </c>
      <c r="VS46" s="1">
        <f t="shared" si="1919"/>
        <v>5.1855670103092789E-3</v>
      </c>
      <c r="VT46" s="1">
        <f t="shared" si="1920"/>
        <v>39.693562540640528</v>
      </c>
      <c r="VU46" s="1"/>
      <c r="VV46" s="1"/>
      <c r="VW46" s="2" t="s">
        <v>11</v>
      </c>
      <c r="VX46" s="1" t="s">
        <v>66</v>
      </c>
      <c r="VY46" s="1">
        <v>85</v>
      </c>
      <c r="VZ46" s="2">
        <v>13</v>
      </c>
      <c r="WA46" s="1">
        <v>1.7999999999999999E-2</v>
      </c>
      <c r="WB46" s="1">
        <f t="shared" si="1921"/>
        <v>1.2999999999999998E-2</v>
      </c>
      <c r="WC46" s="1">
        <f t="shared" si="1922"/>
        <v>0.68641114982578388</v>
      </c>
      <c r="WD46" s="1">
        <f t="shared" si="1923"/>
        <v>1.0296167247386759E-3</v>
      </c>
      <c r="WE46" s="1">
        <f t="shared" si="1924"/>
        <v>7.88132826652385</v>
      </c>
      <c r="WF46" s="1"/>
      <c r="WG46" s="1"/>
      <c r="WH46" s="2" t="s">
        <v>11</v>
      </c>
      <c r="WI46" s="1" t="s">
        <v>67</v>
      </c>
      <c r="WJ46" s="1">
        <v>86</v>
      </c>
      <c r="WK46" s="2">
        <v>13</v>
      </c>
      <c r="WL46" s="1">
        <v>3.3000000000000002E-2</v>
      </c>
      <c r="WM46" s="1">
        <f t="shared" si="1925"/>
        <v>2.5000000000000001E-2</v>
      </c>
      <c r="WN46" s="1">
        <f t="shared" si="1926"/>
        <v>1.0243055555555556</v>
      </c>
      <c r="WO46" s="1">
        <f t="shared" si="1927"/>
        <v>1.5364583333333335E-3</v>
      </c>
      <c r="WP46" s="1">
        <f t="shared" si="1928"/>
        <v>11.761009899979587</v>
      </c>
      <c r="WQ46" s="1"/>
      <c r="WR46" s="1"/>
      <c r="WS46" s="2" t="s">
        <v>11</v>
      </c>
      <c r="WT46" s="1" t="s">
        <v>68</v>
      </c>
      <c r="WU46" s="1">
        <v>87</v>
      </c>
      <c r="WV46" s="2">
        <v>13</v>
      </c>
      <c r="WW46" s="1">
        <v>3.6999999999999998E-2</v>
      </c>
      <c r="WX46" s="1">
        <f t="shared" si="1929"/>
        <v>0.03</v>
      </c>
      <c r="WY46" s="1">
        <f t="shared" si="1930"/>
        <v>1.1846689895470384</v>
      </c>
      <c r="WZ46" s="1">
        <f t="shared" si="1931"/>
        <v>1.7770034843205575E-3</v>
      </c>
      <c r="XA46" s="1">
        <f t="shared" si="1932"/>
        <v>13.602292439685835</v>
      </c>
      <c r="XB46" s="1"/>
      <c r="XC46" s="1"/>
      <c r="XD46" s="2" t="s">
        <v>11</v>
      </c>
      <c r="XE46" s="1" t="s">
        <v>69</v>
      </c>
      <c r="XF46" s="1">
        <v>88</v>
      </c>
      <c r="XG46" s="2">
        <v>13</v>
      </c>
      <c r="XH46" s="1">
        <v>4.2999999999999997E-2</v>
      </c>
      <c r="XI46" s="1">
        <f t="shared" si="1933"/>
        <v>3.3999999999999996E-2</v>
      </c>
      <c r="XJ46" s="1">
        <f t="shared" si="1934"/>
        <v>1.2986111111111109</v>
      </c>
      <c r="XK46" s="1">
        <f t="shared" si="1935"/>
        <v>1.9479166666666664E-3</v>
      </c>
      <c r="XL46" s="1">
        <f t="shared" si="1936"/>
        <v>14.910568483363949</v>
      </c>
      <c r="XM46" s="1"/>
      <c r="XN46" s="1"/>
      <c r="XO46" s="2" t="s">
        <v>11</v>
      </c>
      <c r="XP46" s="1" t="s">
        <v>70</v>
      </c>
      <c r="XQ46" s="1">
        <v>91</v>
      </c>
      <c r="XR46" s="2">
        <v>13</v>
      </c>
      <c r="XS46" s="1">
        <v>5.8999999999999997E-2</v>
      </c>
      <c r="XT46" s="1">
        <f t="shared" si="1937"/>
        <v>4.8000000000000001E-2</v>
      </c>
      <c r="XU46" s="1">
        <f t="shared" si="1938"/>
        <v>1.7820069204152251</v>
      </c>
      <c r="XV46" s="1">
        <f t="shared" si="1939"/>
        <v>2.6730103806228379E-3</v>
      </c>
      <c r="XW46" s="1">
        <f t="shared" si="1940"/>
        <v>20.460887787988653</v>
      </c>
      <c r="XX46" s="1"/>
      <c r="XY46" s="1"/>
      <c r="XZ46" s="2" t="s">
        <v>11</v>
      </c>
      <c r="YA46" s="1" t="s">
        <v>71</v>
      </c>
      <c r="YB46" s="1">
        <v>92</v>
      </c>
      <c r="YC46" s="2">
        <v>13</v>
      </c>
      <c r="YD46" s="1">
        <v>6.8000000000000005E-2</v>
      </c>
      <c r="YE46" s="1">
        <f t="shared" si="1941"/>
        <v>5.7000000000000009E-2</v>
      </c>
      <c r="YF46" s="1">
        <f t="shared" si="1942"/>
        <v>2.2130584192439868</v>
      </c>
      <c r="YG46" s="1">
        <f t="shared" si="1943"/>
        <v>3.3195876288659803E-3</v>
      </c>
      <c r="YH46" s="1">
        <f t="shared" si="1944"/>
        <v>25.410193117467699</v>
      </c>
      <c r="YI46" s="1"/>
      <c r="YJ46" s="1"/>
      <c r="YK46" s="2" t="s">
        <v>11</v>
      </c>
      <c r="YL46" s="1" t="s">
        <v>72</v>
      </c>
      <c r="YM46" s="1">
        <v>93</v>
      </c>
      <c r="YN46" s="2">
        <v>13</v>
      </c>
      <c r="YO46" s="1">
        <v>7.8E-2</v>
      </c>
      <c r="YP46" s="1">
        <f t="shared" si="1945"/>
        <v>6.7000000000000004E-2</v>
      </c>
      <c r="YQ46" s="1">
        <f t="shared" si="1946"/>
        <v>2.5187713310580206</v>
      </c>
      <c r="YR46" s="1">
        <f t="shared" si="1947"/>
        <v>3.7781569965870312E-3</v>
      </c>
      <c r="YS46" s="1">
        <f t="shared" si="1948"/>
        <v>28.920368926722528</v>
      </c>
      <c r="YT46" s="1"/>
      <c r="YU46" s="1"/>
      <c r="YV46" s="2" t="s">
        <v>11</v>
      </c>
      <c r="YW46" s="1" t="s">
        <v>73</v>
      </c>
      <c r="YX46" s="1">
        <v>94</v>
      </c>
      <c r="YY46" s="2">
        <v>13</v>
      </c>
      <c r="YZ46" s="1">
        <v>7.2999999999999995E-2</v>
      </c>
      <c r="ZA46" s="1">
        <f t="shared" si="1949"/>
        <v>0.06</v>
      </c>
      <c r="ZB46" s="1">
        <f t="shared" si="1950"/>
        <v>2.2380952380952381</v>
      </c>
      <c r="ZC46" s="1">
        <f t="shared" si="1951"/>
        <v>3.3571428571428572E-3</v>
      </c>
      <c r="ZD46" s="1">
        <f t="shared" si="1952"/>
        <v>25.697664246347649</v>
      </c>
      <c r="ZE46" s="1"/>
      <c r="ZF46" s="1"/>
      <c r="ZG46" s="2" t="s">
        <v>11</v>
      </c>
      <c r="ZH46" s="1" t="s">
        <v>74</v>
      </c>
      <c r="ZI46" s="1">
        <v>95</v>
      </c>
      <c r="ZJ46" s="2">
        <v>13</v>
      </c>
      <c r="ZK46" s="1">
        <v>7.1999999999999995E-2</v>
      </c>
      <c r="ZL46" s="1">
        <f t="shared" si="1953"/>
        <v>5.8999999999999997E-2</v>
      </c>
      <c r="ZM46" s="1">
        <f t="shared" si="1954"/>
        <v>2.2244897959183674</v>
      </c>
      <c r="ZN46" s="1">
        <f t="shared" si="1955"/>
        <v>3.336734693877551E-3</v>
      </c>
      <c r="ZO46" s="1">
        <f t="shared" si="1956"/>
        <v>25.541447442418484</v>
      </c>
      <c r="ZP46" s="1"/>
      <c r="ZQ46" s="1"/>
      <c r="ZR46" s="2" t="s">
        <v>11</v>
      </c>
      <c r="ZS46" s="1" t="s">
        <v>75</v>
      </c>
      <c r="ZT46" s="1">
        <v>99</v>
      </c>
      <c r="ZU46" s="2">
        <v>13</v>
      </c>
      <c r="ZV46" s="1">
        <v>8.5000000000000006E-2</v>
      </c>
      <c r="ZW46" s="1">
        <f t="shared" si="1957"/>
        <v>7.0000000000000007E-2</v>
      </c>
      <c r="ZX46" s="1">
        <f t="shared" si="1958"/>
        <v>2.4657534246575343</v>
      </c>
      <c r="ZY46" s="1">
        <f t="shared" si="1959"/>
        <v>3.6986301369863017E-3</v>
      </c>
      <c r="ZZ46" s="1">
        <f t="shared" si="1960"/>
        <v>28.311620766888407</v>
      </c>
      <c r="AAA46" s="1"/>
      <c r="AAB46" s="1"/>
      <c r="AAC46" s="2" t="s">
        <v>11</v>
      </c>
      <c r="AAD46" s="1" t="s">
        <v>76</v>
      </c>
      <c r="AAE46" s="1">
        <v>100</v>
      </c>
      <c r="AAF46" s="2">
        <v>13</v>
      </c>
      <c r="AAG46" s="1">
        <v>1.2999999999999999E-2</v>
      </c>
      <c r="AAH46" s="1">
        <f t="shared" si="1961"/>
        <v>1.0999999999999999E-2</v>
      </c>
      <c r="AAI46" s="1">
        <f t="shared" si="1962"/>
        <v>1.2793103448275862</v>
      </c>
      <c r="AAJ46" s="1">
        <f t="shared" si="1963"/>
        <v>1.9189655172413794E-3</v>
      </c>
      <c r="AAK46" s="1">
        <f t="shared" si="1964"/>
        <v>14.688958337732542</v>
      </c>
      <c r="AAL46" s="1"/>
      <c r="AAM46" s="1"/>
      <c r="AAN46" s="2" t="s">
        <v>11</v>
      </c>
      <c r="AAO46" s="1" t="s">
        <v>77</v>
      </c>
      <c r="AAP46" s="1">
        <v>101</v>
      </c>
      <c r="AAQ46" s="2">
        <v>13</v>
      </c>
      <c r="AAR46" s="1">
        <v>2.3E-2</v>
      </c>
      <c r="AAS46" s="1">
        <f t="shared" si="1965"/>
        <v>1.6E-2</v>
      </c>
      <c r="AAT46" s="1">
        <f t="shared" si="1966"/>
        <v>1.2525951557093424</v>
      </c>
      <c r="AAU46" s="1">
        <f t="shared" si="1967"/>
        <v>1.8788927335640136E-3</v>
      </c>
      <c r="AAV46" s="1">
        <f t="shared" si="1968"/>
        <v>14.38221627039202</v>
      </c>
      <c r="AAW46" s="1"/>
      <c r="AAX46" s="1"/>
      <c r="AAY46" s="2" t="s">
        <v>11</v>
      </c>
      <c r="AAZ46" s="1" t="s">
        <v>78</v>
      </c>
      <c r="ABA46" s="1">
        <v>102</v>
      </c>
      <c r="ABB46" s="2">
        <v>13</v>
      </c>
      <c r="ABC46" s="1">
        <v>2.5000000000000001E-2</v>
      </c>
      <c r="ABD46" s="1">
        <f t="shared" si="1969"/>
        <v>1.8000000000000002E-2</v>
      </c>
      <c r="ABE46" s="1">
        <f t="shared" si="1970"/>
        <v>1.3724137931034484</v>
      </c>
      <c r="ABF46" s="1">
        <f t="shared" si="1971"/>
        <v>2.0586206896551725E-3</v>
      </c>
      <c r="ABG46" s="1">
        <f t="shared" si="1972"/>
        <v>15.757966087378845</v>
      </c>
      <c r="ABH46" s="1"/>
      <c r="ABI46" s="1"/>
      <c r="ABJ46" s="2" t="s">
        <v>11</v>
      </c>
      <c r="ABK46" s="1" t="s">
        <v>79</v>
      </c>
      <c r="ABL46" s="1">
        <v>112</v>
      </c>
      <c r="ABM46" s="2">
        <v>13</v>
      </c>
      <c r="ABN46" s="1">
        <v>6.4000000000000001E-2</v>
      </c>
      <c r="ABO46" s="1">
        <f t="shared" si="1973"/>
        <v>4.7E-2</v>
      </c>
      <c r="ABP46" s="1">
        <f t="shared" si="1974"/>
        <v>2.4489795918367352</v>
      </c>
      <c r="ABQ46" s="1">
        <f t="shared" si="1975"/>
        <v>3.6734693877551027E-3</v>
      </c>
      <c r="ABR46" s="1">
        <f t="shared" si="1976"/>
        <v>28.119024707249711</v>
      </c>
      <c r="ABS46" s="1"/>
      <c r="ABT46" s="1"/>
      <c r="ABU46" s="2" t="s">
        <v>11</v>
      </c>
      <c r="ABV46" s="1" t="s">
        <v>80</v>
      </c>
      <c r="ABW46" s="1">
        <v>113</v>
      </c>
      <c r="ABX46" s="2">
        <v>13</v>
      </c>
      <c r="ABY46" s="1">
        <v>2.7E-2</v>
      </c>
      <c r="ABZ46" s="1">
        <f t="shared" si="1977"/>
        <v>1.4E-2</v>
      </c>
      <c r="ACA46" s="1">
        <f t="shared" si="1978"/>
        <v>0.16071428571428573</v>
      </c>
      <c r="ACB46" s="1">
        <f t="shared" si="1979"/>
        <v>2.410714285714286E-4</v>
      </c>
      <c r="ACC46" s="1">
        <f t="shared" si="1980"/>
        <v>1.8453109964132623</v>
      </c>
      <c r="ACD46" s="1"/>
      <c r="ACE46" s="1"/>
      <c r="ACF46" s="2" t="s">
        <v>11</v>
      </c>
      <c r="ACG46" s="1" t="s">
        <v>81</v>
      </c>
      <c r="ACH46" s="1">
        <v>114</v>
      </c>
      <c r="ACI46" s="2">
        <v>13</v>
      </c>
      <c r="ACJ46" s="1">
        <v>3.1E-2</v>
      </c>
      <c r="ACK46" s="1">
        <f t="shared" si="1981"/>
        <v>1.7000000000000001E-2</v>
      </c>
      <c r="ACL46" s="1">
        <f t="shared" si="1982"/>
        <v>0.18996415770609321</v>
      </c>
      <c r="ACM46" s="1">
        <f t="shared" si="1983"/>
        <v>2.849462365591398E-4</v>
      </c>
      <c r="ACN46" s="1">
        <f t="shared" si="1984"/>
        <v>2.1811561279787184</v>
      </c>
      <c r="ACO46" s="1"/>
      <c r="ACP46" s="1"/>
      <c r="ACQ46" s="2" t="s">
        <v>11</v>
      </c>
      <c r="ACR46" s="1" t="s">
        <v>82</v>
      </c>
      <c r="ACS46" s="1">
        <v>115</v>
      </c>
      <c r="ACT46" s="2">
        <v>13</v>
      </c>
      <c r="ACU46" s="1">
        <v>4.2000000000000003E-2</v>
      </c>
      <c r="ACV46" s="1">
        <f t="shared" si="1985"/>
        <v>2.8000000000000004E-2</v>
      </c>
      <c r="ACW46" s="1">
        <f t="shared" si="1986"/>
        <v>0.62989323843416389</v>
      </c>
      <c r="ACX46" s="1">
        <f t="shared" si="1987"/>
        <v>9.4483985765124586E-4</v>
      </c>
      <c r="ACY46" s="1">
        <f t="shared" si="1988"/>
        <v>7.232393276571079</v>
      </c>
      <c r="ACZ46" s="1"/>
      <c r="ADA46" s="1"/>
      <c r="ADB46" s="2" t="s">
        <v>11</v>
      </c>
      <c r="ADC46" s="1" t="s">
        <v>83</v>
      </c>
      <c r="ADD46" s="1">
        <v>116</v>
      </c>
      <c r="ADE46" s="2">
        <v>13</v>
      </c>
      <c r="ADF46" s="1">
        <v>4.9000000000000002E-2</v>
      </c>
      <c r="ADG46" s="1">
        <f t="shared" si="1989"/>
        <v>3.3000000000000002E-2</v>
      </c>
      <c r="ADH46" s="1">
        <f t="shared" si="1990"/>
        <v>0.80782918149466199</v>
      </c>
      <c r="ADI46" s="1">
        <f t="shared" si="1991"/>
        <v>1.2117437722419929E-3</v>
      </c>
      <c r="ADJ46" s="1">
        <f t="shared" si="1992"/>
        <v>9.2754422247549968</v>
      </c>
      <c r="ADK46" s="1"/>
      <c r="ADL46" s="1"/>
      <c r="ADM46" s="2" t="s">
        <v>11</v>
      </c>
      <c r="ADN46" s="1" t="s">
        <v>84</v>
      </c>
      <c r="ADO46" s="1">
        <v>119</v>
      </c>
      <c r="ADP46" s="2">
        <v>13</v>
      </c>
      <c r="ADQ46" s="1">
        <v>6.6000000000000003E-2</v>
      </c>
      <c r="ADR46" s="1">
        <f t="shared" si="1993"/>
        <v>4.9000000000000002E-2</v>
      </c>
      <c r="ADS46" s="1">
        <f t="shared" si="1994"/>
        <v>0.85611510791366918</v>
      </c>
      <c r="ADT46" s="1">
        <f t="shared" si="1995"/>
        <v>1.2841726618705038E-3</v>
      </c>
      <c r="ADU46" s="1">
        <f t="shared" si="1996"/>
        <v>9.8298580976003045</v>
      </c>
      <c r="ADV46" s="1"/>
      <c r="ADW46" s="1"/>
      <c r="ADX46" s="2" t="s">
        <v>11</v>
      </c>
      <c r="ADY46" s="1" t="s">
        <v>85</v>
      </c>
      <c r="ADZ46" s="1">
        <v>120</v>
      </c>
      <c r="AEA46" s="2">
        <v>13</v>
      </c>
      <c r="AEB46" s="1">
        <v>8.3000000000000004E-2</v>
      </c>
      <c r="AEC46" s="1">
        <f t="shared" si="1997"/>
        <v>6.6000000000000003E-2</v>
      </c>
      <c r="AED46" s="1">
        <f t="shared" si="1998"/>
        <v>1.4388489208633097</v>
      </c>
      <c r="AEE46" s="1">
        <f t="shared" si="1999"/>
        <v>2.1582733812949648E-3</v>
      </c>
      <c r="AEF46" s="1">
        <f t="shared" si="2000"/>
        <v>16.520769911933286</v>
      </c>
      <c r="AEG46" s="1"/>
      <c r="AEH46" s="1"/>
      <c r="AEI46" s="2" t="s">
        <v>11</v>
      </c>
      <c r="AEJ46" s="1" t="s">
        <v>86</v>
      </c>
      <c r="AEK46" s="1">
        <v>121</v>
      </c>
      <c r="AEL46" s="2">
        <v>13</v>
      </c>
      <c r="AEM46" s="1">
        <v>7.3999999999999996E-2</v>
      </c>
      <c r="AEN46" s="1">
        <f t="shared" si="2001"/>
        <v>5.5999999999999994E-2</v>
      </c>
      <c r="AEO46" s="1">
        <f t="shared" si="2002"/>
        <v>1.1187050359712229</v>
      </c>
      <c r="AEP46" s="1">
        <f t="shared" si="2003"/>
        <v>1.6780575539568346E-3</v>
      </c>
      <c r="AEQ46" s="1">
        <f t="shared" si="2004"/>
        <v>12.844898606528126</v>
      </c>
      <c r="AER46" s="1"/>
      <c r="AES46" s="1"/>
      <c r="AET46" s="2" t="s">
        <v>11</v>
      </c>
      <c r="AEU46" s="1" t="s">
        <v>87</v>
      </c>
      <c r="AEV46" s="1">
        <v>122</v>
      </c>
      <c r="AEW46" s="2">
        <v>13</v>
      </c>
      <c r="AEX46" s="1">
        <v>7.6999999999999999E-2</v>
      </c>
      <c r="AEY46" s="1">
        <f t="shared" si="2005"/>
        <v>0.06</v>
      </c>
      <c r="AEZ46" s="1">
        <f t="shared" si="2006"/>
        <v>1.2122302158273379</v>
      </c>
      <c r="AFA46" s="1">
        <f t="shared" si="2007"/>
        <v>1.8183453237410069E-3</v>
      </c>
      <c r="AFB46" s="1">
        <f t="shared" si="2008"/>
        <v>13.918748650803787</v>
      </c>
      <c r="AFC46" s="1"/>
      <c r="AFD46" s="1"/>
      <c r="AFE46" s="2" t="s">
        <v>11</v>
      </c>
      <c r="AFF46" s="1" t="s">
        <v>88</v>
      </c>
      <c r="AFG46" s="1">
        <v>123</v>
      </c>
      <c r="AFH46" s="2">
        <v>13</v>
      </c>
      <c r="AFI46" s="1">
        <v>9.9000000000000005E-2</v>
      </c>
      <c r="AFJ46" s="1">
        <f t="shared" si="2009"/>
        <v>8.2000000000000003E-2</v>
      </c>
      <c r="AFK46" s="1">
        <f t="shared" si="2010"/>
        <v>2.0000000000000004</v>
      </c>
      <c r="AFL46" s="1">
        <f t="shared" si="2011"/>
        <v>3.0000000000000009E-3</v>
      </c>
      <c r="AFM46" s="1">
        <f t="shared" si="2012"/>
        <v>22.963870177587268</v>
      </c>
      <c r="AFN46" s="1"/>
      <c r="AFO46" s="1"/>
      <c r="AFP46" s="2" t="s">
        <v>11</v>
      </c>
      <c r="AFQ46" s="1" t="s">
        <v>89</v>
      </c>
      <c r="AFR46" s="1">
        <v>126</v>
      </c>
      <c r="AFS46" s="2">
        <v>13</v>
      </c>
      <c r="AFT46" s="1">
        <v>9.5000000000000001E-2</v>
      </c>
      <c r="AFU46" s="1">
        <f t="shared" si="2013"/>
        <v>7.6999999999999999E-2</v>
      </c>
      <c r="AFV46" s="1">
        <f t="shared" si="2014"/>
        <v>1.9786476868327401</v>
      </c>
      <c r="AFW46" s="1">
        <f t="shared" si="2015"/>
        <v>2.96797153024911E-3</v>
      </c>
      <c r="AFX46" s="1">
        <f t="shared" si="2016"/>
        <v>22.71870430380519</v>
      </c>
      <c r="AFY46" s="1"/>
      <c r="AFZ46" s="1"/>
      <c r="AGA46" s="2" t="s">
        <v>11</v>
      </c>
      <c r="AGB46" s="1" t="s">
        <v>90</v>
      </c>
      <c r="AGC46" s="1">
        <v>127</v>
      </c>
      <c r="AGD46" s="2">
        <v>13</v>
      </c>
      <c r="AGE46" s="1">
        <v>2.5000000000000001E-2</v>
      </c>
      <c r="AGF46" s="1">
        <f t="shared" si="2017"/>
        <v>1.0000000000000002E-2</v>
      </c>
      <c r="AGG46" s="1">
        <f t="shared" si="2018"/>
        <v>0.57575757575757591</v>
      </c>
      <c r="AGH46" s="1">
        <f t="shared" si="2019"/>
        <v>8.6363636363636384E-4</v>
      </c>
      <c r="AGI46" s="1">
        <f t="shared" si="2020"/>
        <v>6.6108111117296673</v>
      </c>
      <c r="AGJ46" s="1"/>
      <c r="AGK46" s="1"/>
      <c r="AGL46" s="2" t="s">
        <v>11</v>
      </c>
      <c r="AGM46" s="1" t="s">
        <v>91</v>
      </c>
      <c r="AGN46" s="1">
        <v>128</v>
      </c>
      <c r="AGO46" s="2">
        <v>13</v>
      </c>
      <c r="AGP46" s="1">
        <v>3.2000000000000001E-2</v>
      </c>
      <c r="AGQ46" s="1">
        <f t="shared" si="2021"/>
        <v>1.7000000000000001E-2</v>
      </c>
      <c r="AGR46" s="1">
        <f t="shared" si="2022"/>
        <v>0.84949832775919731</v>
      </c>
      <c r="AGS46" s="1">
        <f t="shared" si="2023"/>
        <v>1.2742474916387959E-3</v>
      </c>
      <c r="AGT46" s="1">
        <f t="shared" si="2024"/>
        <v>9.7538846573698397</v>
      </c>
      <c r="AGU46" s="1"/>
      <c r="AGV46" s="1"/>
      <c r="AGW46" s="2" t="s">
        <v>11</v>
      </c>
      <c r="AGX46" s="1" t="s">
        <v>92</v>
      </c>
      <c r="AGY46" s="1">
        <v>129</v>
      </c>
      <c r="AGZ46" s="2">
        <v>13</v>
      </c>
      <c r="AHA46" s="1">
        <v>3.1E-2</v>
      </c>
      <c r="AHB46" s="1">
        <f t="shared" si="2025"/>
        <v>1.7000000000000001E-2</v>
      </c>
      <c r="AHC46" s="1">
        <f t="shared" si="2026"/>
        <v>0.94352159468438546</v>
      </c>
      <c r="AHD46" s="1">
        <f t="shared" si="2027"/>
        <v>1.4152823920265782E-3</v>
      </c>
      <c r="AHE46" s="1">
        <f t="shared" si="2028"/>
        <v>10.833453705041167</v>
      </c>
      <c r="AHF46" s="1"/>
      <c r="AHG46" s="1"/>
      <c r="AHH46" s="2" t="s">
        <v>11</v>
      </c>
      <c r="AHI46" s="1" t="s">
        <v>93</v>
      </c>
      <c r="AHJ46" s="1">
        <v>130</v>
      </c>
      <c r="AHK46" s="2">
        <v>13</v>
      </c>
      <c r="AHL46" s="1">
        <v>3.6999999999999998E-2</v>
      </c>
      <c r="AHM46" s="1">
        <f t="shared" si="2029"/>
        <v>2.3E-2</v>
      </c>
      <c r="AHN46" s="1">
        <f t="shared" si="2030"/>
        <v>1.1337792642140467</v>
      </c>
      <c r="AHO46" s="1">
        <f t="shared" si="2031"/>
        <v>1.7006688963210701E-3</v>
      </c>
      <c r="AHP46" s="1">
        <f t="shared" si="2032"/>
        <v>13.017979916725889</v>
      </c>
      <c r="AHQ46" s="1"/>
      <c r="AHR46" s="1"/>
      <c r="AHS46" s="2" t="s">
        <v>11</v>
      </c>
      <c r="AHT46" s="1" t="s">
        <v>94</v>
      </c>
      <c r="AHU46" s="1">
        <v>133</v>
      </c>
      <c r="AHV46" s="2">
        <v>13</v>
      </c>
      <c r="AHW46" s="1">
        <v>5.5E-2</v>
      </c>
      <c r="AHX46" s="1">
        <f t="shared" si="2033"/>
        <v>3.9E-2</v>
      </c>
      <c r="AHY46" s="1">
        <f t="shared" si="2034"/>
        <v>1.691029900332226</v>
      </c>
      <c r="AHZ46" s="1">
        <f t="shared" si="2035"/>
        <v>2.5365448504983392E-3</v>
      </c>
      <c r="AIA46" s="1">
        <f t="shared" si="2036"/>
        <v>19.416295548823783</v>
      </c>
      <c r="AIB46" s="1"/>
      <c r="AIC46" s="1"/>
      <c r="AID46" s="2" t="s">
        <v>11</v>
      </c>
      <c r="AIE46" s="1" t="s">
        <v>95</v>
      </c>
      <c r="AIF46" s="1">
        <v>134</v>
      </c>
      <c r="AIG46" s="2">
        <v>13</v>
      </c>
      <c r="AIH46" s="1">
        <v>5.1999999999999998E-2</v>
      </c>
      <c r="AII46" s="1">
        <f t="shared" si="2037"/>
        <v>3.4999999999999996E-2</v>
      </c>
      <c r="AIJ46" s="1">
        <f t="shared" si="2038"/>
        <v>1.5448504983388704</v>
      </c>
      <c r="AIK46" s="1">
        <f t="shared" si="2039"/>
        <v>2.3172757475083058E-3</v>
      </c>
      <c r="AIL46" s="1">
        <f t="shared" si="2040"/>
        <v>17.737873143817403</v>
      </c>
      <c r="AIM46" s="1"/>
      <c r="AIN46" s="1"/>
      <c r="AIO46" s="2" t="s">
        <v>11</v>
      </c>
      <c r="AIP46" s="1" t="s">
        <v>96</v>
      </c>
      <c r="AIQ46" s="1">
        <v>135</v>
      </c>
      <c r="AIR46" s="2">
        <v>13</v>
      </c>
      <c r="AIS46" s="1">
        <v>5.1999999999999998E-2</v>
      </c>
      <c r="AIT46" s="1">
        <f t="shared" si="2041"/>
        <v>3.7999999999999999E-2</v>
      </c>
      <c r="AIU46" s="1">
        <f t="shared" si="2042"/>
        <v>1.6920529801324502</v>
      </c>
      <c r="AIV46" s="1">
        <f t="shared" si="2043"/>
        <v>2.5380794701986755E-3</v>
      </c>
      <c r="AIW46" s="1">
        <f t="shared" si="2044"/>
        <v>19.428042484680613</v>
      </c>
      <c r="AIX46" s="1"/>
      <c r="AIY46" s="1"/>
      <c r="AIZ46" s="2" t="s">
        <v>11</v>
      </c>
      <c r="AJA46" s="1" t="s">
        <v>97</v>
      </c>
      <c r="AJB46" s="1">
        <v>136</v>
      </c>
      <c r="AJC46" s="2">
        <v>13</v>
      </c>
      <c r="AJD46" s="1">
        <v>7.6999999999999999E-2</v>
      </c>
      <c r="AJE46" s="1">
        <f t="shared" si="2045"/>
        <v>6.0999999999999999E-2</v>
      </c>
      <c r="AJF46" s="1">
        <f t="shared" si="2046"/>
        <v>2.4437086092715234</v>
      </c>
      <c r="AJG46" s="1">
        <f t="shared" si="2047"/>
        <v>3.6655629139072852E-3</v>
      </c>
      <c r="AJH46" s="1">
        <f t="shared" si="2048"/>
        <v>28.058503627581789</v>
      </c>
      <c r="AJI46" s="1"/>
      <c r="AJJ46" s="1"/>
      <c r="AJK46" s="2" t="s">
        <v>11</v>
      </c>
      <c r="AJL46" s="1" t="s">
        <v>98</v>
      </c>
      <c r="AJM46" s="1">
        <v>140</v>
      </c>
      <c r="AJN46" s="2">
        <v>13</v>
      </c>
      <c r="AJO46" s="1">
        <v>8.5999999999999993E-2</v>
      </c>
      <c r="AJP46" s="1">
        <f t="shared" si="2049"/>
        <v>6.9999999999999993E-2</v>
      </c>
      <c r="AJQ46" s="1">
        <f t="shared" si="2050"/>
        <v>2.8104575163398691</v>
      </c>
      <c r="AJR46" s="1">
        <f t="shared" si="2051"/>
        <v>4.2156862745098035E-3</v>
      </c>
      <c r="AJS46" s="1">
        <f t="shared" si="2052"/>
        <v>32.269490772426543</v>
      </c>
      <c r="AJT46" s="1"/>
      <c r="AJU46" s="1"/>
      <c r="AJV46" s="2" t="s">
        <v>11</v>
      </c>
      <c r="AJW46" s="1" t="s">
        <v>99</v>
      </c>
      <c r="AJX46" s="1">
        <v>141</v>
      </c>
      <c r="AJY46" s="2">
        <v>13</v>
      </c>
      <c r="AJZ46" s="1">
        <v>2.7E-2</v>
      </c>
      <c r="AKA46" s="1">
        <f t="shared" si="2053"/>
        <v>6.9999999999999993E-3</v>
      </c>
      <c r="AKB46" s="1">
        <f t="shared" si="2054"/>
        <v>0.3796610169491525</v>
      </c>
      <c r="AKC46" s="1">
        <f t="shared" si="2055"/>
        <v>5.6949152542372871E-4</v>
      </c>
      <c r="AKD46" s="1">
        <f t="shared" si="2056"/>
        <v>4.359243152355547</v>
      </c>
      <c r="AKE46" s="1"/>
      <c r="AKF46" s="1"/>
      <c r="AKG46" s="2" t="s">
        <v>11</v>
      </c>
      <c r="AKH46" s="1" t="s">
        <v>100</v>
      </c>
      <c r="AKI46" s="1">
        <v>143</v>
      </c>
      <c r="AKJ46" s="2">
        <v>13</v>
      </c>
      <c r="AKK46" s="1">
        <v>3.4000000000000002E-2</v>
      </c>
      <c r="AKL46" s="1">
        <f t="shared" si="2057"/>
        <v>1.2000000000000004E-2</v>
      </c>
      <c r="AKM46" s="1">
        <f t="shared" si="2058"/>
        <v>0.53898305084745779</v>
      </c>
      <c r="AKN46" s="1">
        <f t="shared" si="2059"/>
        <v>8.0847457627118669E-4</v>
      </c>
      <c r="AKO46" s="1">
        <f t="shared" si="2060"/>
        <v>6.1885684037904669</v>
      </c>
      <c r="AKP46" s="1"/>
      <c r="AKQ46" s="1"/>
      <c r="AKR46" s="2" t="s">
        <v>11</v>
      </c>
      <c r="AKS46" s="1" t="s">
        <v>101</v>
      </c>
      <c r="AKT46" s="1">
        <v>144</v>
      </c>
      <c r="AKU46" s="2">
        <v>13</v>
      </c>
      <c r="AKV46" s="1">
        <v>3.9E-2</v>
      </c>
      <c r="AKW46" s="1">
        <f t="shared" si="2061"/>
        <v>1.6E-2</v>
      </c>
      <c r="AKX46" s="1">
        <f t="shared" si="2062"/>
        <v>0.64406779661016955</v>
      </c>
      <c r="AKY46" s="1">
        <f t="shared" si="2063"/>
        <v>9.6610169491525438E-4</v>
      </c>
      <c r="AKZ46" s="1">
        <f t="shared" si="2064"/>
        <v>7.3951446334603057</v>
      </c>
      <c r="ALA46" s="1"/>
      <c r="ALB46" s="1"/>
      <c r="ALC46" s="2" t="s">
        <v>11</v>
      </c>
      <c r="ALD46" s="1" t="s">
        <v>102</v>
      </c>
      <c r="ALE46" s="1">
        <v>147</v>
      </c>
      <c r="ALF46" s="2">
        <v>13</v>
      </c>
      <c r="ALG46" s="1">
        <v>4.4999999999999998E-2</v>
      </c>
      <c r="ALH46" s="1">
        <f t="shared" si="2065"/>
        <v>1.9E-2</v>
      </c>
      <c r="ALI46" s="1">
        <f t="shared" si="2066"/>
        <v>0.74915254237288131</v>
      </c>
      <c r="ALJ46" s="1">
        <f t="shared" si="2067"/>
        <v>1.123728813559322E-3</v>
      </c>
      <c r="ALK46" s="1">
        <f t="shared" si="2068"/>
        <v>8.6017208631301436</v>
      </c>
      <c r="ALL46" s="1"/>
      <c r="ALM46" s="1"/>
      <c r="ALN46" s="2" t="s">
        <v>11</v>
      </c>
      <c r="ALO46" s="1" t="s">
        <v>103</v>
      </c>
      <c r="ALP46" s="1">
        <v>148</v>
      </c>
      <c r="ALQ46" s="2">
        <v>13</v>
      </c>
      <c r="ALR46" s="1">
        <v>4.3999999999999997E-2</v>
      </c>
      <c r="ALS46" s="1">
        <f t="shared" si="2069"/>
        <v>1.8999999999999996E-2</v>
      </c>
      <c r="ALT46" s="1">
        <f t="shared" si="2070"/>
        <v>0.65306122448979576</v>
      </c>
      <c r="ALU46" s="1">
        <f t="shared" si="2071"/>
        <v>9.7959183673469361E-4</v>
      </c>
      <c r="ALV46" s="1">
        <f t="shared" si="2072"/>
        <v>7.49840658859992</v>
      </c>
      <c r="ALW46" s="1"/>
      <c r="ALX46" s="1"/>
      <c r="ALY46" s="2" t="s">
        <v>11</v>
      </c>
      <c r="ALZ46" s="1" t="s">
        <v>104</v>
      </c>
      <c r="AMA46" s="1">
        <v>149</v>
      </c>
      <c r="AMB46" s="2">
        <v>13</v>
      </c>
      <c r="AMC46" s="1">
        <v>4.2000000000000003E-2</v>
      </c>
      <c r="AMD46" s="1">
        <f t="shared" si="2073"/>
        <v>2.2000000000000002E-2</v>
      </c>
      <c r="AME46" s="1">
        <f t="shared" si="2074"/>
        <v>0.83219178082191791</v>
      </c>
      <c r="AMF46" s="1">
        <f t="shared" si="2075"/>
        <v>1.2482876712328768E-3</v>
      </c>
      <c r="AMG46" s="1">
        <f t="shared" si="2076"/>
        <v>9.5551720088248366</v>
      </c>
      <c r="AMH46" s="1"/>
      <c r="AMI46" s="1"/>
      <c r="AMJ46" s="2" t="s">
        <v>11</v>
      </c>
      <c r="AMK46" s="1" t="s">
        <v>105</v>
      </c>
      <c r="AML46" s="1">
        <v>150</v>
      </c>
      <c r="AMM46" s="2">
        <v>13</v>
      </c>
      <c r="AMN46" s="1">
        <v>4.4999999999999998E-2</v>
      </c>
      <c r="AMO46" s="1">
        <f t="shared" si="2077"/>
        <v>2.5999999999999999E-2</v>
      </c>
      <c r="AMP46" s="1">
        <f t="shared" si="2078"/>
        <v>0.86301369863013699</v>
      </c>
      <c r="AMQ46" s="1">
        <f t="shared" si="2079"/>
        <v>1.2945205479452054E-3</v>
      </c>
      <c r="AMR46" s="1">
        <f t="shared" si="2080"/>
        <v>9.9090672684109418</v>
      </c>
      <c r="AMS46" s="1"/>
      <c r="AMT46" s="1"/>
      <c r="AMU46" s="2" t="s">
        <v>11</v>
      </c>
      <c r="AMV46" s="1" t="s">
        <v>106</v>
      </c>
      <c r="AMW46" s="1">
        <v>151</v>
      </c>
      <c r="AMX46" s="2">
        <v>13</v>
      </c>
      <c r="AMY46" s="1">
        <v>4.8000000000000001E-2</v>
      </c>
      <c r="AMZ46" s="1">
        <f t="shared" si="2081"/>
        <v>2.8000000000000001E-2</v>
      </c>
      <c r="ANA46" s="1">
        <f t="shared" si="2082"/>
        <v>0.88356164383561642</v>
      </c>
      <c r="ANB46" s="1">
        <f t="shared" si="2083"/>
        <v>1.3253424657534247E-3</v>
      </c>
      <c r="ANC46" s="1">
        <f t="shared" si="2084"/>
        <v>10.144997441468345</v>
      </c>
      <c r="AND46" s="1"/>
      <c r="ANE46" s="1"/>
      <c r="ANF46" s="2" t="s">
        <v>11</v>
      </c>
      <c r="ANG46" s="1" t="s">
        <v>107</v>
      </c>
      <c r="ANH46" s="1">
        <v>154</v>
      </c>
      <c r="ANI46" s="2">
        <v>13</v>
      </c>
      <c r="ANJ46" s="1">
        <v>5.1999999999999998E-2</v>
      </c>
      <c r="ANK46" s="1">
        <f t="shared" si="2085"/>
        <v>3.3000000000000002E-2</v>
      </c>
      <c r="ANL46" s="1">
        <f t="shared" si="2086"/>
        <v>1.0379310344827586</v>
      </c>
      <c r="ANM46" s="1">
        <f t="shared" si="2087"/>
        <v>1.5568965517241378E-3</v>
      </c>
      <c r="ANN46" s="1">
        <f t="shared" si="2088"/>
        <v>11.917456764575457</v>
      </c>
      <c r="ANO46" s="1"/>
      <c r="ANP46" s="1"/>
      <c r="ANQ46" s="2" t="s">
        <v>11</v>
      </c>
      <c r="ANR46" s="1" t="s">
        <v>108</v>
      </c>
      <c r="ANS46" s="1">
        <v>155</v>
      </c>
      <c r="ANT46" s="2">
        <v>13</v>
      </c>
      <c r="ANU46" s="1">
        <v>2.7E-2</v>
      </c>
      <c r="ANV46" s="1">
        <f t="shared" si="2089"/>
        <v>6.9999999999999993E-3</v>
      </c>
      <c r="ANW46" s="1">
        <f t="shared" si="2090"/>
        <v>-1.0238907849829379E-2</v>
      </c>
      <c r="ANX46" s="1">
        <f t="shared" si="2091"/>
        <v>-1.5358361774744067E-5</v>
      </c>
      <c r="ANY46" s="1">
        <f t="shared" si="2092"/>
        <v>-0.11756247531188048</v>
      </c>
      <c r="ANZ46" s="1"/>
      <c r="AOA46" s="1"/>
      <c r="AOB46" s="2" t="s">
        <v>11</v>
      </c>
      <c r="AOC46" s="1" t="s">
        <v>109</v>
      </c>
      <c r="AOD46" s="1">
        <v>156</v>
      </c>
      <c r="AOE46" s="2">
        <v>13</v>
      </c>
      <c r="AOF46" s="1">
        <v>3.5999999999999997E-2</v>
      </c>
      <c r="AOG46" s="1">
        <f t="shared" si="2093"/>
        <v>1.4999999999999996E-2</v>
      </c>
      <c r="AOH46" s="1">
        <f t="shared" si="2094"/>
        <v>0.30508474576271172</v>
      </c>
      <c r="AOI46" s="1">
        <f t="shared" si="2095"/>
        <v>4.5762711864406761E-4</v>
      </c>
      <c r="AOJ46" s="1">
        <f t="shared" si="2096"/>
        <v>3.5029632474285637</v>
      </c>
      <c r="AOK46" s="1"/>
      <c r="AOL46" s="1"/>
      <c r="AOM46" s="2" t="s">
        <v>11</v>
      </c>
      <c r="AON46" s="1" t="s">
        <v>110</v>
      </c>
      <c r="AOO46" s="1">
        <v>157</v>
      </c>
      <c r="AOP46" s="2">
        <v>13</v>
      </c>
      <c r="AOQ46" s="1">
        <v>2.5999999999999999E-2</v>
      </c>
      <c r="AOR46" s="1">
        <f t="shared" si="2097"/>
        <v>1.1999999999999999E-2</v>
      </c>
      <c r="AOS46" s="1">
        <f t="shared" si="2098"/>
        <v>0.3617747440273037</v>
      </c>
      <c r="AOT46" s="1">
        <f t="shared" si="2099"/>
        <v>5.4266211604095556E-4</v>
      </c>
      <c r="AOU46" s="1">
        <f t="shared" si="2100"/>
        <v>4.1538741276864322</v>
      </c>
      <c r="AOV46" s="1"/>
      <c r="AOW46" s="1"/>
      <c r="AOX46" s="2" t="s">
        <v>11</v>
      </c>
      <c r="AOY46" s="1" t="s">
        <v>111</v>
      </c>
      <c r="AOZ46" s="1">
        <v>158</v>
      </c>
      <c r="APA46" s="2">
        <v>13</v>
      </c>
      <c r="APB46" s="1">
        <v>3.5000000000000003E-2</v>
      </c>
      <c r="APC46" s="1">
        <f t="shared" si="2101"/>
        <v>1.5000000000000003E-2</v>
      </c>
      <c r="APD46" s="1">
        <f t="shared" si="2102"/>
        <v>0.20547945205479465</v>
      </c>
      <c r="APE46" s="1">
        <f t="shared" si="2103"/>
        <v>3.0821917808219199E-4</v>
      </c>
      <c r="APF46" s="1">
        <f t="shared" si="2104"/>
        <v>2.3593017305740354</v>
      </c>
      <c r="APG46" s="1"/>
      <c r="APH46" s="1"/>
      <c r="API46" s="2" t="s">
        <v>11</v>
      </c>
      <c r="APJ46" s="1" t="s">
        <v>112</v>
      </c>
      <c r="APK46" s="1">
        <v>161</v>
      </c>
      <c r="APL46" s="2">
        <v>13</v>
      </c>
      <c r="APM46" s="1">
        <v>3.6999999999999998E-2</v>
      </c>
      <c r="APN46" s="1">
        <f t="shared" si="2105"/>
        <v>2.0999999999999998E-2</v>
      </c>
      <c r="APO46" s="1">
        <f t="shared" si="2106"/>
        <v>0.56996587030716728</v>
      </c>
      <c r="APP46" s="1">
        <f t="shared" si="2107"/>
        <v>8.5494880546075095E-4</v>
      </c>
      <c r="APQ46" s="1">
        <f t="shared" si="2108"/>
        <v>6.544311125694664</v>
      </c>
      <c r="APR46" s="1"/>
      <c r="APS46" s="1"/>
      <c r="APT46" s="2" t="s">
        <v>11</v>
      </c>
      <c r="APU46" s="1" t="s">
        <v>113</v>
      </c>
      <c r="APV46" s="1">
        <v>162</v>
      </c>
      <c r="APW46" s="2">
        <v>13</v>
      </c>
      <c r="APX46" s="1">
        <v>0.03</v>
      </c>
      <c r="APY46" s="1">
        <f t="shared" si="2109"/>
        <v>2.4999999999999998E-2</v>
      </c>
      <c r="APZ46" s="1">
        <f t="shared" si="2110"/>
        <v>1.1821305841924399</v>
      </c>
      <c r="AQA46" s="1">
        <f t="shared" si="2111"/>
        <v>1.7731958762886599E-3</v>
      </c>
      <c r="AQB46" s="1">
        <f t="shared" si="2112"/>
        <v>13.57314663417529</v>
      </c>
      <c r="AQC46" s="1"/>
      <c r="AQD46" s="1"/>
      <c r="AQE46" s="2" t="s">
        <v>11</v>
      </c>
      <c r="AQF46" s="1" t="s">
        <v>114</v>
      </c>
      <c r="AQG46" s="1">
        <v>163</v>
      </c>
      <c r="AQH46" s="2">
        <v>13</v>
      </c>
      <c r="AQI46" s="1">
        <v>4.3999999999999997E-2</v>
      </c>
      <c r="AQJ46" s="1">
        <f t="shared" si="2113"/>
        <v>2.7999999999999997E-2</v>
      </c>
      <c r="AQK46" s="1">
        <f t="shared" si="2114"/>
        <v>0.67808219178082185</v>
      </c>
      <c r="AQL46" s="1">
        <f t="shared" si="2115"/>
        <v>1.0171232876712327E-3</v>
      </c>
      <c r="AQM46" s="1">
        <f t="shared" si="2116"/>
        <v>7.7856957108943101</v>
      </c>
      <c r="AQN46" s="1"/>
      <c r="AQO46" s="1"/>
      <c r="AQP46" s="2" t="s">
        <v>11</v>
      </c>
      <c r="AQQ46" s="1" t="s">
        <v>115</v>
      </c>
      <c r="AQR46" s="1">
        <v>169</v>
      </c>
      <c r="AQS46" s="2">
        <v>13</v>
      </c>
      <c r="AQT46" s="1">
        <v>0.03</v>
      </c>
      <c r="AQU46" s="1">
        <f t="shared" si="2117"/>
        <v>3.7999999999999999E-2</v>
      </c>
      <c r="AQV46" s="1">
        <f t="shared" si="2118"/>
        <v>1.8498293515358362</v>
      </c>
      <c r="AQW46" s="1">
        <f t="shared" si="2119"/>
        <v>2.7747440273037543E-3</v>
      </c>
      <c r="AQX46" s="1">
        <f t="shared" si="2120"/>
        <v>21.239620539679684</v>
      </c>
      <c r="AQY46" s="1"/>
      <c r="AQZ46" s="1"/>
      <c r="ARA46" s="2" t="s">
        <v>11</v>
      </c>
      <c r="ARB46" s="1" t="s">
        <v>116</v>
      </c>
      <c r="ARC46" s="1">
        <v>170</v>
      </c>
      <c r="ARD46" s="2">
        <v>13</v>
      </c>
      <c r="ARE46" s="1">
        <v>1.6E-2</v>
      </c>
      <c r="ARF46" s="1">
        <f t="shared" si="2121"/>
        <v>0.01</v>
      </c>
      <c r="ARG46" s="1">
        <f t="shared" si="2122"/>
        <v>7.1428571428571411E-2</v>
      </c>
      <c r="ARH46" s="1">
        <f t="shared" si="2123"/>
        <v>1.0714285714285712E-4</v>
      </c>
      <c r="ARI46" s="1">
        <f t="shared" si="2124"/>
        <v>0.82013822062811637</v>
      </c>
      <c r="ARJ46" s="1"/>
      <c r="ARK46" s="1"/>
      <c r="ARL46" s="2" t="s">
        <v>11</v>
      </c>
      <c r="ARM46" s="1" t="s">
        <v>117</v>
      </c>
      <c r="ARN46" s="1">
        <v>171</v>
      </c>
      <c r="ARO46" s="2">
        <v>13</v>
      </c>
      <c r="ARP46" s="1">
        <v>0.02</v>
      </c>
      <c r="ARQ46" s="1">
        <f t="shared" si="2125"/>
        <v>1.4E-2</v>
      </c>
      <c r="ARR46" s="1">
        <f t="shared" si="2126"/>
        <v>0.2910958904109589</v>
      </c>
      <c r="ARS46" s="1">
        <f t="shared" si="2127"/>
        <v>4.3664383561643836E-4</v>
      </c>
      <c r="ART46" s="1">
        <f t="shared" si="2128"/>
        <v>3.3423441183132145</v>
      </c>
      <c r="ARU46" s="1"/>
      <c r="ARV46" s="1"/>
      <c r="ARW46" s="2" t="s">
        <v>11</v>
      </c>
      <c r="ARX46" s="1" t="s">
        <v>118</v>
      </c>
      <c r="ARY46" s="1">
        <v>172</v>
      </c>
      <c r="ARZ46" s="2">
        <v>13</v>
      </c>
      <c r="ASA46" s="1">
        <v>3.6999999999999998E-2</v>
      </c>
      <c r="ASB46" s="1">
        <f t="shared" si="2129"/>
        <v>1.6999999999999998E-2</v>
      </c>
      <c r="ASC46" s="1">
        <f t="shared" si="2130"/>
        <v>-0.17627118644067807</v>
      </c>
      <c r="ASD46" s="1">
        <f t="shared" si="2131"/>
        <v>-2.6440677966101713E-4</v>
      </c>
      <c r="ASE46" s="1">
        <f t="shared" si="2132"/>
        <v>-2.0239343207365059</v>
      </c>
      <c r="ASF46" s="1"/>
      <c r="ASG46" s="1"/>
      <c r="ASH46" s="2" t="s">
        <v>11</v>
      </c>
      <c r="ASI46" s="1" t="s">
        <v>119</v>
      </c>
      <c r="ASJ46" s="1">
        <v>173</v>
      </c>
      <c r="ASK46" s="2">
        <v>13</v>
      </c>
      <c r="ASL46" s="1">
        <v>1.7000000000000001E-2</v>
      </c>
      <c r="ASM46" s="1">
        <f t="shared" si="2133"/>
        <v>1.4000000000000002E-2</v>
      </c>
      <c r="ASN46" s="1">
        <f t="shared" si="2134"/>
        <v>0.24657534246575349</v>
      </c>
      <c r="ASO46" s="1">
        <f t="shared" si="2135"/>
        <v>3.6986301369863024E-4</v>
      </c>
      <c r="ASP46" s="1">
        <f t="shared" si="2136"/>
        <v>2.831162076688841</v>
      </c>
      <c r="ASQ46" s="1"/>
      <c r="ASR46" s="1"/>
      <c r="ASS46" s="2" t="s">
        <v>11</v>
      </c>
      <c r="AST46" s="1" t="s">
        <v>120</v>
      </c>
      <c r="ASU46" s="1">
        <v>176</v>
      </c>
      <c r="ASV46" s="2">
        <v>13</v>
      </c>
      <c r="ASW46" s="1">
        <v>0.03</v>
      </c>
      <c r="ASX46" s="1">
        <f t="shared" si="2137"/>
        <v>2.3E-2</v>
      </c>
      <c r="ASY46" s="1">
        <f t="shared" si="2138"/>
        <v>0.35051546391752575</v>
      </c>
      <c r="ASZ46" s="1">
        <f t="shared" si="2139"/>
        <v>5.257731958762886E-4</v>
      </c>
      <c r="ATA46" s="1">
        <f t="shared" si="2140"/>
        <v>4.0245958043194161</v>
      </c>
      <c r="ATB46" s="1"/>
      <c r="ATC46" s="1"/>
      <c r="ATD46" s="2" t="s">
        <v>11</v>
      </c>
      <c r="ATE46" s="1" t="s">
        <v>121</v>
      </c>
      <c r="ATF46" s="1">
        <v>180</v>
      </c>
      <c r="ATG46" s="2">
        <v>13</v>
      </c>
      <c r="ATH46" s="1">
        <v>4.9000000000000002E-2</v>
      </c>
      <c r="ATI46" s="1">
        <f t="shared" si="2141"/>
        <v>2.8000000000000001E-2</v>
      </c>
      <c r="ATJ46" s="1">
        <f t="shared" si="2142"/>
        <v>-5.1903114186851139E-2</v>
      </c>
      <c r="ATK46" s="1">
        <f t="shared" si="2143"/>
        <v>-7.7854671280276717E-5</v>
      </c>
      <c r="ATL46" s="1">
        <f t="shared" si="2144"/>
        <v>-0.59594818799966864</v>
      </c>
      <c r="ATM46" s="1"/>
      <c r="ATN46" s="1"/>
      <c r="ATO46" s="2" t="s">
        <v>11</v>
      </c>
      <c r="ATP46" s="1" t="s">
        <v>122</v>
      </c>
      <c r="ATQ46" s="1">
        <v>183</v>
      </c>
      <c r="ATR46" s="2">
        <v>13</v>
      </c>
      <c r="ATS46" s="1">
        <v>3.5999999999999997E-2</v>
      </c>
      <c r="ATT46" s="1">
        <f t="shared" si="2145"/>
        <v>3.4999999999999996E-2</v>
      </c>
      <c r="ATU46" s="1">
        <f t="shared" si="2146"/>
        <v>0.91780821917808209</v>
      </c>
      <c r="ATV46" s="1">
        <f t="shared" si="2147"/>
        <v>1.3767123287671231E-3</v>
      </c>
      <c r="ATW46" s="1">
        <f t="shared" si="2148"/>
        <v>10.538214396564015</v>
      </c>
      <c r="ATX46" s="1"/>
      <c r="ATY46" s="1"/>
      <c r="ATZ46" s="2" t="s">
        <v>11</v>
      </c>
      <c r="AUA46" s="1" t="s">
        <v>123</v>
      </c>
      <c r="AUB46" s="1">
        <v>184</v>
      </c>
      <c r="AUC46" s="2">
        <v>13</v>
      </c>
      <c r="AUD46" s="1">
        <v>2.1999999999999999E-2</v>
      </c>
      <c r="AUE46" s="1">
        <f t="shared" si="2149"/>
        <v>5.9999999999999984E-3</v>
      </c>
      <c r="AUF46" s="1">
        <f t="shared" si="2150"/>
        <v>-9.7472924187725671E-2</v>
      </c>
      <c r="AUG46" s="1">
        <f t="shared" si="2151"/>
        <v>-1.4620938628158851E-4</v>
      </c>
      <c r="AUH46" s="1">
        <f t="shared" si="2152"/>
        <v>-1.1191777884383689</v>
      </c>
      <c r="AUI46" s="1"/>
      <c r="AUJ46" s="1"/>
      <c r="AUK46" s="2" t="s">
        <v>11</v>
      </c>
      <c r="AUL46" s="1" t="s">
        <v>124</v>
      </c>
      <c r="AUM46" s="1">
        <v>185</v>
      </c>
      <c r="AUN46" s="2">
        <v>13</v>
      </c>
      <c r="AUO46" s="1">
        <v>2.8000000000000001E-2</v>
      </c>
      <c r="AUP46" s="1">
        <f t="shared" si="2153"/>
        <v>2.3E-2</v>
      </c>
      <c r="AUQ46" s="1">
        <f t="shared" si="2154"/>
        <v>0.6606498194945849</v>
      </c>
      <c r="AUR46" s="1">
        <f t="shared" si="2155"/>
        <v>9.9097472924187732E-4</v>
      </c>
      <c r="AUS46" s="1">
        <f t="shared" si="2156"/>
        <v>7.5855383438600521</v>
      </c>
      <c r="AUT46" s="1"/>
      <c r="AUU46" s="1"/>
      <c r="AUV46" s="2" t="s">
        <v>11</v>
      </c>
      <c r="AUW46" s="1" t="s">
        <v>125</v>
      </c>
      <c r="AUX46" s="1">
        <v>186</v>
      </c>
      <c r="AUY46" s="2">
        <v>13</v>
      </c>
      <c r="AUZ46" s="1">
        <v>3.1E-2</v>
      </c>
      <c r="AVA46" s="1">
        <f t="shared" si="2157"/>
        <v>2.0999999999999998E-2</v>
      </c>
      <c r="AVB46" s="1">
        <f t="shared" si="2158"/>
        <v>0.62093862815884471</v>
      </c>
      <c r="AVC46" s="1">
        <f t="shared" si="2159"/>
        <v>9.314079422382671E-4</v>
      </c>
      <c r="AVD46" s="1">
        <f t="shared" si="2160"/>
        <v>7.1295770226444199</v>
      </c>
      <c r="AVE46" s="1"/>
      <c r="AVF46" s="1"/>
      <c r="AVG46" s="2" t="s">
        <v>11</v>
      </c>
      <c r="AVH46" s="1" t="s">
        <v>126</v>
      </c>
      <c r="AVI46" s="1">
        <v>187</v>
      </c>
      <c r="AVJ46" s="2">
        <v>13</v>
      </c>
      <c r="AVK46" s="1">
        <v>3.3000000000000002E-2</v>
      </c>
      <c r="AVL46" s="1">
        <f t="shared" si="2161"/>
        <v>2.3E-2</v>
      </c>
      <c r="AVM46" s="1">
        <f t="shared" si="2162"/>
        <v>0.81294964028776984</v>
      </c>
      <c r="AVN46" s="1">
        <f t="shared" si="2163"/>
        <v>1.2194244604316548E-3</v>
      </c>
      <c r="AVO46" s="1">
        <f t="shared" si="2164"/>
        <v>9.3342350002423053</v>
      </c>
      <c r="AVP46" s="1"/>
      <c r="AVQ46" s="1"/>
      <c r="AVR46" s="2" t="s">
        <v>11</v>
      </c>
      <c r="AVS46" s="1" t="s">
        <v>127</v>
      </c>
      <c r="AVT46" s="1">
        <v>190</v>
      </c>
      <c r="AVU46" s="2">
        <v>13</v>
      </c>
      <c r="AVV46" s="1">
        <v>3.6999999999999998E-2</v>
      </c>
      <c r="AVW46" s="1">
        <f t="shared" si="2165"/>
        <v>2.5999999999999999E-2</v>
      </c>
      <c r="AVX46" s="1">
        <f t="shared" si="2166"/>
        <v>0.96774193548387089</v>
      </c>
      <c r="AVY46" s="1">
        <f t="shared" si="2167"/>
        <v>1.4516129032258063E-3</v>
      </c>
      <c r="AVZ46" s="1">
        <f t="shared" si="2168"/>
        <v>11.111550085929318</v>
      </c>
      <c r="AWA46" s="1"/>
      <c r="AWB46" s="1"/>
      <c r="AWC46" s="2" t="s">
        <v>11</v>
      </c>
      <c r="AWD46" s="1" t="s">
        <v>128</v>
      </c>
      <c r="AWE46" s="1">
        <v>191</v>
      </c>
      <c r="AWF46" s="2">
        <v>13</v>
      </c>
      <c r="AWG46" s="1">
        <v>3.9E-2</v>
      </c>
      <c r="AWH46" s="1">
        <f t="shared" si="2169"/>
        <v>2.6000000000000002E-2</v>
      </c>
      <c r="AWI46" s="1">
        <f t="shared" si="2170"/>
        <v>0.87813620071684584</v>
      </c>
      <c r="AWJ46" s="1">
        <f t="shared" si="2171"/>
        <v>1.3172043010752689E-3</v>
      </c>
      <c r="AWK46" s="1">
        <f t="shared" si="2172"/>
        <v>10.08270285575068</v>
      </c>
      <c r="AWL46" s="1"/>
      <c r="AWM46" s="1"/>
      <c r="AWN46" s="2" t="s">
        <v>11</v>
      </c>
      <c r="AWO46" s="1" t="s">
        <v>129</v>
      </c>
      <c r="AWP46" s="1">
        <v>192</v>
      </c>
      <c r="AWQ46" s="2">
        <v>13</v>
      </c>
      <c r="AWR46" s="1">
        <v>4.1000000000000002E-2</v>
      </c>
      <c r="AWS46" s="1">
        <f t="shared" si="2173"/>
        <v>2.5000000000000001E-2</v>
      </c>
      <c r="AWT46" s="1">
        <f t="shared" si="2174"/>
        <v>0.82857142857142863</v>
      </c>
      <c r="AWU46" s="1">
        <f t="shared" si="2175"/>
        <v>1.242857142857143E-3</v>
      </c>
      <c r="AWV46" s="1">
        <f t="shared" si="2176"/>
        <v>9.5136033592861526</v>
      </c>
      <c r="AWW46" s="1"/>
      <c r="AWX46" s="1"/>
      <c r="AWY46" s="2" t="s">
        <v>11</v>
      </c>
      <c r="AWZ46" s="1" t="s">
        <v>130</v>
      </c>
      <c r="AXA46" s="1">
        <v>193</v>
      </c>
      <c r="AXB46" s="2">
        <v>13</v>
      </c>
      <c r="AXC46" s="1">
        <v>4.2000000000000003E-2</v>
      </c>
      <c r="AXD46" s="1">
        <f t="shared" si="2177"/>
        <v>2.8000000000000004E-2</v>
      </c>
      <c r="AXE46" s="1">
        <f t="shared" si="2178"/>
        <v>0.90322580645161299</v>
      </c>
      <c r="AXF46" s="1">
        <f t="shared" si="2179"/>
        <v>1.3548387096774196E-3</v>
      </c>
      <c r="AXG46" s="1">
        <f t="shared" si="2180"/>
        <v>10.370780080200701</v>
      </c>
      <c r="AXH46" s="1"/>
      <c r="AXI46" s="1"/>
      <c r="AXJ46" s="2" t="s">
        <v>11</v>
      </c>
      <c r="AXK46" s="1" t="s">
        <v>131</v>
      </c>
      <c r="AXL46" s="1">
        <v>197</v>
      </c>
      <c r="AXM46" s="2">
        <v>13</v>
      </c>
      <c r="AXN46" s="1">
        <v>5.3999999999999999E-2</v>
      </c>
      <c r="AXO46" s="1">
        <f t="shared" si="2181"/>
        <v>3.5000000000000003E-2</v>
      </c>
      <c r="AXP46" s="1">
        <f t="shared" si="2182"/>
        <v>1.1043165467625902</v>
      </c>
      <c r="AXQ46" s="1">
        <f t="shared" si="2183"/>
        <v>1.6564748201438853E-3</v>
      </c>
      <c r="AXR46" s="1">
        <f t="shared" si="2184"/>
        <v>12.679690907408796</v>
      </c>
      <c r="AXS46" s="1"/>
      <c r="AXT46" s="1"/>
      <c r="AXU46" s="2" t="s">
        <v>11</v>
      </c>
      <c r="AXV46" s="1" t="s">
        <v>132</v>
      </c>
      <c r="AXW46" s="1">
        <v>198</v>
      </c>
      <c r="AXX46" s="2">
        <v>13</v>
      </c>
      <c r="AXY46" s="1">
        <v>2.9000000000000001E-2</v>
      </c>
      <c r="AXZ46" s="1">
        <f t="shared" si="2185"/>
        <v>1.2E-2</v>
      </c>
      <c r="AYA46" s="1">
        <f t="shared" si="2186"/>
        <v>0.24460431654676262</v>
      </c>
      <c r="AYB46" s="1">
        <f t="shared" si="2187"/>
        <v>3.6690647482014394E-4</v>
      </c>
      <c r="AYC46" s="1">
        <f t="shared" si="2188"/>
        <v>2.8085308850286581</v>
      </c>
      <c r="AYD46" s="1"/>
      <c r="AYE46" s="1"/>
      <c r="AYF46" s="2" t="s">
        <v>11</v>
      </c>
      <c r="AYG46" s="1" t="s">
        <v>133</v>
      </c>
      <c r="AYH46" s="1">
        <v>201</v>
      </c>
      <c r="AYI46" s="2">
        <v>13</v>
      </c>
      <c r="AYJ46" s="1">
        <v>4.5999999999999999E-2</v>
      </c>
      <c r="AYK46" s="1">
        <f t="shared" si="2189"/>
        <v>2.3E-2</v>
      </c>
      <c r="AYL46" s="1">
        <f t="shared" si="2190"/>
        <v>0.5892857142857143</v>
      </c>
      <c r="AYM46" s="1">
        <f t="shared" si="2191"/>
        <v>8.8392857142857142E-4</v>
      </c>
      <c r="AYN46" s="1">
        <f t="shared" si="2192"/>
        <v>6.766140320181961</v>
      </c>
      <c r="AYO46" s="1"/>
      <c r="AYP46" s="1"/>
      <c r="AYQ46" s="2" t="s">
        <v>11</v>
      </c>
      <c r="AYR46" s="1" t="s">
        <v>134</v>
      </c>
      <c r="AYS46" s="1">
        <v>204</v>
      </c>
      <c r="AYT46" s="2">
        <v>13</v>
      </c>
      <c r="AYU46" s="1">
        <v>4.4999999999999998E-2</v>
      </c>
      <c r="AYV46" s="1">
        <f t="shared" si="2193"/>
        <v>2.1999999999999999E-2</v>
      </c>
      <c r="AYW46" s="1">
        <f t="shared" si="2194"/>
        <v>0.23928571428571427</v>
      </c>
      <c r="AYX46" s="1">
        <f t="shared" si="2195"/>
        <v>3.589285714285714E-4</v>
      </c>
      <c r="AYY46" s="1">
        <f t="shared" si="2196"/>
        <v>2.7474630391041899</v>
      </c>
      <c r="AYZ46" s="1"/>
      <c r="AZA46" s="1"/>
      <c r="AZB46" s="2" t="s">
        <v>11</v>
      </c>
      <c r="AZC46" s="1" t="s">
        <v>135</v>
      </c>
      <c r="AZD46" s="1">
        <v>205</v>
      </c>
      <c r="AZE46" s="2">
        <v>13</v>
      </c>
      <c r="AZF46" s="1">
        <v>4.1000000000000002E-2</v>
      </c>
      <c r="AZG46" s="1">
        <f t="shared" si="2197"/>
        <v>1.9000000000000003E-2</v>
      </c>
      <c r="AZH46" s="1">
        <f t="shared" si="2198"/>
        <v>0.47142857142857153</v>
      </c>
      <c r="AZI46" s="1">
        <f t="shared" si="2199"/>
        <v>7.0714285714285736E-4</v>
      </c>
      <c r="AZJ46" s="1">
        <f t="shared" si="2200"/>
        <v>5.41291225614557</v>
      </c>
      <c r="AZK46" s="1"/>
      <c r="AZL46" s="1"/>
      <c r="AZM46" s="2" t="s">
        <v>11</v>
      </c>
      <c r="AZN46" s="1" t="s">
        <v>136</v>
      </c>
      <c r="AZO46" s="1">
        <v>208</v>
      </c>
      <c r="AZP46" s="2">
        <v>13</v>
      </c>
      <c r="AZQ46" s="1">
        <v>4.9000000000000002E-2</v>
      </c>
      <c r="AZR46" s="1">
        <f t="shared" si="2201"/>
        <v>2.8000000000000001E-2</v>
      </c>
      <c r="AZS46" s="1">
        <f t="shared" si="2202"/>
        <v>0.79285714285714293</v>
      </c>
      <c r="AZT46" s="1">
        <f t="shared" si="2203"/>
        <v>1.1892857142857143E-3</v>
      </c>
      <c r="AZU46" s="1">
        <f t="shared" si="2204"/>
        <v>9.1035342489720925</v>
      </c>
      <c r="AZV46" s="1"/>
      <c r="AZW46" s="1"/>
      <c r="AZX46" s="2" t="s">
        <v>11</v>
      </c>
      <c r="AZY46" s="1" t="s">
        <v>137</v>
      </c>
      <c r="AZZ46" s="1">
        <v>211</v>
      </c>
      <c r="BAA46" s="2">
        <v>13</v>
      </c>
      <c r="BAB46" s="1">
        <v>5.0999999999999997E-2</v>
      </c>
      <c r="BAC46" s="1">
        <f t="shared" si="2205"/>
        <v>2.6999999999999996E-2</v>
      </c>
      <c r="BAD46" s="1">
        <f t="shared" si="2206"/>
        <v>0.70212765957446799</v>
      </c>
      <c r="BAE46" s="1">
        <f t="shared" si="2207"/>
        <v>1.053191489361702E-3</v>
      </c>
      <c r="BAF46" s="1">
        <f t="shared" si="2208"/>
        <v>8.0617842112806333</v>
      </c>
      <c r="BAG46" s="1"/>
      <c r="BAH46" s="1"/>
      <c r="BAI46" s="2" t="s">
        <v>11</v>
      </c>
      <c r="BAJ46" s="1" t="s">
        <v>138</v>
      </c>
      <c r="BAK46" s="1">
        <v>212</v>
      </c>
      <c r="BAL46" s="2">
        <v>13</v>
      </c>
      <c r="BAM46" s="1">
        <v>1.4E-2</v>
      </c>
      <c r="BAN46" s="1">
        <f t="shared" si="2209"/>
        <v>4.0000000000000001E-3</v>
      </c>
      <c r="BAO46" s="1">
        <f t="shared" si="2210"/>
        <v>1.134020618556701</v>
      </c>
      <c r="BAP46" s="1">
        <f t="shared" si="2211"/>
        <v>1.7010309278350515E-3</v>
      </c>
      <c r="BAQ46" s="1">
        <f t="shared" si="2212"/>
        <v>13.020751131621642</v>
      </c>
      <c r="BAR46" s="1"/>
      <c r="BAS46" s="1"/>
      <c r="BAT46" s="2" t="s">
        <v>11</v>
      </c>
      <c r="BAU46" s="1" t="s">
        <v>139</v>
      </c>
      <c r="BAV46" s="1">
        <v>213</v>
      </c>
      <c r="BAW46" s="2">
        <v>13</v>
      </c>
      <c r="BAX46" s="1">
        <v>8.0000000000000002E-3</v>
      </c>
      <c r="BAY46" s="1">
        <f t="shared" si="2213"/>
        <v>7.0000000000000001E-3</v>
      </c>
      <c r="BAZ46" s="1">
        <f t="shared" si="2214"/>
        <v>1.375</v>
      </c>
      <c r="BBA46" s="1">
        <f t="shared" si="2215"/>
        <v>2.0625000000000001E-3</v>
      </c>
      <c r="BBB46" s="1">
        <f t="shared" si="2216"/>
        <v>15.787660747091243</v>
      </c>
      <c r="BBC46" s="1"/>
      <c r="BBD46" s="1"/>
      <c r="BBE46" s="2" t="s">
        <v>11</v>
      </c>
      <c r="BBF46" s="1" t="s">
        <v>140</v>
      </c>
      <c r="BBG46" s="1">
        <v>214</v>
      </c>
      <c r="BBH46" s="2">
        <v>13</v>
      </c>
      <c r="BBI46" s="1">
        <v>1.4999999999999999E-2</v>
      </c>
      <c r="BBJ46" s="1">
        <f t="shared" si="2217"/>
        <v>9.9999999999999985E-3</v>
      </c>
      <c r="BBK46" s="1">
        <f t="shared" si="2218"/>
        <v>1.1567944250871078</v>
      </c>
      <c r="BBL46" s="1">
        <f t="shared" si="2219"/>
        <v>1.7351916376306619E-3</v>
      </c>
      <c r="BBM46" s="1">
        <f t="shared" si="2220"/>
        <v>13.282238499928519</v>
      </c>
      <c r="BBN46" s="1"/>
      <c r="BBO46" s="1"/>
      <c r="BBP46" s="2" t="s">
        <v>11</v>
      </c>
      <c r="BBQ46" s="1" t="s">
        <v>141</v>
      </c>
      <c r="BBR46" s="1">
        <v>215</v>
      </c>
      <c r="BBS46" s="2">
        <v>13</v>
      </c>
      <c r="BBT46" s="1">
        <v>1.7999999999999999E-2</v>
      </c>
      <c r="BBU46" s="1">
        <f t="shared" si="2221"/>
        <v>9.9999999999999985E-3</v>
      </c>
      <c r="BBV46" s="1">
        <f t="shared" si="2222"/>
        <v>1.0594405594405594</v>
      </c>
      <c r="BBW46" s="1">
        <f t="shared" si="2223"/>
        <v>1.5891608391608392E-3</v>
      </c>
      <c r="BBX46" s="1">
        <f t="shared" si="2224"/>
        <v>12.164427733931714</v>
      </c>
      <c r="BBY46" s="1"/>
      <c r="BBZ46" s="1"/>
      <c r="BCA46" s="2" t="s">
        <v>11</v>
      </c>
      <c r="BCB46" s="1" t="s">
        <v>142</v>
      </c>
      <c r="BCC46" s="1">
        <v>225</v>
      </c>
      <c r="BCD46" s="2">
        <v>13</v>
      </c>
      <c r="BCE46" s="1">
        <v>2.8000000000000001E-2</v>
      </c>
      <c r="BCF46" s="1">
        <f t="shared" si="2225"/>
        <v>2.1000000000000001E-2</v>
      </c>
      <c r="BCG46" s="1">
        <f t="shared" si="2226"/>
        <v>1.4111498257839721</v>
      </c>
      <c r="BCH46" s="1">
        <f t="shared" si="2227"/>
        <v>2.116724738675958E-3</v>
      </c>
      <c r="BCI46" s="1">
        <f t="shared" si="2228"/>
        <v>16.202730700214008</v>
      </c>
      <c r="BCJ46" s="1"/>
      <c r="BCK46" s="1"/>
      <c r="BCL46" s="2" t="s">
        <v>11</v>
      </c>
      <c r="BCM46" s="1" t="s">
        <v>143</v>
      </c>
      <c r="BCN46" s="1">
        <v>226</v>
      </c>
      <c r="BCO46" s="2">
        <v>13</v>
      </c>
      <c r="BCP46" s="1">
        <v>2.1000000000000001E-2</v>
      </c>
      <c r="BCQ46" s="1">
        <f t="shared" si="2229"/>
        <v>3.0000000000000027E-3</v>
      </c>
      <c r="BCR46" s="1">
        <f t="shared" si="2230"/>
        <v>0.58783783783783794</v>
      </c>
      <c r="BCS46" s="1">
        <f t="shared" si="2231"/>
        <v>8.817567567567569E-4</v>
      </c>
      <c r="BCT46" s="1">
        <f t="shared" si="2232"/>
        <v>6.7495158967908511</v>
      </c>
      <c r="BCU46" s="1"/>
      <c r="BCV46" s="1"/>
      <c r="BCW46" s="2" t="s">
        <v>11</v>
      </c>
      <c r="BCX46" s="1" t="s">
        <v>144</v>
      </c>
      <c r="BCY46" s="1">
        <v>232</v>
      </c>
      <c r="BCZ46" s="2">
        <v>13</v>
      </c>
      <c r="BDA46" s="1">
        <v>4.1000000000000002E-2</v>
      </c>
      <c r="BDB46" s="1">
        <f t="shared" si="2233"/>
        <v>1.7000000000000001E-2</v>
      </c>
      <c r="BDC46" s="1">
        <f t="shared" si="2234"/>
        <v>1.1283783783783783</v>
      </c>
      <c r="BDD46" s="1">
        <f t="shared" si="2235"/>
        <v>1.6925675675675675E-3</v>
      </c>
      <c r="BDE46" s="1">
        <f t="shared" si="2236"/>
        <v>12.955967296138757</v>
      </c>
      <c r="BDF46" s="1"/>
      <c r="BDG46" s="1"/>
      <c r="BDH46" s="2" t="s">
        <v>11</v>
      </c>
      <c r="BDI46" s="1" t="s">
        <v>145</v>
      </c>
      <c r="BDJ46" s="1">
        <v>233</v>
      </c>
      <c r="BDK46" s="2">
        <v>13</v>
      </c>
      <c r="BDL46" s="1">
        <v>3.6999999999999998E-2</v>
      </c>
      <c r="BDM46" s="1">
        <f t="shared" si="2237"/>
        <v>-1.0000000000000009E-3</v>
      </c>
      <c r="BDN46" s="1">
        <f t="shared" si="2238"/>
        <v>0.56418918918918914</v>
      </c>
      <c r="BDO46" s="1">
        <f t="shared" si="2239"/>
        <v>8.4628378378378373E-4</v>
      </c>
      <c r="BDP46" s="1">
        <f t="shared" si="2240"/>
        <v>6.4779836480693787</v>
      </c>
      <c r="BDQ46" s="1"/>
      <c r="BDR46" s="1"/>
      <c r="BDS46" s="2" t="s">
        <v>11</v>
      </c>
      <c r="BDT46" s="1" t="s">
        <v>146</v>
      </c>
      <c r="BDU46" s="1">
        <v>234</v>
      </c>
      <c r="BDV46" s="2">
        <v>13</v>
      </c>
      <c r="BDW46" s="1">
        <v>0.04</v>
      </c>
      <c r="BDX46" s="1">
        <f t="shared" si="2241"/>
        <v>4.9999999999999975E-3</v>
      </c>
      <c r="BDY46" s="1">
        <f t="shared" si="2242"/>
        <v>0.74237288135593216</v>
      </c>
      <c r="BDZ46" s="1">
        <f t="shared" si="2243"/>
        <v>1.1135593220338983E-3</v>
      </c>
      <c r="BEA46" s="1">
        <f t="shared" si="2244"/>
        <v>8.5238772354095094</v>
      </c>
      <c r="BEB46" s="1"/>
      <c r="BEC46" s="1"/>
      <c r="BED46" s="2" t="s">
        <v>11</v>
      </c>
      <c r="BEE46" s="1" t="s">
        <v>147</v>
      </c>
      <c r="BEF46" s="1">
        <v>236</v>
      </c>
      <c r="BEG46" s="2">
        <v>13</v>
      </c>
      <c r="BEH46" s="1">
        <v>4.4999999999999998E-2</v>
      </c>
      <c r="BEI46" s="1">
        <f t="shared" si="2245"/>
        <v>-1.3000000000000005E-2</v>
      </c>
      <c r="BEJ46" s="1">
        <f t="shared" si="2246"/>
        <v>0.13898305084745749</v>
      </c>
      <c r="BEK46" s="1">
        <f t="shared" si="2247"/>
        <v>2.0847457627118623E-4</v>
      </c>
      <c r="BEL46" s="1">
        <f t="shared" si="2248"/>
        <v>1.5957943682730114</v>
      </c>
      <c r="BEM46" s="1"/>
      <c r="BEN46" s="1"/>
      <c r="BEO46" s="2" t="s">
        <v>11</v>
      </c>
      <c r="BEP46" s="4" t="s">
        <v>148</v>
      </c>
      <c r="BEQ46" s="4">
        <v>239</v>
      </c>
      <c r="BER46" s="2">
        <v>13</v>
      </c>
      <c r="BES46" s="1">
        <v>4.7E-2</v>
      </c>
      <c r="BET46" s="1">
        <f t="shared" si="2249"/>
        <v>-2.0000000000000004E-2</v>
      </c>
      <c r="BEU46" s="1">
        <f t="shared" si="2250"/>
        <v>-4.0268456375839035E-2</v>
      </c>
      <c r="BEV46" s="1">
        <f t="shared" si="2251"/>
        <v>-6.0402684563758553E-5</v>
      </c>
      <c r="BEW46" s="1">
        <f t="shared" si="2252"/>
        <v>-0.46235980223330181</v>
      </c>
      <c r="BEX46" s="1"/>
      <c r="BEY46" s="1"/>
      <c r="BEZ46" s="2" t="s">
        <v>11</v>
      </c>
      <c r="BFA46" s="4" t="s">
        <v>149</v>
      </c>
      <c r="BFB46" s="4">
        <v>240</v>
      </c>
      <c r="BFC46" s="2">
        <v>13</v>
      </c>
      <c r="BFD46" s="1">
        <v>-1.4999999999999999E-2</v>
      </c>
      <c r="BFE46" s="1">
        <f t="shared" si="2253"/>
        <v>8.0000000000000002E-3</v>
      </c>
      <c r="BFF46" s="1">
        <f t="shared" si="2254"/>
        <v>2.5087108013937285</v>
      </c>
      <c r="BFG46" s="1">
        <f t="shared" si="2255"/>
        <v>3.7630662020905928E-3</v>
      </c>
      <c r="BFH46" s="1">
        <f t="shared" si="2256"/>
        <v>28.804854578158238</v>
      </c>
      <c r="BFI46" s="1"/>
      <c r="BFJ46" s="1"/>
      <c r="BFK46" s="2" t="s">
        <v>11</v>
      </c>
      <c r="BFL46" s="4" t="s">
        <v>150</v>
      </c>
      <c r="BFM46" s="4">
        <v>241</v>
      </c>
      <c r="BFN46" s="2">
        <v>13</v>
      </c>
      <c r="BFO46" s="1">
        <v>-3.0000000000000001E-3</v>
      </c>
      <c r="BFP46" s="1">
        <f t="shared" si="2257"/>
        <v>1.4000000000000002E-2</v>
      </c>
      <c r="BFQ46" s="1">
        <f t="shared" si="2258"/>
        <v>2.7353951890034365</v>
      </c>
      <c r="BFR46" s="1">
        <f t="shared" si="2259"/>
        <v>4.1030927835051549E-3</v>
      </c>
      <c r="BFS46" s="1">
        <f t="shared" si="2260"/>
        <v>31.407630002335843</v>
      </c>
      <c r="BFT46" s="1"/>
      <c r="BFU46" s="1"/>
      <c r="BFV46" s="2" t="s">
        <v>11</v>
      </c>
      <c r="BFW46" s="4" t="s">
        <v>151</v>
      </c>
      <c r="BFX46" s="4">
        <v>243</v>
      </c>
      <c r="BFY46" s="2">
        <v>13</v>
      </c>
      <c r="BFZ46" s="1">
        <v>2.4E-2</v>
      </c>
      <c r="BGA46" s="1">
        <f t="shared" si="1408"/>
        <v>1.8000000000000002E-2</v>
      </c>
      <c r="BGB46" s="1">
        <f t="shared" si="2261"/>
        <v>1.8858131487889274</v>
      </c>
      <c r="BGC46" s="1">
        <f t="shared" si="2262"/>
        <v>2.8287197231833911E-3</v>
      </c>
      <c r="BGD46" s="1">
        <f t="shared" si="2263"/>
        <v>21.652784163987988</v>
      </c>
      <c r="BGE46" s="1"/>
      <c r="BGF46" s="1"/>
      <c r="BGG46" s="2" t="s">
        <v>11</v>
      </c>
      <c r="BGH46" s="4" t="s">
        <v>152</v>
      </c>
      <c r="BGI46" s="4">
        <v>246</v>
      </c>
      <c r="BGJ46" s="2">
        <v>13</v>
      </c>
      <c r="BGK46" s="1">
        <v>3.2000000000000001E-2</v>
      </c>
      <c r="BGL46" s="1">
        <f t="shared" si="2264"/>
        <v>2.1000000000000001E-2</v>
      </c>
      <c r="BGM46" s="1">
        <f t="shared" si="2265"/>
        <v>1.8477508650519032</v>
      </c>
      <c r="BGN46" s="1">
        <f t="shared" si="2266"/>
        <v>2.7716262975778548E-3</v>
      </c>
      <c r="BGO46" s="1">
        <f t="shared" si="2267"/>
        <v>21.215755492788233</v>
      </c>
      <c r="BGP46" s="1"/>
      <c r="BGQ46" s="1"/>
      <c r="BGR46" s="2" t="s">
        <v>11</v>
      </c>
      <c r="BGS46" s="4" t="s">
        <v>153</v>
      </c>
      <c r="BGT46" s="4">
        <v>249</v>
      </c>
      <c r="BGU46" s="2">
        <v>13</v>
      </c>
      <c r="BGV46" s="1">
        <v>3.4000000000000002E-2</v>
      </c>
      <c r="BGW46" s="1">
        <f t="shared" si="2268"/>
        <v>2.5000000000000001E-2</v>
      </c>
      <c r="BGX46" s="1">
        <f t="shared" si="2269"/>
        <v>2.1030927835051547</v>
      </c>
      <c r="BGY46" s="1">
        <f t="shared" si="2270"/>
        <v>3.1546391752577323E-3</v>
      </c>
      <c r="BGZ46" s="1">
        <f t="shared" si="2271"/>
        <v>24.147574825916504</v>
      </c>
      <c r="BHA46" s="1"/>
      <c r="BHB46" s="1"/>
      <c r="BHC46" s="2" t="s">
        <v>11</v>
      </c>
      <c r="BHD46" s="4" t="s">
        <v>154</v>
      </c>
      <c r="BHE46" s="4">
        <v>253</v>
      </c>
      <c r="BHF46" s="2">
        <v>13</v>
      </c>
      <c r="BHG46" s="1">
        <v>4.5999999999999999E-2</v>
      </c>
      <c r="BHH46" s="1">
        <f t="shared" si="2272"/>
        <v>3.7999999999999999E-2</v>
      </c>
      <c r="BHI46" s="1">
        <f t="shared" si="2273"/>
        <v>2.5155709342560555</v>
      </c>
      <c r="BHJ46" s="1">
        <f t="shared" si="2274"/>
        <v>3.7733564013840834E-3</v>
      </c>
      <c r="BHK46" s="1">
        <f t="shared" si="2275"/>
        <v>28.88362217838398</v>
      </c>
      <c r="BHL46" s="1"/>
      <c r="BHM46" s="1"/>
      <c r="BHN46" s="2" t="s">
        <v>11</v>
      </c>
      <c r="BHO46" s="4" t="s">
        <v>155</v>
      </c>
      <c r="BHP46" s="4">
        <v>254</v>
      </c>
      <c r="BHQ46" s="2">
        <v>13</v>
      </c>
      <c r="BHR46" s="1">
        <v>3.6999999999999998E-2</v>
      </c>
      <c r="BHS46" s="1">
        <f t="shared" si="2276"/>
        <v>1.4999999999999999E-2</v>
      </c>
      <c r="BHT46" s="1">
        <f t="shared" si="2277"/>
        <v>0.42955326460481097</v>
      </c>
      <c r="BHU46" s="1">
        <f t="shared" si="2278"/>
        <v>6.4432989690721648E-4</v>
      </c>
      <c r="BHV46" s="1">
        <f t="shared" si="2279"/>
        <v>4.9321027013718339</v>
      </c>
      <c r="BHW46" s="1"/>
      <c r="BHX46" s="1"/>
      <c r="BHY46" s="2" t="s">
        <v>11</v>
      </c>
      <c r="BHZ46" s="4" t="s">
        <v>156</v>
      </c>
      <c r="BIA46" s="4">
        <v>260</v>
      </c>
      <c r="BIB46" s="2">
        <v>13</v>
      </c>
      <c r="BIC46" s="1">
        <v>5.0999999999999997E-2</v>
      </c>
      <c r="BID46" s="1">
        <f t="shared" si="2280"/>
        <v>1.9999999999999997E-2</v>
      </c>
      <c r="BIE46" s="1">
        <f t="shared" si="2281"/>
        <v>0.46283783783783772</v>
      </c>
      <c r="BIF46" s="1">
        <f t="shared" si="2282"/>
        <v>6.9425675675675663E-4</v>
      </c>
      <c r="BIG46" s="1">
        <f t="shared" si="2283"/>
        <v>5.314274010691646</v>
      </c>
      <c r="BIH46" s="1"/>
      <c r="BII46" s="1"/>
      <c r="BIJ46" s="2" t="s">
        <v>11</v>
      </c>
      <c r="BIK46" s="4" t="s">
        <v>157</v>
      </c>
      <c r="BIL46" s="4">
        <v>267</v>
      </c>
      <c r="BIM46" s="2">
        <v>13</v>
      </c>
      <c r="BIN46" s="1">
        <v>4.8000000000000001E-2</v>
      </c>
      <c r="BIO46" s="1">
        <f t="shared" si="2284"/>
        <v>1.7000000000000001E-2</v>
      </c>
      <c r="BIP46" s="1">
        <f t="shared" si="2285"/>
        <v>1.1966666666666668</v>
      </c>
      <c r="BIQ46" s="1">
        <f t="shared" si="2286"/>
        <v>1.7950000000000002E-3</v>
      </c>
      <c r="BIR46" s="1">
        <f t="shared" si="2287"/>
        <v>13.740048989589713</v>
      </c>
      <c r="BIS46" s="1"/>
      <c r="BIT46" s="1"/>
      <c r="BIU46" s="2" t="s">
        <v>11</v>
      </c>
      <c r="BIV46" s="4" t="s">
        <v>158</v>
      </c>
      <c r="BIW46" s="4">
        <v>268</v>
      </c>
      <c r="BIX46" s="2">
        <v>13</v>
      </c>
      <c r="BIY46" s="1">
        <v>3.2000000000000001E-2</v>
      </c>
      <c r="BIZ46" s="1">
        <f t="shared" si="2288"/>
        <v>2.9999999999999992E-3</v>
      </c>
      <c r="BJA46" s="1">
        <f t="shared" si="2289"/>
        <v>9.8305084745762703E-2</v>
      </c>
      <c r="BJB46" s="1">
        <f t="shared" si="2290"/>
        <v>1.4745762711864405E-4</v>
      </c>
      <c r="BJC46" s="1">
        <f t="shared" si="2291"/>
        <v>1.1287326019492043</v>
      </c>
      <c r="BJD46" s="1"/>
      <c r="BJE46" s="1"/>
      <c r="BJF46" s="2" t="s">
        <v>11</v>
      </c>
      <c r="BJG46" s="4" t="s">
        <v>159</v>
      </c>
      <c r="BJH46" s="4">
        <v>274</v>
      </c>
      <c r="BJI46" s="2">
        <v>13</v>
      </c>
      <c r="BJJ46" s="1">
        <v>2.3E-2</v>
      </c>
      <c r="BJK46" s="1">
        <f t="shared" si="2292"/>
        <v>1.2E-2</v>
      </c>
      <c r="BJL46" s="1">
        <f t="shared" si="2293"/>
        <v>1.0945945945945945</v>
      </c>
      <c r="BJM46" s="1">
        <f t="shared" si="2294"/>
        <v>1.6418918918918919E-3</v>
      </c>
      <c r="BJN46" s="1">
        <f t="shared" si="2295"/>
        <v>12.568064083679515</v>
      </c>
      <c r="BJO46" s="1"/>
      <c r="BJP46" s="1"/>
      <c r="BJQ46" s="2" t="s">
        <v>11</v>
      </c>
      <c r="BJR46" s="4" t="s">
        <v>160</v>
      </c>
      <c r="BJS46" s="4">
        <v>281</v>
      </c>
      <c r="BJT46" s="2">
        <v>13</v>
      </c>
      <c r="BJU46" s="1">
        <v>5.2999999999999999E-2</v>
      </c>
      <c r="BJV46" s="1">
        <f t="shared" si="2296"/>
        <v>1.4999999999999999E-2</v>
      </c>
      <c r="BJW46" s="1">
        <f t="shared" si="2297"/>
        <v>0.72666666666666668</v>
      </c>
      <c r="BJX46" s="1">
        <f t="shared" si="2298"/>
        <v>1.09E-3</v>
      </c>
      <c r="BJY46" s="1">
        <f t="shared" si="2299"/>
        <v>8.343539497856705</v>
      </c>
      <c r="BJZ46" s="1"/>
      <c r="BKA46" s="1"/>
      <c r="BKB46" s="2" t="s">
        <v>11</v>
      </c>
      <c r="BKC46" s="4" t="s">
        <v>161</v>
      </c>
      <c r="BKD46" s="4">
        <v>282</v>
      </c>
      <c r="BKE46" s="2">
        <v>13</v>
      </c>
      <c r="BKF46" s="1">
        <v>4.4999999999999998E-2</v>
      </c>
      <c r="BKG46" s="1">
        <f t="shared" si="2300"/>
        <v>2.3999999999999997E-2</v>
      </c>
      <c r="BKH46" s="1">
        <f t="shared" si="2301"/>
        <v>0.8188405797101449</v>
      </c>
      <c r="BKI46" s="1">
        <f t="shared" si="2302"/>
        <v>1.2282608695652175E-3</v>
      </c>
      <c r="BKJ46" s="1">
        <f t="shared" si="2303"/>
        <v>9.4018743843020314</v>
      </c>
      <c r="BKK46" s="1"/>
      <c r="BKL46" s="1"/>
      <c r="BKM46" s="2" t="s">
        <v>11</v>
      </c>
      <c r="BKN46" s="4" t="s">
        <v>162</v>
      </c>
      <c r="BKO46" s="4">
        <v>289</v>
      </c>
      <c r="BKP46" s="2">
        <v>13</v>
      </c>
      <c r="BKQ46" s="1">
        <v>4.9000000000000002E-2</v>
      </c>
      <c r="BKR46" s="1">
        <f t="shared" si="2304"/>
        <v>3.3000000000000002E-2</v>
      </c>
      <c r="BKS46" s="1">
        <f t="shared" si="2305"/>
        <v>1.2589928057553958</v>
      </c>
      <c r="BKT46" s="1">
        <f t="shared" si="2306"/>
        <v>1.8884892086330938E-3</v>
      </c>
      <c r="BKU46" s="1">
        <f t="shared" si="2307"/>
        <v>14.455673672941623</v>
      </c>
      <c r="BKV46" s="1"/>
      <c r="BKW46" s="1"/>
      <c r="BKX46" s="2" t="s">
        <v>11</v>
      </c>
      <c r="BKY46" s="4" t="s">
        <v>163</v>
      </c>
      <c r="BKZ46" s="4">
        <v>296</v>
      </c>
      <c r="BLA46" s="2">
        <v>13</v>
      </c>
      <c r="BLB46" s="1">
        <v>5.7000000000000002E-2</v>
      </c>
      <c r="BLC46" s="1">
        <f t="shared" si="2308"/>
        <v>3.7000000000000005E-2</v>
      </c>
      <c r="BLD46" s="1">
        <f t="shared" si="2309"/>
        <v>1.13768115942029</v>
      </c>
      <c r="BLE46" s="1">
        <f t="shared" si="2310"/>
        <v>1.7065217391304351E-3</v>
      </c>
      <c r="BLF46" s="1">
        <f t="shared" si="2311"/>
        <v>13.062781224207249</v>
      </c>
      <c r="BLG46" s="1"/>
      <c r="BLH46" s="1"/>
      <c r="BLI46" s="2" t="s">
        <v>11</v>
      </c>
      <c r="BLJ46" s="4" t="s">
        <v>164</v>
      </c>
      <c r="BLK46" s="4">
        <v>303</v>
      </c>
      <c r="BLL46" s="2">
        <v>13</v>
      </c>
      <c r="BLM46" s="1">
        <v>2.8000000000000001E-2</v>
      </c>
      <c r="BLN46" s="1">
        <f t="shared" si="2312"/>
        <v>1.7000000000000001E-2</v>
      </c>
      <c r="BLO46" s="1">
        <f t="shared" si="2313"/>
        <v>0.80338983050847468</v>
      </c>
      <c r="BLP46" s="1">
        <f t="shared" si="2314"/>
        <v>1.2050847457627121E-3</v>
      </c>
      <c r="BLQ46" s="1">
        <f t="shared" si="2315"/>
        <v>9.2244698848952247</v>
      </c>
      <c r="BLR46" s="1"/>
      <c r="BLS46" s="1"/>
      <c r="BLT46" s="2" t="s">
        <v>11</v>
      </c>
      <c r="BLU46" s="4" t="s">
        <v>165</v>
      </c>
      <c r="BLV46" s="4">
        <v>310</v>
      </c>
      <c r="BLW46" s="2">
        <v>13</v>
      </c>
      <c r="BLX46" s="1">
        <v>3.5999999999999997E-2</v>
      </c>
      <c r="BLY46" s="1">
        <f t="shared" si="2316"/>
        <v>2.3999999999999997E-2</v>
      </c>
      <c r="BLZ46" s="1">
        <f t="shared" si="2317"/>
        <v>1.2013651877133105</v>
      </c>
      <c r="BMA46" s="1">
        <f t="shared" si="2318"/>
        <v>1.8020477815699658E-3</v>
      </c>
      <c r="BMB46" s="1">
        <f t="shared" si="2319"/>
        <v>13.793997103260606</v>
      </c>
      <c r="BMC46" s="1"/>
      <c r="BMD46" s="1"/>
      <c r="BME46" s="2" t="s">
        <v>11</v>
      </c>
      <c r="BMF46" s="4" t="s">
        <v>166</v>
      </c>
      <c r="BMG46" s="4">
        <v>311</v>
      </c>
      <c r="BMH46" s="2">
        <v>13</v>
      </c>
      <c r="BMI46" s="1">
        <v>2.4E-2</v>
      </c>
      <c r="BMJ46" s="1">
        <f t="shared" si="1468"/>
        <v>1.4E-2</v>
      </c>
      <c r="BMK46" s="1">
        <f t="shared" si="2320"/>
        <v>0.24113475177304966</v>
      </c>
      <c r="BML46" s="1">
        <f t="shared" si="2321"/>
        <v>3.6170212765957452E-4</v>
      </c>
      <c r="BMM46" s="1">
        <f t="shared" si="2322"/>
        <v>2.7686935675105211</v>
      </c>
      <c r="BMN46" s="1"/>
      <c r="BMO46" s="1"/>
      <c r="BMP46" s="2" t="s">
        <v>11</v>
      </c>
      <c r="BMQ46" s="4" t="s">
        <v>167</v>
      </c>
      <c r="BMR46" s="4">
        <v>317</v>
      </c>
      <c r="BMS46" s="2">
        <v>13</v>
      </c>
      <c r="BMT46" s="1">
        <v>3.3000000000000002E-2</v>
      </c>
      <c r="BMU46" s="4">
        <f t="shared" si="2323"/>
        <v>2.3E-2</v>
      </c>
      <c r="BMV46" s="1">
        <f t="shared" si="2324"/>
        <v>0.75886524822695034</v>
      </c>
      <c r="BMW46" s="1">
        <f t="shared" si="2325"/>
        <v>1.1382978723404255E-3</v>
      </c>
      <c r="BMX46" s="1">
        <f t="shared" si="2326"/>
        <v>8.7132415212831091</v>
      </c>
      <c r="BMY46" s="1"/>
      <c r="BMZ46" s="1"/>
      <c r="BNA46" s="2" t="s">
        <v>11</v>
      </c>
      <c r="BNB46" s="4" t="s">
        <v>168</v>
      </c>
      <c r="BNC46" s="4">
        <v>324</v>
      </c>
      <c r="BND46" s="2">
        <v>13</v>
      </c>
      <c r="BNE46" s="1">
        <v>4.1000000000000002E-2</v>
      </c>
      <c r="BNF46" s="1">
        <f t="shared" si="2327"/>
        <v>2.8000000000000004E-2</v>
      </c>
      <c r="BNG46" s="1">
        <f t="shared" si="2328"/>
        <v>0.90714285714285736</v>
      </c>
      <c r="BNH46" s="1">
        <f t="shared" si="2329"/>
        <v>1.3607142857142861E-3</v>
      </c>
      <c r="BNI46" s="1">
        <f t="shared" si="2330"/>
        <v>10.415755401977082</v>
      </c>
      <c r="BNJ46" s="1"/>
      <c r="BNK46" s="1"/>
      <c r="BNL46" s="2" t="s">
        <v>11</v>
      </c>
      <c r="BNM46" s="4" t="s">
        <v>169</v>
      </c>
      <c r="BNN46" s="4">
        <v>325</v>
      </c>
      <c r="BNO46" s="2">
        <v>13</v>
      </c>
      <c r="BNP46" s="1">
        <v>2.5000000000000001E-2</v>
      </c>
      <c r="BNQ46" s="1">
        <f t="shared" si="2331"/>
        <v>6.0000000000000019E-3</v>
      </c>
      <c r="BNR46" s="1">
        <f t="shared" si="2332"/>
        <v>0.30419580419580428</v>
      </c>
      <c r="BNS46" s="1">
        <f t="shared" si="2333"/>
        <v>4.5629370629370644E-4</v>
      </c>
      <c r="BNT46" s="1">
        <f t="shared" si="2334"/>
        <v>3.4927564780596021</v>
      </c>
      <c r="BNU46" s="1"/>
      <c r="BNV46" s="1"/>
      <c r="BNW46" s="2" t="s">
        <v>11</v>
      </c>
      <c r="BNX46" s="4" t="s">
        <v>170</v>
      </c>
      <c r="BNY46" s="4">
        <v>338</v>
      </c>
      <c r="BNZ46" s="2">
        <v>13</v>
      </c>
      <c r="BOA46" s="1">
        <v>4.1000000000000002E-2</v>
      </c>
      <c r="BOB46" s="1">
        <f t="shared" si="2335"/>
        <v>3.1E-2</v>
      </c>
      <c r="BOC46" s="1">
        <f t="shared" si="2336"/>
        <v>1.1378205128205128</v>
      </c>
      <c r="BOD46" s="1">
        <f t="shared" si="2337"/>
        <v>1.7067307692307692E-3</v>
      </c>
      <c r="BOE46" s="1">
        <f t="shared" si="2338"/>
        <v>13.064381270903009</v>
      </c>
      <c r="BOF46" s="1"/>
      <c r="BOG46" s="1"/>
      <c r="BOH46" s="2" t="s">
        <v>11</v>
      </c>
      <c r="BOI46" s="4" t="s">
        <v>171</v>
      </c>
      <c r="BOJ46" s="4">
        <v>339</v>
      </c>
      <c r="BOK46" s="2">
        <v>13</v>
      </c>
      <c r="BOL46" s="1">
        <v>2.9000000000000001E-2</v>
      </c>
      <c r="BOM46" s="1">
        <f t="shared" si="2339"/>
        <v>2.4E-2</v>
      </c>
      <c r="BON46" s="1">
        <f t="shared" si="2340"/>
        <v>0.90553745928338758</v>
      </c>
      <c r="BOO46" s="1">
        <f t="shared" si="2341"/>
        <v>1.3583061889250814E-3</v>
      </c>
      <c r="BOP46" s="1">
        <f t="shared" si="2342"/>
        <v>10.397322327962961</v>
      </c>
      <c r="BOQ46" s="1"/>
      <c r="BOR46" s="1"/>
      <c r="BOS46" s="2" t="s">
        <v>11</v>
      </c>
      <c r="BOT46" s="4" t="s">
        <v>172</v>
      </c>
      <c r="BOU46" s="4">
        <v>345</v>
      </c>
      <c r="BOV46" s="2">
        <v>13</v>
      </c>
      <c r="BOW46" s="1">
        <v>4.5999999999999999E-2</v>
      </c>
      <c r="BOX46" s="1">
        <f t="shared" si="2343"/>
        <v>3.9E-2</v>
      </c>
      <c r="BOY46" s="1">
        <f t="shared" si="2344"/>
        <v>1.4565916398713827</v>
      </c>
      <c r="BOZ46" s="1">
        <f t="shared" si="2345"/>
        <v>2.1848874598070743E-3</v>
      </c>
      <c r="BPA46" s="1">
        <f t="shared" si="2346"/>
        <v>16.724490659882687</v>
      </c>
      <c r="BPB46" s="1"/>
      <c r="BPC46" s="1"/>
      <c r="BPD46" s="2" t="s">
        <v>11</v>
      </c>
      <c r="BPE46" s="4" t="s">
        <v>173</v>
      </c>
      <c r="BPF46" s="4">
        <v>352</v>
      </c>
      <c r="BPG46" s="2">
        <v>13</v>
      </c>
      <c r="BPH46" s="1">
        <v>4.8000000000000001E-2</v>
      </c>
      <c r="BPI46" s="1">
        <f t="shared" si="2347"/>
        <v>3.9E-2</v>
      </c>
      <c r="BPJ46" s="1">
        <f t="shared" si="2348"/>
        <v>1.3525641025641026</v>
      </c>
      <c r="BPK46" s="1">
        <f t="shared" si="2349"/>
        <v>2.0288461538461541E-3</v>
      </c>
      <c r="BPL46" s="1">
        <f t="shared" si="2350"/>
        <v>15.530053229073438</v>
      </c>
      <c r="BPM46" s="1"/>
      <c r="BPN46" s="1"/>
      <c r="BPO46" s="2" t="s">
        <v>11</v>
      </c>
      <c r="BPP46" s="4" t="s">
        <v>174</v>
      </c>
      <c r="BPQ46" s="4">
        <v>353</v>
      </c>
      <c r="BPR46" s="2">
        <v>13</v>
      </c>
      <c r="BPS46" s="1">
        <v>1.4999999999999999E-2</v>
      </c>
      <c r="BPT46" s="1">
        <f t="shared" si="2351"/>
        <v>6.0000000000000001E-3</v>
      </c>
      <c r="BPU46" s="1">
        <f t="shared" si="2352"/>
        <v>0.18333333333333332</v>
      </c>
      <c r="BPV46" s="1">
        <f t="shared" si="2353"/>
        <v>2.7499999999999996E-4</v>
      </c>
      <c r="BPW46" s="1">
        <f t="shared" si="2354"/>
        <v>2.1050214329454988</v>
      </c>
      <c r="BPX46" s="1"/>
      <c r="BPY46" s="1"/>
      <c r="BPZ46" s="2" t="s">
        <v>11</v>
      </c>
      <c r="BQA46" s="4" t="s">
        <v>175</v>
      </c>
      <c r="BQB46" s="4">
        <v>358</v>
      </c>
      <c r="BQC46" s="2">
        <v>13</v>
      </c>
      <c r="BQD46" s="1">
        <v>2.1999999999999999E-2</v>
      </c>
      <c r="BQE46" s="1">
        <f t="shared" si="2355"/>
        <v>1.1999999999999999E-2</v>
      </c>
      <c r="BQF46" s="1">
        <f t="shared" si="2356"/>
        <v>0.38175675675675674</v>
      </c>
      <c r="BQG46" s="1">
        <f t="shared" si="2357"/>
        <v>5.7263513513513512E-4</v>
      </c>
      <c r="BQH46" s="1">
        <f t="shared" si="2358"/>
        <v>4.3833063007894602</v>
      </c>
      <c r="BQI46" s="1"/>
      <c r="BQJ46" s="1"/>
      <c r="BQK46" s="2" t="s">
        <v>11</v>
      </c>
      <c r="BQL46" s="4" t="s">
        <v>176</v>
      </c>
      <c r="BQM46" s="4">
        <v>366</v>
      </c>
      <c r="BQN46" s="2">
        <v>13</v>
      </c>
      <c r="BQO46" s="1">
        <v>3.9E-2</v>
      </c>
      <c r="BQP46" s="1">
        <f t="shared" si="2359"/>
        <v>2.8000000000000001E-2</v>
      </c>
      <c r="BQQ46" s="1">
        <f t="shared" si="2360"/>
        <v>1.1270903010033446</v>
      </c>
      <c r="BQR46" s="1">
        <f t="shared" si="2361"/>
        <v>1.690635451505017E-3</v>
      </c>
      <c r="BQS46" s="1">
        <f t="shared" si="2362"/>
        <v>12.941177675329278</v>
      </c>
      <c r="BQT46" s="1"/>
      <c r="BQU46" s="1"/>
      <c r="BQV46" s="2" t="s">
        <v>11</v>
      </c>
      <c r="BQW46" s="4" t="s">
        <v>177</v>
      </c>
      <c r="BQX46" s="4">
        <v>367</v>
      </c>
      <c r="BQY46" s="2">
        <v>13</v>
      </c>
      <c r="BQZ46" s="1">
        <v>0.03</v>
      </c>
      <c r="BRA46" s="1">
        <f t="shared" si="2363"/>
        <v>8.9999999999999976E-3</v>
      </c>
      <c r="BRB46" s="1">
        <f t="shared" si="2364"/>
        <v>-0.44781144781144788</v>
      </c>
      <c r="BRC46" s="1">
        <f t="shared" si="2365"/>
        <v>-6.7171717171717179E-4</v>
      </c>
      <c r="BRD46" s="1">
        <f t="shared" si="2366"/>
        <v>-5.1417419757897411</v>
      </c>
      <c r="BRE46" s="1"/>
      <c r="BRF46" s="1"/>
      <c r="BRG46" s="2" t="s">
        <v>11</v>
      </c>
      <c r="BRH46" s="4" t="s">
        <v>178</v>
      </c>
      <c r="BRI46" s="4">
        <v>373</v>
      </c>
      <c r="BRJ46" s="2">
        <v>13</v>
      </c>
      <c r="BRK46" s="1">
        <v>4.7E-2</v>
      </c>
      <c r="BRL46" s="1">
        <f t="shared" si="2367"/>
        <v>2.5000000000000001E-2</v>
      </c>
      <c r="BRM46" s="1">
        <f t="shared" si="2368"/>
        <v>0.39322033898305092</v>
      </c>
      <c r="BRN46" s="1">
        <f t="shared" si="2369"/>
        <v>5.8983050847457642E-4</v>
      </c>
      <c r="BRO46" s="1">
        <f t="shared" si="2370"/>
        <v>4.5149304077968182</v>
      </c>
      <c r="BRP46" s="1"/>
      <c r="BRQ46" s="1"/>
      <c r="BRR46" s="2" t="s">
        <v>11</v>
      </c>
      <c r="BRS46" s="1" t="s">
        <v>179</v>
      </c>
      <c r="BRT46" s="1">
        <v>380</v>
      </c>
      <c r="BRU46" s="2">
        <v>13</v>
      </c>
      <c r="BRV46" s="1">
        <v>5.0999999999999997E-2</v>
      </c>
      <c r="BRW46" s="1">
        <f t="shared" si="2371"/>
        <v>2.0999999999999998E-2</v>
      </c>
      <c r="BRX46" s="1">
        <f t="shared" si="2372"/>
        <v>0.26845637583892612</v>
      </c>
      <c r="BRY46" s="1">
        <f t="shared" si="2373"/>
        <v>4.026845637583892E-4</v>
      </c>
      <c r="BRZ46" s="1">
        <f t="shared" si="2374"/>
        <v>3.0823986815553366</v>
      </c>
      <c r="BSA46" s="1"/>
      <c r="BSB46" s="1"/>
      <c r="BSC46" s="2" t="s">
        <v>11</v>
      </c>
      <c r="BSD46" s="1" t="s">
        <v>180</v>
      </c>
      <c r="BSE46" s="1">
        <v>394</v>
      </c>
      <c r="BSF46" s="2">
        <v>13</v>
      </c>
      <c r="BSG46" s="1">
        <v>3.4000000000000002E-2</v>
      </c>
      <c r="BSH46" s="1">
        <f t="shared" si="2375"/>
        <v>2.2000000000000002E-2</v>
      </c>
      <c r="BSI46" s="1">
        <f t="shared" si="2376"/>
        <v>0.33687943262411352</v>
      </c>
      <c r="BSJ46" s="1">
        <f t="shared" si="2377"/>
        <v>5.0531914893617031E-4</v>
      </c>
      <c r="BSK46" s="1">
        <f t="shared" si="2378"/>
        <v>3.868027778139699</v>
      </c>
      <c r="BSL46" s="1"/>
      <c r="BSM46" s="1"/>
      <c r="BSN46" s="1" t="s">
        <v>11</v>
      </c>
      <c r="BSO46" s="1" t="s">
        <v>181</v>
      </c>
      <c r="BSP46" s="1">
        <v>395</v>
      </c>
      <c r="BSQ46" s="2">
        <v>13</v>
      </c>
      <c r="BSR46" s="1">
        <v>1.4999999999999999E-2</v>
      </c>
      <c r="BSS46" s="1">
        <f t="shared" si="2379"/>
        <v>4.9999999999999992E-3</v>
      </c>
      <c r="BST46" s="1">
        <f t="shared" si="2380"/>
        <v>0.1972318339100346</v>
      </c>
      <c r="BSU46" s="1">
        <f t="shared" si="2381"/>
        <v>2.958477508650519E-4</v>
      </c>
      <c r="BSV46" s="1">
        <f t="shared" si="2382"/>
        <v>2.2646031143987435</v>
      </c>
      <c r="BSW46" s="1"/>
      <c r="BSX46" s="1"/>
      <c r="BSY46" s="1" t="s">
        <v>11</v>
      </c>
      <c r="BSZ46" s="1" t="s">
        <v>182</v>
      </c>
      <c r="BTA46" s="1">
        <v>401</v>
      </c>
      <c r="BTB46" s="1">
        <v>13</v>
      </c>
      <c r="BTC46" s="1">
        <v>1.9E-2</v>
      </c>
      <c r="BTD46" s="1">
        <f t="shared" si="2383"/>
        <v>6.9999999999999993E-3</v>
      </c>
      <c r="BTE46" s="1">
        <f t="shared" si="2384"/>
        <v>0.36713286713286708</v>
      </c>
      <c r="BTF46" s="1">
        <f t="shared" si="2385"/>
        <v>5.5069930069930062E-4</v>
      </c>
      <c r="BTG46" s="1">
        <f t="shared" si="2386"/>
        <v>4.2153957493822762</v>
      </c>
      <c r="BTH46" s="1"/>
      <c r="BTI46" s="1"/>
      <c r="BTJ46" s="1" t="s">
        <v>11</v>
      </c>
      <c r="BTK46" s="1" t="s">
        <v>183</v>
      </c>
      <c r="BTL46" s="1">
        <v>408</v>
      </c>
      <c r="BTM46" s="1">
        <v>13</v>
      </c>
      <c r="BTN46" s="1">
        <v>2.7E-2</v>
      </c>
      <c r="BTO46" s="1">
        <f t="shared" si="2387"/>
        <v>1.4999999999999999E-2</v>
      </c>
      <c r="BTP46" s="5">
        <f t="shared" si="2388"/>
        <v>0.78397212543554007</v>
      </c>
      <c r="BTQ46" s="1">
        <f t="shared" si="2389"/>
        <v>1.1759581881533102E-3</v>
      </c>
      <c r="BTR46" s="1">
        <f t="shared" si="2390"/>
        <v>9.0015170556744497</v>
      </c>
      <c r="BTS46" s="1"/>
      <c r="BTT46" s="1"/>
      <c r="BTU46" s="1" t="s">
        <v>11</v>
      </c>
      <c r="BTV46" s="1" t="s">
        <v>184</v>
      </c>
      <c r="BTW46" s="1">
        <v>409</v>
      </c>
      <c r="BTX46" s="1">
        <v>13</v>
      </c>
      <c r="BTY46" s="1">
        <v>0.02</v>
      </c>
      <c r="BTZ46" s="1">
        <f t="shared" si="2391"/>
        <v>0.01</v>
      </c>
      <c r="BUA46" s="1">
        <f t="shared" si="2392"/>
        <v>0.44636678200692043</v>
      </c>
      <c r="BUB46" s="1">
        <f t="shared" si="2393"/>
        <v>6.6955017301038064E-4</v>
      </c>
      <c r="BUC46" s="1">
        <f t="shared" si="2394"/>
        <v>5.125154416797157</v>
      </c>
      <c r="BUD46" s="1"/>
      <c r="BUE46" s="1"/>
      <c r="BUF46" s="1" t="s">
        <v>11</v>
      </c>
      <c r="BUG46" s="1" t="s">
        <v>185</v>
      </c>
      <c r="BUH46" s="1">
        <v>415</v>
      </c>
      <c r="BUI46" s="1">
        <v>13</v>
      </c>
      <c r="BUJ46" s="1">
        <v>2.7E-2</v>
      </c>
      <c r="BUK46" s="1">
        <f t="shared" si="2395"/>
        <v>1.4E-2</v>
      </c>
      <c r="BUL46" s="1">
        <f t="shared" si="2396"/>
        <v>0.64459930313588842</v>
      </c>
      <c r="BUM46" s="1">
        <f t="shared" si="2397"/>
        <v>9.668989547038327E-4</v>
      </c>
      <c r="BUN46" s="1">
        <f t="shared" si="2398"/>
        <v>7.4012473568878798</v>
      </c>
      <c r="BUO46" s="1"/>
      <c r="BUP46" s="1"/>
      <c r="BUQ46" s="1" t="s">
        <v>11</v>
      </c>
      <c r="BUR46" s="1" t="s">
        <v>186</v>
      </c>
      <c r="BUS46" s="1">
        <v>422</v>
      </c>
      <c r="BUT46" s="1">
        <v>13</v>
      </c>
      <c r="BUU46" s="1">
        <v>4.1000000000000002E-2</v>
      </c>
      <c r="BUV46" s="1">
        <f t="shared" si="2399"/>
        <v>2.6000000000000002E-2</v>
      </c>
      <c r="BUW46" s="1">
        <f t="shared" si="2400"/>
        <v>1.0315789473684212</v>
      </c>
      <c r="BUX46" s="1">
        <f t="shared" si="2401"/>
        <v>1.5473684210526317E-3</v>
      </c>
      <c r="BUY46" s="1">
        <f t="shared" si="2402"/>
        <v>11.844522512650272</v>
      </c>
      <c r="BUZ46" s="1"/>
      <c r="BVA46" s="1"/>
      <c r="BVB46" s="1" t="s">
        <v>11</v>
      </c>
      <c r="BVC46" s="1" t="s">
        <v>187</v>
      </c>
      <c r="BVD46" s="1">
        <v>423</v>
      </c>
      <c r="BVE46" s="1">
        <v>13</v>
      </c>
      <c r="BVF46" s="1">
        <v>2.5000000000000001E-2</v>
      </c>
      <c r="BVG46" s="1">
        <f t="shared" si="2403"/>
        <v>1.5000000000000001E-2</v>
      </c>
      <c r="BVH46" s="1">
        <f t="shared" si="2404"/>
        <v>-0.42662116040955628</v>
      </c>
      <c r="BVI46" s="1">
        <f t="shared" si="2405"/>
        <v>-6.3993174061433445E-4</v>
      </c>
      <c r="BVJ46" s="1">
        <f t="shared" si="2406"/>
        <v>-4.8984364713283401</v>
      </c>
      <c r="BVK46" s="1"/>
      <c r="BVL46" s="1"/>
      <c r="BVM46" s="1" t="s">
        <v>11</v>
      </c>
      <c r="BVN46" s="1" t="s">
        <v>188</v>
      </c>
      <c r="BVO46" s="1">
        <v>436</v>
      </c>
      <c r="BVP46" s="1">
        <v>13</v>
      </c>
      <c r="BVQ46" s="1">
        <v>3.5000000000000003E-2</v>
      </c>
      <c r="BVR46" s="1">
        <f t="shared" si="2407"/>
        <v>2.3000000000000003E-2</v>
      </c>
      <c r="BVS46" s="1">
        <f t="shared" si="2408"/>
        <v>0.13651877133105814</v>
      </c>
      <c r="BVT46" s="1">
        <f t="shared" si="2409"/>
        <v>2.047781569965872E-4</v>
      </c>
      <c r="BVU46" s="1">
        <f t="shared" si="2410"/>
        <v>1.5674996708250704</v>
      </c>
      <c r="BVV46" s="1"/>
      <c r="BVW46" s="1"/>
      <c r="BVX46" s="1" t="s">
        <v>11</v>
      </c>
      <c r="BVY46" s="1" t="s">
        <v>189</v>
      </c>
      <c r="BVZ46" s="1">
        <v>437</v>
      </c>
      <c r="BWA46" s="1">
        <v>13</v>
      </c>
      <c r="BWB46" s="1">
        <v>0</v>
      </c>
      <c r="BWC46" s="1">
        <f t="shared" si="2411"/>
        <v>-5.0000000000000001E-3</v>
      </c>
      <c r="BWD46" s="1">
        <f t="shared" si="2412"/>
        <v>-0.98479087452471481</v>
      </c>
      <c r="BWE46" s="1">
        <f t="shared" si="2413"/>
        <v>-1.4771863117870722E-3</v>
      </c>
      <c r="BWF46" s="1">
        <f t="shared" si="2414"/>
        <v>-11.307304897329088</v>
      </c>
      <c r="BWG46" s="1"/>
      <c r="BWH46" s="1"/>
      <c r="BWI46" s="1" t="s">
        <v>11</v>
      </c>
      <c r="BWJ46" s="1" t="s">
        <v>190</v>
      </c>
      <c r="BWK46" s="1">
        <v>443</v>
      </c>
      <c r="BWL46" s="1">
        <v>13</v>
      </c>
      <c r="BWM46" s="1">
        <v>1.4E-2</v>
      </c>
      <c r="BWN46" s="1">
        <f t="shared" si="2415"/>
        <v>4.0000000000000001E-3</v>
      </c>
      <c r="BWO46" s="1">
        <f t="shared" si="2416"/>
        <v>-0.66666666666666674</v>
      </c>
      <c r="BWP46" s="1">
        <f t="shared" si="2417"/>
        <v>-1.0000000000000002E-3</v>
      </c>
      <c r="BWQ46" s="1">
        <f t="shared" si="2418"/>
        <v>-7.6546233925290892</v>
      </c>
      <c r="BWR46" s="1"/>
      <c r="BWS46" s="1"/>
      <c r="BWT46" s="1" t="s">
        <v>11</v>
      </c>
      <c r="BWU46" s="1" t="s">
        <v>191</v>
      </c>
      <c r="BWV46" s="1">
        <v>450</v>
      </c>
      <c r="BWW46" s="1">
        <v>13</v>
      </c>
      <c r="BWX46" s="1">
        <v>7.0000000000000001E-3</v>
      </c>
      <c r="BWY46" s="1">
        <f t="shared" si="2419"/>
        <v>3.0000000000000001E-3</v>
      </c>
      <c r="BWZ46" s="1">
        <f t="shared" si="2420"/>
        <v>-0.36363636363636365</v>
      </c>
      <c r="BXA46" s="1">
        <f t="shared" si="2421"/>
        <v>-5.4545454545454548E-4</v>
      </c>
      <c r="BXB46" s="1">
        <f t="shared" si="2422"/>
        <v>-4.175249123197684</v>
      </c>
      <c r="BXC46" s="1"/>
      <c r="BXD46" s="1"/>
      <c r="BXE46" s="1" t="s">
        <v>11</v>
      </c>
      <c r="BXF46" s="1" t="s">
        <v>192</v>
      </c>
      <c r="BXG46" s="1">
        <v>451</v>
      </c>
      <c r="BXH46" s="1">
        <v>13</v>
      </c>
      <c r="BXI46" s="1">
        <v>2E-3</v>
      </c>
      <c r="BXJ46" s="1">
        <f t="shared" si="2423"/>
        <v>5.0000000000000001E-3</v>
      </c>
      <c r="BXK46" s="1">
        <f t="shared" si="2424"/>
        <v>0.67169811320754713</v>
      </c>
      <c r="BXL46" s="1">
        <f t="shared" si="2425"/>
        <v>1.0075471698113207E-3</v>
      </c>
      <c r="BXM46" s="1">
        <f t="shared" si="2426"/>
        <v>7.712394135114212</v>
      </c>
      <c r="BXN46" s="1"/>
      <c r="BXO46" s="1"/>
      <c r="BXP46" s="1" t="s">
        <v>11</v>
      </c>
      <c r="BXQ46" s="1" t="s">
        <v>193</v>
      </c>
      <c r="BXR46" s="1">
        <v>464</v>
      </c>
      <c r="BXS46" s="1">
        <v>13</v>
      </c>
      <c r="BXT46" s="1">
        <v>2.1000000000000001E-2</v>
      </c>
      <c r="BXU46" s="1">
        <f t="shared" si="2427"/>
        <v>1.7000000000000001E-2</v>
      </c>
      <c r="BXV46" s="1">
        <f t="shared" si="2428"/>
        <v>1.4301470588235297</v>
      </c>
      <c r="BXW46" s="1">
        <f t="shared" si="2429"/>
        <v>2.1452205882352944E-3</v>
      </c>
      <c r="BXX46" s="1">
        <f t="shared" si="2430"/>
        <v>16.420855696840892</v>
      </c>
      <c r="BXY46" s="1"/>
      <c r="BXZ46" s="1"/>
      <c r="BYA46" s="1" t="s">
        <v>11</v>
      </c>
      <c r="BYB46" s="1" t="s">
        <v>194</v>
      </c>
      <c r="BYC46" s="1">
        <v>465</v>
      </c>
      <c r="BYD46" s="1">
        <v>13</v>
      </c>
      <c r="BYE46" s="1">
        <v>2.3E-2</v>
      </c>
      <c r="BYF46" s="1">
        <f t="shared" si="2431"/>
        <v>1.7999999999999999E-2</v>
      </c>
      <c r="BYG46" s="1">
        <f t="shared" si="2432"/>
        <v>0.50936329588014972</v>
      </c>
      <c r="BYH46" s="1">
        <f t="shared" si="2433"/>
        <v>7.6404494382022463E-4</v>
      </c>
      <c r="BYI46" s="1">
        <f t="shared" si="2434"/>
        <v>5.8484762999098638</v>
      </c>
      <c r="BYJ46" s="1"/>
      <c r="BYK46" s="1"/>
      <c r="BYL46" s="1" t="s">
        <v>11</v>
      </c>
      <c r="BYM46" s="1" t="s">
        <v>195</v>
      </c>
      <c r="BYN46" s="1">
        <v>479</v>
      </c>
      <c r="BYO46" s="1">
        <v>13</v>
      </c>
      <c r="BYP46" s="1">
        <v>0.03</v>
      </c>
      <c r="BYQ46" s="1">
        <f t="shared" si="2435"/>
        <v>1.9E-2</v>
      </c>
      <c r="BYR46" s="1">
        <f t="shared" si="2436"/>
        <v>0.87453874538745391</v>
      </c>
      <c r="BYS46" s="1">
        <f t="shared" si="2437"/>
        <v>1.3118081180811809E-3</v>
      </c>
      <c r="BYT46" s="1">
        <f t="shared" si="2438"/>
        <v>10.041397107173767</v>
      </c>
      <c r="BYU46" s="1"/>
      <c r="BYV46" s="1"/>
      <c r="BYW46" s="1" t="s">
        <v>11</v>
      </c>
      <c r="BYX46" s="1" t="s">
        <v>196</v>
      </c>
      <c r="BYY46" s="1">
        <v>480</v>
      </c>
      <c r="BYZ46" s="1">
        <v>13</v>
      </c>
      <c r="BZA46" s="1">
        <v>2.5999999999999999E-2</v>
      </c>
      <c r="BZB46" s="1">
        <f t="shared" si="2439"/>
        <v>1.2999999999999999E-2</v>
      </c>
      <c r="BZC46" s="1">
        <f t="shared" si="2440"/>
        <v>0.89138576779026224</v>
      </c>
      <c r="BZD46" s="1">
        <f t="shared" si="2441"/>
        <v>1.3370786516853934E-3</v>
      </c>
      <c r="BZE46" s="1">
        <f t="shared" si="2442"/>
        <v>10.234833524842264</v>
      </c>
      <c r="BZF46" s="1"/>
      <c r="BZG46" s="1"/>
      <c r="BZH46" s="1" t="s">
        <v>11</v>
      </c>
      <c r="BZI46" s="1" t="s">
        <v>197</v>
      </c>
      <c r="BZJ46" s="1">
        <v>494</v>
      </c>
      <c r="BZK46" s="1">
        <v>13</v>
      </c>
      <c r="BZL46" s="1">
        <v>3.4000000000000002E-2</v>
      </c>
      <c r="BZM46" s="1">
        <f t="shared" si="2443"/>
        <v>1.9000000000000003E-2</v>
      </c>
      <c r="BZN46" s="1">
        <f t="shared" si="2444"/>
        <v>1.4338235294117649</v>
      </c>
      <c r="BZO46" s="1">
        <f t="shared" si="2445"/>
        <v>2.1507352941176473E-3</v>
      </c>
      <c r="BZP46" s="1">
        <f t="shared" si="2446"/>
        <v>16.463068693490868</v>
      </c>
      <c r="BZQ46" s="1"/>
      <c r="BZR46" s="1"/>
      <c r="BZS46" s="1" t="s">
        <v>11</v>
      </c>
      <c r="BZT46" s="1" t="s">
        <v>198</v>
      </c>
      <c r="BZU46" s="1">
        <v>495</v>
      </c>
      <c r="BZV46" s="1">
        <v>13</v>
      </c>
      <c r="BZW46" s="1">
        <v>0.04</v>
      </c>
      <c r="BZX46" s="1">
        <f t="shared" si="2447"/>
        <v>2.6000000000000002E-2</v>
      </c>
      <c r="BZY46" s="1">
        <f t="shared" si="2448"/>
        <v>1.3505535055350555</v>
      </c>
      <c r="BZZ46" s="1">
        <f t="shared" si="2449"/>
        <v>2.0258302583025835E-3</v>
      </c>
      <c r="CAA46" s="1">
        <f t="shared" si="2450"/>
        <v>15.506967684496198</v>
      </c>
      <c r="CAB46" s="1"/>
      <c r="CAC46" s="1"/>
      <c r="CAD46" s="1" t="s">
        <v>11</v>
      </c>
      <c r="CAE46" s="1" t="s">
        <v>199</v>
      </c>
      <c r="CAF46" s="1">
        <v>501</v>
      </c>
      <c r="CAG46" s="1">
        <v>13</v>
      </c>
      <c r="CAH46" s="1">
        <v>3.4000000000000002E-2</v>
      </c>
      <c r="CAI46" s="1">
        <f t="shared" si="2451"/>
        <v>1.7000000000000001E-2</v>
      </c>
      <c r="CAJ46" s="1">
        <f t="shared" si="2452"/>
        <v>1.0732600732600732</v>
      </c>
      <c r="CAK46" s="1">
        <f t="shared" si="2453"/>
        <v>1.6098901098901099E-3</v>
      </c>
      <c r="CAL46" s="1">
        <f t="shared" si="2454"/>
        <v>12.323102494566058</v>
      </c>
      <c r="CAM46" s="1"/>
      <c r="CAN46" s="1"/>
      <c r="CAO46" s="1" t="s">
        <v>11</v>
      </c>
      <c r="CAP46" s="1" t="s">
        <v>200</v>
      </c>
      <c r="CAQ46" s="1">
        <v>508</v>
      </c>
      <c r="CAR46" s="1">
        <v>13</v>
      </c>
      <c r="CAS46" s="1">
        <v>3.9E-2</v>
      </c>
      <c r="CAT46" s="1">
        <f t="shared" si="2455"/>
        <v>1.0000000000000009E-3</v>
      </c>
      <c r="CAU46" s="1">
        <f t="shared" si="2456"/>
        <v>0.47985347985347987</v>
      </c>
      <c r="CAV46" s="1">
        <f t="shared" si="2457"/>
        <v>7.1978021978021979E-4</v>
      </c>
      <c r="CAW46" s="1">
        <f t="shared" si="2458"/>
        <v>5.5096465078093981</v>
      </c>
      <c r="CAX46" s="1"/>
      <c r="CAY46" s="1"/>
      <c r="CAZ46" s="1" t="s">
        <v>11</v>
      </c>
      <c r="CBA46" s="1" t="s">
        <v>201</v>
      </c>
      <c r="CBB46" s="1">
        <v>509</v>
      </c>
      <c r="CBC46" s="1">
        <v>13</v>
      </c>
      <c r="CBD46" s="1">
        <v>1.6E-2</v>
      </c>
      <c r="CBE46" s="1">
        <f t="shared" si="2459"/>
        <v>3.0000000000000009E-3</v>
      </c>
      <c r="CBF46" s="1">
        <f t="shared" si="2460"/>
        <v>-1.5037593984962365E-2</v>
      </c>
      <c r="CBG46" s="1">
        <f t="shared" si="2461"/>
        <v>-2.2556390977443548E-5</v>
      </c>
      <c r="CBH46" s="1">
        <f t="shared" si="2462"/>
        <v>-0.17266067802697141</v>
      </c>
      <c r="CBI46" s="1"/>
      <c r="CBJ46" s="1"/>
      <c r="CBK46" s="1" t="s">
        <v>11</v>
      </c>
      <c r="CBL46" s="1" t="s">
        <v>202</v>
      </c>
      <c r="CBM46" s="1">
        <v>515</v>
      </c>
      <c r="CBN46" s="1">
        <v>13</v>
      </c>
      <c r="CBO46" s="1">
        <v>0.02</v>
      </c>
      <c r="CBP46" s="1">
        <f t="shared" si="2463"/>
        <v>5.000000000000001E-3</v>
      </c>
      <c r="CBQ46" s="1">
        <f t="shared" si="1612"/>
        <v>0.16853932584269665</v>
      </c>
      <c r="CBR46" s="1">
        <f t="shared" si="2464"/>
        <v>2.5280898876404496E-4</v>
      </c>
      <c r="CBS46" s="1">
        <f t="shared" si="2465"/>
        <v>1.9351575992348817</v>
      </c>
      <c r="CBT46" s="1"/>
      <c r="CBU46" s="1"/>
      <c r="CBV46" s="1" t="s">
        <v>11</v>
      </c>
      <c r="CBW46" s="1" t="s">
        <v>203</v>
      </c>
      <c r="CBX46" s="1">
        <v>522</v>
      </c>
      <c r="CBY46" s="1">
        <v>13</v>
      </c>
      <c r="CBZ46" s="1">
        <v>3.3000000000000002E-2</v>
      </c>
      <c r="CCA46" s="1">
        <f t="shared" si="2466"/>
        <v>1.9000000000000003E-2</v>
      </c>
      <c r="CCB46" s="1">
        <f t="shared" si="2467"/>
        <v>0.70411985018726608</v>
      </c>
      <c r="CCC46" s="1">
        <f t="shared" si="2468"/>
        <v>1.0561797752808991E-3</v>
      </c>
      <c r="CCD46" s="1">
        <f t="shared" si="2469"/>
        <v>8.0846584145812841</v>
      </c>
      <c r="CCE46" s="1"/>
      <c r="CCF46" s="1"/>
      <c r="CCG46" s="1" t="s">
        <v>11</v>
      </c>
      <c r="CCH46" s="1" t="s">
        <v>204</v>
      </c>
      <c r="CCI46" s="1">
        <v>523</v>
      </c>
      <c r="CCJ46" s="1">
        <v>13</v>
      </c>
      <c r="CCK46" s="1">
        <v>3.4000000000000002E-2</v>
      </c>
      <c r="CCL46" s="1">
        <f t="shared" si="2470"/>
        <v>1.5000000000000003E-2</v>
      </c>
      <c r="CCM46" s="1">
        <f t="shared" si="2471"/>
        <v>0.64638783269961986</v>
      </c>
      <c r="CCN46" s="1">
        <f t="shared" si="2472"/>
        <v>9.6958174904942975E-4</v>
      </c>
      <c r="CCO46" s="1">
        <f t="shared" si="2473"/>
        <v>7.4217831372430316</v>
      </c>
      <c r="CCP46" s="1"/>
      <c r="CCQ46" s="1"/>
      <c r="CCR46" s="1" t="s">
        <v>11</v>
      </c>
      <c r="CCS46" s="1" t="s">
        <v>205</v>
      </c>
      <c r="CCT46" s="1">
        <v>536</v>
      </c>
      <c r="CCU46" s="1">
        <v>13</v>
      </c>
      <c r="CCV46" s="1">
        <v>3.3000000000000002E-2</v>
      </c>
      <c r="CCW46" s="1">
        <f t="shared" si="2474"/>
        <v>1.3000000000000001E-2</v>
      </c>
      <c r="CCX46" s="1">
        <f t="shared" si="2475"/>
        <v>0.45945945945945948</v>
      </c>
      <c r="CCY46" s="1">
        <f t="shared" si="2476"/>
        <v>6.8918918918918926E-4</v>
      </c>
      <c r="CCZ46" s="1">
        <f t="shared" si="2477"/>
        <v>5.2754836894457231</v>
      </c>
      <c r="CDA46" s="1"/>
      <c r="CDB46" s="1"/>
      <c r="CDC46" s="1" t="s">
        <v>11</v>
      </c>
      <c r="CDD46" s="1" t="s">
        <v>206</v>
      </c>
      <c r="CDE46" s="1">
        <v>542</v>
      </c>
      <c r="CDF46" s="1">
        <v>13</v>
      </c>
      <c r="CDG46" s="1">
        <v>3.9E-2</v>
      </c>
      <c r="CDH46" s="1">
        <f t="shared" si="2478"/>
        <v>2.4E-2</v>
      </c>
      <c r="CDI46" s="1">
        <f t="shared" si="2479"/>
        <v>0.54166666666666663</v>
      </c>
      <c r="CDJ46" s="1">
        <f t="shared" si="2480"/>
        <v>8.1249999999999996E-4</v>
      </c>
      <c r="CDK46" s="1">
        <f t="shared" si="2481"/>
        <v>6.2193815064298832</v>
      </c>
      <c r="CDL46" s="1"/>
      <c r="CDM46" s="1"/>
      <c r="CDN46" s="1" t="s">
        <v>11</v>
      </c>
      <c r="CDO46" s="1" t="s">
        <v>207</v>
      </c>
      <c r="CDP46" s="1">
        <v>549</v>
      </c>
      <c r="CDQ46" s="1">
        <v>13</v>
      </c>
      <c r="CDR46" s="1">
        <v>3.5999999999999997E-2</v>
      </c>
      <c r="CDS46" s="1">
        <f t="shared" si="2482"/>
        <v>2.0999999999999998E-2</v>
      </c>
      <c r="CDT46" s="1">
        <f t="shared" si="2483"/>
        <v>0.34980988593155887</v>
      </c>
      <c r="CDU46" s="1">
        <f t="shared" si="2484"/>
        <v>5.2471482889733837E-4</v>
      </c>
      <c r="CDV46" s="1">
        <f t="shared" si="2485"/>
        <v>4.0164944036844634</v>
      </c>
      <c r="CDW46" s="1"/>
      <c r="CDX46" s="1"/>
      <c r="CDY46" s="1" t="s">
        <v>11</v>
      </c>
      <c r="CDZ46" s="1" t="s">
        <v>208</v>
      </c>
      <c r="CEA46" s="1">
        <v>550</v>
      </c>
      <c r="CEB46" s="1">
        <v>13</v>
      </c>
      <c r="CEC46" s="1">
        <v>0.04</v>
      </c>
      <c r="CED46" s="1">
        <f t="shared" si="2486"/>
        <v>2.3E-2</v>
      </c>
      <c r="CEE46" s="1">
        <f t="shared" si="2487"/>
        <v>0.86399999999999999</v>
      </c>
      <c r="CEF46" s="1">
        <f t="shared" si="2488"/>
        <v>1.2960000000000001E-3</v>
      </c>
      <c r="CEG46" s="1">
        <f t="shared" si="2489"/>
        <v>9.9203919167176977</v>
      </c>
      <c r="CEH46" s="1"/>
      <c r="CEI46" s="1"/>
      <c r="CEJ46" s="1" t="s">
        <v>11</v>
      </c>
      <c r="CEK46" s="1" t="s">
        <v>209</v>
      </c>
      <c r="CEL46" s="1">
        <v>556</v>
      </c>
      <c r="CEM46" s="1">
        <v>13</v>
      </c>
      <c r="CEN46" s="1">
        <v>3.5999999999999997E-2</v>
      </c>
      <c r="CEO46" s="1">
        <f t="shared" si="2490"/>
        <v>2.0999999999999998E-2</v>
      </c>
      <c r="CEP46" s="1">
        <f t="shared" si="2491"/>
        <v>0.91304347826086951</v>
      </c>
      <c r="CEQ46" s="1">
        <f t="shared" si="2492"/>
        <v>1.3695652173913043E-3</v>
      </c>
      <c r="CER46" s="1">
        <f t="shared" si="2493"/>
        <v>10.483505950637662</v>
      </c>
      <c r="CES46" s="1"/>
      <c r="CET46" s="1"/>
      <c r="CEU46" s="1" t="s">
        <v>11</v>
      </c>
      <c r="CEV46" s="1" t="s">
        <v>210</v>
      </c>
      <c r="CEW46" s="1">
        <v>563</v>
      </c>
      <c r="CEX46" s="1">
        <v>13</v>
      </c>
      <c r="CEY46" s="1">
        <v>3.3000000000000002E-2</v>
      </c>
      <c r="CEZ46" s="1">
        <f t="shared" si="2494"/>
        <v>1.9000000000000003E-2</v>
      </c>
      <c r="CFA46" s="1">
        <f t="shared" si="2495"/>
        <v>0.76312625250501009</v>
      </c>
      <c r="CFB46" s="1">
        <f t="shared" si="2496"/>
        <v>1.1446893787575151E-3</v>
      </c>
      <c r="CFC46" s="1">
        <f t="shared" si="2497"/>
        <v>8.7621660958168626</v>
      </c>
      <c r="CFD46" s="1"/>
      <c r="CFE46" s="1"/>
      <c r="CFF46" s="1" t="s">
        <v>11</v>
      </c>
      <c r="CFG46" s="1" t="s">
        <v>211</v>
      </c>
      <c r="CFH46" s="1">
        <v>564</v>
      </c>
      <c r="CFI46" s="1">
        <v>13</v>
      </c>
      <c r="CFJ46" s="1">
        <v>4.1000000000000002E-2</v>
      </c>
      <c r="CFK46" s="1">
        <f t="shared" si="2498"/>
        <v>9.0000000000000011E-3</v>
      </c>
      <c r="CFL46" s="1">
        <f t="shared" si="2499"/>
        <v>9.3283582089552286E-2</v>
      </c>
      <c r="CFM46" s="1">
        <f t="shared" si="2500"/>
        <v>1.3992537313432842E-4</v>
      </c>
      <c r="CFN46" s="1">
        <f t="shared" si="2501"/>
        <v>1.0710760344023913</v>
      </c>
      <c r="CFO46" s="1"/>
      <c r="CFP46" s="1"/>
      <c r="CFQ46" s="1" t="s">
        <v>11</v>
      </c>
      <c r="CFR46" s="1" t="s">
        <v>212</v>
      </c>
      <c r="CFS46" s="1">
        <v>571</v>
      </c>
      <c r="CFT46" s="1">
        <v>13</v>
      </c>
      <c r="CFU46" s="1">
        <v>3.6999999999999998E-2</v>
      </c>
      <c r="CFV46" s="1">
        <f t="shared" si="2502"/>
        <v>5.9999999999999984E-3</v>
      </c>
      <c r="CFW46" s="1">
        <f t="shared" si="2503"/>
        <v>-0.1353383458646617</v>
      </c>
      <c r="CFX46" s="1">
        <f t="shared" si="2504"/>
        <v>-2.0300751879699256E-4</v>
      </c>
      <c r="CFY46" s="1">
        <f t="shared" si="2505"/>
        <v>-1.5539461022427477</v>
      </c>
      <c r="CFZ46" s="1"/>
      <c r="CGA46" s="1"/>
      <c r="CGB46" s="1" t="s">
        <v>11</v>
      </c>
      <c r="CGC46" s="1" t="s">
        <v>213</v>
      </c>
      <c r="CGD46" s="1">
        <v>577</v>
      </c>
      <c r="CGE46" s="1">
        <v>13</v>
      </c>
      <c r="CGF46" s="1">
        <v>4.2000000000000003E-2</v>
      </c>
      <c r="CGG46" s="1">
        <f t="shared" si="2506"/>
        <v>1.1000000000000003E-2</v>
      </c>
      <c r="CGH46" s="1">
        <f t="shared" si="2507"/>
        <v>-0.13533834586466156</v>
      </c>
      <c r="CGI46" s="1">
        <f t="shared" si="2508"/>
        <v>-2.0300751879699235E-4</v>
      </c>
      <c r="CGJ46" s="1">
        <f t="shared" si="2509"/>
        <v>-1.5539461022427459</v>
      </c>
      <c r="CGK46" s="1"/>
      <c r="CGL46" s="1"/>
      <c r="CGM46" s="1" t="s">
        <v>11</v>
      </c>
      <c r="CGN46" s="1" t="s">
        <v>214</v>
      </c>
      <c r="CGO46" s="1">
        <v>578</v>
      </c>
      <c r="CGP46" s="1">
        <v>13</v>
      </c>
      <c r="CGQ46" s="1">
        <v>1.7999999999999999E-2</v>
      </c>
      <c r="CGR46" s="1">
        <f t="shared" si="2510"/>
        <v>9.9999999999999742E-4</v>
      </c>
      <c r="CGS46" s="1">
        <f t="shared" si="2511"/>
        <v>-0.81853281853281867</v>
      </c>
      <c r="CGT46" s="1">
        <f t="shared" si="2512"/>
        <v>-1.227799227799228E-3</v>
      </c>
      <c r="CGU46" s="1">
        <f t="shared" si="2513"/>
        <v>-9.3983406904411204</v>
      </c>
      <c r="CGV46" s="1"/>
      <c r="CGW46" s="1"/>
      <c r="CGX46" s="1" t="s">
        <v>11</v>
      </c>
      <c r="CGY46" s="1" t="s">
        <v>215</v>
      </c>
      <c r="CGZ46" s="1">
        <v>592</v>
      </c>
      <c r="CHA46" s="1">
        <v>13</v>
      </c>
      <c r="CHB46" s="1">
        <v>4.2000000000000003E-2</v>
      </c>
      <c r="CHC46" s="1">
        <f t="shared" si="2514"/>
        <v>1.6000000000000004E-2</v>
      </c>
      <c r="CHD46" s="1">
        <f t="shared" si="2515"/>
        <v>-0.45593869731800751</v>
      </c>
      <c r="CHE46" s="1">
        <f t="shared" si="2516"/>
        <v>-6.8390804597701126E-4</v>
      </c>
      <c r="CHF46" s="1">
        <f t="shared" si="2517"/>
        <v>-5.2350585270744885</v>
      </c>
      <c r="CHG46" s="1"/>
      <c r="CHH46" s="1"/>
      <c r="CHI46" s="1" t="s">
        <v>11</v>
      </c>
      <c r="CHJ46" s="1" t="s">
        <v>216</v>
      </c>
      <c r="CHK46" s="1">
        <v>593</v>
      </c>
      <c r="CHL46" s="1">
        <v>13</v>
      </c>
      <c r="CHM46" s="1">
        <v>5.2999999999999999E-2</v>
      </c>
      <c r="CHN46" s="1">
        <f t="shared" si="2518"/>
        <v>0.03</v>
      </c>
      <c r="CHO46" s="1">
        <f t="shared" si="2519"/>
        <v>0.8666666666666667</v>
      </c>
      <c r="CHP46" s="1">
        <f t="shared" si="2520"/>
        <v>1.3000000000000002E-3</v>
      </c>
      <c r="CHQ46" s="1">
        <f t="shared" si="2521"/>
        <v>9.9510104102878145</v>
      </c>
      <c r="CHR46" s="1"/>
      <c r="CHS46" s="1"/>
      <c r="CHT46" s="1" t="s">
        <v>11</v>
      </c>
      <c r="CHU46" s="1" t="s">
        <v>217</v>
      </c>
      <c r="CHV46" s="1">
        <v>607</v>
      </c>
      <c r="CHW46" s="1">
        <v>13</v>
      </c>
      <c r="CHX46" s="1">
        <v>4.9000000000000002E-2</v>
      </c>
      <c r="CHY46" s="1">
        <f t="shared" si="2522"/>
        <v>2.8000000000000001E-2</v>
      </c>
      <c r="CHZ46" s="1">
        <f t="shared" si="2523"/>
        <v>0.89922480620155043</v>
      </c>
      <c r="CIA46" s="1">
        <f t="shared" si="2524"/>
        <v>1.3488372093023258E-3</v>
      </c>
      <c r="CIB46" s="1">
        <f t="shared" si="2525"/>
        <v>10.324840855039236</v>
      </c>
      <c r="CIC46" s="1"/>
      <c r="CID46" s="1"/>
      <c r="CIE46" s="1" t="s">
        <v>11</v>
      </c>
      <c r="CIF46" s="1" t="s">
        <v>218</v>
      </c>
      <c r="CIG46" s="1">
        <v>608</v>
      </c>
      <c r="CIH46" s="1">
        <v>13</v>
      </c>
      <c r="CII46" s="1">
        <v>4.4999999999999998E-2</v>
      </c>
      <c r="CIJ46" s="1">
        <f t="shared" si="2526"/>
        <v>1.7999999999999999E-2</v>
      </c>
      <c r="CIK46" s="1">
        <f t="shared" si="2527"/>
        <v>-7.0588235294117771E-2</v>
      </c>
      <c r="CIL46" s="1">
        <f t="shared" si="2528"/>
        <v>-1.0588235294117666E-4</v>
      </c>
      <c r="CIM46" s="1">
        <f t="shared" si="2529"/>
        <v>-0.81048953567955184</v>
      </c>
      <c r="CIN46" s="1"/>
      <c r="CIO46" s="1"/>
      <c r="CIP46" s="1" t="s">
        <v>11</v>
      </c>
      <c r="CIQ46" s="1" t="s">
        <v>219</v>
      </c>
      <c r="CIR46" s="1">
        <v>621</v>
      </c>
      <c r="CIS46" s="1">
        <v>13</v>
      </c>
      <c r="CIT46" s="1">
        <v>4.3999999999999997E-2</v>
      </c>
      <c r="CIU46" s="1">
        <f t="shared" si="1679"/>
        <v>1.3999999999999999E-2</v>
      </c>
      <c r="CIV46" s="1">
        <f t="shared" si="2530"/>
        <v>-1.2182539682539681</v>
      </c>
      <c r="CIW46" s="1">
        <f t="shared" si="2531"/>
        <v>-1.8273809523809523E-3</v>
      </c>
      <c r="CIX46" s="1">
        <f t="shared" si="2532"/>
        <v>-13.987912985157319</v>
      </c>
      <c r="CIY46" s="1"/>
      <c r="CIZ46" s="1"/>
      <c r="CJA46" s="1" t="s">
        <v>11</v>
      </c>
      <c r="CJB46" s="1" t="s">
        <v>220</v>
      </c>
      <c r="CJC46" s="1">
        <v>622</v>
      </c>
      <c r="CJD46" s="1">
        <v>13</v>
      </c>
      <c r="CJE46" s="1">
        <v>4.8000000000000001E-2</v>
      </c>
      <c r="CJF46" s="1">
        <f t="shared" si="2533"/>
        <v>3.9E-2</v>
      </c>
      <c r="CJG46" s="1">
        <f t="shared" si="2534"/>
        <v>0.94346289752650181</v>
      </c>
      <c r="CJH46" s="1">
        <f t="shared" si="2535"/>
        <v>1.4151943462897528E-3</v>
      </c>
      <c r="CJI46" s="1">
        <f t="shared" si="2536"/>
        <v>10.832779748084452</v>
      </c>
      <c r="CJJ46" s="1"/>
      <c r="CJK46" s="1"/>
      <c r="CJL46" s="1" t="s">
        <v>11</v>
      </c>
      <c r="CJM46" s="1" t="s">
        <v>221</v>
      </c>
      <c r="CJN46" s="1">
        <v>635</v>
      </c>
      <c r="CJO46" s="1">
        <v>13</v>
      </c>
      <c r="CJP46" s="1">
        <v>4.2999999999999997E-2</v>
      </c>
      <c r="CJQ46" s="1">
        <f t="shared" si="2537"/>
        <v>3.0999999999999996E-2</v>
      </c>
      <c r="CJR46" s="1">
        <f t="shared" si="2538"/>
        <v>0.35460992907801403</v>
      </c>
      <c r="CJS46" s="1">
        <f t="shared" si="2539"/>
        <v>5.3191489361702107E-4</v>
      </c>
      <c r="CJT46" s="1">
        <f t="shared" si="2540"/>
        <v>4.0716081875154702</v>
      </c>
      <c r="CJU46" s="1"/>
      <c r="CJV46" s="1"/>
      <c r="CJW46" s="1" t="s">
        <v>11</v>
      </c>
      <c r="CJX46" s="1" t="s">
        <v>222</v>
      </c>
      <c r="CJY46" s="1">
        <v>636</v>
      </c>
      <c r="CJZ46" s="1">
        <v>13</v>
      </c>
      <c r="CKA46" s="1">
        <v>0.04</v>
      </c>
      <c r="CKB46" s="1">
        <f t="shared" si="2541"/>
        <v>0.02</v>
      </c>
      <c r="CKC46" s="1">
        <f t="shared" si="2542"/>
        <v>-0.19081272084805651</v>
      </c>
      <c r="CKD46" s="1">
        <f t="shared" si="2543"/>
        <v>-2.8621908127208476E-4</v>
      </c>
      <c r="CKE46" s="1">
        <f t="shared" si="2544"/>
        <v>-2.1908992748934839</v>
      </c>
      <c r="CKF46" s="1"/>
      <c r="CKG46" s="1"/>
      <c r="CKH46" s="1" t="s">
        <v>11</v>
      </c>
      <c r="CKI46" s="1" t="s">
        <v>223</v>
      </c>
      <c r="CKJ46" s="1">
        <v>649</v>
      </c>
      <c r="CKK46" s="1">
        <v>13</v>
      </c>
      <c r="CKL46" s="1">
        <v>4.3999999999999997E-2</v>
      </c>
      <c r="CKM46" s="1">
        <f t="shared" si="2545"/>
        <v>1.9999999999999997E-2</v>
      </c>
      <c r="CKN46" s="1">
        <f t="shared" si="2546"/>
        <v>-0.27208480565371035</v>
      </c>
      <c r="CKO46" s="1">
        <f t="shared" si="2547"/>
        <v>-4.0812720848056554E-4</v>
      </c>
      <c r="CKP46" s="1">
        <f t="shared" si="2548"/>
        <v>-3.1240600771629325</v>
      </c>
      <c r="CKQ46" s="1"/>
      <c r="CKR46" s="1"/>
      <c r="CKS46" s="1" t="s">
        <v>11</v>
      </c>
      <c r="CKT46" s="1" t="s">
        <v>224</v>
      </c>
      <c r="CKU46" s="1">
        <v>650</v>
      </c>
      <c r="CKV46" s="1">
        <v>13</v>
      </c>
      <c r="CKW46" s="1">
        <v>2.9000000000000001E-2</v>
      </c>
      <c r="CKX46" s="1">
        <f t="shared" si="2549"/>
        <v>1.2E-2</v>
      </c>
      <c r="CKY46" s="1">
        <f t="shared" si="2550"/>
        <v>-0.18245614035087718</v>
      </c>
      <c r="CKZ46" s="1">
        <f t="shared" si="2551"/>
        <v>-2.7368421052631579E-4</v>
      </c>
      <c r="CLA46" s="1">
        <f t="shared" si="2552"/>
        <v>-2.0949495600605923</v>
      </c>
      <c r="CLB46" s="1"/>
      <c r="CLC46" s="1"/>
      <c r="CLD46" s="1" t="s">
        <v>11</v>
      </c>
      <c r="CLE46" s="1" t="s">
        <v>225</v>
      </c>
      <c r="CLF46" s="1">
        <v>663</v>
      </c>
      <c r="CLG46" s="1">
        <v>13</v>
      </c>
      <c r="CLH46" s="1">
        <v>4.3999999999999997E-2</v>
      </c>
      <c r="CLI46" s="1">
        <f t="shared" si="2553"/>
        <v>2.1999999999999999E-2</v>
      </c>
      <c r="CLJ46" s="1">
        <f t="shared" si="2554"/>
        <v>0.1730103806228373</v>
      </c>
      <c r="CLK46" s="1">
        <f t="shared" si="2555"/>
        <v>2.5951557093425597E-4</v>
      </c>
      <c r="CLL46" s="1">
        <f t="shared" si="2556"/>
        <v>1.9864939599988973</v>
      </c>
      <c r="CLM46" s="1"/>
      <c r="CLN46" s="1"/>
      <c r="CLO46" s="1"/>
      <c r="CLP46" s="1"/>
      <c r="CLQ46" s="1"/>
      <c r="CLR46" s="1"/>
      <c r="CLS46" s="1"/>
      <c r="CLT46" s="1"/>
      <c r="CLU46" s="1"/>
      <c r="CLV46" s="1"/>
      <c r="CLW46" s="1"/>
      <c r="CLX46" s="1"/>
      <c r="CLY46" s="1"/>
      <c r="CLZ46" s="1"/>
      <c r="CMA46" s="1"/>
      <c r="CMB46" s="1"/>
      <c r="CMC46" s="1"/>
      <c r="CMD46" s="1"/>
      <c r="CME46" s="1"/>
      <c r="CMF46" s="1"/>
      <c r="CMG46" s="1"/>
      <c r="CMH46" s="1"/>
      <c r="CMI46" s="1"/>
      <c r="CMJ46" s="1"/>
      <c r="CMK46" s="1"/>
      <c r="CML46" s="1"/>
      <c r="CMM46" s="1"/>
      <c r="CMN46" s="1"/>
      <c r="CMO46" s="1"/>
      <c r="CMP46" s="1"/>
      <c r="CMQ46" s="1"/>
      <c r="CMR46" s="1"/>
      <c r="CMS46" s="1"/>
      <c r="CMT46" s="1"/>
      <c r="CMU46" s="1"/>
      <c r="CMV46" s="1"/>
      <c r="CMW46" s="1"/>
      <c r="CMX46" s="1"/>
      <c r="CMY46" s="1"/>
      <c r="CMZ46" s="1"/>
    </row>
    <row r="47" spans="1:2392" x14ac:dyDescent="0.3">
      <c r="A47" s="1" t="s">
        <v>11</v>
      </c>
      <c r="B47" s="1" t="s">
        <v>12</v>
      </c>
      <c r="C47" s="1">
        <v>1</v>
      </c>
      <c r="D47" s="1">
        <v>14</v>
      </c>
      <c r="E47" s="1">
        <v>3.3000000000000002E-2</v>
      </c>
      <c r="F47" s="1">
        <f t="shared" si="1712"/>
        <v>3.5000000000000003E-2</v>
      </c>
      <c r="G47" s="1">
        <f t="shared" si="1713"/>
        <v>1.5559322033898306</v>
      </c>
      <c r="H47" s="1">
        <f t="shared" si="2557"/>
        <v>2.3338983050847461E-3</v>
      </c>
      <c r="I47" s="1">
        <f t="shared" si="2558"/>
        <v>17.865112561885685</v>
      </c>
      <c r="J47" s="1"/>
      <c r="K47" s="1"/>
      <c r="L47" s="1" t="s">
        <v>11</v>
      </c>
      <c r="M47" s="1" t="s">
        <v>13</v>
      </c>
      <c r="N47" s="1">
        <v>2</v>
      </c>
      <c r="O47" s="1">
        <v>14</v>
      </c>
      <c r="P47" s="1">
        <v>6.3E-2</v>
      </c>
      <c r="Q47" s="1">
        <f t="shared" si="1714"/>
        <v>6.5000000000000002E-2</v>
      </c>
      <c r="R47" s="1">
        <f t="shared" si="1715"/>
        <v>2.593220338983051</v>
      </c>
      <c r="S47" s="1">
        <f t="shared" si="1716"/>
        <v>3.8898305084745766E-3</v>
      </c>
      <c r="T47" s="1">
        <f t="shared" si="1717"/>
        <v>29.775187603142808</v>
      </c>
      <c r="U47" s="1"/>
      <c r="V47" s="1"/>
      <c r="W47" s="1" t="s">
        <v>11</v>
      </c>
      <c r="X47" s="1" t="s">
        <v>14</v>
      </c>
      <c r="Y47" s="1">
        <v>3</v>
      </c>
      <c r="Z47" s="1">
        <v>14</v>
      </c>
      <c r="AA47" s="1">
        <v>0.115</v>
      </c>
      <c r="AB47" s="1">
        <f t="shared" si="1718"/>
        <v>0.114</v>
      </c>
      <c r="AC47" s="1">
        <f t="shared" si="1719"/>
        <v>4.2474576271186439</v>
      </c>
      <c r="AD47" s="1">
        <f t="shared" si="1720"/>
        <v>6.3711864406779664E-3</v>
      </c>
      <c r="AE47" s="1">
        <f t="shared" si="1721"/>
        <v>48.769032766977695</v>
      </c>
      <c r="AF47" s="1"/>
      <c r="AG47" s="1"/>
      <c r="AH47" s="1" t="s">
        <v>11</v>
      </c>
      <c r="AI47" s="1" t="s">
        <v>15</v>
      </c>
      <c r="AJ47" s="1">
        <v>4</v>
      </c>
      <c r="AK47" s="1">
        <v>14</v>
      </c>
      <c r="AL47" s="1">
        <v>0.14799999999999999</v>
      </c>
      <c r="AM47" s="1">
        <f t="shared" si="1722"/>
        <v>0.13999999999999999</v>
      </c>
      <c r="AN47" s="1">
        <f t="shared" si="1723"/>
        <v>5.0816326530612237</v>
      </c>
      <c r="AO47" s="1">
        <f t="shared" si="1724"/>
        <v>7.622448979591836E-3</v>
      </c>
      <c r="AP47" s="1">
        <f t="shared" si="1725"/>
        <v>58.346976267543134</v>
      </c>
      <c r="AQ47" s="1"/>
      <c r="AR47" s="1"/>
      <c r="AS47" s="1" t="s">
        <v>11</v>
      </c>
      <c r="AT47" s="1" t="s">
        <v>16</v>
      </c>
      <c r="AU47" s="1">
        <v>8</v>
      </c>
      <c r="AV47" s="1">
        <v>14</v>
      </c>
      <c r="AW47" s="1">
        <v>0.17199999999999999</v>
      </c>
      <c r="AX47" s="1">
        <f t="shared" si="1726"/>
        <v>0.16399999999999998</v>
      </c>
      <c r="AY47" s="1">
        <f t="shared" si="1727"/>
        <v>5.9283276450511933</v>
      </c>
      <c r="AZ47" s="1">
        <f t="shared" si="1728"/>
        <v>8.8924914675767904E-3</v>
      </c>
      <c r="BA47" s="1">
        <f t="shared" si="1729"/>
        <v>68.068673205578605</v>
      </c>
      <c r="BB47" s="1"/>
      <c r="BC47" s="1"/>
      <c r="BD47" s="1" t="s">
        <v>11</v>
      </c>
      <c r="BE47" s="1" t="s">
        <v>17</v>
      </c>
      <c r="BF47" s="1">
        <v>9</v>
      </c>
      <c r="BG47" s="1">
        <v>14</v>
      </c>
      <c r="BH47" s="1">
        <v>0.185</v>
      </c>
      <c r="BI47" s="1">
        <f t="shared" si="1730"/>
        <v>0.18</v>
      </c>
      <c r="BJ47" s="1">
        <f t="shared" si="1731"/>
        <v>6.4607508532423203</v>
      </c>
      <c r="BK47" s="1">
        <f t="shared" si="1732"/>
        <v>9.6911262798634809E-3</v>
      </c>
      <c r="BL47" s="1">
        <f t="shared" si="1733"/>
        <v>74.181921921796388</v>
      </c>
      <c r="BM47" s="1"/>
      <c r="BN47" s="1"/>
      <c r="BO47" s="1" t="s">
        <v>11</v>
      </c>
      <c r="BP47" s="1" t="s">
        <v>18</v>
      </c>
      <c r="BQ47" s="1">
        <v>10</v>
      </c>
      <c r="BR47" s="1">
        <v>14</v>
      </c>
      <c r="BS47" s="1">
        <v>0.189</v>
      </c>
      <c r="BT47" s="1">
        <f t="shared" si="1734"/>
        <v>0.18</v>
      </c>
      <c r="BU47" s="1">
        <f t="shared" si="1735"/>
        <v>6.3993174061433447</v>
      </c>
      <c r="BV47" s="1">
        <f t="shared" si="1736"/>
        <v>9.5989761092150176E-3</v>
      </c>
      <c r="BW47" s="1">
        <f t="shared" si="1737"/>
        <v>73.476547069925118</v>
      </c>
      <c r="BX47" s="1"/>
      <c r="BY47" s="1"/>
      <c r="BZ47" s="1" t="s">
        <v>11</v>
      </c>
      <c r="CA47" s="1" t="s">
        <v>19</v>
      </c>
      <c r="CB47" s="1">
        <v>11</v>
      </c>
      <c r="CC47" s="1">
        <v>14</v>
      </c>
      <c r="CD47" s="1">
        <v>0.188</v>
      </c>
      <c r="CE47" s="1">
        <f t="shared" si="1738"/>
        <v>0.183</v>
      </c>
      <c r="CF47" s="1">
        <f t="shared" si="1739"/>
        <v>6.5429553264604801</v>
      </c>
      <c r="CG47" s="1">
        <f t="shared" si="1740"/>
        <v>9.8144329896907197E-3</v>
      </c>
      <c r="CH47" s="1">
        <f t="shared" si="1741"/>
        <v>75.125788347295767</v>
      </c>
      <c r="CI47" s="1"/>
      <c r="CJ47" s="1"/>
      <c r="CK47" s="1" t="s">
        <v>11</v>
      </c>
      <c r="CL47" s="1" t="s">
        <v>20</v>
      </c>
      <c r="CM47" s="1">
        <v>14</v>
      </c>
      <c r="CN47" s="1">
        <v>14</v>
      </c>
      <c r="CO47" s="1">
        <v>0.20899999999999999</v>
      </c>
      <c r="CP47" s="1">
        <f t="shared" si="1742"/>
        <v>0.19599999999999998</v>
      </c>
      <c r="CQ47" s="1">
        <f t="shared" si="1743"/>
        <v>6.9106529209621979</v>
      </c>
      <c r="CR47" s="1">
        <f t="shared" si="1744"/>
        <v>1.0365979381443296E-2</v>
      </c>
      <c r="CS47" s="1">
        <f t="shared" si="1745"/>
        <v>79.347668259670044</v>
      </c>
      <c r="CT47" s="1"/>
      <c r="CU47" s="1"/>
      <c r="CV47" s="1" t="s">
        <v>11</v>
      </c>
      <c r="CW47" s="1" t="s">
        <v>21</v>
      </c>
      <c r="CX47" s="1">
        <v>15</v>
      </c>
      <c r="CY47" s="1">
        <v>14</v>
      </c>
      <c r="CZ47" s="1">
        <v>6.3E-2</v>
      </c>
      <c r="DA47" s="1">
        <f t="shared" si="1746"/>
        <v>4.2999999999999997E-2</v>
      </c>
      <c r="DB47" s="1">
        <f t="shared" si="1747"/>
        <v>1.6896551724137929</v>
      </c>
      <c r="DC47" s="1">
        <f t="shared" si="1748"/>
        <v>2.5344827586206895E-3</v>
      </c>
      <c r="DD47" s="1">
        <f t="shared" si="1749"/>
        <v>19.400511012099582</v>
      </c>
      <c r="DE47" s="1"/>
      <c r="DF47" s="1"/>
      <c r="DG47" s="1" t="s">
        <v>11</v>
      </c>
      <c r="DH47" s="1" t="s">
        <v>22</v>
      </c>
      <c r="DI47" s="1">
        <v>16</v>
      </c>
      <c r="DJ47" s="1">
        <v>14</v>
      </c>
      <c r="DK47" s="1">
        <v>8.5999999999999993E-2</v>
      </c>
      <c r="DL47" s="1">
        <f t="shared" si="1750"/>
        <v>5.8999999999999997E-2</v>
      </c>
      <c r="DM47" s="1">
        <f t="shared" si="1751"/>
        <v>2.1228668941979523</v>
      </c>
      <c r="DN47" s="1">
        <f t="shared" si="1752"/>
        <v>3.1843003412969284E-3</v>
      </c>
      <c r="DO47" s="1">
        <f t="shared" si="1753"/>
        <v>24.374619881329824</v>
      </c>
      <c r="DP47" s="1"/>
      <c r="DQ47" s="1"/>
      <c r="DR47" s="1" t="s">
        <v>11</v>
      </c>
      <c r="DS47" s="1" t="s">
        <v>23</v>
      </c>
      <c r="DT47" s="1">
        <v>17</v>
      </c>
      <c r="DU47" s="1">
        <v>14</v>
      </c>
      <c r="DV47" s="1">
        <v>9.5000000000000001E-2</v>
      </c>
      <c r="DW47" s="1">
        <f t="shared" si="1754"/>
        <v>6.8000000000000005E-2</v>
      </c>
      <c r="DX47" s="1">
        <f t="shared" si="1755"/>
        <v>2.3630136986301373</v>
      </c>
      <c r="DY47" s="1">
        <f t="shared" si="1756"/>
        <v>3.5445205479452059E-3</v>
      </c>
      <c r="DZ47" s="1">
        <f t="shared" si="1757"/>
        <v>27.131969901601391</v>
      </c>
      <c r="EA47" s="1"/>
      <c r="EB47" s="1"/>
      <c r="EC47" s="1" t="s">
        <v>11</v>
      </c>
      <c r="ED47" s="1" t="s">
        <v>24</v>
      </c>
      <c r="EE47" s="1">
        <v>18</v>
      </c>
      <c r="EF47" s="1">
        <v>14</v>
      </c>
      <c r="EG47" s="1">
        <v>0.111</v>
      </c>
      <c r="EH47" s="1">
        <f t="shared" si="1758"/>
        <v>8.5000000000000006E-2</v>
      </c>
      <c r="EI47" s="1">
        <f t="shared" si="1759"/>
        <v>3.0680272108843538</v>
      </c>
      <c r="EJ47" s="1">
        <f t="shared" si="1760"/>
        <v>4.6020408163265306E-3</v>
      </c>
      <c r="EK47" s="1">
        <f t="shared" si="1761"/>
        <v>35.226889286026719</v>
      </c>
      <c r="EL47" s="1"/>
      <c r="EM47" s="1"/>
      <c r="EN47" s="1" t="s">
        <v>11</v>
      </c>
      <c r="EO47" s="1" t="s">
        <v>25</v>
      </c>
      <c r="EP47" s="1">
        <v>21</v>
      </c>
      <c r="EQ47" s="1">
        <v>14</v>
      </c>
      <c r="ER47" s="1">
        <v>0.13800000000000001</v>
      </c>
      <c r="ES47" s="1">
        <f t="shared" si="1762"/>
        <v>0.10700000000000001</v>
      </c>
      <c r="ET47" s="1">
        <f t="shared" si="1763"/>
        <v>3.7534246575342469</v>
      </c>
      <c r="EU47" s="1">
        <f t="shared" si="1764"/>
        <v>5.6301369863013704E-3</v>
      </c>
      <c r="EV47" s="1">
        <f t="shared" si="1765"/>
        <v>43.096578278485687</v>
      </c>
      <c r="EW47" s="1"/>
      <c r="EX47" s="1"/>
      <c r="EY47" s="1" t="s">
        <v>11</v>
      </c>
      <c r="EZ47" s="1" t="s">
        <v>26</v>
      </c>
      <c r="FA47" s="1">
        <v>22</v>
      </c>
      <c r="FB47" s="1">
        <v>14</v>
      </c>
      <c r="FC47" s="1">
        <v>0.151</v>
      </c>
      <c r="FD47" s="1">
        <f t="shared" si="1766"/>
        <v>0.12</v>
      </c>
      <c r="FE47" s="1">
        <f t="shared" si="1767"/>
        <v>4.1228668941979523</v>
      </c>
      <c r="FF47" s="1">
        <f t="shared" si="1768"/>
        <v>6.1843003412969284E-3</v>
      </c>
      <c r="FG47" s="1">
        <f t="shared" si="1769"/>
        <v>47.338490058917088</v>
      </c>
      <c r="FH47" s="1"/>
      <c r="FI47" s="1"/>
      <c r="FJ47" s="1" t="s">
        <v>11</v>
      </c>
      <c r="FK47" s="1" t="s">
        <v>27</v>
      </c>
      <c r="FL47" s="1">
        <v>23</v>
      </c>
      <c r="FM47" s="1">
        <v>14</v>
      </c>
      <c r="FN47" s="1">
        <v>0.158</v>
      </c>
      <c r="FO47" s="1">
        <f t="shared" si="1770"/>
        <v>0.128</v>
      </c>
      <c r="FP47" s="1">
        <f t="shared" si="1771"/>
        <v>4.7585034013605441</v>
      </c>
      <c r="FQ47" s="1">
        <f t="shared" si="1772"/>
        <v>7.1377551020408159E-3</v>
      </c>
      <c r="FR47" s="1">
        <f t="shared" si="1773"/>
        <v>54.636827174225466</v>
      </c>
      <c r="FS47" s="1"/>
      <c r="FT47" s="1"/>
      <c r="FU47" s="1" t="s">
        <v>11</v>
      </c>
      <c r="FV47" s="1" t="s">
        <v>28</v>
      </c>
      <c r="FW47" s="1">
        <v>24</v>
      </c>
      <c r="FX47" s="1">
        <v>14</v>
      </c>
      <c r="FY47" s="1">
        <v>0.16800000000000001</v>
      </c>
      <c r="FZ47" s="1">
        <f t="shared" si="1774"/>
        <v>0.13700000000000001</v>
      </c>
      <c r="GA47" s="1">
        <f t="shared" si="1775"/>
        <v>4.6541095890410968</v>
      </c>
      <c r="GB47" s="1">
        <f t="shared" si="1776"/>
        <v>6.9811643835616458E-3</v>
      </c>
      <c r="GC47" s="1">
        <f t="shared" si="1777"/>
        <v>53.438184197501876</v>
      </c>
      <c r="GD47" s="1"/>
      <c r="GE47" s="1"/>
      <c r="GF47" s="1" t="s">
        <v>11</v>
      </c>
      <c r="GG47" s="1" t="s">
        <v>29</v>
      </c>
      <c r="GH47" s="1">
        <v>25</v>
      </c>
      <c r="GI47" s="1">
        <v>14</v>
      </c>
      <c r="GJ47" s="1">
        <v>0.18</v>
      </c>
      <c r="GK47" s="1">
        <f t="shared" si="922"/>
        <v>0.14899999999999999</v>
      </c>
      <c r="GL47" s="1">
        <f t="shared" si="1778"/>
        <v>5.2218430034129693</v>
      </c>
      <c r="GM47" s="1">
        <f t="shared" si="1779"/>
        <v>7.8327645051194539E-3</v>
      </c>
      <c r="GN47" s="1">
        <f t="shared" si="1780"/>
        <v>59.956862409058893</v>
      </c>
      <c r="GO47" s="1"/>
      <c r="GP47" s="1"/>
      <c r="GQ47" s="1" t="s">
        <v>11</v>
      </c>
      <c r="GR47" s="1" t="s">
        <v>30</v>
      </c>
      <c r="GS47" s="1">
        <v>28</v>
      </c>
      <c r="GT47" s="1">
        <v>14</v>
      </c>
      <c r="GU47" s="1">
        <v>0.20200000000000001</v>
      </c>
      <c r="GV47" s="1">
        <f t="shared" si="1781"/>
        <v>0.17300000000000001</v>
      </c>
      <c r="GW47" s="1">
        <f t="shared" si="1782"/>
        <v>5.931034482758621</v>
      </c>
      <c r="GX47" s="1">
        <f t="shared" si="1783"/>
        <v>8.896551724137931E-3</v>
      </c>
      <c r="GY47" s="1">
        <f t="shared" si="1784"/>
        <v>68.099752940431188</v>
      </c>
      <c r="GZ47" s="1"/>
      <c r="HA47" s="1"/>
      <c r="HB47" s="1" t="s">
        <v>11</v>
      </c>
      <c r="HC47" s="1" t="s">
        <v>31</v>
      </c>
      <c r="HD47" s="1">
        <v>29</v>
      </c>
      <c r="HE47" s="1">
        <v>14</v>
      </c>
      <c r="HF47" s="1">
        <v>5.1999999999999998E-2</v>
      </c>
      <c r="HG47" s="1">
        <f t="shared" si="1785"/>
        <v>0</v>
      </c>
      <c r="HH47" s="1">
        <f t="shared" si="1786"/>
        <v>0.2651006711409396</v>
      </c>
      <c r="HI47" s="1">
        <f t="shared" si="1787"/>
        <v>3.9765100671140943E-4</v>
      </c>
      <c r="HJ47" s="1">
        <f t="shared" si="1788"/>
        <v>3.0438686980358955</v>
      </c>
      <c r="HK47" s="1"/>
      <c r="HL47" s="1"/>
      <c r="HM47" s="1" t="s">
        <v>11</v>
      </c>
      <c r="HN47" s="1" t="s">
        <v>32</v>
      </c>
      <c r="HO47" s="1">
        <v>30</v>
      </c>
      <c r="HP47" s="1">
        <v>14</v>
      </c>
      <c r="HQ47" s="1">
        <v>6.0999999999999999E-2</v>
      </c>
      <c r="HR47" s="1">
        <f t="shared" si="934"/>
        <v>9.0000000000000011E-3</v>
      </c>
      <c r="HS47" s="1">
        <f t="shared" si="1789"/>
        <v>0.52188552188552184</v>
      </c>
      <c r="HT47" s="1">
        <f t="shared" si="1790"/>
        <v>7.8282828282828277E-4</v>
      </c>
      <c r="HU47" s="1">
        <f t="shared" si="1791"/>
        <v>5.9922556860707497</v>
      </c>
      <c r="HV47" s="1"/>
      <c r="HW47" s="1"/>
      <c r="HX47" s="1" t="s">
        <v>11</v>
      </c>
      <c r="HY47" s="1" t="s">
        <v>33</v>
      </c>
      <c r="HZ47" s="1">
        <v>31</v>
      </c>
      <c r="IA47" s="1">
        <v>14</v>
      </c>
      <c r="IB47" s="1">
        <v>8.5000000000000006E-2</v>
      </c>
      <c r="IC47" s="1">
        <f t="shared" si="1792"/>
        <v>3.0000000000000006E-2</v>
      </c>
      <c r="ID47" s="1">
        <f t="shared" si="1793"/>
        <v>1.2162162162162162</v>
      </c>
      <c r="IE47" s="1">
        <f t="shared" si="1794"/>
        <v>1.8243243243243243E-3</v>
      </c>
      <c r="IF47" s="1">
        <f t="shared" si="1795"/>
        <v>13.964515648532794</v>
      </c>
      <c r="IG47" s="1"/>
      <c r="IH47" s="1"/>
      <c r="II47" s="1" t="s">
        <v>11</v>
      </c>
      <c r="IJ47" s="1" t="s">
        <v>34</v>
      </c>
      <c r="IK47" s="1">
        <v>32</v>
      </c>
      <c r="IL47" s="1">
        <v>14</v>
      </c>
      <c r="IM47" s="1">
        <v>9.6000000000000002E-2</v>
      </c>
      <c r="IN47" s="1">
        <f t="shared" si="1796"/>
        <v>4.1000000000000002E-2</v>
      </c>
      <c r="IO47" s="1">
        <f t="shared" si="1797"/>
        <v>1.5387205387205389</v>
      </c>
      <c r="IP47" s="1">
        <f t="shared" si="1798"/>
        <v>2.3080808080808085E-3</v>
      </c>
      <c r="IQ47" s="1">
        <f t="shared" si="1799"/>
        <v>17.667489345382794</v>
      </c>
      <c r="IR47" s="1"/>
      <c r="IS47" s="1"/>
      <c r="IT47" s="1" t="s">
        <v>11</v>
      </c>
      <c r="IU47" s="1" t="s">
        <v>35</v>
      </c>
      <c r="IV47" s="1">
        <v>35</v>
      </c>
      <c r="IW47" s="1">
        <v>14</v>
      </c>
      <c r="IX47" s="1">
        <v>0.128</v>
      </c>
      <c r="IY47" s="1">
        <f t="shared" si="1800"/>
        <v>7.3000000000000009E-2</v>
      </c>
      <c r="IZ47" s="1">
        <f t="shared" si="1801"/>
        <v>2.6778523489932891</v>
      </c>
      <c r="JA47" s="1">
        <f t="shared" si="1802"/>
        <v>4.0167785234899341E-3</v>
      </c>
      <c r="JB47" s="1">
        <f t="shared" si="1803"/>
        <v>30.746926848514494</v>
      </c>
      <c r="JC47" s="1"/>
      <c r="JD47" s="1"/>
      <c r="JE47" s="1" t="s">
        <v>11</v>
      </c>
      <c r="JF47" s="3" t="s">
        <v>36</v>
      </c>
      <c r="JG47" s="3">
        <v>36</v>
      </c>
      <c r="JH47" s="1">
        <v>14</v>
      </c>
      <c r="JI47" s="1">
        <v>0.15</v>
      </c>
      <c r="JJ47" s="1">
        <f t="shared" si="1804"/>
        <v>9.2999999999999999E-2</v>
      </c>
      <c r="JK47" s="1">
        <f t="shared" si="1805"/>
        <v>3.3946488294314383</v>
      </c>
      <c r="JL47" s="1">
        <f t="shared" si="1806"/>
        <v>5.0919732441471579E-3</v>
      </c>
      <c r="JM47" s="1">
        <f t="shared" si="1807"/>
        <v>38.977137508781055</v>
      </c>
      <c r="JN47" s="1"/>
      <c r="JO47" s="1"/>
      <c r="JP47" s="1" t="s">
        <v>11</v>
      </c>
      <c r="JQ47" s="1" t="s">
        <v>37</v>
      </c>
      <c r="JR47" s="1">
        <v>37</v>
      </c>
      <c r="JS47" s="1">
        <v>14</v>
      </c>
      <c r="JT47" s="1">
        <v>0.15</v>
      </c>
      <c r="JU47" s="1">
        <f t="shared" si="1808"/>
        <v>9.1999999999999998E-2</v>
      </c>
      <c r="JV47" s="1">
        <f t="shared" si="1809"/>
        <v>3.3277591973244149</v>
      </c>
      <c r="JW47" s="1">
        <f t="shared" si="1810"/>
        <v>4.9916387959866226E-3</v>
      </c>
      <c r="JX47" s="1">
        <f t="shared" si="1811"/>
        <v>38.209115094814926</v>
      </c>
      <c r="JY47" s="1"/>
      <c r="JZ47" s="1"/>
      <c r="KA47" s="1" t="s">
        <v>11</v>
      </c>
      <c r="KB47" s="1" t="s">
        <v>38</v>
      </c>
      <c r="KC47" s="1">
        <v>38</v>
      </c>
      <c r="KD47" s="1">
        <v>14</v>
      </c>
      <c r="KE47" s="1">
        <v>0.152</v>
      </c>
      <c r="KF47" s="1">
        <f t="shared" si="1812"/>
        <v>9.0999999999999998E-2</v>
      </c>
      <c r="KG47" s="1">
        <f t="shared" si="1813"/>
        <v>3.1772575250836121</v>
      </c>
      <c r="KH47" s="1">
        <f t="shared" si="1814"/>
        <v>4.7658862876254187E-3</v>
      </c>
      <c r="KI47" s="1">
        <f t="shared" si="1815"/>
        <v>36.481064663391138</v>
      </c>
      <c r="KJ47" s="1"/>
      <c r="KK47" s="1"/>
      <c r="KL47" s="1" t="s">
        <v>11</v>
      </c>
      <c r="KM47" s="1" t="s">
        <v>39</v>
      </c>
      <c r="KN47" s="1">
        <v>39</v>
      </c>
      <c r="KO47" s="1">
        <v>14</v>
      </c>
      <c r="KP47" s="1">
        <v>0.159</v>
      </c>
      <c r="KQ47" s="1">
        <f t="shared" si="1816"/>
        <v>9.6000000000000002E-2</v>
      </c>
      <c r="KR47" s="1">
        <f t="shared" si="1817"/>
        <v>3.3892617449664431</v>
      </c>
      <c r="KS47" s="1">
        <f t="shared" si="1818"/>
        <v>5.0838926174496648E-3</v>
      </c>
      <c r="KT47" s="1">
        <f t="shared" si="1819"/>
        <v>38.915283354636131</v>
      </c>
      <c r="KU47" s="1"/>
      <c r="KV47" s="1"/>
      <c r="KW47" s="1" t="s">
        <v>11</v>
      </c>
      <c r="KX47" s="1" t="s">
        <v>40</v>
      </c>
      <c r="KY47" s="1">
        <v>42</v>
      </c>
      <c r="KZ47" s="1">
        <v>14</v>
      </c>
      <c r="LA47" s="1">
        <v>0.17699999999999999</v>
      </c>
      <c r="LB47" s="1">
        <f t="shared" si="1820"/>
        <v>0.11199999999999999</v>
      </c>
      <c r="LC47" s="1">
        <f t="shared" si="967"/>
        <v>4.0906040268456376</v>
      </c>
      <c r="LD47" s="1">
        <f t="shared" si="1821"/>
        <v>6.135906040268457E-3</v>
      </c>
      <c r="LE47" s="1">
        <f t="shared" si="1822"/>
        <v>46.968049910199454</v>
      </c>
      <c r="LF47" s="1"/>
      <c r="LG47" s="1"/>
      <c r="LH47" s="1" t="s">
        <v>11</v>
      </c>
      <c r="LI47" s="1" t="s">
        <v>41</v>
      </c>
      <c r="LJ47" s="1">
        <v>43</v>
      </c>
      <c r="LK47" s="1">
        <v>14</v>
      </c>
      <c r="LL47" s="1">
        <v>4.4999999999999998E-2</v>
      </c>
      <c r="LM47" s="1">
        <f t="shared" si="1823"/>
        <v>8.0000000000000002E-3</v>
      </c>
      <c r="LN47" s="1">
        <f t="shared" si="1824"/>
        <v>-0.35472972972972966</v>
      </c>
      <c r="LO47" s="1">
        <f t="shared" si="1825"/>
        <v>-5.3209459459459447E-4</v>
      </c>
      <c r="LP47" s="1">
        <f t="shared" si="1826"/>
        <v>-4.072983730822064</v>
      </c>
      <c r="LQ47" s="1"/>
      <c r="LR47" s="1"/>
      <c r="LS47" s="1" t="s">
        <v>11</v>
      </c>
      <c r="LT47" s="1" t="s">
        <v>42</v>
      </c>
      <c r="LU47" s="1">
        <v>44</v>
      </c>
      <c r="LV47" s="1">
        <v>14</v>
      </c>
      <c r="LW47" s="1">
        <v>5.7000000000000002E-2</v>
      </c>
      <c r="LX47" s="1">
        <f t="shared" si="1827"/>
        <v>1.4000000000000005E-2</v>
      </c>
      <c r="LY47" s="1">
        <f t="shared" si="1828"/>
        <v>-1.0747330960854091</v>
      </c>
      <c r="LZ47" s="1">
        <f t="shared" si="1829"/>
        <v>-1.6120996441281138E-3</v>
      </c>
      <c r="MA47" s="1">
        <f t="shared" si="1830"/>
        <v>-12.340015647030876</v>
      </c>
      <c r="MB47" s="1"/>
      <c r="MC47" s="1"/>
      <c r="MD47" s="1" t="s">
        <v>11</v>
      </c>
      <c r="ME47" s="1" t="s">
        <v>43</v>
      </c>
      <c r="MF47" s="1">
        <v>46</v>
      </c>
      <c r="MG47" s="1">
        <v>14</v>
      </c>
      <c r="MH47" s="1">
        <v>7.9000000000000001E-2</v>
      </c>
      <c r="MI47" s="1">
        <f t="shared" si="1831"/>
        <v>2.7000000000000003E-2</v>
      </c>
      <c r="MJ47" s="1">
        <f t="shared" si="1832"/>
        <v>0.17288135593220352</v>
      </c>
      <c r="MK47" s="1">
        <f t="shared" si="1833"/>
        <v>2.5932203389830531E-4</v>
      </c>
      <c r="ML47" s="1">
        <f t="shared" si="1834"/>
        <v>1.9850125068761888</v>
      </c>
      <c r="MM47" s="1"/>
      <c r="MN47" s="1"/>
      <c r="MO47" s="1" t="s">
        <v>11</v>
      </c>
      <c r="MP47" s="1" t="s">
        <v>44</v>
      </c>
      <c r="MQ47" s="1">
        <v>52</v>
      </c>
      <c r="MR47" s="1">
        <v>14</v>
      </c>
      <c r="MS47" s="1">
        <v>0.106</v>
      </c>
      <c r="MT47" s="1">
        <f t="shared" si="1835"/>
        <v>4.2999999999999997E-2</v>
      </c>
      <c r="MU47" s="1">
        <f t="shared" si="1836"/>
        <v>0.90909090909090895</v>
      </c>
      <c r="MV47" s="1">
        <f t="shared" si="1837"/>
        <v>1.3636363636363635E-3</v>
      </c>
      <c r="MW47" s="1">
        <f t="shared" si="1838"/>
        <v>10.438122807994208</v>
      </c>
      <c r="MX47" s="1"/>
      <c r="MY47" s="1"/>
      <c r="MZ47" s="1" t="s">
        <v>11</v>
      </c>
      <c r="NA47" s="1" t="s">
        <v>45</v>
      </c>
      <c r="NB47" s="1">
        <v>53</v>
      </c>
      <c r="NC47" s="1">
        <v>14</v>
      </c>
      <c r="ND47" s="1">
        <v>0.114</v>
      </c>
      <c r="NE47" s="1">
        <f t="shared" si="1839"/>
        <v>2.1000000000000005E-2</v>
      </c>
      <c r="NF47" s="1">
        <f t="shared" si="1840"/>
        <v>1.6891891891892025E-2</v>
      </c>
      <c r="NG47" s="1">
        <f t="shared" si="1841"/>
        <v>2.5337837837838036E-5</v>
      </c>
      <c r="NH47" s="1">
        <f t="shared" si="1842"/>
        <v>0.19395160622962365</v>
      </c>
      <c r="NI47" s="1"/>
      <c r="NJ47" s="1"/>
      <c r="NK47" s="1" t="s">
        <v>11</v>
      </c>
      <c r="NL47" s="1" t="s">
        <v>46</v>
      </c>
      <c r="NM47" s="1">
        <v>56</v>
      </c>
      <c r="NN47" s="1">
        <v>14</v>
      </c>
      <c r="NO47" s="1">
        <v>0.122</v>
      </c>
      <c r="NP47" s="1">
        <f t="shared" si="1843"/>
        <v>0.03</v>
      </c>
      <c r="NQ47" s="1">
        <f t="shared" si="1844"/>
        <v>0.37627118644067792</v>
      </c>
      <c r="NR47" s="1">
        <f t="shared" si="1845"/>
        <v>5.6440677966101689E-4</v>
      </c>
      <c r="NS47" s="1">
        <f t="shared" si="1846"/>
        <v>4.3203213384952299</v>
      </c>
      <c r="NT47" s="1"/>
      <c r="NU47" s="1"/>
      <c r="NV47" s="1" t="s">
        <v>11</v>
      </c>
      <c r="NW47" s="1" t="s">
        <v>47</v>
      </c>
      <c r="NX47" s="1">
        <v>57</v>
      </c>
      <c r="NY47" s="1">
        <v>14</v>
      </c>
      <c r="NZ47" s="1">
        <v>2E-3</v>
      </c>
      <c r="OA47" s="1">
        <f t="shared" si="1847"/>
        <v>1.4E-2</v>
      </c>
      <c r="OB47" s="1">
        <f t="shared" si="1848"/>
        <v>1.1800643086816722</v>
      </c>
      <c r="OC47" s="1">
        <f t="shared" si="1849"/>
        <v>1.7700964630225084E-3</v>
      </c>
      <c r="OD47" s="1">
        <f t="shared" si="1850"/>
        <v>13.549421792885092</v>
      </c>
      <c r="OE47" s="1"/>
      <c r="OF47" s="1"/>
      <c r="OG47" s="1" t="s">
        <v>11</v>
      </c>
      <c r="OH47" s="1" t="s">
        <v>48</v>
      </c>
      <c r="OI47" s="1">
        <v>58</v>
      </c>
      <c r="OJ47" s="1">
        <v>14</v>
      </c>
      <c r="OK47" s="1">
        <v>7.0000000000000001E-3</v>
      </c>
      <c r="OL47" s="1">
        <f t="shared" si="998"/>
        <v>1.9E-2</v>
      </c>
      <c r="OM47" s="1">
        <f t="shared" si="1851"/>
        <v>1.3387096774193548</v>
      </c>
      <c r="ON47" s="1">
        <f t="shared" si="1852"/>
        <v>2.0080645161290323E-3</v>
      </c>
      <c r="OO47" s="1">
        <f t="shared" si="1853"/>
        <v>15.370977618868892</v>
      </c>
      <c r="OP47" s="1"/>
      <c r="OQ47" s="1"/>
      <c r="OR47" s="1" t="s">
        <v>11</v>
      </c>
      <c r="OS47" s="1" t="s">
        <v>49</v>
      </c>
      <c r="OT47" s="1">
        <v>59</v>
      </c>
      <c r="OU47" s="1">
        <v>14</v>
      </c>
      <c r="OV47" s="1">
        <v>1.2E-2</v>
      </c>
      <c r="OW47" s="1">
        <f t="shared" si="1854"/>
        <v>2.4E-2</v>
      </c>
      <c r="OX47" s="1">
        <f t="shared" si="1855"/>
        <v>1.5709677419354839</v>
      </c>
      <c r="OY47" s="1">
        <f t="shared" si="1856"/>
        <v>2.3564516129032259E-3</v>
      </c>
      <c r="OZ47" s="1">
        <f t="shared" si="1857"/>
        <v>18.037749639491931</v>
      </c>
      <c r="PA47" s="1"/>
      <c r="PB47" s="1"/>
      <c r="PC47" s="1" t="s">
        <v>11</v>
      </c>
      <c r="PD47" s="1" t="s">
        <v>50</v>
      </c>
      <c r="PE47" s="1">
        <v>60</v>
      </c>
      <c r="PF47" s="1">
        <v>14</v>
      </c>
      <c r="PG47" s="1">
        <v>1.7999999999999999E-2</v>
      </c>
      <c r="PH47" s="1">
        <f t="shared" si="1858"/>
        <v>0.03</v>
      </c>
      <c r="PI47" s="1">
        <f t="shared" si="1859"/>
        <v>1.8096774193548386</v>
      </c>
      <c r="PJ47" s="1">
        <f t="shared" si="1860"/>
        <v>2.7145161290322581E-3</v>
      </c>
      <c r="PK47" s="1">
        <f t="shared" si="1861"/>
        <v>20.778598660687827</v>
      </c>
      <c r="PL47" s="1"/>
      <c r="PM47" s="1"/>
      <c r="PN47" s="1" t="s">
        <v>11</v>
      </c>
      <c r="PO47" s="1" t="s">
        <v>51</v>
      </c>
      <c r="PP47" s="1">
        <v>63</v>
      </c>
      <c r="PQ47" s="1">
        <v>14</v>
      </c>
      <c r="PR47" s="1">
        <v>3.2000000000000001E-2</v>
      </c>
      <c r="PS47" s="1">
        <f t="shared" si="1862"/>
        <v>4.5999999999999999E-2</v>
      </c>
      <c r="PT47" s="1">
        <f t="shared" si="1863"/>
        <v>2.3398058252427187</v>
      </c>
      <c r="PU47" s="1">
        <f t="shared" si="1864"/>
        <v>3.5097087378640783E-3</v>
      </c>
      <c r="PV47" s="1">
        <f t="shared" si="1865"/>
        <v>26.865498605818111</v>
      </c>
      <c r="PW47" s="1"/>
      <c r="PX47" s="1"/>
      <c r="PY47" s="1" t="s">
        <v>11</v>
      </c>
      <c r="PZ47" s="1" t="s">
        <v>52</v>
      </c>
      <c r="QA47" s="1">
        <v>64</v>
      </c>
      <c r="QB47" s="1">
        <v>14</v>
      </c>
      <c r="QC47" s="1">
        <v>3.5000000000000003E-2</v>
      </c>
      <c r="QD47" s="1">
        <f t="shared" si="1866"/>
        <v>3.6000000000000004E-2</v>
      </c>
      <c r="QE47" s="1">
        <f t="shared" si="1867"/>
        <v>1.9903225806451614</v>
      </c>
      <c r="QF47" s="1">
        <f t="shared" si="1868"/>
        <v>2.9854838709677421E-3</v>
      </c>
      <c r="QG47" s="1">
        <f t="shared" si="1869"/>
        <v>22.852754676727969</v>
      </c>
      <c r="QH47" s="1"/>
      <c r="QI47" s="1"/>
      <c r="QJ47" s="1" t="s">
        <v>11</v>
      </c>
      <c r="QK47" s="1" t="s">
        <v>53</v>
      </c>
      <c r="QL47" s="1">
        <v>65</v>
      </c>
      <c r="QM47" s="1">
        <v>14</v>
      </c>
      <c r="QN47" s="1">
        <v>4.3999999999999997E-2</v>
      </c>
      <c r="QO47" s="1">
        <f t="shared" si="1870"/>
        <v>4.5999999999999999E-2</v>
      </c>
      <c r="QP47" s="1">
        <f t="shared" si="1871"/>
        <v>2.3074433656957929</v>
      </c>
      <c r="QQ47" s="1">
        <f t="shared" si="1872"/>
        <v>3.4611650485436895E-3</v>
      </c>
      <c r="QR47" s="1">
        <f t="shared" si="1873"/>
        <v>26.493914945986599</v>
      </c>
      <c r="QS47" s="1"/>
      <c r="QT47" s="1"/>
      <c r="QU47" s="1" t="s">
        <v>11</v>
      </c>
      <c r="QV47" s="1" t="s">
        <v>54</v>
      </c>
      <c r="QW47" s="1">
        <v>66</v>
      </c>
      <c r="QX47" s="1">
        <v>14</v>
      </c>
      <c r="QY47" s="1">
        <v>5.0999999999999997E-2</v>
      </c>
      <c r="QZ47" s="1">
        <f t="shared" si="1874"/>
        <v>4.9999999999999996E-2</v>
      </c>
      <c r="RA47" s="1">
        <f t="shared" si="1875"/>
        <v>2.5032051282051282</v>
      </c>
      <c r="RB47" s="1">
        <f t="shared" si="1876"/>
        <v>3.7548076923076923E-3</v>
      </c>
      <c r="RC47" s="1">
        <f t="shared" si="1877"/>
        <v>28.741638795986621</v>
      </c>
      <c r="RD47" s="1"/>
      <c r="RE47" s="1"/>
      <c r="RF47" s="1" t="s">
        <v>11</v>
      </c>
      <c r="RG47" s="1" t="s">
        <v>55</v>
      </c>
      <c r="RH47" s="1">
        <v>67</v>
      </c>
      <c r="RI47" s="1">
        <v>14</v>
      </c>
      <c r="RJ47" s="1">
        <v>5.7000000000000002E-2</v>
      </c>
      <c r="RK47" s="1">
        <f t="shared" si="1878"/>
        <v>5.8000000000000003E-2</v>
      </c>
      <c r="RL47" s="1">
        <f t="shared" si="1879"/>
        <v>2.7435897435897441</v>
      </c>
      <c r="RM47" s="1">
        <f t="shared" si="1880"/>
        <v>4.1153846153846162E-3</v>
      </c>
      <c r="RN47" s="1">
        <f t="shared" si="1881"/>
        <v>31.501719346177403</v>
      </c>
      <c r="RO47" s="1"/>
      <c r="RP47" s="1"/>
      <c r="RQ47" s="1" t="s">
        <v>11</v>
      </c>
      <c r="RR47" s="1" t="s">
        <v>56</v>
      </c>
      <c r="RS47" s="1">
        <v>70</v>
      </c>
      <c r="RT47" s="1">
        <v>14</v>
      </c>
      <c r="RU47" s="1">
        <v>7.1999999999999995E-2</v>
      </c>
      <c r="RV47" s="1">
        <f t="shared" si="1882"/>
        <v>6.5999999999999989E-2</v>
      </c>
      <c r="RW47" s="1">
        <f t="shared" si="1883"/>
        <v>2.9711538461538458</v>
      </c>
      <c r="RX47" s="1">
        <f t="shared" si="1884"/>
        <v>4.4567307692307684E-3</v>
      </c>
      <c r="RY47" s="1">
        <f t="shared" si="1885"/>
        <v>34.114595600357994</v>
      </c>
      <c r="RZ47" s="1"/>
      <c r="SA47" s="1"/>
      <c r="SB47" s="2" t="s">
        <v>11</v>
      </c>
      <c r="SC47" s="1" t="s">
        <v>57</v>
      </c>
      <c r="SD47" s="1">
        <v>71</v>
      </c>
      <c r="SE47" s="2">
        <v>14</v>
      </c>
      <c r="SF47" s="1">
        <v>1.4E-2</v>
      </c>
      <c r="SG47" s="1">
        <f t="shared" si="1886"/>
        <v>0.01</v>
      </c>
      <c r="SH47" s="1">
        <f t="shared" si="1887"/>
        <v>1.095890410958904</v>
      </c>
      <c r="SI47" s="1">
        <f t="shared" si="1888"/>
        <v>1.643835616438356E-3</v>
      </c>
      <c r="SJ47" s="1">
        <f t="shared" si="1889"/>
        <v>12.582942563061511</v>
      </c>
      <c r="SK47" s="1"/>
      <c r="SL47" s="1"/>
      <c r="SM47" s="2" t="s">
        <v>11</v>
      </c>
      <c r="SN47" s="1" t="s">
        <v>58</v>
      </c>
      <c r="SO47" s="1">
        <v>72</v>
      </c>
      <c r="SP47" s="2">
        <v>14</v>
      </c>
      <c r="SQ47" s="1">
        <v>2.5000000000000001E-2</v>
      </c>
      <c r="SR47" s="1">
        <f t="shared" si="1890"/>
        <v>1.9000000000000003E-2</v>
      </c>
      <c r="SS47" s="1">
        <f t="shared" si="1891"/>
        <v>1.3298969072164948</v>
      </c>
      <c r="ST47" s="1">
        <f t="shared" si="1892"/>
        <v>1.9948453608247423E-3</v>
      </c>
      <c r="SU47" s="1">
        <f t="shared" si="1893"/>
        <v>15.269789963447201</v>
      </c>
      <c r="SV47" s="1"/>
      <c r="SW47" s="1"/>
      <c r="SX47" s="2" t="s">
        <v>11</v>
      </c>
      <c r="SY47" s="1" t="s">
        <v>59</v>
      </c>
      <c r="SZ47" s="1">
        <v>73</v>
      </c>
      <c r="TA47" s="2">
        <v>14</v>
      </c>
      <c r="TB47" s="1">
        <v>3.1E-2</v>
      </c>
      <c r="TC47" s="1">
        <f t="shared" si="1894"/>
        <v>2.5000000000000001E-2</v>
      </c>
      <c r="TD47" s="1">
        <f t="shared" si="1895"/>
        <v>1.4758620689655173</v>
      </c>
      <c r="TE47" s="1">
        <f t="shared" si="1896"/>
        <v>2.2137931034482759E-3</v>
      </c>
      <c r="TF47" s="1">
        <f t="shared" si="1897"/>
        <v>16.945752475874738</v>
      </c>
      <c r="TG47" s="1"/>
      <c r="TH47" s="1"/>
      <c r="TI47" s="2" t="s">
        <v>11</v>
      </c>
      <c r="TJ47" s="1" t="s">
        <v>60</v>
      </c>
      <c r="TK47" s="1">
        <v>74</v>
      </c>
      <c r="TL47" s="2">
        <v>14</v>
      </c>
      <c r="TM47" s="1">
        <v>3.4000000000000002E-2</v>
      </c>
      <c r="TN47" s="1">
        <f t="shared" si="1898"/>
        <v>2.8000000000000004E-2</v>
      </c>
      <c r="TO47" s="1">
        <f t="shared" si="1899"/>
        <v>1.5807560137457044</v>
      </c>
      <c r="TP47" s="1">
        <f t="shared" si="1900"/>
        <v>2.3711340206185568E-3</v>
      </c>
      <c r="TQ47" s="1">
        <f t="shared" si="1901"/>
        <v>18.150137941048353</v>
      </c>
      <c r="TR47" s="1"/>
      <c r="TS47" s="1"/>
      <c r="TT47" s="2" t="s">
        <v>11</v>
      </c>
      <c r="TU47" s="1" t="s">
        <v>61</v>
      </c>
      <c r="TV47" s="1">
        <v>77</v>
      </c>
      <c r="TW47" s="2">
        <v>14</v>
      </c>
      <c r="TX47" s="1">
        <v>4.9000000000000002E-2</v>
      </c>
      <c r="TY47" s="1">
        <f t="shared" si="1902"/>
        <v>0.04</v>
      </c>
      <c r="TZ47" s="1">
        <f t="shared" si="2559"/>
        <v>1.965635738831615</v>
      </c>
      <c r="UA47" s="1">
        <f t="shared" si="1903"/>
        <v>2.9484536082474227E-3</v>
      </c>
      <c r="UB47" s="1">
        <f t="shared" si="1904"/>
        <v>22.569301961477514</v>
      </c>
      <c r="UC47" s="1"/>
      <c r="UD47" s="1"/>
      <c r="UE47" s="2" t="s">
        <v>11</v>
      </c>
      <c r="UF47" s="1" t="s">
        <v>62</v>
      </c>
      <c r="UG47" s="1">
        <v>78</v>
      </c>
      <c r="UH47" s="2">
        <v>14</v>
      </c>
      <c r="UI47" s="1">
        <v>5.1999999999999998E-2</v>
      </c>
      <c r="UJ47" s="1">
        <f t="shared" si="1905"/>
        <v>4.3999999999999997E-2</v>
      </c>
      <c r="UK47" s="1">
        <f t="shared" si="1906"/>
        <v>1.685121107266436</v>
      </c>
      <c r="UL47" s="1">
        <f t="shared" si="1907"/>
        <v>2.527681660899654E-3</v>
      </c>
      <c r="UM47" s="1">
        <f t="shared" si="1908"/>
        <v>19.348451170389268</v>
      </c>
      <c r="UN47" s="1"/>
      <c r="UO47" s="1"/>
      <c r="UP47" s="2" t="s">
        <v>11</v>
      </c>
      <c r="UQ47" s="1" t="s">
        <v>63</v>
      </c>
      <c r="UR47" s="1">
        <v>79</v>
      </c>
      <c r="US47" s="2">
        <v>14</v>
      </c>
      <c r="UT47" s="1">
        <v>5.8000000000000003E-2</v>
      </c>
      <c r="UU47" s="1">
        <f t="shared" si="1909"/>
        <v>4.9000000000000002E-2</v>
      </c>
      <c r="UV47" s="1">
        <f t="shared" si="1910"/>
        <v>2.2620689655172415</v>
      </c>
      <c r="UW47" s="1">
        <f t="shared" si="1911"/>
        <v>3.3931034482758624E-3</v>
      </c>
      <c r="UX47" s="1">
        <f t="shared" si="1912"/>
        <v>25.972929028443524</v>
      </c>
      <c r="UY47" s="1"/>
      <c r="UZ47" s="1"/>
      <c r="VA47" s="2" t="s">
        <v>11</v>
      </c>
      <c r="VB47" s="1" t="s">
        <v>64</v>
      </c>
      <c r="VC47" s="1">
        <v>80</v>
      </c>
      <c r="VD47" s="2">
        <v>14</v>
      </c>
      <c r="VE47" s="1">
        <v>0.06</v>
      </c>
      <c r="VF47" s="1">
        <f t="shared" si="1913"/>
        <v>4.9999999999999996E-2</v>
      </c>
      <c r="VG47" s="1">
        <f t="shared" si="1914"/>
        <v>2.2689655172413792</v>
      </c>
      <c r="VH47" s="1">
        <f t="shared" si="1915"/>
        <v>3.4034482758620688E-3</v>
      </c>
      <c r="VI47" s="1">
        <f t="shared" si="1916"/>
        <v>26.05211478767658</v>
      </c>
      <c r="VJ47" s="1"/>
      <c r="VK47" s="1"/>
      <c r="VL47" s="2" t="s">
        <v>11</v>
      </c>
      <c r="VM47" s="1" t="s">
        <v>65</v>
      </c>
      <c r="VN47" s="1">
        <v>84</v>
      </c>
      <c r="VO47" s="2">
        <v>14</v>
      </c>
      <c r="VP47" s="1">
        <v>7.4999999999999997E-2</v>
      </c>
      <c r="VQ47" s="1">
        <f t="shared" si="1917"/>
        <v>6.3E-2</v>
      </c>
      <c r="VR47" s="1">
        <f t="shared" si="1918"/>
        <v>2.7353951890034365</v>
      </c>
      <c r="VS47" s="1">
        <f t="shared" si="1919"/>
        <v>4.1030927835051549E-3</v>
      </c>
      <c r="VT47" s="1">
        <f t="shared" si="1920"/>
        <v>31.407630002335843</v>
      </c>
      <c r="VU47" s="1"/>
      <c r="VV47" s="1"/>
      <c r="VW47" s="2" t="s">
        <v>11</v>
      </c>
      <c r="VX47" s="1" t="s">
        <v>66</v>
      </c>
      <c r="VY47" s="1">
        <v>85</v>
      </c>
      <c r="VZ47" s="2">
        <v>14</v>
      </c>
      <c r="WA47" s="1">
        <v>1.7999999999999999E-2</v>
      </c>
      <c r="WB47" s="1">
        <f t="shared" si="1921"/>
        <v>1.2999999999999998E-2</v>
      </c>
      <c r="WC47" s="1">
        <f t="shared" si="1922"/>
        <v>0.68641114982578388</v>
      </c>
      <c r="WD47" s="1">
        <f t="shared" si="1923"/>
        <v>1.0296167247386759E-3</v>
      </c>
      <c r="WE47" s="1">
        <f t="shared" si="1924"/>
        <v>7.88132826652385</v>
      </c>
      <c r="WF47" s="1"/>
      <c r="WG47" s="1"/>
      <c r="WH47" s="2" t="s">
        <v>11</v>
      </c>
      <c r="WI47" s="1" t="s">
        <v>67</v>
      </c>
      <c r="WJ47" s="1">
        <v>86</v>
      </c>
      <c r="WK47" s="2">
        <v>14</v>
      </c>
      <c r="WL47" s="1">
        <v>2.8000000000000001E-2</v>
      </c>
      <c r="WM47" s="1">
        <f t="shared" si="1925"/>
        <v>0.02</v>
      </c>
      <c r="WN47" s="1">
        <f t="shared" si="1926"/>
        <v>0.85069444444444453</v>
      </c>
      <c r="WO47" s="1">
        <f t="shared" si="1927"/>
        <v>1.2760416666666669E-3</v>
      </c>
      <c r="WP47" s="1">
        <f t="shared" si="1928"/>
        <v>9.7676183915084724</v>
      </c>
      <c r="WQ47" s="1"/>
      <c r="WR47" s="1"/>
      <c r="WS47" s="2" t="s">
        <v>11</v>
      </c>
      <c r="WT47" s="1" t="s">
        <v>68</v>
      </c>
      <c r="WU47" s="1">
        <v>87</v>
      </c>
      <c r="WV47" s="2">
        <v>14</v>
      </c>
      <c r="WW47" s="1">
        <v>3.5999999999999997E-2</v>
      </c>
      <c r="WX47" s="1">
        <f t="shared" si="1929"/>
        <v>2.8999999999999998E-2</v>
      </c>
      <c r="WY47" s="1">
        <f t="shared" si="1930"/>
        <v>1.1498257839721255</v>
      </c>
      <c r="WZ47" s="1">
        <f t="shared" si="1931"/>
        <v>1.7247386759581883E-3</v>
      </c>
      <c r="XA47" s="1">
        <f t="shared" si="1932"/>
        <v>13.202225014989192</v>
      </c>
      <c r="XB47" s="1"/>
      <c r="XC47" s="1"/>
      <c r="XD47" s="2" t="s">
        <v>11</v>
      </c>
      <c r="XE47" s="1" t="s">
        <v>69</v>
      </c>
      <c r="XF47" s="1">
        <v>88</v>
      </c>
      <c r="XG47" s="2">
        <v>14</v>
      </c>
      <c r="XH47" s="1">
        <v>4.5999999999999999E-2</v>
      </c>
      <c r="XI47" s="1">
        <f t="shared" si="1933"/>
        <v>3.6999999999999998E-2</v>
      </c>
      <c r="XJ47" s="1">
        <f t="shared" si="1934"/>
        <v>1.4027777777777777</v>
      </c>
      <c r="XK47" s="1">
        <f t="shared" si="1935"/>
        <v>2.1041666666666665E-3</v>
      </c>
      <c r="XL47" s="1">
        <f t="shared" si="1936"/>
        <v>16.106603388446619</v>
      </c>
      <c r="XM47" s="1"/>
      <c r="XN47" s="1"/>
      <c r="XO47" s="2" t="s">
        <v>11</v>
      </c>
      <c r="XP47" s="1" t="s">
        <v>70</v>
      </c>
      <c r="XQ47" s="1">
        <v>91</v>
      </c>
      <c r="XR47" s="2">
        <v>14</v>
      </c>
      <c r="XS47" s="1">
        <v>6.2E-2</v>
      </c>
      <c r="XT47" s="1">
        <f t="shared" si="1937"/>
        <v>5.1000000000000004E-2</v>
      </c>
      <c r="XU47" s="1">
        <f t="shared" si="1938"/>
        <v>1.8858131487889276</v>
      </c>
      <c r="XV47" s="1">
        <f t="shared" si="1939"/>
        <v>2.8287197231833916E-3</v>
      </c>
      <c r="XW47" s="1">
        <f t="shared" si="1940"/>
        <v>21.652784163987992</v>
      </c>
      <c r="XX47" s="1"/>
      <c r="XY47" s="1"/>
      <c r="XZ47" s="2" t="s">
        <v>11</v>
      </c>
      <c r="YA47" s="1" t="s">
        <v>71</v>
      </c>
      <c r="YB47" s="1">
        <v>92</v>
      </c>
      <c r="YC47" s="2">
        <v>14</v>
      </c>
      <c r="YD47" s="1">
        <v>6.7000000000000004E-2</v>
      </c>
      <c r="YE47" s="1">
        <f t="shared" si="1941"/>
        <v>5.6000000000000008E-2</v>
      </c>
      <c r="YF47" s="1">
        <f t="shared" si="1942"/>
        <v>2.1786941580756016</v>
      </c>
      <c r="YG47" s="1">
        <f t="shared" si="1943"/>
        <v>3.2680412371134024E-3</v>
      </c>
      <c r="YH47" s="1">
        <f t="shared" si="1944"/>
        <v>25.015624901357945</v>
      </c>
      <c r="YI47" s="1"/>
      <c r="YJ47" s="1"/>
      <c r="YK47" s="2" t="s">
        <v>11</v>
      </c>
      <c r="YL47" s="1" t="s">
        <v>72</v>
      </c>
      <c r="YM47" s="1">
        <v>93</v>
      </c>
      <c r="YN47" s="2">
        <v>14</v>
      </c>
      <c r="YO47" s="1">
        <v>6.9000000000000006E-2</v>
      </c>
      <c r="YP47" s="1">
        <f t="shared" si="1945"/>
        <v>5.800000000000001E-2</v>
      </c>
      <c r="YQ47" s="1">
        <f t="shared" si="1946"/>
        <v>2.2116040955631404</v>
      </c>
      <c r="YR47" s="1">
        <f t="shared" si="1947"/>
        <v>3.3174061433447108E-3</v>
      </c>
      <c r="YS47" s="1">
        <f t="shared" si="1948"/>
        <v>25.393494667366124</v>
      </c>
      <c r="YT47" s="1"/>
      <c r="YU47" s="1"/>
      <c r="YV47" s="2" t="s">
        <v>11</v>
      </c>
      <c r="YW47" s="1" t="s">
        <v>73</v>
      </c>
      <c r="YX47" s="1">
        <v>94</v>
      </c>
      <c r="YY47" s="2">
        <v>14</v>
      </c>
      <c r="YZ47" s="1">
        <v>7.0999999999999994E-2</v>
      </c>
      <c r="ZA47" s="1">
        <f t="shared" si="1949"/>
        <v>5.7999999999999996E-2</v>
      </c>
      <c r="ZB47" s="1">
        <f t="shared" si="1950"/>
        <v>2.1700680272108843</v>
      </c>
      <c r="ZC47" s="1">
        <f t="shared" si="1951"/>
        <v>3.2551020408163266E-3</v>
      </c>
      <c r="ZD47" s="1">
        <f t="shared" si="1952"/>
        <v>24.916580226701825</v>
      </c>
      <c r="ZE47" s="1"/>
      <c r="ZF47" s="1"/>
      <c r="ZG47" s="2" t="s">
        <v>11</v>
      </c>
      <c r="ZH47" s="1" t="s">
        <v>74</v>
      </c>
      <c r="ZI47" s="1">
        <v>95</v>
      </c>
      <c r="ZJ47" s="2">
        <v>14</v>
      </c>
      <c r="ZK47" s="1">
        <v>7.9000000000000001E-2</v>
      </c>
      <c r="ZL47" s="1">
        <f t="shared" si="1953"/>
        <v>6.6000000000000003E-2</v>
      </c>
      <c r="ZM47" s="1">
        <f t="shared" si="1954"/>
        <v>2.4625850340136055</v>
      </c>
      <c r="ZN47" s="1">
        <f t="shared" si="1955"/>
        <v>3.6938775510204085E-3</v>
      </c>
      <c r="ZO47" s="1">
        <f t="shared" si="1956"/>
        <v>28.275241511178876</v>
      </c>
      <c r="ZP47" s="1"/>
      <c r="ZQ47" s="1"/>
      <c r="ZR47" s="2" t="s">
        <v>11</v>
      </c>
      <c r="ZS47" s="1" t="s">
        <v>75</v>
      </c>
      <c r="ZT47" s="1">
        <v>99</v>
      </c>
      <c r="ZU47" s="2">
        <v>14</v>
      </c>
      <c r="ZV47" s="1">
        <v>8.5999999999999993E-2</v>
      </c>
      <c r="ZW47" s="1">
        <f t="shared" si="1957"/>
        <v>7.0999999999999994E-2</v>
      </c>
      <c r="ZX47" s="1">
        <f t="shared" si="1958"/>
        <v>2.5</v>
      </c>
      <c r="ZY47" s="1">
        <f t="shared" si="1959"/>
        <v>3.7499999999999999E-3</v>
      </c>
      <c r="ZZ47" s="1">
        <f t="shared" si="1960"/>
        <v>28.704837721984074</v>
      </c>
      <c r="AAA47" s="1"/>
      <c r="AAB47" s="1"/>
      <c r="AAC47" s="2" t="s">
        <v>11</v>
      </c>
      <c r="AAD47" s="1" t="s">
        <v>76</v>
      </c>
      <c r="AAE47" s="1">
        <v>100</v>
      </c>
      <c r="AAF47" s="2">
        <v>14</v>
      </c>
      <c r="AAG47" s="1">
        <v>1.4999999999999999E-2</v>
      </c>
      <c r="AAH47" s="1">
        <f t="shared" si="1961"/>
        <v>1.2999999999999999E-2</v>
      </c>
      <c r="AAI47" s="1">
        <f t="shared" si="1962"/>
        <v>1.3482758620689654</v>
      </c>
      <c r="AAJ47" s="1">
        <f t="shared" si="1963"/>
        <v>2.0224137931034482E-3</v>
      </c>
      <c r="AAK47" s="1">
        <f t="shared" si="1964"/>
        <v>15.480815930063136</v>
      </c>
      <c r="AAL47" s="1"/>
      <c r="AAM47" s="1"/>
      <c r="AAN47" s="2" t="s">
        <v>11</v>
      </c>
      <c r="AAO47" s="1" t="s">
        <v>77</v>
      </c>
      <c r="AAP47" s="1">
        <v>101</v>
      </c>
      <c r="AAQ47" s="2">
        <v>14</v>
      </c>
      <c r="AAR47" s="1">
        <v>2.5000000000000001E-2</v>
      </c>
      <c r="AAS47" s="1">
        <f t="shared" si="1965"/>
        <v>1.8000000000000002E-2</v>
      </c>
      <c r="AAT47" s="1">
        <f t="shared" si="1966"/>
        <v>1.3217993079584776</v>
      </c>
      <c r="AAU47" s="1">
        <f t="shared" si="1967"/>
        <v>1.9826989619377163E-3</v>
      </c>
      <c r="AAV47" s="1">
        <f t="shared" si="1968"/>
        <v>15.176813854391581</v>
      </c>
      <c r="AAW47" s="1"/>
      <c r="AAX47" s="1"/>
      <c r="AAY47" s="2" t="s">
        <v>11</v>
      </c>
      <c r="AAZ47" s="1" t="s">
        <v>78</v>
      </c>
      <c r="ABA47" s="1">
        <v>102</v>
      </c>
      <c r="ABB47" s="2">
        <v>14</v>
      </c>
      <c r="ABC47" s="1">
        <v>0.03</v>
      </c>
      <c r="ABD47" s="1">
        <f t="shared" si="1969"/>
        <v>2.3E-2</v>
      </c>
      <c r="ABE47" s="1">
        <f t="shared" si="1970"/>
        <v>1.5448275862068965</v>
      </c>
      <c r="ABF47" s="1">
        <f t="shared" si="1971"/>
        <v>2.3172413793103447E-3</v>
      </c>
      <c r="ABG47" s="1">
        <f t="shared" si="1972"/>
        <v>17.737610068205331</v>
      </c>
      <c r="ABH47" s="1"/>
      <c r="ABI47" s="1"/>
      <c r="ABJ47" s="2" t="s">
        <v>11</v>
      </c>
      <c r="ABK47" s="1" t="s">
        <v>79</v>
      </c>
      <c r="ABL47" s="1">
        <v>112</v>
      </c>
      <c r="ABM47" s="2">
        <v>14</v>
      </c>
      <c r="ABN47" s="1">
        <v>6.9000000000000006E-2</v>
      </c>
      <c r="ABO47" s="1">
        <f t="shared" si="1973"/>
        <v>5.2000000000000005E-2</v>
      </c>
      <c r="ABP47" s="1">
        <f t="shared" si="1974"/>
        <v>2.6190476190476195</v>
      </c>
      <c r="ABQ47" s="1">
        <f t="shared" si="1975"/>
        <v>3.9285714285714297E-3</v>
      </c>
      <c r="ABR47" s="1">
        <f t="shared" si="1976"/>
        <v>30.071734756364279</v>
      </c>
      <c r="ABS47" s="1"/>
      <c r="ABT47" s="1"/>
      <c r="ABU47" s="2" t="s">
        <v>11</v>
      </c>
      <c r="ABV47" s="1" t="s">
        <v>80</v>
      </c>
      <c r="ABW47" s="1">
        <v>113</v>
      </c>
      <c r="ABX47" s="2">
        <v>14</v>
      </c>
      <c r="ABY47" s="1">
        <v>0.03</v>
      </c>
      <c r="ABZ47" s="1">
        <f t="shared" si="1977"/>
        <v>1.7000000000000001E-2</v>
      </c>
      <c r="ACA47" s="1">
        <f t="shared" si="1978"/>
        <v>0.2678571428571429</v>
      </c>
      <c r="ACB47" s="1">
        <f t="shared" si="1979"/>
        <v>4.0178571428571439E-4</v>
      </c>
      <c r="ACC47" s="1">
        <f t="shared" si="1980"/>
        <v>3.0755183273554376</v>
      </c>
      <c r="ACD47" s="1"/>
      <c r="ACE47" s="1"/>
      <c r="ACF47" s="2" t="s">
        <v>11</v>
      </c>
      <c r="ACG47" s="1" t="s">
        <v>81</v>
      </c>
      <c r="ACH47" s="1">
        <v>114</v>
      </c>
      <c r="ACI47" s="2">
        <v>14</v>
      </c>
      <c r="ACJ47" s="1">
        <v>4.1000000000000002E-2</v>
      </c>
      <c r="ACK47" s="1">
        <f t="shared" si="1981"/>
        <v>2.7000000000000003E-2</v>
      </c>
      <c r="ACL47" s="1">
        <f t="shared" si="1982"/>
        <v>0.54838709677419362</v>
      </c>
      <c r="ACM47" s="1">
        <f t="shared" si="1983"/>
        <v>8.2258064516129044E-4</v>
      </c>
      <c r="ACN47" s="1">
        <f t="shared" si="1984"/>
        <v>6.2965450486932824</v>
      </c>
      <c r="ACO47" s="1"/>
      <c r="ACP47" s="1"/>
      <c r="ACQ47" s="2" t="s">
        <v>11</v>
      </c>
      <c r="ACR47" s="1" t="s">
        <v>82</v>
      </c>
      <c r="ACS47" s="1">
        <v>115</v>
      </c>
      <c r="ACT47" s="2">
        <v>14</v>
      </c>
      <c r="ACU47" s="1">
        <v>4.7E-2</v>
      </c>
      <c r="ACV47" s="1">
        <f t="shared" si="1985"/>
        <v>3.3000000000000002E-2</v>
      </c>
      <c r="ACW47" s="1">
        <f t="shared" si="1986"/>
        <v>0.80782918149466199</v>
      </c>
      <c r="ACX47" s="1">
        <f t="shared" si="1987"/>
        <v>1.2117437722419929E-3</v>
      </c>
      <c r="ACY47" s="1">
        <f t="shared" si="1988"/>
        <v>9.2754422247549968</v>
      </c>
      <c r="ACZ47" s="1"/>
      <c r="ADA47" s="1"/>
      <c r="ADB47" s="2" t="s">
        <v>11</v>
      </c>
      <c r="ADC47" s="1" t="s">
        <v>83</v>
      </c>
      <c r="ADD47" s="1">
        <v>116</v>
      </c>
      <c r="ADE47" s="2">
        <v>14</v>
      </c>
      <c r="ADF47" s="1">
        <v>5.0999999999999997E-2</v>
      </c>
      <c r="ADG47" s="1">
        <f t="shared" si="1989"/>
        <v>3.4999999999999996E-2</v>
      </c>
      <c r="ADH47" s="1">
        <f t="shared" si="1990"/>
        <v>0.87900355871886104</v>
      </c>
      <c r="ADI47" s="1">
        <f t="shared" si="1991"/>
        <v>1.3185053380782917E-3</v>
      </c>
      <c r="ADJ47" s="1">
        <f t="shared" si="1992"/>
        <v>10.092661804028564</v>
      </c>
      <c r="ADK47" s="1"/>
      <c r="ADL47" s="1"/>
      <c r="ADM47" s="2" t="s">
        <v>11</v>
      </c>
      <c r="ADN47" s="1" t="s">
        <v>84</v>
      </c>
      <c r="ADO47" s="1">
        <v>119</v>
      </c>
      <c r="ADP47" s="2">
        <v>14</v>
      </c>
      <c r="ADQ47" s="1">
        <v>6.5000000000000002E-2</v>
      </c>
      <c r="ADR47" s="1">
        <f t="shared" si="1993"/>
        <v>4.8000000000000001E-2</v>
      </c>
      <c r="ADS47" s="1">
        <f t="shared" si="1994"/>
        <v>0.82014388489208645</v>
      </c>
      <c r="ADT47" s="1">
        <f t="shared" si="1995"/>
        <v>1.2302158273381296E-3</v>
      </c>
      <c r="ADU47" s="1">
        <f t="shared" si="1996"/>
        <v>9.4168388498019713</v>
      </c>
      <c r="ADV47" s="1"/>
      <c r="ADW47" s="1"/>
      <c r="ADX47" s="2" t="s">
        <v>11</v>
      </c>
      <c r="ADY47" s="1" t="s">
        <v>85</v>
      </c>
      <c r="ADZ47" s="1">
        <v>120</v>
      </c>
      <c r="AEA47" s="2">
        <v>14</v>
      </c>
      <c r="AEB47" s="1">
        <v>6.5000000000000002E-2</v>
      </c>
      <c r="AEC47" s="1">
        <f t="shared" si="1997"/>
        <v>4.8000000000000001E-2</v>
      </c>
      <c r="AED47" s="1">
        <f t="shared" si="1998"/>
        <v>0.79136690647482022</v>
      </c>
      <c r="AEE47" s="1">
        <f t="shared" si="1999"/>
        <v>1.1870503597122303E-3</v>
      </c>
      <c r="AEF47" s="1">
        <f t="shared" si="2000"/>
        <v>9.0864234515633058</v>
      </c>
      <c r="AEG47" s="1"/>
      <c r="AEH47" s="1"/>
      <c r="AEI47" s="2" t="s">
        <v>11</v>
      </c>
      <c r="AEJ47" s="1" t="s">
        <v>86</v>
      </c>
      <c r="AEK47" s="1">
        <v>121</v>
      </c>
      <c r="AEL47" s="2">
        <v>14</v>
      </c>
      <c r="AEM47" s="1">
        <v>7.0000000000000007E-2</v>
      </c>
      <c r="AEN47" s="1">
        <f t="shared" si="2001"/>
        <v>5.2000000000000005E-2</v>
      </c>
      <c r="AEO47" s="1">
        <f t="shared" si="2002"/>
        <v>0.97482014388489235</v>
      </c>
      <c r="AEP47" s="1">
        <f t="shared" si="2003"/>
        <v>1.4622302158273385E-3</v>
      </c>
      <c r="AEQ47" s="1">
        <f t="shared" si="2004"/>
        <v>11.192821615334802</v>
      </c>
      <c r="AER47" s="1"/>
      <c r="AES47" s="1"/>
      <c r="AET47" s="2" t="s">
        <v>11</v>
      </c>
      <c r="AEU47" s="1" t="s">
        <v>87</v>
      </c>
      <c r="AEV47" s="1">
        <v>122</v>
      </c>
      <c r="AEW47" s="2">
        <v>14</v>
      </c>
      <c r="AEX47" s="1">
        <v>6.9000000000000006E-2</v>
      </c>
      <c r="AEY47" s="1">
        <f t="shared" si="2005"/>
        <v>5.2000000000000005E-2</v>
      </c>
      <c r="AEZ47" s="1">
        <f t="shared" si="2006"/>
        <v>0.92446043165467651</v>
      </c>
      <c r="AFA47" s="1">
        <f t="shared" si="2007"/>
        <v>1.3866906474820147E-3</v>
      </c>
      <c r="AFB47" s="1">
        <f t="shared" si="2008"/>
        <v>10.614594668417135</v>
      </c>
      <c r="AFC47" s="1"/>
      <c r="AFD47" s="1"/>
      <c r="AFE47" s="2" t="s">
        <v>11</v>
      </c>
      <c r="AFF47" s="1" t="s">
        <v>88</v>
      </c>
      <c r="AFG47" s="1">
        <v>123</v>
      </c>
      <c r="AFH47" s="2">
        <v>14</v>
      </c>
      <c r="AFI47" s="1">
        <v>7.3999999999999996E-2</v>
      </c>
      <c r="AFJ47" s="1">
        <f t="shared" si="2009"/>
        <v>5.6999999999999995E-2</v>
      </c>
      <c r="AFK47" s="1">
        <f t="shared" si="2010"/>
        <v>1.1007194244604315</v>
      </c>
      <c r="AFL47" s="1">
        <f t="shared" si="2011"/>
        <v>1.6510791366906473E-3</v>
      </c>
      <c r="AFM47" s="1">
        <f t="shared" si="2012"/>
        <v>12.638388982628959</v>
      </c>
      <c r="AFN47" s="1"/>
      <c r="AFO47" s="1"/>
      <c r="AFP47" s="2" t="s">
        <v>11</v>
      </c>
      <c r="AFQ47" s="1" t="s">
        <v>89</v>
      </c>
      <c r="AFR47" s="1">
        <v>126</v>
      </c>
      <c r="AFS47" s="2">
        <v>14</v>
      </c>
      <c r="AFT47" s="1">
        <v>7.8E-2</v>
      </c>
      <c r="AFU47" s="1">
        <f t="shared" si="2013"/>
        <v>0.06</v>
      </c>
      <c r="AFV47" s="1">
        <f t="shared" si="2014"/>
        <v>1.3736654804270461</v>
      </c>
      <c r="AFW47" s="1">
        <f t="shared" si="2015"/>
        <v>2.0604982206405692E-3</v>
      </c>
      <c r="AFX47" s="1">
        <f t="shared" si="2016"/>
        <v>15.772337879979862</v>
      </c>
      <c r="AFY47" s="1"/>
      <c r="AFZ47" s="1"/>
      <c r="AGA47" s="2" t="s">
        <v>11</v>
      </c>
      <c r="AGB47" s="1" t="s">
        <v>90</v>
      </c>
      <c r="AGC47" s="1">
        <v>127</v>
      </c>
      <c r="AGD47" s="2">
        <v>14</v>
      </c>
      <c r="AGE47" s="1">
        <v>2.3E-2</v>
      </c>
      <c r="AGF47" s="1">
        <f t="shared" si="2017"/>
        <v>8.0000000000000002E-3</v>
      </c>
      <c r="AGG47" s="1">
        <f t="shared" si="2018"/>
        <v>0.50841750841750843</v>
      </c>
      <c r="AGH47" s="1">
        <f t="shared" si="2019"/>
        <v>7.6262626262626261E-4</v>
      </c>
      <c r="AGI47" s="1">
        <f t="shared" si="2020"/>
        <v>5.8376168296560209</v>
      </c>
      <c r="AGJ47" s="1"/>
      <c r="AGK47" s="1"/>
      <c r="AGL47" s="2" t="s">
        <v>11</v>
      </c>
      <c r="AGM47" s="1" t="s">
        <v>91</v>
      </c>
      <c r="AGN47" s="1">
        <v>128</v>
      </c>
      <c r="AGO47" s="2">
        <v>14</v>
      </c>
      <c r="AGP47" s="1">
        <v>0.03</v>
      </c>
      <c r="AGQ47" s="1">
        <f t="shared" si="2021"/>
        <v>1.4999999999999999E-2</v>
      </c>
      <c r="AGR47" s="1">
        <f t="shared" si="2022"/>
        <v>0.78260869565217384</v>
      </c>
      <c r="AGS47" s="1">
        <f t="shared" si="2023"/>
        <v>1.1739130434782609E-3</v>
      </c>
      <c r="AGT47" s="1">
        <f t="shared" si="2024"/>
        <v>8.9858622434037105</v>
      </c>
      <c r="AGU47" s="1"/>
      <c r="AGV47" s="1"/>
      <c r="AGW47" s="2" t="s">
        <v>11</v>
      </c>
      <c r="AGX47" s="1" t="s">
        <v>92</v>
      </c>
      <c r="AGY47" s="1">
        <v>129</v>
      </c>
      <c r="AGZ47" s="2">
        <v>14</v>
      </c>
      <c r="AHA47" s="1">
        <v>3.2000000000000001E-2</v>
      </c>
      <c r="AHB47" s="1">
        <f t="shared" si="2025"/>
        <v>1.8000000000000002E-2</v>
      </c>
      <c r="AHC47" s="1">
        <f t="shared" si="2026"/>
        <v>0.97674418604651181</v>
      </c>
      <c r="AHD47" s="1">
        <f t="shared" si="2027"/>
        <v>1.4651162790697678E-3</v>
      </c>
      <c r="AHE47" s="1">
        <f t="shared" si="2028"/>
        <v>11.214913342542618</v>
      </c>
      <c r="AHF47" s="1"/>
      <c r="AHG47" s="1"/>
      <c r="AHH47" s="2" t="s">
        <v>11</v>
      </c>
      <c r="AHI47" s="1" t="s">
        <v>93</v>
      </c>
      <c r="AHJ47" s="1">
        <v>130</v>
      </c>
      <c r="AHK47" s="2">
        <v>14</v>
      </c>
      <c r="AHL47" s="1">
        <v>3.6999999999999998E-2</v>
      </c>
      <c r="AHM47" s="1">
        <f t="shared" si="2029"/>
        <v>2.3E-2</v>
      </c>
      <c r="AHN47" s="1">
        <f t="shared" si="2030"/>
        <v>1.1337792642140467</v>
      </c>
      <c r="AHO47" s="1">
        <f t="shared" si="2031"/>
        <v>1.7006688963210701E-3</v>
      </c>
      <c r="AHP47" s="1">
        <f t="shared" si="2032"/>
        <v>13.017979916725889</v>
      </c>
      <c r="AHQ47" s="1"/>
      <c r="AHR47" s="1"/>
      <c r="AHS47" s="2" t="s">
        <v>11</v>
      </c>
      <c r="AHT47" s="1" t="s">
        <v>94</v>
      </c>
      <c r="AHU47" s="1">
        <v>133</v>
      </c>
      <c r="AHV47" s="2">
        <v>14</v>
      </c>
      <c r="AHW47" s="1">
        <v>5.6000000000000001E-2</v>
      </c>
      <c r="AHX47" s="1">
        <f t="shared" si="2033"/>
        <v>0.04</v>
      </c>
      <c r="AHY47" s="1">
        <f t="shared" si="2034"/>
        <v>1.7242524916943522</v>
      </c>
      <c r="AHZ47" s="1">
        <f t="shared" si="2035"/>
        <v>2.5863787375415286E-3</v>
      </c>
      <c r="AIA47" s="1">
        <f t="shared" si="2036"/>
        <v>19.797755186325233</v>
      </c>
      <c r="AIB47" s="1"/>
      <c r="AIC47" s="1"/>
      <c r="AID47" s="2" t="s">
        <v>11</v>
      </c>
      <c r="AIE47" s="1" t="s">
        <v>95</v>
      </c>
      <c r="AIF47" s="1">
        <v>134</v>
      </c>
      <c r="AIG47" s="2">
        <v>14</v>
      </c>
      <c r="AIH47" s="1">
        <v>0.06</v>
      </c>
      <c r="AII47" s="1">
        <f t="shared" si="2037"/>
        <v>4.2999999999999997E-2</v>
      </c>
      <c r="AIJ47" s="1">
        <f t="shared" si="2038"/>
        <v>1.8106312292358802</v>
      </c>
      <c r="AIK47" s="1">
        <f t="shared" si="2039"/>
        <v>2.7159468438538205E-3</v>
      </c>
      <c r="AIL47" s="1">
        <f t="shared" si="2040"/>
        <v>20.789550243828998</v>
      </c>
      <c r="AIM47" s="1"/>
      <c r="AIN47" s="1"/>
      <c r="AIO47" s="2" t="s">
        <v>11</v>
      </c>
      <c r="AIP47" s="1" t="s">
        <v>96</v>
      </c>
      <c r="AIQ47" s="1">
        <v>135</v>
      </c>
      <c r="AIR47" s="2">
        <v>14</v>
      </c>
      <c r="AIS47" s="1">
        <v>5.8999999999999997E-2</v>
      </c>
      <c r="AIT47" s="1">
        <f t="shared" si="2041"/>
        <v>4.4999999999999998E-2</v>
      </c>
      <c r="AIU47" s="1">
        <f t="shared" si="2042"/>
        <v>1.923841059602649</v>
      </c>
      <c r="AIV47" s="1">
        <f t="shared" si="2043"/>
        <v>2.8857615894039737E-3</v>
      </c>
      <c r="AIW47" s="1">
        <f t="shared" si="2044"/>
        <v>22.089418167513575</v>
      </c>
      <c r="AIX47" s="1"/>
      <c r="AIY47" s="1"/>
      <c r="AIZ47" s="2" t="s">
        <v>11</v>
      </c>
      <c r="AJA47" s="1" t="s">
        <v>97</v>
      </c>
      <c r="AJB47" s="1">
        <v>136</v>
      </c>
      <c r="AJC47" s="2">
        <v>14</v>
      </c>
      <c r="AJD47" s="1">
        <v>5.7000000000000002E-2</v>
      </c>
      <c r="AJE47" s="1">
        <f t="shared" si="2045"/>
        <v>4.1000000000000002E-2</v>
      </c>
      <c r="AJF47" s="1">
        <f t="shared" si="2046"/>
        <v>1.7814569536423841</v>
      </c>
      <c r="AJG47" s="1">
        <f t="shared" si="2047"/>
        <v>2.6721854304635763E-3</v>
      </c>
      <c r="AJH47" s="1">
        <f t="shared" si="2048"/>
        <v>20.454573105201899</v>
      </c>
      <c r="AJI47" s="1"/>
      <c r="AJJ47" s="1"/>
      <c r="AJK47" s="2" t="s">
        <v>11</v>
      </c>
      <c r="AJL47" s="1" t="s">
        <v>98</v>
      </c>
      <c r="AJM47" s="1">
        <v>140</v>
      </c>
      <c r="AJN47" s="2">
        <v>14</v>
      </c>
      <c r="AJO47" s="1">
        <v>6.2E-2</v>
      </c>
      <c r="AJP47" s="1">
        <f t="shared" si="2049"/>
        <v>4.5999999999999999E-2</v>
      </c>
      <c r="AJQ47" s="1">
        <f t="shared" si="2050"/>
        <v>2.0261437908496731</v>
      </c>
      <c r="AJR47" s="1">
        <f t="shared" si="2051"/>
        <v>3.0392156862745099E-3</v>
      </c>
      <c r="AJS47" s="1">
        <f t="shared" si="2052"/>
        <v>23.264051487098207</v>
      </c>
      <c r="AJT47" s="1"/>
      <c r="AJU47" s="1"/>
      <c r="AJV47" s="2" t="s">
        <v>11</v>
      </c>
      <c r="AJW47" s="1" t="s">
        <v>99</v>
      </c>
      <c r="AJX47" s="1">
        <v>141</v>
      </c>
      <c r="AJY47" s="2">
        <v>14</v>
      </c>
      <c r="AJZ47" s="1">
        <v>2.7E-2</v>
      </c>
      <c r="AKA47" s="1">
        <f t="shared" si="2053"/>
        <v>6.9999999999999993E-3</v>
      </c>
      <c r="AKB47" s="1">
        <f t="shared" si="2054"/>
        <v>0.3796610169491525</v>
      </c>
      <c r="AKC47" s="1">
        <f t="shared" si="2055"/>
        <v>5.6949152542372871E-4</v>
      </c>
      <c r="AKD47" s="1">
        <f t="shared" si="2056"/>
        <v>4.359243152355547</v>
      </c>
      <c r="AKE47" s="1"/>
      <c r="AKF47" s="1"/>
      <c r="AKG47" s="2" t="s">
        <v>11</v>
      </c>
      <c r="AKH47" s="1" t="s">
        <v>100</v>
      </c>
      <c r="AKI47" s="1">
        <v>143</v>
      </c>
      <c r="AKJ47" s="2">
        <v>14</v>
      </c>
      <c r="AKK47" s="1">
        <v>3.2000000000000001E-2</v>
      </c>
      <c r="AKL47" s="1">
        <f t="shared" si="2057"/>
        <v>1.0000000000000002E-2</v>
      </c>
      <c r="AKM47" s="1">
        <f t="shared" si="2058"/>
        <v>0.47118644067796622</v>
      </c>
      <c r="AKN47" s="1">
        <f t="shared" si="2059"/>
        <v>7.0677966101694934E-4</v>
      </c>
      <c r="AKO47" s="1">
        <f t="shared" si="2060"/>
        <v>5.4101321265841191</v>
      </c>
      <c r="AKP47" s="1"/>
      <c r="AKQ47" s="1"/>
      <c r="AKR47" s="2" t="s">
        <v>11</v>
      </c>
      <c r="AKS47" s="1" t="s">
        <v>101</v>
      </c>
      <c r="AKT47" s="1">
        <v>144</v>
      </c>
      <c r="AKU47" s="2">
        <v>14</v>
      </c>
      <c r="AKV47" s="1">
        <v>3.5000000000000003E-2</v>
      </c>
      <c r="AKW47" s="1">
        <f t="shared" si="2061"/>
        <v>1.2000000000000004E-2</v>
      </c>
      <c r="AKX47" s="1">
        <f t="shared" si="2062"/>
        <v>0.50847457627118653</v>
      </c>
      <c r="AKY47" s="1">
        <f t="shared" si="2063"/>
        <v>7.6271186440677978E-4</v>
      </c>
      <c r="AKZ47" s="1">
        <f t="shared" si="2064"/>
        <v>5.8382720790476093</v>
      </c>
      <c r="ALA47" s="1"/>
      <c r="ALB47" s="1"/>
      <c r="ALC47" s="2" t="s">
        <v>11</v>
      </c>
      <c r="ALD47" s="1" t="s">
        <v>102</v>
      </c>
      <c r="ALE47" s="1">
        <v>147</v>
      </c>
      <c r="ALF47" s="2">
        <v>14</v>
      </c>
      <c r="ALG47" s="1">
        <v>4.2999999999999997E-2</v>
      </c>
      <c r="ALH47" s="1">
        <f t="shared" si="2065"/>
        <v>1.6999999999999998E-2</v>
      </c>
      <c r="ALI47" s="1">
        <f t="shared" si="2066"/>
        <v>0.68135593220338975</v>
      </c>
      <c r="ALJ47" s="1">
        <f t="shared" si="2067"/>
        <v>1.0220338983050847E-3</v>
      </c>
      <c r="ALK47" s="1">
        <f t="shared" si="2068"/>
        <v>7.8232845859237958</v>
      </c>
      <c r="ALL47" s="1"/>
      <c r="ALM47" s="1"/>
      <c r="ALN47" s="2" t="s">
        <v>11</v>
      </c>
      <c r="ALO47" s="1" t="s">
        <v>103</v>
      </c>
      <c r="ALP47" s="1">
        <v>148</v>
      </c>
      <c r="ALQ47" s="2">
        <v>14</v>
      </c>
      <c r="ALR47" s="1">
        <v>4.2000000000000003E-2</v>
      </c>
      <c r="ALS47" s="1">
        <f t="shared" si="2069"/>
        <v>1.7000000000000001E-2</v>
      </c>
      <c r="ALT47" s="1">
        <f t="shared" si="2070"/>
        <v>0.58503401360544216</v>
      </c>
      <c r="ALU47" s="1">
        <f t="shared" si="2071"/>
        <v>8.7755102040816329E-4</v>
      </c>
      <c r="ALV47" s="1">
        <f t="shared" si="2072"/>
        <v>6.7173225689540974</v>
      </c>
      <c r="ALW47" s="1"/>
      <c r="ALX47" s="1"/>
      <c r="ALY47" s="2" t="s">
        <v>11</v>
      </c>
      <c r="ALZ47" s="1" t="s">
        <v>104</v>
      </c>
      <c r="AMA47" s="1">
        <v>149</v>
      </c>
      <c r="AMB47" s="2">
        <v>14</v>
      </c>
      <c r="AMC47" s="1">
        <v>4.2000000000000003E-2</v>
      </c>
      <c r="AMD47" s="1">
        <f t="shared" si="2073"/>
        <v>2.2000000000000002E-2</v>
      </c>
      <c r="AME47" s="1">
        <f t="shared" si="2074"/>
        <v>0.83219178082191791</v>
      </c>
      <c r="AMF47" s="1">
        <f t="shared" si="2075"/>
        <v>1.2482876712328768E-3</v>
      </c>
      <c r="AMG47" s="1">
        <f t="shared" si="2076"/>
        <v>9.5551720088248366</v>
      </c>
      <c r="AMH47" s="1"/>
      <c r="AMI47" s="1"/>
      <c r="AMJ47" s="2" t="s">
        <v>11</v>
      </c>
      <c r="AMK47" s="1" t="s">
        <v>105</v>
      </c>
      <c r="AML47" s="1">
        <v>150</v>
      </c>
      <c r="AMM47" s="2">
        <v>14</v>
      </c>
      <c r="AMN47" s="1">
        <v>4.5999999999999999E-2</v>
      </c>
      <c r="AMO47" s="1">
        <f t="shared" si="2077"/>
        <v>2.7E-2</v>
      </c>
      <c r="AMP47" s="1">
        <f t="shared" si="2078"/>
        <v>0.89726027397260277</v>
      </c>
      <c r="AMQ47" s="1">
        <f t="shared" si="2079"/>
        <v>1.3458904109589043E-3</v>
      </c>
      <c r="AMR47" s="1">
        <f t="shared" si="2080"/>
        <v>10.302284223506614</v>
      </c>
      <c r="AMS47" s="1"/>
      <c r="AMT47" s="1"/>
      <c r="AMU47" s="2" t="s">
        <v>11</v>
      </c>
      <c r="AMV47" s="1" t="s">
        <v>106</v>
      </c>
      <c r="AMW47" s="1">
        <v>151</v>
      </c>
      <c r="AMX47" s="2">
        <v>14</v>
      </c>
      <c r="AMY47" s="1">
        <v>5.0999999999999997E-2</v>
      </c>
      <c r="AMZ47" s="1">
        <f t="shared" si="2081"/>
        <v>3.0999999999999996E-2</v>
      </c>
      <c r="ANA47" s="1">
        <f t="shared" si="2082"/>
        <v>0.98630136986301353</v>
      </c>
      <c r="ANB47" s="1">
        <f t="shared" si="2083"/>
        <v>1.4794520547945203E-3</v>
      </c>
      <c r="ANC47" s="1">
        <f t="shared" si="2084"/>
        <v>11.32464830675536</v>
      </c>
      <c r="AND47" s="1"/>
      <c r="ANE47" s="1"/>
      <c r="ANF47" s="2" t="s">
        <v>11</v>
      </c>
      <c r="ANG47" s="1" t="s">
        <v>107</v>
      </c>
      <c r="ANH47" s="1">
        <v>154</v>
      </c>
      <c r="ANI47" s="2">
        <v>14</v>
      </c>
      <c r="ANJ47" s="1">
        <v>5.0999999999999997E-2</v>
      </c>
      <c r="ANK47" s="1">
        <f t="shared" si="2085"/>
        <v>3.2000000000000001E-2</v>
      </c>
      <c r="ANL47" s="1">
        <f t="shared" si="2086"/>
        <v>1.0034482758620689</v>
      </c>
      <c r="ANM47" s="1">
        <f t="shared" si="2087"/>
        <v>1.5051724137931032E-3</v>
      </c>
      <c r="ANN47" s="1">
        <f t="shared" si="2088"/>
        <v>11.521527968410158</v>
      </c>
      <c r="ANO47" s="1"/>
      <c r="ANP47" s="1"/>
      <c r="ANQ47" s="2" t="s">
        <v>11</v>
      </c>
      <c r="ANR47" s="1" t="s">
        <v>108</v>
      </c>
      <c r="ANS47" s="1">
        <v>155</v>
      </c>
      <c r="ANT47" s="2">
        <v>14</v>
      </c>
      <c r="ANU47" s="1">
        <v>2.1999999999999999E-2</v>
      </c>
      <c r="ANV47" s="1">
        <f t="shared" si="2089"/>
        <v>1.9999999999999983E-3</v>
      </c>
      <c r="ANW47" s="1">
        <f t="shared" si="2090"/>
        <v>-0.18088737201365193</v>
      </c>
      <c r="ANX47" s="1">
        <f t="shared" si="2091"/>
        <v>-2.7133105802047789E-4</v>
      </c>
      <c r="ANY47" s="1">
        <f t="shared" si="2092"/>
        <v>-2.076937063843217</v>
      </c>
      <c r="ANZ47" s="1"/>
      <c r="AOA47" s="1"/>
      <c r="AOB47" s="2" t="s">
        <v>11</v>
      </c>
      <c r="AOC47" s="1" t="s">
        <v>109</v>
      </c>
      <c r="AOD47" s="1">
        <v>156</v>
      </c>
      <c r="AOE47" s="2">
        <v>14</v>
      </c>
      <c r="AOF47" s="1">
        <v>2.7E-2</v>
      </c>
      <c r="AOG47" s="1">
        <f t="shared" si="2093"/>
        <v>5.9999999999999984E-3</v>
      </c>
      <c r="AOH47" s="1">
        <f t="shared" si="2094"/>
        <v>-5.8804185626332447E-17</v>
      </c>
      <c r="AOI47" s="1">
        <f t="shared" si="2095"/>
        <v>-8.8206278439498672E-20</v>
      </c>
      <c r="AOJ47" s="1">
        <f t="shared" si="2096"/>
        <v>-6.7518584231092058E-16</v>
      </c>
      <c r="AOK47" s="1"/>
      <c r="AOL47" s="1"/>
      <c r="AOM47" s="2" t="s">
        <v>11</v>
      </c>
      <c r="AON47" s="1" t="s">
        <v>110</v>
      </c>
      <c r="AOO47" s="1">
        <v>157</v>
      </c>
      <c r="AOP47" s="2">
        <v>14</v>
      </c>
      <c r="AOQ47" s="1">
        <v>2.4E-2</v>
      </c>
      <c r="AOR47" s="1">
        <f t="shared" si="2097"/>
        <v>0.01</v>
      </c>
      <c r="AOS47" s="1">
        <f t="shared" si="2098"/>
        <v>0.29351535836177473</v>
      </c>
      <c r="AOT47" s="1">
        <f t="shared" si="2099"/>
        <v>4.402730375426621E-4</v>
      </c>
      <c r="AOU47" s="1">
        <f t="shared" si="2100"/>
        <v>3.3701242922738981</v>
      </c>
      <c r="AOV47" s="1"/>
      <c r="AOW47" s="1"/>
      <c r="AOX47" s="2" t="s">
        <v>11</v>
      </c>
      <c r="AOY47" s="1" t="s">
        <v>111</v>
      </c>
      <c r="AOZ47" s="1">
        <v>158</v>
      </c>
      <c r="APA47" s="2">
        <v>14</v>
      </c>
      <c r="APB47" s="1">
        <v>3.3000000000000002E-2</v>
      </c>
      <c r="APC47" s="1">
        <f t="shared" si="2101"/>
        <v>1.3000000000000001E-2</v>
      </c>
      <c r="APD47" s="1">
        <f t="shared" si="2102"/>
        <v>0.13698630136986306</v>
      </c>
      <c r="APE47" s="1">
        <f t="shared" si="2103"/>
        <v>2.0547945205479459E-4</v>
      </c>
      <c r="APF47" s="1">
        <f t="shared" si="2104"/>
        <v>1.5728678203826896</v>
      </c>
      <c r="APG47" s="1"/>
      <c r="APH47" s="1"/>
      <c r="API47" s="2" t="s">
        <v>11</v>
      </c>
      <c r="APJ47" s="1" t="s">
        <v>112</v>
      </c>
      <c r="APK47" s="1">
        <v>161</v>
      </c>
      <c r="APL47" s="2">
        <v>14</v>
      </c>
      <c r="APM47" s="1">
        <v>3.9E-2</v>
      </c>
      <c r="APN47" s="1">
        <f t="shared" si="2105"/>
        <v>2.3E-2</v>
      </c>
      <c r="APO47" s="1">
        <f t="shared" si="2106"/>
        <v>0.6382252559726963</v>
      </c>
      <c r="APP47" s="1">
        <f t="shared" si="2107"/>
        <v>9.5733788395904447E-4</v>
      </c>
      <c r="APQ47" s="1">
        <f t="shared" si="2108"/>
        <v>7.3280609611071981</v>
      </c>
      <c r="APR47" s="1"/>
      <c r="APS47" s="1"/>
      <c r="APT47" s="2" t="s">
        <v>11</v>
      </c>
      <c r="APU47" s="1" t="s">
        <v>113</v>
      </c>
      <c r="APV47" s="1">
        <v>162</v>
      </c>
      <c r="APW47" s="2">
        <v>14</v>
      </c>
      <c r="APX47" s="1">
        <v>2.7E-2</v>
      </c>
      <c r="APY47" s="1">
        <f t="shared" si="2109"/>
        <v>2.1999999999999999E-2</v>
      </c>
      <c r="APZ47" s="1">
        <f t="shared" si="2110"/>
        <v>1.0790378006872852</v>
      </c>
      <c r="AQA47" s="1">
        <f t="shared" si="2111"/>
        <v>1.6185567010309277E-3</v>
      </c>
      <c r="AQB47" s="1">
        <f t="shared" si="2112"/>
        <v>12.389441985846046</v>
      </c>
      <c r="AQC47" s="1"/>
      <c r="AQD47" s="1"/>
      <c r="AQE47" s="2" t="s">
        <v>11</v>
      </c>
      <c r="AQF47" s="1" t="s">
        <v>114</v>
      </c>
      <c r="AQG47" s="1">
        <v>163</v>
      </c>
      <c r="AQH47" s="2">
        <v>14</v>
      </c>
      <c r="AQI47" s="1">
        <v>4.3999999999999997E-2</v>
      </c>
      <c r="AQJ47" s="1">
        <f t="shared" si="2113"/>
        <v>2.7999999999999997E-2</v>
      </c>
      <c r="AQK47" s="1">
        <f t="shared" si="2114"/>
        <v>0.67808219178082185</v>
      </c>
      <c r="AQL47" s="1">
        <f t="shared" si="2115"/>
        <v>1.0171232876712327E-3</v>
      </c>
      <c r="AQM47" s="1">
        <f t="shared" si="2116"/>
        <v>7.7856957108943101</v>
      </c>
      <c r="AQN47" s="1"/>
      <c r="AQO47" s="1"/>
      <c r="AQP47" s="2" t="s">
        <v>11</v>
      </c>
      <c r="AQQ47" s="1" t="s">
        <v>115</v>
      </c>
      <c r="AQR47" s="1">
        <v>169</v>
      </c>
      <c r="AQS47" s="2">
        <v>14</v>
      </c>
      <c r="AQT47" s="1">
        <v>2.3E-2</v>
      </c>
      <c r="AQU47" s="1">
        <f t="shared" si="2117"/>
        <v>3.1E-2</v>
      </c>
      <c r="AQV47" s="1">
        <f t="shared" si="2118"/>
        <v>1.6109215017064846</v>
      </c>
      <c r="AQW47" s="1">
        <f t="shared" si="2119"/>
        <v>2.4163822525597269E-3</v>
      </c>
      <c r="AQX47" s="1">
        <f t="shared" si="2120"/>
        <v>18.496496115735813</v>
      </c>
      <c r="AQY47" s="1"/>
      <c r="AQZ47" s="1"/>
      <c r="ARA47" s="2" t="s">
        <v>11</v>
      </c>
      <c r="ARB47" s="1" t="s">
        <v>116</v>
      </c>
      <c r="ARC47" s="1">
        <v>170</v>
      </c>
      <c r="ARD47" s="2">
        <v>14</v>
      </c>
      <c r="ARE47" s="1">
        <v>1.7000000000000001E-2</v>
      </c>
      <c r="ARF47" s="1">
        <f t="shared" si="2121"/>
        <v>1.1000000000000001E-2</v>
      </c>
      <c r="ARG47" s="1">
        <f t="shared" si="2122"/>
        <v>0.10544217687074832</v>
      </c>
      <c r="ARH47" s="1">
        <f t="shared" si="2123"/>
        <v>1.5816326530612249E-4</v>
      </c>
      <c r="ARI47" s="1">
        <f t="shared" si="2124"/>
        <v>1.2106802304510293</v>
      </c>
      <c r="ARJ47" s="1"/>
      <c r="ARK47" s="1"/>
      <c r="ARL47" s="2" t="s">
        <v>11</v>
      </c>
      <c r="ARM47" s="1" t="s">
        <v>117</v>
      </c>
      <c r="ARN47" s="1">
        <v>171</v>
      </c>
      <c r="ARO47" s="2">
        <v>14</v>
      </c>
      <c r="ARP47" s="1">
        <v>2.1999999999999999E-2</v>
      </c>
      <c r="ARQ47" s="1">
        <f t="shared" si="2125"/>
        <v>1.6E-2</v>
      </c>
      <c r="ARR47" s="1">
        <f t="shared" si="2126"/>
        <v>0.3595890410958904</v>
      </c>
      <c r="ARS47" s="1">
        <f t="shared" si="2127"/>
        <v>5.3938356164383566E-4</v>
      </c>
      <c r="ART47" s="1">
        <f t="shared" si="2128"/>
        <v>4.1287780285045592</v>
      </c>
      <c r="ARU47" s="1"/>
      <c r="ARV47" s="1"/>
      <c r="ARW47" s="2" t="s">
        <v>11</v>
      </c>
      <c r="ARX47" s="1" t="s">
        <v>118</v>
      </c>
      <c r="ARY47" s="1">
        <v>172</v>
      </c>
      <c r="ARZ47" s="2">
        <v>14</v>
      </c>
      <c r="ASA47" s="1">
        <v>3.7999999999999999E-2</v>
      </c>
      <c r="ASB47" s="1">
        <f t="shared" si="2129"/>
        <v>1.7999999999999999E-2</v>
      </c>
      <c r="ASC47" s="1">
        <f t="shared" si="2130"/>
        <v>-0.14237288135593229</v>
      </c>
      <c r="ASD47" s="1">
        <f t="shared" si="2131"/>
        <v>-2.1355932203389843E-4</v>
      </c>
      <c r="ASE47" s="1">
        <f t="shared" si="2132"/>
        <v>-1.6347161821333314</v>
      </c>
      <c r="ASF47" s="1"/>
      <c r="ASG47" s="1"/>
      <c r="ASH47" s="2" t="s">
        <v>11</v>
      </c>
      <c r="ASI47" s="1" t="s">
        <v>119</v>
      </c>
      <c r="ASJ47" s="1">
        <v>173</v>
      </c>
      <c r="ASK47" s="2">
        <v>14</v>
      </c>
      <c r="ASL47" s="1">
        <v>2.3E-2</v>
      </c>
      <c r="ASM47" s="1">
        <f t="shared" si="2133"/>
        <v>0.02</v>
      </c>
      <c r="ASN47" s="1">
        <f t="shared" si="2134"/>
        <v>0.45205479452054792</v>
      </c>
      <c r="ASO47" s="1">
        <f t="shared" si="2135"/>
        <v>6.780821917808219E-4</v>
      </c>
      <c r="ASP47" s="1">
        <f t="shared" si="2136"/>
        <v>5.1904638072628737</v>
      </c>
      <c r="ASQ47" s="1"/>
      <c r="ASR47" s="1"/>
      <c r="ASS47" s="2" t="s">
        <v>11</v>
      </c>
      <c r="AST47" s="1" t="s">
        <v>120</v>
      </c>
      <c r="ASU47" s="1">
        <v>176</v>
      </c>
      <c r="ASV47" s="2">
        <v>14</v>
      </c>
      <c r="ASW47" s="1">
        <v>3.1E-2</v>
      </c>
      <c r="ASX47" s="1">
        <f t="shared" si="2137"/>
        <v>2.4E-2</v>
      </c>
      <c r="ASY47" s="1">
        <f t="shared" si="2138"/>
        <v>0.38487972508591062</v>
      </c>
      <c r="ASZ47" s="1">
        <f t="shared" si="2139"/>
        <v>5.7731958762886589E-4</v>
      </c>
      <c r="ATA47" s="1">
        <f t="shared" si="2140"/>
        <v>4.4191640204291627</v>
      </c>
      <c r="ATB47" s="1"/>
      <c r="ATC47" s="1"/>
      <c r="ATD47" s="2" t="s">
        <v>11</v>
      </c>
      <c r="ATE47" s="1" t="s">
        <v>121</v>
      </c>
      <c r="ATF47" s="1">
        <v>180</v>
      </c>
      <c r="ATG47" s="2">
        <v>14</v>
      </c>
      <c r="ATH47" s="1">
        <v>5.2999999999999999E-2</v>
      </c>
      <c r="ATI47" s="1">
        <f t="shared" si="2141"/>
        <v>3.2000000000000001E-2</v>
      </c>
      <c r="ATJ47" s="1">
        <f t="shared" si="2142"/>
        <v>8.6505190311418761E-2</v>
      </c>
      <c r="ATK47" s="1">
        <f t="shared" si="2143"/>
        <v>1.2975778546712815E-4</v>
      </c>
      <c r="ATL47" s="1">
        <f t="shared" si="2144"/>
        <v>0.99324697999944989</v>
      </c>
      <c r="ATM47" s="1"/>
      <c r="ATN47" s="1"/>
      <c r="ATO47" s="2" t="s">
        <v>11</v>
      </c>
      <c r="ATP47" s="1" t="s">
        <v>122</v>
      </c>
      <c r="ATQ47" s="1">
        <v>183</v>
      </c>
      <c r="ATR47" s="2">
        <v>14</v>
      </c>
      <c r="ATS47" s="1">
        <v>3.1E-2</v>
      </c>
      <c r="ATT47" s="1">
        <f t="shared" si="2145"/>
        <v>0.03</v>
      </c>
      <c r="ATU47" s="1">
        <f t="shared" si="2146"/>
        <v>0.74657534246575341</v>
      </c>
      <c r="ATV47" s="1">
        <f t="shared" si="2147"/>
        <v>1.1198630136986301E-3</v>
      </c>
      <c r="ATW47" s="1">
        <f t="shared" si="2148"/>
        <v>8.5721296210856561</v>
      </c>
      <c r="ATX47" s="1"/>
      <c r="ATY47" s="1"/>
      <c r="ATZ47" s="2" t="s">
        <v>11</v>
      </c>
      <c r="AUA47" s="1" t="s">
        <v>123</v>
      </c>
      <c r="AUB47" s="1">
        <v>184</v>
      </c>
      <c r="AUC47" s="2">
        <v>14</v>
      </c>
      <c r="AUD47" s="1">
        <v>1.6E-2</v>
      </c>
      <c r="AUE47" s="1">
        <f t="shared" si="2149"/>
        <v>0</v>
      </c>
      <c r="AUF47" s="1">
        <f t="shared" si="2150"/>
        <v>-0.31407942238267145</v>
      </c>
      <c r="AUG47" s="1">
        <f t="shared" si="2151"/>
        <v>-4.711191335740072E-4</v>
      </c>
      <c r="AUH47" s="1">
        <f t="shared" si="2152"/>
        <v>-3.6062395405236312</v>
      </c>
      <c r="AUI47" s="1"/>
      <c r="AUJ47" s="1"/>
      <c r="AUK47" s="2" t="s">
        <v>11</v>
      </c>
      <c r="AUL47" s="1" t="s">
        <v>124</v>
      </c>
      <c r="AUM47" s="1">
        <v>185</v>
      </c>
      <c r="AUN47" s="2">
        <v>14</v>
      </c>
      <c r="AUO47" s="1">
        <v>1.7000000000000001E-2</v>
      </c>
      <c r="AUP47" s="1">
        <f t="shared" si="2153"/>
        <v>1.2E-2</v>
      </c>
      <c r="AUQ47" s="1">
        <f t="shared" si="2154"/>
        <v>0.26353790613718414</v>
      </c>
      <c r="AUR47" s="1">
        <f t="shared" si="2155"/>
        <v>3.9530685920577624E-4</v>
      </c>
      <c r="AUS47" s="1">
        <f t="shared" si="2156"/>
        <v>3.0259251317037372</v>
      </c>
      <c r="AUT47" s="1"/>
      <c r="AUU47" s="1"/>
      <c r="AUV47" s="2" t="s">
        <v>11</v>
      </c>
      <c r="AUW47" s="1" t="s">
        <v>125</v>
      </c>
      <c r="AUX47" s="1">
        <v>186</v>
      </c>
      <c r="AUY47" s="2">
        <v>14</v>
      </c>
      <c r="AUZ47" s="1">
        <v>1.7999999999999999E-2</v>
      </c>
      <c r="AVA47" s="1">
        <f t="shared" si="2157"/>
        <v>7.9999999999999984E-3</v>
      </c>
      <c r="AVB47" s="1">
        <f t="shared" si="2158"/>
        <v>0.15162454873646206</v>
      </c>
      <c r="AVC47" s="1">
        <f t="shared" si="2159"/>
        <v>2.274368231046931E-4</v>
      </c>
      <c r="AVD47" s="1">
        <f t="shared" si="2160"/>
        <v>1.7409432264596838</v>
      </c>
      <c r="AVE47" s="1"/>
      <c r="AVF47" s="1"/>
      <c r="AVG47" s="2" t="s">
        <v>11</v>
      </c>
      <c r="AVH47" s="1" t="s">
        <v>126</v>
      </c>
      <c r="AVI47" s="1">
        <v>187</v>
      </c>
      <c r="AVJ47" s="2">
        <v>14</v>
      </c>
      <c r="AVK47" s="1">
        <v>0.02</v>
      </c>
      <c r="AVL47" s="1">
        <f t="shared" si="2161"/>
        <v>0.01</v>
      </c>
      <c r="AVM47" s="1">
        <f t="shared" si="2162"/>
        <v>0.34532374100719432</v>
      </c>
      <c r="AVN47" s="1">
        <f t="shared" si="2163"/>
        <v>5.1798561151079143E-4</v>
      </c>
      <c r="AVO47" s="1">
        <f t="shared" si="2164"/>
        <v>3.9649847788639878</v>
      </c>
      <c r="AVP47" s="1"/>
      <c r="AVQ47" s="1"/>
      <c r="AVR47" s="2" t="s">
        <v>11</v>
      </c>
      <c r="AVS47" s="1" t="s">
        <v>127</v>
      </c>
      <c r="AVT47" s="1">
        <v>190</v>
      </c>
      <c r="AVU47" s="2">
        <v>14</v>
      </c>
      <c r="AVV47" s="1">
        <v>2.5000000000000001E-2</v>
      </c>
      <c r="AVW47" s="1">
        <f t="shared" si="2165"/>
        <v>1.4000000000000002E-2</v>
      </c>
      <c r="AVX47" s="1">
        <f t="shared" si="2166"/>
        <v>0.53763440860215062</v>
      </c>
      <c r="AVY47" s="1">
        <f t="shared" si="2167"/>
        <v>8.0645161290322591E-4</v>
      </c>
      <c r="AVZ47" s="1">
        <f t="shared" si="2168"/>
        <v>6.1730833810718453</v>
      </c>
      <c r="AWA47" s="1"/>
      <c r="AWB47" s="1"/>
      <c r="AWC47" s="2" t="s">
        <v>11</v>
      </c>
      <c r="AWD47" s="1" t="s">
        <v>128</v>
      </c>
      <c r="AWE47" s="1">
        <v>191</v>
      </c>
      <c r="AWF47" s="2">
        <v>14</v>
      </c>
      <c r="AWG47" s="1">
        <v>2.8000000000000001E-2</v>
      </c>
      <c r="AWH47" s="1">
        <f t="shared" si="2169"/>
        <v>1.5000000000000001E-2</v>
      </c>
      <c r="AWI47" s="1">
        <f t="shared" si="2170"/>
        <v>0.4838709677419355</v>
      </c>
      <c r="AWJ47" s="1">
        <f t="shared" si="2171"/>
        <v>7.2580645161290328E-4</v>
      </c>
      <c r="AWK47" s="1">
        <f t="shared" si="2172"/>
        <v>5.55577504296466</v>
      </c>
      <c r="AWL47" s="1"/>
      <c r="AWM47" s="1"/>
      <c r="AWN47" s="2" t="s">
        <v>11</v>
      </c>
      <c r="AWO47" s="1" t="s">
        <v>129</v>
      </c>
      <c r="AWP47" s="1">
        <v>192</v>
      </c>
      <c r="AWQ47" s="2">
        <v>14</v>
      </c>
      <c r="AWR47" s="1">
        <v>2.8000000000000001E-2</v>
      </c>
      <c r="AWS47" s="1">
        <f t="shared" si="2173"/>
        <v>1.2E-2</v>
      </c>
      <c r="AWT47" s="1">
        <f t="shared" si="2174"/>
        <v>0.36428571428571432</v>
      </c>
      <c r="AWU47" s="1">
        <f t="shared" si="2175"/>
        <v>5.4642857142857151E-4</v>
      </c>
      <c r="AWV47" s="1">
        <f t="shared" si="2176"/>
        <v>4.182704925203395</v>
      </c>
      <c r="AWW47" s="1"/>
      <c r="AWX47" s="1"/>
      <c r="AWY47" s="2" t="s">
        <v>11</v>
      </c>
      <c r="AWZ47" s="1" t="s">
        <v>130</v>
      </c>
      <c r="AXA47" s="1">
        <v>193</v>
      </c>
      <c r="AXB47" s="2">
        <v>14</v>
      </c>
      <c r="AXC47" s="1">
        <v>2.7E-2</v>
      </c>
      <c r="AXD47" s="1">
        <f t="shared" si="2177"/>
        <v>1.2999999999999999E-2</v>
      </c>
      <c r="AXE47" s="1">
        <f t="shared" si="2178"/>
        <v>0.36559139784946232</v>
      </c>
      <c r="AXF47" s="1">
        <f t="shared" si="2179"/>
        <v>5.4838709677419348E-4</v>
      </c>
      <c r="AXG47" s="1">
        <f t="shared" si="2180"/>
        <v>4.197696699128854</v>
      </c>
      <c r="AXH47" s="1"/>
      <c r="AXI47" s="1"/>
      <c r="AXJ47" s="2" t="s">
        <v>11</v>
      </c>
      <c r="AXK47" s="1" t="s">
        <v>131</v>
      </c>
      <c r="AXL47" s="1">
        <v>197</v>
      </c>
      <c r="AXM47" s="2">
        <v>14</v>
      </c>
      <c r="AXN47" s="1">
        <v>3.6999999999999998E-2</v>
      </c>
      <c r="AXO47" s="1">
        <f t="shared" si="2181"/>
        <v>1.7999999999999999E-2</v>
      </c>
      <c r="AXP47" s="1">
        <f t="shared" si="2182"/>
        <v>0.49280575539568344</v>
      </c>
      <c r="AXQ47" s="1">
        <f t="shared" si="2183"/>
        <v>7.3920863309352518E-4</v>
      </c>
      <c r="AXR47" s="1">
        <f t="shared" si="2184"/>
        <v>5.6583636948371492</v>
      </c>
      <c r="AXS47" s="1"/>
      <c r="AXT47" s="1"/>
      <c r="AXU47" s="2" t="s">
        <v>11</v>
      </c>
      <c r="AXV47" s="1" t="s">
        <v>132</v>
      </c>
      <c r="AXW47" s="1">
        <v>198</v>
      </c>
      <c r="AXX47" s="2">
        <v>14</v>
      </c>
      <c r="AXY47" s="1">
        <v>2.1999999999999999E-2</v>
      </c>
      <c r="AXZ47" s="1">
        <f t="shared" si="2185"/>
        <v>4.9999999999999975E-3</v>
      </c>
      <c r="AYA47" s="1">
        <f t="shared" si="2186"/>
        <v>-7.1942446043166287E-3</v>
      </c>
      <c r="AYB47" s="1">
        <f t="shared" si="2187"/>
        <v>-1.0791366906474943E-5</v>
      </c>
      <c r="AYC47" s="1">
        <f t="shared" si="2188"/>
        <v>-8.2603849559667347E-2</v>
      </c>
      <c r="AYD47" s="1"/>
      <c r="AYE47" s="1"/>
      <c r="AYF47" s="2" t="s">
        <v>11</v>
      </c>
      <c r="AYG47" s="1" t="s">
        <v>133</v>
      </c>
      <c r="AYH47" s="1">
        <v>201</v>
      </c>
      <c r="AYI47" s="2">
        <v>14</v>
      </c>
      <c r="AYJ47" s="1">
        <v>3.2000000000000001E-2</v>
      </c>
      <c r="AYK47" s="1">
        <f t="shared" si="2189"/>
        <v>9.0000000000000011E-3</v>
      </c>
      <c r="AYL47" s="1">
        <f t="shared" si="2190"/>
        <v>8.9285714285714329E-2</v>
      </c>
      <c r="AYM47" s="1">
        <f t="shared" si="2191"/>
        <v>1.3392857142857149E-4</v>
      </c>
      <c r="AYN47" s="1">
        <f t="shared" si="2192"/>
        <v>1.0251727757851461</v>
      </c>
      <c r="AYO47" s="1"/>
      <c r="AYP47" s="1"/>
      <c r="AYQ47" s="2" t="s">
        <v>11</v>
      </c>
      <c r="AYR47" s="1" t="s">
        <v>134</v>
      </c>
      <c r="AYS47" s="1">
        <v>204</v>
      </c>
      <c r="AYT47" s="2">
        <v>14</v>
      </c>
      <c r="AYU47" s="1">
        <v>3.6999999999999998E-2</v>
      </c>
      <c r="AYV47" s="1">
        <f t="shared" si="2193"/>
        <v>1.3999999999999999E-2</v>
      </c>
      <c r="AYW47" s="1">
        <f t="shared" si="2194"/>
        <v>-4.6428571428571458E-2</v>
      </c>
      <c r="AYX47" s="1">
        <f t="shared" si="2195"/>
        <v>-6.9642857142857188E-5</v>
      </c>
      <c r="AYY47" s="1">
        <f t="shared" si="2196"/>
        <v>-0.53308984340827603</v>
      </c>
      <c r="AYZ47" s="1"/>
      <c r="AZA47" s="1"/>
      <c r="AZB47" s="2" t="s">
        <v>11</v>
      </c>
      <c r="AZC47" s="1" t="s">
        <v>135</v>
      </c>
      <c r="AZD47" s="1">
        <v>205</v>
      </c>
      <c r="AZE47" s="2">
        <v>14</v>
      </c>
      <c r="AZF47" s="1">
        <v>3.4000000000000002E-2</v>
      </c>
      <c r="AZG47" s="1">
        <f t="shared" si="2197"/>
        <v>1.2000000000000004E-2</v>
      </c>
      <c r="AZH47" s="1">
        <f t="shared" si="2198"/>
        <v>0.22142857142857156</v>
      </c>
      <c r="AZI47" s="1">
        <f t="shared" si="2199"/>
        <v>3.3214285714285735E-4</v>
      </c>
      <c r="AZJ47" s="1">
        <f t="shared" si="2200"/>
        <v>2.5424284839471625</v>
      </c>
      <c r="AZK47" s="1"/>
      <c r="AZL47" s="1"/>
      <c r="AZM47" s="2" t="s">
        <v>11</v>
      </c>
      <c r="AZN47" s="1" t="s">
        <v>136</v>
      </c>
      <c r="AZO47" s="1">
        <v>208</v>
      </c>
      <c r="AZP47" s="2">
        <v>14</v>
      </c>
      <c r="AZQ47" s="1">
        <v>3.9E-2</v>
      </c>
      <c r="AZR47" s="1">
        <f t="shared" si="2201"/>
        <v>1.7999999999999999E-2</v>
      </c>
      <c r="AZS47" s="1">
        <f t="shared" si="2202"/>
        <v>0.43571428571428567</v>
      </c>
      <c r="AZT47" s="1">
        <f t="shared" si="2203"/>
        <v>6.5357142857142849E-4</v>
      </c>
      <c r="AZU47" s="1">
        <f t="shared" si="2204"/>
        <v>5.0028431458315099</v>
      </c>
      <c r="AZV47" s="1"/>
      <c r="AZW47" s="1"/>
      <c r="AZX47" s="2" t="s">
        <v>11</v>
      </c>
      <c r="AZY47" s="1" t="s">
        <v>137</v>
      </c>
      <c r="AZZ47" s="1">
        <v>211</v>
      </c>
      <c r="BAA47" s="2">
        <v>14</v>
      </c>
      <c r="BAB47" s="1">
        <v>4.2999999999999997E-2</v>
      </c>
      <c r="BAC47" s="1">
        <f t="shared" si="2205"/>
        <v>1.8999999999999996E-2</v>
      </c>
      <c r="BAD47" s="1">
        <f t="shared" si="2206"/>
        <v>0.41843971631205662</v>
      </c>
      <c r="BAE47" s="1">
        <f t="shared" si="2207"/>
        <v>6.2765957446808489E-4</v>
      </c>
      <c r="BAF47" s="1">
        <f t="shared" si="2208"/>
        <v>4.8044976612682548</v>
      </c>
      <c r="BAG47" s="1"/>
      <c r="BAH47" s="1"/>
      <c r="BAI47" s="2" t="s">
        <v>11</v>
      </c>
      <c r="BAJ47" s="1" t="s">
        <v>138</v>
      </c>
      <c r="BAK47" s="1">
        <v>212</v>
      </c>
      <c r="BAL47" s="2">
        <v>14</v>
      </c>
      <c r="BAM47" s="1">
        <v>1.4999999999999999E-2</v>
      </c>
      <c r="BAN47" s="1">
        <f t="shared" si="2209"/>
        <v>4.9999999999999992E-3</v>
      </c>
      <c r="BAO47" s="1">
        <f t="shared" si="2210"/>
        <v>1.168384879725086</v>
      </c>
      <c r="BAP47" s="1">
        <f t="shared" si="2211"/>
        <v>1.7525773195876291E-3</v>
      </c>
      <c r="BAQ47" s="1">
        <f t="shared" si="2212"/>
        <v>13.415319347731391</v>
      </c>
      <c r="BAR47" s="1"/>
      <c r="BAS47" s="1"/>
      <c r="BAT47" s="2" t="s">
        <v>11</v>
      </c>
      <c r="BAU47" s="1" t="s">
        <v>139</v>
      </c>
      <c r="BAV47" s="1">
        <v>213</v>
      </c>
      <c r="BAW47" s="2">
        <v>14</v>
      </c>
      <c r="BAX47" s="1">
        <v>5.0000000000000001E-3</v>
      </c>
      <c r="BAY47" s="1">
        <f t="shared" si="2213"/>
        <v>4.0000000000000001E-3</v>
      </c>
      <c r="BAZ47" s="1">
        <f t="shared" si="2214"/>
        <v>1.270833333333333</v>
      </c>
      <c r="BBA47" s="1">
        <f t="shared" si="2215"/>
        <v>1.9062499999999995E-3</v>
      </c>
      <c r="BBB47" s="1">
        <f t="shared" si="2216"/>
        <v>14.591625842008568</v>
      </c>
      <c r="BBC47" s="1"/>
      <c r="BBD47" s="1"/>
      <c r="BBE47" s="2" t="s">
        <v>11</v>
      </c>
      <c r="BBF47" s="1" t="s">
        <v>140</v>
      </c>
      <c r="BBG47" s="1">
        <v>214</v>
      </c>
      <c r="BBH47" s="2">
        <v>14</v>
      </c>
      <c r="BBI47" s="1">
        <v>1.2999999999999999E-2</v>
      </c>
      <c r="BBJ47" s="1">
        <f t="shared" si="2217"/>
        <v>8.0000000000000002E-3</v>
      </c>
      <c r="BBK47" s="1">
        <f t="shared" si="2218"/>
        <v>1.0871080139372822</v>
      </c>
      <c r="BBL47" s="1">
        <f t="shared" si="2219"/>
        <v>1.6306620209059232E-3</v>
      </c>
      <c r="BBM47" s="1">
        <f t="shared" si="2220"/>
        <v>12.482103650535235</v>
      </c>
      <c r="BBN47" s="1"/>
      <c r="BBO47" s="1"/>
      <c r="BBP47" s="2" t="s">
        <v>11</v>
      </c>
      <c r="BBQ47" s="1" t="s">
        <v>141</v>
      </c>
      <c r="BBR47" s="1">
        <v>215</v>
      </c>
      <c r="BBS47" s="2">
        <v>14</v>
      </c>
      <c r="BBT47" s="1">
        <v>1.9E-2</v>
      </c>
      <c r="BBU47" s="1">
        <f t="shared" si="2221"/>
        <v>1.0999999999999999E-2</v>
      </c>
      <c r="BBV47" s="1">
        <f t="shared" si="2222"/>
        <v>1.0944055944055942</v>
      </c>
      <c r="BBW47" s="1">
        <f t="shared" si="2223"/>
        <v>1.6416083916083912E-3</v>
      </c>
      <c r="BBX47" s="1">
        <f t="shared" si="2224"/>
        <v>12.565893995777643</v>
      </c>
      <c r="BBY47" s="1"/>
      <c r="BBZ47" s="1"/>
      <c r="BCA47" s="2" t="s">
        <v>11</v>
      </c>
      <c r="BCB47" s="1" t="s">
        <v>142</v>
      </c>
      <c r="BCC47" s="1">
        <v>225</v>
      </c>
      <c r="BCD47" s="2">
        <v>14</v>
      </c>
      <c r="BCE47" s="1">
        <v>2.5000000000000001E-2</v>
      </c>
      <c r="BCF47" s="1">
        <f t="shared" si="2225"/>
        <v>1.8000000000000002E-2</v>
      </c>
      <c r="BCG47" s="1">
        <f t="shared" si="2226"/>
        <v>1.3066202090592336</v>
      </c>
      <c r="BCH47" s="1">
        <f t="shared" si="2227"/>
        <v>1.9599303135888506E-3</v>
      </c>
      <c r="BCI47" s="1">
        <f t="shared" si="2228"/>
        <v>15.002528426124085</v>
      </c>
      <c r="BCJ47" s="1"/>
      <c r="BCK47" s="1"/>
      <c r="BCL47" s="2" t="s">
        <v>11</v>
      </c>
      <c r="BCM47" s="1" t="s">
        <v>143</v>
      </c>
      <c r="BCN47" s="1">
        <v>226</v>
      </c>
      <c r="BCO47" s="2">
        <v>14</v>
      </c>
      <c r="BCP47" s="1">
        <v>2.1000000000000001E-2</v>
      </c>
      <c r="BCQ47" s="1">
        <f t="shared" si="2229"/>
        <v>3.0000000000000027E-3</v>
      </c>
      <c r="BCR47" s="1">
        <f t="shared" si="2230"/>
        <v>0.58783783783783794</v>
      </c>
      <c r="BCS47" s="1">
        <f t="shared" si="2231"/>
        <v>8.817567567567569E-4</v>
      </c>
      <c r="BCT47" s="1">
        <f t="shared" si="2232"/>
        <v>6.7495158967908511</v>
      </c>
      <c r="BCU47" s="1"/>
      <c r="BCV47" s="1"/>
      <c r="BCW47" s="2" t="s">
        <v>11</v>
      </c>
      <c r="BCX47" s="1" t="s">
        <v>144</v>
      </c>
      <c r="BCY47" s="1">
        <v>232</v>
      </c>
      <c r="BCZ47" s="2">
        <v>14</v>
      </c>
      <c r="BDA47" s="1">
        <v>3.5000000000000003E-2</v>
      </c>
      <c r="BDB47" s="1">
        <f t="shared" si="2233"/>
        <v>1.1000000000000003E-2</v>
      </c>
      <c r="BDC47" s="1">
        <f t="shared" si="2234"/>
        <v>0.92567567567567577</v>
      </c>
      <c r="BDD47" s="1">
        <f t="shared" si="2235"/>
        <v>1.3885135135135137E-3</v>
      </c>
      <c r="BDE47" s="1">
        <f t="shared" si="2236"/>
        <v>10.628548021383294</v>
      </c>
      <c r="BDF47" s="1"/>
      <c r="BDG47" s="1"/>
      <c r="BDH47" s="2" t="s">
        <v>11</v>
      </c>
      <c r="BDI47" s="1" t="s">
        <v>145</v>
      </c>
      <c r="BDJ47" s="1">
        <v>233</v>
      </c>
      <c r="BDK47" s="2">
        <v>14</v>
      </c>
      <c r="BDL47" s="1">
        <v>3.5000000000000003E-2</v>
      </c>
      <c r="BDM47" s="1">
        <f t="shared" si="2237"/>
        <v>-2.9999999999999957E-3</v>
      </c>
      <c r="BDN47" s="1">
        <f t="shared" si="2238"/>
        <v>0.49662162162162177</v>
      </c>
      <c r="BDO47" s="1">
        <f t="shared" si="2239"/>
        <v>7.4493243243243265E-4</v>
      </c>
      <c r="BDP47" s="1">
        <f t="shared" si="2240"/>
        <v>5.7021772231508923</v>
      </c>
      <c r="BDQ47" s="1"/>
      <c r="BDR47" s="1"/>
      <c r="BDS47" s="2" t="s">
        <v>11</v>
      </c>
      <c r="BDT47" s="1" t="s">
        <v>146</v>
      </c>
      <c r="BDU47" s="1">
        <v>234</v>
      </c>
      <c r="BDV47" s="2">
        <v>14</v>
      </c>
      <c r="BDW47" s="1">
        <v>3.7999999999999999E-2</v>
      </c>
      <c r="BDX47" s="1">
        <f t="shared" si="2241"/>
        <v>2.9999999999999957E-3</v>
      </c>
      <c r="BDY47" s="1">
        <f t="shared" si="2242"/>
        <v>0.67457627118644048</v>
      </c>
      <c r="BDZ47" s="1">
        <f t="shared" si="2243"/>
        <v>1.0118644067796606E-3</v>
      </c>
      <c r="BEA47" s="1">
        <f t="shared" si="2244"/>
        <v>7.745440958203158</v>
      </c>
      <c r="BEB47" s="1"/>
      <c r="BEC47" s="1"/>
      <c r="BED47" s="2" t="s">
        <v>11</v>
      </c>
      <c r="BEE47" s="1" t="s">
        <v>147</v>
      </c>
      <c r="BEF47" s="1">
        <v>236</v>
      </c>
      <c r="BEG47" s="2">
        <v>14</v>
      </c>
      <c r="BEH47" s="1">
        <v>3.7999999999999999E-2</v>
      </c>
      <c r="BEI47" s="1">
        <f t="shared" si="2245"/>
        <v>-2.0000000000000004E-2</v>
      </c>
      <c r="BEJ47" s="1">
        <f t="shared" si="2246"/>
        <v>-9.8305084745762827E-2</v>
      </c>
      <c r="BEK47" s="1">
        <f t="shared" si="2247"/>
        <v>-1.4745762711864424E-4</v>
      </c>
      <c r="BEL47" s="1">
        <f t="shared" si="2248"/>
        <v>-1.1287326019492057</v>
      </c>
      <c r="BEM47" s="1"/>
      <c r="BEN47" s="1"/>
      <c r="BEO47" s="2" t="s">
        <v>11</v>
      </c>
      <c r="BEP47" s="4" t="s">
        <v>148</v>
      </c>
      <c r="BEQ47" s="4">
        <v>239</v>
      </c>
      <c r="BER47" s="2">
        <v>14</v>
      </c>
      <c r="BES47" s="1">
        <v>5.5E-2</v>
      </c>
      <c r="BET47" s="1">
        <f t="shared" si="2249"/>
        <v>-1.2000000000000004E-2</v>
      </c>
      <c r="BEU47" s="1">
        <f t="shared" si="2250"/>
        <v>0.22818791946308714</v>
      </c>
      <c r="BEV47" s="1">
        <f t="shared" si="2251"/>
        <v>3.4228187919463072E-4</v>
      </c>
      <c r="BEW47" s="1">
        <f t="shared" si="2252"/>
        <v>2.6200388793220353</v>
      </c>
      <c r="BEX47" s="1"/>
      <c r="BEY47" s="1"/>
      <c r="BEZ47" s="2" t="s">
        <v>11</v>
      </c>
      <c r="BFA47" s="4" t="s">
        <v>149</v>
      </c>
      <c r="BFB47" s="4">
        <v>240</v>
      </c>
      <c r="BFC47" s="2">
        <v>14</v>
      </c>
      <c r="BFD47" s="1">
        <v>-4.0000000000000001E-3</v>
      </c>
      <c r="BFE47" s="1">
        <f t="shared" si="2253"/>
        <v>1.9E-2</v>
      </c>
      <c r="BFF47" s="1">
        <f t="shared" si="2254"/>
        <v>2.8919860627177703</v>
      </c>
      <c r="BFG47" s="1">
        <f t="shared" si="2255"/>
        <v>4.3379790940766558E-3</v>
      </c>
      <c r="BFH47" s="1">
        <f t="shared" si="2256"/>
        <v>33.205596249821305</v>
      </c>
      <c r="BFI47" s="1"/>
      <c r="BFJ47" s="1"/>
      <c r="BFK47" s="2" t="s">
        <v>11</v>
      </c>
      <c r="BFL47" s="4" t="s">
        <v>150</v>
      </c>
      <c r="BFM47" s="4">
        <v>241</v>
      </c>
      <c r="BFN47" s="2">
        <v>14</v>
      </c>
      <c r="BFO47" s="1">
        <v>2E-3</v>
      </c>
      <c r="BFP47" s="1">
        <f t="shared" si="2257"/>
        <v>1.9000000000000003E-2</v>
      </c>
      <c r="BFQ47" s="1">
        <f t="shared" si="2258"/>
        <v>2.9072164948453612</v>
      </c>
      <c r="BFR47" s="1">
        <f t="shared" si="2259"/>
        <v>4.3608247422680414E-3</v>
      </c>
      <c r="BFS47" s="1">
        <f t="shared" si="2260"/>
        <v>33.380471082884576</v>
      </c>
      <c r="BFT47" s="1"/>
      <c r="BFU47" s="1"/>
      <c r="BFV47" s="2" t="s">
        <v>11</v>
      </c>
      <c r="BFW47" s="4" t="s">
        <v>151</v>
      </c>
      <c r="BFX47" s="4">
        <v>243</v>
      </c>
      <c r="BFY47" s="2">
        <v>14</v>
      </c>
      <c r="BFZ47" s="1">
        <v>3.4000000000000002E-2</v>
      </c>
      <c r="BGA47" s="1">
        <f t="shared" si="1408"/>
        <v>2.8000000000000004E-2</v>
      </c>
      <c r="BGB47" s="1">
        <f t="shared" si="2261"/>
        <v>2.2318339100346023</v>
      </c>
      <c r="BGC47" s="1">
        <f t="shared" si="2262"/>
        <v>3.3477508650519034E-3</v>
      </c>
      <c r="BGD47" s="1">
        <f t="shared" si="2263"/>
        <v>25.625772083985787</v>
      </c>
      <c r="BGE47" s="1"/>
      <c r="BGF47" s="1"/>
      <c r="BGG47" s="2" t="s">
        <v>11</v>
      </c>
      <c r="BGH47" s="4" t="s">
        <v>152</v>
      </c>
      <c r="BGI47" s="4">
        <v>246</v>
      </c>
      <c r="BGJ47" s="2">
        <v>14</v>
      </c>
      <c r="BGK47" s="1">
        <v>3.4000000000000002E-2</v>
      </c>
      <c r="BGL47" s="1">
        <f t="shared" si="2264"/>
        <v>2.3000000000000003E-2</v>
      </c>
      <c r="BGM47" s="1">
        <f t="shared" si="2265"/>
        <v>1.9169550173010383</v>
      </c>
      <c r="BGN47" s="1">
        <f t="shared" si="2266"/>
        <v>2.8754325259515577E-3</v>
      </c>
      <c r="BGO47" s="1">
        <f t="shared" si="2267"/>
        <v>22.010353076787794</v>
      </c>
      <c r="BGP47" s="1"/>
      <c r="BGQ47" s="1"/>
      <c r="BGR47" s="2" t="s">
        <v>11</v>
      </c>
      <c r="BGS47" s="4" t="s">
        <v>153</v>
      </c>
      <c r="BGT47" s="4">
        <v>249</v>
      </c>
      <c r="BGU47" s="2">
        <v>14</v>
      </c>
      <c r="BGV47" s="1">
        <v>3.7999999999999999E-2</v>
      </c>
      <c r="BGW47" s="1">
        <f t="shared" si="2268"/>
        <v>2.8999999999999998E-2</v>
      </c>
      <c r="BGX47" s="1">
        <f t="shared" si="2269"/>
        <v>2.2405498281786942</v>
      </c>
      <c r="BGY47" s="1">
        <f t="shared" si="2270"/>
        <v>3.3608247422680414E-3</v>
      </c>
      <c r="BGZ47" s="1">
        <f t="shared" si="2271"/>
        <v>25.72584769035549</v>
      </c>
      <c r="BHA47" s="1"/>
      <c r="BHB47" s="1"/>
      <c r="BHC47" s="2" t="s">
        <v>11</v>
      </c>
      <c r="BHD47" s="4" t="s">
        <v>154</v>
      </c>
      <c r="BHE47" s="4">
        <v>253</v>
      </c>
      <c r="BHF47" s="2">
        <v>14</v>
      </c>
      <c r="BHG47" s="1">
        <v>3.5000000000000003E-2</v>
      </c>
      <c r="BHH47" s="1">
        <f t="shared" si="2272"/>
        <v>2.7000000000000003E-2</v>
      </c>
      <c r="BHI47" s="1">
        <f t="shared" si="2273"/>
        <v>2.1349480968858132</v>
      </c>
      <c r="BHJ47" s="1">
        <f t="shared" si="2274"/>
        <v>3.2024221453287199E-3</v>
      </c>
      <c r="BHK47" s="1">
        <f t="shared" si="2275"/>
        <v>24.513335466386401</v>
      </c>
      <c r="BHL47" s="1"/>
      <c r="BHM47" s="1"/>
      <c r="BHN47" s="2" t="s">
        <v>11</v>
      </c>
      <c r="BHO47" s="4" t="s">
        <v>155</v>
      </c>
      <c r="BHP47" s="4">
        <v>254</v>
      </c>
      <c r="BHQ47" s="2">
        <v>14</v>
      </c>
      <c r="BHR47" s="1">
        <v>2.9000000000000001E-2</v>
      </c>
      <c r="BHS47" s="1">
        <f t="shared" si="2276"/>
        <v>7.0000000000000027E-3</v>
      </c>
      <c r="BHT47" s="1">
        <f t="shared" si="2277"/>
        <v>0.15463917525773202</v>
      </c>
      <c r="BHU47" s="1">
        <f t="shared" si="2278"/>
        <v>2.3195876288659804E-4</v>
      </c>
      <c r="BHV47" s="1">
        <f t="shared" si="2279"/>
        <v>1.7755569724938611</v>
      </c>
      <c r="BHW47" s="1"/>
      <c r="BHX47" s="1"/>
      <c r="BHY47" s="2" t="s">
        <v>11</v>
      </c>
      <c r="BHZ47" s="4" t="s">
        <v>156</v>
      </c>
      <c r="BIA47" s="4">
        <v>260</v>
      </c>
      <c r="BIB47" s="2">
        <v>14</v>
      </c>
      <c r="BIC47" s="1">
        <v>2.8000000000000001E-2</v>
      </c>
      <c r="BID47" s="1">
        <f t="shared" si="2280"/>
        <v>-2.9999999999999992E-3</v>
      </c>
      <c r="BIE47" s="1">
        <f t="shared" si="2281"/>
        <v>-0.31418918918918914</v>
      </c>
      <c r="BIF47" s="1">
        <f t="shared" si="2282"/>
        <v>-4.7128378378378372E-4</v>
      </c>
      <c r="BIG47" s="1">
        <f t="shared" si="2283"/>
        <v>-3.6074998758709711</v>
      </c>
      <c r="BIH47" s="1"/>
      <c r="BII47" s="1"/>
      <c r="BIJ47" s="2" t="s">
        <v>11</v>
      </c>
      <c r="BIK47" s="4" t="s">
        <v>157</v>
      </c>
      <c r="BIL47" s="4">
        <v>267</v>
      </c>
      <c r="BIM47" s="2">
        <v>14</v>
      </c>
      <c r="BIN47" s="1">
        <v>2.5999999999999999E-2</v>
      </c>
      <c r="BIO47" s="1">
        <f t="shared" si="2284"/>
        <v>-5.000000000000001E-3</v>
      </c>
      <c r="BIP47" s="1">
        <f t="shared" si="2285"/>
        <v>0.46333333333333332</v>
      </c>
      <c r="BIQ47" s="1">
        <f t="shared" si="2286"/>
        <v>6.9499999999999998E-4</v>
      </c>
      <c r="BIR47" s="1">
        <f t="shared" si="2287"/>
        <v>5.3199632578077152</v>
      </c>
      <c r="BIS47" s="1"/>
      <c r="BIT47" s="1"/>
      <c r="BIU47" s="2" t="s">
        <v>11</v>
      </c>
      <c r="BIV47" s="4" t="s">
        <v>158</v>
      </c>
      <c r="BIW47" s="4">
        <v>268</v>
      </c>
      <c r="BIX47" s="2">
        <v>14</v>
      </c>
      <c r="BIY47" s="1">
        <v>3.1E-2</v>
      </c>
      <c r="BIZ47" s="1">
        <f t="shared" si="2288"/>
        <v>1.9999999999999983E-3</v>
      </c>
      <c r="BJA47" s="1">
        <f t="shared" si="2289"/>
        <v>6.4406779661016891E-2</v>
      </c>
      <c r="BJB47" s="1">
        <f t="shared" si="2290"/>
        <v>9.6610169491525332E-5</v>
      </c>
      <c r="BJC47" s="1">
        <f t="shared" si="2291"/>
        <v>0.73951446334602977</v>
      </c>
      <c r="BJD47" s="1"/>
      <c r="BJE47" s="1"/>
      <c r="BJF47" s="2" t="s">
        <v>11</v>
      </c>
      <c r="BJG47" s="4" t="s">
        <v>159</v>
      </c>
      <c r="BJH47" s="4">
        <v>274</v>
      </c>
      <c r="BJI47" s="2">
        <v>14</v>
      </c>
      <c r="BJJ47" s="1">
        <v>2.5999999999999999E-2</v>
      </c>
      <c r="BJK47" s="1">
        <f t="shared" si="2292"/>
        <v>1.4999999999999999E-2</v>
      </c>
      <c r="BJL47" s="1">
        <f t="shared" si="2293"/>
        <v>1.1959459459459458</v>
      </c>
      <c r="BJM47" s="1">
        <f t="shared" si="2294"/>
        <v>1.7939189189189189E-3</v>
      </c>
      <c r="BJN47" s="1">
        <f t="shared" si="2295"/>
        <v>13.731773721057246</v>
      </c>
      <c r="BJO47" s="1"/>
      <c r="BJP47" s="1"/>
      <c r="BJQ47" s="2" t="s">
        <v>11</v>
      </c>
      <c r="BJR47" s="4" t="s">
        <v>160</v>
      </c>
      <c r="BJS47" s="4">
        <v>281</v>
      </c>
      <c r="BJT47" s="2">
        <v>14</v>
      </c>
      <c r="BJU47" s="1">
        <v>4.5999999999999999E-2</v>
      </c>
      <c r="BJV47" s="1">
        <f t="shared" si="2296"/>
        <v>8.0000000000000002E-3</v>
      </c>
      <c r="BJW47" s="1">
        <f t="shared" si="2297"/>
        <v>0.49333333333333335</v>
      </c>
      <c r="BJX47" s="1">
        <f t="shared" si="2298"/>
        <v>7.3999999999999999E-4</v>
      </c>
      <c r="BJY47" s="1">
        <f t="shared" si="2299"/>
        <v>5.664421310471524</v>
      </c>
      <c r="BJZ47" s="1"/>
      <c r="BKA47" s="1"/>
      <c r="BKB47" s="2" t="s">
        <v>11</v>
      </c>
      <c r="BKC47" s="4" t="s">
        <v>161</v>
      </c>
      <c r="BKD47" s="4">
        <v>282</v>
      </c>
      <c r="BKE47" s="2">
        <v>14</v>
      </c>
      <c r="BKF47" s="1">
        <v>0.03</v>
      </c>
      <c r="BKG47" s="1">
        <f t="shared" si="2300"/>
        <v>8.9999999999999976E-3</v>
      </c>
      <c r="BKH47" s="1">
        <f t="shared" si="2301"/>
        <v>0.2753623188405796</v>
      </c>
      <c r="BKI47" s="1">
        <f t="shared" si="2302"/>
        <v>4.1304347826086942E-4</v>
      </c>
      <c r="BKJ47" s="1">
        <f t="shared" si="2303"/>
        <v>3.1616922708272304</v>
      </c>
      <c r="BKK47" s="1"/>
      <c r="BKL47" s="1"/>
      <c r="BKM47" s="2" t="s">
        <v>11</v>
      </c>
      <c r="BKN47" s="4" t="s">
        <v>162</v>
      </c>
      <c r="BKO47" s="4">
        <v>289</v>
      </c>
      <c r="BKP47" s="2">
        <v>14</v>
      </c>
      <c r="BKQ47" s="1">
        <v>3.2000000000000001E-2</v>
      </c>
      <c r="BKR47" s="1">
        <f t="shared" si="2304"/>
        <v>1.6E-2</v>
      </c>
      <c r="BKS47" s="1">
        <f t="shared" si="2305"/>
        <v>0.64748201438848929</v>
      </c>
      <c r="BKT47" s="1">
        <f t="shared" si="2306"/>
        <v>9.7122302158273398E-4</v>
      </c>
      <c r="BKU47" s="1">
        <f t="shared" si="2307"/>
        <v>7.4343464603699783</v>
      </c>
      <c r="BKV47" s="1"/>
      <c r="BKW47" s="1"/>
      <c r="BKX47" s="2" t="s">
        <v>11</v>
      </c>
      <c r="BKY47" s="4" t="s">
        <v>163</v>
      </c>
      <c r="BKZ47" s="4">
        <v>296</v>
      </c>
      <c r="BLA47" s="2">
        <v>14</v>
      </c>
      <c r="BLB47" s="1">
        <v>4.1000000000000002E-2</v>
      </c>
      <c r="BLC47" s="1">
        <f t="shared" si="2308"/>
        <v>2.1000000000000001E-2</v>
      </c>
      <c r="BLD47" s="1">
        <f t="shared" si="2309"/>
        <v>0.55797101449275366</v>
      </c>
      <c r="BLE47" s="1">
        <f t="shared" si="2310"/>
        <v>8.3695652173913055E-4</v>
      </c>
      <c r="BLF47" s="1">
        <f t="shared" si="2311"/>
        <v>6.4065869698341285</v>
      </c>
      <c r="BLG47" s="1"/>
      <c r="BLH47" s="1"/>
      <c r="BLI47" s="2" t="s">
        <v>11</v>
      </c>
      <c r="BLJ47" s="4" t="s">
        <v>164</v>
      </c>
      <c r="BLK47" s="4">
        <v>303</v>
      </c>
      <c r="BLL47" s="2">
        <v>14</v>
      </c>
      <c r="BLM47" s="1">
        <v>2.7E-2</v>
      </c>
      <c r="BLN47" s="1">
        <f t="shared" si="2312"/>
        <v>1.6E-2</v>
      </c>
      <c r="BLO47" s="1">
        <f t="shared" si="2313"/>
        <v>0.76949152542372889</v>
      </c>
      <c r="BLP47" s="1">
        <f t="shared" si="2314"/>
        <v>1.1542372881355933E-3</v>
      </c>
      <c r="BLQ47" s="1">
        <f t="shared" si="2315"/>
        <v>8.8352517462920481</v>
      </c>
      <c r="BLR47" s="1"/>
      <c r="BLS47" s="1"/>
      <c r="BLT47" s="2" t="s">
        <v>11</v>
      </c>
      <c r="BLU47" s="4" t="s">
        <v>165</v>
      </c>
      <c r="BLV47" s="4">
        <v>310</v>
      </c>
      <c r="BLW47" s="2">
        <v>14</v>
      </c>
      <c r="BLX47" s="1">
        <v>3.4000000000000002E-2</v>
      </c>
      <c r="BLY47" s="1">
        <f t="shared" si="2316"/>
        <v>2.2000000000000002E-2</v>
      </c>
      <c r="BLZ47" s="1">
        <f t="shared" si="2317"/>
        <v>1.1331058020477816</v>
      </c>
      <c r="BMA47" s="1">
        <f t="shared" si="2318"/>
        <v>1.6996587030716724E-3</v>
      </c>
      <c r="BMB47" s="1">
        <f t="shared" si="2319"/>
        <v>13.010247267848074</v>
      </c>
      <c r="BMC47" s="1"/>
      <c r="BMD47" s="1"/>
      <c r="BME47" s="2" t="s">
        <v>11</v>
      </c>
      <c r="BMF47" s="4" t="s">
        <v>166</v>
      </c>
      <c r="BMG47" s="4">
        <v>311</v>
      </c>
      <c r="BMH47" s="2">
        <v>14</v>
      </c>
      <c r="BMI47" s="1">
        <v>0.02</v>
      </c>
      <c r="BMJ47" s="1">
        <f t="shared" si="1468"/>
        <v>0.01</v>
      </c>
      <c r="BMK47" s="1">
        <f t="shared" si="2320"/>
        <v>9.929078014184399E-2</v>
      </c>
      <c r="BML47" s="1">
        <f t="shared" si="2321"/>
        <v>1.4893617021276599E-4</v>
      </c>
      <c r="BMM47" s="1">
        <f t="shared" si="2322"/>
        <v>1.1400502925043323</v>
      </c>
      <c r="BMN47" s="1"/>
      <c r="BMO47" s="1"/>
      <c r="BMP47" s="2" t="s">
        <v>11</v>
      </c>
      <c r="BMQ47" s="4" t="s">
        <v>167</v>
      </c>
      <c r="BMR47" s="4">
        <v>317</v>
      </c>
      <c r="BMS47" s="2">
        <v>14</v>
      </c>
      <c r="BMT47" s="1">
        <v>0.03</v>
      </c>
      <c r="BMU47" s="4">
        <f t="shared" si="2323"/>
        <v>1.9999999999999997E-2</v>
      </c>
      <c r="BMV47" s="1">
        <f t="shared" si="2324"/>
        <v>0.65248226950354593</v>
      </c>
      <c r="BMW47" s="1">
        <f t="shared" si="2325"/>
        <v>9.7872340425531881E-4</v>
      </c>
      <c r="BMX47" s="1">
        <f t="shared" si="2326"/>
        <v>7.4917590650284653</v>
      </c>
      <c r="BMY47" s="1"/>
      <c r="BMZ47" s="1"/>
      <c r="BNA47" s="2" t="s">
        <v>11</v>
      </c>
      <c r="BNB47" s="4" t="s">
        <v>168</v>
      </c>
      <c r="BNC47" s="4">
        <v>324</v>
      </c>
      <c r="BND47" s="2">
        <v>14</v>
      </c>
      <c r="BNE47" s="1">
        <v>0.04</v>
      </c>
      <c r="BNF47" s="1">
        <f t="shared" si="2327"/>
        <v>2.7000000000000003E-2</v>
      </c>
      <c r="BNG47" s="1">
        <f t="shared" si="2328"/>
        <v>0.87142857142857155</v>
      </c>
      <c r="BNH47" s="1">
        <f t="shared" si="2329"/>
        <v>1.3071428571428574E-3</v>
      </c>
      <c r="BNI47" s="1">
        <f t="shared" si="2330"/>
        <v>10.005686291663023</v>
      </c>
      <c r="BNJ47" s="1"/>
      <c r="BNK47" s="1"/>
      <c r="BNL47" s="2" t="s">
        <v>11</v>
      </c>
      <c r="BNM47" s="4" t="s">
        <v>169</v>
      </c>
      <c r="BNN47" s="4">
        <v>325</v>
      </c>
      <c r="BNO47" s="2">
        <v>14</v>
      </c>
      <c r="BNP47" s="1">
        <v>2.4E-2</v>
      </c>
      <c r="BNQ47" s="1">
        <f t="shared" si="2331"/>
        <v>5.000000000000001E-3</v>
      </c>
      <c r="BNR47" s="1">
        <f t="shared" si="2332"/>
        <v>0.26923076923076927</v>
      </c>
      <c r="BNS47" s="1">
        <f t="shared" si="2333"/>
        <v>4.0384615384615394E-4</v>
      </c>
      <c r="BNT47" s="1">
        <f t="shared" si="2334"/>
        <v>3.0912902162136704</v>
      </c>
      <c r="BNU47" s="1"/>
      <c r="BNV47" s="1"/>
      <c r="BNW47" s="2" t="s">
        <v>11</v>
      </c>
      <c r="BNX47" s="4" t="s">
        <v>170</v>
      </c>
      <c r="BNY47" s="4">
        <v>338</v>
      </c>
      <c r="BNZ47" s="2">
        <v>14</v>
      </c>
      <c r="BOA47" s="1">
        <v>3.7999999999999999E-2</v>
      </c>
      <c r="BOB47" s="1">
        <f t="shared" si="2335"/>
        <v>2.7999999999999997E-2</v>
      </c>
      <c r="BOC47" s="1">
        <f t="shared" si="2336"/>
        <v>1.0416666666666665</v>
      </c>
      <c r="BOD47" s="1">
        <f t="shared" si="2337"/>
        <v>1.5624999999999999E-3</v>
      </c>
      <c r="BOE47" s="1">
        <f t="shared" si="2338"/>
        <v>11.960349050826698</v>
      </c>
      <c r="BOF47" s="1"/>
      <c r="BOG47" s="1"/>
      <c r="BOH47" s="2" t="s">
        <v>11</v>
      </c>
      <c r="BOI47" s="4" t="s">
        <v>171</v>
      </c>
      <c r="BOJ47" s="4">
        <v>339</v>
      </c>
      <c r="BOK47" s="2">
        <v>14</v>
      </c>
      <c r="BOL47" s="1">
        <v>2.3E-2</v>
      </c>
      <c r="BOM47" s="1">
        <f t="shared" si="2339"/>
        <v>1.7999999999999999E-2</v>
      </c>
      <c r="BON47" s="1">
        <f t="shared" si="2340"/>
        <v>0.71009771986970682</v>
      </c>
      <c r="BOO47" s="1">
        <f t="shared" si="2341"/>
        <v>1.0651465798045602E-3</v>
      </c>
      <c r="BOP47" s="1">
        <f t="shared" si="2342"/>
        <v>8.1532959262443363</v>
      </c>
      <c r="BOQ47" s="1"/>
      <c r="BOR47" s="1"/>
      <c r="BOS47" s="2" t="s">
        <v>11</v>
      </c>
      <c r="BOT47" s="4" t="s">
        <v>172</v>
      </c>
      <c r="BOU47" s="4">
        <v>345</v>
      </c>
      <c r="BOV47" s="2">
        <v>14</v>
      </c>
      <c r="BOW47" s="1">
        <v>3.4000000000000002E-2</v>
      </c>
      <c r="BOX47" s="1">
        <f t="shared" si="2343"/>
        <v>2.7000000000000003E-2</v>
      </c>
      <c r="BOY47" s="1">
        <f t="shared" si="2344"/>
        <v>1.0707395498392285</v>
      </c>
      <c r="BOZ47" s="1">
        <f t="shared" si="2345"/>
        <v>1.6061093247588427E-3</v>
      </c>
      <c r="BPA47" s="1">
        <f t="shared" si="2346"/>
        <v>12.294162008258134</v>
      </c>
      <c r="BPB47" s="1"/>
      <c r="BPC47" s="1"/>
      <c r="BPD47" s="2" t="s">
        <v>11</v>
      </c>
      <c r="BPE47" s="4" t="s">
        <v>173</v>
      </c>
      <c r="BPF47" s="4">
        <v>352</v>
      </c>
      <c r="BPG47" s="2">
        <v>14</v>
      </c>
      <c r="BPH47" s="1">
        <v>3.6999999999999998E-2</v>
      </c>
      <c r="BPI47" s="1">
        <f t="shared" si="2347"/>
        <v>2.7999999999999997E-2</v>
      </c>
      <c r="BPJ47" s="1">
        <f t="shared" si="2348"/>
        <v>1</v>
      </c>
      <c r="BPK47" s="1">
        <f t="shared" si="2349"/>
        <v>1.5E-3</v>
      </c>
      <c r="BPL47" s="1">
        <f t="shared" si="2350"/>
        <v>11.48193508879363</v>
      </c>
      <c r="BPM47" s="1"/>
      <c r="BPN47" s="1"/>
      <c r="BPO47" s="2" t="s">
        <v>11</v>
      </c>
      <c r="BPP47" s="4" t="s">
        <v>174</v>
      </c>
      <c r="BPQ47" s="4">
        <v>353</v>
      </c>
      <c r="BPR47" s="2">
        <v>14</v>
      </c>
      <c r="BPS47" s="1">
        <v>1.6E-2</v>
      </c>
      <c r="BPT47" s="1">
        <f t="shared" si="2351"/>
        <v>7.000000000000001E-3</v>
      </c>
      <c r="BPU47" s="1">
        <f t="shared" si="2352"/>
        <v>0.2166666666666667</v>
      </c>
      <c r="BPV47" s="1">
        <f t="shared" si="2353"/>
        <v>3.2500000000000004E-4</v>
      </c>
      <c r="BPW47" s="1">
        <f t="shared" si="2354"/>
        <v>2.4877526025719536</v>
      </c>
      <c r="BPX47" s="1"/>
      <c r="BPY47" s="1"/>
      <c r="BPZ47" s="2" t="s">
        <v>11</v>
      </c>
      <c r="BQA47" s="4" t="s">
        <v>175</v>
      </c>
      <c r="BQB47" s="4">
        <v>358</v>
      </c>
      <c r="BQC47" s="2">
        <v>14</v>
      </c>
      <c r="BQD47" s="1">
        <v>2.1000000000000001E-2</v>
      </c>
      <c r="BQE47" s="1">
        <f t="shared" si="2355"/>
        <v>1.1000000000000001E-2</v>
      </c>
      <c r="BQF47" s="1">
        <f t="shared" si="2356"/>
        <v>0.34797297297297303</v>
      </c>
      <c r="BQG47" s="1">
        <f t="shared" si="2357"/>
        <v>5.2195945945945953E-4</v>
      </c>
      <c r="BQH47" s="1">
        <f t="shared" si="2358"/>
        <v>3.9954030883302165</v>
      </c>
      <c r="BQI47" s="1"/>
      <c r="BQJ47" s="1"/>
      <c r="BQK47" s="2" t="s">
        <v>11</v>
      </c>
      <c r="BQL47" s="4" t="s">
        <v>176</v>
      </c>
      <c r="BQM47" s="4">
        <v>366</v>
      </c>
      <c r="BQN47" s="2">
        <v>14</v>
      </c>
      <c r="BQO47" s="1">
        <v>2.9000000000000001E-2</v>
      </c>
      <c r="BQP47" s="1">
        <f t="shared" si="2359"/>
        <v>1.8000000000000002E-2</v>
      </c>
      <c r="BQQ47" s="1">
        <f t="shared" si="2360"/>
        <v>0.79264214046822756</v>
      </c>
      <c r="BQR47" s="1">
        <f t="shared" si="2361"/>
        <v>1.1889632107023413E-3</v>
      </c>
      <c r="BQS47" s="1">
        <f t="shared" si="2362"/>
        <v>9.101065605498631</v>
      </c>
      <c r="BQT47" s="1"/>
      <c r="BQU47" s="1"/>
      <c r="BQV47" s="2" t="s">
        <v>11</v>
      </c>
      <c r="BQW47" s="4" t="s">
        <v>177</v>
      </c>
      <c r="BQX47" s="4">
        <v>367</v>
      </c>
      <c r="BQY47" s="2">
        <v>14</v>
      </c>
      <c r="BQZ47" s="1">
        <v>2.5999999999999999E-2</v>
      </c>
      <c r="BRA47" s="1">
        <f t="shared" si="2363"/>
        <v>4.9999999999999975E-3</v>
      </c>
      <c r="BRB47" s="1">
        <f t="shared" si="2364"/>
        <v>-0.58249158249158262</v>
      </c>
      <c r="BRC47" s="1">
        <f t="shared" si="2365"/>
        <v>-8.7373737373737392E-4</v>
      </c>
      <c r="BRD47" s="1">
        <f t="shared" si="2366"/>
        <v>-6.6881305399370321</v>
      </c>
      <c r="BRE47" s="1"/>
      <c r="BRF47" s="1"/>
      <c r="BRG47" s="2" t="s">
        <v>11</v>
      </c>
      <c r="BRH47" s="4" t="s">
        <v>178</v>
      </c>
      <c r="BRI47" s="4">
        <v>373</v>
      </c>
      <c r="BRJ47" s="2">
        <v>14</v>
      </c>
      <c r="BRK47" s="1">
        <v>0.04</v>
      </c>
      <c r="BRL47" s="1">
        <f t="shared" si="2367"/>
        <v>1.8000000000000002E-2</v>
      </c>
      <c r="BRM47" s="1">
        <f t="shared" si="2368"/>
        <v>0.15593220338983058</v>
      </c>
      <c r="BRN47" s="1">
        <f t="shared" si="2369"/>
        <v>2.3389830508474587E-4</v>
      </c>
      <c r="BRO47" s="1">
        <f t="shared" si="2370"/>
        <v>1.7904034375746007</v>
      </c>
      <c r="BRP47" s="1"/>
      <c r="BRQ47" s="1"/>
      <c r="BRR47" s="2" t="s">
        <v>11</v>
      </c>
      <c r="BRS47" s="1" t="s">
        <v>179</v>
      </c>
      <c r="BRT47" s="1">
        <v>380</v>
      </c>
      <c r="BRU47" s="2">
        <v>14</v>
      </c>
      <c r="BRV47" s="1">
        <v>4.7E-2</v>
      </c>
      <c r="BRW47" s="1">
        <f t="shared" si="2371"/>
        <v>1.7000000000000001E-2</v>
      </c>
      <c r="BRX47" s="1">
        <f t="shared" si="2372"/>
        <v>0.13422818791946314</v>
      </c>
      <c r="BRY47" s="1">
        <f t="shared" si="2373"/>
        <v>2.0134228187919471E-4</v>
      </c>
      <c r="BRZ47" s="1">
        <f t="shared" si="2374"/>
        <v>1.5411993407776692</v>
      </c>
      <c r="BSA47" s="1"/>
      <c r="BSB47" s="1"/>
      <c r="BSC47" s="2" t="s">
        <v>11</v>
      </c>
      <c r="BSD47" s="1" t="s">
        <v>180</v>
      </c>
      <c r="BSE47" s="1">
        <v>394</v>
      </c>
      <c r="BSF47" s="2">
        <v>14</v>
      </c>
      <c r="BSG47" s="1">
        <v>2.8000000000000001E-2</v>
      </c>
      <c r="BSH47" s="1">
        <f t="shared" si="2375"/>
        <v>1.6E-2</v>
      </c>
      <c r="BSI47" s="1">
        <f t="shared" si="2376"/>
        <v>0.12411347517730495</v>
      </c>
      <c r="BSJ47" s="1">
        <f t="shared" si="2377"/>
        <v>1.8617021276595743E-4</v>
      </c>
      <c r="BSK47" s="1">
        <f t="shared" si="2378"/>
        <v>1.425062865630415</v>
      </c>
      <c r="BSL47" s="1"/>
      <c r="BSM47" s="1"/>
      <c r="BSN47" s="1" t="s">
        <v>11</v>
      </c>
      <c r="BSO47" s="1" t="s">
        <v>181</v>
      </c>
      <c r="BSP47" s="1">
        <v>395</v>
      </c>
      <c r="BSQ47" s="2">
        <v>14</v>
      </c>
      <c r="BSR47" s="1">
        <v>2.4E-2</v>
      </c>
      <c r="BSS47" s="1">
        <f t="shared" si="2379"/>
        <v>1.4E-2</v>
      </c>
      <c r="BST47" s="1">
        <f t="shared" si="2380"/>
        <v>0.50865051903114189</v>
      </c>
      <c r="BSU47" s="1">
        <f t="shared" si="2381"/>
        <v>7.6297577854671282E-4</v>
      </c>
      <c r="BSV47" s="1">
        <f t="shared" si="2382"/>
        <v>5.8402922423967603</v>
      </c>
      <c r="BSW47" s="1"/>
      <c r="BSX47" s="1"/>
      <c r="BSY47" s="1" t="s">
        <v>11</v>
      </c>
      <c r="BSZ47" s="1" t="s">
        <v>182</v>
      </c>
      <c r="BTA47" s="1">
        <v>401</v>
      </c>
      <c r="BTB47" s="1">
        <v>14</v>
      </c>
      <c r="BTC47" s="1">
        <v>3.3000000000000002E-2</v>
      </c>
      <c r="BTD47" s="1">
        <f t="shared" si="2383"/>
        <v>2.1000000000000001E-2</v>
      </c>
      <c r="BTE47" s="1">
        <f t="shared" si="2384"/>
        <v>0.85664335664335667</v>
      </c>
      <c r="BTF47" s="1">
        <f t="shared" si="2385"/>
        <v>1.2849650349650351E-3</v>
      </c>
      <c r="BTG47" s="1">
        <f t="shared" si="2386"/>
        <v>9.835923415225313</v>
      </c>
      <c r="BTH47" s="1"/>
      <c r="BTI47" s="1"/>
      <c r="BTJ47" s="1" t="s">
        <v>11</v>
      </c>
      <c r="BTK47" s="1" t="s">
        <v>183</v>
      </c>
      <c r="BTL47" s="1">
        <v>408</v>
      </c>
      <c r="BTM47" s="1">
        <v>14</v>
      </c>
      <c r="BTN47" s="1">
        <v>4.2000000000000003E-2</v>
      </c>
      <c r="BTO47" s="1">
        <f t="shared" si="2387"/>
        <v>3.0000000000000002E-2</v>
      </c>
      <c r="BTP47" s="5">
        <f t="shared" si="2388"/>
        <v>1.3066202090592336</v>
      </c>
      <c r="BTQ47" s="1">
        <f t="shared" si="2389"/>
        <v>1.9599303135888506E-3</v>
      </c>
      <c r="BTR47" s="1">
        <f t="shared" si="2390"/>
        <v>15.002528426124085</v>
      </c>
      <c r="BTS47" s="1"/>
      <c r="BTT47" s="1"/>
      <c r="BTU47" s="1" t="s">
        <v>11</v>
      </c>
      <c r="BTV47" s="1" t="s">
        <v>184</v>
      </c>
      <c r="BTW47" s="1">
        <v>409</v>
      </c>
      <c r="BTX47" s="1">
        <v>14</v>
      </c>
      <c r="BTY47" s="1">
        <v>3.5999999999999997E-2</v>
      </c>
      <c r="BTZ47" s="1">
        <f t="shared" si="2391"/>
        <v>2.5999999999999995E-2</v>
      </c>
      <c r="BUA47" s="1">
        <f t="shared" si="2392"/>
        <v>0.99999999999999989</v>
      </c>
      <c r="BUB47" s="1">
        <f t="shared" si="2393"/>
        <v>1.4999999999999998E-3</v>
      </c>
      <c r="BUC47" s="1">
        <f t="shared" si="2394"/>
        <v>11.481935088793628</v>
      </c>
      <c r="BUD47" s="1"/>
      <c r="BUE47" s="1"/>
      <c r="BUF47" s="1" t="s">
        <v>11</v>
      </c>
      <c r="BUG47" s="1" t="s">
        <v>185</v>
      </c>
      <c r="BUH47" s="1">
        <v>415</v>
      </c>
      <c r="BUI47" s="1">
        <v>14</v>
      </c>
      <c r="BUJ47" s="1">
        <v>4.7E-2</v>
      </c>
      <c r="BUK47" s="1">
        <f t="shared" si="2395"/>
        <v>3.4000000000000002E-2</v>
      </c>
      <c r="BUL47" s="1">
        <f t="shared" si="2396"/>
        <v>1.3414634146341464</v>
      </c>
      <c r="BUM47" s="1">
        <f t="shared" si="2397"/>
        <v>2.0121951219512196E-3</v>
      </c>
      <c r="BUN47" s="1">
        <f t="shared" si="2398"/>
        <v>15.402595850820724</v>
      </c>
      <c r="BUO47" s="1"/>
      <c r="BUP47" s="1"/>
      <c r="BUQ47" s="1" t="s">
        <v>11</v>
      </c>
      <c r="BUR47" s="1" t="s">
        <v>186</v>
      </c>
      <c r="BUS47" s="1">
        <v>422</v>
      </c>
      <c r="BUT47" s="1">
        <v>14</v>
      </c>
      <c r="BUU47" s="1">
        <v>5.2999999999999999E-2</v>
      </c>
      <c r="BUV47" s="1">
        <f t="shared" si="2399"/>
        <v>3.7999999999999999E-2</v>
      </c>
      <c r="BUW47" s="1">
        <f t="shared" si="2400"/>
        <v>1.4526315789473683</v>
      </c>
      <c r="BUX47" s="1">
        <f t="shared" si="2401"/>
        <v>2.1789473684210524E-3</v>
      </c>
      <c r="BUY47" s="1">
        <f t="shared" si="2402"/>
        <v>16.679021497405483</v>
      </c>
      <c r="BUZ47" s="1"/>
      <c r="BVA47" s="1"/>
      <c r="BVB47" s="1" t="s">
        <v>11</v>
      </c>
      <c r="BVC47" s="1" t="s">
        <v>187</v>
      </c>
      <c r="BVD47" s="1">
        <v>423</v>
      </c>
      <c r="BVE47" s="1">
        <v>14</v>
      </c>
      <c r="BVF47" s="1">
        <v>2.9000000000000001E-2</v>
      </c>
      <c r="BVG47" s="1">
        <f t="shared" si="2403"/>
        <v>1.9000000000000003E-2</v>
      </c>
      <c r="BVH47" s="1">
        <f t="shared" si="2404"/>
        <v>-0.29010238907849822</v>
      </c>
      <c r="BVI47" s="1">
        <f t="shared" si="2405"/>
        <v>-4.3515358361774736E-4</v>
      </c>
      <c r="BVJ47" s="1">
        <f t="shared" si="2406"/>
        <v>-3.3309368005032711</v>
      </c>
      <c r="BVK47" s="1"/>
      <c r="BVL47" s="1"/>
      <c r="BVM47" s="1" t="s">
        <v>11</v>
      </c>
      <c r="BVN47" s="1" t="s">
        <v>188</v>
      </c>
      <c r="BVO47" s="1">
        <v>436</v>
      </c>
      <c r="BVP47" s="1">
        <v>14</v>
      </c>
      <c r="BVQ47" s="1">
        <v>4.1000000000000002E-2</v>
      </c>
      <c r="BVR47" s="1">
        <f t="shared" si="2407"/>
        <v>2.9000000000000001E-2</v>
      </c>
      <c r="BVS47" s="1">
        <f t="shared" si="2408"/>
        <v>0.34129692832764513</v>
      </c>
      <c r="BVT47" s="1">
        <f t="shared" si="2409"/>
        <v>5.1194539249146769E-4</v>
      </c>
      <c r="BVU47" s="1">
        <f t="shared" si="2410"/>
        <v>3.9187491770626734</v>
      </c>
      <c r="BVV47" s="1"/>
      <c r="BVW47" s="1"/>
      <c r="BVX47" s="1" t="s">
        <v>11</v>
      </c>
      <c r="BVY47" s="1" t="s">
        <v>189</v>
      </c>
      <c r="BVZ47" s="1">
        <v>437</v>
      </c>
      <c r="BWA47" s="1">
        <v>14</v>
      </c>
      <c r="BWB47" s="1">
        <v>1.4999999999999999E-2</v>
      </c>
      <c r="BWC47" s="1">
        <f t="shared" si="2411"/>
        <v>9.9999999999999985E-3</v>
      </c>
      <c r="BWD47" s="1">
        <f t="shared" si="2412"/>
        <v>-0.4144486692015209</v>
      </c>
      <c r="BWE47" s="1">
        <f t="shared" si="2413"/>
        <v>-6.216730038022814E-4</v>
      </c>
      <c r="BWF47" s="1">
        <f t="shared" si="2414"/>
        <v>-4.7586727174087669</v>
      </c>
      <c r="BWG47" s="1"/>
      <c r="BWH47" s="1"/>
      <c r="BWI47" s="1" t="s">
        <v>11</v>
      </c>
      <c r="BWJ47" s="1" t="s">
        <v>190</v>
      </c>
      <c r="BWK47" s="1">
        <v>443</v>
      </c>
      <c r="BWL47" s="1">
        <v>14</v>
      </c>
      <c r="BWM47" s="1">
        <v>3.3000000000000002E-2</v>
      </c>
      <c r="BWN47" s="1">
        <f t="shared" si="2415"/>
        <v>2.3E-2</v>
      </c>
      <c r="BWO47" s="1">
        <f t="shared" si="2416"/>
        <v>5.3030303030302969E-2</v>
      </c>
      <c r="BWP47" s="1">
        <f t="shared" si="2417"/>
        <v>7.9545454545454456E-5</v>
      </c>
      <c r="BWQ47" s="1">
        <f t="shared" si="2418"/>
        <v>0.60889049713299492</v>
      </c>
      <c r="BWR47" s="1"/>
      <c r="BWS47" s="1"/>
      <c r="BWT47" s="1" t="s">
        <v>11</v>
      </c>
      <c r="BWU47" s="1" t="s">
        <v>191</v>
      </c>
      <c r="BWV47" s="1">
        <v>450</v>
      </c>
      <c r="BWW47" s="1">
        <v>14</v>
      </c>
      <c r="BWX47" s="1">
        <v>2.5999999999999999E-2</v>
      </c>
      <c r="BWY47" s="1">
        <f t="shared" si="2419"/>
        <v>2.1999999999999999E-2</v>
      </c>
      <c r="BWZ47" s="1">
        <f t="shared" si="2420"/>
        <v>0.35606060606060602</v>
      </c>
      <c r="BXA47" s="1">
        <f t="shared" si="2421"/>
        <v>5.3409090909090908E-4</v>
      </c>
      <c r="BXB47" s="1">
        <f t="shared" si="2422"/>
        <v>4.0882647664643983</v>
      </c>
      <c r="BXC47" s="1"/>
      <c r="BXD47" s="1"/>
      <c r="BXE47" s="1" t="s">
        <v>11</v>
      </c>
      <c r="BXF47" s="1" t="s">
        <v>192</v>
      </c>
      <c r="BXG47" s="1">
        <v>451</v>
      </c>
      <c r="BXH47" s="1">
        <v>14</v>
      </c>
      <c r="BXI47" s="1">
        <v>1E-3</v>
      </c>
      <c r="BXJ47" s="1">
        <f t="shared" si="2423"/>
        <v>4.0000000000000001E-3</v>
      </c>
      <c r="BXK47" s="1">
        <f t="shared" si="2424"/>
        <v>0.63396226415094348</v>
      </c>
      <c r="BXL47" s="1">
        <f t="shared" si="2425"/>
        <v>9.5094339622641528E-4</v>
      </c>
      <c r="BXM47" s="1">
        <f t="shared" si="2426"/>
        <v>7.2791135657257744</v>
      </c>
      <c r="BXN47" s="1"/>
      <c r="BXO47" s="1"/>
      <c r="BXP47" s="1" t="s">
        <v>11</v>
      </c>
      <c r="BXQ47" s="1" t="s">
        <v>193</v>
      </c>
      <c r="BXR47" s="1">
        <v>464</v>
      </c>
      <c r="BXS47" s="1">
        <v>14</v>
      </c>
      <c r="BXT47" s="1">
        <v>0.02</v>
      </c>
      <c r="BXU47" s="1">
        <f t="shared" si="2427"/>
        <v>1.6E-2</v>
      </c>
      <c r="BXV47" s="1">
        <f t="shared" si="2428"/>
        <v>1.3933823529411766</v>
      </c>
      <c r="BXW47" s="1">
        <f t="shared" si="2429"/>
        <v>2.0900735294117649E-3</v>
      </c>
      <c r="BXX47" s="1">
        <f t="shared" si="2430"/>
        <v>15.998725730341127</v>
      </c>
      <c r="BXY47" s="1"/>
      <c r="BXZ47" s="1"/>
      <c r="BYA47" s="1" t="s">
        <v>11</v>
      </c>
      <c r="BYB47" s="1" t="s">
        <v>194</v>
      </c>
      <c r="BYC47" s="1">
        <v>465</v>
      </c>
      <c r="BYD47" s="1">
        <v>14</v>
      </c>
      <c r="BYE47" s="1">
        <v>0.01</v>
      </c>
      <c r="BYF47" s="1">
        <f t="shared" si="2431"/>
        <v>5.0000000000000001E-3</v>
      </c>
      <c r="BYG47" s="1">
        <f t="shared" si="2432"/>
        <v>2.2471910112359543E-2</v>
      </c>
      <c r="BYH47" s="1">
        <f t="shared" si="2433"/>
        <v>3.3707865168539316E-5</v>
      </c>
      <c r="BYI47" s="1">
        <f t="shared" si="2434"/>
        <v>0.25802101323131749</v>
      </c>
      <c r="BYJ47" s="1"/>
      <c r="BYK47" s="1"/>
      <c r="BYL47" s="1" t="s">
        <v>11</v>
      </c>
      <c r="BYM47" s="1" t="s">
        <v>195</v>
      </c>
      <c r="BYN47" s="1">
        <v>479</v>
      </c>
      <c r="BYO47" s="1">
        <v>14</v>
      </c>
      <c r="BYP47" s="1">
        <v>3.1E-2</v>
      </c>
      <c r="BYQ47" s="1">
        <f t="shared" si="2435"/>
        <v>0.02</v>
      </c>
      <c r="BYR47" s="1">
        <f t="shared" si="2436"/>
        <v>0.91143911439114389</v>
      </c>
      <c r="BYS47" s="1">
        <f t="shared" si="2437"/>
        <v>1.3671586715867158E-3</v>
      </c>
      <c r="BYT47" s="1">
        <f t="shared" si="2438"/>
        <v>10.465084748826666</v>
      </c>
      <c r="BYU47" s="1"/>
      <c r="BYV47" s="1"/>
      <c r="BYW47" s="1" t="s">
        <v>11</v>
      </c>
      <c r="BYX47" s="1" t="s">
        <v>196</v>
      </c>
      <c r="BYY47" s="1">
        <v>480</v>
      </c>
      <c r="BYZ47" s="1">
        <v>14</v>
      </c>
      <c r="BZA47" s="1">
        <v>1.7000000000000001E-2</v>
      </c>
      <c r="BZB47" s="1">
        <f t="shared" si="2439"/>
        <v>4.0000000000000018E-3</v>
      </c>
      <c r="BZC47" s="1">
        <f t="shared" si="2440"/>
        <v>0.55430711610486894</v>
      </c>
      <c r="BZD47" s="1">
        <f t="shared" si="2441"/>
        <v>8.3146067415730345E-4</v>
      </c>
      <c r="BZE47" s="1">
        <f t="shared" si="2442"/>
        <v>6.3645183263725</v>
      </c>
      <c r="BZF47" s="1"/>
      <c r="BZG47" s="1"/>
      <c r="BZH47" s="1" t="s">
        <v>11</v>
      </c>
      <c r="BZI47" s="1" t="s">
        <v>197</v>
      </c>
      <c r="BZJ47" s="1">
        <v>494</v>
      </c>
      <c r="BZK47" s="1">
        <v>14</v>
      </c>
      <c r="BZL47" s="1">
        <v>4.2999999999999997E-2</v>
      </c>
      <c r="BZM47" s="1">
        <f t="shared" si="2443"/>
        <v>2.7999999999999997E-2</v>
      </c>
      <c r="BZN47" s="1">
        <f t="shared" si="2444"/>
        <v>1.7647058823529413</v>
      </c>
      <c r="BZO47" s="1">
        <f t="shared" si="2445"/>
        <v>2.6470588235294121E-3</v>
      </c>
      <c r="BZP47" s="1">
        <f t="shared" si="2446"/>
        <v>20.262238391988763</v>
      </c>
      <c r="BZQ47" s="1"/>
      <c r="BZR47" s="1"/>
      <c r="BZS47" s="1" t="s">
        <v>11</v>
      </c>
      <c r="BZT47" s="1" t="s">
        <v>198</v>
      </c>
      <c r="BZU47" s="1">
        <v>495</v>
      </c>
      <c r="BZV47" s="1">
        <v>14</v>
      </c>
      <c r="BZW47" s="1">
        <v>2.5000000000000001E-2</v>
      </c>
      <c r="BZX47" s="1">
        <f t="shared" si="2447"/>
        <v>1.1000000000000001E-2</v>
      </c>
      <c r="BZY47" s="1">
        <f t="shared" si="2448"/>
        <v>0.79704797047970488</v>
      </c>
      <c r="BZZ47" s="1">
        <f t="shared" si="2449"/>
        <v>1.1955719557195574E-3</v>
      </c>
      <c r="CAA47" s="1">
        <f t="shared" si="2450"/>
        <v>9.1516530597026744</v>
      </c>
      <c r="CAB47" s="1"/>
      <c r="CAC47" s="1"/>
      <c r="CAD47" s="1" t="s">
        <v>11</v>
      </c>
      <c r="CAE47" s="1" t="s">
        <v>199</v>
      </c>
      <c r="CAF47" s="1">
        <v>501</v>
      </c>
      <c r="CAG47" s="1">
        <v>14</v>
      </c>
      <c r="CAH47" s="1">
        <v>3.4000000000000002E-2</v>
      </c>
      <c r="CAI47" s="1">
        <f t="shared" si="2451"/>
        <v>1.7000000000000001E-2</v>
      </c>
      <c r="CAJ47" s="1">
        <f t="shared" si="2452"/>
        <v>1.0732600732600732</v>
      </c>
      <c r="CAK47" s="1">
        <f t="shared" si="2453"/>
        <v>1.6098901098901099E-3</v>
      </c>
      <c r="CAL47" s="1">
        <f t="shared" si="2454"/>
        <v>12.323102494566058</v>
      </c>
      <c r="CAM47" s="1"/>
      <c r="CAN47" s="1"/>
      <c r="CAO47" s="1" t="s">
        <v>11</v>
      </c>
      <c r="CAP47" s="1" t="s">
        <v>200</v>
      </c>
      <c r="CAQ47" s="1">
        <v>508</v>
      </c>
      <c r="CAR47" s="1">
        <v>14</v>
      </c>
      <c r="CAS47" s="1">
        <v>3.3000000000000002E-2</v>
      </c>
      <c r="CAT47" s="1">
        <f t="shared" si="2455"/>
        <v>-4.9999999999999975E-3</v>
      </c>
      <c r="CAU47" s="1">
        <f t="shared" si="2456"/>
        <v>0.26007326007326015</v>
      </c>
      <c r="CAV47" s="1">
        <f t="shared" si="2457"/>
        <v>3.9010989010989023E-4</v>
      </c>
      <c r="CAW47" s="1">
        <f t="shared" si="2458"/>
        <v>2.9861442904921174</v>
      </c>
      <c r="CAX47" s="1"/>
      <c r="CAY47" s="1"/>
      <c r="CAZ47" s="1" t="s">
        <v>11</v>
      </c>
      <c r="CBA47" s="1" t="s">
        <v>201</v>
      </c>
      <c r="CBB47" s="1">
        <v>509</v>
      </c>
      <c r="CBC47" s="1">
        <v>14</v>
      </c>
      <c r="CBD47" s="1">
        <v>1.6E-2</v>
      </c>
      <c r="CBE47" s="1">
        <f t="shared" si="2459"/>
        <v>3.0000000000000009E-3</v>
      </c>
      <c r="CBF47" s="1">
        <f t="shared" si="2460"/>
        <v>-1.5037593984962365E-2</v>
      </c>
      <c r="CBG47" s="1">
        <f t="shared" si="2461"/>
        <v>-2.2556390977443548E-5</v>
      </c>
      <c r="CBH47" s="1">
        <f t="shared" si="2462"/>
        <v>-0.17266067802697141</v>
      </c>
      <c r="CBI47" s="1"/>
      <c r="CBJ47" s="1"/>
      <c r="CBK47" s="1" t="s">
        <v>11</v>
      </c>
      <c r="CBL47" s="1" t="s">
        <v>202</v>
      </c>
      <c r="CBM47" s="1">
        <v>515</v>
      </c>
      <c r="CBN47" s="1">
        <v>14</v>
      </c>
      <c r="CBO47" s="1">
        <v>2.1999999999999999E-2</v>
      </c>
      <c r="CBP47" s="1">
        <f t="shared" si="2463"/>
        <v>6.9999999999999993E-3</v>
      </c>
      <c r="CBQ47" s="1">
        <f t="shared" si="1612"/>
        <v>0.24344569288389509</v>
      </c>
      <c r="CBR47" s="1">
        <f t="shared" si="2464"/>
        <v>3.6516853932584264E-4</v>
      </c>
      <c r="CBS47" s="1">
        <f t="shared" si="2465"/>
        <v>2.7952276433392731</v>
      </c>
      <c r="CBT47" s="1"/>
      <c r="CBU47" s="1"/>
      <c r="CBV47" s="1" t="s">
        <v>11</v>
      </c>
      <c r="CBW47" s="1" t="s">
        <v>203</v>
      </c>
      <c r="CBX47" s="1">
        <v>522</v>
      </c>
      <c r="CBY47" s="1">
        <v>14</v>
      </c>
      <c r="CBZ47" s="1">
        <v>2.1999999999999999E-2</v>
      </c>
      <c r="CCA47" s="1">
        <f t="shared" si="2466"/>
        <v>7.9999999999999984E-3</v>
      </c>
      <c r="CCB47" s="1">
        <f t="shared" si="2467"/>
        <v>0.29213483146067409</v>
      </c>
      <c r="CCC47" s="1">
        <f t="shared" si="2468"/>
        <v>4.3820224719101115E-4</v>
      </c>
      <c r="CCD47" s="1">
        <f t="shared" si="2469"/>
        <v>3.3542731720071273</v>
      </c>
      <c r="CCE47" s="1"/>
      <c r="CCF47" s="1"/>
      <c r="CCG47" s="1" t="s">
        <v>11</v>
      </c>
      <c r="CCH47" s="1" t="s">
        <v>204</v>
      </c>
      <c r="CCI47" s="1">
        <v>523</v>
      </c>
      <c r="CCJ47" s="1">
        <v>14</v>
      </c>
      <c r="CCK47" s="1">
        <v>2.8000000000000001E-2</v>
      </c>
      <c r="CCL47" s="1">
        <f t="shared" si="2470"/>
        <v>9.0000000000000011E-3</v>
      </c>
      <c r="CCM47" s="1">
        <f t="shared" si="2471"/>
        <v>0.41825095057034223</v>
      </c>
      <c r="CCN47" s="1">
        <f t="shared" si="2472"/>
        <v>6.2737642585551331E-4</v>
      </c>
      <c r="CCO47" s="1">
        <f t="shared" si="2473"/>
        <v>4.8023302652749029</v>
      </c>
      <c r="CCP47" s="1"/>
      <c r="CCQ47" s="1"/>
      <c r="CCR47" s="1" t="s">
        <v>11</v>
      </c>
      <c r="CCS47" s="1" t="s">
        <v>205</v>
      </c>
      <c r="CCT47" s="1">
        <v>536</v>
      </c>
      <c r="CCU47" s="1">
        <v>14</v>
      </c>
      <c r="CCV47" s="1">
        <v>3.5000000000000003E-2</v>
      </c>
      <c r="CCW47" s="1">
        <f t="shared" si="2474"/>
        <v>1.5000000000000003E-2</v>
      </c>
      <c r="CCX47" s="1">
        <f t="shared" si="2475"/>
        <v>0.53667953667953683</v>
      </c>
      <c r="CCY47" s="1">
        <f t="shared" si="2476"/>
        <v>8.050193050193053E-4</v>
      </c>
      <c r="CCZ47" s="1">
        <f t="shared" si="2477"/>
        <v>6.162119603638283</v>
      </c>
      <c r="CDA47" s="1"/>
      <c r="CDB47" s="1"/>
      <c r="CDC47" s="1" t="s">
        <v>11</v>
      </c>
      <c r="CDD47" s="1" t="s">
        <v>206</v>
      </c>
      <c r="CDE47" s="1">
        <v>542</v>
      </c>
      <c r="CDF47" s="1">
        <v>14</v>
      </c>
      <c r="CDG47" s="1">
        <v>2.7E-2</v>
      </c>
      <c r="CDH47" s="1">
        <f t="shared" si="2478"/>
        <v>1.2E-2</v>
      </c>
      <c r="CDI47" s="1">
        <f t="shared" si="2479"/>
        <v>8.7121212121212127E-2</v>
      </c>
      <c r="CDJ47" s="1">
        <f t="shared" si="2480"/>
        <v>1.306818181818182E-4</v>
      </c>
      <c r="CDK47" s="1">
        <f t="shared" si="2481"/>
        <v>1.0003201024327786</v>
      </c>
      <c r="CDL47" s="1"/>
      <c r="CDM47" s="1"/>
      <c r="CDN47" s="1" t="s">
        <v>11</v>
      </c>
      <c r="CDO47" s="1" t="s">
        <v>207</v>
      </c>
      <c r="CDP47" s="1">
        <v>549</v>
      </c>
      <c r="CDQ47" s="1">
        <v>14</v>
      </c>
      <c r="CDR47" s="1">
        <v>2.8000000000000001E-2</v>
      </c>
      <c r="CDS47" s="1">
        <f t="shared" si="2482"/>
        <v>1.3000000000000001E-2</v>
      </c>
      <c r="CDT47" s="1">
        <f t="shared" si="2483"/>
        <v>4.5627376425855563E-2</v>
      </c>
      <c r="CDU47" s="1">
        <f t="shared" si="2484"/>
        <v>6.8441064638783344E-5</v>
      </c>
      <c r="CDV47" s="1">
        <f t="shared" si="2485"/>
        <v>0.5238905743936263</v>
      </c>
      <c r="CDW47" s="1"/>
      <c r="CDX47" s="1"/>
      <c r="CDY47" s="1" t="s">
        <v>11</v>
      </c>
      <c r="CDZ47" s="1" t="s">
        <v>208</v>
      </c>
      <c r="CEA47" s="1">
        <v>550</v>
      </c>
      <c r="CEB47" s="1">
        <v>14</v>
      </c>
      <c r="CEC47" s="1">
        <v>0.03</v>
      </c>
      <c r="CED47" s="1">
        <f t="shared" si="2486"/>
        <v>1.2999999999999998E-2</v>
      </c>
      <c r="CEE47" s="1">
        <f t="shared" si="2487"/>
        <v>0.46399999999999986</v>
      </c>
      <c r="CEF47" s="1">
        <f t="shared" si="2488"/>
        <v>6.9599999999999979E-4</v>
      </c>
      <c r="CEG47" s="1">
        <f t="shared" si="2489"/>
        <v>5.3276178812002426</v>
      </c>
      <c r="CEH47" s="1"/>
      <c r="CEI47" s="1"/>
      <c r="CEJ47" s="1" t="s">
        <v>11</v>
      </c>
      <c r="CEK47" s="1" t="s">
        <v>209</v>
      </c>
      <c r="CEL47" s="1">
        <v>556</v>
      </c>
      <c r="CEM47" s="1">
        <v>14</v>
      </c>
      <c r="CEN47" s="1">
        <v>3.1E-2</v>
      </c>
      <c r="CEO47" s="1">
        <f t="shared" si="2490"/>
        <v>1.6E-2</v>
      </c>
      <c r="CEP47" s="1">
        <f t="shared" si="2491"/>
        <v>0.71541501976284594</v>
      </c>
      <c r="CEQ47" s="1">
        <f t="shared" si="2492"/>
        <v>1.0731225296442689E-3</v>
      </c>
      <c r="CER47" s="1">
        <f t="shared" si="2493"/>
        <v>8.2143488184650089</v>
      </c>
      <c r="CES47" s="1"/>
      <c r="CET47" s="1"/>
      <c r="CEU47" s="1" t="s">
        <v>11</v>
      </c>
      <c r="CEV47" s="1" t="s">
        <v>210</v>
      </c>
      <c r="CEW47" s="1">
        <v>563</v>
      </c>
      <c r="CEX47" s="1">
        <v>14</v>
      </c>
      <c r="CEY47" s="1">
        <v>2.4E-2</v>
      </c>
      <c r="CEZ47" s="1">
        <f t="shared" si="2494"/>
        <v>0.01</v>
      </c>
      <c r="CFA47" s="1">
        <f t="shared" si="2495"/>
        <v>0.40240480961923847</v>
      </c>
      <c r="CFB47" s="1">
        <f t="shared" si="2496"/>
        <v>6.0360721442885774E-4</v>
      </c>
      <c r="CFC47" s="1">
        <f t="shared" si="2497"/>
        <v>4.6203859034664552</v>
      </c>
      <c r="CFD47" s="1"/>
      <c r="CFE47" s="1"/>
      <c r="CFF47" s="1" t="s">
        <v>11</v>
      </c>
      <c r="CFG47" s="1" t="s">
        <v>211</v>
      </c>
      <c r="CFH47" s="1">
        <v>564</v>
      </c>
      <c r="CFI47" s="1">
        <v>14</v>
      </c>
      <c r="CFJ47" s="1">
        <v>3.3000000000000002E-2</v>
      </c>
      <c r="CFK47" s="1">
        <f t="shared" si="2498"/>
        <v>1.0000000000000009E-3</v>
      </c>
      <c r="CFL47" s="1">
        <f t="shared" si="2499"/>
        <v>-0.20522388059701488</v>
      </c>
      <c r="CFM47" s="1">
        <f t="shared" si="2500"/>
        <v>-3.078358208955223E-4</v>
      </c>
      <c r="CFN47" s="1">
        <f t="shared" si="2501"/>
        <v>-2.3563672756852592</v>
      </c>
      <c r="CFO47" s="1"/>
      <c r="CFP47" s="1"/>
      <c r="CFQ47" s="1" t="s">
        <v>11</v>
      </c>
      <c r="CFR47" s="1" t="s">
        <v>212</v>
      </c>
      <c r="CFS47" s="1">
        <v>571</v>
      </c>
      <c r="CFT47" s="1">
        <v>14</v>
      </c>
      <c r="CFU47" s="1">
        <v>3.5000000000000003E-2</v>
      </c>
      <c r="CFV47" s="1">
        <f t="shared" si="2502"/>
        <v>4.0000000000000036E-3</v>
      </c>
      <c r="CFW47" s="1">
        <f t="shared" si="2503"/>
        <v>-0.21052631578947353</v>
      </c>
      <c r="CFX47" s="1">
        <f t="shared" si="2504"/>
        <v>-3.1578947368421031E-4</v>
      </c>
      <c r="CFY47" s="1">
        <f t="shared" si="2505"/>
        <v>-2.4172494923776049</v>
      </c>
      <c r="CFZ47" s="1"/>
      <c r="CGA47" s="1"/>
      <c r="CGB47" s="1" t="s">
        <v>11</v>
      </c>
      <c r="CGC47" s="1" t="s">
        <v>213</v>
      </c>
      <c r="CGD47" s="1">
        <v>577</v>
      </c>
      <c r="CGE47" s="1">
        <v>14</v>
      </c>
      <c r="CGF47" s="1">
        <v>3.5000000000000003E-2</v>
      </c>
      <c r="CGG47" s="1">
        <f t="shared" si="2506"/>
        <v>4.0000000000000036E-3</v>
      </c>
      <c r="CGH47" s="1">
        <f t="shared" si="2507"/>
        <v>-0.39849624060150363</v>
      </c>
      <c r="CGI47" s="1">
        <f t="shared" si="2508"/>
        <v>-5.9774436090225544E-4</v>
      </c>
      <c r="CGJ47" s="1">
        <f t="shared" si="2509"/>
        <v>-4.5755079677147537</v>
      </c>
      <c r="CGK47" s="1"/>
      <c r="CGL47" s="1"/>
      <c r="CGM47" s="1" t="s">
        <v>11</v>
      </c>
      <c r="CGN47" s="1" t="s">
        <v>214</v>
      </c>
      <c r="CGO47" s="1">
        <v>578</v>
      </c>
      <c r="CGP47" s="1">
        <v>14</v>
      </c>
      <c r="CGQ47" s="1">
        <v>1.4999999999999999E-2</v>
      </c>
      <c r="CGR47" s="1">
        <f t="shared" si="2510"/>
        <v>-2.0000000000000018E-3</v>
      </c>
      <c r="CGS47" s="1">
        <f t="shared" si="2511"/>
        <v>-0.93436293436293449</v>
      </c>
      <c r="CGT47" s="1">
        <f t="shared" si="2512"/>
        <v>-1.4015444015444017E-3</v>
      </c>
      <c r="CGU47" s="1">
        <f t="shared" si="2513"/>
        <v>-10.728294561729957</v>
      </c>
      <c r="CGV47" s="1"/>
      <c r="CGW47" s="1"/>
      <c r="CGX47" s="1" t="s">
        <v>11</v>
      </c>
      <c r="CGY47" s="1" t="s">
        <v>215</v>
      </c>
      <c r="CGZ47" s="1">
        <v>592</v>
      </c>
      <c r="CHA47" s="1">
        <v>14</v>
      </c>
      <c r="CHB47" s="1">
        <v>4.4999999999999998E-2</v>
      </c>
      <c r="CHC47" s="1">
        <f t="shared" si="2514"/>
        <v>1.9E-2</v>
      </c>
      <c r="CHD47" s="1">
        <f t="shared" si="2515"/>
        <v>-0.34099616858237553</v>
      </c>
      <c r="CHE47" s="1">
        <f t="shared" si="2516"/>
        <v>-5.1149425287356327E-4</v>
      </c>
      <c r="CHF47" s="1">
        <f t="shared" si="2517"/>
        <v>-3.9152958731901655</v>
      </c>
      <c r="CHG47" s="1"/>
      <c r="CHH47" s="1"/>
      <c r="CHI47" s="1" t="s">
        <v>11</v>
      </c>
      <c r="CHJ47" s="1" t="s">
        <v>216</v>
      </c>
      <c r="CHK47" s="1">
        <v>593</v>
      </c>
      <c r="CHL47" s="1">
        <v>14</v>
      </c>
      <c r="CHM47" s="1">
        <v>5.7000000000000002E-2</v>
      </c>
      <c r="CHN47" s="1">
        <f t="shared" si="2518"/>
        <v>3.4000000000000002E-2</v>
      </c>
      <c r="CHO47" s="1">
        <f t="shared" si="2519"/>
        <v>1.023529411764706</v>
      </c>
      <c r="CHP47" s="1">
        <f t="shared" si="2520"/>
        <v>1.535294117647059E-3</v>
      </c>
      <c r="CHQ47" s="1">
        <f t="shared" si="2521"/>
        <v>11.752098267353482</v>
      </c>
      <c r="CHR47" s="1"/>
      <c r="CHS47" s="1"/>
      <c r="CHT47" s="1" t="s">
        <v>11</v>
      </c>
      <c r="CHU47" s="1" t="s">
        <v>217</v>
      </c>
      <c r="CHV47" s="1">
        <v>607</v>
      </c>
      <c r="CHW47" s="1">
        <v>14</v>
      </c>
      <c r="CHX47" s="1">
        <v>6.2E-2</v>
      </c>
      <c r="CHY47" s="1">
        <f t="shared" si="2522"/>
        <v>4.0999999999999995E-2</v>
      </c>
      <c r="CHZ47" s="1">
        <f t="shared" si="2523"/>
        <v>1.4031007751937983</v>
      </c>
      <c r="CIA47" s="1">
        <f t="shared" si="2524"/>
        <v>2.1046511627906975E-3</v>
      </c>
      <c r="CIB47" s="1">
        <f t="shared" si="2525"/>
        <v>16.110312023811218</v>
      </c>
      <c r="CIC47" s="1"/>
      <c r="CID47" s="1"/>
      <c r="CIE47" s="1" t="s">
        <v>11</v>
      </c>
      <c r="CIF47" s="1" t="s">
        <v>218</v>
      </c>
      <c r="CIG47" s="1">
        <v>608</v>
      </c>
      <c r="CIH47" s="1">
        <v>14</v>
      </c>
      <c r="CII47" s="1">
        <v>4.4999999999999998E-2</v>
      </c>
      <c r="CIJ47" s="1">
        <f t="shared" si="2526"/>
        <v>1.7999999999999999E-2</v>
      </c>
      <c r="CIK47" s="1">
        <f t="shared" si="2527"/>
        <v>-7.0588235294117771E-2</v>
      </c>
      <c r="CIL47" s="1">
        <f t="shared" si="2528"/>
        <v>-1.0588235294117666E-4</v>
      </c>
      <c r="CIM47" s="1">
        <f t="shared" si="2529"/>
        <v>-0.81048953567955184</v>
      </c>
      <c r="CIN47" s="1"/>
      <c r="CIO47" s="1"/>
      <c r="CIP47" s="1" t="s">
        <v>11</v>
      </c>
      <c r="CIQ47" s="1" t="s">
        <v>219</v>
      </c>
      <c r="CIR47" s="1">
        <v>621</v>
      </c>
      <c r="CIS47" s="1">
        <v>14</v>
      </c>
      <c r="CIT47" s="1">
        <v>3.9E-2</v>
      </c>
      <c r="CIU47" s="1">
        <f t="shared" si="1679"/>
        <v>9.0000000000000011E-3</v>
      </c>
      <c r="CIV47" s="1">
        <f t="shared" si="2530"/>
        <v>-1.4166666666666665</v>
      </c>
      <c r="CIW47" s="1">
        <f t="shared" si="2531"/>
        <v>-2.1249999999999997E-3</v>
      </c>
      <c r="CIX47" s="1">
        <f t="shared" si="2532"/>
        <v>-16.266074709124307</v>
      </c>
      <c r="CIY47" s="1"/>
      <c r="CIZ47" s="1"/>
      <c r="CJA47" s="1" t="s">
        <v>11</v>
      </c>
      <c r="CJB47" s="1" t="s">
        <v>220</v>
      </c>
      <c r="CJC47" s="1">
        <v>622</v>
      </c>
      <c r="CJD47" s="1">
        <v>14</v>
      </c>
      <c r="CJE47" s="1">
        <v>4.2999999999999997E-2</v>
      </c>
      <c r="CJF47" s="1">
        <f t="shared" si="2533"/>
        <v>3.3999999999999996E-2</v>
      </c>
      <c r="CJG47" s="1">
        <f t="shared" si="2534"/>
        <v>0.76678445229681969</v>
      </c>
      <c r="CJH47" s="1">
        <f t="shared" si="2535"/>
        <v>1.1501766784452296E-3</v>
      </c>
      <c r="CJI47" s="1">
        <f t="shared" si="2536"/>
        <v>8.8041693083682606</v>
      </c>
      <c r="CJJ47" s="1"/>
      <c r="CJK47" s="1"/>
      <c r="CJL47" s="1" t="s">
        <v>11</v>
      </c>
      <c r="CJM47" s="1" t="s">
        <v>221</v>
      </c>
      <c r="CJN47" s="1">
        <v>635</v>
      </c>
      <c r="CJO47" s="1">
        <v>14</v>
      </c>
      <c r="CJP47" s="1">
        <v>6.3E-2</v>
      </c>
      <c r="CJQ47" s="1">
        <f t="shared" si="2537"/>
        <v>5.1000000000000004E-2</v>
      </c>
      <c r="CJR47" s="1">
        <f t="shared" si="2538"/>
        <v>1.0638297872340428</v>
      </c>
      <c r="CJS47" s="1">
        <f t="shared" si="2539"/>
        <v>1.5957446808510642E-3</v>
      </c>
      <c r="CJT47" s="1">
        <f t="shared" si="2540"/>
        <v>12.214824562546418</v>
      </c>
      <c r="CJU47" s="1"/>
      <c r="CJV47" s="1"/>
      <c r="CJW47" s="1" t="s">
        <v>11</v>
      </c>
      <c r="CJX47" s="1" t="s">
        <v>222</v>
      </c>
      <c r="CJY47" s="1">
        <v>636</v>
      </c>
      <c r="CJZ47" s="1">
        <v>14</v>
      </c>
      <c r="CKA47" s="1">
        <v>4.3999999999999997E-2</v>
      </c>
      <c r="CKB47" s="1">
        <f t="shared" si="2541"/>
        <v>2.3999999999999997E-2</v>
      </c>
      <c r="CKC47" s="1">
        <f t="shared" si="2542"/>
        <v>-4.9469964664311028E-2</v>
      </c>
      <c r="CKD47" s="1">
        <f t="shared" si="2543"/>
        <v>-7.4204946996466538E-5</v>
      </c>
      <c r="CKE47" s="1">
        <f t="shared" si="2544"/>
        <v>-0.56801092312053381</v>
      </c>
      <c r="CKF47" s="1"/>
      <c r="CKG47" s="1"/>
      <c r="CKH47" s="1" t="s">
        <v>11</v>
      </c>
      <c r="CKI47" s="1" t="s">
        <v>223</v>
      </c>
      <c r="CKJ47" s="1">
        <v>649</v>
      </c>
      <c r="CKK47" s="1">
        <v>14</v>
      </c>
      <c r="CKL47" s="1">
        <v>4.3999999999999997E-2</v>
      </c>
      <c r="CKM47" s="1">
        <f t="shared" si="2545"/>
        <v>1.9999999999999997E-2</v>
      </c>
      <c r="CKN47" s="1">
        <f t="shared" si="2546"/>
        <v>-0.27208480565371035</v>
      </c>
      <c r="CKO47" s="1">
        <f t="shared" si="2547"/>
        <v>-4.0812720848056554E-4</v>
      </c>
      <c r="CKP47" s="1">
        <f t="shared" si="2548"/>
        <v>-3.1240600771629325</v>
      </c>
      <c r="CKQ47" s="1"/>
      <c r="CKR47" s="1"/>
      <c r="CKS47" s="1" t="s">
        <v>11</v>
      </c>
      <c r="CKT47" s="1" t="s">
        <v>224</v>
      </c>
      <c r="CKU47" s="1">
        <v>650</v>
      </c>
      <c r="CKV47" s="1">
        <v>14</v>
      </c>
      <c r="CKW47" s="1">
        <v>0.04</v>
      </c>
      <c r="CKX47" s="1">
        <f t="shared" si="2549"/>
        <v>2.3E-2</v>
      </c>
      <c r="CKY47" s="1">
        <f t="shared" si="2550"/>
        <v>0.20350877192982453</v>
      </c>
      <c r="CKZ47" s="1">
        <f t="shared" si="2551"/>
        <v>3.0526315789473679E-4</v>
      </c>
      <c r="CLA47" s="1">
        <f t="shared" si="2552"/>
        <v>2.3366745092983523</v>
      </c>
      <c r="CLB47" s="1"/>
      <c r="CLC47" s="1"/>
      <c r="CLD47" s="1" t="s">
        <v>11</v>
      </c>
      <c r="CLE47" s="1" t="s">
        <v>225</v>
      </c>
      <c r="CLF47" s="1">
        <v>663</v>
      </c>
      <c r="CLG47" s="1">
        <v>14</v>
      </c>
      <c r="CLH47" s="1">
        <v>5.1999999999999998E-2</v>
      </c>
      <c r="CLI47" s="1">
        <f t="shared" si="2553"/>
        <v>0.03</v>
      </c>
      <c r="CLJ47" s="1">
        <f t="shared" si="2554"/>
        <v>0.44982698961937712</v>
      </c>
      <c r="CLK47" s="1">
        <f t="shared" si="2555"/>
        <v>6.7474048442906572E-4</v>
      </c>
      <c r="CLL47" s="1">
        <f t="shared" si="2556"/>
        <v>5.1648842959971351</v>
      </c>
      <c r="CLM47" s="1"/>
      <c r="CLN47" s="1"/>
      <c r="CLO47" s="1"/>
      <c r="CLP47" s="1"/>
      <c r="CLQ47" s="1"/>
      <c r="CLR47" s="1"/>
      <c r="CLS47" s="1"/>
      <c r="CLT47" s="1"/>
      <c r="CLU47" s="1"/>
      <c r="CLV47" s="1"/>
      <c r="CLW47" s="1"/>
      <c r="CLX47" s="1"/>
      <c r="CLY47" s="1"/>
      <c r="CLZ47" s="1"/>
      <c r="CMA47" s="1"/>
      <c r="CMB47" s="1"/>
      <c r="CMC47" s="1"/>
      <c r="CMD47" s="1"/>
      <c r="CME47" s="1"/>
      <c r="CMF47" s="1"/>
      <c r="CMG47" s="1"/>
      <c r="CMH47" s="1"/>
      <c r="CMI47" s="1"/>
      <c r="CMJ47" s="1"/>
      <c r="CMK47" s="1"/>
      <c r="CML47" s="1"/>
      <c r="CMM47" s="1"/>
      <c r="CMN47" s="1"/>
      <c r="CMO47" s="1"/>
      <c r="CMP47" s="1"/>
      <c r="CMQ47" s="1"/>
      <c r="CMR47" s="1"/>
      <c r="CMS47" s="1"/>
      <c r="CMT47" s="1"/>
      <c r="CMU47" s="1"/>
      <c r="CMV47" s="1"/>
      <c r="CMW47" s="1"/>
      <c r="CMX47" s="1"/>
      <c r="CMY47" s="1"/>
      <c r="CMZ47" s="1"/>
    </row>
    <row r="48" spans="1:2392" x14ac:dyDescent="0.3">
      <c r="A48" s="1" t="s">
        <v>11</v>
      </c>
      <c r="B48" s="1" t="s">
        <v>12</v>
      </c>
      <c r="C48" s="1">
        <v>1</v>
      </c>
      <c r="D48" s="1">
        <v>15</v>
      </c>
      <c r="E48" s="1">
        <v>2.8000000000000001E-2</v>
      </c>
      <c r="F48" s="1">
        <f t="shared" si="1712"/>
        <v>0.03</v>
      </c>
      <c r="G48" s="1">
        <f t="shared" si="1713"/>
        <v>1.3864406779661018</v>
      </c>
      <c r="H48" s="1">
        <f t="shared" si="2557"/>
        <v>2.0796610169491526E-3</v>
      </c>
      <c r="I48" s="1">
        <f t="shared" si="2558"/>
        <v>15.919021868869814</v>
      </c>
      <c r="J48" s="1">
        <f>AVERAGE(I34:I48)</f>
        <v>15.685490985707908</v>
      </c>
      <c r="K48" s="1"/>
      <c r="L48" s="1" t="s">
        <v>11</v>
      </c>
      <c r="M48" s="1" t="s">
        <v>13</v>
      </c>
      <c r="N48" s="1">
        <v>2</v>
      </c>
      <c r="O48" s="1">
        <v>15</v>
      </c>
      <c r="P48" s="1">
        <v>5.2999999999999999E-2</v>
      </c>
      <c r="Q48" s="1">
        <f t="shared" si="1714"/>
        <v>5.5E-2</v>
      </c>
      <c r="R48" s="1">
        <f t="shared" si="1715"/>
        <v>2.2542372881355934</v>
      </c>
      <c r="S48" s="1">
        <f t="shared" si="1716"/>
        <v>3.3813559322033904E-3</v>
      </c>
      <c r="T48" s="1">
        <f t="shared" si="1717"/>
        <v>25.88300621711107</v>
      </c>
      <c r="U48" s="1">
        <f>AVERAGE(T34:T48)</f>
        <v>24.689403925394668</v>
      </c>
      <c r="V48" s="1"/>
      <c r="W48" s="1" t="s">
        <v>11</v>
      </c>
      <c r="X48" s="1" t="s">
        <v>14</v>
      </c>
      <c r="Y48" s="1">
        <v>3</v>
      </c>
      <c r="Z48" s="1">
        <v>15</v>
      </c>
      <c r="AA48" s="1">
        <v>9.0999999999999998E-2</v>
      </c>
      <c r="AB48" s="1">
        <f t="shared" si="1718"/>
        <v>0.09</v>
      </c>
      <c r="AC48" s="1">
        <f t="shared" si="1719"/>
        <v>3.433898305084746</v>
      </c>
      <c r="AD48" s="1">
        <f t="shared" si="1720"/>
        <v>5.1508474576271194E-3</v>
      </c>
      <c r="AE48" s="1">
        <f t="shared" si="1721"/>
        <v>39.427797440501521</v>
      </c>
      <c r="AF48" s="1">
        <f>AVERAGE(AE34:AE48)</f>
        <v>35.743199061724809</v>
      </c>
      <c r="AG48" s="1"/>
      <c r="AH48" s="1" t="s">
        <v>11</v>
      </c>
      <c r="AI48" s="1" t="s">
        <v>15</v>
      </c>
      <c r="AJ48" s="1">
        <v>4</v>
      </c>
      <c r="AK48" s="1">
        <v>15</v>
      </c>
      <c r="AL48" s="1">
        <v>0.113</v>
      </c>
      <c r="AM48" s="1">
        <f t="shared" si="1722"/>
        <v>0.10500000000000001</v>
      </c>
      <c r="AN48" s="1">
        <f t="shared" si="1723"/>
        <v>3.8911564625850348</v>
      </c>
      <c r="AO48" s="1">
        <f t="shared" si="1724"/>
        <v>5.8367346938775523E-3</v>
      </c>
      <c r="AP48" s="1">
        <f t="shared" si="1725"/>
        <v>44.67800592374121</v>
      </c>
      <c r="AQ48" s="1">
        <f>AVERAGE(AP34:AP48)</f>
        <v>40.121682475807226</v>
      </c>
      <c r="AR48" s="1"/>
      <c r="AS48" s="1" t="s">
        <v>11</v>
      </c>
      <c r="AT48" s="1" t="s">
        <v>16</v>
      </c>
      <c r="AU48" s="1">
        <v>8</v>
      </c>
      <c r="AV48" s="1">
        <v>15</v>
      </c>
      <c r="AW48" s="1">
        <v>0.13800000000000001</v>
      </c>
      <c r="AX48" s="1">
        <f t="shared" si="1726"/>
        <v>0.13</v>
      </c>
      <c r="AY48" s="1">
        <f t="shared" si="1727"/>
        <v>4.7679180887372015</v>
      </c>
      <c r="AZ48" s="1">
        <f t="shared" si="1728"/>
        <v>7.1518771331058025E-3</v>
      </c>
      <c r="BA48" s="1">
        <f t="shared" si="1729"/>
        <v>54.744926003565539</v>
      </c>
      <c r="BB48" s="1">
        <f>AVERAGE(BA34:BA48)</f>
        <v>54.196301118776759</v>
      </c>
      <c r="BC48" s="1"/>
      <c r="BD48" s="1" t="s">
        <v>11</v>
      </c>
      <c r="BE48" s="1" t="s">
        <v>17</v>
      </c>
      <c r="BF48" s="1">
        <v>9</v>
      </c>
      <c r="BG48" s="1">
        <v>15</v>
      </c>
      <c r="BH48" s="1">
        <v>0.14699999999999999</v>
      </c>
      <c r="BI48" s="1">
        <f t="shared" si="1730"/>
        <v>0.14199999999999999</v>
      </c>
      <c r="BJ48" s="1">
        <f t="shared" si="1731"/>
        <v>5.1638225255972694</v>
      </c>
      <c r="BK48" s="1">
        <f t="shared" si="1732"/>
        <v>7.7457337883959044E-3</v>
      </c>
      <c r="BL48" s="1">
        <f t="shared" si="1733"/>
        <v>59.290675048958235</v>
      </c>
      <c r="BM48" s="1">
        <f>AVERAGE(BL34:BL48)</f>
        <v>58.141175290353189</v>
      </c>
      <c r="BN48" s="1"/>
      <c r="BO48" s="1" t="s">
        <v>11</v>
      </c>
      <c r="BP48" s="1" t="s">
        <v>18</v>
      </c>
      <c r="BQ48" s="1">
        <v>10</v>
      </c>
      <c r="BR48" s="1">
        <v>15</v>
      </c>
      <c r="BS48" s="1">
        <v>0.15</v>
      </c>
      <c r="BT48" s="1">
        <f t="shared" si="1734"/>
        <v>0.14099999999999999</v>
      </c>
      <c r="BU48" s="1">
        <f t="shared" si="1735"/>
        <v>5.0682593856655291</v>
      </c>
      <c r="BV48" s="1">
        <f t="shared" si="1736"/>
        <v>7.602389078498294E-3</v>
      </c>
      <c r="BW48" s="1">
        <f t="shared" si="1737"/>
        <v>58.193425279380691</v>
      </c>
      <c r="BX48" s="1">
        <f>AVERAGE(BW34:BW48)</f>
        <v>59.003300109306977</v>
      </c>
      <c r="BY48" s="1"/>
      <c r="BZ48" s="1" t="s">
        <v>11</v>
      </c>
      <c r="CA48" s="1" t="s">
        <v>19</v>
      </c>
      <c r="CB48" s="1">
        <v>11</v>
      </c>
      <c r="CC48" s="1">
        <v>15</v>
      </c>
      <c r="CD48" s="1">
        <v>0.154</v>
      </c>
      <c r="CE48" s="1">
        <f t="shared" si="1738"/>
        <v>0.14899999999999999</v>
      </c>
      <c r="CF48" s="1">
        <f>(CE48--0.0074)/0.0291</f>
        <v>5.3745704467353947</v>
      </c>
      <c r="CG48" s="1">
        <f t="shared" si="1740"/>
        <v>8.0618556701030925E-3</v>
      </c>
      <c r="CH48" s="1">
        <f t="shared" si="1741"/>
        <v>61.710468999564391</v>
      </c>
      <c r="CI48" s="1">
        <f>AVERAGE(CH34:CH48)</f>
        <v>61.184378044751377</v>
      </c>
      <c r="CJ48" s="1"/>
      <c r="CK48" s="1" t="s">
        <v>11</v>
      </c>
      <c r="CL48" s="1" t="s">
        <v>20</v>
      </c>
      <c r="CM48" s="1">
        <v>14</v>
      </c>
      <c r="CN48" s="1">
        <v>15</v>
      </c>
      <c r="CO48" s="1">
        <v>0.16200000000000001</v>
      </c>
      <c r="CP48" s="1">
        <f t="shared" si="1742"/>
        <v>0.14899999999999999</v>
      </c>
      <c r="CQ48" s="1">
        <f t="shared" si="1743"/>
        <v>5.2955326460481098</v>
      </c>
      <c r="CR48" s="1">
        <f t="shared" si="1744"/>
        <v>7.9432989690721642E-3</v>
      </c>
      <c r="CS48" s="1">
        <f t="shared" si="1745"/>
        <v>60.80296210251197</v>
      </c>
      <c r="CT48" s="1">
        <f>AVERAGE(CS34:CS48)</f>
        <v>62.69688953983875</v>
      </c>
      <c r="CU48" s="1"/>
      <c r="CV48" s="1" t="s">
        <v>11</v>
      </c>
      <c r="CW48" s="1" t="s">
        <v>21</v>
      </c>
      <c r="CX48" s="1">
        <v>15</v>
      </c>
      <c r="CY48" s="1">
        <v>15</v>
      </c>
      <c r="CZ48" s="1">
        <v>6.8000000000000005E-2</v>
      </c>
      <c r="DA48" s="1">
        <f t="shared" si="1746"/>
        <v>4.8000000000000001E-2</v>
      </c>
      <c r="DB48" s="1">
        <f t="shared" si="1747"/>
        <v>1.8620689655172413</v>
      </c>
      <c r="DC48" s="1">
        <f t="shared" si="1748"/>
        <v>2.7931034482758621E-3</v>
      </c>
      <c r="DD48" s="1">
        <f t="shared" si="1749"/>
        <v>21.380154992926069</v>
      </c>
      <c r="DE48" s="1">
        <f>AVERAGE(DD34:DD48)</f>
        <v>17.658424308972268</v>
      </c>
      <c r="DF48" s="1"/>
      <c r="DG48" s="1" t="s">
        <v>11</v>
      </c>
      <c r="DH48" s="1" t="s">
        <v>22</v>
      </c>
      <c r="DI48" s="1">
        <v>16</v>
      </c>
      <c r="DJ48" s="1">
        <v>15</v>
      </c>
      <c r="DK48" s="1">
        <v>9.1999999999999998E-2</v>
      </c>
      <c r="DL48" s="1">
        <f t="shared" si="1750"/>
        <v>6.5000000000000002E-2</v>
      </c>
      <c r="DM48" s="1">
        <f t="shared" si="1751"/>
        <v>2.3276450511945392</v>
      </c>
      <c r="DN48" s="1">
        <f t="shared" si="1752"/>
        <v>3.491467576791809E-3</v>
      </c>
      <c r="DO48" s="1">
        <f t="shared" si="1753"/>
        <v>26.725869387567428</v>
      </c>
      <c r="DP48" s="1">
        <f>AVERAGE(DO34:DO48)</f>
        <v>23.068370155642263</v>
      </c>
      <c r="DQ48" s="1"/>
      <c r="DR48" s="1" t="s">
        <v>11</v>
      </c>
      <c r="DS48" s="1" t="s">
        <v>23</v>
      </c>
      <c r="DT48" s="1">
        <v>17</v>
      </c>
      <c r="DU48" s="1">
        <v>15</v>
      </c>
      <c r="DV48" s="1">
        <v>0.109</v>
      </c>
      <c r="DW48" s="1">
        <f t="shared" si="1754"/>
        <v>8.2000000000000003E-2</v>
      </c>
      <c r="DX48" s="1">
        <f t="shared" si="1755"/>
        <v>2.8424657534246576</v>
      </c>
      <c r="DY48" s="1">
        <f t="shared" si="1756"/>
        <v>4.2636986301369867E-3</v>
      </c>
      <c r="DZ48" s="1">
        <f t="shared" si="1757"/>
        <v>32.637007272940799</v>
      </c>
      <c r="EA48" s="1">
        <f>AVERAGE(DZ34:DZ48)</f>
        <v>25.532887617545658</v>
      </c>
      <c r="EB48" s="1"/>
      <c r="EC48" s="1" t="s">
        <v>11</v>
      </c>
      <c r="ED48" s="1" t="s">
        <v>24</v>
      </c>
      <c r="EE48" s="1">
        <v>18</v>
      </c>
      <c r="EF48" s="1">
        <v>15</v>
      </c>
      <c r="EG48" s="1">
        <v>0.115</v>
      </c>
      <c r="EH48" s="1">
        <f t="shared" si="1758"/>
        <v>8.900000000000001E-2</v>
      </c>
      <c r="EI48" s="1">
        <f t="shared" si="1759"/>
        <v>3.2040816326530615</v>
      </c>
      <c r="EJ48" s="1">
        <f t="shared" si="1760"/>
        <v>4.8061224489795926E-3</v>
      </c>
      <c r="EK48" s="1">
        <f t="shared" si="1761"/>
        <v>36.789057325318375</v>
      </c>
      <c r="EL48" s="1">
        <f>AVERAGE(EK34:EK48)</f>
        <v>30.852818776010103</v>
      </c>
      <c r="EM48" s="1"/>
      <c r="EN48" s="1" t="s">
        <v>11</v>
      </c>
      <c r="EO48" s="1" t="s">
        <v>25</v>
      </c>
      <c r="EP48" s="1">
        <v>21</v>
      </c>
      <c r="EQ48" s="1">
        <v>15</v>
      </c>
      <c r="ER48" s="1">
        <v>0.14099999999999999</v>
      </c>
      <c r="ES48" s="1">
        <f t="shared" si="1762"/>
        <v>0.10999999999999999</v>
      </c>
      <c r="ET48" s="1">
        <f t="shared" si="1763"/>
        <v>3.8561643835616435</v>
      </c>
      <c r="EU48" s="1">
        <f t="shared" si="1764"/>
        <v>5.7842465753424653E-3</v>
      </c>
      <c r="EV48" s="1">
        <f t="shared" si="1765"/>
        <v>44.276229143772696</v>
      </c>
      <c r="EW48" s="1">
        <f>AVERAGE(EV34:EV48)</f>
        <v>39.872199246701179</v>
      </c>
      <c r="EX48" s="1"/>
      <c r="EY48" s="1" t="s">
        <v>11</v>
      </c>
      <c r="EZ48" s="1" t="s">
        <v>26</v>
      </c>
      <c r="FA48" s="1">
        <v>22</v>
      </c>
      <c r="FB48" s="1">
        <v>15</v>
      </c>
      <c r="FC48" s="1">
        <v>0.15</v>
      </c>
      <c r="FD48" s="1">
        <f t="shared" si="1766"/>
        <v>0.11899999999999999</v>
      </c>
      <c r="FE48" s="1">
        <f t="shared" si="1767"/>
        <v>4.0887372013651877</v>
      </c>
      <c r="FF48" s="1">
        <f t="shared" si="1768"/>
        <v>6.1331058020477813E-3</v>
      </c>
      <c r="FG48" s="1">
        <f t="shared" si="1769"/>
        <v>46.946615141210813</v>
      </c>
      <c r="FH48" s="1">
        <f>AVERAGE(FG34:FG48)</f>
        <v>42.374741101304373</v>
      </c>
      <c r="FI48" s="1"/>
      <c r="FJ48" s="1" t="s">
        <v>11</v>
      </c>
      <c r="FK48" s="1" t="s">
        <v>27</v>
      </c>
      <c r="FL48" s="1">
        <v>23</v>
      </c>
      <c r="FM48" s="1">
        <v>15</v>
      </c>
      <c r="FN48" s="1">
        <v>0.16</v>
      </c>
      <c r="FO48" s="1">
        <f t="shared" si="1770"/>
        <v>0.13</v>
      </c>
      <c r="FP48" s="1">
        <f t="shared" si="1771"/>
        <v>4.8265306122448983</v>
      </c>
      <c r="FQ48" s="1">
        <f t="shared" si="1772"/>
        <v>7.2397959183673477E-3</v>
      </c>
      <c r="FR48" s="1">
        <f t="shared" si="1773"/>
        <v>55.417911193871305</v>
      </c>
      <c r="FS48" s="1">
        <f>AVERAGE(FR34:FR48)</f>
        <v>51.668707899571345</v>
      </c>
      <c r="FT48" s="1"/>
      <c r="FU48" s="1" t="s">
        <v>11</v>
      </c>
      <c r="FV48" s="1" t="s">
        <v>28</v>
      </c>
      <c r="FW48" s="1">
        <v>24</v>
      </c>
      <c r="FX48" s="1">
        <v>15</v>
      </c>
      <c r="FY48" s="1">
        <v>0.16800000000000001</v>
      </c>
      <c r="FZ48" s="1">
        <f t="shared" si="1774"/>
        <v>0.13700000000000001</v>
      </c>
      <c r="GA48" s="1">
        <f t="shared" si="1775"/>
        <v>4.6541095890410968</v>
      </c>
      <c r="GB48" s="1">
        <f t="shared" si="1776"/>
        <v>6.9811643835616458E-3</v>
      </c>
      <c r="GC48" s="1">
        <f t="shared" si="1777"/>
        <v>53.438184197501876</v>
      </c>
      <c r="GD48" s="1">
        <f>AVERAGE(GC34:GC48)</f>
        <v>49.846802674294729</v>
      </c>
      <c r="GE48" s="1"/>
      <c r="GF48" s="1" t="s">
        <v>11</v>
      </c>
      <c r="GG48" s="1" t="s">
        <v>29</v>
      </c>
      <c r="GH48" s="1">
        <v>25</v>
      </c>
      <c r="GI48" s="1">
        <v>15</v>
      </c>
      <c r="GJ48" s="1">
        <v>0.19</v>
      </c>
      <c r="GK48" s="1">
        <f t="shared" si="922"/>
        <v>0.159</v>
      </c>
      <c r="GL48" s="1">
        <f t="shared" si="1778"/>
        <v>5.5631399317406149</v>
      </c>
      <c r="GM48" s="1">
        <f t="shared" si="1779"/>
        <v>8.3447098976109219E-3</v>
      </c>
      <c r="GN48" s="1">
        <f t="shared" si="1780"/>
        <v>63.875611586121565</v>
      </c>
      <c r="GO48" s="1">
        <f>AVERAGE(GN34:GN48)</f>
        <v>56.456113144216239</v>
      </c>
      <c r="GP48" s="1"/>
      <c r="GQ48" s="1" t="s">
        <v>11</v>
      </c>
      <c r="GR48" s="1" t="s">
        <v>30</v>
      </c>
      <c r="GS48" s="1">
        <v>28</v>
      </c>
      <c r="GT48" s="1">
        <v>15</v>
      </c>
      <c r="GU48" s="1">
        <v>0.216</v>
      </c>
      <c r="GV48" s="1">
        <f t="shared" si="1781"/>
        <v>0.187</v>
      </c>
      <c r="GW48" s="1">
        <f t="shared" si="1782"/>
        <v>6.4137931034482758</v>
      </c>
      <c r="GX48" s="1">
        <f t="shared" si="1783"/>
        <v>9.6206896551724146E-3</v>
      </c>
      <c r="GY48" s="1">
        <f t="shared" si="1784"/>
        <v>73.642756086745365</v>
      </c>
      <c r="GZ48" s="1">
        <f>AVERAGE(GY34:GY48)</f>
        <v>66.674409274236126</v>
      </c>
      <c r="HA48" s="1"/>
      <c r="HB48" s="1" t="s">
        <v>11</v>
      </c>
      <c r="HC48" s="1" t="s">
        <v>31</v>
      </c>
      <c r="HD48" s="1">
        <v>29</v>
      </c>
      <c r="HE48" s="1">
        <v>15</v>
      </c>
      <c r="HF48" s="1">
        <v>0.05</v>
      </c>
      <c r="HG48" s="1">
        <f t="shared" si="1785"/>
        <v>-1.9999999999999948E-3</v>
      </c>
      <c r="HH48" s="1">
        <f t="shared" si="1786"/>
        <v>0.19798657718120824</v>
      </c>
      <c r="HI48" s="1">
        <f t="shared" si="1787"/>
        <v>2.9697986577181237E-4</v>
      </c>
      <c r="HJ48" s="1">
        <f t="shared" si="1788"/>
        <v>2.2732690276470633</v>
      </c>
      <c r="HK48" s="1">
        <f>AVERAGE(HJ34:HJ48)</f>
        <v>4.7905612842505869</v>
      </c>
      <c r="HL48" s="1"/>
      <c r="HM48" s="1" t="s">
        <v>11</v>
      </c>
      <c r="HN48" s="1" t="s">
        <v>32</v>
      </c>
      <c r="HO48" s="1">
        <v>30</v>
      </c>
      <c r="HP48" s="1">
        <v>15</v>
      </c>
      <c r="HQ48" s="1">
        <v>6.2E-2</v>
      </c>
      <c r="HR48" s="1">
        <f t="shared" si="934"/>
        <v>1.0000000000000002E-2</v>
      </c>
      <c r="HS48" s="1">
        <f t="shared" si="1789"/>
        <v>0.55555555555555558</v>
      </c>
      <c r="HT48" s="1">
        <f t="shared" si="1790"/>
        <v>8.3333333333333339E-4</v>
      </c>
      <c r="HU48" s="1">
        <f t="shared" si="1791"/>
        <v>6.3788528271075728</v>
      </c>
      <c r="HV48" s="1">
        <f>AVERAGE(HU34:HU48)</f>
        <v>7.7963756775759228</v>
      </c>
      <c r="HW48" s="1"/>
      <c r="HX48" s="1" t="s">
        <v>11</v>
      </c>
      <c r="HY48" s="1" t="s">
        <v>33</v>
      </c>
      <c r="HZ48" s="1">
        <v>31</v>
      </c>
      <c r="IA48" s="1">
        <v>15</v>
      </c>
      <c r="IB48" s="1">
        <v>7.2999999999999995E-2</v>
      </c>
      <c r="IC48" s="1">
        <f t="shared" si="1792"/>
        <v>1.7999999999999995E-2</v>
      </c>
      <c r="ID48" s="1">
        <f t="shared" si="1793"/>
        <v>0.81081081081081052</v>
      </c>
      <c r="IE48" s="1">
        <f t="shared" si="1794"/>
        <v>1.2162162162162157E-3</v>
      </c>
      <c r="IF48" s="1">
        <f t="shared" si="1795"/>
        <v>9.309677099021858</v>
      </c>
      <c r="IG48" s="1">
        <f>AVERAGE(IF34:IF48)</f>
        <v>11.662956587941276</v>
      </c>
      <c r="IH48" s="1"/>
      <c r="II48" s="1" t="s">
        <v>11</v>
      </c>
      <c r="IJ48" s="1" t="s">
        <v>34</v>
      </c>
      <c r="IK48" s="1">
        <v>32</v>
      </c>
      <c r="IL48" s="1">
        <v>15</v>
      </c>
      <c r="IM48" s="1">
        <v>8.5000000000000006E-2</v>
      </c>
      <c r="IN48" s="1">
        <f t="shared" si="1796"/>
        <v>3.0000000000000006E-2</v>
      </c>
      <c r="IO48" s="1">
        <f t="shared" si="1797"/>
        <v>1.1683501683501687</v>
      </c>
      <c r="IP48" s="1">
        <f t="shared" si="1798"/>
        <v>1.7525252525252531E-3</v>
      </c>
      <c r="IQ48" s="1">
        <f t="shared" si="1799"/>
        <v>13.414920793977748</v>
      </c>
      <c r="IR48" s="1">
        <f>AVERAGE(IQ34:IQ48)</f>
        <v>14.239661361522966</v>
      </c>
      <c r="IS48" s="1"/>
      <c r="IT48" s="1" t="s">
        <v>11</v>
      </c>
      <c r="IU48" s="1" t="s">
        <v>35</v>
      </c>
      <c r="IV48" s="1">
        <v>35</v>
      </c>
      <c r="IW48" s="1">
        <v>15</v>
      </c>
      <c r="IX48" s="1">
        <v>0.11899999999999999</v>
      </c>
      <c r="IY48" s="1">
        <f t="shared" si="1800"/>
        <v>6.4000000000000001E-2</v>
      </c>
      <c r="IZ48" s="1">
        <f t="shared" si="1801"/>
        <v>2.3758389261744965</v>
      </c>
      <c r="JA48" s="1">
        <f t="shared" si="1802"/>
        <v>3.563758389261745E-3</v>
      </c>
      <c r="JB48" s="1">
        <f t="shared" si="1803"/>
        <v>27.279228331764735</v>
      </c>
      <c r="JC48" s="1">
        <f>AVERAGE(JB34:JB48)</f>
        <v>25.840775613705578</v>
      </c>
      <c r="JD48" s="1"/>
      <c r="JE48" s="1" t="s">
        <v>11</v>
      </c>
      <c r="JF48" s="3" t="s">
        <v>36</v>
      </c>
      <c r="JG48" s="3">
        <v>36</v>
      </c>
      <c r="JH48" s="1">
        <v>15</v>
      </c>
      <c r="JI48" s="1">
        <v>0.128</v>
      </c>
      <c r="JJ48" s="1">
        <f t="shared" si="1804"/>
        <v>7.1000000000000008E-2</v>
      </c>
      <c r="JK48" s="1">
        <f t="shared" si="1805"/>
        <v>2.6588628762541813</v>
      </c>
      <c r="JL48" s="1">
        <f t="shared" si="1806"/>
        <v>3.9882943143812718E-3</v>
      </c>
      <c r="JM48" s="1">
        <f t="shared" si="1807"/>
        <v>30.528890955153638</v>
      </c>
      <c r="JN48" s="1">
        <f>AVERAGE(JM34:JM48)</f>
        <v>29.632864805526491</v>
      </c>
      <c r="JO48" s="1"/>
      <c r="JP48" s="1" t="s">
        <v>11</v>
      </c>
      <c r="JQ48" s="1" t="s">
        <v>37</v>
      </c>
      <c r="JR48" s="1">
        <v>37</v>
      </c>
      <c r="JS48" s="1">
        <v>15</v>
      </c>
      <c r="JT48" s="1">
        <v>0.13800000000000001</v>
      </c>
      <c r="JU48" s="1">
        <f t="shared" si="1808"/>
        <v>8.0000000000000016E-2</v>
      </c>
      <c r="JV48" s="1">
        <f t="shared" si="1809"/>
        <v>2.9264214046822752</v>
      </c>
      <c r="JW48" s="1">
        <f t="shared" si="1810"/>
        <v>4.3896321070234128E-3</v>
      </c>
      <c r="JX48" s="1">
        <f t="shared" si="1811"/>
        <v>33.600980611018159</v>
      </c>
      <c r="JY48" s="1">
        <f>AVERAGE(JX34:JX48)</f>
        <v>32.141738024482514</v>
      </c>
      <c r="JZ48" s="1"/>
      <c r="KA48" s="1" t="s">
        <v>11</v>
      </c>
      <c r="KB48" s="1" t="s">
        <v>38</v>
      </c>
      <c r="KC48" s="1">
        <v>38</v>
      </c>
      <c r="KD48" s="1">
        <v>15</v>
      </c>
      <c r="KE48" s="1">
        <v>0.14699999999999999</v>
      </c>
      <c r="KF48" s="1">
        <f t="shared" si="1812"/>
        <v>8.5999999999999993E-2</v>
      </c>
      <c r="KG48" s="1">
        <f t="shared" si="1813"/>
        <v>3.0100334448160533</v>
      </c>
      <c r="KH48" s="1">
        <f t="shared" si="1814"/>
        <v>4.5150501672240797E-3</v>
      </c>
      <c r="KI48" s="1">
        <f t="shared" si="1815"/>
        <v>34.561008628475804</v>
      </c>
      <c r="KJ48" s="1">
        <f>AVERAGE(KI34:KI48)</f>
        <v>34.279400410021566</v>
      </c>
      <c r="KK48" s="1"/>
      <c r="KL48" s="1" t="s">
        <v>11</v>
      </c>
      <c r="KM48" s="1" t="s">
        <v>39</v>
      </c>
      <c r="KN48" s="1">
        <v>39</v>
      </c>
      <c r="KO48" s="1">
        <v>15</v>
      </c>
      <c r="KP48" s="1">
        <v>0.155</v>
      </c>
      <c r="KQ48" s="1">
        <f t="shared" si="1816"/>
        <v>9.1999999999999998E-2</v>
      </c>
      <c r="KR48" s="1">
        <f t="shared" si="1817"/>
        <v>3.2550335570469802</v>
      </c>
      <c r="KS48" s="1">
        <f t="shared" si="1818"/>
        <v>4.8825503355704701E-3</v>
      </c>
      <c r="KT48" s="1">
        <f t="shared" si="1819"/>
        <v>37.374084013858464</v>
      </c>
      <c r="KU48" s="1">
        <f>AVERAGE(KT34:KT48)</f>
        <v>36.654857654828888</v>
      </c>
      <c r="KV48" s="1"/>
      <c r="KW48" s="1" t="s">
        <v>11</v>
      </c>
      <c r="KX48" s="1" t="s">
        <v>40</v>
      </c>
      <c r="KY48" s="1">
        <v>42</v>
      </c>
      <c r="KZ48" s="1">
        <v>15</v>
      </c>
      <c r="LA48" s="1">
        <v>0.17</v>
      </c>
      <c r="LB48" s="1">
        <f t="shared" si="1820"/>
        <v>0.10500000000000001</v>
      </c>
      <c r="LC48" s="1">
        <f t="shared" si="967"/>
        <v>3.8557046979865777</v>
      </c>
      <c r="LD48" s="1">
        <f t="shared" si="1821"/>
        <v>5.783557046979867E-3</v>
      </c>
      <c r="LE48" s="1">
        <f t="shared" si="1822"/>
        <v>44.270951063838538</v>
      </c>
      <c r="LF48" s="1">
        <f>AVERAGE(LE34:LE48)</f>
        <v>43.115051558255281</v>
      </c>
      <c r="LG48" s="1"/>
      <c r="LH48" s="1" t="s">
        <v>11</v>
      </c>
      <c r="LI48" s="1" t="s">
        <v>41</v>
      </c>
      <c r="LJ48" s="1">
        <v>43</v>
      </c>
      <c r="LK48" s="1">
        <v>15</v>
      </c>
      <c r="LL48" s="1">
        <v>0.04</v>
      </c>
      <c r="LM48" s="1">
        <f t="shared" si="1823"/>
        <v>3.0000000000000027E-3</v>
      </c>
      <c r="LN48" s="1">
        <f t="shared" si="1824"/>
        <v>-0.52364864864864846</v>
      </c>
      <c r="LO48" s="1">
        <f t="shared" si="1825"/>
        <v>-7.8547297297297276E-4</v>
      </c>
      <c r="LP48" s="1">
        <f t="shared" si="1826"/>
        <v>-6.0124997931182849</v>
      </c>
      <c r="LQ48" s="1">
        <f>AVERAGE(LP34:LP48)</f>
        <v>-6.4521234339054283</v>
      </c>
      <c r="LR48" s="1"/>
      <c r="LS48" s="1" t="s">
        <v>11</v>
      </c>
      <c r="LT48" s="1" t="s">
        <v>42</v>
      </c>
      <c r="LU48" s="1">
        <v>44</v>
      </c>
      <c r="LV48" s="1">
        <v>15</v>
      </c>
      <c r="LW48" s="1">
        <v>5.2999999999999999E-2</v>
      </c>
      <c r="LX48" s="1">
        <f t="shared" si="1827"/>
        <v>1.0000000000000002E-2</v>
      </c>
      <c r="LY48" s="1">
        <f t="shared" si="1828"/>
        <v>-1.2170818505338079</v>
      </c>
      <c r="LZ48" s="1">
        <f t="shared" si="1829"/>
        <v>-1.8256227758007119E-3</v>
      </c>
      <c r="MA48" s="1">
        <f t="shared" si="1830"/>
        <v>-13.974454805578015</v>
      </c>
      <c r="MB48" s="1">
        <f>AVERAGE(MA34:MA48)</f>
        <v>-13.238957184231799</v>
      </c>
      <c r="MC48" s="1"/>
      <c r="MD48" s="1" t="s">
        <v>11</v>
      </c>
      <c r="ME48" s="1" t="s">
        <v>43</v>
      </c>
      <c r="MF48" s="1">
        <v>46</v>
      </c>
      <c r="MG48" s="1">
        <v>15</v>
      </c>
      <c r="MH48" s="1">
        <v>7.0000000000000007E-2</v>
      </c>
      <c r="MI48" s="1">
        <f t="shared" si="1831"/>
        <v>1.8000000000000009E-2</v>
      </c>
      <c r="MJ48" s="1">
        <f t="shared" si="1832"/>
        <v>-0.13220338983050814</v>
      </c>
      <c r="MK48" s="1">
        <f t="shared" si="1833"/>
        <v>-1.9830508474576221E-4</v>
      </c>
      <c r="ML48" s="1">
        <f t="shared" si="1834"/>
        <v>-1.5179507405523744</v>
      </c>
      <c r="MM48" s="1">
        <f>AVERAGE(ML34:ML48)</f>
        <v>-2.5299179009206285</v>
      </c>
      <c r="MN48" s="1"/>
      <c r="MO48" s="1" t="s">
        <v>11</v>
      </c>
      <c r="MP48" s="1" t="s">
        <v>44</v>
      </c>
      <c r="MQ48" s="1">
        <v>52</v>
      </c>
      <c r="MR48" s="1">
        <v>15</v>
      </c>
      <c r="MS48" s="1">
        <v>0.10299999999999999</v>
      </c>
      <c r="MT48" s="1">
        <f t="shared" si="1835"/>
        <v>3.9999999999999994E-2</v>
      </c>
      <c r="MU48" s="1">
        <f t="shared" si="1836"/>
        <v>0.80808080808080784</v>
      </c>
      <c r="MV48" s="1">
        <f t="shared" si="1837"/>
        <v>1.2121212121212117E-3</v>
      </c>
      <c r="MW48" s="1">
        <f t="shared" si="1838"/>
        <v>9.2783313848837388</v>
      </c>
      <c r="MX48" s="1">
        <f>AVERAGE(MW34:MW48)</f>
        <v>2.8092725582009108</v>
      </c>
      <c r="MY48" s="1"/>
      <c r="MZ48" s="1" t="s">
        <v>11</v>
      </c>
      <c r="NA48" s="1" t="s">
        <v>45</v>
      </c>
      <c r="NB48" s="1">
        <v>53</v>
      </c>
      <c r="NC48" s="1">
        <v>15</v>
      </c>
      <c r="ND48" s="1">
        <v>0.105</v>
      </c>
      <c r="NE48" s="1">
        <f t="shared" si="1839"/>
        <v>1.1999999999999997E-2</v>
      </c>
      <c r="NF48" s="1">
        <f t="shared" si="1840"/>
        <v>-0.28716216216216228</v>
      </c>
      <c r="NG48" s="1">
        <f t="shared" si="1841"/>
        <v>-4.3074324324324345E-4</v>
      </c>
      <c r="NH48" s="1">
        <f t="shared" si="1842"/>
        <v>-3.297177305903578</v>
      </c>
      <c r="NI48" s="1">
        <f>AVERAGE(NH34:NH48)</f>
        <v>-7.9261556412505572</v>
      </c>
      <c r="NJ48" s="1"/>
      <c r="NK48" s="1" t="s">
        <v>11</v>
      </c>
      <c r="NL48" s="1" t="s">
        <v>46</v>
      </c>
      <c r="NM48" s="1">
        <v>56</v>
      </c>
      <c r="NN48" s="1">
        <v>15</v>
      </c>
      <c r="NO48" s="1">
        <v>0.11700000000000001</v>
      </c>
      <c r="NP48" s="1">
        <f t="shared" si="1843"/>
        <v>2.5000000000000008E-2</v>
      </c>
      <c r="NQ48" s="1">
        <f t="shared" si="1844"/>
        <v>0.20677966101694945</v>
      </c>
      <c r="NR48" s="1">
        <f t="shared" si="1845"/>
        <v>3.1016949152542415E-4</v>
      </c>
      <c r="NS48" s="1">
        <f t="shared" si="1846"/>
        <v>2.374230645479364</v>
      </c>
      <c r="NT48" s="1">
        <f>AVERAGE(NS34:NS48)</f>
        <v>-1.5698464923661342</v>
      </c>
      <c r="NU48" s="1"/>
      <c r="NV48" s="1" t="s">
        <v>11</v>
      </c>
      <c r="NW48" s="1" t="s">
        <v>47</v>
      </c>
      <c r="NX48" s="1">
        <v>57</v>
      </c>
      <c r="NY48" s="1">
        <v>15</v>
      </c>
      <c r="NZ48" s="1">
        <v>-3.0000000000000001E-3</v>
      </c>
      <c r="OA48" s="1">
        <f t="shared" si="1847"/>
        <v>9.0000000000000011E-3</v>
      </c>
      <c r="OB48" s="1">
        <f t="shared" si="1848"/>
        <v>1.019292604501608</v>
      </c>
      <c r="OC48" s="1">
        <f t="shared" si="1849"/>
        <v>1.528938906752412E-3</v>
      </c>
      <c r="OD48" s="1">
        <f t="shared" si="1850"/>
        <v>11.703451521374861</v>
      </c>
      <c r="OE48" s="1">
        <f>AVERAGE(OD34:OD48)</f>
        <v>12.54029137779283</v>
      </c>
      <c r="OF48" s="1"/>
      <c r="OG48" s="1" t="s">
        <v>11</v>
      </c>
      <c r="OH48" s="1" t="s">
        <v>48</v>
      </c>
      <c r="OI48" s="1">
        <v>58</v>
      </c>
      <c r="OJ48" s="1">
        <v>15</v>
      </c>
      <c r="OK48" s="1">
        <v>3.0000000000000001E-3</v>
      </c>
      <c r="OL48" s="1">
        <f t="shared" si="998"/>
        <v>1.4999999999999999E-2</v>
      </c>
      <c r="OM48" s="1">
        <f t="shared" si="1851"/>
        <v>1.2096774193548387</v>
      </c>
      <c r="ON48" s="1">
        <f t="shared" si="1852"/>
        <v>1.8145161290322581E-3</v>
      </c>
      <c r="OO48" s="1">
        <f t="shared" si="1853"/>
        <v>13.889437607411651</v>
      </c>
      <c r="OP48" s="1">
        <f>AVERAGE(OO34:OO48)</f>
        <v>14.333899610848823</v>
      </c>
      <c r="OQ48" s="1"/>
      <c r="OR48" s="1" t="s">
        <v>11</v>
      </c>
      <c r="OS48" s="1" t="s">
        <v>49</v>
      </c>
      <c r="OT48" s="1">
        <v>59</v>
      </c>
      <c r="OU48" s="1">
        <v>15</v>
      </c>
      <c r="OV48" s="1">
        <v>8.9999999999999993E-3</v>
      </c>
      <c r="OW48" s="1">
        <f t="shared" si="1854"/>
        <v>2.0999999999999998E-2</v>
      </c>
      <c r="OX48" s="1">
        <f t="shared" si="1855"/>
        <v>1.4741935483870967</v>
      </c>
      <c r="OY48" s="1">
        <f t="shared" si="1856"/>
        <v>2.2112903225806452E-3</v>
      </c>
      <c r="OZ48" s="1">
        <f t="shared" si="1857"/>
        <v>16.926594630898997</v>
      </c>
      <c r="PA48" s="1">
        <f>AVERAGE(OZ34:OZ48)</f>
        <v>16.284593959267522</v>
      </c>
      <c r="PB48" s="1"/>
      <c r="PC48" s="1" t="s">
        <v>11</v>
      </c>
      <c r="PD48" s="1" t="s">
        <v>50</v>
      </c>
      <c r="PE48" s="1">
        <v>60</v>
      </c>
      <c r="PF48" s="1">
        <v>15</v>
      </c>
      <c r="PG48" s="1">
        <v>1.4E-2</v>
      </c>
      <c r="PH48" s="1">
        <f t="shared" si="1858"/>
        <v>2.6000000000000002E-2</v>
      </c>
      <c r="PI48" s="1">
        <f t="shared" si="1859"/>
        <v>1.6806451612903228</v>
      </c>
      <c r="PJ48" s="1">
        <f t="shared" si="1860"/>
        <v>2.5209677419354842E-3</v>
      </c>
      <c r="PK48" s="1">
        <f t="shared" si="1861"/>
        <v>19.297058649230589</v>
      </c>
      <c r="PL48" s="1">
        <f>AVERAGE(PK34:PK48)</f>
        <v>18.531596309977679</v>
      </c>
      <c r="PM48" s="1"/>
      <c r="PN48" s="1" t="s">
        <v>11</v>
      </c>
      <c r="PO48" s="1" t="s">
        <v>51</v>
      </c>
      <c r="PP48" s="1">
        <v>63</v>
      </c>
      <c r="PQ48" s="1">
        <v>15</v>
      </c>
      <c r="PR48" s="1">
        <v>3.3000000000000002E-2</v>
      </c>
      <c r="PS48" s="1">
        <f t="shared" si="1862"/>
        <v>4.7E-2</v>
      </c>
      <c r="PT48" s="1">
        <f t="shared" si="1863"/>
        <v>2.3721682847896441</v>
      </c>
      <c r="PU48" s="1">
        <f t="shared" si="1864"/>
        <v>3.5582524271844662E-3</v>
      </c>
      <c r="PV48" s="1">
        <f t="shared" si="1865"/>
        <v>27.237082265649615</v>
      </c>
      <c r="PW48" s="1">
        <f>AVERAGE(PV34:PV48)</f>
        <v>25.948925578233723</v>
      </c>
      <c r="PX48" s="1"/>
      <c r="PY48" s="1" t="s">
        <v>11</v>
      </c>
      <c r="PZ48" s="1" t="s">
        <v>52</v>
      </c>
      <c r="QA48" s="1">
        <v>64</v>
      </c>
      <c r="QB48" s="1">
        <v>15</v>
      </c>
      <c r="QC48" s="1">
        <v>3.4000000000000002E-2</v>
      </c>
      <c r="QD48" s="1">
        <f t="shared" si="1866"/>
        <v>3.5000000000000003E-2</v>
      </c>
      <c r="QE48" s="1">
        <f t="shared" si="1867"/>
        <v>1.9580645161290324</v>
      </c>
      <c r="QF48" s="1">
        <f t="shared" si="1868"/>
        <v>2.9370967741935488E-3</v>
      </c>
      <c r="QG48" s="1">
        <f t="shared" si="1869"/>
        <v>22.482369673863662</v>
      </c>
      <c r="QH48" s="1">
        <f>AVERAGE(QG34:QG48)</f>
        <v>20.482290658396376</v>
      </c>
      <c r="QI48" s="1"/>
      <c r="QJ48" s="1" t="s">
        <v>11</v>
      </c>
      <c r="QK48" s="1" t="s">
        <v>53</v>
      </c>
      <c r="QL48" s="1">
        <v>65</v>
      </c>
      <c r="QM48" s="1">
        <v>15</v>
      </c>
      <c r="QN48" s="1">
        <v>4.5999999999999999E-2</v>
      </c>
      <c r="QO48" s="1">
        <f t="shared" si="1870"/>
        <v>4.8000000000000001E-2</v>
      </c>
      <c r="QP48" s="1">
        <f t="shared" si="1871"/>
        <v>2.3721682847896441</v>
      </c>
      <c r="QQ48" s="1">
        <f t="shared" si="1872"/>
        <v>3.5582524271844662E-3</v>
      </c>
      <c r="QR48" s="1">
        <f t="shared" si="1873"/>
        <v>27.237082265649615</v>
      </c>
      <c r="QS48" s="1">
        <f>AVERAGE(QR34:QR48)</f>
        <v>23.917601571154805</v>
      </c>
      <c r="QT48" s="1"/>
      <c r="QU48" s="1" t="s">
        <v>11</v>
      </c>
      <c r="QV48" s="1" t="s">
        <v>54</v>
      </c>
      <c r="QW48" s="1">
        <v>66</v>
      </c>
      <c r="QX48" s="1">
        <v>15</v>
      </c>
      <c r="QY48" s="1">
        <v>5.5E-2</v>
      </c>
      <c r="QZ48" s="1">
        <f t="shared" si="1874"/>
        <v>5.3999999999999999E-2</v>
      </c>
      <c r="RA48" s="1">
        <f t="shared" si="1875"/>
        <v>2.6314102564102568</v>
      </c>
      <c r="RB48" s="1">
        <f t="shared" si="1876"/>
        <v>3.9471153846153857E-3</v>
      </c>
      <c r="RC48" s="1">
        <f t="shared" si="1877"/>
        <v>30.213681756088377</v>
      </c>
      <c r="RD48" s="1">
        <f>AVERAGE(RC34:RC48)</f>
        <v>25.67488262910798</v>
      </c>
      <c r="RE48" s="1"/>
      <c r="RF48" s="1" t="s">
        <v>11</v>
      </c>
      <c r="RG48" s="1" t="s">
        <v>55</v>
      </c>
      <c r="RH48" s="1">
        <v>67</v>
      </c>
      <c r="RI48" s="1">
        <v>15</v>
      </c>
      <c r="RJ48" s="1">
        <v>5.7000000000000002E-2</v>
      </c>
      <c r="RK48" s="1">
        <f t="shared" si="1878"/>
        <v>5.8000000000000003E-2</v>
      </c>
      <c r="RL48" s="1">
        <f t="shared" si="1879"/>
        <v>2.7435897435897441</v>
      </c>
      <c r="RM48" s="1">
        <f t="shared" si="1880"/>
        <v>4.1153846153846162E-3</v>
      </c>
      <c r="RN48" s="1">
        <f t="shared" si="1881"/>
        <v>31.501719346177403</v>
      </c>
      <c r="RO48" s="1">
        <f>AVERAGE(RN34:RN48)</f>
        <v>28.508565327303849</v>
      </c>
      <c r="RP48" s="1"/>
      <c r="RQ48" s="1" t="s">
        <v>11</v>
      </c>
      <c r="RR48" s="1" t="s">
        <v>56</v>
      </c>
      <c r="RS48" s="1">
        <v>70</v>
      </c>
      <c r="RT48" s="1">
        <v>15</v>
      </c>
      <c r="RU48" s="1">
        <v>6.8000000000000005E-2</v>
      </c>
      <c r="RV48" s="1">
        <f t="shared" si="1882"/>
        <v>6.2000000000000006E-2</v>
      </c>
      <c r="RW48" s="1">
        <f t="shared" si="1883"/>
        <v>2.8429487179487181</v>
      </c>
      <c r="RX48" s="1">
        <f t="shared" si="1884"/>
        <v>4.2644230769230771E-3</v>
      </c>
      <c r="RY48" s="1">
        <f t="shared" si="1885"/>
        <v>32.642552640256255</v>
      </c>
      <c r="RZ48" s="1">
        <f>AVERAGE(RY34:RY48)</f>
        <v>30.066477460078197</v>
      </c>
      <c r="SA48" s="1"/>
      <c r="SB48" s="2" t="s">
        <v>11</v>
      </c>
      <c r="SC48" s="1" t="s">
        <v>57</v>
      </c>
      <c r="SD48" s="1">
        <v>71</v>
      </c>
      <c r="SE48" s="2">
        <v>15</v>
      </c>
      <c r="SF48" s="1">
        <v>0.02</v>
      </c>
      <c r="SG48" s="1">
        <f t="shared" si="1886"/>
        <v>1.6E-2</v>
      </c>
      <c r="SH48" s="1">
        <f t="shared" si="1887"/>
        <v>1.3013698630136985</v>
      </c>
      <c r="SI48" s="1">
        <f t="shared" si="1888"/>
        <v>1.9520547945205478E-3</v>
      </c>
      <c r="SJ48" s="1">
        <f t="shared" si="1889"/>
        <v>14.942244293635545</v>
      </c>
      <c r="SK48" s="1">
        <f>AVERAGE(SJ34:SJ48)</f>
        <v>14.627670729559009</v>
      </c>
      <c r="SL48" s="1"/>
      <c r="SM48" s="2" t="s">
        <v>11</v>
      </c>
      <c r="SN48" s="1" t="s">
        <v>58</v>
      </c>
      <c r="SO48" s="1">
        <v>72</v>
      </c>
      <c r="SP48" s="2">
        <v>15</v>
      </c>
      <c r="SQ48" s="1">
        <v>0.03</v>
      </c>
      <c r="SR48" s="1">
        <f t="shared" si="1890"/>
        <v>2.4E-2</v>
      </c>
      <c r="SS48" s="1">
        <f t="shared" si="1891"/>
        <v>1.5017182130584192</v>
      </c>
      <c r="ST48" s="1">
        <f t="shared" si="1892"/>
        <v>2.2525773195876289E-3</v>
      </c>
      <c r="SU48" s="1">
        <f t="shared" si="1893"/>
        <v>17.242631043995932</v>
      </c>
      <c r="SV48" s="1">
        <f>AVERAGE(SU34:SU48)</f>
        <v>15.848490013741497</v>
      </c>
      <c r="SW48" s="1"/>
      <c r="SX48" s="2" t="s">
        <v>11</v>
      </c>
      <c r="SY48" s="1" t="s">
        <v>59</v>
      </c>
      <c r="SZ48" s="1">
        <v>73</v>
      </c>
      <c r="TA48" s="2">
        <v>15</v>
      </c>
      <c r="TB48" s="1">
        <v>3.9E-2</v>
      </c>
      <c r="TC48" s="1">
        <f t="shared" si="1894"/>
        <v>3.3000000000000002E-2</v>
      </c>
      <c r="TD48" s="1">
        <f t="shared" si="1895"/>
        <v>1.7517241379310344</v>
      </c>
      <c r="TE48" s="1">
        <f t="shared" si="1896"/>
        <v>2.6275862068965519E-3</v>
      </c>
      <c r="TF48" s="1">
        <f t="shared" si="1897"/>
        <v>20.11318284519712</v>
      </c>
      <c r="TG48" s="1">
        <f>AVERAGE(TF34:TF48)</f>
        <v>17.948772092826825</v>
      </c>
      <c r="TH48" s="1"/>
      <c r="TI48" s="2" t="s">
        <v>11</v>
      </c>
      <c r="TJ48" s="1" t="s">
        <v>60</v>
      </c>
      <c r="TK48" s="1">
        <v>74</v>
      </c>
      <c r="TL48" s="2">
        <v>15</v>
      </c>
      <c r="TM48" s="1">
        <v>4.2999999999999997E-2</v>
      </c>
      <c r="TN48" s="1">
        <f t="shared" si="1898"/>
        <v>3.6999999999999998E-2</v>
      </c>
      <c r="TO48" s="1">
        <f t="shared" si="1899"/>
        <v>1.8900343642611681</v>
      </c>
      <c r="TP48" s="1">
        <f t="shared" si="1900"/>
        <v>2.835051546391752E-3</v>
      </c>
      <c r="TQ48" s="1">
        <f t="shared" si="1901"/>
        <v>21.701251886036069</v>
      </c>
      <c r="TR48" s="1">
        <f>AVERAGE(TQ34:TQ48)</f>
        <v>19.886238091931236</v>
      </c>
      <c r="TS48" s="1"/>
      <c r="TT48" s="2" t="s">
        <v>11</v>
      </c>
      <c r="TU48" s="1" t="s">
        <v>61</v>
      </c>
      <c r="TV48" s="1">
        <v>77</v>
      </c>
      <c r="TW48" s="2">
        <v>15</v>
      </c>
      <c r="TX48" s="1">
        <v>5.8999999999999997E-2</v>
      </c>
      <c r="TY48" s="1">
        <f t="shared" si="1902"/>
        <v>4.9999999999999996E-2</v>
      </c>
      <c r="TZ48" s="1">
        <f t="shared" si="2559"/>
        <v>2.3092783505154637</v>
      </c>
      <c r="UA48" s="1">
        <f t="shared" si="1903"/>
        <v>3.4639175257731958E-3</v>
      </c>
      <c r="UB48" s="1">
        <f t="shared" si="1904"/>
        <v>26.51498412257498</v>
      </c>
      <c r="UC48" s="1">
        <f>AVERAGE(UB34:UB48)</f>
        <v>23.726702062066103</v>
      </c>
      <c r="UD48" s="1"/>
      <c r="UE48" s="2" t="s">
        <v>11</v>
      </c>
      <c r="UF48" s="1" t="s">
        <v>62</v>
      </c>
      <c r="UG48" s="1">
        <v>78</v>
      </c>
      <c r="UH48" s="2">
        <v>15</v>
      </c>
      <c r="UI48" s="1">
        <v>6.8000000000000005E-2</v>
      </c>
      <c r="UJ48" s="1">
        <f t="shared" si="1905"/>
        <v>6.0000000000000005E-2</v>
      </c>
      <c r="UK48" s="1">
        <f t="shared" si="1906"/>
        <v>2.2387543252595159</v>
      </c>
      <c r="UL48" s="1">
        <f t="shared" si="1907"/>
        <v>3.358131487889274E-3</v>
      </c>
      <c r="UM48" s="1">
        <f t="shared" si="1908"/>
        <v>25.705231842385746</v>
      </c>
      <c r="UN48" s="1">
        <f>AVERAGE(UM34:UM48)</f>
        <v>21.043592682921659</v>
      </c>
      <c r="UO48" s="1"/>
      <c r="UP48" s="2" t="s">
        <v>11</v>
      </c>
      <c r="UQ48" s="1" t="s">
        <v>63</v>
      </c>
      <c r="UR48" s="1">
        <v>79</v>
      </c>
      <c r="US48" s="2">
        <v>15</v>
      </c>
      <c r="UT48" s="1">
        <v>6.7000000000000004E-2</v>
      </c>
      <c r="UU48" s="1">
        <f t="shared" si="1909"/>
        <v>5.8000000000000003E-2</v>
      </c>
      <c r="UV48" s="1">
        <f t="shared" si="1910"/>
        <v>2.5724137931034483</v>
      </c>
      <c r="UW48" s="1">
        <f t="shared" si="1911"/>
        <v>3.8586206896551725E-3</v>
      </c>
      <c r="UX48" s="1">
        <f t="shared" si="1912"/>
        <v>29.536288193931203</v>
      </c>
      <c r="UY48" s="1">
        <f>AVERAGE(UX34:UX48)</f>
        <v>26.184091053065014</v>
      </c>
      <c r="UZ48" s="1"/>
      <c r="VA48" s="2" t="s">
        <v>11</v>
      </c>
      <c r="VB48" s="1" t="s">
        <v>64</v>
      </c>
      <c r="VC48" s="1">
        <v>80</v>
      </c>
      <c r="VD48" s="2">
        <v>15</v>
      </c>
      <c r="VE48" s="1">
        <v>7.6999999999999999E-2</v>
      </c>
      <c r="VF48" s="1">
        <f t="shared" si="1913"/>
        <v>6.7000000000000004E-2</v>
      </c>
      <c r="VG48" s="1">
        <f t="shared" si="1914"/>
        <v>2.8551724137931038</v>
      </c>
      <c r="VH48" s="1">
        <f t="shared" si="1915"/>
        <v>4.2827586206896561E-3</v>
      </c>
      <c r="VI48" s="1">
        <f t="shared" si="1916"/>
        <v>32.782904322486651</v>
      </c>
      <c r="VJ48" s="1">
        <f>AVERAGE(VI34:VI48)</f>
        <v>27.846991996959268</v>
      </c>
      <c r="VK48" s="1"/>
      <c r="VL48" s="2" t="s">
        <v>11</v>
      </c>
      <c r="VM48" s="1" t="s">
        <v>65</v>
      </c>
      <c r="VN48" s="1">
        <v>84</v>
      </c>
      <c r="VO48" s="2">
        <v>15</v>
      </c>
      <c r="VP48" s="1">
        <v>9.6000000000000002E-2</v>
      </c>
      <c r="VQ48" s="1">
        <f t="shared" si="1917"/>
        <v>8.4000000000000005E-2</v>
      </c>
      <c r="VR48" s="1">
        <f t="shared" si="1918"/>
        <v>3.4570446735395191</v>
      </c>
      <c r="VS48" s="1">
        <f t="shared" si="1919"/>
        <v>5.1855670103092789E-3</v>
      </c>
      <c r="VT48" s="1">
        <f t="shared" si="1920"/>
        <v>39.693562540640528</v>
      </c>
      <c r="VU48" s="1">
        <f>AVERAGE(VT34:VT48)</f>
        <v>33.248948344181336</v>
      </c>
      <c r="VV48" s="1"/>
      <c r="VW48" s="2" t="s">
        <v>11</v>
      </c>
      <c r="VX48" s="1" t="s">
        <v>66</v>
      </c>
      <c r="VY48" s="1">
        <v>85</v>
      </c>
      <c r="VZ48" s="2">
        <v>15</v>
      </c>
      <c r="WA48" s="1">
        <v>1.7999999999999999E-2</v>
      </c>
      <c r="WB48" s="1">
        <f t="shared" si="1921"/>
        <v>1.2999999999999998E-2</v>
      </c>
      <c r="WC48" s="1">
        <f t="shared" si="1922"/>
        <v>0.68641114982578388</v>
      </c>
      <c r="WD48" s="1">
        <f t="shared" si="1923"/>
        <v>1.0296167247386759E-3</v>
      </c>
      <c r="WE48" s="1">
        <f t="shared" si="1924"/>
        <v>7.88132826652385</v>
      </c>
      <c r="WF48" s="1">
        <f>AVERAGE(WE34:WE48)</f>
        <v>7.907999428170295</v>
      </c>
      <c r="WG48" s="1"/>
      <c r="WH48" s="2" t="s">
        <v>11</v>
      </c>
      <c r="WI48" s="1" t="s">
        <v>67</v>
      </c>
      <c r="WJ48" s="1">
        <v>86</v>
      </c>
      <c r="WK48" s="2">
        <v>15</v>
      </c>
      <c r="WL48" s="1">
        <v>2.9000000000000001E-2</v>
      </c>
      <c r="WM48" s="1">
        <f t="shared" si="1925"/>
        <v>2.1000000000000001E-2</v>
      </c>
      <c r="WN48" s="1">
        <f t="shared" si="1926"/>
        <v>0.88541666666666674</v>
      </c>
      <c r="WO48" s="1">
        <f t="shared" si="1927"/>
        <v>1.3281250000000001E-3</v>
      </c>
      <c r="WP48" s="1">
        <f t="shared" si="1928"/>
        <v>10.166296693202694</v>
      </c>
      <c r="WQ48" s="1">
        <f>AVERAGE(WP34:WP48)</f>
        <v>9.7676183915084724</v>
      </c>
      <c r="WR48" s="1"/>
      <c r="WS48" s="2" t="s">
        <v>11</v>
      </c>
      <c r="WT48" s="1" t="s">
        <v>68</v>
      </c>
      <c r="WU48" s="1">
        <v>87</v>
      </c>
      <c r="WV48" s="2">
        <v>15</v>
      </c>
      <c r="WW48" s="1">
        <v>0.04</v>
      </c>
      <c r="WX48" s="1">
        <f t="shared" si="1929"/>
        <v>3.3000000000000002E-2</v>
      </c>
      <c r="WY48" s="1">
        <f t="shared" si="1930"/>
        <v>1.2891986062717773</v>
      </c>
      <c r="WZ48" s="1">
        <f t="shared" si="1931"/>
        <v>1.933797909407666E-3</v>
      </c>
      <c r="XA48" s="1">
        <f t="shared" si="1932"/>
        <v>14.802494713775765</v>
      </c>
      <c r="XB48" s="1">
        <f>AVERAGE(XA34:XA48)</f>
        <v>11.84199577102061</v>
      </c>
      <c r="XC48" s="1"/>
      <c r="XD48" s="2" t="s">
        <v>11</v>
      </c>
      <c r="XE48" s="1" t="s">
        <v>69</v>
      </c>
      <c r="XF48" s="1">
        <v>88</v>
      </c>
      <c r="XG48" s="2">
        <v>15</v>
      </c>
      <c r="XH48" s="1">
        <v>5.1999999999999998E-2</v>
      </c>
      <c r="XI48" s="1">
        <f t="shared" si="1933"/>
        <v>4.2999999999999997E-2</v>
      </c>
      <c r="XJ48" s="1">
        <f t="shared" si="1934"/>
        <v>1.6111111111111109</v>
      </c>
      <c r="XK48" s="1">
        <f t="shared" si="1935"/>
        <v>2.4166666666666664E-3</v>
      </c>
      <c r="XL48" s="1">
        <f t="shared" si="1936"/>
        <v>18.498673198611957</v>
      </c>
      <c r="XM48" s="1">
        <f>AVERAGE(XL34:XL48)</f>
        <v>14.538468735116009</v>
      </c>
      <c r="XN48" s="1"/>
      <c r="XO48" s="2" t="s">
        <v>11</v>
      </c>
      <c r="XP48" s="1" t="s">
        <v>70</v>
      </c>
      <c r="XQ48" s="1">
        <v>91</v>
      </c>
      <c r="XR48" s="2">
        <v>15</v>
      </c>
      <c r="XS48" s="1">
        <v>0.06</v>
      </c>
      <c r="XT48" s="1">
        <f t="shared" si="1937"/>
        <v>4.9000000000000002E-2</v>
      </c>
      <c r="XU48" s="1">
        <f t="shared" si="1938"/>
        <v>1.8166089965397927</v>
      </c>
      <c r="XV48" s="1">
        <f t="shared" si="1939"/>
        <v>2.7249134948096891E-3</v>
      </c>
      <c r="XW48" s="1">
        <f t="shared" si="1940"/>
        <v>20.858186579988434</v>
      </c>
      <c r="XX48" s="1">
        <f>AVERAGE(XW34:XW48)</f>
        <v>18.924665792256171</v>
      </c>
      <c r="XY48" s="1"/>
      <c r="XZ48" s="2" t="s">
        <v>11</v>
      </c>
      <c r="YA48" s="1" t="s">
        <v>71</v>
      </c>
      <c r="YB48" s="1">
        <v>92</v>
      </c>
      <c r="YC48" s="2">
        <v>15</v>
      </c>
      <c r="YD48" s="1">
        <v>6.6000000000000003E-2</v>
      </c>
      <c r="YE48" s="1">
        <f t="shared" si="1941"/>
        <v>5.5000000000000007E-2</v>
      </c>
      <c r="YF48" s="1">
        <f t="shared" si="1942"/>
        <v>2.1443298969072169</v>
      </c>
      <c r="YG48" s="1">
        <f t="shared" si="1943"/>
        <v>3.2164948453608255E-3</v>
      </c>
      <c r="YH48" s="1">
        <f t="shared" si="1944"/>
        <v>24.621056685248202</v>
      </c>
      <c r="YI48" s="1">
        <f>AVERAGE(YH34:YH48)</f>
        <v>21.701251886036072</v>
      </c>
      <c r="YJ48" s="1"/>
      <c r="YK48" s="2" t="s">
        <v>11</v>
      </c>
      <c r="YL48" s="1" t="s">
        <v>72</v>
      </c>
      <c r="YM48" s="1">
        <v>93</v>
      </c>
      <c r="YN48" s="2">
        <v>15</v>
      </c>
      <c r="YO48" s="1">
        <v>6.6000000000000003E-2</v>
      </c>
      <c r="YP48" s="1">
        <f t="shared" si="1945"/>
        <v>5.5000000000000007E-2</v>
      </c>
      <c r="YQ48" s="1">
        <f t="shared" si="1946"/>
        <v>2.1092150170648467</v>
      </c>
      <c r="YR48" s="1">
        <f t="shared" si="1947"/>
        <v>3.1638225255972703E-3</v>
      </c>
      <c r="YS48" s="1">
        <f t="shared" si="1948"/>
        <v>24.21786991424732</v>
      </c>
      <c r="YT48" s="1">
        <f>AVERAGE(YS34:YS48)</f>
        <v>22.885495194046008</v>
      </c>
      <c r="YU48" s="1"/>
      <c r="YV48" s="2" t="s">
        <v>11</v>
      </c>
      <c r="YW48" s="1" t="s">
        <v>73</v>
      </c>
      <c r="YX48" s="1">
        <v>94</v>
      </c>
      <c r="YY48" s="2">
        <v>15</v>
      </c>
      <c r="YZ48" s="1">
        <v>7.5999999999999998E-2</v>
      </c>
      <c r="ZA48" s="1">
        <f t="shared" si="1949"/>
        <v>6.3E-2</v>
      </c>
      <c r="ZB48" s="1">
        <f t="shared" si="1950"/>
        <v>2.3401360544217686</v>
      </c>
      <c r="ZC48" s="1">
        <f t="shared" si="1951"/>
        <v>3.5102040816326532E-3</v>
      </c>
      <c r="ZD48" s="1">
        <f t="shared" si="1952"/>
        <v>26.86929027581639</v>
      </c>
      <c r="ZE48" s="1">
        <f>AVERAGE(ZD34:ZD48)</f>
        <v>23.588737393303926</v>
      </c>
      <c r="ZF48" s="1"/>
      <c r="ZG48" s="2" t="s">
        <v>11</v>
      </c>
      <c r="ZH48" s="1" t="s">
        <v>74</v>
      </c>
      <c r="ZI48" s="1">
        <v>95</v>
      </c>
      <c r="ZJ48" s="2">
        <v>15</v>
      </c>
      <c r="ZK48" s="1">
        <v>7.9000000000000001E-2</v>
      </c>
      <c r="ZL48" s="1">
        <f t="shared" si="1953"/>
        <v>6.6000000000000003E-2</v>
      </c>
      <c r="ZM48" s="1">
        <f t="shared" si="1954"/>
        <v>2.4625850340136055</v>
      </c>
      <c r="ZN48" s="1">
        <f t="shared" si="1955"/>
        <v>3.6938775510204085E-3</v>
      </c>
      <c r="ZO48" s="1">
        <f t="shared" si="1956"/>
        <v>28.275241511178876</v>
      </c>
      <c r="ZP48" s="1">
        <f>AVERAGE(ZO34:ZO48)</f>
        <v>24.708291154796274</v>
      </c>
      <c r="ZQ48" s="1"/>
      <c r="ZR48" s="2" t="s">
        <v>11</v>
      </c>
      <c r="ZS48" s="1" t="s">
        <v>75</v>
      </c>
      <c r="ZT48" s="1">
        <v>99</v>
      </c>
      <c r="ZU48" s="2">
        <v>15</v>
      </c>
      <c r="ZV48" s="1">
        <v>8.5000000000000006E-2</v>
      </c>
      <c r="ZW48" s="1">
        <f t="shared" si="1957"/>
        <v>7.0000000000000007E-2</v>
      </c>
      <c r="ZX48" s="1">
        <f t="shared" si="1958"/>
        <v>2.4657534246575343</v>
      </c>
      <c r="ZY48" s="1">
        <f t="shared" si="1959"/>
        <v>3.6986301369863017E-3</v>
      </c>
      <c r="ZZ48" s="1">
        <f t="shared" si="1960"/>
        <v>28.311620766888407</v>
      </c>
      <c r="AAA48" s="1">
        <f>AVERAGE(ZZ34:ZZ48)</f>
        <v>26.00474796366046</v>
      </c>
      <c r="AAB48" s="1"/>
      <c r="AAC48" s="2" t="s">
        <v>11</v>
      </c>
      <c r="AAD48" s="1" t="s">
        <v>76</v>
      </c>
      <c r="AAE48" s="1">
        <v>100</v>
      </c>
      <c r="AAF48" s="2">
        <v>15</v>
      </c>
      <c r="AAG48" s="1">
        <v>1.4E-2</v>
      </c>
      <c r="AAH48" s="1">
        <f t="shared" si="1961"/>
        <v>1.2E-2</v>
      </c>
      <c r="AAI48" s="1">
        <f t="shared" si="1962"/>
        <v>1.3137931034482759</v>
      </c>
      <c r="AAJ48" s="1">
        <f t="shared" si="1963"/>
        <v>1.970689655172414E-3</v>
      </c>
      <c r="AAK48" s="1">
        <f t="shared" si="1964"/>
        <v>15.084887133897841</v>
      </c>
      <c r="AAL48" s="1">
        <f>AVERAGE(AAK34:AAK48)</f>
        <v>14.583377325421795</v>
      </c>
      <c r="AAM48" s="1"/>
      <c r="AAN48" s="2" t="s">
        <v>11</v>
      </c>
      <c r="AAO48" s="1" t="s">
        <v>77</v>
      </c>
      <c r="AAP48" s="1">
        <v>101</v>
      </c>
      <c r="AAQ48" s="2">
        <v>15</v>
      </c>
      <c r="AAR48" s="1">
        <v>2.1999999999999999E-2</v>
      </c>
      <c r="AAS48" s="1">
        <f t="shared" si="1965"/>
        <v>1.4999999999999999E-2</v>
      </c>
      <c r="AAT48" s="1">
        <f t="shared" si="1966"/>
        <v>1.2179930795847749</v>
      </c>
      <c r="AAU48" s="1">
        <f t="shared" si="1967"/>
        <v>1.8269896193771624E-3</v>
      </c>
      <c r="AAV48" s="1">
        <f t="shared" si="1968"/>
        <v>13.984917478392241</v>
      </c>
      <c r="AAW48" s="1">
        <f>AVERAGE(AAV34:AAV48)</f>
        <v>13.693565030925736</v>
      </c>
      <c r="AAX48" s="1"/>
      <c r="AAY48" s="2" t="s">
        <v>11</v>
      </c>
      <c r="AAZ48" s="1" t="s">
        <v>78</v>
      </c>
      <c r="ABA48" s="1">
        <v>102</v>
      </c>
      <c r="ABB48" s="2">
        <v>15</v>
      </c>
      <c r="ABC48" s="1">
        <v>2.3E-2</v>
      </c>
      <c r="ABD48" s="1">
        <f t="shared" si="1969"/>
        <v>1.6E-2</v>
      </c>
      <c r="ABE48" s="1">
        <f t="shared" si="1970"/>
        <v>1.3034482758620689</v>
      </c>
      <c r="ABF48" s="1">
        <f t="shared" si="1971"/>
        <v>1.9551724137931033E-3</v>
      </c>
      <c r="ABG48" s="1">
        <f t="shared" si="1972"/>
        <v>14.966108495048248</v>
      </c>
      <c r="ABH48" s="1">
        <f>AVERAGE(ABG34:ABG48)</f>
        <v>15.098084760436677</v>
      </c>
      <c r="ABI48" s="1"/>
      <c r="ABJ48" s="2" t="s">
        <v>11</v>
      </c>
      <c r="ABK48" s="1" t="s">
        <v>79</v>
      </c>
      <c r="ABL48" s="1">
        <v>112</v>
      </c>
      <c r="ABM48" s="2">
        <v>15</v>
      </c>
      <c r="ABN48" s="1">
        <v>5.3999999999999999E-2</v>
      </c>
      <c r="ABO48" s="1">
        <f t="shared" si="1973"/>
        <v>3.6999999999999998E-2</v>
      </c>
      <c r="ABP48" s="1">
        <f t="shared" si="1974"/>
        <v>2.1088435374149661</v>
      </c>
      <c r="ABQ48" s="1">
        <f t="shared" si="1975"/>
        <v>3.1632653061224492E-3</v>
      </c>
      <c r="ABR48" s="1">
        <f t="shared" si="1976"/>
        <v>24.213604609020582</v>
      </c>
      <c r="ABS48" s="1">
        <f>AVERAGE(ABR34:ABR48)</f>
        <v>24.630182752831693</v>
      </c>
      <c r="ABT48" s="1"/>
      <c r="ABU48" s="2" t="s">
        <v>11</v>
      </c>
      <c r="ABV48" s="1" t="s">
        <v>80</v>
      </c>
      <c r="ABW48" s="1">
        <v>113</v>
      </c>
      <c r="ABX48" s="2">
        <v>15</v>
      </c>
      <c r="ABY48" s="1">
        <v>2.8000000000000001E-2</v>
      </c>
      <c r="ABZ48" s="1">
        <f t="shared" si="1977"/>
        <v>1.5000000000000001E-2</v>
      </c>
      <c r="ACA48" s="1">
        <f t="shared" si="1978"/>
        <v>0.19642857142857148</v>
      </c>
      <c r="ACB48" s="1">
        <f t="shared" si="1979"/>
        <v>2.9464285714285725E-4</v>
      </c>
      <c r="ACC48" s="1">
        <f t="shared" si="1980"/>
        <v>2.2553801067273209</v>
      </c>
      <c r="ACD48" s="1">
        <f>AVERAGE(ACC34:ACC48)</f>
        <v>1.0251727757851463</v>
      </c>
      <c r="ACE48" s="1"/>
      <c r="ACF48" s="2" t="s">
        <v>11</v>
      </c>
      <c r="ACG48" s="1" t="s">
        <v>81</v>
      </c>
      <c r="ACH48" s="1">
        <v>114</v>
      </c>
      <c r="ACI48" s="2">
        <v>15</v>
      </c>
      <c r="ACJ48" s="1">
        <v>3.7999999999999999E-2</v>
      </c>
      <c r="ACK48" s="1">
        <f t="shared" si="1981"/>
        <v>2.4E-2</v>
      </c>
      <c r="ACL48" s="1">
        <f t="shared" si="1982"/>
        <v>0.44086021505376344</v>
      </c>
      <c r="ACM48" s="1">
        <f t="shared" si="1983"/>
        <v>6.6129032258064517E-4</v>
      </c>
      <c r="ACN48" s="1">
        <f t="shared" si="1984"/>
        <v>5.0619283724789126</v>
      </c>
      <c r="ACO48" s="1">
        <f>AVERAGE(ACN34:ACN48)</f>
        <v>2.3183357586692037</v>
      </c>
      <c r="ACP48" s="1"/>
      <c r="ACQ48" s="2" t="s">
        <v>11</v>
      </c>
      <c r="ACR48" s="1" t="s">
        <v>82</v>
      </c>
      <c r="ACS48" s="1">
        <v>115</v>
      </c>
      <c r="ACT48" s="2">
        <v>15</v>
      </c>
      <c r="ACU48" s="1">
        <v>0.04</v>
      </c>
      <c r="ACV48" s="1">
        <f t="shared" si="1985"/>
        <v>2.6000000000000002E-2</v>
      </c>
      <c r="ACW48" s="1">
        <f t="shared" si="1986"/>
        <v>0.5587188612099645</v>
      </c>
      <c r="ACX48" s="1">
        <f t="shared" si="1987"/>
        <v>8.3807829181494679E-4</v>
      </c>
      <c r="ACY48" s="1">
        <f t="shared" si="1988"/>
        <v>6.4151736972975106</v>
      </c>
      <c r="ACZ48" s="1">
        <f>AVERAGE(ACY34:ACY48)</f>
        <v>4.8896971493201828</v>
      </c>
      <c r="ADA48" s="1"/>
      <c r="ADB48" s="2" t="s">
        <v>11</v>
      </c>
      <c r="ADC48" s="1" t="s">
        <v>83</v>
      </c>
      <c r="ADD48" s="1">
        <v>116</v>
      </c>
      <c r="ADE48" s="2">
        <v>15</v>
      </c>
      <c r="ADF48" s="1">
        <v>4.8000000000000001E-2</v>
      </c>
      <c r="ADG48" s="1">
        <f t="shared" si="1989"/>
        <v>3.2000000000000001E-2</v>
      </c>
      <c r="ADH48" s="1">
        <f t="shared" si="1990"/>
        <v>0.77224199288256234</v>
      </c>
      <c r="ADI48" s="1">
        <f t="shared" si="1991"/>
        <v>1.1583629893238436E-3</v>
      </c>
      <c r="ADJ48" s="1">
        <f t="shared" si="1992"/>
        <v>8.866832435118214</v>
      </c>
      <c r="ADK48" s="1">
        <f>AVERAGE(ADJ34:ADJ48)</f>
        <v>6.5241363078673178</v>
      </c>
      <c r="ADL48" s="1"/>
      <c r="ADM48" s="2" t="s">
        <v>11</v>
      </c>
      <c r="ADN48" s="1" t="s">
        <v>84</v>
      </c>
      <c r="ADO48" s="1">
        <v>119</v>
      </c>
      <c r="ADP48" s="2">
        <v>15</v>
      </c>
      <c r="ADQ48" s="1">
        <v>5.8000000000000003E-2</v>
      </c>
      <c r="ADR48" s="1">
        <f>ADQ48-0.017</f>
        <v>4.1000000000000002E-2</v>
      </c>
      <c r="ADS48" s="1">
        <f t="shared" si="1994"/>
        <v>0.56834532374100732</v>
      </c>
      <c r="ADT48" s="1">
        <f t="shared" si="1995"/>
        <v>8.5251798561151104E-4</v>
      </c>
      <c r="ADU48" s="1">
        <f t="shared" si="1996"/>
        <v>6.5257041152136477</v>
      </c>
      <c r="ADV48" s="1">
        <f>AVERAGE(ADU34:ADU48)</f>
        <v>4.9837655900998739</v>
      </c>
      <c r="ADW48" s="1"/>
      <c r="ADX48" s="2" t="s">
        <v>11</v>
      </c>
      <c r="ADY48" s="1" t="s">
        <v>85</v>
      </c>
      <c r="ADZ48" s="1">
        <v>120</v>
      </c>
      <c r="AEA48" s="2">
        <v>15</v>
      </c>
      <c r="AEB48" s="1">
        <v>5.6000000000000001E-2</v>
      </c>
      <c r="AEC48" s="1">
        <f t="shared" si="1997"/>
        <v>3.9E-2</v>
      </c>
      <c r="AED48" s="1">
        <f t="shared" si="1998"/>
        <v>0.46762589928057563</v>
      </c>
      <c r="AEE48" s="1">
        <f t="shared" si="1999"/>
        <v>7.0143884892086348E-4</v>
      </c>
      <c r="AEF48" s="1">
        <f t="shared" si="2000"/>
        <v>5.3692502213783175</v>
      </c>
      <c r="AEG48" s="1">
        <f>AVERAGE(AEF34:AEF48)</f>
        <v>5.4518540709379844</v>
      </c>
      <c r="AEH48" s="1"/>
      <c r="AEI48" s="2" t="s">
        <v>11</v>
      </c>
      <c r="AEJ48" s="1" t="s">
        <v>86</v>
      </c>
      <c r="AEK48" s="1">
        <v>121</v>
      </c>
      <c r="AEL48" s="2">
        <v>15</v>
      </c>
      <c r="AEM48" s="1">
        <v>0.06</v>
      </c>
      <c r="AEN48" s="1">
        <f t="shared" si="2001"/>
        <v>4.1999999999999996E-2</v>
      </c>
      <c r="AEO48" s="1">
        <f t="shared" si="2002"/>
        <v>0.6151079136690647</v>
      </c>
      <c r="AEP48" s="1">
        <f t="shared" si="2003"/>
        <v>9.2266187050359702E-4</v>
      </c>
      <c r="AEQ48" s="1">
        <f t="shared" si="2004"/>
        <v>7.0626291373514771</v>
      </c>
      <c r="AER48" s="1">
        <f>AVERAGE(AEQ34:AEQ48)</f>
        <v>6.4017983408741479</v>
      </c>
      <c r="AES48" s="1"/>
      <c r="AET48" s="2" t="s">
        <v>11</v>
      </c>
      <c r="AEU48" s="1" t="s">
        <v>87</v>
      </c>
      <c r="AEV48" s="1">
        <v>122</v>
      </c>
      <c r="AEW48" s="2">
        <v>15</v>
      </c>
      <c r="AEX48" s="1">
        <v>6.3E-2</v>
      </c>
      <c r="AEY48" s="1">
        <f t="shared" si="2005"/>
        <v>4.5999999999999999E-2</v>
      </c>
      <c r="AEZ48" s="1">
        <f t="shared" si="2006"/>
        <v>0.70863309352517989</v>
      </c>
      <c r="AFA48" s="1">
        <f t="shared" si="2007"/>
        <v>1.06294964028777E-3</v>
      </c>
      <c r="AFB48" s="1">
        <f t="shared" si="2008"/>
        <v>8.1364791816271431</v>
      </c>
      <c r="AFC48" s="1">
        <f>AVERAGE(AFB34:AFB48)</f>
        <v>6.9249560547520339</v>
      </c>
      <c r="AFD48" s="1"/>
      <c r="AFE48" s="2" t="s">
        <v>11</v>
      </c>
      <c r="AFF48" s="1" t="s">
        <v>88</v>
      </c>
      <c r="AFG48" s="1">
        <v>123</v>
      </c>
      <c r="AFH48" s="2">
        <v>15</v>
      </c>
      <c r="AFI48" s="1">
        <v>6.0999999999999999E-2</v>
      </c>
      <c r="AFJ48" s="1">
        <f t="shared" si="2009"/>
        <v>4.3999999999999997E-2</v>
      </c>
      <c r="AFK48" s="1">
        <f t="shared" si="2010"/>
        <v>0.63309352517985606</v>
      </c>
      <c r="AFL48" s="1">
        <f t="shared" si="2011"/>
        <v>9.496402877697841E-4</v>
      </c>
      <c r="AFM48" s="1">
        <f t="shared" si="2012"/>
        <v>7.2691387612506428</v>
      </c>
      <c r="AFN48" s="1">
        <f>AVERAGE(AFM34:AFM48)</f>
        <v>8.1777811064069752</v>
      </c>
      <c r="AFO48" s="1"/>
      <c r="AFP48" s="2" t="s">
        <v>11</v>
      </c>
      <c r="AFQ48" s="1" t="s">
        <v>89</v>
      </c>
      <c r="AFR48" s="1">
        <v>126</v>
      </c>
      <c r="AFS48" s="2">
        <v>15</v>
      </c>
      <c r="AFT48" s="1">
        <v>7.0999999999999994E-2</v>
      </c>
      <c r="AFU48" s="1">
        <f t="shared" si="2013"/>
        <v>5.2999999999999992E-2</v>
      </c>
      <c r="AFV48" s="1">
        <f t="shared" si="2014"/>
        <v>1.1245551601423485</v>
      </c>
      <c r="AFW48" s="1">
        <f t="shared" si="2015"/>
        <v>1.6868327402135227E-3</v>
      </c>
      <c r="AFX48" s="1">
        <f t="shared" si="2016"/>
        <v>12.912069352522371</v>
      </c>
      <c r="AFY48" s="1">
        <f>AVERAGE(AFX34:AFX48)</f>
        <v>12.748625436667661</v>
      </c>
      <c r="AFZ48" s="1"/>
      <c r="AGA48" s="2" t="s">
        <v>11</v>
      </c>
      <c r="AGB48" s="1" t="s">
        <v>90</v>
      </c>
      <c r="AGC48" s="1">
        <v>127</v>
      </c>
      <c r="AGD48" s="2">
        <v>15</v>
      </c>
      <c r="AGE48" s="1">
        <v>0.02</v>
      </c>
      <c r="AGF48" s="1">
        <f t="shared" si="2017"/>
        <v>5.000000000000001E-3</v>
      </c>
      <c r="AGG48" s="1">
        <f t="shared" si="2018"/>
        <v>0.40740740740740744</v>
      </c>
      <c r="AGH48" s="1">
        <f t="shared" si="2019"/>
        <v>6.1111111111111121E-4</v>
      </c>
      <c r="AGI48" s="1">
        <f t="shared" si="2020"/>
        <v>4.677825406545554</v>
      </c>
      <c r="AGJ48" s="1">
        <f>AVERAGE(AGI34:AGI48)</f>
        <v>5.8891631151275963</v>
      </c>
      <c r="AGK48" s="1"/>
      <c r="AGL48" s="2" t="s">
        <v>11</v>
      </c>
      <c r="AGM48" s="1" t="s">
        <v>91</v>
      </c>
      <c r="AGN48" s="1">
        <v>128</v>
      </c>
      <c r="AGO48" s="2">
        <v>15</v>
      </c>
      <c r="AGP48" s="1">
        <v>2.7E-2</v>
      </c>
      <c r="AGQ48" s="1">
        <f t="shared" si="2021"/>
        <v>1.2E-2</v>
      </c>
      <c r="AGR48" s="1">
        <f t="shared" si="2022"/>
        <v>0.6822742474916389</v>
      </c>
      <c r="AGS48" s="1">
        <f t="shared" si="2023"/>
        <v>1.0234113712374584E-3</v>
      </c>
      <c r="AGT48" s="1">
        <f t="shared" si="2024"/>
        <v>7.8338286224545186</v>
      </c>
      <c r="AGU48" s="1">
        <f>AVERAGE(AGT34:AGT48)</f>
        <v>8.3458435650986029</v>
      </c>
      <c r="AGV48" s="1"/>
      <c r="AGW48" s="2" t="s">
        <v>11</v>
      </c>
      <c r="AGX48" s="1" t="s">
        <v>92</v>
      </c>
      <c r="AGY48" s="1">
        <v>129</v>
      </c>
      <c r="AGZ48" s="2">
        <v>15</v>
      </c>
      <c r="AHA48" s="1">
        <v>2.1000000000000001E-2</v>
      </c>
      <c r="AHB48" s="1">
        <f t="shared" si="2025"/>
        <v>7.000000000000001E-3</v>
      </c>
      <c r="AHC48" s="1">
        <f t="shared" si="2026"/>
        <v>0.61129568106312293</v>
      </c>
      <c r="AHD48" s="1">
        <f t="shared" si="2027"/>
        <v>9.1694352159468447E-4</v>
      </c>
      <c r="AHE48" s="1">
        <f t="shared" si="2028"/>
        <v>7.0188573300266714</v>
      </c>
      <c r="AHF48" s="1">
        <f>AVERAGE(AHE34:AHE48)</f>
        <v>10.095965072538364</v>
      </c>
      <c r="AHG48" s="1"/>
      <c r="AHH48" s="2" t="s">
        <v>11</v>
      </c>
      <c r="AHI48" s="1" t="s">
        <v>93</v>
      </c>
      <c r="AHJ48" s="1">
        <v>130</v>
      </c>
      <c r="AHK48" s="2">
        <v>15</v>
      </c>
      <c r="AHL48" s="1">
        <v>2.5000000000000001E-2</v>
      </c>
      <c r="AHM48" s="1">
        <f t="shared" si="2029"/>
        <v>1.1000000000000001E-2</v>
      </c>
      <c r="AHN48" s="1">
        <f t="shared" si="2030"/>
        <v>0.73244147157190642</v>
      </c>
      <c r="AHO48" s="1">
        <f t="shared" si="2031"/>
        <v>1.0986622073578596E-3</v>
      </c>
      <c r="AHP48" s="1">
        <f t="shared" si="2032"/>
        <v>8.4098454329291155</v>
      </c>
      <c r="AHQ48" s="1">
        <f>AVERAGE(AHP34:AHP48)</f>
        <v>11.35393135313261</v>
      </c>
      <c r="AHR48" s="1"/>
      <c r="AHS48" s="2" t="s">
        <v>11</v>
      </c>
      <c r="AHT48" s="1" t="s">
        <v>94</v>
      </c>
      <c r="AHU48" s="1">
        <v>133</v>
      </c>
      <c r="AHV48" s="2">
        <v>15</v>
      </c>
      <c r="AHW48" s="1">
        <v>3.6999999999999998E-2</v>
      </c>
      <c r="AHX48" s="1">
        <f t="shared" si="2033"/>
        <v>2.0999999999999998E-2</v>
      </c>
      <c r="AHY48" s="1">
        <f t="shared" si="2034"/>
        <v>1.0930232558139534</v>
      </c>
      <c r="AHZ48" s="1">
        <f t="shared" si="2035"/>
        <v>1.6395348837209302E-3</v>
      </c>
      <c r="AIA48" s="1">
        <f t="shared" si="2036"/>
        <v>12.550022073797688</v>
      </c>
      <c r="AIB48" s="1">
        <f>AVERAGE(AIA34:AIA48)</f>
        <v>16.746078086313634</v>
      </c>
      <c r="AIC48" s="1"/>
      <c r="AID48" s="2" t="s">
        <v>11</v>
      </c>
      <c r="AIE48" s="1" t="s">
        <v>95</v>
      </c>
      <c r="AIF48" s="1">
        <v>134</v>
      </c>
      <c r="AIG48" s="2">
        <v>15</v>
      </c>
      <c r="AIH48" s="1">
        <v>3.6999999999999998E-2</v>
      </c>
      <c r="AII48" s="1">
        <f t="shared" si="2037"/>
        <v>1.9999999999999997E-2</v>
      </c>
      <c r="AIJ48" s="1">
        <f t="shared" si="2038"/>
        <v>1.0465116279069768</v>
      </c>
      <c r="AIK48" s="1">
        <f t="shared" si="2039"/>
        <v>1.5697674418604652E-3</v>
      </c>
      <c r="AIL48" s="1">
        <f t="shared" si="2040"/>
        <v>12.015978581295661</v>
      </c>
      <c r="AIM48" s="1">
        <f>AVERAGE(AIL34:AIL48)</f>
        <v>16.237465236311703</v>
      </c>
      <c r="AIN48" s="1"/>
      <c r="AIO48" s="2" t="s">
        <v>11</v>
      </c>
      <c r="AIP48" s="1" t="s">
        <v>96</v>
      </c>
      <c r="AIQ48" s="1">
        <v>135</v>
      </c>
      <c r="AIR48" s="2">
        <v>15</v>
      </c>
      <c r="AIS48" s="1">
        <v>0.04</v>
      </c>
      <c r="AIT48" s="1">
        <f t="shared" si="2041"/>
        <v>2.6000000000000002E-2</v>
      </c>
      <c r="AIU48" s="1">
        <f t="shared" si="2042"/>
        <v>1.2947019867549669</v>
      </c>
      <c r="AIV48" s="1">
        <f t="shared" si="2043"/>
        <v>1.9420529801324506E-3</v>
      </c>
      <c r="AIW48" s="1">
        <f t="shared" si="2044"/>
        <v>14.865684171252683</v>
      </c>
      <c r="AIX48" s="1">
        <f>AVERAGE(AIW34:AIW48)</f>
        <v>17.603099159309441</v>
      </c>
      <c r="AIY48" s="1"/>
      <c r="AIZ48" s="2" t="s">
        <v>11</v>
      </c>
      <c r="AJA48" s="1" t="s">
        <v>97</v>
      </c>
      <c r="AJB48" s="1">
        <v>136</v>
      </c>
      <c r="AJC48" s="2">
        <v>15</v>
      </c>
      <c r="AJD48" s="1">
        <v>4.3999999999999997E-2</v>
      </c>
      <c r="AJE48" s="1">
        <f t="shared" si="2045"/>
        <v>2.7999999999999997E-2</v>
      </c>
      <c r="AJF48" s="1">
        <f t="shared" si="2046"/>
        <v>1.3509933774834435</v>
      </c>
      <c r="AJG48" s="1">
        <f t="shared" si="2047"/>
        <v>2.0264900662251653E-3</v>
      </c>
      <c r="AJH48" s="1">
        <f t="shared" si="2048"/>
        <v>15.512018265654969</v>
      </c>
      <c r="AJI48" s="1">
        <f>AVERAGE(AJH34:AJH48)</f>
        <v>18.350818994010126</v>
      </c>
      <c r="AJJ48" s="1"/>
      <c r="AJK48" s="2" t="s">
        <v>11</v>
      </c>
      <c r="AJL48" s="1" t="s">
        <v>98</v>
      </c>
      <c r="AJM48" s="1">
        <v>140</v>
      </c>
      <c r="AJN48" s="2">
        <v>15</v>
      </c>
      <c r="AJO48" s="1">
        <v>0.05</v>
      </c>
      <c r="AJP48" s="1">
        <f t="shared" si="2049"/>
        <v>3.4000000000000002E-2</v>
      </c>
      <c r="AJQ48" s="1">
        <f t="shared" si="2050"/>
        <v>1.6339869281045754</v>
      </c>
      <c r="AJR48" s="1">
        <f t="shared" si="2051"/>
        <v>2.4509803921568631E-3</v>
      </c>
      <c r="AJS48" s="1">
        <f t="shared" si="2052"/>
        <v>18.761331844434039</v>
      </c>
      <c r="AJT48" s="1">
        <f>AVERAGE(AJS34:AJS48)</f>
        <v>21.913235594298957</v>
      </c>
      <c r="AJU48" s="1"/>
      <c r="AJV48" s="2" t="s">
        <v>11</v>
      </c>
      <c r="AJW48" s="1" t="s">
        <v>99</v>
      </c>
      <c r="AJX48" s="1">
        <v>141</v>
      </c>
      <c r="AJY48" s="2">
        <v>15</v>
      </c>
      <c r="AJZ48" s="1">
        <v>2.4E-2</v>
      </c>
      <c r="AKA48" s="1">
        <f t="shared" si="2053"/>
        <v>4.0000000000000001E-3</v>
      </c>
      <c r="AKB48" s="1">
        <f t="shared" si="2054"/>
        <v>0.27796610169491526</v>
      </c>
      <c r="AKC48" s="1">
        <f t="shared" si="2055"/>
        <v>4.1694915254237289E-4</v>
      </c>
      <c r="AKD48" s="1">
        <f t="shared" si="2056"/>
        <v>3.1915887365460263</v>
      </c>
      <c r="AKE48" s="1">
        <f>AVERAGE(AKD34:AKD48)</f>
        <v>3.243484488359782</v>
      </c>
      <c r="AKF48" s="1"/>
      <c r="AKG48" s="2" t="s">
        <v>11</v>
      </c>
      <c r="AKH48" s="1" t="s">
        <v>100</v>
      </c>
      <c r="AKI48" s="1">
        <v>143</v>
      </c>
      <c r="AKJ48" s="2">
        <v>15</v>
      </c>
      <c r="AKK48" s="1">
        <v>2.7E-2</v>
      </c>
      <c r="AKL48" s="1">
        <f t="shared" si="2057"/>
        <v>5.000000000000001E-3</v>
      </c>
      <c r="AKM48" s="1">
        <f t="shared" si="2058"/>
        <v>0.30169491525423736</v>
      </c>
      <c r="AKN48" s="1">
        <f t="shared" si="2059"/>
        <v>4.5254237288135606E-4</v>
      </c>
      <c r="AKO48" s="1">
        <f t="shared" si="2060"/>
        <v>3.4640414335682488</v>
      </c>
      <c r="AKP48" s="1">
        <f>AVERAGE(AKO34:AKO48)</f>
        <v>4.50195646984338</v>
      </c>
      <c r="AKQ48" s="1"/>
      <c r="AKR48" s="2" t="s">
        <v>11</v>
      </c>
      <c r="AKS48" s="1" t="s">
        <v>101</v>
      </c>
      <c r="AKT48" s="1">
        <v>144</v>
      </c>
      <c r="AKU48" s="2">
        <v>15</v>
      </c>
      <c r="AKV48" s="1">
        <v>3.5000000000000003E-2</v>
      </c>
      <c r="AKW48" s="1">
        <f t="shared" si="2061"/>
        <v>1.2000000000000004E-2</v>
      </c>
      <c r="AKX48" s="1">
        <f t="shared" si="2062"/>
        <v>0.50847457627118653</v>
      </c>
      <c r="AKY48" s="1">
        <f t="shared" si="2063"/>
        <v>7.6271186440677978E-4</v>
      </c>
      <c r="AKZ48" s="1">
        <f t="shared" si="2064"/>
        <v>5.8382720790476093</v>
      </c>
      <c r="ALA48" s="1">
        <f>AVERAGE(AKZ34:AKZ48)</f>
        <v>5.3971581886306792</v>
      </c>
      <c r="ALB48" s="1"/>
      <c r="ALC48" s="2" t="s">
        <v>11</v>
      </c>
      <c r="ALD48" s="1" t="s">
        <v>102</v>
      </c>
      <c r="ALE48" s="1">
        <v>147</v>
      </c>
      <c r="ALF48" s="2">
        <v>15</v>
      </c>
      <c r="ALG48" s="1">
        <v>3.3000000000000002E-2</v>
      </c>
      <c r="ALH48" s="1">
        <f t="shared" si="2065"/>
        <v>7.0000000000000027E-3</v>
      </c>
      <c r="ALI48" s="1">
        <f t="shared" si="2066"/>
        <v>0.3423728813559323</v>
      </c>
      <c r="ALJ48" s="1">
        <f t="shared" si="2067"/>
        <v>5.1355932203389848E-4</v>
      </c>
      <c r="ALK48" s="1">
        <f t="shared" si="2068"/>
        <v>3.9311031998920578</v>
      </c>
      <c r="ALL48" s="1">
        <f>AVERAGE(ALK34:ALK48)</f>
        <v>6.3702035351386144</v>
      </c>
      <c r="ALM48" s="1"/>
      <c r="ALN48" s="2" t="s">
        <v>11</v>
      </c>
      <c r="ALO48" s="1" t="s">
        <v>103</v>
      </c>
      <c r="ALP48" s="1">
        <v>148</v>
      </c>
      <c r="ALQ48" s="2">
        <v>15</v>
      </c>
      <c r="ALR48" s="1">
        <v>3.4000000000000002E-2</v>
      </c>
      <c r="ALS48" s="1">
        <f t="shared" si="2069"/>
        <v>9.0000000000000011E-3</v>
      </c>
      <c r="ALT48" s="1">
        <f t="shared" si="2070"/>
        <v>0.31292517006802728</v>
      </c>
      <c r="ALU48" s="1">
        <f t="shared" si="2071"/>
        <v>4.6938775510204094E-4</v>
      </c>
      <c r="ALV48" s="1">
        <f t="shared" si="2072"/>
        <v>3.5929864903707966</v>
      </c>
      <c r="ALW48" s="1">
        <f>AVERAGE(ALV34:ALV48)</f>
        <v>5.6498410754381352</v>
      </c>
      <c r="ALX48" s="1"/>
      <c r="ALY48" s="2" t="s">
        <v>11</v>
      </c>
      <c r="ALZ48" s="1" t="s">
        <v>104</v>
      </c>
      <c r="AMA48" s="1">
        <v>149</v>
      </c>
      <c r="AMB48" s="2">
        <v>15</v>
      </c>
      <c r="AMC48" s="1">
        <v>3.5999999999999997E-2</v>
      </c>
      <c r="AMD48" s="1">
        <f t="shared" si="2073"/>
        <v>1.5999999999999997E-2</v>
      </c>
      <c r="AME48" s="1">
        <f t="shared" si="2074"/>
        <v>0.62671232876712313</v>
      </c>
      <c r="AMF48" s="1">
        <f t="shared" si="2075"/>
        <v>9.4006849315068474E-4</v>
      </c>
      <c r="AMG48" s="1">
        <f t="shared" si="2076"/>
        <v>7.1958702782508013</v>
      </c>
      <c r="AMH48" s="1">
        <f>AVERAGE(AMG34:AMG48)</f>
        <v>8.0085186521151908</v>
      </c>
      <c r="AMI48" s="1"/>
      <c r="AMJ48" s="2" t="s">
        <v>11</v>
      </c>
      <c r="AMK48" s="1" t="s">
        <v>105</v>
      </c>
      <c r="AML48" s="1">
        <v>150</v>
      </c>
      <c r="AMM48" s="2">
        <v>15</v>
      </c>
      <c r="AMN48" s="1">
        <v>3.5000000000000003E-2</v>
      </c>
      <c r="AMO48" s="1">
        <f t="shared" si="2077"/>
        <v>1.6000000000000004E-2</v>
      </c>
      <c r="AMP48" s="1">
        <f t="shared" si="2078"/>
        <v>0.52054794520547953</v>
      </c>
      <c r="AMQ48" s="1">
        <f t="shared" si="2079"/>
        <v>7.808219178082193E-4</v>
      </c>
      <c r="AMR48" s="1">
        <f t="shared" si="2080"/>
        <v>5.9768977174542197</v>
      </c>
      <c r="AMS48" s="1">
        <f>AVERAGE(AMR34:AMR48)</f>
        <v>8.650773012104791</v>
      </c>
      <c r="AMT48" s="1"/>
      <c r="AMU48" s="2" t="s">
        <v>11</v>
      </c>
      <c r="AMV48" s="1" t="s">
        <v>106</v>
      </c>
      <c r="AMW48" s="1">
        <v>151</v>
      </c>
      <c r="AMX48" s="2">
        <v>15</v>
      </c>
      <c r="AMY48" s="1">
        <v>3.5999999999999997E-2</v>
      </c>
      <c r="AMZ48" s="1">
        <f t="shared" si="2081"/>
        <v>1.5999999999999997E-2</v>
      </c>
      <c r="ANA48" s="1">
        <f t="shared" si="2082"/>
        <v>0.47260273972602729</v>
      </c>
      <c r="ANB48" s="1">
        <f t="shared" si="2083"/>
        <v>7.0890410958904097E-4</v>
      </c>
      <c r="ANC48" s="1">
        <f t="shared" si="2084"/>
        <v>5.4263939803202765</v>
      </c>
      <c r="AND48" s="1">
        <f>AVERAGE(ANC34:ANC48)</f>
        <v>9.2799201402578664</v>
      </c>
      <c r="ANE48" s="1"/>
      <c r="ANF48" s="2" t="s">
        <v>11</v>
      </c>
      <c r="ANG48" s="1" t="s">
        <v>107</v>
      </c>
      <c r="ANH48" s="1">
        <v>154</v>
      </c>
      <c r="ANI48" s="2">
        <v>15</v>
      </c>
      <c r="ANJ48" s="1">
        <v>4.1000000000000002E-2</v>
      </c>
      <c r="ANK48" s="1">
        <f t="shared" si="2085"/>
        <v>2.2000000000000002E-2</v>
      </c>
      <c r="ANL48" s="1">
        <f t="shared" si="2086"/>
        <v>0.65862068965517251</v>
      </c>
      <c r="ANM48" s="1">
        <f t="shared" si="2087"/>
        <v>9.8793103448275871E-4</v>
      </c>
      <c r="ANN48" s="1">
        <f t="shared" si="2088"/>
        <v>7.5622400067571851</v>
      </c>
      <c r="ANO48" s="1">
        <f>AVERAGE(ANN34:ANN48)</f>
        <v>9.2515362037291222</v>
      </c>
      <c r="ANP48" s="1"/>
      <c r="ANQ48" s="2" t="s">
        <v>11</v>
      </c>
      <c r="ANR48" s="1" t="s">
        <v>108</v>
      </c>
      <c r="ANS48" s="1">
        <v>155</v>
      </c>
      <c r="ANT48" s="2">
        <v>15</v>
      </c>
      <c r="ANU48" s="1">
        <v>1.7000000000000001E-2</v>
      </c>
      <c r="ANV48" s="1">
        <f t="shared" si="2089"/>
        <v>-2.9999999999999992E-3</v>
      </c>
      <c r="ANW48" s="1">
        <f t="shared" si="2090"/>
        <v>-0.35153583617747441</v>
      </c>
      <c r="ANX48" s="1">
        <f t="shared" si="2091"/>
        <v>-5.2730375426621168E-4</v>
      </c>
      <c r="ANY48" s="1">
        <f t="shared" si="2092"/>
        <v>-4.036311652374553</v>
      </c>
      <c r="ANZ48" s="1">
        <f>AVERAGE(ANY34:ANY48)</f>
        <v>0.95356229975191653</v>
      </c>
      <c r="AOA48" s="1"/>
      <c r="AOB48" s="2" t="s">
        <v>11</v>
      </c>
      <c r="AOC48" s="1" t="s">
        <v>109</v>
      </c>
      <c r="AOD48" s="1">
        <v>156</v>
      </c>
      <c r="AOE48" s="2">
        <v>15</v>
      </c>
      <c r="AOF48" s="1">
        <v>2.5000000000000001E-2</v>
      </c>
      <c r="AOG48" s="1">
        <f t="shared" si="2093"/>
        <v>4.0000000000000001E-3</v>
      </c>
      <c r="AOH48" s="1">
        <f t="shared" si="2094"/>
        <v>-6.7796610169491525E-2</v>
      </c>
      <c r="AOI48" s="1">
        <f t="shared" si="2095"/>
        <v>-1.0169491525423729E-4</v>
      </c>
      <c r="AOJ48" s="1">
        <f t="shared" si="2096"/>
        <v>-0.77843627720634778</v>
      </c>
      <c r="AOK48" s="1">
        <f>AVERAGE(AOJ34:AOJ48)</f>
        <v>3.2953802401735381</v>
      </c>
      <c r="AOL48" s="1"/>
      <c r="AOM48" s="2" t="s">
        <v>11</v>
      </c>
      <c r="AON48" s="1" t="s">
        <v>110</v>
      </c>
      <c r="AOO48" s="1">
        <v>157</v>
      </c>
      <c r="AOP48" s="2">
        <v>15</v>
      </c>
      <c r="AOQ48" s="1">
        <v>2.1000000000000001E-2</v>
      </c>
      <c r="AOR48" s="1">
        <f t="shared" si="2097"/>
        <v>7.000000000000001E-3</v>
      </c>
      <c r="AOS48" s="1">
        <f t="shared" si="2098"/>
        <v>0.19112627986348127</v>
      </c>
      <c r="AOT48" s="1">
        <f t="shared" si="2099"/>
        <v>2.8668941979522193E-4</v>
      </c>
      <c r="AOU48" s="1">
        <f t="shared" si="2100"/>
        <v>2.1944995391550974</v>
      </c>
      <c r="AOV48" s="1">
        <f>AVERAGE(AOU34:AOU48)</f>
        <v>5.9042487601077616</v>
      </c>
      <c r="AOW48" s="1"/>
      <c r="AOX48" s="2" t="s">
        <v>11</v>
      </c>
      <c r="AOY48" s="1" t="s">
        <v>111</v>
      </c>
      <c r="AOZ48" s="1">
        <v>158</v>
      </c>
      <c r="APA48" s="2">
        <v>15</v>
      </c>
      <c r="APB48" s="1">
        <v>2.5999999999999999E-2</v>
      </c>
      <c r="APC48" s="1">
        <f t="shared" si="2101"/>
        <v>5.9999999999999984E-3</v>
      </c>
      <c r="APD48" s="1">
        <f t="shared" si="2102"/>
        <v>-0.1027397260273973</v>
      </c>
      <c r="APE48" s="1">
        <f t="shared" si="2103"/>
        <v>-1.5410958904109594E-4</v>
      </c>
      <c r="APF48" s="1">
        <f t="shared" si="2104"/>
        <v>-1.1796508652870172</v>
      </c>
      <c r="APG48" s="1">
        <f>AVERAGE(APF34:APF48)</f>
        <v>3.7486683052454097</v>
      </c>
      <c r="APH48" s="1"/>
      <c r="API48" s="2" t="s">
        <v>11</v>
      </c>
      <c r="APJ48" s="1" t="s">
        <v>112</v>
      </c>
      <c r="APK48" s="1">
        <v>161</v>
      </c>
      <c r="APL48" s="2">
        <v>15</v>
      </c>
      <c r="APM48" s="1">
        <v>2.7E-2</v>
      </c>
      <c r="APN48" s="1">
        <f t="shared" si="2105"/>
        <v>1.0999999999999999E-2</v>
      </c>
      <c r="APO48" s="1">
        <f t="shared" si="2106"/>
        <v>0.22866894197952217</v>
      </c>
      <c r="APP48" s="1">
        <f t="shared" si="2107"/>
        <v>3.4300341296928326E-4</v>
      </c>
      <c r="APQ48" s="1">
        <f t="shared" si="2108"/>
        <v>2.6255619486319905</v>
      </c>
      <c r="APR48" s="1">
        <f>AVERAGE(APQ34:APQ48)</f>
        <v>8.895560631932268</v>
      </c>
      <c r="APS48" s="1"/>
      <c r="APT48" s="2" t="s">
        <v>11</v>
      </c>
      <c r="APU48" s="1" t="s">
        <v>113</v>
      </c>
      <c r="APV48" s="1">
        <v>162</v>
      </c>
      <c r="APW48" s="2">
        <v>15</v>
      </c>
      <c r="APX48" s="1">
        <v>1.4999999999999999E-2</v>
      </c>
      <c r="APY48" s="1">
        <f t="shared" si="2109"/>
        <v>9.9999999999999985E-3</v>
      </c>
      <c r="APZ48" s="1">
        <f t="shared" si="2110"/>
        <v>0.66666666666666663</v>
      </c>
      <c r="AQA48" s="1">
        <f t="shared" si="2111"/>
        <v>1E-3</v>
      </c>
      <c r="AQB48" s="1">
        <f t="shared" si="2112"/>
        <v>7.6546233925290874</v>
      </c>
      <c r="AQC48" s="1">
        <f>AVERAGE(AQB34:AQB48)</f>
        <v>14.835764925726476</v>
      </c>
      <c r="AQD48" s="1"/>
      <c r="AQE48" s="2" t="s">
        <v>11</v>
      </c>
      <c r="AQF48" s="1" t="s">
        <v>114</v>
      </c>
      <c r="AQG48" s="1">
        <v>163</v>
      </c>
      <c r="AQH48" s="2">
        <v>15</v>
      </c>
      <c r="AQI48" s="1">
        <v>2.8000000000000001E-2</v>
      </c>
      <c r="AQJ48" s="1">
        <f t="shared" si="2113"/>
        <v>1.2E-2</v>
      </c>
      <c r="AQK48" s="1">
        <f t="shared" si="2114"/>
        <v>0.13013698630136986</v>
      </c>
      <c r="AQL48" s="1">
        <f t="shared" si="2115"/>
        <v>1.952054794520548E-4</v>
      </c>
      <c r="AQM48" s="1">
        <f t="shared" si="2116"/>
        <v>1.4942244293635547</v>
      </c>
      <c r="AQN48" s="1">
        <f>AVERAGE(AQM34:AQM48)</f>
        <v>8.3099849843552089</v>
      </c>
      <c r="AQO48" s="1"/>
      <c r="AQP48" s="2" t="s">
        <v>11</v>
      </c>
      <c r="AQQ48" s="1" t="s">
        <v>115</v>
      </c>
      <c r="AQR48" s="1">
        <v>169</v>
      </c>
      <c r="AQS48" s="2">
        <v>15</v>
      </c>
      <c r="AQT48" s="1">
        <v>1.9E-2</v>
      </c>
      <c r="AQU48" s="1">
        <f t="shared" si="2117"/>
        <v>2.7E-2</v>
      </c>
      <c r="AQV48" s="1">
        <f t="shared" si="2118"/>
        <v>1.4744027303754268</v>
      </c>
      <c r="AQW48" s="1">
        <f t="shared" si="2119"/>
        <v>2.2116040955631401E-3</v>
      </c>
      <c r="AQX48" s="1">
        <f t="shared" si="2120"/>
        <v>16.928996444910748</v>
      </c>
      <c r="AQY48" s="1">
        <f>AVERAGE(AQX34:AQX48)</f>
        <v>21.918870397037214</v>
      </c>
      <c r="AQZ48" s="1"/>
      <c r="ARA48" s="2" t="s">
        <v>11</v>
      </c>
      <c r="ARB48" s="1" t="s">
        <v>116</v>
      </c>
      <c r="ARC48" s="1">
        <v>170</v>
      </c>
      <c r="ARD48" s="2">
        <v>15</v>
      </c>
      <c r="ARE48" s="1">
        <v>1.2E-2</v>
      </c>
      <c r="ARF48" s="1">
        <f t="shared" si="2121"/>
        <v>6.0000000000000001E-3</v>
      </c>
      <c r="ARG48" s="1">
        <f t="shared" si="2122"/>
        <v>-6.4625850340136085E-2</v>
      </c>
      <c r="ARH48" s="1">
        <f t="shared" si="2123"/>
        <v>-9.6938775510204135E-5</v>
      </c>
      <c r="ARI48" s="1">
        <f t="shared" si="2124"/>
        <v>-0.74202981866353435</v>
      </c>
      <c r="ARJ48" s="1">
        <f>AVERAGE(ARI34:ARI48)</f>
        <v>2.356270125931573</v>
      </c>
      <c r="ARK48" s="1"/>
      <c r="ARL48" s="2" t="s">
        <v>11</v>
      </c>
      <c r="ARM48" s="1" t="s">
        <v>117</v>
      </c>
      <c r="ARN48" s="1">
        <v>171</v>
      </c>
      <c r="ARO48" s="2">
        <v>15</v>
      </c>
      <c r="ARP48" s="1">
        <v>1.7999999999999999E-2</v>
      </c>
      <c r="ARQ48" s="1">
        <f t="shared" si="2125"/>
        <v>1.1999999999999999E-2</v>
      </c>
      <c r="ARR48" s="1">
        <f t="shared" si="2126"/>
        <v>0.22260273972602734</v>
      </c>
      <c r="ARS48" s="1">
        <f t="shared" si="2127"/>
        <v>3.3390410958904101E-4</v>
      </c>
      <c r="ART48" s="1">
        <f t="shared" si="2128"/>
        <v>2.555910208121869</v>
      </c>
      <c r="ARU48" s="1">
        <f>AVERAGE(ART34:ART48)</f>
        <v>5.3346433574646221</v>
      </c>
      <c r="ARV48" s="1"/>
      <c r="ARW48" s="2" t="s">
        <v>11</v>
      </c>
      <c r="ARX48" s="1" t="s">
        <v>118</v>
      </c>
      <c r="ARY48" s="1">
        <v>172</v>
      </c>
      <c r="ARZ48" s="2">
        <v>15</v>
      </c>
      <c r="ASA48" s="1">
        <v>3.7999999999999999E-2</v>
      </c>
      <c r="ASB48" s="1">
        <f t="shared" si="2129"/>
        <v>1.7999999999999999E-2</v>
      </c>
      <c r="ASC48" s="1">
        <f t="shared" si="2130"/>
        <v>-0.14237288135593229</v>
      </c>
      <c r="ASD48" s="1">
        <f t="shared" si="2131"/>
        <v>-2.1355932203389843E-4</v>
      </c>
      <c r="ASE48" s="1">
        <f t="shared" si="2132"/>
        <v>-1.6347161821333314</v>
      </c>
      <c r="ASF48" s="1">
        <f>AVERAGE(ASE34:ASE48)</f>
        <v>-0.70059264948571431</v>
      </c>
      <c r="ASG48" s="1"/>
      <c r="ASH48" s="2" t="s">
        <v>11</v>
      </c>
      <c r="ASI48" s="1" t="s">
        <v>119</v>
      </c>
      <c r="ASJ48" s="1">
        <v>173</v>
      </c>
      <c r="ASK48" s="2">
        <v>15</v>
      </c>
      <c r="ASL48" s="1">
        <v>0.02</v>
      </c>
      <c r="ASM48" s="1">
        <f t="shared" si="2133"/>
        <v>1.7000000000000001E-2</v>
      </c>
      <c r="ASN48" s="1">
        <f t="shared" si="2134"/>
        <v>0.34931506849315069</v>
      </c>
      <c r="ASO48" s="1">
        <f t="shared" si="2135"/>
        <v>5.2397260273972601E-4</v>
      </c>
      <c r="ASP48" s="1">
        <f t="shared" si="2136"/>
        <v>4.0108129419758569</v>
      </c>
      <c r="ASQ48" s="1">
        <f>AVERAGE(ASP34:ASP48)</f>
        <v>5.8458253990889961</v>
      </c>
      <c r="ASR48" s="1"/>
      <c r="ASS48" s="2" t="s">
        <v>11</v>
      </c>
      <c r="AST48" s="1" t="s">
        <v>120</v>
      </c>
      <c r="ASU48" s="1">
        <v>176</v>
      </c>
      <c r="ASV48" s="2">
        <v>15</v>
      </c>
      <c r="ASW48" s="1">
        <v>2.5000000000000001E-2</v>
      </c>
      <c r="ASX48" s="1">
        <f t="shared" si="2137"/>
        <v>1.8000000000000002E-2</v>
      </c>
      <c r="ASY48" s="1">
        <f t="shared" si="2138"/>
        <v>0.17869415807560143</v>
      </c>
      <c r="ASZ48" s="1">
        <f t="shared" si="2139"/>
        <v>2.6804123711340216E-4</v>
      </c>
      <c r="ATA48" s="1">
        <f t="shared" si="2140"/>
        <v>2.0517547237706837</v>
      </c>
      <c r="ATB48" s="1">
        <f>AVERAGE(ATA34:ATA48)</f>
        <v>5.3398231913519068</v>
      </c>
      <c r="ATC48" s="1"/>
      <c r="ATD48" s="2" t="s">
        <v>11</v>
      </c>
      <c r="ATE48" s="1" t="s">
        <v>121</v>
      </c>
      <c r="ATF48" s="1">
        <v>180</v>
      </c>
      <c r="ATG48" s="2">
        <v>15</v>
      </c>
      <c r="ATH48" s="1">
        <v>3.7999999999999999E-2</v>
      </c>
      <c r="ATI48" s="1">
        <f t="shared" si="2141"/>
        <v>1.6999999999999998E-2</v>
      </c>
      <c r="ATJ48" s="1">
        <f t="shared" si="2142"/>
        <v>-0.43252595155709345</v>
      </c>
      <c r="ATK48" s="1">
        <f t="shared" si="2143"/>
        <v>-6.4878892733564021E-4</v>
      </c>
      <c r="ATL48" s="1">
        <f t="shared" si="2144"/>
        <v>-4.9662348999972457</v>
      </c>
      <c r="ATM48" s="1">
        <f>AVERAGE(ATL34:ATL48)</f>
        <v>1.2316262551993169</v>
      </c>
      <c r="ATN48" s="1"/>
      <c r="ATO48" s="2" t="s">
        <v>11</v>
      </c>
      <c r="ATP48" s="1" t="s">
        <v>122</v>
      </c>
      <c r="ATQ48" s="1">
        <v>183</v>
      </c>
      <c r="ATR48" s="2">
        <v>15</v>
      </c>
      <c r="ATS48" s="1">
        <v>2.1000000000000001E-2</v>
      </c>
      <c r="ATT48" s="1">
        <f t="shared" si="2145"/>
        <v>0.02</v>
      </c>
      <c r="ATU48" s="1">
        <f t="shared" si="2146"/>
        <v>0.4041095890410959</v>
      </c>
      <c r="ATV48" s="1">
        <f t="shared" si="2147"/>
        <v>6.0616438356164389E-4</v>
      </c>
      <c r="ATW48" s="1">
        <f t="shared" si="2148"/>
        <v>4.6399600701289332</v>
      </c>
      <c r="ATX48" s="1">
        <f>AVERAGE(ATW34:ATW48)</f>
        <v>10.302284223506613</v>
      </c>
      <c r="ATY48" s="1"/>
      <c r="ATZ48" s="2" t="s">
        <v>11</v>
      </c>
      <c r="AUA48" s="1" t="s">
        <v>123</v>
      </c>
      <c r="AUB48" s="1">
        <v>184</v>
      </c>
      <c r="AUC48" s="2">
        <v>15</v>
      </c>
      <c r="AUD48" s="1">
        <v>6.0000000000000001E-3</v>
      </c>
      <c r="AUE48" s="1">
        <f t="shared" si="2149"/>
        <v>-0.01</v>
      </c>
      <c r="AUF48" s="1">
        <f t="shared" si="2150"/>
        <v>-0.67509025270758127</v>
      </c>
      <c r="AUG48" s="1">
        <f t="shared" si="2151"/>
        <v>-1.0126353790613719E-3</v>
      </c>
      <c r="AUH48" s="1">
        <f t="shared" si="2152"/>
        <v>-7.7513424606657368</v>
      </c>
      <c r="AUI48" s="1">
        <f>AVERAGE(AUH34:AUH35,AUH37:AUH38,AUH40:AUH47)</f>
        <v>-5.333365757249509</v>
      </c>
      <c r="AUJ48" s="1"/>
      <c r="AUK48" s="2" t="s">
        <v>11</v>
      </c>
      <c r="AUL48" s="1" t="s">
        <v>124</v>
      </c>
      <c r="AUM48" s="1">
        <v>185</v>
      </c>
      <c r="AUN48" s="2">
        <v>15</v>
      </c>
      <c r="AUO48" s="1">
        <v>1.4999999999999999E-2</v>
      </c>
      <c r="AUP48" s="1">
        <f t="shared" si="2153"/>
        <v>9.9999999999999985E-3</v>
      </c>
      <c r="AUQ48" s="1">
        <f t="shared" si="2154"/>
        <v>0.19133574007220211</v>
      </c>
      <c r="AUR48" s="1">
        <f t="shared" si="2155"/>
        <v>2.8700361010830316E-4</v>
      </c>
      <c r="AUS48" s="1">
        <f t="shared" si="2156"/>
        <v>2.1969045476753148</v>
      </c>
      <c r="AUT48" s="1">
        <f>AVERAGE(AUS34:AUS35,AUS37:AUS38,AUS40:AUS48)</f>
        <v>2.8027272821576235</v>
      </c>
      <c r="AUU48" s="1"/>
      <c r="AUV48" s="2" t="s">
        <v>11</v>
      </c>
      <c r="AUW48" s="1" t="s">
        <v>125</v>
      </c>
      <c r="AUX48" s="1">
        <v>186</v>
      </c>
      <c r="AUY48" s="2">
        <v>15</v>
      </c>
      <c r="AUZ48" s="1">
        <v>1.2E-2</v>
      </c>
      <c r="AVA48" s="1">
        <f t="shared" si="2157"/>
        <v>2E-3</v>
      </c>
      <c r="AVB48" s="1">
        <f t="shared" si="2158"/>
        <v>-6.4981949458483762E-2</v>
      </c>
      <c r="AVC48" s="1">
        <f t="shared" si="2159"/>
        <v>-9.7472924187725648E-5</v>
      </c>
      <c r="AVD48" s="1">
        <f t="shared" si="2160"/>
        <v>-0.74611852562557901</v>
      </c>
      <c r="AVE48" s="1">
        <f>AVERAGE(AVD34:AVD35,AVD37:AVD38,AVD40:AVD48)</f>
        <v>1.9003702618497651</v>
      </c>
      <c r="AVF48" s="1"/>
      <c r="AVG48" s="2" t="s">
        <v>11</v>
      </c>
      <c r="AVH48" s="1" t="s">
        <v>126</v>
      </c>
      <c r="AVI48" s="1">
        <v>187</v>
      </c>
      <c r="AVJ48" s="2">
        <v>15</v>
      </c>
      <c r="AVK48" s="1">
        <v>1.7000000000000001E-2</v>
      </c>
      <c r="AVL48" s="1">
        <f t="shared" si="2161"/>
        <v>7.000000000000001E-3</v>
      </c>
      <c r="AVM48" s="1">
        <f t="shared" si="2162"/>
        <v>0.23741007194244609</v>
      </c>
      <c r="AVN48" s="1">
        <f t="shared" si="2163"/>
        <v>3.5611510791366916E-4</v>
      </c>
      <c r="AVO48" s="1">
        <f t="shared" si="2164"/>
        <v>2.7259270354689922</v>
      </c>
      <c r="AVP48" s="1">
        <f>AVERAGE(AVO34:AVO35,AVO37:AVO38,AVO40:AVO48)</f>
        <v>4.6003990062460369</v>
      </c>
      <c r="AVQ48" s="1"/>
      <c r="AVR48" s="2" t="s">
        <v>11</v>
      </c>
      <c r="AVS48" s="1" t="s">
        <v>127</v>
      </c>
      <c r="AVT48" s="1">
        <v>190</v>
      </c>
      <c r="AVU48" s="2">
        <v>15</v>
      </c>
      <c r="AVV48" s="1">
        <v>1.9E-2</v>
      </c>
      <c r="AVW48" s="1">
        <f t="shared" si="2165"/>
        <v>8.0000000000000002E-3</v>
      </c>
      <c r="AVX48" s="1">
        <f t="shared" si="2166"/>
        <v>0.32258064516129037</v>
      </c>
      <c r="AVY48" s="1">
        <f t="shared" si="2167"/>
        <v>4.8387096774193554E-4</v>
      </c>
      <c r="AVZ48" s="1">
        <f t="shared" si="2168"/>
        <v>3.7038500286431071</v>
      </c>
      <c r="AWA48" s="1">
        <f>AVERAGE(AVZ34:AVZ35,AVZ37:AVZ38,AVZ40:AVZ48)</f>
        <v>6.9328474895114578</v>
      </c>
      <c r="AWB48" s="1"/>
      <c r="AWC48" s="2" t="s">
        <v>11</v>
      </c>
      <c r="AWD48" s="1" t="s">
        <v>128</v>
      </c>
      <c r="AWE48" s="1">
        <v>191</v>
      </c>
      <c r="AWF48" s="2">
        <v>15</v>
      </c>
      <c r="AWG48" s="1">
        <v>2.5000000000000001E-2</v>
      </c>
      <c r="AWH48" s="1">
        <f t="shared" si="2169"/>
        <v>1.2000000000000002E-2</v>
      </c>
      <c r="AWI48" s="1">
        <f t="shared" si="2170"/>
        <v>0.37634408602150543</v>
      </c>
      <c r="AWJ48" s="1">
        <f t="shared" si="2171"/>
        <v>5.6451612903225812E-4</v>
      </c>
      <c r="AWK48" s="1">
        <f t="shared" si="2172"/>
        <v>4.3211583667502911</v>
      </c>
      <c r="AWL48" s="1">
        <f>AVERAGE(AWK34:AWK35,AWK37:AWK38,AWK40:AWK48)</f>
        <v>6.410509664959223</v>
      </c>
      <c r="AWM48" s="1"/>
      <c r="AWN48" s="2" t="s">
        <v>11</v>
      </c>
      <c r="AWO48" s="1" t="s">
        <v>129</v>
      </c>
      <c r="AWP48" s="1">
        <v>192</v>
      </c>
      <c r="AWQ48" s="2">
        <v>15</v>
      </c>
      <c r="AWR48" s="1">
        <v>2.5999999999999999E-2</v>
      </c>
      <c r="AWS48" s="1">
        <f t="shared" si="2173"/>
        <v>9.9999999999999985E-3</v>
      </c>
      <c r="AWT48" s="1">
        <f t="shared" si="2174"/>
        <v>0.29285714285714282</v>
      </c>
      <c r="AWU48" s="1">
        <f t="shared" si="2175"/>
        <v>4.3928571428571421E-4</v>
      </c>
      <c r="AWV48" s="1">
        <f t="shared" si="2176"/>
        <v>3.362566704575277</v>
      </c>
      <c r="AWW48" s="1">
        <f>AVERAGE(AWV34:AWV35,AWV37:AWV38,AWV40:AWV48)</f>
        <v>5.4759998115785002</v>
      </c>
      <c r="AWX48" s="1"/>
      <c r="AWY48" s="2" t="s">
        <v>11</v>
      </c>
      <c r="AWZ48" s="1" t="s">
        <v>130</v>
      </c>
      <c r="AXA48" s="1">
        <v>193</v>
      </c>
      <c r="AXB48" s="2">
        <v>15</v>
      </c>
      <c r="AXC48" s="1">
        <v>2.9000000000000001E-2</v>
      </c>
      <c r="AXD48" s="1">
        <f t="shared" si="2177"/>
        <v>1.5000000000000001E-2</v>
      </c>
      <c r="AXE48" s="1">
        <f t="shared" si="2178"/>
        <v>0.43727598566308246</v>
      </c>
      <c r="AXF48" s="1">
        <f t="shared" si="2179"/>
        <v>6.559139784946237E-4</v>
      </c>
      <c r="AXG48" s="1">
        <f t="shared" si="2180"/>
        <v>5.0207744832717669</v>
      </c>
      <c r="AXH48" s="1">
        <f>AVERAGE(AXG34:AXG35,AXG37:AXG38,AXG40:AXG48)</f>
        <v>6.1920774837828345</v>
      </c>
      <c r="AXI48" s="1"/>
      <c r="AXJ48" s="2" t="s">
        <v>11</v>
      </c>
      <c r="AXK48" s="1" t="s">
        <v>131</v>
      </c>
      <c r="AXL48" s="1">
        <v>197</v>
      </c>
      <c r="AXM48" s="2">
        <v>15</v>
      </c>
      <c r="AXN48" s="1">
        <v>3.3000000000000002E-2</v>
      </c>
      <c r="AXO48" s="1">
        <f t="shared" si="2181"/>
        <v>1.4000000000000002E-2</v>
      </c>
      <c r="AXP48" s="1">
        <f t="shared" si="2182"/>
        <v>0.34892086330935262</v>
      </c>
      <c r="AXQ48" s="1">
        <f t="shared" si="2183"/>
        <v>5.2338129496402896E-4</v>
      </c>
      <c r="AXR48" s="1">
        <f t="shared" si="2184"/>
        <v>4.0062867036438226</v>
      </c>
      <c r="AXS48" s="1">
        <f>AVERAGE(AXR34:AXR35,AXR37:AXR38,AXR40:AXR48)</f>
        <v>6.8974214382321453</v>
      </c>
      <c r="AXT48" s="1"/>
      <c r="AXU48" s="2" t="s">
        <v>11</v>
      </c>
      <c r="AXV48" s="1" t="s">
        <v>132</v>
      </c>
      <c r="AXW48" s="1">
        <v>198</v>
      </c>
      <c r="AXX48" s="2">
        <v>15</v>
      </c>
      <c r="AXY48" s="1">
        <v>1.9E-2</v>
      </c>
      <c r="AXZ48" s="1">
        <f t="shared" si="2185"/>
        <v>1.9999999999999983E-3</v>
      </c>
      <c r="AYA48" s="1">
        <f t="shared" si="2186"/>
        <v>-0.11510791366906481</v>
      </c>
      <c r="AYB48" s="1">
        <f t="shared" si="2187"/>
        <v>-1.7266187050359722E-4</v>
      </c>
      <c r="AYC48" s="1">
        <f t="shared" si="2188"/>
        <v>-1.3216615929546631</v>
      </c>
      <c r="AYD48" s="1">
        <f>AVERAGE(AYC34:AYC48)</f>
        <v>0.16520769911933264</v>
      </c>
      <c r="AYE48" s="1"/>
      <c r="AYF48" s="2" t="s">
        <v>11</v>
      </c>
      <c r="AYG48" s="1" t="s">
        <v>133</v>
      </c>
      <c r="AYH48" s="1">
        <v>201</v>
      </c>
      <c r="AYI48" s="2">
        <v>15</v>
      </c>
      <c r="AYJ48" s="1">
        <v>3.1E-2</v>
      </c>
      <c r="AYK48" s="1">
        <f t="shared" si="2189"/>
        <v>8.0000000000000002E-3</v>
      </c>
      <c r="AYL48" s="1">
        <f t="shared" si="2190"/>
        <v>5.3571428571428589E-2</v>
      </c>
      <c r="AYM48" s="1">
        <f t="shared" si="2191"/>
        <v>8.035714285714288E-5</v>
      </c>
      <c r="AYN48" s="1">
        <f t="shared" si="2192"/>
        <v>0.61510366547108752</v>
      </c>
      <c r="AYO48" s="1">
        <f>AVERAGE(AYN34:AYN48)</f>
        <v>0.91582101303473051</v>
      </c>
      <c r="AYP48" s="1"/>
      <c r="AYQ48" s="2" t="s">
        <v>11</v>
      </c>
      <c r="AYR48" s="1" t="s">
        <v>134</v>
      </c>
      <c r="AYS48" s="1">
        <v>204</v>
      </c>
      <c r="AYT48" s="2">
        <v>15</v>
      </c>
      <c r="AYU48" s="1">
        <v>3.3000000000000002E-2</v>
      </c>
      <c r="AYV48" s="1">
        <f t="shared" si="2193"/>
        <v>1.0000000000000002E-2</v>
      </c>
      <c r="AYW48" s="1">
        <f t="shared" si="2194"/>
        <v>-0.1892857142857142</v>
      </c>
      <c r="AYX48" s="1">
        <f t="shared" si="2195"/>
        <v>-2.8392857142857131E-4</v>
      </c>
      <c r="AYY48" s="1">
        <f t="shared" si="2196"/>
        <v>-2.1733662846645077</v>
      </c>
      <c r="AYZ48" s="1">
        <f>AVERAGE(AYY34:AYY48)</f>
        <v>-1.5719315895372226</v>
      </c>
      <c r="AZA48" s="1"/>
      <c r="AZB48" s="2" t="s">
        <v>11</v>
      </c>
      <c r="AZC48" s="1" t="s">
        <v>135</v>
      </c>
      <c r="AZD48" s="1">
        <v>205</v>
      </c>
      <c r="AZE48" s="2">
        <v>15</v>
      </c>
      <c r="AZF48" s="1">
        <v>0.03</v>
      </c>
      <c r="AZG48" s="1">
        <f t="shared" si="2197"/>
        <v>8.0000000000000002E-3</v>
      </c>
      <c r="AZH48" s="1">
        <f t="shared" si="2198"/>
        <v>7.8571428571428584E-2</v>
      </c>
      <c r="AZI48" s="1">
        <f t="shared" si="2199"/>
        <v>1.1785714285714288E-4</v>
      </c>
      <c r="AZJ48" s="1">
        <f t="shared" si="2200"/>
        <v>0.9021520426909283</v>
      </c>
      <c r="AZK48" s="1">
        <f>AVERAGE(AZJ34:AZJ48)</f>
        <v>1.6949523226314416</v>
      </c>
      <c r="AZL48" s="1"/>
      <c r="AZM48" s="2" t="s">
        <v>11</v>
      </c>
      <c r="AZN48" s="1" t="s">
        <v>136</v>
      </c>
      <c r="AZO48" s="1">
        <v>208</v>
      </c>
      <c r="AZP48" s="2">
        <v>15</v>
      </c>
      <c r="AZQ48" s="1">
        <v>0.03</v>
      </c>
      <c r="AZR48" s="1">
        <f t="shared" si="2201"/>
        <v>8.9999999999999976E-3</v>
      </c>
      <c r="AZS48" s="1">
        <f t="shared" si="2202"/>
        <v>0.11428571428571421</v>
      </c>
      <c r="AZT48" s="1">
        <f t="shared" si="2203"/>
        <v>1.7142857142857132E-4</v>
      </c>
      <c r="AZU48" s="1">
        <f t="shared" si="2204"/>
        <v>1.3122211530049854</v>
      </c>
      <c r="AZV48" s="1">
        <f>AVERAGE(AZU34:AZU48)</f>
        <v>4.2647187472662056</v>
      </c>
      <c r="AZW48" s="1"/>
      <c r="AZX48" s="2" t="s">
        <v>11</v>
      </c>
      <c r="AZY48" s="1" t="s">
        <v>137</v>
      </c>
      <c r="AZZ48" s="1">
        <v>211</v>
      </c>
      <c r="BAA48" s="2">
        <v>15</v>
      </c>
      <c r="BAB48" s="1">
        <v>3.3000000000000002E-2</v>
      </c>
      <c r="BAC48" s="1">
        <f t="shared" si="2205"/>
        <v>9.0000000000000011E-3</v>
      </c>
      <c r="BAD48" s="1">
        <f t="shared" si="2206"/>
        <v>6.3829787234042604E-2</v>
      </c>
      <c r="BAE48" s="1">
        <f t="shared" si="2207"/>
        <v>9.5744680851063906E-5</v>
      </c>
      <c r="BAF48" s="1">
        <f t="shared" si="2208"/>
        <v>0.73288947375278546</v>
      </c>
      <c r="BAG48" s="1">
        <f>AVERAGE(BAF34:BAF48)</f>
        <v>3.6915914233473606</v>
      </c>
      <c r="BAH48" s="1"/>
      <c r="BAI48" s="2" t="s">
        <v>11</v>
      </c>
      <c r="BAJ48" s="1" t="s">
        <v>138</v>
      </c>
      <c r="BAK48" s="1">
        <v>212</v>
      </c>
      <c r="BAL48" s="2">
        <v>15</v>
      </c>
      <c r="BAM48" s="1">
        <v>4.0000000000000001E-3</v>
      </c>
      <c r="BAN48" s="1">
        <f t="shared" si="2209"/>
        <v>-6.0000000000000001E-3</v>
      </c>
      <c r="BAO48" s="1">
        <f t="shared" si="2210"/>
        <v>0.7903780068728522</v>
      </c>
      <c r="BAP48" s="1">
        <f t="shared" si="2211"/>
        <v>1.1855670103092784E-3</v>
      </c>
      <c r="BAQ48" s="1">
        <f t="shared" si="2212"/>
        <v>9.0750689705241765</v>
      </c>
      <c r="BAR48" s="1">
        <f>AVERAGE(BAQ34:BAQ48)</f>
        <v>11.021605503332257</v>
      </c>
      <c r="BAS48" s="1"/>
      <c r="BAT48" s="2" t="s">
        <v>11</v>
      </c>
      <c r="BAU48" s="1" t="s">
        <v>139</v>
      </c>
      <c r="BAV48" s="1">
        <v>213</v>
      </c>
      <c r="BAW48" s="2">
        <v>15</v>
      </c>
      <c r="BAX48" s="1">
        <v>-3.0000000000000001E-3</v>
      </c>
      <c r="BAY48" s="1">
        <f t="shared" si="2213"/>
        <v>-4.0000000000000001E-3</v>
      </c>
      <c r="BAZ48" s="1">
        <f t="shared" si="2214"/>
        <v>0.99305555555555547</v>
      </c>
      <c r="BBA48" s="1">
        <f t="shared" si="2215"/>
        <v>1.4895833333333332E-3</v>
      </c>
      <c r="BBB48" s="1">
        <f t="shared" si="2216"/>
        <v>11.402199428454784</v>
      </c>
      <c r="BBC48" s="1">
        <f>AVERAGE(BBB34:BBB48)</f>
        <v>12.917176974892834</v>
      </c>
      <c r="BBD48" s="1"/>
      <c r="BBE48" s="2" t="s">
        <v>11</v>
      </c>
      <c r="BBF48" s="1" t="s">
        <v>140</v>
      </c>
      <c r="BBG48" s="1">
        <v>214</v>
      </c>
      <c r="BBH48" s="2">
        <v>15</v>
      </c>
      <c r="BBI48" s="1">
        <v>5.0000000000000001E-3</v>
      </c>
      <c r="BBJ48" s="1">
        <f t="shared" si="2217"/>
        <v>0</v>
      </c>
      <c r="BBK48" s="1">
        <f t="shared" si="2218"/>
        <v>0.808362369337979</v>
      </c>
      <c r="BBL48" s="1">
        <f t="shared" si="2219"/>
        <v>1.2125435540069685E-3</v>
      </c>
      <c r="BBM48" s="1">
        <f t="shared" si="2220"/>
        <v>9.281564252962097</v>
      </c>
      <c r="BBN48" s="1">
        <f>AVERAGE(BBM34:BBM48)</f>
        <v>10.695135820223566</v>
      </c>
      <c r="BBO48" s="1"/>
      <c r="BBP48" s="2" t="s">
        <v>11</v>
      </c>
      <c r="BBQ48" s="1" t="s">
        <v>141</v>
      </c>
      <c r="BBR48" s="1">
        <v>215</v>
      </c>
      <c r="BBS48" s="2">
        <v>15</v>
      </c>
      <c r="BBT48" s="1">
        <v>8.9999999999999993E-3</v>
      </c>
      <c r="BBU48" s="1">
        <f t="shared" si="2221"/>
        <v>9.9999999999999915E-4</v>
      </c>
      <c r="BBV48" s="1">
        <f t="shared" si="2222"/>
        <v>0.74475524475524468</v>
      </c>
      <c r="BBW48" s="1">
        <f t="shared" si="2223"/>
        <v>1.1171328671328671E-3</v>
      </c>
      <c r="BBX48" s="1">
        <f t="shared" si="2224"/>
        <v>8.5512313773183326</v>
      </c>
      <c r="BBY48" s="1">
        <f>AVERAGE(BBX34:BBX48)</f>
        <v>10.371211764353223</v>
      </c>
      <c r="BBZ48" s="1"/>
      <c r="BCA48" s="2" t="s">
        <v>11</v>
      </c>
      <c r="BCB48" s="1" t="s">
        <v>142</v>
      </c>
      <c r="BCC48" s="1">
        <v>225</v>
      </c>
      <c r="BCD48" s="2">
        <v>15</v>
      </c>
      <c r="BCE48" s="1">
        <v>1.4999999999999999E-2</v>
      </c>
      <c r="BCF48" s="1">
        <f t="shared" si="2225"/>
        <v>8.0000000000000002E-3</v>
      </c>
      <c r="BCG48" s="1">
        <f t="shared" si="2226"/>
        <v>0.95818815331010454</v>
      </c>
      <c r="BCH48" s="1">
        <f t="shared" si="2227"/>
        <v>1.4372822299651567E-3</v>
      </c>
      <c r="BCI48" s="1">
        <f t="shared" si="2228"/>
        <v>11.001854179157659</v>
      </c>
      <c r="BCJ48" s="1">
        <f>AVERAGE(BCI34:BCI48)</f>
        <v>13.055533625933757</v>
      </c>
      <c r="BCK48" s="1"/>
      <c r="BCL48" s="2" t="s">
        <v>11</v>
      </c>
      <c r="BCM48" s="1" t="s">
        <v>143</v>
      </c>
      <c r="BCN48" s="1">
        <v>226</v>
      </c>
      <c r="BCO48" s="2">
        <v>15</v>
      </c>
      <c r="BCP48" s="1">
        <v>2.3E-2</v>
      </c>
      <c r="BCQ48" s="1">
        <f t="shared" si="2229"/>
        <v>5.000000000000001E-3</v>
      </c>
      <c r="BCR48" s="1">
        <f t="shared" si="2230"/>
        <v>0.65540540540540537</v>
      </c>
      <c r="BCS48" s="1">
        <f t="shared" si="2231"/>
        <v>9.8310810810810808E-4</v>
      </c>
      <c r="BCT48" s="1">
        <f t="shared" si="2232"/>
        <v>7.5253223217093383</v>
      </c>
      <c r="BCU48" s="1">
        <f>AVERAGE(BCT34:BCT48)</f>
        <v>8.0166663908243834</v>
      </c>
      <c r="BCV48" s="1"/>
      <c r="BCW48" s="2" t="s">
        <v>11</v>
      </c>
      <c r="BCX48" s="1" t="s">
        <v>144</v>
      </c>
      <c r="BCY48" s="1">
        <v>232</v>
      </c>
      <c r="BCZ48" s="2">
        <v>15</v>
      </c>
      <c r="BDA48" s="1">
        <v>0.04</v>
      </c>
      <c r="BDB48" s="1">
        <f t="shared" si="2233"/>
        <v>1.6E-2</v>
      </c>
      <c r="BDC48" s="1">
        <f t="shared" si="2234"/>
        <v>1.0945945945945945</v>
      </c>
      <c r="BDD48" s="1">
        <f t="shared" si="2235"/>
        <v>1.6418918918918919E-3</v>
      </c>
      <c r="BDE48" s="1">
        <f t="shared" si="2236"/>
        <v>12.568064083679515</v>
      </c>
      <c r="BDF48" s="1">
        <f>AVERAGE(BDE34:BDE48)</f>
        <v>11.869838301252875</v>
      </c>
      <c r="BDG48" s="1"/>
      <c r="BDH48" s="2" t="s">
        <v>11</v>
      </c>
      <c r="BDI48" s="1" t="s">
        <v>145</v>
      </c>
      <c r="BDJ48" s="1">
        <v>233</v>
      </c>
      <c r="BDK48" s="2">
        <v>15</v>
      </c>
      <c r="BDL48" s="1">
        <v>3.5999999999999997E-2</v>
      </c>
      <c r="BDM48" s="1">
        <f t="shared" si="2237"/>
        <v>-2.0000000000000018E-3</v>
      </c>
      <c r="BDN48" s="1">
        <f t="shared" si="2238"/>
        <v>0.53040540540540537</v>
      </c>
      <c r="BDO48" s="1">
        <f t="shared" si="2239"/>
        <v>7.9560810810810803E-4</v>
      </c>
      <c r="BDP48" s="1">
        <f t="shared" si="2240"/>
        <v>6.0900804356101341</v>
      </c>
      <c r="BDQ48" s="1">
        <f>AVERAGE(BDP34:BDP48)</f>
        <v>6.9951879313483722</v>
      </c>
      <c r="BDR48" s="1"/>
      <c r="BDS48" s="2" t="s">
        <v>11</v>
      </c>
      <c r="BDT48" s="1" t="s">
        <v>146</v>
      </c>
      <c r="BDU48" s="1">
        <v>234</v>
      </c>
      <c r="BDV48" s="2">
        <v>15</v>
      </c>
      <c r="BDW48" s="1">
        <v>3.2000000000000001E-2</v>
      </c>
      <c r="BDX48" s="1">
        <f t="shared" si="2241"/>
        <v>-3.0000000000000027E-3</v>
      </c>
      <c r="BDY48" s="1">
        <f t="shared" si="2242"/>
        <v>0.471186440677966</v>
      </c>
      <c r="BDZ48" s="1">
        <f t="shared" si="2243"/>
        <v>7.0677966101694901E-4</v>
      </c>
      <c r="BEA48" s="1">
        <f t="shared" si="2244"/>
        <v>5.4101321265841165</v>
      </c>
      <c r="BEB48" s="1">
        <f>AVERAGE(BEA34:BEA48)</f>
        <v>7.9530239654581871</v>
      </c>
      <c r="BEC48" s="1"/>
      <c r="BED48" s="2" t="s">
        <v>11</v>
      </c>
      <c r="BEE48" s="1" t="s">
        <v>147</v>
      </c>
      <c r="BEF48" s="1">
        <v>236</v>
      </c>
      <c r="BEG48" s="2">
        <v>15</v>
      </c>
      <c r="BEH48" s="1">
        <v>4.1000000000000002E-2</v>
      </c>
      <c r="BEI48" s="1">
        <f t="shared" si="2245"/>
        <v>-1.7000000000000001E-2</v>
      </c>
      <c r="BEJ48" s="1">
        <f t="shared" si="2246"/>
        <v>3.3898305084745558E-3</v>
      </c>
      <c r="BEK48" s="1">
        <f t="shared" si="2247"/>
        <v>5.0847457627118342E-6</v>
      </c>
      <c r="BEL48" s="1">
        <f t="shared" si="2248"/>
        <v>3.8921813860317157E-2</v>
      </c>
      <c r="BEM48" s="1">
        <f>AVERAGE(BEL34:BEL48)</f>
        <v>0.76546233925290785</v>
      </c>
      <c r="BEN48" s="1"/>
      <c r="BEO48" s="2" t="s">
        <v>11</v>
      </c>
      <c r="BEP48" s="4" t="s">
        <v>148</v>
      </c>
      <c r="BEQ48" s="4">
        <v>239</v>
      </c>
      <c r="BER48" s="2">
        <v>15</v>
      </c>
      <c r="BES48" s="1">
        <v>4.2999999999999997E-2</v>
      </c>
      <c r="BET48" s="1">
        <f t="shared" si="2249"/>
        <v>-2.4000000000000007E-2</v>
      </c>
      <c r="BEU48" s="1">
        <f t="shared" si="2250"/>
        <v>-0.17449664429530223</v>
      </c>
      <c r="BEV48" s="1">
        <f t="shared" si="2251"/>
        <v>-2.6174496644295334E-4</v>
      </c>
      <c r="BEW48" s="1">
        <f t="shared" si="2252"/>
        <v>-2.0035591430109716</v>
      </c>
      <c r="BEX48" s="1">
        <f>AVERAGE(BEW34:BEW48)</f>
        <v>-0.30823986815553511</v>
      </c>
      <c r="BEY48" s="1"/>
      <c r="BEZ48" s="2" t="s">
        <v>11</v>
      </c>
      <c r="BFA48" s="4" t="s">
        <v>149</v>
      </c>
      <c r="BFB48" s="4">
        <v>240</v>
      </c>
      <c r="BFC48" s="2">
        <v>15</v>
      </c>
      <c r="BFD48" s="1">
        <v>-1.6E-2</v>
      </c>
      <c r="BFE48" s="1">
        <f t="shared" si="2253"/>
        <v>6.9999999999999993E-3</v>
      </c>
      <c r="BFF48" s="1">
        <f t="shared" si="2254"/>
        <v>2.4738675958188154</v>
      </c>
      <c r="BFG48" s="1">
        <f t="shared" si="2255"/>
        <v>3.7108013937282233E-3</v>
      </c>
      <c r="BFH48" s="1">
        <f t="shared" si="2256"/>
        <v>28.404787153461598</v>
      </c>
      <c r="BFI48" s="1">
        <f>AVERAGE(BFH34:BFH48)</f>
        <v>29.364948972733544</v>
      </c>
      <c r="BFJ48" s="1"/>
      <c r="BFK48" s="2" t="s">
        <v>11</v>
      </c>
      <c r="BFL48" s="4" t="s">
        <v>150</v>
      </c>
      <c r="BFM48" s="4">
        <v>241</v>
      </c>
      <c r="BFN48" s="2">
        <v>15</v>
      </c>
      <c r="BFO48" s="1">
        <v>-1.2E-2</v>
      </c>
      <c r="BFP48" s="1">
        <f t="shared" si="2257"/>
        <v>5.000000000000001E-3</v>
      </c>
      <c r="BFQ48" s="1">
        <f t="shared" si="2258"/>
        <v>2.4261168384879728</v>
      </c>
      <c r="BFR48" s="1">
        <f t="shared" si="2259"/>
        <v>3.6391752577319592E-3</v>
      </c>
      <c r="BFS48" s="1">
        <f t="shared" si="2260"/>
        <v>27.856516057348124</v>
      </c>
      <c r="BFT48" s="1">
        <f>AVERAGE(BFS34:BFS48)</f>
        <v>29.82935713789686</v>
      </c>
      <c r="BFU48" s="1"/>
      <c r="BFV48" s="2" t="s">
        <v>11</v>
      </c>
      <c r="BFW48" s="4" t="s">
        <v>151</v>
      </c>
      <c r="BFX48" s="4">
        <v>243</v>
      </c>
      <c r="BFY48" s="2">
        <v>15</v>
      </c>
      <c r="BFZ48" s="1">
        <v>1.6E-2</v>
      </c>
      <c r="BGA48" s="1">
        <f t="shared" si="1408"/>
        <v>0.01</v>
      </c>
      <c r="BGB48" s="1">
        <f t="shared" si="2261"/>
        <v>1.6089965397923875</v>
      </c>
      <c r="BGC48" s="1">
        <f t="shared" si="2262"/>
        <v>2.4134948096885813E-3</v>
      </c>
      <c r="BGD48" s="1">
        <f t="shared" si="2263"/>
        <v>18.474393827989751</v>
      </c>
      <c r="BGE48" s="1">
        <f>AVERAGE(BGD34:BGD48)</f>
        <v>21.176025613588251</v>
      </c>
      <c r="BGF48" s="1"/>
      <c r="BGG48" s="2" t="s">
        <v>11</v>
      </c>
      <c r="BGH48" s="4" t="s">
        <v>152</v>
      </c>
      <c r="BGI48" s="4">
        <v>246</v>
      </c>
      <c r="BGJ48" s="2">
        <v>15</v>
      </c>
      <c r="BGK48" s="1">
        <v>2.5999999999999999E-2</v>
      </c>
      <c r="BGL48" s="1">
        <f t="shared" si="2264"/>
        <v>1.4999999999999999E-2</v>
      </c>
      <c r="BGM48" s="1">
        <f t="shared" si="2265"/>
        <v>1.6401384083044983</v>
      </c>
      <c r="BGN48" s="1">
        <f t="shared" si="2266"/>
        <v>2.4602076124567475E-3</v>
      </c>
      <c r="BGO48" s="1">
        <f t="shared" si="2267"/>
        <v>18.831962740789553</v>
      </c>
      <c r="BGP48" s="1">
        <f>AVERAGE(BGO34:BGO48)</f>
        <v>19.33520787732261</v>
      </c>
      <c r="BGQ48" s="1"/>
      <c r="BGR48" s="2" t="s">
        <v>11</v>
      </c>
      <c r="BGS48" s="4" t="s">
        <v>153</v>
      </c>
      <c r="BGT48" s="4">
        <v>249</v>
      </c>
      <c r="BGU48" s="2">
        <v>15</v>
      </c>
      <c r="BGV48" s="1">
        <v>2.5000000000000001E-2</v>
      </c>
      <c r="BGW48" s="1">
        <f t="shared" si="2268"/>
        <v>1.6E-2</v>
      </c>
      <c r="BGX48" s="1">
        <f t="shared" si="2269"/>
        <v>1.7938144329896908</v>
      </c>
      <c r="BGY48" s="1">
        <f t="shared" si="2270"/>
        <v>2.6907216494845361E-3</v>
      </c>
      <c r="BGZ48" s="1">
        <f t="shared" si="2271"/>
        <v>20.596460880928781</v>
      </c>
      <c r="BHA48" s="1">
        <f>AVERAGE(BGZ34:BGZ48)</f>
        <v>22.411474675033613</v>
      </c>
      <c r="BHB48" s="1"/>
      <c r="BHC48" s="2" t="s">
        <v>11</v>
      </c>
      <c r="BHD48" s="4" t="s">
        <v>154</v>
      </c>
      <c r="BHE48" s="4">
        <v>253</v>
      </c>
      <c r="BHF48" s="2">
        <v>15</v>
      </c>
      <c r="BHG48" s="1">
        <v>2.1999999999999999E-2</v>
      </c>
      <c r="BHH48" s="1">
        <f t="shared" si="2272"/>
        <v>1.3999999999999999E-2</v>
      </c>
      <c r="BHI48" s="1">
        <f t="shared" si="2273"/>
        <v>1.685121107266436</v>
      </c>
      <c r="BHJ48" s="1">
        <f t="shared" si="2274"/>
        <v>2.527681660899654E-3</v>
      </c>
      <c r="BHK48" s="1">
        <f t="shared" si="2275"/>
        <v>19.348451170389268</v>
      </c>
      <c r="BHL48" s="1">
        <f>AVERAGE(BHK34:BHK48)</f>
        <v>23.506845193320299</v>
      </c>
      <c r="BHM48" s="1"/>
      <c r="BHN48" s="2" t="s">
        <v>11</v>
      </c>
      <c r="BHO48" s="4" t="s">
        <v>155</v>
      </c>
      <c r="BHP48" s="4">
        <v>254</v>
      </c>
      <c r="BHQ48" s="2">
        <v>15</v>
      </c>
      <c r="BHR48" s="1">
        <v>3.1E-2</v>
      </c>
      <c r="BHS48" s="1">
        <f t="shared" si="2276"/>
        <v>9.0000000000000011E-3</v>
      </c>
      <c r="BHT48" s="1">
        <f t="shared" si="2277"/>
        <v>0.22336769759450173</v>
      </c>
      <c r="BHU48" s="1">
        <f t="shared" si="2278"/>
        <v>3.3505154639175259E-4</v>
      </c>
      <c r="BHV48" s="1">
        <f t="shared" si="2279"/>
        <v>2.5646934047133541</v>
      </c>
      <c r="BHW48" s="1">
        <f>AVERAGE(BHV34:BHV48)</f>
        <v>0.17097956031422393</v>
      </c>
      <c r="BHX48" s="1"/>
      <c r="BHY48" s="2" t="s">
        <v>11</v>
      </c>
      <c r="BHZ48" s="4" t="s">
        <v>156</v>
      </c>
      <c r="BIA48" s="4">
        <v>260</v>
      </c>
      <c r="BIB48" s="2">
        <v>15</v>
      </c>
      <c r="BIC48" s="1">
        <v>2.7E-2</v>
      </c>
      <c r="BID48" s="1">
        <f t="shared" si="2280"/>
        <v>-4.0000000000000001E-3</v>
      </c>
      <c r="BIE48" s="1">
        <f t="shared" si="2281"/>
        <v>-0.34797297297297297</v>
      </c>
      <c r="BIF48" s="1">
        <f t="shared" si="2282"/>
        <v>-5.2195945945945942E-4</v>
      </c>
      <c r="BIG48" s="1">
        <f t="shared" si="2283"/>
        <v>-3.9954030883302156</v>
      </c>
      <c r="BIH48" s="1">
        <f>AVERAGE(BIG34:BIG48)</f>
        <v>-2.4955106668211378</v>
      </c>
      <c r="BII48" s="1"/>
      <c r="BIJ48" s="2" t="s">
        <v>11</v>
      </c>
      <c r="BIK48" s="4" t="s">
        <v>157</v>
      </c>
      <c r="BIL48" s="4">
        <v>267</v>
      </c>
      <c r="BIM48" s="2">
        <v>15</v>
      </c>
      <c r="BIN48" s="1">
        <v>2.7E-2</v>
      </c>
      <c r="BIO48" s="1">
        <f t="shared" si="2284"/>
        <v>-4.0000000000000001E-3</v>
      </c>
      <c r="BIP48" s="1">
        <f t="shared" si="2285"/>
        <v>0.4966666666666667</v>
      </c>
      <c r="BIQ48" s="1">
        <f t="shared" si="2286"/>
        <v>7.4500000000000011E-4</v>
      </c>
      <c r="BIR48" s="1">
        <f t="shared" si="2287"/>
        <v>5.7026944274341709</v>
      </c>
      <c r="BIS48" s="1">
        <f>AVERAGE(BIR34:BIR48)</f>
        <v>7.2846499285568473</v>
      </c>
      <c r="BIT48" s="1"/>
      <c r="BIU48" s="2" t="s">
        <v>11</v>
      </c>
      <c r="BIV48" s="4" t="s">
        <v>158</v>
      </c>
      <c r="BIW48" s="4">
        <v>268</v>
      </c>
      <c r="BIX48" s="2">
        <v>15</v>
      </c>
      <c r="BIY48" s="1">
        <v>3.1E-2</v>
      </c>
      <c r="BIZ48" s="1">
        <f t="shared" si="2288"/>
        <v>1.9999999999999983E-3</v>
      </c>
      <c r="BJA48" s="1">
        <f t="shared" si="2289"/>
        <v>6.4406779661016891E-2</v>
      </c>
      <c r="BJB48" s="1">
        <f t="shared" si="2290"/>
        <v>9.6610169491525332E-5</v>
      </c>
      <c r="BJC48" s="1">
        <f t="shared" si="2291"/>
        <v>0.73951446334602977</v>
      </c>
      <c r="BJD48" s="1">
        <f>AVERAGE(BJC34:BJC48)</f>
        <v>1.258471981483595</v>
      </c>
      <c r="BJE48" s="1"/>
      <c r="BJF48" s="2" t="s">
        <v>11</v>
      </c>
      <c r="BJG48" s="4" t="s">
        <v>159</v>
      </c>
      <c r="BJH48" s="4">
        <v>274</v>
      </c>
      <c r="BJI48" s="2">
        <v>15</v>
      </c>
      <c r="BJJ48" s="1">
        <v>1.7000000000000001E-2</v>
      </c>
      <c r="BJK48" s="1">
        <f t="shared" si="2292"/>
        <v>6.0000000000000019E-3</v>
      </c>
      <c r="BJL48" s="1">
        <f t="shared" si="2293"/>
        <v>0.891891891891892</v>
      </c>
      <c r="BJM48" s="1">
        <f t="shared" si="2294"/>
        <v>1.3378378378378381E-3</v>
      </c>
      <c r="BJN48" s="1">
        <f t="shared" si="2295"/>
        <v>10.240644808924051</v>
      </c>
      <c r="BJO48" s="1">
        <f>AVERAGE(BJN34:BJN48)</f>
        <v>12.257741513712119</v>
      </c>
      <c r="BJP48" s="1"/>
      <c r="BJQ48" s="2" t="s">
        <v>11</v>
      </c>
      <c r="BJR48" s="4" t="s">
        <v>160</v>
      </c>
      <c r="BJS48" s="4">
        <v>281</v>
      </c>
      <c r="BJT48" s="2">
        <v>15</v>
      </c>
      <c r="BJU48" s="1">
        <v>3.6999999999999998E-2</v>
      </c>
      <c r="BJV48" s="1">
        <f t="shared" si="2296"/>
        <v>-1.0000000000000009E-3</v>
      </c>
      <c r="BJW48" s="1">
        <f t="shared" si="2297"/>
        <v>0.1933333333333333</v>
      </c>
      <c r="BJX48" s="1">
        <f t="shared" si="2298"/>
        <v>2.8999999999999995E-4</v>
      </c>
      <c r="BJY48" s="1">
        <f t="shared" si="2299"/>
        <v>2.2198407838334346</v>
      </c>
      <c r="BJZ48" s="1">
        <f>AVERAGE(BJY34:BJY48)</f>
        <v>5.1030822616860583</v>
      </c>
      <c r="BKA48" s="1"/>
      <c r="BKB48" s="2" t="s">
        <v>11</v>
      </c>
      <c r="BKC48" s="4" t="s">
        <v>161</v>
      </c>
      <c r="BKD48" s="4">
        <v>282</v>
      </c>
      <c r="BKE48" s="2">
        <v>15</v>
      </c>
      <c r="BKF48" s="1">
        <v>3.2000000000000001E-2</v>
      </c>
      <c r="BKG48" s="1">
        <f t="shared" si="2300"/>
        <v>1.0999999999999999E-2</v>
      </c>
      <c r="BKH48" s="1">
        <f t="shared" si="2301"/>
        <v>0.34782608695652173</v>
      </c>
      <c r="BKI48" s="1">
        <f t="shared" si="2302"/>
        <v>5.2173913043478256E-4</v>
      </c>
      <c r="BKJ48" s="1">
        <f t="shared" si="2303"/>
        <v>3.9937165526238712</v>
      </c>
      <c r="BKK48" s="1">
        <f>AVERAGE(BKJ34:BKJ48)</f>
        <v>2.1632631326712635</v>
      </c>
      <c r="BKL48" s="1"/>
      <c r="BKM48" s="2" t="s">
        <v>11</v>
      </c>
      <c r="BKN48" s="4" t="s">
        <v>162</v>
      </c>
      <c r="BKO48" s="4">
        <v>289</v>
      </c>
      <c r="BKP48" s="2">
        <v>15</v>
      </c>
      <c r="BKQ48" s="1">
        <v>3.5999999999999997E-2</v>
      </c>
      <c r="BKR48" s="1">
        <f t="shared" si="2304"/>
        <v>1.9999999999999997E-2</v>
      </c>
      <c r="BKS48" s="1">
        <f t="shared" si="2305"/>
        <v>0.79136690647482011</v>
      </c>
      <c r="BKT48" s="1">
        <f t="shared" si="2306"/>
        <v>1.1870503597122301E-3</v>
      </c>
      <c r="BKU48" s="1">
        <f t="shared" si="2307"/>
        <v>9.086423451563304</v>
      </c>
      <c r="BKV48" s="1">
        <f>AVERAGE(BKU34:BKU48)</f>
        <v>8.3154541890064202</v>
      </c>
      <c r="BKW48" s="1"/>
      <c r="BKX48" s="2" t="s">
        <v>11</v>
      </c>
      <c r="BKY48" s="4" t="s">
        <v>163</v>
      </c>
      <c r="BKZ48" s="4">
        <v>296</v>
      </c>
      <c r="BLA48" s="2">
        <v>15</v>
      </c>
      <c r="BLB48" s="1">
        <v>3.5999999999999997E-2</v>
      </c>
      <c r="BLC48" s="1">
        <f t="shared" si="2308"/>
        <v>1.5999999999999997E-2</v>
      </c>
      <c r="BLD48" s="1">
        <f t="shared" si="2309"/>
        <v>0.37681159420289839</v>
      </c>
      <c r="BLE48" s="1">
        <f t="shared" si="2310"/>
        <v>5.6521739130434756E-4</v>
      </c>
      <c r="BLF48" s="1">
        <f t="shared" si="2311"/>
        <v>4.3265262653425252</v>
      </c>
      <c r="BLG48" s="1">
        <f>AVERAGE(BLF34:BLF48)</f>
        <v>5.9905748289358076</v>
      </c>
      <c r="BLH48" s="1"/>
      <c r="BLI48" s="2" t="s">
        <v>11</v>
      </c>
      <c r="BLJ48" s="4" t="s">
        <v>164</v>
      </c>
      <c r="BLK48" s="4">
        <v>303</v>
      </c>
      <c r="BLL48" s="2">
        <v>15</v>
      </c>
      <c r="BLM48" s="1">
        <v>2.4E-2</v>
      </c>
      <c r="BLN48" s="1">
        <f t="shared" si="2312"/>
        <v>1.3000000000000001E-2</v>
      </c>
      <c r="BLO48" s="1">
        <f t="shared" si="2313"/>
        <v>0.66779661016949166</v>
      </c>
      <c r="BLP48" s="1">
        <f t="shared" si="2314"/>
        <v>1.0016949152542374E-3</v>
      </c>
      <c r="BLQ48" s="1">
        <f t="shared" si="2315"/>
        <v>7.6675973304825273</v>
      </c>
      <c r="BLR48" s="1">
        <f>AVERAGE(BLQ34:BLQ48)</f>
        <v>8.004919717271946</v>
      </c>
      <c r="BLS48" s="1"/>
      <c r="BLT48" s="2" t="s">
        <v>11</v>
      </c>
      <c r="BLU48" s="4" t="s">
        <v>165</v>
      </c>
      <c r="BLV48" s="4">
        <v>310</v>
      </c>
      <c r="BLW48" s="2">
        <v>15</v>
      </c>
      <c r="BLX48" s="1">
        <v>2.5999999999999999E-2</v>
      </c>
      <c r="BLY48" s="1">
        <f>BLX48-0.012</f>
        <v>1.3999999999999999E-2</v>
      </c>
      <c r="BLZ48" s="1">
        <f t="shared" si="2317"/>
        <v>0.86006825938566556</v>
      </c>
      <c r="BMA48" s="1">
        <f t="shared" si="2318"/>
        <v>1.2901023890784984E-3</v>
      </c>
      <c r="BMB48" s="1">
        <f t="shared" si="2319"/>
        <v>9.875247926197936</v>
      </c>
      <c r="BMC48" s="1">
        <f>AVERAGE(BMB34:BMB48)</f>
        <v>12.278747421463043</v>
      </c>
      <c r="BMD48" s="1"/>
      <c r="BME48" s="2" t="s">
        <v>11</v>
      </c>
      <c r="BMF48" s="4" t="s">
        <v>166</v>
      </c>
      <c r="BMG48" s="4">
        <v>311</v>
      </c>
      <c r="BMH48" s="2">
        <v>15</v>
      </c>
      <c r="BMI48" s="1">
        <v>1.9E-2</v>
      </c>
      <c r="BMJ48" s="1">
        <f t="shared" si="1468"/>
        <v>8.9999999999999993E-3</v>
      </c>
      <c r="BMK48" s="1">
        <f t="shared" si="2320"/>
        <v>6.3829787234042534E-2</v>
      </c>
      <c r="BML48" s="1">
        <f t="shared" si="2321"/>
        <v>9.5744680851063798E-5</v>
      </c>
      <c r="BMM48" s="1">
        <f t="shared" si="2322"/>
        <v>0.73288947375278468</v>
      </c>
      <c r="BMN48" s="1">
        <f>AVERAGE(BMM34:BMM48)</f>
        <v>1.3029146200049511</v>
      </c>
      <c r="BMO48" s="1"/>
      <c r="BMP48" s="2" t="s">
        <v>11</v>
      </c>
      <c r="BMQ48" s="4" t="s">
        <v>167</v>
      </c>
      <c r="BMR48" s="4">
        <v>317</v>
      </c>
      <c r="BMS48" s="2">
        <v>15</v>
      </c>
      <c r="BMT48" s="1">
        <v>2.1999999999999999E-2</v>
      </c>
      <c r="BMU48" s="4">
        <f t="shared" si="2323"/>
        <v>1.1999999999999999E-2</v>
      </c>
      <c r="BMV48" s="1">
        <f t="shared" si="2324"/>
        <v>0.36879432624113467</v>
      </c>
      <c r="BMW48" s="1">
        <f t="shared" si="2325"/>
        <v>5.5319148936170206E-4</v>
      </c>
      <c r="BMX48" s="1">
        <f t="shared" si="2326"/>
        <v>4.2344725150160905</v>
      </c>
      <c r="BMY48" s="1">
        <f>AVERAGE(BMX34:BMX48)</f>
        <v>6.948877973359739</v>
      </c>
      <c r="BMZ48" s="1"/>
      <c r="BNA48" s="2" t="s">
        <v>11</v>
      </c>
      <c r="BNB48" s="4" t="s">
        <v>168</v>
      </c>
      <c r="BNC48" s="4">
        <v>324</v>
      </c>
      <c r="BND48" s="2">
        <v>15</v>
      </c>
      <c r="BNE48" s="1">
        <v>0.03</v>
      </c>
      <c r="BNF48" s="1">
        <f t="shared" si="2327"/>
        <v>1.7000000000000001E-2</v>
      </c>
      <c r="BNG48" s="1">
        <f t="shared" si="2328"/>
        <v>0.51428571428571435</v>
      </c>
      <c r="BNH48" s="1">
        <f t="shared" si="2329"/>
        <v>7.7142857142857156E-4</v>
      </c>
      <c r="BNI48" s="1">
        <f t="shared" si="2330"/>
        <v>5.9049951885224399</v>
      </c>
      <c r="BNJ48" s="1">
        <f>AVERAGE(BNI34:BNI48)</f>
        <v>8.6114513165952253</v>
      </c>
      <c r="BNK48" s="1"/>
      <c r="BNL48" s="2" t="s">
        <v>11</v>
      </c>
      <c r="BNM48" s="4" t="s">
        <v>169</v>
      </c>
      <c r="BNN48" s="4">
        <v>325</v>
      </c>
      <c r="BNO48" s="2">
        <v>15</v>
      </c>
      <c r="BNP48" s="1">
        <v>2.5000000000000001E-2</v>
      </c>
      <c r="BNQ48" s="1">
        <f t="shared" si="2331"/>
        <v>6.0000000000000019E-3</v>
      </c>
      <c r="BNR48" s="1">
        <f t="shared" si="2332"/>
        <v>0.30419580419580428</v>
      </c>
      <c r="BNS48" s="1">
        <f t="shared" si="2333"/>
        <v>4.5629370629370644E-4</v>
      </c>
      <c r="BNT48" s="1">
        <f t="shared" si="2334"/>
        <v>3.4927564780596021</v>
      </c>
      <c r="BNU48" s="1">
        <f>AVERAGE(BNT34:BNT48)</f>
        <v>2.8236460416497167</v>
      </c>
      <c r="BNV48" s="1"/>
      <c r="BNW48" s="2" t="s">
        <v>11</v>
      </c>
      <c r="BNX48" s="4" t="s">
        <v>170</v>
      </c>
      <c r="BNY48" s="4">
        <v>338</v>
      </c>
      <c r="BNZ48" s="2">
        <v>15</v>
      </c>
      <c r="BOA48" s="1">
        <v>2.7E-2</v>
      </c>
      <c r="BOB48" s="1">
        <f t="shared" si="2335"/>
        <v>1.7000000000000001E-2</v>
      </c>
      <c r="BOC48" s="1">
        <f t="shared" si="2336"/>
        <v>0.68910256410256421</v>
      </c>
      <c r="BOD48" s="1">
        <f t="shared" si="2337"/>
        <v>1.0336538461538463E-3</v>
      </c>
      <c r="BOE48" s="1">
        <f t="shared" si="2338"/>
        <v>7.912230910546894</v>
      </c>
      <c r="BOF48" s="1">
        <f>AVERAGE(BOE34:BOE48)</f>
        <v>10.365635844049804</v>
      </c>
      <c r="BOG48" s="1"/>
      <c r="BOH48" s="2" t="s">
        <v>11</v>
      </c>
      <c r="BOI48" s="4" t="s">
        <v>171</v>
      </c>
      <c r="BOJ48" s="4">
        <v>339</v>
      </c>
      <c r="BOK48" s="2">
        <v>15</v>
      </c>
      <c r="BOL48" s="1">
        <v>1.7000000000000001E-2</v>
      </c>
      <c r="BOM48" s="1">
        <f t="shared" si="2339"/>
        <v>1.2E-2</v>
      </c>
      <c r="BON48" s="1">
        <f t="shared" si="2340"/>
        <v>0.51465798045602607</v>
      </c>
      <c r="BOO48" s="1">
        <f t="shared" si="2341"/>
        <v>7.7198697068403912E-4</v>
      </c>
      <c r="BOP48" s="1">
        <f t="shared" si="2342"/>
        <v>5.9092695245257127</v>
      </c>
      <c r="BOQ48" s="1">
        <f>AVERAGE(BOP34:BOP48)</f>
        <v>6.7320792051558742</v>
      </c>
      <c r="BOR48" s="1"/>
      <c r="BOS48" s="2" t="s">
        <v>11</v>
      </c>
      <c r="BOT48" s="4" t="s">
        <v>172</v>
      </c>
      <c r="BOU48" s="4">
        <v>345</v>
      </c>
      <c r="BOV48" s="2">
        <v>15</v>
      </c>
      <c r="BOW48" s="1">
        <v>2.7E-2</v>
      </c>
      <c r="BOX48" s="1">
        <f t="shared" si="2343"/>
        <v>0.02</v>
      </c>
      <c r="BOY48" s="1">
        <f t="shared" si="2344"/>
        <v>0.84565916398713825</v>
      </c>
      <c r="BOZ48" s="1">
        <f t="shared" si="2345"/>
        <v>1.2684887459807075E-3</v>
      </c>
      <c r="BPA48" s="1">
        <f t="shared" si="2346"/>
        <v>9.7098036281438098</v>
      </c>
      <c r="BPB48" s="1">
        <f>AVERAGE(BPA34:BPA48)</f>
        <v>10.694321106282599</v>
      </c>
      <c r="BPC48" s="1"/>
      <c r="BPD48" s="2" t="s">
        <v>11</v>
      </c>
      <c r="BPE48" s="4" t="s">
        <v>173</v>
      </c>
      <c r="BPF48" s="4">
        <v>352</v>
      </c>
      <c r="BPG48" s="2">
        <v>15</v>
      </c>
      <c r="BPH48" s="1">
        <v>2.3E-2</v>
      </c>
      <c r="BPI48" s="1">
        <f t="shared" si="2347"/>
        <v>1.4E-2</v>
      </c>
      <c r="BPJ48" s="1">
        <f t="shared" si="2348"/>
        <v>0.55128205128205132</v>
      </c>
      <c r="BPK48" s="1">
        <f t="shared" si="2349"/>
        <v>8.2692307692307698E-4</v>
      </c>
      <c r="BPL48" s="1">
        <f t="shared" si="2350"/>
        <v>6.3297847284375148</v>
      </c>
      <c r="BPM48" s="1">
        <f>AVERAGE(BPL34:BPL48)</f>
        <v>9.4210749446511866</v>
      </c>
      <c r="BPN48" s="1"/>
      <c r="BPO48" s="2" t="s">
        <v>11</v>
      </c>
      <c r="BPP48" s="4" t="s">
        <v>174</v>
      </c>
      <c r="BPQ48" s="4">
        <v>353</v>
      </c>
      <c r="BPR48" s="2">
        <v>15</v>
      </c>
      <c r="BPS48" s="1">
        <v>2.1000000000000001E-2</v>
      </c>
      <c r="BPT48" s="1">
        <f t="shared" si="2351"/>
        <v>1.2000000000000002E-2</v>
      </c>
      <c r="BPU48" s="1">
        <f t="shared" si="2352"/>
        <v>0.38333333333333341</v>
      </c>
      <c r="BPV48" s="1">
        <f t="shared" si="2353"/>
        <v>5.750000000000001E-4</v>
      </c>
      <c r="BPW48" s="1">
        <f t="shared" si="2354"/>
        <v>4.4014084507042259</v>
      </c>
      <c r="BPX48" s="1">
        <f>AVERAGE(BPW34:BPW48)</f>
        <v>3.6869769340681775</v>
      </c>
      <c r="BPY48" s="1"/>
      <c r="BPZ48" s="2" t="s">
        <v>11</v>
      </c>
      <c r="BQA48" s="4" t="s">
        <v>175</v>
      </c>
      <c r="BQB48" s="4">
        <v>358</v>
      </c>
      <c r="BQC48" s="2">
        <v>15</v>
      </c>
      <c r="BQD48" s="1">
        <v>2.5999999999999999E-2</v>
      </c>
      <c r="BQE48" s="1">
        <f t="shared" si="2355"/>
        <v>1.6E-2</v>
      </c>
      <c r="BQF48" s="1">
        <f t="shared" si="2356"/>
        <v>0.51689189189189189</v>
      </c>
      <c r="BQG48" s="1">
        <f t="shared" si="2357"/>
        <v>7.7533783783783781E-4</v>
      </c>
      <c r="BQH48" s="1">
        <f t="shared" si="2358"/>
        <v>5.9349191506264374</v>
      </c>
      <c r="BQI48" s="1">
        <f>AVERAGE(BQH34:BQH48)</f>
        <v>5.8056180798066901</v>
      </c>
      <c r="BQJ48" s="1"/>
      <c r="BQK48" s="2" t="s">
        <v>11</v>
      </c>
      <c r="BQL48" s="4" t="s">
        <v>176</v>
      </c>
      <c r="BQM48" s="4">
        <v>366</v>
      </c>
      <c r="BQN48" s="2">
        <v>15</v>
      </c>
      <c r="BQO48" s="1">
        <v>3.4000000000000002E-2</v>
      </c>
      <c r="BQP48" s="1">
        <f t="shared" si="2359"/>
        <v>2.3000000000000003E-2</v>
      </c>
      <c r="BQQ48" s="1">
        <f t="shared" si="2360"/>
        <v>0.95986622073578609</v>
      </c>
      <c r="BQR48" s="1">
        <f t="shared" si="2361"/>
        <v>1.4397993311036793E-3</v>
      </c>
      <c r="BQS48" s="1">
        <f t="shared" si="2362"/>
        <v>11.021121640413956</v>
      </c>
      <c r="BQT48" s="1">
        <f>AVERAGE(BQS34:BQS48)</f>
        <v>10.995520893281748</v>
      </c>
      <c r="BQU48" s="1"/>
      <c r="BQV48" s="2" t="s">
        <v>11</v>
      </c>
      <c r="BQW48" s="4" t="s">
        <v>177</v>
      </c>
      <c r="BQX48" s="4">
        <v>367</v>
      </c>
      <c r="BQY48" s="2">
        <v>15</v>
      </c>
      <c r="BQZ48" s="1">
        <v>3.2000000000000001E-2</v>
      </c>
      <c r="BRA48" s="1">
        <f t="shared" si="2363"/>
        <v>1.0999999999999999E-2</v>
      </c>
      <c r="BRB48" s="1">
        <f t="shared" si="2364"/>
        <v>-0.38047138047138052</v>
      </c>
      <c r="BRC48" s="1">
        <f t="shared" si="2365"/>
        <v>-5.7070707070707078E-4</v>
      </c>
      <c r="BRD48" s="1">
        <f t="shared" si="2366"/>
        <v>-4.3685476937160956</v>
      </c>
      <c r="BRE48" s="1">
        <f>AVERAGE(BRD34:BRD48)</f>
        <v>-2.9767979859835347</v>
      </c>
      <c r="BRF48" s="1"/>
      <c r="BRG48" s="2" t="s">
        <v>11</v>
      </c>
      <c r="BRH48" s="4" t="s">
        <v>178</v>
      </c>
      <c r="BRI48" s="4">
        <v>373</v>
      </c>
      <c r="BRJ48" s="2">
        <v>15</v>
      </c>
      <c r="BRK48" s="1">
        <v>0.04</v>
      </c>
      <c r="BRL48" s="1">
        <f t="shared" si="2367"/>
        <v>1.8000000000000002E-2</v>
      </c>
      <c r="BRM48" s="1">
        <f t="shared" si="2368"/>
        <v>0.15593220338983058</v>
      </c>
      <c r="BRN48" s="1">
        <f t="shared" si="2369"/>
        <v>2.3389830508474587E-4</v>
      </c>
      <c r="BRO48" s="1">
        <f t="shared" si="2370"/>
        <v>1.7904034375746007</v>
      </c>
      <c r="BRP48" s="1">
        <f>AVERAGE(BRO34:BRO48)</f>
        <v>3.4770153715216883</v>
      </c>
      <c r="BRQ48" s="1"/>
      <c r="BRR48" s="2" t="s">
        <v>11</v>
      </c>
      <c r="BRS48" s="1" t="s">
        <v>179</v>
      </c>
      <c r="BRT48" s="1">
        <v>380</v>
      </c>
      <c r="BRU48" s="2">
        <v>15</v>
      </c>
      <c r="BRV48" s="1">
        <v>3.9E-2</v>
      </c>
      <c r="BRW48" s="1">
        <f t="shared" si="2371"/>
        <v>9.0000000000000011E-3</v>
      </c>
      <c r="BRX48" s="1">
        <f t="shared" si="2372"/>
        <v>-0.13422818791946303</v>
      </c>
      <c r="BRY48" s="1">
        <f t="shared" si="2373"/>
        <v>-2.0134228187919454E-4</v>
      </c>
      <c r="BRZ48" s="1">
        <f t="shared" si="2374"/>
        <v>-1.5411993407776678</v>
      </c>
      <c r="BSA48" s="1">
        <f>AVERAGE(BRZ34:BRZ48)</f>
        <v>1.6696326191758086</v>
      </c>
      <c r="BSB48" s="1"/>
      <c r="BSC48" s="2" t="s">
        <v>11</v>
      </c>
      <c r="BSD48" s="1" t="s">
        <v>180</v>
      </c>
      <c r="BSE48" s="1">
        <v>394</v>
      </c>
      <c r="BSF48" s="2">
        <v>15</v>
      </c>
      <c r="BSG48" s="1">
        <v>0.03</v>
      </c>
      <c r="BSH48" s="1">
        <f t="shared" si="2375"/>
        <v>1.7999999999999999E-2</v>
      </c>
      <c r="BSI48" s="1">
        <f t="shared" si="2376"/>
        <v>0.19503546099290772</v>
      </c>
      <c r="BSJ48" s="1">
        <f t="shared" si="2377"/>
        <v>2.9255319148936161E-4</v>
      </c>
      <c r="BSK48" s="1">
        <f t="shared" si="2378"/>
        <v>2.2393845031335089</v>
      </c>
      <c r="BSL48" s="1">
        <f>AVERAGE(BSK34:BSK48)</f>
        <v>2.9722739768862945</v>
      </c>
      <c r="BSM48" s="1"/>
      <c r="BSN48" s="1" t="s">
        <v>11</v>
      </c>
      <c r="BSO48" s="1" t="s">
        <v>181</v>
      </c>
      <c r="BSP48" s="1">
        <v>395</v>
      </c>
      <c r="BSQ48" s="2">
        <v>15</v>
      </c>
      <c r="BSR48" s="1">
        <v>2.3E-2</v>
      </c>
      <c r="BSS48" s="1">
        <f t="shared" si="2379"/>
        <v>1.2999999999999999E-2</v>
      </c>
      <c r="BST48" s="1">
        <f t="shared" si="2380"/>
        <v>0.47404844290657439</v>
      </c>
      <c r="BSU48" s="1">
        <f t="shared" si="2381"/>
        <v>7.110726643598616E-4</v>
      </c>
      <c r="BSV48" s="1">
        <f t="shared" si="2382"/>
        <v>5.4429934503969806</v>
      </c>
      <c r="BSW48" s="1">
        <f>AVERAGE(BSV34:BSV48)</f>
        <v>3.2181202151982147</v>
      </c>
      <c r="BSX48" s="1"/>
      <c r="BSY48" s="1" t="s">
        <v>11</v>
      </c>
      <c r="BSZ48" s="1" t="s">
        <v>182</v>
      </c>
      <c r="BTA48" s="1">
        <v>401</v>
      </c>
      <c r="BTB48" s="1">
        <v>15</v>
      </c>
      <c r="BTC48" s="1">
        <v>2.1999999999999999E-2</v>
      </c>
      <c r="BTD48" s="1">
        <f t="shared" si="2383"/>
        <v>9.9999999999999985E-3</v>
      </c>
      <c r="BTE48" s="1">
        <f t="shared" si="2384"/>
        <v>0.47202797202797198</v>
      </c>
      <c r="BTF48" s="1">
        <f t="shared" si="2385"/>
        <v>7.0804195804195801E-4</v>
      </c>
      <c r="BTG48" s="1">
        <f t="shared" si="2386"/>
        <v>5.4197945349200705</v>
      </c>
      <c r="BTH48" s="1">
        <f>AVERAGE(BTG34:BTG48)</f>
        <v>5.5000877872892566</v>
      </c>
      <c r="BTI48" s="1"/>
      <c r="BTJ48" s="1" t="s">
        <v>11</v>
      </c>
      <c r="BTK48" s="1" t="s">
        <v>183</v>
      </c>
      <c r="BTL48" s="1">
        <v>408</v>
      </c>
      <c r="BTM48" s="1">
        <v>15</v>
      </c>
      <c r="BTN48" s="1">
        <v>2.7E-2</v>
      </c>
      <c r="BTO48" s="1">
        <f t="shared" si="2387"/>
        <v>1.4999999999999999E-2</v>
      </c>
      <c r="BTP48" s="5">
        <f t="shared" si="2388"/>
        <v>0.78397212543554007</v>
      </c>
      <c r="BTQ48" s="1">
        <f t="shared" si="2389"/>
        <v>1.1759581881533102E-3</v>
      </c>
      <c r="BTR48" s="1">
        <f t="shared" si="2390"/>
        <v>9.0015170556744497</v>
      </c>
      <c r="BTS48" s="1">
        <f>AVERAGE(BTR34:BTR48)</f>
        <v>9.294899833785319</v>
      </c>
      <c r="BTT48" s="1"/>
      <c r="BTU48" s="1" t="s">
        <v>11</v>
      </c>
      <c r="BTV48" s="1" t="s">
        <v>184</v>
      </c>
      <c r="BTW48" s="1">
        <v>409</v>
      </c>
      <c r="BTX48" s="1">
        <v>15</v>
      </c>
      <c r="BTY48" s="1">
        <v>2.7E-2</v>
      </c>
      <c r="BTZ48" s="1">
        <f t="shared" si="2391"/>
        <v>1.7000000000000001E-2</v>
      </c>
      <c r="BUA48" s="1">
        <f t="shared" si="2392"/>
        <v>0.68858131487889285</v>
      </c>
      <c r="BUB48" s="1">
        <f t="shared" si="2393"/>
        <v>1.0328719723183392E-3</v>
      </c>
      <c r="BUC48" s="1">
        <f t="shared" si="2394"/>
        <v>7.9062459607956148</v>
      </c>
      <c r="BUD48" s="1">
        <f>AVERAGE(BUC34:BUC48)</f>
        <v>8.1975984082621203</v>
      </c>
      <c r="BUE48" s="1"/>
      <c r="BUF48" s="1" t="s">
        <v>11</v>
      </c>
      <c r="BUG48" s="1" t="s">
        <v>185</v>
      </c>
      <c r="BUH48" s="1">
        <v>415</v>
      </c>
      <c r="BUI48" s="1">
        <v>15</v>
      </c>
      <c r="BUJ48" s="1">
        <v>3.4000000000000002E-2</v>
      </c>
      <c r="BUK48" s="1">
        <f t="shared" si="2395"/>
        <v>2.1000000000000005E-2</v>
      </c>
      <c r="BUL48" s="1">
        <f t="shared" si="2396"/>
        <v>0.88850174216027888</v>
      </c>
      <c r="BUM48" s="1">
        <f t="shared" si="2397"/>
        <v>1.3327526132404183E-3</v>
      </c>
      <c r="BUN48" s="1">
        <f t="shared" si="2398"/>
        <v>10.201719329764376</v>
      </c>
      <c r="BUO48" s="1">
        <f>AVERAGE(BUN34:BUN48)</f>
        <v>10.281732814703705</v>
      </c>
      <c r="BUP48" s="1"/>
      <c r="BUQ48" s="1" t="s">
        <v>11</v>
      </c>
      <c r="BUR48" s="1" t="s">
        <v>186</v>
      </c>
      <c r="BUS48" s="1">
        <v>422</v>
      </c>
      <c r="BUT48" s="1">
        <v>15</v>
      </c>
      <c r="BUU48" s="1">
        <v>3.9E-2</v>
      </c>
      <c r="BUV48" s="1">
        <f t="shared" si="2399"/>
        <v>2.4E-2</v>
      </c>
      <c r="BUW48" s="1">
        <f t="shared" si="2400"/>
        <v>0.96140350877192982</v>
      </c>
      <c r="BUX48" s="1">
        <f t="shared" si="2401"/>
        <v>1.4421052631578947E-3</v>
      </c>
      <c r="BUY48" s="1">
        <f t="shared" si="2402"/>
        <v>11.038772681857736</v>
      </c>
      <c r="BUZ48" s="1">
        <f>AVERAGE(BUY34:BUY48)</f>
        <v>11.387930941867834</v>
      </c>
      <c r="BVA48" s="1"/>
      <c r="BVB48" s="1" t="s">
        <v>11</v>
      </c>
      <c r="BVC48" s="1" t="s">
        <v>187</v>
      </c>
      <c r="BVD48" s="1">
        <v>423</v>
      </c>
      <c r="BVE48" s="1">
        <v>15</v>
      </c>
      <c r="BVF48" s="1">
        <v>2.3E-2</v>
      </c>
      <c r="BVG48" s="1">
        <f t="shared" si="2403"/>
        <v>1.2999999999999999E-2</v>
      </c>
      <c r="BVH48" s="1">
        <f t="shared" si="2404"/>
        <v>-0.49488054607508536</v>
      </c>
      <c r="BVI48" s="1">
        <f t="shared" si="2405"/>
        <v>-7.4232081911262808E-4</v>
      </c>
      <c r="BVJ48" s="1">
        <f t="shared" si="2406"/>
        <v>-5.682186306740876</v>
      </c>
      <c r="BVK48" s="1">
        <f>AVERAGE(BVJ34:BVJ48)</f>
        <v>-7.0145610269421832</v>
      </c>
      <c r="BVL48" s="1"/>
      <c r="BVM48" s="1" t="s">
        <v>11</v>
      </c>
      <c r="BVN48" s="1" t="s">
        <v>188</v>
      </c>
      <c r="BVO48" s="1">
        <v>436</v>
      </c>
      <c r="BVP48" s="1">
        <v>15</v>
      </c>
      <c r="BVQ48" s="1">
        <v>0.04</v>
      </c>
      <c r="BVR48" s="1">
        <f t="shared" si="2407"/>
        <v>2.8000000000000001E-2</v>
      </c>
      <c r="BVS48" s="1">
        <f t="shared" si="2408"/>
        <v>0.30716723549488056</v>
      </c>
      <c r="BVT48" s="1">
        <f t="shared" si="2409"/>
        <v>4.6075085324232088E-4</v>
      </c>
      <c r="BVU48" s="1">
        <f t="shared" si="2410"/>
        <v>3.5268742593564055</v>
      </c>
      <c r="BVV48" s="1">
        <f>AVERAGE(BVU34:BVU48)</f>
        <v>0.33962492867876504</v>
      </c>
      <c r="BVW48" s="1"/>
      <c r="BVX48" s="1" t="s">
        <v>11</v>
      </c>
      <c r="BVY48" s="1" t="s">
        <v>189</v>
      </c>
      <c r="BVZ48" s="1">
        <v>437</v>
      </c>
      <c r="BWA48" s="1">
        <v>15</v>
      </c>
      <c r="BWB48" s="1">
        <v>2.7E-2</v>
      </c>
      <c r="BWC48" s="1">
        <f t="shared" si="2411"/>
        <v>2.1999999999999999E-2</v>
      </c>
      <c r="BWD48" s="1">
        <f t="shared" si="2412"/>
        <v>4.1825095057034231E-2</v>
      </c>
      <c r="BWE48" s="1">
        <f t="shared" si="2413"/>
        <v>6.2737642585551344E-5</v>
      </c>
      <c r="BWF48" s="1">
        <f t="shared" si="2414"/>
        <v>0.48023302652749034</v>
      </c>
      <c r="BWG48" s="1">
        <f>AVERAGE(BWF34:BWF48)</f>
        <v>-6.8251299830725136</v>
      </c>
      <c r="BWH48" s="1"/>
      <c r="BWI48" s="1" t="s">
        <v>11</v>
      </c>
      <c r="BWJ48" s="1" t="s">
        <v>190</v>
      </c>
      <c r="BWK48" s="1">
        <v>443</v>
      </c>
      <c r="BWL48" s="1">
        <v>15</v>
      </c>
      <c r="BWM48" s="1">
        <v>3.9E-2</v>
      </c>
      <c r="BWN48" s="1">
        <f t="shared" si="2415"/>
        <v>2.8999999999999998E-2</v>
      </c>
      <c r="BWO48" s="1">
        <f t="shared" si="2416"/>
        <v>0.28030303030303017</v>
      </c>
      <c r="BWP48" s="1">
        <f t="shared" si="2417"/>
        <v>4.2045454545454526E-4</v>
      </c>
      <c r="BWQ48" s="1">
        <f t="shared" si="2418"/>
        <v>3.2184211991315466</v>
      </c>
      <c r="BWR48" s="1">
        <f>AVERAGE(BWQ34:BWQ48)</f>
        <v>-3.8853012674200675</v>
      </c>
      <c r="BWS48" s="1"/>
      <c r="BWT48" s="1" t="s">
        <v>11</v>
      </c>
      <c r="BWU48" s="1" t="s">
        <v>191</v>
      </c>
      <c r="BWV48" s="1">
        <v>450</v>
      </c>
      <c r="BWW48" s="1">
        <v>15</v>
      </c>
      <c r="BWX48" s="1">
        <v>1.9E-2</v>
      </c>
      <c r="BWY48" s="1">
        <f t="shared" si="2419"/>
        <v>1.4999999999999999E-2</v>
      </c>
      <c r="BWZ48" s="1">
        <f t="shared" si="2420"/>
        <v>9.0909090909090884E-2</v>
      </c>
      <c r="BXA48" s="1">
        <f t="shared" si="2421"/>
        <v>1.3636363636363634E-4</v>
      </c>
      <c r="BXB48" s="1">
        <f t="shared" si="2422"/>
        <v>1.0438122807994208</v>
      </c>
      <c r="BXC48" s="1">
        <f>AVERAGE(BXB34:BXB48)</f>
        <v>-0.11597914231104697</v>
      </c>
      <c r="BXD48" s="1"/>
      <c r="BXE48" s="1" t="s">
        <v>11</v>
      </c>
      <c r="BXF48" s="1" t="s">
        <v>192</v>
      </c>
      <c r="BXG48" s="1">
        <v>451</v>
      </c>
      <c r="BXH48" s="1">
        <v>15</v>
      </c>
      <c r="BXI48" s="1">
        <v>0</v>
      </c>
      <c r="BXJ48" s="1">
        <f t="shared" si="2423"/>
        <v>3.0000000000000001E-3</v>
      </c>
      <c r="BXK48" s="1">
        <f t="shared" si="2424"/>
        <v>0.59622641509433971</v>
      </c>
      <c r="BXL48" s="1">
        <f t="shared" si="2425"/>
        <v>8.943396226415096E-4</v>
      </c>
      <c r="BXM48" s="1">
        <f t="shared" si="2426"/>
        <v>6.8458329963373359</v>
      </c>
      <c r="BXN48" s="1">
        <f>AVERAGE(BXM34:BXM48)</f>
        <v>8.0301332193324004</v>
      </c>
      <c r="BXO48" s="1"/>
      <c r="BXP48" s="1" t="s">
        <v>11</v>
      </c>
      <c r="BXQ48" s="1" t="s">
        <v>193</v>
      </c>
      <c r="BXR48" s="1">
        <v>464</v>
      </c>
      <c r="BXS48" s="1">
        <v>15</v>
      </c>
      <c r="BXT48" s="1">
        <v>2.3E-2</v>
      </c>
      <c r="BXU48" s="1">
        <f t="shared" si="2427"/>
        <v>1.9E-2</v>
      </c>
      <c r="BXV48" s="1">
        <f t="shared" si="2428"/>
        <v>1.5036764705882353</v>
      </c>
      <c r="BXW48" s="1">
        <f t="shared" si="2429"/>
        <v>2.2555147058823531E-3</v>
      </c>
      <c r="BXX48" s="1">
        <f t="shared" si="2430"/>
        <v>17.265115629840423</v>
      </c>
      <c r="BXY48" s="1">
        <f>AVERAGE(BXX34:BXX48)</f>
        <v>16.223861712474335</v>
      </c>
      <c r="BXZ48" s="1"/>
      <c r="BYA48" s="1" t="s">
        <v>11</v>
      </c>
      <c r="BYB48" s="1" t="s">
        <v>194</v>
      </c>
      <c r="BYC48" s="1">
        <v>465</v>
      </c>
      <c r="BYD48" s="1">
        <v>15</v>
      </c>
      <c r="BYE48" s="1">
        <v>1.4E-2</v>
      </c>
      <c r="BYF48" s="1">
        <f t="shared" si="2431"/>
        <v>9.0000000000000011E-3</v>
      </c>
      <c r="BYG48" s="1">
        <f t="shared" si="2432"/>
        <v>0.17228464419475659</v>
      </c>
      <c r="BYH48" s="1">
        <f t="shared" si="2433"/>
        <v>2.5842696629213487E-4</v>
      </c>
      <c r="BYI48" s="1">
        <f t="shared" si="2434"/>
        <v>1.9781611014401015</v>
      </c>
      <c r="BYJ48" s="1">
        <f>AVERAGE(BYI34:BYI48)</f>
        <v>3.1535901617161022</v>
      </c>
      <c r="BYK48" s="1"/>
      <c r="BYL48" s="1" t="s">
        <v>11</v>
      </c>
      <c r="BYM48" s="1" t="s">
        <v>195</v>
      </c>
      <c r="BYN48" s="1">
        <v>479</v>
      </c>
      <c r="BYO48" s="1">
        <v>15</v>
      </c>
      <c r="BYP48" s="1">
        <v>2.7E-2</v>
      </c>
      <c r="BYQ48" s="1">
        <f t="shared" si="2435"/>
        <v>1.6E-2</v>
      </c>
      <c r="BYR48" s="1">
        <f t="shared" si="2436"/>
        <v>0.76383763837638374</v>
      </c>
      <c r="BYS48" s="1">
        <f t="shared" si="2437"/>
        <v>1.1457564575645756E-3</v>
      </c>
      <c r="BYT48" s="1">
        <f t="shared" si="2438"/>
        <v>8.7703341822150609</v>
      </c>
      <c r="BYU48" s="1">
        <f>AVERAGE(BYT34:BYT48)</f>
        <v>9.1940218238679634</v>
      </c>
      <c r="BYV48" s="1"/>
      <c r="BYW48" s="1" t="s">
        <v>11</v>
      </c>
      <c r="BYX48" s="1" t="s">
        <v>196</v>
      </c>
      <c r="BYY48" s="1">
        <v>480</v>
      </c>
      <c r="BYZ48" s="1">
        <v>15</v>
      </c>
      <c r="BZA48" s="1">
        <v>0.02</v>
      </c>
      <c r="BZB48" s="1">
        <f t="shared" si="2439"/>
        <v>7.000000000000001E-3</v>
      </c>
      <c r="BZC48" s="1">
        <f t="shared" si="2440"/>
        <v>0.66666666666666674</v>
      </c>
      <c r="BZD48" s="1">
        <f t="shared" si="2441"/>
        <v>1.0000000000000002E-3</v>
      </c>
      <c r="BZE48" s="1">
        <f t="shared" si="2442"/>
        <v>7.6546233925290892</v>
      </c>
      <c r="BZF48" s="1">
        <f>AVERAGE(BZE34:BZE48)</f>
        <v>8.6580384439842124</v>
      </c>
      <c r="BZG48" s="1"/>
      <c r="BZH48" s="1" t="s">
        <v>11</v>
      </c>
      <c r="BZI48" s="1" t="s">
        <v>197</v>
      </c>
      <c r="BZJ48" s="1">
        <v>494</v>
      </c>
      <c r="BZK48" s="1">
        <v>15</v>
      </c>
      <c r="BZL48" s="1">
        <v>2.3E-2</v>
      </c>
      <c r="BZM48" s="1">
        <f t="shared" si="2443"/>
        <v>8.0000000000000002E-3</v>
      </c>
      <c r="BZN48" s="1">
        <f t="shared" si="2444"/>
        <v>1.0294117647058825</v>
      </c>
      <c r="BZO48" s="1">
        <f t="shared" si="2445"/>
        <v>1.5441176470588236E-3</v>
      </c>
      <c r="BZP48" s="1">
        <f t="shared" si="2446"/>
        <v>11.819639061993444</v>
      </c>
      <c r="BZQ48" s="1">
        <f>AVERAGE(BZP35:BZP48)</f>
        <v>17.608850031133095</v>
      </c>
      <c r="BZR48" s="1"/>
      <c r="BZS48" s="1" t="s">
        <v>11</v>
      </c>
      <c r="BZT48" s="1" t="s">
        <v>198</v>
      </c>
      <c r="BZU48" s="1">
        <v>495</v>
      </c>
      <c r="BZV48" s="1">
        <v>15</v>
      </c>
      <c r="BZW48" s="1">
        <v>2.8000000000000001E-2</v>
      </c>
      <c r="BZX48" s="1">
        <f t="shared" si="2447"/>
        <v>1.4E-2</v>
      </c>
      <c r="BZY48" s="1">
        <f t="shared" si="2448"/>
        <v>0.90774907749077494</v>
      </c>
      <c r="BZZ48" s="1">
        <f t="shared" si="2449"/>
        <v>1.3616236162361625E-3</v>
      </c>
      <c r="CAA48" s="1">
        <f t="shared" si="2450"/>
        <v>10.422715984661378</v>
      </c>
      <c r="CAB48" s="1">
        <f>AVERAGE(CAA34:CAA48)</f>
        <v>9.5188490158018553</v>
      </c>
      <c r="CAC48" s="1"/>
      <c r="CAD48" s="1" t="s">
        <v>11</v>
      </c>
      <c r="CAE48" s="1" t="s">
        <v>199</v>
      </c>
      <c r="CAF48" s="1">
        <v>501</v>
      </c>
      <c r="CAG48" s="1">
        <v>15</v>
      </c>
      <c r="CAH48" s="1">
        <v>3.4000000000000002E-2</v>
      </c>
      <c r="CAI48" s="1">
        <f t="shared" si="2451"/>
        <v>1.7000000000000001E-2</v>
      </c>
      <c r="CAJ48" s="1">
        <f t="shared" si="2452"/>
        <v>1.0732600732600732</v>
      </c>
      <c r="CAK48" s="1">
        <f t="shared" si="2453"/>
        <v>1.6098901098901099E-3</v>
      </c>
      <c r="CAL48" s="1">
        <f t="shared" si="2454"/>
        <v>12.323102494566058</v>
      </c>
      <c r="CAM48" s="1">
        <f>AVERAGE(CAL34:CAL48)</f>
        <v>10.668806596546951</v>
      </c>
      <c r="CAN48" s="1"/>
      <c r="CAO48" s="6" t="s">
        <v>11</v>
      </c>
      <c r="CAP48" s="6" t="s">
        <v>200</v>
      </c>
      <c r="CAQ48" s="6">
        <v>508</v>
      </c>
      <c r="CAR48" s="6">
        <v>15</v>
      </c>
      <c r="CAS48" s="6">
        <v>0.109</v>
      </c>
      <c r="CAT48" s="6">
        <f t="shared" si="2455"/>
        <v>7.1000000000000008E-2</v>
      </c>
      <c r="CAU48" s="6">
        <f t="shared" si="2456"/>
        <v>3.0439560439560442</v>
      </c>
      <c r="CAV48" s="6">
        <f t="shared" si="2457"/>
        <v>4.5659340659340662E-3</v>
      </c>
      <c r="CAW48" s="6">
        <f t="shared" si="2458"/>
        <v>34.95050570984435</v>
      </c>
      <c r="CAX48" s="1">
        <f>AVERAGE(CAW34:CAW47)</f>
        <v>3.3166029141884272</v>
      </c>
      <c r="CAY48" s="1"/>
      <c r="CAZ48" s="1" t="s">
        <v>11</v>
      </c>
      <c r="CBA48" s="1" t="s">
        <v>201</v>
      </c>
      <c r="CBB48" s="1">
        <v>509</v>
      </c>
      <c r="CBC48" s="1">
        <v>15</v>
      </c>
      <c r="CBD48" s="1">
        <v>1.7999999999999999E-2</v>
      </c>
      <c r="CBE48" s="1">
        <f t="shared" si="2459"/>
        <v>4.9999999999999992E-3</v>
      </c>
      <c r="CBF48" s="1">
        <f t="shared" si="2460"/>
        <v>6.0150375939849607E-2</v>
      </c>
      <c r="CBG48" s="1">
        <f t="shared" si="2461"/>
        <v>9.022556390977441E-5</v>
      </c>
      <c r="CBH48" s="1">
        <f t="shared" si="2462"/>
        <v>0.6906427121078873</v>
      </c>
      <c r="CBI48" s="1">
        <f>AVERAGE(CBH34:CBH48)</f>
        <v>0.63308915276556377</v>
      </c>
      <c r="CBJ48" s="1"/>
      <c r="CBK48" s="1" t="s">
        <v>11</v>
      </c>
      <c r="CBL48" s="1" t="s">
        <v>202</v>
      </c>
      <c r="CBM48" s="1">
        <v>515</v>
      </c>
      <c r="CBN48" s="1">
        <v>15</v>
      </c>
      <c r="CBO48" s="1">
        <v>1.9E-2</v>
      </c>
      <c r="CBP48" s="1">
        <f t="shared" si="2463"/>
        <v>4.0000000000000001E-3</v>
      </c>
      <c r="CBQ48" s="1">
        <f t="shared" si="1612"/>
        <v>0.13108614232209737</v>
      </c>
      <c r="CBR48" s="1">
        <f t="shared" si="2464"/>
        <v>1.9662921348314604E-4</v>
      </c>
      <c r="CBS48" s="1">
        <f t="shared" si="2465"/>
        <v>1.5051225771826855</v>
      </c>
      <c r="CBT48" s="1">
        <f>AVERAGE(CBS34:CBS48)</f>
        <v>2.3651926212870773</v>
      </c>
      <c r="CBU48" s="1"/>
      <c r="CBV48" s="1" t="s">
        <v>11</v>
      </c>
      <c r="CBW48" s="1" t="s">
        <v>203</v>
      </c>
      <c r="CBX48" s="1">
        <v>522</v>
      </c>
      <c r="CBY48" s="1">
        <v>15</v>
      </c>
      <c r="CBZ48" s="1">
        <v>1.7999999999999999E-2</v>
      </c>
      <c r="CCA48" s="1">
        <f t="shared" si="2466"/>
        <v>3.9999999999999983E-3</v>
      </c>
      <c r="CCB48" s="1">
        <f t="shared" si="2467"/>
        <v>0.14232209737827708</v>
      </c>
      <c r="CCC48" s="1">
        <f t="shared" si="2468"/>
        <v>2.1348314606741564E-4</v>
      </c>
      <c r="CCD48" s="1">
        <f t="shared" si="2469"/>
        <v>1.6341330837983437</v>
      </c>
      <c r="CCE48" s="1">
        <f>AVERAGE(CCD34:CCD48)</f>
        <v>5.7338002940292778</v>
      </c>
      <c r="CCF48" s="1"/>
      <c r="CCG48" s="1" t="s">
        <v>11</v>
      </c>
      <c r="CCH48" s="1" t="s">
        <v>204</v>
      </c>
      <c r="CCI48" s="1">
        <v>523</v>
      </c>
      <c r="CCJ48" s="1">
        <v>15</v>
      </c>
      <c r="CCK48" s="1">
        <v>2.9000000000000001E-2</v>
      </c>
      <c r="CCL48" s="1">
        <f t="shared" si="2470"/>
        <v>1.0000000000000002E-2</v>
      </c>
      <c r="CCM48" s="1">
        <f t="shared" si="2471"/>
        <v>0.4562737642585552</v>
      </c>
      <c r="CCN48" s="1">
        <f t="shared" si="2472"/>
        <v>6.8441064638783279E-4</v>
      </c>
      <c r="CCO48" s="1">
        <f t="shared" si="2473"/>
        <v>5.2389057439362583</v>
      </c>
      <c r="CCP48" s="1">
        <f>AVERAGE(CCO34:CCO48)</f>
        <v>4.9478554248286875</v>
      </c>
      <c r="CCQ48" s="1"/>
      <c r="CCR48" s="1" t="s">
        <v>11</v>
      </c>
      <c r="CCS48" s="1" t="s">
        <v>205</v>
      </c>
      <c r="CCT48" s="1">
        <v>536</v>
      </c>
      <c r="CCU48" s="1">
        <v>15</v>
      </c>
      <c r="CCV48" s="1">
        <v>2.5999999999999999E-2</v>
      </c>
      <c r="CCW48" s="1">
        <f t="shared" si="2474"/>
        <v>5.9999999999999984E-3</v>
      </c>
      <c r="CCX48" s="1">
        <f t="shared" si="2475"/>
        <v>0.18918918918918912</v>
      </c>
      <c r="CCY48" s="1">
        <f t="shared" si="2476"/>
        <v>2.8378378378378366E-4</v>
      </c>
      <c r="CCZ48" s="1">
        <f t="shared" si="2477"/>
        <v>2.1722579897717669</v>
      </c>
      <c r="CDA48" s="1">
        <f>AVERAGE(CCZ34:CCZ48)</f>
        <v>5.3050382199188082</v>
      </c>
      <c r="CDB48" s="1"/>
      <c r="CDC48" s="1" t="s">
        <v>11</v>
      </c>
      <c r="CDD48" s="1" t="s">
        <v>206</v>
      </c>
      <c r="CDE48" s="1">
        <v>542</v>
      </c>
      <c r="CDF48" s="1">
        <v>15</v>
      </c>
      <c r="CDG48" s="1">
        <v>3.7999999999999999E-2</v>
      </c>
      <c r="CDH48" s="1">
        <f t="shared" si="2478"/>
        <v>2.3E-2</v>
      </c>
      <c r="CDI48" s="1">
        <f t="shared" si="2479"/>
        <v>0.50378787878787878</v>
      </c>
      <c r="CDJ48" s="1">
        <f t="shared" si="2480"/>
        <v>7.5568181818181821E-4</v>
      </c>
      <c r="CDK48" s="1">
        <f t="shared" si="2481"/>
        <v>5.784459722763458</v>
      </c>
      <c r="CDL48" s="1">
        <f>AVERAGE(CDK34:CDK48)</f>
        <v>2.4210645957431018</v>
      </c>
      <c r="CDM48" s="1"/>
      <c r="CDN48" s="1" t="s">
        <v>11</v>
      </c>
      <c r="CDO48" s="1" t="s">
        <v>207</v>
      </c>
      <c r="CDP48" s="1">
        <v>549</v>
      </c>
      <c r="CDQ48" s="1">
        <v>15</v>
      </c>
      <c r="CDR48" s="1">
        <v>3.1E-2</v>
      </c>
      <c r="CDS48" s="1">
        <f t="shared" si="2482"/>
        <v>1.6E-2</v>
      </c>
      <c r="CDT48" s="1">
        <f t="shared" si="2483"/>
        <v>0.15969581749049433</v>
      </c>
      <c r="CDU48" s="1">
        <f t="shared" si="2484"/>
        <v>2.3954372623574149E-4</v>
      </c>
      <c r="CDV48" s="1">
        <f t="shared" si="2485"/>
        <v>1.8336170103776903</v>
      </c>
      <c r="CDW48" s="1">
        <f>AVERAGE(CDV34:CDV48)</f>
        <v>2.0955622975745039</v>
      </c>
      <c r="CDX48" s="1"/>
      <c r="CDY48" s="1" t="s">
        <v>11</v>
      </c>
      <c r="CDZ48" s="1" t="s">
        <v>208</v>
      </c>
      <c r="CEA48" s="1">
        <v>550</v>
      </c>
      <c r="CEB48" s="1">
        <v>15</v>
      </c>
      <c r="CEC48" s="1">
        <v>3.1E-2</v>
      </c>
      <c r="CED48" s="1">
        <f t="shared" si="2486"/>
        <v>1.3999999999999999E-2</v>
      </c>
      <c r="CEE48" s="1">
        <f t="shared" si="2487"/>
        <v>0.50399999999999989</v>
      </c>
      <c r="CEF48" s="1">
        <f t="shared" si="2488"/>
        <v>7.5599999999999984E-4</v>
      </c>
      <c r="CEG48" s="1">
        <f t="shared" si="2489"/>
        <v>5.7868952847519886</v>
      </c>
      <c r="CEH48" s="1">
        <f>AVERAGE(CEG34:CEG48)</f>
        <v>4.8377219840783825</v>
      </c>
      <c r="CEI48" s="1"/>
      <c r="CEJ48" s="1" t="s">
        <v>11</v>
      </c>
      <c r="CEK48" s="1" t="s">
        <v>209</v>
      </c>
      <c r="CEL48" s="1">
        <v>556</v>
      </c>
      <c r="CEM48" s="1">
        <v>15</v>
      </c>
      <c r="CEN48" s="1">
        <v>3.1E-2</v>
      </c>
      <c r="CEO48" s="1">
        <f t="shared" si="2490"/>
        <v>1.6E-2</v>
      </c>
      <c r="CEP48" s="1">
        <f t="shared" si="2491"/>
        <v>0.71541501976284594</v>
      </c>
      <c r="CEQ48" s="1">
        <f t="shared" si="2492"/>
        <v>1.0731225296442689E-3</v>
      </c>
      <c r="CER48" s="1">
        <f t="shared" si="2493"/>
        <v>8.2143488184650089</v>
      </c>
      <c r="CES48" s="1">
        <f>AVERAGE(CER34:CER48)</f>
        <v>7.2461751087380106</v>
      </c>
      <c r="CET48" s="1"/>
      <c r="CEU48" s="1" t="s">
        <v>11</v>
      </c>
      <c r="CEV48" s="1" t="s">
        <v>210</v>
      </c>
      <c r="CEW48" s="1">
        <v>563</v>
      </c>
      <c r="CEX48" s="1">
        <v>15</v>
      </c>
      <c r="CEY48" s="1">
        <v>2.7E-2</v>
      </c>
      <c r="CEZ48" s="1">
        <f t="shared" si="2494"/>
        <v>1.2999999999999999E-2</v>
      </c>
      <c r="CFA48" s="1">
        <f t="shared" si="2495"/>
        <v>0.52264529058116227</v>
      </c>
      <c r="CFB48" s="1">
        <f t="shared" si="2496"/>
        <v>7.8396793587174338E-4</v>
      </c>
      <c r="CFC48" s="1">
        <f t="shared" si="2497"/>
        <v>6.0009793009165904</v>
      </c>
      <c r="CFD48" s="1">
        <f>AVERAGE(CFC34:CFC48)</f>
        <v>4.5283463436364455</v>
      </c>
      <c r="CFE48" s="1"/>
      <c r="CFF48" s="1" t="s">
        <v>11</v>
      </c>
      <c r="CFG48" s="1" t="s">
        <v>211</v>
      </c>
      <c r="CFH48" s="1">
        <v>564</v>
      </c>
      <c r="CFI48" s="1">
        <v>15</v>
      </c>
      <c r="CFJ48" s="1">
        <v>3.6999999999999998E-2</v>
      </c>
      <c r="CFK48" s="1">
        <f t="shared" si="2498"/>
        <v>4.9999999999999975E-3</v>
      </c>
      <c r="CFL48" s="1">
        <f t="shared" si="2499"/>
        <v>-5.5970149253731422E-2</v>
      </c>
      <c r="CFM48" s="1">
        <f t="shared" si="2500"/>
        <v>-8.3955223880597131E-5</v>
      </c>
      <c r="CFN48" s="1">
        <f t="shared" si="2501"/>
        <v>-0.64264562064143538</v>
      </c>
      <c r="CFO48" s="1">
        <f>AVERAGE(CFN34:CFN48)</f>
        <v>-2.9561698549505993</v>
      </c>
      <c r="CFP48" s="1"/>
      <c r="CFQ48" s="1" t="s">
        <v>11</v>
      </c>
      <c r="CFR48" s="1" t="s">
        <v>212</v>
      </c>
      <c r="CFS48" s="1">
        <v>571</v>
      </c>
      <c r="CFT48" s="1">
        <v>15</v>
      </c>
      <c r="CFU48" s="1">
        <v>4.1000000000000002E-2</v>
      </c>
      <c r="CFV48" s="1">
        <f t="shared" si="2502"/>
        <v>1.0000000000000002E-2</v>
      </c>
      <c r="CFW48" s="1">
        <f t="shared" si="2503"/>
        <v>1.5037593984962511E-2</v>
      </c>
      <c r="CFX48" s="1">
        <f t="shared" si="2504"/>
        <v>2.2556390977443769E-5</v>
      </c>
      <c r="CFY48" s="1">
        <f t="shared" si="2505"/>
        <v>0.1726606780269731</v>
      </c>
      <c r="CFZ48" s="1">
        <f>AVERAGE(CFY34:CFY48)</f>
        <v>-3.4819903402105998</v>
      </c>
      <c r="CGA48" s="1"/>
      <c r="CGB48" s="1" t="s">
        <v>11</v>
      </c>
      <c r="CGC48" s="1" t="s">
        <v>213</v>
      </c>
      <c r="CGD48" s="1">
        <v>577</v>
      </c>
      <c r="CGE48" s="1">
        <v>15</v>
      </c>
      <c r="CGF48" s="1">
        <v>0.04</v>
      </c>
      <c r="CGG48" s="1">
        <f t="shared" si="2506"/>
        <v>9.0000000000000011E-3</v>
      </c>
      <c r="CGH48" s="1">
        <f t="shared" si="2507"/>
        <v>-0.21052631578947367</v>
      </c>
      <c r="CGI48" s="1">
        <f t="shared" si="2508"/>
        <v>-3.1578947368421053E-4</v>
      </c>
      <c r="CGJ48" s="1">
        <f t="shared" si="2509"/>
        <v>-2.4172494923776067</v>
      </c>
      <c r="CGK48" s="1">
        <f>AVERAGE(CGJ34:CGJ48)</f>
        <v>-4.9496061034398613</v>
      </c>
      <c r="CGL48" s="1"/>
      <c r="CGM48" s="1" t="s">
        <v>11</v>
      </c>
      <c r="CGN48" s="1" t="s">
        <v>214</v>
      </c>
      <c r="CGO48" s="1">
        <v>578</v>
      </c>
      <c r="CGP48" s="1">
        <v>15</v>
      </c>
      <c r="CGQ48" s="1">
        <v>1.4999999999999999E-2</v>
      </c>
      <c r="CGR48" s="1">
        <f t="shared" si="2510"/>
        <v>-2.0000000000000018E-3</v>
      </c>
      <c r="CGS48" s="1">
        <f t="shared" si="2511"/>
        <v>-0.93436293436293449</v>
      </c>
      <c r="CGT48" s="1">
        <f t="shared" si="2512"/>
        <v>-1.4015444015444017E-3</v>
      </c>
      <c r="CGU48" s="1">
        <f t="shared" si="2513"/>
        <v>-10.728294561729957</v>
      </c>
      <c r="CGV48" s="1">
        <f>AVERAGE(CGU34:CGU48)</f>
        <v>-10.698740031256873</v>
      </c>
      <c r="CGW48" s="1"/>
      <c r="CGX48" s="1" t="s">
        <v>11</v>
      </c>
      <c r="CGY48" s="1" t="s">
        <v>215</v>
      </c>
      <c r="CGZ48" s="1">
        <v>592</v>
      </c>
      <c r="CHA48" s="1">
        <v>15</v>
      </c>
      <c r="CHB48" s="1">
        <v>2.8000000000000001E-2</v>
      </c>
      <c r="CHC48" s="1">
        <f t="shared" si="2514"/>
        <v>2.0000000000000018E-3</v>
      </c>
      <c r="CHD48" s="1">
        <f t="shared" si="2515"/>
        <v>-0.99233716475095779</v>
      </c>
      <c r="CHE48" s="1">
        <f t="shared" si="2516"/>
        <v>-1.4885057471264367E-3</v>
      </c>
      <c r="CHF48" s="1">
        <f t="shared" si="2517"/>
        <v>-11.393950911868007</v>
      </c>
      <c r="CHG48" s="1">
        <f>AVERAGE(CHF34:CHF48)</f>
        <v>-6.8774298296860943</v>
      </c>
      <c r="CHH48" s="1"/>
      <c r="CHI48" s="1" t="s">
        <v>11</v>
      </c>
      <c r="CHJ48" s="1" t="s">
        <v>216</v>
      </c>
      <c r="CHK48" s="1">
        <v>593</v>
      </c>
      <c r="CHL48" s="1">
        <v>15</v>
      </c>
      <c r="CHM48" s="1">
        <v>4.1000000000000002E-2</v>
      </c>
      <c r="CHN48" s="1">
        <f t="shared" si="2518"/>
        <v>1.8000000000000002E-2</v>
      </c>
      <c r="CHO48" s="1">
        <f t="shared" si="2519"/>
        <v>0.39607843137254911</v>
      </c>
      <c r="CHP48" s="1">
        <f t="shared" si="2520"/>
        <v>5.9411764705882364E-4</v>
      </c>
      <c r="CHQ48" s="1">
        <f t="shared" si="2521"/>
        <v>4.5477468390908111</v>
      </c>
      <c r="CHR48" s="1">
        <f>AVERAGE(CHQ34:CHQ48)</f>
        <v>2.776677112976238</v>
      </c>
      <c r="CHS48" s="1"/>
      <c r="CHT48" s="1" t="s">
        <v>11</v>
      </c>
      <c r="CHU48" s="1" t="s">
        <v>217</v>
      </c>
      <c r="CHV48" s="1">
        <v>607</v>
      </c>
      <c r="CHW48" s="1">
        <v>15</v>
      </c>
      <c r="CHX48" s="1">
        <v>4.2999999999999997E-2</v>
      </c>
      <c r="CHY48" s="1">
        <f t="shared" si="2522"/>
        <v>2.1999999999999995E-2</v>
      </c>
      <c r="CHZ48" s="1">
        <f t="shared" si="2523"/>
        <v>0.66666666666666652</v>
      </c>
      <c r="CIA48" s="1">
        <f t="shared" si="2524"/>
        <v>9.999999999999998E-4</v>
      </c>
      <c r="CIB48" s="1">
        <f t="shared" si="2525"/>
        <v>7.6546233925290856</v>
      </c>
      <c r="CIC48" s="1">
        <f>AVERAGE(CIB34:CIB48)</f>
        <v>6.7942199879424852</v>
      </c>
      <c r="CID48" s="1"/>
      <c r="CIE48" s="1" t="s">
        <v>11</v>
      </c>
      <c r="CIF48" s="1" t="s">
        <v>218</v>
      </c>
      <c r="CIG48" s="1">
        <v>608</v>
      </c>
      <c r="CIH48" s="1">
        <v>15</v>
      </c>
      <c r="CII48" s="1">
        <v>4.2000000000000003E-2</v>
      </c>
      <c r="CIJ48" s="1">
        <f t="shared" si="2526"/>
        <v>1.5000000000000003E-2</v>
      </c>
      <c r="CIK48" s="1">
        <f t="shared" si="2527"/>
        <v>-0.18823529411764703</v>
      </c>
      <c r="CIL48" s="1">
        <f t="shared" si="2528"/>
        <v>-2.8235294117647056E-4</v>
      </c>
      <c r="CIM48" s="1">
        <f t="shared" si="2529"/>
        <v>-2.1613054284788009</v>
      </c>
      <c r="CIN48" s="1">
        <f>AVERAGE(CIM34:CIM48)</f>
        <v>-5.3732454402459089</v>
      </c>
      <c r="CIO48" s="1"/>
      <c r="CIP48" s="1" t="s">
        <v>11</v>
      </c>
      <c r="CIQ48" s="1" t="s">
        <v>219</v>
      </c>
      <c r="CIR48" s="1">
        <v>621</v>
      </c>
      <c r="CIS48" s="1">
        <v>15</v>
      </c>
      <c r="CIT48" s="1">
        <v>3.5999999999999997E-2</v>
      </c>
      <c r="CIU48" s="1">
        <f t="shared" si="1679"/>
        <v>5.9999999999999984E-3</v>
      </c>
      <c r="CIV48" s="1">
        <f t="shared" si="2530"/>
        <v>-1.5357142857142856</v>
      </c>
      <c r="CIW48" s="1">
        <f t="shared" si="2531"/>
        <v>-2.3035714285714283E-3</v>
      </c>
      <c r="CIX48" s="1">
        <f t="shared" si="2532"/>
        <v>-17.632971743504502</v>
      </c>
      <c r="CIY48" s="1">
        <f>AVERAGE(CIX34:CIX48)</f>
        <v>-19.060619757190484</v>
      </c>
      <c r="CIZ48" s="1"/>
      <c r="CJA48" s="1" t="s">
        <v>11</v>
      </c>
      <c r="CJB48" s="1" t="s">
        <v>220</v>
      </c>
      <c r="CJC48" s="1">
        <v>622</v>
      </c>
      <c r="CJD48" s="1">
        <v>15</v>
      </c>
      <c r="CJE48" s="1">
        <v>0.03</v>
      </c>
      <c r="CJF48" s="1">
        <f t="shared" si="2533"/>
        <v>2.0999999999999998E-2</v>
      </c>
      <c r="CJG48" s="1">
        <f t="shared" si="2534"/>
        <v>0.30742049469964655</v>
      </c>
      <c r="CJH48" s="1">
        <f t="shared" si="2535"/>
        <v>4.6113074204946986E-4</v>
      </c>
      <c r="CJI48" s="1">
        <f t="shared" si="2536"/>
        <v>3.5297821651061683</v>
      </c>
      <c r="CJJ48" s="1">
        <f>AVERAGE(CJI34:CJI48)</f>
        <v>0.52743871432620915</v>
      </c>
      <c r="CJK48" s="1"/>
      <c r="CJL48" s="1" t="s">
        <v>11</v>
      </c>
      <c r="CJM48" s="1" t="s">
        <v>221</v>
      </c>
      <c r="CJN48" s="1">
        <v>635</v>
      </c>
      <c r="CJO48" s="1">
        <v>15</v>
      </c>
      <c r="CJP48" s="1">
        <v>4.8000000000000001E-2</v>
      </c>
      <c r="CJQ48" s="1">
        <f t="shared" si="2537"/>
        <v>3.6000000000000004E-2</v>
      </c>
      <c r="CJR48" s="1">
        <f t="shared" si="2538"/>
        <v>0.53191489361702138</v>
      </c>
      <c r="CJS48" s="1">
        <f t="shared" si="2539"/>
        <v>7.9787234042553209E-4</v>
      </c>
      <c r="CJT48" s="1">
        <f t="shared" si="2540"/>
        <v>6.1074122812732092</v>
      </c>
      <c r="CJU48" s="1">
        <f>AVERAGE(CJT34:CJT48)</f>
        <v>0.86860974666996682</v>
      </c>
      <c r="CJV48" s="1"/>
      <c r="CJW48" s="1" t="s">
        <v>11</v>
      </c>
      <c r="CJX48" s="1" t="s">
        <v>222</v>
      </c>
      <c r="CJY48" s="1">
        <v>636</v>
      </c>
      <c r="CJZ48" s="1">
        <v>15</v>
      </c>
      <c r="CKA48" s="1">
        <v>3.5999999999999997E-2</v>
      </c>
      <c r="CKB48" s="1">
        <f t="shared" si="2541"/>
        <v>1.5999999999999997E-2</v>
      </c>
      <c r="CKC48" s="1">
        <f t="shared" si="2542"/>
        <v>-0.3321554770318022</v>
      </c>
      <c r="CKD48" s="1">
        <f t="shared" si="2543"/>
        <v>-4.9823321554770333E-4</v>
      </c>
      <c r="CKE48" s="1">
        <f t="shared" si="2544"/>
        <v>-3.8137876266664366</v>
      </c>
      <c r="CKF48" s="1">
        <f>AVERAGE(CKE34:CKE48)</f>
        <v>-5.9776387623637053</v>
      </c>
      <c r="CKG48" s="1"/>
      <c r="CKH48" s="1" t="s">
        <v>11</v>
      </c>
      <c r="CKI48" s="1" t="s">
        <v>223</v>
      </c>
      <c r="CKJ48" s="1">
        <v>649</v>
      </c>
      <c r="CKK48" s="1">
        <v>15</v>
      </c>
      <c r="CKL48" s="1">
        <v>6.4000000000000001E-2</v>
      </c>
      <c r="CKM48" s="1">
        <f t="shared" si="2545"/>
        <v>0.04</v>
      </c>
      <c r="CKN48" s="1">
        <f t="shared" si="2546"/>
        <v>0.43462897526501776</v>
      </c>
      <c r="CKO48" s="1">
        <f t="shared" si="2547"/>
        <v>6.5194346289752661E-4</v>
      </c>
      <c r="CKP48" s="1">
        <f t="shared" si="2548"/>
        <v>4.9903816817018258</v>
      </c>
      <c r="CKQ48" s="1">
        <f>AVERAGE(CKP34:CKP48)</f>
        <v>-6.450981198297483</v>
      </c>
      <c r="CKR48" s="1"/>
      <c r="CKS48" s="1" t="s">
        <v>11</v>
      </c>
      <c r="CKT48" s="1" t="s">
        <v>224</v>
      </c>
      <c r="CKU48" s="1">
        <v>650</v>
      </c>
      <c r="CKV48" s="1">
        <v>15</v>
      </c>
      <c r="CKW48" s="1">
        <v>3.3000000000000002E-2</v>
      </c>
      <c r="CKX48" s="1">
        <f t="shared" si="2549"/>
        <v>1.6E-2</v>
      </c>
      <c r="CKY48" s="1">
        <f t="shared" si="2550"/>
        <v>-4.2105263157894722E-2</v>
      </c>
      <c r="CKZ48" s="1">
        <f t="shared" si="2551"/>
        <v>-6.315789473684209E-5</v>
      </c>
      <c r="CLA48" s="1">
        <f t="shared" si="2552"/>
        <v>-0.48344989847552117</v>
      </c>
      <c r="CLB48" s="1">
        <f>AVERAGE(CLA34:CLA48)</f>
        <v>-4.3779074139727774</v>
      </c>
      <c r="CLC48" s="1"/>
      <c r="CLD48" s="1" t="s">
        <v>11</v>
      </c>
      <c r="CLE48" s="1" t="s">
        <v>225</v>
      </c>
      <c r="CLF48" s="1">
        <v>663</v>
      </c>
      <c r="CLG48" s="1">
        <v>15</v>
      </c>
      <c r="CLH48" s="1">
        <v>4.1000000000000002E-2</v>
      </c>
      <c r="CLI48" s="1">
        <f t="shared" si="2553"/>
        <v>1.9000000000000003E-2</v>
      </c>
      <c r="CLJ48" s="1">
        <f t="shared" si="2554"/>
        <v>6.9204152249135009E-2</v>
      </c>
      <c r="CLK48" s="1">
        <f t="shared" si="2555"/>
        <v>1.0380622837370252E-4</v>
      </c>
      <c r="CLL48" s="1">
        <f t="shared" si="2556"/>
        <v>0.79459758399955993</v>
      </c>
      <c r="CLM48" s="1">
        <f>AVERAGE(CLL34:CLL48)</f>
        <v>-3.2843366805315113</v>
      </c>
      <c r="CLN48" s="1"/>
      <c r="CLO48" s="1"/>
      <c r="CLP48" s="1"/>
      <c r="CLQ48" s="1"/>
      <c r="CLR48" s="1"/>
      <c r="CLS48" s="1"/>
      <c r="CLT48" s="1"/>
      <c r="CLU48" s="1"/>
      <c r="CLV48" s="1"/>
      <c r="CLW48" s="1"/>
      <c r="CLX48" s="1"/>
      <c r="CLY48" s="1"/>
      <c r="CLZ48" s="1"/>
      <c r="CMA48" s="1"/>
      <c r="CMB48" s="1"/>
      <c r="CMC48" s="1"/>
      <c r="CMD48" s="1"/>
      <c r="CME48" s="1"/>
      <c r="CMF48" s="1"/>
      <c r="CMG48" s="1"/>
      <c r="CMH48" s="1"/>
      <c r="CMI48" s="1"/>
      <c r="CMJ48" s="1"/>
      <c r="CMK48" s="1"/>
      <c r="CML48" s="1"/>
      <c r="CMM48" s="1"/>
      <c r="CMN48" s="1"/>
      <c r="CMO48" s="1"/>
      <c r="CMP48" s="1"/>
      <c r="CMQ48" s="1"/>
      <c r="CMR48" s="1"/>
      <c r="CMS48" s="1"/>
      <c r="CMT48" s="1"/>
      <c r="CMU48" s="1"/>
      <c r="CMV48" s="1"/>
      <c r="CMW48" s="1"/>
      <c r="CMX48" s="1"/>
      <c r="CMY48" s="1"/>
      <c r="CMZ48" s="1"/>
    </row>
    <row r="49" spans="1:2392" x14ac:dyDescent="0.3">
      <c r="A49" s="1" t="s">
        <v>11</v>
      </c>
      <c r="B49" s="1" t="s">
        <v>12</v>
      </c>
      <c r="C49" s="1">
        <v>1</v>
      </c>
      <c r="D49" s="1" t="s">
        <v>228</v>
      </c>
      <c r="E49" s="1"/>
      <c r="F49" s="1"/>
      <c r="G49" s="1"/>
      <c r="H49" s="1"/>
      <c r="I49" s="1"/>
      <c r="J49" s="1"/>
      <c r="K49" s="1"/>
      <c r="L49" s="1" t="s">
        <v>11</v>
      </c>
      <c r="M49" s="1" t="s">
        <v>13</v>
      </c>
      <c r="N49" s="1">
        <v>2</v>
      </c>
      <c r="O49" s="1" t="s">
        <v>228</v>
      </c>
      <c r="P49" s="1"/>
      <c r="Q49" s="1"/>
      <c r="R49" s="1"/>
      <c r="S49" s="1"/>
      <c r="T49" s="1"/>
      <c r="U49" s="1"/>
      <c r="V49" s="1"/>
      <c r="W49" s="1" t="s">
        <v>11</v>
      </c>
      <c r="X49" s="1" t="s">
        <v>14</v>
      </c>
      <c r="Y49" s="1">
        <v>3</v>
      </c>
      <c r="Z49" s="1" t="s">
        <v>228</v>
      </c>
      <c r="AA49" s="1"/>
      <c r="AB49" s="1"/>
      <c r="AC49" s="1"/>
      <c r="AD49" s="1"/>
      <c r="AE49" s="1"/>
      <c r="AF49" s="1"/>
      <c r="AG49" s="1"/>
      <c r="AH49" s="1" t="s">
        <v>11</v>
      </c>
      <c r="AI49" s="1" t="s">
        <v>15</v>
      </c>
      <c r="AJ49" s="1">
        <v>4</v>
      </c>
      <c r="AK49" s="1" t="s">
        <v>228</v>
      </c>
      <c r="AL49" s="1"/>
      <c r="AM49" s="1"/>
      <c r="AN49" s="1"/>
      <c r="AO49" s="1"/>
      <c r="AP49" s="1"/>
      <c r="AQ49" s="1"/>
      <c r="AR49" s="1"/>
      <c r="AS49" s="1" t="s">
        <v>11</v>
      </c>
      <c r="AT49" s="1" t="s">
        <v>16</v>
      </c>
      <c r="AU49" s="1">
        <v>8</v>
      </c>
      <c r="AV49" s="1" t="s">
        <v>228</v>
      </c>
      <c r="AW49" s="1"/>
      <c r="AX49" s="1"/>
      <c r="AY49" s="1"/>
      <c r="AZ49" s="1"/>
      <c r="BA49" s="1"/>
      <c r="BB49" s="1"/>
      <c r="BC49" s="1"/>
      <c r="BD49" s="1" t="s">
        <v>11</v>
      </c>
      <c r="BE49" s="1" t="s">
        <v>17</v>
      </c>
      <c r="BF49" s="1">
        <v>9</v>
      </c>
      <c r="BG49" s="1" t="s">
        <v>228</v>
      </c>
      <c r="BH49" s="1"/>
      <c r="BI49" s="1"/>
      <c r="BJ49" s="1"/>
      <c r="BK49" s="1"/>
      <c r="BL49" s="1"/>
      <c r="BM49" s="1"/>
      <c r="BN49" s="1"/>
      <c r="BO49" s="1" t="s">
        <v>11</v>
      </c>
      <c r="BP49" s="1" t="s">
        <v>18</v>
      </c>
      <c r="BQ49" s="1">
        <v>10</v>
      </c>
      <c r="BR49" s="1" t="s">
        <v>228</v>
      </c>
      <c r="BS49" s="1"/>
      <c r="BT49" s="1"/>
      <c r="BU49" s="1"/>
      <c r="BV49" s="1"/>
      <c r="BW49" s="1"/>
      <c r="BX49" s="1"/>
      <c r="BY49" s="1"/>
      <c r="BZ49" s="1" t="s">
        <v>11</v>
      </c>
      <c r="CA49" s="1" t="s">
        <v>19</v>
      </c>
      <c r="CB49" s="1">
        <v>11</v>
      </c>
      <c r="CC49" s="1" t="s">
        <v>228</v>
      </c>
      <c r="CD49" s="1"/>
      <c r="CE49" s="1"/>
      <c r="CF49" s="1"/>
      <c r="CG49" s="1"/>
      <c r="CH49" s="1"/>
      <c r="CI49" s="1"/>
      <c r="CJ49" s="1"/>
      <c r="CK49" s="1" t="s">
        <v>11</v>
      </c>
      <c r="CL49" s="1" t="s">
        <v>20</v>
      </c>
      <c r="CM49" s="1">
        <v>14</v>
      </c>
      <c r="CN49" s="1" t="s">
        <v>228</v>
      </c>
      <c r="CO49" s="1"/>
      <c r="CP49" s="1"/>
      <c r="CQ49" s="1"/>
      <c r="CR49" s="1"/>
      <c r="CS49" s="1"/>
      <c r="CT49" s="1"/>
      <c r="CU49" s="1"/>
      <c r="CV49" s="1" t="s">
        <v>11</v>
      </c>
      <c r="CW49" s="1" t="s">
        <v>21</v>
      </c>
      <c r="CX49" s="1">
        <v>15</v>
      </c>
      <c r="CY49" s="1" t="s">
        <v>228</v>
      </c>
      <c r="CZ49" s="1"/>
      <c r="DA49" s="1"/>
      <c r="DB49" s="1"/>
      <c r="DC49" s="1"/>
      <c r="DD49" s="1"/>
      <c r="DE49" s="1"/>
      <c r="DF49" s="1"/>
      <c r="DG49" s="1" t="s">
        <v>11</v>
      </c>
      <c r="DH49" s="1" t="s">
        <v>22</v>
      </c>
      <c r="DI49" s="1">
        <v>16</v>
      </c>
      <c r="DJ49" s="1" t="s">
        <v>228</v>
      </c>
      <c r="DK49" s="1"/>
      <c r="DL49" s="1"/>
      <c r="DM49" s="1"/>
      <c r="DN49" s="1"/>
      <c r="DO49" s="1"/>
      <c r="DP49" s="1"/>
      <c r="DQ49" s="1"/>
      <c r="DR49" s="1" t="s">
        <v>11</v>
      </c>
      <c r="DS49" s="1" t="s">
        <v>23</v>
      </c>
      <c r="DT49" s="1">
        <v>17</v>
      </c>
      <c r="DU49" s="1" t="s">
        <v>228</v>
      </c>
      <c r="DV49" s="1"/>
      <c r="DW49" s="1"/>
      <c r="DX49" s="1"/>
      <c r="DY49" s="1"/>
      <c r="DZ49" s="1"/>
      <c r="EA49" s="1"/>
      <c r="EB49" s="1"/>
      <c r="EC49" s="1" t="s">
        <v>11</v>
      </c>
      <c r="ED49" s="1" t="s">
        <v>24</v>
      </c>
      <c r="EE49" s="1">
        <v>18</v>
      </c>
      <c r="EF49" s="1" t="s">
        <v>228</v>
      </c>
      <c r="EG49" s="1"/>
      <c r="EH49" s="1"/>
      <c r="EI49" s="1"/>
      <c r="EJ49" s="1"/>
      <c r="EK49" s="1"/>
      <c r="EL49" s="1"/>
      <c r="EM49" s="1"/>
      <c r="EN49" s="1" t="s">
        <v>11</v>
      </c>
      <c r="EO49" s="1" t="s">
        <v>25</v>
      </c>
      <c r="EP49" s="1">
        <v>21</v>
      </c>
      <c r="EQ49" s="1" t="s">
        <v>228</v>
      </c>
      <c r="ER49" s="1"/>
      <c r="ES49" s="1"/>
      <c r="ET49" s="1"/>
      <c r="EU49" s="1"/>
      <c r="EV49" s="1"/>
      <c r="EW49" s="1"/>
      <c r="EX49" s="1"/>
      <c r="EY49" s="1" t="s">
        <v>11</v>
      </c>
      <c r="EZ49" s="1" t="s">
        <v>26</v>
      </c>
      <c r="FA49" s="1">
        <v>22</v>
      </c>
      <c r="FB49" s="1" t="s">
        <v>228</v>
      </c>
      <c r="FC49" s="1"/>
      <c r="FD49" s="1"/>
      <c r="FE49" s="1"/>
      <c r="FF49" s="1"/>
      <c r="FG49" s="1"/>
      <c r="FH49" s="1"/>
      <c r="FI49" s="1"/>
      <c r="FJ49" s="1" t="s">
        <v>11</v>
      </c>
      <c r="FK49" s="1" t="s">
        <v>27</v>
      </c>
      <c r="FL49" s="1">
        <v>23</v>
      </c>
      <c r="FM49" s="1" t="s">
        <v>228</v>
      </c>
      <c r="FN49" s="1"/>
      <c r="FO49" s="1"/>
      <c r="FP49" s="1"/>
      <c r="FQ49" s="1"/>
      <c r="FR49" s="1"/>
      <c r="FS49" s="1"/>
      <c r="FT49" s="1"/>
      <c r="FU49" s="1" t="s">
        <v>11</v>
      </c>
      <c r="FV49" s="1" t="s">
        <v>28</v>
      </c>
      <c r="FW49" s="1">
        <v>24</v>
      </c>
      <c r="FX49" s="1" t="s">
        <v>228</v>
      </c>
      <c r="FY49" s="1"/>
      <c r="FZ49" s="1"/>
      <c r="GA49" s="1"/>
      <c r="GB49" s="1"/>
      <c r="GC49" s="1"/>
      <c r="GD49" s="1"/>
      <c r="GE49" s="1"/>
      <c r="GF49" s="1" t="s">
        <v>11</v>
      </c>
      <c r="GG49" s="1" t="s">
        <v>29</v>
      </c>
      <c r="GH49" s="1">
        <v>25</v>
      </c>
      <c r="GI49" s="1" t="s">
        <v>228</v>
      </c>
      <c r="GJ49" s="1"/>
      <c r="GK49" s="1"/>
      <c r="GL49" s="1"/>
      <c r="GM49" s="1"/>
      <c r="GN49" s="1"/>
      <c r="GO49" s="1"/>
      <c r="GP49" s="1"/>
      <c r="GQ49" s="1" t="s">
        <v>11</v>
      </c>
      <c r="GR49" s="1" t="s">
        <v>30</v>
      </c>
      <c r="GS49" s="1">
        <v>28</v>
      </c>
      <c r="GT49" s="1" t="s">
        <v>228</v>
      </c>
      <c r="GU49" s="1"/>
      <c r="GV49" s="1"/>
      <c r="GW49" s="1"/>
      <c r="GX49" s="1"/>
      <c r="GY49" s="1"/>
      <c r="GZ49" s="1"/>
      <c r="HA49" s="1"/>
      <c r="HB49" s="1" t="s">
        <v>11</v>
      </c>
      <c r="HC49" s="1" t="s">
        <v>31</v>
      </c>
      <c r="HD49" s="1">
        <v>29</v>
      </c>
      <c r="HE49" s="1" t="s">
        <v>228</v>
      </c>
      <c r="HF49" s="1"/>
      <c r="HG49" s="1"/>
      <c r="HH49" s="1"/>
      <c r="HI49" s="1"/>
      <c r="HJ49" s="1"/>
      <c r="HK49" s="1"/>
      <c r="HL49" s="1"/>
      <c r="HM49" s="1" t="s">
        <v>11</v>
      </c>
      <c r="HN49" s="1" t="s">
        <v>32</v>
      </c>
      <c r="HO49" s="1">
        <v>30</v>
      </c>
      <c r="HP49" s="1" t="s">
        <v>228</v>
      </c>
      <c r="HQ49" s="1"/>
      <c r="HR49" s="1"/>
      <c r="HS49" s="1"/>
      <c r="HT49" s="1"/>
      <c r="HU49" s="1"/>
      <c r="HV49" s="1"/>
      <c r="HW49" s="1"/>
      <c r="HX49" s="1" t="s">
        <v>11</v>
      </c>
      <c r="HY49" s="1" t="s">
        <v>33</v>
      </c>
      <c r="HZ49" s="1">
        <v>31</v>
      </c>
      <c r="IA49" s="1" t="s">
        <v>228</v>
      </c>
      <c r="IB49" s="1"/>
      <c r="IC49" s="1"/>
      <c r="ID49" s="1"/>
      <c r="IE49" s="1"/>
      <c r="IF49" s="1"/>
      <c r="IG49" s="1"/>
      <c r="IH49" s="1"/>
      <c r="II49" s="1" t="s">
        <v>11</v>
      </c>
      <c r="IJ49" s="1" t="s">
        <v>34</v>
      </c>
      <c r="IK49" s="1">
        <v>32</v>
      </c>
      <c r="IL49" s="1" t="s">
        <v>228</v>
      </c>
      <c r="IM49" s="1"/>
      <c r="IN49" s="1"/>
      <c r="IO49" s="1"/>
      <c r="IP49" s="1"/>
      <c r="IQ49" s="1"/>
      <c r="IR49" s="1"/>
      <c r="IS49" s="1"/>
      <c r="IT49" s="1" t="s">
        <v>11</v>
      </c>
      <c r="IU49" s="1" t="s">
        <v>35</v>
      </c>
      <c r="IV49" s="1">
        <v>35</v>
      </c>
      <c r="IW49" s="1" t="s">
        <v>228</v>
      </c>
      <c r="IX49" s="1"/>
      <c r="IY49" s="1"/>
      <c r="IZ49" s="1"/>
      <c r="JA49" s="1"/>
      <c r="JB49" s="1"/>
      <c r="JC49" s="1"/>
      <c r="JD49" s="1"/>
      <c r="JE49" s="1" t="s">
        <v>11</v>
      </c>
      <c r="JF49" s="3" t="s">
        <v>36</v>
      </c>
      <c r="JG49" s="3">
        <v>36</v>
      </c>
      <c r="JH49" s="1" t="s">
        <v>228</v>
      </c>
      <c r="JI49" s="1"/>
      <c r="JJ49" s="1"/>
      <c r="JK49" s="1"/>
      <c r="JL49" s="1"/>
      <c r="JM49" s="1"/>
      <c r="JN49" s="1"/>
      <c r="JO49" s="1"/>
      <c r="JP49" s="1" t="s">
        <v>11</v>
      </c>
      <c r="JQ49" s="1" t="s">
        <v>37</v>
      </c>
      <c r="JR49" s="1">
        <v>37</v>
      </c>
      <c r="JS49" s="1" t="s">
        <v>228</v>
      </c>
      <c r="JT49" s="1"/>
      <c r="JU49" s="1"/>
      <c r="JV49" s="1"/>
      <c r="JW49" s="1"/>
      <c r="JX49" s="1"/>
      <c r="JY49" s="1"/>
      <c r="JZ49" s="1"/>
      <c r="KA49" s="1" t="s">
        <v>11</v>
      </c>
      <c r="KB49" s="1" t="s">
        <v>38</v>
      </c>
      <c r="KC49" s="1">
        <v>38</v>
      </c>
      <c r="KD49" s="1" t="s">
        <v>228</v>
      </c>
      <c r="KE49" s="1"/>
      <c r="KF49" s="1"/>
      <c r="KG49" s="1"/>
      <c r="KH49" s="1"/>
      <c r="KI49" s="1"/>
      <c r="KJ49" s="1"/>
      <c r="KK49" s="1"/>
      <c r="KL49" s="1" t="s">
        <v>11</v>
      </c>
      <c r="KM49" s="1" t="s">
        <v>39</v>
      </c>
      <c r="KN49" s="1">
        <v>39</v>
      </c>
      <c r="KO49" s="1" t="s">
        <v>228</v>
      </c>
      <c r="KP49" s="1"/>
      <c r="KQ49" s="1"/>
      <c r="KR49" s="1"/>
      <c r="KS49" s="1"/>
      <c r="KT49" s="1"/>
      <c r="KU49" s="1"/>
      <c r="KV49" s="1"/>
      <c r="KW49" s="1" t="s">
        <v>11</v>
      </c>
      <c r="KX49" s="1" t="s">
        <v>40</v>
      </c>
      <c r="KY49" s="1">
        <v>42</v>
      </c>
      <c r="KZ49" s="1" t="s">
        <v>228</v>
      </c>
      <c r="LA49" s="1"/>
      <c r="LB49" s="1"/>
      <c r="LC49" s="1"/>
      <c r="LD49" s="1"/>
      <c r="LE49" s="1"/>
      <c r="LF49" s="1"/>
      <c r="LG49" s="1"/>
      <c r="LH49" s="1" t="s">
        <v>11</v>
      </c>
      <c r="LI49" s="1" t="s">
        <v>41</v>
      </c>
      <c r="LJ49" s="1">
        <v>43</v>
      </c>
      <c r="LK49" s="1" t="s">
        <v>228</v>
      </c>
      <c r="LL49" s="1"/>
      <c r="LM49" s="1"/>
      <c r="LN49" s="1"/>
      <c r="LO49" s="1"/>
      <c r="LP49" s="1"/>
      <c r="LQ49" s="1"/>
      <c r="LR49" s="1"/>
      <c r="LS49" s="1" t="s">
        <v>11</v>
      </c>
      <c r="LT49" s="1" t="s">
        <v>42</v>
      </c>
      <c r="LU49" s="1">
        <v>44</v>
      </c>
      <c r="LV49" s="1" t="s">
        <v>228</v>
      </c>
      <c r="LW49" s="1"/>
      <c r="LX49" s="1"/>
      <c r="LY49" s="1"/>
      <c r="LZ49" s="1"/>
      <c r="MA49" s="1"/>
      <c r="MB49" s="1"/>
      <c r="MC49" s="1"/>
      <c r="MD49" s="1" t="s">
        <v>11</v>
      </c>
      <c r="ME49" s="1" t="s">
        <v>43</v>
      </c>
      <c r="MF49" s="1">
        <v>46</v>
      </c>
      <c r="MG49" s="1" t="s">
        <v>228</v>
      </c>
      <c r="MH49" s="1"/>
      <c r="MI49" s="1"/>
      <c r="MJ49" s="1"/>
      <c r="MK49" s="1"/>
      <c r="ML49" s="1"/>
      <c r="MM49" s="1"/>
      <c r="MN49" s="1"/>
      <c r="MO49" s="1" t="s">
        <v>11</v>
      </c>
      <c r="MP49" s="1" t="s">
        <v>44</v>
      </c>
      <c r="MQ49" s="1">
        <v>52</v>
      </c>
      <c r="MR49" s="1" t="s">
        <v>228</v>
      </c>
      <c r="MS49" s="1"/>
      <c r="MT49" s="1"/>
      <c r="MU49" s="1"/>
      <c r="MV49" s="1"/>
      <c r="MW49" s="1"/>
      <c r="MX49" s="1"/>
      <c r="MY49" s="1"/>
      <c r="MZ49" s="1" t="s">
        <v>11</v>
      </c>
      <c r="NA49" s="1" t="s">
        <v>45</v>
      </c>
      <c r="NB49" s="1">
        <v>53</v>
      </c>
      <c r="NC49" s="1" t="s">
        <v>228</v>
      </c>
      <c r="ND49" s="1"/>
      <c r="NE49" s="1"/>
      <c r="NF49" s="1"/>
      <c r="NG49" s="1"/>
      <c r="NH49" s="1"/>
      <c r="NI49" s="1"/>
      <c r="NJ49" s="1"/>
      <c r="NK49" s="1" t="s">
        <v>11</v>
      </c>
      <c r="NL49" s="1" t="s">
        <v>46</v>
      </c>
      <c r="NM49" s="1">
        <v>56</v>
      </c>
      <c r="NN49" s="1" t="s">
        <v>228</v>
      </c>
      <c r="NO49" s="1"/>
      <c r="NP49" s="1"/>
      <c r="NQ49" s="1"/>
      <c r="NR49" s="1"/>
      <c r="NS49" s="1"/>
      <c r="NT49" s="1"/>
      <c r="NU49" s="1"/>
      <c r="NV49" s="1" t="s">
        <v>11</v>
      </c>
      <c r="NW49" s="1" t="s">
        <v>47</v>
      </c>
      <c r="NX49" s="1">
        <v>57</v>
      </c>
      <c r="NY49" s="1" t="s">
        <v>228</v>
      </c>
      <c r="NZ49" s="1"/>
      <c r="OA49" s="1"/>
      <c r="OB49" s="1"/>
      <c r="OC49" s="1"/>
      <c r="OD49" s="1"/>
      <c r="OE49" s="1"/>
      <c r="OF49" s="1"/>
      <c r="OG49" s="1" t="s">
        <v>11</v>
      </c>
      <c r="OH49" s="1" t="s">
        <v>48</v>
      </c>
      <c r="OI49" s="1">
        <v>58</v>
      </c>
      <c r="OJ49" s="1" t="s">
        <v>228</v>
      </c>
      <c r="OK49" s="1"/>
      <c r="OL49" s="1"/>
      <c r="OM49" s="1"/>
      <c r="ON49" s="1"/>
      <c r="OO49" s="1"/>
      <c r="OP49" s="1"/>
      <c r="OQ49" s="1"/>
      <c r="OR49" s="1" t="s">
        <v>11</v>
      </c>
      <c r="OS49" s="1" t="s">
        <v>49</v>
      </c>
      <c r="OT49" s="1">
        <v>59</v>
      </c>
      <c r="OU49" s="1" t="s">
        <v>228</v>
      </c>
      <c r="OV49" s="1"/>
      <c r="OW49" s="1"/>
      <c r="OX49" s="1"/>
      <c r="OY49" s="1"/>
      <c r="OZ49" s="1"/>
      <c r="PA49" s="1"/>
      <c r="PB49" s="1"/>
      <c r="PC49" s="1" t="s">
        <v>11</v>
      </c>
      <c r="PD49" s="1" t="s">
        <v>50</v>
      </c>
      <c r="PE49" s="1">
        <v>60</v>
      </c>
      <c r="PF49" s="1" t="s">
        <v>228</v>
      </c>
      <c r="PG49" s="1"/>
      <c r="PH49" s="1"/>
      <c r="PI49" s="1"/>
      <c r="PJ49" s="1"/>
      <c r="PK49" s="1"/>
      <c r="PL49" s="1"/>
      <c r="PM49" s="1"/>
      <c r="PN49" s="1" t="s">
        <v>11</v>
      </c>
      <c r="PO49" s="1" t="s">
        <v>51</v>
      </c>
      <c r="PP49" s="1">
        <v>63</v>
      </c>
      <c r="PQ49" s="1" t="s">
        <v>228</v>
      </c>
      <c r="PR49" s="1"/>
      <c r="PS49" s="1"/>
      <c r="PT49" s="1"/>
      <c r="PU49" s="1"/>
      <c r="PV49" s="1"/>
      <c r="PW49" s="1"/>
      <c r="PX49" s="1"/>
      <c r="PY49" s="1" t="s">
        <v>11</v>
      </c>
      <c r="PZ49" s="1" t="s">
        <v>52</v>
      </c>
      <c r="QA49" s="1">
        <v>64</v>
      </c>
      <c r="QB49" s="1" t="s">
        <v>228</v>
      </c>
      <c r="QC49" s="1"/>
      <c r="QD49" s="1"/>
      <c r="QE49" s="1"/>
      <c r="QF49" s="1"/>
      <c r="QG49" s="1"/>
      <c r="QH49" s="1"/>
      <c r="QI49" s="1"/>
      <c r="QJ49" s="1" t="s">
        <v>11</v>
      </c>
      <c r="QK49" s="1" t="s">
        <v>53</v>
      </c>
      <c r="QL49" s="1">
        <v>65</v>
      </c>
      <c r="QM49" s="1" t="s">
        <v>228</v>
      </c>
      <c r="QN49" s="1"/>
      <c r="QO49" s="1"/>
      <c r="QP49" s="1"/>
      <c r="QQ49" s="1"/>
      <c r="QR49" s="1"/>
      <c r="QS49" s="1"/>
      <c r="QT49" s="1"/>
      <c r="QU49" s="1" t="s">
        <v>11</v>
      </c>
      <c r="QV49" s="1" t="s">
        <v>54</v>
      </c>
      <c r="QW49" s="1">
        <v>66</v>
      </c>
      <c r="QX49" s="1" t="s">
        <v>228</v>
      </c>
      <c r="QY49" s="1"/>
      <c r="QZ49" s="1"/>
      <c r="RA49" s="1"/>
      <c r="RB49" s="1"/>
      <c r="RC49" s="1"/>
      <c r="RD49" s="1"/>
      <c r="RE49" s="1"/>
      <c r="RF49" s="1" t="s">
        <v>11</v>
      </c>
      <c r="RG49" s="1" t="s">
        <v>55</v>
      </c>
      <c r="RH49" s="1">
        <v>67</v>
      </c>
      <c r="RI49" s="1" t="s">
        <v>228</v>
      </c>
      <c r="RJ49" s="1"/>
      <c r="RK49" s="1"/>
      <c r="RL49" s="1"/>
      <c r="RM49" s="1"/>
      <c r="RN49" s="1"/>
      <c r="RO49" s="1"/>
      <c r="RP49" s="1"/>
      <c r="RQ49" s="1" t="s">
        <v>11</v>
      </c>
      <c r="RR49" s="1" t="s">
        <v>56</v>
      </c>
      <c r="RS49" s="1">
        <v>70</v>
      </c>
      <c r="RT49" s="1" t="s">
        <v>228</v>
      </c>
      <c r="RU49" s="1"/>
      <c r="RV49" s="1"/>
      <c r="RW49" s="1"/>
      <c r="RX49" s="1"/>
      <c r="RY49" s="1"/>
      <c r="RZ49" s="1"/>
      <c r="SA49" s="1"/>
      <c r="SB49" s="2" t="s">
        <v>11</v>
      </c>
      <c r="SC49" s="1" t="s">
        <v>57</v>
      </c>
      <c r="SD49" s="1">
        <v>71</v>
      </c>
      <c r="SE49" s="2" t="s">
        <v>228</v>
      </c>
      <c r="SF49" s="1"/>
      <c r="SG49" s="1"/>
      <c r="SH49" s="1"/>
      <c r="SI49" s="1"/>
      <c r="SJ49" s="1"/>
      <c r="SK49" s="1"/>
      <c r="SL49" s="1"/>
      <c r="SM49" s="2" t="s">
        <v>11</v>
      </c>
      <c r="SN49" s="1" t="s">
        <v>58</v>
      </c>
      <c r="SO49" s="1">
        <v>72</v>
      </c>
      <c r="SP49" s="2" t="s">
        <v>228</v>
      </c>
      <c r="SQ49" s="1"/>
      <c r="SR49" s="1"/>
      <c r="SS49" s="1"/>
      <c r="ST49" s="1"/>
      <c r="SU49" s="1"/>
      <c r="SV49" s="1"/>
      <c r="SW49" s="1"/>
      <c r="SX49" s="2" t="s">
        <v>11</v>
      </c>
      <c r="SY49" s="1" t="s">
        <v>59</v>
      </c>
      <c r="SZ49" s="1">
        <v>73</v>
      </c>
      <c r="TA49" s="2" t="s">
        <v>228</v>
      </c>
      <c r="TB49" s="1"/>
      <c r="TC49" s="1"/>
      <c r="TD49" s="1"/>
      <c r="TE49" s="1"/>
      <c r="TF49" s="1"/>
      <c r="TG49" s="1"/>
      <c r="TH49" s="1"/>
      <c r="TI49" s="2" t="s">
        <v>11</v>
      </c>
      <c r="TJ49" s="1" t="s">
        <v>60</v>
      </c>
      <c r="TK49" s="1">
        <v>74</v>
      </c>
      <c r="TL49" s="2" t="s">
        <v>228</v>
      </c>
      <c r="TM49" s="1"/>
      <c r="TN49" s="1"/>
      <c r="TO49" s="1"/>
      <c r="TP49" s="1"/>
      <c r="TQ49" s="1"/>
      <c r="TR49" s="1"/>
      <c r="TS49" s="1"/>
      <c r="TT49" s="2" t="s">
        <v>11</v>
      </c>
      <c r="TU49" s="1" t="s">
        <v>61</v>
      </c>
      <c r="TV49" s="1">
        <v>77</v>
      </c>
      <c r="TW49" s="2" t="s">
        <v>228</v>
      </c>
      <c r="TX49" s="1"/>
      <c r="TY49" s="1"/>
      <c r="TZ49" s="1"/>
      <c r="UA49" s="1"/>
      <c r="UB49" s="1"/>
      <c r="UC49" s="1"/>
      <c r="UD49" s="1"/>
      <c r="UE49" s="2" t="s">
        <v>11</v>
      </c>
      <c r="UF49" s="1" t="s">
        <v>62</v>
      </c>
      <c r="UG49" s="1">
        <v>78</v>
      </c>
      <c r="UH49" s="2" t="s">
        <v>228</v>
      </c>
      <c r="UI49" s="1"/>
      <c r="UJ49" s="1"/>
      <c r="UK49" s="1"/>
      <c r="UL49" s="1"/>
      <c r="UM49" s="1"/>
      <c r="UN49" s="1"/>
      <c r="UO49" s="1"/>
      <c r="UP49" s="2" t="s">
        <v>11</v>
      </c>
      <c r="UQ49" s="1" t="s">
        <v>63</v>
      </c>
      <c r="UR49" s="1">
        <v>79</v>
      </c>
      <c r="US49" s="2" t="s">
        <v>228</v>
      </c>
      <c r="UT49" s="1"/>
      <c r="UU49" s="1"/>
      <c r="UV49" s="1"/>
      <c r="UW49" s="1"/>
      <c r="UX49" s="1"/>
      <c r="UY49" s="1"/>
      <c r="UZ49" s="1"/>
      <c r="VA49" s="2" t="s">
        <v>11</v>
      </c>
      <c r="VB49" s="1" t="s">
        <v>64</v>
      </c>
      <c r="VC49" s="1">
        <v>80</v>
      </c>
      <c r="VD49" s="2" t="s">
        <v>228</v>
      </c>
      <c r="VE49" s="1"/>
      <c r="VF49" s="1"/>
      <c r="VG49" s="1"/>
      <c r="VH49" s="1"/>
      <c r="VI49" s="1"/>
      <c r="VJ49" s="1"/>
      <c r="VK49" s="1"/>
      <c r="VL49" s="2" t="s">
        <v>11</v>
      </c>
      <c r="VM49" s="1" t="s">
        <v>65</v>
      </c>
      <c r="VN49" s="1">
        <v>84</v>
      </c>
      <c r="VO49" s="2" t="s">
        <v>228</v>
      </c>
      <c r="VP49" s="1"/>
      <c r="VQ49" s="1"/>
      <c r="VR49" s="1"/>
      <c r="VS49" s="1"/>
      <c r="VT49" s="1"/>
      <c r="VU49" s="1"/>
      <c r="VV49" s="1"/>
      <c r="VW49" s="2" t="s">
        <v>11</v>
      </c>
      <c r="VX49" s="1" t="s">
        <v>66</v>
      </c>
      <c r="VY49" s="1">
        <v>85</v>
      </c>
      <c r="VZ49" s="2" t="s">
        <v>228</v>
      </c>
      <c r="WA49" s="1"/>
      <c r="WB49" s="1"/>
      <c r="WC49" s="1"/>
      <c r="WD49" s="1"/>
      <c r="WE49" s="1"/>
      <c r="WF49" s="1"/>
      <c r="WG49" s="1"/>
      <c r="WH49" s="2" t="s">
        <v>11</v>
      </c>
      <c r="WI49" s="1" t="s">
        <v>67</v>
      </c>
      <c r="WJ49" s="1">
        <v>86</v>
      </c>
      <c r="WK49" s="2" t="s">
        <v>228</v>
      </c>
      <c r="WL49" s="1"/>
      <c r="WM49" s="1"/>
      <c r="WN49" s="1"/>
      <c r="WO49" s="1"/>
      <c r="WP49" s="1"/>
      <c r="WQ49" s="1"/>
      <c r="WR49" s="1"/>
      <c r="WS49" s="2" t="s">
        <v>11</v>
      </c>
      <c r="WT49" s="1" t="s">
        <v>68</v>
      </c>
      <c r="WU49" s="1">
        <v>87</v>
      </c>
      <c r="WV49" s="2" t="s">
        <v>228</v>
      </c>
      <c r="WW49" s="1"/>
      <c r="WX49" s="1"/>
      <c r="WY49" s="1"/>
      <c r="WZ49" s="1"/>
      <c r="XA49" s="1"/>
      <c r="XB49" s="1"/>
      <c r="XC49" s="1"/>
      <c r="XD49" s="2" t="s">
        <v>11</v>
      </c>
      <c r="XE49" s="1" t="s">
        <v>69</v>
      </c>
      <c r="XF49" s="1">
        <v>88</v>
      </c>
      <c r="XG49" s="2" t="s">
        <v>228</v>
      </c>
      <c r="XH49" s="1"/>
      <c r="XI49" s="1"/>
      <c r="XJ49" s="1"/>
      <c r="XK49" s="1"/>
      <c r="XL49" s="1"/>
      <c r="XM49" s="1"/>
      <c r="XN49" s="1"/>
      <c r="XO49" s="2" t="s">
        <v>11</v>
      </c>
      <c r="XP49" s="1" t="s">
        <v>70</v>
      </c>
      <c r="XQ49" s="1">
        <v>91</v>
      </c>
      <c r="XR49" s="2" t="s">
        <v>228</v>
      </c>
      <c r="XS49" s="1"/>
      <c r="XT49" s="1"/>
      <c r="XU49" s="1"/>
      <c r="XV49" s="1"/>
      <c r="XW49" s="1"/>
      <c r="XX49" s="1"/>
      <c r="XY49" s="1"/>
      <c r="XZ49" s="2" t="s">
        <v>11</v>
      </c>
      <c r="YA49" s="1" t="s">
        <v>71</v>
      </c>
      <c r="YB49" s="1">
        <v>92</v>
      </c>
      <c r="YC49" s="2" t="s">
        <v>228</v>
      </c>
      <c r="YD49" s="1"/>
      <c r="YE49" s="1"/>
      <c r="YF49" s="1"/>
      <c r="YG49" s="1"/>
      <c r="YH49" s="1"/>
      <c r="YI49" s="1"/>
      <c r="YJ49" s="1"/>
      <c r="YK49" s="2" t="s">
        <v>11</v>
      </c>
      <c r="YL49" s="1" t="s">
        <v>72</v>
      </c>
      <c r="YM49" s="1">
        <v>93</v>
      </c>
      <c r="YN49" s="2" t="s">
        <v>228</v>
      </c>
      <c r="YO49" s="1"/>
      <c r="YP49" s="1"/>
      <c r="YQ49" s="1"/>
      <c r="YR49" s="1"/>
      <c r="YS49" s="1"/>
      <c r="YT49" s="1"/>
      <c r="YU49" s="1"/>
      <c r="YV49" s="2" t="s">
        <v>11</v>
      </c>
      <c r="YW49" s="1" t="s">
        <v>73</v>
      </c>
      <c r="YX49" s="1">
        <v>94</v>
      </c>
      <c r="YY49" s="2" t="s">
        <v>228</v>
      </c>
      <c r="YZ49" s="1"/>
      <c r="ZA49" s="1"/>
      <c r="ZB49" s="1"/>
      <c r="ZC49" s="1"/>
      <c r="ZD49" s="1"/>
      <c r="ZE49" s="1"/>
      <c r="ZF49" s="1"/>
      <c r="ZG49" s="2" t="s">
        <v>11</v>
      </c>
      <c r="ZH49" s="1" t="s">
        <v>74</v>
      </c>
      <c r="ZI49" s="1">
        <v>95</v>
      </c>
      <c r="ZJ49" s="2" t="s">
        <v>228</v>
      </c>
      <c r="ZK49" s="1"/>
      <c r="ZL49" s="1"/>
      <c r="ZM49" s="1"/>
      <c r="ZN49" s="1"/>
      <c r="ZO49" s="1"/>
      <c r="ZP49" s="1"/>
      <c r="ZQ49" s="1"/>
      <c r="ZR49" s="2" t="s">
        <v>11</v>
      </c>
      <c r="ZS49" s="1" t="s">
        <v>75</v>
      </c>
      <c r="ZT49" s="1">
        <v>99</v>
      </c>
      <c r="ZU49" s="2" t="s">
        <v>228</v>
      </c>
      <c r="ZV49" s="1"/>
      <c r="ZW49" s="1"/>
      <c r="ZX49" s="1"/>
      <c r="ZY49" s="1"/>
      <c r="ZZ49" s="1"/>
      <c r="AAA49" s="1"/>
      <c r="AAB49" s="1"/>
      <c r="AAC49" s="2" t="s">
        <v>11</v>
      </c>
      <c r="AAD49" s="1" t="s">
        <v>76</v>
      </c>
      <c r="AAE49" s="1">
        <v>100</v>
      </c>
      <c r="AAF49" s="2" t="s">
        <v>228</v>
      </c>
      <c r="AAG49" s="1"/>
      <c r="AAH49" s="1"/>
      <c r="AAI49" s="1"/>
      <c r="AAJ49" s="1"/>
      <c r="AAK49" s="1"/>
      <c r="AAL49" s="1"/>
      <c r="AAM49" s="1"/>
      <c r="AAN49" s="2" t="s">
        <v>11</v>
      </c>
      <c r="AAO49" s="1" t="s">
        <v>77</v>
      </c>
      <c r="AAP49" s="1">
        <v>101</v>
      </c>
      <c r="AAQ49" s="2" t="s">
        <v>228</v>
      </c>
      <c r="AAR49" s="1"/>
      <c r="AAS49" s="1"/>
      <c r="AAT49" s="1"/>
      <c r="AAU49" s="1"/>
      <c r="AAV49" s="1"/>
      <c r="AAW49" s="1"/>
      <c r="AAX49" s="1"/>
      <c r="AAY49" s="2" t="s">
        <v>11</v>
      </c>
      <c r="AAZ49" s="1" t="s">
        <v>78</v>
      </c>
      <c r="ABA49" s="1">
        <v>102</v>
      </c>
      <c r="ABB49" s="2" t="s">
        <v>228</v>
      </c>
      <c r="ABC49" s="1"/>
      <c r="ABD49" s="1"/>
      <c r="ABE49" s="1"/>
      <c r="ABF49" s="1"/>
      <c r="ABG49" s="1"/>
      <c r="ABH49" s="1"/>
      <c r="ABI49" s="1"/>
      <c r="ABJ49" s="2" t="s">
        <v>11</v>
      </c>
      <c r="ABK49" s="1" t="s">
        <v>79</v>
      </c>
      <c r="ABL49" s="1">
        <v>112</v>
      </c>
      <c r="ABM49" s="2" t="s">
        <v>228</v>
      </c>
      <c r="ABN49" s="1"/>
      <c r="ABO49" s="1"/>
      <c r="ABP49" s="1"/>
      <c r="ABQ49" s="1"/>
      <c r="ABR49" s="1"/>
      <c r="ABS49" s="1"/>
      <c r="ABT49" s="1"/>
      <c r="ABU49" s="2" t="s">
        <v>11</v>
      </c>
      <c r="ABV49" s="1" t="s">
        <v>80</v>
      </c>
      <c r="ABW49" s="1">
        <v>113</v>
      </c>
      <c r="ABX49" s="2" t="s">
        <v>228</v>
      </c>
      <c r="ABY49" s="1"/>
      <c r="ABZ49" s="1"/>
      <c r="ACA49" s="1"/>
      <c r="ACB49" s="1"/>
      <c r="ACC49" s="1"/>
      <c r="ACD49" s="1"/>
      <c r="ACE49" s="1"/>
      <c r="ACF49" s="2" t="s">
        <v>11</v>
      </c>
      <c r="ACG49" s="1" t="s">
        <v>81</v>
      </c>
      <c r="ACH49" s="1">
        <v>114</v>
      </c>
      <c r="ACI49" s="2" t="s">
        <v>228</v>
      </c>
      <c r="ACJ49" s="1"/>
      <c r="ACK49" s="1"/>
      <c r="ACL49" s="1"/>
      <c r="ACM49" s="1"/>
      <c r="ACN49" s="1"/>
      <c r="ACO49" s="1"/>
      <c r="ACP49" s="1"/>
      <c r="ACQ49" s="2" t="s">
        <v>11</v>
      </c>
      <c r="ACR49" s="1" t="s">
        <v>82</v>
      </c>
      <c r="ACS49" s="1">
        <v>115</v>
      </c>
      <c r="ACT49" s="2" t="s">
        <v>228</v>
      </c>
      <c r="ACU49" s="1"/>
      <c r="ACV49" s="1"/>
      <c r="ACW49" s="1"/>
      <c r="ACX49" s="1"/>
      <c r="ACY49" s="1"/>
      <c r="ACZ49" s="1"/>
      <c r="ADA49" s="1"/>
      <c r="ADB49" s="2" t="s">
        <v>11</v>
      </c>
      <c r="ADC49" s="1" t="s">
        <v>83</v>
      </c>
      <c r="ADD49" s="1">
        <v>116</v>
      </c>
      <c r="ADE49" s="2" t="s">
        <v>228</v>
      </c>
      <c r="ADF49" s="1"/>
      <c r="ADG49" s="1"/>
      <c r="ADH49" s="1"/>
      <c r="ADI49" s="1"/>
      <c r="ADJ49" s="1"/>
      <c r="ADK49" s="1"/>
      <c r="ADL49" s="1"/>
      <c r="ADM49" s="2" t="s">
        <v>11</v>
      </c>
      <c r="ADN49" s="1" t="s">
        <v>84</v>
      </c>
      <c r="ADO49" s="1">
        <v>119</v>
      </c>
      <c r="ADP49" s="2" t="s">
        <v>228</v>
      </c>
      <c r="ADQ49" s="1"/>
      <c r="ADR49" s="1"/>
      <c r="ADS49" s="1"/>
      <c r="ADT49" s="1"/>
      <c r="ADU49" s="1"/>
      <c r="ADV49" s="1"/>
      <c r="ADW49" s="1"/>
      <c r="ADX49" s="2" t="s">
        <v>11</v>
      </c>
      <c r="ADY49" s="1" t="s">
        <v>85</v>
      </c>
      <c r="ADZ49" s="1">
        <v>120</v>
      </c>
      <c r="AEA49" s="2" t="s">
        <v>228</v>
      </c>
      <c r="AEB49" s="1"/>
      <c r="AEC49" s="1"/>
      <c r="AED49" s="1"/>
      <c r="AEE49" s="1"/>
      <c r="AEF49" s="1"/>
      <c r="AEG49" s="1"/>
      <c r="AEH49" s="1"/>
      <c r="AEI49" s="2" t="s">
        <v>11</v>
      </c>
      <c r="AEJ49" s="1" t="s">
        <v>86</v>
      </c>
      <c r="AEK49" s="1">
        <v>121</v>
      </c>
      <c r="AEL49" s="2" t="s">
        <v>228</v>
      </c>
      <c r="AEM49" s="1"/>
      <c r="AEN49" s="1"/>
      <c r="AEO49" s="1"/>
      <c r="AEP49" s="1"/>
      <c r="AEQ49" s="1"/>
      <c r="AER49" s="1"/>
      <c r="AES49" s="1"/>
      <c r="AET49" s="2" t="s">
        <v>11</v>
      </c>
      <c r="AEU49" s="1" t="s">
        <v>87</v>
      </c>
      <c r="AEV49" s="1">
        <v>122</v>
      </c>
      <c r="AEW49" s="2" t="s">
        <v>228</v>
      </c>
      <c r="AEX49" s="1"/>
      <c r="AEY49" s="1"/>
      <c r="AEZ49" s="1"/>
      <c r="AFA49" s="1"/>
      <c r="AFB49" s="1"/>
      <c r="AFC49" s="1"/>
      <c r="AFD49" s="1"/>
      <c r="AFE49" s="2" t="s">
        <v>11</v>
      </c>
      <c r="AFF49" s="1" t="s">
        <v>88</v>
      </c>
      <c r="AFG49" s="1">
        <v>123</v>
      </c>
      <c r="AFH49" s="2" t="s">
        <v>228</v>
      </c>
      <c r="AFI49" s="1"/>
      <c r="AFJ49" s="1"/>
      <c r="AFK49" s="1"/>
      <c r="AFL49" s="1"/>
      <c r="AFM49" s="1"/>
      <c r="AFN49" s="1"/>
      <c r="AFO49" s="1"/>
      <c r="AFP49" s="2" t="s">
        <v>11</v>
      </c>
      <c r="AFQ49" s="1" t="s">
        <v>89</v>
      </c>
      <c r="AFR49" s="1">
        <v>126</v>
      </c>
      <c r="AFS49" s="2" t="s">
        <v>228</v>
      </c>
      <c r="AFT49" s="1"/>
      <c r="AFU49" s="1"/>
      <c r="AFV49" s="1"/>
      <c r="AFW49" s="1"/>
      <c r="AFX49" s="1"/>
      <c r="AFY49" s="1"/>
      <c r="AFZ49" s="1"/>
      <c r="AGA49" s="2" t="s">
        <v>11</v>
      </c>
      <c r="AGB49" s="1" t="s">
        <v>90</v>
      </c>
      <c r="AGC49" s="1">
        <v>127</v>
      </c>
      <c r="AGD49" s="2" t="s">
        <v>228</v>
      </c>
      <c r="AGE49" s="1"/>
      <c r="AGF49" s="1"/>
      <c r="AGG49" s="1"/>
      <c r="AGH49" s="1"/>
      <c r="AGI49" s="1"/>
      <c r="AGJ49" s="1"/>
      <c r="AGK49" s="1"/>
      <c r="AGL49" s="2" t="s">
        <v>11</v>
      </c>
      <c r="AGM49" s="1" t="s">
        <v>91</v>
      </c>
      <c r="AGN49" s="1">
        <v>128</v>
      </c>
      <c r="AGO49" s="2" t="s">
        <v>228</v>
      </c>
      <c r="AGP49" s="1"/>
      <c r="AGQ49" s="1"/>
      <c r="AGR49" s="1"/>
      <c r="AGS49" s="1"/>
      <c r="AGT49" s="1"/>
      <c r="AGU49" s="1"/>
      <c r="AGV49" s="1"/>
      <c r="AGW49" s="2" t="s">
        <v>11</v>
      </c>
      <c r="AGX49" s="1" t="s">
        <v>92</v>
      </c>
      <c r="AGY49" s="1">
        <v>129</v>
      </c>
      <c r="AGZ49" s="2" t="s">
        <v>228</v>
      </c>
      <c r="AHA49" s="1"/>
      <c r="AHB49" s="1"/>
      <c r="AHC49" s="1"/>
      <c r="AHD49" s="1"/>
      <c r="AHE49" s="1"/>
      <c r="AHF49" s="1"/>
      <c r="AHG49" s="1"/>
      <c r="AHH49" s="2" t="s">
        <v>11</v>
      </c>
      <c r="AHI49" s="1" t="s">
        <v>93</v>
      </c>
      <c r="AHJ49" s="1">
        <v>130</v>
      </c>
      <c r="AHK49" s="2" t="s">
        <v>228</v>
      </c>
      <c r="AHL49" s="1"/>
      <c r="AHM49" s="1"/>
      <c r="AHN49" s="1"/>
      <c r="AHO49" s="1"/>
      <c r="AHP49" s="1"/>
      <c r="AHQ49" s="1"/>
      <c r="AHR49" s="1"/>
      <c r="AHS49" s="2" t="s">
        <v>11</v>
      </c>
      <c r="AHT49" s="1" t="s">
        <v>94</v>
      </c>
      <c r="AHU49" s="1">
        <v>133</v>
      </c>
      <c r="AHV49" s="2" t="s">
        <v>228</v>
      </c>
      <c r="AHW49" s="1"/>
      <c r="AHX49" s="1"/>
      <c r="AHY49" s="1"/>
      <c r="AHZ49" s="1"/>
      <c r="AIA49" s="1"/>
      <c r="AIB49" s="1"/>
      <c r="AIC49" s="1"/>
      <c r="AID49" s="2" t="s">
        <v>11</v>
      </c>
      <c r="AIE49" s="1" t="s">
        <v>95</v>
      </c>
      <c r="AIF49" s="1">
        <v>134</v>
      </c>
      <c r="AIG49" s="2" t="s">
        <v>228</v>
      </c>
      <c r="AIH49" s="1"/>
      <c r="AII49" s="1"/>
      <c r="AIJ49" s="1"/>
      <c r="AIK49" s="1"/>
      <c r="AIL49" s="1"/>
      <c r="AIM49" s="1"/>
      <c r="AIN49" s="1"/>
      <c r="AIO49" s="2" t="s">
        <v>11</v>
      </c>
      <c r="AIP49" s="1" t="s">
        <v>96</v>
      </c>
      <c r="AIQ49" s="1">
        <v>135</v>
      </c>
      <c r="AIR49" s="2" t="s">
        <v>228</v>
      </c>
      <c r="AIS49" s="1"/>
      <c r="AIT49" s="1"/>
      <c r="AIU49" s="1"/>
      <c r="AIV49" s="1"/>
      <c r="AIW49" s="1"/>
      <c r="AIX49" s="1"/>
      <c r="AIY49" s="1"/>
      <c r="AIZ49" s="2" t="s">
        <v>11</v>
      </c>
      <c r="AJA49" s="1" t="s">
        <v>97</v>
      </c>
      <c r="AJB49" s="1">
        <v>136</v>
      </c>
      <c r="AJC49" s="2" t="s">
        <v>228</v>
      </c>
      <c r="AJD49" s="1"/>
      <c r="AJE49" s="1"/>
      <c r="AJF49" s="1"/>
      <c r="AJG49" s="1"/>
      <c r="AJH49" s="1"/>
      <c r="AJI49" s="1"/>
      <c r="AJJ49" s="1"/>
      <c r="AJK49" s="2" t="s">
        <v>11</v>
      </c>
      <c r="AJL49" s="1" t="s">
        <v>98</v>
      </c>
      <c r="AJM49" s="1">
        <v>140</v>
      </c>
      <c r="AJN49" s="2" t="s">
        <v>228</v>
      </c>
      <c r="AJO49" s="1"/>
      <c r="AJP49" s="1"/>
      <c r="AJQ49" s="1"/>
      <c r="AJR49" s="1"/>
      <c r="AJS49" s="1"/>
      <c r="AJT49" s="1"/>
      <c r="AJU49" s="1"/>
      <c r="AJV49" s="2" t="s">
        <v>11</v>
      </c>
      <c r="AJW49" s="1" t="s">
        <v>99</v>
      </c>
      <c r="AJX49" s="1">
        <v>141</v>
      </c>
      <c r="AJY49" s="2" t="s">
        <v>228</v>
      </c>
      <c r="AJZ49" s="1"/>
      <c r="AKA49" s="1"/>
      <c r="AKB49" s="1"/>
      <c r="AKC49" s="1"/>
      <c r="AKD49" s="1"/>
      <c r="AKE49" s="1"/>
      <c r="AKF49" s="1"/>
      <c r="AKG49" s="2" t="s">
        <v>11</v>
      </c>
      <c r="AKH49" s="1" t="s">
        <v>100</v>
      </c>
      <c r="AKI49" s="1">
        <v>143</v>
      </c>
      <c r="AKJ49" s="2" t="s">
        <v>228</v>
      </c>
      <c r="AKK49" s="1"/>
      <c r="AKL49" s="1"/>
      <c r="AKM49" s="1"/>
      <c r="AKN49" s="1"/>
      <c r="AKO49" s="1"/>
      <c r="AKP49" s="1"/>
      <c r="AKQ49" s="1"/>
      <c r="AKR49" s="2" t="s">
        <v>11</v>
      </c>
      <c r="AKS49" s="1" t="s">
        <v>101</v>
      </c>
      <c r="AKT49" s="1">
        <v>144</v>
      </c>
      <c r="AKU49" s="2" t="s">
        <v>228</v>
      </c>
      <c r="AKV49" s="1"/>
      <c r="AKW49" s="1"/>
      <c r="AKX49" s="1"/>
      <c r="AKY49" s="1"/>
      <c r="AKZ49" s="1"/>
      <c r="ALA49" s="1"/>
      <c r="ALB49" s="1"/>
      <c r="ALC49" s="2" t="s">
        <v>11</v>
      </c>
      <c r="ALD49" s="1" t="s">
        <v>102</v>
      </c>
      <c r="ALE49" s="1">
        <v>147</v>
      </c>
      <c r="ALF49" s="2" t="s">
        <v>228</v>
      </c>
      <c r="ALG49" s="1"/>
      <c r="ALH49" s="1"/>
      <c r="ALI49" s="1"/>
      <c r="ALJ49" s="1"/>
      <c r="ALK49" s="1"/>
      <c r="ALL49" s="1"/>
      <c r="ALM49" s="1"/>
      <c r="ALN49" s="2" t="s">
        <v>11</v>
      </c>
      <c r="ALO49" s="1" t="s">
        <v>103</v>
      </c>
      <c r="ALP49" s="1">
        <v>148</v>
      </c>
      <c r="ALQ49" s="2" t="s">
        <v>228</v>
      </c>
      <c r="ALR49" s="1"/>
      <c r="ALS49" s="1"/>
      <c r="ALT49" s="1"/>
      <c r="ALU49" s="1"/>
      <c r="ALV49" s="1"/>
      <c r="ALW49" s="1"/>
      <c r="ALX49" s="1"/>
      <c r="ALY49" s="2" t="s">
        <v>11</v>
      </c>
      <c r="ALZ49" s="1" t="s">
        <v>104</v>
      </c>
      <c r="AMA49" s="1">
        <v>149</v>
      </c>
      <c r="AMB49" s="2" t="s">
        <v>228</v>
      </c>
      <c r="AMC49" s="1"/>
      <c r="AMD49" s="1"/>
      <c r="AME49" s="1"/>
      <c r="AMF49" s="1"/>
      <c r="AMG49" s="1"/>
      <c r="AMH49" s="1"/>
      <c r="AMI49" s="1"/>
      <c r="AMJ49" s="2" t="s">
        <v>11</v>
      </c>
      <c r="AMK49" s="1" t="s">
        <v>105</v>
      </c>
      <c r="AML49" s="1">
        <v>150</v>
      </c>
      <c r="AMM49" s="2" t="s">
        <v>228</v>
      </c>
      <c r="AMN49" s="1"/>
      <c r="AMO49" s="1"/>
      <c r="AMP49" s="1"/>
      <c r="AMQ49" s="1"/>
      <c r="AMR49" s="1"/>
      <c r="AMS49" s="1"/>
      <c r="AMT49" s="1"/>
      <c r="AMU49" s="2" t="s">
        <v>11</v>
      </c>
      <c r="AMV49" s="1" t="s">
        <v>106</v>
      </c>
      <c r="AMW49" s="1">
        <v>151</v>
      </c>
      <c r="AMX49" s="2" t="s">
        <v>228</v>
      </c>
      <c r="AMY49" s="1"/>
      <c r="AMZ49" s="1"/>
      <c r="ANA49" s="1"/>
      <c r="ANB49" s="1"/>
      <c r="ANC49" s="1"/>
      <c r="AND49" s="1"/>
      <c r="ANE49" s="1"/>
      <c r="ANF49" s="2" t="s">
        <v>11</v>
      </c>
      <c r="ANG49" s="1" t="s">
        <v>107</v>
      </c>
      <c r="ANH49" s="1">
        <v>154</v>
      </c>
      <c r="ANI49" s="2" t="s">
        <v>228</v>
      </c>
      <c r="ANJ49" s="1"/>
      <c r="ANK49" s="1"/>
      <c r="ANL49" s="1"/>
      <c r="ANM49" s="1"/>
      <c r="ANN49" s="1"/>
      <c r="ANO49" s="1"/>
      <c r="ANP49" s="1"/>
      <c r="ANQ49" s="2" t="s">
        <v>11</v>
      </c>
      <c r="ANR49" s="1" t="s">
        <v>108</v>
      </c>
      <c r="ANS49" s="1">
        <v>155</v>
      </c>
      <c r="ANT49" s="2" t="s">
        <v>228</v>
      </c>
      <c r="ANU49" s="1"/>
      <c r="ANV49" s="1"/>
      <c r="ANW49" s="1"/>
      <c r="ANX49" s="1"/>
      <c r="ANY49" s="1"/>
      <c r="ANZ49" s="1"/>
      <c r="AOA49" s="1"/>
      <c r="AOB49" s="2" t="s">
        <v>11</v>
      </c>
      <c r="AOC49" s="1" t="s">
        <v>109</v>
      </c>
      <c r="AOD49" s="1">
        <v>156</v>
      </c>
      <c r="AOE49" s="2" t="s">
        <v>228</v>
      </c>
      <c r="AOF49" s="1"/>
      <c r="AOG49" s="1"/>
      <c r="AOH49" s="1"/>
      <c r="AOI49" s="1"/>
      <c r="AOJ49" s="1"/>
      <c r="AOK49" s="1"/>
      <c r="AOL49" s="1"/>
      <c r="AOM49" s="2" t="s">
        <v>11</v>
      </c>
      <c r="AON49" s="1" t="s">
        <v>110</v>
      </c>
      <c r="AOO49" s="1">
        <v>157</v>
      </c>
      <c r="AOP49" s="2" t="s">
        <v>228</v>
      </c>
      <c r="AOQ49" s="1"/>
      <c r="AOR49" s="1"/>
      <c r="AOS49" s="1"/>
      <c r="AOT49" s="1"/>
      <c r="AOU49" s="1"/>
      <c r="AOV49" s="1"/>
      <c r="AOW49" s="1"/>
      <c r="AOX49" s="2" t="s">
        <v>11</v>
      </c>
      <c r="AOY49" s="1" t="s">
        <v>111</v>
      </c>
      <c r="AOZ49" s="1">
        <v>158</v>
      </c>
      <c r="APA49" s="2" t="s">
        <v>228</v>
      </c>
      <c r="APB49" s="1"/>
      <c r="APC49" s="1"/>
      <c r="APD49" s="1"/>
      <c r="APE49" s="1"/>
      <c r="APF49" s="1"/>
      <c r="APG49" s="1"/>
      <c r="APH49" s="1"/>
      <c r="API49" s="2" t="s">
        <v>11</v>
      </c>
      <c r="APJ49" s="1" t="s">
        <v>112</v>
      </c>
      <c r="APK49" s="1">
        <v>161</v>
      </c>
      <c r="APL49" s="2" t="s">
        <v>228</v>
      </c>
      <c r="APM49" s="1"/>
      <c r="APN49" s="1"/>
      <c r="APO49" s="1"/>
      <c r="APP49" s="1"/>
      <c r="APQ49" s="1"/>
      <c r="APR49" s="1"/>
      <c r="APS49" s="1"/>
      <c r="APT49" s="2" t="s">
        <v>11</v>
      </c>
      <c r="APU49" s="1" t="s">
        <v>113</v>
      </c>
      <c r="APV49" s="1">
        <v>162</v>
      </c>
      <c r="APW49" s="2" t="s">
        <v>228</v>
      </c>
      <c r="APX49" s="1"/>
      <c r="APY49" s="1"/>
      <c r="APZ49" s="1"/>
      <c r="AQA49" s="1"/>
      <c r="AQB49" s="1"/>
      <c r="AQC49" s="1"/>
      <c r="AQD49" s="1"/>
      <c r="AQE49" s="2" t="s">
        <v>11</v>
      </c>
      <c r="AQF49" s="1" t="s">
        <v>114</v>
      </c>
      <c r="AQG49" s="1">
        <v>163</v>
      </c>
      <c r="AQH49" s="2" t="s">
        <v>228</v>
      </c>
      <c r="AQI49" s="1"/>
      <c r="AQJ49" s="1"/>
      <c r="AQK49" s="1"/>
      <c r="AQL49" s="1"/>
      <c r="AQM49" s="1"/>
      <c r="AQN49" s="1"/>
      <c r="AQO49" s="1"/>
      <c r="AQP49" s="2" t="s">
        <v>11</v>
      </c>
      <c r="AQQ49" s="1" t="s">
        <v>115</v>
      </c>
      <c r="AQR49" s="1">
        <v>169</v>
      </c>
      <c r="AQS49" s="2" t="s">
        <v>228</v>
      </c>
      <c r="AQT49" s="1"/>
      <c r="AQU49" s="1"/>
      <c r="AQV49" s="1"/>
      <c r="AQW49" s="1"/>
      <c r="AQX49" s="1"/>
      <c r="AQY49" s="1"/>
      <c r="AQZ49" s="1"/>
      <c r="ARA49" s="2" t="s">
        <v>11</v>
      </c>
      <c r="ARB49" s="1" t="s">
        <v>116</v>
      </c>
      <c r="ARC49" s="1">
        <v>170</v>
      </c>
      <c r="ARD49" s="2" t="s">
        <v>228</v>
      </c>
      <c r="ARE49" s="1"/>
      <c r="ARF49" s="1"/>
      <c r="ARG49" s="1"/>
      <c r="ARH49" s="1"/>
      <c r="ARI49" s="1"/>
      <c r="ARJ49" s="1"/>
      <c r="ARK49" s="1"/>
      <c r="ARL49" s="2" t="s">
        <v>11</v>
      </c>
      <c r="ARM49" s="1" t="s">
        <v>117</v>
      </c>
      <c r="ARN49" s="1">
        <v>171</v>
      </c>
      <c r="ARO49" s="2" t="s">
        <v>228</v>
      </c>
      <c r="ARP49" s="1"/>
      <c r="ARQ49" s="1"/>
      <c r="ARR49" s="1"/>
      <c r="ARS49" s="1"/>
      <c r="ART49" s="1"/>
      <c r="ARU49" s="1"/>
      <c r="ARV49" s="1"/>
      <c r="ARW49" s="2" t="s">
        <v>11</v>
      </c>
      <c r="ARX49" s="1" t="s">
        <v>118</v>
      </c>
      <c r="ARY49" s="1">
        <v>172</v>
      </c>
      <c r="ARZ49" s="2" t="s">
        <v>228</v>
      </c>
      <c r="ASA49" s="1"/>
      <c r="ASB49" s="1"/>
      <c r="ASC49" s="1"/>
      <c r="ASD49" s="1"/>
      <c r="ASE49" s="1"/>
      <c r="ASF49" s="1"/>
      <c r="ASG49" s="1"/>
      <c r="ASH49" s="2" t="s">
        <v>11</v>
      </c>
      <c r="ASI49" s="1" t="s">
        <v>119</v>
      </c>
      <c r="ASJ49" s="1">
        <v>173</v>
      </c>
      <c r="ASK49" s="2" t="s">
        <v>228</v>
      </c>
      <c r="ASL49" s="1"/>
      <c r="ASM49" s="1"/>
      <c r="ASN49" s="1"/>
      <c r="ASO49" s="1"/>
      <c r="ASP49" s="1"/>
      <c r="ASQ49" s="1"/>
      <c r="ASR49" s="1"/>
      <c r="ASS49" s="2" t="s">
        <v>11</v>
      </c>
      <c r="AST49" s="1" t="s">
        <v>120</v>
      </c>
      <c r="ASU49" s="1">
        <v>176</v>
      </c>
      <c r="ASV49" s="2" t="s">
        <v>228</v>
      </c>
      <c r="ASW49" s="1"/>
      <c r="ASX49" s="1"/>
      <c r="ASY49" s="1"/>
      <c r="ASZ49" s="1"/>
      <c r="ATA49" s="1"/>
      <c r="ATB49" s="1"/>
      <c r="ATC49" s="1"/>
      <c r="ATD49" s="2" t="s">
        <v>11</v>
      </c>
      <c r="ATE49" s="1" t="s">
        <v>121</v>
      </c>
      <c r="ATF49" s="1">
        <v>180</v>
      </c>
      <c r="ATG49" s="2" t="s">
        <v>228</v>
      </c>
      <c r="ATH49" s="1"/>
      <c r="ATI49" s="1"/>
      <c r="ATJ49" s="1"/>
      <c r="ATK49" s="1"/>
      <c r="ATL49" s="1"/>
      <c r="ATM49" s="1"/>
      <c r="ATN49" s="1"/>
      <c r="ATO49" s="2" t="s">
        <v>11</v>
      </c>
      <c r="ATP49" s="1" t="s">
        <v>122</v>
      </c>
      <c r="ATQ49" s="1">
        <v>183</v>
      </c>
      <c r="ATR49" s="2" t="s">
        <v>228</v>
      </c>
      <c r="ATS49" s="1"/>
      <c r="ATT49" s="1"/>
      <c r="ATU49" s="1"/>
      <c r="ATV49" s="1"/>
      <c r="ATW49" s="1"/>
      <c r="ATX49" s="1"/>
      <c r="ATY49" s="1"/>
      <c r="ATZ49" s="2" t="s">
        <v>11</v>
      </c>
      <c r="AUA49" s="1" t="s">
        <v>123</v>
      </c>
      <c r="AUB49" s="1">
        <v>184</v>
      </c>
      <c r="AUC49" s="2" t="s">
        <v>228</v>
      </c>
      <c r="AUD49" s="1"/>
      <c r="AUE49" s="1"/>
      <c r="AUF49" s="1"/>
      <c r="AUG49" s="1"/>
      <c r="AUH49" s="1"/>
      <c r="AUI49" s="1"/>
      <c r="AUJ49" s="1"/>
      <c r="AUK49" s="2" t="s">
        <v>11</v>
      </c>
      <c r="AUL49" s="1" t="s">
        <v>124</v>
      </c>
      <c r="AUM49" s="1">
        <v>185</v>
      </c>
      <c r="AUN49" s="2" t="s">
        <v>228</v>
      </c>
      <c r="AUO49" s="1"/>
      <c r="AUP49" s="1"/>
      <c r="AUQ49" s="1"/>
      <c r="AUR49" s="1"/>
      <c r="AUS49" s="1"/>
      <c r="AUT49" s="1"/>
      <c r="AUU49" s="1"/>
      <c r="AUV49" s="2" t="s">
        <v>11</v>
      </c>
      <c r="AUW49" s="1" t="s">
        <v>125</v>
      </c>
      <c r="AUX49" s="1">
        <v>186</v>
      </c>
      <c r="AUY49" s="2" t="s">
        <v>228</v>
      </c>
      <c r="AUZ49" s="1"/>
      <c r="AVA49" s="1"/>
      <c r="AVB49" s="1"/>
      <c r="AVC49" s="1"/>
      <c r="AVD49" s="1"/>
      <c r="AVE49" s="1"/>
      <c r="AVF49" s="1"/>
      <c r="AVG49" s="2" t="s">
        <v>11</v>
      </c>
      <c r="AVH49" s="1" t="s">
        <v>126</v>
      </c>
      <c r="AVI49" s="1">
        <v>187</v>
      </c>
      <c r="AVJ49" s="2" t="s">
        <v>228</v>
      </c>
      <c r="AVK49" s="1"/>
      <c r="AVL49" s="1"/>
      <c r="AVM49" s="1"/>
      <c r="AVN49" s="1"/>
      <c r="AVO49" s="1"/>
      <c r="AVP49" s="1"/>
      <c r="AVQ49" s="1"/>
      <c r="AVR49" s="2" t="s">
        <v>11</v>
      </c>
      <c r="AVS49" s="1" t="s">
        <v>127</v>
      </c>
      <c r="AVT49" s="1">
        <v>190</v>
      </c>
      <c r="AVU49" s="2" t="s">
        <v>228</v>
      </c>
      <c r="AVV49" s="1"/>
      <c r="AVW49" s="1"/>
      <c r="AVX49" s="1"/>
      <c r="AVY49" s="1"/>
      <c r="AVZ49" s="1"/>
      <c r="AWA49" s="1"/>
      <c r="AWB49" s="1"/>
      <c r="AWC49" s="2" t="s">
        <v>11</v>
      </c>
      <c r="AWD49" s="1" t="s">
        <v>128</v>
      </c>
      <c r="AWE49" s="1">
        <v>191</v>
      </c>
      <c r="AWF49" s="2" t="s">
        <v>228</v>
      </c>
      <c r="AWG49" s="1"/>
      <c r="AWH49" s="1"/>
      <c r="AWI49" s="1"/>
      <c r="AWJ49" s="1"/>
      <c r="AWK49" s="1"/>
      <c r="AWL49" s="1"/>
      <c r="AWM49" s="1"/>
      <c r="AWN49" s="2" t="s">
        <v>11</v>
      </c>
      <c r="AWO49" s="1" t="s">
        <v>129</v>
      </c>
      <c r="AWP49" s="1">
        <v>192</v>
      </c>
      <c r="AWQ49" s="2" t="s">
        <v>228</v>
      </c>
      <c r="AWR49" s="1"/>
      <c r="AWS49" s="1"/>
      <c r="AWT49" s="1"/>
      <c r="AWU49" s="1"/>
      <c r="AWV49" s="1"/>
      <c r="AWW49" s="1"/>
      <c r="AWX49" s="1"/>
      <c r="AWY49" s="2" t="s">
        <v>11</v>
      </c>
      <c r="AWZ49" s="1" t="s">
        <v>130</v>
      </c>
      <c r="AXA49" s="1">
        <v>193</v>
      </c>
      <c r="AXB49" s="2" t="s">
        <v>228</v>
      </c>
      <c r="AXC49" s="1"/>
      <c r="AXD49" s="1"/>
      <c r="AXE49" s="1"/>
      <c r="AXF49" s="1"/>
      <c r="AXG49" s="1"/>
      <c r="AXH49" s="1"/>
      <c r="AXI49" s="1"/>
      <c r="AXJ49" s="2" t="s">
        <v>11</v>
      </c>
      <c r="AXK49" s="1" t="s">
        <v>131</v>
      </c>
      <c r="AXL49" s="1">
        <v>197</v>
      </c>
      <c r="AXM49" s="2" t="s">
        <v>228</v>
      </c>
      <c r="AXN49" s="1"/>
      <c r="AXO49" s="1"/>
      <c r="AXP49" s="1"/>
      <c r="AXQ49" s="1"/>
      <c r="AXR49" s="1"/>
      <c r="AXS49" s="1"/>
      <c r="AXT49" s="1"/>
      <c r="AXU49" s="2" t="s">
        <v>11</v>
      </c>
      <c r="AXV49" s="1" t="s">
        <v>132</v>
      </c>
      <c r="AXW49" s="1">
        <v>198</v>
      </c>
      <c r="AXX49" s="2" t="s">
        <v>228</v>
      </c>
      <c r="AXY49" s="1"/>
      <c r="AXZ49" s="1"/>
      <c r="AYA49" s="1"/>
      <c r="AYB49" s="1"/>
      <c r="AYC49" s="1"/>
      <c r="AYD49" s="1"/>
      <c r="AYE49" s="1"/>
      <c r="AYF49" s="2" t="s">
        <v>11</v>
      </c>
      <c r="AYG49" s="1" t="s">
        <v>133</v>
      </c>
      <c r="AYH49" s="1">
        <v>201</v>
      </c>
      <c r="AYI49" s="2" t="s">
        <v>228</v>
      </c>
      <c r="AYJ49" s="1"/>
      <c r="AYK49" s="1"/>
      <c r="AYL49" s="1"/>
      <c r="AYM49" s="1"/>
      <c r="AYN49" s="1"/>
      <c r="AYO49" s="1"/>
      <c r="AYP49" s="1"/>
      <c r="AYQ49" s="2" t="s">
        <v>11</v>
      </c>
      <c r="AYR49" s="1" t="s">
        <v>134</v>
      </c>
      <c r="AYS49" s="1">
        <v>204</v>
      </c>
      <c r="AYT49" s="2" t="s">
        <v>228</v>
      </c>
      <c r="AYU49" s="1"/>
      <c r="AYV49" s="1"/>
      <c r="AYW49" s="1"/>
      <c r="AYX49" s="1"/>
      <c r="AYY49" s="1"/>
      <c r="AYZ49" s="1"/>
      <c r="AZA49" s="1"/>
      <c r="AZB49" s="2" t="s">
        <v>11</v>
      </c>
      <c r="AZC49" s="1" t="s">
        <v>135</v>
      </c>
      <c r="AZD49" s="1">
        <v>205</v>
      </c>
      <c r="AZE49" s="2" t="s">
        <v>228</v>
      </c>
      <c r="AZF49" s="1"/>
      <c r="AZG49" s="1"/>
      <c r="AZH49" s="1"/>
      <c r="AZI49" s="1"/>
      <c r="AZJ49" s="1"/>
      <c r="AZK49" s="1"/>
      <c r="AZL49" s="1"/>
      <c r="AZM49" s="2" t="s">
        <v>11</v>
      </c>
      <c r="AZN49" s="1" t="s">
        <v>136</v>
      </c>
      <c r="AZO49" s="1">
        <v>208</v>
      </c>
      <c r="AZP49" s="2" t="s">
        <v>228</v>
      </c>
      <c r="AZQ49" s="1"/>
      <c r="AZR49" s="1"/>
      <c r="AZS49" s="1"/>
      <c r="AZT49" s="1"/>
      <c r="AZU49" s="1"/>
      <c r="AZV49" s="1"/>
      <c r="AZW49" s="1"/>
      <c r="AZX49" s="2" t="s">
        <v>11</v>
      </c>
      <c r="AZY49" s="1" t="s">
        <v>137</v>
      </c>
      <c r="AZZ49" s="1">
        <v>211</v>
      </c>
      <c r="BAA49" s="2" t="s">
        <v>228</v>
      </c>
      <c r="BAB49" s="1"/>
      <c r="BAC49" s="1"/>
      <c r="BAD49" s="1"/>
      <c r="BAE49" s="1"/>
      <c r="BAF49" s="1"/>
      <c r="BAG49" s="1"/>
      <c r="BAH49" s="1"/>
      <c r="BAI49" s="2" t="s">
        <v>11</v>
      </c>
      <c r="BAJ49" s="1" t="s">
        <v>138</v>
      </c>
      <c r="BAK49" s="1">
        <v>212</v>
      </c>
      <c r="BAL49" s="2" t="s">
        <v>228</v>
      </c>
      <c r="BAM49" s="1"/>
      <c r="BAN49" s="1"/>
      <c r="BAO49" s="1"/>
      <c r="BAP49" s="1"/>
      <c r="BAQ49" s="1"/>
      <c r="BAR49" s="1"/>
      <c r="BAS49" s="1"/>
      <c r="BAT49" s="2" t="s">
        <v>11</v>
      </c>
      <c r="BAU49" s="1" t="s">
        <v>139</v>
      </c>
      <c r="BAV49" s="1">
        <v>213</v>
      </c>
      <c r="BAW49" s="2" t="s">
        <v>228</v>
      </c>
      <c r="BAX49" s="1"/>
      <c r="BAY49" s="1"/>
      <c r="BAZ49" s="1"/>
      <c r="BBA49" s="1"/>
      <c r="BBB49" s="1"/>
      <c r="BBC49" s="1"/>
      <c r="BBD49" s="1"/>
      <c r="BBE49" s="2" t="s">
        <v>11</v>
      </c>
      <c r="BBF49" s="1" t="s">
        <v>140</v>
      </c>
      <c r="BBG49" s="1">
        <v>214</v>
      </c>
      <c r="BBH49" s="2" t="s">
        <v>228</v>
      </c>
      <c r="BBI49" s="1"/>
      <c r="BBJ49" s="1"/>
      <c r="BBK49" s="1"/>
      <c r="BBL49" s="1"/>
      <c r="BBM49" s="1"/>
      <c r="BBN49" s="1"/>
      <c r="BBO49" s="1"/>
      <c r="BBP49" s="2" t="s">
        <v>11</v>
      </c>
      <c r="BBQ49" s="1" t="s">
        <v>141</v>
      </c>
      <c r="BBR49" s="1">
        <v>215</v>
      </c>
      <c r="BBS49" s="2" t="s">
        <v>228</v>
      </c>
      <c r="BBT49" s="1"/>
      <c r="BBU49" s="1"/>
      <c r="BBV49" s="1"/>
      <c r="BBW49" s="1"/>
      <c r="BBX49" s="1"/>
      <c r="BBY49" s="1"/>
      <c r="BBZ49" s="1"/>
      <c r="BCA49" s="2" t="s">
        <v>11</v>
      </c>
      <c r="BCB49" s="1" t="s">
        <v>142</v>
      </c>
      <c r="BCC49" s="1">
        <v>225</v>
      </c>
      <c r="BCD49" s="2" t="s">
        <v>228</v>
      </c>
      <c r="BCE49" s="1"/>
      <c r="BCF49" s="1"/>
      <c r="BCG49" s="1"/>
      <c r="BCH49" s="1"/>
      <c r="BCI49" s="1"/>
      <c r="BCJ49" s="1"/>
      <c r="BCK49" s="1"/>
      <c r="BCL49" s="2" t="s">
        <v>11</v>
      </c>
      <c r="BCM49" s="1" t="s">
        <v>143</v>
      </c>
      <c r="BCN49" s="1">
        <v>226</v>
      </c>
      <c r="BCO49" s="2" t="s">
        <v>228</v>
      </c>
      <c r="BCP49" s="1"/>
      <c r="BCQ49" s="1"/>
      <c r="BCR49" s="1"/>
      <c r="BCS49" s="1"/>
      <c r="BCT49" s="1"/>
      <c r="BCU49" s="1"/>
      <c r="BCV49" s="1"/>
      <c r="BCW49" s="2" t="s">
        <v>11</v>
      </c>
      <c r="BCX49" s="1" t="s">
        <v>144</v>
      </c>
      <c r="BCY49" s="1">
        <v>232</v>
      </c>
      <c r="BCZ49" s="2" t="s">
        <v>228</v>
      </c>
      <c r="BDA49" s="1"/>
      <c r="BDB49" s="1"/>
      <c r="BDC49" s="1"/>
      <c r="BDD49" s="1"/>
      <c r="BDE49" s="1"/>
      <c r="BDF49" s="1"/>
      <c r="BDG49" s="1"/>
      <c r="BDH49" s="2" t="s">
        <v>11</v>
      </c>
      <c r="BDI49" s="1" t="s">
        <v>145</v>
      </c>
      <c r="BDJ49" s="1">
        <v>233</v>
      </c>
      <c r="BDK49" s="2" t="s">
        <v>228</v>
      </c>
      <c r="BDL49" s="1"/>
      <c r="BDM49" s="1"/>
      <c r="BDN49" s="1"/>
      <c r="BDO49" s="1"/>
      <c r="BDP49" s="1"/>
      <c r="BDQ49" s="1"/>
      <c r="BDR49" s="1"/>
      <c r="BDS49" s="2" t="s">
        <v>11</v>
      </c>
      <c r="BDT49" s="1" t="s">
        <v>146</v>
      </c>
      <c r="BDU49" s="1">
        <v>234</v>
      </c>
      <c r="BDV49" s="2" t="s">
        <v>228</v>
      </c>
      <c r="BDW49" s="1"/>
      <c r="BDX49" s="1"/>
      <c r="BDY49" s="1"/>
      <c r="BDZ49" s="1"/>
      <c r="BEA49" s="1"/>
      <c r="BEB49" s="1"/>
      <c r="BEC49" s="1"/>
      <c r="BED49" s="2" t="s">
        <v>11</v>
      </c>
      <c r="BEE49" s="1" t="s">
        <v>147</v>
      </c>
      <c r="BEF49" s="1">
        <v>236</v>
      </c>
      <c r="BEG49" s="2" t="s">
        <v>228</v>
      </c>
      <c r="BEH49" s="1"/>
      <c r="BEI49" s="1"/>
      <c r="BEJ49" s="1"/>
      <c r="BEK49" s="1"/>
      <c r="BEL49" s="1"/>
      <c r="BEM49" s="1"/>
      <c r="BEN49" s="1"/>
      <c r="BEO49" s="2" t="s">
        <v>11</v>
      </c>
      <c r="BEP49" s="4" t="s">
        <v>148</v>
      </c>
      <c r="BEQ49" s="4">
        <v>239</v>
      </c>
      <c r="BER49" s="2" t="s">
        <v>228</v>
      </c>
      <c r="BES49" s="1"/>
      <c r="BET49" s="1"/>
      <c r="BEU49" s="1"/>
      <c r="BEV49" s="1"/>
      <c r="BEW49" s="1"/>
      <c r="BEX49" s="1"/>
      <c r="BEY49" s="1"/>
      <c r="BEZ49" s="2" t="s">
        <v>11</v>
      </c>
      <c r="BFA49" s="4" t="s">
        <v>149</v>
      </c>
      <c r="BFB49" s="4">
        <v>240</v>
      </c>
      <c r="BFC49" s="2" t="s">
        <v>228</v>
      </c>
      <c r="BFD49" s="1"/>
      <c r="BFE49" s="1"/>
      <c r="BFF49" s="1"/>
      <c r="BFG49" s="1"/>
      <c r="BFH49" s="1"/>
      <c r="BFI49" s="1"/>
      <c r="BFJ49" s="1"/>
      <c r="BFK49" s="2" t="s">
        <v>11</v>
      </c>
      <c r="BFL49" s="4" t="s">
        <v>150</v>
      </c>
      <c r="BFM49" s="4">
        <v>241</v>
      </c>
      <c r="BFN49" s="2" t="s">
        <v>228</v>
      </c>
      <c r="BFO49" s="1"/>
      <c r="BFP49" s="1"/>
      <c r="BFQ49" s="1"/>
      <c r="BFR49" s="1"/>
      <c r="BFS49" s="1"/>
      <c r="BFT49" s="1"/>
      <c r="BFU49" s="1"/>
      <c r="BFV49" s="2" t="s">
        <v>11</v>
      </c>
      <c r="BFW49" s="4" t="s">
        <v>151</v>
      </c>
      <c r="BFX49" s="4">
        <v>243</v>
      </c>
      <c r="BFY49" s="2" t="s">
        <v>228</v>
      </c>
      <c r="BFZ49" s="1"/>
      <c r="BGA49" s="1"/>
      <c r="BGB49" s="1"/>
      <c r="BGC49" s="1"/>
      <c r="BGD49" s="1"/>
      <c r="BGE49" s="1"/>
      <c r="BGF49" s="1"/>
      <c r="BGG49" s="2" t="s">
        <v>11</v>
      </c>
      <c r="BGH49" s="4" t="s">
        <v>152</v>
      </c>
      <c r="BGI49" s="4">
        <v>246</v>
      </c>
      <c r="BGJ49" s="2" t="s">
        <v>228</v>
      </c>
      <c r="BGK49" s="1"/>
      <c r="BGL49" s="1"/>
      <c r="BGM49" s="1"/>
      <c r="BGN49" s="1"/>
      <c r="BGO49" s="1"/>
      <c r="BGP49" s="1"/>
      <c r="BGQ49" s="1"/>
      <c r="BGR49" s="2" t="s">
        <v>11</v>
      </c>
      <c r="BGS49" s="4" t="s">
        <v>153</v>
      </c>
      <c r="BGT49" s="4">
        <v>249</v>
      </c>
      <c r="BGU49" s="2" t="s">
        <v>228</v>
      </c>
      <c r="BGV49" s="1"/>
      <c r="BGW49" s="1"/>
      <c r="BGX49" s="1"/>
      <c r="BGY49" s="1"/>
      <c r="BGZ49" s="1"/>
      <c r="BHA49" s="1"/>
      <c r="BHB49" s="1"/>
      <c r="BHC49" s="2" t="s">
        <v>11</v>
      </c>
      <c r="BHD49" s="4" t="s">
        <v>154</v>
      </c>
      <c r="BHE49" s="4">
        <v>253</v>
      </c>
      <c r="BHF49" s="2" t="s">
        <v>228</v>
      </c>
      <c r="BHG49" s="1"/>
      <c r="BHH49" s="1"/>
      <c r="BHI49" s="1"/>
      <c r="BHJ49" s="1"/>
      <c r="BHK49" s="1"/>
      <c r="BHL49" s="1"/>
      <c r="BHM49" s="1"/>
      <c r="BHN49" s="2" t="s">
        <v>11</v>
      </c>
      <c r="BHO49" s="4" t="s">
        <v>155</v>
      </c>
      <c r="BHP49" s="4">
        <v>254</v>
      </c>
      <c r="BHQ49" s="2" t="s">
        <v>228</v>
      </c>
      <c r="BHR49" s="1"/>
      <c r="BHS49" s="1"/>
      <c r="BHT49" s="1"/>
      <c r="BHU49" s="1"/>
      <c r="BHV49" s="1"/>
      <c r="BHW49" s="1"/>
      <c r="BHX49" s="1"/>
      <c r="BHY49" s="2" t="s">
        <v>11</v>
      </c>
      <c r="BHZ49" s="4" t="s">
        <v>156</v>
      </c>
      <c r="BIA49" s="4">
        <v>260</v>
      </c>
      <c r="BIB49" s="2" t="s">
        <v>228</v>
      </c>
      <c r="BIC49" s="1"/>
      <c r="BID49" s="1"/>
      <c r="BIE49" s="1"/>
      <c r="BIF49" s="1"/>
      <c r="BIG49" s="1"/>
      <c r="BIH49" s="1"/>
      <c r="BII49" s="1"/>
      <c r="BIJ49" s="2" t="s">
        <v>11</v>
      </c>
      <c r="BIK49" s="4" t="s">
        <v>157</v>
      </c>
      <c r="BIL49" s="4">
        <v>267</v>
      </c>
      <c r="BIM49" s="2" t="s">
        <v>228</v>
      </c>
      <c r="BIN49" s="1"/>
      <c r="BIO49" s="1"/>
      <c r="BIP49" s="1"/>
      <c r="BIQ49" s="1"/>
      <c r="BIR49" s="1"/>
      <c r="BIS49" s="1"/>
      <c r="BIT49" s="1"/>
      <c r="BIU49" s="2" t="s">
        <v>11</v>
      </c>
      <c r="BIV49" s="4" t="s">
        <v>158</v>
      </c>
      <c r="BIW49" s="4">
        <v>268</v>
      </c>
      <c r="BIX49" s="2" t="s">
        <v>228</v>
      </c>
      <c r="BIY49" s="1"/>
      <c r="BIZ49" s="1"/>
      <c r="BJA49" s="1"/>
      <c r="BJB49" s="1"/>
      <c r="BJC49" s="1"/>
      <c r="BJD49" s="1"/>
      <c r="BJE49" s="1"/>
      <c r="BJF49" s="2" t="s">
        <v>11</v>
      </c>
      <c r="BJG49" s="4" t="s">
        <v>159</v>
      </c>
      <c r="BJH49" s="4">
        <v>274</v>
      </c>
      <c r="BJI49" s="2" t="s">
        <v>228</v>
      </c>
      <c r="BJJ49" s="1"/>
      <c r="BJK49" s="1"/>
      <c r="BJL49" s="1"/>
      <c r="BJM49" s="1"/>
      <c r="BJN49" s="1"/>
      <c r="BJO49" s="1"/>
      <c r="BJP49" s="1"/>
      <c r="BJQ49" s="2" t="s">
        <v>11</v>
      </c>
      <c r="BJR49" s="4" t="s">
        <v>160</v>
      </c>
      <c r="BJS49" s="4">
        <v>281</v>
      </c>
      <c r="BJT49" s="2" t="s">
        <v>228</v>
      </c>
      <c r="BJU49" s="1"/>
      <c r="BJV49" s="1"/>
      <c r="BJW49" s="1"/>
      <c r="BJX49" s="1"/>
      <c r="BJY49" s="1"/>
      <c r="BJZ49" s="1"/>
      <c r="BKA49" s="1"/>
      <c r="BKB49" s="2" t="s">
        <v>11</v>
      </c>
      <c r="BKC49" s="4" t="s">
        <v>161</v>
      </c>
      <c r="BKD49" s="4">
        <v>282</v>
      </c>
      <c r="BKE49" s="2" t="s">
        <v>228</v>
      </c>
      <c r="BKF49" s="1"/>
      <c r="BKG49" s="1"/>
      <c r="BKH49" s="1"/>
      <c r="BKI49" s="1"/>
      <c r="BKJ49" s="1"/>
      <c r="BKK49" s="1"/>
      <c r="BKL49" s="1"/>
      <c r="BKM49" s="2" t="s">
        <v>11</v>
      </c>
      <c r="BKN49" s="4" t="s">
        <v>162</v>
      </c>
      <c r="BKO49" s="4">
        <v>289</v>
      </c>
      <c r="BKP49" s="2" t="s">
        <v>228</v>
      </c>
      <c r="BKQ49" s="1"/>
      <c r="BKR49" s="1"/>
      <c r="BKS49" s="1"/>
      <c r="BKT49" s="1"/>
      <c r="BKU49" s="1"/>
      <c r="BKV49" s="1"/>
      <c r="BKW49" s="1"/>
      <c r="BKX49" s="2" t="s">
        <v>11</v>
      </c>
      <c r="BKY49" s="4" t="s">
        <v>163</v>
      </c>
      <c r="BKZ49" s="4">
        <v>296</v>
      </c>
      <c r="BLA49" s="2" t="s">
        <v>228</v>
      </c>
      <c r="BLB49" s="1"/>
      <c r="BLC49" s="1"/>
      <c r="BLD49" s="1"/>
      <c r="BLE49" s="1"/>
      <c r="BLF49" s="1"/>
      <c r="BLG49" s="1"/>
      <c r="BLH49" s="1"/>
      <c r="BLI49" s="2" t="s">
        <v>11</v>
      </c>
      <c r="BLJ49" s="4" t="s">
        <v>164</v>
      </c>
      <c r="BLK49" s="4">
        <v>303</v>
      </c>
      <c r="BLL49" s="2" t="s">
        <v>228</v>
      </c>
      <c r="BLM49" s="1"/>
      <c r="BLN49" s="1"/>
      <c r="BLO49" s="1"/>
      <c r="BLP49" s="1"/>
      <c r="BLQ49" s="1"/>
      <c r="BLR49" s="1"/>
      <c r="BLS49" s="1"/>
      <c r="BLT49" s="2" t="s">
        <v>11</v>
      </c>
      <c r="BLU49" s="4" t="s">
        <v>165</v>
      </c>
      <c r="BLV49" s="4">
        <v>310</v>
      </c>
      <c r="BLW49" s="2" t="s">
        <v>228</v>
      </c>
      <c r="BLX49" s="1"/>
      <c r="BLY49" s="1"/>
      <c r="BLZ49" s="1"/>
      <c r="BMA49" s="1"/>
      <c r="BMB49" s="1"/>
      <c r="BMC49" s="1"/>
      <c r="BMD49" s="1"/>
      <c r="BME49" s="2" t="s">
        <v>11</v>
      </c>
      <c r="BMF49" s="4" t="s">
        <v>166</v>
      </c>
      <c r="BMG49" s="4">
        <v>311</v>
      </c>
      <c r="BMH49" s="2" t="s">
        <v>228</v>
      </c>
      <c r="BMI49" s="1"/>
      <c r="BMJ49" s="1"/>
      <c r="BMK49" s="1"/>
      <c r="BML49" s="1"/>
      <c r="BMM49" s="1"/>
      <c r="BMN49" s="1"/>
      <c r="BMO49" s="1"/>
      <c r="BMP49" s="2" t="s">
        <v>11</v>
      </c>
      <c r="BMQ49" s="4" t="s">
        <v>167</v>
      </c>
      <c r="BMR49" s="4">
        <v>317</v>
      </c>
      <c r="BMS49" s="2" t="s">
        <v>228</v>
      </c>
      <c r="BMT49" s="1"/>
      <c r="BMU49" s="1"/>
      <c r="BMV49" s="1"/>
      <c r="BMW49" s="1"/>
      <c r="BMX49" s="1"/>
      <c r="BMY49" s="1"/>
      <c r="BMZ49" s="1"/>
      <c r="BNA49" s="2" t="s">
        <v>11</v>
      </c>
      <c r="BNB49" s="4" t="s">
        <v>168</v>
      </c>
      <c r="BNC49" s="4">
        <v>324</v>
      </c>
      <c r="BND49" s="2" t="s">
        <v>228</v>
      </c>
      <c r="BNE49" s="1"/>
      <c r="BNF49" s="1"/>
      <c r="BNG49" s="1"/>
      <c r="BNH49" s="1"/>
      <c r="BNI49" s="1"/>
      <c r="BNJ49" s="1"/>
      <c r="BNK49" s="1"/>
      <c r="BNL49" s="2" t="s">
        <v>11</v>
      </c>
      <c r="BNM49" s="4" t="s">
        <v>169</v>
      </c>
      <c r="BNN49" s="4">
        <v>325</v>
      </c>
      <c r="BNO49" s="2" t="s">
        <v>228</v>
      </c>
      <c r="BNP49" s="1"/>
      <c r="BNQ49" s="1"/>
      <c r="BNR49" s="1"/>
      <c r="BNS49" s="1"/>
      <c r="BNT49" s="1"/>
      <c r="BNU49" s="1"/>
      <c r="BNV49" s="1"/>
      <c r="BNW49" s="2" t="s">
        <v>11</v>
      </c>
      <c r="BNX49" s="4" t="s">
        <v>170</v>
      </c>
      <c r="BNY49" s="4">
        <v>338</v>
      </c>
      <c r="BNZ49" s="2" t="s">
        <v>228</v>
      </c>
      <c r="BOA49" s="1"/>
      <c r="BOB49" s="1"/>
      <c r="BOC49" s="1"/>
      <c r="BOD49" s="1"/>
      <c r="BOE49" s="1"/>
      <c r="BOF49" s="1"/>
      <c r="BOG49" s="1"/>
      <c r="BOH49" s="2" t="s">
        <v>11</v>
      </c>
      <c r="BOI49" s="4" t="s">
        <v>171</v>
      </c>
      <c r="BOJ49" s="4">
        <v>339</v>
      </c>
      <c r="BOK49" s="2" t="s">
        <v>228</v>
      </c>
      <c r="BOL49" s="1"/>
      <c r="BOM49" s="1"/>
      <c r="BON49" s="1"/>
      <c r="BOO49" s="1"/>
      <c r="BOP49" s="1"/>
      <c r="BOQ49" s="1"/>
      <c r="BOR49" s="1"/>
      <c r="BOS49" s="2" t="s">
        <v>11</v>
      </c>
      <c r="BOT49" s="4" t="s">
        <v>172</v>
      </c>
      <c r="BOU49" s="4">
        <v>345</v>
      </c>
      <c r="BOV49" s="2" t="s">
        <v>228</v>
      </c>
      <c r="BOW49" s="1"/>
      <c r="BOX49" s="1"/>
      <c r="BOY49" s="1"/>
      <c r="BOZ49" s="1"/>
      <c r="BPA49" s="1"/>
      <c r="BPB49" s="1"/>
      <c r="BPC49" s="1"/>
      <c r="BPD49" s="2" t="s">
        <v>11</v>
      </c>
      <c r="BPE49" s="4" t="s">
        <v>173</v>
      </c>
      <c r="BPF49" s="4">
        <v>352</v>
      </c>
      <c r="BPG49" s="2" t="s">
        <v>228</v>
      </c>
      <c r="BPH49" s="1"/>
      <c r="BPI49" s="1"/>
      <c r="BPJ49" s="1"/>
      <c r="BPK49" s="1"/>
      <c r="BPL49" s="1"/>
      <c r="BPM49" s="1"/>
      <c r="BPN49" s="1"/>
      <c r="BPO49" s="2" t="s">
        <v>11</v>
      </c>
      <c r="BPP49" s="4" t="s">
        <v>174</v>
      </c>
      <c r="BPQ49" s="4">
        <v>353</v>
      </c>
      <c r="BPR49" s="2" t="s">
        <v>228</v>
      </c>
      <c r="BPS49" s="1"/>
      <c r="BPT49" s="1"/>
      <c r="BPU49" s="1"/>
      <c r="BPV49" s="1"/>
      <c r="BPW49" s="1"/>
      <c r="BPX49" s="1"/>
      <c r="BPY49" s="1"/>
      <c r="BPZ49" s="2" t="s">
        <v>11</v>
      </c>
      <c r="BQA49" s="4" t="s">
        <v>175</v>
      </c>
      <c r="BQB49" s="4">
        <v>358</v>
      </c>
      <c r="BQC49" s="2" t="s">
        <v>228</v>
      </c>
      <c r="BQD49" s="1"/>
      <c r="BQE49" s="1"/>
      <c r="BQF49" s="1"/>
      <c r="BQG49" s="1"/>
      <c r="BQH49" s="1"/>
      <c r="BQI49" s="1"/>
      <c r="BQJ49" s="1"/>
      <c r="BQK49" s="2" t="s">
        <v>11</v>
      </c>
      <c r="BQL49" s="4" t="s">
        <v>176</v>
      </c>
      <c r="BQM49" s="4">
        <v>366</v>
      </c>
      <c r="BQN49" s="2" t="s">
        <v>228</v>
      </c>
      <c r="BQO49" s="1"/>
      <c r="BQP49" s="1"/>
      <c r="BQQ49" s="1"/>
      <c r="BQR49" s="1"/>
      <c r="BQS49" s="1"/>
      <c r="BQT49" s="1"/>
      <c r="BQU49" s="1"/>
      <c r="BQV49" s="2" t="s">
        <v>11</v>
      </c>
      <c r="BQW49" s="4" t="s">
        <v>177</v>
      </c>
      <c r="BQX49" s="4">
        <v>367</v>
      </c>
      <c r="BQY49" s="2" t="s">
        <v>228</v>
      </c>
      <c r="BQZ49" s="1"/>
      <c r="BRA49" s="1"/>
      <c r="BRB49" s="1"/>
      <c r="BRC49" s="1"/>
      <c r="BRD49" s="1"/>
      <c r="BRE49" s="1"/>
      <c r="BRF49" s="1"/>
      <c r="BRG49" s="2" t="s">
        <v>11</v>
      </c>
      <c r="BRH49" s="4" t="s">
        <v>178</v>
      </c>
      <c r="BRI49" s="4">
        <v>373</v>
      </c>
      <c r="BRJ49" s="2" t="s">
        <v>228</v>
      </c>
      <c r="BRK49" s="1"/>
      <c r="BRL49" s="1"/>
      <c r="BRM49" s="1"/>
      <c r="BRN49" s="1"/>
      <c r="BRO49" s="1"/>
      <c r="BRP49" s="1"/>
      <c r="BRQ49" s="1"/>
      <c r="BRR49" s="2" t="s">
        <v>11</v>
      </c>
      <c r="BRS49" s="1" t="s">
        <v>179</v>
      </c>
      <c r="BRT49" s="1">
        <v>380</v>
      </c>
      <c r="BRU49" s="2" t="s">
        <v>228</v>
      </c>
      <c r="BRV49" s="1"/>
      <c r="BRW49" s="1"/>
      <c r="BRX49" s="1"/>
      <c r="BRY49" s="1"/>
      <c r="BRZ49" s="1"/>
      <c r="BSA49" s="1"/>
      <c r="BSB49" s="1"/>
      <c r="BSC49" s="2" t="s">
        <v>11</v>
      </c>
      <c r="BSD49" s="1" t="s">
        <v>180</v>
      </c>
      <c r="BSE49" s="1">
        <v>394</v>
      </c>
      <c r="BSF49" s="2" t="s">
        <v>228</v>
      </c>
      <c r="BSG49" s="1"/>
      <c r="BSH49" s="1"/>
      <c r="BSI49" s="1"/>
      <c r="BSJ49" s="1"/>
      <c r="BSK49" s="1"/>
      <c r="BSL49" s="1"/>
      <c r="BSM49" s="1"/>
      <c r="BSN49" s="1" t="s">
        <v>11</v>
      </c>
      <c r="BSO49" s="1" t="s">
        <v>181</v>
      </c>
      <c r="BSP49" s="1">
        <v>395</v>
      </c>
      <c r="BSQ49" s="2" t="s">
        <v>228</v>
      </c>
      <c r="BSR49" s="1"/>
      <c r="BSS49" s="1"/>
      <c r="BST49" s="1"/>
      <c r="BSU49" s="1"/>
      <c r="BSV49" s="1"/>
      <c r="BSW49" s="1"/>
      <c r="BSX49" s="1"/>
      <c r="BSY49" s="1" t="s">
        <v>11</v>
      </c>
      <c r="BSZ49" s="1" t="s">
        <v>182</v>
      </c>
      <c r="BTA49" s="1">
        <v>401</v>
      </c>
      <c r="BTB49" s="1" t="s">
        <v>228</v>
      </c>
      <c r="BTC49" s="1"/>
      <c r="BTD49" s="1"/>
      <c r="BTE49" s="1"/>
      <c r="BTF49" s="1"/>
      <c r="BTG49" s="1"/>
      <c r="BTH49" s="1"/>
      <c r="BTI49" s="1"/>
      <c r="BTJ49" s="1" t="s">
        <v>11</v>
      </c>
      <c r="BTK49" s="1" t="s">
        <v>183</v>
      </c>
      <c r="BTL49" s="1">
        <v>408</v>
      </c>
      <c r="BTM49" s="1" t="s">
        <v>228</v>
      </c>
      <c r="BTN49" s="1"/>
      <c r="BTO49" s="1"/>
      <c r="BTP49" s="5"/>
      <c r="BTQ49" s="1"/>
      <c r="BTR49" s="1"/>
      <c r="BTS49" s="1"/>
      <c r="BTT49" s="1"/>
      <c r="BTU49" s="1" t="s">
        <v>11</v>
      </c>
      <c r="BTV49" s="1" t="s">
        <v>184</v>
      </c>
      <c r="BTW49" s="1">
        <v>409</v>
      </c>
      <c r="BTX49" s="1" t="s">
        <v>228</v>
      </c>
      <c r="BTY49" s="1"/>
      <c r="BTZ49" s="1"/>
      <c r="BUA49" s="1"/>
      <c r="BUB49" s="1"/>
      <c r="BUC49" s="1"/>
      <c r="BUD49" s="1"/>
      <c r="BUE49" s="1"/>
      <c r="BUF49" s="1" t="s">
        <v>11</v>
      </c>
      <c r="BUG49" s="1" t="s">
        <v>185</v>
      </c>
      <c r="BUH49" s="1">
        <v>415</v>
      </c>
      <c r="BUI49" s="1" t="s">
        <v>228</v>
      </c>
      <c r="BUJ49" s="1"/>
      <c r="BUK49" s="1"/>
      <c r="BUL49" s="1"/>
      <c r="BUM49" s="1"/>
      <c r="BUN49" s="1"/>
      <c r="BUO49" s="1"/>
      <c r="BUP49" s="1"/>
      <c r="BUQ49" s="1" t="s">
        <v>11</v>
      </c>
      <c r="BUR49" s="1" t="s">
        <v>186</v>
      </c>
      <c r="BUS49" s="1">
        <v>422</v>
      </c>
      <c r="BUT49" s="1" t="s">
        <v>228</v>
      </c>
      <c r="BUU49" s="1"/>
      <c r="BUV49" s="1"/>
      <c r="BUW49" s="1"/>
      <c r="BUX49" s="1"/>
      <c r="BUY49" s="1"/>
      <c r="BUZ49" s="1"/>
      <c r="BVA49" s="1"/>
      <c r="BVB49" s="1" t="s">
        <v>11</v>
      </c>
      <c r="BVC49" s="1" t="s">
        <v>187</v>
      </c>
      <c r="BVD49" s="1">
        <v>423</v>
      </c>
      <c r="BVE49" s="1" t="s">
        <v>228</v>
      </c>
      <c r="BVF49" s="1"/>
      <c r="BVG49" s="1"/>
      <c r="BVH49" s="1"/>
      <c r="BVI49" s="1"/>
      <c r="BVJ49" s="1"/>
      <c r="BVK49" s="1"/>
      <c r="BVL49" s="1"/>
      <c r="BVM49" s="1" t="s">
        <v>11</v>
      </c>
      <c r="BVN49" s="1" t="s">
        <v>188</v>
      </c>
      <c r="BVO49" s="1">
        <v>436</v>
      </c>
      <c r="BVP49" s="1" t="s">
        <v>228</v>
      </c>
      <c r="BVQ49" s="1"/>
      <c r="BVR49" s="1"/>
      <c r="BVS49" s="1"/>
      <c r="BVT49" s="1"/>
      <c r="BVU49" s="1"/>
      <c r="BVV49" s="1"/>
      <c r="BVW49" s="1"/>
      <c r="BVX49" s="1" t="s">
        <v>11</v>
      </c>
      <c r="BVY49" s="1" t="s">
        <v>189</v>
      </c>
      <c r="BVZ49" s="1">
        <v>437</v>
      </c>
      <c r="BWA49" s="1" t="s">
        <v>228</v>
      </c>
      <c r="BWB49" s="1"/>
      <c r="BWC49" s="1"/>
      <c r="BWD49" s="1"/>
      <c r="BWE49" s="1"/>
      <c r="BWF49" s="1"/>
      <c r="BWG49" s="1"/>
      <c r="BWH49" s="1"/>
      <c r="BWI49" s="1" t="s">
        <v>11</v>
      </c>
      <c r="BWJ49" s="1" t="s">
        <v>190</v>
      </c>
      <c r="BWK49" s="1">
        <v>443</v>
      </c>
      <c r="BWL49" s="1" t="s">
        <v>228</v>
      </c>
      <c r="BWM49" s="1"/>
      <c r="BWN49" s="1"/>
      <c r="BWO49" s="1"/>
      <c r="BWP49" s="1"/>
      <c r="BWQ49" s="1"/>
      <c r="BWR49" s="1"/>
      <c r="BWS49" s="1"/>
      <c r="BWT49" s="1" t="s">
        <v>11</v>
      </c>
      <c r="BWU49" s="1" t="s">
        <v>191</v>
      </c>
      <c r="BWV49" s="1">
        <v>450</v>
      </c>
      <c r="BWW49" s="1" t="s">
        <v>228</v>
      </c>
      <c r="BWX49" s="1"/>
      <c r="BWY49" s="1"/>
      <c r="BWZ49" s="1"/>
      <c r="BXA49" s="1"/>
      <c r="BXB49" s="1"/>
      <c r="BXC49" s="1"/>
      <c r="BXD49" s="1"/>
      <c r="BXE49" s="1" t="s">
        <v>11</v>
      </c>
      <c r="BXF49" s="1" t="s">
        <v>192</v>
      </c>
      <c r="BXG49" s="1">
        <v>451</v>
      </c>
      <c r="BXH49" s="1" t="s">
        <v>228</v>
      </c>
      <c r="BXI49" s="1"/>
      <c r="BXJ49" s="1"/>
      <c r="BXK49" s="1"/>
      <c r="BXL49" s="1"/>
      <c r="BXM49" s="1"/>
      <c r="BXN49" s="1"/>
      <c r="BXO49" s="1"/>
      <c r="BXP49" s="1" t="s">
        <v>11</v>
      </c>
      <c r="BXQ49" s="1" t="s">
        <v>193</v>
      </c>
      <c r="BXR49" s="1">
        <v>464</v>
      </c>
      <c r="BXS49" s="1" t="s">
        <v>228</v>
      </c>
      <c r="BXT49" s="1"/>
      <c r="BXU49" s="1"/>
      <c r="BXV49" s="1"/>
      <c r="BXW49" s="1"/>
      <c r="BXX49" s="1"/>
      <c r="BXY49" s="1"/>
      <c r="BXZ49" s="1"/>
      <c r="BYA49" s="1" t="s">
        <v>11</v>
      </c>
      <c r="BYB49" s="1" t="s">
        <v>194</v>
      </c>
      <c r="BYC49" s="1">
        <v>465</v>
      </c>
      <c r="BYD49" s="1" t="s">
        <v>228</v>
      </c>
      <c r="BYE49" s="1"/>
      <c r="BYF49" s="1"/>
      <c r="BYG49" s="1"/>
      <c r="BYH49" s="1"/>
      <c r="BYI49" s="1"/>
      <c r="BYJ49" s="1"/>
      <c r="BYK49" s="1"/>
      <c r="BYL49" s="1" t="s">
        <v>11</v>
      </c>
      <c r="BYM49" s="1" t="s">
        <v>195</v>
      </c>
      <c r="BYN49" s="1">
        <v>479</v>
      </c>
      <c r="BYO49" s="1" t="s">
        <v>228</v>
      </c>
      <c r="BYP49" s="1"/>
      <c r="BYQ49" s="1"/>
      <c r="BYR49" s="1"/>
      <c r="BYS49" s="1"/>
      <c r="BYT49" s="1"/>
      <c r="BYU49" s="1"/>
      <c r="BYV49" s="1"/>
      <c r="BYW49" s="1" t="s">
        <v>11</v>
      </c>
      <c r="BYX49" s="1" t="s">
        <v>196</v>
      </c>
      <c r="BYY49" s="1">
        <v>480</v>
      </c>
      <c r="BYZ49" s="1" t="s">
        <v>228</v>
      </c>
      <c r="BZA49" s="1"/>
      <c r="BZB49" s="1"/>
      <c r="BZC49" s="1"/>
      <c r="BZD49" s="1"/>
      <c r="BZE49" s="1"/>
      <c r="BZF49" s="1"/>
      <c r="BZG49" s="1"/>
      <c r="BZH49" s="1" t="s">
        <v>11</v>
      </c>
      <c r="BZI49" s="1" t="s">
        <v>197</v>
      </c>
      <c r="BZJ49" s="1">
        <v>494</v>
      </c>
      <c r="BZK49" s="1" t="s">
        <v>228</v>
      </c>
      <c r="BZL49" s="1"/>
      <c r="BZM49" s="1"/>
      <c r="BZN49" s="1"/>
      <c r="BZO49" s="1"/>
      <c r="BZP49" s="1"/>
      <c r="BZQ49" s="1"/>
      <c r="BZR49" s="1"/>
      <c r="BZS49" s="1" t="s">
        <v>11</v>
      </c>
      <c r="BZT49" s="1" t="s">
        <v>198</v>
      </c>
      <c r="BZU49" s="1">
        <v>495</v>
      </c>
      <c r="BZV49" s="1" t="s">
        <v>228</v>
      </c>
      <c r="BZW49" s="1"/>
      <c r="BZX49" s="1"/>
      <c r="BZY49" s="1"/>
      <c r="BZZ49" s="1"/>
      <c r="CAA49" s="1"/>
      <c r="CAB49" s="1"/>
      <c r="CAC49" s="1"/>
      <c r="CAD49" s="1" t="s">
        <v>11</v>
      </c>
      <c r="CAE49" s="1" t="s">
        <v>199</v>
      </c>
      <c r="CAF49" s="1">
        <v>501</v>
      </c>
      <c r="CAG49" s="1" t="s">
        <v>228</v>
      </c>
      <c r="CAH49" s="1"/>
      <c r="CAI49" s="1"/>
      <c r="CAJ49" s="1"/>
      <c r="CAK49" s="1"/>
      <c r="CAL49" s="1"/>
      <c r="CAM49" s="1"/>
      <c r="CAN49" s="1"/>
      <c r="CAO49" s="1" t="s">
        <v>11</v>
      </c>
      <c r="CAP49" s="1" t="s">
        <v>200</v>
      </c>
      <c r="CAQ49" s="1">
        <v>508</v>
      </c>
      <c r="CAR49" s="1" t="s">
        <v>228</v>
      </c>
      <c r="CAS49" s="1"/>
      <c r="CAT49" s="1"/>
      <c r="CAU49" s="1"/>
      <c r="CAV49" s="1"/>
      <c r="CAW49" s="1"/>
      <c r="CAX49" s="1"/>
      <c r="CAY49" s="1"/>
      <c r="CAZ49" s="1" t="s">
        <v>11</v>
      </c>
      <c r="CBA49" s="1" t="s">
        <v>201</v>
      </c>
      <c r="CBB49" s="1">
        <v>509</v>
      </c>
      <c r="CBC49" s="1" t="s">
        <v>228</v>
      </c>
      <c r="CBD49" s="1"/>
      <c r="CBE49" s="1"/>
      <c r="CBF49" s="1"/>
      <c r="CBG49" s="1"/>
      <c r="CBH49" s="1"/>
      <c r="CBI49" s="1"/>
      <c r="CBJ49" s="1"/>
      <c r="CBK49" s="1" t="s">
        <v>11</v>
      </c>
      <c r="CBL49" s="1" t="s">
        <v>202</v>
      </c>
      <c r="CBM49" s="1">
        <v>515</v>
      </c>
      <c r="CBN49" s="1" t="s">
        <v>228</v>
      </c>
      <c r="CBO49" s="1"/>
      <c r="CBP49" s="1"/>
      <c r="CBQ49" s="1"/>
      <c r="CBR49" s="1"/>
      <c r="CBS49" s="1"/>
      <c r="CBT49" s="1"/>
      <c r="CBU49" s="1"/>
      <c r="CBV49" s="1" t="s">
        <v>11</v>
      </c>
      <c r="CBW49" s="1" t="s">
        <v>203</v>
      </c>
      <c r="CBX49" s="1">
        <v>522</v>
      </c>
      <c r="CBY49" s="1" t="s">
        <v>228</v>
      </c>
      <c r="CBZ49" s="1"/>
      <c r="CCA49" s="1"/>
      <c r="CCB49" s="1"/>
      <c r="CCC49" s="1"/>
      <c r="CCD49" s="1"/>
      <c r="CCE49" s="1"/>
      <c r="CCF49" s="1"/>
      <c r="CCG49" s="1" t="s">
        <v>11</v>
      </c>
      <c r="CCH49" s="1" t="s">
        <v>204</v>
      </c>
      <c r="CCI49" s="1">
        <v>523</v>
      </c>
      <c r="CCJ49" s="1" t="s">
        <v>228</v>
      </c>
      <c r="CCK49" s="1"/>
      <c r="CCL49" s="1"/>
      <c r="CCM49" s="1"/>
      <c r="CCN49" s="1"/>
      <c r="CCO49" s="1"/>
      <c r="CCP49" s="1"/>
      <c r="CCQ49" s="1"/>
      <c r="CCR49" s="1" t="s">
        <v>11</v>
      </c>
      <c r="CCS49" s="1" t="s">
        <v>205</v>
      </c>
      <c r="CCT49" s="1">
        <v>536</v>
      </c>
      <c r="CCU49" s="1" t="s">
        <v>228</v>
      </c>
      <c r="CCV49" s="1"/>
      <c r="CCW49" s="1"/>
      <c r="CCX49" s="1"/>
      <c r="CCY49" s="1"/>
      <c r="CCZ49" s="1"/>
      <c r="CDA49" s="1"/>
      <c r="CDB49" s="1"/>
      <c r="CDC49" s="1" t="s">
        <v>11</v>
      </c>
      <c r="CDD49" s="1" t="s">
        <v>206</v>
      </c>
      <c r="CDE49" s="1">
        <v>542</v>
      </c>
      <c r="CDF49" s="1" t="s">
        <v>228</v>
      </c>
      <c r="CDG49" s="1"/>
      <c r="CDH49" s="1"/>
      <c r="CDI49" s="1"/>
      <c r="CDJ49" s="1"/>
      <c r="CDK49" s="1"/>
      <c r="CDL49" s="1"/>
      <c r="CDM49" s="1"/>
      <c r="CDN49" s="1" t="s">
        <v>11</v>
      </c>
      <c r="CDO49" s="1" t="s">
        <v>207</v>
      </c>
      <c r="CDP49" s="1">
        <v>549</v>
      </c>
      <c r="CDQ49" s="1" t="s">
        <v>228</v>
      </c>
      <c r="CDR49" s="1"/>
      <c r="CDS49" s="1"/>
      <c r="CDT49" s="1"/>
      <c r="CDU49" s="1"/>
      <c r="CDV49" s="1"/>
      <c r="CDW49" s="1"/>
      <c r="CDX49" s="1"/>
      <c r="CDY49" s="1" t="s">
        <v>11</v>
      </c>
      <c r="CDZ49" s="1" t="s">
        <v>208</v>
      </c>
      <c r="CEA49" s="1">
        <v>550</v>
      </c>
      <c r="CEB49" s="1" t="s">
        <v>228</v>
      </c>
      <c r="CEC49" s="1"/>
      <c r="CED49" s="1"/>
      <c r="CEE49" s="1"/>
      <c r="CEF49" s="1"/>
      <c r="CEG49" s="1"/>
      <c r="CEH49" s="1"/>
      <c r="CEI49" s="1"/>
      <c r="CEJ49" s="1" t="s">
        <v>11</v>
      </c>
      <c r="CEK49" s="1" t="s">
        <v>209</v>
      </c>
      <c r="CEL49" s="1">
        <v>556</v>
      </c>
      <c r="CEM49" s="1" t="s">
        <v>228</v>
      </c>
      <c r="CEN49" s="1"/>
      <c r="CEO49" s="1"/>
      <c r="CEP49" s="1"/>
      <c r="CEQ49" s="1"/>
      <c r="CER49" s="1"/>
      <c r="CES49" s="1"/>
      <c r="CET49" s="1"/>
      <c r="CEU49" s="1" t="s">
        <v>11</v>
      </c>
      <c r="CEV49" s="1" t="s">
        <v>210</v>
      </c>
      <c r="CEW49" s="1">
        <v>563</v>
      </c>
      <c r="CEX49" s="1" t="s">
        <v>228</v>
      </c>
      <c r="CEY49" s="1"/>
      <c r="CEZ49" s="1"/>
      <c r="CFA49" s="1"/>
      <c r="CFB49" s="1"/>
      <c r="CFC49" s="1"/>
      <c r="CFD49" s="1"/>
      <c r="CFE49" s="1"/>
      <c r="CFF49" s="1" t="s">
        <v>11</v>
      </c>
      <c r="CFG49" s="1" t="s">
        <v>211</v>
      </c>
      <c r="CFH49" s="1">
        <v>564</v>
      </c>
      <c r="CFI49" s="1" t="s">
        <v>228</v>
      </c>
      <c r="CFJ49" s="1"/>
      <c r="CFK49" s="1"/>
      <c r="CFL49" s="1"/>
      <c r="CFM49" s="1"/>
      <c r="CFN49" s="1"/>
      <c r="CFO49" s="1"/>
      <c r="CFP49" s="1"/>
      <c r="CFQ49" s="1" t="s">
        <v>11</v>
      </c>
      <c r="CFR49" s="1" t="s">
        <v>212</v>
      </c>
      <c r="CFS49" s="1">
        <v>571</v>
      </c>
      <c r="CFT49" s="1" t="s">
        <v>228</v>
      </c>
      <c r="CFU49" s="1"/>
      <c r="CFV49" s="1"/>
      <c r="CFW49" s="1"/>
      <c r="CFX49" s="1"/>
      <c r="CFY49" s="1"/>
      <c r="CFZ49" s="1"/>
      <c r="CGA49" s="1"/>
      <c r="CGB49" s="1" t="s">
        <v>11</v>
      </c>
      <c r="CGC49" s="1" t="s">
        <v>213</v>
      </c>
      <c r="CGD49" s="1">
        <v>577</v>
      </c>
      <c r="CGE49" s="1" t="s">
        <v>228</v>
      </c>
      <c r="CGF49" s="1"/>
      <c r="CGG49" s="1"/>
      <c r="CGH49" s="1"/>
      <c r="CGI49" s="1"/>
      <c r="CGJ49" s="1"/>
      <c r="CGK49" s="1"/>
      <c r="CGL49" s="1"/>
      <c r="CGM49" s="1" t="s">
        <v>11</v>
      </c>
      <c r="CGN49" s="1" t="s">
        <v>214</v>
      </c>
      <c r="CGO49" s="1">
        <v>578</v>
      </c>
      <c r="CGP49" s="1" t="s">
        <v>228</v>
      </c>
      <c r="CGQ49" s="1"/>
      <c r="CGR49" s="1"/>
      <c r="CGS49" s="1"/>
      <c r="CGT49" s="1"/>
      <c r="CGU49" s="1"/>
      <c r="CGV49" s="1"/>
      <c r="CGW49" s="1"/>
      <c r="CGX49" s="1" t="s">
        <v>11</v>
      </c>
      <c r="CGY49" s="1" t="s">
        <v>215</v>
      </c>
      <c r="CGZ49" s="1">
        <v>592</v>
      </c>
      <c r="CHA49" s="1" t="s">
        <v>228</v>
      </c>
      <c r="CHB49" s="1"/>
      <c r="CHC49" s="1"/>
      <c r="CHD49" s="1"/>
      <c r="CHE49" s="1"/>
      <c r="CHF49" s="1"/>
      <c r="CHG49" s="1"/>
      <c r="CHH49" s="1"/>
      <c r="CHI49" s="1" t="s">
        <v>11</v>
      </c>
      <c r="CHJ49" s="1" t="s">
        <v>216</v>
      </c>
      <c r="CHK49" s="1">
        <v>593</v>
      </c>
      <c r="CHL49" s="1" t="s">
        <v>228</v>
      </c>
      <c r="CHM49" s="1"/>
      <c r="CHN49" s="1"/>
      <c r="CHO49" s="1"/>
      <c r="CHP49" s="1"/>
      <c r="CHQ49" s="1"/>
      <c r="CHR49" s="1"/>
      <c r="CHS49" s="1"/>
      <c r="CHT49" s="1" t="s">
        <v>11</v>
      </c>
      <c r="CHU49" s="1" t="s">
        <v>217</v>
      </c>
      <c r="CHV49" s="1">
        <v>607</v>
      </c>
      <c r="CHW49" s="1" t="s">
        <v>228</v>
      </c>
      <c r="CHX49" s="1"/>
      <c r="CHY49" s="1"/>
      <c r="CHZ49" s="1"/>
      <c r="CIA49" s="1"/>
      <c r="CIB49" s="1"/>
      <c r="CIC49" s="1"/>
      <c r="CID49" s="1"/>
      <c r="CIE49" s="1" t="s">
        <v>11</v>
      </c>
      <c r="CIF49" s="1" t="s">
        <v>218</v>
      </c>
      <c r="CIG49" s="1">
        <v>608</v>
      </c>
      <c r="CIH49" s="1" t="s">
        <v>228</v>
      </c>
      <c r="CII49" s="1"/>
      <c r="CIJ49" s="1"/>
      <c r="CIK49" s="1"/>
      <c r="CIL49" s="1"/>
      <c r="CIM49" s="1"/>
      <c r="CIN49" s="1"/>
      <c r="CIO49" s="1"/>
      <c r="CIP49" s="1" t="s">
        <v>11</v>
      </c>
      <c r="CIQ49" s="1" t="s">
        <v>219</v>
      </c>
      <c r="CIR49" s="1">
        <v>621</v>
      </c>
      <c r="CIS49" s="1" t="s">
        <v>228</v>
      </c>
      <c r="CIT49" s="1"/>
      <c r="CIU49" s="1"/>
      <c r="CIV49" s="1"/>
      <c r="CIW49" s="1"/>
      <c r="CIX49" s="1"/>
      <c r="CIY49" s="1"/>
      <c r="CIZ49" s="1"/>
      <c r="CJA49" s="1" t="s">
        <v>11</v>
      </c>
      <c r="CJB49" s="1" t="s">
        <v>220</v>
      </c>
      <c r="CJC49" s="1">
        <v>622</v>
      </c>
      <c r="CJD49" s="1" t="s">
        <v>228</v>
      </c>
      <c r="CJE49" s="1"/>
      <c r="CJF49" s="1"/>
      <c r="CJG49" s="1"/>
      <c r="CJH49" s="1"/>
      <c r="CJI49" s="1"/>
      <c r="CJJ49" s="1"/>
      <c r="CJK49" s="1"/>
      <c r="CJL49" s="1" t="s">
        <v>11</v>
      </c>
      <c r="CJM49" s="1" t="s">
        <v>221</v>
      </c>
      <c r="CJN49" s="1">
        <v>635</v>
      </c>
      <c r="CJO49" s="1" t="s">
        <v>228</v>
      </c>
      <c r="CJP49" s="1"/>
      <c r="CJQ49" s="1"/>
      <c r="CJR49" s="1"/>
      <c r="CJS49" s="1"/>
      <c r="CJT49" s="1"/>
      <c r="CJU49" s="1"/>
      <c r="CJV49" s="1"/>
      <c r="CJW49" s="1" t="s">
        <v>11</v>
      </c>
      <c r="CJX49" s="1" t="s">
        <v>222</v>
      </c>
      <c r="CJY49" s="1">
        <v>636</v>
      </c>
      <c r="CJZ49" s="1" t="s">
        <v>228</v>
      </c>
      <c r="CKA49" s="1"/>
      <c r="CKB49" s="1"/>
      <c r="CKC49" s="1"/>
      <c r="CKD49" s="1"/>
      <c r="CKE49" s="1"/>
      <c r="CKF49" s="1"/>
      <c r="CKG49" s="1"/>
      <c r="CKH49" s="1" t="s">
        <v>11</v>
      </c>
      <c r="CKI49" s="1" t="s">
        <v>223</v>
      </c>
      <c r="CKJ49" s="1">
        <v>649</v>
      </c>
      <c r="CKK49" s="1" t="s">
        <v>228</v>
      </c>
      <c r="CKL49" s="1"/>
      <c r="CKM49" s="1"/>
      <c r="CKN49" s="1"/>
      <c r="CKO49" s="1"/>
      <c r="CKP49" s="1"/>
      <c r="CKQ49" s="1"/>
      <c r="CKR49" s="1"/>
      <c r="CKS49" s="1" t="s">
        <v>11</v>
      </c>
      <c r="CKT49" s="1" t="s">
        <v>224</v>
      </c>
      <c r="CKU49" s="1">
        <v>650</v>
      </c>
      <c r="CKV49" s="1" t="s">
        <v>228</v>
      </c>
      <c r="CKW49" s="1"/>
      <c r="CKX49" s="1"/>
      <c r="CKY49" s="1"/>
      <c r="CKZ49" s="1"/>
      <c r="CLA49" s="1"/>
      <c r="CLB49" s="1"/>
      <c r="CLC49" s="1"/>
      <c r="CLD49" s="1" t="s">
        <v>11</v>
      </c>
      <c r="CLE49" s="1" t="s">
        <v>225</v>
      </c>
      <c r="CLF49" s="1">
        <v>663</v>
      </c>
      <c r="CLG49" s="1" t="s">
        <v>228</v>
      </c>
      <c r="CLH49" s="1"/>
      <c r="CLI49" s="1"/>
      <c r="CLJ49" s="1"/>
      <c r="CLK49" s="1"/>
      <c r="CLL49" s="1"/>
      <c r="CLM49" s="1"/>
      <c r="CLN49" s="1"/>
      <c r="CLO49" s="1"/>
      <c r="CLP49" s="1"/>
      <c r="CLQ49" s="1"/>
      <c r="CLR49" s="1"/>
      <c r="CLS49" s="1"/>
      <c r="CLT49" s="1"/>
      <c r="CLU49" s="1"/>
      <c r="CLV49" s="1"/>
      <c r="CLW49" s="1"/>
      <c r="CLX49" s="1"/>
      <c r="CLY49" s="1"/>
      <c r="CLZ49" s="1"/>
      <c r="CMA49" s="1"/>
      <c r="CMB49" s="1"/>
      <c r="CMC49" s="1"/>
      <c r="CMD49" s="1"/>
      <c r="CME49" s="1"/>
      <c r="CMF49" s="1"/>
      <c r="CMG49" s="1"/>
      <c r="CMH49" s="1"/>
      <c r="CMI49" s="1"/>
      <c r="CMJ49" s="1"/>
      <c r="CMK49" s="1"/>
      <c r="CML49" s="1"/>
      <c r="CMM49" s="1"/>
      <c r="CMN49" s="1"/>
      <c r="CMO49" s="1"/>
      <c r="CMP49" s="1"/>
      <c r="CMQ49" s="1"/>
      <c r="CMR49" s="1"/>
      <c r="CMS49" s="1"/>
      <c r="CMT49" s="1"/>
      <c r="CMU49" s="1"/>
      <c r="CMV49" s="1"/>
      <c r="CMW49" s="1"/>
      <c r="CMX49" s="1"/>
      <c r="CMY49" s="1"/>
      <c r="CMZ49" s="1"/>
    </row>
    <row r="50" spans="1:2392" x14ac:dyDescent="0.3">
      <c r="A50" s="1" t="s">
        <v>11</v>
      </c>
      <c r="B50" s="1" t="s">
        <v>12</v>
      </c>
      <c r="C50" s="1">
        <v>1</v>
      </c>
      <c r="D50" s="1">
        <v>1</v>
      </c>
      <c r="E50" s="1">
        <v>4.4999999999999998E-2</v>
      </c>
      <c r="F50" s="1">
        <f t="shared" ref="F50:F64" si="2560">E50--0.002</f>
        <v>4.7E-2</v>
      </c>
      <c r="G50" s="1">
        <f t="shared" ref="G50:G64" si="2561">(F50--0.0109)/0.0295</f>
        <v>1.9627118644067798</v>
      </c>
      <c r="H50" s="1">
        <f>G50*0.0015</f>
        <v>2.9440677966101696E-3</v>
      </c>
      <c r="I50" s="1">
        <f>H50/0.000130345</f>
        <v>22.586733642335108</v>
      </c>
      <c r="J50" s="1"/>
      <c r="K50" s="1"/>
      <c r="L50" s="1" t="s">
        <v>11</v>
      </c>
      <c r="M50" s="1" t="s">
        <v>13</v>
      </c>
      <c r="N50" s="1">
        <v>2</v>
      </c>
      <c r="O50" s="1">
        <v>1</v>
      </c>
      <c r="P50" s="1">
        <v>6.6000000000000003E-2</v>
      </c>
      <c r="Q50" s="1">
        <f t="shared" ref="Q50:Q64" si="2562">P50--0.002</f>
        <v>6.8000000000000005E-2</v>
      </c>
      <c r="R50" s="1">
        <f t="shared" ref="R50:R64" si="2563">(Q50--0.0115)/0.0295</f>
        <v>2.6949152542372885</v>
      </c>
      <c r="S50" s="1">
        <f t="shared" ref="S50:S64" si="2564">R50*0.0015</f>
        <v>4.0423728813559325E-3</v>
      </c>
      <c r="T50" s="1">
        <f t="shared" ref="T50:T64" si="2565">S50/0.000130345</f>
        <v>31.012872617714009</v>
      </c>
      <c r="U50" s="1"/>
      <c r="V50" s="1"/>
      <c r="W50" s="1" t="s">
        <v>11</v>
      </c>
      <c r="X50" s="1" t="s">
        <v>14</v>
      </c>
      <c r="Y50" s="1">
        <v>3</v>
      </c>
      <c r="Z50" s="1">
        <v>1</v>
      </c>
      <c r="AA50" s="1">
        <v>0.10299999999999999</v>
      </c>
      <c r="AB50" s="1">
        <f t="shared" ref="AB50:AB64" si="2566">AA50-0.001</f>
        <v>0.10199999999999999</v>
      </c>
      <c r="AC50" s="1">
        <f t="shared" ref="AC50:AC64" si="2567">(AB50--0.0113)/0.0295</f>
        <v>3.840677966101695</v>
      </c>
      <c r="AD50" s="1">
        <f t="shared" ref="AD50:AD64" si="2568">AC50*0.0015</f>
        <v>5.7610169491525429E-3</v>
      </c>
      <c r="AE50" s="1">
        <f t="shared" ref="AE50:AE64" si="2569">AD50/0.000130345</f>
        <v>44.198219718075435</v>
      </c>
      <c r="AF50" s="1"/>
      <c r="AG50" s="1"/>
      <c r="AH50" s="1" t="s">
        <v>11</v>
      </c>
      <c r="AI50" s="1" t="s">
        <v>15</v>
      </c>
      <c r="AJ50" s="1">
        <v>4</v>
      </c>
      <c r="AK50" s="1">
        <v>1</v>
      </c>
      <c r="AL50" s="1">
        <v>8.7999999999999995E-2</v>
      </c>
      <c r="AM50" s="1">
        <f t="shared" ref="AM50:AM64" si="2570">AL50-0.008</f>
        <v>7.9999999999999988E-2</v>
      </c>
      <c r="AN50" s="1">
        <f t="shared" ref="AN50:AN64" si="2571">(AM50--0.0094)/0.0294</f>
        <v>3.0408163265306123</v>
      </c>
      <c r="AO50" s="1">
        <f t="shared" ref="AO50:AO64" si="2572">AN50*0.0015</f>
        <v>4.5612244897959182E-3</v>
      </c>
      <c r="AP50" s="1">
        <f t="shared" ref="AP50:AP64" si="2573">AO50/0.000130345</f>
        <v>34.993474930345762</v>
      </c>
      <c r="AQ50" s="1"/>
      <c r="AR50" s="1"/>
      <c r="AS50" s="1" t="s">
        <v>11</v>
      </c>
      <c r="AT50" s="1" t="s">
        <v>16</v>
      </c>
      <c r="AU50" s="1">
        <v>8</v>
      </c>
      <c r="AV50" s="1">
        <v>1</v>
      </c>
      <c r="AW50" s="1">
        <v>9.7000000000000003E-2</v>
      </c>
      <c r="AX50" s="1">
        <f t="shared" ref="AX50:AX64" si="2574">AW50-0.008</f>
        <v>8.8999999999999996E-2</v>
      </c>
      <c r="AY50" s="1">
        <f t="shared" ref="AY50:AY64" si="2575">(AX50--0.0097)/0.0293</f>
        <v>3.3686006825938564</v>
      </c>
      <c r="AZ50" s="1">
        <f t="shared" ref="AZ50:AZ64" si="2576">AY50*0.0015</f>
        <v>5.0529010238907846E-3</v>
      </c>
      <c r="BA50" s="1">
        <f t="shared" ref="BA50:BA64" si="2577">AZ50/0.000130345</f>
        <v>38.765591498644248</v>
      </c>
      <c r="BB50" s="1"/>
      <c r="BC50" s="1"/>
      <c r="BD50" s="1" t="s">
        <v>11</v>
      </c>
      <c r="BE50" s="1" t="s">
        <v>17</v>
      </c>
      <c r="BF50" s="1">
        <v>9</v>
      </c>
      <c r="BG50" s="1">
        <v>1</v>
      </c>
      <c r="BH50" s="1">
        <v>0.10199999999999999</v>
      </c>
      <c r="BI50" s="1">
        <f t="shared" ref="BI50:BI64" si="2578">BH50-0.005</f>
        <v>9.6999999999999989E-2</v>
      </c>
      <c r="BJ50" s="1">
        <f t="shared" ref="BJ50:BJ64" si="2579">(BI50--0.0093)/0.0293</f>
        <v>3.6279863481228665</v>
      </c>
      <c r="BK50" s="1">
        <f t="shared" ref="BK50:BK64" si="2580">BJ50*0.0015</f>
        <v>5.4419795221842997E-3</v>
      </c>
      <c r="BL50" s="1">
        <f t="shared" ref="BL50:BL64" si="2581">BK50/0.000130345</f>
        <v>41.75058132022172</v>
      </c>
      <c r="BM50" s="1"/>
      <c r="BN50" s="1"/>
      <c r="BO50" s="1" t="s">
        <v>11</v>
      </c>
      <c r="BP50" s="1" t="s">
        <v>18</v>
      </c>
      <c r="BQ50" s="1">
        <v>10</v>
      </c>
      <c r="BR50" s="1">
        <v>1</v>
      </c>
      <c r="BS50" s="1">
        <v>0.10199999999999999</v>
      </c>
      <c r="BT50" s="1">
        <f t="shared" ref="BT50:BT64" si="2582">BS50-0.009</f>
        <v>9.2999999999999999E-2</v>
      </c>
      <c r="BU50" s="1">
        <f t="shared" ref="BU50:BU64" si="2583">(BT50--0.0075)/0.0293</f>
        <v>3.4300341296928329</v>
      </c>
      <c r="BV50" s="1">
        <f t="shared" ref="BV50:BV64" si="2584">BU50*0.0015</f>
        <v>5.1450511945392496E-3</v>
      </c>
      <c r="BW50" s="1">
        <f t="shared" ref="BW50:BW64" si="2585">BV50/0.000130345</f>
        <v>39.472562772175763</v>
      </c>
      <c r="BX50" s="1"/>
      <c r="BY50" s="1"/>
      <c r="BZ50" s="1" t="s">
        <v>11</v>
      </c>
      <c r="CA50" s="1" t="s">
        <v>19</v>
      </c>
      <c r="CB50" s="1">
        <v>11</v>
      </c>
      <c r="CC50" s="1">
        <v>1</v>
      </c>
      <c r="CD50" s="1">
        <v>0.11799999999999999</v>
      </c>
      <c r="CE50" s="1">
        <f t="shared" ref="CE50:CE64" si="2586">CD50-0.005</f>
        <v>0.11299999999999999</v>
      </c>
      <c r="CF50" s="1">
        <f t="shared" ref="CF50:CF64" si="2587">(CE50--0.0074)/0.0291</f>
        <v>4.137457044673539</v>
      </c>
      <c r="CG50" s="1">
        <f t="shared" ref="CG50:CG64" si="2588">CF50*0.0015</f>
        <v>6.2061855670103088E-3</v>
      </c>
      <c r="CH50" s="1">
        <f t="shared" ref="CH50:CH64" si="2589">CG50/0.000130345</f>
        <v>47.613529993557933</v>
      </c>
      <c r="CI50" s="1"/>
      <c r="CJ50" s="1"/>
      <c r="CK50" s="1" t="s">
        <v>11</v>
      </c>
      <c r="CL50" s="1" t="s">
        <v>20</v>
      </c>
      <c r="CM50" s="1">
        <v>14</v>
      </c>
      <c r="CN50" s="1">
        <v>1</v>
      </c>
      <c r="CO50" s="1">
        <v>0.113</v>
      </c>
      <c r="CP50" s="1">
        <f t="shared" ref="CP50:CP64" si="2590">CO50-0.013</f>
        <v>0.1</v>
      </c>
      <c r="CQ50" s="1">
        <f t="shared" ref="CQ50:CQ64" si="2591">(CP50--0.0051)/0.0291</f>
        <v>3.6116838487972509</v>
      </c>
      <c r="CR50" s="1">
        <f t="shared" ref="CR50:CR64" si="2592">CQ50*0.0015</f>
        <v>5.4175257731958765E-3</v>
      </c>
      <c r="CS50" s="1">
        <f t="shared" ref="CS50:CS64" si="2593">CR50/0.000130345</f>
        <v>41.562973441220429</v>
      </c>
      <c r="CT50" s="1"/>
      <c r="CU50" s="1"/>
      <c r="CV50" s="1" t="s">
        <v>11</v>
      </c>
      <c r="CW50" s="1" t="s">
        <v>21</v>
      </c>
      <c r="CX50" s="1">
        <v>15</v>
      </c>
      <c r="CY50" s="1">
        <v>1</v>
      </c>
      <c r="CZ50" s="1">
        <v>9.6000000000000002E-2</v>
      </c>
      <c r="DA50" s="1">
        <f t="shared" ref="DA50:DA64" si="2594">CZ50-0.02</f>
        <v>7.5999999999999998E-2</v>
      </c>
      <c r="DB50" s="1">
        <f t="shared" ref="DB50:DB64" si="2595">(DA50--0.006)/0.029</f>
        <v>2.8275862068965516</v>
      </c>
      <c r="DC50" s="1">
        <f t="shared" ref="DC50:DC64" si="2596">DB50*0.0015</f>
        <v>4.2413793103448271E-3</v>
      </c>
      <c r="DD50" s="1">
        <f t="shared" ref="DD50:DD64" si="2597">DC50/0.000130345</f>
        <v>32.539639497831345</v>
      </c>
      <c r="DE50" s="1"/>
      <c r="DF50" s="1"/>
      <c r="DG50" s="1" t="s">
        <v>11</v>
      </c>
      <c r="DH50" s="1" t="s">
        <v>22</v>
      </c>
      <c r="DI50" s="1">
        <v>16</v>
      </c>
      <c r="DJ50" s="1">
        <v>1</v>
      </c>
      <c r="DK50" s="1">
        <v>0.113</v>
      </c>
      <c r="DL50" s="1">
        <f t="shared" ref="DL50:DL63" si="2598">DK50-0.027</f>
        <v>8.6000000000000007E-2</v>
      </c>
      <c r="DM50" s="1">
        <f t="shared" si="1751"/>
        <v>3.0443686006825939</v>
      </c>
      <c r="DN50" s="1">
        <f t="shared" ref="DN50:DN64" si="2599">DM50*0.0015</f>
        <v>4.5665529010238907E-3</v>
      </c>
      <c r="DO50" s="1">
        <f t="shared" ref="DO50:DO64" si="2600">DN50/0.000130345</f>
        <v>35.034354221672416</v>
      </c>
      <c r="DP50" s="1"/>
      <c r="DQ50" s="1"/>
      <c r="DR50" s="1" t="s">
        <v>11</v>
      </c>
      <c r="DS50" s="1" t="s">
        <v>23</v>
      </c>
      <c r="DT50" s="1">
        <v>17</v>
      </c>
      <c r="DU50" s="1">
        <v>1</v>
      </c>
      <c r="DV50" s="1">
        <v>0.126</v>
      </c>
      <c r="DW50" s="1">
        <f t="shared" ref="DW50:DW64" si="2601">DV50-0.027</f>
        <v>9.9000000000000005E-2</v>
      </c>
      <c r="DX50" s="1">
        <f t="shared" ref="DX50:DX64" si="2602">(DW50--0.001)/0.0292</f>
        <v>3.4246575342465757</v>
      </c>
      <c r="DY50" s="1">
        <f t="shared" ref="DY50:DY64" si="2603">DX50*0.0015</f>
        <v>5.1369863013698636E-3</v>
      </c>
      <c r="DZ50" s="1">
        <f t="shared" ref="DZ50:DZ64" si="2604">DY50/0.000130345</f>
        <v>39.410689334994544</v>
      </c>
      <c r="EA50" s="1"/>
      <c r="EB50" s="1"/>
      <c r="EC50" s="1" t="s">
        <v>11</v>
      </c>
      <c r="ED50" s="1" t="s">
        <v>24</v>
      </c>
      <c r="EE50" s="1">
        <v>18</v>
      </c>
      <c r="EF50" s="1">
        <v>1</v>
      </c>
      <c r="EG50" s="1">
        <v>0.13400000000000001</v>
      </c>
      <c r="EH50" s="1">
        <f t="shared" ref="EH50:EH64" si="2605">EG50-0.026</f>
        <v>0.10800000000000001</v>
      </c>
      <c r="EI50" s="1">
        <f t="shared" ref="EI50:EI64" si="2606">(EH50--0.0052)/0.0294</f>
        <v>3.850340136054422</v>
      </c>
      <c r="EJ50" s="1">
        <f t="shared" ref="EJ50:EJ64" si="2607">EI50*0.0015</f>
        <v>5.7755102040816329E-3</v>
      </c>
      <c r="EK50" s="1">
        <f t="shared" ref="EK50:EK64" si="2608">EJ50/0.000130345</f>
        <v>44.309411209341619</v>
      </c>
      <c r="EL50" s="1"/>
      <c r="EM50" s="1"/>
      <c r="EN50" s="1" t="s">
        <v>11</v>
      </c>
      <c r="EO50" s="1" t="s">
        <v>25</v>
      </c>
      <c r="EP50" s="1">
        <v>21</v>
      </c>
      <c r="EQ50" s="1">
        <v>1</v>
      </c>
      <c r="ER50" s="1">
        <v>0.16900000000000001</v>
      </c>
      <c r="ES50" s="1">
        <f t="shared" ref="ES50:ES64" si="2609">ER50-0.031</f>
        <v>0.13800000000000001</v>
      </c>
      <c r="ET50" s="1">
        <f t="shared" ref="ET50:ET64" si="2610">((ES50--0.0026)/0.0292)</f>
        <v>4.8150684931506849</v>
      </c>
      <c r="EU50" s="1">
        <f t="shared" ref="EU50:EU64" si="2611">ET50*0.0015</f>
        <v>7.2226027397260277E-3</v>
      </c>
      <c r="EV50" s="1">
        <f t="shared" ref="EV50:EV64" si="2612">EU50/0.000130345</f>
        <v>55.411429205002321</v>
      </c>
      <c r="EW50" s="1"/>
      <c r="EX50" s="1"/>
      <c r="EY50" s="1" t="s">
        <v>11</v>
      </c>
      <c r="EZ50" s="1" t="s">
        <v>26</v>
      </c>
      <c r="FA50" s="1">
        <v>22</v>
      </c>
      <c r="FB50" s="1">
        <v>1</v>
      </c>
      <c r="FC50" s="1">
        <v>0.18</v>
      </c>
      <c r="FD50" s="1">
        <f t="shared" ref="FD50:FD64" si="2613">FC50-0.031</f>
        <v>0.14899999999999999</v>
      </c>
      <c r="FE50" s="1">
        <f t="shared" ref="FE50:FE64" si="2614">(FD50--0.0008)/0.0293</f>
        <v>5.1126279863481221</v>
      </c>
      <c r="FF50" s="1">
        <f t="shared" ref="FF50:FF64" si="2615">FE50*0.0015</f>
        <v>7.6689419795221833E-3</v>
      </c>
      <c r="FG50" s="1">
        <f t="shared" ref="FG50:FG64" si="2616">FF50/0.000130345</f>
        <v>58.835720430566447</v>
      </c>
      <c r="FH50" s="1"/>
      <c r="FI50" s="1"/>
      <c r="FJ50" s="1" t="s">
        <v>11</v>
      </c>
      <c r="FK50" s="1" t="s">
        <v>27</v>
      </c>
      <c r="FL50" s="1">
        <v>23</v>
      </c>
      <c r="FM50" s="1">
        <v>1</v>
      </c>
      <c r="FN50" s="1">
        <v>0.19900000000000001</v>
      </c>
      <c r="FO50" s="1">
        <f t="shared" ref="FO50:FO64" si="2617">FN50-0.03</f>
        <v>0.16900000000000001</v>
      </c>
      <c r="FP50" s="1">
        <f t="shared" ref="FP50:FP64" si="2618">(FO50--0.0119)/0.0294</f>
        <v>6.1530612244897966</v>
      </c>
      <c r="FQ50" s="1">
        <f t="shared" ref="FQ50:FQ64" si="2619">FP50*0.0015</f>
        <v>9.229591836734696E-3</v>
      </c>
      <c r="FR50" s="1">
        <f t="shared" ref="FR50:FR64" si="2620">FQ50/0.000130345</f>
        <v>70.808944238249993</v>
      </c>
      <c r="FS50" s="1"/>
      <c r="FT50" s="1"/>
      <c r="FU50" s="1" t="s">
        <v>11</v>
      </c>
      <c r="FV50" s="1" t="s">
        <v>28</v>
      </c>
      <c r="FW50" s="1">
        <v>24</v>
      </c>
      <c r="FX50" s="1">
        <v>1</v>
      </c>
      <c r="FY50" s="1">
        <v>0.20799999999999999</v>
      </c>
      <c r="FZ50" s="1">
        <f t="shared" ref="FZ50:FZ64" si="2621">FY50-0.031</f>
        <v>0.17699999999999999</v>
      </c>
      <c r="GA50" s="1">
        <f t="shared" ref="GA50:GA64" si="2622">(FZ50-0.0011)/0.0292</f>
        <v>6.0239726027397262</v>
      </c>
      <c r="GB50" s="1">
        <f t="shared" ref="GB50:GB64" si="2623">GA50*0.0015</f>
        <v>9.0359589041095895E-3</v>
      </c>
      <c r="GC50" s="1">
        <f t="shared" ref="GC50:GC64" si="2624">GB50/0.000130345</f>
        <v>69.323402540255401</v>
      </c>
      <c r="GD50" s="1"/>
      <c r="GE50" s="1"/>
      <c r="GF50" s="1" t="s">
        <v>11</v>
      </c>
      <c r="GG50" s="1" t="s">
        <v>29</v>
      </c>
      <c r="GH50" s="1">
        <v>25</v>
      </c>
      <c r="GI50" s="1">
        <v>1</v>
      </c>
      <c r="GJ50" s="1">
        <v>0.216</v>
      </c>
      <c r="GK50" s="1">
        <f t="shared" ref="GK50:GK64" si="2625">GJ50-0.031</f>
        <v>0.185</v>
      </c>
      <c r="GL50" s="1">
        <f t="shared" ref="GL50:GL64" si="2626">(GK50--0.004)/0.0293</f>
        <v>6.450511945392492</v>
      </c>
      <c r="GM50" s="1">
        <f t="shared" ref="GM50:GM64" si="2627">GL50*0.0015</f>
        <v>9.6757679180887388E-3</v>
      </c>
      <c r="GN50" s="1">
        <f t="shared" ref="GN50:GN64" si="2628">GM50/0.000130345</f>
        <v>74.231983720808159</v>
      </c>
      <c r="GO50" s="1"/>
      <c r="GP50" s="1"/>
      <c r="GQ50" s="1" t="s">
        <v>11</v>
      </c>
      <c r="GR50" s="1" t="s">
        <v>30</v>
      </c>
      <c r="GS50" s="1">
        <v>28</v>
      </c>
      <c r="GT50" s="1">
        <v>1</v>
      </c>
      <c r="GU50" s="1">
        <v>0.25600000000000001</v>
      </c>
      <c r="GV50" s="1">
        <f t="shared" ref="GV50:GV64" si="2629">GU50-0.029</f>
        <v>0.22700000000000001</v>
      </c>
      <c r="GW50" s="1">
        <f t="shared" ref="GW50:GW64" si="2630">(GV50-0.001)/0.029</f>
        <v>7.7931034482758621</v>
      </c>
      <c r="GX50" s="1">
        <f t="shared" ref="GX50:GX64" si="2631">GW50*0.0015</f>
        <v>1.1689655172413793E-2</v>
      </c>
      <c r="GY50" s="1">
        <f t="shared" ref="GY50:GY64" si="2632">GX50/0.000130345</f>
        <v>89.682421054998613</v>
      </c>
      <c r="GZ50" s="1"/>
      <c r="HA50" s="1"/>
      <c r="HB50" s="1" t="s">
        <v>11</v>
      </c>
      <c r="HC50" s="1" t="s">
        <v>31</v>
      </c>
      <c r="HD50" s="1">
        <v>29</v>
      </c>
      <c r="HE50" s="1">
        <v>1</v>
      </c>
      <c r="HF50" s="1">
        <v>7.2999999999999995E-2</v>
      </c>
      <c r="HG50" s="1">
        <f t="shared" ref="HG50:HG64" si="2633">HF50-0.052</f>
        <v>2.0999999999999998E-2</v>
      </c>
      <c r="HH50" s="1">
        <f t="shared" ref="HH50:HH64" si="2634">(HG50--0.0079)/0.0298</f>
        <v>0.96979865771812079</v>
      </c>
      <c r="HI50" s="1">
        <f t="shared" ref="HI50:HI64" si="2635">HH50*0.0015</f>
        <v>1.4546979865771813E-3</v>
      </c>
      <c r="HJ50" s="1">
        <f t="shared" ref="HJ50:HJ64" si="2636">HI50/0.000130345</f>
        <v>11.16036661611248</v>
      </c>
      <c r="HK50" s="1"/>
      <c r="HL50" s="1"/>
      <c r="HM50" s="1" t="s">
        <v>11</v>
      </c>
      <c r="HN50" s="1" t="s">
        <v>32</v>
      </c>
      <c r="HO50" s="1">
        <v>30</v>
      </c>
      <c r="HP50" s="1">
        <v>1</v>
      </c>
      <c r="HQ50" s="1">
        <v>8.5999999999999993E-2</v>
      </c>
      <c r="HR50" s="1">
        <f t="shared" ref="HR50:HR64" si="2637">HQ50-0.052</f>
        <v>3.3999999999999996E-2</v>
      </c>
      <c r="HS50" s="1">
        <f t="shared" ref="HS50:HS64" si="2638">(HR50--0.0065)/0.0297</f>
        <v>1.3636363636363633</v>
      </c>
      <c r="HT50" s="1">
        <f t="shared" ref="HT50:HT64" si="2639">HS50*0.0015</f>
        <v>2.0454545454545452E-3</v>
      </c>
      <c r="HU50" s="1">
        <f t="shared" ref="HU50:HU64" si="2640">HT50/0.000130345</f>
        <v>15.692619935206913</v>
      </c>
      <c r="HV50" s="1"/>
      <c r="HW50" s="1"/>
      <c r="HX50" s="1" t="s">
        <v>11</v>
      </c>
      <c r="HY50" s="1" t="s">
        <v>33</v>
      </c>
      <c r="HZ50" s="1">
        <v>31</v>
      </c>
      <c r="IA50" s="1">
        <v>1</v>
      </c>
      <c r="IB50" s="1">
        <v>9.8000000000000004E-2</v>
      </c>
      <c r="IC50" s="1">
        <f t="shared" ref="IC50:IC64" si="2641">IB50-0.055</f>
        <v>4.3000000000000003E-2</v>
      </c>
      <c r="ID50" s="1">
        <f t="shared" ref="ID50:ID64" si="2642">(IC50--0.006)/0.0296</f>
        <v>1.6554054054054055</v>
      </c>
      <c r="IE50" s="1">
        <f t="shared" ref="IE50:IE64" si="2643">ID50*0.0015</f>
        <v>2.4831081081081083E-3</v>
      </c>
      <c r="IF50" s="1">
        <f t="shared" ref="IF50:IF64" si="2644">IE50/0.000130345</f>
        <v>19.050275101523713</v>
      </c>
      <c r="IG50" s="1"/>
      <c r="IH50" s="1"/>
      <c r="II50" s="1" t="s">
        <v>11</v>
      </c>
      <c r="IJ50" s="1" t="s">
        <v>34</v>
      </c>
      <c r="IK50" s="1">
        <v>32</v>
      </c>
      <c r="IL50" s="1">
        <v>1</v>
      </c>
      <c r="IM50" s="1">
        <v>0.112</v>
      </c>
      <c r="IN50" s="1">
        <f t="shared" ref="IN50:IN64" si="2645">IM50-0.055</f>
        <v>5.7000000000000002E-2</v>
      </c>
      <c r="IO50" s="1">
        <f t="shared" si="1797"/>
        <v>2.0774410774410774</v>
      </c>
      <c r="IP50" s="1">
        <f t="shared" ref="IP50:IP64" si="2646">IO50*0.0015</f>
        <v>3.1161616161616162E-3</v>
      </c>
      <c r="IQ50" s="1">
        <f t="shared" ref="IQ50:IQ64" si="2647">IP50/0.000130345</f>
        <v>23.907028395117695</v>
      </c>
      <c r="IR50" s="1"/>
      <c r="IS50" s="1"/>
      <c r="IT50" s="1" t="s">
        <v>11</v>
      </c>
      <c r="IU50" s="1" t="s">
        <v>35</v>
      </c>
      <c r="IV50" s="1">
        <v>35</v>
      </c>
      <c r="IW50" s="1">
        <v>1</v>
      </c>
      <c r="IX50" s="1">
        <v>0.15</v>
      </c>
      <c r="IY50" s="1">
        <f t="shared" ref="IY50:IY64" si="2648">IX50-0.055</f>
        <v>9.5000000000000001E-2</v>
      </c>
      <c r="IZ50" s="1">
        <f t="shared" ref="IZ50:IZ64" si="2649">(IY50--0.0068)/0.0298</f>
        <v>3.4161073825503356</v>
      </c>
      <c r="JA50" s="1">
        <f t="shared" ref="JA50:JA64" si="2650">IZ50*0.0015</f>
        <v>5.1241610738255033E-3</v>
      </c>
      <c r="JB50" s="1">
        <f t="shared" ref="JB50:JB64" si="2651">JA50/0.000130345</f>
        <v>39.312294862292404</v>
      </c>
      <c r="JC50" s="1"/>
      <c r="JD50" s="1"/>
      <c r="JE50" s="1" t="s">
        <v>11</v>
      </c>
      <c r="JF50" s="3" t="s">
        <v>36</v>
      </c>
      <c r="JG50" s="3">
        <v>36</v>
      </c>
      <c r="JH50" s="1">
        <v>1</v>
      </c>
      <c r="JI50" s="1">
        <v>0.16600000000000001</v>
      </c>
      <c r="JJ50" s="1">
        <f t="shared" ref="JJ50:JJ64" si="2652">JI50-0.057</f>
        <v>0.10900000000000001</v>
      </c>
      <c r="JK50" s="1">
        <f t="shared" ref="JK50:JK64" si="2653">(JJ50--0.0085)/0.0299</f>
        <v>3.9297658862876261</v>
      </c>
      <c r="JL50" s="1">
        <f t="shared" ref="JL50:JL64" si="2654">JK50*0.0015</f>
        <v>5.8946488294314391E-3</v>
      </c>
      <c r="JM50" s="1">
        <f t="shared" ref="JM50:JM64" si="2655">JL50/0.000130345</f>
        <v>45.2234364910924</v>
      </c>
      <c r="JN50" s="1"/>
      <c r="JO50" s="1"/>
      <c r="JP50" s="1" t="s">
        <v>11</v>
      </c>
      <c r="JQ50" s="1" t="s">
        <v>37</v>
      </c>
      <c r="JR50" s="1">
        <v>37</v>
      </c>
      <c r="JS50" s="1">
        <v>1</v>
      </c>
      <c r="JT50" s="1">
        <v>0.17499999999999999</v>
      </c>
      <c r="JU50" s="1">
        <f t="shared" ref="JU50:JU64" si="2656">JT50-0.058</f>
        <v>0.11699999999999999</v>
      </c>
      <c r="JV50" s="1">
        <f t="shared" ref="JV50:JV64" si="2657">(JU50--0.0075)/0.0299</f>
        <v>4.1638795986622075</v>
      </c>
      <c r="JW50" s="1">
        <f t="shared" ref="JW50:JW64" si="2658">JV50*0.0015</f>
        <v>6.2458193979933116E-3</v>
      </c>
      <c r="JX50" s="1">
        <f t="shared" ref="JX50:JX64" si="2659">JW50/0.000130345</f>
        <v>47.917598665029821</v>
      </c>
      <c r="JY50" s="1"/>
      <c r="JZ50" s="1"/>
      <c r="KA50" s="1" t="s">
        <v>11</v>
      </c>
      <c r="KB50" s="1" t="s">
        <v>38</v>
      </c>
      <c r="KC50" s="1">
        <v>38</v>
      </c>
      <c r="KD50" s="1">
        <v>1</v>
      </c>
      <c r="KE50" s="1">
        <v>0.185</v>
      </c>
      <c r="KF50" s="1">
        <f t="shared" ref="KF50:KF64" si="2660">KE50-0.061</f>
        <v>0.124</v>
      </c>
      <c r="KG50" s="1">
        <f t="shared" ref="KG50:KG64" si="2661">(KF50--0.004)/0.0299</f>
        <v>4.2809364548494981</v>
      </c>
      <c r="KH50" s="1">
        <f t="shared" ref="KH50:KH64" si="2662">KG50*0.0015</f>
        <v>6.421404682274247E-3</v>
      </c>
      <c r="KI50" s="1">
        <f t="shared" ref="KI50:KI64" si="2663">KH50/0.000130345</f>
        <v>49.264679751998521</v>
      </c>
      <c r="KJ50" s="1"/>
      <c r="KK50" s="1"/>
      <c r="KL50" s="1" t="s">
        <v>11</v>
      </c>
      <c r="KM50" s="1" t="s">
        <v>39</v>
      </c>
      <c r="KN50" s="1">
        <v>39</v>
      </c>
      <c r="KO50" s="1">
        <v>1</v>
      </c>
      <c r="KP50" s="1">
        <v>0.19800000000000001</v>
      </c>
      <c r="KQ50" s="1">
        <f t="shared" ref="KQ50:KQ64" si="2664">KP50-0.063</f>
        <v>0.13500000000000001</v>
      </c>
      <c r="KR50" s="1">
        <f t="shared" ref="KR50:KR64" si="2665">(KQ50--0.005)/0.0298</f>
        <v>4.6979865771812088</v>
      </c>
      <c r="KS50" s="1">
        <f t="shared" ref="KS50:KS64" si="2666">KR50*0.0015</f>
        <v>7.0469798657718137E-3</v>
      </c>
      <c r="KT50" s="1">
        <f t="shared" ref="KT50:KT64" si="2667">KS50/0.000130345</f>
        <v>54.064059732032788</v>
      </c>
      <c r="KU50" s="1"/>
      <c r="KV50" s="1"/>
      <c r="KW50" s="1" t="s">
        <v>11</v>
      </c>
      <c r="KX50" s="1" t="s">
        <v>40</v>
      </c>
      <c r="KY50" s="1">
        <v>42</v>
      </c>
      <c r="KZ50" s="1">
        <v>1</v>
      </c>
      <c r="LA50" s="1">
        <v>0.21299999999999999</v>
      </c>
      <c r="LB50" s="1">
        <f t="shared" ref="LB50:LB64" si="2668">LA50-0.065</f>
        <v>0.14799999999999999</v>
      </c>
      <c r="LC50" s="1">
        <f t="shared" ref="LC50:LC64" si="2669">(LB50--0.0099)/0.0298</f>
        <v>5.298657718120805</v>
      </c>
      <c r="LD50" s="1">
        <f t="shared" ref="LD50:LD64" si="2670">LC50*0.0015</f>
        <v>7.947986577181208E-3</v>
      </c>
      <c r="LE50" s="1">
        <f t="shared" ref="LE50:LE64" si="2671">LD50/0.000130345</f>
        <v>60.976535940628395</v>
      </c>
      <c r="LF50" s="1"/>
      <c r="LG50" s="1"/>
      <c r="LH50" s="1" t="s">
        <v>11</v>
      </c>
      <c r="LI50" s="1" t="s">
        <v>41</v>
      </c>
      <c r="LJ50" s="1">
        <v>43</v>
      </c>
      <c r="LK50" s="1">
        <v>1</v>
      </c>
      <c r="LL50" s="1">
        <v>4.7E-2</v>
      </c>
      <c r="LM50" s="1">
        <f t="shared" ref="LM50:LM64" si="2672">LL50-0.037</f>
        <v>1.0000000000000002E-2</v>
      </c>
      <c r="LN50" s="1">
        <f t="shared" ref="LN50:LN64" si="2673">(LM50-0.0185)/0.0296</f>
        <v>-0.28716216216216206</v>
      </c>
      <c r="LO50" s="1">
        <f t="shared" ref="LO50:LO64" si="2674">LN50*0.0015</f>
        <v>-4.3074324324324313E-4</v>
      </c>
      <c r="LP50" s="1">
        <f t="shared" ref="LP50:LP64" si="2675">LO50/0.000130345</f>
        <v>-3.3046395584275818</v>
      </c>
      <c r="LQ50" s="1"/>
      <c r="LR50" s="1"/>
      <c r="LS50" s="1" t="s">
        <v>11</v>
      </c>
      <c r="LT50" s="1" t="s">
        <v>42</v>
      </c>
      <c r="LU50" s="1">
        <v>44</v>
      </c>
      <c r="LV50" s="1">
        <v>1</v>
      </c>
      <c r="LW50" s="1">
        <v>6.9000000000000006E-2</v>
      </c>
      <c r="LX50" s="1">
        <f t="shared" ref="LX50:LX64" si="2676">LW50-0.043</f>
        <v>2.6000000000000009E-2</v>
      </c>
      <c r="LY50" s="1">
        <f t="shared" ref="LY50:LY64" si="2677">(LX50-0.0442)/0.0281</f>
        <v>-0.64768683274021333</v>
      </c>
      <c r="LZ50" s="1">
        <f t="shared" ref="LZ50:LZ64" si="2678">LY50*0.0015</f>
        <v>-9.7153024911032001E-4</v>
      </c>
      <c r="MA50" s="1">
        <f t="shared" ref="MA50:MA64" si="2679">LZ50/0.000130345</f>
        <v>-7.4535290890354062</v>
      </c>
      <c r="MB50" s="1"/>
      <c r="MC50" s="1"/>
      <c r="MD50" s="1" t="s">
        <v>11</v>
      </c>
      <c r="ME50" s="1" t="s">
        <v>43</v>
      </c>
      <c r="MF50" s="1">
        <v>46</v>
      </c>
      <c r="MG50" s="1">
        <v>1</v>
      </c>
      <c r="MH50" s="1">
        <v>7.5999999999999998E-2</v>
      </c>
      <c r="MI50" s="1">
        <f t="shared" ref="MI50:MI64" si="2680">MH50-0.052</f>
        <v>2.4E-2</v>
      </c>
      <c r="MJ50" s="1">
        <f t="shared" ref="MJ50:MJ64" si="2681">(MI50-0.0219)/0.0295</f>
        <v>7.1186440677966145E-2</v>
      </c>
      <c r="MK50" s="1">
        <f t="shared" ref="MK50:MK64" si="2682">MJ50*0.0015</f>
        <v>1.0677966101694921E-4</v>
      </c>
      <c r="ML50" s="1">
        <f t="shared" ref="ML50:ML64" si="2683">MK50/0.000130345</f>
        <v>0.81920795593961571</v>
      </c>
      <c r="MM50" s="1"/>
      <c r="MN50" s="1"/>
      <c r="MO50" s="1" t="s">
        <v>11</v>
      </c>
      <c r="MP50" s="1" t="s">
        <v>44</v>
      </c>
      <c r="MQ50" s="1">
        <v>52</v>
      </c>
      <c r="MR50" s="1">
        <v>1</v>
      </c>
      <c r="MS50" s="1">
        <v>0.107</v>
      </c>
      <c r="MT50" s="1">
        <f t="shared" ref="MT50:MT64" si="2684">MS50-0.063</f>
        <v>4.3999999999999997E-2</v>
      </c>
      <c r="MU50" s="1">
        <f t="shared" ref="MU50:MU64" si="2685">(MT50-0.016)/0.0297</f>
        <v>0.94276094276094269</v>
      </c>
      <c r="MV50" s="1">
        <f t="shared" ref="MV50:MV64" si="2686">MU50*0.0015</f>
        <v>1.4141414141414141E-3</v>
      </c>
      <c r="MW50" s="1">
        <f t="shared" ref="MW50:MW64" si="2687">MV50/0.000130345</f>
        <v>10.84921872063688</v>
      </c>
      <c r="MX50" s="1"/>
      <c r="MY50" s="1"/>
      <c r="MZ50" s="1" t="s">
        <v>11</v>
      </c>
      <c r="NA50" s="1" t="s">
        <v>45</v>
      </c>
      <c r="NB50" s="1">
        <v>53</v>
      </c>
      <c r="NC50" s="1">
        <v>1</v>
      </c>
      <c r="ND50" s="1">
        <v>0.114</v>
      </c>
      <c r="NE50" s="1">
        <f t="shared" ref="NE50:NE64" si="2688">ND50-0.093</f>
        <v>2.1000000000000005E-2</v>
      </c>
      <c r="NF50" s="1">
        <f t="shared" ref="NF50:NF64" si="2689">(NE50-0.0205)/0.0296</f>
        <v>1.6891891891892025E-2</v>
      </c>
      <c r="NG50" s="1">
        <f t="shared" ref="NG50:NG64" si="2690">NF50*0.0015</f>
        <v>2.5337837837838036E-5</v>
      </c>
      <c r="NH50" s="1">
        <f t="shared" ref="NH50:NH64" si="2691">NG50/0.000130345</f>
        <v>0.19439056226044754</v>
      </c>
      <c r="NI50" s="1"/>
      <c r="NJ50" s="1"/>
      <c r="NK50" s="1" t="s">
        <v>11</v>
      </c>
      <c r="NL50" s="1" t="s">
        <v>46</v>
      </c>
      <c r="NM50" s="1">
        <v>56</v>
      </c>
      <c r="NN50" s="1">
        <v>1</v>
      </c>
      <c r="NO50" s="1">
        <v>0.13</v>
      </c>
      <c r="NP50" s="1">
        <f t="shared" ref="NP50:NP64" si="2692">NO50-0.092</f>
        <v>3.8000000000000006E-2</v>
      </c>
      <c r="NQ50" s="1">
        <f t="shared" ref="NQ50:NQ64" si="2693">(NP50-0.0189)/0.0295</f>
        <v>0.6474576271186443</v>
      </c>
      <c r="NR50" s="1">
        <f t="shared" ref="NR50:NR64" si="2694">NQ50*0.0015</f>
        <v>9.7118644067796642E-4</v>
      </c>
      <c r="NS50" s="1">
        <f t="shared" ref="NS50:NS64" si="2695">NR50/0.000130345</f>
        <v>7.4508914087841225</v>
      </c>
      <c r="NT50" s="1"/>
      <c r="NU50" s="1"/>
      <c r="NV50" s="1" t="s">
        <v>11</v>
      </c>
      <c r="NW50" s="1" t="s">
        <v>47</v>
      </c>
      <c r="NX50" s="1">
        <v>57</v>
      </c>
      <c r="NY50" s="1">
        <v>1</v>
      </c>
      <c r="NZ50" s="1">
        <v>1.4999999999999999E-2</v>
      </c>
      <c r="OA50" s="1">
        <f t="shared" ref="OA50:OA64" si="2696">NZ50--0.012</f>
        <v>2.7E-2</v>
      </c>
      <c r="OB50" s="1">
        <f t="shared" ref="OB50:OB64" si="2697">(OA50--0.0227)/0.0311</f>
        <v>1.5980707395498392</v>
      </c>
      <c r="OC50" s="1">
        <f t="shared" ref="OC50:OC64" si="2698">OB50*0.0015</f>
        <v>2.3971061093247589E-3</v>
      </c>
      <c r="OD50" s="1">
        <f t="shared" ref="OD50:OD64" si="2699">OC50/0.000130345</f>
        <v>18.390472279909154</v>
      </c>
      <c r="OE50" s="1"/>
      <c r="OF50" s="1"/>
      <c r="OG50" s="1" t="s">
        <v>11</v>
      </c>
      <c r="OH50" s="1" t="s">
        <v>48</v>
      </c>
      <c r="OI50" s="1">
        <v>58</v>
      </c>
      <c r="OJ50" s="1">
        <v>1</v>
      </c>
      <c r="OK50" s="1">
        <v>2.5999999999999999E-2</v>
      </c>
      <c r="OL50" s="1">
        <f t="shared" ref="OL50:OL64" si="2700">OK50--0.012</f>
        <v>3.7999999999999999E-2</v>
      </c>
      <c r="OM50" s="1">
        <f t="shared" ref="OM50:OM64" si="2701">(OL50--0.0225)/0.031</f>
        <v>1.9516129032258065</v>
      </c>
      <c r="ON50" s="1">
        <f t="shared" ref="ON50:ON64" si="2702">OM50*0.0015</f>
        <v>2.9274193548387097E-3</v>
      </c>
      <c r="OO50" s="1">
        <f t="shared" ref="OO50:OO64" si="2703">ON50/0.000130345</f>
        <v>22.459007670710115</v>
      </c>
      <c r="OP50" s="1"/>
      <c r="OQ50" s="1"/>
      <c r="OR50" s="1" t="s">
        <v>11</v>
      </c>
      <c r="OS50" s="1" t="s">
        <v>49</v>
      </c>
      <c r="OT50" s="1">
        <v>59</v>
      </c>
      <c r="OU50" s="1">
        <v>1</v>
      </c>
      <c r="OV50" s="1">
        <v>6.4000000000000001E-2</v>
      </c>
      <c r="OW50" s="1">
        <f t="shared" ref="OW50:OW64" si="2704">OV50--0.012</f>
        <v>7.5999999999999998E-2</v>
      </c>
      <c r="OX50" s="1">
        <f t="shared" ref="OX50:OX64" si="2705">(OW50--0.0247)/0.031</f>
        <v>3.2483870967741937</v>
      </c>
      <c r="OY50" s="1">
        <f t="shared" ref="OY50:OY64" si="2706">OX50*0.0015</f>
        <v>4.8725806451612903E-3</v>
      </c>
      <c r="OZ50" s="1">
        <f t="shared" ref="OZ50:OZ64" si="2707">OY50/0.000130345</f>
        <v>37.382183015545593</v>
      </c>
      <c r="PA50" s="1"/>
      <c r="PB50" s="1"/>
      <c r="PC50" s="1" t="s">
        <v>11</v>
      </c>
      <c r="PD50" s="1" t="s">
        <v>50</v>
      </c>
      <c r="PE50" s="1">
        <v>60</v>
      </c>
      <c r="PF50" s="1">
        <v>1</v>
      </c>
      <c r="PG50" s="1">
        <v>8.8999999999999996E-2</v>
      </c>
      <c r="PH50" s="1">
        <f t="shared" ref="PH50:PH64" si="2708">PG50--0.012</f>
        <v>0.10099999999999999</v>
      </c>
      <c r="PI50" s="1">
        <f t="shared" ref="PI50:PI64" si="2709">(PH50--0.0261)/0.031</f>
        <v>4.0999999999999996</v>
      </c>
      <c r="PJ50" s="1">
        <f t="shared" ref="PJ50:PJ64" si="2710">PI50*0.0015</f>
        <v>6.1499999999999992E-3</v>
      </c>
      <c r="PK50" s="1">
        <f t="shared" ref="PK50:PK64" si="2711">PJ50/0.000130345</f>
        <v>47.182477271855454</v>
      </c>
      <c r="PL50" s="1"/>
      <c r="PM50" s="1"/>
      <c r="PN50" s="1" t="s">
        <v>11</v>
      </c>
      <c r="PO50" s="1" t="s">
        <v>51</v>
      </c>
      <c r="PP50" s="1">
        <v>63</v>
      </c>
      <c r="PQ50" s="1">
        <v>1</v>
      </c>
      <c r="PR50" s="1">
        <v>7.0999999999999994E-2</v>
      </c>
      <c r="PS50" s="1">
        <f t="shared" ref="PS50:PS64" si="2712">PR50--0.014</f>
        <v>8.4999999999999992E-2</v>
      </c>
      <c r="PT50" s="1">
        <f t="shared" ref="PT50:PT64" si="2713">(PS50--0.0263)/0.0309</f>
        <v>3.6019417475728153</v>
      </c>
      <c r="PU50" s="1">
        <f t="shared" ref="PU50:PU64" si="2714">PT50*0.0015</f>
        <v>5.4029126213592229E-3</v>
      </c>
      <c r="PV50" s="1">
        <f t="shared" ref="PV50:PV64" si="2715">PU50/0.000130345</f>
        <v>41.450862107171147</v>
      </c>
      <c r="PW50" s="1"/>
      <c r="PX50" s="1"/>
      <c r="PY50" s="6" t="s">
        <v>11</v>
      </c>
      <c r="PZ50" s="6" t="s">
        <v>52</v>
      </c>
      <c r="QA50" s="6">
        <v>64</v>
      </c>
      <c r="QB50" s="6">
        <v>1</v>
      </c>
      <c r="QC50" s="6">
        <v>0.14799999999999999</v>
      </c>
      <c r="QD50" s="6">
        <f t="shared" ref="QD50:QD64" si="2716">QC50--0.001</f>
        <v>0.14899999999999999</v>
      </c>
      <c r="QE50" s="6">
        <f t="shared" ref="QE50:QE64" si="2717">(QD50--0.0257)/0.031</f>
        <v>5.6354838709677422</v>
      </c>
      <c r="QF50" s="6">
        <f t="shared" ref="QF50:QF64" si="2718">QE50*0.0015</f>
        <v>8.4532258064516138E-3</v>
      </c>
      <c r="QG50" s="6">
        <f t="shared" ref="QG50:QG64" si="2719">QF50/0.000130345</f>
        <v>64.852704794595979</v>
      </c>
      <c r="QH50" s="1"/>
      <c r="QI50" s="1"/>
      <c r="QJ50" s="6" t="s">
        <v>11</v>
      </c>
      <c r="QK50" s="6" t="s">
        <v>53</v>
      </c>
      <c r="QL50" s="6">
        <v>65</v>
      </c>
      <c r="QM50" s="6">
        <v>1</v>
      </c>
      <c r="QN50" s="6">
        <v>0.113</v>
      </c>
      <c r="QO50" s="6">
        <f t="shared" ref="QO50:QO64" si="2720">QN50--0.002</f>
        <v>0.115</v>
      </c>
      <c r="QP50" s="6">
        <f t="shared" ref="QP50:QP64" si="2721">(QO50--0.0253)/0.0309</f>
        <v>4.5404530744336569</v>
      </c>
      <c r="QQ50" s="6">
        <f t="shared" ref="QQ50:QQ64" si="2722">QP50*0.0015</f>
        <v>6.8106796116504855E-3</v>
      </c>
      <c r="QR50" s="6">
        <f t="shared" ref="QR50:QR64" si="2723">QQ50/0.000130345</f>
        <v>52.251176582534697</v>
      </c>
      <c r="QS50" s="1"/>
      <c r="QT50" s="1"/>
      <c r="QU50" s="6" t="s">
        <v>11</v>
      </c>
      <c r="QV50" s="1" t="s">
        <v>54</v>
      </c>
      <c r="QW50" s="1">
        <v>66</v>
      </c>
      <c r="QX50" s="6">
        <v>1</v>
      </c>
      <c r="QY50" s="6">
        <v>0.11</v>
      </c>
      <c r="QZ50" s="6">
        <f t="shared" ref="QZ50:QZ64" si="2724">QY50-0.001</f>
        <v>0.109</v>
      </c>
      <c r="RA50" s="6">
        <f t="shared" ref="RA50:RA64" si="2725">(QZ50--0.0281)/0.0312</f>
        <v>4.3942307692307692</v>
      </c>
      <c r="RB50" s="6">
        <f t="shared" ref="RB50:RB64" si="2726">RA50*0.0015</f>
        <v>6.5913461538461542E-3</v>
      </c>
      <c r="RC50" s="6">
        <f t="shared" ref="RC50:RC64" si="2727">RB50/0.000130345</f>
        <v>50.568461804028956</v>
      </c>
      <c r="RD50" s="1"/>
      <c r="RE50" s="1"/>
      <c r="RF50" s="6" t="s">
        <v>11</v>
      </c>
      <c r="RG50" s="6" t="s">
        <v>55</v>
      </c>
      <c r="RH50" s="6">
        <v>67</v>
      </c>
      <c r="RI50" s="6">
        <v>1</v>
      </c>
      <c r="RJ50" s="6">
        <v>0.11600000000000001</v>
      </c>
      <c r="RK50" s="6">
        <f t="shared" ref="RK50:RK64" si="2728">RJ50--0.001</f>
        <v>0.11700000000000001</v>
      </c>
      <c r="RL50" s="6">
        <f t="shared" ref="RL50:RL64" si="2729">(RK50--0.0276)/0.0312</f>
        <v>4.634615384615385</v>
      </c>
      <c r="RM50" s="6">
        <f t="shared" ref="RM50:RM64" si="2730">RL50*0.0015</f>
        <v>6.9519230769230778E-3</v>
      </c>
      <c r="RN50" s="6">
        <f t="shared" ref="RN50:RN64" si="2731">RM50/0.000130345</f>
        <v>53.334789036196845</v>
      </c>
      <c r="RO50" s="1"/>
      <c r="RP50" s="1"/>
      <c r="RQ50" s="6" t="s">
        <v>11</v>
      </c>
      <c r="RR50" s="6" t="s">
        <v>56</v>
      </c>
      <c r="RS50" s="6">
        <v>70</v>
      </c>
      <c r="RT50" s="6">
        <v>1</v>
      </c>
      <c r="RU50" s="6">
        <v>0.106</v>
      </c>
      <c r="RV50" s="6">
        <f t="shared" ref="RV50:RV64" si="2732">RU50-0.006</f>
        <v>9.9999999999999992E-2</v>
      </c>
      <c r="RW50" s="6">
        <f t="shared" ref="RW50:RW64" si="2733">(RV50--0.0267)/0.0312</f>
        <v>4.0608974358974352</v>
      </c>
      <c r="RX50" s="6">
        <f t="shared" ref="RX50:RX64" si="2734">RW50*0.0015</f>
        <v>6.0913461538461529E-3</v>
      </c>
      <c r="RY50" s="6">
        <f t="shared" ref="RY50:RY64" si="2735">RX50/0.000130345</f>
        <v>46.732488042089479</v>
      </c>
      <c r="RZ50" s="1"/>
      <c r="SA50" s="1"/>
      <c r="SB50" s="2" t="s">
        <v>11</v>
      </c>
      <c r="SC50" s="1" t="s">
        <v>57</v>
      </c>
      <c r="SD50" s="1">
        <v>71</v>
      </c>
      <c r="SE50" s="2">
        <v>1</v>
      </c>
      <c r="SF50" s="1">
        <v>3.4000000000000002E-2</v>
      </c>
      <c r="SG50" s="1">
        <f t="shared" ref="SG50:SG64" si="2736">SF50-0.004</f>
        <v>3.0000000000000002E-2</v>
      </c>
      <c r="SH50" s="1">
        <f t="shared" ref="SH50:SH64" si="2737">(SG50--0.022)/0.0292</f>
        <v>1.7808219178082194</v>
      </c>
      <c r="SI50" s="1">
        <f t="shared" ref="SI50:SI64" si="2738">SH50*0.0015</f>
        <v>2.671232876712329E-3</v>
      </c>
      <c r="SJ50" s="1">
        <f t="shared" ref="SJ50:SJ64" si="2739">SI50/0.000130345</f>
        <v>20.49355845419716</v>
      </c>
      <c r="SK50" s="1"/>
      <c r="SL50" s="1"/>
      <c r="SM50" s="2" t="s">
        <v>11</v>
      </c>
      <c r="SN50" s="1" t="s">
        <v>58</v>
      </c>
      <c r="SO50" s="1">
        <v>72</v>
      </c>
      <c r="SP50" s="2">
        <v>1</v>
      </c>
      <c r="SQ50" s="1">
        <v>0.05</v>
      </c>
      <c r="SR50" s="1">
        <f t="shared" ref="SR50:SR64" si="2740">SQ50-0.006</f>
        <v>4.4000000000000004E-2</v>
      </c>
      <c r="SS50" s="1">
        <f t="shared" ref="SS50:SS64" si="2741">(SR50--0.0197)/0.0291</f>
        <v>2.1890034364261171</v>
      </c>
      <c r="ST50" s="1">
        <f t="shared" ref="ST50:ST64" si="2742">SS50*0.0015</f>
        <v>3.2835051546391755E-3</v>
      </c>
      <c r="SU50" s="1">
        <f t="shared" ref="SU50:SU64" si="2743">ST50/0.000130345</f>
        <v>25.190879240777747</v>
      </c>
      <c r="SV50" s="1"/>
      <c r="SW50" s="1"/>
      <c r="SX50" s="2" t="s">
        <v>11</v>
      </c>
      <c r="SY50" s="1" t="s">
        <v>59</v>
      </c>
      <c r="SZ50" s="1">
        <v>73</v>
      </c>
      <c r="TA50" s="2">
        <v>1</v>
      </c>
      <c r="TB50" s="1">
        <v>5.8999999999999997E-2</v>
      </c>
      <c r="TC50" s="1">
        <f t="shared" ref="TC50:TC64" si="2744">TB50-0.006</f>
        <v>5.2999999999999999E-2</v>
      </c>
      <c r="TD50" s="1">
        <f t="shared" ref="TD50:TD64" si="2745">(TC50--0.0178)/0.029</f>
        <v>2.4413793103448276</v>
      </c>
      <c r="TE50" s="1">
        <f t="shared" ref="TE50:TE64" si="2746">TD50*0.0015</f>
        <v>3.6620689655172413E-3</v>
      </c>
      <c r="TF50" s="1">
        <f t="shared" ref="TF50:TF64" si="2747">TE50/0.000130345</f>
        <v>28.095200932273897</v>
      </c>
      <c r="TG50" s="1"/>
      <c r="TH50" s="1"/>
      <c r="TI50" s="2" t="s">
        <v>11</v>
      </c>
      <c r="TJ50" s="1" t="s">
        <v>60</v>
      </c>
      <c r="TK50" s="1">
        <v>74</v>
      </c>
      <c r="TL50" s="2">
        <v>1</v>
      </c>
      <c r="TM50" s="1">
        <v>6.3E-2</v>
      </c>
      <c r="TN50" s="1">
        <f t="shared" ref="TN50:TN64" si="2748">TM50-0.006</f>
        <v>5.7000000000000002E-2</v>
      </c>
      <c r="TO50" s="1">
        <f t="shared" si="1899"/>
        <v>2.5773195876288657</v>
      </c>
      <c r="TP50" s="1">
        <f t="shared" ref="TP50:TP64" si="2749">TO50*0.0015</f>
        <v>3.8659793814432987E-3</v>
      </c>
      <c r="TQ50" s="1">
        <f t="shared" ref="TQ50:TQ64" si="2750">TP50/0.000130345</f>
        <v>29.659590942830938</v>
      </c>
      <c r="TR50" s="1"/>
      <c r="TS50" s="1"/>
      <c r="TT50" s="2" t="s">
        <v>11</v>
      </c>
      <c r="TU50" s="1" t="s">
        <v>61</v>
      </c>
      <c r="TV50" s="1">
        <v>77</v>
      </c>
      <c r="TW50" s="2">
        <v>1</v>
      </c>
      <c r="TX50" s="1">
        <v>8.5000000000000006E-2</v>
      </c>
      <c r="TY50" s="1">
        <f t="shared" ref="TY50:TY64" si="2751">TX50-0.009</f>
        <v>7.6000000000000012E-2</v>
      </c>
      <c r="TZ50" s="1">
        <f t="shared" ref="TZ50:TZ64" si="2752">(TY50--0.0172)/0.0291</f>
        <v>3.202749140893471</v>
      </c>
      <c r="UA50" s="1">
        <f t="shared" ref="UA50:UA64" si="2753">TZ50*0.0015</f>
        <v>4.8041237113402068E-3</v>
      </c>
      <c r="UB50" s="1">
        <f t="shared" ref="UB50:UB64" si="2754">UA50/0.000130345</f>
        <v>36.856985011624587</v>
      </c>
      <c r="UC50" s="1"/>
      <c r="UD50" s="1"/>
      <c r="UE50" s="2" t="s">
        <v>11</v>
      </c>
      <c r="UF50" s="1" t="s">
        <v>62</v>
      </c>
      <c r="UG50" s="1">
        <v>78</v>
      </c>
      <c r="UH50" s="2">
        <v>1</v>
      </c>
      <c r="UI50" s="1">
        <v>8.3000000000000004E-2</v>
      </c>
      <c r="UJ50" s="1">
        <f t="shared" ref="UJ50:UJ64" si="2755">UI50-0.008</f>
        <v>7.5000000000000011E-2</v>
      </c>
      <c r="UK50" s="1">
        <f t="shared" ref="UK50:UK64" si="2756">(UJ50--0.0047)/0.0289</f>
        <v>2.757785467128028</v>
      </c>
      <c r="UL50" s="1">
        <f t="shared" ref="UL50:UL64" si="2757">UK50*0.0015</f>
        <v>4.1366782006920424E-3</v>
      </c>
      <c r="UM50" s="1">
        <f t="shared" ref="UM50:UM64" si="2758">UL50/0.000130345</f>
        <v>31.736378078883291</v>
      </c>
      <c r="UN50" s="1"/>
      <c r="UO50" s="1"/>
      <c r="UP50" s="2" t="s">
        <v>11</v>
      </c>
      <c r="UQ50" s="1" t="s">
        <v>63</v>
      </c>
      <c r="UR50" s="1">
        <v>79</v>
      </c>
      <c r="US50" s="2">
        <v>1</v>
      </c>
      <c r="UT50" s="1">
        <v>8.7999999999999995E-2</v>
      </c>
      <c r="UU50" s="1">
        <f t="shared" ref="UU50:UU64" si="2759">UT50-0.009</f>
        <v>7.9000000000000001E-2</v>
      </c>
      <c r="UV50" s="1">
        <f t="shared" ref="UV50:UV64" si="2760">(UU50--0.0166)/0.029</f>
        <v>3.296551724137931</v>
      </c>
      <c r="UW50" s="1">
        <f t="shared" ref="UW50:UW64" si="2761">UV50*0.0015</f>
        <v>4.9448275862068961E-3</v>
      </c>
      <c r="UX50" s="1">
        <f t="shared" ref="UX50:UX64" si="2762">UW50/0.000130345</f>
        <v>37.936457756008259</v>
      </c>
      <c r="UY50" s="1"/>
      <c r="UZ50" s="1"/>
      <c r="VA50" s="2" t="s">
        <v>11</v>
      </c>
      <c r="VB50" s="1" t="s">
        <v>64</v>
      </c>
      <c r="VC50" s="1">
        <v>80</v>
      </c>
      <c r="VD50" s="2">
        <v>1</v>
      </c>
      <c r="VE50" s="1">
        <v>9.8000000000000004E-2</v>
      </c>
      <c r="VF50" s="1">
        <f t="shared" ref="VF50:VF64" si="2763">VE50-0.01</f>
        <v>8.8000000000000009E-2</v>
      </c>
      <c r="VG50" s="1">
        <f t="shared" ref="VG50:VG80" si="2764">(VF50--0.0158)/0.029</f>
        <v>3.579310344827586</v>
      </c>
      <c r="VH50" s="1">
        <f t="shared" ref="VH50:VH64" si="2765">VG50*0.0015</f>
        <v>5.3689655172413789E-3</v>
      </c>
      <c r="VI50" s="1">
        <f t="shared" ref="VI50:VI64" si="2766">VH50/0.000130345</f>
        <v>41.190421705791394</v>
      </c>
      <c r="VJ50" s="1"/>
      <c r="VK50" s="1"/>
      <c r="VL50" s="2" t="s">
        <v>11</v>
      </c>
      <c r="VM50" s="1" t="s">
        <v>65</v>
      </c>
      <c r="VN50" s="1">
        <v>84</v>
      </c>
      <c r="VO50" s="2">
        <v>1</v>
      </c>
      <c r="VP50" s="1">
        <v>0.122</v>
      </c>
      <c r="VQ50" s="1">
        <f t="shared" ref="VQ50:VQ64" si="2767">VP50-0.012</f>
        <v>0.11</v>
      </c>
      <c r="VR50" s="1">
        <f t="shared" ref="VR50:VR64" si="2768">(VQ50--0.0166)/0.0291</f>
        <v>4.3505154639175254</v>
      </c>
      <c r="VS50" s="1">
        <f t="shared" ref="VS50:VS64" si="2769">VR50*0.0015</f>
        <v>6.5257731958762886E-3</v>
      </c>
      <c r="VT50" s="1">
        <f t="shared" ref="VT50:VT64" si="2770">VS50/0.000130345</f>
        <v>50.06538951149863</v>
      </c>
      <c r="VU50" s="1"/>
      <c r="VV50" s="1"/>
      <c r="VW50" s="2" t="s">
        <v>11</v>
      </c>
      <c r="VX50" s="1" t="s">
        <v>66</v>
      </c>
      <c r="VY50" s="1">
        <v>85</v>
      </c>
      <c r="VZ50" s="2">
        <v>1</v>
      </c>
      <c r="WA50" s="1">
        <v>2.9000000000000001E-2</v>
      </c>
      <c r="WB50" s="1">
        <f t="shared" ref="WB50:WB64" si="2771">WA50-0.005</f>
        <v>2.4E-2</v>
      </c>
      <c r="WC50" s="1">
        <f t="shared" ref="WC50:WC64" si="2772">(WB50--0.0067)/0.0287</f>
        <v>1.0696864111498259</v>
      </c>
      <c r="WD50" s="1">
        <f t="shared" ref="WD50:WD64" si="2773">WC50*0.0015</f>
        <v>1.6045296167247389E-3</v>
      </c>
      <c r="WE50" s="1">
        <f t="shared" ref="WE50:WE64" si="2774">WD50/0.000130345</f>
        <v>12.30986702002178</v>
      </c>
      <c r="WF50" s="1"/>
      <c r="WG50" s="1"/>
      <c r="WH50" s="2" t="s">
        <v>11</v>
      </c>
      <c r="WI50" s="1" t="s">
        <v>67</v>
      </c>
      <c r="WJ50" s="1">
        <v>86</v>
      </c>
      <c r="WK50" s="2">
        <v>1</v>
      </c>
      <c r="WL50" s="1">
        <v>3.9E-2</v>
      </c>
      <c r="WM50" s="1">
        <f t="shared" ref="WM50:WM64" si="2775">WL50-0.008</f>
        <v>3.1E-2</v>
      </c>
      <c r="WN50" s="1">
        <f t="shared" ref="WN50:WN64" si="2776">(WM50--0.0045)/0.0288</f>
        <v>1.2326388888888888</v>
      </c>
      <c r="WO50" s="1">
        <f t="shared" ref="WO50:WO64" si="2777">WN50*0.0015</f>
        <v>1.8489583333333333E-3</v>
      </c>
      <c r="WP50" s="1">
        <f t="shared" ref="WP50:WP64" si="2778">WO50/0.000130345</f>
        <v>14.185111307171992</v>
      </c>
      <c r="WQ50" s="1"/>
      <c r="WR50" s="1"/>
      <c r="WS50" s="2" t="s">
        <v>11</v>
      </c>
      <c r="WT50" s="1" t="s">
        <v>68</v>
      </c>
      <c r="WU50" s="1">
        <v>87</v>
      </c>
      <c r="WV50" s="2">
        <v>1</v>
      </c>
      <c r="WW50" s="1">
        <v>5.5E-2</v>
      </c>
      <c r="WX50" s="1">
        <f t="shared" ref="WX50:WX64" si="2779">WW50-0.007</f>
        <v>4.8000000000000001E-2</v>
      </c>
      <c r="WY50" s="1">
        <f t="shared" ref="WY50:WY64" si="2780">(WX50--0.004)/0.0287</f>
        <v>1.8118466898954706</v>
      </c>
      <c r="WZ50" s="1">
        <f t="shared" ref="WZ50:WZ64" si="2781">WY50*0.0015</f>
        <v>2.717770034843206E-3</v>
      </c>
      <c r="XA50" s="1">
        <f t="shared" ref="XA50:XA64" si="2782">WZ50/0.000130345</f>
        <v>20.850589089287705</v>
      </c>
      <c r="XB50" s="1"/>
      <c r="XC50" s="1"/>
      <c r="XD50" s="2" t="s">
        <v>11</v>
      </c>
      <c r="XE50" s="1" t="s">
        <v>69</v>
      </c>
      <c r="XF50" s="1">
        <v>88</v>
      </c>
      <c r="XG50" s="2">
        <v>1</v>
      </c>
      <c r="XH50" s="1">
        <v>5.5E-2</v>
      </c>
      <c r="XI50" s="1">
        <f t="shared" ref="XI50:XI64" si="2783">XH50-0.009</f>
        <v>4.5999999999999999E-2</v>
      </c>
      <c r="XJ50" s="1">
        <f t="shared" ref="XJ50:XJ64" si="2784">(XI50--0.0034)/0.0288</f>
        <v>1.7152777777777779</v>
      </c>
      <c r="XK50" s="1">
        <f t="shared" ref="XK50:XK64" si="2785">XJ50*0.0015</f>
        <v>2.5729166666666669E-3</v>
      </c>
      <c r="XL50" s="1">
        <f t="shared" ref="XL50:XL64" si="2786">XK50/0.000130345</f>
        <v>19.739281649980182</v>
      </c>
      <c r="XM50" s="1"/>
      <c r="XN50" s="1"/>
      <c r="XO50" s="2" t="s">
        <v>11</v>
      </c>
      <c r="XP50" s="1" t="s">
        <v>70</v>
      </c>
      <c r="XQ50" s="1">
        <v>91</v>
      </c>
      <c r="XR50" s="2">
        <v>1</v>
      </c>
      <c r="XS50" s="1">
        <v>7.3999999999999996E-2</v>
      </c>
      <c r="XT50" s="1">
        <f t="shared" ref="XT50:XT64" si="2787">XS50-0.011</f>
        <v>6.3E-2</v>
      </c>
      <c r="XU50" s="1">
        <f t="shared" ref="XU50:XU64" si="2788">(XT50--0.0035)/0.0289</f>
        <v>2.3010380622837374</v>
      </c>
      <c r="XV50" s="1">
        <f t="shared" ref="XV50:XV64" si="2789">XU50*0.0015</f>
        <v>3.4515570934256063E-3</v>
      </c>
      <c r="XW50" s="1">
        <f t="shared" ref="XW50:XW64" si="2790">XV50/0.000130345</f>
        <v>26.480164896433362</v>
      </c>
      <c r="XX50" s="1"/>
      <c r="XY50" s="1"/>
      <c r="XZ50" s="2" t="s">
        <v>11</v>
      </c>
      <c r="YA50" s="1" t="s">
        <v>71</v>
      </c>
      <c r="YB50" s="1">
        <v>92</v>
      </c>
      <c r="YC50" s="2">
        <v>1</v>
      </c>
      <c r="YD50" s="1">
        <v>7.6999999999999999E-2</v>
      </c>
      <c r="YE50" s="1">
        <f t="shared" ref="YE50:YE64" si="2791">YD50-0.011</f>
        <v>6.6000000000000003E-2</v>
      </c>
      <c r="YF50" s="1">
        <f t="shared" ref="YF50:YF64" si="2792">(YE50--0.0074)/0.0291</f>
        <v>2.5223367697594505</v>
      </c>
      <c r="YG50" s="1">
        <f t="shared" ref="YG50:YG64" si="2793">YF50*0.0015</f>
        <v>3.783505154639176E-3</v>
      </c>
      <c r="YH50" s="1">
        <f t="shared" ref="YH50:YH64" si="2794">YG50/0.000130345</f>
        <v>29.026853002717221</v>
      </c>
      <c r="YI50" s="1"/>
      <c r="YJ50" s="1"/>
      <c r="YK50" s="2" t="s">
        <v>11</v>
      </c>
      <c r="YL50" s="1" t="s">
        <v>72</v>
      </c>
      <c r="YM50" s="1">
        <v>93</v>
      </c>
      <c r="YN50" s="2">
        <v>1</v>
      </c>
      <c r="YO50" s="1">
        <v>0.08</v>
      </c>
      <c r="YP50" s="1">
        <f t="shared" ref="YP50:YP64" si="2795">YO50-0.011</f>
        <v>6.9000000000000006E-2</v>
      </c>
      <c r="YQ50" s="1">
        <f t="shared" ref="YQ50:YQ64" si="2796">(YP50--0.0068)/0.0293</f>
        <v>2.5870307167235498</v>
      </c>
      <c r="YR50" s="1">
        <f t="shared" ref="YR50:YR64" si="2797">YQ50*0.0015</f>
        <v>3.8805460750853246E-3</v>
      </c>
      <c r="YS50" s="1">
        <f t="shared" ref="YS50:YS64" si="2798">YR50/0.000130345</f>
        <v>29.771345852048981</v>
      </c>
      <c r="YT50" s="1"/>
      <c r="YU50" s="1"/>
      <c r="YV50" s="2" t="s">
        <v>11</v>
      </c>
      <c r="YW50" s="1" t="s">
        <v>73</v>
      </c>
      <c r="YX50" s="1">
        <v>94</v>
      </c>
      <c r="YY50" s="2">
        <v>1</v>
      </c>
      <c r="YZ50" s="1">
        <v>8.4000000000000005E-2</v>
      </c>
      <c r="ZA50" s="1">
        <f t="shared" ref="ZA50:ZA64" si="2799">YZ50-0.013</f>
        <v>7.1000000000000008E-2</v>
      </c>
      <c r="ZB50" s="1">
        <f t="shared" ref="ZB50:ZB64" si="2800">(ZA50--0.0058)/0.0294</f>
        <v>2.6122448979591839</v>
      </c>
      <c r="ZC50" s="1">
        <f t="shared" ref="ZC50:ZC64" si="2801">ZB50*0.0015</f>
        <v>3.9183673469387762E-3</v>
      </c>
      <c r="ZD50" s="1">
        <f t="shared" ref="ZD50:ZD64" si="2802">ZC50/0.000130345</f>
        <v>30.061508664995021</v>
      </c>
      <c r="ZE50" s="1"/>
      <c r="ZF50" s="1"/>
      <c r="ZG50" s="2" t="s">
        <v>11</v>
      </c>
      <c r="ZH50" s="1" t="s">
        <v>74</v>
      </c>
      <c r="ZI50" s="1">
        <v>95</v>
      </c>
      <c r="ZJ50" s="2">
        <v>1</v>
      </c>
      <c r="ZK50" s="1">
        <v>9.6000000000000002E-2</v>
      </c>
      <c r="ZL50" s="1">
        <f t="shared" ref="ZL50:ZL64" si="2803">ZK50-0.013</f>
        <v>8.3000000000000004E-2</v>
      </c>
      <c r="ZM50" s="1">
        <f t="shared" ref="ZM50:ZM64" si="2804">(ZL50--0.0064)/0.0294</f>
        <v>3.0408163265306127</v>
      </c>
      <c r="ZN50" s="1">
        <f t="shared" ref="ZN50:ZN64" si="2805">ZM50*0.0015</f>
        <v>4.5612244897959191E-3</v>
      </c>
      <c r="ZO50" s="1">
        <f t="shared" ref="ZO50:ZO64" si="2806">ZN50/0.000130345</f>
        <v>34.993474930345769</v>
      </c>
      <c r="ZP50" s="1"/>
      <c r="ZQ50" s="1"/>
      <c r="ZR50" s="2" t="s">
        <v>11</v>
      </c>
      <c r="ZS50" s="1" t="s">
        <v>75</v>
      </c>
      <c r="ZT50" s="1">
        <v>99</v>
      </c>
      <c r="ZU50" s="2">
        <v>1</v>
      </c>
      <c r="ZV50" s="1">
        <v>0.108</v>
      </c>
      <c r="ZW50" s="1">
        <f t="shared" ref="ZW50:ZW64" si="2807">ZV50-0.015</f>
        <v>9.2999999999999999E-2</v>
      </c>
      <c r="ZX50" s="1">
        <f t="shared" ref="ZX50:ZX64" si="2808">(ZW50--0.002)/0.0292</f>
        <v>3.2534246575342465</v>
      </c>
      <c r="ZY50" s="1">
        <f t="shared" ref="ZY50:ZY64" si="2809">ZX50*0.0015</f>
        <v>4.8801369863013698E-3</v>
      </c>
      <c r="ZZ50" s="1">
        <f t="shared" ref="ZZ50:ZZ64" si="2810">ZY50/0.000130345</f>
        <v>37.440154868244811</v>
      </c>
      <c r="AAA50" s="1"/>
      <c r="AAB50" s="1"/>
      <c r="AAC50" s="2" t="s">
        <v>11</v>
      </c>
      <c r="AAD50" s="1" t="s">
        <v>76</v>
      </c>
      <c r="AAE50" s="1">
        <v>100</v>
      </c>
      <c r="AAF50" s="2">
        <v>1</v>
      </c>
      <c r="AAG50" s="1">
        <v>2.3E-2</v>
      </c>
      <c r="AAH50" s="1">
        <f>AAG50-0.002</f>
        <v>2.0999999999999998E-2</v>
      </c>
      <c r="AAI50" s="1">
        <f t="shared" ref="AAI50:AAI64" si="2811">(AAH50--0.0261)/0.029</f>
        <v>1.6241379310344828</v>
      </c>
      <c r="AAJ50" s="1">
        <f t="shared" ref="AAJ50:AAJ64" si="2812">AAI50*0.0015</f>
        <v>2.4362068965517241E-3</v>
      </c>
      <c r="AAK50" s="1">
        <f t="shared" ref="AAK50:AAK64" si="2813">AAJ50/0.000130345</f>
        <v>18.690451467656789</v>
      </c>
      <c r="AAL50" s="1"/>
      <c r="AAM50" s="1"/>
      <c r="AAN50" s="2" t="s">
        <v>11</v>
      </c>
      <c r="AAO50" s="1" t="s">
        <v>77</v>
      </c>
      <c r="AAP50" s="1">
        <v>101</v>
      </c>
      <c r="AAQ50" s="2">
        <v>1</v>
      </c>
      <c r="AAR50" s="1">
        <v>3.5999999999999997E-2</v>
      </c>
      <c r="AAS50" s="1">
        <f t="shared" ref="AAS50:AAS64" si="2814">AAR50-0.007</f>
        <v>2.8999999999999998E-2</v>
      </c>
      <c r="AAT50" s="1">
        <f t="shared" ref="AAT50:AAT64" si="2815">(AAS50--0.0202)/0.0289</f>
        <v>1.7024221453287196</v>
      </c>
      <c r="AAU50" s="1">
        <f t="shared" ref="AAU50:AAU64" si="2816">AAT50*0.0015</f>
        <v>2.5536332179930793E-3</v>
      </c>
      <c r="AAV50" s="1">
        <f t="shared" ref="AAV50:AAV64" si="2817">AAU50/0.000130345</f>
        <v>19.591340043677008</v>
      </c>
      <c r="AAW50" s="1"/>
      <c r="AAX50" s="1"/>
      <c r="AAY50" s="2" t="s">
        <v>11</v>
      </c>
      <c r="AAZ50" s="1" t="s">
        <v>78</v>
      </c>
      <c r="ABA50" s="1">
        <v>102</v>
      </c>
      <c r="ABB50" s="2">
        <v>1</v>
      </c>
      <c r="ABC50" s="1">
        <v>4.1000000000000002E-2</v>
      </c>
      <c r="ABD50" s="1">
        <f t="shared" ref="ABD50:ABD64" si="2818">ABC50-0.007</f>
        <v>3.4000000000000002E-2</v>
      </c>
      <c r="ABE50" s="1">
        <f t="shared" ref="ABE50:ABE64" si="2819">(ABD50--0.0218)/0.029</f>
        <v>1.9241379310344828</v>
      </c>
      <c r="ABF50" s="1">
        <f t="shared" ref="ABF50:ABF64" si="2820">ABE50*0.0015</f>
        <v>2.8862068965517245E-3</v>
      </c>
      <c r="ABG50" s="1">
        <f t="shared" ref="ABG50:ABG64" si="2821">ABF50/0.000130345</f>
        <v>22.142827853402313</v>
      </c>
      <c r="ABH50" s="1"/>
      <c r="ABI50" s="1"/>
      <c r="ABJ50" s="2" t="s">
        <v>11</v>
      </c>
      <c r="ABK50" s="1" t="s">
        <v>79</v>
      </c>
      <c r="ABL50" s="1">
        <v>112</v>
      </c>
      <c r="ABM50" s="2">
        <v>1</v>
      </c>
      <c r="ABN50" s="1">
        <v>8.1000000000000003E-2</v>
      </c>
      <c r="ABO50" s="1">
        <f t="shared" ref="ABO50:ABO64" si="2822">ABN50-0.017</f>
        <v>6.4000000000000001E-2</v>
      </c>
      <c r="ABP50" s="1">
        <f t="shared" ref="ABP50:ABP64" si="2823">(ABO50--0.025)/0.0294</f>
        <v>3.0272108843537415</v>
      </c>
      <c r="ABQ50" s="1">
        <f t="shared" ref="ABQ50:ABQ64" si="2824">ABP50*0.0015</f>
        <v>4.540816326530612E-3</v>
      </c>
      <c r="ABR50" s="1">
        <f t="shared" ref="ABR50:ABR64" si="2825">ABQ50/0.000130345</f>
        <v>34.836904572715575</v>
      </c>
      <c r="ABS50" s="1"/>
      <c r="ABT50" s="1"/>
      <c r="ABU50" s="2" t="s">
        <v>11</v>
      </c>
      <c r="ABV50" s="1" t="s">
        <v>80</v>
      </c>
      <c r="ABW50" s="1">
        <v>113</v>
      </c>
      <c r="ABX50" s="2">
        <v>1</v>
      </c>
      <c r="ABY50" s="1">
        <v>0.03</v>
      </c>
      <c r="ABZ50" s="1">
        <f t="shared" ref="ABZ50:ABZ64" si="2826">ABY50-0.013</f>
        <v>1.7000000000000001E-2</v>
      </c>
      <c r="ACA50" s="1">
        <f t="shared" ref="ACA50:ACA64" si="2827">(ABZ50-0.0095)/0.028</f>
        <v>0.2678571428571429</v>
      </c>
      <c r="ACB50" s="1">
        <f t="shared" ref="ACB50:ACB64" si="2828">ACA50*0.0015</f>
        <v>4.0178571428571439E-4</v>
      </c>
      <c r="ACC50" s="1">
        <f t="shared" ref="ACC50:ACC64" si="2829">ACB50/0.000130345</f>
        <v>3.0824789158442165</v>
      </c>
      <c r="ACD50" s="1"/>
      <c r="ACE50" s="1"/>
      <c r="ACF50" s="2" t="s">
        <v>11</v>
      </c>
      <c r="ACG50" s="1" t="s">
        <v>81</v>
      </c>
      <c r="ACH50" s="1">
        <v>114</v>
      </c>
      <c r="ACI50" s="2">
        <v>1</v>
      </c>
      <c r="ACJ50" s="1">
        <v>4.4999999999999998E-2</v>
      </c>
      <c r="ACK50" s="1">
        <f t="shared" ref="ACK50:ACK64" si="2830">ACJ50-0.014</f>
        <v>3.1E-2</v>
      </c>
      <c r="ACL50" s="1">
        <f t="shared" ref="ACL50:ACL64" si="2831">(ACK50-0.0117)/0.0279</f>
        <v>0.69175627240143356</v>
      </c>
      <c r="ACM50" s="1">
        <f t="shared" ref="ACM50:ACM64" si="2832">ACL50*0.0015</f>
        <v>1.0376344086021503E-3</v>
      </c>
      <c r="ACN50" s="1">
        <f t="shared" ref="ACN50:ACN64" si="2833">ACM50/0.000130345</f>
        <v>7.9606767317668519</v>
      </c>
      <c r="ACO50" s="1"/>
      <c r="ACP50" s="1"/>
      <c r="ACQ50" s="2" t="s">
        <v>11</v>
      </c>
      <c r="ACR50" s="1" t="s">
        <v>82</v>
      </c>
      <c r="ACS50" s="1">
        <v>115</v>
      </c>
      <c r="ACT50" s="2">
        <v>1</v>
      </c>
      <c r="ACU50" s="1">
        <v>5.3999999999999999E-2</v>
      </c>
      <c r="ACV50" s="1">
        <f t="shared" ref="ACV50:ACV64" si="2834">ACU50-0.014</f>
        <v>0.04</v>
      </c>
      <c r="ACW50" s="1">
        <f t="shared" ref="ACW50:ACW64" si="2835">(ACV50-0.0103)/0.0281</f>
        <v>1.0569395017793595</v>
      </c>
      <c r="ACX50" s="1">
        <f t="shared" ref="ACX50:ACX64" si="2836">ACW50*0.0015</f>
        <v>1.5854092526690392E-3</v>
      </c>
      <c r="ACY50" s="1">
        <f t="shared" ref="ACY50:ACY64" si="2837">ACX50/0.000130345</f>
        <v>12.163176590348991</v>
      </c>
      <c r="ACZ50" s="1"/>
      <c r="ADA50" s="1"/>
      <c r="ADB50" s="2" t="s">
        <v>11</v>
      </c>
      <c r="ADC50" s="1" t="s">
        <v>83</v>
      </c>
      <c r="ADD50" s="1">
        <v>116</v>
      </c>
      <c r="ADE50" s="2">
        <v>1</v>
      </c>
      <c r="ADF50" s="1">
        <v>6.0999999999999999E-2</v>
      </c>
      <c r="ADG50" s="1">
        <f t="shared" ref="ADG50:ADG64" si="2838">ADF50-0.016</f>
        <v>4.4999999999999998E-2</v>
      </c>
      <c r="ADH50" s="1">
        <f t="shared" ref="ADH50:ADH64" si="2839">(ADG50-0.0103)/0.0281</f>
        <v>1.2348754448398576</v>
      </c>
      <c r="ADI50" s="1">
        <f t="shared" ref="ADI50:ADI64" si="2840">ADH50*0.0015</f>
        <v>1.8523131672597863E-3</v>
      </c>
      <c r="ADJ50" s="1">
        <f t="shared" ref="ADJ50:ADJ64" si="2841">ADI50/0.000130345</f>
        <v>14.210849417007068</v>
      </c>
      <c r="ADK50" s="1"/>
      <c r="ADL50" s="1"/>
      <c r="ADM50" s="2" t="s">
        <v>11</v>
      </c>
      <c r="ADN50" s="1" t="s">
        <v>84</v>
      </c>
      <c r="ADO50" s="1">
        <v>119</v>
      </c>
      <c r="ADP50" s="2">
        <v>1</v>
      </c>
      <c r="ADQ50" s="1">
        <v>7.5999999999999998E-2</v>
      </c>
      <c r="ADR50" s="1">
        <f t="shared" ref="ADR50:ADR64" si="2842">ADQ50-0.017</f>
        <v>5.8999999999999997E-2</v>
      </c>
      <c r="ADS50" s="1">
        <f t="shared" ref="ADS50:ADS64" si="2843">(ADR50-0.0252)/0.0278</f>
        <v>1.2158273381294964</v>
      </c>
      <c r="ADT50" s="1">
        <f t="shared" ref="ADT50:ADT64" si="2844">ADS50*0.0015</f>
        <v>1.8237410071942446E-3</v>
      </c>
      <c r="ADU50" s="1">
        <f t="shared" ref="ADU50:ADU64" si="2845">ADT50/0.000130345</f>
        <v>13.991645304340363</v>
      </c>
      <c r="ADV50" s="1"/>
      <c r="ADW50" s="1"/>
      <c r="ADX50" s="2" t="s">
        <v>11</v>
      </c>
      <c r="ADY50" s="1" t="s">
        <v>85</v>
      </c>
      <c r="ADZ50" s="1">
        <v>120</v>
      </c>
      <c r="AEA50" s="2">
        <v>1</v>
      </c>
      <c r="AEB50" s="1">
        <v>7.9000000000000001E-2</v>
      </c>
      <c r="AEC50" s="1">
        <f t="shared" ref="AEC50:AEC64" si="2846">AEB50-0.017</f>
        <v>6.2E-2</v>
      </c>
      <c r="AED50" s="1">
        <f t="shared" ref="AED50:AED63" si="2847">(AEC50-0.026)/0.0278</f>
        <v>1.2949640287769786</v>
      </c>
      <c r="AEE50" s="1">
        <f t="shared" ref="AEE50:AEE64" si="2848">AED50*0.0015</f>
        <v>1.942446043165468E-3</v>
      </c>
      <c r="AEF50" s="1">
        <f t="shared" ref="AEF50:AEF64" si="2849">AEE50/0.000130345</f>
        <v>14.90234411113175</v>
      </c>
      <c r="AEG50" s="1"/>
      <c r="AEH50" s="1"/>
      <c r="AEI50" s="2" t="s">
        <v>11</v>
      </c>
      <c r="AEJ50" s="1" t="s">
        <v>86</v>
      </c>
      <c r="AEK50" s="1">
        <v>121</v>
      </c>
      <c r="AEL50" s="2">
        <v>1</v>
      </c>
      <c r="AEM50" s="1">
        <v>8.2000000000000003E-2</v>
      </c>
      <c r="AEN50" s="1">
        <f t="shared" ref="AEN50:AEN64" si="2850">AEM50-0.018</f>
        <v>6.4000000000000001E-2</v>
      </c>
      <c r="AEO50" s="1">
        <f t="shared" ref="AEO50:AEO64" si="2851">(AEN50-0.0249)/0.0278</f>
        <v>1.406474820143885</v>
      </c>
      <c r="AEP50" s="1">
        <f t="shared" ref="AEP50:AEP64" si="2852">AEO50*0.0015</f>
        <v>2.1097122302158274E-3</v>
      </c>
      <c r="AEQ50" s="1">
        <f t="shared" ref="AEQ50:AEQ64" si="2853">AEP50/0.000130345</f>
        <v>16.185601520701425</v>
      </c>
      <c r="AER50" s="1"/>
      <c r="AES50" s="1"/>
      <c r="AET50" s="2" t="s">
        <v>11</v>
      </c>
      <c r="AEU50" s="1" t="s">
        <v>87</v>
      </c>
      <c r="AEV50" s="1">
        <v>122</v>
      </c>
      <c r="AEW50" s="2">
        <v>1</v>
      </c>
      <c r="AEX50" s="1">
        <v>8.8999999999999996E-2</v>
      </c>
      <c r="AEY50" s="1">
        <f t="shared" ref="AEY50:AEY64" si="2854">AEX50-0.017</f>
        <v>7.1999999999999995E-2</v>
      </c>
      <c r="AEZ50" s="1">
        <f t="shared" ref="AEZ50:AEZ64" si="2855">(AEY50-0.0263)/0.0278</f>
        <v>1.6438848920863307</v>
      </c>
      <c r="AFA50" s="1">
        <f t="shared" ref="AFA50:AFA64" si="2856">AEZ50*0.0015</f>
        <v>2.4658273381294961E-3</v>
      </c>
      <c r="AFB50" s="1">
        <f t="shared" ref="AFB50:AFB64" si="2857">AFA50/0.000130345</f>
        <v>18.917697941075577</v>
      </c>
      <c r="AFC50" s="1"/>
      <c r="AFD50" s="1"/>
      <c r="AFE50" s="2" t="s">
        <v>11</v>
      </c>
      <c r="AFF50" s="1" t="s">
        <v>88</v>
      </c>
      <c r="AFG50" s="1">
        <v>123</v>
      </c>
      <c r="AFH50" s="2">
        <v>1</v>
      </c>
      <c r="AFI50" s="1">
        <v>9.5000000000000001E-2</v>
      </c>
      <c r="AFJ50" s="1">
        <f t="shared" ref="AFJ50:AFJ64" si="2858">AFI50-0.017</f>
        <v>7.8E-2</v>
      </c>
      <c r="AFK50" s="1">
        <f t="shared" ref="AFK50:AFK64" si="2859">(AFJ50-0.0264)/0.0278</f>
        <v>1.8561151079136691</v>
      </c>
      <c r="AFL50" s="1">
        <f t="shared" ref="AFL50:AFL64" si="2860">AFK50*0.0015</f>
        <v>2.7841726618705038E-3</v>
      </c>
      <c r="AFM50" s="1">
        <f t="shared" ref="AFM50:AFM64" si="2861">AFL50/0.000130345</f>
        <v>21.360026559288841</v>
      </c>
      <c r="AFN50" s="1"/>
      <c r="AFO50" s="1"/>
      <c r="AFP50" s="2" t="s">
        <v>11</v>
      </c>
      <c r="AFQ50" s="1" t="s">
        <v>89</v>
      </c>
      <c r="AFR50" s="1">
        <v>126</v>
      </c>
      <c r="AFS50" s="2">
        <v>1</v>
      </c>
      <c r="AFT50" s="1">
        <v>0.108</v>
      </c>
      <c r="AFU50" s="1">
        <f>AFT50-0.018</f>
        <v>0.09</v>
      </c>
      <c r="AFV50" s="1">
        <f t="shared" ref="AFV50:AFV64" si="2862">(AFU50-0.0214)/0.0281</f>
        <v>2.4412811387900355</v>
      </c>
      <c r="AFW50" s="1">
        <f t="shared" ref="AFW50:AFW64" si="2863">AFV50*0.0015</f>
        <v>3.6619217081850534E-3</v>
      </c>
      <c r="AFX50" s="1">
        <f t="shared" ref="AFX50:AFX64" si="2864">AFW50/0.000130345</f>
        <v>28.094071181748845</v>
      </c>
      <c r="AFY50" s="1"/>
      <c r="AFZ50" s="1"/>
      <c r="AGA50" s="2" t="s">
        <v>11</v>
      </c>
      <c r="AGB50" s="1" t="s">
        <v>90</v>
      </c>
      <c r="AGC50" s="1">
        <v>127</v>
      </c>
      <c r="AGD50" s="2">
        <v>1</v>
      </c>
      <c r="AGE50" s="1">
        <v>3.7999999999999999E-2</v>
      </c>
      <c r="AGF50" s="1">
        <f t="shared" ref="AGF50:AGF64" si="2865">AGE50-0.015</f>
        <v>2.3E-2</v>
      </c>
      <c r="AGG50" s="1">
        <f t="shared" ref="AGG50:AGG64" si="2866">(AGF50--0.0071)/0.0297</f>
        <v>1.0134680134680134</v>
      </c>
      <c r="AGH50" s="1">
        <f t="shared" ref="AGH50:AGH64" si="2867">AGG50*0.0015</f>
        <v>1.5202020202020202E-3</v>
      </c>
      <c r="AGI50" s="1">
        <f t="shared" ref="AGI50:AGI64" si="2868">AGH50/0.000130345</f>
        <v>11.662910124684647</v>
      </c>
      <c r="AGJ50" s="1"/>
      <c r="AGK50" s="1"/>
      <c r="AGL50" s="2" t="s">
        <v>11</v>
      </c>
      <c r="AGM50" s="1" t="s">
        <v>91</v>
      </c>
      <c r="AGN50" s="1">
        <v>128</v>
      </c>
      <c r="AGO50" s="2">
        <v>1</v>
      </c>
      <c r="AGP50" s="1">
        <v>5.1999999999999998E-2</v>
      </c>
      <c r="AGQ50" s="1">
        <f t="shared" ref="AGQ50:AGQ64" si="2869">AGP50-0.015</f>
        <v>3.6999999999999998E-2</v>
      </c>
      <c r="AGR50" s="1">
        <f t="shared" ref="AGR50:AGR64" si="2870">(AGQ50--0.0084)/0.0299</f>
        <v>1.5183946488294313</v>
      </c>
      <c r="AGS50" s="1">
        <f t="shared" ref="AGS50:AGS64" si="2871">AGR50*0.0015</f>
        <v>2.277591973244147E-3</v>
      </c>
      <c r="AGT50" s="1">
        <f t="shared" ref="AGT50:AGT64" si="2872">AGS50/0.000130345</f>
        <v>17.473566099536974</v>
      </c>
      <c r="AGU50" s="1"/>
      <c r="AGV50" s="1"/>
      <c r="AGW50" s="2" t="s">
        <v>11</v>
      </c>
      <c r="AGX50" s="1" t="s">
        <v>92</v>
      </c>
      <c r="AGY50" s="1">
        <v>129</v>
      </c>
      <c r="AGZ50" s="2">
        <v>1</v>
      </c>
      <c r="AHA50" s="1">
        <v>5.0999999999999997E-2</v>
      </c>
      <c r="AHB50" s="1">
        <f t="shared" si="2025"/>
        <v>3.6999999999999998E-2</v>
      </c>
      <c r="AHC50" s="1">
        <f t="shared" ref="AHC50:AHC64" si="2873">(AHB50--0.0114)/0.0301</f>
        <v>1.6079734219269104</v>
      </c>
      <c r="AHD50" s="1">
        <f t="shared" ref="AHD50:AHD64" si="2874">AHC50*0.0015</f>
        <v>2.4119601328903657E-3</v>
      </c>
      <c r="AHE50" s="1">
        <f t="shared" ref="AHE50:AHE64" si="2875">AHD50/0.000130345</f>
        <v>18.504431569222952</v>
      </c>
      <c r="AHF50" s="1"/>
      <c r="AHG50" s="1"/>
      <c r="AHH50" s="2" t="s">
        <v>11</v>
      </c>
      <c r="AHI50" s="1" t="s">
        <v>93</v>
      </c>
      <c r="AHJ50" s="1">
        <v>130</v>
      </c>
      <c r="AHK50" s="2">
        <v>1</v>
      </c>
      <c r="AHL50" s="1">
        <v>5.7000000000000002E-2</v>
      </c>
      <c r="AHM50" s="1">
        <f t="shared" ref="AHM50:AHM64" si="2876">AHL50-0.014</f>
        <v>4.3000000000000003E-2</v>
      </c>
      <c r="AHN50" s="1">
        <f t="shared" ref="AHN50:AHN63" si="2877">(AHM50--0.0109)/0.0299</f>
        <v>1.8026755852842811</v>
      </c>
      <c r="AHO50" s="1">
        <f t="shared" ref="AHO50:AHO64" si="2878">AHN50*0.0015</f>
        <v>2.7040133779264218E-3</v>
      </c>
      <c r="AHP50" s="1">
        <f t="shared" ref="AHP50:AHP64" si="2879">AHO50/0.000130345</f>
        <v>20.745048739318133</v>
      </c>
      <c r="AHQ50" s="1"/>
      <c r="AHR50" s="1"/>
      <c r="AHS50" s="2" t="s">
        <v>11</v>
      </c>
      <c r="AHT50" s="1" t="s">
        <v>94</v>
      </c>
      <c r="AHU50" s="1">
        <v>133</v>
      </c>
      <c r="AHV50" s="2">
        <v>1</v>
      </c>
      <c r="AHW50" s="1">
        <v>6.8000000000000005E-2</v>
      </c>
      <c r="AHX50" s="1">
        <f t="shared" ref="AHX50:AHX64" si="2880">AHW50-0.016</f>
        <v>5.2000000000000005E-2</v>
      </c>
      <c r="AHY50" s="1">
        <f t="shared" ref="AHY50:AHY64" si="2881">(AHX50--0.0119)/0.0301</f>
        <v>2.1229235880398676</v>
      </c>
      <c r="AHZ50" s="1">
        <f t="shared" ref="AHZ50:AHZ64" si="2882">AHY50*0.0015</f>
        <v>3.1843853820598014E-3</v>
      </c>
      <c r="AIA50" s="1">
        <f t="shared" ref="AIA50:AIA64" si="2883">AHZ50/0.000130345</f>
        <v>24.430437546969976</v>
      </c>
      <c r="AIB50" s="1"/>
      <c r="AIC50" s="1"/>
      <c r="AID50" s="2" t="s">
        <v>11</v>
      </c>
      <c r="AIE50" s="1" t="s">
        <v>95</v>
      </c>
      <c r="AIF50" s="1">
        <v>134</v>
      </c>
      <c r="AIG50" s="2">
        <v>1</v>
      </c>
      <c r="AIH50" s="1">
        <v>7.8E-2</v>
      </c>
      <c r="AII50" s="1">
        <f t="shared" si="2037"/>
        <v>6.0999999999999999E-2</v>
      </c>
      <c r="AIJ50" s="1">
        <f t="shared" ref="AIJ50:AIJ64" si="2884">(AII50--0.0115)/0.0301</f>
        <v>2.4086378737541527</v>
      </c>
      <c r="AIK50" s="1">
        <f t="shared" ref="AIK50:AIK64" si="2885">AIJ50*0.0015</f>
        <v>3.6129568106312293E-3</v>
      </c>
      <c r="AIL50" s="1">
        <f t="shared" ref="AIL50:AIL64" si="2886">AIK50/0.000130345</f>
        <v>27.718415057203799</v>
      </c>
      <c r="AIM50" s="1"/>
      <c r="AIN50" s="1"/>
      <c r="AIO50" s="2" t="s">
        <v>11</v>
      </c>
      <c r="AIP50" s="1" t="s">
        <v>96</v>
      </c>
      <c r="AIQ50" s="1">
        <v>135</v>
      </c>
      <c r="AIR50" s="2">
        <v>1</v>
      </c>
      <c r="AIS50" s="1">
        <v>7.8E-2</v>
      </c>
      <c r="AIT50" s="1">
        <f t="shared" ref="AIT50:AIT64" si="2887">AIS50-0.014</f>
        <v>6.4000000000000001E-2</v>
      </c>
      <c r="AIU50" s="1">
        <f t="shared" ref="AIU50:AIU64" si="2888">(AIT50--0.0131)/0.0302</f>
        <v>2.552980132450331</v>
      </c>
      <c r="AIV50" s="1">
        <f t="shared" ref="AIV50:AIV64" si="2889">AIU50*0.0015</f>
        <v>3.8294701986754964E-3</v>
      </c>
      <c r="AIW50" s="1">
        <f t="shared" ref="AIW50:AIW64" si="2890">AIV50/0.000130345</f>
        <v>29.379494408496655</v>
      </c>
      <c r="AIX50" s="1"/>
      <c r="AIY50" s="1"/>
      <c r="AIZ50" s="2" t="s">
        <v>11</v>
      </c>
      <c r="AJA50" s="1" t="s">
        <v>97</v>
      </c>
      <c r="AJB50" s="1">
        <v>136</v>
      </c>
      <c r="AJC50" s="2">
        <v>1</v>
      </c>
      <c r="AJD50" s="1">
        <v>0.08</v>
      </c>
      <c r="AJE50" s="1">
        <f t="shared" ref="AJE50:AJE64" si="2891">AJD50-0.016</f>
        <v>6.4000000000000001E-2</v>
      </c>
      <c r="AJF50" s="1">
        <f t="shared" ref="AJF50:AJF64" si="2892">(AJE50--0.0128)/0.0302</f>
        <v>2.5430463576158941</v>
      </c>
      <c r="AJG50" s="1">
        <f t="shared" ref="AJG50:AJG64" si="2893">AJF50*0.0015</f>
        <v>3.8145695364238414E-3</v>
      </c>
      <c r="AJH50" s="1">
        <f t="shared" ref="AJH50:AJH64" si="2894">AJG50/0.000130345</f>
        <v>29.265177309630914</v>
      </c>
      <c r="AJI50" s="1"/>
      <c r="AJJ50" s="1"/>
      <c r="AJK50" s="2" t="s">
        <v>11</v>
      </c>
      <c r="AJL50" s="1" t="s">
        <v>98</v>
      </c>
      <c r="AJM50" s="1">
        <v>140</v>
      </c>
      <c r="AJN50" s="2">
        <v>1</v>
      </c>
      <c r="AJO50" s="1">
        <v>9.6000000000000002E-2</v>
      </c>
      <c r="AJP50" s="1">
        <f t="shared" ref="AJP50:AJP64" si="2895">AJO50-0.016</f>
        <v>0.08</v>
      </c>
      <c r="AJQ50" s="1">
        <f t="shared" ref="AJQ50:AJQ64" si="2896">(AJP50--0.016)/0.0306</f>
        <v>3.1372549019607847</v>
      </c>
      <c r="AJR50" s="1">
        <f t="shared" ref="AJR50:AJR64" si="2897">AJQ50*0.0015</f>
        <v>4.7058823529411769E-3</v>
      </c>
      <c r="AJS50" s="1">
        <f t="shared" ref="AJS50:AJS64" si="2898">AJR50/0.000130345</f>
        <v>36.103282465312645</v>
      </c>
      <c r="AJT50" s="1"/>
      <c r="AJU50" s="1"/>
      <c r="AJV50" s="2" t="s">
        <v>11</v>
      </c>
      <c r="AJW50" s="1" t="s">
        <v>99</v>
      </c>
      <c r="AJX50" s="1">
        <v>141</v>
      </c>
      <c r="AJY50" s="2">
        <v>1</v>
      </c>
      <c r="AJZ50" s="1">
        <v>2.9000000000000001E-2</v>
      </c>
      <c r="AKA50" s="1">
        <f t="shared" ref="AKA50:AKA64" si="2899">AJZ50-0.02</f>
        <v>9.0000000000000011E-3</v>
      </c>
      <c r="AKB50" s="1">
        <f t="shared" ref="AKB50:AKB64" si="2900">(AKA50--0.0042)/0.0295</f>
        <v>0.44745762711864406</v>
      </c>
      <c r="AKC50" s="1">
        <f t="shared" ref="AKC50:AKC64" si="2901">AKB50*0.0015</f>
        <v>6.7118644067796606E-4</v>
      </c>
      <c r="AKD50" s="1">
        <f t="shared" ref="AKD50:AKD64" si="2902">AKC50/0.000130345</f>
        <v>5.1493071516204383</v>
      </c>
      <c r="AKE50" s="1"/>
      <c r="AKF50" s="1"/>
      <c r="AKG50" s="2" t="s">
        <v>11</v>
      </c>
      <c r="AKH50" s="1" t="s">
        <v>100</v>
      </c>
      <c r="AKI50" s="1">
        <v>143</v>
      </c>
      <c r="AKJ50" s="2">
        <v>1</v>
      </c>
      <c r="AKK50" s="1">
        <v>4.3999999999999997E-2</v>
      </c>
      <c r="AKL50" s="1">
        <f t="shared" ref="AKL50:AKL64" si="2903">AKK50-0.022</f>
        <v>2.1999999999999999E-2</v>
      </c>
      <c r="AKM50" s="1">
        <f t="shared" ref="AKM50:AKM64" si="2904">(AKL50--0.0039)/0.0295</f>
        <v>0.87796610169491529</v>
      </c>
      <c r="AKN50" s="1">
        <f t="shared" ref="AKN50:AKN64" si="2905">AKM50*0.0015</f>
        <v>1.316949152542373E-3</v>
      </c>
      <c r="AKO50" s="1">
        <f t="shared" ref="AKO50:AKO64" si="2906">AKN50/0.000130345</f>
        <v>10.103564789921922</v>
      </c>
      <c r="AKP50" s="1"/>
      <c r="AKQ50" s="1"/>
      <c r="AKR50" s="2" t="s">
        <v>11</v>
      </c>
      <c r="AKS50" s="1" t="s">
        <v>101</v>
      </c>
      <c r="AKT50" s="1">
        <v>144</v>
      </c>
      <c r="AKU50" s="2">
        <v>1</v>
      </c>
      <c r="AKV50" s="1">
        <v>4.7E-2</v>
      </c>
      <c r="AKW50" s="1">
        <f t="shared" ref="AKW50:AKW64" si="2907">AKV50-0.023</f>
        <v>2.4E-2</v>
      </c>
      <c r="AKX50" s="1">
        <f t="shared" ref="AKX50:AKX64" si="2908">(AKW50--0.003)/0.0295</f>
        <v>0.9152542372881356</v>
      </c>
      <c r="AKY50" s="1">
        <f t="shared" ref="AKY50:AKY64" si="2909">AKX50*0.0015</f>
        <v>1.3728813559322035E-3</v>
      </c>
      <c r="AKZ50" s="1">
        <f t="shared" ref="AKZ50:AKZ64" si="2910">AKY50/0.000130345</f>
        <v>10.532673719223625</v>
      </c>
      <c r="ALA50" s="1"/>
      <c r="ALB50" s="1"/>
      <c r="ALC50" s="2" t="s">
        <v>11</v>
      </c>
      <c r="ALD50" s="1" t="s">
        <v>102</v>
      </c>
      <c r="ALE50" s="1">
        <v>147</v>
      </c>
      <c r="ALF50" s="2">
        <v>1</v>
      </c>
      <c r="ALG50" s="1">
        <v>6.3E-2</v>
      </c>
      <c r="ALH50" s="1">
        <f t="shared" ref="ALH50:ALH64" si="2911">ALG50-0.026</f>
        <v>3.7000000000000005E-2</v>
      </c>
      <c r="ALI50" s="1">
        <f t="shared" ref="ALI50:ALI64" si="2912">(ALH50--0.0031)/0.0295</f>
        <v>1.3593220338983052</v>
      </c>
      <c r="ALJ50" s="1">
        <f t="shared" ref="ALJ50:ALJ64" si="2913">ALI50*0.0015</f>
        <v>2.038983050847458E-3</v>
      </c>
      <c r="ALK50" s="1">
        <f t="shared" ref="ALK50:ALK64" si="2914">ALJ50/0.000130345</f>
        <v>15.642970968180276</v>
      </c>
      <c r="ALL50" s="1"/>
      <c r="ALM50" s="1"/>
      <c r="ALN50" s="2" t="s">
        <v>11</v>
      </c>
      <c r="ALO50" s="1" t="s">
        <v>103</v>
      </c>
      <c r="ALP50" s="1">
        <v>148</v>
      </c>
      <c r="ALQ50" s="2">
        <v>1</v>
      </c>
      <c r="ALR50" s="1">
        <v>6.6000000000000003E-2</v>
      </c>
      <c r="ALS50" s="1">
        <f t="shared" ref="ALS50:ALS64" si="2915">ALR50-0.025</f>
        <v>4.1000000000000002E-2</v>
      </c>
      <c r="ALT50" s="1">
        <f t="shared" ref="ALT50:ALT64" si="2916">(ALS50--0.0002)/0.0294</f>
        <v>1.4013605442176871</v>
      </c>
      <c r="ALU50" s="1">
        <f t="shared" ref="ALU50:ALU64" si="2917">ALT50*0.0015</f>
        <v>2.1020408163265306E-3</v>
      </c>
      <c r="ALV50" s="1">
        <f t="shared" ref="ALV50:ALV64" si="2918">ALU50/0.000130345</f>
        <v>16.126746835908786</v>
      </c>
      <c r="ALW50" s="1"/>
      <c r="ALX50" s="1"/>
      <c r="ALY50" s="2" t="s">
        <v>11</v>
      </c>
      <c r="ALZ50" s="1" t="s">
        <v>104</v>
      </c>
      <c r="AMA50" s="1">
        <v>149</v>
      </c>
      <c r="AMB50" s="2">
        <v>1</v>
      </c>
      <c r="AMC50" s="1">
        <v>6.3E-2</v>
      </c>
      <c r="AMD50" s="1">
        <f t="shared" ref="AMD50:AMD64" si="2919">AMC50-0.02</f>
        <v>4.2999999999999997E-2</v>
      </c>
      <c r="AME50" s="1">
        <f t="shared" ref="AME50:AME64" si="2920">(AMD50--0.0023)/0.0292</f>
        <v>1.5513698630136983</v>
      </c>
      <c r="AMF50" s="1">
        <f t="shared" ref="AMF50:AMF64" si="2921">AME50*0.0015</f>
        <v>2.3270547945205473E-3</v>
      </c>
      <c r="AMG50" s="1">
        <f t="shared" ref="AMG50:AMG64" si="2922">AMF50/0.000130345</f>
        <v>17.853042268752521</v>
      </c>
      <c r="AMH50" s="1"/>
      <c r="AMI50" s="1"/>
      <c r="AMJ50" s="2" t="s">
        <v>11</v>
      </c>
      <c r="AMK50" s="1" t="s">
        <v>105</v>
      </c>
      <c r="AML50" s="1">
        <v>150</v>
      </c>
      <c r="AMM50" s="2">
        <v>1</v>
      </c>
      <c r="AMN50" s="1">
        <v>6.2E-2</v>
      </c>
      <c r="AMO50" s="1">
        <f t="shared" ref="AMO50:AMO64" si="2923">AMN50-0.019</f>
        <v>4.2999999999999997E-2</v>
      </c>
      <c r="AMP50" s="1">
        <f t="shared" ref="AMP50:AMP64" si="2924">(AMO50-0.0008)/0.0292</f>
        <v>1.4452054794520546</v>
      </c>
      <c r="AMQ50" s="1">
        <f t="shared" ref="AMQ50:AMQ64" si="2925">AMP50*0.0015</f>
        <v>2.1678082191780817E-3</v>
      </c>
      <c r="AMR50" s="1">
        <f t="shared" ref="AMR50:AMR64" si="2926">AMQ50/0.000130345</f>
        <v>16.631310899367691</v>
      </c>
      <c r="AMS50" s="1"/>
      <c r="AMT50" s="1"/>
      <c r="AMU50" s="2" t="s">
        <v>11</v>
      </c>
      <c r="AMV50" s="1" t="s">
        <v>106</v>
      </c>
      <c r="AMW50" s="1">
        <v>151</v>
      </c>
      <c r="AMX50" s="2">
        <v>1</v>
      </c>
      <c r="AMY50" s="1">
        <v>6.4000000000000001E-2</v>
      </c>
      <c r="AMZ50" s="1">
        <f t="shared" ref="AMZ50:AMZ64" si="2927">AMY50-0.02</f>
        <v>4.3999999999999997E-2</v>
      </c>
      <c r="ANA50" s="1">
        <f t="shared" ref="ANA50:ANA64" si="2928">(AMZ50-0.0022)/0.0292</f>
        <v>1.4315068493150684</v>
      </c>
      <c r="ANB50" s="1">
        <f t="shared" ref="ANB50:ANB64" si="2929">ANA50*0.0015</f>
        <v>2.1472602739726026E-3</v>
      </c>
      <c r="ANC50" s="1">
        <f t="shared" ref="ANC50:ANC64" si="2930">ANB50/0.000130345</f>
        <v>16.473668142027716</v>
      </c>
      <c r="AND50" s="1"/>
      <c r="ANE50" s="1"/>
      <c r="ANF50" s="2" t="s">
        <v>11</v>
      </c>
      <c r="ANG50" s="1" t="s">
        <v>107</v>
      </c>
      <c r="ANH50" s="1">
        <v>154</v>
      </c>
      <c r="ANI50" s="2">
        <v>1</v>
      </c>
      <c r="ANJ50" s="1">
        <v>7.1999999999999995E-2</v>
      </c>
      <c r="ANK50" s="1">
        <f t="shared" ref="ANK50:ANK64" si="2931">ANJ50-0.019</f>
        <v>5.2999999999999992E-2</v>
      </c>
      <c r="ANL50" s="1">
        <f t="shared" ref="ANL50:ANL64" si="2932">(ANK50-0.0029)/0.029</f>
        <v>1.7275862068965513</v>
      </c>
      <c r="ANM50" s="1">
        <f t="shared" ref="ANM50:ANM64" si="2933">ANL50*0.0015</f>
        <v>2.5913793103448271E-3</v>
      </c>
      <c r="ANN50" s="1">
        <f t="shared" ref="ANN50:ANN64" si="2934">ANM50/0.000130345</f>
        <v>19.880926083431103</v>
      </c>
      <c r="ANO50" s="1"/>
      <c r="ANP50" s="1"/>
      <c r="ANQ50" s="2" t="s">
        <v>11</v>
      </c>
      <c r="ANR50" s="1" t="s">
        <v>108</v>
      </c>
      <c r="ANS50" s="1">
        <v>155</v>
      </c>
      <c r="ANT50" s="2">
        <v>1</v>
      </c>
      <c r="ANU50" s="1">
        <v>3.5999999999999997E-2</v>
      </c>
      <c r="ANV50" s="1">
        <f t="shared" ref="ANV50:ANV64" si="2935">ANU50-0.02</f>
        <v>1.5999999999999997E-2</v>
      </c>
      <c r="ANW50" s="1">
        <f t="shared" ref="ANW50:ANW64" si="2936">(ANV50-0.0073)/0.0293</f>
        <v>0.29692832764505106</v>
      </c>
      <c r="ANX50" s="1">
        <f t="shared" ref="ANX50:ANX64" si="2937">ANW50*0.0015</f>
        <v>4.4539249146757662E-4</v>
      </c>
      <c r="ANY50" s="1">
        <f t="shared" ref="ANY50:ANY64" si="2938">ANX50/0.000130345</f>
        <v>3.417027822068945</v>
      </c>
      <c r="ANZ50" s="1"/>
      <c r="AOA50" s="1"/>
      <c r="AOB50" s="2" t="s">
        <v>11</v>
      </c>
      <c r="AOC50" s="1" t="s">
        <v>109</v>
      </c>
      <c r="AOD50" s="1">
        <v>156</v>
      </c>
      <c r="AOE50" s="2">
        <v>1</v>
      </c>
      <c r="AOF50" s="1">
        <v>4.9000000000000002E-2</v>
      </c>
      <c r="AOG50" s="1">
        <f t="shared" ref="AOG50:AOG64" si="2939">AOF50-0.021</f>
        <v>2.8000000000000001E-2</v>
      </c>
      <c r="AOH50" s="1">
        <f t="shared" ref="AOH50:AOH64" si="2940">(AOG50-0.006)/0.0295</f>
        <v>0.74576271186440679</v>
      </c>
      <c r="AOI50" s="1">
        <f t="shared" ref="AOI50:AOI64" si="2941">AOH50*0.0015</f>
        <v>1.1186440677966101E-3</v>
      </c>
      <c r="AOJ50" s="1">
        <f t="shared" ref="AOJ50:AOJ64" si="2942">AOI50/0.000130345</f>
        <v>8.5821785860340647</v>
      </c>
      <c r="AOK50" s="1"/>
      <c r="AOL50" s="1"/>
      <c r="AOM50" s="2" t="s">
        <v>11</v>
      </c>
      <c r="AON50" s="1" t="s">
        <v>110</v>
      </c>
      <c r="AOO50" s="1">
        <v>157</v>
      </c>
      <c r="AOP50" s="2">
        <v>1</v>
      </c>
      <c r="AOQ50" s="1">
        <v>0.04</v>
      </c>
      <c r="AOR50" s="1">
        <f t="shared" ref="AOR50:AOR64" si="2943">AOQ50-0.014</f>
        <v>2.6000000000000002E-2</v>
      </c>
      <c r="AOS50" s="1">
        <f t="shared" ref="AOS50:AOS64" si="2944">(AOR50-0.0014)/0.0293</f>
        <v>0.83959044368600699</v>
      </c>
      <c r="AOT50" s="1">
        <f t="shared" ref="AOT50:AOT64" si="2945">AOS50*0.0015</f>
        <v>1.2593856655290106E-3</v>
      </c>
      <c r="AOU50" s="1">
        <f t="shared" ref="AOU50:AOU64" si="2946">AOT50/0.000130345</f>
        <v>9.6619407382639189</v>
      </c>
      <c r="AOV50" s="1"/>
      <c r="AOW50" s="1"/>
      <c r="AOX50" s="2" t="s">
        <v>11</v>
      </c>
      <c r="AOY50" s="1" t="s">
        <v>111</v>
      </c>
      <c r="AOZ50" s="1">
        <v>158</v>
      </c>
      <c r="APA50" s="2">
        <v>1</v>
      </c>
      <c r="APB50" s="1">
        <v>5.1999999999999998E-2</v>
      </c>
      <c r="APC50" s="1">
        <f t="shared" ref="APC50:APC64" si="2947">APB50-0.02</f>
        <v>3.2000000000000001E-2</v>
      </c>
      <c r="APD50" s="1">
        <f t="shared" ref="APD50:APD63" si="2948">(APC50-0.009)/0.0292</f>
        <v>0.78767123287671226</v>
      </c>
      <c r="APE50" s="1">
        <f t="shared" ref="APE50:APE64" si="2949">APD50*0.0015</f>
        <v>1.1815068493150685E-3</v>
      </c>
      <c r="APF50" s="1">
        <f t="shared" ref="APF50:APF64" si="2950">APE50/0.000130345</f>
        <v>9.0644585470487442</v>
      </c>
      <c r="APG50" s="1"/>
      <c r="APH50" s="1"/>
      <c r="API50" s="2" t="s">
        <v>11</v>
      </c>
      <c r="APJ50" s="1" t="s">
        <v>112</v>
      </c>
      <c r="APK50" s="1">
        <v>161</v>
      </c>
      <c r="APL50" s="2">
        <v>1</v>
      </c>
      <c r="APM50" s="1">
        <v>5.5E-2</v>
      </c>
      <c r="APN50" s="1">
        <f t="shared" ref="APN50:APN80" si="2951">APM50-0.016</f>
        <v>3.9E-2</v>
      </c>
      <c r="APO50" s="1">
        <f t="shared" ref="APO50:APO64" si="2952">(APN50-0.0043)/0.0293</f>
        <v>1.1843003412969284</v>
      </c>
      <c r="APP50" s="1">
        <f t="shared" ref="APP50:APP64" si="2953">APO50*0.0015</f>
        <v>1.7764505119453927E-3</v>
      </c>
      <c r="APQ50" s="1">
        <f t="shared" ref="APQ50:APQ64" si="2954">APP50/0.000130345</f>
        <v>13.628835106412925</v>
      </c>
      <c r="APR50" s="1"/>
      <c r="APS50" s="1"/>
      <c r="APT50" s="2" t="s">
        <v>11</v>
      </c>
      <c r="APU50" s="1" t="s">
        <v>113</v>
      </c>
      <c r="APV50" s="1">
        <v>162</v>
      </c>
      <c r="APW50" s="2">
        <v>1</v>
      </c>
      <c r="APX50" s="1">
        <v>4.8000000000000001E-2</v>
      </c>
      <c r="APY50" s="1">
        <f t="shared" ref="APY50:APY64" si="2955">APX50-0.005</f>
        <v>4.3000000000000003E-2</v>
      </c>
      <c r="APZ50" s="1">
        <f t="shared" ref="APZ50:APZ64" si="2956">(APY50--0.0094)/0.0291</f>
        <v>1.8006872852233677</v>
      </c>
      <c r="AQA50" s="1">
        <f t="shared" ref="AQA50:AQA64" si="2957">APZ50*0.0015</f>
        <v>2.7010309278350515E-3</v>
      </c>
      <c r="AQB50" s="1">
        <f t="shared" ref="AQB50:AQB64" si="2958">AQA50/0.000130345</f>
        <v>20.722167538724552</v>
      </c>
      <c r="AQC50" s="1"/>
      <c r="AQD50" s="1"/>
      <c r="AQE50" s="2" t="s">
        <v>11</v>
      </c>
      <c r="AQF50" s="1" t="s">
        <v>114</v>
      </c>
      <c r="AQG50" s="1">
        <v>163</v>
      </c>
      <c r="AQH50" s="2">
        <v>1</v>
      </c>
      <c r="AQI50" s="1">
        <v>6.0999999999999999E-2</v>
      </c>
      <c r="AQJ50" s="1">
        <f>AQI50-0.016</f>
        <v>4.4999999999999998E-2</v>
      </c>
      <c r="AQK50" s="1">
        <f t="shared" ref="AQK50:AQK64" si="2959">(AQJ50-0.0082)/0.0292</f>
        <v>1.2602739726027397</v>
      </c>
      <c r="AQL50" s="1">
        <f t="shared" ref="AQL50:AQL64" si="2960">AQK50*0.0015</f>
        <v>1.8904109589041095E-3</v>
      </c>
      <c r="AQM50" s="1">
        <f t="shared" ref="AQM50:AQM64" si="2961">AQL50/0.000130345</f>
        <v>14.503133675277988</v>
      </c>
      <c r="AQN50" s="1"/>
      <c r="AQO50" s="1"/>
      <c r="AQP50" s="2" t="s">
        <v>11</v>
      </c>
      <c r="AQQ50" s="1" t="s">
        <v>115</v>
      </c>
      <c r="AQR50" s="1">
        <v>169</v>
      </c>
      <c r="AQS50" s="2">
        <v>1</v>
      </c>
      <c r="AQT50" s="1">
        <v>4.2000000000000003E-2</v>
      </c>
      <c r="AQU50" s="1">
        <f t="shared" ref="AQU50:AQU64" si="2962">AQT50--0.008</f>
        <v>0.05</v>
      </c>
      <c r="AQV50" s="1">
        <f t="shared" ref="AQV50:AQV64" si="2963">(AQU50--0.0162)/0.0293</f>
        <v>2.2593856655290105</v>
      </c>
      <c r="AQW50" s="1">
        <f t="shared" ref="AQW50:AQW64" si="2964">AQV50*0.0015</f>
        <v>3.3890784982935161E-3</v>
      </c>
      <c r="AQX50" s="1">
        <f t="shared" ref="AQX50:AQX64" si="2965">AQW50/0.000130345</f>
        <v>26.000832393214285</v>
      </c>
      <c r="AQY50" s="1"/>
      <c r="AQZ50" s="1"/>
      <c r="ARA50" s="2" t="s">
        <v>11</v>
      </c>
      <c r="ARB50" s="1" t="s">
        <v>116</v>
      </c>
      <c r="ARC50" s="1">
        <v>170</v>
      </c>
      <c r="ARD50" s="2">
        <v>1</v>
      </c>
      <c r="ARE50" s="1">
        <v>2.1999999999999999E-2</v>
      </c>
      <c r="ARF50" s="1">
        <f t="shared" ref="ARF50:ARF64" si="2966">ARE50-0.006</f>
        <v>1.6E-2</v>
      </c>
      <c r="ARG50" s="1">
        <f t="shared" ref="ARG50:ARG64" si="2967">(ARF50-0.0079)/0.0294</f>
        <v>0.27551020408163263</v>
      </c>
      <c r="ARH50" s="1">
        <f t="shared" ref="ARH50:ARH64" si="2968">ARG50*0.0015</f>
        <v>4.1326530612244896E-4</v>
      </c>
      <c r="ARI50" s="1">
        <f t="shared" ref="ARI50:ARI64" si="2969">ARH50/0.000130345</f>
        <v>3.1705497420111932</v>
      </c>
      <c r="ARJ50" s="1"/>
      <c r="ARK50" s="1"/>
      <c r="ARL50" s="2" t="s">
        <v>11</v>
      </c>
      <c r="ARM50" s="1" t="s">
        <v>117</v>
      </c>
      <c r="ARN50" s="1">
        <v>171</v>
      </c>
      <c r="ARO50" s="2">
        <v>1</v>
      </c>
      <c r="ARP50" s="1">
        <v>0.03</v>
      </c>
      <c r="ARQ50" s="1">
        <f t="shared" ref="ARQ50:ARQ64" si="2970">ARP50-0.006</f>
        <v>2.4E-2</v>
      </c>
      <c r="ARR50" s="1">
        <f t="shared" ref="ARR50:ARR64" si="2971">(ARQ50-0.0055)/0.0292</f>
        <v>0.63356164383561653</v>
      </c>
      <c r="ARS50" s="1">
        <f t="shared" ref="ARS50:ARS64" si="2972">ARR50*0.0015</f>
        <v>9.5034246575342483E-4</v>
      </c>
      <c r="ART50" s="1">
        <f t="shared" ref="ART50:ART64" si="2973">ARS50/0.000130345</f>
        <v>7.2909775269739905</v>
      </c>
      <c r="ARU50" s="1"/>
      <c r="ARV50" s="1"/>
      <c r="ARW50" s="2" t="s">
        <v>11</v>
      </c>
      <c r="ARX50" s="1" t="s">
        <v>118</v>
      </c>
      <c r="ARY50" s="1">
        <v>172</v>
      </c>
      <c r="ARZ50" s="2">
        <v>1</v>
      </c>
      <c r="ASA50" s="1">
        <v>4.4999999999999998E-2</v>
      </c>
      <c r="ASB50" s="1">
        <f t="shared" ref="ASB50:ASB64" si="2974">ASA50-0.02</f>
        <v>2.4999999999999998E-2</v>
      </c>
      <c r="ASC50" s="1">
        <f t="shared" ref="ASC50:ASC64" si="2975">(ASB50-0.0222)/0.0295</f>
        <v>9.4915254237288041E-2</v>
      </c>
      <c r="ASD50" s="1">
        <f t="shared" ref="ASD50:ASD64" si="2976">ASC50*0.0015</f>
        <v>1.4237288135593207E-4</v>
      </c>
      <c r="ASE50" s="1">
        <f t="shared" ref="ASE50:ASE64" si="2977">ASD50/0.000130345</f>
        <v>1.0922772745861526</v>
      </c>
      <c r="ASF50" s="1"/>
      <c r="ASG50" s="1"/>
      <c r="ASH50" s="2" t="s">
        <v>11</v>
      </c>
      <c r="ASI50" s="1" t="s">
        <v>119</v>
      </c>
      <c r="ASJ50" s="1">
        <v>173</v>
      </c>
      <c r="ASK50" s="2">
        <v>1</v>
      </c>
      <c r="ASL50" s="1">
        <v>3.3000000000000002E-2</v>
      </c>
      <c r="ASM50" s="1">
        <f t="shared" ref="ASM50:ASM64" si="2978">ASL50-0.003</f>
        <v>3.0000000000000002E-2</v>
      </c>
      <c r="ASN50" s="1">
        <f t="shared" ref="ASN50:ASN64" si="2979">(ASM50-0.0068)/0.0292</f>
        <v>0.79452054794520555</v>
      </c>
      <c r="ASO50" s="1">
        <f t="shared" ref="ASO50:ASO64" si="2980">ASN50*0.0015</f>
        <v>1.1917808219178083E-3</v>
      </c>
      <c r="ASP50" s="1">
        <f t="shared" ref="ASP50:ASP64" si="2981">ASO50/0.000130345</f>
        <v>9.1432799257187334</v>
      </c>
      <c r="ASQ50" s="1"/>
      <c r="ASR50" s="1"/>
      <c r="ASS50" s="2" t="s">
        <v>11</v>
      </c>
      <c r="AST50" s="1" t="s">
        <v>120</v>
      </c>
      <c r="ASU50" s="1">
        <v>176</v>
      </c>
      <c r="ASV50" s="2">
        <v>1</v>
      </c>
      <c r="ASW50" s="1">
        <v>3.7999999999999999E-2</v>
      </c>
      <c r="ASX50" s="1">
        <f t="shared" ref="ASX50:ASX64" si="2982">ASW50-0.007</f>
        <v>3.1E-2</v>
      </c>
      <c r="ASY50" s="1">
        <f t="shared" ref="ASY50:ASY64" si="2983">(ASX50-0.0128)/0.0291</f>
        <v>0.62542955326460481</v>
      </c>
      <c r="ASZ50" s="1">
        <f t="shared" ref="ASZ50:ASZ64" si="2984">ASY50*0.0015</f>
        <v>9.3814432989690723E-4</v>
      </c>
      <c r="ATA50" s="1">
        <f t="shared" ref="ATA50:ATA64" si="2985">ASZ50/0.000130345</f>
        <v>7.197394068793642</v>
      </c>
      <c r="ATB50" s="1"/>
      <c r="ATC50" s="1"/>
      <c r="ATD50" s="2" t="s">
        <v>11</v>
      </c>
      <c r="ATE50" s="1" t="s">
        <v>121</v>
      </c>
      <c r="ATF50" s="1">
        <v>180</v>
      </c>
      <c r="ATG50" s="2">
        <v>1</v>
      </c>
      <c r="ATH50" s="1">
        <v>6.2E-2</v>
      </c>
      <c r="ATI50" s="1">
        <f t="shared" ref="ATI50:ATI64" si="2986">ATH50-0.021</f>
        <v>4.0999999999999995E-2</v>
      </c>
      <c r="ATJ50" s="1">
        <f t="shared" ref="ATJ50:ATJ64" si="2987">(ATI50-0.0295)/0.0289</f>
        <v>0.39792387543252583</v>
      </c>
      <c r="ATK50" s="1">
        <f t="shared" ref="ATK50:ATK64" si="2988">ATJ50*0.0015</f>
        <v>5.9688581314878877E-4</v>
      </c>
      <c r="ATL50" s="1">
        <f t="shared" ref="ATL50:ATL64" si="2989">ATK50/0.000130345</f>
        <v>4.5792766362253161</v>
      </c>
      <c r="ATM50" s="1"/>
      <c r="ATN50" s="1"/>
      <c r="ATO50" s="2" t="s">
        <v>11</v>
      </c>
      <c r="ATP50" s="1" t="s">
        <v>122</v>
      </c>
      <c r="ATQ50" s="1">
        <v>183</v>
      </c>
      <c r="ATR50" s="2">
        <v>1</v>
      </c>
      <c r="ATS50" s="1">
        <v>4.5999999999999999E-2</v>
      </c>
      <c r="ATT50" s="1">
        <f t="shared" ref="ATT50:ATT64" si="2990">ATS50-0.001</f>
        <v>4.4999999999999998E-2</v>
      </c>
      <c r="ATU50" s="1">
        <f t="shared" ref="ATU50:ATU64" si="2991">(ATT50-0.0082)/0.0292</f>
        <v>1.2602739726027397</v>
      </c>
      <c r="ATV50" s="1">
        <f t="shared" ref="ATV50:ATV64" si="2992">ATU50*0.0015</f>
        <v>1.8904109589041095E-3</v>
      </c>
      <c r="ATW50" s="1">
        <f t="shared" ref="ATW50:ATW64" si="2993">ATV50/0.000130345</f>
        <v>14.503133675277988</v>
      </c>
      <c r="ATX50" s="1"/>
      <c r="ATY50" s="1"/>
      <c r="ATZ50" s="2" t="s">
        <v>11</v>
      </c>
      <c r="AUA50" s="1" t="s">
        <v>123</v>
      </c>
      <c r="AUB50" s="1">
        <v>184</v>
      </c>
      <c r="AUC50" s="2">
        <v>1</v>
      </c>
      <c r="AUD50" s="1">
        <v>1.7999999999999999E-2</v>
      </c>
      <c r="AUE50" s="1">
        <f t="shared" ref="AUE50:AUE64" si="2994">AUD50-0.016</f>
        <v>1.9999999999999983E-3</v>
      </c>
      <c r="AUF50" s="1">
        <f t="shared" ref="AUF50:AUF64" si="2995">(AUE50-0.0087)/0.0277</f>
        <v>-0.24187725631768958</v>
      </c>
      <c r="AUG50" s="1">
        <f t="shared" ref="AUG50:AUG64" si="2996">AUF50*0.0015</f>
        <v>-3.6281588447653439E-4</v>
      </c>
      <c r="AUH50" s="1">
        <f t="shared" ref="AUH50:AUH64" si="2997">AUG50/0.000130345</f>
        <v>-2.7835044265336943</v>
      </c>
      <c r="AUI50" s="1"/>
      <c r="AUJ50" s="1"/>
      <c r="AUK50" s="2" t="s">
        <v>11</v>
      </c>
      <c r="AUL50" s="1" t="s">
        <v>124</v>
      </c>
      <c r="AUM50" s="1">
        <v>185</v>
      </c>
      <c r="AUN50" s="2">
        <v>1</v>
      </c>
      <c r="AUO50" s="1">
        <v>0.03</v>
      </c>
      <c r="AUP50" s="1">
        <f t="shared" ref="AUP50:AUP64" si="2998">AUO50-0.005</f>
        <v>2.4999999999999998E-2</v>
      </c>
      <c r="AUQ50" s="1">
        <f t="shared" ref="AUQ50:AUQ63" si="2999">(AUP50-0.0047)/0.0277</f>
        <v>0.73285198555956677</v>
      </c>
      <c r="AUR50" s="1">
        <f t="shared" ref="AUR50:AUR64" si="3000">AUQ50*0.0015</f>
        <v>1.0992779783393501E-3</v>
      </c>
      <c r="AUS50" s="1">
        <f t="shared" ref="AUS50:AUS64" si="3001">AUR50/0.000130345</f>
        <v>8.4336029639752201</v>
      </c>
      <c r="AUT50" s="1"/>
      <c r="AUU50" s="1"/>
      <c r="AUV50" s="2" t="s">
        <v>11</v>
      </c>
      <c r="AUW50" s="1" t="s">
        <v>125</v>
      </c>
      <c r="AUX50" s="1">
        <v>186</v>
      </c>
      <c r="AUY50" s="2">
        <v>1</v>
      </c>
      <c r="AUZ50" s="1">
        <v>3.5000000000000003E-2</v>
      </c>
      <c r="AVA50" s="1">
        <f t="shared" ref="AVA50:AVA80" si="3002">AUZ50-0.01</f>
        <v>2.5000000000000001E-2</v>
      </c>
      <c r="AVB50" s="1">
        <f t="shared" ref="AVB50:AVB64" si="3003">(AVA50-0.0038)/0.0277</f>
        <v>0.76534296028880866</v>
      </c>
      <c r="AVC50" s="1">
        <f t="shared" ref="AVC50:AVC64" si="3004">AVB50*0.0015</f>
        <v>1.1480144404332131E-3</v>
      </c>
      <c r="AVD50" s="1">
        <f t="shared" ref="AVD50:AVD64" si="3005">AVC50/0.000130345</f>
        <v>8.8075065436588513</v>
      </c>
      <c r="AVE50" s="1"/>
      <c r="AVF50" s="1"/>
      <c r="AVG50" s="2" t="s">
        <v>11</v>
      </c>
      <c r="AVH50" s="1" t="s">
        <v>126</v>
      </c>
      <c r="AVI50" s="1">
        <v>187</v>
      </c>
      <c r="AVJ50" s="2">
        <v>1</v>
      </c>
      <c r="AVK50" s="1">
        <v>3.6999999999999998E-2</v>
      </c>
      <c r="AVL50" s="1">
        <f t="shared" ref="AVL50:AVL64" si="3006">AVK50-0.01</f>
        <v>2.6999999999999996E-2</v>
      </c>
      <c r="AVM50" s="1">
        <f t="shared" ref="AVM50:AVM64" si="3007">(AVL50-0.0004)/0.0278</f>
        <v>0.95683453237410065</v>
      </c>
      <c r="AVN50" s="1">
        <f t="shared" ref="AVN50:AVN64" si="3008">AVM50*0.0015</f>
        <v>1.435251798561151E-3</v>
      </c>
      <c r="AVO50" s="1">
        <f t="shared" ref="AVO50:AVO64" si="3009">AVN50/0.000130345</f>
        <v>11.011176482114013</v>
      </c>
      <c r="AVP50" s="1"/>
      <c r="AVQ50" s="1"/>
      <c r="AVR50" s="2" t="s">
        <v>11</v>
      </c>
      <c r="AVS50" s="1" t="s">
        <v>127</v>
      </c>
      <c r="AVT50" s="1">
        <v>190</v>
      </c>
      <c r="AVU50" s="2">
        <v>1</v>
      </c>
      <c r="AVV50" s="1">
        <v>4.5999999999999999E-2</v>
      </c>
      <c r="AVW50" s="1">
        <f t="shared" ref="AVW50:AVW64" si="3010">AVV50-0.011</f>
        <v>3.5000000000000003E-2</v>
      </c>
      <c r="AVX50" s="1">
        <f t="shared" ref="AVX50:AVX64" si="3011">(AVW50--0.001)/0.0279</f>
        <v>1.2903225806451615</v>
      </c>
      <c r="AVY50" s="1">
        <f t="shared" ref="AVY50:AVY64" si="3012">AVX50*0.0015</f>
        <v>1.9354838709677422E-3</v>
      </c>
      <c r="AVZ50" s="1">
        <f t="shared" ref="AVZ50:AVZ64" si="3013">AVY50/0.000130345</f>
        <v>14.848930691378589</v>
      </c>
      <c r="AWA50" s="1"/>
      <c r="AWB50" s="1"/>
      <c r="AWC50" s="2" t="s">
        <v>11</v>
      </c>
      <c r="AWD50" s="1" t="s">
        <v>128</v>
      </c>
      <c r="AWE50" s="1">
        <v>191</v>
      </c>
      <c r="AWF50" s="2">
        <v>1</v>
      </c>
      <c r="AWG50" s="1">
        <v>0.05</v>
      </c>
      <c r="AWH50" s="1">
        <f t="shared" ref="AWH50:AWH64" si="3014">AWG50-0.013</f>
        <v>3.7000000000000005E-2</v>
      </c>
      <c r="AWI50" s="1">
        <f t="shared" ref="AWI50:AWI64" si="3015">(AWH50-0.0015)/0.0279</f>
        <v>1.2724014336917564</v>
      </c>
      <c r="AWJ50" s="1">
        <f t="shared" ref="AWJ50:AWJ64" si="3016">AWI50*0.0015</f>
        <v>1.9086021505376346E-3</v>
      </c>
      <c r="AWK50" s="1">
        <f t="shared" ref="AWK50:AWK64" si="3017">AWJ50/0.000130345</f>
        <v>14.642695542887219</v>
      </c>
      <c r="AWL50" s="1"/>
      <c r="AWM50" s="1"/>
      <c r="AWN50" s="2" t="s">
        <v>11</v>
      </c>
      <c r="AWO50" s="1" t="s">
        <v>129</v>
      </c>
      <c r="AWP50" s="1">
        <v>192</v>
      </c>
      <c r="AWQ50" s="2">
        <v>1</v>
      </c>
      <c r="AWR50" s="1">
        <v>5.0999999999999997E-2</v>
      </c>
      <c r="AWS50" s="1">
        <f t="shared" ref="AWS50:AWS64" si="3018">AWR50-0.016</f>
        <v>3.4999999999999996E-2</v>
      </c>
      <c r="AWT50" s="1">
        <f t="shared" ref="AWT50:AWT64" si="3019">(AWS50-0.0018)/0.028</f>
        <v>1.1857142857142855</v>
      </c>
      <c r="AWU50" s="1">
        <f t="shared" ref="AWU50:AWU64" si="3020">AWT50*0.0015</f>
        <v>1.7785714285714282E-3</v>
      </c>
      <c r="AWV50" s="1">
        <f t="shared" ref="AWV50:AWV64" si="3021">AWU50/0.000130345</f>
        <v>13.645106667470392</v>
      </c>
      <c r="AWW50" s="1"/>
      <c r="AWX50" s="1"/>
      <c r="AWY50" s="2" t="s">
        <v>11</v>
      </c>
      <c r="AWZ50" s="1" t="s">
        <v>130</v>
      </c>
      <c r="AXA50" s="1">
        <v>193</v>
      </c>
      <c r="AXB50" s="2">
        <v>1</v>
      </c>
      <c r="AXC50" s="1">
        <v>5.1999999999999998E-2</v>
      </c>
      <c r="AXD50" s="1">
        <f t="shared" ref="AXD50:AXD64" si="3022">AXC50-0.014</f>
        <v>3.7999999999999999E-2</v>
      </c>
      <c r="AXE50" s="1">
        <f t="shared" ref="AXE50:AXE64" si="3023">(AXD50-0.0028)/0.0279</f>
        <v>1.2616487455197132</v>
      </c>
      <c r="AXF50" s="1">
        <f t="shared" ref="AXF50:AXF64" si="3024">AXE50*0.0015</f>
        <v>1.8924731182795697E-3</v>
      </c>
      <c r="AXG50" s="1">
        <f t="shared" ref="AXG50:AXG64" si="3025">AXF50/0.000130345</f>
        <v>14.518954453792395</v>
      </c>
      <c r="AXH50" s="1"/>
      <c r="AXI50" s="1"/>
      <c r="AXJ50" s="2" t="s">
        <v>11</v>
      </c>
      <c r="AXK50" s="1" t="s">
        <v>131</v>
      </c>
      <c r="AXL50" s="1">
        <v>197</v>
      </c>
      <c r="AXM50" s="2">
        <v>1</v>
      </c>
      <c r="AXN50" s="1">
        <v>6.3E-2</v>
      </c>
      <c r="AXO50" s="1">
        <f t="shared" ref="AXO50:AXO64" si="3026">AXN50-0.019</f>
        <v>4.3999999999999997E-2</v>
      </c>
      <c r="AXP50" s="1">
        <f t="shared" ref="AXP50:AXP80" si="3027">(AXO50-0.0043)/0.0278</f>
        <v>1.4280575539568345</v>
      </c>
      <c r="AXQ50" s="1">
        <f t="shared" ref="AXQ50:AXQ64" si="3028">AXP50*0.0015</f>
        <v>2.1420863309352519E-3</v>
      </c>
      <c r="AXR50" s="1">
        <f t="shared" ref="AXR50:AXR64" si="3029">AXQ50/0.000130345</f>
        <v>16.433973922553623</v>
      </c>
      <c r="AXS50" s="1"/>
      <c r="AXT50" s="1"/>
      <c r="AXU50" s="2" t="s">
        <v>11</v>
      </c>
      <c r="AXV50" s="1" t="s">
        <v>132</v>
      </c>
      <c r="AXW50" s="1">
        <v>198</v>
      </c>
      <c r="AXX50" s="2">
        <v>1</v>
      </c>
      <c r="AXY50" s="1">
        <v>2.4E-2</v>
      </c>
      <c r="AXZ50" s="1">
        <f t="shared" ref="AXZ50:AXZ64" si="3030">(AXY50-0.017)</f>
        <v>6.9999999999999993E-3</v>
      </c>
      <c r="AYA50" s="1">
        <f t="shared" ref="AYA50:AYA64" si="3031">(AXZ50-0.0052)/0.0278</f>
        <v>6.4748201438848907E-2</v>
      </c>
      <c r="AYB50" s="1">
        <f t="shared" ref="AYB50:AYB64" si="3032">AYA50*0.0015</f>
        <v>9.712230215827336E-5</v>
      </c>
      <c r="AYC50" s="1">
        <f t="shared" ref="AYC50:AYC64" si="3033">AYB50/0.000130345</f>
        <v>0.74511720555658723</v>
      </c>
      <c r="AYD50" s="1"/>
      <c r="AYE50" s="1"/>
      <c r="AYF50" s="2" t="s">
        <v>11</v>
      </c>
      <c r="AYG50" s="1" t="s">
        <v>133</v>
      </c>
      <c r="AYH50" s="1">
        <v>201</v>
      </c>
      <c r="AYI50" s="2">
        <v>1</v>
      </c>
      <c r="AYJ50" s="1">
        <v>4.2000000000000003E-2</v>
      </c>
      <c r="AYK50" s="1">
        <f t="shared" ref="AYK50:AYK64" si="3034">AYJ50-0.023</f>
        <v>1.9000000000000003E-2</v>
      </c>
      <c r="AYL50" s="1">
        <f t="shared" ref="AYL50:AYL64" si="3035">(AYK50-0.0065)/0.028</f>
        <v>0.44642857142857156</v>
      </c>
      <c r="AYM50" s="1">
        <f t="shared" ref="AYM50:AYM64" si="3036">AYL50*0.0015</f>
        <v>6.6964285714285737E-4</v>
      </c>
      <c r="AYN50" s="1">
        <f t="shared" ref="AYN50:AYN64" si="3037">AYM50/0.000130345</f>
        <v>5.1374648597403612</v>
      </c>
      <c r="AYO50" s="1"/>
      <c r="AYP50" s="1"/>
      <c r="AYQ50" s="2" t="s">
        <v>11</v>
      </c>
      <c r="AYR50" s="1" t="s">
        <v>134</v>
      </c>
      <c r="AYS50" s="1">
        <v>204</v>
      </c>
      <c r="AYT50" s="2">
        <v>1</v>
      </c>
      <c r="AYU50" s="1">
        <v>5.7000000000000002E-2</v>
      </c>
      <c r="AYV50" s="1">
        <f t="shared" ref="AYV50:AYV64" si="3038">AYU50-0.023</f>
        <v>3.4000000000000002E-2</v>
      </c>
      <c r="AYW50" s="1">
        <f t="shared" ref="AYW50:AYW80" si="3039">(AYV50-0.0153)/0.028</f>
        <v>0.66785714285714293</v>
      </c>
      <c r="AYX50" s="1">
        <f t="shared" ref="AYX50:AYX64" si="3040">AYW50*0.0015</f>
        <v>1.0017857142857144E-3</v>
      </c>
      <c r="AYY50" s="1">
        <f t="shared" ref="AYY50:AYY64" si="3041">AYX50/0.000130345</f>
        <v>7.6856474301715787</v>
      </c>
      <c r="AYZ50" s="1"/>
      <c r="AZA50" s="1"/>
      <c r="AZB50" s="2" t="s">
        <v>11</v>
      </c>
      <c r="AZC50" s="1" t="s">
        <v>135</v>
      </c>
      <c r="AZD50" s="1">
        <v>205</v>
      </c>
      <c r="AZE50" s="2">
        <v>1</v>
      </c>
      <c r="AZF50" s="1">
        <v>4.8000000000000001E-2</v>
      </c>
      <c r="AZG50" s="1">
        <f t="shared" si="2197"/>
        <v>2.6000000000000002E-2</v>
      </c>
      <c r="AZH50" s="1">
        <f t="shared" ref="AZH50:AZH64" si="3042">(AZG50-0.0058)/0.028</f>
        <v>0.72142857142857153</v>
      </c>
      <c r="AZI50" s="1">
        <f t="shared" ref="AZI50:AZI64" si="3043">AZH50*0.0015</f>
        <v>1.0821428571428573E-3</v>
      </c>
      <c r="AZJ50" s="1">
        <f t="shared" ref="AZJ50:AZJ64" si="3044">AZI50/0.000130345</f>
        <v>8.3021432133404218</v>
      </c>
      <c r="AZK50" s="1"/>
      <c r="AZL50" s="1"/>
      <c r="AZM50" s="2" t="s">
        <v>11</v>
      </c>
      <c r="AZN50" s="1" t="s">
        <v>136</v>
      </c>
      <c r="AZO50" s="1">
        <v>208</v>
      </c>
      <c r="AZP50" s="2">
        <v>1</v>
      </c>
      <c r="AZQ50" s="1">
        <v>0.06</v>
      </c>
      <c r="AZR50" s="1">
        <f t="shared" ref="AZR50:AZR64" si="3045">AZQ50-0.021</f>
        <v>3.8999999999999993E-2</v>
      </c>
      <c r="AZS50" s="1">
        <f t="shared" ref="AZS50:AZS64" si="3046">(AZR50-0.0058)/0.028</f>
        <v>1.1857142857142855</v>
      </c>
      <c r="AZT50" s="1">
        <f t="shared" ref="AZT50:AZT64" si="3047">AZS50*0.0015</f>
        <v>1.7785714285714282E-3</v>
      </c>
      <c r="AZU50" s="1">
        <f t="shared" ref="AZU50:AZU64" si="3048">AZT50/0.000130345</f>
        <v>13.645106667470392</v>
      </c>
      <c r="AZV50" s="1"/>
      <c r="AZW50" s="1"/>
      <c r="AZX50" s="2" t="s">
        <v>11</v>
      </c>
      <c r="AZY50" s="1" t="s">
        <v>137</v>
      </c>
      <c r="AZZ50" s="1">
        <v>211</v>
      </c>
      <c r="BAA50" s="2">
        <v>1</v>
      </c>
      <c r="BAB50" s="1">
        <v>6.5000000000000002E-2</v>
      </c>
      <c r="BAC50" s="1">
        <f t="shared" ref="BAC50:BAC64" si="3049">BAB50-0.024</f>
        <v>4.1000000000000002E-2</v>
      </c>
      <c r="BAD50" s="1">
        <f t="shared" ref="BAD50:BAD64" si="3050">(BAC50-0.0072)/0.0282</f>
        <v>1.198581560283688</v>
      </c>
      <c r="BAE50" s="1">
        <f t="shared" ref="BAE50:BAE64" si="3051">BAD50*0.0015</f>
        <v>1.797872340425532E-3</v>
      </c>
      <c r="BAF50" s="1">
        <f t="shared" ref="BAF50:BAF64" si="3052">BAE50/0.000130345</f>
        <v>13.79318225037809</v>
      </c>
      <c r="BAG50" s="1"/>
      <c r="BAH50" s="1"/>
      <c r="BAI50" s="2" t="s">
        <v>11</v>
      </c>
      <c r="BAJ50" s="1" t="s">
        <v>138</v>
      </c>
      <c r="BAK50" s="1">
        <v>212</v>
      </c>
      <c r="BAL50" s="2">
        <v>1</v>
      </c>
      <c r="BAM50" s="1">
        <v>1.2999999999999999E-2</v>
      </c>
      <c r="BAN50" s="1">
        <f t="shared" ref="BAN50:BAN64" si="3053">BAM50-0.01</f>
        <v>2.9999999999999992E-3</v>
      </c>
      <c r="BAO50" s="1">
        <f t="shared" ref="BAO50:BAO64" si="3054">(BAN50--0.029)/0.0291</f>
        <v>1.0996563573883162</v>
      </c>
      <c r="BAP50" s="1">
        <f t="shared" ref="BAP50:BAP64" si="3055">BAO50*0.0015</f>
        <v>1.6494845360824743E-3</v>
      </c>
      <c r="BAQ50" s="1">
        <f t="shared" ref="BAQ50:BAQ64" si="3056">BAP50/0.000130345</f>
        <v>12.654758802274536</v>
      </c>
      <c r="BAR50" s="1"/>
      <c r="BAS50" s="1"/>
      <c r="BAT50" s="2" t="s">
        <v>11</v>
      </c>
      <c r="BAU50" s="1" t="s">
        <v>139</v>
      </c>
      <c r="BAV50" s="1">
        <v>213</v>
      </c>
      <c r="BAW50" s="2">
        <v>1</v>
      </c>
      <c r="BAX50" s="1">
        <v>4.0000000000000001E-3</v>
      </c>
      <c r="BAY50" s="1">
        <f t="shared" ref="BAY50:BAY64" si="3057">BAX50-0.001</f>
        <v>3.0000000000000001E-3</v>
      </c>
      <c r="BAZ50" s="1">
        <f t="shared" ref="BAZ50:BAZ64" si="3058">(BAY50--0.0326)/0.0288</f>
        <v>1.2361111111111112</v>
      </c>
      <c r="BBA50" s="1">
        <f t="shared" ref="BBA50:BBA64" si="3059">BAZ50*0.0015</f>
        <v>1.8541666666666667E-3</v>
      </c>
      <c r="BBB50" s="1">
        <f t="shared" ref="BBB50:BBB64" si="3060">BBA50/0.000130345</f>
        <v>14.225069367192196</v>
      </c>
      <c r="BBC50" s="1"/>
      <c r="BBD50" s="1"/>
      <c r="BBE50" s="2" t="s">
        <v>11</v>
      </c>
      <c r="BBF50" s="1" t="s">
        <v>140</v>
      </c>
      <c r="BBG50" s="1">
        <v>214</v>
      </c>
      <c r="BBH50" s="2">
        <v>1</v>
      </c>
      <c r="BBI50" s="1">
        <v>1.6E-2</v>
      </c>
      <c r="BBJ50" s="1">
        <f t="shared" ref="BBJ50:BBJ64" si="3061">BBI50-0.005</f>
        <v>1.0999999999999999E-2</v>
      </c>
      <c r="BBK50" s="1">
        <f t="shared" ref="BBK50:BBK64" si="3062">(BBJ50--0.0232)/0.0287</f>
        <v>1.1916376306620207</v>
      </c>
      <c r="BBL50" s="1">
        <f t="shared" ref="BBL50:BBL64" si="3063">BBK50*0.0015</f>
        <v>1.7874564459930311E-3</v>
      </c>
      <c r="BBM50" s="1">
        <f t="shared" ref="BBM50:BBM64" si="3064">BBL50/0.000130345</f>
        <v>13.713272054877679</v>
      </c>
      <c r="BBN50" s="1"/>
      <c r="BBO50" s="1"/>
      <c r="BBP50" s="2" t="s">
        <v>11</v>
      </c>
      <c r="BBQ50" s="1" t="s">
        <v>141</v>
      </c>
      <c r="BBR50" s="1">
        <v>215</v>
      </c>
      <c r="BBS50" s="2">
        <v>1</v>
      </c>
      <c r="BBT50" s="1">
        <v>2.4E-2</v>
      </c>
      <c r="BBU50" s="1">
        <f t="shared" ref="BBU50:BBU64" si="3065">BBT50-0.008</f>
        <v>1.6E-2</v>
      </c>
      <c r="BBV50" s="1">
        <f t="shared" ref="BBV50:BBV64" si="3066">(BBU50--0.0203)/0.0286</f>
        <v>1.2692307692307692</v>
      </c>
      <c r="BBW50" s="1">
        <f t="shared" ref="BBW50:BBW64" si="3067">BBV50*0.0015</f>
        <v>1.9038461538461538E-3</v>
      </c>
      <c r="BBX50" s="1">
        <f t="shared" ref="BBX50:BBX64" si="3068">BBW50/0.000130345</f>
        <v>14.606207785846436</v>
      </c>
      <c r="BBY50" s="1"/>
      <c r="BBZ50" s="1"/>
      <c r="BCA50" s="2" t="s">
        <v>11</v>
      </c>
      <c r="BCB50" s="1" t="s">
        <v>142</v>
      </c>
      <c r="BCC50" s="1">
        <v>225</v>
      </c>
      <c r="BCD50" s="2">
        <v>1</v>
      </c>
      <c r="BCE50" s="1">
        <v>2.9000000000000001E-2</v>
      </c>
      <c r="BCF50" s="1">
        <f t="shared" ref="BCF50:BCF64" si="3069">BCE50-0.007</f>
        <v>2.2000000000000002E-2</v>
      </c>
      <c r="BCG50" s="1">
        <f t="shared" ref="BCG50:BCG64" si="3070">(BCF50--0.0195)/0.0287</f>
        <v>1.4459930313588851</v>
      </c>
      <c r="BCH50" s="1">
        <f t="shared" ref="BCH50:BCH64" si="3071">BCG50*0.0015</f>
        <v>2.1689895470383279E-3</v>
      </c>
      <c r="BCI50" s="1">
        <f t="shared" ref="BCI50:BCI64" si="3072">BCH50/0.000130345</f>
        <v>16.640373984719997</v>
      </c>
      <c r="BCJ50" s="1"/>
      <c r="BCK50" s="1"/>
      <c r="BCL50" s="2" t="s">
        <v>11</v>
      </c>
      <c r="BCM50" s="1" t="s">
        <v>143</v>
      </c>
      <c r="BCN50" s="1">
        <v>226</v>
      </c>
      <c r="BCO50" s="2">
        <v>1</v>
      </c>
      <c r="BCP50" s="1">
        <v>2.5000000000000001E-2</v>
      </c>
      <c r="BCQ50" s="1">
        <f t="shared" ref="BCQ50:BCQ80" si="3073">BCP50-0.018</f>
        <v>7.0000000000000027E-3</v>
      </c>
      <c r="BCR50" s="1">
        <f t="shared" ref="BCR50:BCR64" si="3074">(BCQ50--0.0144)/0.0296</f>
        <v>0.72297297297297303</v>
      </c>
      <c r="BCS50" s="1">
        <f t="shared" ref="BCS50:BCS64" si="3075">BCR50*0.0015</f>
        <v>1.0844594594594595E-3</v>
      </c>
      <c r="BCT50" s="1">
        <f t="shared" ref="BCT50:BCT64" si="3076">BCS50/0.000130345</f>
        <v>8.3199160647470904</v>
      </c>
      <c r="BCU50" s="1"/>
      <c r="BCV50" s="1"/>
      <c r="BCW50" s="2" t="s">
        <v>11</v>
      </c>
      <c r="BCX50" s="1" t="s">
        <v>144</v>
      </c>
      <c r="BCY50" s="1">
        <v>232</v>
      </c>
      <c r="BCZ50" s="2">
        <v>1</v>
      </c>
      <c r="BDA50" s="1">
        <v>4.8000000000000001E-2</v>
      </c>
      <c r="BDB50" s="1">
        <f t="shared" ref="BDB50:BDB64" si="3077">BDA50-0.024</f>
        <v>2.4E-2</v>
      </c>
      <c r="BDC50" s="1">
        <f t="shared" ref="BDC50:BDC64" si="3078">(BDB50--0.0164)/0.0296</f>
        <v>1.3648648648648649</v>
      </c>
      <c r="BDD50" s="1">
        <f t="shared" ref="BDD50:BDD64" si="3079">BDC50*0.0015</f>
        <v>2.0472972972972975E-3</v>
      </c>
      <c r="BDE50" s="1">
        <f t="shared" ref="BDE50:BDE64" si="3080">BDD50/0.000130345</f>
        <v>15.706757430644041</v>
      </c>
      <c r="BDF50" s="1"/>
      <c r="BDG50" s="1"/>
      <c r="BDH50" s="2" t="s">
        <v>11</v>
      </c>
      <c r="BDI50" s="1" t="s">
        <v>145</v>
      </c>
      <c r="BDJ50" s="1">
        <v>233</v>
      </c>
      <c r="BDK50" s="2">
        <v>1</v>
      </c>
      <c r="BDL50" s="1">
        <v>4.9000000000000002E-2</v>
      </c>
      <c r="BDM50" s="1">
        <f t="shared" ref="BDM50:BDM64" si="3081">BDL50-0.038</f>
        <v>1.1000000000000003E-2</v>
      </c>
      <c r="BDN50" s="1">
        <f t="shared" ref="BDN50:BDN64" si="3082">(BDM50--0.0177)/0.0296</f>
        <v>0.96959459459459463</v>
      </c>
      <c r="BDO50" s="1">
        <f t="shared" ref="BDO50:BDO64" si="3083">BDN50*0.0015</f>
        <v>1.4543918918918919E-3</v>
      </c>
      <c r="BDP50" s="1">
        <f t="shared" ref="BDP50:BDP64" si="3084">BDO50/0.000130345</f>
        <v>11.158018273749603</v>
      </c>
      <c r="BDQ50" s="1"/>
      <c r="BDR50" s="1"/>
      <c r="BDS50" s="2" t="s">
        <v>11</v>
      </c>
      <c r="BDT50" s="1" t="s">
        <v>146</v>
      </c>
      <c r="BDU50" s="1">
        <v>234</v>
      </c>
      <c r="BDV50" s="2">
        <v>1</v>
      </c>
      <c r="BDW50" s="1">
        <v>4.8000000000000001E-2</v>
      </c>
      <c r="BDX50" s="1">
        <f t="shared" ref="BDX50:BDX64" si="3085">BDW50-0.035</f>
        <v>1.2999999999999998E-2</v>
      </c>
      <c r="BDY50" s="1">
        <f t="shared" ref="BDY50:BDY64" si="3086">(BDX50--0.0169)/0.0295</f>
        <v>1.0135593220338983</v>
      </c>
      <c r="BDZ50" s="1">
        <f t="shared" ref="BDZ50:BDZ64" si="3087">BDY50*0.0015</f>
        <v>1.5203389830508475E-3</v>
      </c>
      <c r="BEA50" s="1">
        <f t="shared" ref="BEA50:BEA64" si="3088">BDZ50/0.000130345</f>
        <v>11.66396089647357</v>
      </c>
      <c r="BEB50" s="1"/>
      <c r="BEC50" s="1"/>
      <c r="BED50" s="2" t="s">
        <v>11</v>
      </c>
      <c r="BEE50" s="1" t="s">
        <v>147</v>
      </c>
      <c r="BEF50" s="1">
        <v>236</v>
      </c>
      <c r="BEG50" s="2">
        <v>1</v>
      </c>
      <c r="BEH50" s="1">
        <v>5.7000000000000002E-2</v>
      </c>
      <c r="BEI50" s="1">
        <f t="shared" ref="BEI50:BEI64" si="3089">BEH50-0.058</f>
        <v>-1.0000000000000009E-3</v>
      </c>
      <c r="BEJ50" s="1">
        <f t="shared" ref="BEJ50:BEJ64" si="3090">(BEI50--0.0171)/0.0295</f>
        <v>0.54576271186440684</v>
      </c>
      <c r="BEK50" s="1">
        <f t="shared" ref="BEK50:BEK64" si="3091">BEJ50*0.0015</f>
        <v>8.1864406779661022E-4</v>
      </c>
      <c r="BEL50" s="1">
        <f t="shared" ref="BEL50:BEL64" si="3092">BEK50/0.000130345</f>
        <v>6.280594328870384</v>
      </c>
      <c r="BEM50" s="1"/>
      <c r="BEN50" s="1"/>
      <c r="BEO50" s="2" t="s">
        <v>11</v>
      </c>
      <c r="BEP50" s="4" t="s">
        <v>148</v>
      </c>
      <c r="BEQ50" s="4">
        <v>239</v>
      </c>
      <c r="BER50" s="2">
        <v>1</v>
      </c>
      <c r="BES50" s="1">
        <v>0.08</v>
      </c>
      <c r="BET50" s="1">
        <f t="shared" ref="BET50:BET64" si="3093">BES50-0.067</f>
        <v>1.2999999999999998E-2</v>
      </c>
      <c r="BEU50" s="1">
        <f t="shared" ref="BEU50:BEU64" si="3094">(BET50--0.0188)/0.0298</f>
        <v>1.0671140939597314</v>
      </c>
      <c r="BEV50" s="1">
        <f t="shared" ref="BEV50:BEV64" si="3095">BEU50*0.0015</f>
        <v>1.6006711409395971E-3</v>
      </c>
      <c r="BEW50" s="1">
        <f t="shared" ref="BEW50:BEW64" si="3096">BEV50/0.000130345</f>
        <v>12.280264996276015</v>
      </c>
      <c r="BEX50" s="1"/>
      <c r="BEY50" s="1"/>
      <c r="BEZ50" s="2" t="s">
        <v>11</v>
      </c>
      <c r="BFA50" s="4" t="s">
        <v>149</v>
      </c>
      <c r="BFB50" s="4">
        <v>240</v>
      </c>
      <c r="BFC50" s="2">
        <v>1</v>
      </c>
      <c r="BFD50" s="1">
        <v>-8.0000000000000002E-3</v>
      </c>
      <c r="BFE50" s="1">
        <f t="shared" ref="BFE50:BFE64" si="3097">BFD50--0.023</f>
        <v>1.4999999999999999E-2</v>
      </c>
      <c r="BFF50" s="1">
        <f t="shared" ref="BFF50:BFF64" si="3098">(BFE50--0.064)/0.0287</f>
        <v>2.7526132404181185</v>
      </c>
      <c r="BFG50" s="1">
        <f t="shared" ref="BFG50:BFG64" si="3099">BFF50*0.0015</f>
        <v>4.128919860627178E-3</v>
      </c>
      <c r="BFH50" s="1">
        <f t="shared" ref="BFH50:BFH64" si="3100">BFG50/0.000130345</f>
        <v>31.676856501033242</v>
      </c>
      <c r="BFI50" s="1"/>
      <c r="BFJ50" s="1"/>
      <c r="BFK50" s="2" t="s">
        <v>11</v>
      </c>
      <c r="BFL50" s="4" t="s">
        <v>150</v>
      </c>
      <c r="BFM50" s="4">
        <v>241</v>
      </c>
      <c r="BFN50" s="2">
        <v>1</v>
      </c>
      <c r="BFO50" s="1">
        <v>-5.0000000000000001E-3</v>
      </c>
      <c r="BFP50" s="1">
        <f t="shared" ref="BFP50:BFP64" si="3101">BFO50--0.017</f>
        <v>1.2E-2</v>
      </c>
      <c r="BFQ50" s="1">
        <f t="shared" ref="BFQ50:BFQ64" si="3102">(BFP50--0.0656)/0.0291</f>
        <v>2.6666666666666665</v>
      </c>
      <c r="BFR50" s="1">
        <f t="shared" ref="BFR50:BFR64" si="3103">BFQ50*0.0015</f>
        <v>4.0000000000000001E-3</v>
      </c>
      <c r="BFS50" s="1">
        <f t="shared" ref="BFS50:BFS64" si="3104">BFR50/0.000130345</f>
        <v>30.687790095515748</v>
      </c>
      <c r="BFT50" s="1"/>
      <c r="BFU50" s="1"/>
      <c r="BFV50" s="2" t="s">
        <v>11</v>
      </c>
      <c r="BFW50" s="4" t="s">
        <v>151</v>
      </c>
      <c r="BFX50" s="4">
        <v>243</v>
      </c>
      <c r="BFY50" s="2">
        <v>1</v>
      </c>
      <c r="BFZ50" s="1">
        <v>2.5000000000000001E-2</v>
      </c>
      <c r="BGA50" s="1">
        <f t="shared" ref="BGA50:BGA64" si="3105">BFZ50-0.006</f>
        <v>1.9000000000000003E-2</v>
      </c>
      <c r="BGB50" s="1">
        <f t="shared" ref="BGB50:BGB64" si="3106">(BGA50--0.0365)/0.0289</f>
        <v>1.9204152249134949</v>
      </c>
      <c r="BGC50" s="1">
        <f t="shared" ref="BGC50:BGC64" si="3107">BGB50*0.0015</f>
        <v>2.8806228373702424E-3</v>
      </c>
      <c r="BGD50" s="1">
        <f t="shared" ref="BGD50:BGD64" si="3108">BGC50/0.000130345</f>
        <v>22.099987244391748</v>
      </c>
      <c r="BGE50" s="1"/>
      <c r="BGF50" s="1"/>
      <c r="BGG50" s="2" t="s">
        <v>11</v>
      </c>
      <c r="BGH50" s="4" t="s">
        <v>152</v>
      </c>
      <c r="BGI50" s="4">
        <v>246</v>
      </c>
      <c r="BGJ50" s="2">
        <v>1</v>
      </c>
      <c r="BGK50" s="1">
        <v>3.5999999999999997E-2</v>
      </c>
      <c r="BGL50" s="1">
        <f t="shared" ref="BGL50:BGL64" si="3109">BGK50-0.011</f>
        <v>2.4999999999999998E-2</v>
      </c>
      <c r="BGM50" s="1">
        <f t="shared" si="2265"/>
        <v>1.9861591695501728</v>
      </c>
      <c r="BGN50" s="1">
        <f t="shared" ref="BGN50:BGN64" si="3110">BGM50*0.0015</f>
        <v>2.9792387543252593E-3</v>
      </c>
      <c r="BGO50" s="1">
        <f t="shared" ref="BGO50:BGO64" si="3111">BGN50/0.000130345</f>
        <v>22.856563384289842</v>
      </c>
      <c r="BGP50" s="1"/>
      <c r="BGQ50" s="1"/>
      <c r="BGR50" s="2" t="s">
        <v>11</v>
      </c>
      <c r="BGS50" s="4" t="s">
        <v>153</v>
      </c>
      <c r="BGT50" s="4">
        <v>249</v>
      </c>
      <c r="BGU50" s="2">
        <v>1</v>
      </c>
      <c r="BGV50" s="1">
        <v>4.2000000000000003E-2</v>
      </c>
      <c r="BGW50" s="1">
        <f t="shared" ref="BGW50:BGW64" si="3112">BGV50-0.009</f>
        <v>3.3000000000000002E-2</v>
      </c>
      <c r="BGX50" s="1">
        <f t="shared" ref="BGX50:BGX64" si="3113">(BGW50--0.0362)/0.0291</f>
        <v>2.3780068728522341</v>
      </c>
      <c r="BGY50" s="1">
        <f t="shared" ref="BGY50:BGY64" si="3114">BGX50*0.0015</f>
        <v>3.5670103092783514E-3</v>
      </c>
      <c r="BGZ50" s="1">
        <f t="shared" ref="BGZ50:BGZ64" si="3115">BGY50/0.000130345</f>
        <v>27.365915909918687</v>
      </c>
      <c r="BHA50" s="1"/>
      <c r="BHB50" s="1"/>
      <c r="BHC50" s="2" t="s">
        <v>11</v>
      </c>
      <c r="BHD50" s="4" t="s">
        <v>154</v>
      </c>
      <c r="BHE50" s="4">
        <v>253</v>
      </c>
      <c r="BHF50" s="2">
        <v>1</v>
      </c>
      <c r="BHG50" s="1">
        <v>0.06</v>
      </c>
      <c r="BHH50" s="1">
        <f t="shared" ref="BHH50:BHH64" si="3116">BHG50-0.008</f>
        <v>5.1999999999999998E-2</v>
      </c>
      <c r="BHI50" s="1">
        <f>(BHH50--0.0347)/0.0289</f>
        <v>3</v>
      </c>
      <c r="BHJ50" s="1">
        <f t="shared" ref="BHJ50:BHJ64" si="3117">BHI50*0.0015</f>
        <v>4.5000000000000005E-3</v>
      </c>
      <c r="BHK50" s="1">
        <f t="shared" ref="BHK50:BHK64" si="3118">BHJ50/0.000130345</f>
        <v>34.523763857455222</v>
      </c>
      <c r="BHL50" s="1"/>
      <c r="BHM50" s="1"/>
      <c r="BHN50" s="2" t="s">
        <v>11</v>
      </c>
      <c r="BHO50" s="4" t="s">
        <v>155</v>
      </c>
      <c r="BHP50" s="4">
        <v>254</v>
      </c>
      <c r="BHQ50" s="2">
        <v>1</v>
      </c>
      <c r="BHR50" s="1">
        <v>3.4000000000000002E-2</v>
      </c>
      <c r="BHS50" s="1">
        <f t="shared" ref="BHS50:BHS64" si="3119">BHR50-0.022</f>
        <v>1.2000000000000004E-2</v>
      </c>
      <c r="BHT50" s="1">
        <f t="shared" ref="BHT50:BHT64" si="3120">(BHS50-0.0025)/0.0291</f>
        <v>0.32646048109965647</v>
      </c>
      <c r="BHU50" s="1">
        <f t="shared" ref="BHU50:BHU64" si="3121">BHT50*0.0015</f>
        <v>4.8969072164948473E-4</v>
      </c>
      <c r="BHV50" s="1">
        <f t="shared" ref="BHV50:BHV64" si="3122">BHU50/0.000130345</f>
        <v>3.7568815194252538</v>
      </c>
      <c r="BHW50" s="1"/>
      <c r="BHX50" s="1"/>
      <c r="BHY50" s="2" t="s">
        <v>11</v>
      </c>
      <c r="BHZ50" s="4" t="s">
        <v>156</v>
      </c>
      <c r="BIA50" s="4">
        <v>260</v>
      </c>
      <c r="BIB50" s="2">
        <v>1</v>
      </c>
      <c r="BIC50" s="1">
        <v>4.3999999999999997E-2</v>
      </c>
      <c r="BID50" s="1">
        <f t="shared" ref="BID50:BID64" si="3123">BIC50-0.031</f>
        <v>1.2999999999999998E-2</v>
      </c>
      <c r="BIE50" s="1">
        <f t="shared" ref="BIE50:BIE64" si="3124">(BID50-0.0063)/0.0296</f>
        <v>0.22635135135135126</v>
      </c>
      <c r="BIF50" s="1">
        <f t="shared" ref="BIF50:BIF64" si="3125">BIE50*0.0015</f>
        <v>3.3952702702702689E-4</v>
      </c>
      <c r="BIG50" s="1">
        <f t="shared" ref="BIG50:BIG64" si="3126">BIF50/0.000130345</f>
        <v>2.6048335342899755</v>
      </c>
      <c r="BIH50" s="1"/>
      <c r="BII50" s="1"/>
      <c r="BIJ50" s="2" t="s">
        <v>11</v>
      </c>
      <c r="BIK50" s="4" t="s">
        <v>157</v>
      </c>
      <c r="BIL50" s="4">
        <v>267</v>
      </c>
      <c r="BIM50" s="2">
        <v>1</v>
      </c>
      <c r="BIN50" s="1">
        <v>4.7E-2</v>
      </c>
      <c r="BIO50" s="1">
        <f t="shared" ref="BIO50:BIO64" si="3127">BIN50-0.031</f>
        <v>1.6E-2</v>
      </c>
      <c r="BIP50" s="1">
        <f t="shared" ref="BIP50:BIP64" si="3128">(BIO50--0.0189)/0.03</f>
        <v>1.1633333333333333</v>
      </c>
      <c r="BIQ50" s="1">
        <f t="shared" ref="BIQ50:BIQ64" si="3129">BIP50*0.0015</f>
        <v>1.745E-3</v>
      </c>
      <c r="BIR50" s="1">
        <f t="shared" ref="BIR50:BIR64" si="3130">BIQ50/0.000130345</f>
        <v>13.387548429168744</v>
      </c>
      <c r="BIS50" s="1"/>
      <c r="BIT50" s="1"/>
      <c r="BIU50" s="2" t="s">
        <v>11</v>
      </c>
      <c r="BIV50" s="4" t="s">
        <v>158</v>
      </c>
      <c r="BIW50" s="4">
        <v>268</v>
      </c>
      <c r="BIX50" s="2">
        <v>1</v>
      </c>
      <c r="BIY50" s="1">
        <v>3.4000000000000002E-2</v>
      </c>
      <c r="BIZ50" s="1">
        <f t="shared" ref="BIZ50:BIZ64" si="3131">BIY50-0.029</f>
        <v>5.000000000000001E-3</v>
      </c>
      <c r="BJA50" s="1">
        <f t="shared" ref="BJA50:BJA64" si="3132">(BIZ50-0.0001)/0.0295</f>
        <v>0.16610169491525428</v>
      </c>
      <c r="BJB50" s="1">
        <f t="shared" ref="BJB50:BJB64" si="3133">BJA50*0.0015</f>
        <v>2.491525423728814E-4</v>
      </c>
      <c r="BJC50" s="1">
        <f t="shared" ref="BJC50:BJC64" si="3134">BJB50/0.000130345</f>
        <v>1.9114852305257692</v>
      </c>
      <c r="BJD50" s="1"/>
      <c r="BJE50" s="1"/>
      <c r="BJF50" s="2" t="s">
        <v>11</v>
      </c>
      <c r="BJG50" s="4" t="s">
        <v>159</v>
      </c>
      <c r="BJH50" s="4">
        <v>274</v>
      </c>
      <c r="BJI50" s="2">
        <v>1</v>
      </c>
      <c r="BJJ50" s="1">
        <v>3.5000000000000003E-2</v>
      </c>
      <c r="BJK50" s="1">
        <f t="shared" ref="BJK50:BJK64" si="3135">BJJ50-0.011</f>
        <v>2.4000000000000004E-2</v>
      </c>
      <c r="BJL50" s="1">
        <f t="shared" ref="BJL50:BJL64" si="3136">(BJK50--0.0204)/0.0296</f>
        <v>1.5000000000000002</v>
      </c>
      <c r="BJM50" s="1">
        <f t="shared" ref="BJM50:BJM64" si="3137">BJL50*0.0015</f>
        <v>2.2500000000000003E-3</v>
      </c>
      <c r="BJN50" s="1">
        <f t="shared" ref="BJN50:BJN64" si="3138">BJM50/0.000130345</f>
        <v>17.261881928727611</v>
      </c>
      <c r="BJO50" s="1"/>
      <c r="BJP50" s="1"/>
      <c r="BJQ50" s="2" t="s">
        <v>11</v>
      </c>
      <c r="BJR50" s="4" t="s">
        <v>160</v>
      </c>
      <c r="BJS50" s="4">
        <v>281</v>
      </c>
      <c r="BJT50" s="2">
        <v>1</v>
      </c>
      <c r="BJU50" s="1">
        <v>0.06</v>
      </c>
      <c r="BJV50" s="1">
        <f t="shared" ref="BJV50:BJV64" si="3139">BJU50-0.038</f>
        <v>2.1999999999999999E-2</v>
      </c>
      <c r="BJW50" s="1">
        <f t="shared" ref="BJW50:BJW64" si="3140">(BJV50--0.0068)/0.03</f>
        <v>0.96</v>
      </c>
      <c r="BJX50" s="1">
        <f t="shared" ref="BJX50:BJX64" si="3141">BJW50*0.0015</f>
        <v>1.4399999999999999E-3</v>
      </c>
      <c r="BJY50" s="1">
        <f t="shared" ref="BJY50:BJY64" si="3142">BJX50/0.000130345</f>
        <v>11.047604434385669</v>
      </c>
      <c r="BJZ50" s="1"/>
      <c r="BKA50" s="1"/>
      <c r="BKB50" s="2" t="s">
        <v>11</v>
      </c>
      <c r="BKC50" s="4" t="s">
        <v>161</v>
      </c>
      <c r="BKD50" s="4">
        <v>282</v>
      </c>
      <c r="BKE50" s="2">
        <v>1</v>
      </c>
      <c r="BKF50" s="1">
        <v>4.3999999999999997E-2</v>
      </c>
      <c r="BKG50" s="1">
        <f t="shared" ref="BKG50:BKG64" si="3143">BKF50-0.021</f>
        <v>2.2999999999999996E-2</v>
      </c>
      <c r="BKH50" s="1">
        <f t="shared" ref="BKH50:BKH64" si="3144">(BKG50-0.0014)/0.0276</f>
        <v>0.78260869565217384</v>
      </c>
      <c r="BKI50" s="1">
        <f t="shared" ref="BKI50:BKI64" si="3145">BKH50*0.0015</f>
        <v>1.1739130434782609E-3</v>
      </c>
      <c r="BKJ50" s="1">
        <f t="shared" ref="BKJ50:BKJ64" si="3146">BKI50/0.000130345</f>
        <v>9.0061992671622306</v>
      </c>
      <c r="BKK50" s="1"/>
      <c r="BKL50" s="1"/>
      <c r="BKM50" s="2" t="s">
        <v>11</v>
      </c>
      <c r="BKN50" s="4" t="s">
        <v>162</v>
      </c>
      <c r="BKO50" s="4">
        <v>289</v>
      </c>
      <c r="BKP50" s="2">
        <v>1</v>
      </c>
      <c r="BKQ50" s="1">
        <v>5.3999999999999999E-2</v>
      </c>
      <c r="BKR50" s="1">
        <f t="shared" ref="BKR50:BKR64" si="3147">BKQ50-0.016</f>
        <v>3.7999999999999999E-2</v>
      </c>
      <c r="BKS50" s="1">
        <f t="shared" ref="BKS50:BKS64" si="3148">(BKR50--0.002)/0.0278</f>
        <v>1.4388489208633095</v>
      </c>
      <c r="BKT50" s="1">
        <f t="shared" ref="BKT50:BKT64" si="3149">BKS50*0.0015</f>
        <v>2.1582733812949644E-3</v>
      </c>
      <c r="BKU50" s="1">
        <f t="shared" ref="BKU50:BKU64" si="3150">BKT50/0.000130345</f>
        <v>16.558160123479723</v>
      </c>
      <c r="BKV50" s="1"/>
      <c r="BKW50" s="1"/>
      <c r="BKX50" s="2" t="s">
        <v>11</v>
      </c>
      <c r="BKY50" s="4" t="s">
        <v>163</v>
      </c>
      <c r="BKZ50" s="4">
        <v>296</v>
      </c>
      <c r="BLA50" s="2">
        <v>1</v>
      </c>
      <c r="BLB50" s="1">
        <v>6.2E-2</v>
      </c>
      <c r="BLC50" s="1">
        <f t="shared" ref="BLC50:BLC64" si="3151">BLB50-0.02</f>
        <v>4.1999999999999996E-2</v>
      </c>
      <c r="BLD50" s="1">
        <f t="shared" ref="BLD50:BLD64" si="3152">(BLC50-0.0056)/0.0276</f>
        <v>1.3188405797101448</v>
      </c>
      <c r="BLE50" s="1">
        <f t="shared" ref="BLE50:BLE64" si="3153">BLD50*0.0015</f>
        <v>1.9782608695652171E-3</v>
      </c>
      <c r="BLF50" s="1">
        <f t="shared" ref="BLF50:BLF64" si="3154">BLE50/0.000130345</f>
        <v>15.177113579847459</v>
      </c>
      <c r="BLG50" s="1"/>
      <c r="BLH50" s="1"/>
      <c r="BLI50" s="2" t="s">
        <v>11</v>
      </c>
      <c r="BLJ50" s="4" t="s">
        <v>164</v>
      </c>
      <c r="BLK50" s="4">
        <v>303</v>
      </c>
      <c r="BLL50" s="2">
        <v>1</v>
      </c>
      <c r="BLM50" s="1">
        <v>4.5999999999999999E-2</v>
      </c>
      <c r="BLN50" s="1">
        <f t="shared" ref="BLN50:BLN64" si="3155">BLM50-0.011</f>
        <v>3.5000000000000003E-2</v>
      </c>
      <c r="BLO50" s="1">
        <f t="shared" ref="BLO50:BLO64" si="3156">(BLN50--0.0067)/0.0295</f>
        <v>1.4135593220338984</v>
      </c>
      <c r="BLP50" s="1">
        <f t="shared" ref="BLP50:BLP64" si="3157">BLO50*0.0015</f>
        <v>2.1203389830508476E-3</v>
      </c>
      <c r="BLQ50" s="1">
        <f t="shared" ref="BLQ50:BLQ64" si="3158">BLP50/0.000130345</f>
        <v>16.267129410800933</v>
      </c>
      <c r="BLR50" s="1"/>
      <c r="BLS50" s="1"/>
      <c r="BLT50" s="2" t="s">
        <v>11</v>
      </c>
      <c r="BLU50" s="4" t="s">
        <v>165</v>
      </c>
      <c r="BLV50" s="4">
        <v>310</v>
      </c>
      <c r="BLW50" s="2">
        <v>1</v>
      </c>
      <c r="BLX50" s="1">
        <v>5.8999999999999997E-2</v>
      </c>
      <c r="BLY50" s="1">
        <f t="shared" ref="BLY50:BLY64" si="3159">BLX50-0.012</f>
        <v>4.7E-2</v>
      </c>
      <c r="BLZ50" s="1">
        <f t="shared" ref="BLZ50:BLZ64" si="3160">(BLY50--0.0112)/0.0293</f>
        <v>1.9863481228668942</v>
      </c>
      <c r="BMA50" s="1">
        <f t="shared" ref="BMA50:BMA64" si="3161">BLZ50*0.0015</f>
        <v>2.9795221843003416E-3</v>
      </c>
      <c r="BMB50" s="1">
        <f t="shared" ref="BMB50:BMB64" si="3162">BMA50/0.000130345</f>
        <v>22.858737844185367</v>
      </c>
      <c r="BMC50" s="1"/>
      <c r="BMD50" s="1"/>
      <c r="BME50" s="2" t="s">
        <v>11</v>
      </c>
      <c r="BMF50" s="4" t="s">
        <v>166</v>
      </c>
      <c r="BMG50" s="4">
        <v>311</v>
      </c>
      <c r="BMH50" s="2">
        <v>1</v>
      </c>
      <c r="BMI50" s="1">
        <v>3.1E-2</v>
      </c>
      <c r="BMJ50" s="1">
        <f t="shared" ref="BMJ50:BMJ64" si="3163">BMI50-0.01</f>
        <v>2.0999999999999998E-2</v>
      </c>
      <c r="BMK50" s="1">
        <f t="shared" ref="BMK50:BMK64" si="3164">(BMJ50-0.0072)/0.0282</f>
        <v>0.4893617021276595</v>
      </c>
      <c r="BML50" s="1">
        <f t="shared" ref="BML50:BML64" si="3165">BMK50*0.0015</f>
        <v>7.3404255319148932E-4</v>
      </c>
      <c r="BMM50" s="1">
        <f t="shared" ref="BMM50:BMM64" si="3166">BML50/0.000130345</f>
        <v>5.6315359483792191</v>
      </c>
      <c r="BMN50" s="1"/>
      <c r="BMO50" s="1"/>
      <c r="BMP50" s="2" t="s">
        <v>11</v>
      </c>
      <c r="BMQ50" s="4" t="s">
        <v>167</v>
      </c>
      <c r="BMR50" s="4">
        <v>317</v>
      </c>
      <c r="BMS50" s="2">
        <v>1</v>
      </c>
      <c r="BMT50" s="1">
        <v>4.8000000000000001E-2</v>
      </c>
      <c r="BMU50" s="4">
        <f t="shared" ref="BMU50:BMU64" si="3167">BMT50-0.01</f>
        <v>3.7999999999999999E-2</v>
      </c>
      <c r="BMV50" s="1">
        <f t="shared" ref="BMV50:BMV64" si="3168">(BMU50-0.0016)/0.0282</f>
        <v>1.2907801418439717</v>
      </c>
      <c r="BMW50" s="1">
        <f t="shared" ref="BMW50:BMW64" si="3169">BMV50*0.0015</f>
        <v>1.9361702127659577E-3</v>
      </c>
      <c r="BMX50" s="1">
        <f t="shared" ref="BMX50:BMX64" si="3170">BMW50/0.000130345</f>
        <v>14.854196269637944</v>
      </c>
      <c r="BMY50" s="1"/>
      <c r="BMZ50" s="1"/>
      <c r="BNA50" s="2" t="s">
        <v>11</v>
      </c>
      <c r="BNB50" s="4" t="s">
        <v>168</v>
      </c>
      <c r="BNC50" s="4">
        <v>324</v>
      </c>
      <c r="BND50" s="2">
        <v>1</v>
      </c>
      <c r="BNE50" s="1">
        <v>0.06</v>
      </c>
      <c r="BNF50" s="1">
        <f t="shared" ref="BNF50:BNF64" si="3171">BNE50-0.013</f>
        <v>4.7E-2</v>
      </c>
      <c r="BNG50" s="1">
        <f t="shared" ref="BNG50:BNG64" si="3172">(BNF50-0.0026)/0.028</f>
        <v>1.5857142857142859</v>
      </c>
      <c r="BNH50" s="1">
        <f t="shared" ref="BNH50:BNH64" si="3173">BNG50*0.0015</f>
        <v>2.3785714285714287E-3</v>
      </c>
      <c r="BNI50" s="1">
        <f t="shared" ref="BNI50:BNI64" si="3174">BNH50/0.000130345</f>
        <v>18.248275181797759</v>
      </c>
      <c r="BNJ50" s="1"/>
      <c r="BNK50" s="1"/>
      <c r="BNL50" s="2" t="s">
        <v>11</v>
      </c>
      <c r="BNM50" s="4" t="s">
        <v>169</v>
      </c>
      <c r="BNN50" s="4">
        <v>325</v>
      </c>
      <c r="BNO50" s="2">
        <v>1</v>
      </c>
      <c r="BNP50" s="1">
        <v>1.9E-2</v>
      </c>
      <c r="BNQ50" s="1">
        <f t="shared" ref="BNQ50:BNQ64" si="3175">BNP50-0.019</f>
        <v>0</v>
      </c>
      <c r="BNR50" s="1">
        <f t="shared" ref="BNR50:BNR64" si="3176">(BNQ50--0.0027)/0.0286</f>
        <v>9.4405594405594415E-2</v>
      </c>
      <c r="BNS50" s="1">
        <f t="shared" ref="BNS50:BNS64" si="3177">BNR50*0.0015</f>
        <v>1.4160839160839162E-4</v>
      </c>
      <c r="BNT50" s="1">
        <f t="shared" ref="BNT50:BNT64" si="3178">BNS50/0.000130345</f>
        <v>1.0864121493604788</v>
      </c>
      <c r="BNU50" s="1"/>
      <c r="BNV50" s="1"/>
      <c r="BNW50" s="2" t="s">
        <v>11</v>
      </c>
      <c r="BNX50" s="4" t="s">
        <v>170</v>
      </c>
      <c r="BNY50" s="4">
        <v>338</v>
      </c>
      <c r="BNZ50" s="2">
        <v>1</v>
      </c>
      <c r="BOA50" s="1">
        <v>5.8000000000000003E-2</v>
      </c>
      <c r="BOB50" s="1">
        <f t="shared" ref="BOB50:BOB64" si="3179">BOA50-0.01</f>
        <v>4.8000000000000001E-2</v>
      </c>
      <c r="BOC50" s="1">
        <f t="shared" ref="BOC50:BOC64" si="3180">(BOB50--0.0045)/0.0312</f>
        <v>1.6826923076923077</v>
      </c>
      <c r="BOD50" s="1">
        <f t="shared" ref="BOD50:BOD64" si="3181">BOC50*0.0015</f>
        <v>2.5240384615384617E-3</v>
      </c>
      <c r="BOE50" s="1">
        <f t="shared" ref="BOE50:BOE64" si="3182">BOD50/0.000130345</f>
        <v>19.364290625175201</v>
      </c>
      <c r="BOF50" s="1"/>
      <c r="BOG50" s="1"/>
      <c r="BOH50" s="2" t="s">
        <v>11</v>
      </c>
      <c r="BOI50" s="4" t="s">
        <v>171</v>
      </c>
      <c r="BOJ50" s="4">
        <v>339</v>
      </c>
      <c r="BOK50" s="2">
        <v>1</v>
      </c>
      <c r="BOL50" s="1">
        <v>2.8000000000000001E-2</v>
      </c>
      <c r="BOM50" s="1">
        <f t="shared" ref="BOM50:BOM64" si="3183">BOL50-0.005</f>
        <v>2.3E-2</v>
      </c>
      <c r="BON50" s="1">
        <f t="shared" ref="BON50:BON64" si="3184">(BOM50--0.0038)/0.0307</f>
        <v>0.87296416938110744</v>
      </c>
      <c r="BOO50" s="1">
        <f t="shared" ref="BOO50:BOO64" si="3185">BON50*0.0015</f>
        <v>1.3094462540716612E-3</v>
      </c>
      <c r="BOP50" s="1">
        <f t="shared" ref="BOP50:BOP64" si="3186">BOO50/0.000130345</f>
        <v>10.04600294657763</v>
      </c>
      <c r="BOQ50" s="1"/>
      <c r="BOR50" s="1"/>
      <c r="BOS50" s="2" t="s">
        <v>11</v>
      </c>
      <c r="BOT50" s="4" t="s">
        <v>172</v>
      </c>
      <c r="BOU50" s="4">
        <v>345</v>
      </c>
      <c r="BOV50" s="2">
        <v>1</v>
      </c>
      <c r="BOW50" s="1">
        <v>4.9000000000000002E-2</v>
      </c>
      <c r="BOX50" s="1">
        <f t="shared" ref="BOX50:BOX64" si="3187">BOW50-0.007</f>
        <v>4.2000000000000003E-2</v>
      </c>
      <c r="BOY50" s="1">
        <f t="shared" ref="BOY50:BOY64" si="3188">(BOX50--0.0063)/0.0311</f>
        <v>1.5530546623794212</v>
      </c>
      <c r="BOZ50" s="1">
        <f t="shared" ref="BOZ50:BOZ64" si="3189">BOY50*0.0015</f>
        <v>2.3295819935691318E-3</v>
      </c>
      <c r="BPA50" s="1">
        <f t="shared" ref="BPA50:BPA64" si="3190">BOZ50/0.000130345</f>
        <v>17.872430807235656</v>
      </c>
      <c r="BPB50" s="1"/>
      <c r="BPC50" s="1"/>
      <c r="BPD50" s="2" t="s">
        <v>11</v>
      </c>
      <c r="BPE50" s="4" t="s">
        <v>173</v>
      </c>
      <c r="BPF50" s="4">
        <v>352</v>
      </c>
      <c r="BPG50" s="2">
        <v>1</v>
      </c>
      <c r="BPH50" s="1">
        <v>5.1999999999999998E-2</v>
      </c>
      <c r="BPI50" s="1">
        <f t="shared" ref="BPI50:BPI80" si="3191">BPH50-0.009</f>
        <v>4.2999999999999997E-2</v>
      </c>
      <c r="BPJ50" s="1">
        <f t="shared" ref="BPJ50:BPJ64" si="3192">(BPI50--0.0032)/0.0312</f>
        <v>1.4807692307692308</v>
      </c>
      <c r="BPK50" s="1">
        <f t="shared" ref="BPK50:BPK64" si="3193">BPJ50*0.0015</f>
        <v>2.2211538461538462E-3</v>
      </c>
      <c r="BPL50" s="1">
        <f t="shared" ref="BPL50:BPL64" si="3194">BPK50/0.000130345</f>
        <v>17.040575750154176</v>
      </c>
      <c r="BPM50" s="1"/>
      <c r="BPN50" s="1"/>
      <c r="BPO50" s="2" t="s">
        <v>11</v>
      </c>
      <c r="BPP50" s="4" t="s">
        <v>174</v>
      </c>
      <c r="BPQ50" s="4">
        <v>353</v>
      </c>
      <c r="BPR50" s="2">
        <v>1</v>
      </c>
      <c r="BPS50" s="1">
        <v>2.8000000000000001E-2</v>
      </c>
      <c r="BPT50" s="1">
        <f t="shared" ref="BPT50:BPT64" si="3195">BPS50-0.009</f>
        <v>1.9000000000000003E-2</v>
      </c>
      <c r="BPU50" s="1">
        <f t="shared" ref="BPU50:BPU64" si="3196">(BPT50-0.0005)/0.03</f>
        <v>0.61666666666666681</v>
      </c>
      <c r="BPV50" s="1">
        <f t="shared" ref="BPV50:BPV64" si="3197">BPU50*0.0015</f>
        <v>9.2500000000000026E-4</v>
      </c>
      <c r="BPW50" s="1">
        <f t="shared" ref="BPW50:BPW64" si="3198">BPV50/0.000130345</f>
        <v>7.0965514595880181</v>
      </c>
      <c r="BPX50" s="1"/>
      <c r="BPY50" s="1"/>
      <c r="BPZ50" s="2" t="s">
        <v>11</v>
      </c>
      <c r="BQA50" s="4" t="s">
        <v>175</v>
      </c>
      <c r="BQB50" s="4">
        <v>358</v>
      </c>
      <c r="BQC50" s="2">
        <v>1</v>
      </c>
      <c r="BQD50" s="1">
        <v>4.1000000000000002E-2</v>
      </c>
      <c r="BQE50" s="1">
        <f t="shared" ref="BQE50:BQE64" si="3199">BQD50-0.01</f>
        <v>3.1E-2</v>
      </c>
      <c r="BQF50" s="1">
        <f t="shared" ref="BQF50:BQF64" si="3200">(BQE50-0.0007)/0.0296</f>
        <v>1.0236486486486487</v>
      </c>
      <c r="BQG50" s="1">
        <f t="shared" ref="BQG50:BQG64" si="3201">BQF50*0.0015</f>
        <v>1.535472972972973E-3</v>
      </c>
      <c r="BQH50" s="1">
        <f t="shared" ref="BQH50:BQH64" si="3202">BQG50/0.000130345</f>
        <v>11.780068072983029</v>
      </c>
      <c r="BQI50" s="1"/>
      <c r="BQJ50" s="1"/>
      <c r="BQK50" s="2" t="s">
        <v>11</v>
      </c>
      <c r="BQL50" s="4" t="s">
        <v>176</v>
      </c>
      <c r="BQM50" s="4">
        <v>366</v>
      </c>
      <c r="BQN50" s="2">
        <v>1</v>
      </c>
      <c r="BQO50" s="1">
        <v>6.2E-2</v>
      </c>
      <c r="BQP50" s="1">
        <f t="shared" ref="BQP50:BQP64" si="3203">BQO50-0.011</f>
        <v>5.1000000000000004E-2</v>
      </c>
      <c r="BQQ50" s="1">
        <f t="shared" ref="BQQ50:BQQ64" si="3204">(BQP50--0.0057)/0.0299</f>
        <v>1.8963210702341138</v>
      </c>
      <c r="BQR50" s="1">
        <f t="shared" ref="BQR50:BQR64" si="3205">BQQ50*0.0015</f>
        <v>2.8444816053511709E-3</v>
      </c>
      <c r="BQS50" s="1">
        <f t="shared" ref="BQS50:BQS64" si="3206">BQR50/0.000130345</f>
        <v>21.8227136088931</v>
      </c>
      <c r="BQT50" s="1"/>
      <c r="BQU50" s="1"/>
      <c r="BQV50" s="2" t="s">
        <v>11</v>
      </c>
      <c r="BQW50" s="4" t="s">
        <v>177</v>
      </c>
      <c r="BQX50" s="4">
        <v>367</v>
      </c>
      <c r="BQY50" s="2">
        <v>1</v>
      </c>
      <c r="BQZ50" s="1">
        <v>4.8000000000000001E-2</v>
      </c>
      <c r="BRA50" s="1">
        <f t="shared" ref="BRA50:BRA64" si="3207">BQZ50-0.021</f>
        <v>2.7E-2</v>
      </c>
      <c r="BRB50" s="1">
        <f t="shared" ref="BRB50:BRB64" si="3208">(BRA50-0.0223)/0.0297</f>
        <v>0.15824915824915822</v>
      </c>
      <c r="BRC50" s="1">
        <f t="shared" ref="BRC50:BRC64" si="3209">BRB50*0.0015</f>
        <v>2.3737373737373735E-4</v>
      </c>
      <c r="BRD50" s="1">
        <f t="shared" ref="BRD50:BRD64" si="3210">BRC50/0.000130345</f>
        <v>1.8211188566783334</v>
      </c>
      <c r="BRE50" s="1"/>
      <c r="BRF50" s="1"/>
      <c r="BRG50" s="2" t="s">
        <v>11</v>
      </c>
      <c r="BRH50" s="4" t="s">
        <v>178</v>
      </c>
      <c r="BRI50" s="4">
        <v>373</v>
      </c>
      <c r="BRJ50" s="2">
        <v>1</v>
      </c>
      <c r="BRK50" s="1">
        <v>6.8000000000000005E-2</v>
      </c>
      <c r="BRL50" s="1">
        <f t="shared" ref="BRL50:BRL64" si="3211">BRK50-0.022</f>
        <v>4.6000000000000006E-2</v>
      </c>
      <c r="BRM50" s="1">
        <f t="shared" ref="BRM50:BRM64" si="3212">(BRL50-0.0134)/0.0295</f>
        <v>1.105084745762712</v>
      </c>
      <c r="BRN50" s="1">
        <f t="shared" ref="BRN50:BRN64" si="3213">BRM50*0.0015</f>
        <v>1.6576271186440679E-3</v>
      </c>
      <c r="BRO50" s="1">
        <f t="shared" ref="BRO50:BRO64" si="3214">BRN50/0.000130345</f>
        <v>12.717228268395933</v>
      </c>
      <c r="BRP50" s="1"/>
      <c r="BRQ50" s="1"/>
      <c r="BRR50" s="2" t="s">
        <v>11</v>
      </c>
      <c r="BRS50" s="1" t="s">
        <v>179</v>
      </c>
      <c r="BRT50" s="1">
        <v>380</v>
      </c>
      <c r="BRU50" s="2">
        <v>1</v>
      </c>
      <c r="BRV50" s="1">
        <v>7.6999999999999999E-2</v>
      </c>
      <c r="BRW50" s="1">
        <f t="shared" ref="BRW50:BRW64" si="3215">BRV50-0.03</f>
        <v>4.7E-2</v>
      </c>
      <c r="BRX50" s="1">
        <f t="shared" ref="BRX50:BRX64" si="3216">(BRW50-0.013)/0.0298</f>
        <v>1.1409395973154364</v>
      </c>
      <c r="BRY50" s="1">
        <f t="shared" ref="BRY50:BRY64" si="3217">BRX50*0.0015</f>
        <v>1.7114093959731545E-3</v>
      </c>
      <c r="BRZ50" s="1">
        <f t="shared" ref="BRZ50:BRZ64" si="3218">BRY50/0.000130345</f>
        <v>13.129843077779389</v>
      </c>
      <c r="BSA50" s="1"/>
      <c r="BSB50" s="1"/>
      <c r="BSC50" s="2" t="s">
        <v>11</v>
      </c>
      <c r="BSD50" s="1" t="s">
        <v>180</v>
      </c>
      <c r="BSE50" s="1">
        <v>394</v>
      </c>
      <c r="BSF50" s="2">
        <v>1</v>
      </c>
      <c r="BSG50" s="1">
        <v>7.3999999999999996E-2</v>
      </c>
      <c r="BSH50" s="1">
        <f t="shared" ref="BSH50:BSH64" si="3219">BSG50-0.012</f>
        <v>6.2E-2</v>
      </c>
      <c r="BSI50" s="1">
        <f t="shared" ref="BSI50:BSI64" si="3220">(BSH50-0.0125)/0.0282</f>
        <v>1.7553191489361704</v>
      </c>
      <c r="BSJ50" s="1">
        <f t="shared" ref="BSJ50:BSJ64" si="3221">BSI50*0.0015</f>
        <v>2.6329787234042556E-3</v>
      </c>
      <c r="BSK50" s="1">
        <f t="shared" ref="BSK50:BSK64" si="3222">BSJ50/0.000130345</f>
        <v>20.200074597447202</v>
      </c>
      <c r="BSL50" s="1"/>
      <c r="BSM50" s="1"/>
      <c r="BSN50" s="1" t="s">
        <v>11</v>
      </c>
      <c r="BSO50" s="1" t="s">
        <v>181</v>
      </c>
      <c r="BSP50" s="1">
        <v>395</v>
      </c>
      <c r="BSQ50" s="2">
        <v>1</v>
      </c>
      <c r="BSR50" s="1">
        <v>2.5000000000000001E-2</v>
      </c>
      <c r="BSS50" s="1">
        <f t="shared" ref="BSS50:BSS64" si="3223">BSR50-0.01</f>
        <v>1.5000000000000001E-2</v>
      </c>
      <c r="BST50" s="1">
        <f t="shared" ref="BST50:BST64" si="3224">(BSS50--0.0007)/0.0289</f>
        <v>0.54325259515570945</v>
      </c>
      <c r="BSU50" s="1">
        <f t="shared" ref="BSU50:BSU64" si="3225">BST50*0.0015</f>
        <v>8.1487889273356416E-4</v>
      </c>
      <c r="BSV50" s="1">
        <f t="shared" ref="BSV50:BSV64" si="3226">BSU50/0.000130345</f>
        <v>6.2517081033684772</v>
      </c>
      <c r="BSW50" s="1"/>
      <c r="BSX50" s="1"/>
      <c r="BSY50" s="1" t="s">
        <v>11</v>
      </c>
      <c r="BSZ50" s="1" t="s">
        <v>182</v>
      </c>
      <c r="BTA50" s="1">
        <v>401</v>
      </c>
      <c r="BTB50" s="1">
        <v>1</v>
      </c>
      <c r="BTC50" s="1">
        <v>3.9E-2</v>
      </c>
      <c r="BTD50" s="1">
        <f t="shared" ref="BTD50:BTD64" si="3227">BTC50-0.012</f>
        <v>2.7E-2</v>
      </c>
      <c r="BTE50" s="1">
        <f t="shared" ref="BTE50:BTE64" si="3228">(BTD50--0.0035)/0.0286</f>
        <v>1.0664335664335665</v>
      </c>
      <c r="BTF50" s="1">
        <f t="shared" ref="BTF50:BTF64" si="3229">BTE50*0.0015</f>
        <v>1.5996503496503497E-3</v>
      </c>
      <c r="BTG50" s="1">
        <f t="shared" ref="BTG50:BTG64" si="3230">BTF50/0.000130345</f>
        <v>12.272433539072075</v>
      </c>
      <c r="BTH50" s="1"/>
      <c r="BTI50" s="1"/>
      <c r="BTJ50" s="1" t="s">
        <v>11</v>
      </c>
      <c r="BTK50" s="1" t="s">
        <v>183</v>
      </c>
      <c r="BTL50" s="1">
        <v>408</v>
      </c>
      <c r="BTM50" s="1">
        <v>1</v>
      </c>
      <c r="BTN50" s="1">
        <v>4.5999999999999999E-2</v>
      </c>
      <c r="BTO50" s="1">
        <f t="shared" ref="BTO50:BTO64" si="3231">BTN50-0.012</f>
        <v>3.4000000000000002E-2</v>
      </c>
      <c r="BTP50" s="5">
        <f t="shared" ref="BTP50:BTP64" si="3232">(BTO50--0.0075)/0.0287</f>
        <v>1.4459930313588851</v>
      </c>
      <c r="BTQ50" s="1">
        <f t="shared" ref="BTQ50:BTQ64" si="3233">BTP50*0.0015</f>
        <v>2.1689895470383279E-3</v>
      </c>
      <c r="BTR50" s="1">
        <f t="shared" ref="BTR50:BTR64" si="3234">BTQ50/0.000130345</f>
        <v>16.640373984719997</v>
      </c>
      <c r="BTS50" s="1"/>
      <c r="BTT50" s="1"/>
      <c r="BTU50" s="1" t="s">
        <v>11</v>
      </c>
      <c r="BTV50" s="1" t="s">
        <v>184</v>
      </c>
      <c r="BTW50" s="1">
        <v>409</v>
      </c>
      <c r="BTX50" s="1">
        <v>1</v>
      </c>
      <c r="BTY50" s="1">
        <v>3.9E-2</v>
      </c>
      <c r="BTZ50" s="1">
        <f t="shared" ref="BTZ50:BTZ64" si="3235">BTY50-0.01</f>
        <v>2.8999999999999998E-2</v>
      </c>
      <c r="BUA50" s="1">
        <f t="shared" ref="BUA50:BUA64" si="3236">(BTZ50--0.0029)/0.0289</f>
        <v>1.1038062283737025</v>
      </c>
      <c r="BUB50" s="1">
        <f t="shared" ref="BUB50:BUB64" si="3237">BUA50*0.0015</f>
        <v>1.6557093425605537E-3</v>
      </c>
      <c r="BUC50" s="1">
        <f t="shared" ref="BUC50:BUC64" si="3238">BUB50/0.000130345</f>
        <v>12.702515190920662</v>
      </c>
      <c r="BUD50" s="1"/>
      <c r="BUE50" s="1"/>
      <c r="BUF50" s="1" t="s">
        <v>11</v>
      </c>
      <c r="BUG50" s="1" t="s">
        <v>185</v>
      </c>
      <c r="BUH50" s="1">
        <v>415</v>
      </c>
      <c r="BUI50" s="1">
        <v>1</v>
      </c>
      <c r="BUJ50" s="1">
        <v>0.09</v>
      </c>
      <c r="BUK50" s="1">
        <f t="shared" ref="BUK50:BUK64" si="3239">BUJ50-0.013</f>
        <v>7.6999999999999999E-2</v>
      </c>
      <c r="BUL50" s="1">
        <f t="shared" ref="BUL50:BUL64" si="3240">(BUK50--0.0045)/0.0287</f>
        <v>2.8397212543554007</v>
      </c>
      <c r="BUM50" s="1">
        <f t="shared" ref="BUM50:BUM64" si="3241">BUL50*0.0015</f>
        <v>4.259581881533101E-3</v>
      </c>
      <c r="BUN50" s="1">
        <f t="shared" ref="BUN50:BUN64" si="3242">BUM50/0.000130345</f>
        <v>32.679288668787457</v>
      </c>
      <c r="BUO50" s="1"/>
      <c r="BUP50" s="1"/>
      <c r="BUQ50" s="1" t="s">
        <v>11</v>
      </c>
      <c r="BUR50" s="1" t="s">
        <v>186</v>
      </c>
      <c r="BUS50" s="1">
        <v>422</v>
      </c>
      <c r="BUT50" s="1">
        <v>1</v>
      </c>
      <c r="BUU50" s="1">
        <v>0.108</v>
      </c>
      <c r="BUV50" s="1">
        <f t="shared" ref="BUV50:BUV64" si="3243">BUU50-0.015</f>
        <v>9.2999999999999999E-2</v>
      </c>
      <c r="BUW50" s="1">
        <f t="shared" ref="BUW50:BUW64" si="3244">(BUV50--0.0034)/0.0285</f>
        <v>3.382456140350877</v>
      </c>
      <c r="BUX50" s="1">
        <f t="shared" ref="BUX50:BUX64" si="3245">BUW50*0.0015</f>
        <v>5.0736842105263153E-3</v>
      </c>
      <c r="BUY50" s="1">
        <f t="shared" ref="BUY50:BUY64" si="3246">BUX50/0.000130345</f>
        <v>38.925039015891024</v>
      </c>
      <c r="BUZ50" s="1"/>
      <c r="BVA50" s="1"/>
      <c r="BVB50" s="1" t="s">
        <v>11</v>
      </c>
      <c r="BVC50" s="1" t="s">
        <v>187</v>
      </c>
      <c r="BVD50" s="1">
        <v>423</v>
      </c>
      <c r="BVE50" s="1">
        <v>1</v>
      </c>
      <c r="BVF50" s="1">
        <v>5.1999999999999998E-2</v>
      </c>
      <c r="BVG50" s="1">
        <f t="shared" ref="BVG50:BVG64" si="3247">BVF50-0.01</f>
        <v>4.1999999999999996E-2</v>
      </c>
      <c r="BVH50" s="1">
        <f t="shared" ref="BVH50:BVH64" si="3248">(BVG50-0.0275)/0.0293</f>
        <v>0.49488054607508519</v>
      </c>
      <c r="BVI50" s="1">
        <f t="shared" ref="BVI50:BVI64" si="3249">BVH50*0.0015</f>
        <v>7.4232081911262786E-4</v>
      </c>
      <c r="BVJ50" s="1">
        <f t="shared" ref="BVJ50:BVJ64" si="3250">BVI50/0.000130345</f>
        <v>5.695046370114909</v>
      </c>
      <c r="BVK50" s="1"/>
      <c r="BVL50" s="1"/>
      <c r="BVM50" s="1" t="s">
        <v>11</v>
      </c>
      <c r="BVN50" s="1" t="s">
        <v>188</v>
      </c>
      <c r="BVO50" s="1">
        <v>436</v>
      </c>
      <c r="BVP50" s="1">
        <v>1</v>
      </c>
      <c r="BVQ50" s="1">
        <v>7.4999999999999997E-2</v>
      </c>
      <c r="BVR50" s="1">
        <f t="shared" ref="BVR50:BVR64" si="3251">BVQ50-0.012</f>
        <v>6.3E-2</v>
      </c>
      <c r="BVS50" s="1">
        <f t="shared" ref="BVS50:BVS64" si="3252">(BVR50-0.019)/0.0293</f>
        <v>1.5017064846416381</v>
      </c>
      <c r="BVT50" s="1">
        <f t="shared" ref="BVT50:BVT64" si="3253">BVS50*0.0015</f>
        <v>2.2525597269624571E-3</v>
      </c>
      <c r="BVU50" s="1">
        <f t="shared" ref="BVU50:BVU64" si="3254">BVT50/0.000130345</f>
        <v>17.281520019659038</v>
      </c>
      <c r="BVV50" s="1"/>
      <c r="BVW50" s="1"/>
      <c r="BVX50" s="1" t="s">
        <v>11</v>
      </c>
      <c r="BVY50" s="1" t="s">
        <v>189</v>
      </c>
      <c r="BVZ50" s="1">
        <v>437</v>
      </c>
      <c r="BWA50" s="1">
        <v>1</v>
      </c>
      <c r="BWB50" s="1">
        <v>4.1000000000000002E-2</v>
      </c>
      <c r="BWC50" s="1">
        <f t="shared" ref="BWC50:BWC64" si="3255">BWB50-0.005</f>
        <v>3.6000000000000004E-2</v>
      </c>
      <c r="BWD50" s="1">
        <f t="shared" ref="BWD50:BWD64" si="3256">(BWC50-0.0209)/0.0263</f>
        <v>0.57414448669201545</v>
      </c>
      <c r="BWE50" s="1">
        <f t="shared" ref="BWE50:BWE64" si="3257">BWD50*0.0015</f>
        <v>8.6121673003802324E-4</v>
      </c>
      <c r="BWF50" s="1">
        <f t="shared" ref="BWF50:BWF64" si="3258">BWE50/0.000130345</f>
        <v>6.6072095595383269</v>
      </c>
      <c r="BWG50" s="1"/>
      <c r="BWH50" s="1"/>
      <c r="BWI50" s="1" t="s">
        <v>11</v>
      </c>
      <c r="BWJ50" s="1" t="s">
        <v>190</v>
      </c>
      <c r="BWK50" s="1">
        <v>443</v>
      </c>
      <c r="BWL50" s="1">
        <v>1</v>
      </c>
      <c r="BWM50" s="1">
        <v>6.7000000000000004E-2</v>
      </c>
      <c r="BWN50" s="1">
        <f t="shared" ref="BWN50:BWN64" si="3259">BWM50-0.01</f>
        <v>5.7000000000000002E-2</v>
      </c>
      <c r="BWO50" s="1">
        <f t="shared" ref="BWO50:BWO64" si="3260">(BWN50-0.0216)/0.0264</f>
        <v>1.3409090909090911</v>
      </c>
      <c r="BWP50" s="1">
        <f t="shared" ref="BWP50:BWP64" si="3261">BWO50*0.0015</f>
        <v>2.0113636363636367E-3</v>
      </c>
      <c r="BWQ50" s="1">
        <f t="shared" ref="BWQ50:BWQ64" si="3262">BWP50/0.000130345</f>
        <v>15.431076269620137</v>
      </c>
      <c r="BWR50" s="1"/>
      <c r="BWS50" s="1"/>
      <c r="BWT50" s="1" t="s">
        <v>11</v>
      </c>
      <c r="BWU50" s="1" t="s">
        <v>191</v>
      </c>
      <c r="BWV50" s="1">
        <v>450</v>
      </c>
      <c r="BWW50" s="1">
        <v>1</v>
      </c>
      <c r="BWX50" s="1">
        <v>5.2999999999999999E-2</v>
      </c>
      <c r="BWY50" s="1">
        <f t="shared" ref="BWY50:BWY64" si="3263">BWX50-0.004</f>
        <v>4.9000000000000002E-2</v>
      </c>
      <c r="BWZ50" s="1">
        <f t="shared" ref="BWZ50:BWZ64" si="3264">(BWY50-0.0126)/0.0264</f>
        <v>1.3787878787878789</v>
      </c>
      <c r="BXA50" s="1">
        <f t="shared" ref="BXA50:BXA64" si="3265">BWZ50*0.0015</f>
        <v>2.0681818181818184E-3</v>
      </c>
      <c r="BXB50" s="1">
        <f t="shared" ref="BXB50:BXB64" si="3266">BXA50/0.000130345</f>
        <v>15.866982378931439</v>
      </c>
      <c r="BXC50" s="1"/>
      <c r="BXD50" s="1"/>
      <c r="BXE50" s="1" t="s">
        <v>11</v>
      </c>
      <c r="BXF50" s="1" t="s">
        <v>192</v>
      </c>
      <c r="BXG50" s="1">
        <v>451</v>
      </c>
      <c r="BXH50" s="1">
        <v>1</v>
      </c>
      <c r="BXI50" s="1">
        <v>2E-3</v>
      </c>
      <c r="BXJ50" s="1">
        <f t="shared" ref="BXJ50:BXJ64" si="3267">BXI50--0.003</f>
        <v>5.0000000000000001E-3</v>
      </c>
      <c r="BXK50" s="1">
        <f t="shared" ref="BXK50:BXK64" si="3268">(BXJ50--0.0128)/0.0265</f>
        <v>0.67169811320754713</v>
      </c>
      <c r="BXL50" s="1">
        <f t="shared" ref="BXL50:BXL64" si="3269">BXK50*0.0015</f>
        <v>1.0075471698113207E-3</v>
      </c>
      <c r="BXM50" s="1">
        <f t="shared" ref="BXM50:BXM64" si="3270">BXL50/0.000130345</f>
        <v>7.7298490146251924</v>
      </c>
      <c r="BXN50" s="1"/>
      <c r="BXO50" s="1"/>
      <c r="BXP50" s="1" t="s">
        <v>11</v>
      </c>
      <c r="BXQ50" s="1" t="s">
        <v>193</v>
      </c>
      <c r="BXR50" s="1">
        <v>464</v>
      </c>
      <c r="BXS50" s="1">
        <v>1</v>
      </c>
      <c r="BXT50" s="1">
        <v>0.04</v>
      </c>
      <c r="BXU50" s="1">
        <f t="shared" ref="BXU50:BXU64" si="3271">BXT50-0.004</f>
        <v>3.6000000000000004E-2</v>
      </c>
      <c r="BXV50" s="1">
        <f t="shared" ref="BXV50:BXV64" si="3272">(BXU50--0.0219)/0.0272</f>
        <v>2.1286764705882355</v>
      </c>
      <c r="BXW50" s="1">
        <f t="shared" ref="BXW50:BXW64" si="3273">BXV50*0.0015</f>
        <v>3.1930147058823535E-3</v>
      </c>
      <c r="BXX50" s="1">
        <f t="shared" ref="BXX50:BXX64" si="3274">BXW50/0.000130345</f>
        <v>24.496641266503154</v>
      </c>
      <c r="BXY50" s="1"/>
      <c r="BXZ50" s="1"/>
      <c r="BYA50" s="1" t="s">
        <v>11</v>
      </c>
      <c r="BYB50" s="1" t="s">
        <v>194</v>
      </c>
      <c r="BYC50" s="1">
        <v>465</v>
      </c>
      <c r="BYD50" s="1">
        <v>1</v>
      </c>
      <c r="BYE50" s="1">
        <v>2.9000000000000001E-2</v>
      </c>
      <c r="BYF50" s="1">
        <f t="shared" ref="BYF50:BYF64" si="3275">BYE50-0.005</f>
        <v>2.4E-2</v>
      </c>
      <c r="BYG50" s="1">
        <f t="shared" ref="BYG50:BYG64" si="3276">(BYF50-0.0044)/0.0267</f>
        <v>0.73408239700374522</v>
      </c>
      <c r="BYH50" s="1">
        <f t="shared" ref="BYH50:BYH64" si="3277">BYG50*0.0015</f>
        <v>1.1011235955056178E-3</v>
      </c>
      <c r="BYI50" s="1">
        <f t="shared" ref="BYI50:BYI64" si="3278">BYH50/0.000130345</f>
        <v>8.447762442023997</v>
      </c>
      <c r="BYJ50" s="1"/>
      <c r="BYK50" s="1"/>
      <c r="BYL50" s="1" t="s">
        <v>11</v>
      </c>
      <c r="BYM50" s="1" t="s">
        <v>195</v>
      </c>
      <c r="BYN50" s="1">
        <v>479</v>
      </c>
      <c r="BYO50" s="1">
        <v>1</v>
      </c>
      <c r="BYP50" s="1">
        <v>4.7E-2</v>
      </c>
      <c r="BYQ50" s="1">
        <f t="shared" ref="BYQ50:BYQ64" si="3279">BYP50-0.011</f>
        <v>3.6000000000000004E-2</v>
      </c>
      <c r="BYR50" s="1">
        <f t="shared" ref="BYR50:BYR64" si="3280">(BYQ50--0.0047)/0.0271</f>
        <v>1.5018450184501848</v>
      </c>
      <c r="BYS50" s="1">
        <f t="shared" ref="BYS50:BYS64" si="3281">BYR50*0.0015</f>
        <v>2.2527675276752773E-3</v>
      </c>
      <c r="BYT50" s="1">
        <f t="shared" ref="BYT50:BYT64" si="3282">BYS50/0.000130345</f>
        <v>17.283114255823218</v>
      </c>
      <c r="BYU50" s="1"/>
      <c r="BYV50" s="1"/>
      <c r="BYW50" s="1" t="s">
        <v>11</v>
      </c>
      <c r="BYX50" s="1" t="s">
        <v>196</v>
      </c>
      <c r="BYY50" s="1">
        <v>480</v>
      </c>
      <c r="BYZ50" s="1">
        <v>1</v>
      </c>
      <c r="BZA50" s="1">
        <v>3.6999999999999998E-2</v>
      </c>
      <c r="BZB50" s="1">
        <f t="shared" ref="BZB50:BZB64" si="3283">BZA50-0.013</f>
        <v>2.4E-2</v>
      </c>
      <c r="BZC50" s="1">
        <f t="shared" ref="BZC50:BZC64" si="3284">(BZB50--0.0108)/0.0267</f>
        <v>1.3033707865168538</v>
      </c>
      <c r="BZD50" s="1">
        <f t="shared" ref="BZD50:BZD64" si="3285">BZC50*0.0015</f>
        <v>1.9550561797752808E-3</v>
      </c>
      <c r="BZE50" s="1">
        <f t="shared" ref="BZE50:BZE64" si="3286">BZD50/0.000130345</f>
        <v>14.999088417471178</v>
      </c>
      <c r="BZF50" s="1"/>
      <c r="BZG50" s="1"/>
      <c r="BZH50" s="1" t="s">
        <v>11</v>
      </c>
      <c r="BZI50" s="1" t="s">
        <v>197</v>
      </c>
      <c r="BZJ50" s="1">
        <v>494</v>
      </c>
      <c r="BZK50" s="1">
        <v>1</v>
      </c>
      <c r="BZL50" s="1">
        <v>7.2999999999999995E-2</v>
      </c>
      <c r="BZM50" s="1">
        <f t="shared" ref="BZM50:BZM64" si="3287">BZL50-0.015</f>
        <v>5.7999999999999996E-2</v>
      </c>
      <c r="BZN50" s="1">
        <f t="shared" ref="BZN50:BZN64" si="3288">(BZM50--0.02)/0.0272</f>
        <v>2.8676470588235294</v>
      </c>
      <c r="BZO50" s="1">
        <f t="shared" ref="BZO50:BZO64" si="3289">BZN50*0.0015</f>
        <v>4.3014705882352946E-3</v>
      </c>
      <c r="BZP50" s="1">
        <f t="shared" ref="BZP50:BZP64" si="3290">BZO50/0.000130345</f>
        <v>33.000656628449839</v>
      </c>
      <c r="BZQ50" s="1"/>
      <c r="BZR50" s="1"/>
      <c r="BZS50" s="1" t="s">
        <v>11</v>
      </c>
      <c r="BZT50" s="1" t="s">
        <v>198</v>
      </c>
      <c r="BZU50" s="1">
        <v>495</v>
      </c>
      <c r="BZV50" s="1">
        <v>1</v>
      </c>
      <c r="BZW50" s="1">
        <v>2.8000000000000001E-2</v>
      </c>
      <c r="BZX50" s="1">
        <f t="shared" ref="BZX50:BZX64" si="3291">BZW50-0.014</f>
        <v>1.4E-2</v>
      </c>
      <c r="BZY50" s="1">
        <f t="shared" ref="BZY50:BZY64" si="3292">(BZX50--0.0106)/0.0271</f>
        <v>0.90774907749077494</v>
      </c>
      <c r="BZZ50" s="1">
        <f t="shared" ref="BZZ50:BZZ64" si="3293">BZY50*0.0015</f>
        <v>1.3616236162361625E-3</v>
      </c>
      <c r="CAA50" s="1">
        <f t="shared" ref="CAA50:CAA64" si="3294">BZZ50/0.000130345</f>
        <v>10.44630493103811</v>
      </c>
      <c r="CAB50" s="1"/>
      <c r="CAC50" s="1"/>
      <c r="CAD50" s="1" t="s">
        <v>11</v>
      </c>
      <c r="CAE50" s="1" t="s">
        <v>199</v>
      </c>
      <c r="CAF50" s="1">
        <v>501</v>
      </c>
      <c r="CAG50" s="1">
        <v>1</v>
      </c>
      <c r="CAH50" s="1">
        <v>4.3999999999999997E-2</v>
      </c>
      <c r="CAI50" s="1">
        <f t="shared" ref="CAI50:CAI64" si="3295">CAH50-0.017</f>
        <v>2.6999999999999996E-2</v>
      </c>
      <c r="CAJ50" s="1">
        <f t="shared" ref="CAJ50:CAJ64" si="3296">(CAI50--0.0123)/0.0273</f>
        <v>1.4395604395604393</v>
      </c>
      <c r="CAK50" s="1">
        <f t="shared" ref="CAK50:CAK64" si="3297">CAJ50*0.0015</f>
        <v>2.1593406593406589E-3</v>
      </c>
      <c r="CAL50" s="1">
        <f t="shared" ref="CAL50:CAL64" si="3298">CAK50/0.000130345</f>
        <v>16.566348224639679</v>
      </c>
      <c r="CAM50" s="1"/>
      <c r="CAN50" s="1"/>
      <c r="CAO50" s="1" t="s">
        <v>11</v>
      </c>
      <c r="CAP50" s="1" t="s">
        <v>200</v>
      </c>
      <c r="CAQ50" s="1">
        <v>508</v>
      </c>
      <c r="CAR50" s="1">
        <v>1</v>
      </c>
      <c r="CAS50" s="1">
        <v>6.9000000000000006E-2</v>
      </c>
      <c r="CAT50" s="1">
        <f t="shared" ref="CAT50:CAT64" si="3299">CAS50-0.038</f>
        <v>3.1000000000000007E-2</v>
      </c>
      <c r="CAU50" s="1">
        <f t="shared" ref="CAU50:CAU64" si="3300">(CAT50--0.0121)/0.0273</f>
        <v>1.5787545787545789</v>
      </c>
      <c r="CAV50" s="1">
        <f t="shared" ref="CAV50:CAV64" si="3301">CAU50*0.0015</f>
        <v>2.3681318681318684E-3</v>
      </c>
      <c r="CAW50" s="1">
        <f t="shared" ref="CAW50:CAW64" si="3302">CAV50/0.000130345</f>
        <v>18.168183421933087</v>
      </c>
      <c r="CAX50" s="1"/>
      <c r="CAY50" s="1"/>
      <c r="CAZ50" s="1" t="s">
        <v>11</v>
      </c>
      <c r="CBA50" s="1" t="s">
        <v>201</v>
      </c>
      <c r="CBB50" s="1">
        <v>509</v>
      </c>
      <c r="CBC50" s="1">
        <v>1</v>
      </c>
      <c r="CBD50" s="1">
        <v>0.02</v>
      </c>
      <c r="CBE50" s="1">
        <f t="shared" ref="CBE50:CBE64" si="3303">CBD50-0.013</f>
        <v>7.000000000000001E-3</v>
      </c>
      <c r="CBF50" s="1">
        <f t="shared" ref="CBF50:CBF64" si="3304">(CBE50-0.0034)/0.0266</f>
        <v>0.1353383458646617</v>
      </c>
      <c r="CBG50" s="1">
        <f t="shared" ref="CBG50:CBG64" si="3305">CBF50*0.0015</f>
        <v>2.0300751879699256E-4</v>
      </c>
      <c r="CBH50" s="1">
        <f t="shared" ref="CBH50:CBH64" si="3306">CBG50/0.000130345</f>
        <v>1.5574630311633939</v>
      </c>
      <c r="CBI50" s="1"/>
      <c r="CBJ50" s="1"/>
      <c r="CBK50" s="1" t="s">
        <v>11</v>
      </c>
      <c r="CBL50" s="1" t="s">
        <v>202</v>
      </c>
      <c r="CBM50" s="1">
        <v>515</v>
      </c>
      <c r="CBN50" s="1">
        <v>1</v>
      </c>
      <c r="CBO50" s="1">
        <v>3.3000000000000002E-2</v>
      </c>
      <c r="CBP50" s="1">
        <f t="shared" si="2463"/>
        <v>1.8000000000000002E-2</v>
      </c>
      <c r="CBQ50" s="1">
        <f t="shared" ref="CBQ50:CBQ64" si="3307">(CBP50-0.0005)/0.0267</f>
        <v>0.65543071161048694</v>
      </c>
      <c r="CBR50" s="1">
        <f t="shared" ref="CBR50:CBR64" si="3308">CBQ50*0.0015</f>
        <v>9.831460674157304E-4</v>
      </c>
      <c r="CBS50" s="1">
        <f t="shared" ref="CBS50:CBS64" si="3309">CBR50/0.000130345</f>
        <v>7.5426450375214271</v>
      </c>
      <c r="CBT50" s="1"/>
      <c r="CBU50" s="1"/>
      <c r="CBV50" s="1" t="s">
        <v>11</v>
      </c>
      <c r="CBW50" s="1" t="s">
        <v>203</v>
      </c>
      <c r="CBX50" s="1">
        <v>522</v>
      </c>
      <c r="CBY50" s="1">
        <v>1</v>
      </c>
      <c r="CBZ50" s="1">
        <v>3.9E-2</v>
      </c>
      <c r="CCA50" s="1">
        <f t="shared" ref="CCA50:CCA64" si="3310">CBZ50-0.014</f>
        <v>2.5000000000000001E-2</v>
      </c>
      <c r="CCB50" s="1">
        <f t="shared" ref="CCB50:CCB64" si="3311">(CCA50-0.0002)/0.0267</f>
        <v>0.92883895131086147</v>
      </c>
      <c r="CCC50" s="1">
        <f t="shared" ref="CCC50:CCC64" si="3312">CCB50*0.0015</f>
        <v>1.3932584269662923E-3</v>
      </c>
      <c r="CCD50" s="1">
        <f t="shared" ref="CCD50:CCD64" si="3313">CCC50/0.000130345</f>
        <v>10.689005538887509</v>
      </c>
      <c r="CCE50" s="1"/>
      <c r="CCF50" s="1"/>
      <c r="CCG50" s="1" t="s">
        <v>11</v>
      </c>
      <c r="CCH50" s="1" t="s">
        <v>204</v>
      </c>
      <c r="CCI50" s="1">
        <v>523</v>
      </c>
      <c r="CCJ50" s="1">
        <v>1</v>
      </c>
      <c r="CCK50" s="1">
        <v>2.9000000000000001E-2</v>
      </c>
      <c r="CCL50" s="1">
        <f t="shared" ref="CCL50:CCL64" si="3314">CCK50-0.019</f>
        <v>1.0000000000000002E-2</v>
      </c>
      <c r="CCM50" s="1">
        <f t="shared" ref="CCM50:CCM64" si="3315">(CCL50--0.002)/0.0263</f>
        <v>0.4562737642585552</v>
      </c>
      <c r="CCN50" s="1">
        <f t="shared" ref="CCN50:CCN64" si="3316">CCM50*0.0015</f>
        <v>6.8441064638783279E-4</v>
      </c>
      <c r="CCO50" s="1">
        <f t="shared" ref="CCO50:CCO64" si="3317">CCN50/0.000130345</f>
        <v>5.2507625638715165</v>
      </c>
      <c r="CCP50" s="1"/>
      <c r="CCQ50" s="1"/>
      <c r="CCR50" s="1" t="s">
        <v>11</v>
      </c>
      <c r="CCS50" s="1" t="s">
        <v>205</v>
      </c>
      <c r="CCT50" s="1">
        <v>536</v>
      </c>
      <c r="CCU50" s="1">
        <v>1</v>
      </c>
      <c r="CCV50" s="1">
        <v>5.2999999999999999E-2</v>
      </c>
      <c r="CCW50" s="1">
        <f t="shared" ref="CCW50:CCW64" si="3318">CCV50-0.02</f>
        <v>3.3000000000000002E-2</v>
      </c>
      <c r="CCX50" s="1">
        <f t="shared" ref="CCX50:CCX64" si="3319">(CCW50-0.0011)/0.0259</f>
        <v>1.2316602316602319</v>
      </c>
      <c r="CCY50" s="1">
        <f t="shared" ref="CCY50:CCY64" si="3320">CCX50*0.0015</f>
        <v>1.8474903474903479E-3</v>
      </c>
      <c r="CCZ50" s="1">
        <f t="shared" ref="CCZ50:CCZ64" si="3321">CCY50/0.000130345</f>
        <v>14.173848996818812</v>
      </c>
      <c r="CDA50" s="1"/>
      <c r="CDB50" s="1"/>
      <c r="CDC50" s="1" t="s">
        <v>11</v>
      </c>
      <c r="CDD50" s="1" t="s">
        <v>206</v>
      </c>
      <c r="CDE50" s="1">
        <v>542</v>
      </c>
      <c r="CDF50" s="1">
        <v>1</v>
      </c>
      <c r="CDG50" s="1">
        <v>4.1000000000000002E-2</v>
      </c>
      <c r="CDH50" s="1">
        <f t="shared" ref="CDH50:CDH64" si="3322">CDG50-0.015</f>
        <v>2.6000000000000002E-2</v>
      </c>
      <c r="CDI50" s="1">
        <f t="shared" ref="CDI50:CDI64" si="3323">(CDH50-0.0097)/0.0264</f>
        <v>0.61742424242424254</v>
      </c>
      <c r="CDJ50" s="1">
        <f t="shared" ref="CDJ50:CDJ64" si="3324">CDI50*0.0015</f>
        <v>9.2613636363636379E-4</v>
      </c>
      <c r="CDK50" s="1">
        <f t="shared" ref="CDK50:CDK64" si="3325">CDJ50/0.000130345</f>
        <v>7.1052695817742437</v>
      </c>
      <c r="CDL50" s="1"/>
      <c r="CDM50" s="1"/>
      <c r="CDN50" s="1" t="s">
        <v>11</v>
      </c>
      <c r="CDO50" s="1" t="s">
        <v>207</v>
      </c>
      <c r="CDP50" s="1">
        <v>549</v>
      </c>
      <c r="CDQ50" s="1">
        <v>1</v>
      </c>
      <c r="CDR50" s="1">
        <v>4.4999999999999998E-2</v>
      </c>
      <c r="CDS50" s="1">
        <f t="shared" ref="CDS50:CDS64" si="3326">CDR50-0.015</f>
        <v>0.03</v>
      </c>
      <c r="CDT50" s="1">
        <f t="shared" ref="CDT50:CDT64" si="3327">(CDS50-0.0118)/0.0263</f>
        <v>0.69201520912547532</v>
      </c>
      <c r="CDU50" s="1">
        <f t="shared" ref="CDU50:CDU64" si="3328">CDT50*0.0015</f>
        <v>1.0380228136882129E-3</v>
      </c>
      <c r="CDV50" s="1">
        <f t="shared" ref="CDV50:CDV64" si="3329">CDU50/0.000130345</f>
        <v>7.9636565552051319</v>
      </c>
      <c r="CDW50" s="1"/>
      <c r="CDX50" s="1"/>
      <c r="CDY50" s="1" t="s">
        <v>11</v>
      </c>
      <c r="CDZ50" s="1" t="s">
        <v>208</v>
      </c>
      <c r="CEA50" s="1">
        <v>550</v>
      </c>
      <c r="CEB50" s="1">
        <v>1</v>
      </c>
      <c r="CEC50" s="1">
        <v>2.8000000000000001E-2</v>
      </c>
      <c r="CED50" s="1">
        <f t="shared" ref="CED50:CED64" si="3330">CEC50-0.017</f>
        <v>1.0999999999999999E-2</v>
      </c>
      <c r="CEE50" s="1">
        <f t="shared" ref="CEE50:CEE64" si="3331">(CED50-0.0014)/0.025</f>
        <v>0.38399999999999995</v>
      </c>
      <c r="CEF50" s="1">
        <f t="shared" ref="CEF50:CEF64" si="3332">CEE50*0.0015</f>
        <v>5.7599999999999991E-4</v>
      </c>
      <c r="CEG50" s="1">
        <f t="shared" ref="CEG50:CEG64" si="3333">CEF50/0.000130345</f>
        <v>4.4190417737542669</v>
      </c>
      <c r="CEH50" s="1"/>
      <c r="CEI50" s="1"/>
      <c r="CEJ50" s="1" t="s">
        <v>11</v>
      </c>
      <c r="CEK50" s="1" t="s">
        <v>209</v>
      </c>
      <c r="CEL50" s="1">
        <v>556</v>
      </c>
      <c r="CEM50" s="1">
        <v>1</v>
      </c>
      <c r="CEN50" s="1">
        <v>3.9E-2</v>
      </c>
      <c r="CEO50" s="1">
        <f t="shared" ref="CEO50:CEO64" si="3334">CEN50-0.015</f>
        <v>2.4E-2</v>
      </c>
      <c r="CEP50" s="1">
        <f t="shared" ref="CEP50:CEP64" si="3335">(CEO50--0.0021)/0.0253</f>
        <v>1.0316205533596838</v>
      </c>
      <c r="CEQ50" s="1">
        <f t="shared" ref="CEQ50:CEQ64" si="3336">CEP50*0.0015</f>
        <v>1.5474308300395259E-3</v>
      </c>
      <c r="CER50" s="1">
        <f t="shared" ref="CER50:CER64" si="3337">CEQ50/0.000130345</f>
        <v>11.871808124895669</v>
      </c>
      <c r="CES50" s="1"/>
      <c r="CET50" s="1"/>
      <c r="CEU50" s="1" t="s">
        <v>11</v>
      </c>
      <c r="CEV50" s="1" t="s">
        <v>210</v>
      </c>
      <c r="CEW50" s="1">
        <v>563</v>
      </c>
      <c r="CEX50" s="1">
        <v>1</v>
      </c>
      <c r="CEY50" s="1">
        <v>3.5000000000000003E-2</v>
      </c>
      <c r="CEZ50" s="1">
        <f t="shared" ref="CEZ50:CEZ64" si="3338">CEY50-0.014</f>
        <v>2.1000000000000005E-2</v>
      </c>
      <c r="CFA50" s="1">
        <f t="shared" ref="CFA50:CFA64" si="3339">(CEZ50--0.00004)/0.02495</f>
        <v>0.84328657314629274</v>
      </c>
      <c r="CFB50" s="1">
        <f t="shared" ref="CFB50:CFB64" si="3340">CFA50*0.0015</f>
        <v>1.2649298597194392E-3</v>
      </c>
      <c r="CFC50" s="1">
        <f t="shared" ref="CFC50:CFC64" si="3341">CFB50/0.000130345</f>
        <v>9.7044755051550826</v>
      </c>
      <c r="CFD50" s="1"/>
      <c r="CFE50" s="1"/>
      <c r="CFF50" s="1" t="s">
        <v>11</v>
      </c>
      <c r="CFG50" s="1" t="s">
        <v>211</v>
      </c>
      <c r="CFH50" s="1">
        <v>564</v>
      </c>
      <c r="CFI50" s="1">
        <v>1</v>
      </c>
      <c r="CFJ50" s="1">
        <v>3.5000000000000003E-2</v>
      </c>
      <c r="CFK50" s="1">
        <f t="shared" ref="CFK50:CFK64" si="3342">CFJ50-0.032</f>
        <v>3.0000000000000027E-3</v>
      </c>
      <c r="CFL50" s="1">
        <f t="shared" ref="CFL50:CFL64" si="3343">(CFK50-0.0065)/0.0268</f>
        <v>-0.13059701492537301</v>
      </c>
      <c r="CFM50" s="1">
        <f t="shared" ref="CFM50:CFM64" si="3344">CFL50*0.0015</f>
        <v>-1.9589552238805953E-4</v>
      </c>
      <c r="CFN50" s="1">
        <f t="shared" ref="CFN50:CFN64" si="3345">CFM50/0.000130345</f>
        <v>-1.5029001679240441</v>
      </c>
      <c r="CFO50" s="1"/>
      <c r="CFP50" s="1"/>
      <c r="CFQ50" s="1" t="s">
        <v>11</v>
      </c>
      <c r="CFR50" s="1" t="s">
        <v>212</v>
      </c>
      <c r="CFS50" s="1">
        <v>571</v>
      </c>
      <c r="CFT50" s="1">
        <v>1</v>
      </c>
      <c r="CFU50" s="1">
        <v>0.05</v>
      </c>
      <c r="CFV50" s="1">
        <f t="shared" ref="CFV50:CFV64" si="3346">CFU50-0.031</f>
        <v>1.9000000000000003E-2</v>
      </c>
      <c r="CFW50" s="1">
        <f t="shared" ref="CFW50:CFW64" si="3347">(CFV50-0.0096)/0.0266</f>
        <v>0.35338345864661669</v>
      </c>
      <c r="CFX50" s="1">
        <f t="shared" ref="CFX50:CFX64" si="3348">CFW50*0.0015</f>
        <v>5.3007518796992508E-4</v>
      </c>
      <c r="CFY50" s="1">
        <f t="shared" ref="CFY50:CFY64" si="3349">CFX50/0.000130345</f>
        <v>4.0667090258155287</v>
      </c>
      <c r="CFZ50" s="1"/>
      <c r="CGA50" s="1"/>
      <c r="CGB50" s="1" t="s">
        <v>11</v>
      </c>
      <c r="CGC50" s="1" t="s">
        <v>213</v>
      </c>
      <c r="CGD50" s="1">
        <v>577</v>
      </c>
      <c r="CGE50" s="1">
        <v>1</v>
      </c>
      <c r="CGF50" s="1">
        <v>4.7E-2</v>
      </c>
      <c r="CGG50" s="1">
        <f t="shared" ref="CGG50:CGG64" si="3350">CGF50-0.031</f>
        <v>1.6E-2</v>
      </c>
      <c r="CGH50" s="1">
        <f t="shared" ref="CGH50:CGH64" si="3351">(CGG50-0.0146)/0.0266</f>
        <v>5.2631578947368432E-2</v>
      </c>
      <c r="CGI50" s="1">
        <f t="shared" ref="CGI50:CGI64" si="3352">CGH50*0.0015</f>
        <v>7.8947368421052646E-5</v>
      </c>
      <c r="CGJ50" s="1">
        <f t="shared" ref="CGJ50:CGJ64" si="3353">CGI50/0.000130345</f>
        <v>0.60568006767465299</v>
      </c>
      <c r="CGK50" s="1"/>
      <c r="CGL50" s="1"/>
      <c r="CGM50" s="1" t="s">
        <v>11</v>
      </c>
      <c r="CGN50" s="1" t="s">
        <v>214</v>
      </c>
      <c r="CGO50" s="1">
        <v>578</v>
      </c>
      <c r="CGP50" s="1">
        <v>1</v>
      </c>
      <c r="CGQ50" s="1">
        <v>2.1000000000000001E-2</v>
      </c>
      <c r="CGR50" s="1">
        <f t="shared" ref="CGR50:CGR64" si="3354">CGQ50-0.017</f>
        <v>4.0000000000000001E-3</v>
      </c>
      <c r="CGS50" s="1">
        <f t="shared" ref="CGS50:CGS64" si="3355">(CGR50-0.0222)/0.0259</f>
        <v>-0.70270270270270274</v>
      </c>
      <c r="CGT50" s="1">
        <f t="shared" ref="CGT50:CGT64" si="3356">CGS50*0.0015</f>
        <v>-1.0540540540540542E-3</v>
      </c>
      <c r="CGU50" s="1">
        <f t="shared" ref="CGU50:CGU64" si="3357">CGT50/0.000130345</f>
        <v>-8.0866473900345568</v>
      </c>
      <c r="CGV50" s="1"/>
      <c r="CGW50" s="1"/>
      <c r="CGX50" s="1" t="s">
        <v>11</v>
      </c>
      <c r="CGY50" s="1" t="s">
        <v>215</v>
      </c>
      <c r="CGZ50" s="1">
        <v>592</v>
      </c>
      <c r="CHA50" s="1">
        <v>1</v>
      </c>
      <c r="CHB50" s="1">
        <v>5.5E-2</v>
      </c>
      <c r="CHC50" s="1">
        <f t="shared" ref="CHC50:CHC64" si="3358">CHB50-0.026</f>
        <v>2.9000000000000001E-2</v>
      </c>
      <c r="CHD50" s="1">
        <f t="shared" ref="CHD50:CHD64" si="3359">(CHC50-0.0279)/0.0261</f>
        <v>4.2145593869731809E-2</v>
      </c>
      <c r="CHE50" s="1">
        <f t="shared" ref="CHE50:CHE64" si="3360">CHD50*0.0015</f>
        <v>6.3218390804597712E-5</v>
      </c>
      <c r="CHF50" s="1">
        <f t="shared" ref="CHF50:CHF64" si="3361">CHE50/0.000130345</f>
        <v>0.48500817679694436</v>
      </c>
      <c r="CHG50" s="1"/>
      <c r="CHH50" s="1"/>
      <c r="CHI50" s="1" t="s">
        <v>11</v>
      </c>
      <c r="CHJ50" s="1" t="s">
        <v>216</v>
      </c>
      <c r="CHK50" s="1">
        <v>593</v>
      </c>
      <c r="CHL50" s="1">
        <v>1</v>
      </c>
      <c r="CHM50" s="1">
        <v>3.5999999999999997E-2</v>
      </c>
      <c r="CHN50" s="1">
        <f t="shared" ref="CHN50:CHN64" si="3362">CHM50-0.023</f>
        <v>1.2999999999999998E-2</v>
      </c>
      <c r="CHO50" s="1">
        <f t="shared" ref="CHO50:CHO64" si="3363">(CHN50-0.0079)/0.0255</f>
        <v>0.1999999999999999</v>
      </c>
      <c r="CHP50" s="1">
        <f t="shared" ref="CHP50:CHP64" si="3364">CHO50*0.0015</f>
        <v>2.9999999999999987E-4</v>
      </c>
      <c r="CHQ50" s="1">
        <f t="shared" ref="CHQ50:CHQ64" si="3365">CHP50/0.000130345</f>
        <v>2.3015842571636798</v>
      </c>
      <c r="CHR50" s="1"/>
      <c r="CHS50" s="1"/>
      <c r="CHT50" s="1" t="s">
        <v>11</v>
      </c>
      <c r="CHU50" s="1" t="s">
        <v>217</v>
      </c>
      <c r="CHV50" s="1">
        <v>607</v>
      </c>
      <c r="CHW50" s="1">
        <v>1</v>
      </c>
      <c r="CHX50" s="1">
        <v>6.6000000000000003E-2</v>
      </c>
      <c r="CHY50" s="1">
        <f t="shared" ref="CHY50:CHY64" si="3366">CHX50-0.021</f>
        <v>4.4999999999999998E-2</v>
      </c>
      <c r="CHZ50" s="1">
        <f t="shared" ref="CHZ50:CHZ64" si="3367">(CHY50-0.0048)/0.0258</f>
        <v>1.5581395348837208</v>
      </c>
      <c r="CIA50" s="1">
        <f t="shared" ref="CIA50:CIA64" si="3368">CHZ50*0.0015</f>
        <v>2.3372093023255811E-3</v>
      </c>
      <c r="CIB50" s="1">
        <f t="shared" ref="CIB50:CIB64" si="3369">CIA50/0.000130345</f>
        <v>17.930947119763559</v>
      </c>
      <c r="CIC50" s="1"/>
      <c r="CID50" s="1"/>
      <c r="CIE50" s="1" t="s">
        <v>11</v>
      </c>
      <c r="CIF50" s="1" t="s">
        <v>218</v>
      </c>
      <c r="CIG50" s="1">
        <v>608</v>
      </c>
      <c r="CIH50" s="1">
        <v>1</v>
      </c>
      <c r="CII50" s="1">
        <v>3.6999999999999998E-2</v>
      </c>
      <c r="CIJ50" s="1">
        <f t="shared" ref="CIJ50:CIJ64" si="3370">CII50-0.027</f>
        <v>9.9999999999999985E-3</v>
      </c>
      <c r="CIK50" s="1">
        <f t="shared" ref="CIK50:CIK64" si="3371">(CIJ50-0.0198)/0.0255</f>
        <v>-0.38431372549019621</v>
      </c>
      <c r="CIL50" s="1">
        <f t="shared" ref="CIL50:CIL64" si="3372">CIK50*0.0015</f>
        <v>-5.7647058823529428E-4</v>
      </c>
      <c r="CIM50" s="1">
        <f t="shared" ref="CIM50:CIM64" si="3373">CIL50/0.000130345</f>
        <v>-4.4226521020008001</v>
      </c>
      <c r="CIN50" s="1"/>
      <c r="CIO50" s="1"/>
      <c r="CIP50" s="1" t="s">
        <v>11</v>
      </c>
      <c r="CIQ50" s="1" t="s">
        <v>219</v>
      </c>
      <c r="CIR50" s="1">
        <v>621</v>
      </c>
      <c r="CIS50" s="1">
        <v>1</v>
      </c>
      <c r="CIT50" s="1">
        <v>4.4999999999999998E-2</v>
      </c>
      <c r="CIU50" s="1">
        <f t="shared" ref="CIU50:CIU64" si="3374">CIT50-0.03</f>
        <v>1.4999999999999999E-2</v>
      </c>
      <c r="CIV50" s="1">
        <f t="shared" ref="CIV50:CIV64" si="3375">(CIU50-0.0447)/0.0252</f>
        <v>-1.1785714285714284</v>
      </c>
      <c r="CIW50" s="1">
        <f t="shared" ref="CIW50:CIW64" si="3376">CIV50*0.0015</f>
        <v>-1.7678571428571426E-3</v>
      </c>
      <c r="CIX50" s="1">
        <f t="shared" ref="CIX50:CIX64" si="3377">CIW50/0.000130345</f>
        <v>-13.562907229714547</v>
      </c>
      <c r="CIY50" s="1"/>
      <c r="CIZ50" s="1"/>
      <c r="CJA50" s="1" t="s">
        <v>11</v>
      </c>
      <c r="CJB50" s="1" t="s">
        <v>220</v>
      </c>
      <c r="CJC50" s="1">
        <v>622</v>
      </c>
      <c r="CJD50" s="1">
        <v>1</v>
      </c>
      <c r="CJE50" s="1">
        <v>3.5999999999999997E-2</v>
      </c>
      <c r="CJF50" s="1">
        <f t="shared" ref="CJF50:CJF64" si="3378">CJE50-0.009</f>
        <v>2.6999999999999996E-2</v>
      </c>
      <c r="CJG50" s="1">
        <f t="shared" ref="CJG50:CJG80" si="3379">(CJF50-0.0123)/0.0283</f>
        <v>0.51943462897526493</v>
      </c>
      <c r="CJH50" s="1">
        <f t="shared" ref="CJH50:CJH64" si="3380">CJG50*0.0015</f>
        <v>7.7915194346289739E-4</v>
      </c>
      <c r="CJI50" s="1">
        <f t="shared" ref="CJI50:CJI64" si="3381">CJH50/0.000130345</f>
        <v>5.9776128233756367</v>
      </c>
      <c r="CJJ50" s="1"/>
      <c r="CJK50" s="1"/>
      <c r="CJL50" s="1" t="s">
        <v>11</v>
      </c>
      <c r="CJM50" s="1" t="s">
        <v>221</v>
      </c>
      <c r="CJN50" s="1">
        <v>635</v>
      </c>
      <c r="CJO50" s="1">
        <v>1</v>
      </c>
      <c r="CJP50" s="1">
        <v>5.0999999999999997E-2</v>
      </c>
      <c r="CJQ50" s="1">
        <f t="shared" ref="CJQ50:CJQ64" si="3382">CJP50-0.012</f>
        <v>3.8999999999999993E-2</v>
      </c>
      <c r="CJR50" s="1">
        <f t="shared" ref="CJR50:CJR64" si="3383">(CJQ50-0.021)/0.0282</f>
        <v>0.63829787234042523</v>
      </c>
      <c r="CJS50" s="1">
        <f t="shared" ref="CJS50:CJS64" si="3384">CJR50*0.0015</f>
        <v>9.5744680851063781E-4</v>
      </c>
      <c r="CJT50" s="1">
        <f t="shared" ref="CJT50:CJT64" si="3385">CJS50/0.000130345</f>
        <v>7.3454816717989786</v>
      </c>
      <c r="CJU50" s="1"/>
      <c r="CJV50" s="1"/>
      <c r="CJW50" s="1" t="s">
        <v>11</v>
      </c>
      <c r="CJX50" s="1" t="s">
        <v>222</v>
      </c>
      <c r="CJY50" s="1">
        <v>636</v>
      </c>
      <c r="CJZ50" s="1">
        <v>1</v>
      </c>
      <c r="CKA50" s="1">
        <v>3.5999999999999997E-2</v>
      </c>
      <c r="CKB50" s="1">
        <f t="shared" ref="CKB50:CKB64" si="3386">CKA50-0.02</f>
        <v>1.5999999999999997E-2</v>
      </c>
      <c r="CKC50" s="1">
        <f t="shared" ref="CKC50:CKC64" si="3387">(CKB50-0.0254)/0.0283</f>
        <v>-0.3321554770318022</v>
      </c>
      <c r="CKD50" s="1">
        <f t="shared" ref="CKD50:CKD64" si="3388">CKC50*0.0015</f>
        <v>-4.9823321554770333E-4</v>
      </c>
      <c r="CKE50" s="1">
        <f t="shared" ref="CKE50:CKE64" si="3389">CKD50/0.000130345</f>
        <v>-3.8224190843354431</v>
      </c>
      <c r="CKF50" s="1"/>
      <c r="CKG50" s="1"/>
      <c r="CKH50" s="1" t="s">
        <v>11</v>
      </c>
      <c r="CKI50" s="1" t="s">
        <v>223</v>
      </c>
      <c r="CKJ50" s="1">
        <v>649</v>
      </c>
      <c r="CKK50" s="1">
        <v>1</v>
      </c>
      <c r="CKL50" s="1">
        <v>5.3999999999999999E-2</v>
      </c>
      <c r="CKM50" s="1">
        <f t="shared" ref="CKM50:CKM64" si="3390">CKL50-0.024</f>
        <v>0.03</v>
      </c>
      <c r="CKN50" s="1">
        <f t="shared" ref="CKN50:CKN64" si="3391">(CKM50-0.0277)/0.0283</f>
        <v>8.1272084805653719E-2</v>
      </c>
      <c r="CKO50" s="1">
        <f t="shared" ref="CKO50:CKO64" si="3392">CKN50*0.0015</f>
        <v>1.2190812720848058E-4</v>
      </c>
      <c r="CKP50" s="1">
        <f t="shared" ref="CKP50:CKP64" si="3393">CKO50/0.000130345</f>
        <v>0.93527275467782101</v>
      </c>
      <c r="CKQ50" s="1"/>
      <c r="CKR50" s="1"/>
      <c r="CKS50" s="1" t="s">
        <v>11</v>
      </c>
      <c r="CKT50" s="1" t="s">
        <v>224</v>
      </c>
      <c r="CKU50" s="1">
        <v>650</v>
      </c>
      <c r="CKV50" s="1">
        <v>1</v>
      </c>
      <c r="CKW50" s="1">
        <v>2.1000000000000001E-2</v>
      </c>
      <c r="CKX50" s="1">
        <f t="shared" ref="CKX50:CKX64" si="3394">CKW50-0.017</f>
        <v>4.0000000000000001E-3</v>
      </c>
      <c r="CKY50" s="1">
        <f t="shared" ref="CKY50:CKY64" si="3395">(CKX50-0.0172)/0.0285</f>
        <v>-0.4631578947368421</v>
      </c>
      <c r="CKZ50" s="1">
        <f t="shared" ref="CKZ50:CKZ64" si="3396">CKY50*0.0015</f>
        <v>-6.9473684210526318E-4</v>
      </c>
      <c r="CLA50" s="1">
        <f t="shared" ref="CLA50:CLA64" si="3397">CKZ50/0.000130345</f>
        <v>-5.3299845955369456</v>
      </c>
      <c r="CLB50" s="1"/>
      <c r="CLC50" s="1"/>
      <c r="CLD50" s="1" t="s">
        <v>11</v>
      </c>
      <c r="CLE50" s="1" t="s">
        <v>225</v>
      </c>
      <c r="CLF50" s="1">
        <v>663</v>
      </c>
      <c r="CLG50" s="1">
        <v>1</v>
      </c>
      <c r="CLH50" s="1">
        <v>5.1999999999999998E-2</v>
      </c>
      <c r="CLI50" s="1">
        <f t="shared" ref="CLI50:CLI64" si="3398">CLH50-0.022</f>
        <v>0.03</v>
      </c>
      <c r="CLJ50" s="1">
        <f t="shared" ref="CLJ50:CLJ64" si="3399">(CLI50-0.017)/0.0289</f>
        <v>0.44982698961937712</v>
      </c>
      <c r="CLK50" s="1">
        <f t="shared" ref="CLK50:CLK64" si="3400">CLJ50*0.0015</f>
        <v>6.7474048442906572E-4</v>
      </c>
      <c r="CLL50" s="1">
        <f t="shared" ref="CLL50:CLL64" si="3401">CLK50/0.000130345</f>
        <v>5.1765735887764448</v>
      </c>
      <c r="CLM50" s="1"/>
      <c r="CLN50" s="1"/>
      <c r="CLO50" s="1"/>
      <c r="CLP50" s="1"/>
      <c r="CLQ50" s="1"/>
      <c r="CLR50" s="1"/>
      <c r="CLS50" s="1"/>
      <c r="CLT50" s="1"/>
      <c r="CLU50" s="1"/>
      <c r="CLV50" s="1"/>
      <c r="CLW50" s="1"/>
      <c r="CLX50" s="1"/>
      <c r="CLY50" s="1"/>
      <c r="CLZ50" s="1"/>
      <c r="CMA50" s="1"/>
      <c r="CMB50" s="1"/>
      <c r="CMC50" s="1"/>
      <c r="CMD50" s="1"/>
      <c r="CME50" s="1"/>
      <c r="CMF50" s="1"/>
      <c r="CMG50" s="1"/>
      <c r="CMH50" s="1"/>
      <c r="CMI50" s="1"/>
      <c r="CMJ50" s="1"/>
      <c r="CMK50" s="1"/>
      <c r="CML50" s="1"/>
      <c r="CMM50" s="1"/>
      <c r="CMN50" s="1"/>
      <c r="CMO50" s="1"/>
      <c r="CMP50" s="1"/>
      <c r="CMQ50" s="1"/>
      <c r="CMR50" s="1"/>
      <c r="CMS50" s="1"/>
      <c r="CMT50" s="1"/>
      <c r="CMU50" s="1"/>
      <c r="CMV50" s="1"/>
      <c r="CMW50" s="1"/>
      <c r="CMX50" s="1"/>
      <c r="CMY50" s="1"/>
      <c r="CMZ50" s="1"/>
    </row>
    <row r="51" spans="1:2392" x14ac:dyDescent="0.3">
      <c r="A51" s="1" t="s">
        <v>11</v>
      </c>
      <c r="B51" s="1" t="s">
        <v>12</v>
      </c>
      <c r="C51" s="1">
        <v>1</v>
      </c>
      <c r="D51" s="1">
        <v>2</v>
      </c>
      <c r="E51" s="1">
        <v>4.1000000000000002E-2</v>
      </c>
      <c r="F51" s="1">
        <f t="shared" si="2560"/>
        <v>4.3000000000000003E-2</v>
      </c>
      <c r="G51" s="1">
        <f t="shared" si="2561"/>
        <v>1.8271186440677969</v>
      </c>
      <c r="H51" s="1">
        <f t="shared" ref="H51:H64" si="3402">G51*0.0015</f>
        <v>2.7406779661016956E-3</v>
      </c>
      <c r="I51" s="1">
        <f t="shared" ref="I51:I64" si="3403">H51/0.000130345</f>
        <v>21.026337535783462</v>
      </c>
      <c r="J51" s="1"/>
      <c r="K51" s="1"/>
      <c r="L51" s="1" t="s">
        <v>11</v>
      </c>
      <c r="M51" s="1" t="s">
        <v>13</v>
      </c>
      <c r="N51" s="1">
        <v>2</v>
      </c>
      <c r="O51" s="1">
        <v>2</v>
      </c>
      <c r="P51" s="1">
        <v>6.3E-2</v>
      </c>
      <c r="Q51" s="1">
        <f t="shared" si="2562"/>
        <v>6.5000000000000002E-2</v>
      </c>
      <c r="R51" s="1">
        <f t="shared" si="2563"/>
        <v>2.593220338983051</v>
      </c>
      <c r="S51" s="1">
        <f t="shared" si="2564"/>
        <v>3.8898305084745766E-3</v>
      </c>
      <c r="T51" s="1">
        <f t="shared" si="2565"/>
        <v>29.842575537800272</v>
      </c>
      <c r="U51" s="1"/>
      <c r="V51" s="1"/>
      <c r="W51" s="1" t="s">
        <v>11</v>
      </c>
      <c r="X51" s="1" t="s">
        <v>14</v>
      </c>
      <c r="Y51" s="1">
        <v>3</v>
      </c>
      <c r="Z51" s="1">
        <v>2</v>
      </c>
      <c r="AA51" s="1">
        <v>0.115</v>
      </c>
      <c r="AB51" s="1">
        <f t="shared" si="2566"/>
        <v>0.114</v>
      </c>
      <c r="AC51" s="1">
        <f t="shared" si="2567"/>
        <v>4.2474576271186439</v>
      </c>
      <c r="AD51" s="1">
        <f t="shared" si="2568"/>
        <v>6.3711864406779664E-3</v>
      </c>
      <c r="AE51" s="1">
        <f t="shared" si="2569"/>
        <v>48.879408037730379</v>
      </c>
      <c r="AF51" s="1"/>
      <c r="AG51" s="1"/>
      <c r="AH51" s="1" t="s">
        <v>11</v>
      </c>
      <c r="AI51" s="1" t="s">
        <v>15</v>
      </c>
      <c r="AJ51" s="1">
        <v>4</v>
      </c>
      <c r="AK51" s="1">
        <v>2</v>
      </c>
      <c r="AL51" s="1">
        <v>0.113</v>
      </c>
      <c r="AM51" s="1">
        <f t="shared" si="2570"/>
        <v>0.10500000000000001</v>
      </c>
      <c r="AN51" s="1">
        <f t="shared" si="2571"/>
        <v>3.8911564625850348</v>
      </c>
      <c r="AO51" s="1">
        <f t="shared" si="2572"/>
        <v>5.8367346938775523E-3</v>
      </c>
      <c r="AP51" s="1">
        <f t="shared" si="2573"/>
        <v>44.779122282232173</v>
      </c>
      <c r="AQ51" s="1"/>
      <c r="AR51" s="1"/>
      <c r="AS51" s="1" t="s">
        <v>11</v>
      </c>
      <c r="AT51" s="1" t="s">
        <v>16</v>
      </c>
      <c r="AU51" s="1">
        <v>8</v>
      </c>
      <c r="AV51" s="1">
        <v>2</v>
      </c>
      <c r="AW51" s="1">
        <v>0.126</v>
      </c>
      <c r="AX51" s="1">
        <f t="shared" si="2574"/>
        <v>0.11799999999999999</v>
      </c>
      <c r="AY51" s="1">
        <f t="shared" si="2575"/>
        <v>4.3583617747440266</v>
      </c>
      <c r="AZ51" s="1">
        <f t="shared" si="2576"/>
        <v>6.5375426621160403E-3</v>
      </c>
      <c r="BA51" s="1">
        <f t="shared" si="2577"/>
        <v>50.155684238874066</v>
      </c>
      <c r="BB51" s="1"/>
      <c r="BC51" s="1"/>
      <c r="BD51" s="1" t="s">
        <v>11</v>
      </c>
      <c r="BE51" s="1" t="s">
        <v>17</v>
      </c>
      <c r="BF51" s="1">
        <v>9</v>
      </c>
      <c r="BG51" s="1">
        <v>2</v>
      </c>
      <c r="BH51" s="1">
        <v>0.126</v>
      </c>
      <c r="BI51" s="1">
        <f t="shared" si="2578"/>
        <v>0.121</v>
      </c>
      <c r="BJ51" s="1">
        <f t="shared" si="2579"/>
        <v>4.4470989761092152</v>
      </c>
      <c r="BK51" s="1">
        <f t="shared" si="2580"/>
        <v>6.6706484641638232E-3</v>
      </c>
      <c r="BL51" s="1">
        <f t="shared" si="2581"/>
        <v>51.176864967308475</v>
      </c>
      <c r="BM51" s="1"/>
      <c r="BN51" s="1"/>
      <c r="BO51" s="1" t="s">
        <v>11</v>
      </c>
      <c r="BP51" s="1" t="s">
        <v>18</v>
      </c>
      <c r="BQ51" s="1">
        <v>10</v>
      </c>
      <c r="BR51" s="1">
        <v>2</v>
      </c>
      <c r="BS51" s="1">
        <v>0.13400000000000001</v>
      </c>
      <c r="BT51" s="1">
        <f t="shared" si="2582"/>
        <v>0.125</v>
      </c>
      <c r="BU51" s="1">
        <f t="shared" si="2583"/>
        <v>4.5221843003412969</v>
      </c>
      <c r="BV51" s="1">
        <f t="shared" si="2584"/>
        <v>6.7832764505119459E-3</v>
      </c>
      <c r="BW51" s="1">
        <f t="shared" si="2585"/>
        <v>52.040940968291423</v>
      </c>
      <c r="BX51" s="1"/>
      <c r="BY51" s="1"/>
      <c r="BZ51" s="1" t="s">
        <v>11</v>
      </c>
      <c r="CA51" s="1" t="s">
        <v>19</v>
      </c>
      <c r="CB51" s="1">
        <v>11</v>
      </c>
      <c r="CC51" s="1">
        <v>2</v>
      </c>
      <c r="CD51" s="1">
        <v>0.127</v>
      </c>
      <c r="CE51" s="1">
        <f t="shared" si="2586"/>
        <v>0.122</v>
      </c>
      <c r="CF51" s="1">
        <f t="shared" si="2587"/>
        <v>4.4467353951890027</v>
      </c>
      <c r="CG51" s="1">
        <f t="shared" si="2588"/>
        <v>6.6701030927835041E-3</v>
      </c>
      <c r="CH51" s="1">
        <f t="shared" si="2589"/>
        <v>51.172680906697643</v>
      </c>
      <c r="CI51" s="1"/>
      <c r="CJ51" s="1"/>
      <c r="CK51" s="1" t="s">
        <v>11</v>
      </c>
      <c r="CL51" s="1" t="s">
        <v>20</v>
      </c>
      <c r="CM51" s="1">
        <v>14</v>
      </c>
      <c r="CN51" s="1">
        <v>2</v>
      </c>
      <c r="CO51" s="1">
        <v>0.13600000000000001</v>
      </c>
      <c r="CP51" s="1">
        <f t="shared" si="2590"/>
        <v>0.12300000000000001</v>
      </c>
      <c r="CQ51" s="1">
        <f t="shared" si="2591"/>
        <v>4.4020618556701034</v>
      </c>
      <c r="CR51" s="1">
        <f t="shared" si="2592"/>
        <v>6.6030927835051554E-3</v>
      </c>
      <c r="CS51" s="1">
        <f t="shared" si="2593"/>
        <v>50.658581330355254</v>
      </c>
      <c r="CT51" s="1"/>
      <c r="CU51" s="1"/>
      <c r="CV51" s="1" t="s">
        <v>11</v>
      </c>
      <c r="CW51" s="1" t="s">
        <v>21</v>
      </c>
      <c r="CX51" s="1">
        <v>15</v>
      </c>
      <c r="CY51" s="1">
        <v>2</v>
      </c>
      <c r="CZ51" s="1">
        <v>0.108</v>
      </c>
      <c r="DA51" s="1">
        <f t="shared" si="2594"/>
        <v>8.7999999999999995E-2</v>
      </c>
      <c r="DB51" s="1">
        <f t="shared" si="2595"/>
        <v>3.2413793103448274</v>
      </c>
      <c r="DC51" s="1">
        <f t="shared" si="2596"/>
        <v>4.8620689655172415E-3</v>
      </c>
      <c r="DD51" s="1">
        <f t="shared" si="2597"/>
        <v>37.301537960928627</v>
      </c>
      <c r="DE51" s="1"/>
      <c r="DF51" s="1"/>
      <c r="DG51" s="1" t="s">
        <v>11</v>
      </c>
      <c r="DH51" s="1" t="s">
        <v>22</v>
      </c>
      <c r="DI51" s="1">
        <v>16</v>
      </c>
      <c r="DJ51" s="1">
        <v>2</v>
      </c>
      <c r="DK51" s="1">
        <v>0.13700000000000001</v>
      </c>
      <c r="DL51" s="1">
        <f t="shared" si="2598"/>
        <v>0.11000000000000001</v>
      </c>
      <c r="DM51" s="1">
        <f t="shared" si="1751"/>
        <v>3.8634812286689422</v>
      </c>
      <c r="DN51" s="1">
        <f t="shared" si="2599"/>
        <v>5.7952218430034133E-3</v>
      </c>
      <c r="DO51" s="1">
        <f t="shared" si="2600"/>
        <v>44.460637868759164</v>
      </c>
      <c r="DP51" s="1"/>
      <c r="DQ51" s="1"/>
      <c r="DR51" s="1" t="s">
        <v>11</v>
      </c>
      <c r="DS51" s="1" t="s">
        <v>23</v>
      </c>
      <c r="DT51" s="1">
        <v>17</v>
      </c>
      <c r="DU51" s="1">
        <v>2</v>
      </c>
      <c r="DV51" s="1">
        <v>0.152</v>
      </c>
      <c r="DW51" s="1">
        <f t="shared" si="2601"/>
        <v>0.125</v>
      </c>
      <c r="DX51" s="1">
        <f t="shared" si="2602"/>
        <v>4.3150684931506849</v>
      </c>
      <c r="DY51" s="1">
        <f t="shared" si="2603"/>
        <v>6.472602739726027E-3</v>
      </c>
      <c r="DZ51" s="1">
        <f t="shared" si="2604"/>
        <v>49.657468562093115</v>
      </c>
      <c r="EA51" s="1"/>
      <c r="EB51" s="1"/>
      <c r="EC51" s="1" t="s">
        <v>11</v>
      </c>
      <c r="ED51" s="1" t="s">
        <v>24</v>
      </c>
      <c r="EE51" s="1">
        <v>18</v>
      </c>
      <c r="EF51" s="1">
        <v>2</v>
      </c>
      <c r="EG51" s="1">
        <v>0.16700000000000001</v>
      </c>
      <c r="EH51" s="1">
        <f t="shared" si="2605"/>
        <v>0.14100000000000001</v>
      </c>
      <c r="EI51" s="1">
        <f t="shared" si="2606"/>
        <v>4.9727891156462594</v>
      </c>
      <c r="EJ51" s="1">
        <f t="shared" si="2607"/>
        <v>7.4591836734693891E-3</v>
      </c>
      <c r="EK51" s="1">
        <f t="shared" si="2608"/>
        <v>57.226465713831672</v>
      </c>
      <c r="EL51" s="1"/>
      <c r="EM51" s="1"/>
      <c r="EN51" s="1" t="s">
        <v>11</v>
      </c>
      <c r="EO51" s="1" t="s">
        <v>25</v>
      </c>
      <c r="EP51" s="1">
        <v>21</v>
      </c>
      <c r="EQ51" s="1">
        <v>2</v>
      </c>
      <c r="ER51" s="1">
        <v>0.221</v>
      </c>
      <c r="ES51" s="1">
        <f t="shared" si="2609"/>
        <v>0.19</v>
      </c>
      <c r="ET51" s="1">
        <f t="shared" si="2610"/>
        <v>6.595890410958904</v>
      </c>
      <c r="EU51" s="1">
        <f t="shared" si="2611"/>
        <v>9.8938356164383571E-3</v>
      </c>
      <c r="EV51" s="1">
        <f t="shared" si="2612"/>
        <v>75.904987659199492</v>
      </c>
      <c r="EW51" s="1"/>
      <c r="EX51" s="1"/>
      <c r="EY51" s="1" t="s">
        <v>11</v>
      </c>
      <c r="EZ51" s="1" t="s">
        <v>26</v>
      </c>
      <c r="FA51" s="1">
        <v>22</v>
      </c>
      <c r="FB51" s="1">
        <v>2</v>
      </c>
      <c r="FC51" s="1">
        <v>0.23699999999999999</v>
      </c>
      <c r="FD51" s="1">
        <f t="shared" si="2613"/>
        <v>0.20599999999999999</v>
      </c>
      <c r="FE51" s="1">
        <f t="shared" si="2614"/>
        <v>7.058020477815699</v>
      </c>
      <c r="FF51" s="1">
        <f t="shared" si="2615"/>
        <v>1.0587030716723549E-2</v>
      </c>
      <c r="FG51" s="1">
        <f t="shared" si="2616"/>
        <v>81.223144092397476</v>
      </c>
      <c r="FH51" s="1"/>
      <c r="FI51" s="1"/>
      <c r="FJ51" s="1" t="s">
        <v>11</v>
      </c>
      <c r="FK51" s="1" t="s">
        <v>27</v>
      </c>
      <c r="FL51" s="1">
        <v>23</v>
      </c>
      <c r="FM51" s="1">
        <v>2</v>
      </c>
      <c r="FN51" s="1">
        <v>0.25800000000000001</v>
      </c>
      <c r="FO51" s="1">
        <f t="shared" si="2617"/>
        <v>0.22800000000000001</v>
      </c>
      <c r="FP51" s="1">
        <f t="shared" si="2618"/>
        <v>8.1598639455782322</v>
      </c>
      <c r="FQ51" s="1">
        <f t="shared" si="2619"/>
        <v>1.2239795918367349E-2</v>
      </c>
      <c r="FR51" s="1">
        <f t="shared" si="2620"/>
        <v>93.903071988701896</v>
      </c>
      <c r="FS51" s="1"/>
      <c r="FT51" s="1"/>
      <c r="FU51" s="1" t="s">
        <v>11</v>
      </c>
      <c r="FV51" s="1" t="s">
        <v>28</v>
      </c>
      <c r="FW51" s="1">
        <v>24</v>
      </c>
      <c r="FX51" s="1">
        <v>2</v>
      </c>
      <c r="FY51" s="1">
        <v>0.26800000000000002</v>
      </c>
      <c r="FZ51" s="1">
        <f t="shared" si="2621"/>
        <v>0.23700000000000002</v>
      </c>
      <c r="GA51" s="1">
        <f t="shared" si="2622"/>
        <v>8.0787671232876725</v>
      </c>
      <c r="GB51" s="1">
        <f t="shared" si="2623"/>
        <v>1.2118150684931508E-2</v>
      </c>
      <c r="GC51" s="1">
        <f t="shared" si="2624"/>
        <v>92.969816141252124</v>
      </c>
      <c r="GD51" s="1"/>
      <c r="GE51" s="1"/>
      <c r="GF51" s="1" t="s">
        <v>11</v>
      </c>
      <c r="GG51" s="1" t="s">
        <v>29</v>
      </c>
      <c r="GH51" s="1">
        <v>25</v>
      </c>
      <c r="GI51" s="1">
        <v>2</v>
      </c>
      <c r="GJ51" s="1">
        <v>0.28499999999999998</v>
      </c>
      <c r="GK51" s="1">
        <f t="shared" si="2625"/>
        <v>0.254</v>
      </c>
      <c r="GL51" s="1">
        <f t="shared" si="2626"/>
        <v>8.8054607508532428</v>
      </c>
      <c r="GM51" s="1">
        <f t="shared" si="2627"/>
        <v>1.3208191126279864E-2</v>
      </c>
      <c r="GN51" s="1">
        <f t="shared" si="2628"/>
        <v>101.33254920618255</v>
      </c>
      <c r="GO51" s="1"/>
      <c r="GP51" s="1"/>
      <c r="GQ51" s="1" t="s">
        <v>11</v>
      </c>
      <c r="GR51" s="1" t="s">
        <v>30</v>
      </c>
      <c r="GS51" s="1">
        <v>28</v>
      </c>
      <c r="GT51" s="1">
        <v>2</v>
      </c>
      <c r="GU51" s="1">
        <v>0.32200000000000001</v>
      </c>
      <c r="GV51" s="1">
        <f t="shared" si="2629"/>
        <v>0.29299999999999998</v>
      </c>
      <c r="GW51" s="1">
        <f t="shared" si="2630"/>
        <v>10.068965517241379</v>
      </c>
      <c r="GX51" s="1">
        <f t="shared" si="2631"/>
        <v>1.510344827586207E-2</v>
      </c>
      <c r="GY51" s="1">
        <f t="shared" si="2632"/>
        <v>115.87286260203361</v>
      </c>
      <c r="GZ51" s="1"/>
      <c r="HA51" s="1"/>
      <c r="HB51" s="1" t="s">
        <v>11</v>
      </c>
      <c r="HC51" s="1" t="s">
        <v>31</v>
      </c>
      <c r="HD51" s="1">
        <v>29</v>
      </c>
      <c r="HE51" s="1">
        <v>2</v>
      </c>
      <c r="HF51" s="1">
        <v>7.6999999999999999E-2</v>
      </c>
      <c r="HG51" s="1">
        <f t="shared" si="2633"/>
        <v>2.5000000000000001E-2</v>
      </c>
      <c r="HH51" s="1">
        <f t="shared" si="2634"/>
        <v>1.1040268456375839</v>
      </c>
      <c r="HI51" s="1">
        <f t="shared" si="2635"/>
        <v>1.656040268456376E-3</v>
      </c>
      <c r="HJ51" s="1">
        <f t="shared" si="2636"/>
        <v>12.705054037027702</v>
      </c>
      <c r="HK51" s="1"/>
      <c r="HL51" s="1"/>
      <c r="HM51" s="1" t="s">
        <v>11</v>
      </c>
      <c r="HN51" s="1" t="s">
        <v>32</v>
      </c>
      <c r="HO51" s="1">
        <v>30</v>
      </c>
      <c r="HP51" s="1">
        <v>2</v>
      </c>
      <c r="HQ51" s="1">
        <v>0.09</v>
      </c>
      <c r="HR51" s="1">
        <f t="shared" si="2637"/>
        <v>3.7999999999999999E-2</v>
      </c>
      <c r="HS51" s="1">
        <f t="shared" si="2638"/>
        <v>1.4983164983164983</v>
      </c>
      <c r="HT51" s="1">
        <f t="shared" si="2639"/>
        <v>2.2474747474747476E-3</v>
      </c>
      <c r="HU51" s="1">
        <f t="shared" si="2640"/>
        <v>17.242508323869327</v>
      </c>
      <c r="HV51" s="1"/>
      <c r="HW51" s="1"/>
      <c r="HX51" s="1" t="s">
        <v>11</v>
      </c>
      <c r="HY51" s="1" t="s">
        <v>33</v>
      </c>
      <c r="HZ51" s="1">
        <v>31</v>
      </c>
      <c r="IA51" s="1">
        <v>2</v>
      </c>
      <c r="IB51" s="1">
        <v>0.112</v>
      </c>
      <c r="IC51" s="1">
        <f t="shared" si="2641"/>
        <v>5.7000000000000002E-2</v>
      </c>
      <c r="ID51" s="1">
        <f t="shared" si="2642"/>
        <v>2.1283783783783785</v>
      </c>
      <c r="IE51" s="1">
        <f t="shared" si="2643"/>
        <v>3.1925675675675679E-3</v>
      </c>
      <c r="IF51" s="1">
        <f t="shared" si="2644"/>
        <v>24.493210844816204</v>
      </c>
      <c r="IG51" s="1"/>
      <c r="IH51" s="1"/>
      <c r="II51" s="1" t="s">
        <v>11</v>
      </c>
      <c r="IJ51" s="1" t="s">
        <v>34</v>
      </c>
      <c r="IK51" s="1">
        <v>32</v>
      </c>
      <c r="IL51" s="1">
        <v>2</v>
      </c>
      <c r="IM51" s="1">
        <v>0.13100000000000001</v>
      </c>
      <c r="IN51" s="1">
        <f t="shared" si="2645"/>
        <v>7.6000000000000012E-2</v>
      </c>
      <c r="IO51" s="1">
        <f t="shared" si="1797"/>
        <v>2.7171717171717176</v>
      </c>
      <c r="IP51" s="1">
        <f t="shared" si="2646"/>
        <v>4.0757575757575763E-3</v>
      </c>
      <c r="IQ51" s="1">
        <f t="shared" si="2647"/>
        <v>31.268998241264157</v>
      </c>
      <c r="IR51" s="1"/>
      <c r="IS51" s="1"/>
      <c r="IT51" s="1" t="s">
        <v>11</v>
      </c>
      <c r="IU51" s="1" t="s">
        <v>35</v>
      </c>
      <c r="IV51" s="1">
        <v>35</v>
      </c>
      <c r="IW51" s="1">
        <v>2</v>
      </c>
      <c r="IX51" s="1">
        <v>0.19</v>
      </c>
      <c r="IY51" s="1">
        <f t="shared" si="2648"/>
        <v>0.13500000000000001</v>
      </c>
      <c r="IZ51" s="1">
        <f t="shared" si="2649"/>
        <v>4.7583892617449663</v>
      </c>
      <c r="JA51" s="1">
        <f t="shared" si="2650"/>
        <v>7.1375838926174499E-3</v>
      </c>
      <c r="JB51" s="1">
        <f t="shared" si="2651"/>
        <v>54.759169071444624</v>
      </c>
      <c r="JC51" s="1"/>
      <c r="JD51" s="1"/>
      <c r="JE51" s="1" t="s">
        <v>11</v>
      </c>
      <c r="JF51" s="3" t="s">
        <v>36</v>
      </c>
      <c r="JG51" s="3">
        <v>36</v>
      </c>
      <c r="JH51" s="1">
        <v>2</v>
      </c>
      <c r="JI51" s="1">
        <v>0.19500000000000001</v>
      </c>
      <c r="JJ51" s="1">
        <f t="shared" si="2652"/>
        <v>0.13800000000000001</v>
      </c>
      <c r="JK51" s="1">
        <f t="shared" si="2653"/>
        <v>4.8996655518394654</v>
      </c>
      <c r="JL51" s="1">
        <f t="shared" si="2654"/>
        <v>7.3494983277591986E-3</v>
      </c>
      <c r="JM51" s="1">
        <f t="shared" si="2655"/>
        <v>56.384965497404572</v>
      </c>
      <c r="JN51" s="1"/>
      <c r="JO51" s="1"/>
      <c r="JP51" s="1" t="s">
        <v>11</v>
      </c>
      <c r="JQ51" s="1" t="s">
        <v>37</v>
      </c>
      <c r="JR51" s="1">
        <v>37</v>
      </c>
      <c r="JS51" s="1">
        <v>2</v>
      </c>
      <c r="JT51" s="1">
        <v>0.20100000000000001</v>
      </c>
      <c r="JU51" s="1">
        <f t="shared" si="2656"/>
        <v>0.14300000000000002</v>
      </c>
      <c r="JV51" s="1">
        <f t="shared" si="2657"/>
        <v>5.0334448160535121</v>
      </c>
      <c r="JW51" s="1">
        <f t="shared" si="2658"/>
        <v>7.5501672240802682E-3</v>
      </c>
      <c r="JX51" s="1">
        <f t="shared" si="2659"/>
        <v>57.924486739654519</v>
      </c>
      <c r="JY51" s="1"/>
      <c r="JZ51" s="1"/>
      <c r="KA51" s="1" t="s">
        <v>11</v>
      </c>
      <c r="KB51" s="1" t="s">
        <v>38</v>
      </c>
      <c r="KC51" s="1">
        <v>38</v>
      </c>
      <c r="KD51" s="1">
        <v>2</v>
      </c>
      <c r="KE51" s="1">
        <v>0.20899999999999999</v>
      </c>
      <c r="KF51" s="1">
        <f t="shared" si="2660"/>
        <v>0.14799999999999999</v>
      </c>
      <c r="KG51" s="1">
        <f t="shared" si="2661"/>
        <v>5.0836120401337794</v>
      </c>
      <c r="KH51" s="1">
        <f t="shared" si="2662"/>
        <v>7.6254180602006692E-3</v>
      </c>
      <c r="KI51" s="1">
        <f t="shared" si="2663"/>
        <v>58.501807205498245</v>
      </c>
      <c r="KJ51" s="1"/>
      <c r="KK51" s="1"/>
      <c r="KL51" s="1" t="s">
        <v>11</v>
      </c>
      <c r="KM51" s="1" t="s">
        <v>39</v>
      </c>
      <c r="KN51" s="1">
        <v>39</v>
      </c>
      <c r="KO51" s="1">
        <v>2</v>
      </c>
      <c r="KP51" s="1">
        <v>0.224</v>
      </c>
      <c r="KQ51" s="1">
        <f t="shared" si="2664"/>
        <v>0.161</v>
      </c>
      <c r="KR51" s="1">
        <f t="shared" si="2665"/>
        <v>5.5704697986577187</v>
      </c>
      <c r="KS51" s="1">
        <f t="shared" si="2666"/>
        <v>8.3557046979865785E-3</v>
      </c>
      <c r="KT51" s="1">
        <f t="shared" si="2667"/>
        <v>64.104527967981724</v>
      </c>
      <c r="KU51" s="1"/>
      <c r="KV51" s="1"/>
      <c r="KW51" s="1" t="s">
        <v>11</v>
      </c>
      <c r="KX51" s="1" t="s">
        <v>40</v>
      </c>
      <c r="KY51" s="1">
        <v>42</v>
      </c>
      <c r="KZ51" s="1">
        <v>2</v>
      </c>
      <c r="LA51" s="1">
        <v>0.25</v>
      </c>
      <c r="LB51" s="1">
        <f t="shared" si="2668"/>
        <v>0.185</v>
      </c>
      <c r="LC51" s="1">
        <f t="shared" si="2669"/>
        <v>6.5402684563758386</v>
      </c>
      <c r="LD51" s="1">
        <f t="shared" si="2670"/>
        <v>9.8104026845637574E-3</v>
      </c>
      <c r="LE51" s="1">
        <f t="shared" si="2671"/>
        <v>75.264894584094193</v>
      </c>
      <c r="LF51" s="1"/>
      <c r="LG51" s="1"/>
      <c r="LH51" s="1" t="s">
        <v>11</v>
      </c>
      <c r="LI51" s="1" t="s">
        <v>41</v>
      </c>
      <c r="LJ51" s="1">
        <v>43</v>
      </c>
      <c r="LK51" s="1">
        <v>2</v>
      </c>
      <c r="LL51" s="1">
        <v>3.7999999999999999E-2</v>
      </c>
      <c r="LM51" s="1">
        <f t="shared" si="2672"/>
        <v>1.0000000000000009E-3</v>
      </c>
      <c r="LN51" s="1">
        <f t="shared" si="2673"/>
        <v>-0.59121621621621612</v>
      </c>
      <c r="LO51" s="1">
        <f t="shared" si="2674"/>
        <v>-8.8682432432432416E-4</v>
      </c>
      <c r="LP51" s="1">
        <f t="shared" si="2675"/>
        <v>-6.8036696791156102</v>
      </c>
      <c r="LQ51" s="1"/>
      <c r="LR51" s="1"/>
      <c r="LS51" s="1" t="s">
        <v>11</v>
      </c>
      <c r="LT51" s="1" t="s">
        <v>42</v>
      </c>
      <c r="LU51" s="1">
        <v>44</v>
      </c>
      <c r="LV51" s="1">
        <v>2</v>
      </c>
      <c r="LW51" s="1">
        <v>5.8999999999999997E-2</v>
      </c>
      <c r="LX51" s="1">
        <f t="shared" si="2676"/>
        <v>1.6E-2</v>
      </c>
      <c r="LY51" s="1">
        <f t="shared" si="2677"/>
        <v>-1.0035587188612101</v>
      </c>
      <c r="LZ51" s="1">
        <f t="shared" si="2678"/>
        <v>-1.505338078291815E-3</v>
      </c>
      <c r="MA51" s="1">
        <f t="shared" si="2679"/>
        <v>-11.548874742351567</v>
      </c>
      <c r="MB51" s="1"/>
      <c r="MC51" s="1"/>
      <c r="MD51" s="1" t="s">
        <v>11</v>
      </c>
      <c r="ME51" s="1" t="s">
        <v>43</v>
      </c>
      <c r="MF51" s="1">
        <v>46</v>
      </c>
      <c r="MG51" s="1">
        <v>2</v>
      </c>
      <c r="MH51" s="1">
        <v>8.2000000000000003E-2</v>
      </c>
      <c r="MI51" s="1">
        <f t="shared" si="2680"/>
        <v>3.0000000000000006E-2</v>
      </c>
      <c r="MJ51" s="1">
        <f t="shared" si="2681"/>
        <v>0.2745762711864409</v>
      </c>
      <c r="MK51" s="1">
        <f t="shared" si="2682"/>
        <v>4.1186440677966135E-4</v>
      </c>
      <c r="ML51" s="1">
        <f t="shared" si="2683"/>
        <v>3.1598021157670901</v>
      </c>
      <c r="MM51" s="1"/>
      <c r="MN51" s="1"/>
      <c r="MO51" s="1" t="s">
        <v>11</v>
      </c>
      <c r="MP51" s="1" t="s">
        <v>44</v>
      </c>
      <c r="MQ51" s="1">
        <v>52</v>
      </c>
      <c r="MR51" s="1">
        <v>2</v>
      </c>
      <c r="MS51" s="1">
        <v>0.11799999999999999</v>
      </c>
      <c r="MT51" s="1">
        <f t="shared" si="2684"/>
        <v>5.4999999999999993E-2</v>
      </c>
      <c r="MU51" s="1">
        <f t="shared" si="2685"/>
        <v>1.3131313131313129</v>
      </c>
      <c r="MV51" s="1">
        <f t="shared" si="2686"/>
        <v>1.9696969696969694E-3</v>
      </c>
      <c r="MW51" s="1">
        <f t="shared" si="2687"/>
        <v>15.11141178945851</v>
      </c>
      <c r="MX51" s="1"/>
      <c r="MY51" s="1"/>
      <c r="MZ51" s="1" t="s">
        <v>11</v>
      </c>
      <c r="NA51" s="1" t="s">
        <v>45</v>
      </c>
      <c r="NB51" s="1">
        <v>53</v>
      </c>
      <c r="NC51" s="1">
        <v>2</v>
      </c>
      <c r="ND51" s="1">
        <v>0.127</v>
      </c>
      <c r="NE51" s="1">
        <f t="shared" si="2688"/>
        <v>3.4000000000000002E-2</v>
      </c>
      <c r="NF51" s="1">
        <f t="shared" si="2689"/>
        <v>0.45608108108108114</v>
      </c>
      <c r="NG51" s="1">
        <f t="shared" si="2690"/>
        <v>6.8412162162162168E-4</v>
      </c>
      <c r="NH51" s="1">
        <f t="shared" si="2691"/>
        <v>5.2485451810320436</v>
      </c>
      <c r="NI51" s="1"/>
      <c r="NJ51" s="1"/>
      <c r="NK51" s="1" t="s">
        <v>11</v>
      </c>
      <c r="NL51" s="1" t="s">
        <v>46</v>
      </c>
      <c r="NM51" s="1">
        <v>56</v>
      </c>
      <c r="NN51" s="1">
        <v>2</v>
      </c>
      <c r="NO51" s="1">
        <v>0.14899999999999999</v>
      </c>
      <c r="NP51" s="1">
        <f t="shared" si="2692"/>
        <v>5.6999999999999995E-2</v>
      </c>
      <c r="NQ51" s="1">
        <f t="shared" si="2693"/>
        <v>1.2915254237288134</v>
      </c>
      <c r="NR51" s="1">
        <f t="shared" si="2694"/>
        <v>1.9372881355932201E-3</v>
      </c>
      <c r="NS51" s="1">
        <f t="shared" si="2695"/>
        <v>14.862772914904447</v>
      </c>
      <c r="NT51" s="1"/>
      <c r="NU51" s="1"/>
      <c r="NV51" s="1" t="s">
        <v>11</v>
      </c>
      <c r="NW51" s="1" t="s">
        <v>47</v>
      </c>
      <c r="NX51" s="1">
        <v>57</v>
      </c>
      <c r="NY51" s="1">
        <v>2</v>
      </c>
      <c r="NZ51" s="1">
        <v>1.2E-2</v>
      </c>
      <c r="OA51" s="1">
        <f t="shared" si="2696"/>
        <v>2.4E-2</v>
      </c>
      <c r="OB51" s="1">
        <f t="shared" si="2697"/>
        <v>1.501607717041801</v>
      </c>
      <c r="OC51" s="1">
        <f t="shared" si="2698"/>
        <v>2.2524115755627014E-3</v>
      </c>
      <c r="OD51" s="1">
        <f t="shared" si="2699"/>
        <v>17.280383409894522</v>
      </c>
      <c r="OE51" s="1"/>
      <c r="OF51" s="1"/>
      <c r="OG51" s="1" t="s">
        <v>11</v>
      </c>
      <c r="OH51" s="1" t="s">
        <v>48</v>
      </c>
      <c r="OI51" s="1">
        <v>58</v>
      </c>
      <c r="OJ51" s="1">
        <v>2</v>
      </c>
      <c r="OK51" s="1">
        <v>2.3E-2</v>
      </c>
      <c r="OL51" s="1">
        <f t="shared" si="2700"/>
        <v>3.5000000000000003E-2</v>
      </c>
      <c r="OM51" s="1">
        <f t="shared" si="2701"/>
        <v>1.8548387096774195</v>
      </c>
      <c r="ON51" s="1">
        <f t="shared" si="2702"/>
        <v>2.7822580645161291E-3</v>
      </c>
      <c r="OO51" s="1">
        <f t="shared" si="2703"/>
        <v>21.345337868856721</v>
      </c>
      <c r="OP51" s="1"/>
      <c r="OQ51" s="1"/>
      <c r="OR51" s="1" t="s">
        <v>11</v>
      </c>
      <c r="OS51" s="1" t="s">
        <v>49</v>
      </c>
      <c r="OT51" s="1">
        <v>59</v>
      </c>
      <c r="OU51" s="1">
        <v>2</v>
      </c>
      <c r="OV51" s="1">
        <v>2.5999999999999999E-2</v>
      </c>
      <c r="OW51" s="1">
        <f t="shared" si="2704"/>
        <v>3.7999999999999999E-2</v>
      </c>
      <c r="OX51" s="1">
        <f t="shared" si="2705"/>
        <v>2.0225806451612907</v>
      </c>
      <c r="OY51" s="1">
        <f t="shared" si="2706"/>
        <v>3.0338709677419362E-3</v>
      </c>
      <c r="OZ51" s="1">
        <f t="shared" si="2707"/>
        <v>23.275698858735939</v>
      </c>
      <c r="PA51" s="1"/>
      <c r="PB51" s="1"/>
      <c r="PC51" s="1" t="s">
        <v>11</v>
      </c>
      <c r="PD51" s="1" t="s">
        <v>50</v>
      </c>
      <c r="PE51" s="1">
        <v>60</v>
      </c>
      <c r="PF51" s="1">
        <v>2</v>
      </c>
      <c r="PG51" s="1">
        <v>3.4000000000000002E-2</v>
      </c>
      <c r="PH51" s="1">
        <f t="shared" si="2708"/>
        <v>4.5999999999999999E-2</v>
      </c>
      <c r="PI51" s="1">
        <f t="shared" si="2709"/>
        <v>2.3258064516129031</v>
      </c>
      <c r="PJ51" s="1">
        <f t="shared" si="2710"/>
        <v>3.4887096774193545E-3</v>
      </c>
      <c r="PK51" s="1">
        <f t="shared" si="2711"/>
        <v>26.7651975712099</v>
      </c>
      <c r="PL51" s="1"/>
      <c r="PM51" s="1"/>
      <c r="PN51" s="1" t="s">
        <v>11</v>
      </c>
      <c r="PO51" s="1" t="s">
        <v>51</v>
      </c>
      <c r="PP51" s="1">
        <v>63</v>
      </c>
      <c r="PQ51" s="1">
        <v>2</v>
      </c>
      <c r="PR51" s="1">
        <v>5.3999999999999999E-2</v>
      </c>
      <c r="PS51" s="1">
        <f t="shared" si="2712"/>
        <v>6.8000000000000005E-2</v>
      </c>
      <c r="PT51" s="1">
        <f t="shared" si="2713"/>
        <v>3.0517799352750812</v>
      </c>
      <c r="PU51" s="1">
        <f t="shared" si="2714"/>
        <v>4.5776699029126218E-3</v>
      </c>
      <c r="PV51" s="1">
        <f t="shared" si="2715"/>
        <v>35.119643276785624</v>
      </c>
      <c r="PW51" s="1"/>
      <c r="PX51" s="1"/>
      <c r="PY51" s="1" t="s">
        <v>11</v>
      </c>
      <c r="PZ51" s="1" t="s">
        <v>52</v>
      </c>
      <c r="QA51" s="1">
        <v>64</v>
      </c>
      <c r="QB51" s="1">
        <v>2</v>
      </c>
      <c r="QC51" s="1">
        <v>5.8999999999999997E-2</v>
      </c>
      <c r="QD51" s="1">
        <f t="shared" si="2716"/>
        <v>0.06</v>
      </c>
      <c r="QE51" s="1">
        <f t="shared" si="2717"/>
        <v>2.7645161290322582</v>
      </c>
      <c r="QF51" s="1">
        <f t="shared" si="2718"/>
        <v>4.1467741935483872E-3</v>
      </c>
      <c r="QG51" s="1">
        <f t="shared" si="2719"/>
        <v>31.813834006278622</v>
      </c>
      <c r="QH51" s="1"/>
      <c r="QI51" s="1"/>
      <c r="QJ51" s="1" t="s">
        <v>11</v>
      </c>
      <c r="QK51" s="1" t="s">
        <v>53</v>
      </c>
      <c r="QL51" s="1">
        <v>65</v>
      </c>
      <c r="QM51" s="1">
        <v>2</v>
      </c>
      <c r="QN51" s="1">
        <v>7.0000000000000007E-2</v>
      </c>
      <c r="QO51" s="1">
        <f t="shared" si="2720"/>
        <v>7.2000000000000008E-2</v>
      </c>
      <c r="QP51" s="1">
        <f t="shared" si="2721"/>
        <v>3.1488673139158578</v>
      </c>
      <c r="QQ51" s="1">
        <f t="shared" si="2722"/>
        <v>4.7233009708737865E-3</v>
      </c>
      <c r="QR51" s="1">
        <f t="shared" si="2723"/>
        <v>36.236917188030127</v>
      </c>
      <c r="QS51" s="1"/>
      <c r="QT51" s="1"/>
      <c r="QU51" s="1" t="s">
        <v>11</v>
      </c>
      <c r="QV51" s="1" t="s">
        <v>54</v>
      </c>
      <c r="QW51" s="1">
        <v>66</v>
      </c>
      <c r="QX51" s="1">
        <v>2</v>
      </c>
      <c r="QY51" s="1">
        <v>7.3999999999999996E-2</v>
      </c>
      <c r="QZ51" s="1">
        <f t="shared" si="2724"/>
        <v>7.2999999999999995E-2</v>
      </c>
      <c r="RA51" s="1">
        <f t="shared" si="2725"/>
        <v>3.2403846153846154</v>
      </c>
      <c r="RB51" s="1">
        <f t="shared" si="2726"/>
        <v>4.8605769230769232E-3</v>
      </c>
      <c r="RC51" s="1">
        <f t="shared" si="2727"/>
        <v>37.290091089623104</v>
      </c>
      <c r="RD51" s="1"/>
      <c r="RE51" s="1"/>
      <c r="RF51" s="1" t="s">
        <v>11</v>
      </c>
      <c r="RG51" s="1" t="s">
        <v>55</v>
      </c>
      <c r="RH51" s="1">
        <v>67</v>
      </c>
      <c r="RI51" s="1">
        <v>2</v>
      </c>
      <c r="RJ51" s="1">
        <v>8.7999999999999995E-2</v>
      </c>
      <c r="RK51" s="1">
        <f t="shared" si="2728"/>
        <v>8.8999999999999996E-2</v>
      </c>
      <c r="RL51" s="1">
        <f t="shared" si="2729"/>
        <v>3.7371794871794872</v>
      </c>
      <c r="RM51" s="1">
        <f t="shared" si="2730"/>
        <v>5.605769230769231E-3</v>
      </c>
      <c r="RN51" s="1">
        <f t="shared" si="2731"/>
        <v>43.007167369436736</v>
      </c>
      <c r="RO51" s="1"/>
      <c r="RP51" s="1"/>
      <c r="RQ51" s="1" t="s">
        <v>11</v>
      </c>
      <c r="RR51" s="1" t="s">
        <v>56</v>
      </c>
      <c r="RS51" s="1">
        <v>70</v>
      </c>
      <c r="RT51" s="1">
        <v>2</v>
      </c>
      <c r="RU51" s="1">
        <v>0.104</v>
      </c>
      <c r="RV51" s="1">
        <f t="shared" si="2732"/>
        <v>9.799999999999999E-2</v>
      </c>
      <c r="RW51" s="1">
        <f t="shared" si="2733"/>
        <v>3.9967948717948718</v>
      </c>
      <c r="RX51" s="1">
        <f t="shared" si="2734"/>
        <v>5.9951923076923081E-3</v>
      </c>
      <c r="RY51" s="1">
        <f t="shared" si="2735"/>
        <v>45.994800780178053</v>
      </c>
      <c r="RZ51" s="1"/>
      <c r="SA51" s="1"/>
      <c r="SB51" s="2" t="s">
        <v>11</v>
      </c>
      <c r="SC51" s="1" t="s">
        <v>57</v>
      </c>
      <c r="SD51" s="1">
        <v>71</v>
      </c>
      <c r="SE51" s="2">
        <v>2</v>
      </c>
      <c r="SF51" s="1">
        <v>3.4000000000000002E-2</v>
      </c>
      <c r="SG51" s="1">
        <f t="shared" si="2736"/>
        <v>3.0000000000000002E-2</v>
      </c>
      <c r="SH51" s="1">
        <f t="shared" si="2737"/>
        <v>1.7808219178082194</v>
      </c>
      <c r="SI51" s="1">
        <f t="shared" si="2738"/>
        <v>2.671232876712329E-3</v>
      </c>
      <c r="SJ51" s="1">
        <f t="shared" si="2739"/>
        <v>20.49355845419716</v>
      </c>
      <c r="SK51" s="1"/>
      <c r="SL51" s="1"/>
      <c r="SM51" s="2" t="s">
        <v>11</v>
      </c>
      <c r="SN51" s="1" t="s">
        <v>58</v>
      </c>
      <c r="SO51" s="1">
        <v>72</v>
      </c>
      <c r="SP51" s="2">
        <v>2</v>
      </c>
      <c r="SQ51" s="1">
        <v>4.7E-2</v>
      </c>
      <c r="SR51" s="1">
        <f t="shared" si="2740"/>
        <v>4.1000000000000002E-2</v>
      </c>
      <c r="SS51" s="1">
        <f t="shared" si="2741"/>
        <v>2.0859106529209623</v>
      </c>
      <c r="ST51" s="1">
        <f t="shared" si="2742"/>
        <v>3.1288659793814438E-3</v>
      </c>
      <c r="SU51" s="1">
        <f t="shared" si="2743"/>
        <v>24.004495603064512</v>
      </c>
      <c r="SV51" s="1"/>
      <c r="SW51" s="1"/>
      <c r="SX51" s="2" t="s">
        <v>11</v>
      </c>
      <c r="SY51" s="1" t="s">
        <v>59</v>
      </c>
      <c r="SZ51" s="1">
        <v>73</v>
      </c>
      <c r="TA51" s="2">
        <v>2</v>
      </c>
      <c r="TB51" s="1">
        <v>5.8000000000000003E-2</v>
      </c>
      <c r="TC51" s="1">
        <f t="shared" si="2744"/>
        <v>5.2000000000000005E-2</v>
      </c>
      <c r="TD51" s="1">
        <f t="shared" si="2745"/>
        <v>2.4068965517241376</v>
      </c>
      <c r="TE51" s="1">
        <f t="shared" si="2746"/>
        <v>3.6103448275862067E-3</v>
      </c>
      <c r="TF51" s="1">
        <f t="shared" si="2747"/>
        <v>27.698376060349126</v>
      </c>
      <c r="TG51" s="1"/>
      <c r="TH51" s="1"/>
      <c r="TI51" s="2" t="s">
        <v>11</v>
      </c>
      <c r="TJ51" s="1" t="s">
        <v>60</v>
      </c>
      <c r="TK51" s="1">
        <v>74</v>
      </c>
      <c r="TL51" s="2">
        <v>2</v>
      </c>
      <c r="TM51" s="1">
        <v>6.5000000000000002E-2</v>
      </c>
      <c r="TN51" s="1">
        <f t="shared" si="2748"/>
        <v>5.9000000000000004E-2</v>
      </c>
      <c r="TO51" s="1">
        <f t="shared" si="1899"/>
        <v>2.6460481099656357</v>
      </c>
      <c r="TP51" s="1">
        <f t="shared" si="2749"/>
        <v>3.9690721649484539E-3</v>
      </c>
      <c r="TQ51" s="1">
        <f t="shared" si="2750"/>
        <v>30.450513367973102</v>
      </c>
      <c r="TR51" s="1"/>
      <c r="TS51" s="1"/>
      <c r="TT51" s="2" t="s">
        <v>11</v>
      </c>
      <c r="TU51" s="1" t="s">
        <v>61</v>
      </c>
      <c r="TV51" s="1">
        <v>77</v>
      </c>
      <c r="TW51" s="2">
        <v>2</v>
      </c>
      <c r="TX51" s="1">
        <v>8.7999999999999995E-2</v>
      </c>
      <c r="TY51" s="1">
        <f t="shared" si="2751"/>
        <v>7.9000000000000001E-2</v>
      </c>
      <c r="TZ51" s="1">
        <f t="shared" si="2752"/>
        <v>3.3058419243986257</v>
      </c>
      <c r="UA51" s="1">
        <f t="shared" si="2753"/>
        <v>4.9587628865979385E-3</v>
      </c>
      <c r="UB51" s="1">
        <f t="shared" si="2754"/>
        <v>38.043368649337822</v>
      </c>
      <c r="UC51" s="1"/>
      <c r="UD51" s="1"/>
      <c r="UE51" s="2" t="s">
        <v>11</v>
      </c>
      <c r="UF51" s="1" t="s">
        <v>62</v>
      </c>
      <c r="UG51" s="1">
        <v>78</v>
      </c>
      <c r="UH51" s="2">
        <v>2</v>
      </c>
      <c r="UI51" s="1">
        <v>9.7000000000000003E-2</v>
      </c>
      <c r="UJ51" s="1">
        <f t="shared" si="2755"/>
        <v>8.8999999999999996E-2</v>
      </c>
      <c r="UK51" s="1">
        <f t="shared" si="2756"/>
        <v>3.242214532871972</v>
      </c>
      <c r="UL51" s="1">
        <f t="shared" si="2757"/>
        <v>4.8633217993079578E-3</v>
      </c>
      <c r="UM51" s="1">
        <f t="shared" si="2758"/>
        <v>37.311149636027139</v>
      </c>
      <c r="UN51" s="1"/>
      <c r="UO51" s="1"/>
      <c r="UP51" s="2" t="s">
        <v>11</v>
      </c>
      <c r="UQ51" s="1" t="s">
        <v>63</v>
      </c>
      <c r="UR51" s="1">
        <v>79</v>
      </c>
      <c r="US51" s="2">
        <v>2</v>
      </c>
      <c r="UT51" s="1">
        <v>9.9000000000000005E-2</v>
      </c>
      <c r="UU51" s="1">
        <f t="shared" si="2759"/>
        <v>9.0000000000000011E-2</v>
      </c>
      <c r="UV51" s="1">
        <f t="shared" si="2760"/>
        <v>3.6758620689655177</v>
      </c>
      <c r="UW51" s="1">
        <f t="shared" si="2761"/>
        <v>5.5137931034482763E-3</v>
      </c>
      <c r="UX51" s="1">
        <f t="shared" si="2762"/>
        <v>42.301531347180763</v>
      </c>
      <c r="UY51" s="1"/>
      <c r="UZ51" s="1"/>
      <c r="VA51" s="2" t="s">
        <v>11</v>
      </c>
      <c r="VB51" s="1" t="s">
        <v>64</v>
      </c>
      <c r="VC51" s="1">
        <v>80</v>
      </c>
      <c r="VD51" s="2">
        <v>2</v>
      </c>
      <c r="VE51" s="1">
        <v>0.108</v>
      </c>
      <c r="VF51" s="1">
        <f t="shared" si="2763"/>
        <v>9.8000000000000004E-2</v>
      </c>
      <c r="VG51" s="1">
        <f t="shared" si="2764"/>
        <v>3.9241379310344828</v>
      </c>
      <c r="VH51" s="1">
        <f t="shared" si="2765"/>
        <v>5.8862068965517241E-3</v>
      </c>
      <c r="VI51" s="1">
        <f t="shared" si="2766"/>
        <v>45.158670425039119</v>
      </c>
      <c r="VJ51" s="1"/>
      <c r="VK51" s="1"/>
      <c r="VL51" s="2" t="s">
        <v>11</v>
      </c>
      <c r="VM51" s="1" t="s">
        <v>65</v>
      </c>
      <c r="VN51" s="1">
        <v>84</v>
      </c>
      <c r="VO51" s="2">
        <v>2</v>
      </c>
      <c r="VP51" s="1">
        <v>0.13400000000000001</v>
      </c>
      <c r="VQ51" s="1">
        <f t="shared" si="2767"/>
        <v>0.12200000000000001</v>
      </c>
      <c r="VR51" s="1">
        <f t="shared" si="2768"/>
        <v>4.7628865979381443</v>
      </c>
      <c r="VS51" s="1">
        <f t="shared" si="2769"/>
        <v>7.1443298969072165E-3</v>
      </c>
      <c r="VT51" s="1">
        <f t="shared" si="2770"/>
        <v>54.810924062351582</v>
      </c>
      <c r="VU51" s="1"/>
      <c r="VV51" s="1"/>
      <c r="VW51" s="2" t="s">
        <v>11</v>
      </c>
      <c r="VX51" s="1" t="s">
        <v>66</v>
      </c>
      <c r="VY51" s="1">
        <v>85</v>
      </c>
      <c r="VZ51" s="2">
        <v>2</v>
      </c>
      <c r="WA51" s="1">
        <v>2.7E-2</v>
      </c>
      <c r="WB51" s="1">
        <f t="shared" si="2771"/>
        <v>2.1999999999999999E-2</v>
      </c>
      <c r="WC51" s="1">
        <f t="shared" si="2772"/>
        <v>1</v>
      </c>
      <c r="WD51" s="1">
        <f t="shared" si="2773"/>
        <v>1.5E-3</v>
      </c>
      <c r="WE51" s="1">
        <f t="shared" si="2774"/>
        <v>11.507921285818405</v>
      </c>
      <c r="WF51" s="1"/>
      <c r="WG51" s="1"/>
      <c r="WH51" s="2" t="s">
        <v>11</v>
      </c>
      <c r="WI51" s="1" t="s">
        <v>67</v>
      </c>
      <c r="WJ51" s="1">
        <v>86</v>
      </c>
      <c r="WK51" s="2">
        <v>2</v>
      </c>
      <c r="WL51" s="1">
        <v>4.1000000000000002E-2</v>
      </c>
      <c r="WM51" s="1">
        <f t="shared" si="2775"/>
        <v>3.3000000000000002E-2</v>
      </c>
      <c r="WN51" s="1">
        <f t="shared" si="2776"/>
        <v>1.3020833333333333</v>
      </c>
      <c r="WO51" s="1">
        <f t="shared" si="2777"/>
        <v>1.953125E-3</v>
      </c>
      <c r="WP51" s="1">
        <f t="shared" si="2778"/>
        <v>14.984272507576048</v>
      </c>
      <c r="WQ51" s="1"/>
      <c r="WR51" s="1"/>
      <c r="WS51" s="2" t="s">
        <v>11</v>
      </c>
      <c r="WT51" s="1" t="s">
        <v>68</v>
      </c>
      <c r="WU51" s="1">
        <v>87</v>
      </c>
      <c r="WV51" s="2">
        <v>2</v>
      </c>
      <c r="WW51" s="1">
        <v>5.0999999999999997E-2</v>
      </c>
      <c r="WX51" s="1">
        <f t="shared" si="2779"/>
        <v>4.3999999999999997E-2</v>
      </c>
      <c r="WY51" s="1">
        <f t="shared" si="2780"/>
        <v>1.6724738675958188</v>
      </c>
      <c r="WZ51" s="1">
        <f t="shared" si="2781"/>
        <v>2.5087108013937282E-3</v>
      </c>
      <c r="XA51" s="1">
        <f t="shared" si="2782"/>
        <v>19.246697620880955</v>
      </c>
      <c r="XB51" s="1"/>
      <c r="XC51" s="1"/>
      <c r="XD51" s="2" t="s">
        <v>11</v>
      </c>
      <c r="XE51" s="1" t="s">
        <v>69</v>
      </c>
      <c r="XF51" s="1">
        <v>88</v>
      </c>
      <c r="XG51" s="2">
        <v>2</v>
      </c>
      <c r="XH51" s="1">
        <v>6.7000000000000004E-2</v>
      </c>
      <c r="XI51" s="1">
        <f t="shared" si="2783"/>
        <v>5.8000000000000003E-2</v>
      </c>
      <c r="XJ51" s="1">
        <f t="shared" si="2784"/>
        <v>2.1319444444444446</v>
      </c>
      <c r="XK51" s="1">
        <f t="shared" si="2785"/>
        <v>3.197916666666667E-3</v>
      </c>
      <c r="XL51" s="1">
        <f t="shared" si="2786"/>
        <v>24.53424885240452</v>
      </c>
      <c r="XM51" s="1"/>
      <c r="XN51" s="1"/>
      <c r="XO51" s="2" t="s">
        <v>11</v>
      </c>
      <c r="XP51" s="1" t="s">
        <v>70</v>
      </c>
      <c r="XQ51" s="1">
        <v>91</v>
      </c>
      <c r="XR51" s="2">
        <v>2</v>
      </c>
      <c r="XS51" s="1">
        <v>8.1000000000000003E-2</v>
      </c>
      <c r="XT51" s="1">
        <f t="shared" si="2787"/>
        <v>7.0000000000000007E-2</v>
      </c>
      <c r="XU51" s="1">
        <f t="shared" si="2788"/>
        <v>2.5432525951557099</v>
      </c>
      <c r="XV51" s="1">
        <f t="shared" si="2789"/>
        <v>3.8148788927335649E-3</v>
      </c>
      <c r="XW51" s="1">
        <f t="shared" si="2790"/>
        <v>29.267550675005293</v>
      </c>
      <c r="XX51" s="1"/>
      <c r="XY51" s="1"/>
      <c r="XZ51" s="2" t="s">
        <v>11</v>
      </c>
      <c r="YA51" s="1" t="s">
        <v>71</v>
      </c>
      <c r="YB51" s="1">
        <v>92</v>
      </c>
      <c r="YC51" s="2">
        <v>2</v>
      </c>
      <c r="YD51" s="1">
        <v>8.5000000000000006E-2</v>
      </c>
      <c r="YE51" s="1">
        <f t="shared" si="2791"/>
        <v>7.400000000000001E-2</v>
      </c>
      <c r="YF51" s="1">
        <f t="shared" si="2792"/>
        <v>2.7972508591065295</v>
      </c>
      <c r="YG51" s="1">
        <f t="shared" si="2793"/>
        <v>4.1958762886597943E-3</v>
      </c>
      <c r="YH51" s="1">
        <f t="shared" si="2794"/>
        <v>32.19054270328585</v>
      </c>
      <c r="YI51" s="1"/>
      <c r="YJ51" s="1"/>
      <c r="YK51" s="2" t="s">
        <v>11</v>
      </c>
      <c r="YL51" s="1" t="s">
        <v>72</v>
      </c>
      <c r="YM51" s="1">
        <v>93</v>
      </c>
      <c r="YN51" s="2">
        <v>2</v>
      </c>
      <c r="YO51" s="1">
        <v>0.09</v>
      </c>
      <c r="YP51" s="1">
        <f t="shared" si="2795"/>
        <v>7.9000000000000001E-2</v>
      </c>
      <c r="YQ51" s="1">
        <f t="shared" si="2796"/>
        <v>2.9283276450511946</v>
      </c>
      <c r="YR51" s="1">
        <f t="shared" si="2797"/>
        <v>4.3924914675767916E-3</v>
      </c>
      <c r="YS51" s="1">
        <f t="shared" si="2798"/>
        <v>33.69896403833512</v>
      </c>
      <c r="YT51" s="1"/>
      <c r="YU51" s="1"/>
      <c r="YV51" s="2" t="s">
        <v>11</v>
      </c>
      <c r="YW51" s="1" t="s">
        <v>73</v>
      </c>
      <c r="YX51" s="1">
        <v>94</v>
      </c>
      <c r="YY51" s="2">
        <v>2</v>
      </c>
      <c r="YZ51" s="1">
        <v>9.7000000000000003E-2</v>
      </c>
      <c r="ZA51" s="1">
        <f t="shared" si="2799"/>
        <v>8.4000000000000005E-2</v>
      </c>
      <c r="ZB51" s="1">
        <f t="shared" si="2800"/>
        <v>3.0544217687074831</v>
      </c>
      <c r="ZC51" s="1">
        <f t="shared" si="2801"/>
        <v>4.5816326530612244E-3</v>
      </c>
      <c r="ZD51" s="1">
        <f t="shared" si="2802"/>
        <v>35.150045287975942</v>
      </c>
      <c r="ZE51" s="1"/>
      <c r="ZF51" s="1"/>
      <c r="ZG51" s="2" t="s">
        <v>11</v>
      </c>
      <c r="ZH51" s="1" t="s">
        <v>74</v>
      </c>
      <c r="ZI51" s="1">
        <v>95</v>
      </c>
      <c r="ZJ51" s="2">
        <v>2</v>
      </c>
      <c r="ZK51" s="1">
        <v>0.104</v>
      </c>
      <c r="ZL51" s="1">
        <f t="shared" si="2803"/>
        <v>9.0999999999999998E-2</v>
      </c>
      <c r="ZM51" s="1">
        <f t="shared" si="2804"/>
        <v>3.3129251700680271</v>
      </c>
      <c r="ZN51" s="1">
        <f t="shared" si="2805"/>
        <v>4.9693877551020404E-3</v>
      </c>
      <c r="ZO51" s="1">
        <f t="shared" si="2806"/>
        <v>38.124882082949405</v>
      </c>
      <c r="ZP51" s="1"/>
      <c r="ZQ51" s="1"/>
      <c r="ZR51" s="2" t="s">
        <v>11</v>
      </c>
      <c r="ZS51" s="1" t="s">
        <v>75</v>
      </c>
      <c r="ZT51" s="1">
        <v>99</v>
      </c>
      <c r="ZU51" s="2">
        <v>2</v>
      </c>
      <c r="ZV51" s="1">
        <v>0.11600000000000001</v>
      </c>
      <c r="ZW51" s="1">
        <f t="shared" si="2807"/>
        <v>0.10100000000000001</v>
      </c>
      <c r="ZX51" s="1">
        <f t="shared" si="2808"/>
        <v>3.5273972602739727</v>
      </c>
      <c r="ZY51" s="1">
        <f t="shared" si="2809"/>
        <v>5.2910958904109594E-3</v>
      </c>
      <c r="ZZ51" s="1">
        <f t="shared" si="2810"/>
        <v>40.593010015044378</v>
      </c>
      <c r="AAA51" s="1"/>
      <c r="AAB51" s="1"/>
      <c r="AAC51" s="2" t="s">
        <v>11</v>
      </c>
      <c r="AAD51" s="1" t="s">
        <v>76</v>
      </c>
      <c r="AAE51" s="1">
        <v>100</v>
      </c>
      <c r="AAF51" s="2">
        <v>2</v>
      </c>
      <c r="AAG51" s="1">
        <v>2.1999999999999999E-2</v>
      </c>
      <c r="AAH51" s="1">
        <f t="shared" ref="AAH51:AAH64" si="3404">AAG51-0.002</f>
        <v>1.9999999999999997E-2</v>
      </c>
      <c r="AAI51" s="1">
        <f t="shared" si="2811"/>
        <v>1.5896551724137931</v>
      </c>
      <c r="AAJ51" s="1">
        <f t="shared" si="2812"/>
        <v>2.3844827586206895E-3</v>
      </c>
      <c r="AAK51" s="1">
        <f t="shared" si="2813"/>
        <v>18.293626595732015</v>
      </c>
      <c r="AAL51" s="1"/>
      <c r="AAM51" s="1"/>
      <c r="AAN51" s="2" t="s">
        <v>11</v>
      </c>
      <c r="AAO51" s="1" t="s">
        <v>77</v>
      </c>
      <c r="AAP51" s="1">
        <v>101</v>
      </c>
      <c r="AAQ51" s="2">
        <v>2</v>
      </c>
      <c r="AAR51" s="1">
        <v>3.7999999999999999E-2</v>
      </c>
      <c r="AAS51" s="1">
        <f t="shared" si="2814"/>
        <v>3.1E-2</v>
      </c>
      <c r="AAT51" s="1">
        <f t="shared" si="2815"/>
        <v>1.7716262975778545</v>
      </c>
      <c r="AAU51" s="1">
        <f t="shared" si="2816"/>
        <v>2.6574394463667818E-3</v>
      </c>
      <c r="AAV51" s="1">
        <f t="shared" si="2817"/>
        <v>20.387735980411843</v>
      </c>
      <c r="AAW51" s="1"/>
      <c r="AAX51" s="1"/>
      <c r="AAY51" s="2" t="s">
        <v>11</v>
      </c>
      <c r="AAZ51" s="1" t="s">
        <v>78</v>
      </c>
      <c r="ABA51" s="1">
        <v>102</v>
      </c>
      <c r="ABB51" s="2">
        <v>2</v>
      </c>
      <c r="ABC51" s="1">
        <v>4.3999999999999997E-2</v>
      </c>
      <c r="ABD51" s="1">
        <f t="shared" si="2818"/>
        <v>3.6999999999999998E-2</v>
      </c>
      <c r="ABE51" s="1">
        <f t="shared" si="2819"/>
        <v>2.0275862068965513</v>
      </c>
      <c r="ABF51" s="1">
        <f t="shared" si="2820"/>
        <v>3.041379310344827E-3</v>
      </c>
      <c r="ABG51" s="1">
        <f t="shared" si="2821"/>
        <v>23.333302469176623</v>
      </c>
      <c r="ABH51" s="1"/>
      <c r="ABI51" s="1"/>
      <c r="ABJ51" s="2" t="s">
        <v>11</v>
      </c>
      <c r="ABK51" s="1" t="s">
        <v>79</v>
      </c>
      <c r="ABL51" s="1">
        <v>112</v>
      </c>
      <c r="ABM51" s="2">
        <v>2</v>
      </c>
      <c r="ABN51" s="1">
        <v>8.8999999999999996E-2</v>
      </c>
      <c r="ABO51" s="1">
        <f t="shared" si="2822"/>
        <v>7.1999999999999995E-2</v>
      </c>
      <c r="ABP51" s="1">
        <f t="shared" si="2823"/>
        <v>3.2993197278911568</v>
      </c>
      <c r="ABQ51" s="1">
        <f t="shared" si="2824"/>
        <v>4.9489795918367351E-3</v>
      </c>
      <c r="ABR51" s="1">
        <f t="shared" si="2825"/>
        <v>37.968311725319232</v>
      </c>
      <c r="ABS51" s="1"/>
      <c r="ABT51" s="1"/>
      <c r="ABU51" s="2" t="s">
        <v>11</v>
      </c>
      <c r="ABV51" s="1" t="s">
        <v>80</v>
      </c>
      <c r="ABW51" s="1">
        <v>113</v>
      </c>
      <c r="ABX51" s="2">
        <v>2</v>
      </c>
      <c r="ABY51" s="1">
        <v>3.7999999999999999E-2</v>
      </c>
      <c r="ABZ51" s="1">
        <f t="shared" si="2826"/>
        <v>2.5000000000000001E-2</v>
      </c>
      <c r="ACA51" s="1">
        <f t="shared" si="2827"/>
        <v>0.5535714285714286</v>
      </c>
      <c r="ACB51" s="1">
        <f t="shared" si="2828"/>
        <v>8.3035714285714288E-4</v>
      </c>
      <c r="ACC51" s="1">
        <f t="shared" si="2829"/>
        <v>6.3704564260780456</v>
      </c>
      <c r="ACD51" s="1"/>
      <c r="ACE51" s="1"/>
      <c r="ACF51" s="2" t="s">
        <v>11</v>
      </c>
      <c r="ACG51" s="1" t="s">
        <v>81</v>
      </c>
      <c r="ACH51" s="1">
        <v>114</v>
      </c>
      <c r="ACI51" s="2">
        <v>2</v>
      </c>
      <c r="ACJ51" s="1">
        <v>4.7E-2</v>
      </c>
      <c r="ACK51" s="1">
        <f t="shared" si="2830"/>
        <v>3.3000000000000002E-2</v>
      </c>
      <c r="ACL51" s="1">
        <f t="shared" si="2831"/>
        <v>0.76344086021505375</v>
      </c>
      <c r="ACM51" s="1">
        <f t="shared" si="2832"/>
        <v>1.1451612903225807E-3</v>
      </c>
      <c r="ACN51" s="1">
        <f t="shared" si="2833"/>
        <v>8.7856173257323302</v>
      </c>
      <c r="ACO51" s="1"/>
      <c r="ACP51" s="1"/>
      <c r="ACQ51" s="2" t="s">
        <v>11</v>
      </c>
      <c r="ACR51" s="1" t="s">
        <v>82</v>
      </c>
      <c r="ACS51" s="1">
        <v>115</v>
      </c>
      <c r="ACT51" s="2">
        <v>2</v>
      </c>
      <c r="ACU51" s="1">
        <v>5.7000000000000002E-2</v>
      </c>
      <c r="ACV51" s="1">
        <f t="shared" si="2834"/>
        <v>4.3000000000000003E-2</v>
      </c>
      <c r="ACW51" s="1">
        <f t="shared" si="2835"/>
        <v>1.1637010676156585</v>
      </c>
      <c r="ACX51" s="1">
        <f t="shared" si="2836"/>
        <v>1.7455516014234878E-3</v>
      </c>
      <c r="ACY51" s="1">
        <f t="shared" si="2837"/>
        <v>13.39178028634384</v>
      </c>
      <c r="ACZ51" s="1"/>
      <c r="ADA51" s="1"/>
      <c r="ADB51" s="2" t="s">
        <v>11</v>
      </c>
      <c r="ADC51" s="1" t="s">
        <v>83</v>
      </c>
      <c r="ADD51" s="1">
        <v>116</v>
      </c>
      <c r="ADE51" s="2">
        <v>2</v>
      </c>
      <c r="ADF51" s="1">
        <v>6.8000000000000005E-2</v>
      </c>
      <c r="ADG51" s="1">
        <f t="shared" si="2838"/>
        <v>5.2000000000000005E-2</v>
      </c>
      <c r="ADH51" s="1">
        <f t="shared" si="2839"/>
        <v>1.4839857651245552</v>
      </c>
      <c r="ADI51" s="1">
        <f t="shared" si="2840"/>
        <v>2.225978647686833E-3</v>
      </c>
      <c r="ADJ51" s="1">
        <f t="shared" si="2841"/>
        <v>17.077591374328382</v>
      </c>
      <c r="ADK51" s="1"/>
      <c r="ADL51" s="1"/>
      <c r="ADM51" s="2" t="s">
        <v>11</v>
      </c>
      <c r="ADN51" s="1" t="s">
        <v>84</v>
      </c>
      <c r="ADO51" s="1">
        <v>119</v>
      </c>
      <c r="ADP51" s="2">
        <v>2</v>
      </c>
      <c r="ADQ51" s="1">
        <v>8.5999999999999993E-2</v>
      </c>
      <c r="ADR51" s="1">
        <f t="shared" si="2842"/>
        <v>6.8999999999999992E-2</v>
      </c>
      <c r="ADS51" s="1">
        <f t="shared" si="2843"/>
        <v>1.5755395683453235</v>
      </c>
      <c r="ADT51" s="1">
        <f t="shared" si="2844"/>
        <v>2.3633093525179854E-3</v>
      </c>
      <c r="ADU51" s="1">
        <f t="shared" si="2845"/>
        <v>18.13118533521029</v>
      </c>
      <c r="ADV51" s="1"/>
      <c r="ADW51" s="1"/>
      <c r="ADX51" s="2" t="s">
        <v>11</v>
      </c>
      <c r="ADY51" s="1" t="s">
        <v>85</v>
      </c>
      <c r="ADZ51" s="1">
        <v>120</v>
      </c>
      <c r="AEA51" s="2">
        <v>2</v>
      </c>
      <c r="AEB51" s="1">
        <v>8.5999999999999993E-2</v>
      </c>
      <c r="AEC51" s="1">
        <f t="shared" si="2846"/>
        <v>6.8999999999999992E-2</v>
      </c>
      <c r="AED51" s="1">
        <f t="shared" si="2847"/>
        <v>1.5467625899280575</v>
      </c>
      <c r="AEE51" s="1">
        <f t="shared" si="2848"/>
        <v>2.3201438848920865E-3</v>
      </c>
      <c r="AEF51" s="1">
        <f t="shared" si="2849"/>
        <v>17.8000221327407</v>
      </c>
      <c r="AEG51" s="1"/>
      <c r="AEH51" s="1"/>
      <c r="AEI51" s="2" t="s">
        <v>11</v>
      </c>
      <c r="AEJ51" s="1" t="s">
        <v>86</v>
      </c>
      <c r="AEK51" s="1">
        <v>121</v>
      </c>
      <c r="AEL51" s="2">
        <v>2</v>
      </c>
      <c r="AEM51" s="1">
        <v>9.7000000000000003E-2</v>
      </c>
      <c r="AEN51" s="1">
        <f t="shared" si="2850"/>
        <v>7.9000000000000001E-2</v>
      </c>
      <c r="AEO51" s="1">
        <f t="shared" si="2851"/>
        <v>1.946043165467626</v>
      </c>
      <c r="AEP51" s="1">
        <f t="shared" si="2852"/>
        <v>2.919064748201439E-3</v>
      </c>
      <c r="AEQ51" s="1">
        <f t="shared" si="2853"/>
        <v>22.394911567006321</v>
      </c>
      <c r="AER51" s="1"/>
      <c r="AES51" s="1"/>
      <c r="AET51" s="2" t="s">
        <v>11</v>
      </c>
      <c r="AEU51" s="1" t="s">
        <v>87</v>
      </c>
      <c r="AEV51" s="1">
        <v>122</v>
      </c>
      <c r="AEW51" s="2">
        <v>2</v>
      </c>
      <c r="AEX51" s="1">
        <v>0.10100000000000001</v>
      </c>
      <c r="AEY51" s="1">
        <f t="shared" si="2854"/>
        <v>8.4000000000000005E-2</v>
      </c>
      <c r="AEZ51" s="1">
        <f t="shared" si="2855"/>
        <v>2.0755395683453237</v>
      </c>
      <c r="AFA51" s="1">
        <f t="shared" si="2856"/>
        <v>3.1133093525179856E-3</v>
      </c>
      <c r="AFB51" s="1">
        <f t="shared" si="2857"/>
        <v>23.885145978119496</v>
      </c>
      <c r="AFC51" s="1"/>
      <c r="AFD51" s="1"/>
      <c r="AFE51" s="2" t="s">
        <v>11</v>
      </c>
      <c r="AFF51" s="1" t="s">
        <v>88</v>
      </c>
      <c r="AFG51" s="1">
        <v>123</v>
      </c>
      <c r="AFH51" s="2">
        <v>2</v>
      </c>
      <c r="AFI51" s="1">
        <v>0.108</v>
      </c>
      <c r="AFJ51" s="1">
        <f t="shared" si="2858"/>
        <v>9.0999999999999998E-2</v>
      </c>
      <c r="AFK51" s="1">
        <f t="shared" si="2859"/>
        <v>2.3237410071942444</v>
      </c>
      <c r="AFL51" s="1">
        <f t="shared" si="2860"/>
        <v>3.4856115107913667E-3</v>
      </c>
      <c r="AFM51" s="1">
        <f t="shared" si="2861"/>
        <v>26.741428599419745</v>
      </c>
      <c r="AFN51" s="1"/>
      <c r="AFO51" s="1"/>
      <c r="AFP51" s="2" t="s">
        <v>11</v>
      </c>
      <c r="AFQ51" s="1" t="s">
        <v>89</v>
      </c>
      <c r="AFR51" s="1">
        <v>126</v>
      </c>
      <c r="AFS51" s="2">
        <v>2</v>
      </c>
      <c r="AFT51" s="1">
        <v>0.12</v>
      </c>
      <c r="AFU51" s="1">
        <f t="shared" ref="AFU51:AFU64" si="3405">AFT51-0.018</f>
        <v>0.10199999999999999</v>
      </c>
      <c r="AFV51" s="1">
        <f t="shared" si="2862"/>
        <v>2.8683274021352312</v>
      </c>
      <c r="AFW51" s="1">
        <f t="shared" si="2863"/>
        <v>4.3024911032028467E-3</v>
      </c>
      <c r="AFX51" s="1">
        <f t="shared" si="2864"/>
        <v>33.008485965728234</v>
      </c>
      <c r="AFY51" s="1"/>
      <c r="AFZ51" s="1"/>
      <c r="AGA51" s="2" t="s">
        <v>11</v>
      </c>
      <c r="AGB51" s="1" t="s">
        <v>90</v>
      </c>
      <c r="AGC51" s="1">
        <v>127</v>
      </c>
      <c r="AGD51" s="2">
        <v>2</v>
      </c>
      <c r="AGE51" s="1">
        <v>3.4000000000000002E-2</v>
      </c>
      <c r="AGF51" s="1">
        <f t="shared" si="2865"/>
        <v>1.9000000000000003E-2</v>
      </c>
      <c r="AGG51" s="1">
        <f t="shared" si="2866"/>
        <v>0.8787878787878789</v>
      </c>
      <c r="AGH51" s="1">
        <f t="shared" si="2867"/>
        <v>1.3181818181818184E-3</v>
      </c>
      <c r="AGI51" s="1">
        <f t="shared" si="2868"/>
        <v>10.113021736022237</v>
      </c>
      <c r="AGJ51" s="1"/>
      <c r="AGK51" s="1"/>
      <c r="AGL51" s="2" t="s">
        <v>11</v>
      </c>
      <c r="AGM51" s="1" t="s">
        <v>91</v>
      </c>
      <c r="AGN51" s="1">
        <v>128</v>
      </c>
      <c r="AGO51" s="2">
        <v>2</v>
      </c>
      <c r="AGP51" s="1">
        <v>4.3999999999999997E-2</v>
      </c>
      <c r="AGQ51" s="1">
        <f t="shared" si="2869"/>
        <v>2.8999999999999998E-2</v>
      </c>
      <c r="AGR51" s="1">
        <f t="shared" si="2870"/>
        <v>1.2508361204013376</v>
      </c>
      <c r="AGS51" s="1">
        <f t="shared" si="2871"/>
        <v>1.8762541806020064E-3</v>
      </c>
      <c r="AGT51" s="1">
        <f t="shared" si="2872"/>
        <v>14.394523615037066</v>
      </c>
      <c r="AGU51" s="1"/>
      <c r="AGV51" s="1"/>
      <c r="AGW51" s="2" t="s">
        <v>11</v>
      </c>
      <c r="AGX51" s="1" t="s">
        <v>92</v>
      </c>
      <c r="AGY51" s="1">
        <v>129</v>
      </c>
      <c r="AGZ51" s="2">
        <v>2</v>
      </c>
      <c r="AHA51" s="1">
        <v>0.05</v>
      </c>
      <c r="AHB51" s="1">
        <f t="shared" si="2025"/>
        <v>3.6000000000000004E-2</v>
      </c>
      <c r="AHC51" s="1">
        <f t="shared" si="2873"/>
        <v>1.5747508305647844</v>
      </c>
      <c r="AHD51" s="1">
        <f t="shared" si="2874"/>
        <v>2.3621262458471768E-3</v>
      </c>
      <c r="AHE51" s="1">
        <f t="shared" si="2875"/>
        <v>18.122108602916697</v>
      </c>
      <c r="AHF51" s="1"/>
      <c r="AHG51" s="1"/>
      <c r="AHH51" s="2" t="s">
        <v>11</v>
      </c>
      <c r="AHI51" s="1" t="s">
        <v>93</v>
      </c>
      <c r="AHJ51" s="1">
        <v>130</v>
      </c>
      <c r="AHK51" s="2">
        <v>2</v>
      </c>
      <c r="AHL51" s="1">
        <v>5.6000000000000001E-2</v>
      </c>
      <c r="AHM51" s="1">
        <f t="shared" si="2876"/>
        <v>4.2000000000000003E-2</v>
      </c>
      <c r="AHN51" s="1">
        <f t="shared" si="2877"/>
        <v>1.7692307692307694</v>
      </c>
      <c r="AHO51" s="1">
        <f t="shared" si="2878"/>
        <v>2.6538461538461542E-3</v>
      </c>
      <c r="AHP51" s="1">
        <f t="shared" si="2879"/>
        <v>20.360168428755642</v>
      </c>
      <c r="AHQ51" s="1"/>
      <c r="AHR51" s="1"/>
      <c r="AHS51" s="2" t="s">
        <v>11</v>
      </c>
      <c r="AHT51" s="1" t="s">
        <v>94</v>
      </c>
      <c r="AHU51" s="1">
        <v>133</v>
      </c>
      <c r="AHV51" s="2">
        <v>2</v>
      </c>
      <c r="AHW51" s="1">
        <v>7.0000000000000007E-2</v>
      </c>
      <c r="AHX51" s="1">
        <f t="shared" si="2880"/>
        <v>5.4000000000000006E-2</v>
      </c>
      <c r="AHY51" s="1">
        <f t="shared" si="2881"/>
        <v>2.1893687707641201</v>
      </c>
      <c r="AHZ51" s="1">
        <f t="shared" si="2882"/>
        <v>3.2840531561461801E-3</v>
      </c>
      <c r="AIA51" s="1">
        <f t="shared" si="2883"/>
        <v>25.195083479582493</v>
      </c>
      <c r="AIB51" s="1"/>
      <c r="AIC51" s="1"/>
      <c r="AID51" s="2" t="s">
        <v>11</v>
      </c>
      <c r="AIE51" s="1" t="s">
        <v>95</v>
      </c>
      <c r="AIF51" s="1">
        <v>134</v>
      </c>
      <c r="AIG51" s="2">
        <v>2</v>
      </c>
      <c r="AIH51" s="1">
        <v>7.2999999999999995E-2</v>
      </c>
      <c r="AII51" s="1">
        <f t="shared" si="2037"/>
        <v>5.5999999999999994E-2</v>
      </c>
      <c r="AIJ51" s="1">
        <f t="shared" si="2884"/>
        <v>2.2425249169435215</v>
      </c>
      <c r="AIK51" s="1">
        <f t="shared" si="2885"/>
        <v>3.3637873754152822E-3</v>
      </c>
      <c r="AIL51" s="1">
        <f t="shared" si="2886"/>
        <v>25.8068002256725</v>
      </c>
      <c r="AIM51" s="1"/>
      <c r="AIN51" s="1"/>
      <c r="AIO51" s="2" t="s">
        <v>11</v>
      </c>
      <c r="AIP51" s="1" t="s">
        <v>96</v>
      </c>
      <c r="AIQ51" s="1">
        <v>135</v>
      </c>
      <c r="AIR51" s="2">
        <v>2</v>
      </c>
      <c r="AIS51" s="1">
        <v>7.2999999999999995E-2</v>
      </c>
      <c r="AIT51" s="1">
        <f t="shared" si="2887"/>
        <v>5.8999999999999997E-2</v>
      </c>
      <c r="AIU51" s="1">
        <f t="shared" si="2888"/>
        <v>2.387417218543046</v>
      </c>
      <c r="AIV51" s="1">
        <f t="shared" si="2889"/>
        <v>3.5811258278145692E-3</v>
      </c>
      <c r="AIW51" s="1">
        <f t="shared" si="2890"/>
        <v>27.47420942740089</v>
      </c>
      <c r="AIX51" s="1"/>
      <c r="AIY51" s="1"/>
      <c r="AIZ51" s="2" t="s">
        <v>11</v>
      </c>
      <c r="AJA51" s="1" t="s">
        <v>97</v>
      </c>
      <c r="AJB51" s="1">
        <v>136</v>
      </c>
      <c r="AJC51" s="2">
        <v>2</v>
      </c>
      <c r="AJD51" s="1">
        <v>7.4999999999999997E-2</v>
      </c>
      <c r="AJE51" s="1">
        <f t="shared" si="2891"/>
        <v>5.8999999999999997E-2</v>
      </c>
      <c r="AJF51" s="1">
        <f t="shared" si="2892"/>
        <v>2.3774834437086092</v>
      </c>
      <c r="AJG51" s="1">
        <f t="shared" si="2893"/>
        <v>3.5662251655629138E-3</v>
      </c>
      <c r="AJH51" s="1">
        <f t="shared" si="2894"/>
        <v>27.359892328535146</v>
      </c>
      <c r="AJI51" s="1"/>
      <c r="AJJ51" s="1"/>
      <c r="AJK51" s="2" t="s">
        <v>11</v>
      </c>
      <c r="AJL51" s="1" t="s">
        <v>98</v>
      </c>
      <c r="AJM51" s="1">
        <v>140</v>
      </c>
      <c r="AJN51" s="2">
        <v>2</v>
      </c>
      <c r="AJO51" s="1">
        <v>8.8999999999999996E-2</v>
      </c>
      <c r="AJP51" s="1">
        <f t="shared" si="2895"/>
        <v>7.2999999999999995E-2</v>
      </c>
      <c r="AJQ51" s="1">
        <f t="shared" si="2896"/>
        <v>2.9084967320261437</v>
      </c>
      <c r="AJR51" s="1">
        <f t="shared" si="2897"/>
        <v>4.362745098039216E-3</v>
      </c>
      <c r="AJS51" s="1">
        <f t="shared" si="2898"/>
        <v>33.47075145221693</v>
      </c>
      <c r="AJT51" s="1"/>
      <c r="AJU51" s="1"/>
      <c r="AJV51" s="2" t="s">
        <v>11</v>
      </c>
      <c r="AJW51" s="1" t="s">
        <v>99</v>
      </c>
      <c r="AJX51" s="1">
        <v>141</v>
      </c>
      <c r="AJY51" s="2">
        <v>2</v>
      </c>
      <c r="AJZ51" s="1">
        <v>3.4000000000000002E-2</v>
      </c>
      <c r="AKA51" s="1">
        <f t="shared" si="2899"/>
        <v>1.4000000000000002E-2</v>
      </c>
      <c r="AKB51" s="1">
        <f t="shared" si="2900"/>
        <v>0.61694915254237293</v>
      </c>
      <c r="AKC51" s="1">
        <f t="shared" si="2901"/>
        <v>9.254237288135594E-4</v>
      </c>
      <c r="AKD51" s="1">
        <f t="shared" si="2902"/>
        <v>7.09980228481</v>
      </c>
      <c r="AKE51" s="1"/>
      <c r="AKF51" s="1"/>
      <c r="AKG51" s="2" t="s">
        <v>11</v>
      </c>
      <c r="AKH51" s="1" t="s">
        <v>100</v>
      </c>
      <c r="AKI51" s="1">
        <v>143</v>
      </c>
      <c r="AKJ51" s="2">
        <v>2</v>
      </c>
      <c r="AKK51" s="1">
        <v>4.7E-2</v>
      </c>
      <c r="AKL51" s="1">
        <f t="shared" si="2903"/>
        <v>2.5000000000000001E-2</v>
      </c>
      <c r="AKM51" s="1">
        <f t="shared" si="2904"/>
        <v>0.97966101694915264</v>
      </c>
      <c r="AKN51" s="1">
        <f t="shared" si="2905"/>
        <v>1.4694915254237289E-3</v>
      </c>
      <c r="AKO51" s="1">
        <f t="shared" si="2906"/>
        <v>11.273861869835658</v>
      </c>
      <c r="AKP51" s="1"/>
      <c r="AKQ51" s="1"/>
      <c r="AKR51" s="2" t="s">
        <v>11</v>
      </c>
      <c r="AKS51" s="1" t="s">
        <v>101</v>
      </c>
      <c r="AKT51" s="1">
        <v>144</v>
      </c>
      <c r="AKU51" s="2">
        <v>2</v>
      </c>
      <c r="AKV51" s="1">
        <v>5.2999999999999999E-2</v>
      </c>
      <c r="AKW51" s="1">
        <f t="shared" si="2907"/>
        <v>0.03</v>
      </c>
      <c r="AKX51" s="1">
        <f t="shared" si="2908"/>
        <v>1.1186440677966103</v>
      </c>
      <c r="AKY51" s="1">
        <f t="shared" si="2909"/>
        <v>1.6779661016949154E-3</v>
      </c>
      <c r="AKZ51" s="1">
        <f t="shared" si="2910"/>
        <v>12.873267879051099</v>
      </c>
      <c r="ALA51" s="1"/>
      <c r="ALB51" s="1"/>
      <c r="ALC51" s="2" t="s">
        <v>11</v>
      </c>
      <c r="ALD51" s="1" t="s">
        <v>102</v>
      </c>
      <c r="ALE51" s="1">
        <v>147</v>
      </c>
      <c r="ALF51" s="2">
        <v>2</v>
      </c>
      <c r="ALG51" s="1">
        <v>6.4000000000000001E-2</v>
      </c>
      <c r="ALH51" s="1">
        <f t="shared" si="2911"/>
        <v>3.8000000000000006E-2</v>
      </c>
      <c r="ALI51" s="1">
        <f t="shared" si="2912"/>
        <v>1.3932203389830511</v>
      </c>
      <c r="ALJ51" s="1">
        <f t="shared" si="2913"/>
        <v>2.0898305084745767E-3</v>
      </c>
      <c r="ALK51" s="1">
        <f t="shared" si="2914"/>
        <v>16.033069994818188</v>
      </c>
      <c r="ALL51" s="1"/>
      <c r="ALM51" s="1"/>
      <c r="ALN51" s="2" t="s">
        <v>11</v>
      </c>
      <c r="ALO51" s="1" t="s">
        <v>103</v>
      </c>
      <c r="ALP51" s="1">
        <v>148</v>
      </c>
      <c r="ALQ51" s="2">
        <v>2</v>
      </c>
      <c r="ALR51" s="1">
        <v>6.3E-2</v>
      </c>
      <c r="ALS51" s="1">
        <f t="shared" si="2915"/>
        <v>3.7999999999999999E-2</v>
      </c>
      <c r="ALT51" s="1">
        <f t="shared" si="2916"/>
        <v>1.2993197278911564</v>
      </c>
      <c r="ALU51" s="1">
        <f t="shared" si="2917"/>
        <v>1.9489795918367346E-3</v>
      </c>
      <c r="ALV51" s="1">
        <f t="shared" si="2918"/>
        <v>14.952469153682417</v>
      </c>
      <c r="ALW51" s="1"/>
      <c r="ALX51" s="1"/>
      <c r="ALY51" s="2" t="s">
        <v>11</v>
      </c>
      <c r="ALZ51" s="1" t="s">
        <v>104</v>
      </c>
      <c r="AMA51" s="1">
        <v>149</v>
      </c>
      <c r="AMB51" s="2">
        <v>2</v>
      </c>
      <c r="AMC51" s="1">
        <v>6.5000000000000002E-2</v>
      </c>
      <c r="AMD51" s="1">
        <f t="shared" si="2919"/>
        <v>4.4999999999999998E-2</v>
      </c>
      <c r="AME51" s="1">
        <f t="shared" si="2920"/>
        <v>1.6198630136986298</v>
      </c>
      <c r="AMF51" s="1">
        <f t="shared" si="2921"/>
        <v>2.4297945205479449E-3</v>
      </c>
      <c r="AMG51" s="1">
        <f t="shared" si="2922"/>
        <v>18.641256055452413</v>
      </c>
      <c r="AMH51" s="1"/>
      <c r="AMI51" s="1"/>
      <c r="AMJ51" s="2" t="s">
        <v>11</v>
      </c>
      <c r="AMK51" s="1" t="s">
        <v>105</v>
      </c>
      <c r="AML51" s="1">
        <v>150</v>
      </c>
      <c r="AMM51" s="2">
        <v>2</v>
      </c>
      <c r="AMN51" s="1">
        <v>6.5000000000000002E-2</v>
      </c>
      <c r="AMO51" s="1">
        <f t="shared" si="2923"/>
        <v>4.5999999999999999E-2</v>
      </c>
      <c r="AMP51" s="1">
        <f t="shared" si="2924"/>
        <v>1.547945205479452</v>
      </c>
      <c r="AMQ51" s="1">
        <f t="shared" si="2925"/>
        <v>2.3219178082191779E-3</v>
      </c>
      <c r="AMR51" s="1">
        <f t="shared" si="2926"/>
        <v>17.813631579417532</v>
      </c>
      <c r="AMS51" s="1"/>
      <c r="AMT51" s="1"/>
      <c r="AMU51" s="2" t="s">
        <v>11</v>
      </c>
      <c r="AMV51" s="1" t="s">
        <v>106</v>
      </c>
      <c r="AMW51" s="1">
        <v>151</v>
      </c>
      <c r="AMX51" s="2">
        <v>2</v>
      </c>
      <c r="AMY51" s="1">
        <v>7.2999999999999995E-2</v>
      </c>
      <c r="AMZ51" s="1">
        <f t="shared" si="2927"/>
        <v>5.2999999999999992E-2</v>
      </c>
      <c r="ANA51" s="1">
        <f t="shared" si="2928"/>
        <v>1.7397260273972599</v>
      </c>
      <c r="ANB51" s="1">
        <f t="shared" si="2929"/>
        <v>2.60958904109589E-3</v>
      </c>
      <c r="ANC51" s="1">
        <f t="shared" si="2930"/>
        <v>20.020630182177221</v>
      </c>
      <c r="AND51" s="1"/>
      <c r="ANE51" s="1"/>
      <c r="ANF51" s="2" t="s">
        <v>11</v>
      </c>
      <c r="ANG51" s="1" t="s">
        <v>107</v>
      </c>
      <c r="ANH51" s="1">
        <v>154</v>
      </c>
      <c r="ANI51" s="2">
        <v>2</v>
      </c>
      <c r="ANJ51" s="1">
        <v>7.5999999999999998E-2</v>
      </c>
      <c r="ANK51" s="1">
        <f t="shared" si="2931"/>
        <v>5.6999999999999995E-2</v>
      </c>
      <c r="ANL51" s="1">
        <f t="shared" si="2932"/>
        <v>1.8655172413793102</v>
      </c>
      <c r="ANM51" s="1">
        <f t="shared" si="2933"/>
        <v>2.7982758620689655E-3</v>
      </c>
      <c r="ANN51" s="1">
        <f t="shared" si="2934"/>
        <v>21.468225571130198</v>
      </c>
      <c r="ANO51" s="1"/>
      <c r="ANP51" s="1"/>
      <c r="ANQ51" s="2" t="s">
        <v>11</v>
      </c>
      <c r="ANR51" s="1" t="s">
        <v>108</v>
      </c>
      <c r="ANS51" s="1">
        <v>155</v>
      </c>
      <c r="ANT51" s="2">
        <v>2</v>
      </c>
      <c r="ANU51" s="1">
        <v>0.03</v>
      </c>
      <c r="ANV51" s="1">
        <f t="shared" si="2935"/>
        <v>9.9999999999999985E-3</v>
      </c>
      <c r="ANW51" s="1">
        <f t="shared" si="2936"/>
        <v>9.2150170648464105E-2</v>
      </c>
      <c r="ANX51" s="1">
        <f t="shared" si="2937"/>
        <v>1.3822525597269615E-4</v>
      </c>
      <c r="ANY51" s="1">
        <f t="shared" si="2938"/>
        <v>1.0604569102972585</v>
      </c>
      <c r="ANZ51" s="1"/>
      <c r="AOA51" s="1"/>
      <c r="AOB51" s="2" t="s">
        <v>11</v>
      </c>
      <c r="AOC51" s="1" t="s">
        <v>109</v>
      </c>
      <c r="AOD51" s="1">
        <v>156</v>
      </c>
      <c r="AOE51" s="2">
        <v>2</v>
      </c>
      <c r="AOF51" s="1">
        <v>4.1000000000000002E-2</v>
      </c>
      <c r="AOG51" s="1">
        <f t="shared" si="2939"/>
        <v>0.02</v>
      </c>
      <c r="AOH51" s="1">
        <f t="shared" si="2940"/>
        <v>0.47457627118644069</v>
      </c>
      <c r="AOI51" s="1">
        <f t="shared" si="2941"/>
        <v>7.1186440677966105E-4</v>
      </c>
      <c r="AOJ51" s="1">
        <f t="shared" si="2942"/>
        <v>5.461386372930769</v>
      </c>
      <c r="AOK51" s="1"/>
      <c r="AOL51" s="1"/>
      <c r="AOM51" s="2" t="s">
        <v>11</v>
      </c>
      <c r="AON51" s="1" t="s">
        <v>110</v>
      </c>
      <c r="AOO51" s="1">
        <v>157</v>
      </c>
      <c r="AOP51" s="2">
        <v>2</v>
      </c>
      <c r="AOQ51" s="1">
        <v>4.2999999999999997E-2</v>
      </c>
      <c r="AOR51" s="1">
        <f t="shared" si="2943"/>
        <v>2.8999999999999998E-2</v>
      </c>
      <c r="AOS51" s="1">
        <f t="shared" si="2944"/>
        <v>0.94197952218430037</v>
      </c>
      <c r="AOT51" s="1">
        <f t="shared" si="2945"/>
        <v>1.4129692832764505E-3</v>
      </c>
      <c r="AOU51" s="1">
        <f t="shared" si="2946"/>
        <v>10.840226194149761</v>
      </c>
      <c r="AOV51" s="1"/>
      <c r="AOW51" s="1"/>
      <c r="AOX51" s="2" t="s">
        <v>11</v>
      </c>
      <c r="AOY51" s="1" t="s">
        <v>111</v>
      </c>
      <c r="AOZ51" s="1">
        <v>158</v>
      </c>
      <c r="APA51" s="2">
        <v>2</v>
      </c>
      <c r="APB51" s="1">
        <v>5.0999999999999997E-2</v>
      </c>
      <c r="APC51" s="1">
        <f t="shared" si="2947"/>
        <v>3.0999999999999996E-2</v>
      </c>
      <c r="APD51" s="1">
        <f t="shared" si="2948"/>
        <v>0.75342465753424648</v>
      </c>
      <c r="APE51" s="1">
        <f t="shared" si="2949"/>
        <v>1.1301369863013697E-3</v>
      </c>
      <c r="APF51" s="1">
        <f t="shared" si="2950"/>
        <v>8.6703516536987966</v>
      </c>
      <c r="APG51" s="1"/>
      <c r="APH51" s="1"/>
      <c r="API51" s="2" t="s">
        <v>11</v>
      </c>
      <c r="APJ51" s="1" t="s">
        <v>112</v>
      </c>
      <c r="APK51" s="1">
        <v>161</v>
      </c>
      <c r="APL51" s="2">
        <v>2</v>
      </c>
      <c r="APM51" s="1">
        <v>6.0999999999999999E-2</v>
      </c>
      <c r="APN51" s="1">
        <f t="shared" si="2951"/>
        <v>4.4999999999999998E-2</v>
      </c>
      <c r="APO51" s="1">
        <f t="shared" si="2952"/>
        <v>1.3890784982935154</v>
      </c>
      <c r="APP51" s="1">
        <f t="shared" si="2953"/>
        <v>2.0836177474402732E-3</v>
      </c>
      <c r="APQ51" s="1">
        <f t="shared" si="2954"/>
        <v>15.98540601818461</v>
      </c>
      <c r="APR51" s="1"/>
      <c r="APS51" s="1"/>
      <c r="APT51" s="2" t="s">
        <v>11</v>
      </c>
      <c r="APU51" s="1" t="s">
        <v>113</v>
      </c>
      <c r="APV51" s="1">
        <v>162</v>
      </c>
      <c r="APW51" s="2">
        <v>2</v>
      </c>
      <c r="APX51" s="1">
        <v>0.05</v>
      </c>
      <c r="APY51" s="1">
        <f t="shared" si="2955"/>
        <v>4.5000000000000005E-2</v>
      </c>
      <c r="APZ51" s="1">
        <f t="shared" si="2956"/>
        <v>1.8694158075601375</v>
      </c>
      <c r="AQA51" s="1">
        <f t="shared" si="2957"/>
        <v>2.8041237113402063E-3</v>
      </c>
      <c r="AQB51" s="1">
        <f t="shared" si="2958"/>
        <v>21.513089963866712</v>
      </c>
      <c r="AQC51" s="1"/>
      <c r="AQD51" s="1"/>
      <c r="AQE51" s="2" t="s">
        <v>11</v>
      </c>
      <c r="AQF51" s="1" t="s">
        <v>114</v>
      </c>
      <c r="AQG51" s="1">
        <v>163</v>
      </c>
      <c r="AQH51" s="2">
        <v>2</v>
      </c>
      <c r="AQI51" s="1">
        <v>6.7000000000000004E-2</v>
      </c>
      <c r="AQJ51" s="1">
        <f t="shared" ref="AQJ51:AQJ64" si="3406">AQI51-0.016</f>
        <v>5.1000000000000004E-2</v>
      </c>
      <c r="AQK51" s="1">
        <f t="shared" si="2959"/>
        <v>1.4657534246575343</v>
      </c>
      <c r="AQL51" s="1">
        <f t="shared" si="2960"/>
        <v>2.1986301369863017E-3</v>
      </c>
      <c r="AQM51" s="1">
        <f t="shared" si="2961"/>
        <v>16.867775035377665</v>
      </c>
      <c r="AQN51" s="1"/>
      <c r="AQO51" s="1"/>
      <c r="AQP51" s="2" t="s">
        <v>11</v>
      </c>
      <c r="AQQ51" s="1" t="s">
        <v>115</v>
      </c>
      <c r="AQR51" s="1">
        <v>169</v>
      </c>
      <c r="AQS51" s="2">
        <v>2</v>
      </c>
      <c r="AQT51" s="1">
        <v>5.7000000000000002E-2</v>
      </c>
      <c r="AQU51" s="1">
        <f t="shared" si="2962"/>
        <v>6.5000000000000002E-2</v>
      </c>
      <c r="AQV51" s="1">
        <f t="shared" si="2963"/>
        <v>2.7713310580204777</v>
      </c>
      <c r="AQW51" s="1">
        <f t="shared" si="2964"/>
        <v>4.156996587030717E-3</v>
      </c>
      <c r="AQX51" s="1">
        <f t="shared" si="2965"/>
        <v>31.892259672643501</v>
      </c>
      <c r="AQY51" s="1"/>
      <c r="AQZ51" s="1"/>
      <c r="ARA51" s="2" t="s">
        <v>11</v>
      </c>
      <c r="ARB51" s="1" t="s">
        <v>116</v>
      </c>
      <c r="ARC51" s="1">
        <v>170</v>
      </c>
      <c r="ARD51" s="2">
        <v>2</v>
      </c>
      <c r="ARE51" s="1">
        <v>2.1999999999999999E-2</v>
      </c>
      <c r="ARF51" s="1">
        <f t="shared" si="2966"/>
        <v>1.6E-2</v>
      </c>
      <c r="ARG51" s="1">
        <f t="shared" si="2967"/>
        <v>0.27551020408163263</v>
      </c>
      <c r="ARH51" s="1">
        <f t="shared" si="2968"/>
        <v>4.1326530612244896E-4</v>
      </c>
      <c r="ARI51" s="1">
        <f t="shared" si="2969"/>
        <v>3.1705497420111932</v>
      </c>
      <c r="ARJ51" s="1"/>
      <c r="ARK51" s="1"/>
      <c r="ARL51" s="2" t="s">
        <v>11</v>
      </c>
      <c r="ARM51" s="1" t="s">
        <v>117</v>
      </c>
      <c r="ARN51" s="1">
        <v>171</v>
      </c>
      <c r="ARO51" s="2">
        <v>2</v>
      </c>
      <c r="ARP51" s="1">
        <v>3.2000000000000001E-2</v>
      </c>
      <c r="ARQ51" s="1">
        <f t="shared" si="2970"/>
        <v>2.6000000000000002E-2</v>
      </c>
      <c r="ARR51" s="1">
        <f t="shared" si="2971"/>
        <v>0.70205479452054809</v>
      </c>
      <c r="ARS51" s="1">
        <f t="shared" si="2972"/>
        <v>1.0530821917808222E-3</v>
      </c>
      <c r="ART51" s="1">
        <f t="shared" si="2973"/>
        <v>8.0791913136738831</v>
      </c>
      <c r="ARU51" s="1"/>
      <c r="ARV51" s="1"/>
      <c r="ARW51" s="2" t="s">
        <v>11</v>
      </c>
      <c r="ARX51" s="1" t="s">
        <v>118</v>
      </c>
      <c r="ARY51" s="1">
        <v>172</v>
      </c>
      <c r="ARZ51" s="2">
        <v>2</v>
      </c>
      <c r="ASA51" s="1">
        <v>4.7E-2</v>
      </c>
      <c r="ASB51" s="1">
        <f t="shared" si="2974"/>
        <v>2.7E-2</v>
      </c>
      <c r="ASC51" s="1">
        <f t="shared" si="2975"/>
        <v>0.16271186440677962</v>
      </c>
      <c r="ASD51" s="1">
        <f t="shared" si="2976"/>
        <v>2.4406779661016945E-4</v>
      </c>
      <c r="ASE51" s="1">
        <f t="shared" si="2977"/>
        <v>1.8724753278619775</v>
      </c>
      <c r="ASF51" s="1"/>
      <c r="ASG51" s="1"/>
      <c r="ASH51" s="2" t="s">
        <v>11</v>
      </c>
      <c r="ASI51" s="1" t="s">
        <v>119</v>
      </c>
      <c r="ASJ51" s="1">
        <v>173</v>
      </c>
      <c r="ASK51" s="2">
        <v>2</v>
      </c>
      <c r="ASL51" s="1">
        <v>3.7999999999999999E-2</v>
      </c>
      <c r="ASM51" s="1">
        <f t="shared" si="2978"/>
        <v>3.4999999999999996E-2</v>
      </c>
      <c r="ASN51" s="1">
        <f t="shared" si="2979"/>
        <v>0.96575342465753411</v>
      </c>
      <c r="ASO51" s="1">
        <f t="shared" si="2980"/>
        <v>1.4486301369863012E-3</v>
      </c>
      <c r="ASP51" s="1">
        <f t="shared" si="2981"/>
        <v>11.113814392468459</v>
      </c>
      <c r="ASQ51" s="1"/>
      <c r="ASR51" s="1"/>
      <c r="ASS51" s="2" t="s">
        <v>11</v>
      </c>
      <c r="AST51" s="1" t="s">
        <v>120</v>
      </c>
      <c r="ASU51" s="1">
        <v>176</v>
      </c>
      <c r="ASV51" s="2">
        <v>2</v>
      </c>
      <c r="ASW51" s="1">
        <v>4.9000000000000002E-2</v>
      </c>
      <c r="ASX51" s="1">
        <f t="shared" si="2982"/>
        <v>4.2000000000000003E-2</v>
      </c>
      <c r="ASY51" s="1">
        <f t="shared" si="2983"/>
        <v>1.0034364261168385</v>
      </c>
      <c r="ASZ51" s="1">
        <f t="shared" si="2984"/>
        <v>1.5051546391752577E-3</v>
      </c>
      <c r="ATA51" s="1">
        <f t="shared" si="2985"/>
        <v>11.547467407075512</v>
      </c>
      <c r="ATB51" s="1"/>
      <c r="ATC51" s="1"/>
      <c r="ATD51" s="2" t="s">
        <v>11</v>
      </c>
      <c r="ATE51" s="1" t="s">
        <v>121</v>
      </c>
      <c r="ATF51" s="1">
        <v>180</v>
      </c>
      <c r="ATG51" s="2">
        <v>2</v>
      </c>
      <c r="ATH51" s="1">
        <v>7.8E-2</v>
      </c>
      <c r="ATI51" s="1">
        <f t="shared" si="2986"/>
        <v>5.6999999999999995E-2</v>
      </c>
      <c r="ATJ51" s="1">
        <f t="shared" si="2987"/>
        <v>0.95155709342560546</v>
      </c>
      <c r="ATK51" s="1">
        <f t="shared" si="2988"/>
        <v>1.4273356401384083E-3</v>
      </c>
      <c r="ATL51" s="1">
        <f t="shared" si="2989"/>
        <v>10.950444130104019</v>
      </c>
      <c r="ATM51" s="1"/>
      <c r="ATN51" s="1"/>
      <c r="ATO51" s="2" t="s">
        <v>11</v>
      </c>
      <c r="ATP51" s="1" t="s">
        <v>122</v>
      </c>
      <c r="ATQ51" s="1">
        <v>183</v>
      </c>
      <c r="ATR51" s="2">
        <v>2</v>
      </c>
      <c r="ATS51" s="1">
        <v>6.2E-2</v>
      </c>
      <c r="ATT51" s="1">
        <f t="shared" si="2990"/>
        <v>6.0999999999999999E-2</v>
      </c>
      <c r="ATU51" s="1">
        <f t="shared" si="2991"/>
        <v>1.8082191780821917</v>
      </c>
      <c r="ATV51" s="1">
        <f t="shared" si="2992"/>
        <v>2.7123287671232876E-3</v>
      </c>
      <c r="ATW51" s="1">
        <f t="shared" si="2993"/>
        <v>20.808843968877117</v>
      </c>
      <c r="ATX51" s="1"/>
      <c r="ATY51" s="1"/>
      <c r="ATZ51" s="2" t="s">
        <v>11</v>
      </c>
      <c r="AUA51" s="1" t="s">
        <v>123</v>
      </c>
      <c r="AUB51" s="1">
        <v>184</v>
      </c>
      <c r="AUC51" s="2">
        <v>2</v>
      </c>
      <c r="AUD51" s="1">
        <v>1.7999999999999999E-2</v>
      </c>
      <c r="AUE51" s="1">
        <f t="shared" si="2994"/>
        <v>1.9999999999999983E-3</v>
      </c>
      <c r="AUF51" s="1">
        <f t="shared" si="2995"/>
        <v>-0.24187725631768958</v>
      </c>
      <c r="AUG51" s="1">
        <f t="shared" si="2996"/>
        <v>-3.6281588447653439E-4</v>
      </c>
      <c r="AUH51" s="1">
        <f t="shared" si="2997"/>
        <v>-2.7835044265336943</v>
      </c>
      <c r="AUI51" s="1"/>
      <c r="AUJ51" s="1"/>
      <c r="AUK51" s="2" t="s">
        <v>11</v>
      </c>
      <c r="AUL51" s="1" t="s">
        <v>124</v>
      </c>
      <c r="AUM51" s="1">
        <v>185</v>
      </c>
      <c r="AUN51" s="2">
        <v>2</v>
      </c>
      <c r="AUO51" s="1">
        <v>2.9000000000000001E-2</v>
      </c>
      <c r="AUP51" s="1">
        <f t="shared" si="2998"/>
        <v>2.4E-2</v>
      </c>
      <c r="AUQ51" s="1">
        <f t="shared" si="2999"/>
        <v>0.69675090252707583</v>
      </c>
      <c r="AUR51" s="1">
        <f t="shared" si="3000"/>
        <v>1.0451263537906137E-3</v>
      </c>
      <c r="AUS51" s="1">
        <f t="shared" si="3001"/>
        <v>8.0181545421045204</v>
      </c>
      <c r="AUT51" s="1"/>
      <c r="AUU51" s="1"/>
      <c r="AUV51" s="2" t="s">
        <v>11</v>
      </c>
      <c r="AUW51" s="1" t="s">
        <v>125</v>
      </c>
      <c r="AUX51" s="1">
        <v>186</v>
      </c>
      <c r="AUY51" s="2">
        <v>2</v>
      </c>
      <c r="AUZ51" s="1">
        <v>3.4000000000000002E-2</v>
      </c>
      <c r="AVA51" s="1">
        <f t="shared" si="3002"/>
        <v>2.4E-2</v>
      </c>
      <c r="AVB51" s="1">
        <f t="shared" si="3003"/>
        <v>0.72924187725631773</v>
      </c>
      <c r="AVC51" s="1">
        <f t="shared" si="3004"/>
        <v>1.0938628158844766E-3</v>
      </c>
      <c r="AVD51" s="1">
        <f t="shared" si="3005"/>
        <v>8.3920581217881516</v>
      </c>
      <c r="AVE51" s="1"/>
      <c r="AVF51" s="1"/>
      <c r="AVG51" s="2" t="s">
        <v>11</v>
      </c>
      <c r="AVH51" s="1" t="s">
        <v>126</v>
      </c>
      <c r="AVI51" s="1">
        <v>187</v>
      </c>
      <c r="AVJ51" s="2">
        <v>2</v>
      </c>
      <c r="AVK51" s="1">
        <v>4.1000000000000002E-2</v>
      </c>
      <c r="AVL51" s="1">
        <f t="shared" si="3006"/>
        <v>3.1E-2</v>
      </c>
      <c r="AVM51" s="1">
        <f t="shared" si="3007"/>
        <v>1.1007194244604317</v>
      </c>
      <c r="AVN51" s="1">
        <f t="shared" si="3008"/>
        <v>1.6510791366906475E-3</v>
      </c>
      <c r="AVO51" s="1">
        <f t="shared" si="3009"/>
        <v>12.666992494461985</v>
      </c>
      <c r="AVP51" s="1"/>
      <c r="AVQ51" s="1"/>
      <c r="AVR51" s="2" t="s">
        <v>11</v>
      </c>
      <c r="AVS51" s="1" t="s">
        <v>127</v>
      </c>
      <c r="AVT51" s="1">
        <v>190</v>
      </c>
      <c r="AVU51" s="2">
        <v>2</v>
      </c>
      <c r="AVV51" s="1">
        <v>4.9000000000000002E-2</v>
      </c>
      <c r="AVW51" s="1">
        <f t="shared" si="3010"/>
        <v>3.8000000000000006E-2</v>
      </c>
      <c r="AVX51" s="1">
        <f t="shared" si="3011"/>
        <v>1.3978494623655915</v>
      </c>
      <c r="AVY51" s="1">
        <f t="shared" si="3012"/>
        <v>2.0967741935483874E-3</v>
      </c>
      <c r="AVZ51" s="1">
        <f t="shared" si="3013"/>
        <v>16.086341582326806</v>
      </c>
      <c r="AWA51" s="1"/>
      <c r="AWB51" s="1"/>
      <c r="AWC51" s="2" t="s">
        <v>11</v>
      </c>
      <c r="AWD51" s="1" t="s">
        <v>128</v>
      </c>
      <c r="AWE51" s="1">
        <v>191</v>
      </c>
      <c r="AWF51" s="2">
        <v>2</v>
      </c>
      <c r="AWG51" s="1">
        <v>5.2999999999999999E-2</v>
      </c>
      <c r="AWH51" s="1">
        <f t="shared" si="3014"/>
        <v>0.04</v>
      </c>
      <c r="AWI51" s="1">
        <f t="shared" si="3015"/>
        <v>1.3799283154121864</v>
      </c>
      <c r="AWJ51" s="1">
        <f t="shared" si="3016"/>
        <v>2.0698924731182796E-3</v>
      </c>
      <c r="AWK51" s="1">
        <f t="shared" si="3017"/>
        <v>15.880106433835435</v>
      </c>
      <c r="AWL51" s="1"/>
      <c r="AWM51" s="1"/>
      <c r="AWN51" s="2" t="s">
        <v>11</v>
      </c>
      <c r="AWO51" s="1" t="s">
        <v>129</v>
      </c>
      <c r="AWP51" s="1">
        <v>192</v>
      </c>
      <c r="AWQ51" s="2">
        <v>2</v>
      </c>
      <c r="AWR51" s="1">
        <v>5.5E-2</v>
      </c>
      <c r="AWS51" s="1">
        <f t="shared" si="3018"/>
        <v>3.9E-2</v>
      </c>
      <c r="AWT51" s="1">
        <f t="shared" si="3019"/>
        <v>1.3285714285714285</v>
      </c>
      <c r="AWU51" s="1">
        <f t="shared" si="3020"/>
        <v>1.992857142857143E-3</v>
      </c>
      <c r="AWV51" s="1">
        <f t="shared" si="3021"/>
        <v>15.289095422587311</v>
      </c>
      <c r="AWW51" s="1"/>
      <c r="AWX51" s="1"/>
      <c r="AWY51" s="2" t="s">
        <v>11</v>
      </c>
      <c r="AWZ51" s="1" t="s">
        <v>130</v>
      </c>
      <c r="AXA51" s="1">
        <v>193</v>
      </c>
      <c r="AXB51" s="2">
        <v>2</v>
      </c>
      <c r="AXC51" s="1">
        <v>5.8999999999999997E-2</v>
      </c>
      <c r="AXD51" s="1">
        <f t="shared" si="3022"/>
        <v>4.4999999999999998E-2</v>
      </c>
      <c r="AXE51" s="1">
        <f t="shared" si="3023"/>
        <v>1.5125448028673836</v>
      </c>
      <c r="AXF51" s="1">
        <f t="shared" si="3024"/>
        <v>2.2688172043010754E-3</v>
      </c>
      <c r="AXG51" s="1">
        <f t="shared" si="3025"/>
        <v>17.406246532671567</v>
      </c>
      <c r="AXH51" s="1"/>
      <c r="AXI51" s="1"/>
      <c r="AXJ51" s="2" t="s">
        <v>11</v>
      </c>
      <c r="AXK51" s="1" t="s">
        <v>131</v>
      </c>
      <c r="AXL51" s="1">
        <v>197</v>
      </c>
      <c r="AXM51" s="2">
        <v>2</v>
      </c>
      <c r="AXN51" s="1">
        <v>6.7000000000000004E-2</v>
      </c>
      <c r="AXO51" s="1">
        <f t="shared" si="3026"/>
        <v>4.8000000000000001E-2</v>
      </c>
      <c r="AXP51" s="1">
        <f t="shared" si="3027"/>
        <v>1.5719424460431657</v>
      </c>
      <c r="AXQ51" s="1">
        <f t="shared" si="3028"/>
        <v>2.3579136690647486E-3</v>
      </c>
      <c r="AXR51" s="1">
        <f t="shared" si="3029"/>
        <v>18.089789934901596</v>
      </c>
      <c r="AXS51" s="1"/>
      <c r="AXT51" s="1"/>
      <c r="AXU51" s="2" t="s">
        <v>11</v>
      </c>
      <c r="AXV51" s="1" t="s">
        <v>132</v>
      </c>
      <c r="AXW51" s="1">
        <v>198</v>
      </c>
      <c r="AXX51" s="2">
        <v>2</v>
      </c>
      <c r="AXY51" s="1">
        <v>2.7E-2</v>
      </c>
      <c r="AXZ51" s="1">
        <f t="shared" si="3030"/>
        <v>9.9999999999999985E-3</v>
      </c>
      <c r="AYA51" s="1">
        <f t="shared" si="3031"/>
        <v>0.17266187050359708</v>
      </c>
      <c r="AYB51" s="1">
        <f t="shared" si="3032"/>
        <v>2.5899280575539561E-4</v>
      </c>
      <c r="AYC51" s="1">
        <f t="shared" si="3033"/>
        <v>1.9869792148175658</v>
      </c>
      <c r="AYD51" s="1"/>
      <c r="AYE51" s="1"/>
      <c r="AYF51" s="2" t="s">
        <v>11</v>
      </c>
      <c r="AYG51" s="1" t="s">
        <v>133</v>
      </c>
      <c r="AYH51" s="1">
        <v>201</v>
      </c>
      <c r="AYI51" s="2">
        <v>2</v>
      </c>
      <c r="AYJ51" s="1">
        <v>4.2000000000000003E-2</v>
      </c>
      <c r="AYK51" s="1">
        <f t="shared" si="3034"/>
        <v>1.9000000000000003E-2</v>
      </c>
      <c r="AYL51" s="1">
        <f t="shared" si="3035"/>
        <v>0.44642857142857156</v>
      </c>
      <c r="AYM51" s="1">
        <f t="shared" si="3036"/>
        <v>6.6964285714285737E-4</v>
      </c>
      <c r="AYN51" s="1">
        <f t="shared" si="3037"/>
        <v>5.1374648597403612</v>
      </c>
      <c r="AYO51" s="1"/>
      <c r="AYP51" s="1"/>
      <c r="AYQ51" s="2" t="s">
        <v>11</v>
      </c>
      <c r="AYR51" s="1" t="s">
        <v>134</v>
      </c>
      <c r="AYS51" s="1">
        <v>204</v>
      </c>
      <c r="AYT51" s="2">
        <v>2</v>
      </c>
      <c r="AYU51" s="1">
        <v>5.1999999999999998E-2</v>
      </c>
      <c r="AYV51" s="1">
        <f t="shared" si="3038"/>
        <v>2.8999999999999998E-2</v>
      </c>
      <c r="AYW51" s="1">
        <f t="shared" si="3039"/>
        <v>0.48928571428571421</v>
      </c>
      <c r="AYX51" s="1">
        <f t="shared" si="3040"/>
        <v>7.3392857142857136E-4</v>
      </c>
      <c r="AYY51" s="1">
        <f t="shared" si="3041"/>
        <v>5.6306614862754332</v>
      </c>
      <c r="AYZ51" s="1"/>
      <c r="AZA51" s="1"/>
      <c r="AZB51" s="2" t="s">
        <v>11</v>
      </c>
      <c r="AZC51" s="1" t="s">
        <v>135</v>
      </c>
      <c r="AZD51" s="1">
        <v>205</v>
      </c>
      <c r="AZE51" s="2">
        <v>2</v>
      </c>
      <c r="AZF51" s="1">
        <v>4.5999999999999999E-2</v>
      </c>
      <c r="AZG51" s="1">
        <f t="shared" si="2197"/>
        <v>2.4E-2</v>
      </c>
      <c r="AZH51" s="1">
        <f t="shared" si="3042"/>
        <v>0.65</v>
      </c>
      <c r="AZI51" s="1">
        <f t="shared" si="3043"/>
        <v>9.7500000000000006E-4</v>
      </c>
      <c r="AZJ51" s="1">
        <f t="shared" si="3044"/>
        <v>7.4801488357819634</v>
      </c>
      <c r="AZK51" s="1"/>
      <c r="AZL51" s="1"/>
      <c r="AZM51" s="2" t="s">
        <v>11</v>
      </c>
      <c r="AZN51" s="1" t="s">
        <v>136</v>
      </c>
      <c r="AZO51" s="1">
        <v>208</v>
      </c>
      <c r="AZP51" s="2">
        <v>2</v>
      </c>
      <c r="AZQ51" s="1">
        <v>5.6000000000000001E-2</v>
      </c>
      <c r="AZR51" s="1">
        <f t="shared" si="3045"/>
        <v>3.5000000000000003E-2</v>
      </c>
      <c r="AZS51" s="1">
        <f t="shared" si="3046"/>
        <v>1.0428571428571429</v>
      </c>
      <c r="AZT51" s="1">
        <f t="shared" si="3047"/>
        <v>1.5642857142857145E-3</v>
      </c>
      <c r="AZU51" s="1">
        <f t="shared" si="3048"/>
        <v>12.001117912353481</v>
      </c>
      <c r="AZV51" s="1"/>
      <c r="AZW51" s="1"/>
      <c r="AZX51" s="2" t="s">
        <v>11</v>
      </c>
      <c r="AZY51" s="1" t="s">
        <v>137</v>
      </c>
      <c r="AZZ51" s="1">
        <v>211</v>
      </c>
      <c r="BAA51" s="2">
        <v>2</v>
      </c>
      <c r="BAB51" s="1">
        <v>6.3E-2</v>
      </c>
      <c r="BAC51" s="1">
        <f t="shared" si="3049"/>
        <v>3.9E-2</v>
      </c>
      <c r="BAD51" s="1">
        <f t="shared" si="3050"/>
        <v>1.1276595744680853</v>
      </c>
      <c r="BAE51" s="1">
        <f t="shared" si="3051"/>
        <v>1.6914893617021279E-3</v>
      </c>
      <c r="BAF51" s="1">
        <f t="shared" si="3052"/>
        <v>12.977017620178204</v>
      </c>
      <c r="BAG51" s="1"/>
      <c r="BAH51" s="1"/>
      <c r="BAI51" s="2" t="s">
        <v>11</v>
      </c>
      <c r="BAJ51" s="1" t="s">
        <v>138</v>
      </c>
      <c r="BAK51" s="1">
        <v>212</v>
      </c>
      <c r="BAL51" s="2">
        <v>2</v>
      </c>
      <c r="BAM51" s="1">
        <v>1.4E-2</v>
      </c>
      <c r="BAN51" s="1">
        <f t="shared" si="3053"/>
        <v>4.0000000000000001E-3</v>
      </c>
      <c r="BAO51" s="1">
        <f t="shared" si="3054"/>
        <v>1.134020618556701</v>
      </c>
      <c r="BAP51" s="1">
        <f t="shared" si="3055"/>
        <v>1.7010309278350515E-3</v>
      </c>
      <c r="BAQ51" s="1">
        <f t="shared" si="3056"/>
        <v>13.050220014845614</v>
      </c>
      <c r="BAR51" s="1"/>
      <c r="BAS51" s="1"/>
      <c r="BAT51" s="2" t="s">
        <v>11</v>
      </c>
      <c r="BAU51" s="1" t="s">
        <v>139</v>
      </c>
      <c r="BAV51" s="1">
        <v>213</v>
      </c>
      <c r="BAW51" s="2">
        <v>2</v>
      </c>
      <c r="BAX51" s="1">
        <v>1.2999999999999999E-2</v>
      </c>
      <c r="BAY51" s="1">
        <f t="shared" si="3057"/>
        <v>1.2E-2</v>
      </c>
      <c r="BAZ51" s="1">
        <f t="shared" si="3058"/>
        <v>1.5486111111111112</v>
      </c>
      <c r="BBA51" s="1">
        <f t="shared" si="3059"/>
        <v>2.3229166666666667E-3</v>
      </c>
      <c r="BBB51" s="1">
        <f t="shared" si="3060"/>
        <v>17.821294769010446</v>
      </c>
      <c r="BBC51" s="1"/>
      <c r="BBD51" s="1"/>
      <c r="BBE51" s="2" t="s">
        <v>11</v>
      </c>
      <c r="BBF51" s="1" t="s">
        <v>140</v>
      </c>
      <c r="BBG51" s="1">
        <v>214</v>
      </c>
      <c r="BBH51" s="2">
        <v>2</v>
      </c>
      <c r="BBI51" s="1">
        <v>2.1999999999999999E-2</v>
      </c>
      <c r="BBJ51" s="1">
        <f t="shared" si="3061"/>
        <v>1.6999999999999998E-2</v>
      </c>
      <c r="BBK51" s="1">
        <f t="shared" si="3062"/>
        <v>1.4006968641114983</v>
      </c>
      <c r="BBL51" s="1">
        <f t="shared" si="3063"/>
        <v>2.1010452961672476E-3</v>
      </c>
      <c r="BBM51" s="1">
        <f t="shared" si="3064"/>
        <v>16.119109257487803</v>
      </c>
      <c r="BBN51" s="1"/>
      <c r="BBO51" s="1"/>
      <c r="BBP51" s="2" t="s">
        <v>11</v>
      </c>
      <c r="BBQ51" s="1" t="s">
        <v>141</v>
      </c>
      <c r="BBR51" s="1">
        <v>215</v>
      </c>
      <c r="BBS51" s="2">
        <v>2</v>
      </c>
      <c r="BBT51" s="1">
        <v>2.8000000000000001E-2</v>
      </c>
      <c r="BBU51" s="1">
        <f t="shared" si="3065"/>
        <v>0.02</v>
      </c>
      <c r="BBV51" s="1">
        <f t="shared" si="3066"/>
        <v>1.4090909090909092</v>
      </c>
      <c r="BBW51" s="1">
        <f t="shared" si="3067"/>
        <v>2.113636363636364E-3</v>
      </c>
      <c r="BBX51" s="1">
        <f t="shared" si="3068"/>
        <v>16.215707266380484</v>
      </c>
      <c r="BBY51" s="1"/>
      <c r="BBZ51" s="1"/>
      <c r="BCA51" s="2" t="s">
        <v>11</v>
      </c>
      <c r="BCB51" s="1" t="s">
        <v>142</v>
      </c>
      <c r="BCC51" s="1">
        <v>225</v>
      </c>
      <c r="BCD51" s="2">
        <v>2</v>
      </c>
      <c r="BCE51" s="1">
        <v>4.1000000000000002E-2</v>
      </c>
      <c r="BCF51" s="1">
        <f t="shared" si="3069"/>
        <v>3.4000000000000002E-2</v>
      </c>
      <c r="BCG51" s="1">
        <f t="shared" si="3070"/>
        <v>1.8641114982578399</v>
      </c>
      <c r="BCH51" s="1">
        <f t="shared" si="3071"/>
        <v>2.79616724738676E-3</v>
      </c>
      <c r="BCI51" s="1">
        <f t="shared" si="3072"/>
        <v>21.452048389940234</v>
      </c>
      <c r="BCJ51" s="1"/>
      <c r="BCK51" s="1"/>
      <c r="BCL51" s="2" t="s">
        <v>11</v>
      </c>
      <c r="BCM51" s="1" t="s">
        <v>143</v>
      </c>
      <c r="BCN51" s="1">
        <v>226</v>
      </c>
      <c r="BCO51" s="2">
        <v>2</v>
      </c>
      <c r="BCP51" s="1">
        <v>2.8000000000000001E-2</v>
      </c>
      <c r="BCQ51" s="1">
        <f t="shared" si="3073"/>
        <v>1.0000000000000002E-2</v>
      </c>
      <c r="BCR51" s="1">
        <f t="shared" si="3074"/>
        <v>0.82432432432432434</v>
      </c>
      <c r="BCS51" s="1">
        <f t="shared" si="3075"/>
        <v>1.2364864864864865E-3</v>
      </c>
      <c r="BCT51" s="1">
        <f t="shared" si="3076"/>
        <v>9.4862594383097658</v>
      </c>
      <c r="BCU51" s="1"/>
      <c r="BCV51" s="1"/>
      <c r="BCW51" s="2" t="s">
        <v>11</v>
      </c>
      <c r="BCX51" s="1" t="s">
        <v>144</v>
      </c>
      <c r="BCY51" s="1">
        <v>232</v>
      </c>
      <c r="BCZ51" s="2">
        <v>2</v>
      </c>
      <c r="BDA51" s="1">
        <v>5.1999999999999998E-2</v>
      </c>
      <c r="BDB51" s="1">
        <f t="shared" si="3077"/>
        <v>2.7999999999999997E-2</v>
      </c>
      <c r="BDC51" s="1">
        <f t="shared" si="3078"/>
        <v>1.4999999999999998</v>
      </c>
      <c r="BDD51" s="1">
        <f t="shared" si="3079"/>
        <v>2.2499999999999998E-3</v>
      </c>
      <c r="BDE51" s="1">
        <f t="shared" si="3080"/>
        <v>17.261881928727608</v>
      </c>
      <c r="BDF51" s="1"/>
      <c r="BDG51" s="1"/>
      <c r="BDH51" s="2" t="s">
        <v>11</v>
      </c>
      <c r="BDI51" s="1" t="s">
        <v>145</v>
      </c>
      <c r="BDJ51" s="1">
        <v>233</v>
      </c>
      <c r="BDK51" s="2">
        <v>2</v>
      </c>
      <c r="BDL51" s="1">
        <v>5.3999999999999999E-2</v>
      </c>
      <c r="BDM51" s="1">
        <f t="shared" si="3081"/>
        <v>1.6E-2</v>
      </c>
      <c r="BDN51" s="1">
        <f t="shared" si="3082"/>
        <v>1.1385135135135136</v>
      </c>
      <c r="BDO51" s="1">
        <f t="shared" si="3083"/>
        <v>1.7077702702702705E-3</v>
      </c>
      <c r="BDP51" s="1">
        <f t="shared" si="3084"/>
        <v>13.101923896354064</v>
      </c>
      <c r="BDQ51" s="1"/>
      <c r="BDR51" s="1"/>
      <c r="BDS51" s="2" t="s">
        <v>11</v>
      </c>
      <c r="BDT51" s="1" t="s">
        <v>146</v>
      </c>
      <c r="BDU51" s="1">
        <v>234</v>
      </c>
      <c r="BDV51" s="2">
        <v>2</v>
      </c>
      <c r="BDW51" s="1">
        <v>6.4000000000000001E-2</v>
      </c>
      <c r="BDX51" s="1">
        <f t="shared" si="3085"/>
        <v>2.8999999999999998E-2</v>
      </c>
      <c r="BDY51" s="1">
        <f t="shared" si="3086"/>
        <v>1.5559322033898304</v>
      </c>
      <c r="BDZ51" s="1">
        <f t="shared" si="3087"/>
        <v>2.3338983050847457E-3</v>
      </c>
      <c r="BEA51" s="1">
        <f t="shared" si="3088"/>
        <v>17.905545322680162</v>
      </c>
      <c r="BEB51" s="1"/>
      <c r="BEC51" s="1"/>
      <c r="BED51" s="2" t="s">
        <v>11</v>
      </c>
      <c r="BEE51" s="1" t="s">
        <v>147</v>
      </c>
      <c r="BEF51" s="1">
        <v>236</v>
      </c>
      <c r="BEG51" s="2">
        <v>2</v>
      </c>
      <c r="BEH51" s="1">
        <v>6.4000000000000001E-2</v>
      </c>
      <c r="BEI51" s="1">
        <f t="shared" si="3089"/>
        <v>5.9999999999999984E-3</v>
      </c>
      <c r="BEJ51" s="1">
        <f t="shared" si="3090"/>
        <v>0.7830508474576271</v>
      </c>
      <c r="BEK51" s="1">
        <f t="shared" si="3091"/>
        <v>1.1745762711864406E-3</v>
      </c>
      <c r="BEL51" s="1">
        <f t="shared" si="3092"/>
        <v>9.0112875153357681</v>
      </c>
      <c r="BEM51" s="1"/>
      <c r="BEN51" s="1"/>
      <c r="BEO51" s="2" t="s">
        <v>11</v>
      </c>
      <c r="BEP51" s="4" t="s">
        <v>148</v>
      </c>
      <c r="BEQ51" s="4">
        <v>239</v>
      </c>
      <c r="BER51" s="2">
        <v>2</v>
      </c>
      <c r="BES51" s="1">
        <v>8.5000000000000006E-2</v>
      </c>
      <c r="BET51" s="1">
        <f t="shared" si="3093"/>
        <v>1.8000000000000002E-2</v>
      </c>
      <c r="BEU51" s="1">
        <f t="shared" si="3094"/>
        <v>1.2348993288590604</v>
      </c>
      <c r="BEV51" s="1">
        <f t="shared" si="3095"/>
        <v>1.8523489932885907E-3</v>
      </c>
      <c r="BEW51" s="1">
        <f t="shared" si="3096"/>
        <v>14.211124272420044</v>
      </c>
      <c r="BEX51" s="1"/>
      <c r="BEY51" s="1"/>
      <c r="BEZ51" s="2" t="s">
        <v>11</v>
      </c>
      <c r="BFA51" s="4" t="s">
        <v>149</v>
      </c>
      <c r="BFB51" s="4">
        <v>240</v>
      </c>
      <c r="BFC51" s="2">
        <v>2</v>
      </c>
      <c r="BFD51" s="1">
        <v>-4.0000000000000001E-3</v>
      </c>
      <c r="BFE51" s="1">
        <f t="shared" si="3097"/>
        <v>1.9E-2</v>
      </c>
      <c r="BFF51" s="1">
        <f t="shared" si="3098"/>
        <v>2.8919860627177703</v>
      </c>
      <c r="BFG51" s="1">
        <f t="shared" si="3099"/>
        <v>4.3379790940766558E-3</v>
      </c>
      <c r="BFH51" s="1">
        <f t="shared" si="3100"/>
        <v>33.280747969439993</v>
      </c>
      <c r="BFI51" s="1"/>
      <c r="BFJ51" s="1"/>
      <c r="BFK51" s="2" t="s">
        <v>11</v>
      </c>
      <c r="BFL51" s="4" t="s">
        <v>150</v>
      </c>
      <c r="BFM51" s="4">
        <v>241</v>
      </c>
      <c r="BFN51" s="2">
        <v>2</v>
      </c>
      <c r="BFO51" s="1">
        <v>5.0000000000000001E-3</v>
      </c>
      <c r="BFP51" s="1">
        <f t="shared" si="3101"/>
        <v>2.2000000000000002E-2</v>
      </c>
      <c r="BFQ51" s="1">
        <f t="shared" si="3102"/>
        <v>3.0103092783505159</v>
      </c>
      <c r="BFR51" s="1">
        <f t="shared" si="3103"/>
        <v>4.515463917525774E-3</v>
      </c>
      <c r="BFS51" s="1">
        <f t="shared" si="3104"/>
        <v>34.642402221226547</v>
      </c>
      <c r="BFT51" s="1"/>
      <c r="BFU51" s="1"/>
      <c r="BFV51" s="2" t="s">
        <v>11</v>
      </c>
      <c r="BFW51" s="4" t="s">
        <v>151</v>
      </c>
      <c r="BFX51" s="4">
        <v>243</v>
      </c>
      <c r="BFY51" s="2">
        <v>2</v>
      </c>
      <c r="BFZ51" s="1">
        <v>3.9E-2</v>
      </c>
      <c r="BGA51" s="1">
        <f t="shared" si="3105"/>
        <v>3.3000000000000002E-2</v>
      </c>
      <c r="BGB51" s="1">
        <f t="shared" si="3106"/>
        <v>2.4048442906574397</v>
      </c>
      <c r="BGC51" s="1">
        <f t="shared" si="3107"/>
        <v>3.6072664359861595E-3</v>
      </c>
      <c r="BGD51" s="1">
        <f t="shared" si="3108"/>
        <v>27.674758801535614</v>
      </c>
      <c r="BGE51" s="1"/>
      <c r="BGF51" s="1"/>
      <c r="BGG51" s="2" t="s">
        <v>11</v>
      </c>
      <c r="BGH51" s="4" t="s">
        <v>152</v>
      </c>
      <c r="BGI51" s="4">
        <v>246</v>
      </c>
      <c r="BGJ51" s="2">
        <v>2</v>
      </c>
      <c r="BGK51" s="1">
        <v>4.8000000000000001E-2</v>
      </c>
      <c r="BGL51" s="1">
        <f t="shared" si="3109"/>
        <v>3.7000000000000005E-2</v>
      </c>
      <c r="BGM51" s="1">
        <f t="shared" si="2265"/>
        <v>2.4013840830449831</v>
      </c>
      <c r="BGN51" s="1">
        <f t="shared" si="3110"/>
        <v>3.6020761245674749E-3</v>
      </c>
      <c r="BGO51" s="1">
        <f t="shared" si="3111"/>
        <v>27.634939004698875</v>
      </c>
      <c r="BGP51" s="1"/>
      <c r="BGQ51" s="1"/>
      <c r="BGR51" s="2" t="s">
        <v>11</v>
      </c>
      <c r="BGS51" s="4" t="s">
        <v>153</v>
      </c>
      <c r="BGT51" s="4">
        <v>249</v>
      </c>
      <c r="BGU51" s="2">
        <v>2</v>
      </c>
      <c r="BGV51" s="1">
        <v>5.0999999999999997E-2</v>
      </c>
      <c r="BGW51" s="1">
        <f t="shared" si="3112"/>
        <v>4.1999999999999996E-2</v>
      </c>
      <c r="BGX51" s="1">
        <f t="shared" si="3113"/>
        <v>2.6872852233676974</v>
      </c>
      <c r="BGY51" s="1">
        <f t="shared" si="3114"/>
        <v>4.0309278350515463E-3</v>
      </c>
      <c r="BGZ51" s="1">
        <f t="shared" si="3115"/>
        <v>30.925066823058394</v>
      </c>
      <c r="BHA51" s="1"/>
      <c r="BHB51" s="1"/>
      <c r="BHC51" s="2" t="s">
        <v>11</v>
      </c>
      <c r="BHD51" s="4" t="s">
        <v>154</v>
      </c>
      <c r="BHE51" s="4">
        <v>253</v>
      </c>
      <c r="BHF51" s="2">
        <v>2</v>
      </c>
      <c r="BHG51" s="1">
        <v>5.6000000000000001E-2</v>
      </c>
      <c r="BHH51" s="1">
        <f t="shared" si="3116"/>
        <v>4.8000000000000001E-2</v>
      </c>
      <c r="BHI51" s="1">
        <f>(BHH51--0.0347)/0.0289</f>
        <v>2.8615916955017302</v>
      </c>
      <c r="BHJ51" s="1">
        <f t="shared" si="3117"/>
        <v>4.2923875432525956E-3</v>
      </c>
      <c r="BHK51" s="1">
        <f t="shared" si="3118"/>
        <v>32.930971983985543</v>
      </c>
      <c r="BHL51" s="1"/>
      <c r="BHM51" s="1"/>
      <c r="BHN51" s="2" t="s">
        <v>11</v>
      </c>
      <c r="BHO51" s="4" t="s">
        <v>155</v>
      </c>
      <c r="BHP51" s="4">
        <v>254</v>
      </c>
      <c r="BHQ51" s="2">
        <v>2</v>
      </c>
      <c r="BHR51" s="1">
        <v>2.4E-2</v>
      </c>
      <c r="BHS51" s="1">
        <f t="shared" si="3119"/>
        <v>2.0000000000000018E-3</v>
      </c>
      <c r="BHT51" s="1">
        <f t="shared" si="3120"/>
        <v>-1.7182130584192379E-2</v>
      </c>
      <c r="BHU51" s="1">
        <f t="shared" si="3121"/>
        <v>-2.577319587628857E-5</v>
      </c>
      <c r="BHV51" s="1">
        <f t="shared" si="3122"/>
        <v>-0.1977306062855389</v>
      </c>
      <c r="BHW51" s="1"/>
      <c r="BHX51" s="1"/>
      <c r="BHY51" s="2" t="s">
        <v>11</v>
      </c>
      <c r="BHZ51" s="4" t="s">
        <v>156</v>
      </c>
      <c r="BIA51" s="4">
        <v>260</v>
      </c>
      <c r="BIB51" s="2">
        <v>2</v>
      </c>
      <c r="BIC51" s="1">
        <v>4.2000000000000003E-2</v>
      </c>
      <c r="BID51" s="1">
        <f t="shared" si="3123"/>
        <v>1.1000000000000003E-2</v>
      </c>
      <c r="BIE51" s="1">
        <f t="shared" si="3124"/>
        <v>0.15878378378378388</v>
      </c>
      <c r="BIF51" s="1">
        <f t="shared" si="3125"/>
        <v>2.3817567567567584E-4</v>
      </c>
      <c r="BIG51" s="1">
        <f t="shared" si="3126"/>
        <v>1.827271285248194</v>
      </c>
      <c r="BIH51" s="1"/>
      <c r="BII51" s="1"/>
      <c r="BIJ51" s="2" t="s">
        <v>11</v>
      </c>
      <c r="BIK51" s="4" t="s">
        <v>157</v>
      </c>
      <c r="BIL51" s="4">
        <v>267</v>
      </c>
      <c r="BIM51" s="2">
        <v>2</v>
      </c>
      <c r="BIN51" s="1">
        <v>4.4999999999999998E-2</v>
      </c>
      <c r="BIO51" s="1">
        <f t="shared" si="3127"/>
        <v>1.3999999999999999E-2</v>
      </c>
      <c r="BIP51" s="1">
        <f t="shared" si="3128"/>
        <v>1.0966666666666667</v>
      </c>
      <c r="BIQ51" s="1">
        <f t="shared" si="3129"/>
        <v>1.645E-3</v>
      </c>
      <c r="BIR51" s="1">
        <f t="shared" si="3130"/>
        <v>12.620353676780852</v>
      </c>
      <c r="BIS51" s="1"/>
      <c r="BIT51" s="1"/>
      <c r="BIU51" s="2" t="s">
        <v>11</v>
      </c>
      <c r="BIV51" s="4" t="s">
        <v>158</v>
      </c>
      <c r="BIW51" s="4">
        <v>268</v>
      </c>
      <c r="BIX51" s="2">
        <v>2</v>
      </c>
      <c r="BIY51" s="1">
        <v>3.4000000000000002E-2</v>
      </c>
      <c r="BIZ51" s="1">
        <f t="shared" si="3131"/>
        <v>5.000000000000001E-3</v>
      </c>
      <c r="BJA51" s="1">
        <f t="shared" si="3132"/>
        <v>0.16610169491525428</v>
      </c>
      <c r="BJB51" s="1">
        <f t="shared" si="3133"/>
        <v>2.491525423728814E-4</v>
      </c>
      <c r="BJC51" s="1">
        <f t="shared" si="3134"/>
        <v>1.9114852305257692</v>
      </c>
      <c r="BJD51" s="1"/>
      <c r="BJE51" s="1"/>
      <c r="BJF51" s="2" t="s">
        <v>11</v>
      </c>
      <c r="BJG51" s="4" t="s">
        <v>159</v>
      </c>
      <c r="BJH51" s="4">
        <v>274</v>
      </c>
      <c r="BJI51" s="2">
        <v>2</v>
      </c>
      <c r="BJJ51" s="1">
        <v>3.6999999999999998E-2</v>
      </c>
      <c r="BJK51" s="1">
        <f t="shared" si="3135"/>
        <v>2.5999999999999999E-2</v>
      </c>
      <c r="BJL51" s="1">
        <f t="shared" si="3136"/>
        <v>1.5675675675675673</v>
      </c>
      <c r="BJM51" s="1">
        <f t="shared" si="3137"/>
        <v>2.351351351351351E-3</v>
      </c>
      <c r="BJN51" s="1">
        <f t="shared" si="3138"/>
        <v>18.03944417776939</v>
      </c>
      <c r="BJO51" s="1"/>
      <c r="BJP51" s="1"/>
      <c r="BJQ51" s="2" t="s">
        <v>11</v>
      </c>
      <c r="BJR51" s="4" t="s">
        <v>160</v>
      </c>
      <c r="BJS51" s="4">
        <v>281</v>
      </c>
      <c r="BJT51" s="2">
        <v>2</v>
      </c>
      <c r="BJU51" s="1">
        <v>6.7000000000000004E-2</v>
      </c>
      <c r="BJV51" s="1">
        <f t="shared" si="3139"/>
        <v>2.9000000000000005E-2</v>
      </c>
      <c r="BJW51" s="1">
        <f t="shared" si="3140"/>
        <v>1.1933333333333336</v>
      </c>
      <c r="BJX51" s="1">
        <f t="shared" si="3141"/>
        <v>1.7900000000000004E-3</v>
      </c>
      <c r="BJY51" s="1">
        <f t="shared" si="3142"/>
        <v>13.7327860677433</v>
      </c>
      <c r="BJZ51" s="1"/>
      <c r="BKA51" s="1"/>
      <c r="BKB51" s="2" t="s">
        <v>11</v>
      </c>
      <c r="BKC51" s="4" t="s">
        <v>161</v>
      </c>
      <c r="BKD51" s="4">
        <v>282</v>
      </c>
      <c r="BKE51" s="2">
        <v>2</v>
      </c>
      <c r="BKF51" s="1">
        <v>3.6999999999999998E-2</v>
      </c>
      <c r="BKG51" s="1">
        <f t="shared" si="3143"/>
        <v>1.5999999999999997E-2</v>
      </c>
      <c r="BKH51" s="1">
        <f t="shared" si="3144"/>
        <v>0.52898550724637672</v>
      </c>
      <c r="BKI51" s="1">
        <f t="shared" si="3145"/>
        <v>7.9347826086956512E-4</v>
      </c>
      <c r="BKJ51" s="1">
        <f t="shared" si="3146"/>
        <v>6.0875235787300248</v>
      </c>
      <c r="BKK51" s="1"/>
      <c r="BKL51" s="1"/>
      <c r="BKM51" s="2" t="s">
        <v>11</v>
      </c>
      <c r="BKN51" s="4" t="s">
        <v>162</v>
      </c>
      <c r="BKO51" s="4">
        <v>289</v>
      </c>
      <c r="BKP51" s="2">
        <v>2</v>
      </c>
      <c r="BKQ51" s="1">
        <v>5.5E-2</v>
      </c>
      <c r="BKR51" s="1">
        <f t="shared" si="3147"/>
        <v>3.9E-2</v>
      </c>
      <c r="BKS51" s="1">
        <f t="shared" si="3148"/>
        <v>1.4748201438848922</v>
      </c>
      <c r="BKT51" s="1">
        <f t="shared" si="3149"/>
        <v>2.2122302158273386E-3</v>
      </c>
      <c r="BKU51" s="1">
        <f t="shared" si="3150"/>
        <v>16.972114126566716</v>
      </c>
      <c r="BKV51" s="1"/>
      <c r="BKW51" s="1"/>
      <c r="BKX51" s="2" t="s">
        <v>11</v>
      </c>
      <c r="BKY51" s="4" t="s">
        <v>163</v>
      </c>
      <c r="BKZ51" s="4">
        <v>296</v>
      </c>
      <c r="BLA51" s="2">
        <v>2</v>
      </c>
      <c r="BLB51" s="1">
        <v>6.5000000000000002E-2</v>
      </c>
      <c r="BLC51" s="1">
        <f t="shared" si="3151"/>
        <v>4.4999999999999998E-2</v>
      </c>
      <c r="BLD51" s="1">
        <f t="shared" si="3152"/>
        <v>1.4275362318840579</v>
      </c>
      <c r="BLE51" s="1">
        <f t="shared" si="3153"/>
        <v>2.1413043478260871E-3</v>
      </c>
      <c r="BLF51" s="1">
        <f t="shared" si="3154"/>
        <v>16.427974589175552</v>
      </c>
      <c r="BLG51" s="1"/>
      <c r="BLH51" s="1"/>
      <c r="BLI51" s="2" t="s">
        <v>11</v>
      </c>
      <c r="BLJ51" s="4" t="s">
        <v>164</v>
      </c>
      <c r="BLK51" s="4">
        <v>303</v>
      </c>
      <c r="BLL51" s="2">
        <v>2</v>
      </c>
      <c r="BLM51" s="1">
        <v>4.4999999999999998E-2</v>
      </c>
      <c r="BLN51" s="1">
        <f t="shared" si="3155"/>
        <v>3.4000000000000002E-2</v>
      </c>
      <c r="BLO51" s="1">
        <f t="shared" si="3156"/>
        <v>1.3796610169491526</v>
      </c>
      <c r="BLP51" s="1">
        <f t="shared" si="3157"/>
        <v>2.069491525423729E-3</v>
      </c>
      <c r="BLQ51" s="1">
        <f t="shared" si="3158"/>
        <v>15.877030384163021</v>
      </c>
      <c r="BLR51" s="1"/>
      <c r="BLS51" s="1"/>
      <c r="BLT51" s="2" t="s">
        <v>11</v>
      </c>
      <c r="BLU51" s="4" t="s">
        <v>165</v>
      </c>
      <c r="BLV51" s="4">
        <v>310</v>
      </c>
      <c r="BLW51" s="2">
        <v>2</v>
      </c>
      <c r="BLX51" s="1">
        <v>5.8000000000000003E-2</v>
      </c>
      <c r="BLY51" s="1">
        <f t="shared" si="3159"/>
        <v>4.5999999999999999E-2</v>
      </c>
      <c r="BLZ51" s="1">
        <f t="shared" si="3160"/>
        <v>1.9522184300341296</v>
      </c>
      <c r="BMA51" s="1">
        <f t="shared" si="3161"/>
        <v>2.9283276450511944E-3</v>
      </c>
      <c r="BMB51" s="1">
        <f t="shared" si="3162"/>
        <v>22.465976025556749</v>
      </c>
      <c r="BMC51" s="1"/>
      <c r="BMD51" s="1"/>
      <c r="BME51" s="2" t="s">
        <v>11</v>
      </c>
      <c r="BMF51" s="4" t="s">
        <v>166</v>
      </c>
      <c r="BMG51" s="4">
        <v>311</v>
      </c>
      <c r="BMH51" s="2">
        <v>2</v>
      </c>
      <c r="BMI51" s="1">
        <v>2.5999999999999999E-2</v>
      </c>
      <c r="BMJ51" s="1">
        <f t="shared" si="3163"/>
        <v>1.6E-2</v>
      </c>
      <c r="BMK51" s="1">
        <f t="shared" si="3164"/>
        <v>0.31205673758865249</v>
      </c>
      <c r="BML51" s="1">
        <f t="shared" si="3165"/>
        <v>4.6808510638297874E-4</v>
      </c>
      <c r="BMM51" s="1">
        <f t="shared" si="3166"/>
        <v>3.5911243728795026</v>
      </c>
      <c r="BMN51" s="1"/>
      <c r="BMO51" s="1"/>
      <c r="BMP51" s="2" t="s">
        <v>11</v>
      </c>
      <c r="BMQ51" s="4" t="s">
        <v>167</v>
      </c>
      <c r="BMR51" s="4">
        <v>317</v>
      </c>
      <c r="BMS51" s="2">
        <v>2</v>
      </c>
      <c r="BMT51" s="1">
        <v>4.8000000000000001E-2</v>
      </c>
      <c r="BMU51" s="4">
        <f t="shared" si="3167"/>
        <v>3.7999999999999999E-2</v>
      </c>
      <c r="BMV51" s="1">
        <f t="shared" si="3168"/>
        <v>1.2907801418439717</v>
      </c>
      <c r="BMW51" s="1">
        <f t="shared" si="3169"/>
        <v>1.9361702127659577E-3</v>
      </c>
      <c r="BMX51" s="1">
        <f t="shared" si="3170"/>
        <v>14.854196269637944</v>
      </c>
      <c r="BMY51" s="1"/>
      <c r="BMZ51" s="1"/>
      <c r="BNA51" s="2" t="s">
        <v>11</v>
      </c>
      <c r="BNB51" s="4" t="s">
        <v>168</v>
      </c>
      <c r="BNC51" s="4">
        <v>324</v>
      </c>
      <c r="BND51" s="2">
        <v>2</v>
      </c>
      <c r="BNE51" s="1">
        <v>6.3E-2</v>
      </c>
      <c r="BNF51" s="1">
        <f t="shared" si="3171"/>
        <v>0.05</v>
      </c>
      <c r="BNG51" s="1">
        <f t="shared" si="3172"/>
        <v>1.6928571428571431</v>
      </c>
      <c r="BNH51" s="1">
        <f t="shared" si="3173"/>
        <v>2.5392857142857148E-3</v>
      </c>
      <c r="BNI51" s="1">
        <f t="shared" si="3174"/>
        <v>19.481266748135447</v>
      </c>
      <c r="BNJ51" s="1"/>
      <c r="BNK51" s="1"/>
      <c r="BNL51" s="2" t="s">
        <v>11</v>
      </c>
      <c r="BNM51" s="4" t="s">
        <v>169</v>
      </c>
      <c r="BNN51" s="4">
        <v>325</v>
      </c>
      <c r="BNO51" s="2">
        <v>2</v>
      </c>
      <c r="BNP51" s="1">
        <v>2.1999999999999999E-2</v>
      </c>
      <c r="BNQ51" s="1">
        <f t="shared" si="3175"/>
        <v>2.9999999999999992E-3</v>
      </c>
      <c r="BNR51" s="1">
        <f t="shared" si="3176"/>
        <v>0.19930069930069927</v>
      </c>
      <c r="BNS51" s="1">
        <f t="shared" si="3177"/>
        <v>2.9895104895104893E-4</v>
      </c>
      <c r="BNT51" s="1">
        <f t="shared" si="3178"/>
        <v>2.2935367597610106</v>
      </c>
      <c r="BNU51" s="1"/>
      <c r="BNV51" s="1"/>
      <c r="BNW51" s="2" t="s">
        <v>11</v>
      </c>
      <c r="BNX51" s="4" t="s">
        <v>170</v>
      </c>
      <c r="BNY51" s="4">
        <v>338</v>
      </c>
      <c r="BNZ51" s="2">
        <v>2</v>
      </c>
      <c r="BOA51" s="1">
        <v>6.0999999999999999E-2</v>
      </c>
      <c r="BOB51" s="1">
        <f t="shared" si="3179"/>
        <v>5.0999999999999997E-2</v>
      </c>
      <c r="BOC51" s="1">
        <f t="shared" si="3180"/>
        <v>1.7788461538461537</v>
      </c>
      <c r="BOD51" s="1">
        <f t="shared" si="3181"/>
        <v>2.6682692307692306E-3</v>
      </c>
      <c r="BOE51" s="1">
        <f t="shared" si="3182"/>
        <v>20.470821518042353</v>
      </c>
      <c r="BOF51" s="1"/>
      <c r="BOG51" s="1"/>
      <c r="BOH51" s="2" t="s">
        <v>11</v>
      </c>
      <c r="BOI51" s="4" t="s">
        <v>171</v>
      </c>
      <c r="BOJ51" s="4">
        <v>339</v>
      </c>
      <c r="BOK51" s="2">
        <v>2</v>
      </c>
      <c r="BOL51" s="1">
        <v>2.8000000000000001E-2</v>
      </c>
      <c r="BOM51" s="1">
        <f t="shared" si="3183"/>
        <v>2.3E-2</v>
      </c>
      <c r="BON51" s="1">
        <f t="shared" si="3184"/>
        <v>0.87296416938110744</v>
      </c>
      <c r="BOO51" s="1">
        <f t="shared" si="3185"/>
        <v>1.3094462540716612E-3</v>
      </c>
      <c r="BOP51" s="1">
        <f t="shared" si="3186"/>
        <v>10.04600294657763</v>
      </c>
      <c r="BOQ51" s="1"/>
      <c r="BOR51" s="1"/>
      <c r="BOS51" s="2" t="s">
        <v>11</v>
      </c>
      <c r="BOT51" s="4" t="s">
        <v>172</v>
      </c>
      <c r="BOU51" s="4">
        <v>345</v>
      </c>
      <c r="BOV51" s="2">
        <v>2</v>
      </c>
      <c r="BOW51" s="1">
        <v>5.5E-2</v>
      </c>
      <c r="BOX51" s="1">
        <f t="shared" si="3187"/>
        <v>4.8000000000000001E-2</v>
      </c>
      <c r="BOY51" s="1">
        <f t="shared" si="3188"/>
        <v>1.7459807073954985</v>
      </c>
      <c r="BOZ51" s="1">
        <f t="shared" si="3189"/>
        <v>2.618971061093248E-3</v>
      </c>
      <c r="BPA51" s="1">
        <f t="shared" si="3190"/>
        <v>20.092608547264934</v>
      </c>
      <c r="BPB51" s="1"/>
      <c r="BPC51" s="1"/>
      <c r="BPD51" s="2" t="s">
        <v>11</v>
      </c>
      <c r="BPE51" s="4" t="s">
        <v>173</v>
      </c>
      <c r="BPF51" s="4">
        <v>352</v>
      </c>
      <c r="BPG51" s="2">
        <v>2</v>
      </c>
      <c r="BPH51" s="1">
        <v>6.3E-2</v>
      </c>
      <c r="BPI51" s="1">
        <f t="shared" si="3191"/>
        <v>5.3999999999999999E-2</v>
      </c>
      <c r="BPJ51" s="1">
        <f t="shared" si="3192"/>
        <v>1.8333333333333335</v>
      </c>
      <c r="BPK51" s="1">
        <f t="shared" si="3193"/>
        <v>2.7500000000000003E-3</v>
      </c>
      <c r="BPL51" s="1">
        <f t="shared" si="3194"/>
        <v>21.097855690667078</v>
      </c>
      <c r="BPM51" s="1"/>
      <c r="BPN51" s="1"/>
      <c r="BPO51" s="2" t="s">
        <v>11</v>
      </c>
      <c r="BPP51" s="4" t="s">
        <v>174</v>
      </c>
      <c r="BPQ51" s="4">
        <v>353</v>
      </c>
      <c r="BPR51" s="2">
        <v>2</v>
      </c>
      <c r="BPS51" s="1">
        <v>2.1000000000000001E-2</v>
      </c>
      <c r="BPT51" s="1">
        <f t="shared" si="3195"/>
        <v>1.2000000000000002E-2</v>
      </c>
      <c r="BPU51" s="1">
        <f t="shared" si="3196"/>
        <v>0.38333333333333341</v>
      </c>
      <c r="BPV51" s="1">
        <f t="shared" si="3197"/>
        <v>5.750000000000001E-4</v>
      </c>
      <c r="BPW51" s="1">
        <f t="shared" si="3198"/>
        <v>4.4113698262303895</v>
      </c>
      <c r="BPX51" s="1"/>
      <c r="BPY51" s="1"/>
      <c r="BPZ51" s="2" t="s">
        <v>11</v>
      </c>
      <c r="BQA51" s="4" t="s">
        <v>175</v>
      </c>
      <c r="BQB51" s="4">
        <v>358</v>
      </c>
      <c r="BQC51" s="2">
        <v>2</v>
      </c>
      <c r="BQD51" s="1">
        <v>0.04</v>
      </c>
      <c r="BQE51" s="1">
        <f t="shared" si="3199"/>
        <v>0.03</v>
      </c>
      <c r="BQF51" s="1">
        <f t="shared" si="3200"/>
        <v>0.9898648648648648</v>
      </c>
      <c r="BQG51" s="1">
        <f t="shared" si="3201"/>
        <v>1.4847972972972972E-3</v>
      </c>
      <c r="BQH51" s="1">
        <f t="shared" si="3202"/>
        <v>11.391286948462136</v>
      </c>
      <c r="BQI51" s="1"/>
      <c r="BQJ51" s="1"/>
      <c r="BQK51" s="2" t="s">
        <v>11</v>
      </c>
      <c r="BQL51" s="4" t="s">
        <v>176</v>
      </c>
      <c r="BQM51" s="4">
        <v>366</v>
      </c>
      <c r="BQN51" s="2">
        <v>2</v>
      </c>
      <c r="BQO51" s="1">
        <v>5.6000000000000001E-2</v>
      </c>
      <c r="BQP51" s="1">
        <f t="shared" si="3203"/>
        <v>4.4999999999999998E-2</v>
      </c>
      <c r="BQQ51" s="1">
        <f t="shared" si="3204"/>
        <v>1.6956521739130432</v>
      </c>
      <c r="BQR51" s="1">
        <f t="shared" si="3205"/>
        <v>2.5434782608695647E-3</v>
      </c>
      <c r="BQS51" s="1">
        <f t="shared" si="3206"/>
        <v>19.513431745518162</v>
      </c>
      <c r="BQT51" s="1"/>
      <c r="BQU51" s="1"/>
      <c r="BQV51" s="2" t="s">
        <v>11</v>
      </c>
      <c r="BQW51" s="4" t="s">
        <v>177</v>
      </c>
      <c r="BQX51" s="4">
        <v>367</v>
      </c>
      <c r="BQY51" s="2">
        <v>2</v>
      </c>
      <c r="BQZ51" s="1">
        <v>5.1999999999999998E-2</v>
      </c>
      <c r="BRA51" s="1">
        <f t="shared" si="3207"/>
        <v>3.0999999999999996E-2</v>
      </c>
      <c r="BRB51" s="1">
        <f t="shared" si="3208"/>
        <v>0.29292929292929276</v>
      </c>
      <c r="BRC51" s="1">
        <f t="shared" si="3209"/>
        <v>4.3939393939393916E-4</v>
      </c>
      <c r="BRD51" s="1">
        <f t="shared" si="3210"/>
        <v>3.3710072453407429</v>
      </c>
      <c r="BRE51" s="1"/>
      <c r="BRF51" s="1"/>
      <c r="BRG51" s="2" t="s">
        <v>11</v>
      </c>
      <c r="BRH51" s="4" t="s">
        <v>178</v>
      </c>
      <c r="BRI51" s="4">
        <v>373</v>
      </c>
      <c r="BRJ51" s="2">
        <v>2</v>
      </c>
      <c r="BRK51" s="1">
        <v>7.3999999999999996E-2</v>
      </c>
      <c r="BRL51" s="1">
        <f t="shared" si="3211"/>
        <v>5.1999999999999998E-2</v>
      </c>
      <c r="BRM51" s="1">
        <f t="shared" si="3212"/>
        <v>1.3084745762711865</v>
      </c>
      <c r="BRN51" s="1">
        <f t="shared" si="3213"/>
        <v>1.9627118644067799E-3</v>
      </c>
      <c r="BRO51" s="1">
        <f t="shared" si="3214"/>
        <v>15.057822428223407</v>
      </c>
      <c r="BRP51" s="1"/>
      <c r="BRQ51" s="1"/>
      <c r="BRR51" s="2" t="s">
        <v>11</v>
      </c>
      <c r="BRS51" s="1" t="s">
        <v>179</v>
      </c>
      <c r="BRT51" s="1">
        <v>380</v>
      </c>
      <c r="BRU51" s="2">
        <v>2</v>
      </c>
      <c r="BRV51" s="1">
        <v>9.1999999999999998E-2</v>
      </c>
      <c r="BRW51" s="1">
        <f t="shared" si="3215"/>
        <v>6.2E-2</v>
      </c>
      <c r="BRX51" s="1">
        <f t="shared" si="3216"/>
        <v>1.6442953020134228</v>
      </c>
      <c r="BRY51" s="1">
        <f t="shared" si="3217"/>
        <v>2.4664429530201343E-3</v>
      </c>
      <c r="BRZ51" s="1">
        <f t="shared" si="3218"/>
        <v>18.922420906211471</v>
      </c>
      <c r="BSA51" s="1"/>
      <c r="BSB51" s="1"/>
      <c r="BSC51" s="2" t="s">
        <v>11</v>
      </c>
      <c r="BSD51" s="1" t="s">
        <v>180</v>
      </c>
      <c r="BSE51" s="1">
        <v>394</v>
      </c>
      <c r="BSF51" s="2">
        <v>2</v>
      </c>
      <c r="BSG51" s="1">
        <v>6.0999999999999999E-2</v>
      </c>
      <c r="BSH51" s="1">
        <f t="shared" si="3219"/>
        <v>4.9000000000000002E-2</v>
      </c>
      <c r="BSI51" s="1">
        <f t="shared" si="3220"/>
        <v>1.294326241134752</v>
      </c>
      <c r="BSJ51" s="1">
        <f t="shared" si="3221"/>
        <v>1.9414893617021281E-3</v>
      </c>
      <c r="BSK51" s="1">
        <f t="shared" si="3222"/>
        <v>14.895004501147939</v>
      </c>
      <c r="BSL51" s="1"/>
      <c r="BSM51" s="1"/>
      <c r="BSN51" s="1" t="s">
        <v>11</v>
      </c>
      <c r="BSO51" s="1" t="s">
        <v>181</v>
      </c>
      <c r="BSP51" s="1">
        <v>395</v>
      </c>
      <c r="BSQ51" s="2">
        <v>2</v>
      </c>
      <c r="BSR51" s="1">
        <v>2.3E-2</v>
      </c>
      <c r="BSS51" s="1">
        <f t="shared" si="3223"/>
        <v>1.2999999999999999E-2</v>
      </c>
      <c r="BST51" s="1">
        <f t="shared" si="3224"/>
        <v>0.47404844290657439</v>
      </c>
      <c r="BSU51" s="1">
        <f t="shared" si="3225"/>
        <v>7.110726643598616E-4</v>
      </c>
      <c r="BSV51" s="1">
        <f t="shared" si="3226"/>
        <v>5.4553121666336386</v>
      </c>
      <c r="BSW51" s="1"/>
      <c r="BSX51" s="1"/>
      <c r="BSY51" s="1" t="s">
        <v>11</v>
      </c>
      <c r="BSZ51" s="1" t="s">
        <v>182</v>
      </c>
      <c r="BTA51" s="1">
        <v>401</v>
      </c>
      <c r="BTB51" s="1">
        <v>2</v>
      </c>
      <c r="BTC51" s="1">
        <v>4.2999999999999997E-2</v>
      </c>
      <c r="BTD51" s="1">
        <f t="shared" si="3227"/>
        <v>3.0999999999999996E-2</v>
      </c>
      <c r="BTE51" s="1">
        <f t="shared" si="3228"/>
        <v>1.206293706293706</v>
      </c>
      <c r="BTF51" s="1">
        <f t="shared" si="3229"/>
        <v>1.809440559440559E-3</v>
      </c>
      <c r="BTG51" s="1">
        <f t="shared" si="3230"/>
        <v>13.881933019606114</v>
      </c>
      <c r="BTH51" s="1"/>
      <c r="BTI51" s="1"/>
      <c r="BTJ51" s="1" t="s">
        <v>11</v>
      </c>
      <c r="BTK51" s="1" t="s">
        <v>183</v>
      </c>
      <c r="BTL51" s="1">
        <v>408</v>
      </c>
      <c r="BTM51" s="1">
        <v>2</v>
      </c>
      <c r="BTN51" s="1">
        <v>5.3999999999999999E-2</v>
      </c>
      <c r="BTO51" s="1">
        <f t="shared" si="3231"/>
        <v>4.1999999999999996E-2</v>
      </c>
      <c r="BTP51" s="5">
        <f t="shared" si="3232"/>
        <v>1.724738675958188</v>
      </c>
      <c r="BTQ51" s="1">
        <f t="shared" si="3233"/>
        <v>2.5871080139372822E-3</v>
      </c>
      <c r="BTR51" s="1">
        <f t="shared" si="3234"/>
        <v>19.848156921533487</v>
      </c>
      <c r="BTS51" s="1"/>
      <c r="BTT51" s="1"/>
      <c r="BTU51" s="1" t="s">
        <v>11</v>
      </c>
      <c r="BTV51" s="1" t="s">
        <v>184</v>
      </c>
      <c r="BTW51" s="1">
        <v>409</v>
      </c>
      <c r="BTX51" s="1">
        <v>2</v>
      </c>
      <c r="BTY51" s="1">
        <v>3.5000000000000003E-2</v>
      </c>
      <c r="BTZ51" s="1">
        <f t="shared" si="3235"/>
        <v>2.5000000000000001E-2</v>
      </c>
      <c r="BUA51" s="1">
        <f t="shared" si="3236"/>
        <v>0.96539792387543266</v>
      </c>
      <c r="BUB51" s="1">
        <f t="shared" si="3237"/>
        <v>1.448096885813149E-3</v>
      </c>
      <c r="BUC51" s="1">
        <f t="shared" si="3238"/>
        <v>11.109723317450989</v>
      </c>
      <c r="BUD51" s="1"/>
      <c r="BUE51" s="1"/>
      <c r="BUF51" s="1" t="s">
        <v>11</v>
      </c>
      <c r="BUG51" s="1" t="s">
        <v>185</v>
      </c>
      <c r="BUH51" s="1">
        <v>415</v>
      </c>
      <c r="BUI51" s="1">
        <v>2</v>
      </c>
      <c r="BUJ51" s="1">
        <v>5.3999999999999999E-2</v>
      </c>
      <c r="BUK51" s="1">
        <f t="shared" si="3239"/>
        <v>4.1000000000000002E-2</v>
      </c>
      <c r="BUL51" s="1">
        <f t="shared" si="3240"/>
        <v>1.5853658536585367</v>
      </c>
      <c r="BUM51" s="1">
        <f t="shared" si="3241"/>
        <v>2.3780487804878053E-3</v>
      </c>
      <c r="BUN51" s="1">
        <f t="shared" si="3242"/>
        <v>18.244265453126744</v>
      </c>
      <c r="BUO51" s="1"/>
      <c r="BUP51" s="1"/>
      <c r="BUQ51" s="1" t="s">
        <v>11</v>
      </c>
      <c r="BUR51" s="1" t="s">
        <v>186</v>
      </c>
      <c r="BUS51" s="1">
        <v>422</v>
      </c>
      <c r="BUT51" s="1">
        <v>2</v>
      </c>
      <c r="BUU51" s="1">
        <v>6.3E-2</v>
      </c>
      <c r="BUV51" s="1">
        <f t="shared" si="3243"/>
        <v>4.8000000000000001E-2</v>
      </c>
      <c r="BUW51" s="1">
        <f t="shared" si="3244"/>
        <v>1.8035087719298246</v>
      </c>
      <c r="BUX51" s="1">
        <f t="shared" si="3245"/>
        <v>2.7052631578947371E-3</v>
      </c>
      <c r="BUY51" s="1">
        <f t="shared" si="3246"/>
        <v>20.754636985651441</v>
      </c>
      <c r="BUZ51" s="1"/>
      <c r="BVA51" s="1"/>
      <c r="BVB51" s="1" t="s">
        <v>11</v>
      </c>
      <c r="BVC51" s="1" t="s">
        <v>187</v>
      </c>
      <c r="BVD51" s="1">
        <v>423</v>
      </c>
      <c r="BVE51" s="1">
        <v>2</v>
      </c>
      <c r="BVF51" s="1">
        <v>3.1E-2</v>
      </c>
      <c r="BVG51" s="1">
        <f t="shared" si="3247"/>
        <v>2.0999999999999998E-2</v>
      </c>
      <c r="BVH51" s="1">
        <f t="shared" si="3248"/>
        <v>-0.22184300341296936</v>
      </c>
      <c r="BVI51" s="1">
        <f t="shared" si="3249"/>
        <v>-3.3276450511945406E-4</v>
      </c>
      <c r="BVJ51" s="1">
        <f t="shared" si="3250"/>
        <v>-2.5529518210859954</v>
      </c>
      <c r="BVK51" s="1"/>
      <c r="BVL51" s="1"/>
      <c r="BVM51" s="1" t="s">
        <v>11</v>
      </c>
      <c r="BVN51" s="1" t="s">
        <v>188</v>
      </c>
      <c r="BVO51" s="1">
        <v>436</v>
      </c>
      <c r="BVP51" s="1">
        <v>2</v>
      </c>
      <c r="BVQ51" s="1">
        <v>6.0999999999999999E-2</v>
      </c>
      <c r="BVR51" s="1">
        <f t="shared" si="3251"/>
        <v>4.9000000000000002E-2</v>
      </c>
      <c r="BVS51" s="1">
        <f t="shared" si="3252"/>
        <v>1.0238907849829353</v>
      </c>
      <c r="BVT51" s="1">
        <f t="shared" si="3253"/>
        <v>1.5358361774744029E-3</v>
      </c>
      <c r="BVU51" s="1">
        <f t="shared" si="3254"/>
        <v>11.782854558858435</v>
      </c>
      <c r="BVV51" s="1"/>
      <c r="BVW51" s="1"/>
      <c r="BVX51" s="1" t="s">
        <v>11</v>
      </c>
      <c r="BVY51" s="1" t="s">
        <v>189</v>
      </c>
      <c r="BVZ51" s="1">
        <v>437</v>
      </c>
      <c r="BWA51" s="1">
        <v>2</v>
      </c>
      <c r="BWB51" s="1">
        <v>0.03</v>
      </c>
      <c r="BWC51" s="1">
        <f t="shared" si="3255"/>
        <v>2.4999999999999998E-2</v>
      </c>
      <c r="BWD51" s="1">
        <f t="shared" si="3256"/>
        <v>0.15589353612167298</v>
      </c>
      <c r="BWE51" s="1">
        <f t="shared" si="3257"/>
        <v>2.3384030418250947E-4</v>
      </c>
      <c r="BWF51" s="1">
        <f t="shared" si="3258"/>
        <v>1.7940105426561008</v>
      </c>
      <c r="BWG51" s="1"/>
      <c r="BWH51" s="1"/>
      <c r="BWI51" s="1" t="s">
        <v>11</v>
      </c>
      <c r="BWJ51" s="1" t="s">
        <v>190</v>
      </c>
      <c r="BWK51" s="1">
        <v>443</v>
      </c>
      <c r="BWL51" s="1">
        <v>2</v>
      </c>
      <c r="BWM51" s="1">
        <v>5.8999999999999997E-2</v>
      </c>
      <c r="BWN51" s="1">
        <f t="shared" si="3259"/>
        <v>4.8999999999999995E-2</v>
      </c>
      <c r="BWO51" s="1">
        <f t="shared" si="3260"/>
        <v>1.0378787878787876</v>
      </c>
      <c r="BWP51" s="1">
        <f t="shared" si="3261"/>
        <v>1.5568181818181816E-3</v>
      </c>
      <c r="BWQ51" s="1">
        <f t="shared" si="3262"/>
        <v>11.943827395129706</v>
      </c>
      <c r="BWR51" s="1"/>
      <c r="BWS51" s="1"/>
      <c r="BWT51" s="1" t="s">
        <v>11</v>
      </c>
      <c r="BWU51" s="1" t="s">
        <v>191</v>
      </c>
      <c r="BWV51" s="1">
        <v>450</v>
      </c>
      <c r="BWW51" s="1">
        <v>2</v>
      </c>
      <c r="BWX51" s="1">
        <v>0.05</v>
      </c>
      <c r="BWY51" s="1">
        <f t="shared" si="3263"/>
        <v>4.5999999999999999E-2</v>
      </c>
      <c r="BWZ51" s="1">
        <f t="shared" si="3264"/>
        <v>1.2651515151515151</v>
      </c>
      <c r="BXA51" s="1">
        <f t="shared" si="3265"/>
        <v>1.8977272727272727E-3</v>
      </c>
      <c r="BXB51" s="1">
        <f t="shared" si="3266"/>
        <v>14.559264050997527</v>
      </c>
      <c r="BXC51" s="1"/>
      <c r="BXD51" s="1"/>
      <c r="BXE51" s="1" t="s">
        <v>11</v>
      </c>
      <c r="BXF51" s="1" t="s">
        <v>192</v>
      </c>
      <c r="BXG51" s="1">
        <v>451</v>
      </c>
      <c r="BXH51" s="1">
        <v>2</v>
      </c>
      <c r="BXI51" s="1">
        <v>7.0000000000000001E-3</v>
      </c>
      <c r="BXJ51" s="1">
        <f t="shared" si="3267"/>
        <v>0.01</v>
      </c>
      <c r="BXK51" s="1">
        <f t="shared" si="3268"/>
        <v>0.86037735849056607</v>
      </c>
      <c r="BXL51" s="1">
        <f t="shared" si="3269"/>
        <v>1.2905660377358491E-3</v>
      </c>
      <c r="BXM51" s="1">
        <f t="shared" si="3270"/>
        <v>9.9011549176097979</v>
      </c>
      <c r="BXN51" s="1"/>
      <c r="BXO51" s="1"/>
      <c r="BXP51" s="1" t="s">
        <v>11</v>
      </c>
      <c r="BXQ51" s="1" t="s">
        <v>193</v>
      </c>
      <c r="BXR51" s="1">
        <v>464</v>
      </c>
      <c r="BXS51" s="1">
        <v>2</v>
      </c>
      <c r="BXT51" s="1">
        <v>4.3999999999999997E-2</v>
      </c>
      <c r="BXU51" s="1">
        <f t="shared" si="3271"/>
        <v>3.9999999999999994E-2</v>
      </c>
      <c r="BXV51" s="1">
        <f t="shared" si="3272"/>
        <v>2.2757352941176472</v>
      </c>
      <c r="BXW51" s="1">
        <f t="shared" si="3273"/>
        <v>3.4136029411764709E-3</v>
      </c>
      <c r="BXX51" s="1">
        <f t="shared" si="3274"/>
        <v>26.188982632064683</v>
      </c>
      <c r="BXY51" s="1"/>
      <c r="BXZ51" s="1"/>
      <c r="BYA51" s="1" t="s">
        <v>11</v>
      </c>
      <c r="BYB51" s="1" t="s">
        <v>194</v>
      </c>
      <c r="BYC51" s="1">
        <v>465</v>
      </c>
      <c r="BYD51" s="1">
        <v>2</v>
      </c>
      <c r="BYE51" s="1">
        <v>2.5000000000000001E-2</v>
      </c>
      <c r="BYF51" s="1">
        <f t="shared" si="3275"/>
        <v>0.02</v>
      </c>
      <c r="BYG51" s="1">
        <f t="shared" si="3276"/>
        <v>0.5842696629213483</v>
      </c>
      <c r="BYH51" s="1">
        <f t="shared" si="3277"/>
        <v>8.7640449438202241E-4</v>
      </c>
      <c r="BYI51" s="1">
        <f t="shared" si="3278"/>
        <v>6.7237292905905282</v>
      </c>
      <c r="BYJ51" s="1"/>
      <c r="BYK51" s="1"/>
      <c r="BYL51" s="1" t="s">
        <v>11</v>
      </c>
      <c r="BYM51" s="1" t="s">
        <v>195</v>
      </c>
      <c r="BYN51" s="1">
        <v>479</v>
      </c>
      <c r="BYO51" s="1">
        <v>2</v>
      </c>
      <c r="BYP51" s="1">
        <v>5.6000000000000001E-2</v>
      </c>
      <c r="BYQ51" s="1">
        <f t="shared" si="3279"/>
        <v>4.4999999999999998E-2</v>
      </c>
      <c r="BYR51" s="1">
        <f t="shared" si="3280"/>
        <v>1.8339483394833949</v>
      </c>
      <c r="BYS51" s="1">
        <f t="shared" si="3281"/>
        <v>2.7509225092250925E-3</v>
      </c>
      <c r="BYT51" s="1">
        <f t="shared" si="3282"/>
        <v>21.104933133032279</v>
      </c>
      <c r="BYU51" s="1"/>
      <c r="BYV51" s="1"/>
      <c r="BYW51" s="1" t="s">
        <v>11</v>
      </c>
      <c r="BYX51" s="1" t="s">
        <v>196</v>
      </c>
      <c r="BYY51" s="1">
        <v>480</v>
      </c>
      <c r="BYZ51" s="1">
        <v>2</v>
      </c>
      <c r="BZA51" s="1">
        <v>3.4000000000000002E-2</v>
      </c>
      <c r="BZB51" s="1">
        <f t="shared" si="3283"/>
        <v>2.1000000000000005E-2</v>
      </c>
      <c r="BZC51" s="1">
        <f t="shared" si="3284"/>
        <v>1.1910112359550564</v>
      </c>
      <c r="BZD51" s="1">
        <f t="shared" si="3285"/>
        <v>1.7865168539325847E-3</v>
      </c>
      <c r="BZE51" s="1">
        <f t="shared" si="3286"/>
        <v>13.706063553896081</v>
      </c>
      <c r="BZF51" s="1"/>
      <c r="BZG51" s="1"/>
      <c r="BZH51" s="1" t="s">
        <v>11</v>
      </c>
      <c r="BZI51" s="1" t="s">
        <v>197</v>
      </c>
      <c r="BZJ51" s="1">
        <v>494</v>
      </c>
      <c r="BZK51" s="1">
        <v>2</v>
      </c>
      <c r="BZL51" s="1">
        <v>7.0000000000000007E-2</v>
      </c>
      <c r="BZM51" s="1">
        <f t="shared" si="3287"/>
        <v>5.5000000000000007E-2</v>
      </c>
      <c r="BZN51" s="1">
        <f t="shared" si="3288"/>
        <v>2.757352941176471</v>
      </c>
      <c r="BZO51" s="1">
        <f t="shared" si="3289"/>
        <v>4.1360294117647068E-3</v>
      </c>
      <c r="BZP51" s="1">
        <f t="shared" si="3290"/>
        <v>31.731400604278697</v>
      </c>
      <c r="BZQ51" s="1"/>
      <c r="BZR51" s="1"/>
      <c r="BZS51" s="1" t="s">
        <v>11</v>
      </c>
      <c r="BZT51" s="1" t="s">
        <v>198</v>
      </c>
      <c r="BZU51" s="1">
        <v>495</v>
      </c>
      <c r="BZV51" s="1">
        <v>2</v>
      </c>
      <c r="BZW51" s="1">
        <v>3.4000000000000002E-2</v>
      </c>
      <c r="BZX51" s="1">
        <f t="shared" si="3291"/>
        <v>2.0000000000000004E-2</v>
      </c>
      <c r="BZY51" s="1">
        <f t="shared" si="3292"/>
        <v>1.1291512915129152</v>
      </c>
      <c r="BZZ51" s="1">
        <f t="shared" si="3293"/>
        <v>1.6937269372693728E-3</v>
      </c>
      <c r="CAA51" s="1">
        <f t="shared" si="3294"/>
        <v>12.99418418251082</v>
      </c>
      <c r="CAB51" s="1"/>
      <c r="CAC51" s="1"/>
      <c r="CAD51" s="1" t="s">
        <v>11</v>
      </c>
      <c r="CAE51" s="1" t="s">
        <v>199</v>
      </c>
      <c r="CAF51" s="1">
        <v>501</v>
      </c>
      <c r="CAG51" s="1">
        <v>2</v>
      </c>
      <c r="CAH51" s="1">
        <v>4.1000000000000002E-2</v>
      </c>
      <c r="CAI51" s="1">
        <f t="shared" si="3295"/>
        <v>2.4E-2</v>
      </c>
      <c r="CAJ51" s="1">
        <f t="shared" si="3296"/>
        <v>1.3296703296703296</v>
      </c>
      <c r="CAK51" s="1">
        <f t="shared" si="3297"/>
        <v>1.9945054945054944E-3</v>
      </c>
      <c r="CAL51" s="1">
        <f t="shared" si="3298"/>
        <v>15.301741489934361</v>
      </c>
      <c r="CAM51" s="1"/>
      <c r="CAN51" s="1"/>
      <c r="CAO51" s="1" t="s">
        <v>11</v>
      </c>
      <c r="CAP51" s="1" t="s">
        <v>200</v>
      </c>
      <c r="CAQ51" s="1">
        <v>508</v>
      </c>
      <c r="CAR51" s="1">
        <v>2</v>
      </c>
      <c r="CAS51" s="1">
        <v>4.9000000000000002E-2</v>
      </c>
      <c r="CAT51" s="1">
        <f t="shared" si="3299"/>
        <v>1.1000000000000003E-2</v>
      </c>
      <c r="CAU51" s="1">
        <f t="shared" si="3300"/>
        <v>0.84615384615384626</v>
      </c>
      <c r="CAV51" s="1">
        <f t="shared" si="3301"/>
        <v>1.2692307692307695E-3</v>
      </c>
      <c r="CAW51" s="1">
        <f t="shared" si="3302"/>
        <v>9.7374718572309593</v>
      </c>
      <c r="CAX51" s="1"/>
      <c r="CAY51" s="1"/>
      <c r="CAZ51" s="1" t="s">
        <v>11</v>
      </c>
      <c r="CBA51" s="1" t="s">
        <v>201</v>
      </c>
      <c r="CBB51" s="1">
        <v>509</v>
      </c>
      <c r="CBC51" s="1">
        <v>2</v>
      </c>
      <c r="CBD51" s="1">
        <v>2.1000000000000001E-2</v>
      </c>
      <c r="CBE51" s="1">
        <f t="shared" si="3303"/>
        <v>8.0000000000000019E-3</v>
      </c>
      <c r="CBF51" s="1">
        <f t="shared" si="3304"/>
        <v>0.17293233082706774</v>
      </c>
      <c r="CBG51" s="1">
        <f t="shared" si="3305"/>
        <v>2.593984962406016E-4</v>
      </c>
      <c r="CBH51" s="1">
        <f t="shared" si="3306"/>
        <v>1.9900916509310032</v>
      </c>
      <c r="CBI51" s="1"/>
      <c r="CBJ51" s="1"/>
      <c r="CBK51" s="1" t="s">
        <v>11</v>
      </c>
      <c r="CBL51" s="1" t="s">
        <v>202</v>
      </c>
      <c r="CBM51" s="1">
        <v>515</v>
      </c>
      <c r="CBN51" s="1">
        <v>2</v>
      </c>
      <c r="CBO51" s="1">
        <v>0.04</v>
      </c>
      <c r="CBP51" s="1">
        <f t="shared" si="2463"/>
        <v>2.5000000000000001E-2</v>
      </c>
      <c r="CBQ51" s="1">
        <f t="shared" si="3307"/>
        <v>0.91760299625468167</v>
      </c>
      <c r="CBR51" s="1">
        <f t="shared" si="3308"/>
        <v>1.3764044943820224E-3</v>
      </c>
      <c r="CBS51" s="1">
        <f t="shared" si="3309"/>
        <v>10.559703052529997</v>
      </c>
      <c r="CBT51" s="1"/>
      <c r="CBU51" s="1"/>
      <c r="CBV51" s="1" t="s">
        <v>11</v>
      </c>
      <c r="CBW51" s="1" t="s">
        <v>203</v>
      </c>
      <c r="CBX51" s="1">
        <v>522</v>
      </c>
      <c r="CBY51" s="1">
        <v>2</v>
      </c>
      <c r="CBZ51" s="1">
        <v>5.0999999999999997E-2</v>
      </c>
      <c r="CCA51" s="1">
        <f t="shared" si="3310"/>
        <v>3.6999999999999998E-2</v>
      </c>
      <c r="CCB51" s="1">
        <f t="shared" si="3311"/>
        <v>1.3782771535580522</v>
      </c>
      <c r="CCC51" s="1">
        <f t="shared" si="3312"/>
        <v>2.0674157303370785E-3</v>
      </c>
      <c r="CCD51" s="1">
        <f t="shared" si="3313"/>
        <v>15.861104993187913</v>
      </c>
      <c r="CCE51" s="1"/>
      <c r="CCF51" s="1"/>
      <c r="CCG51" s="1" t="s">
        <v>11</v>
      </c>
      <c r="CCH51" s="1" t="s">
        <v>204</v>
      </c>
      <c r="CCI51" s="1">
        <v>523</v>
      </c>
      <c r="CCJ51" s="1">
        <v>2</v>
      </c>
      <c r="CCK51" s="1">
        <v>3.6999999999999998E-2</v>
      </c>
      <c r="CCL51" s="1">
        <f t="shared" si="3314"/>
        <v>1.7999999999999999E-2</v>
      </c>
      <c r="CCM51" s="1">
        <f t="shared" si="3315"/>
        <v>0.76045627376425839</v>
      </c>
      <c r="CCN51" s="1">
        <f t="shared" si="3316"/>
        <v>1.1406844106463877E-3</v>
      </c>
      <c r="CCO51" s="1">
        <f t="shared" si="3317"/>
        <v>8.7512709397858579</v>
      </c>
      <c r="CCP51" s="1"/>
      <c r="CCQ51" s="1"/>
      <c r="CCR51" s="1" t="s">
        <v>11</v>
      </c>
      <c r="CCS51" s="1" t="s">
        <v>205</v>
      </c>
      <c r="CCT51" s="1">
        <v>536</v>
      </c>
      <c r="CCU51" s="1">
        <v>2</v>
      </c>
      <c r="CCV51" s="1">
        <v>0.06</v>
      </c>
      <c r="CCW51" s="1">
        <f t="shared" si="3318"/>
        <v>3.9999999999999994E-2</v>
      </c>
      <c r="CCX51" s="1">
        <f t="shared" si="3319"/>
        <v>1.5019305019305018</v>
      </c>
      <c r="CCY51" s="1">
        <f t="shared" si="3320"/>
        <v>2.2528957528957527E-3</v>
      </c>
      <c r="CCZ51" s="1">
        <f t="shared" si="3321"/>
        <v>17.284097992985942</v>
      </c>
      <c r="CDA51" s="1"/>
      <c r="CDB51" s="1"/>
      <c r="CDC51" s="1" t="s">
        <v>11</v>
      </c>
      <c r="CDD51" s="1" t="s">
        <v>206</v>
      </c>
      <c r="CDE51" s="1">
        <v>542</v>
      </c>
      <c r="CDF51" s="1">
        <v>2</v>
      </c>
      <c r="CDG51" s="1">
        <v>6.3E-2</v>
      </c>
      <c r="CDH51" s="1">
        <f t="shared" si="3322"/>
        <v>4.8000000000000001E-2</v>
      </c>
      <c r="CDI51" s="1">
        <f t="shared" si="3323"/>
        <v>1.4507575757575757</v>
      </c>
      <c r="CDJ51" s="1">
        <f t="shared" si="3324"/>
        <v>2.1761363636363636E-3</v>
      </c>
      <c r="CDK51" s="1">
        <f t="shared" si="3325"/>
        <v>16.695203986622914</v>
      </c>
      <c r="CDL51" s="1"/>
      <c r="CDM51" s="1"/>
      <c r="CDN51" s="1" t="s">
        <v>11</v>
      </c>
      <c r="CDO51" s="1" t="s">
        <v>207</v>
      </c>
      <c r="CDP51" s="1">
        <v>549</v>
      </c>
      <c r="CDQ51" s="1">
        <v>2</v>
      </c>
      <c r="CDR51" s="1">
        <v>5.2999999999999999E-2</v>
      </c>
      <c r="CDS51" s="1">
        <f t="shared" si="3326"/>
        <v>3.7999999999999999E-2</v>
      </c>
      <c r="CDT51" s="1">
        <f t="shared" si="3327"/>
        <v>0.99619771863117879</v>
      </c>
      <c r="CDU51" s="1">
        <f t="shared" si="3328"/>
        <v>1.4942965779467681E-3</v>
      </c>
      <c r="CDV51" s="1">
        <f t="shared" si="3329"/>
        <v>11.464164931119477</v>
      </c>
      <c r="CDW51" s="1"/>
      <c r="CDX51" s="1"/>
      <c r="CDY51" s="1" t="s">
        <v>11</v>
      </c>
      <c r="CDZ51" s="1" t="s">
        <v>208</v>
      </c>
      <c r="CEA51" s="1">
        <v>550</v>
      </c>
      <c r="CEB51" s="1">
        <v>2</v>
      </c>
      <c r="CEC51" s="1">
        <v>4.1000000000000002E-2</v>
      </c>
      <c r="CED51" s="1">
        <f t="shared" si="3330"/>
        <v>2.4E-2</v>
      </c>
      <c r="CEE51" s="1">
        <f t="shared" si="3331"/>
        <v>0.90400000000000003</v>
      </c>
      <c r="CEF51" s="1">
        <f t="shared" si="3332"/>
        <v>1.356E-3</v>
      </c>
      <c r="CEG51" s="1">
        <f t="shared" si="3333"/>
        <v>10.403160842379839</v>
      </c>
      <c r="CEH51" s="1"/>
      <c r="CEI51" s="1"/>
      <c r="CEJ51" s="1" t="s">
        <v>11</v>
      </c>
      <c r="CEK51" s="1" t="s">
        <v>209</v>
      </c>
      <c r="CEL51" s="1">
        <v>556</v>
      </c>
      <c r="CEM51" s="1">
        <v>2</v>
      </c>
      <c r="CEN51" s="1">
        <v>4.8000000000000001E-2</v>
      </c>
      <c r="CEO51" s="1">
        <f t="shared" si="3334"/>
        <v>3.3000000000000002E-2</v>
      </c>
      <c r="CEP51" s="1">
        <f t="shared" si="3335"/>
        <v>1.3873517786561265</v>
      </c>
      <c r="CEQ51" s="1">
        <f t="shared" si="3336"/>
        <v>2.0810276679841897E-3</v>
      </c>
      <c r="CER51" s="1">
        <f t="shared" si="3337"/>
        <v>15.965535064514862</v>
      </c>
      <c r="CES51" s="1"/>
      <c r="CET51" s="1"/>
      <c r="CEU51" s="1" t="s">
        <v>11</v>
      </c>
      <c r="CEV51" s="1" t="s">
        <v>210</v>
      </c>
      <c r="CEW51" s="1">
        <v>563</v>
      </c>
      <c r="CEX51" s="1">
        <v>2</v>
      </c>
      <c r="CEY51" s="1">
        <v>4.8000000000000001E-2</v>
      </c>
      <c r="CEZ51" s="1">
        <f t="shared" si="3338"/>
        <v>3.4000000000000002E-2</v>
      </c>
      <c r="CFA51" s="1">
        <f t="shared" si="3339"/>
        <v>1.3643286573146294</v>
      </c>
      <c r="CFB51" s="1">
        <f t="shared" si="3340"/>
        <v>2.0464929859719443E-3</v>
      </c>
      <c r="CFC51" s="1">
        <f t="shared" si="3341"/>
        <v>15.700586796363069</v>
      </c>
      <c r="CFD51" s="1"/>
      <c r="CFE51" s="1"/>
      <c r="CFF51" s="1" t="s">
        <v>11</v>
      </c>
      <c r="CFG51" s="1" t="s">
        <v>211</v>
      </c>
      <c r="CFH51" s="1">
        <v>564</v>
      </c>
      <c r="CFI51" s="1">
        <v>2</v>
      </c>
      <c r="CFJ51" s="1">
        <v>4.2000000000000003E-2</v>
      </c>
      <c r="CFK51" s="1">
        <f t="shared" si="3342"/>
        <v>1.0000000000000002E-2</v>
      </c>
      <c r="CFL51" s="1">
        <f t="shared" si="3343"/>
        <v>0.13059701492537321</v>
      </c>
      <c r="CFM51" s="1">
        <f t="shared" si="3344"/>
        <v>1.9589552238805981E-4</v>
      </c>
      <c r="CFN51" s="1">
        <f t="shared" si="3345"/>
        <v>1.5029001679240461</v>
      </c>
      <c r="CFO51" s="1"/>
      <c r="CFP51" s="1"/>
      <c r="CFQ51" s="1" t="s">
        <v>11</v>
      </c>
      <c r="CFR51" s="1" t="s">
        <v>212</v>
      </c>
      <c r="CFS51" s="1">
        <v>571</v>
      </c>
      <c r="CFT51" s="1">
        <v>2</v>
      </c>
      <c r="CFU51" s="1">
        <v>0.05</v>
      </c>
      <c r="CFV51" s="1">
        <f t="shared" si="3346"/>
        <v>1.9000000000000003E-2</v>
      </c>
      <c r="CFW51" s="1">
        <f t="shared" si="3347"/>
        <v>0.35338345864661669</v>
      </c>
      <c r="CFX51" s="1">
        <f t="shared" si="3348"/>
        <v>5.3007518796992508E-4</v>
      </c>
      <c r="CFY51" s="1">
        <f t="shared" si="3349"/>
        <v>4.0667090258155287</v>
      </c>
      <c r="CFZ51" s="1"/>
      <c r="CGA51" s="1"/>
      <c r="CGB51" s="1" t="s">
        <v>11</v>
      </c>
      <c r="CGC51" s="1" t="s">
        <v>213</v>
      </c>
      <c r="CGD51" s="1">
        <v>577</v>
      </c>
      <c r="CGE51" s="1">
        <v>2</v>
      </c>
      <c r="CGF51" s="1">
        <v>4.8000000000000001E-2</v>
      </c>
      <c r="CGG51" s="1">
        <f t="shared" si="3350"/>
        <v>1.7000000000000001E-2</v>
      </c>
      <c r="CGH51" s="1">
        <f t="shared" si="3351"/>
        <v>9.0225563909774487E-2</v>
      </c>
      <c r="CGI51" s="1">
        <f t="shared" si="3352"/>
        <v>1.3533834586466174E-4</v>
      </c>
      <c r="CGJ51" s="1">
        <f t="shared" si="3353"/>
        <v>1.0383086874422627</v>
      </c>
      <c r="CGK51" s="1"/>
      <c r="CGL51" s="1"/>
      <c r="CGM51" s="1" t="s">
        <v>11</v>
      </c>
      <c r="CGN51" s="1" t="s">
        <v>214</v>
      </c>
      <c r="CGO51" s="1">
        <v>578</v>
      </c>
      <c r="CGP51" s="1">
        <v>2</v>
      </c>
      <c r="CGQ51" s="1">
        <v>2.5000000000000001E-2</v>
      </c>
      <c r="CGR51" s="1">
        <f t="shared" si="3354"/>
        <v>8.0000000000000002E-3</v>
      </c>
      <c r="CGS51" s="1">
        <f t="shared" si="3355"/>
        <v>-0.54826254826254828</v>
      </c>
      <c r="CGT51" s="1">
        <f t="shared" si="3356"/>
        <v>-8.2239382239382246E-4</v>
      </c>
      <c r="CGU51" s="1">
        <f t="shared" si="3357"/>
        <v>-6.30936224936762</v>
      </c>
      <c r="CGV51" s="1"/>
      <c r="CGW51" s="1"/>
      <c r="CGX51" s="1" t="s">
        <v>11</v>
      </c>
      <c r="CGY51" s="1" t="s">
        <v>215</v>
      </c>
      <c r="CGZ51" s="1">
        <v>592</v>
      </c>
      <c r="CHA51" s="1">
        <v>2</v>
      </c>
      <c r="CHB51" s="1">
        <v>0.05</v>
      </c>
      <c r="CHC51" s="1">
        <f t="shared" si="3358"/>
        <v>2.4000000000000004E-2</v>
      </c>
      <c r="CHD51" s="1">
        <f t="shared" si="3359"/>
        <v>-0.14942528735632171</v>
      </c>
      <c r="CHE51" s="1">
        <f t="shared" si="3360"/>
        <v>-2.2413793103448257E-4</v>
      </c>
      <c r="CHF51" s="1">
        <f t="shared" si="3361"/>
        <v>-1.7195744450073465</v>
      </c>
      <c r="CHG51" s="1"/>
      <c r="CHH51" s="1"/>
      <c r="CHI51" s="1" t="s">
        <v>11</v>
      </c>
      <c r="CHJ51" s="1" t="s">
        <v>216</v>
      </c>
      <c r="CHK51" s="1">
        <v>593</v>
      </c>
      <c r="CHL51" s="1">
        <v>2</v>
      </c>
      <c r="CHM51" s="1">
        <v>3.4000000000000002E-2</v>
      </c>
      <c r="CHN51" s="1">
        <f t="shared" si="3362"/>
        <v>1.1000000000000003E-2</v>
      </c>
      <c r="CHO51" s="1">
        <f t="shared" si="3363"/>
        <v>0.12156862745098049</v>
      </c>
      <c r="CHP51" s="1">
        <f t="shared" si="3364"/>
        <v>1.8235294117647073E-4</v>
      </c>
      <c r="CHQ51" s="1">
        <f t="shared" si="3365"/>
        <v>1.399002195530866</v>
      </c>
      <c r="CHR51" s="1"/>
      <c r="CHS51" s="1"/>
      <c r="CHT51" s="1" t="s">
        <v>11</v>
      </c>
      <c r="CHU51" s="1" t="s">
        <v>217</v>
      </c>
      <c r="CHV51" s="1">
        <v>607</v>
      </c>
      <c r="CHW51" s="1">
        <v>2</v>
      </c>
      <c r="CHX51" s="1">
        <v>5.5E-2</v>
      </c>
      <c r="CHY51" s="1">
        <f t="shared" si="3366"/>
        <v>3.4000000000000002E-2</v>
      </c>
      <c r="CHZ51" s="1">
        <f t="shared" si="3367"/>
        <v>1.1317829457364343</v>
      </c>
      <c r="CIA51" s="1">
        <f t="shared" si="3368"/>
        <v>1.6976744186046515E-3</v>
      </c>
      <c r="CIB51" s="1">
        <f t="shared" si="3369"/>
        <v>13.02446905216657</v>
      </c>
      <c r="CIC51" s="1"/>
      <c r="CID51" s="1"/>
      <c r="CIE51" s="1" t="s">
        <v>11</v>
      </c>
      <c r="CIF51" s="1" t="s">
        <v>218</v>
      </c>
      <c r="CIG51" s="1">
        <v>608</v>
      </c>
      <c r="CIH51" s="1">
        <v>2</v>
      </c>
      <c r="CII51" s="1">
        <v>3.2000000000000001E-2</v>
      </c>
      <c r="CIJ51" s="1">
        <f t="shared" si="3370"/>
        <v>5.000000000000001E-3</v>
      </c>
      <c r="CIK51" s="1">
        <f t="shared" si="3371"/>
        <v>-0.58039215686274515</v>
      </c>
      <c r="CIL51" s="1">
        <f t="shared" si="3372"/>
        <v>-8.7058823529411779E-4</v>
      </c>
      <c r="CIM51" s="1">
        <f t="shared" si="3373"/>
        <v>-6.6791072560828404</v>
      </c>
      <c r="CIN51" s="1"/>
      <c r="CIO51" s="1"/>
      <c r="CIP51" s="1" t="s">
        <v>11</v>
      </c>
      <c r="CIQ51" s="1" t="s">
        <v>219</v>
      </c>
      <c r="CIR51" s="1">
        <v>621</v>
      </c>
      <c r="CIS51" s="1">
        <v>2</v>
      </c>
      <c r="CIT51" s="1">
        <v>3.6999999999999998E-2</v>
      </c>
      <c r="CIU51" s="1">
        <f t="shared" si="3374"/>
        <v>6.9999999999999993E-3</v>
      </c>
      <c r="CIV51" s="1">
        <f t="shared" si="3375"/>
        <v>-1.4960317460317458</v>
      </c>
      <c r="CIW51" s="1">
        <f t="shared" si="3376"/>
        <v>-2.2440476190476186E-3</v>
      </c>
      <c r="CIX51" s="1">
        <f t="shared" si="3377"/>
        <v>-17.216215574418801</v>
      </c>
      <c r="CIY51" s="1"/>
      <c r="CIZ51" s="1"/>
      <c r="CJA51" s="1" t="s">
        <v>11</v>
      </c>
      <c r="CJB51" s="1" t="s">
        <v>220</v>
      </c>
      <c r="CJC51" s="1">
        <v>622</v>
      </c>
      <c r="CJD51" s="1">
        <v>2</v>
      </c>
      <c r="CJE51" s="1">
        <v>3.5000000000000003E-2</v>
      </c>
      <c r="CJF51" s="1">
        <f t="shared" si="3378"/>
        <v>2.6000000000000002E-2</v>
      </c>
      <c r="CJG51" s="1">
        <f t="shared" si="3379"/>
        <v>0.48409893992932873</v>
      </c>
      <c r="CJH51" s="1">
        <f t="shared" si="3380"/>
        <v>7.2614840989399312E-4</v>
      </c>
      <c r="CJI51" s="1">
        <f t="shared" si="3381"/>
        <v>5.5709724952548481</v>
      </c>
      <c r="CJJ51" s="1"/>
      <c r="CJK51" s="1"/>
      <c r="CJL51" s="1" t="s">
        <v>11</v>
      </c>
      <c r="CJM51" s="1" t="s">
        <v>221</v>
      </c>
      <c r="CJN51" s="1">
        <v>635</v>
      </c>
      <c r="CJO51" s="1">
        <v>2</v>
      </c>
      <c r="CJP51" s="1">
        <v>4.9000000000000002E-2</v>
      </c>
      <c r="CJQ51" s="1">
        <f t="shared" si="3382"/>
        <v>3.7000000000000005E-2</v>
      </c>
      <c r="CJR51" s="1">
        <f t="shared" si="3383"/>
        <v>0.56737588652482285</v>
      </c>
      <c r="CJS51" s="1">
        <f t="shared" si="3384"/>
        <v>8.5106382978723425E-4</v>
      </c>
      <c r="CJT51" s="1">
        <f t="shared" si="3385"/>
        <v>6.5293170415990964</v>
      </c>
      <c r="CJU51" s="1"/>
      <c r="CJV51" s="1"/>
      <c r="CJW51" s="1" t="s">
        <v>11</v>
      </c>
      <c r="CJX51" s="1" t="s">
        <v>222</v>
      </c>
      <c r="CJY51" s="1">
        <v>636</v>
      </c>
      <c r="CJZ51" s="1">
        <v>2</v>
      </c>
      <c r="CKA51" s="1">
        <v>3.1E-2</v>
      </c>
      <c r="CKB51" s="1">
        <f t="shared" si="3386"/>
        <v>1.0999999999999999E-2</v>
      </c>
      <c r="CKC51" s="1">
        <f t="shared" si="3387"/>
        <v>-0.50883392226148416</v>
      </c>
      <c r="CKD51" s="1">
        <f t="shared" si="3388"/>
        <v>-7.6325088339222627E-4</v>
      </c>
      <c r="CKE51" s="1">
        <f t="shared" si="3389"/>
        <v>-5.855620724939401</v>
      </c>
      <c r="CKF51" s="1"/>
      <c r="CKG51" s="1"/>
      <c r="CKH51" s="1" t="s">
        <v>11</v>
      </c>
      <c r="CKI51" s="1" t="s">
        <v>223</v>
      </c>
      <c r="CKJ51" s="1">
        <v>649</v>
      </c>
      <c r="CKK51" s="1">
        <v>2</v>
      </c>
      <c r="CKL51" s="1">
        <v>4.3999999999999997E-2</v>
      </c>
      <c r="CKM51" s="1">
        <f t="shared" si="3390"/>
        <v>1.9999999999999997E-2</v>
      </c>
      <c r="CKN51" s="1">
        <f t="shared" si="3391"/>
        <v>-0.27208480565371035</v>
      </c>
      <c r="CKO51" s="1">
        <f t="shared" si="3392"/>
        <v>-4.0812720848056554E-4</v>
      </c>
      <c r="CKP51" s="1">
        <f t="shared" si="3393"/>
        <v>-3.1311305265300975</v>
      </c>
      <c r="CKQ51" s="1"/>
      <c r="CKR51" s="1"/>
      <c r="CKS51" s="1" t="s">
        <v>11</v>
      </c>
      <c r="CKT51" s="1" t="s">
        <v>224</v>
      </c>
      <c r="CKU51" s="1">
        <v>650</v>
      </c>
      <c r="CKV51" s="1">
        <v>2</v>
      </c>
      <c r="CKW51" s="1">
        <v>2.9000000000000001E-2</v>
      </c>
      <c r="CKX51" s="1">
        <f t="shared" si="3394"/>
        <v>1.2E-2</v>
      </c>
      <c r="CKY51" s="1">
        <f t="shared" si="3395"/>
        <v>-0.18245614035087718</v>
      </c>
      <c r="CKZ51" s="1">
        <f t="shared" si="3396"/>
        <v>-2.7368421052631579E-4</v>
      </c>
      <c r="CLA51" s="1">
        <f t="shared" si="3397"/>
        <v>-2.0996909012721301</v>
      </c>
      <c r="CLB51" s="1"/>
      <c r="CLC51" s="1"/>
      <c r="CLD51" s="1" t="s">
        <v>11</v>
      </c>
      <c r="CLE51" s="1" t="s">
        <v>225</v>
      </c>
      <c r="CLF51" s="1">
        <v>663</v>
      </c>
      <c r="CLG51" s="1">
        <v>2</v>
      </c>
      <c r="CLH51" s="1">
        <v>4.7E-2</v>
      </c>
      <c r="CLI51" s="1">
        <f t="shared" si="3398"/>
        <v>2.5000000000000001E-2</v>
      </c>
      <c r="CLJ51" s="1">
        <f t="shared" si="3399"/>
        <v>0.27681660899653981</v>
      </c>
      <c r="CLK51" s="1">
        <f t="shared" si="3400"/>
        <v>4.1522491349480975E-4</v>
      </c>
      <c r="CLL51" s="1">
        <f t="shared" si="3401"/>
        <v>3.1855837469393515</v>
      </c>
      <c r="CLM51" s="1"/>
      <c r="CLN51" s="1"/>
      <c r="CLO51" s="1"/>
      <c r="CLP51" s="1"/>
      <c r="CLQ51" s="1"/>
      <c r="CLR51" s="1"/>
      <c r="CLS51" s="1"/>
      <c r="CLT51" s="1"/>
      <c r="CLU51" s="1"/>
      <c r="CLV51" s="1"/>
      <c r="CLW51" s="1"/>
      <c r="CLX51" s="1"/>
      <c r="CLY51" s="1"/>
      <c r="CLZ51" s="1"/>
      <c r="CMA51" s="1"/>
      <c r="CMB51" s="1"/>
      <c r="CMC51" s="1"/>
      <c r="CMD51" s="1"/>
      <c r="CME51" s="1"/>
      <c r="CMF51" s="1"/>
      <c r="CMG51" s="1"/>
      <c r="CMH51" s="1"/>
      <c r="CMI51" s="1"/>
      <c r="CMJ51" s="1"/>
      <c r="CMK51" s="1"/>
      <c r="CML51" s="1"/>
      <c r="CMM51" s="1"/>
      <c r="CMN51" s="1"/>
      <c r="CMO51" s="1"/>
      <c r="CMP51" s="1"/>
      <c r="CMQ51" s="1"/>
      <c r="CMR51" s="1"/>
      <c r="CMS51" s="1"/>
      <c r="CMT51" s="1"/>
      <c r="CMU51" s="1"/>
      <c r="CMV51" s="1"/>
      <c r="CMW51" s="1"/>
      <c r="CMX51" s="1"/>
      <c r="CMY51" s="1"/>
      <c r="CMZ51" s="1"/>
    </row>
    <row r="52" spans="1:2392" x14ac:dyDescent="0.3">
      <c r="A52" s="1" t="s">
        <v>11</v>
      </c>
      <c r="B52" s="1" t="s">
        <v>12</v>
      </c>
      <c r="C52" s="1">
        <v>1</v>
      </c>
      <c r="D52" s="1">
        <v>3</v>
      </c>
      <c r="E52" s="1">
        <v>4.5999999999999999E-2</v>
      </c>
      <c r="F52" s="1">
        <f t="shared" si="2560"/>
        <v>4.8000000000000001E-2</v>
      </c>
      <c r="G52" s="1">
        <f t="shared" si="2561"/>
        <v>1.9966101694915255</v>
      </c>
      <c r="H52" s="1">
        <f t="shared" si="3402"/>
        <v>2.9949152542372882E-3</v>
      </c>
      <c r="I52" s="1">
        <f t="shared" si="3403"/>
        <v>22.976832668973021</v>
      </c>
      <c r="J52" s="1"/>
      <c r="K52" s="1"/>
      <c r="L52" s="1" t="s">
        <v>11</v>
      </c>
      <c r="M52" s="1" t="s">
        <v>13</v>
      </c>
      <c r="N52" s="1">
        <v>2</v>
      </c>
      <c r="O52" s="1">
        <v>3</v>
      </c>
      <c r="P52" s="1">
        <v>5.7000000000000002E-2</v>
      </c>
      <c r="Q52" s="1">
        <f t="shared" si="2562"/>
        <v>5.9000000000000004E-2</v>
      </c>
      <c r="R52" s="1">
        <f t="shared" si="2563"/>
        <v>2.3898305084745766</v>
      </c>
      <c r="S52" s="1">
        <f t="shared" si="2564"/>
        <v>3.5847457627118649E-3</v>
      </c>
      <c r="T52" s="1">
        <f t="shared" si="2565"/>
        <v>27.5019813779728</v>
      </c>
      <c r="U52" s="1"/>
      <c r="V52" s="1"/>
      <c r="W52" s="1" t="s">
        <v>11</v>
      </c>
      <c r="X52" s="1" t="s">
        <v>14</v>
      </c>
      <c r="Y52" s="1">
        <v>3</v>
      </c>
      <c r="Z52" s="1">
        <v>3</v>
      </c>
      <c r="AA52" s="1">
        <v>6.9000000000000006E-2</v>
      </c>
      <c r="AB52" s="1">
        <f t="shared" si="2566"/>
        <v>6.8000000000000005E-2</v>
      </c>
      <c r="AC52" s="1">
        <f t="shared" si="2567"/>
        <v>2.6881355932203395</v>
      </c>
      <c r="AD52" s="1">
        <f t="shared" si="2568"/>
        <v>4.0322033898305088E-3</v>
      </c>
      <c r="AE52" s="1">
        <f t="shared" si="2569"/>
        <v>30.934852812386428</v>
      </c>
      <c r="AF52" s="1"/>
      <c r="AG52" s="1"/>
      <c r="AH52" s="1" t="s">
        <v>11</v>
      </c>
      <c r="AI52" s="1" t="s">
        <v>15</v>
      </c>
      <c r="AJ52" s="1">
        <v>4</v>
      </c>
      <c r="AK52" s="1">
        <v>3</v>
      </c>
      <c r="AL52" s="1">
        <v>7.6999999999999999E-2</v>
      </c>
      <c r="AM52" s="1">
        <f t="shared" si="2570"/>
        <v>6.9000000000000006E-2</v>
      </c>
      <c r="AN52" s="1">
        <f t="shared" si="2571"/>
        <v>2.666666666666667</v>
      </c>
      <c r="AO52" s="1">
        <f t="shared" si="2572"/>
        <v>4.000000000000001E-3</v>
      </c>
      <c r="AP52" s="1">
        <f t="shared" si="2573"/>
        <v>30.687790095515755</v>
      </c>
      <c r="AQ52" s="1"/>
      <c r="AR52" s="1"/>
      <c r="AS52" s="1" t="s">
        <v>11</v>
      </c>
      <c r="AT52" s="1" t="s">
        <v>16</v>
      </c>
      <c r="AU52" s="1">
        <v>8</v>
      </c>
      <c r="AV52" s="1">
        <v>3</v>
      </c>
      <c r="AW52" s="1">
        <v>0.108</v>
      </c>
      <c r="AX52" s="1">
        <f t="shared" si="2574"/>
        <v>0.1</v>
      </c>
      <c r="AY52" s="1">
        <f t="shared" si="2575"/>
        <v>3.7440273037542666</v>
      </c>
      <c r="AZ52" s="1">
        <f t="shared" si="2576"/>
        <v>5.6160409556313996E-3</v>
      </c>
      <c r="BA52" s="1">
        <f t="shared" si="2577"/>
        <v>43.085971503559016</v>
      </c>
      <c r="BB52" s="1"/>
      <c r="BC52" s="1"/>
      <c r="BD52" s="1" t="s">
        <v>11</v>
      </c>
      <c r="BE52" s="1" t="s">
        <v>17</v>
      </c>
      <c r="BF52" s="1">
        <v>9</v>
      </c>
      <c r="BG52" s="1">
        <v>3</v>
      </c>
      <c r="BH52" s="1">
        <v>0.14199999999999999</v>
      </c>
      <c r="BI52" s="1">
        <f t="shared" si="2578"/>
        <v>0.13699999999999998</v>
      </c>
      <c r="BJ52" s="1">
        <f t="shared" si="2579"/>
        <v>4.9931740614334466</v>
      </c>
      <c r="BK52" s="1">
        <f t="shared" si="2580"/>
        <v>7.4897610921501696E-3</v>
      </c>
      <c r="BL52" s="1">
        <f t="shared" si="2581"/>
        <v>57.461054065366291</v>
      </c>
      <c r="BM52" s="1"/>
      <c r="BN52" s="1"/>
      <c r="BO52" s="1" t="s">
        <v>11</v>
      </c>
      <c r="BP52" s="1" t="s">
        <v>18</v>
      </c>
      <c r="BQ52" s="1">
        <v>10</v>
      </c>
      <c r="BR52" s="1">
        <v>3</v>
      </c>
      <c r="BS52" s="1">
        <v>0.14799999999999999</v>
      </c>
      <c r="BT52" s="1">
        <f t="shared" si="2582"/>
        <v>0.13899999999999998</v>
      </c>
      <c r="BU52" s="1">
        <f t="shared" si="2583"/>
        <v>5</v>
      </c>
      <c r="BV52" s="1">
        <f t="shared" si="2584"/>
        <v>7.4999999999999997E-3</v>
      </c>
      <c r="BW52" s="1">
        <f t="shared" si="2585"/>
        <v>57.539606429092025</v>
      </c>
      <c r="BX52" s="1"/>
      <c r="BY52" s="1"/>
      <c r="BZ52" s="1" t="s">
        <v>11</v>
      </c>
      <c r="CA52" s="1" t="s">
        <v>19</v>
      </c>
      <c r="CB52" s="1">
        <v>11</v>
      </c>
      <c r="CC52" s="1">
        <v>3</v>
      </c>
      <c r="CD52" s="1">
        <v>0.13900000000000001</v>
      </c>
      <c r="CE52" s="1">
        <f t="shared" si="2586"/>
        <v>0.13400000000000001</v>
      </c>
      <c r="CF52" s="1">
        <f t="shared" si="2587"/>
        <v>4.8591065292096216</v>
      </c>
      <c r="CG52" s="1">
        <f t="shared" si="2588"/>
        <v>7.2886597938144329E-3</v>
      </c>
      <c r="CH52" s="1">
        <f t="shared" si="2589"/>
        <v>55.918215457550602</v>
      </c>
      <c r="CI52" s="1"/>
      <c r="CJ52" s="1"/>
      <c r="CK52" s="1" t="s">
        <v>11</v>
      </c>
      <c r="CL52" s="1" t="s">
        <v>20</v>
      </c>
      <c r="CM52" s="1">
        <v>14</v>
      </c>
      <c r="CN52" s="1">
        <v>3</v>
      </c>
      <c r="CO52" s="1">
        <v>0.17299999999999999</v>
      </c>
      <c r="CP52" s="1">
        <f t="shared" si="2590"/>
        <v>0.15999999999999998</v>
      </c>
      <c r="CQ52" s="1">
        <f t="shared" si="2591"/>
        <v>5.6735395189003421</v>
      </c>
      <c r="CR52" s="1">
        <f t="shared" si="2592"/>
        <v>8.5103092783505134E-3</v>
      </c>
      <c r="CS52" s="1">
        <f t="shared" si="2593"/>
        <v>65.290646195485166</v>
      </c>
      <c r="CT52" s="1"/>
      <c r="CU52" s="1"/>
      <c r="CV52" s="1" t="s">
        <v>11</v>
      </c>
      <c r="CW52" s="1" t="s">
        <v>21</v>
      </c>
      <c r="CX52" s="1">
        <v>15</v>
      </c>
      <c r="CY52" s="1">
        <v>3</v>
      </c>
      <c r="CZ52" s="1">
        <v>0.10199999999999999</v>
      </c>
      <c r="DA52" s="1">
        <f t="shared" si="2594"/>
        <v>8.199999999999999E-2</v>
      </c>
      <c r="DB52" s="1">
        <f t="shared" si="2595"/>
        <v>3.0344827586206895</v>
      </c>
      <c r="DC52" s="1">
        <f t="shared" si="2596"/>
        <v>4.5517241379310347E-3</v>
      </c>
      <c r="DD52" s="1">
        <f t="shared" si="2597"/>
        <v>34.920588729379986</v>
      </c>
      <c r="DE52" s="1"/>
      <c r="DF52" s="1"/>
      <c r="DG52" s="1" t="s">
        <v>11</v>
      </c>
      <c r="DH52" s="1" t="s">
        <v>22</v>
      </c>
      <c r="DI52" s="1">
        <v>16</v>
      </c>
      <c r="DJ52" s="1">
        <v>3</v>
      </c>
      <c r="DK52" s="1">
        <v>0.128</v>
      </c>
      <c r="DL52" s="1">
        <f t="shared" si="2598"/>
        <v>0.10100000000000001</v>
      </c>
      <c r="DM52" s="1">
        <f t="shared" si="1751"/>
        <v>3.5563139931740615</v>
      </c>
      <c r="DN52" s="1">
        <f t="shared" si="2599"/>
        <v>5.3344709897610925E-3</v>
      </c>
      <c r="DO52" s="1">
        <f t="shared" si="2600"/>
        <v>40.925781501101632</v>
      </c>
      <c r="DP52" s="1"/>
      <c r="DQ52" s="1"/>
      <c r="DR52" s="1" t="s">
        <v>11</v>
      </c>
      <c r="DS52" s="1" t="s">
        <v>23</v>
      </c>
      <c r="DT52" s="1">
        <v>17</v>
      </c>
      <c r="DU52" s="1">
        <v>3</v>
      </c>
      <c r="DV52" s="1">
        <v>0.14299999999999999</v>
      </c>
      <c r="DW52" s="1">
        <f t="shared" si="2601"/>
        <v>0.11599999999999999</v>
      </c>
      <c r="DX52" s="1">
        <f t="shared" si="2602"/>
        <v>4.006849315068493</v>
      </c>
      <c r="DY52" s="1">
        <f t="shared" si="2603"/>
        <v>6.0102739726027397E-3</v>
      </c>
      <c r="DZ52" s="1">
        <f t="shared" si="2604"/>
        <v>46.110506521943606</v>
      </c>
      <c r="EA52" s="1"/>
      <c r="EB52" s="1"/>
      <c r="EC52" s="1" t="s">
        <v>11</v>
      </c>
      <c r="ED52" s="1" t="s">
        <v>24</v>
      </c>
      <c r="EE52" s="1">
        <v>18</v>
      </c>
      <c r="EF52" s="1">
        <v>3</v>
      </c>
      <c r="EG52" s="1">
        <v>0.154</v>
      </c>
      <c r="EH52" s="1">
        <f t="shared" si="2605"/>
        <v>0.128</v>
      </c>
      <c r="EI52" s="1">
        <f t="shared" si="2606"/>
        <v>4.5306122448979593</v>
      </c>
      <c r="EJ52" s="1">
        <f t="shared" si="2607"/>
        <v>6.7959183673469391E-3</v>
      </c>
      <c r="EK52" s="1">
        <f t="shared" si="2608"/>
        <v>52.137929090850733</v>
      </c>
      <c r="EL52" s="1"/>
      <c r="EM52" s="1"/>
      <c r="EN52" s="1" t="s">
        <v>11</v>
      </c>
      <c r="EO52" s="1" t="s">
        <v>25</v>
      </c>
      <c r="EP52" s="1">
        <v>21</v>
      </c>
      <c r="EQ52" s="1">
        <v>3</v>
      </c>
      <c r="ER52" s="1">
        <v>0.192</v>
      </c>
      <c r="ES52" s="1">
        <f t="shared" si="2609"/>
        <v>0.161</v>
      </c>
      <c r="ET52" s="1">
        <f t="shared" si="2610"/>
        <v>5.602739726027397</v>
      </c>
      <c r="EU52" s="1">
        <f t="shared" si="2611"/>
        <v>8.4041095890410953E-3</v>
      </c>
      <c r="EV52" s="1">
        <f t="shared" si="2612"/>
        <v>64.475887752051065</v>
      </c>
      <c r="EW52" s="1"/>
      <c r="EX52" s="1"/>
      <c r="EY52" s="1" t="s">
        <v>11</v>
      </c>
      <c r="EZ52" s="1" t="s">
        <v>26</v>
      </c>
      <c r="FA52" s="1">
        <v>22</v>
      </c>
      <c r="FB52" s="1">
        <v>3</v>
      </c>
      <c r="FC52" s="1">
        <v>0.20699999999999999</v>
      </c>
      <c r="FD52" s="1">
        <f t="shared" si="2613"/>
        <v>0.17599999999999999</v>
      </c>
      <c r="FE52" s="1">
        <f t="shared" si="2614"/>
        <v>6.0341296928327637</v>
      </c>
      <c r="FF52" s="1">
        <f t="shared" si="2615"/>
        <v>9.0511945392491456E-3</v>
      </c>
      <c r="FG52" s="1">
        <f t="shared" si="2616"/>
        <v>69.44028953353903</v>
      </c>
      <c r="FH52" s="1"/>
      <c r="FI52" s="1"/>
      <c r="FJ52" s="1" t="s">
        <v>11</v>
      </c>
      <c r="FK52" s="1" t="s">
        <v>27</v>
      </c>
      <c r="FL52" s="1">
        <v>23</v>
      </c>
      <c r="FM52" s="1">
        <v>3</v>
      </c>
      <c r="FN52" s="1">
        <v>0.223</v>
      </c>
      <c r="FO52" s="1">
        <f t="shared" si="2617"/>
        <v>0.193</v>
      </c>
      <c r="FP52" s="1">
        <f t="shared" si="2618"/>
        <v>6.9693877551020407</v>
      </c>
      <c r="FQ52" s="1">
        <f t="shared" si="2619"/>
        <v>1.0454081632653061E-2</v>
      </c>
      <c r="FR52" s="1">
        <f t="shared" si="2620"/>
        <v>80.203165696060921</v>
      </c>
      <c r="FS52" s="1"/>
      <c r="FT52" s="1"/>
      <c r="FU52" s="1" t="s">
        <v>11</v>
      </c>
      <c r="FV52" s="1" t="s">
        <v>28</v>
      </c>
      <c r="FW52" s="1">
        <v>24</v>
      </c>
      <c r="FX52" s="1">
        <v>3</v>
      </c>
      <c r="FY52" s="1">
        <v>0.23699999999999999</v>
      </c>
      <c r="FZ52" s="1">
        <f t="shared" si="2621"/>
        <v>0.20599999999999999</v>
      </c>
      <c r="GA52" s="1">
        <f t="shared" si="2622"/>
        <v>7.0171232876712324</v>
      </c>
      <c r="GB52" s="1">
        <f t="shared" si="2623"/>
        <v>1.052568493150685E-2</v>
      </c>
      <c r="GC52" s="1">
        <f t="shared" si="2624"/>
        <v>80.752502447403813</v>
      </c>
      <c r="GD52" s="1"/>
      <c r="GE52" s="1"/>
      <c r="GF52" s="1" t="s">
        <v>11</v>
      </c>
      <c r="GG52" s="1" t="s">
        <v>29</v>
      </c>
      <c r="GH52" s="1">
        <v>25</v>
      </c>
      <c r="GI52" s="1">
        <v>3</v>
      </c>
      <c r="GJ52" s="1">
        <v>0.254</v>
      </c>
      <c r="GK52" s="1">
        <f t="shared" si="2625"/>
        <v>0.223</v>
      </c>
      <c r="GL52" s="1">
        <f t="shared" si="2626"/>
        <v>7.7474402730375429</v>
      </c>
      <c r="GM52" s="1">
        <f t="shared" si="2627"/>
        <v>1.1621160409556314E-2</v>
      </c>
      <c r="GN52" s="1">
        <f t="shared" si="2628"/>
        <v>89.156932828695503</v>
      </c>
      <c r="GO52" s="1"/>
      <c r="GP52" s="1"/>
      <c r="GQ52" s="1" t="s">
        <v>11</v>
      </c>
      <c r="GR52" s="1" t="s">
        <v>30</v>
      </c>
      <c r="GS52" s="1">
        <v>28</v>
      </c>
      <c r="GT52" s="1">
        <v>3</v>
      </c>
      <c r="GU52" s="1">
        <v>0.29099999999999998</v>
      </c>
      <c r="GV52" s="1">
        <f t="shared" si="2629"/>
        <v>0.26199999999999996</v>
      </c>
      <c r="GW52" s="1">
        <f t="shared" si="2630"/>
        <v>8.9999999999999982</v>
      </c>
      <c r="GX52" s="1">
        <f t="shared" si="2631"/>
        <v>1.3499999999999998E-2</v>
      </c>
      <c r="GY52" s="1">
        <f t="shared" si="2632"/>
        <v>103.57129157236562</v>
      </c>
      <c r="GZ52" s="1"/>
      <c r="HA52" s="1"/>
      <c r="HB52" s="1" t="s">
        <v>11</v>
      </c>
      <c r="HC52" s="1" t="s">
        <v>31</v>
      </c>
      <c r="HD52" s="1">
        <v>29</v>
      </c>
      <c r="HE52" s="1">
        <v>3</v>
      </c>
      <c r="HF52" s="1">
        <v>7.6999999999999999E-2</v>
      </c>
      <c r="HG52" s="1">
        <f t="shared" si="2633"/>
        <v>2.5000000000000001E-2</v>
      </c>
      <c r="HH52" s="1">
        <f t="shared" si="2634"/>
        <v>1.1040268456375839</v>
      </c>
      <c r="HI52" s="1">
        <f t="shared" si="2635"/>
        <v>1.656040268456376E-3</v>
      </c>
      <c r="HJ52" s="1">
        <f t="shared" si="2636"/>
        <v>12.705054037027702</v>
      </c>
      <c r="HK52" s="1"/>
      <c r="HL52" s="1"/>
      <c r="HM52" s="1" t="s">
        <v>11</v>
      </c>
      <c r="HN52" s="1" t="s">
        <v>32</v>
      </c>
      <c r="HO52" s="1">
        <v>30</v>
      </c>
      <c r="HP52" s="1">
        <v>3</v>
      </c>
      <c r="HQ52" s="1">
        <v>9.9000000000000005E-2</v>
      </c>
      <c r="HR52" s="1">
        <f t="shared" si="2637"/>
        <v>4.7000000000000007E-2</v>
      </c>
      <c r="HS52" s="1">
        <f t="shared" si="2638"/>
        <v>1.8013468013468015</v>
      </c>
      <c r="HT52" s="1">
        <f t="shared" si="2639"/>
        <v>2.7020202020202021E-3</v>
      </c>
      <c r="HU52" s="1">
        <f t="shared" si="2640"/>
        <v>20.729757198359753</v>
      </c>
      <c r="HV52" s="1"/>
      <c r="HW52" s="1"/>
      <c r="HX52" s="1" t="s">
        <v>11</v>
      </c>
      <c r="HY52" s="1" t="s">
        <v>33</v>
      </c>
      <c r="HZ52" s="1">
        <v>31</v>
      </c>
      <c r="IA52" s="1">
        <v>3</v>
      </c>
      <c r="IB52" s="1">
        <v>0.121</v>
      </c>
      <c r="IC52" s="1">
        <f t="shared" si="2641"/>
        <v>6.6000000000000003E-2</v>
      </c>
      <c r="ID52" s="1">
        <f t="shared" si="2642"/>
        <v>2.4324324324324325</v>
      </c>
      <c r="IE52" s="1">
        <f t="shared" si="2643"/>
        <v>3.6486486486486487E-3</v>
      </c>
      <c r="IF52" s="1">
        <f t="shared" si="2644"/>
        <v>27.99224096550423</v>
      </c>
      <c r="IG52" s="1"/>
      <c r="IH52" s="1"/>
      <c r="II52" s="1" t="s">
        <v>11</v>
      </c>
      <c r="IJ52" s="1" t="s">
        <v>34</v>
      </c>
      <c r="IK52" s="1">
        <v>32</v>
      </c>
      <c r="IL52" s="1">
        <v>3</v>
      </c>
      <c r="IM52" s="1">
        <v>0.121</v>
      </c>
      <c r="IN52" s="1">
        <f t="shared" si="2645"/>
        <v>6.6000000000000003E-2</v>
      </c>
      <c r="IO52" s="1">
        <f t="shared" si="1797"/>
        <v>2.3804713804713802</v>
      </c>
      <c r="IP52" s="1">
        <f t="shared" si="2646"/>
        <v>3.5707070707070702E-3</v>
      </c>
      <c r="IQ52" s="1">
        <f t="shared" si="2647"/>
        <v>27.394277269608118</v>
      </c>
      <c r="IR52" s="1"/>
      <c r="IS52" s="1"/>
      <c r="IT52" s="1" t="s">
        <v>11</v>
      </c>
      <c r="IU52" s="1" t="s">
        <v>35</v>
      </c>
      <c r="IV52" s="1">
        <v>35</v>
      </c>
      <c r="IW52" s="1">
        <v>3</v>
      </c>
      <c r="IX52" s="1">
        <v>0.16500000000000001</v>
      </c>
      <c r="IY52" s="1">
        <f t="shared" si="2648"/>
        <v>0.11000000000000001</v>
      </c>
      <c r="IZ52" s="1">
        <f t="shared" si="2649"/>
        <v>3.9194630872483227</v>
      </c>
      <c r="JA52" s="1">
        <f t="shared" si="2650"/>
        <v>5.8791946308724844E-3</v>
      </c>
      <c r="JB52" s="1">
        <f t="shared" si="2651"/>
        <v>45.104872690724498</v>
      </c>
      <c r="JC52" s="1"/>
      <c r="JD52" s="1"/>
      <c r="JE52" s="1" t="s">
        <v>11</v>
      </c>
      <c r="JF52" s="3" t="s">
        <v>36</v>
      </c>
      <c r="JG52" s="3">
        <v>36</v>
      </c>
      <c r="JH52" s="1">
        <v>3</v>
      </c>
      <c r="JI52" s="1">
        <v>0.18099999999999999</v>
      </c>
      <c r="JJ52" s="1">
        <f t="shared" si="2652"/>
        <v>0.124</v>
      </c>
      <c r="JK52" s="1">
        <f t="shared" si="2653"/>
        <v>4.4314381270903009</v>
      </c>
      <c r="JL52" s="1">
        <f t="shared" si="2654"/>
        <v>6.6471571906354518E-3</v>
      </c>
      <c r="JM52" s="1">
        <f t="shared" si="2655"/>
        <v>50.996641149529722</v>
      </c>
      <c r="JN52" s="1"/>
      <c r="JO52" s="1"/>
      <c r="JP52" s="1" t="s">
        <v>11</v>
      </c>
      <c r="JQ52" s="1" t="s">
        <v>37</v>
      </c>
      <c r="JR52" s="1">
        <v>37</v>
      </c>
      <c r="JS52" s="1">
        <v>3</v>
      </c>
      <c r="JT52" s="1">
        <v>0.19</v>
      </c>
      <c r="JU52" s="1">
        <f t="shared" si="2656"/>
        <v>0.13200000000000001</v>
      </c>
      <c r="JV52" s="1">
        <f t="shared" si="2657"/>
        <v>4.6655518394648832</v>
      </c>
      <c r="JW52" s="1">
        <f t="shared" si="2658"/>
        <v>6.9983277591973252E-3</v>
      </c>
      <c r="JX52" s="1">
        <f t="shared" si="2659"/>
        <v>53.690803323467144</v>
      </c>
      <c r="JY52" s="1"/>
      <c r="JZ52" s="1"/>
      <c r="KA52" s="1" t="s">
        <v>11</v>
      </c>
      <c r="KB52" s="1" t="s">
        <v>38</v>
      </c>
      <c r="KC52" s="1">
        <v>38</v>
      </c>
      <c r="KD52" s="1">
        <v>3</v>
      </c>
      <c r="KE52" s="1">
        <v>0.2</v>
      </c>
      <c r="KF52" s="1">
        <f t="shared" si="2660"/>
        <v>0.13900000000000001</v>
      </c>
      <c r="KG52" s="1">
        <f t="shared" si="2661"/>
        <v>4.7826086956521747</v>
      </c>
      <c r="KH52" s="1">
        <f t="shared" si="2662"/>
        <v>7.1739130434782623E-3</v>
      </c>
      <c r="KI52" s="1">
        <f t="shared" si="2663"/>
        <v>55.037884410435858</v>
      </c>
      <c r="KJ52" s="1"/>
      <c r="KK52" s="1"/>
      <c r="KL52" s="1" t="s">
        <v>11</v>
      </c>
      <c r="KM52" s="1" t="s">
        <v>39</v>
      </c>
      <c r="KN52" s="1">
        <v>39</v>
      </c>
      <c r="KO52" s="1">
        <v>3</v>
      </c>
      <c r="KP52" s="1">
        <v>0.20799999999999999</v>
      </c>
      <c r="KQ52" s="1">
        <f t="shared" si="2664"/>
        <v>0.14499999999999999</v>
      </c>
      <c r="KR52" s="1">
        <f t="shared" si="2665"/>
        <v>5.0335570469798654</v>
      </c>
      <c r="KS52" s="1">
        <f t="shared" si="2666"/>
        <v>7.5503355704697982E-3</v>
      </c>
      <c r="KT52" s="1">
        <f t="shared" si="2667"/>
        <v>57.925778284320828</v>
      </c>
      <c r="KU52" s="1"/>
      <c r="KV52" s="1"/>
      <c r="KW52" s="1" t="s">
        <v>11</v>
      </c>
      <c r="KX52" s="1" t="s">
        <v>40</v>
      </c>
      <c r="KY52" s="1">
        <v>42</v>
      </c>
      <c r="KZ52" s="1">
        <v>3</v>
      </c>
      <c r="LA52" s="1">
        <v>0.23899999999999999</v>
      </c>
      <c r="LB52" s="1">
        <f t="shared" si="2668"/>
        <v>0.17399999999999999</v>
      </c>
      <c r="LC52" s="1">
        <f t="shared" si="2669"/>
        <v>6.1711409395973149</v>
      </c>
      <c r="LD52" s="1">
        <f t="shared" si="2670"/>
        <v>9.2567114093959728E-3</v>
      </c>
      <c r="LE52" s="1">
        <f t="shared" si="2671"/>
        <v>71.017004176577331</v>
      </c>
      <c r="LF52" s="1"/>
      <c r="LG52" s="1"/>
      <c r="LH52" s="1" t="s">
        <v>11</v>
      </c>
      <c r="LI52" s="1" t="s">
        <v>41</v>
      </c>
      <c r="LJ52" s="1">
        <v>43</v>
      </c>
      <c r="LK52" s="1">
        <v>3</v>
      </c>
      <c r="LL52" s="1">
        <v>4.5999999999999999E-2</v>
      </c>
      <c r="LM52" s="1">
        <f t="shared" si="2672"/>
        <v>9.0000000000000011E-3</v>
      </c>
      <c r="LN52" s="1">
        <f t="shared" si="2673"/>
        <v>-0.32094594594594589</v>
      </c>
      <c r="LO52" s="1">
        <f t="shared" si="2674"/>
        <v>-4.8141891891891883E-4</v>
      </c>
      <c r="LP52" s="1">
        <f t="shared" si="2675"/>
        <v>-3.6934206829484739</v>
      </c>
      <c r="LQ52" s="1"/>
      <c r="LR52" s="1"/>
      <c r="LS52" s="1" t="s">
        <v>11</v>
      </c>
      <c r="LT52" s="1" t="s">
        <v>42</v>
      </c>
      <c r="LU52" s="1">
        <v>44</v>
      </c>
      <c r="LV52" s="1">
        <v>3</v>
      </c>
      <c r="LW52" s="1">
        <v>6.4000000000000001E-2</v>
      </c>
      <c r="LX52" s="1">
        <f t="shared" si="2676"/>
        <v>2.1000000000000005E-2</v>
      </c>
      <c r="LY52" s="1">
        <f t="shared" si="2677"/>
        <v>-0.82562277580071164</v>
      </c>
      <c r="LZ52" s="1">
        <f t="shared" si="2678"/>
        <v>-1.2384341637010675E-3</v>
      </c>
      <c r="MA52" s="1">
        <f t="shared" si="2679"/>
        <v>-9.5012019156934873</v>
      </c>
      <c r="MB52" s="1"/>
      <c r="MC52" s="1"/>
      <c r="MD52" s="1" t="s">
        <v>11</v>
      </c>
      <c r="ME52" s="1" t="s">
        <v>43</v>
      </c>
      <c r="MF52" s="1">
        <v>46</v>
      </c>
      <c r="MG52" s="1">
        <v>3</v>
      </c>
      <c r="MH52" s="1">
        <v>8.4000000000000005E-2</v>
      </c>
      <c r="MI52" s="1">
        <f t="shared" si="2680"/>
        <v>3.2000000000000008E-2</v>
      </c>
      <c r="MJ52" s="1">
        <f t="shared" si="2681"/>
        <v>0.34237288135593252</v>
      </c>
      <c r="MK52" s="1">
        <f t="shared" si="2682"/>
        <v>5.1355932203389881E-4</v>
      </c>
      <c r="ML52" s="1">
        <f t="shared" si="2683"/>
        <v>3.9400001690429156</v>
      </c>
      <c r="MM52" s="1"/>
      <c r="MN52" s="1"/>
      <c r="MO52" s="1" t="s">
        <v>11</v>
      </c>
      <c r="MP52" s="1" t="s">
        <v>44</v>
      </c>
      <c r="MQ52" s="1">
        <v>52</v>
      </c>
      <c r="MR52" s="1">
        <v>3</v>
      </c>
      <c r="MS52" s="1">
        <v>0.11899999999999999</v>
      </c>
      <c r="MT52" s="1">
        <f t="shared" si="2684"/>
        <v>5.5999999999999994E-2</v>
      </c>
      <c r="MU52" s="1">
        <f t="shared" si="2685"/>
        <v>1.3468013468013467</v>
      </c>
      <c r="MV52" s="1">
        <f t="shared" si="2686"/>
        <v>2.0202020202020202E-3</v>
      </c>
      <c r="MW52" s="1">
        <f t="shared" si="2687"/>
        <v>15.498883886624114</v>
      </c>
      <c r="MX52" s="1"/>
      <c r="MY52" s="1"/>
      <c r="MZ52" s="1" t="s">
        <v>11</v>
      </c>
      <c r="NA52" s="1" t="s">
        <v>45</v>
      </c>
      <c r="NB52" s="1">
        <v>53</v>
      </c>
      <c r="NC52" s="1">
        <v>3</v>
      </c>
      <c r="ND52" s="1">
        <v>0.126</v>
      </c>
      <c r="NE52" s="1">
        <f t="shared" si="2688"/>
        <v>3.3000000000000002E-2</v>
      </c>
      <c r="NF52" s="1">
        <f t="shared" si="2689"/>
        <v>0.42229729729729731</v>
      </c>
      <c r="NG52" s="1">
        <f t="shared" si="2690"/>
        <v>6.3344594594594598E-4</v>
      </c>
      <c r="NH52" s="1">
        <f t="shared" si="2691"/>
        <v>4.8597640565111506</v>
      </c>
      <c r="NI52" s="1"/>
      <c r="NJ52" s="1"/>
      <c r="NK52" s="1" t="s">
        <v>11</v>
      </c>
      <c r="NL52" s="1" t="s">
        <v>46</v>
      </c>
      <c r="NM52" s="1">
        <v>56</v>
      </c>
      <c r="NN52" s="1">
        <v>3</v>
      </c>
      <c r="NO52" s="1">
        <v>0.14099999999999999</v>
      </c>
      <c r="NP52" s="1">
        <f t="shared" si="2692"/>
        <v>4.8999999999999988E-2</v>
      </c>
      <c r="NQ52" s="1">
        <f t="shared" si="2693"/>
        <v>1.0203389830508471</v>
      </c>
      <c r="NR52" s="1">
        <f t="shared" si="2694"/>
        <v>1.5305084745762707E-3</v>
      </c>
      <c r="NS52" s="1">
        <f t="shared" si="2695"/>
        <v>11.741980701801149</v>
      </c>
      <c r="NT52" s="1"/>
      <c r="NU52" s="1"/>
      <c r="NV52" s="1" t="s">
        <v>11</v>
      </c>
      <c r="NW52" s="1" t="s">
        <v>47</v>
      </c>
      <c r="NX52" s="1">
        <v>57</v>
      </c>
      <c r="NY52" s="1">
        <v>3</v>
      </c>
      <c r="NZ52" s="1">
        <v>8.9999999999999993E-3</v>
      </c>
      <c r="OA52" s="1">
        <f t="shared" si="2696"/>
        <v>2.0999999999999998E-2</v>
      </c>
      <c r="OB52" s="1">
        <f t="shared" si="2697"/>
        <v>1.4051446945337622</v>
      </c>
      <c r="OC52" s="1">
        <f t="shared" si="2698"/>
        <v>2.1077170418006435E-3</v>
      </c>
      <c r="OD52" s="1">
        <f t="shared" si="2699"/>
        <v>16.170294539879883</v>
      </c>
      <c r="OE52" s="1"/>
      <c r="OF52" s="1"/>
      <c r="OG52" s="1" t="s">
        <v>11</v>
      </c>
      <c r="OH52" s="1" t="s">
        <v>48</v>
      </c>
      <c r="OI52" s="1">
        <v>58</v>
      </c>
      <c r="OJ52" s="1">
        <v>3</v>
      </c>
      <c r="OK52" s="1">
        <v>1.6E-2</v>
      </c>
      <c r="OL52" s="1">
        <f t="shared" si="2700"/>
        <v>2.8000000000000001E-2</v>
      </c>
      <c r="OM52" s="1">
        <f t="shared" si="2701"/>
        <v>1.6290322580645162</v>
      </c>
      <c r="ON52" s="1">
        <f t="shared" si="2702"/>
        <v>2.4435483870967746E-3</v>
      </c>
      <c r="OO52" s="1">
        <f t="shared" si="2703"/>
        <v>18.746774997865469</v>
      </c>
      <c r="OP52" s="1"/>
      <c r="OQ52" s="1"/>
      <c r="OR52" s="1" t="s">
        <v>11</v>
      </c>
      <c r="OS52" s="1" t="s">
        <v>49</v>
      </c>
      <c r="OT52" s="1">
        <v>59</v>
      </c>
      <c r="OU52" s="1">
        <v>3</v>
      </c>
      <c r="OV52" s="1">
        <v>2.5999999999999999E-2</v>
      </c>
      <c r="OW52" s="1">
        <f t="shared" si="2704"/>
        <v>3.7999999999999999E-2</v>
      </c>
      <c r="OX52" s="1">
        <f t="shared" si="2705"/>
        <v>2.0225806451612907</v>
      </c>
      <c r="OY52" s="1">
        <f t="shared" si="2706"/>
        <v>3.0338709677419362E-3</v>
      </c>
      <c r="OZ52" s="1">
        <f t="shared" si="2707"/>
        <v>23.275698858735939</v>
      </c>
      <c r="PA52" s="1"/>
      <c r="PB52" s="1"/>
      <c r="PC52" s="1" t="s">
        <v>11</v>
      </c>
      <c r="PD52" s="1" t="s">
        <v>50</v>
      </c>
      <c r="PE52" s="1">
        <v>60</v>
      </c>
      <c r="PF52" s="1">
        <v>3</v>
      </c>
      <c r="PG52" s="1">
        <v>0.03</v>
      </c>
      <c r="PH52" s="1">
        <f t="shared" si="2708"/>
        <v>4.1999999999999996E-2</v>
      </c>
      <c r="PI52" s="1">
        <f t="shared" si="2709"/>
        <v>2.1967741935483871</v>
      </c>
      <c r="PJ52" s="1">
        <f t="shared" si="2710"/>
        <v>3.2951612903225807E-3</v>
      </c>
      <c r="PK52" s="1">
        <f t="shared" si="2711"/>
        <v>25.280304502072045</v>
      </c>
      <c r="PL52" s="1"/>
      <c r="PM52" s="1"/>
      <c r="PN52" s="1" t="s">
        <v>11</v>
      </c>
      <c r="PO52" s="1" t="s">
        <v>51</v>
      </c>
      <c r="PP52" s="1">
        <v>63</v>
      </c>
      <c r="PQ52" s="1">
        <v>3</v>
      </c>
      <c r="PR52" s="1">
        <v>5.2999999999999999E-2</v>
      </c>
      <c r="PS52" s="1">
        <f t="shared" si="2712"/>
        <v>6.7000000000000004E-2</v>
      </c>
      <c r="PT52" s="1">
        <f t="shared" si="2713"/>
        <v>3.0194174757281558</v>
      </c>
      <c r="PU52" s="1">
        <f t="shared" si="2714"/>
        <v>4.5291262135922338E-3</v>
      </c>
      <c r="PV52" s="1">
        <f t="shared" si="2715"/>
        <v>34.747218639704123</v>
      </c>
      <c r="PW52" s="1"/>
      <c r="PX52" s="1"/>
      <c r="PY52" s="1" t="s">
        <v>11</v>
      </c>
      <c r="PZ52" s="1" t="s">
        <v>52</v>
      </c>
      <c r="QA52" s="1">
        <v>64</v>
      </c>
      <c r="QB52" s="1">
        <v>3</v>
      </c>
      <c r="QC52" s="1">
        <v>5.8999999999999997E-2</v>
      </c>
      <c r="QD52" s="1">
        <f t="shared" si="2716"/>
        <v>0.06</v>
      </c>
      <c r="QE52" s="1">
        <f t="shared" si="2717"/>
        <v>2.7645161290322582</v>
      </c>
      <c r="QF52" s="1">
        <f t="shared" si="2718"/>
        <v>4.1467741935483872E-3</v>
      </c>
      <c r="QG52" s="1">
        <f t="shared" si="2719"/>
        <v>31.813834006278622</v>
      </c>
      <c r="QH52" s="1"/>
      <c r="QI52" s="1"/>
      <c r="QJ52" s="1" t="s">
        <v>11</v>
      </c>
      <c r="QK52" s="1" t="s">
        <v>53</v>
      </c>
      <c r="QL52" s="1">
        <v>65</v>
      </c>
      <c r="QM52" s="1">
        <v>3</v>
      </c>
      <c r="QN52" s="1">
        <v>6.7000000000000004E-2</v>
      </c>
      <c r="QO52" s="1">
        <f t="shared" si="2720"/>
        <v>6.9000000000000006E-2</v>
      </c>
      <c r="QP52" s="1">
        <f t="shared" si="2721"/>
        <v>3.0517799352750812</v>
      </c>
      <c r="QQ52" s="1">
        <f t="shared" si="2722"/>
        <v>4.5776699029126218E-3</v>
      </c>
      <c r="QR52" s="1">
        <f t="shared" si="2723"/>
        <v>35.119643276785624</v>
      </c>
      <c r="QS52" s="1"/>
      <c r="QT52" s="1"/>
      <c r="QU52" s="1" t="s">
        <v>11</v>
      </c>
      <c r="QV52" s="1" t="s">
        <v>54</v>
      </c>
      <c r="QW52" s="1">
        <v>66</v>
      </c>
      <c r="QX52" s="1">
        <v>3</v>
      </c>
      <c r="QY52" s="1">
        <v>7.5999999999999998E-2</v>
      </c>
      <c r="QZ52" s="1">
        <f t="shared" si="2724"/>
        <v>7.4999999999999997E-2</v>
      </c>
      <c r="RA52" s="1">
        <f t="shared" si="2725"/>
        <v>3.3044871794871797</v>
      </c>
      <c r="RB52" s="1">
        <f t="shared" si="2726"/>
        <v>4.9567307692307697E-3</v>
      </c>
      <c r="RC52" s="1">
        <f t="shared" si="2727"/>
        <v>38.027778351534543</v>
      </c>
      <c r="RD52" s="1"/>
      <c r="RE52" s="1"/>
      <c r="RF52" s="1" t="s">
        <v>11</v>
      </c>
      <c r="RG52" s="1" t="s">
        <v>55</v>
      </c>
      <c r="RH52" s="1">
        <v>67</v>
      </c>
      <c r="RI52" s="1">
        <v>3</v>
      </c>
      <c r="RJ52" s="1">
        <v>7.9000000000000001E-2</v>
      </c>
      <c r="RK52" s="1">
        <f t="shared" si="2728"/>
        <v>0.08</v>
      </c>
      <c r="RL52" s="1">
        <f t="shared" si="2729"/>
        <v>3.4487179487179489</v>
      </c>
      <c r="RM52" s="1">
        <f t="shared" si="2730"/>
        <v>5.1730769230769235E-3</v>
      </c>
      <c r="RN52" s="1">
        <f t="shared" si="2731"/>
        <v>39.68757469083527</v>
      </c>
      <c r="RO52" s="1"/>
      <c r="RP52" s="1"/>
      <c r="RQ52" s="1" t="s">
        <v>11</v>
      </c>
      <c r="RR52" s="1" t="s">
        <v>56</v>
      </c>
      <c r="RS52" s="1">
        <v>70</v>
      </c>
      <c r="RT52" s="1">
        <v>3</v>
      </c>
      <c r="RU52" s="1">
        <v>9.8000000000000004E-2</v>
      </c>
      <c r="RV52" s="1">
        <f t="shared" si="2732"/>
        <v>9.1999999999999998E-2</v>
      </c>
      <c r="RW52" s="1">
        <f t="shared" si="2733"/>
        <v>3.8044871794871797</v>
      </c>
      <c r="RX52" s="1">
        <f t="shared" si="2734"/>
        <v>5.7067307692307695E-3</v>
      </c>
      <c r="RY52" s="1">
        <f t="shared" si="2735"/>
        <v>43.781738994443742</v>
      </c>
      <c r="RZ52" s="1"/>
      <c r="SA52" s="1"/>
      <c r="SB52" s="2" t="s">
        <v>11</v>
      </c>
      <c r="SC52" s="1" t="s">
        <v>57</v>
      </c>
      <c r="SD52" s="1">
        <v>71</v>
      </c>
      <c r="SE52" s="2">
        <v>3</v>
      </c>
      <c r="SF52" s="1">
        <v>3.1E-2</v>
      </c>
      <c r="SG52" s="1">
        <f t="shared" si="2736"/>
        <v>2.7E-2</v>
      </c>
      <c r="SH52" s="1">
        <f t="shared" si="2737"/>
        <v>1.678082191780822</v>
      </c>
      <c r="SI52" s="1">
        <f t="shared" si="2738"/>
        <v>2.5171232876712332E-3</v>
      </c>
      <c r="SJ52" s="1">
        <f t="shared" si="2739"/>
        <v>19.311237774147326</v>
      </c>
      <c r="SK52" s="1"/>
      <c r="SL52" s="1"/>
      <c r="SM52" s="2" t="s">
        <v>11</v>
      </c>
      <c r="SN52" s="1" t="s">
        <v>58</v>
      </c>
      <c r="SO52" s="1">
        <v>72</v>
      </c>
      <c r="SP52" s="2">
        <v>3</v>
      </c>
      <c r="SQ52" s="1">
        <v>4.1000000000000002E-2</v>
      </c>
      <c r="SR52" s="1">
        <f t="shared" si="2740"/>
        <v>3.5000000000000003E-2</v>
      </c>
      <c r="SS52" s="1">
        <f t="shared" si="2741"/>
        <v>1.8797250859106529</v>
      </c>
      <c r="ST52" s="1">
        <f t="shared" si="2742"/>
        <v>2.8195876288659794E-3</v>
      </c>
      <c r="SU52" s="1">
        <f t="shared" si="2743"/>
        <v>21.631728327638033</v>
      </c>
      <c r="SV52" s="1"/>
      <c r="SW52" s="1"/>
      <c r="SX52" s="2" t="s">
        <v>11</v>
      </c>
      <c r="SY52" s="1" t="s">
        <v>59</v>
      </c>
      <c r="SZ52" s="1">
        <v>73</v>
      </c>
      <c r="TA52" s="2">
        <v>3</v>
      </c>
      <c r="TB52" s="1">
        <v>5.3999999999999999E-2</v>
      </c>
      <c r="TC52" s="1">
        <f t="shared" si="2744"/>
        <v>4.8000000000000001E-2</v>
      </c>
      <c r="TD52" s="1">
        <f t="shared" si="2745"/>
        <v>2.2689655172413792</v>
      </c>
      <c r="TE52" s="1">
        <f t="shared" si="2746"/>
        <v>3.4034482758620688E-3</v>
      </c>
      <c r="TF52" s="1">
        <f t="shared" si="2747"/>
        <v>26.111076572650035</v>
      </c>
      <c r="TG52" s="1"/>
      <c r="TH52" s="1"/>
      <c r="TI52" s="2" t="s">
        <v>11</v>
      </c>
      <c r="TJ52" s="1" t="s">
        <v>60</v>
      </c>
      <c r="TK52" s="1">
        <v>74</v>
      </c>
      <c r="TL52" s="2">
        <v>3</v>
      </c>
      <c r="TM52" s="1">
        <v>5.8999999999999997E-2</v>
      </c>
      <c r="TN52" s="1">
        <f t="shared" si="2748"/>
        <v>5.2999999999999999E-2</v>
      </c>
      <c r="TO52" s="1">
        <f t="shared" si="1899"/>
        <v>2.4398625429553262</v>
      </c>
      <c r="TP52" s="1">
        <f t="shared" si="2749"/>
        <v>3.6597938144329895E-3</v>
      </c>
      <c r="TQ52" s="1">
        <f t="shared" si="2750"/>
        <v>28.077746092546622</v>
      </c>
      <c r="TR52" s="1"/>
      <c r="TS52" s="1"/>
      <c r="TT52" s="2" t="s">
        <v>11</v>
      </c>
      <c r="TU52" s="1" t="s">
        <v>61</v>
      </c>
      <c r="TV52" s="1">
        <v>77</v>
      </c>
      <c r="TW52" s="2">
        <v>3</v>
      </c>
      <c r="TX52" s="1">
        <v>7.2999999999999995E-2</v>
      </c>
      <c r="TY52" s="1">
        <f t="shared" si="2751"/>
        <v>6.4000000000000001E-2</v>
      </c>
      <c r="TZ52" s="1">
        <f t="shared" si="2752"/>
        <v>2.7903780068728521</v>
      </c>
      <c r="UA52" s="1">
        <f t="shared" si="2753"/>
        <v>4.185567010309278E-3</v>
      </c>
      <c r="UB52" s="1">
        <f t="shared" si="2754"/>
        <v>32.111450460771628</v>
      </c>
      <c r="UC52" s="1"/>
      <c r="UD52" s="1"/>
      <c r="UE52" s="2" t="s">
        <v>11</v>
      </c>
      <c r="UF52" s="1" t="s">
        <v>62</v>
      </c>
      <c r="UG52" s="1">
        <v>78</v>
      </c>
      <c r="UH52" s="2">
        <v>3</v>
      </c>
      <c r="UI52" s="1">
        <v>7.8E-2</v>
      </c>
      <c r="UJ52" s="1">
        <f t="shared" si="2755"/>
        <v>7.0000000000000007E-2</v>
      </c>
      <c r="UK52" s="1">
        <f t="shared" si="2756"/>
        <v>2.5847750865051906</v>
      </c>
      <c r="UL52" s="1">
        <f t="shared" si="2757"/>
        <v>3.8771626297577858E-3</v>
      </c>
      <c r="UM52" s="1">
        <f t="shared" si="2758"/>
        <v>29.745388237046193</v>
      </c>
      <c r="UN52" s="1"/>
      <c r="UO52" s="1"/>
      <c r="UP52" s="2" t="s">
        <v>11</v>
      </c>
      <c r="UQ52" s="1" t="s">
        <v>63</v>
      </c>
      <c r="UR52" s="1">
        <v>79</v>
      </c>
      <c r="US52" s="2">
        <v>3</v>
      </c>
      <c r="UT52" s="1">
        <v>0.08</v>
      </c>
      <c r="UU52" s="1">
        <f t="shared" si="2759"/>
        <v>7.1000000000000008E-2</v>
      </c>
      <c r="UV52" s="1">
        <f t="shared" si="2760"/>
        <v>3.0206896551724141</v>
      </c>
      <c r="UW52" s="1">
        <f t="shared" si="2761"/>
        <v>4.531034482758621E-3</v>
      </c>
      <c r="UX52" s="1">
        <f t="shared" si="2762"/>
        <v>34.761858780610083</v>
      </c>
      <c r="UY52" s="1"/>
      <c r="UZ52" s="1"/>
      <c r="VA52" s="2" t="s">
        <v>11</v>
      </c>
      <c r="VB52" s="1" t="s">
        <v>64</v>
      </c>
      <c r="VC52" s="1">
        <v>80</v>
      </c>
      <c r="VD52" s="2">
        <v>3</v>
      </c>
      <c r="VE52" s="1">
        <v>8.5999999999999993E-2</v>
      </c>
      <c r="VF52" s="1">
        <f t="shared" si="2763"/>
        <v>7.5999999999999998E-2</v>
      </c>
      <c r="VG52" s="1">
        <f t="shared" si="2764"/>
        <v>3.1655172413793098</v>
      </c>
      <c r="VH52" s="1">
        <f t="shared" si="2765"/>
        <v>4.7482758620689645E-3</v>
      </c>
      <c r="VI52" s="1">
        <f t="shared" si="2766"/>
        <v>36.428523242694119</v>
      </c>
      <c r="VJ52" s="1"/>
      <c r="VK52" s="1"/>
      <c r="VL52" s="2" t="s">
        <v>11</v>
      </c>
      <c r="VM52" s="1" t="s">
        <v>65</v>
      </c>
      <c r="VN52" s="1">
        <v>84</v>
      </c>
      <c r="VO52" s="2">
        <v>3</v>
      </c>
      <c r="VP52" s="1">
        <v>0.10199999999999999</v>
      </c>
      <c r="VQ52" s="1">
        <f t="shared" si="2767"/>
        <v>0.09</v>
      </c>
      <c r="VR52" s="1">
        <f t="shared" si="2768"/>
        <v>3.663230240549828</v>
      </c>
      <c r="VS52" s="1">
        <f t="shared" si="2769"/>
        <v>5.4948453608247424E-3</v>
      </c>
      <c r="VT52" s="1">
        <f t="shared" si="2770"/>
        <v>42.156165260077046</v>
      </c>
      <c r="VU52" s="1"/>
      <c r="VV52" s="1"/>
      <c r="VW52" s="2" t="s">
        <v>11</v>
      </c>
      <c r="VX52" s="1" t="s">
        <v>66</v>
      </c>
      <c r="VY52" s="1">
        <v>85</v>
      </c>
      <c r="VZ52" s="2">
        <v>3</v>
      </c>
      <c r="WA52" s="1">
        <v>0.03</v>
      </c>
      <c r="WB52" s="1">
        <f t="shared" si="2771"/>
        <v>2.4999999999999998E-2</v>
      </c>
      <c r="WC52" s="1">
        <f t="shared" si="2772"/>
        <v>1.1045296167247387</v>
      </c>
      <c r="WD52" s="1">
        <f t="shared" si="2773"/>
        <v>1.6567944250871082E-3</v>
      </c>
      <c r="WE52" s="1">
        <f t="shared" si="2774"/>
        <v>12.710839887123466</v>
      </c>
      <c r="WF52" s="1"/>
      <c r="WG52" s="1"/>
      <c r="WH52" s="2" t="s">
        <v>11</v>
      </c>
      <c r="WI52" s="1" t="s">
        <v>67</v>
      </c>
      <c r="WJ52" s="1">
        <v>86</v>
      </c>
      <c r="WK52" s="2">
        <v>3</v>
      </c>
      <c r="WL52" s="1">
        <v>4.2000000000000003E-2</v>
      </c>
      <c r="WM52" s="1">
        <f t="shared" si="2775"/>
        <v>3.4000000000000002E-2</v>
      </c>
      <c r="WN52" s="1">
        <f t="shared" si="2776"/>
        <v>1.3368055555555556</v>
      </c>
      <c r="WO52" s="1">
        <f t="shared" si="2777"/>
        <v>2.0052083333333332E-3</v>
      </c>
      <c r="WP52" s="1">
        <f t="shared" si="2778"/>
        <v>15.383853107778075</v>
      </c>
      <c r="WQ52" s="1"/>
      <c r="WR52" s="1"/>
      <c r="WS52" s="2" t="s">
        <v>11</v>
      </c>
      <c r="WT52" s="1" t="s">
        <v>68</v>
      </c>
      <c r="WU52" s="1">
        <v>87</v>
      </c>
      <c r="WV52" s="2">
        <v>3</v>
      </c>
      <c r="WW52" s="1">
        <v>0.05</v>
      </c>
      <c r="WX52" s="1">
        <f t="shared" si="2779"/>
        <v>4.3000000000000003E-2</v>
      </c>
      <c r="WY52" s="1">
        <f t="shared" si="2780"/>
        <v>1.637630662020906</v>
      </c>
      <c r="WZ52" s="1">
        <f t="shared" si="2781"/>
        <v>2.4564459930313592E-3</v>
      </c>
      <c r="XA52" s="1">
        <f t="shared" si="2782"/>
        <v>18.845724753779272</v>
      </c>
      <c r="XB52" s="1"/>
      <c r="XC52" s="1"/>
      <c r="XD52" s="2" t="s">
        <v>11</v>
      </c>
      <c r="XE52" s="1" t="s">
        <v>69</v>
      </c>
      <c r="XF52" s="1">
        <v>88</v>
      </c>
      <c r="XG52" s="2">
        <v>3</v>
      </c>
      <c r="XH52" s="1">
        <v>6.3E-2</v>
      </c>
      <c r="XI52" s="1">
        <f t="shared" si="2783"/>
        <v>5.3999999999999999E-2</v>
      </c>
      <c r="XJ52" s="1">
        <f t="shared" si="2784"/>
        <v>1.9930555555555556</v>
      </c>
      <c r="XK52" s="1">
        <f t="shared" si="2785"/>
        <v>2.9895833333333332E-3</v>
      </c>
      <c r="XL52" s="1">
        <f t="shared" si="2786"/>
        <v>22.935926451596405</v>
      </c>
      <c r="XM52" s="1"/>
      <c r="XN52" s="1"/>
      <c r="XO52" s="2" t="s">
        <v>11</v>
      </c>
      <c r="XP52" s="1" t="s">
        <v>70</v>
      </c>
      <c r="XQ52" s="1">
        <v>91</v>
      </c>
      <c r="XR52" s="2">
        <v>3</v>
      </c>
      <c r="XS52" s="1">
        <v>0.08</v>
      </c>
      <c r="XT52" s="1">
        <f t="shared" si="2787"/>
        <v>6.9000000000000006E-2</v>
      </c>
      <c r="XU52" s="1">
        <f t="shared" si="2788"/>
        <v>2.5086505190311423</v>
      </c>
      <c r="XV52" s="1">
        <f t="shared" si="2789"/>
        <v>3.7629757785467136E-3</v>
      </c>
      <c r="XW52" s="1">
        <f t="shared" si="2790"/>
        <v>28.869352706637873</v>
      </c>
      <c r="XX52" s="1"/>
      <c r="XY52" s="1"/>
      <c r="XZ52" s="2" t="s">
        <v>11</v>
      </c>
      <c r="YA52" s="1" t="s">
        <v>71</v>
      </c>
      <c r="YB52" s="1">
        <v>92</v>
      </c>
      <c r="YC52" s="2">
        <v>3</v>
      </c>
      <c r="YD52" s="1">
        <v>8.5000000000000006E-2</v>
      </c>
      <c r="YE52" s="1">
        <f t="shared" si="2791"/>
        <v>7.400000000000001E-2</v>
      </c>
      <c r="YF52" s="1">
        <f t="shared" si="2792"/>
        <v>2.7972508591065295</v>
      </c>
      <c r="YG52" s="1">
        <f t="shared" si="2793"/>
        <v>4.1958762886597943E-3</v>
      </c>
      <c r="YH52" s="1">
        <f t="shared" si="2794"/>
        <v>32.19054270328585</v>
      </c>
      <c r="YI52" s="1"/>
      <c r="YJ52" s="1"/>
      <c r="YK52" s="2" t="s">
        <v>11</v>
      </c>
      <c r="YL52" s="1" t="s">
        <v>72</v>
      </c>
      <c r="YM52" s="1">
        <v>93</v>
      </c>
      <c r="YN52" s="2">
        <v>3</v>
      </c>
      <c r="YO52" s="1">
        <v>9.2999999999999999E-2</v>
      </c>
      <c r="YP52" s="1">
        <f t="shared" si="2795"/>
        <v>8.2000000000000003E-2</v>
      </c>
      <c r="YQ52" s="1">
        <f t="shared" si="2796"/>
        <v>3.0307167235494883</v>
      </c>
      <c r="YR52" s="1">
        <f t="shared" si="2797"/>
        <v>4.5460750853242322E-3</v>
      </c>
      <c r="YS52" s="1">
        <f t="shared" si="2798"/>
        <v>34.877249494220969</v>
      </c>
      <c r="YT52" s="1"/>
      <c r="YU52" s="1"/>
      <c r="YV52" s="2" t="s">
        <v>11</v>
      </c>
      <c r="YW52" s="1" t="s">
        <v>73</v>
      </c>
      <c r="YX52" s="1">
        <v>94</v>
      </c>
      <c r="YY52" s="2">
        <v>3</v>
      </c>
      <c r="YZ52" s="1">
        <v>0.104</v>
      </c>
      <c r="ZA52" s="1">
        <f t="shared" si="2799"/>
        <v>9.0999999999999998E-2</v>
      </c>
      <c r="ZB52" s="1">
        <f t="shared" si="2800"/>
        <v>3.2925170068027212</v>
      </c>
      <c r="ZC52" s="1">
        <f t="shared" si="2801"/>
        <v>4.9387755102040815E-3</v>
      </c>
      <c r="ZD52" s="1">
        <f t="shared" si="2802"/>
        <v>37.890026546504139</v>
      </c>
      <c r="ZE52" s="1"/>
      <c r="ZF52" s="1"/>
      <c r="ZG52" s="2" t="s">
        <v>11</v>
      </c>
      <c r="ZH52" s="1" t="s">
        <v>74</v>
      </c>
      <c r="ZI52" s="1">
        <v>95</v>
      </c>
      <c r="ZJ52" s="2">
        <v>3</v>
      </c>
      <c r="ZK52" s="1">
        <v>0.10299999999999999</v>
      </c>
      <c r="ZL52" s="1">
        <f t="shared" si="2803"/>
        <v>0.09</v>
      </c>
      <c r="ZM52" s="1">
        <f t="shared" si="2804"/>
        <v>3.2789115646258504</v>
      </c>
      <c r="ZN52" s="1">
        <f t="shared" si="2805"/>
        <v>4.9183673469387753E-3</v>
      </c>
      <c r="ZO52" s="1">
        <f t="shared" si="2806"/>
        <v>37.733456188873951</v>
      </c>
      <c r="ZP52" s="1"/>
      <c r="ZQ52" s="1"/>
      <c r="ZR52" s="2" t="s">
        <v>11</v>
      </c>
      <c r="ZS52" s="1" t="s">
        <v>75</v>
      </c>
      <c r="ZT52" s="1">
        <v>99</v>
      </c>
      <c r="ZU52" s="2">
        <v>3</v>
      </c>
      <c r="ZV52" s="1">
        <v>0.115</v>
      </c>
      <c r="ZW52" s="1">
        <f t="shared" si="2807"/>
        <v>0.1</v>
      </c>
      <c r="ZX52" s="1">
        <f t="shared" si="2808"/>
        <v>3.493150684931507</v>
      </c>
      <c r="ZY52" s="1">
        <f t="shared" si="2809"/>
        <v>5.2397260273972608E-3</v>
      </c>
      <c r="ZZ52" s="1">
        <f t="shared" si="2810"/>
        <v>40.198903121694435</v>
      </c>
      <c r="AAA52" s="1"/>
      <c r="AAB52" s="1"/>
      <c r="AAC52" s="2" t="s">
        <v>11</v>
      </c>
      <c r="AAD52" s="1" t="s">
        <v>76</v>
      </c>
      <c r="AAE52" s="1">
        <v>100</v>
      </c>
      <c r="AAF52" s="2">
        <v>3</v>
      </c>
      <c r="AAG52" s="1">
        <v>2.5999999999999999E-2</v>
      </c>
      <c r="AAH52" s="1">
        <f t="shared" si="3404"/>
        <v>2.4E-2</v>
      </c>
      <c r="AAI52" s="1">
        <f t="shared" si="2811"/>
        <v>1.7275862068965517</v>
      </c>
      <c r="AAJ52" s="1">
        <f t="shared" si="2812"/>
        <v>2.5913793103448275E-3</v>
      </c>
      <c r="AAK52" s="1">
        <f t="shared" si="2813"/>
        <v>19.880926083431106</v>
      </c>
      <c r="AAL52" s="1"/>
      <c r="AAM52" s="1"/>
      <c r="AAN52" s="2" t="s">
        <v>11</v>
      </c>
      <c r="AAO52" s="1" t="s">
        <v>77</v>
      </c>
      <c r="AAP52" s="1">
        <v>101</v>
      </c>
      <c r="AAQ52" s="2">
        <v>3</v>
      </c>
      <c r="AAR52" s="1">
        <v>4.2000000000000003E-2</v>
      </c>
      <c r="AAS52" s="1">
        <f t="shared" si="2814"/>
        <v>3.5000000000000003E-2</v>
      </c>
      <c r="AAT52" s="1">
        <f t="shared" si="2815"/>
        <v>1.9100346020761245</v>
      </c>
      <c r="AAU52" s="1">
        <f t="shared" si="2816"/>
        <v>2.8650519031141867E-3</v>
      </c>
      <c r="AAV52" s="1">
        <f t="shared" si="2817"/>
        <v>21.980527853881519</v>
      </c>
      <c r="AAW52" s="1"/>
      <c r="AAX52" s="1"/>
      <c r="AAY52" s="2" t="s">
        <v>11</v>
      </c>
      <c r="AAZ52" s="1" t="s">
        <v>78</v>
      </c>
      <c r="ABA52" s="1">
        <v>102</v>
      </c>
      <c r="ABB52" s="2">
        <v>3</v>
      </c>
      <c r="ABC52" s="1">
        <v>4.8000000000000001E-2</v>
      </c>
      <c r="ABD52" s="1">
        <f t="shared" si="2818"/>
        <v>4.1000000000000002E-2</v>
      </c>
      <c r="ABE52" s="1">
        <f t="shared" si="2819"/>
        <v>2.1655172413793102</v>
      </c>
      <c r="ABF52" s="1">
        <f t="shared" si="2820"/>
        <v>3.2482758620689654E-3</v>
      </c>
      <c r="ABG52" s="1">
        <f t="shared" si="2821"/>
        <v>24.920601956875718</v>
      </c>
      <c r="ABH52" s="1"/>
      <c r="ABI52" s="1"/>
      <c r="ABJ52" s="2" t="s">
        <v>11</v>
      </c>
      <c r="ABK52" s="1" t="s">
        <v>79</v>
      </c>
      <c r="ABL52" s="1">
        <v>112</v>
      </c>
      <c r="ABM52" s="2">
        <v>3</v>
      </c>
      <c r="ABN52" s="1">
        <v>8.5999999999999993E-2</v>
      </c>
      <c r="ABO52" s="1">
        <f t="shared" si="2822"/>
        <v>6.8999999999999992E-2</v>
      </c>
      <c r="ABP52" s="1">
        <f t="shared" si="2823"/>
        <v>3.1972789115646258</v>
      </c>
      <c r="ABQ52" s="1">
        <f t="shared" si="2824"/>
        <v>4.795918367346939E-3</v>
      </c>
      <c r="ABR52" s="1">
        <f t="shared" si="2825"/>
        <v>36.794034043092864</v>
      </c>
      <c r="ABS52" s="1"/>
      <c r="ABT52" s="1"/>
      <c r="ABU52" s="2" t="s">
        <v>11</v>
      </c>
      <c r="ABV52" s="1" t="s">
        <v>80</v>
      </c>
      <c r="ABW52" s="1">
        <v>113</v>
      </c>
      <c r="ABX52" s="2">
        <v>3</v>
      </c>
      <c r="ABY52" s="1">
        <v>3.7999999999999999E-2</v>
      </c>
      <c r="ABZ52" s="1">
        <f t="shared" si="2826"/>
        <v>2.5000000000000001E-2</v>
      </c>
      <c r="ACA52" s="1">
        <f t="shared" si="2827"/>
        <v>0.5535714285714286</v>
      </c>
      <c r="ACB52" s="1">
        <f t="shared" si="2828"/>
        <v>8.3035714285714288E-4</v>
      </c>
      <c r="ACC52" s="1">
        <f t="shared" si="2829"/>
        <v>6.3704564260780456</v>
      </c>
      <c r="ACD52" s="1"/>
      <c r="ACE52" s="1"/>
      <c r="ACF52" s="2" t="s">
        <v>11</v>
      </c>
      <c r="ACG52" s="1" t="s">
        <v>81</v>
      </c>
      <c r="ACH52" s="1">
        <v>114</v>
      </c>
      <c r="ACI52" s="2">
        <v>3</v>
      </c>
      <c r="ACJ52" s="1">
        <v>0.05</v>
      </c>
      <c r="ACK52" s="1">
        <f t="shared" si="2830"/>
        <v>3.6000000000000004E-2</v>
      </c>
      <c r="ACL52" s="1">
        <f t="shared" si="2831"/>
        <v>0.87096774193548387</v>
      </c>
      <c r="ACM52" s="1">
        <f t="shared" si="2832"/>
        <v>1.3064516129032259E-3</v>
      </c>
      <c r="ACN52" s="1">
        <f t="shared" si="2833"/>
        <v>10.023028216680547</v>
      </c>
      <c r="ACO52" s="1"/>
      <c r="ACP52" s="1"/>
      <c r="ACQ52" s="2" t="s">
        <v>11</v>
      </c>
      <c r="ACR52" s="1" t="s">
        <v>82</v>
      </c>
      <c r="ACS52" s="1">
        <v>115</v>
      </c>
      <c r="ACT52" s="2">
        <v>3</v>
      </c>
      <c r="ACU52" s="1">
        <v>5.5E-2</v>
      </c>
      <c r="ACV52" s="1">
        <f t="shared" si="2834"/>
        <v>4.1000000000000002E-2</v>
      </c>
      <c r="ACW52" s="1">
        <f t="shared" si="2835"/>
        <v>1.0925266903914592</v>
      </c>
      <c r="ACX52" s="1">
        <f t="shared" si="2836"/>
        <v>1.6387900355871888E-3</v>
      </c>
      <c r="ACY52" s="1">
        <f t="shared" si="2837"/>
        <v>12.572711155680608</v>
      </c>
      <c r="ACZ52" s="1"/>
      <c r="ADA52" s="1"/>
      <c r="ADB52" s="2" t="s">
        <v>11</v>
      </c>
      <c r="ADC52" s="1" t="s">
        <v>83</v>
      </c>
      <c r="ADD52" s="1">
        <v>116</v>
      </c>
      <c r="ADE52" s="2">
        <v>3</v>
      </c>
      <c r="ADF52" s="1">
        <v>6.5000000000000002E-2</v>
      </c>
      <c r="ADG52" s="1">
        <f t="shared" si="2838"/>
        <v>4.9000000000000002E-2</v>
      </c>
      <c r="ADH52" s="1">
        <f t="shared" si="2839"/>
        <v>1.3772241992882561</v>
      </c>
      <c r="ADI52" s="1">
        <f t="shared" si="2840"/>
        <v>2.0658362989323842E-3</v>
      </c>
      <c r="ADJ52" s="1">
        <f t="shared" si="2841"/>
        <v>15.848987678333533</v>
      </c>
      <c r="ADK52" s="1"/>
      <c r="ADL52" s="1"/>
      <c r="ADM52" s="2" t="s">
        <v>11</v>
      </c>
      <c r="ADN52" s="1" t="s">
        <v>84</v>
      </c>
      <c r="ADO52" s="1">
        <v>119</v>
      </c>
      <c r="ADP52" s="2">
        <v>3</v>
      </c>
      <c r="ADQ52" s="1">
        <v>8.5000000000000006E-2</v>
      </c>
      <c r="ADR52" s="1">
        <f t="shared" si="2842"/>
        <v>6.8000000000000005E-2</v>
      </c>
      <c r="ADS52" s="1">
        <f t="shared" si="2843"/>
        <v>1.5395683453237412</v>
      </c>
      <c r="ADT52" s="1">
        <f t="shared" si="2844"/>
        <v>2.3093525179856121E-3</v>
      </c>
      <c r="ADU52" s="1">
        <f t="shared" si="2845"/>
        <v>17.717231332123305</v>
      </c>
      <c r="ADV52" s="1"/>
      <c r="ADW52" s="1"/>
      <c r="ADX52" s="2" t="s">
        <v>11</v>
      </c>
      <c r="ADY52" s="1" t="s">
        <v>85</v>
      </c>
      <c r="ADZ52" s="1">
        <v>120</v>
      </c>
      <c r="AEA52" s="2">
        <v>3</v>
      </c>
      <c r="AEB52" s="1">
        <v>8.1000000000000003E-2</v>
      </c>
      <c r="AEC52" s="1">
        <f t="shared" si="2846"/>
        <v>6.4000000000000001E-2</v>
      </c>
      <c r="AED52" s="1">
        <f t="shared" si="2847"/>
        <v>1.3669064748201443</v>
      </c>
      <c r="AEE52" s="1">
        <f t="shared" si="2848"/>
        <v>2.0503597122302165E-3</v>
      </c>
      <c r="AEF52" s="1">
        <f t="shared" si="2849"/>
        <v>15.730252117305739</v>
      </c>
      <c r="AEG52" s="1"/>
      <c r="AEH52" s="1"/>
      <c r="AEI52" s="2" t="s">
        <v>11</v>
      </c>
      <c r="AEJ52" s="1" t="s">
        <v>86</v>
      </c>
      <c r="AEK52" s="1">
        <v>121</v>
      </c>
      <c r="AEL52" s="2">
        <v>3</v>
      </c>
      <c r="AEM52" s="1">
        <v>8.8999999999999996E-2</v>
      </c>
      <c r="AEN52" s="1">
        <f t="shared" si="2850"/>
        <v>7.0999999999999994E-2</v>
      </c>
      <c r="AEO52" s="1">
        <f t="shared" si="2851"/>
        <v>1.6582733812949639</v>
      </c>
      <c r="AEP52" s="1">
        <f t="shared" si="2852"/>
        <v>2.4874100719424462E-3</v>
      </c>
      <c r="AEQ52" s="1">
        <f t="shared" si="2853"/>
        <v>19.083279542310379</v>
      </c>
      <c r="AER52" s="1"/>
      <c r="AES52" s="1"/>
      <c r="AET52" s="2" t="s">
        <v>11</v>
      </c>
      <c r="AEU52" s="1" t="s">
        <v>87</v>
      </c>
      <c r="AEV52" s="1">
        <v>122</v>
      </c>
      <c r="AEW52" s="2">
        <v>3</v>
      </c>
      <c r="AEX52" s="1">
        <v>8.7999999999999995E-2</v>
      </c>
      <c r="AEY52" s="1">
        <f t="shared" si="2854"/>
        <v>7.0999999999999994E-2</v>
      </c>
      <c r="AEZ52" s="1">
        <f t="shared" si="2855"/>
        <v>1.607913669064748</v>
      </c>
      <c r="AFA52" s="1">
        <f t="shared" si="2856"/>
        <v>2.4118705035971219E-3</v>
      </c>
      <c r="AFB52" s="1">
        <f t="shared" si="2857"/>
        <v>18.503743937988585</v>
      </c>
      <c r="AFC52" s="1"/>
      <c r="AFD52" s="1"/>
      <c r="AFE52" s="2" t="s">
        <v>11</v>
      </c>
      <c r="AFF52" s="1" t="s">
        <v>88</v>
      </c>
      <c r="AFG52" s="1">
        <v>123</v>
      </c>
      <c r="AFH52" s="2">
        <v>3</v>
      </c>
      <c r="AFI52" s="1">
        <v>8.7999999999999995E-2</v>
      </c>
      <c r="AFJ52" s="1">
        <f t="shared" si="2858"/>
        <v>7.0999999999999994E-2</v>
      </c>
      <c r="AFK52" s="1">
        <f t="shared" si="2859"/>
        <v>1.6043165467625897</v>
      </c>
      <c r="AFL52" s="1">
        <f t="shared" si="2860"/>
        <v>2.4064748201438847E-3</v>
      </c>
      <c r="AFM52" s="1">
        <f t="shared" si="2861"/>
        <v>18.462348537679887</v>
      </c>
      <c r="AFN52" s="1"/>
      <c r="AFO52" s="1"/>
      <c r="AFP52" s="2" t="s">
        <v>11</v>
      </c>
      <c r="AFQ52" s="1" t="s">
        <v>89</v>
      </c>
      <c r="AFR52" s="1">
        <v>126</v>
      </c>
      <c r="AFS52" s="2">
        <v>3</v>
      </c>
      <c r="AFT52" s="1">
        <v>0.1</v>
      </c>
      <c r="AFU52" s="1">
        <f t="shared" si="3405"/>
        <v>8.2000000000000003E-2</v>
      </c>
      <c r="AFV52" s="1">
        <f t="shared" si="2862"/>
        <v>2.1565836298932384</v>
      </c>
      <c r="AFW52" s="1">
        <f t="shared" si="2863"/>
        <v>3.2348754448398576E-3</v>
      </c>
      <c r="AFX52" s="1">
        <f t="shared" si="2864"/>
        <v>24.81779465909592</v>
      </c>
      <c r="AFY52" s="1"/>
      <c r="AFZ52" s="1"/>
      <c r="AGA52" s="2" t="s">
        <v>11</v>
      </c>
      <c r="AGB52" s="1" t="s">
        <v>90</v>
      </c>
      <c r="AGC52" s="1">
        <v>127</v>
      </c>
      <c r="AGD52" s="2">
        <v>3</v>
      </c>
      <c r="AGE52" s="1">
        <v>2.7E-2</v>
      </c>
      <c r="AGF52" s="1">
        <f t="shared" si="2865"/>
        <v>1.2E-2</v>
      </c>
      <c r="AGG52" s="1">
        <f t="shared" si="2866"/>
        <v>0.64309764309764306</v>
      </c>
      <c r="AGH52" s="1">
        <f t="shared" si="2867"/>
        <v>9.6464646464646463E-4</v>
      </c>
      <c r="AGI52" s="1">
        <f t="shared" si="2868"/>
        <v>7.4007170558630149</v>
      </c>
      <c r="AGJ52" s="1"/>
      <c r="AGK52" s="1"/>
      <c r="AGL52" s="2" t="s">
        <v>11</v>
      </c>
      <c r="AGM52" s="1" t="s">
        <v>91</v>
      </c>
      <c r="AGN52" s="1">
        <v>128</v>
      </c>
      <c r="AGO52" s="2">
        <v>3</v>
      </c>
      <c r="AGP52" s="1">
        <v>3.5000000000000003E-2</v>
      </c>
      <c r="AGQ52" s="1">
        <f t="shared" si="2869"/>
        <v>2.0000000000000004E-2</v>
      </c>
      <c r="AGR52" s="1">
        <f t="shared" si="2870"/>
        <v>0.94983277591973247</v>
      </c>
      <c r="AGS52" s="1">
        <f t="shared" si="2871"/>
        <v>1.4247491638795988E-3</v>
      </c>
      <c r="AGT52" s="1">
        <f t="shared" si="2872"/>
        <v>10.930600819974673</v>
      </c>
      <c r="AGU52" s="1"/>
      <c r="AGV52" s="1"/>
      <c r="AGW52" s="2" t="s">
        <v>11</v>
      </c>
      <c r="AGX52" s="1" t="s">
        <v>92</v>
      </c>
      <c r="AGY52" s="1">
        <v>129</v>
      </c>
      <c r="AGZ52" s="2">
        <v>3</v>
      </c>
      <c r="AHA52" s="1">
        <v>4.2000000000000003E-2</v>
      </c>
      <c r="AHB52" s="1">
        <f t="shared" si="2025"/>
        <v>2.8000000000000004E-2</v>
      </c>
      <c r="AHC52" s="1">
        <f t="shared" si="2873"/>
        <v>1.3089700996677742</v>
      </c>
      <c r="AHD52" s="1">
        <f t="shared" si="2874"/>
        <v>1.9634551495016613E-3</v>
      </c>
      <c r="AHE52" s="1">
        <f t="shared" si="2875"/>
        <v>15.063524872466617</v>
      </c>
      <c r="AHF52" s="1"/>
      <c r="AHG52" s="1"/>
      <c r="AHH52" s="2" t="s">
        <v>11</v>
      </c>
      <c r="AHI52" s="1" t="s">
        <v>93</v>
      </c>
      <c r="AHJ52" s="1">
        <v>130</v>
      </c>
      <c r="AHK52" s="2">
        <v>3</v>
      </c>
      <c r="AHL52" s="1">
        <v>4.4999999999999998E-2</v>
      </c>
      <c r="AHM52" s="1">
        <f t="shared" si="2876"/>
        <v>3.1E-2</v>
      </c>
      <c r="AHN52" s="1">
        <f t="shared" si="2877"/>
        <v>1.4013377926421404</v>
      </c>
      <c r="AHO52" s="1">
        <f t="shared" si="2878"/>
        <v>2.1020066889632107E-3</v>
      </c>
      <c r="AHP52" s="1">
        <f t="shared" si="2879"/>
        <v>16.126485012568267</v>
      </c>
      <c r="AHQ52" s="1"/>
      <c r="AHR52" s="1"/>
      <c r="AHS52" s="2" t="s">
        <v>11</v>
      </c>
      <c r="AHT52" s="1" t="s">
        <v>94</v>
      </c>
      <c r="AHU52" s="1">
        <v>133</v>
      </c>
      <c r="AHV52" s="2">
        <v>3</v>
      </c>
      <c r="AHW52" s="1">
        <v>5.8999999999999997E-2</v>
      </c>
      <c r="AHX52" s="1">
        <f t="shared" si="2880"/>
        <v>4.2999999999999997E-2</v>
      </c>
      <c r="AHY52" s="1">
        <f t="shared" si="2881"/>
        <v>1.823920265780731</v>
      </c>
      <c r="AHZ52" s="1">
        <f t="shared" si="2882"/>
        <v>2.7358803986710966E-3</v>
      </c>
      <c r="AIA52" s="1">
        <f t="shared" si="2883"/>
        <v>20.989530850213637</v>
      </c>
      <c r="AIB52" s="1"/>
      <c r="AIC52" s="1"/>
      <c r="AID52" s="2" t="s">
        <v>11</v>
      </c>
      <c r="AIE52" s="1" t="s">
        <v>95</v>
      </c>
      <c r="AIF52" s="1">
        <v>134</v>
      </c>
      <c r="AIG52" s="2">
        <v>3</v>
      </c>
      <c r="AIH52" s="1">
        <v>6.4000000000000001E-2</v>
      </c>
      <c r="AII52" s="1">
        <f t="shared" si="2037"/>
        <v>4.7E-2</v>
      </c>
      <c r="AIJ52" s="1">
        <f t="shared" si="2884"/>
        <v>1.9435215946843853</v>
      </c>
      <c r="AIK52" s="1">
        <f t="shared" si="2885"/>
        <v>2.9152823920265782E-3</v>
      </c>
      <c r="AIL52" s="1">
        <f t="shared" si="2886"/>
        <v>22.365893528916171</v>
      </c>
      <c r="AIM52" s="1"/>
      <c r="AIN52" s="1"/>
      <c r="AIO52" s="2" t="s">
        <v>11</v>
      </c>
      <c r="AIP52" s="1" t="s">
        <v>96</v>
      </c>
      <c r="AIQ52" s="1">
        <v>135</v>
      </c>
      <c r="AIR52" s="2">
        <v>3</v>
      </c>
      <c r="AIS52" s="1">
        <v>7.0999999999999994E-2</v>
      </c>
      <c r="AIT52" s="1">
        <f t="shared" si="2887"/>
        <v>5.6999999999999995E-2</v>
      </c>
      <c r="AIU52" s="1">
        <f t="shared" si="2888"/>
        <v>2.3211920529801322</v>
      </c>
      <c r="AIV52" s="1">
        <f t="shared" si="2889"/>
        <v>3.4817880794701982E-3</v>
      </c>
      <c r="AIW52" s="1">
        <f t="shared" si="2890"/>
        <v>26.712095434962585</v>
      </c>
      <c r="AIX52" s="1"/>
      <c r="AIY52" s="1"/>
      <c r="AIZ52" s="2" t="s">
        <v>11</v>
      </c>
      <c r="AJA52" s="1" t="s">
        <v>97</v>
      </c>
      <c r="AJB52" s="1">
        <v>136</v>
      </c>
      <c r="AJC52" s="2">
        <v>3</v>
      </c>
      <c r="AJD52" s="1">
        <v>7.6999999999999999E-2</v>
      </c>
      <c r="AJE52" s="1">
        <f t="shared" si="2891"/>
        <v>6.0999999999999999E-2</v>
      </c>
      <c r="AJF52" s="1">
        <f t="shared" si="2892"/>
        <v>2.4437086092715234</v>
      </c>
      <c r="AJG52" s="1">
        <f t="shared" si="2893"/>
        <v>3.6655629139072852E-3</v>
      </c>
      <c r="AJH52" s="1">
        <f t="shared" si="2894"/>
        <v>28.122006320973455</v>
      </c>
      <c r="AJI52" s="1"/>
      <c r="AJJ52" s="1"/>
      <c r="AJK52" s="2" t="s">
        <v>11</v>
      </c>
      <c r="AJL52" s="1" t="s">
        <v>98</v>
      </c>
      <c r="AJM52" s="1">
        <v>140</v>
      </c>
      <c r="AJN52" s="2">
        <v>3</v>
      </c>
      <c r="AJO52" s="1">
        <v>8.4000000000000005E-2</v>
      </c>
      <c r="AJP52" s="1">
        <f t="shared" si="2895"/>
        <v>6.8000000000000005E-2</v>
      </c>
      <c r="AJQ52" s="1">
        <f t="shared" si="2896"/>
        <v>2.7450980392156867</v>
      </c>
      <c r="AJR52" s="1">
        <f t="shared" si="2897"/>
        <v>4.1176470588235306E-3</v>
      </c>
      <c r="AJS52" s="1">
        <f t="shared" si="2898"/>
        <v>31.590372157148572</v>
      </c>
      <c r="AJT52" s="1"/>
      <c r="AJU52" s="1"/>
      <c r="AJV52" s="2" t="s">
        <v>11</v>
      </c>
      <c r="AJW52" s="1" t="s">
        <v>99</v>
      </c>
      <c r="AJX52" s="1">
        <v>141</v>
      </c>
      <c r="AJY52" s="2">
        <v>3</v>
      </c>
      <c r="AJZ52" s="1">
        <v>3.3000000000000002E-2</v>
      </c>
      <c r="AKA52" s="1">
        <f t="shared" si="2899"/>
        <v>1.3000000000000001E-2</v>
      </c>
      <c r="AKB52" s="1">
        <f t="shared" si="2900"/>
        <v>0.58305084745762714</v>
      </c>
      <c r="AKC52" s="1">
        <f t="shared" si="2901"/>
        <v>8.7457627118644077E-4</v>
      </c>
      <c r="AKD52" s="1">
        <f t="shared" si="2902"/>
        <v>6.7097032581720875</v>
      </c>
      <c r="AKE52" s="1"/>
      <c r="AKF52" s="1"/>
      <c r="AKG52" s="2" t="s">
        <v>11</v>
      </c>
      <c r="AKH52" s="1" t="s">
        <v>100</v>
      </c>
      <c r="AKI52" s="1">
        <v>143</v>
      </c>
      <c r="AKJ52" s="2">
        <v>3</v>
      </c>
      <c r="AKK52" s="1">
        <v>4.4999999999999998E-2</v>
      </c>
      <c r="AKL52" s="1">
        <f t="shared" si="2903"/>
        <v>2.3E-2</v>
      </c>
      <c r="AKM52" s="1">
        <f t="shared" si="2904"/>
        <v>0.91186440677966107</v>
      </c>
      <c r="AKN52" s="1">
        <f t="shared" si="2905"/>
        <v>1.3677966101694917E-3</v>
      </c>
      <c r="AKO52" s="1">
        <f t="shared" si="2906"/>
        <v>10.493663816559835</v>
      </c>
      <c r="AKP52" s="1"/>
      <c r="AKQ52" s="1"/>
      <c r="AKR52" s="2" t="s">
        <v>11</v>
      </c>
      <c r="AKS52" s="1" t="s">
        <v>101</v>
      </c>
      <c r="AKT52" s="1">
        <v>144</v>
      </c>
      <c r="AKU52" s="2">
        <v>3</v>
      </c>
      <c r="AKV52" s="1">
        <v>0.05</v>
      </c>
      <c r="AKW52" s="1">
        <f t="shared" si="2907"/>
        <v>2.7000000000000003E-2</v>
      </c>
      <c r="AKX52" s="1">
        <f t="shared" si="2908"/>
        <v>1.0169491525423731</v>
      </c>
      <c r="AKY52" s="1">
        <f t="shared" si="2909"/>
        <v>1.5254237288135596E-3</v>
      </c>
      <c r="AKZ52" s="1">
        <f t="shared" si="2910"/>
        <v>11.702970799137363</v>
      </c>
      <c r="ALA52" s="1"/>
      <c r="ALB52" s="1"/>
      <c r="ALC52" s="2" t="s">
        <v>11</v>
      </c>
      <c r="ALD52" s="1" t="s">
        <v>102</v>
      </c>
      <c r="ALE52" s="1">
        <v>147</v>
      </c>
      <c r="ALF52" s="2">
        <v>3</v>
      </c>
      <c r="ALG52" s="1">
        <v>6.0999999999999999E-2</v>
      </c>
      <c r="ALH52" s="1">
        <f t="shared" si="2911"/>
        <v>3.5000000000000003E-2</v>
      </c>
      <c r="ALI52" s="1">
        <f t="shared" si="2912"/>
        <v>1.2915254237288136</v>
      </c>
      <c r="ALJ52" s="1">
        <f t="shared" si="2913"/>
        <v>1.9372881355932206E-3</v>
      </c>
      <c r="ALK52" s="1">
        <f t="shared" si="2914"/>
        <v>14.862772914904451</v>
      </c>
      <c r="ALL52" s="1"/>
      <c r="ALM52" s="1"/>
      <c r="ALN52" s="2" t="s">
        <v>11</v>
      </c>
      <c r="ALO52" s="1" t="s">
        <v>103</v>
      </c>
      <c r="ALP52" s="1">
        <v>148</v>
      </c>
      <c r="ALQ52" s="2">
        <v>3</v>
      </c>
      <c r="ALR52" s="1">
        <v>6.5000000000000002E-2</v>
      </c>
      <c r="ALS52" s="1">
        <f t="shared" si="2915"/>
        <v>0.04</v>
      </c>
      <c r="ALT52" s="1">
        <f t="shared" si="2916"/>
        <v>1.3673469387755102</v>
      </c>
      <c r="ALU52" s="1">
        <f t="shared" si="2917"/>
        <v>2.0510204081632651E-3</v>
      </c>
      <c r="ALV52" s="1">
        <f t="shared" si="2918"/>
        <v>15.735320941833328</v>
      </c>
      <c r="ALW52" s="1"/>
      <c r="ALX52" s="1"/>
      <c r="ALY52" s="2" t="s">
        <v>11</v>
      </c>
      <c r="ALZ52" s="1" t="s">
        <v>104</v>
      </c>
      <c r="AMA52" s="1">
        <v>149</v>
      </c>
      <c r="AMB52" s="2">
        <v>3</v>
      </c>
      <c r="AMC52" s="1">
        <v>5.7000000000000002E-2</v>
      </c>
      <c r="AMD52" s="1">
        <f t="shared" si="2919"/>
        <v>3.7000000000000005E-2</v>
      </c>
      <c r="AME52" s="1">
        <f t="shared" si="2920"/>
        <v>1.345890410958904</v>
      </c>
      <c r="AMF52" s="1">
        <f t="shared" si="2921"/>
        <v>2.0188356164383562E-3</v>
      </c>
      <c r="AMG52" s="1">
        <f t="shared" si="2922"/>
        <v>15.488400908652853</v>
      </c>
      <c r="AMH52" s="1"/>
      <c r="AMI52" s="1"/>
      <c r="AMJ52" s="2" t="s">
        <v>11</v>
      </c>
      <c r="AMK52" s="1" t="s">
        <v>105</v>
      </c>
      <c r="AML52" s="1">
        <v>150</v>
      </c>
      <c r="AMM52" s="2">
        <v>3</v>
      </c>
      <c r="AMN52" s="1">
        <v>6.5000000000000002E-2</v>
      </c>
      <c r="AMO52" s="1">
        <f t="shared" si="2923"/>
        <v>4.5999999999999999E-2</v>
      </c>
      <c r="AMP52" s="1">
        <f t="shared" si="2924"/>
        <v>1.547945205479452</v>
      </c>
      <c r="AMQ52" s="1">
        <f t="shared" si="2925"/>
        <v>2.3219178082191779E-3</v>
      </c>
      <c r="AMR52" s="1">
        <f t="shared" si="2926"/>
        <v>17.813631579417532</v>
      </c>
      <c r="AMS52" s="1"/>
      <c r="AMT52" s="1"/>
      <c r="AMU52" s="2" t="s">
        <v>11</v>
      </c>
      <c r="AMV52" s="1" t="s">
        <v>106</v>
      </c>
      <c r="AMW52" s="1">
        <v>151</v>
      </c>
      <c r="AMX52" s="2">
        <v>3</v>
      </c>
      <c r="AMY52" s="1">
        <v>6.8000000000000005E-2</v>
      </c>
      <c r="AMZ52" s="1">
        <f t="shared" si="2927"/>
        <v>4.8000000000000001E-2</v>
      </c>
      <c r="ANA52" s="1">
        <f t="shared" si="2928"/>
        <v>1.5684931506849316</v>
      </c>
      <c r="ANB52" s="1">
        <f t="shared" si="2929"/>
        <v>2.3527397260273974E-3</v>
      </c>
      <c r="ANC52" s="1">
        <f t="shared" si="2930"/>
        <v>18.050095715427499</v>
      </c>
      <c r="AND52" s="1"/>
      <c r="ANE52" s="1"/>
      <c r="ANF52" s="2" t="s">
        <v>11</v>
      </c>
      <c r="ANG52" s="1" t="s">
        <v>107</v>
      </c>
      <c r="ANH52" s="1">
        <v>154</v>
      </c>
      <c r="ANI52" s="2">
        <v>3</v>
      </c>
      <c r="ANJ52" s="1">
        <v>7.0999999999999994E-2</v>
      </c>
      <c r="ANK52" s="1">
        <f t="shared" si="2931"/>
        <v>5.1999999999999991E-2</v>
      </c>
      <c r="ANL52" s="1">
        <f t="shared" si="2932"/>
        <v>1.6931034482758616</v>
      </c>
      <c r="ANM52" s="1">
        <f t="shared" si="2933"/>
        <v>2.5396551724137925E-3</v>
      </c>
      <c r="ANN52" s="1">
        <f t="shared" si="2934"/>
        <v>19.484101211506328</v>
      </c>
      <c r="ANO52" s="1"/>
      <c r="ANP52" s="1"/>
      <c r="ANQ52" s="2" t="s">
        <v>11</v>
      </c>
      <c r="ANR52" s="1" t="s">
        <v>108</v>
      </c>
      <c r="ANS52" s="1">
        <v>155</v>
      </c>
      <c r="ANT52" s="2">
        <v>3</v>
      </c>
      <c r="ANU52" s="1">
        <v>3.5000000000000003E-2</v>
      </c>
      <c r="ANV52" s="1">
        <f t="shared" si="2935"/>
        <v>1.5000000000000003E-2</v>
      </c>
      <c r="ANW52" s="1">
        <f t="shared" si="2936"/>
        <v>0.26279863481228677</v>
      </c>
      <c r="ANX52" s="1">
        <f t="shared" si="2937"/>
        <v>3.9419795221843018E-4</v>
      </c>
      <c r="ANY52" s="1">
        <f t="shared" si="2938"/>
        <v>3.0242660034403328</v>
      </c>
      <c r="ANZ52" s="1"/>
      <c r="AOA52" s="1"/>
      <c r="AOB52" s="2" t="s">
        <v>11</v>
      </c>
      <c r="AOC52" s="1" t="s">
        <v>109</v>
      </c>
      <c r="AOD52" s="1">
        <v>156</v>
      </c>
      <c r="AOE52" s="2">
        <v>3</v>
      </c>
      <c r="AOF52" s="1">
        <v>0.04</v>
      </c>
      <c r="AOG52" s="1">
        <f t="shared" si="2939"/>
        <v>1.9E-2</v>
      </c>
      <c r="AOH52" s="1">
        <f t="shared" si="2940"/>
        <v>0.44067796610169491</v>
      </c>
      <c r="AOI52" s="1">
        <f t="shared" si="2941"/>
        <v>6.6101694915254243E-4</v>
      </c>
      <c r="AOJ52" s="1">
        <f t="shared" si="2942"/>
        <v>5.0712873462928565</v>
      </c>
      <c r="AOK52" s="1"/>
      <c r="AOL52" s="1"/>
      <c r="AOM52" s="2" t="s">
        <v>11</v>
      </c>
      <c r="AON52" s="1" t="s">
        <v>110</v>
      </c>
      <c r="AOO52" s="1">
        <v>157</v>
      </c>
      <c r="AOP52" s="2">
        <v>3</v>
      </c>
      <c r="AOQ52" s="1">
        <v>4.2999999999999997E-2</v>
      </c>
      <c r="AOR52" s="1">
        <f t="shared" si="2943"/>
        <v>2.8999999999999998E-2</v>
      </c>
      <c r="AOS52" s="1">
        <f t="shared" si="2944"/>
        <v>0.94197952218430037</v>
      </c>
      <c r="AOT52" s="1">
        <f t="shared" si="2945"/>
        <v>1.4129692832764505E-3</v>
      </c>
      <c r="AOU52" s="1">
        <f t="shared" si="2946"/>
        <v>10.840226194149761</v>
      </c>
      <c r="AOV52" s="1"/>
      <c r="AOW52" s="1"/>
      <c r="AOX52" s="2" t="s">
        <v>11</v>
      </c>
      <c r="AOY52" s="1" t="s">
        <v>111</v>
      </c>
      <c r="AOZ52" s="1">
        <v>158</v>
      </c>
      <c r="APA52" s="2">
        <v>3</v>
      </c>
      <c r="APB52" s="1">
        <v>5.2999999999999999E-2</v>
      </c>
      <c r="APC52" s="1">
        <f t="shared" si="2947"/>
        <v>3.3000000000000002E-2</v>
      </c>
      <c r="APD52" s="1">
        <f t="shared" si="2948"/>
        <v>0.82191780821917804</v>
      </c>
      <c r="APE52" s="1">
        <f t="shared" si="2949"/>
        <v>1.2328767123287671E-3</v>
      </c>
      <c r="APF52" s="1">
        <f t="shared" si="2950"/>
        <v>9.4585654403986883</v>
      </c>
      <c r="APG52" s="1"/>
      <c r="APH52" s="1"/>
      <c r="API52" s="2" t="s">
        <v>11</v>
      </c>
      <c r="APJ52" s="1" t="s">
        <v>112</v>
      </c>
      <c r="APK52" s="1">
        <v>161</v>
      </c>
      <c r="APL52" s="2">
        <v>3</v>
      </c>
      <c r="APM52" s="1">
        <v>5.5E-2</v>
      </c>
      <c r="APN52" s="1">
        <f t="shared" si="2951"/>
        <v>3.9E-2</v>
      </c>
      <c r="APO52" s="1">
        <f t="shared" si="2952"/>
        <v>1.1843003412969284</v>
      </c>
      <c r="APP52" s="1">
        <f t="shared" si="2953"/>
        <v>1.7764505119453927E-3</v>
      </c>
      <c r="APQ52" s="1">
        <f t="shared" si="2954"/>
        <v>13.628835106412925</v>
      </c>
      <c r="APR52" s="1"/>
      <c r="APS52" s="1"/>
      <c r="APT52" s="2" t="s">
        <v>11</v>
      </c>
      <c r="APU52" s="1" t="s">
        <v>113</v>
      </c>
      <c r="APV52" s="1">
        <v>162</v>
      </c>
      <c r="APW52" s="2">
        <v>3</v>
      </c>
      <c r="APX52" s="1">
        <v>4.4999999999999998E-2</v>
      </c>
      <c r="APY52" s="1">
        <f t="shared" si="2955"/>
        <v>0.04</v>
      </c>
      <c r="APZ52" s="1">
        <f t="shared" si="2956"/>
        <v>1.697594501718213</v>
      </c>
      <c r="AQA52" s="1">
        <f t="shared" si="2957"/>
        <v>2.5463917525773198E-3</v>
      </c>
      <c r="AQB52" s="1">
        <f t="shared" si="2958"/>
        <v>19.535783901011314</v>
      </c>
      <c r="AQC52" s="1"/>
      <c r="AQD52" s="1"/>
      <c r="AQE52" s="2" t="s">
        <v>11</v>
      </c>
      <c r="AQF52" s="1" t="s">
        <v>114</v>
      </c>
      <c r="AQG52" s="1">
        <v>163</v>
      </c>
      <c r="AQH52" s="2">
        <v>3</v>
      </c>
      <c r="AQI52" s="1">
        <v>6.4000000000000001E-2</v>
      </c>
      <c r="AQJ52" s="1">
        <f t="shared" si="3406"/>
        <v>4.8000000000000001E-2</v>
      </c>
      <c r="AQK52" s="1">
        <f t="shared" si="2959"/>
        <v>1.3630136986301371</v>
      </c>
      <c r="AQL52" s="1">
        <f t="shared" si="2960"/>
        <v>2.0445205479452059E-3</v>
      </c>
      <c r="AQM52" s="1">
        <f t="shared" si="2961"/>
        <v>15.685454355327829</v>
      </c>
      <c r="AQN52" s="1"/>
      <c r="AQO52" s="1"/>
      <c r="AQP52" s="2" t="s">
        <v>11</v>
      </c>
      <c r="AQQ52" s="1" t="s">
        <v>115</v>
      </c>
      <c r="AQR52" s="1">
        <v>169</v>
      </c>
      <c r="AQS52" s="2">
        <v>3</v>
      </c>
      <c r="AQT52" s="1">
        <v>5.5100000000000003E-2</v>
      </c>
      <c r="AQU52" s="1">
        <f t="shared" si="2962"/>
        <v>6.3100000000000003E-2</v>
      </c>
      <c r="AQV52" s="1">
        <f t="shared" si="2963"/>
        <v>2.7064846416382258</v>
      </c>
      <c r="AQW52" s="1">
        <f t="shared" si="2964"/>
        <v>4.0597269624573391E-3</v>
      </c>
      <c r="AQX52" s="1">
        <f t="shared" si="2965"/>
        <v>31.14601221724914</v>
      </c>
      <c r="AQY52" s="1"/>
      <c r="AQZ52" s="1"/>
      <c r="ARA52" s="2" t="s">
        <v>11</v>
      </c>
      <c r="ARB52" s="1" t="s">
        <v>116</v>
      </c>
      <c r="ARC52" s="1">
        <v>170</v>
      </c>
      <c r="ARD52" s="2">
        <v>3</v>
      </c>
      <c r="ARE52" s="1">
        <v>2.1999999999999999E-2</v>
      </c>
      <c r="ARF52" s="1">
        <f t="shared" si="2966"/>
        <v>1.6E-2</v>
      </c>
      <c r="ARG52" s="1">
        <f t="shared" si="2967"/>
        <v>0.27551020408163263</v>
      </c>
      <c r="ARH52" s="1">
        <f t="shared" si="2968"/>
        <v>4.1326530612244896E-4</v>
      </c>
      <c r="ARI52" s="1">
        <f t="shared" si="2969"/>
        <v>3.1705497420111932</v>
      </c>
      <c r="ARJ52" s="1"/>
      <c r="ARK52" s="1"/>
      <c r="ARL52" s="2" t="s">
        <v>11</v>
      </c>
      <c r="ARM52" s="1" t="s">
        <v>117</v>
      </c>
      <c r="ARN52" s="1">
        <v>171</v>
      </c>
      <c r="ARO52" s="2">
        <v>3</v>
      </c>
      <c r="ARP52" s="1">
        <v>2.5999999999999999E-2</v>
      </c>
      <c r="ARQ52" s="1">
        <f t="shared" si="2970"/>
        <v>1.9999999999999997E-2</v>
      </c>
      <c r="ARR52" s="1">
        <f t="shared" si="2971"/>
        <v>0.4965753424657533</v>
      </c>
      <c r="ARS52" s="1">
        <f t="shared" si="2972"/>
        <v>7.4486301369862992E-4</v>
      </c>
      <c r="ART52" s="1">
        <f t="shared" si="2973"/>
        <v>5.7145499535742061</v>
      </c>
      <c r="ARU52" s="1"/>
      <c r="ARV52" s="1"/>
      <c r="ARW52" s="2" t="s">
        <v>11</v>
      </c>
      <c r="ARX52" s="1" t="s">
        <v>118</v>
      </c>
      <c r="ARY52" s="1">
        <v>172</v>
      </c>
      <c r="ARZ52" s="2">
        <v>3</v>
      </c>
      <c r="ASA52" s="1">
        <v>4.7E-2</v>
      </c>
      <c r="ASB52" s="1">
        <f t="shared" si="2974"/>
        <v>2.7E-2</v>
      </c>
      <c r="ASC52" s="1">
        <f t="shared" si="2975"/>
        <v>0.16271186440677962</v>
      </c>
      <c r="ASD52" s="1">
        <f t="shared" si="2976"/>
        <v>2.4406779661016945E-4</v>
      </c>
      <c r="ASE52" s="1">
        <f t="shared" si="2977"/>
        <v>1.8724753278619775</v>
      </c>
      <c r="ASF52" s="1"/>
      <c r="ASG52" s="1"/>
      <c r="ASH52" s="2" t="s">
        <v>11</v>
      </c>
      <c r="ASI52" s="1" t="s">
        <v>119</v>
      </c>
      <c r="ASJ52" s="1">
        <v>173</v>
      </c>
      <c r="ASK52" s="2">
        <v>3</v>
      </c>
      <c r="ASL52" s="1">
        <v>0.04</v>
      </c>
      <c r="ASM52" s="1">
        <f t="shared" si="2978"/>
        <v>3.6999999999999998E-2</v>
      </c>
      <c r="ASN52" s="1">
        <f t="shared" si="2979"/>
        <v>1.0342465753424657</v>
      </c>
      <c r="ASO52" s="1">
        <f t="shared" si="2980"/>
        <v>1.5513698630136986E-3</v>
      </c>
      <c r="ASP52" s="1">
        <f t="shared" si="2981"/>
        <v>11.902028179168351</v>
      </c>
      <c r="ASQ52" s="1"/>
      <c r="ASR52" s="1"/>
      <c r="ASS52" s="2" t="s">
        <v>11</v>
      </c>
      <c r="AST52" s="1" t="s">
        <v>120</v>
      </c>
      <c r="ASU52" s="1">
        <v>176</v>
      </c>
      <c r="ASV52" s="2">
        <v>3</v>
      </c>
      <c r="ASW52" s="1">
        <v>4.2000000000000003E-2</v>
      </c>
      <c r="ASX52" s="1">
        <f t="shared" si="2982"/>
        <v>3.5000000000000003E-2</v>
      </c>
      <c r="ASY52" s="1">
        <f t="shared" si="2983"/>
        <v>0.76288659793814451</v>
      </c>
      <c r="ASZ52" s="1">
        <f t="shared" si="2984"/>
        <v>1.1443298969072168E-3</v>
      </c>
      <c r="ATA52" s="1">
        <f t="shared" si="2985"/>
        <v>8.7792389190779616</v>
      </c>
      <c r="ATB52" s="1"/>
      <c r="ATC52" s="1"/>
      <c r="ATD52" s="2" t="s">
        <v>11</v>
      </c>
      <c r="ATE52" s="1" t="s">
        <v>121</v>
      </c>
      <c r="ATF52" s="1">
        <v>180</v>
      </c>
      <c r="ATG52" s="2">
        <v>3</v>
      </c>
      <c r="ATH52" s="1">
        <v>7.0000000000000007E-2</v>
      </c>
      <c r="ATI52" s="1">
        <f t="shared" si="2986"/>
        <v>4.9000000000000002E-2</v>
      </c>
      <c r="ATJ52" s="1">
        <f t="shared" si="2987"/>
        <v>0.67474048442906587</v>
      </c>
      <c r="ATK52" s="1">
        <f t="shared" si="2988"/>
        <v>1.0121107266435989E-3</v>
      </c>
      <c r="ATL52" s="1">
        <f t="shared" si="2989"/>
        <v>7.7648603831646703</v>
      </c>
      <c r="ATM52" s="1"/>
      <c r="ATN52" s="1"/>
      <c r="ATO52" s="2" t="s">
        <v>11</v>
      </c>
      <c r="ATP52" s="1" t="s">
        <v>122</v>
      </c>
      <c r="ATQ52" s="1">
        <v>183</v>
      </c>
      <c r="ATR52" s="2">
        <v>3</v>
      </c>
      <c r="ATS52" s="1">
        <v>5.6000000000000001E-2</v>
      </c>
      <c r="ATT52" s="1">
        <f t="shared" si="2990"/>
        <v>5.5E-2</v>
      </c>
      <c r="ATU52" s="1">
        <f t="shared" si="2991"/>
        <v>1.6027397260273972</v>
      </c>
      <c r="ATV52" s="1">
        <f t="shared" si="2992"/>
        <v>2.404109589041096E-3</v>
      </c>
      <c r="ATW52" s="1">
        <f t="shared" si="2993"/>
        <v>18.444202608777445</v>
      </c>
      <c r="ATX52" s="1"/>
      <c r="ATY52" s="1"/>
      <c r="ATZ52" s="2" t="s">
        <v>11</v>
      </c>
      <c r="AUA52" s="1" t="s">
        <v>123</v>
      </c>
      <c r="AUB52" s="1">
        <v>184</v>
      </c>
      <c r="AUC52" s="2">
        <v>3</v>
      </c>
      <c r="AUD52" s="1">
        <v>1.7000000000000001E-2</v>
      </c>
      <c r="AUE52" s="1">
        <f t="shared" si="2994"/>
        <v>1.0000000000000009E-3</v>
      </c>
      <c r="AUF52" s="1">
        <f t="shared" si="2995"/>
        <v>-0.27797833935018046</v>
      </c>
      <c r="AUG52" s="1">
        <f t="shared" si="2996"/>
        <v>-4.1696750902527069E-4</v>
      </c>
      <c r="AUH52" s="1">
        <f t="shared" si="2997"/>
        <v>-3.1989528484043936</v>
      </c>
      <c r="AUI52" s="1"/>
      <c r="AUJ52" s="1"/>
      <c r="AUK52" s="2" t="s">
        <v>11</v>
      </c>
      <c r="AUL52" s="1" t="s">
        <v>124</v>
      </c>
      <c r="AUM52" s="1">
        <v>185</v>
      </c>
      <c r="AUN52" s="2">
        <v>3</v>
      </c>
      <c r="AUO52" s="1">
        <v>2.9000000000000001E-2</v>
      </c>
      <c r="AUP52" s="1">
        <f t="shared" si="2998"/>
        <v>2.4E-2</v>
      </c>
      <c r="AUQ52" s="1">
        <f t="shared" si="2999"/>
        <v>0.69675090252707583</v>
      </c>
      <c r="AUR52" s="1">
        <f t="shared" si="3000"/>
        <v>1.0451263537906137E-3</v>
      </c>
      <c r="AUS52" s="1">
        <f t="shared" si="3001"/>
        <v>8.0181545421045204</v>
      </c>
      <c r="AUT52" s="1"/>
      <c r="AUU52" s="1"/>
      <c r="AUV52" s="2" t="s">
        <v>11</v>
      </c>
      <c r="AUW52" s="1" t="s">
        <v>125</v>
      </c>
      <c r="AUX52" s="1">
        <v>186</v>
      </c>
      <c r="AUY52" s="2">
        <v>3</v>
      </c>
      <c r="AUZ52" s="1">
        <v>3.1E-2</v>
      </c>
      <c r="AVA52" s="1">
        <f t="shared" si="3002"/>
        <v>2.0999999999999998E-2</v>
      </c>
      <c r="AVB52" s="1">
        <f t="shared" si="3003"/>
        <v>0.62093862815884471</v>
      </c>
      <c r="AVC52" s="1">
        <f t="shared" si="3004"/>
        <v>9.314079422382671E-4</v>
      </c>
      <c r="AVD52" s="1">
        <f t="shared" si="3005"/>
        <v>7.1457128561760488</v>
      </c>
      <c r="AVE52" s="1"/>
      <c r="AVF52" s="1"/>
      <c r="AVG52" s="2" t="s">
        <v>11</v>
      </c>
      <c r="AVH52" s="1" t="s">
        <v>126</v>
      </c>
      <c r="AVI52" s="1">
        <v>187</v>
      </c>
      <c r="AVJ52" s="2">
        <v>3</v>
      </c>
      <c r="AVK52" s="1">
        <v>3.9E-2</v>
      </c>
      <c r="AVL52" s="1">
        <f t="shared" si="3006"/>
        <v>2.8999999999999998E-2</v>
      </c>
      <c r="AVM52" s="1">
        <f t="shared" si="3007"/>
        <v>1.0287769784172662</v>
      </c>
      <c r="AVN52" s="1">
        <f t="shared" si="3008"/>
        <v>1.5431654676258994E-3</v>
      </c>
      <c r="AVO52" s="1">
        <f t="shared" si="3009"/>
        <v>11.839084488288</v>
      </c>
      <c r="AVP52" s="1"/>
      <c r="AVQ52" s="1"/>
      <c r="AVR52" s="2" t="s">
        <v>11</v>
      </c>
      <c r="AVS52" s="1" t="s">
        <v>127</v>
      </c>
      <c r="AVT52" s="1">
        <v>190</v>
      </c>
      <c r="AVU52" s="2">
        <v>3</v>
      </c>
      <c r="AVV52" s="1">
        <v>4.7E-2</v>
      </c>
      <c r="AVW52" s="1">
        <f t="shared" si="3010"/>
        <v>3.6000000000000004E-2</v>
      </c>
      <c r="AVX52" s="1">
        <f t="shared" si="3011"/>
        <v>1.3261648745519714</v>
      </c>
      <c r="AVY52" s="1">
        <f t="shared" si="3012"/>
        <v>1.9892473118279571E-3</v>
      </c>
      <c r="AVZ52" s="1">
        <f t="shared" si="3013"/>
        <v>15.261400988361327</v>
      </c>
      <c r="AWA52" s="1"/>
      <c r="AWB52" s="1"/>
      <c r="AWC52" s="2" t="s">
        <v>11</v>
      </c>
      <c r="AWD52" s="1" t="s">
        <v>128</v>
      </c>
      <c r="AWE52" s="1">
        <v>191</v>
      </c>
      <c r="AWF52" s="2">
        <v>3</v>
      </c>
      <c r="AWG52" s="1">
        <v>0.05</v>
      </c>
      <c r="AWH52" s="1">
        <f t="shared" si="3014"/>
        <v>3.7000000000000005E-2</v>
      </c>
      <c r="AWI52" s="1">
        <f t="shared" si="3015"/>
        <v>1.2724014336917564</v>
      </c>
      <c r="AWJ52" s="1">
        <f t="shared" si="3016"/>
        <v>1.9086021505376346E-3</v>
      </c>
      <c r="AWK52" s="1">
        <f t="shared" si="3017"/>
        <v>14.642695542887219</v>
      </c>
      <c r="AWL52" s="1"/>
      <c r="AWM52" s="1"/>
      <c r="AWN52" s="2" t="s">
        <v>11</v>
      </c>
      <c r="AWO52" s="1" t="s">
        <v>129</v>
      </c>
      <c r="AWP52" s="1">
        <v>192</v>
      </c>
      <c r="AWQ52" s="2">
        <v>3</v>
      </c>
      <c r="AWR52" s="1">
        <v>5.3999999999999999E-2</v>
      </c>
      <c r="AWS52" s="1">
        <f t="shared" si="3018"/>
        <v>3.7999999999999999E-2</v>
      </c>
      <c r="AWT52" s="1">
        <f t="shared" si="3019"/>
        <v>1.2928571428571427</v>
      </c>
      <c r="AWU52" s="1">
        <f t="shared" si="3020"/>
        <v>1.9392857142857141E-3</v>
      </c>
      <c r="AWV52" s="1">
        <f t="shared" si="3021"/>
        <v>14.87809823380808</v>
      </c>
      <c r="AWW52" s="1"/>
      <c r="AWX52" s="1"/>
      <c r="AWY52" s="2" t="s">
        <v>11</v>
      </c>
      <c r="AWZ52" s="1" t="s">
        <v>130</v>
      </c>
      <c r="AXA52" s="1">
        <v>193</v>
      </c>
      <c r="AXB52" s="2">
        <v>3</v>
      </c>
      <c r="AXC52" s="1">
        <v>5.0999999999999997E-2</v>
      </c>
      <c r="AXD52" s="1">
        <f t="shared" si="3022"/>
        <v>3.6999999999999998E-2</v>
      </c>
      <c r="AXE52" s="1">
        <f t="shared" si="3023"/>
        <v>1.2258064516129032</v>
      </c>
      <c r="AXF52" s="1">
        <f t="shared" si="3024"/>
        <v>1.838709677419355E-3</v>
      </c>
      <c r="AXG52" s="1">
        <f t="shared" si="3025"/>
        <v>14.106484156809659</v>
      </c>
      <c r="AXH52" s="1"/>
      <c r="AXI52" s="1"/>
      <c r="AXJ52" s="2" t="s">
        <v>11</v>
      </c>
      <c r="AXK52" s="1" t="s">
        <v>131</v>
      </c>
      <c r="AXL52" s="1">
        <v>197</v>
      </c>
      <c r="AXM52" s="2">
        <v>3</v>
      </c>
      <c r="AXN52" s="1">
        <v>6.5000000000000002E-2</v>
      </c>
      <c r="AXO52" s="1">
        <f t="shared" si="3026"/>
        <v>4.5999999999999999E-2</v>
      </c>
      <c r="AXP52" s="1">
        <f t="shared" si="3027"/>
        <v>1.5000000000000002</v>
      </c>
      <c r="AXQ52" s="1">
        <f t="shared" si="3028"/>
        <v>2.2500000000000003E-3</v>
      </c>
      <c r="AXR52" s="1">
        <f t="shared" si="3029"/>
        <v>17.261881928727611</v>
      </c>
      <c r="AXS52" s="1"/>
      <c r="AXT52" s="1"/>
      <c r="AXU52" s="2" t="s">
        <v>11</v>
      </c>
      <c r="AXV52" s="1" t="s">
        <v>132</v>
      </c>
      <c r="AXW52" s="1">
        <v>198</v>
      </c>
      <c r="AXX52" s="2">
        <v>3</v>
      </c>
      <c r="AXY52" s="1">
        <v>3.1E-2</v>
      </c>
      <c r="AXZ52" s="1">
        <f t="shared" si="3030"/>
        <v>1.3999999999999999E-2</v>
      </c>
      <c r="AYA52" s="1">
        <f t="shared" si="3031"/>
        <v>0.31654676258992803</v>
      </c>
      <c r="AYB52" s="1">
        <f t="shared" si="3032"/>
        <v>4.7482014388489205E-4</v>
      </c>
      <c r="AYC52" s="1">
        <f t="shared" si="3033"/>
        <v>3.6427952271655379</v>
      </c>
      <c r="AYD52" s="1"/>
      <c r="AYE52" s="1"/>
      <c r="AYF52" s="2" t="s">
        <v>11</v>
      </c>
      <c r="AYG52" s="1" t="s">
        <v>133</v>
      </c>
      <c r="AYH52" s="1">
        <v>201</v>
      </c>
      <c r="AYI52" s="2">
        <v>3</v>
      </c>
      <c r="AYJ52" s="1">
        <v>4.7E-2</v>
      </c>
      <c r="AYK52" s="1">
        <f t="shared" si="3034"/>
        <v>2.4E-2</v>
      </c>
      <c r="AYL52" s="1">
        <f t="shared" si="3035"/>
        <v>0.625</v>
      </c>
      <c r="AYM52" s="1">
        <f t="shared" si="3036"/>
        <v>9.3749999999999997E-4</v>
      </c>
      <c r="AYN52" s="1">
        <f t="shared" si="3037"/>
        <v>7.1924508036365031</v>
      </c>
      <c r="AYO52" s="1"/>
      <c r="AYP52" s="1"/>
      <c r="AYQ52" s="2" t="s">
        <v>11</v>
      </c>
      <c r="AYR52" s="1" t="s">
        <v>134</v>
      </c>
      <c r="AYS52" s="1">
        <v>204</v>
      </c>
      <c r="AYT52" s="2">
        <v>3</v>
      </c>
      <c r="AYU52" s="1">
        <v>5.7000000000000002E-2</v>
      </c>
      <c r="AYV52" s="1">
        <f t="shared" si="3038"/>
        <v>3.4000000000000002E-2</v>
      </c>
      <c r="AYW52" s="1">
        <f t="shared" si="3039"/>
        <v>0.66785714285714293</v>
      </c>
      <c r="AYX52" s="1">
        <f t="shared" si="3040"/>
        <v>1.0017857142857144E-3</v>
      </c>
      <c r="AYY52" s="1">
        <f t="shared" si="3041"/>
        <v>7.6856474301715787</v>
      </c>
      <c r="AYZ52" s="1"/>
      <c r="AZA52" s="1"/>
      <c r="AZB52" s="2" t="s">
        <v>11</v>
      </c>
      <c r="AZC52" s="1" t="s">
        <v>135</v>
      </c>
      <c r="AZD52" s="1">
        <v>205</v>
      </c>
      <c r="AZE52" s="2">
        <v>3</v>
      </c>
      <c r="AZF52" s="1">
        <v>5.8000000000000003E-2</v>
      </c>
      <c r="AZG52" s="1">
        <f t="shared" si="2197"/>
        <v>3.6000000000000004E-2</v>
      </c>
      <c r="AZH52" s="1">
        <f t="shared" si="3042"/>
        <v>1.0785714285714287</v>
      </c>
      <c r="AZI52" s="1">
        <f t="shared" si="3043"/>
        <v>1.6178571428571431E-3</v>
      </c>
      <c r="AZJ52" s="1">
        <f t="shared" si="3044"/>
        <v>12.412115101132709</v>
      </c>
      <c r="AZK52" s="1"/>
      <c r="AZL52" s="1"/>
      <c r="AZM52" s="2" t="s">
        <v>11</v>
      </c>
      <c r="AZN52" s="1" t="s">
        <v>136</v>
      </c>
      <c r="AZO52" s="1">
        <v>208</v>
      </c>
      <c r="AZP52" s="2">
        <v>3</v>
      </c>
      <c r="AZQ52" s="1">
        <v>5.5E-2</v>
      </c>
      <c r="AZR52" s="1">
        <f t="shared" si="3045"/>
        <v>3.4000000000000002E-2</v>
      </c>
      <c r="AZS52" s="1">
        <f t="shared" si="3046"/>
        <v>1.0071428571428571</v>
      </c>
      <c r="AZT52" s="1">
        <f t="shared" si="3047"/>
        <v>1.5107142857142858E-3</v>
      </c>
      <c r="AZU52" s="1">
        <f t="shared" si="3048"/>
        <v>11.590120723574252</v>
      </c>
      <c r="AZV52" s="1"/>
      <c r="AZW52" s="1"/>
      <c r="AZX52" s="2" t="s">
        <v>11</v>
      </c>
      <c r="AZY52" s="1" t="s">
        <v>137</v>
      </c>
      <c r="AZZ52" s="1">
        <v>211</v>
      </c>
      <c r="BAA52" s="2">
        <v>3</v>
      </c>
      <c r="BAB52" s="1">
        <v>6.5000000000000002E-2</v>
      </c>
      <c r="BAC52" s="1">
        <f t="shared" si="3049"/>
        <v>4.1000000000000002E-2</v>
      </c>
      <c r="BAD52" s="1">
        <f t="shared" si="3050"/>
        <v>1.198581560283688</v>
      </c>
      <c r="BAE52" s="1">
        <f t="shared" si="3051"/>
        <v>1.797872340425532E-3</v>
      </c>
      <c r="BAF52" s="1">
        <f t="shared" si="3052"/>
        <v>13.79318225037809</v>
      </c>
      <c r="BAG52" s="1"/>
      <c r="BAH52" s="1"/>
      <c r="BAI52" s="2" t="s">
        <v>11</v>
      </c>
      <c r="BAJ52" s="1" t="s">
        <v>138</v>
      </c>
      <c r="BAK52" s="1">
        <v>212</v>
      </c>
      <c r="BAL52" s="2">
        <v>3</v>
      </c>
      <c r="BAM52" s="1">
        <v>1.2999999999999999E-2</v>
      </c>
      <c r="BAN52" s="1">
        <f t="shared" si="3053"/>
        <v>2.9999999999999992E-3</v>
      </c>
      <c r="BAO52" s="1">
        <f t="shared" si="3054"/>
        <v>1.0996563573883162</v>
      </c>
      <c r="BAP52" s="1">
        <f t="shared" si="3055"/>
        <v>1.6494845360824743E-3</v>
      </c>
      <c r="BAQ52" s="1">
        <f t="shared" si="3056"/>
        <v>12.654758802274536</v>
      </c>
      <c r="BAR52" s="1"/>
      <c r="BAS52" s="1"/>
      <c r="BAT52" s="2" t="s">
        <v>11</v>
      </c>
      <c r="BAU52" s="1" t="s">
        <v>139</v>
      </c>
      <c r="BAV52" s="1">
        <v>213</v>
      </c>
      <c r="BAW52" s="2">
        <v>3</v>
      </c>
      <c r="BAX52" s="1">
        <v>7.0000000000000001E-3</v>
      </c>
      <c r="BAY52" s="1">
        <f t="shared" si="3057"/>
        <v>6.0000000000000001E-3</v>
      </c>
      <c r="BAZ52" s="1">
        <f t="shared" si="3058"/>
        <v>1.3402777777777777</v>
      </c>
      <c r="BBA52" s="1">
        <f t="shared" si="3059"/>
        <v>2.0104166666666664E-3</v>
      </c>
      <c r="BBB52" s="1">
        <f t="shared" si="3060"/>
        <v>15.423811167798277</v>
      </c>
      <c r="BBC52" s="1"/>
      <c r="BBD52" s="1"/>
      <c r="BBE52" s="2" t="s">
        <v>11</v>
      </c>
      <c r="BBF52" s="1" t="s">
        <v>140</v>
      </c>
      <c r="BBG52" s="1">
        <v>214</v>
      </c>
      <c r="BBH52" s="2">
        <v>3</v>
      </c>
      <c r="BBI52" s="1">
        <v>0.02</v>
      </c>
      <c r="BBJ52" s="1">
        <f t="shared" si="3061"/>
        <v>1.4999999999999999E-2</v>
      </c>
      <c r="BBK52" s="1">
        <f t="shared" si="3062"/>
        <v>1.3310104529616724</v>
      </c>
      <c r="BBL52" s="1">
        <f t="shared" si="3063"/>
        <v>1.9965156794425087E-3</v>
      </c>
      <c r="BBM52" s="1">
        <f t="shared" si="3064"/>
        <v>15.317163523284428</v>
      </c>
      <c r="BBN52" s="1"/>
      <c r="BBO52" s="1"/>
      <c r="BBP52" s="2" t="s">
        <v>11</v>
      </c>
      <c r="BBQ52" s="1" t="s">
        <v>141</v>
      </c>
      <c r="BBR52" s="1">
        <v>215</v>
      </c>
      <c r="BBS52" s="2">
        <v>3</v>
      </c>
      <c r="BBT52" s="1">
        <v>2.5999999999999999E-2</v>
      </c>
      <c r="BBU52" s="1">
        <f t="shared" si="3065"/>
        <v>1.7999999999999999E-2</v>
      </c>
      <c r="BBV52" s="1">
        <f t="shared" si="3066"/>
        <v>1.3391608391608392</v>
      </c>
      <c r="BBW52" s="1">
        <f t="shared" si="3067"/>
        <v>2.008741258741259E-3</v>
      </c>
      <c r="BBX52" s="1">
        <f t="shared" si="3068"/>
        <v>15.41095752611346</v>
      </c>
      <c r="BBY52" s="1"/>
      <c r="BBZ52" s="1"/>
      <c r="BCA52" s="2" t="s">
        <v>11</v>
      </c>
      <c r="BCB52" s="1" t="s">
        <v>142</v>
      </c>
      <c r="BCC52" s="1">
        <v>225</v>
      </c>
      <c r="BCD52" s="2">
        <v>3</v>
      </c>
      <c r="BCE52" s="1">
        <v>3.4000000000000002E-2</v>
      </c>
      <c r="BCF52" s="1">
        <f t="shared" si="3069"/>
        <v>2.7000000000000003E-2</v>
      </c>
      <c r="BCG52" s="1">
        <f t="shared" si="3070"/>
        <v>1.6202090592334495</v>
      </c>
      <c r="BCH52" s="1">
        <f t="shared" si="3071"/>
        <v>2.4303135888501743E-3</v>
      </c>
      <c r="BCI52" s="1">
        <f t="shared" si="3072"/>
        <v>18.645238320228426</v>
      </c>
      <c r="BCJ52" s="1"/>
      <c r="BCK52" s="1"/>
      <c r="BCL52" s="2" t="s">
        <v>11</v>
      </c>
      <c r="BCM52" s="1" t="s">
        <v>143</v>
      </c>
      <c r="BCN52" s="1">
        <v>226</v>
      </c>
      <c r="BCO52" s="2">
        <v>3</v>
      </c>
      <c r="BCP52" s="1">
        <v>2.1000000000000001E-2</v>
      </c>
      <c r="BCQ52" s="1">
        <f t="shared" si="3073"/>
        <v>3.0000000000000027E-3</v>
      </c>
      <c r="BCR52" s="1">
        <f t="shared" si="3074"/>
        <v>0.58783783783783794</v>
      </c>
      <c r="BCS52" s="1">
        <f t="shared" si="3075"/>
        <v>8.817567567567569E-4</v>
      </c>
      <c r="BCT52" s="1">
        <f t="shared" si="3076"/>
        <v>6.764791566663523</v>
      </c>
      <c r="BCU52" s="1"/>
      <c r="BCV52" s="1"/>
      <c r="BCW52" s="2" t="s">
        <v>11</v>
      </c>
      <c r="BCX52" s="1" t="s">
        <v>144</v>
      </c>
      <c r="BCY52" s="1">
        <v>232</v>
      </c>
      <c r="BCZ52" s="2">
        <v>3</v>
      </c>
      <c r="BDA52" s="1">
        <v>4.2000000000000003E-2</v>
      </c>
      <c r="BDB52" s="1">
        <f t="shared" si="3077"/>
        <v>1.8000000000000002E-2</v>
      </c>
      <c r="BDC52" s="1">
        <f t="shared" si="3078"/>
        <v>1.1621621621621621</v>
      </c>
      <c r="BDD52" s="1">
        <f t="shared" si="3079"/>
        <v>1.743243243243243E-3</v>
      </c>
      <c r="BDE52" s="1">
        <f t="shared" si="3080"/>
        <v>13.374070683518685</v>
      </c>
      <c r="BDF52" s="1"/>
      <c r="BDG52" s="1"/>
      <c r="BDH52" s="2" t="s">
        <v>11</v>
      </c>
      <c r="BDI52" s="1" t="s">
        <v>145</v>
      </c>
      <c r="BDJ52" s="1">
        <v>233</v>
      </c>
      <c r="BDK52" s="2">
        <v>3</v>
      </c>
      <c r="BDL52" s="1">
        <v>4.9000000000000002E-2</v>
      </c>
      <c r="BDM52" s="1">
        <f t="shared" si="3081"/>
        <v>1.1000000000000003E-2</v>
      </c>
      <c r="BDN52" s="1">
        <f t="shared" si="3082"/>
        <v>0.96959459459459463</v>
      </c>
      <c r="BDO52" s="1">
        <f t="shared" si="3083"/>
        <v>1.4543918918918919E-3</v>
      </c>
      <c r="BDP52" s="1">
        <f t="shared" si="3084"/>
        <v>11.158018273749603</v>
      </c>
      <c r="BDQ52" s="1"/>
      <c r="BDR52" s="1"/>
      <c r="BDS52" s="2" t="s">
        <v>11</v>
      </c>
      <c r="BDT52" s="1" t="s">
        <v>146</v>
      </c>
      <c r="BDU52" s="1">
        <v>234</v>
      </c>
      <c r="BDV52" s="2">
        <v>3</v>
      </c>
      <c r="BDW52" s="1">
        <v>5.0999999999999997E-2</v>
      </c>
      <c r="BDX52" s="1">
        <f t="shared" si="3085"/>
        <v>1.5999999999999993E-2</v>
      </c>
      <c r="BDY52" s="1">
        <f t="shared" si="3086"/>
        <v>1.1152542372881353</v>
      </c>
      <c r="BDZ52" s="1">
        <f t="shared" si="3087"/>
        <v>1.672881355932203E-3</v>
      </c>
      <c r="BEA52" s="1">
        <f t="shared" si="3088"/>
        <v>12.834257976387303</v>
      </c>
      <c r="BEB52" s="1"/>
      <c r="BEC52" s="1"/>
      <c r="BED52" s="2" t="s">
        <v>11</v>
      </c>
      <c r="BEE52" s="1" t="s">
        <v>147</v>
      </c>
      <c r="BEF52" s="1">
        <v>236</v>
      </c>
      <c r="BEG52" s="2">
        <v>3</v>
      </c>
      <c r="BEH52" s="1">
        <v>5.5E-2</v>
      </c>
      <c r="BEI52" s="1">
        <f t="shared" si="3089"/>
        <v>-3.0000000000000027E-3</v>
      </c>
      <c r="BEJ52" s="1">
        <f t="shared" si="3090"/>
        <v>0.47796610169491521</v>
      </c>
      <c r="BEK52" s="1">
        <f t="shared" si="3091"/>
        <v>7.1694915254237287E-4</v>
      </c>
      <c r="BEL52" s="1">
        <f t="shared" si="3092"/>
        <v>5.5003962755945599</v>
      </c>
      <c r="BEM52" s="1"/>
      <c r="BEN52" s="1"/>
      <c r="BEO52" s="2" t="s">
        <v>11</v>
      </c>
      <c r="BEP52" s="4" t="s">
        <v>148</v>
      </c>
      <c r="BEQ52" s="4">
        <v>239</v>
      </c>
      <c r="BER52" s="2">
        <v>3</v>
      </c>
      <c r="BES52" s="1">
        <v>6.3E-2</v>
      </c>
      <c r="BET52" s="1">
        <f t="shared" si="3093"/>
        <v>-4.0000000000000036E-3</v>
      </c>
      <c r="BEU52" s="1">
        <f t="shared" si="3094"/>
        <v>0.49664429530201332</v>
      </c>
      <c r="BEV52" s="1">
        <f t="shared" si="3095"/>
        <v>7.4496644295301998E-4</v>
      </c>
      <c r="BEW52" s="1">
        <f t="shared" si="3096"/>
        <v>5.7153434573863207</v>
      </c>
      <c r="BEX52" s="1"/>
      <c r="BEY52" s="1"/>
      <c r="BEZ52" s="2" t="s">
        <v>11</v>
      </c>
      <c r="BFA52" s="4" t="s">
        <v>149</v>
      </c>
      <c r="BFB52" s="4">
        <v>240</v>
      </c>
      <c r="BFC52" s="2">
        <v>3</v>
      </c>
      <c r="BFD52" s="1">
        <v>-1.7000000000000001E-2</v>
      </c>
      <c r="BFE52" s="1">
        <f t="shared" si="3097"/>
        <v>5.9999999999999984E-3</v>
      </c>
      <c r="BFF52" s="1">
        <f t="shared" si="3098"/>
        <v>2.4390243902439028</v>
      </c>
      <c r="BFG52" s="1">
        <f t="shared" si="3099"/>
        <v>3.6585365853658543E-3</v>
      </c>
      <c r="BFH52" s="1">
        <f t="shared" si="3100"/>
        <v>28.068100697118066</v>
      </c>
      <c r="BFI52" s="1"/>
      <c r="BFJ52" s="1"/>
      <c r="BFK52" s="2" t="s">
        <v>11</v>
      </c>
      <c r="BFL52" s="4" t="s">
        <v>150</v>
      </c>
      <c r="BFM52" s="4">
        <v>241</v>
      </c>
      <c r="BFN52" s="2">
        <v>3</v>
      </c>
      <c r="BFO52" s="1">
        <v>-5.0000000000000001E-3</v>
      </c>
      <c r="BFP52" s="1">
        <f t="shared" si="3101"/>
        <v>1.2E-2</v>
      </c>
      <c r="BFQ52" s="1">
        <f t="shared" si="3102"/>
        <v>2.6666666666666665</v>
      </c>
      <c r="BFR52" s="1">
        <f t="shared" si="3103"/>
        <v>4.0000000000000001E-3</v>
      </c>
      <c r="BFS52" s="1">
        <f t="shared" si="3104"/>
        <v>30.687790095515748</v>
      </c>
      <c r="BFT52" s="1"/>
      <c r="BFU52" s="1"/>
      <c r="BFV52" s="2" t="s">
        <v>11</v>
      </c>
      <c r="BFW52" s="4" t="s">
        <v>151</v>
      </c>
      <c r="BFX52" s="4">
        <v>243</v>
      </c>
      <c r="BFY52" s="2">
        <v>3</v>
      </c>
      <c r="BFZ52" s="1">
        <v>2.5000000000000001E-2</v>
      </c>
      <c r="BGA52" s="1">
        <f t="shared" si="3105"/>
        <v>1.9000000000000003E-2</v>
      </c>
      <c r="BGB52" s="1">
        <f t="shared" si="3106"/>
        <v>1.9204152249134949</v>
      </c>
      <c r="BGC52" s="1">
        <f t="shared" si="3107"/>
        <v>2.8806228373702424E-3</v>
      </c>
      <c r="BGD52" s="1">
        <f t="shared" si="3108"/>
        <v>22.099987244391748</v>
      </c>
      <c r="BGE52" s="1"/>
      <c r="BGF52" s="1"/>
      <c r="BGG52" s="2" t="s">
        <v>11</v>
      </c>
      <c r="BGH52" s="4" t="s">
        <v>152</v>
      </c>
      <c r="BGI52" s="4">
        <v>246</v>
      </c>
      <c r="BGJ52" s="2">
        <v>3</v>
      </c>
      <c r="BGK52" s="1">
        <v>3.4000000000000002E-2</v>
      </c>
      <c r="BGL52" s="1">
        <f t="shared" si="3109"/>
        <v>2.3000000000000003E-2</v>
      </c>
      <c r="BGM52" s="1">
        <f t="shared" si="2265"/>
        <v>1.9169550173010383</v>
      </c>
      <c r="BGN52" s="1">
        <f t="shared" si="3110"/>
        <v>2.8754325259515577E-3</v>
      </c>
      <c r="BGO52" s="1">
        <f t="shared" si="3111"/>
        <v>22.06016744755501</v>
      </c>
      <c r="BGP52" s="1"/>
      <c r="BGQ52" s="1"/>
      <c r="BGR52" s="2" t="s">
        <v>11</v>
      </c>
      <c r="BGS52" s="4" t="s">
        <v>153</v>
      </c>
      <c r="BGT52" s="4">
        <v>249</v>
      </c>
      <c r="BGU52" s="2">
        <v>3</v>
      </c>
      <c r="BGV52" s="1">
        <v>3.6999999999999998E-2</v>
      </c>
      <c r="BGW52" s="1">
        <f t="shared" si="3112"/>
        <v>2.7999999999999997E-2</v>
      </c>
      <c r="BGX52" s="1">
        <f t="shared" si="3113"/>
        <v>2.2061855670103094</v>
      </c>
      <c r="BGY52" s="1">
        <f t="shared" si="3114"/>
        <v>3.309278350515464E-3</v>
      </c>
      <c r="BGZ52" s="1">
        <f t="shared" si="3115"/>
        <v>25.388609847063286</v>
      </c>
      <c r="BHA52" s="1"/>
      <c r="BHB52" s="1"/>
      <c r="BHC52" s="2" t="s">
        <v>11</v>
      </c>
      <c r="BHD52" s="4" t="s">
        <v>154</v>
      </c>
      <c r="BHE52" s="4">
        <v>253</v>
      </c>
      <c r="BHF52" s="2">
        <v>3</v>
      </c>
      <c r="BHG52" s="1">
        <v>3.7999999999999999E-2</v>
      </c>
      <c r="BHH52" s="1">
        <f t="shared" si="3116"/>
        <v>0.03</v>
      </c>
      <c r="BHI52" s="1">
        <f t="shared" ref="BHI52:BHI80" si="3407">(BHH52--0.0347)/0.0289</f>
        <v>2.2387543252595159</v>
      </c>
      <c r="BHJ52" s="1">
        <f t="shared" si="3117"/>
        <v>3.358131487889274E-3</v>
      </c>
      <c r="BHK52" s="1">
        <f t="shared" si="3118"/>
        <v>25.763408553372006</v>
      </c>
      <c r="BHL52" s="1"/>
      <c r="BHM52" s="1"/>
      <c r="BHN52" s="2" t="s">
        <v>11</v>
      </c>
      <c r="BHO52" s="4" t="s">
        <v>155</v>
      </c>
      <c r="BHP52" s="4">
        <v>254</v>
      </c>
      <c r="BHQ52" s="2">
        <v>3</v>
      </c>
      <c r="BHR52" s="1">
        <v>3.1E-2</v>
      </c>
      <c r="BHS52" s="1">
        <f t="shared" si="3119"/>
        <v>9.0000000000000011E-3</v>
      </c>
      <c r="BHT52" s="1">
        <f t="shared" si="3120"/>
        <v>0.22336769759450173</v>
      </c>
      <c r="BHU52" s="1">
        <f t="shared" si="3121"/>
        <v>3.3505154639175259E-4</v>
      </c>
      <c r="BHV52" s="1">
        <f t="shared" si="3122"/>
        <v>2.570497881712015</v>
      </c>
      <c r="BHW52" s="1"/>
      <c r="BHX52" s="1"/>
      <c r="BHY52" s="2" t="s">
        <v>11</v>
      </c>
      <c r="BHZ52" s="4" t="s">
        <v>156</v>
      </c>
      <c r="BIA52" s="4">
        <v>260</v>
      </c>
      <c r="BIB52" s="2">
        <v>3</v>
      </c>
      <c r="BIC52" s="1">
        <v>4.7E-2</v>
      </c>
      <c r="BID52" s="1">
        <f t="shared" si="3123"/>
        <v>1.6E-2</v>
      </c>
      <c r="BIE52" s="1">
        <f t="shared" si="3124"/>
        <v>0.32770270270270269</v>
      </c>
      <c r="BIF52" s="1">
        <f t="shared" si="3125"/>
        <v>4.9155405405405404E-4</v>
      </c>
      <c r="BIG52" s="1">
        <f t="shared" si="3126"/>
        <v>3.7711769078526527</v>
      </c>
      <c r="BIH52" s="1"/>
      <c r="BII52" s="1"/>
      <c r="BIJ52" s="2" t="s">
        <v>11</v>
      </c>
      <c r="BIK52" s="4" t="s">
        <v>157</v>
      </c>
      <c r="BIL52" s="4">
        <v>267</v>
      </c>
      <c r="BIM52" s="2">
        <v>3</v>
      </c>
      <c r="BIN52" s="1">
        <v>6.2E-2</v>
      </c>
      <c r="BIO52" s="1">
        <f t="shared" si="3127"/>
        <v>3.1E-2</v>
      </c>
      <c r="BIP52" s="1">
        <f t="shared" si="3128"/>
        <v>1.6633333333333333</v>
      </c>
      <c r="BIQ52" s="1">
        <f t="shared" si="3129"/>
        <v>2.4950000000000003E-3</v>
      </c>
      <c r="BIR52" s="1">
        <f t="shared" si="3130"/>
        <v>19.141509072077948</v>
      </c>
      <c r="BIS52" s="1"/>
      <c r="BIT52" s="1"/>
      <c r="BIU52" s="2" t="s">
        <v>11</v>
      </c>
      <c r="BIV52" s="4" t="s">
        <v>158</v>
      </c>
      <c r="BIW52" s="4">
        <v>268</v>
      </c>
      <c r="BIX52" s="2">
        <v>3</v>
      </c>
      <c r="BIY52" s="1">
        <v>3.5999999999999997E-2</v>
      </c>
      <c r="BIZ52" s="1">
        <f t="shared" si="3131"/>
        <v>6.9999999999999958E-3</v>
      </c>
      <c r="BJA52" s="1">
        <f t="shared" si="3132"/>
        <v>0.23389830508474563</v>
      </c>
      <c r="BJB52" s="1">
        <f t="shared" si="3133"/>
        <v>3.5084745762711843E-4</v>
      </c>
      <c r="BJC52" s="1">
        <f t="shared" si="3134"/>
        <v>2.6916832838015914</v>
      </c>
      <c r="BJD52" s="1"/>
      <c r="BJE52" s="1"/>
      <c r="BJF52" s="2" t="s">
        <v>11</v>
      </c>
      <c r="BJG52" s="4" t="s">
        <v>159</v>
      </c>
      <c r="BJH52" s="4">
        <v>274</v>
      </c>
      <c r="BJI52" s="2">
        <v>3</v>
      </c>
      <c r="BJJ52" s="1">
        <v>3.5000000000000003E-2</v>
      </c>
      <c r="BJK52" s="1">
        <f t="shared" si="3135"/>
        <v>2.4000000000000004E-2</v>
      </c>
      <c r="BJL52" s="1">
        <f t="shared" si="3136"/>
        <v>1.5000000000000002</v>
      </c>
      <c r="BJM52" s="1">
        <f t="shared" si="3137"/>
        <v>2.2500000000000003E-3</v>
      </c>
      <c r="BJN52" s="1">
        <f t="shared" si="3138"/>
        <v>17.261881928727611</v>
      </c>
      <c r="BJO52" s="1"/>
      <c r="BJP52" s="1"/>
      <c r="BJQ52" s="2" t="s">
        <v>11</v>
      </c>
      <c r="BJR52" s="4" t="s">
        <v>160</v>
      </c>
      <c r="BJS52" s="4">
        <v>281</v>
      </c>
      <c r="BJT52" s="2">
        <v>3</v>
      </c>
      <c r="BJU52" s="1">
        <v>0.06</v>
      </c>
      <c r="BJV52" s="1">
        <f t="shared" si="3139"/>
        <v>2.1999999999999999E-2</v>
      </c>
      <c r="BJW52" s="1">
        <f t="shared" si="3140"/>
        <v>0.96</v>
      </c>
      <c r="BJX52" s="1">
        <f t="shared" si="3141"/>
        <v>1.4399999999999999E-3</v>
      </c>
      <c r="BJY52" s="1">
        <f t="shared" si="3142"/>
        <v>11.047604434385669</v>
      </c>
      <c r="BJZ52" s="1"/>
      <c r="BKA52" s="1"/>
      <c r="BKB52" s="2" t="s">
        <v>11</v>
      </c>
      <c r="BKC52" s="4" t="s">
        <v>161</v>
      </c>
      <c r="BKD52" s="4">
        <v>282</v>
      </c>
      <c r="BKE52" s="2">
        <v>3</v>
      </c>
      <c r="BKF52" s="1">
        <v>4.1000000000000002E-2</v>
      </c>
      <c r="BKG52" s="1">
        <f t="shared" si="3143"/>
        <v>0.02</v>
      </c>
      <c r="BKH52" s="1">
        <f t="shared" si="3144"/>
        <v>0.67391304347826098</v>
      </c>
      <c r="BKI52" s="1">
        <f t="shared" si="3145"/>
        <v>1.0108695652173915E-3</v>
      </c>
      <c r="BKJ52" s="1">
        <f t="shared" si="3146"/>
        <v>7.7553382578341443</v>
      </c>
      <c r="BKK52" s="1"/>
      <c r="BKL52" s="1"/>
      <c r="BKM52" s="2" t="s">
        <v>11</v>
      </c>
      <c r="BKN52" s="4" t="s">
        <v>162</v>
      </c>
      <c r="BKO52" s="4">
        <v>289</v>
      </c>
      <c r="BKP52" s="2">
        <v>3</v>
      </c>
      <c r="BKQ52" s="1">
        <v>5.2999999999999999E-2</v>
      </c>
      <c r="BKR52" s="1">
        <f t="shared" si="3147"/>
        <v>3.6999999999999998E-2</v>
      </c>
      <c r="BKS52" s="1">
        <f t="shared" si="3148"/>
        <v>1.4028776978417268</v>
      </c>
      <c r="BKT52" s="1">
        <f t="shared" si="3149"/>
        <v>2.1043165467625902E-3</v>
      </c>
      <c r="BKU52" s="1">
        <f t="shared" si="3150"/>
        <v>16.144206120392727</v>
      </c>
      <c r="BKV52" s="1"/>
      <c r="BKW52" s="1"/>
      <c r="BKX52" s="2" t="s">
        <v>11</v>
      </c>
      <c r="BKY52" s="4" t="s">
        <v>163</v>
      </c>
      <c r="BKZ52" s="4">
        <v>296</v>
      </c>
      <c r="BLA52" s="2">
        <v>3</v>
      </c>
      <c r="BLB52" s="1">
        <v>5.8999999999999997E-2</v>
      </c>
      <c r="BLC52" s="1">
        <f t="shared" si="3151"/>
        <v>3.8999999999999993E-2</v>
      </c>
      <c r="BLD52" s="1">
        <f t="shared" si="3152"/>
        <v>1.2101449275362317</v>
      </c>
      <c r="BLE52" s="1">
        <f t="shared" si="3153"/>
        <v>1.8152173913043477E-3</v>
      </c>
      <c r="BLF52" s="1">
        <f t="shared" si="3154"/>
        <v>13.926252570519374</v>
      </c>
      <c r="BLG52" s="1"/>
      <c r="BLH52" s="1"/>
      <c r="BLI52" s="2" t="s">
        <v>11</v>
      </c>
      <c r="BLJ52" s="4" t="s">
        <v>164</v>
      </c>
      <c r="BLK52" s="4">
        <v>303</v>
      </c>
      <c r="BLL52" s="2">
        <v>3</v>
      </c>
      <c r="BLM52" s="1">
        <v>4.7E-2</v>
      </c>
      <c r="BLN52" s="1">
        <f t="shared" si="3155"/>
        <v>3.6000000000000004E-2</v>
      </c>
      <c r="BLO52" s="1">
        <f t="shared" si="3156"/>
        <v>1.4474576271186441</v>
      </c>
      <c r="BLP52" s="1">
        <f t="shared" si="3157"/>
        <v>2.1711864406779662E-3</v>
      </c>
      <c r="BLQ52" s="1">
        <f t="shared" si="3158"/>
        <v>16.657228437438846</v>
      </c>
      <c r="BLR52" s="1"/>
      <c r="BLS52" s="1"/>
      <c r="BLT52" s="2" t="s">
        <v>11</v>
      </c>
      <c r="BLU52" s="4" t="s">
        <v>165</v>
      </c>
      <c r="BLV52" s="4">
        <v>310</v>
      </c>
      <c r="BLW52" s="2">
        <v>3</v>
      </c>
      <c r="BLX52" s="1">
        <v>5.6000000000000001E-2</v>
      </c>
      <c r="BLY52" s="1">
        <f t="shared" si="3159"/>
        <v>4.3999999999999997E-2</v>
      </c>
      <c r="BLZ52" s="1">
        <f t="shared" si="3160"/>
        <v>1.8839590443686007</v>
      </c>
      <c r="BMA52" s="1">
        <f t="shared" si="3161"/>
        <v>2.825938566552901E-3</v>
      </c>
      <c r="BMB52" s="1">
        <f t="shared" si="3162"/>
        <v>21.680452388299521</v>
      </c>
      <c r="BMC52" s="1"/>
      <c r="BMD52" s="1"/>
      <c r="BME52" s="2" t="s">
        <v>11</v>
      </c>
      <c r="BMF52" s="4" t="s">
        <v>166</v>
      </c>
      <c r="BMG52" s="4">
        <v>311</v>
      </c>
      <c r="BMH52" s="2">
        <v>3</v>
      </c>
      <c r="BMI52" s="1">
        <v>2.9000000000000001E-2</v>
      </c>
      <c r="BMJ52" s="1">
        <f t="shared" si="3163"/>
        <v>1.9000000000000003E-2</v>
      </c>
      <c r="BMK52" s="1">
        <f t="shared" si="3164"/>
        <v>0.41843971631205684</v>
      </c>
      <c r="BML52" s="1">
        <f t="shared" si="3165"/>
        <v>6.2765957446808533E-4</v>
      </c>
      <c r="BMM52" s="1">
        <f t="shared" si="3166"/>
        <v>4.8153713181793343</v>
      </c>
      <c r="BMN52" s="1"/>
      <c r="BMO52" s="1"/>
      <c r="BMP52" s="2" t="s">
        <v>11</v>
      </c>
      <c r="BMQ52" s="4" t="s">
        <v>167</v>
      </c>
      <c r="BMR52" s="4">
        <v>317</v>
      </c>
      <c r="BMS52" s="2">
        <v>3</v>
      </c>
      <c r="BMT52" s="1">
        <v>4.9000000000000002E-2</v>
      </c>
      <c r="BMU52" s="4">
        <f t="shared" si="3167"/>
        <v>3.9E-2</v>
      </c>
      <c r="BMV52" s="1">
        <f t="shared" si="3168"/>
        <v>1.3262411347517731</v>
      </c>
      <c r="BMW52" s="1">
        <f t="shared" si="3169"/>
        <v>1.9893617021276597E-3</v>
      </c>
      <c r="BMX52" s="1">
        <f t="shared" si="3170"/>
        <v>15.262278584737885</v>
      </c>
      <c r="BMY52" s="1"/>
      <c r="BMZ52" s="1"/>
      <c r="BNA52" s="2" t="s">
        <v>11</v>
      </c>
      <c r="BNB52" s="4" t="s">
        <v>168</v>
      </c>
      <c r="BNC52" s="4">
        <v>324</v>
      </c>
      <c r="BND52" s="2">
        <v>3</v>
      </c>
      <c r="BNE52" s="1">
        <v>6.4000000000000001E-2</v>
      </c>
      <c r="BNF52" s="1">
        <f t="shared" si="3171"/>
        <v>5.1000000000000004E-2</v>
      </c>
      <c r="BNG52" s="1">
        <f t="shared" si="3172"/>
        <v>1.7285714285714286</v>
      </c>
      <c r="BNH52" s="1">
        <f t="shared" si="3173"/>
        <v>2.5928571428571428E-3</v>
      </c>
      <c r="BNI52" s="1">
        <f t="shared" si="3174"/>
        <v>19.89226393691467</v>
      </c>
      <c r="BNJ52" s="1"/>
      <c r="BNK52" s="1"/>
      <c r="BNL52" s="2" t="s">
        <v>11</v>
      </c>
      <c r="BNM52" s="4" t="s">
        <v>169</v>
      </c>
      <c r="BNN52" s="4">
        <v>325</v>
      </c>
      <c r="BNO52" s="2">
        <v>3</v>
      </c>
      <c r="BNP52" s="1">
        <v>1.9E-2</v>
      </c>
      <c r="BNQ52" s="1">
        <f t="shared" si="3175"/>
        <v>0</v>
      </c>
      <c r="BNR52" s="1">
        <f t="shared" si="3176"/>
        <v>9.4405594405594415E-2</v>
      </c>
      <c r="BNS52" s="1">
        <f t="shared" si="3177"/>
        <v>1.4160839160839162E-4</v>
      </c>
      <c r="BNT52" s="1">
        <f t="shared" si="3178"/>
        <v>1.0864121493604788</v>
      </c>
      <c r="BNU52" s="1"/>
      <c r="BNV52" s="1"/>
      <c r="BNW52" s="2" t="s">
        <v>11</v>
      </c>
      <c r="BNX52" s="4" t="s">
        <v>170</v>
      </c>
      <c r="BNY52" s="4">
        <v>338</v>
      </c>
      <c r="BNZ52" s="2">
        <v>3</v>
      </c>
      <c r="BOA52" s="1">
        <v>5.5E-2</v>
      </c>
      <c r="BOB52" s="1">
        <f t="shared" si="3179"/>
        <v>4.4999999999999998E-2</v>
      </c>
      <c r="BOC52" s="1">
        <f t="shared" si="3180"/>
        <v>1.5865384615384615</v>
      </c>
      <c r="BOD52" s="1">
        <f t="shared" si="3181"/>
        <v>2.3798076923076924E-3</v>
      </c>
      <c r="BOE52" s="1">
        <f t="shared" si="3182"/>
        <v>18.257759732308045</v>
      </c>
      <c r="BOF52" s="1"/>
      <c r="BOG52" s="1"/>
      <c r="BOH52" s="2" t="s">
        <v>11</v>
      </c>
      <c r="BOI52" s="4" t="s">
        <v>171</v>
      </c>
      <c r="BOJ52" s="4">
        <v>339</v>
      </c>
      <c r="BOK52" s="2">
        <v>3</v>
      </c>
      <c r="BOL52" s="1">
        <v>2.5999999999999999E-2</v>
      </c>
      <c r="BOM52" s="1">
        <f t="shared" si="3183"/>
        <v>2.0999999999999998E-2</v>
      </c>
      <c r="BON52" s="1">
        <f t="shared" si="3184"/>
        <v>0.80781758957654715</v>
      </c>
      <c r="BOO52" s="1">
        <f t="shared" si="3185"/>
        <v>1.2117263843648208E-3</v>
      </c>
      <c r="BOP52" s="1">
        <f t="shared" si="3186"/>
        <v>9.2963012341464637</v>
      </c>
      <c r="BOQ52" s="1"/>
      <c r="BOR52" s="1"/>
      <c r="BOS52" s="2" t="s">
        <v>11</v>
      </c>
      <c r="BOT52" s="4" t="s">
        <v>172</v>
      </c>
      <c r="BOU52" s="4">
        <v>345</v>
      </c>
      <c r="BOV52" s="2">
        <v>3</v>
      </c>
      <c r="BOW52" s="1">
        <v>5.3999999999999999E-2</v>
      </c>
      <c r="BOX52" s="1">
        <f t="shared" si="3187"/>
        <v>4.7E-2</v>
      </c>
      <c r="BOY52" s="1">
        <f t="shared" si="3188"/>
        <v>1.7138263665594855</v>
      </c>
      <c r="BOZ52" s="1">
        <f t="shared" si="3189"/>
        <v>2.5707395498392282E-3</v>
      </c>
      <c r="BPA52" s="1">
        <f t="shared" si="3190"/>
        <v>19.722578923926719</v>
      </c>
      <c r="BPB52" s="1"/>
      <c r="BPC52" s="1"/>
      <c r="BPD52" s="2" t="s">
        <v>11</v>
      </c>
      <c r="BPE52" s="4" t="s">
        <v>173</v>
      </c>
      <c r="BPF52" s="4">
        <v>352</v>
      </c>
      <c r="BPG52" s="2">
        <v>3</v>
      </c>
      <c r="BPH52" s="1">
        <v>5.3999999999999999E-2</v>
      </c>
      <c r="BPI52" s="1">
        <f t="shared" si="3191"/>
        <v>4.4999999999999998E-2</v>
      </c>
      <c r="BPJ52" s="1">
        <f t="shared" si="3192"/>
        <v>1.5448717948717949</v>
      </c>
      <c r="BPK52" s="1">
        <f t="shared" si="3193"/>
        <v>2.3173076923076923E-3</v>
      </c>
      <c r="BPL52" s="1">
        <f t="shared" si="3194"/>
        <v>17.778263012065612</v>
      </c>
      <c r="BPM52" s="1"/>
      <c r="BPN52" s="1"/>
      <c r="BPO52" s="2" t="s">
        <v>11</v>
      </c>
      <c r="BPP52" s="4" t="s">
        <v>174</v>
      </c>
      <c r="BPQ52" s="4">
        <v>353</v>
      </c>
      <c r="BPR52" s="2">
        <v>3</v>
      </c>
      <c r="BPS52" s="1">
        <v>2.3E-2</v>
      </c>
      <c r="BPT52" s="1">
        <f t="shared" si="3195"/>
        <v>1.4E-2</v>
      </c>
      <c r="BPU52" s="1">
        <f t="shared" si="3196"/>
        <v>0.45</v>
      </c>
      <c r="BPV52" s="1">
        <f t="shared" si="3197"/>
        <v>6.7500000000000004E-4</v>
      </c>
      <c r="BPW52" s="1">
        <f t="shared" si="3198"/>
        <v>5.1785645786182828</v>
      </c>
      <c r="BPX52" s="1"/>
      <c r="BPY52" s="1"/>
      <c r="BPZ52" s="2" t="s">
        <v>11</v>
      </c>
      <c r="BQA52" s="4" t="s">
        <v>175</v>
      </c>
      <c r="BQB52" s="4">
        <v>358</v>
      </c>
      <c r="BQC52" s="2">
        <v>3</v>
      </c>
      <c r="BQD52" s="1">
        <v>4.2999999999999997E-2</v>
      </c>
      <c r="BQE52" s="1">
        <f t="shared" si="3199"/>
        <v>3.2999999999999995E-2</v>
      </c>
      <c r="BQF52" s="1">
        <f t="shared" si="3200"/>
        <v>1.091216216216216</v>
      </c>
      <c r="BQG52" s="1">
        <f t="shared" si="3201"/>
        <v>1.636824324324324E-3</v>
      </c>
      <c r="BQH52" s="1">
        <f t="shared" si="3202"/>
        <v>12.55763032202481</v>
      </c>
      <c r="BQI52" s="1"/>
      <c r="BQJ52" s="1"/>
      <c r="BQK52" s="2" t="s">
        <v>11</v>
      </c>
      <c r="BQL52" s="4" t="s">
        <v>176</v>
      </c>
      <c r="BQM52" s="4">
        <v>366</v>
      </c>
      <c r="BQN52" s="2">
        <v>3</v>
      </c>
      <c r="BQO52" s="1">
        <v>5.1999999999999998E-2</v>
      </c>
      <c r="BQP52" s="1">
        <f t="shared" si="3203"/>
        <v>4.0999999999999995E-2</v>
      </c>
      <c r="BQQ52" s="1">
        <f t="shared" si="3204"/>
        <v>1.5618729096989965</v>
      </c>
      <c r="BQR52" s="1">
        <f t="shared" si="3205"/>
        <v>2.3428093645484946E-3</v>
      </c>
      <c r="BQS52" s="1">
        <f t="shared" si="3206"/>
        <v>17.973910503268208</v>
      </c>
      <c r="BQT52" s="1"/>
      <c r="BQU52" s="1"/>
      <c r="BQV52" s="2" t="s">
        <v>11</v>
      </c>
      <c r="BQW52" s="4" t="s">
        <v>177</v>
      </c>
      <c r="BQX52" s="4">
        <v>367</v>
      </c>
      <c r="BQY52" s="2">
        <v>3</v>
      </c>
      <c r="BQZ52" s="1">
        <v>3.7999999999999999E-2</v>
      </c>
      <c r="BRA52" s="1">
        <f t="shared" si="3207"/>
        <v>1.6999999999999998E-2</v>
      </c>
      <c r="BRB52" s="1">
        <f t="shared" si="3208"/>
        <v>-0.17845117845117853</v>
      </c>
      <c r="BRC52" s="1">
        <f t="shared" si="3209"/>
        <v>-2.6767676767676781E-4</v>
      </c>
      <c r="BRD52" s="1">
        <f t="shared" si="3210"/>
        <v>-2.053602114977696</v>
      </c>
      <c r="BRE52" s="1"/>
      <c r="BRF52" s="1"/>
      <c r="BRG52" s="2" t="s">
        <v>11</v>
      </c>
      <c r="BRH52" s="4" t="s">
        <v>178</v>
      </c>
      <c r="BRI52" s="4">
        <v>373</v>
      </c>
      <c r="BRJ52" s="2">
        <v>3</v>
      </c>
      <c r="BRK52" s="1">
        <v>6.0999999999999999E-2</v>
      </c>
      <c r="BRL52" s="1">
        <f t="shared" si="3211"/>
        <v>3.9E-2</v>
      </c>
      <c r="BRM52" s="1">
        <f t="shared" si="3212"/>
        <v>0.8677966101694915</v>
      </c>
      <c r="BRN52" s="1">
        <f t="shared" si="3213"/>
        <v>1.3016949152542374E-3</v>
      </c>
      <c r="BRO52" s="1">
        <f t="shared" si="3214"/>
        <v>9.9865350819305494</v>
      </c>
      <c r="BRP52" s="1"/>
      <c r="BRQ52" s="1"/>
      <c r="BRR52" s="2" t="s">
        <v>11</v>
      </c>
      <c r="BRS52" s="1" t="s">
        <v>179</v>
      </c>
      <c r="BRT52" s="1">
        <v>380</v>
      </c>
      <c r="BRU52" s="2">
        <v>3</v>
      </c>
      <c r="BRV52" s="1">
        <v>6.5000000000000002E-2</v>
      </c>
      <c r="BRW52" s="1">
        <f t="shared" si="3215"/>
        <v>3.5000000000000003E-2</v>
      </c>
      <c r="BRX52" s="1">
        <f t="shared" si="3216"/>
        <v>0.73825503355704714</v>
      </c>
      <c r="BRY52" s="1">
        <f t="shared" si="3217"/>
        <v>1.1073825503355708E-3</v>
      </c>
      <c r="BRZ52" s="1">
        <f t="shared" si="3218"/>
        <v>8.495780815033724</v>
      </c>
      <c r="BSA52" s="1"/>
      <c r="BSB52" s="1"/>
      <c r="BSC52" s="2" t="s">
        <v>11</v>
      </c>
      <c r="BSD52" s="1" t="s">
        <v>180</v>
      </c>
      <c r="BSE52" s="1">
        <v>394</v>
      </c>
      <c r="BSF52" s="2">
        <v>3</v>
      </c>
      <c r="BSG52" s="1">
        <v>5.0999999999999997E-2</v>
      </c>
      <c r="BSH52" s="1">
        <f t="shared" si="3219"/>
        <v>3.8999999999999993E-2</v>
      </c>
      <c r="BSI52" s="1">
        <f t="shared" si="3220"/>
        <v>0.93971631205673734</v>
      </c>
      <c r="BSJ52" s="1">
        <f t="shared" si="3221"/>
        <v>1.4095744680851061E-3</v>
      </c>
      <c r="BSK52" s="1">
        <f t="shared" si="3222"/>
        <v>10.814181350148498</v>
      </c>
      <c r="BSL52" s="1"/>
      <c r="BSM52" s="1"/>
      <c r="BSN52" s="1" t="s">
        <v>11</v>
      </c>
      <c r="BSO52" s="1" t="s">
        <v>181</v>
      </c>
      <c r="BSP52" s="1">
        <v>395</v>
      </c>
      <c r="BSQ52" s="2">
        <v>3</v>
      </c>
      <c r="BSR52" s="1">
        <v>2.5999999999999999E-2</v>
      </c>
      <c r="BSS52" s="1">
        <f t="shared" si="3223"/>
        <v>1.6E-2</v>
      </c>
      <c r="BST52" s="1">
        <f t="shared" si="3224"/>
        <v>0.57785467128027679</v>
      </c>
      <c r="BSU52" s="1">
        <f t="shared" si="3225"/>
        <v>8.6678200692041516E-4</v>
      </c>
      <c r="BSV52" s="1">
        <f t="shared" si="3226"/>
        <v>6.6499060717358942</v>
      </c>
      <c r="BSW52" s="1"/>
      <c r="BSX52" s="1"/>
      <c r="BSY52" s="1" t="s">
        <v>11</v>
      </c>
      <c r="BSZ52" s="1" t="s">
        <v>182</v>
      </c>
      <c r="BTA52" s="1">
        <v>401</v>
      </c>
      <c r="BTB52" s="1">
        <v>3</v>
      </c>
      <c r="BTC52" s="1">
        <v>4.4999999999999998E-2</v>
      </c>
      <c r="BTD52" s="1">
        <f t="shared" si="3227"/>
        <v>3.3000000000000002E-2</v>
      </c>
      <c r="BTE52" s="1">
        <f t="shared" si="3228"/>
        <v>1.2762237762237765</v>
      </c>
      <c r="BTF52" s="1">
        <f t="shared" si="3229"/>
        <v>1.9143356643356647E-3</v>
      </c>
      <c r="BTG52" s="1">
        <f t="shared" si="3230"/>
        <v>14.686682759873142</v>
      </c>
      <c r="BTH52" s="1"/>
      <c r="BTI52" s="1"/>
      <c r="BTJ52" s="1" t="s">
        <v>11</v>
      </c>
      <c r="BTK52" s="1" t="s">
        <v>183</v>
      </c>
      <c r="BTL52" s="1">
        <v>408</v>
      </c>
      <c r="BTM52" s="1">
        <v>3</v>
      </c>
      <c r="BTN52" s="1">
        <v>5.2999999999999999E-2</v>
      </c>
      <c r="BTO52" s="1">
        <f t="shared" si="3231"/>
        <v>4.0999999999999995E-2</v>
      </c>
      <c r="BTP52" s="5">
        <f t="shared" si="3232"/>
        <v>1.6898954703832751</v>
      </c>
      <c r="BTQ52" s="1">
        <f t="shared" si="3233"/>
        <v>2.5348432055749127E-3</v>
      </c>
      <c r="BTR52" s="1">
        <f t="shared" si="3234"/>
        <v>19.447184054431798</v>
      </c>
      <c r="BTS52" s="1"/>
      <c r="BTT52" s="1"/>
      <c r="BTU52" s="1" t="s">
        <v>11</v>
      </c>
      <c r="BTV52" s="1" t="s">
        <v>184</v>
      </c>
      <c r="BTW52" s="1">
        <v>409</v>
      </c>
      <c r="BTX52" s="1">
        <v>3</v>
      </c>
      <c r="BTY52" s="1">
        <v>3.2000000000000001E-2</v>
      </c>
      <c r="BTZ52" s="1">
        <f t="shared" si="3235"/>
        <v>2.1999999999999999E-2</v>
      </c>
      <c r="BUA52" s="1">
        <f t="shared" si="3236"/>
        <v>0.86159169550173009</v>
      </c>
      <c r="BUB52" s="1">
        <f t="shared" si="3237"/>
        <v>1.2923875432525951E-3</v>
      </c>
      <c r="BUC52" s="1">
        <f t="shared" si="3238"/>
        <v>9.9151294123487297</v>
      </c>
      <c r="BUD52" s="1"/>
      <c r="BUE52" s="1"/>
      <c r="BUF52" s="1" t="s">
        <v>11</v>
      </c>
      <c r="BUG52" s="1" t="s">
        <v>185</v>
      </c>
      <c r="BUH52" s="1">
        <v>415</v>
      </c>
      <c r="BUI52" s="1">
        <v>3</v>
      </c>
      <c r="BUJ52" s="1">
        <v>5.6000000000000001E-2</v>
      </c>
      <c r="BUK52" s="1">
        <f t="shared" si="3239"/>
        <v>4.3000000000000003E-2</v>
      </c>
      <c r="BUL52" s="1">
        <f t="shared" si="3240"/>
        <v>1.6550522648083623</v>
      </c>
      <c r="BUM52" s="1">
        <f t="shared" si="3241"/>
        <v>2.4825783972125437E-3</v>
      </c>
      <c r="BUN52" s="1">
        <f t="shared" si="3242"/>
        <v>19.046211187330115</v>
      </c>
      <c r="BUO52" s="1"/>
      <c r="BUP52" s="1"/>
      <c r="BUQ52" s="1" t="s">
        <v>11</v>
      </c>
      <c r="BUR52" s="1" t="s">
        <v>186</v>
      </c>
      <c r="BUS52" s="1">
        <v>422</v>
      </c>
      <c r="BUT52" s="1">
        <v>3</v>
      </c>
      <c r="BUU52" s="1">
        <v>6.5000000000000002E-2</v>
      </c>
      <c r="BUV52" s="1">
        <f t="shared" si="3243"/>
        <v>0.05</v>
      </c>
      <c r="BUW52" s="1">
        <f t="shared" si="3244"/>
        <v>1.8736842105263158</v>
      </c>
      <c r="BUX52" s="1">
        <f t="shared" si="3245"/>
        <v>2.8105263157894738E-3</v>
      </c>
      <c r="BUY52" s="1">
        <f t="shared" si="3246"/>
        <v>21.562210409217645</v>
      </c>
      <c r="BUZ52" s="1"/>
      <c r="BVA52" s="1"/>
      <c r="BVB52" s="1" t="s">
        <v>11</v>
      </c>
      <c r="BVC52" s="1" t="s">
        <v>187</v>
      </c>
      <c r="BVD52" s="1">
        <v>423</v>
      </c>
      <c r="BVE52" s="1">
        <v>3</v>
      </c>
      <c r="BVF52" s="1">
        <v>3.2000000000000001E-2</v>
      </c>
      <c r="BVG52" s="1">
        <f t="shared" si="3247"/>
        <v>2.1999999999999999E-2</v>
      </c>
      <c r="BVH52" s="1">
        <f t="shared" si="3248"/>
        <v>-0.18771331058020482</v>
      </c>
      <c r="BVI52" s="1">
        <f t="shared" si="3249"/>
        <v>-2.8156996587030725E-4</v>
      </c>
      <c r="BVJ52" s="1">
        <f t="shared" si="3250"/>
        <v>-2.1601900024573806</v>
      </c>
      <c r="BVK52" s="1"/>
      <c r="BVL52" s="1"/>
      <c r="BVM52" s="1" t="s">
        <v>11</v>
      </c>
      <c r="BVN52" s="1" t="s">
        <v>188</v>
      </c>
      <c r="BVO52" s="1">
        <v>436</v>
      </c>
      <c r="BVP52" s="1">
        <v>3</v>
      </c>
      <c r="BVQ52" s="1">
        <v>6.9000000000000006E-2</v>
      </c>
      <c r="BVR52" s="1">
        <f t="shared" si="3251"/>
        <v>5.7000000000000009E-2</v>
      </c>
      <c r="BVS52" s="1">
        <f t="shared" si="3252"/>
        <v>1.2969283276450514</v>
      </c>
      <c r="BVT52" s="1">
        <f t="shared" si="3253"/>
        <v>1.9453924914675771E-3</v>
      </c>
      <c r="BVU52" s="1">
        <f t="shared" si="3254"/>
        <v>14.924949107887354</v>
      </c>
      <c r="BVV52" s="1"/>
      <c r="BVW52" s="1"/>
      <c r="BVX52" s="1" t="s">
        <v>11</v>
      </c>
      <c r="BVY52" s="1" t="s">
        <v>189</v>
      </c>
      <c r="BVZ52" s="1">
        <v>437</v>
      </c>
      <c r="BWA52" s="1">
        <v>3</v>
      </c>
      <c r="BWB52" s="1">
        <v>2.1999999999999999E-2</v>
      </c>
      <c r="BWC52" s="1">
        <f t="shared" si="3255"/>
        <v>1.6999999999999998E-2</v>
      </c>
      <c r="BWD52" s="1">
        <f t="shared" si="3256"/>
        <v>-0.14828897338403044</v>
      </c>
      <c r="BWE52" s="1">
        <f t="shared" si="3257"/>
        <v>-2.2243346007604566E-4</v>
      </c>
      <c r="BWF52" s="1">
        <f t="shared" si="3258"/>
        <v>-1.7064978332582428</v>
      </c>
      <c r="BWG52" s="1"/>
      <c r="BWH52" s="1"/>
      <c r="BWI52" s="1" t="s">
        <v>11</v>
      </c>
      <c r="BWJ52" s="1" t="s">
        <v>190</v>
      </c>
      <c r="BWK52" s="1">
        <v>443</v>
      </c>
      <c r="BWL52" s="1">
        <v>3</v>
      </c>
      <c r="BWM52" s="1">
        <v>4.4999999999999998E-2</v>
      </c>
      <c r="BWN52" s="1">
        <f t="shared" si="3259"/>
        <v>3.4999999999999996E-2</v>
      </c>
      <c r="BWO52" s="1">
        <f t="shared" si="3260"/>
        <v>0.50757575757575735</v>
      </c>
      <c r="BWP52" s="1">
        <f t="shared" si="3261"/>
        <v>7.6136363636363608E-4</v>
      </c>
      <c r="BWQ52" s="1">
        <f t="shared" si="3262"/>
        <v>5.841141864771461</v>
      </c>
      <c r="BWR52" s="1"/>
      <c r="BWS52" s="1"/>
      <c r="BWT52" s="1" t="s">
        <v>11</v>
      </c>
      <c r="BWU52" s="1" t="s">
        <v>191</v>
      </c>
      <c r="BWV52" s="1">
        <v>450</v>
      </c>
      <c r="BWW52" s="1">
        <v>3</v>
      </c>
      <c r="BWX52" s="1">
        <v>4.2999999999999997E-2</v>
      </c>
      <c r="BWY52" s="1">
        <f t="shared" si="3263"/>
        <v>3.8999999999999993E-2</v>
      </c>
      <c r="BWZ52" s="1">
        <f t="shared" si="3264"/>
        <v>0.99999999999999978</v>
      </c>
      <c r="BXA52" s="1">
        <f t="shared" si="3265"/>
        <v>1.4999999999999996E-3</v>
      </c>
      <c r="BXB52" s="1">
        <f t="shared" si="3266"/>
        <v>11.507921285818401</v>
      </c>
      <c r="BXC52" s="1"/>
      <c r="BXD52" s="1"/>
      <c r="BXE52" s="1" t="s">
        <v>11</v>
      </c>
      <c r="BXF52" s="1" t="s">
        <v>192</v>
      </c>
      <c r="BXG52" s="1">
        <v>451</v>
      </c>
      <c r="BXH52" s="1">
        <v>3</v>
      </c>
      <c r="BXI52" s="1">
        <v>1.2E-2</v>
      </c>
      <c r="BXJ52" s="1">
        <f t="shared" si="3267"/>
        <v>1.4999999999999999E-2</v>
      </c>
      <c r="BXK52" s="1">
        <f t="shared" si="3268"/>
        <v>1.0490566037735849</v>
      </c>
      <c r="BXL52" s="1">
        <f t="shared" si="3269"/>
        <v>1.5735849056603775E-3</v>
      </c>
      <c r="BXM52" s="1">
        <f t="shared" si="3270"/>
        <v>12.072460820594403</v>
      </c>
      <c r="BXN52" s="1"/>
      <c r="BXO52" s="1"/>
      <c r="BXP52" s="1" t="s">
        <v>11</v>
      </c>
      <c r="BXQ52" s="1" t="s">
        <v>193</v>
      </c>
      <c r="BXR52" s="1">
        <v>464</v>
      </c>
      <c r="BXS52" s="1">
        <v>3</v>
      </c>
      <c r="BXT52" s="1">
        <v>5.2999999999999999E-2</v>
      </c>
      <c r="BXU52" s="1">
        <f t="shared" si="3271"/>
        <v>4.9000000000000002E-2</v>
      </c>
      <c r="BXV52" s="1">
        <f t="shared" si="3272"/>
        <v>2.6066176470588238</v>
      </c>
      <c r="BXW52" s="1">
        <f t="shared" si="3273"/>
        <v>3.9099264705882361E-3</v>
      </c>
      <c r="BXX52" s="1">
        <f t="shared" si="3274"/>
        <v>29.99675070457813</v>
      </c>
      <c r="BXY52" s="1"/>
      <c r="BXZ52" s="1"/>
      <c r="BYA52" s="1" t="s">
        <v>11</v>
      </c>
      <c r="BYB52" s="1" t="s">
        <v>194</v>
      </c>
      <c r="BYC52" s="1">
        <v>465</v>
      </c>
      <c r="BYD52" s="1">
        <v>3</v>
      </c>
      <c r="BYE52" s="1">
        <v>3.2000000000000001E-2</v>
      </c>
      <c r="BYF52" s="1">
        <f t="shared" si="3275"/>
        <v>2.7E-2</v>
      </c>
      <c r="BYG52" s="1">
        <f t="shared" si="3276"/>
        <v>0.84644194756554292</v>
      </c>
      <c r="BYH52" s="1">
        <f t="shared" si="3277"/>
        <v>1.2696629213483144E-3</v>
      </c>
      <c r="BYI52" s="1">
        <f t="shared" si="3278"/>
        <v>9.740787305599099</v>
      </c>
      <c r="BYJ52" s="1"/>
      <c r="BYK52" s="1"/>
      <c r="BYL52" s="1" t="s">
        <v>11</v>
      </c>
      <c r="BYM52" s="1" t="s">
        <v>195</v>
      </c>
      <c r="BYN52" s="1">
        <v>479</v>
      </c>
      <c r="BYO52" s="1">
        <v>3</v>
      </c>
      <c r="BYP52" s="1">
        <v>5.7000000000000002E-2</v>
      </c>
      <c r="BYQ52" s="1">
        <f t="shared" si="3279"/>
        <v>4.5999999999999999E-2</v>
      </c>
      <c r="BYR52" s="1">
        <f t="shared" si="3280"/>
        <v>1.8708487084870851</v>
      </c>
      <c r="BYS52" s="1">
        <f t="shared" si="3281"/>
        <v>2.8062730627306277E-3</v>
      </c>
      <c r="BYT52" s="1">
        <f t="shared" si="3282"/>
        <v>21.529579674944401</v>
      </c>
      <c r="BYU52" s="1"/>
      <c r="BYV52" s="1"/>
      <c r="BYW52" s="1" t="s">
        <v>11</v>
      </c>
      <c r="BYX52" s="1" t="s">
        <v>196</v>
      </c>
      <c r="BYY52" s="1">
        <v>480</v>
      </c>
      <c r="BYZ52" s="1">
        <v>3</v>
      </c>
      <c r="BZA52" s="1">
        <v>2.9000000000000001E-2</v>
      </c>
      <c r="BZB52" s="1">
        <f t="shared" si="3283"/>
        <v>1.6E-2</v>
      </c>
      <c r="BZC52" s="1">
        <f t="shared" si="3284"/>
        <v>1.0037453183520599</v>
      </c>
      <c r="BZD52" s="1">
        <f t="shared" si="3285"/>
        <v>1.5056179775280898E-3</v>
      </c>
      <c r="BZE52" s="1">
        <f t="shared" si="3286"/>
        <v>11.551022114604242</v>
      </c>
      <c r="BZF52" s="1"/>
      <c r="BZG52" s="1"/>
      <c r="BZH52" s="1" t="s">
        <v>11</v>
      </c>
      <c r="BZI52" s="1" t="s">
        <v>197</v>
      </c>
      <c r="BZJ52" s="1">
        <v>494</v>
      </c>
      <c r="BZK52" s="1">
        <v>3</v>
      </c>
      <c r="BZL52" s="1">
        <v>6.5000000000000002E-2</v>
      </c>
      <c r="BZM52" s="1">
        <f t="shared" si="3287"/>
        <v>0.05</v>
      </c>
      <c r="BZN52" s="1">
        <f t="shared" si="3288"/>
        <v>2.5735294117647061</v>
      </c>
      <c r="BZO52" s="1">
        <f t="shared" si="3289"/>
        <v>3.860294117647059E-3</v>
      </c>
      <c r="BZP52" s="1">
        <f t="shared" si="3290"/>
        <v>29.615973897326779</v>
      </c>
      <c r="BZQ52" s="1"/>
      <c r="BZR52" s="1"/>
      <c r="BZS52" s="1" t="s">
        <v>11</v>
      </c>
      <c r="BZT52" s="1" t="s">
        <v>198</v>
      </c>
      <c r="BZU52" s="1">
        <v>495</v>
      </c>
      <c r="BZV52" s="1">
        <v>3</v>
      </c>
      <c r="BZW52" s="1">
        <v>2.4E-2</v>
      </c>
      <c r="BZX52" s="1">
        <f t="shared" si="3291"/>
        <v>0.01</v>
      </c>
      <c r="BZY52" s="1">
        <f t="shared" si="3292"/>
        <v>0.76014760147601479</v>
      </c>
      <c r="BZZ52" s="1">
        <f t="shared" si="3293"/>
        <v>1.1402214022140221E-3</v>
      </c>
      <c r="CAA52" s="1">
        <f t="shared" si="3294"/>
        <v>8.7477187633896367</v>
      </c>
      <c r="CAB52" s="1"/>
      <c r="CAC52" s="1"/>
      <c r="CAD52" s="1" t="s">
        <v>11</v>
      </c>
      <c r="CAE52" s="1" t="s">
        <v>199</v>
      </c>
      <c r="CAF52" s="1">
        <v>501</v>
      </c>
      <c r="CAG52" s="1">
        <v>3</v>
      </c>
      <c r="CAH52" s="1">
        <v>4.2999999999999997E-2</v>
      </c>
      <c r="CAI52" s="1">
        <f t="shared" si="3295"/>
        <v>2.5999999999999995E-2</v>
      </c>
      <c r="CAJ52" s="1">
        <f t="shared" si="3296"/>
        <v>1.4029304029304026</v>
      </c>
      <c r="CAK52" s="1">
        <f t="shared" si="3297"/>
        <v>2.1043956043956041E-3</v>
      </c>
      <c r="CAL52" s="1">
        <f t="shared" si="3298"/>
        <v>16.144812646404574</v>
      </c>
      <c r="CAM52" s="1"/>
      <c r="CAN52" s="1"/>
      <c r="CAO52" s="1" t="s">
        <v>11</v>
      </c>
      <c r="CAP52" s="1" t="s">
        <v>200</v>
      </c>
      <c r="CAQ52" s="1">
        <v>508</v>
      </c>
      <c r="CAR52" s="1">
        <v>3</v>
      </c>
      <c r="CAS52" s="1">
        <v>5.2999999999999999E-2</v>
      </c>
      <c r="CAT52" s="1">
        <f t="shared" si="3299"/>
        <v>1.4999999999999999E-2</v>
      </c>
      <c r="CAU52" s="1">
        <f t="shared" si="3300"/>
        <v>0.99267399267399259</v>
      </c>
      <c r="CAV52" s="1">
        <f t="shared" si="3301"/>
        <v>1.489010989010989E-3</v>
      </c>
      <c r="CAW52" s="1">
        <f t="shared" si="3302"/>
        <v>11.423614170171383</v>
      </c>
      <c r="CAX52" s="1"/>
      <c r="CAY52" s="1"/>
      <c r="CAZ52" s="1" t="s">
        <v>11</v>
      </c>
      <c r="CBA52" s="1" t="s">
        <v>201</v>
      </c>
      <c r="CBB52" s="1">
        <v>509</v>
      </c>
      <c r="CBC52" s="1">
        <v>3</v>
      </c>
      <c r="CBD52" s="1">
        <v>1.7999999999999999E-2</v>
      </c>
      <c r="CBE52" s="1">
        <f t="shared" si="3303"/>
        <v>4.9999999999999992E-3</v>
      </c>
      <c r="CBF52" s="1">
        <f t="shared" si="3304"/>
        <v>6.0150375939849607E-2</v>
      </c>
      <c r="CBG52" s="1">
        <f t="shared" si="3305"/>
        <v>9.022556390977441E-5</v>
      </c>
      <c r="CBH52" s="1">
        <f t="shared" si="3306"/>
        <v>0.69220579162817453</v>
      </c>
      <c r="CBI52" s="1"/>
      <c r="CBJ52" s="1"/>
      <c r="CBK52" s="1" t="s">
        <v>11</v>
      </c>
      <c r="CBL52" s="1" t="s">
        <v>202</v>
      </c>
      <c r="CBM52" s="1">
        <v>515</v>
      </c>
      <c r="CBN52" s="1">
        <v>3</v>
      </c>
      <c r="CBO52" s="1">
        <v>3.3000000000000002E-2</v>
      </c>
      <c r="CBP52" s="1">
        <f t="shared" si="2463"/>
        <v>1.8000000000000002E-2</v>
      </c>
      <c r="CBQ52" s="1">
        <f t="shared" si="3307"/>
        <v>0.65543071161048694</v>
      </c>
      <c r="CBR52" s="1">
        <f t="shared" si="3308"/>
        <v>9.831460674157304E-4</v>
      </c>
      <c r="CBS52" s="1">
        <f t="shared" si="3309"/>
        <v>7.5426450375214271</v>
      </c>
      <c r="CBT52" s="1"/>
      <c r="CBU52" s="1"/>
      <c r="CBV52" s="1" t="s">
        <v>11</v>
      </c>
      <c r="CBW52" s="1" t="s">
        <v>203</v>
      </c>
      <c r="CBX52" s="1">
        <v>522</v>
      </c>
      <c r="CBY52" s="1">
        <v>3</v>
      </c>
      <c r="CBZ52" s="1">
        <v>4.2000000000000003E-2</v>
      </c>
      <c r="CCA52" s="1">
        <f t="shared" si="3310"/>
        <v>2.8000000000000004E-2</v>
      </c>
      <c r="CCB52" s="1">
        <f t="shared" si="3311"/>
        <v>1.0411985018726593</v>
      </c>
      <c r="CCC52" s="1">
        <f t="shared" si="3312"/>
        <v>1.5617977528089889E-3</v>
      </c>
      <c r="CCD52" s="1">
        <f t="shared" si="3313"/>
        <v>11.982030402462611</v>
      </c>
      <c r="CCE52" s="1"/>
      <c r="CCF52" s="1"/>
      <c r="CCG52" s="1" t="s">
        <v>11</v>
      </c>
      <c r="CCH52" s="1" t="s">
        <v>204</v>
      </c>
      <c r="CCI52" s="1">
        <v>523</v>
      </c>
      <c r="CCJ52" s="1">
        <v>3</v>
      </c>
      <c r="CCK52" s="1">
        <v>3.4000000000000002E-2</v>
      </c>
      <c r="CCL52" s="1">
        <f t="shared" si="3314"/>
        <v>1.5000000000000003E-2</v>
      </c>
      <c r="CCM52" s="1">
        <f t="shared" si="3315"/>
        <v>0.64638783269961986</v>
      </c>
      <c r="CCN52" s="1">
        <f t="shared" si="3316"/>
        <v>9.6958174904942975E-4</v>
      </c>
      <c r="CCO52" s="1">
        <f t="shared" si="3317"/>
        <v>7.438580298817981</v>
      </c>
      <c r="CCP52" s="1"/>
      <c r="CCQ52" s="1"/>
      <c r="CCR52" s="1" t="s">
        <v>11</v>
      </c>
      <c r="CCS52" s="1" t="s">
        <v>205</v>
      </c>
      <c r="CCT52" s="1">
        <v>536</v>
      </c>
      <c r="CCU52" s="1">
        <v>3</v>
      </c>
      <c r="CCV52" s="1">
        <v>4.3999999999999997E-2</v>
      </c>
      <c r="CCW52" s="1">
        <f t="shared" si="3318"/>
        <v>2.3999999999999997E-2</v>
      </c>
      <c r="CCX52" s="1">
        <f t="shared" si="3319"/>
        <v>0.88416988416988407</v>
      </c>
      <c r="CCY52" s="1">
        <f t="shared" si="3320"/>
        <v>1.3262548262548261E-3</v>
      </c>
      <c r="CCZ52" s="1">
        <f t="shared" si="3321"/>
        <v>10.174957430318202</v>
      </c>
      <c r="CDA52" s="1"/>
      <c r="CDB52" s="1"/>
      <c r="CDC52" s="1" t="s">
        <v>11</v>
      </c>
      <c r="CDD52" s="1" t="s">
        <v>206</v>
      </c>
      <c r="CDE52" s="1">
        <v>542</v>
      </c>
      <c r="CDF52" s="1">
        <v>3</v>
      </c>
      <c r="CDG52" s="1">
        <v>4.3999999999999997E-2</v>
      </c>
      <c r="CDH52" s="1">
        <f t="shared" si="3322"/>
        <v>2.8999999999999998E-2</v>
      </c>
      <c r="CDI52" s="1">
        <f t="shared" si="3323"/>
        <v>0.73106060606060597</v>
      </c>
      <c r="CDJ52" s="1">
        <f t="shared" si="3324"/>
        <v>1.096590909090909E-3</v>
      </c>
      <c r="CDK52" s="1">
        <f t="shared" si="3325"/>
        <v>8.4129879097081517</v>
      </c>
      <c r="CDL52" s="1"/>
      <c r="CDM52" s="1"/>
      <c r="CDN52" s="1" t="s">
        <v>11</v>
      </c>
      <c r="CDO52" s="1" t="s">
        <v>207</v>
      </c>
      <c r="CDP52" s="1">
        <v>549</v>
      </c>
      <c r="CDQ52" s="1">
        <v>3</v>
      </c>
      <c r="CDR52" s="1">
        <v>4.7E-2</v>
      </c>
      <c r="CDS52" s="1">
        <f t="shared" si="3326"/>
        <v>3.2000000000000001E-2</v>
      </c>
      <c r="CDT52" s="1">
        <f t="shared" si="3327"/>
        <v>0.76806083650190127</v>
      </c>
      <c r="CDU52" s="1">
        <f t="shared" si="3328"/>
        <v>1.1520912547528519E-3</v>
      </c>
      <c r="CDV52" s="1">
        <f t="shared" si="3329"/>
        <v>8.8387836491837195</v>
      </c>
      <c r="CDW52" s="1"/>
      <c r="CDX52" s="1"/>
      <c r="CDY52" s="1" t="s">
        <v>11</v>
      </c>
      <c r="CDZ52" s="1" t="s">
        <v>208</v>
      </c>
      <c r="CEA52" s="1">
        <v>550</v>
      </c>
      <c r="CEB52" s="1">
        <v>3</v>
      </c>
      <c r="CEC52" s="1">
        <v>3.5999999999999997E-2</v>
      </c>
      <c r="CED52" s="1">
        <f t="shared" si="3330"/>
        <v>1.8999999999999996E-2</v>
      </c>
      <c r="CEE52" s="1">
        <f t="shared" si="3331"/>
        <v>0.70399999999999985</v>
      </c>
      <c r="CEF52" s="1">
        <f t="shared" si="3332"/>
        <v>1.0559999999999999E-3</v>
      </c>
      <c r="CEG52" s="1">
        <f t="shared" si="3333"/>
        <v>8.1015765852161561</v>
      </c>
      <c r="CEH52" s="1"/>
      <c r="CEI52" s="1"/>
      <c r="CEJ52" s="1" t="s">
        <v>11</v>
      </c>
      <c r="CEK52" s="1" t="s">
        <v>209</v>
      </c>
      <c r="CEL52" s="1">
        <v>556</v>
      </c>
      <c r="CEM52" s="1">
        <v>3</v>
      </c>
      <c r="CEN52" s="1">
        <v>4.4999999999999998E-2</v>
      </c>
      <c r="CEO52" s="1">
        <f t="shared" si="3334"/>
        <v>0.03</v>
      </c>
      <c r="CEP52" s="1">
        <f t="shared" si="3335"/>
        <v>1.268774703557312</v>
      </c>
      <c r="CEQ52" s="1">
        <f t="shared" si="3336"/>
        <v>1.9031620553359681E-3</v>
      </c>
      <c r="CER52" s="1">
        <f t="shared" si="3337"/>
        <v>14.600959417975128</v>
      </c>
      <c r="CES52" s="1"/>
      <c r="CET52" s="1"/>
      <c r="CEU52" s="1" t="s">
        <v>11</v>
      </c>
      <c r="CEV52" s="1" t="s">
        <v>210</v>
      </c>
      <c r="CEW52" s="1">
        <v>563</v>
      </c>
      <c r="CEX52" s="1">
        <v>3</v>
      </c>
      <c r="CEY52" s="1">
        <v>4.1000000000000002E-2</v>
      </c>
      <c r="CEZ52" s="1">
        <f t="shared" si="3338"/>
        <v>2.7000000000000003E-2</v>
      </c>
      <c r="CFA52" s="1">
        <f t="shared" si="3339"/>
        <v>1.0837675350701403</v>
      </c>
      <c r="CFB52" s="1">
        <f t="shared" si="3340"/>
        <v>1.6256513026052105E-3</v>
      </c>
      <c r="CFC52" s="1">
        <f t="shared" si="3341"/>
        <v>12.471911485712614</v>
      </c>
      <c r="CFD52" s="1"/>
      <c r="CFE52" s="1"/>
      <c r="CFF52" s="1" t="s">
        <v>11</v>
      </c>
      <c r="CFG52" s="1" t="s">
        <v>211</v>
      </c>
      <c r="CFH52" s="1">
        <v>564</v>
      </c>
      <c r="CFI52" s="1">
        <v>3</v>
      </c>
      <c r="CFJ52" s="1">
        <v>3.5000000000000003E-2</v>
      </c>
      <c r="CFK52" s="1">
        <f t="shared" si="3342"/>
        <v>3.0000000000000027E-3</v>
      </c>
      <c r="CFL52" s="1">
        <f t="shared" si="3343"/>
        <v>-0.13059701492537301</v>
      </c>
      <c r="CFM52" s="1">
        <f t="shared" si="3344"/>
        <v>-1.9589552238805953E-4</v>
      </c>
      <c r="CFN52" s="1">
        <f t="shared" si="3345"/>
        <v>-1.5029001679240441</v>
      </c>
      <c r="CFO52" s="1"/>
      <c r="CFP52" s="1"/>
      <c r="CFQ52" s="1" t="s">
        <v>11</v>
      </c>
      <c r="CFR52" s="1" t="s">
        <v>212</v>
      </c>
      <c r="CFS52" s="1">
        <v>571</v>
      </c>
      <c r="CFT52" s="1">
        <v>3</v>
      </c>
      <c r="CFU52" s="1">
        <v>0.05</v>
      </c>
      <c r="CFV52" s="1">
        <f t="shared" si="3346"/>
        <v>1.9000000000000003E-2</v>
      </c>
      <c r="CFW52" s="1">
        <f t="shared" si="3347"/>
        <v>0.35338345864661669</v>
      </c>
      <c r="CFX52" s="1">
        <f t="shared" si="3348"/>
        <v>5.3007518796992508E-4</v>
      </c>
      <c r="CFY52" s="1">
        <f t="shared" si="3349"/>
        <v>4.0667090258155287</v>
      </c>
      <c r="CFZ52" s="1"/>
      <c r="CGA52" s="1"/>
      <c r="CGB52" s="1" t="s">
        <v>11</v>
      </c>
      <c r="CGC52" s="1" t="s">
        <v>213</v>
      </c>
      <c r="CGD52" s="1">
        <v>577</v>
      </c>
      <c r="CGE52" s="1">
        <v>3</v>
      </c>
      <c r="CGF52" s="1">
        <v>0.05</v>
      </c>
      <c r="CGG52" s="1">
        <f t="shared" si="3350"/>
        <v>1.9000000000000003E-2</v>
      </c>
      <c r="CGH52" s="1">
        <f t="shared" si="3351"/>
        <v>0.1654135338345866</v>
      </c>
      <c r="CGI52" s="1">
        <f t="shared" si="3352"/>
        <v>2.4812030075187989E-4</v>
      </c>
      <c r="CGJ52" s="1">
        <f t="shared" si="3353"/>
        <v>1.9035659269774821</v>
      </c>
      <c r="CGK52" s="1"/>
      <c r="CGL52" s="1"/>
      <c r="CGM52" s="1" t="s">
        <v>11</v>
      </c>
      <c r="CGN52" s="1" t="s">
        <v>214</v>
      </c>
      <c r="CGO52" s="1">
        <v>578</v>
      </c>
      <c r="CGP52" s="1">
        <v>3</v>
      </c>
      <c r="CGQ52" s="1">
        <v>2.3E-2</v>
      </c>
      <c r="CGR52" s="1">
        <f t="shared" si="3354"/>
        <v>5.9999999999999984E-3</v>
      </c>
      <c r="CGS52" s="1">
        <f t="shared" si="3355"/>
        <v>-0.62548262548262556</v>
      </c>
      <c r="CGT52" s="1">
        <f t="shared" si="3356"/>
        <v>-9.3822393822393839E-4</v>
      </c>
      <c r="CGU52" s="1">
        <f t="shared" si="3357"/>
        <v>-7.1980048197010884</v>
      </c>
      <c r="CGV52" s="1"/>
      <c r="CGW52" s="1"/>
      <c r="CGX52" s="1" t="s">
        <v>11</v>
      </c>
      <c r="CGY52" s="1" t="s">
        <v>215</v>
      </c>
      <c r="CGZ52" s="1">
        <v>592</v>
      </c>
      <c r="CHA52" s="1">
        <v>3</v>
      </c>
      <c r="CHB52" s="1">
        <v>6.9000000000000006E-2</v>
      </c>
      <c r="CHC52" s="1">
        <f t="shared" si="3358"/>
        <v>4.300000000000001E-2</v>
      </c>
      <c r="CHD52" s="1">
        <f t="shared" si="3359"/>
        <v>0.57854406130268232</v>
      </c>
      <c r="CHE52" s="1">
        <f t="shared" si="3360"/>
        <v>8.6781609195402348E-4</v>
      </c>
      <c r="CHF52" s="1">
        <f t="shared" si="3361"/>
        <v>6.6578395178489664</v>
      </c>
      <c r="CHG52" s="1"/>
      <c r="CHH52" s="1"/>
      <c r="CHI52" s="1" t="s">
        <v>11</v>
      </c>
      <c r="CHJ52" s="1" t="s">
        <v>216</v>
      </c>
      <c r="CHK52" s="1">
        <v>593</v>
      </c>
      <c r="CHL52" s="1">
        <v>3</v>
      </c>
      <c r="CHM52" s="1">
        <v>0.04</v>
      </c>
      <c r="CHN52" s="1">
        <f t="shared" si="3362"/>
        <v>1.7000000000000001E-2</v>
      </c>
      <c r="CHO52" s="1">
        <f t="shared" si="3363"/>
        <v>0.35686274509803928</v>
      </c>
      <c r="CHP52" s="1">
        <f t="shared" si="3364"/>
        <v>5.3529411764705894E-4</v>
      </c>
      <c r="CHQ52" s="1">
        <f t="shared" si="3365"/>
        <v>4.1067483804293143</v>
      </c>
      <c r="CHR52" s="1"/>
      <c r="CHS52" s="1"/>
      <c r="CHT52" s="1" t="s">
        <v>11</v>
      </c>
      <c r="CHU52" s="1" t="s">
        <v>217</v>
      </c>
      <c r="CHV52" s="1">
        <v>607</v>
      </c>
      <c r="CHW52" s="1">
        <v>3</v>
      </c>
      <c r="CHX52" s="1">
        <v>5.5E-2</v>
      </c>
      <c r="CHY52" s="1">
        <f t="shared" si="3366"/>
        <v>3.4000000000000002E-2</v>
      </c>
      <c r="CHZ52" s="1">
        <f t="shared" si="3367"/>
        <v>1.1317829457364343</v>
      </c>
      <c r="CIA52" s="1">
        <f t="shared" si="3368"/>
        <v>1.6976744186046515E-3</v>
      </c>
      <c r="CIB52" s="1">
        <f t="shared" si="3369"/>
        <v>13.02446905216657</v>
      </c>
      <c r="CIC52" s="1"/>
      <c r="CID52" s="1"/>
      <c r="CIE52" s="1" t="s">
        <v>11</v>
      </c>
      <c r="CIF52" s="1" t="s">
        <v>218</v>
      </c>
      <c r="CIG52" s="1">
        <v>608</v>
      </c>
      <c r="CIH52" s="1">
        <v>3</v>
      </c>
      <c r="CII52" s="1">
        <v>4.8000000000000001E-2</v>
      </c>
      <c r="CIJ52" s="1">
        <f t="shared" si="3370"/>
        <v>2.1000000000000001E-2</v>
      </c>
      <c r="CIK52" s="1">
        <f t="shared" si="3371"/>
        <v>4.7058823529411757E-2</v>
      </c>
      <c r="CIL52" s="1">
        <f t="shared" si="3372"/>
        <v>7.0588235294117641E-5</v>
      </c>
      <c r="CIM52" s="1">
        <f t="shared" si="3373"/>
        <v>0.5415492369796896</v>
      </c>
      <c r="CIN52" s="1"/>
      <c r="CIO52" s="1"/>
      <c r="CIP52" s="1" t="s">
        <v>11</v>
      </c>
      <c r="CIQ52" s="1" t="s">
        <v>219</v>
      </c>
      <c r="CIR52" s="1">
        <v>621</v>
      </c>
      <c r="CIS52" s="1">
        <v>3</v>
      </c>
      <c r="CIT52" s="1">
        <v>4.5999999999999999E-2</v>
      </c>
      <c r="CIU52" s="1">
        <f t="shared" si="3374"/>
        <v>1.6E-2</v>
      </c>
      <c r="CIV52" s="1">
        <f t="shared" si="3375"/>
        <v>-1.1388888888888888</v>
      </c>
      <c r="CIW52" s="1">
        <f t="shared" si="3376"/>
        <v>-1.7083333333333332E-3</v>
      </c>
      <c r="CIX52" s="1">
        <f t="shared" si="3377"/>
        <v>-13.106243686626515</v>
      </c>
      <c r="CIY52" s="1"/>
      <c r="CIZ52" s="1"/>
      <c r="CJA52" s="1" t="s">
        <v>11</v>
      </c>
      <c r="CJB52" s="1" t="s">
        <v>220</v>
      </c>
      <c r="CJC52" s="1">
        <v>622</v>
      </c>
      <c r="CJD52" s="1">
        <v>3</v>
      </c>
      <c r="CJE52" s="1">
        <v>4.7E-2</v>
      </c>
      <c r="CJF52" s="1">
        <f t="shared" si="3378"/>
        <v>3.7999999999999999E-2</v>
      </c>
      <c r="CJG52" s="1">
        <f t="shared" si="3379"/>
        <v>0.90812720848056538</v>
      </c>
      <c r="CJH52" s="1">
        <f t="shared" si="3380"/>
        <v>1.3621908127208482E-3</v>
      </c>
      <c r="CJI52" s="1">
        <f t="shared" si="3381"/>
        <v>10.450656432704347</v>
      </c>
      <c r="CJJ52" s="1"/>
      <c r="CJK52" s="1"/>
      <c r="CJL52" s="1" t="s">
        <v>11</v>
      </c>
      <c r="CJM52" s="1" t="s">
        <v>221</v>
      </c>
      <c r="CJN52" s="1">
        <v>635</v>
      </c>
      <c r="CJO52" s="1">
        <v>3</v>
      </c>
      <c r="CJP52" s="1">
        <v>7.5999999999999998E-2</v>
      </c>
      <c r="CJQ52" s="1">
        <f t="shared" si="3382"/>
        <v>6.4000000000000001E-2</v>
      </c>
      <c r="CJR52" s="1">
        <f t="shared" si="3383"/>
        <v>1.5248226950354609</v>
      </c>
      <c r="CJS52" s="1">
        <f t="shared" si="3384"/>
        <v>2.2872340425531914E-3</v>
      </c>
      <c r="CJT52" s="1">
        <f t="shared" si="3385"/>
        <v>17.547539549297568</v>
      </c>
      <c r="CJU52" s="1"/>
      <c r="CJV52" s="1"/>
      <c r="CJW52" s="1" t="s">
        <v>11</v>
      </c>
      <c r="CJX52" s="1" t="s">
        <v>222</v>
      </c>
      <c r="CJY52" s="1">
        <v>636</v>
      </c>
      <c r="CJZ52" s="1">
        <v>3</v>
      </c>
      <c r="CKA52" s="1">
        <v>0.05</v>
      </c>
      <c r="CKB52" s="1">
        <f t="shared" si="3386"/>
        <v>3.0000000000000002E-2</v>
      </c>
      <c r="CKC52" s="1">
        <f t="shared" si="3387"/>
        <v>0.16254416961130755</v>
      </c>
      <c r="CKD52" s="1">
        <f t="shared" si="3388"/>
        <v>2.4381625441696132E-4</v>
      </c>
      <c r="CKE52" s="1">
        <f t="shared" si="3389"/>
        <v>1.8705455093556433</v>
      </c>
      <c r="CKF52" s="1"/>
      <c r="CKG52" s="1"/>
      <c r="CKH52" s="1" t="s">
        <v>11</v>
      </c>
      <c r="CKI52" s="1" t="s">
        <v>223</v>
      </c>
      <c r="CKJ52" s="1">
        <v>649</v>
      </c>
      <c r="CKK52" s="1">
        <v>3</v>
      </c>
      <c r="CKL52" s="1">
        <v>5.7000000000000002E-2</v>
      </c>
      <c r="CKM52" s="1">
        <f t="shared" si="3390"/>
        <v>3.3000000000000002E-2</v>
      </c>
      <c r="CKN52" s="1">
        <f t="shared" si="3391"/>
        <v>0.18727915194346301</v>
      </c>
      <c r="CKO52" s="1">
        <f t="shared" si="3392"/>
        <v>2.8091872791519449E-4</v>
      </c>
      <c r="CKP52" s="1">
        <f t="shared" si="3393"/>
        <v>2.1551937390401972</v>
      </c>
      <c r="CKQ52" s="1"/>
      <c r="CKR52" s="1"/>
      <c r="CKS52" s="6" t="s">
        <v>11</v>
      </c>
      <c r="CKT52" s="6" t="s">
        <v>224</v>
      </c>
      <c r="CKU52" s="6">
        <v>650</v>
      </c>
      <c r="CKV52" s="6">
        <v>3</v>
      </c>
      <c r="CKW52" s="6">
        <v>5.2999999999999999E-2</v>
      </c>
      <c r="CKX52" s="6">
        <f t="shared" si="3394"/>
        <v>3.5999999999999997E-2</v>
      </c>
      <c r="CKY52" s="6">
        <f t="shared" si="3395"/>
        <v>0.65964912280701737</v>
      </c>
      <c r="CKZ52" s="6">
        <f t="shared" si="3396"/>
        <v>9.8947368421052617E-4</v>
      </c>
      <c r="CLA52" s="6">
        <f t="shared" si="3397"/>
        <v>7.5911901815223155</v>
      </c>
      <c r="CLB52" s="1"/>
      <c r="CLC52" s="1"/>
      <c r="CLD52" s="1" t="s">
        <v>11</v>
      </c>
      <c r="CLE52" s="1" t="s">
        <v>225</v>
      </c>
      <c r="CLF52" s="1">
        <v>663</v>
      </c>
      <c r="CLG52" s="1">
        <v>3</v>
      </c>
      <c r="CLH52" s="1">
        <v>8.1000000000000003E-2</v>
      </c>
      <c r="CLI52" s="1">
        <f t="shared" si="3398"/>
        <v>5.9000000000000004E-2</v>
      </c>
      <c r="CLJ52" s="1">
        <f t="shared" si="3399"/>
        <v>1.453287197231834</v>
      </c>
      <c r="CLK52" s="1">
        <f t="shared" si="3400"/>
        <v>2.179930795847751E-3</v>
      </c>
      <c r="CLL52" s="1">
        <f t="shared" si="3401"/>
        <v>16.724314671431593</v>
      </c>
      <c r="CLM52" s="1"/>
      <c r="CLN52" s="1"/>
      <c r="CLO52" s="1"/>
      <c r="CLP52" s="1"/>
      <c r="CLQ52" s="1"/>
      <c r="CLR52" s="1"/>
      <c r="CLS52" s="1"/>
      <c r="CLT52" s="1"/>
      <c r="CLU52" s="1"/>
      <c r="CLV52" s="1"/>
      <c r="CLW52" s="1"/>
      <c r="CLX52" s="1"/>
      <c r="CLY52" s="1"/>
      <c r="CLZ52" s="1"/>
      <c r="CMA52" s="1"/>
      <c r="CMB52" s="1"/>
      <c r="CMC52" s="1"/>
      <c r="CMD52" s="1"/>
      <c r="CME52" s="1"/>
      <c r="CMF52" s="1"/>
      <c r="CMG52" s="1"/>
      <c r="CMH52" s="1"/>
      <c r="CMI52" s="1"/>
      <c r="CMJ52" s="1"/>
      <c r="CMK52" s="1"/>
      <c r="CML52" s="1"/>
      <c r="CMM52" s="1"/>
      <c r="CMN52" s="1"/>
      <c r="CMO52" s="1"/>
      <c r="CMP52" s="1"/>
      <c r="CMQ52" s="1"/>
      <c r="CMR52" s="1"/>
      <c r="CMS52" s="1"/>
      <c r="CMT52" s="1"/>
      <c r="CMU52" s="1"/>
      <c r="CMV52" s="1"/>
      <c r="CMW52" s="1"/>
      <c r="CMX52" s="1"/>
      <c r="CMY52" s="1"/>
      <c r="CMZ52" s="1"/>
    </row>
    <row r="53" spans="1:2392" x14ac:dyDescent="0.3">
      <c r="A53" s="1" t="s">
        <v>11</v>
      </c>
      <c r="B53" s="1" t="s">
        <v>12</v>
      </c>
      <c r="C53" s="1">
        <v>1</v>
      </c>
      <c r="D53" s="1">
        <v>4</v>
      </c>
      <c r="E53" s="1">
        <v>0.05</v>
      </c>
      <c r="F53" s="1">
        <f t="shared" si="2560"/>
        <v>5.2000000000000005E-2</v>
      </c>
      <c r="G53" s="1">
        <f t="shared" si="2561"/>
        <v>2.1322033898305088</v>
      </c>
      <c r="H53" s="1">
        <f t="shared" si="3402"/>
        <v>3.1983050847457632E-3</v>
      </c>
      <c r="I53" s="1">
        <f t="shared" si="3403"/>
        <v>24.537228775524671</v>
      </c>
      <c r="J53" s="1"/>
      <c r="K53" s="1"/>
      <c r="L53" s="1" t="s">
        <v>11</v>
      </c>
      <c r="M53" s="1" t="s">
        <v>13</v>
      </c>
      <c r="N53" s="1">
        <v>2</v>
      </c>
      <c r="O53" s="1">
        <v>4</v>
      </c>
      <c r="P53" s="1">
        <v>6.5000000000000002E-2</v>
      </c>
      <c r="Q53" s="1">
        <f t="shared" si="2562"/>
        <v>6.7000000000000004E-2</v>
      </c>
      <c r="R53" s="1">
        <f t="shared" si="2563"/>
        <v>2.6610169491525424</v>
      </c>
      <c r="S53" s="1">
        <f t="shared" si="2564"/>
        <v>3.9915254237288134E-3</v>
      </c>
      <c r="T53" s="1">
        <f t="shared" si="2565"/>
        <v>30.622773591076093</v>
      </c>
      <c r="U53" s="1"/>
      <c r="V53" s="1"/>
      <c r="W53" s="1" t="s">
        <v>11</v>
      </c>
      <c r="X53" s="1" t="s">
        <v>14</v>
      </c>
      <c r="Y53" s="1">
        <v>3</v>
      </c>
      <c r="Z53" s="1">
        <v>4</v>
      </c>
      <c r="AA53" s="1">
        <v>0.106</v>
      </c>
      <c r="AB53" s="1">
        <f t="shared" si="2566"/>
        <v>0.105</v>
      </c>
      <c r="AC53" s="1">
        <f t="shared" si="2567"/>
        <v>3.9423728813559324</v>
      </c>
      <c r="AD53" s="1">
        <f t="shared" si="2568"/>
        <v>5.9135593220338992E-3</v>
      </c>
      <c r="AE53" s="1">
        <f t="shared" si="2569"/>
        <v>45.368516797989173</v>
      </c>
      <c r="AF53" s="1"/>
      <c r="AG53" s="1"/>
      <c r="AH53" s="1" t="s">
        <v>11</v>
      </c>
      <c r="AI53" s="1" t="s">
        <v>15</v>
      </c>
      <c r="AJ53" s="1">
        <v>4</v>
      </c>
      <c r="AK53" s="1">
        <v>4</v>
      </c>
      <c r="AL53" s="1">
        <v>0.11600000000000001</v>
      </c>
      <c r="AM53" s="1">
        <f t="shared" si="2570"/>
        <v>0.10800000000000001</v>
      </c>
      <c r="AN53" s="1">
        <f t="shared" si="2571"/>
        <v>3.9931972789115653</v>
      </c>
      <c r="AO53" s="1">
        <f t="shared" si="2572"/>
        <v>5.9897959183673483E-3</v>
      </c>
      <c r="AP53" s="1">
        <f t="shared" si="2573"/>
        <v>45.953399964458541</v>
      </c>
      <c r="AQ53" s="1"/>
      <c r="AR53" s="1"/>
      <c r="AS53" s="1" t="s">
        <v>11</v>
      </c>
      <c r="AT53" s="1" t="s">
        <v>16</v>
      </c>
      <c r="AU53" s="1">
        <v>8</v>
      </c>
      <c r="AV53" s="1">
        <v>4</v>
      </c>
      <c r="AW53" s="1">
        <v>0.11700000000000001</v>
      </c>
      <c r="AX53" s="1">
        <f t="shared" si="2574"/>
        <v>0.10900000000000001</v>
      </c>
      <c r="AY53" s="1">
        <f t="shared" si="2575"/>
        <v>4.0511945392491473</v>
      </c>
      <c r="AZ53" s="1">
        <f t="shared" si="2576"/>
        <v>6.0767918088737213E-3</v>
      </c>
      <c r="BA53" s="1">
        <f t="shared" si="2577"/>
        <v>46.620827871216548</v>
      </c>
      <c r="BB53" s="1"/>
      <c r="BC53" s="1"/>
      <c r="BD53" s="1" t="s">
        <v>11</v>
      </c>
      <c r="BE53" s="1" t="s">
        <v>17</v>
      </c>
      <c r="BF53" s="1">
        <v>9</v>
      </c>
      <c r="BG53" s="1">
        <v>4</v>
      </c>
      <c r="BH53" s="1">
        <v>0.11899999999999999</v>
      </c>
      <c r="BI53" s="1">
        <f t="shared" si="2578"/>
        <v>0.11399999999999999</v>
      </c>
      <c r="BJ53" s="1">
        <f t="shared" si="2579"/>
        <v>4.2081911262798632</v>
      </c>
      <c r="BK53" s="1">
        <f t="shared" si="2580"/>
        <v>6.312286689419795E-3</v>
      </c>
      <c r="BL53" s="1">
        <f t="shared" si="2581"/>
        <v>48.427532236908164</v>
      </c>
      <c r="BM53" s="1"/>
      <c r="BN53" s="1"/>
      <c r="BO53" s="1" t="s">
        <v>11</v>
      </c>
      <c r="BP53" s="1" t="s">
        <v>18</v>
      </c>
      <c r="BQ53" s="1">
        <v>10</v>
      </c>
      <c r="BR53" s="1">
        <v>4</v>
      </c>
      <c r="BS53" s="1">
        <v>0.12</v>
      </c>
      <c r="BT53" s="1">
        <f t="shared" si="2582"/>
        <v>0.111</v>
      </c>
      <c r="BU53" s="1">
        <f t="shared" si="2583"/>
        <v>4.0443686006825939</v>
      </c>
      <c r="BV53" s="1">
        <f t="shared" si="2584"/>
        <v>6.0665529010238911E-3</v>
      </c>
      <c r="BW53" s="1">
        <f t="shared" si="2585"/>
        <v>46.542275507490821</v>
      </c>
      <c r="BX53" s="1"/>
      <c r="BY53" s="1"/>
      <c r="BZ53" s="1" t="s">
        <v>11</v>
      </c>
      <c r="CA53" s="1" t="s">
        <v>19</v>
      </c>
      <c r="CB53" s="1">
        <v>11</v>
      </c>
      <c r="CC53" s="1">
        <v>4</v>
      </c>
      <c r="CD53" s="1">
        <v>0.111</v>
      </c>
      <c r="CE53" s="1">
        <f t="shared" si="2586"/>
        <v>0.106</v>
      </c>
      <c r="CF53" s="1">
        <f t="shared" si="2587"/>
        <v>3.8969072164948453</v>
      </c>
      <c r="CG53" s="1">
        <f t="shared" si="2588"/>
        <v>5.8453608247422684E-3</v>
      </c>
      <c r="CH53" s="1">
        <f t="shared" si="2589"/>
        <v>44.845301505560386</v>
      </c>
      <c r="CI53" s="1"/>
      <c r="CJ53" s="1"/>
      <c r="CK53" s="1" t="s">
        <v>11</v>
      </c>
      <c r="CL53" s="1" t="s">
        <v>20</v>
      </c>
      <c r="CM53" s="1">
        <v>14</v>
      </c>
      <c r="CN53" s="1">
        <v>4</v>
      </c>
      <c r="CO53" s="1">
        <v>0.121</v>
      </c>
      <c r="CP53" s="1">
        <f t="shared" si="2590"/>
        <v>0.108</v>
      </c>
      <c r="CQ53" s="1">
        <f t="shared" si="2591"/>
        <v>3.8865979381443299</v>
      </c>
      <c r="CR53" s="1">
        <f t="shared" si="2592"/>
        <v>5.8298969072164948E-3</v>
      </c>
      <c r="CS53" s="1">
        <f t="shared" si="2593"/>
        <v>44.726663141789061</v>
      </c>
      <c r="CT53" s="1"/>
      <c r="CU53" s="1"/>
      <c r="CV53" s="1" t="s">
        <v>11</v>
      </c>
      <c r="CW53" s="1" t="s">
        <v>21</v>
      </c>
      <c r="CX53" s="1">
        <v>15</v>
      </c>
      <c r="CY53" s="1">
        <v>4</v>
      </c>
      <c r="CZ53" s="1">
        <v>0.12</v>
      </c>
      <c r="DA53" s="1">
        <f t="shared" si="2594"/>
        <v>9.9999999999999992E-2</v>
      </c>
      <c r="DB53" s="1">
        <f t="shared" si="2595"/>
        <v>3.6551724137931032</v>
      </c>
      <c r="DC53" s="1">
        <f t="shared" si="2596"/>
        <v>5.482758620689655E-3</v>
      </c>
      <c r="DD53" s="1">
        <f t="shared" si="2597"/>
        <v>42.063436424025895</v>
      </c>
      <c r="DE53" s="1"/>
      <c r="DF53" s="1"/>
      <c r="DG53" s="1" t="s">
        <v>11</v>
      </c>
      <c r="DH53" s="1" t="s">
        <v>22</v>
      </c>
      <c r="DI53" s="1">
        <v>16</v>
      </c>
      <c r="DJ53" s="1">
        <v>4</v>
      </c>
      <c r="DK53" s="1">
        <v>0.154</v>
      </c>
      <c r="DL53" s="1">
        <f t="shared" si="2598"/>
        <v>0.127</v>
      </c>
      <c r="DM53" s="1">
        <f t="shared" si="1751"/>
        <v>4.4436860068259394</v>
      </c>
      <c r="DN53" s="1">
        <f t="shared" si="2599"/>
        <v>6.6655290102389094E-3</v>
      </c>
      <c r="DO53" s="1">
        <f t="shared" si="2600"/>
        <v>51.137588785445622</v>
      </c>
      <c r="DP53" s="1"/>
      <c r="DQ53" s="1"/>
      <c r="DR53" s="1" t="s">
        <v>11</v>
      </c>
      <c r="DS53" s="1" t="s">
        <v>23</v>
      </c>
      <c r="DT53" s="1">
        <v>17</v>
      </c>
      <c r="DU53" s="1">
        <v>4</v>
      </c>
      <c r="DV53" s="1">
        <v>0.16400000000000001</v>
      </c>
      <c r="DW53" s="1">
        <f t="shared" si="2601"/>
        <v>0.13700000000000001</v>
      </c>
      <c r="DX53" s="1">
        <f t="shared" si="2602"/>
        <v>4.7260273972602747</v>
      </c>
      <c r="DY53" s="1">
        <f t="shared" si="2603"/>
        <v>7.0890410958904118E-3</v>
      </c>
      <c r="DZ53" s="1">
        <f t="shared" si="2604"/>
        <v>54.386751282292472</v>
      </c>
      <c r="EA53" s="1"/>
      <c r="EB53" s="1"/>
      <c r="EC53" s="1" t="s">
        <v>11</v>
      </c>
      <c r="ED53" s="1" t="s">
        <v>24</v>
      </c>
      <c r="EE53" s="1">
        <v>18</v>
      </c>
      <c r="EF53" s="1">
        <v>4</v>
      </c>
      <c r="EG53" s="1">
        <v>0.17</v>
      </c>
      <c r="EH53" s="1">
        <f t="shared" si="2605"/>
        <v>0.14400000000000002</v>
      </c>
      <c r="EI53" s="1">
        <f t="shared" si="2606"/>
        <v>5.0748299319727899</v>
      </c>
      <c r="EJ53" s="1">
        <f t="shared" si="2607"/>
        <v>7.6122448979591851E-3</v>
      </c>
      <c r="EK53" s="1">
        <f t="shared" si="2608"/>
        <v>58.40074339605804</v>
      </c>
      <c r="EL53" s="1"/>
      <c r="EM53" s="1"/>
      <c r="EN53" s="1" t="s">
        <v>11</v>
      </c>
      <c r="EO53" s="1" t="s">
        <v>25</v>
      </c>
      <c r="EP53" s="1">
        <v>21</v>
      </c>
      <c r="EQ53" s="1">
        <v>4</v>
      </c>
      <c r="ER53" s="1">
        <v>0.217</v>
      </c>
      <c r="ES53" s="1">
        <f t="shared" si="2609"/>
        <v>0.186</v>
      </c>
      <c r="ET53" s="1">
        <f t="shared" si="2610"/>
        <v>6.4589041095890405</v>
      </c>
      <c r="EU53" s="1">
        <f t="shared" si="2611"/>
        <v>9.688356164383561E-3</v>
      </c>
      <c r="EV53" s="1">
        <f t="shared" si="2612"/>
        <v>74.328560085799694</v>
      </c>
      <c r="EW53" s="1"/>
      <c r="EX53" s="1"/>
      <c r="EY53" s="1" t="s">
        <v>11</v>
      </c>
      <c r="EZ53" s="1" t="s">
        <v>26</v>
      </c>
      <c r="FA53" s="1">
        <v>22</v>
      </c>
      <c r="FB53" s="1">
        <v>4</v>
      </c>
      <c r="FC53" s="1">
        <v>0.223</v>
      </c>
      <c r="FD53" s="1">
        <f t="shared" si="2613"/>
        <v>0.192</v>
      </c>
      <c r="FE53" s="1">
        <f t="shared" si="2614"/>
        <v>6.5802047781569968</v>
      </c>
      <c r="FF53" s="1">
        <f t="shared" si="2615"/>
        <v>9.8703071672354946E-3</v>
      </c>
      <c r="FG53" s="1">
        <f t="shared" si="2616"/>
        <v>75.724478631596881</v>
      </c>
      <c r="FH53" s="1"/>
      <c r="FI53" s="1"/>
      <c r="FJ53" s="1" t="s">
        <v>11</v>
      </c>
      <c r="FK53" s="1" t="s">
        <v>27</v>
      </c>
      <c r="FL53" s="1">
        <v>23</v>
      </c>
      <c r="FM53" s="1">
        <v>4</v>
      </c>
      <c r="FN53" s="1">
        <v>0.245</v>
      </c>
      <c r="FO53" s="1">
        <f t="shared" si="2617"/>
        <v>0.215</v>
      </c>
      <c r="FP53" s="1">
        <f t="shared" si="2618"/>
        <v>7.7176870748299322</v>
      </c>
      <c r="FQ53" s="1">
        <f t="shared" si="2619"/>
        <v>1.1576530612244899E-2</v>
      </c>
      <c r="FR53" s="1">
        <f t="shared" si="2620"/>
        <v>88.814535365720957</v>
      </c>
      <c r="FS53" s="1"/>
      <c r="FT53" s="1"/>
      <c r="FU53" s="1" t="s">
        <v>11</v>
      </c>
      <c r="FV53" s="1" t="s">
        <v>28</v>
      </c>
      <c r="FW53" s="1">
        <v>24</v>
      </c>
      <c r="FX53" s="1">
        <v>4</v>
      </c>
      <c r="FY53" s="1">
        <v>0.254</v>
      </c>
      <c r="FZ53" s="1">
        <f t="shared" si="2621"/>
        <v>0.223</v>
      </c>
      <c r="GA53" s="1">
        <f t="shared" si="2622"/>
        <v>7.5993150684931514</v>
      </c>
      <c r="GB53" s="1">
        <f t="shared" si="2623"/>
        <v>1.1398972602739728E-2</v>
      </c>
      <c r="GC53" s="1">
        <f t="shared" si="2624"/>
        <v>87.452319634352889</v>
      </c>
      <c r="GD53" s="1"/>
      <c r="GE53" s="1"/>
      <c r="GF53" s="1" t="s">
        <v>11</v>
      </c>
      <c r="GG53" s="1" t="s">
        <v>29</v>
      </c>
      <c r="GH53" s="1">
        <v>25</v>
      </c>
      <c r="GI53" s="1">
        <v>4</v>
      </c>
      <c r="GJ53" s="1">
        <v>0.26500000000000001</v>
      </c>
      <c r="GK53" s="1">
        <f t="shared" si="2625"/>
        <v>0.23400000000000001</v>
      </c>
      <c r="GL53" s="1">
        <f t="shared" si="2626"/>
        <v>8.1228668941979532</v>
      </c>
      <c r="GM53" s="1">
        <f t="shared" si="2627"/>
        <v>1.218430034129693E-2</v>
      </c>
      <c r="GN53" s="1">
        <f t="shared" si="2628"/>
        <v>93.47731283361027</v>
      </c>
      <c r="GO53" s="1"/>
      <c r="GP53" s="1"/>
      <c r="GQ53" s="1" t="s">
        <v>11</v>
      </c>
      <c r="GR53" s="1" t="s">
        <v>30</v>
      </c>
      <c r="GS53" s="1">
        <v>28</v>
      </c>
      <c r="GT53" s="1">
        <v>4</v>
      </c>
      <c r="GU53" s="1">
        <v>0.30399999999999999</v>
      </c>
      <c r="GV53" s="1">
        <f t="shared" si="2629"/>
        <v>0.27499999999999997</v>
      </c>
      <c r="GW53" s="1">
        <f t="shared" si="2630"/>
        <v>9.4482758620689644</v>
      </c>
      <c r="GX53" s="1">
        <f t="shared" si="2631"/>
        <v>1.4172413793103448E-2</v>
      </c>
      <c r="GY53" s="1">
        <f t="shared" si="2632"/>
        <v>108.73001490738768</v>
      </c>
      <c r="GZ53" s="1"/>
      <c r="HA53" s="1"/>
      <c r="HB53" s="1" t="s">
        <v>11</v>
      </c>
      <c r="HC53" s="1" t="s">
        <v>31</v>
      </c>
      <c r="HD53" s="1">
        <v>29</v>
      </c>
      <c r="HE53" s="1">
        <v>4</v>
      </c>
      <c r="HF53" s="1">
        <v>0.10100000000000001</v>
      </c>
      <c r="HG53" s="1">
        <f t="shared" si="2633"/>
        <v>4.9000000000000009E-2</v>
      </c>
      <c r="HH53" s="1">
        <f t="shared" si="2634"/>
        <v>1.9093959731543626</v>
      </c>
      <c r="HI53" s="1">
        <f t="shared" si="2635"/>
        <v>2.8640939597315441E-3</v>
      </c>
      <c r="HJ53" s="1">
        <f t="shared" si="2636"/>
        <v>21.973178562519038</v>
      </c>
      <c r="HK53" s="1"/>
      <c r="HL53" s="1"/>
      <c r="HM53" s="1" t="s">
        <v>11</v>
      </c>
      <c r="HN53" s="1" t="s">
        <v>32</v>
      </c>
      <c r="HO53" s="1">
        <v>30</v>
      </c>
      <c r="HP53" s="1">
        <v>4</v>
      </c>
      <c r="HQ53" s="1">
        <v>0.124</v>
      </c>
      <c r="HR53" s="1">
        <f t="shared" si="2637"/>
        <v>7.2000000000000008E-2</v>
      </c>
      <c r="HS53" s="1">
        <f t="shared" si="2638"/>
        <v>2.6430976430976436</v>
      </c>
      <c r="HT53" s="1">
        <f t="shared" si="2639"/>
        <v>3.9646464646464659E-3</v>
      </c>
      <c r="HU53" s="1">
        <f t="shared" si="2640"/>
        <v>30.416559627499833</v>
      </c>
      <c r="HV53" s="1"/>
      <c r="HW53" s="1"/>
      <c r="HX53" s="1" t="s">
        <v>11</v>
      </c>
      <c r="HY53" s="1" t="s">
        <v>33</v>
      </c>
      <c r="HZ53" s="1">
        <v>31</v>
      </c>
      <c r="IA53" s="1">
        <v>4</v>
      </c>
      <c r="IB53" s="1">
        <v>0.14000000000000001</v>
      </c>
      <c r="IC53" s="1">
        <f t="shared" si="2641"/>
        <v>8.500000000000002E-2</v>
      </c>
      <c r="ID53" s="1">
        <f t="shared" si="2642"/>
        <v>3.074324324324325</v>
      </c>
      <c r="IE53" s="1">
        <f t="shared" si="2643"/>
        <v>4.611486486486488E-3</v>
      </c>
      <c r="IF53" s="1">
        <f t="shared" si="2644"/>
        <v>35.379082331401186</v>
      </c>
      <c r="IG53" s="1"/>
      <c r="IH53" s="1"/>
      <c r="II53" s="1" t="s">
        <v>11</v>
      </c>
      <c r="IJ53" s="1" t="s">
        <v>34</v>
      </c>
      <c r="IK53" s="1">
        <v>32</v>
      </c>
      <c r="IL53" s="1">
        <v>4</v>
      </c>
      <c r="IM53" s="1">
        <v>0.151</v>
      </c>
      <c r="IN53" s="1">
        <f t="shared" si="2645"/>
        <v>9.6000000000000002E-2</v>
      </c>
      <c r="IO53" s="1">
        <f t="shared" si="1797"/>
        <v>3.3905723905723906</v>
      </c>
      <c r="IP53" s="1">
        <f t="shared" si="2646"/>
        <v>5.085858585858586E-3</v>
      </c>
      <c r="IQ53" s="1">
        <f t="shared" si="2647"/>
        <v>39.018440184576207</v>
      </c>
      <c r="IR53" s="1"/>
      <c r="IS53" s="1"/>
      <c r="IT53" s="1" t="s">
        <v>11</v>
      </c>
      <c r="IU53" s="1" t="s">
        <v>35</v>
      </c>
      <c r="IV53" s="1">
        <v>35</v>
      </c>
      <c r="IW53" s="1">
        <v>4</v>
      </c>
      <c r="IX53" s="1">
        <v>0.19500000000000001</v>
      </c>
      <c r="IY53" s="1">
        <f t="shared" si="2648"/>
        <v>0.14000000000000001</v>
      </c>
      <c r="IZ53" s="1">
        <f t="shared" si="2649"/>
        <v>4.926174496644296</v>
      </c>
      <c r="JA53" s="1">
        <f t="shared" si="2650"/>
        <v>7.3892617449664438E-3</v>
      </c>
      <c r="JB53" s="1">
        <f t="shared" si="2651"/>
        <v>56.690028347588658</v>
      </c>
      <c r="JC53" s="1"/>
      <c r="JD53" s="1"/>
      <c r="JE53" s="1" t="s">
        <v>11</v>
      </c>
      <c r="JF53" s="3" t="s">
        <v>36</v>
      </c>
      <c r="JG53" s="3">
        <v>36</v>
      </c>
      <c r="JH53" s="1">
        <v>4</v>
      </c>
      <c r="JI53" s="1">
        <v>0.21099999999999999</v>
      </c>
      <c r="JJ53" s="1">
        <f t="shared" si="2652"/>
        <v>0.154</v>
      </c>
      <c r="JK53" s="1">
        <f t="shared" si="2653"/>
        <v>5.4347826086956523</v>
      </c>
      <c r="JL53" s="1">
        <f t="shared" si="2654"/>
        <v>8.152173913043478E-3</v>
      </c>
      <c r="JM53" s="1">
        <f t="shared" si="2655"/>
        <v>62.543050466404374</v>
      </c>
      <c r="JN53" s="1"/>
      <c r="JO53" s="1"/>
      <c r="JP53" s="1" t="s">
        <v>11</v>
      </c>
      <c r="JQ53" s="1" t="s">
        <v>37</v>
      </c>
      <c r="JR53" s="1">
        <v>37</v>
      </c>
      <c r="JS53" s="1">
        <v>4</v>
      </c>
      <c r="JT53" s="1">
        <v>0.215</v>
      </c>
      <c r="JU53" s="1">
        <f t="shared" si="2656"/>
        <v>0.157</v>
      </c>
      <c r="JV53" s="1">
        <f t="shared" si="2657"/>
        <v>5.5016722408026757</v>
      </c>
      <c r="JW53" s="1">
        <f t="shared" si="2658"/>
        <v>8.2525083612040133E-3</v>
      </c>
      <c r="JX53" s="1">
        <f t="shared" si="2659"/>
        <v>63.312811087529354</v>
      </c>
      <c r="JY53" s="1"/>
      <c r="JZ53" s="1"/>
      <c r="KA53" s="1" t="s">
        <v>11</v>
      </c>
      <c r="KB53" s="1" t="s">
        <v>38</v>
      </c>
      <c r="KC53" s="1">
        <v>38</v>
      </c>
      <c r="KD53" s="1">
        <v>4</v>
      </c>
      <c r="KE53" s="1">
        <v>0.216</v>
      </c>
      <c r="KF53" s="1">
        <f t="shared" si="2660"/>
        <v>0.155</v>
      </c>
      <c r="KG53" s="1">
        <f t="shared" si="2661"/>
        <v>5.3177257525083617</v>
      </c>
      <c r="KH53" s="1">
        <f t="shared" si="2662"/>
        <v>7.9765886287625435E-3</v>
      </c>
      <c r="KI53" s="1">
        <f t="shared" si="2663"/>
        <v>61.195969379435681</v>
      </c>
      <c r="KJ53" s="1"/>
      <c r="KK53" s="1"/>
      <c r="KL53" s="1" t="s">
        <v>11</v>
      </c>
      <c r="KM53" s="1" t="s">
        <v>39</v>
      </c>
      <c r="KN53" s="1">
        <v>39</v>
      </c>
      <c r="KO53" s="1">
        <v>4</v>
      </c>
      <c r="KP53" s="1">
        <v>0.22500000000000001</v>
      </c>
      <c r="KQ53" s="1">
        <f t="shared" si="2664"/>
        <v>0.16200000000000001</v>
      </c>
      <c r="KR53" s="1">
        <f t="shared" si="2665"/>
        <v>5.6040268456375841</v>
      </c>
      <c r="KS53" s="1">
        <f t="shared" si="2666"/>
        <v>8.406040268456377E-3</v>
      </c>
      <c r="KT53" s="1">
        <f t="shared" si="2667"/>
        <v>64.490699823210534</v>
      </c>
      <c r="KU53" s="1"/>
      <c r="KV53" s="1"/>
      <c r="KW53" s="1" t="s">
        <v>11</v>
      </c>
      <c r="KX53" s="1" t="s">
        <v>40</v>
      </c>
      <c r="KY53" s="1">
        <v>42</v>
      </c>
      <c r="KZ53" s="1">
        <v>4</v>
      </c>
      <c r="LA53" s="1">
        <v>0.252</v>
      </c>
      <c r="LB53" s="1">
        <f t="shared" si="2668"/>
        <v>0.187</v>
      </c>
      <c r="LC53" s="1">
        <f t="shared" si="2669"/>
        <v>6.6073825503355703</v>
      </c>
      <c r="LD53" s="1">
        <f t="shared" si="2670"/>
        <v>9.9110738255033561E-3</v>
      </c>
      <c r="LE53" s="1">
        <f t="shared" si="2671"/>
        <v>76.037238294551813</v>
      </c>
      <c r="LF53" s="1"/>
      <c r="LG53" s="1"/>
      <c r="LH53" s="1" t="s">
        <v>11</v>
      </c>
      <c r="LI53" s="1" t="s">
        <v>41</v>
      </c>
      <c r="LJ53" s="1">
        <v>43</v>
      </c>
      <c r="LK53" s="1">
        <v>4</v>
      </c>
      <c r="LL53" s="1">
        <v>4.3999999999999997E-2</v>
      </c>
      <c r="LM53" s="1">
        <f t="shared" si="2672"/>
        <v>6.9999999999999993E-3</v>
      </c>
      <c r="LN53" s="1">
        <f t="shared" si="2673"/>
        <v>-0.38851351351351349</v>
      </c>
      <c r="LO53" s="1">
        <f t="shared" si="2674"/>
        <v>-5.8277027027027028E-4</v>
      </c>
      <c r="LP53" s="1">
        <f t="shared" si="2675"/>
        <v>-4.4709829319902585</v>
      </c>
      <c r="LQ53" s="1"/>
      <c r="LR53" s="1"/>
      <c r="LS53" s="1" t="s">
        <v>11</v>
      </c>
      <c r="LT53" s="1" t="s">
        <v>42</v>
      </c>
      <c r="LU53" s="1">
        <v>44</v>
      </c>
      <c r="LV53" s="1">
        <v>4</v>
      </c>
      <c r="LW53" s="1">
        <v>6.6000000000000003E-2</v>
      </c>
      <c r="LX53" s="1">
        <f t="shared" si="2676"/>
        <v>2.3000000000000007E-2</v>
      </c>
      <c r="LY53" s="1">
        <f t="shared" si="2677"/>
        <v>-0.75444839857651236</v>
      </c>
      <c r="LZ53" s="1">
        <f t="shared" si="2678"/>
        <v>-1.1316725978647686E-3</v>
      </c>
      <c r="MA53" s="1">
        <f t="shared" si="2679"/>
        <v>-8.6821327850302552</v>
      </c>
      <c r="MB53" s="1"/>
      <c r="MC53" s="1"/>
      <c r="MD53" s="1" t="s">
        <v>11</v>
      </c>
      <c r="ME53" s="1" t="s">
        <v>43</v>
      </c>
      <c r="MF53" s="1">
        <v>46</v>
      </c>
      <c r="MG53" s="1">
        <v>4</v>
      </c>
      <c r="MH53" s="1">
        <v>9.0999999999999998E-2</v>
      </c>
      <c r="MI53" s="1">
        <f t="shared" si="2680"/>
        <v>3.9E-2</v>
      </c>
      <c r="MJ53" s="1">
        <f t="shared" si="2681"/>
        <v>0.57966101694915262</v>
      </c>
      <c r="MK53" s="1">
        <f t="shared" si="2682"/>
        <v>8.6949152542372895E-4</v>
      </c>
      <c r="ML53" s="1">
        <f t="shared" si="2683"/>
        <v>6.6706933555082966</v>
      </c>
      <c r="MM53" s="1"/>
      <c r="MN53" s="1"/>
      <c r="MO53" s="1" t="s">
        <v>11</v>
      </c>
      <c r="MP53" s="1" t="s">
        <v>44</v>
      </c>
      <c r="MQ53" s="1">
        <v>52</v>
      </c>
      <c r="MR53" s="1">
        <v>4</v>
      </c>
      <c r="MS53" s="1">
        <v>0.11899999999999999</v>
      </c>
      <c r="MT53" s="1">
        <f t="shared" si="2684"/>
        <v>5.5999999999999994E-2</v>
      </c>
      <c r="MU53" s="1">
        <f t="shared" si="2685"/>
        <v>1.3468013468013467</v>
      </c>
      <c r="MV53" s="1">
        <f t="shared" si="2686"/>
        <v>2.0202020202020202E-3</v>
      </c>
      <c r="MW53" s="1">
        <f t="shared" si="2687"/>
        <v>15.498883886624114</v>
      </c>
      <c r="MX53" s="1"/>
      <c r="MY53" s="1"/>
      <c r="MZ53" s="1" t="s">
        <v>11</v>
      </c>
      <c r="NA53" s="1" t="s">
        <v>45</v>
      </c>
      <c r="NB53" s="1">
        <v>53</v>
      </c>
      <c r="NC53" s="1">
        <v>4</v>
      </c>
      <c r="ND53" s="1">
        <v>0.129</v>
      </c>
      <c r="NE53" s="1">
        <f t="shared" si="2688"/>
        <v>3.6000000000000004E-2</v>
      </c>
      <c r="NF53" s="1">
        <f t="shared" si="2689"/>
        <v>0.52364864864864868</v>
      </c>
      <c r="NG53" s="1">
        <f t="shared" si="2690"/>
        <v>7.8547297297297308E-4</v>
      </c>
      <c r="NH53" s="1">
        <f t="shared" si="2691"/>
        <v>6.0261074300738278</v>
      </c>
      <c r="NI53" s="1"/>
      <c r="NJ53" s="1"/>
      <c r="NK53" s="1" t="s">
        <v>11</v>
      </c>
      <c r="NL53" s="1" t="s">
        <v>46</v>
      </c>
      <c r="NM53" s="1">
        <v>56</v>
      </c>
      <c r="NN53" s="1">
        <v>4</v>
      </c>
      <c r="NO53" s="1">
        <v>0.14799999999999999</v>
      </c>
      <c r="NP53" s="1">
        <f t="shared" si="2692"/>
        <v>5.5999999999999994E-2</v>
      </c>
      <c r="NQ53" s="1">
        <f t="shared" si="2693"/>
        <v>1.2576271186440677</v>
      </c>
      <c r="NR53" s="1">
        <f t="shared" si="2694"/>
        <v>1.8864406779661017E-3</v>
      </c>
      <c r="NS53" s="1">
        <f t="shared" si="2695"/>
        <v>14.472673888266536</v>
      </c>
      <c r="NT53" s="1"/>
      <c r="NU53" s="1"/>
      <c r="NV53" s="1" t="s">
        <v>11</v>
      </c>
      <c r="NW53" s="1" t="s">
        <v>47</v>
      </c>
      <c r="NX53" s="1">
        <v>57</v>
      </c>
      <c r="NY53" s="1">
        <v>4</v>
      </c>
      <c r="NZ53" s="1">
        <v>1.6E-2</v>
      </c>
      <c r="OA53" s="1">
        <f t="shared" si="2696"/>
        <v>2.8000000000000001E-2</v>
      </c>
      <c r="OB53" s="1">
        <f t="shared" si="2697"/>
        <v>1.6302250803858522</v>
      </c>
      <c r="OC53" s="1">
        <f t="shared" si="2698"/>
        <v>2.4453376205787786E-3</v>
      </c>
      <c r="OD53" s="1">
        <f t="shared" si="2699"/>
        <v>18.76050190324737</v>
      </c>
      <c r="OE53" s="1"/>
      <c r="OF53" s="1"/>
      <c r="OG53" s="1" t="s">
        <v>11</v>
      </c>
      <c r="OH53" s="1" t="s">
        <v>48</v>
      </c>
      <c r="OI53" s="1">
        <v>58</v>
      </c>
      <c r="OJ53" s="1">
        <v>4</v>
      </c>
      <c r="OK53" s="1">
        <v>2.3E-2</v>
      </c>
      <c r="OL53" s="1">
        <f t="shared" si="2700"/>
        <v>3.5000000000000003E-2</v>
      </c>
      <c r="OM53" s="1">
        <f t="shared" si="2701"/>
        <v>1.8548387096774195</v>
      </c>
      <c r="ON53" s="1">
        <f t="shared" si="2702"/>
        <v>2.7822580645161291E-3</v>
      </c>
      <c r="OO53" s="1">
        <f t="shared" si="2703"/>
        <v>21.345337868856721</v>
      </c>
      <c r="OP53" s="1"/>
      <c r="OQ53" s="1"/>
      <c r="OR53" s="1" t="s">
        <v>11</v>
      </c>
      <c r="OS53" s="1" t="s">
        <v>49</v>
      </c>
      <c r="OT53" s="1">
        <v>59</v>
      </c>
      <c r="OU53" s="1">
        <v>4</v>
      </c>
      <c r="OV53" s="1">
        <v>0.03</v>
      </c>
      <c r="OW53" s="1">
        <f t="shared" si="2704"/>
        <v>4.1999999999999996E-2</v>
      </c>
      <c r="OX53" s="1">
        <f t="shared" si="2705"/>
        <v>2.1516129032258062</v>
      </c>
      <c r="OY53" s="1">
        <f t="shared" si="2706"/>
        <v>3.2274193548387092E-3</v>
      </c>
      <c r="OZ53" s="1">
        <f t="shared" si="2707"/>
        <v>24.76059192787379</v>
      </c>
      <c r="PA53" s="1"/>
      <c r="PB53" s="1"/>
      <c r="PC53" s="1" t="s">
        <v>11</v>
      </c>
      <c r="PD53" s="1" t="s">
        <v>50</v>
      </c>
      <c r="PE53" s="1">
        <v>60</v>
      </c>
      <c r="PF53" s="1">
        <v>4</v>
      </c>
      <c r="PG53" s="1">
        <v>3.5999999999999997E-2</v>
      </c>
      <c r="PH53" s="1">
        <f t="shared" si="2708"/>
        <v>4.8000000000000001E-2</v>
      </c>
      <c r="PI53" s="1">
        <f t="shared" si="2709"/>
        <v>2.3903225806451611</v>
      </c>
      <c r="PJ53" s="1">
        <f t="shared" si="2710"/>
        <v>3.5854838709677419E-3</v>
      </c>
      <c r="PK53" s="1">
        <f t="shared" si="2711"/>
        <v>27.507644105778834</v>
      </c>
      <c r="PL53" s="1"/>
      <c r="PM53" s="1"/>
      <c r="PN53" s="1" t="s">
        <v>11</v>
      </c>
      <c r="PO53" s="1" t="s">
        <v>51</v>
      </c>
      <c r="PP53" s="1">
        <v>63</v>
      </c>
      <c r="PQ53" s="1">
        <v>4</v>
      </c>
      <c r="PR53" s="1">
        <v>5.7000000000000002E-2</v>
      </c>
      <c r="PS53" s="1">
        <f t="shared" si="2712"/>
        <v>7.1000000000000008E-2</v>
      </c>
      <c r="PT53" s="1">
        <f t="shared" si="2713"/>
        <v>3.1488673139158578</v>
      </c>
      <c r="PU53" s="1">
        <f t="shared" si="2714"/>
        <v>4.7233009708737865E-3</v>
      </c>
      <c r="PV53" s="1">
        <f t="shared" si="2715"/>
        <v>36.236917188030127</v>
      </c>
      <c r="PW53" s="1"/>
      <c r="PX53" s="1"/>
      <c r="PY53" s="1" t="s">
        <v>11</v>
      </c>
      <c r="PZ53" s="1" t="s">
        <v>52</v>
      </c>
      <c r="QA53" s="1">
        <v>64</v>
      </c>
      <c r="QB53" s="1">
        <v>4</v>
      </c>
      <c r="QC53" s="1">
        <v>6.2E-2</v>
      </c>
      <c r="QD53" s="1">
        <f t="shared" si="2716"/>
        <v>6.3E-2</v>
      </c>
      <c r="QE53" s="1">
        <f t="shared" si="2717"/>
        <v>2.8612903225806452</v>
      </c>
      <c r="QF53" s="1">
        <f t="shared" si="2718"/>
        <v>4.2919354838709678E-3</v>
      </c>
      <c r="QG53" s="1">
        <f t="shared" si="2719"/>
        <v>32.927503808132016</v>
      </c>
      <c r="QH53" s="1"/>
      <c r="QI53" s="1"/>
      <c r="QJ53" s="1" t="s">
        <v>11</v>
      </c>
      <c r="QK53" s="1" t="s">
        <v>53</v>
      </c>
      <c r="QL53" s="1">
        <v>65</v>
      </c>
      <c r="QM53" s="1">
        <v>4</v>
      </c>
      <c r="QN53" s="1">
        <v>6.8000000000000005E-2</v>
      </c>
      <c r="QO53" s="1">
        <f t="shared" si="2720"/>
        <v>7.0000000000000007E-2</v>
      </c>
      <c r="QP53" s="1">
        <f t="shared" si="2721"/>
        <v>3.0841423948220066</v>
      </c>
      <c r="QQ53" s="1">
        <f t="shared" si="2722"/>
        <v>4.6262135922330097E-3</v>
      </c>
      <c r="QR53" s="1">
        <f t="shared" si="2723"/>
        <v>35.492067913867118</v>
      </c>
      <c r="QS53" s="1"/>
      <c r="QT53" s="1"/>
      <c r="QU53" s="1" t="s">
        <v>11</v>
      </c>
      <c r="QV53" s="1" t="s">
        <v>54</v>
      </c>
      <c r="QW53" s="1">
        <v>66</v>
      </c>
      <c r="QX53" s="1">
        <v>4</v>
      </c>
      <c r="QY53" s="1">
        <v>7.9000000000000001E-2</v>
      </c>
      <c r="QZ53" s="1">
        <f t="shared" si="2724"/>
        <v>7.8E-2</v>
      </c>
      <c r="RA53" s="1">
        <f t="shared" si="2725"/>
        <v>3.400641025641026</v>
      </c>
      <c r="RB53" s="1">
        <f t="shared" si="2726"/>
        <v>5.1009615384615395E-3</v>
      </c>
      <c r="RC53" s="1">
        <f t="shared" si="2727"/>
        <v>39.134309244401699</v>
      </c>
      <c r="RD53" s="1"/>
      <c r="RE53" s="1"/>
      <c r="RF53" s="1" t="s">
        <v>11</v>
      </c>
      <c r="RG53" s="1" t="s">
        <v>55</v>
      </c>
      <c r="RH53" s="1">
        <v>67</v>
      </c>
      <c r="RI53" s="1">
        <v>4</v>
      </c>
      <c r="RJ53" s="1">
        <v>8.7999999999999995E-2</v>
      </c>
      <c r="RK53" s="1">
        <f t="shared" si="2728"/>
        <v>8.8999999999999996E-2</v>
      </c>
      <c r="RL53" s="1">
        <f t="shared" si="2729"/>
        <v>3.7371794871794872</v>
      </c>
      <c r="RM53" s="1">
        <f t="shared" si="2730"/>
        <v>5.605769230769231E-3</v>
      </c>
      <c r="RN53" s="1">
        <f t="shared" si="2731"/>
        <v>43.007167369436736</v>
      </c>
      <c r="RO53" s="1"/>
      <c r="RP53" s="1"/>
      <c r="RQ53" s="1" t="s">
        <v>11</v>
      </c>
      <c r="RR53" s="1" t="s">
        <v>56</v>
      </c>
      <c r="RS53" s="1">
        <v>70</v>
      </c>
      <c r="RT53" s="1">
        <v>4</v>
      </c>
      <c r="RU53" s="1">
        <v>0.109</v>
      </c>
      <c r="RV53" s="1">
        <f t="shared" si="2732"/>
        <v>0.10299999999999999</v>
      </c>
      <c r="RW53" s="1">
        <f t="shared" si="2733"/>
        <v>4.1570512820512819</v>
      </c>
      <c r="RX53" s="1">
        <f t="shared" si="2734"/>
        <v>6.2355769230769227E-3</v>
      </c>
      <c r="RY53" s="1">
        <f t="shared" si="2735"/>
        <v>47.839018934956634</v>
      </c>
      <c r="RZ53" s="1"/>
      <c r="SA53" s="1"/>
      <c r="SB53" s="2" t="s">
        <v>11</v>
      </c>
      <c r="SC53" s="1" t="s">
        <v>57</v>
      </c>
      <c r="SD53" s="1">
        <v>71</v>
      </c>
      <c r="SE53" s="2">
        <v>4</v>
      </c>
      <c r="SF53" s="1">
        <v>3.1E-2</v>
      </c>
      <c r="SG53" s="1">
        <f t="shared" si="2736"/>
        <v>2.7E-2</v>
      </c>
      <c r="SH53" s="1">
        <f t="shared" si="2737"/>
        <v>1.678082191780822</v>
      </c>
      <c r="SI53" s="1">
        <f t="shared" si="2738"/>
        <v>2.5171232876712332E-3</v>
      </c>
      <c r="SJ53" s="1">
        <f t="shared" si="2739"/>
        <v>19.311237774147326</v>
      </c>
      <c r="SK53" s="1"/>
      <c r="SL53" s="1"/>
      <c r="SM53" s="2" t="s">
        <v>11</v>
      </c>
      <c r="SN53" s="1" t="s">
        <v>58</v>
      </c>
      <c r="SO53" s="1">
        <v>72</v>
      </c>
      <c r="SP53" s="2">
        <v>4</v>
      </c>
      <c r="SQ53" s="1">
        <v>4.4999999999999998E-2</v>
      </c>
      <c r="SR53" s="1">
        <f t="shared" si="2740"/>
        <v>3.9E-2</v>
      </c>
      <c r="SS53" s="1">
        <f t="shared" si="2741"/>
        <v>2.0171821305841924</v>
      </c>
      <c r="ST53" s="1">
        <f t="shared" si="2742"/>
        <v>3.0257731958762885E-3</v>
      </c>
      <c r="SU53" s="1">
        <f t="shared" si="2743"/>
        <v>23.213573177922349</v>
      </c>
      <c r="SV53" s="1"/>
      <c r="SW53" s="1"/>
      <c r="SX53" s="2" t="s">
        <v>11</v>
      </c>
      <c r="SY53" s="1" t="s">
        <v>59</v>
      </c>
      <c r="SZ53" s="1">
        <v>73</v>
      </c>
      <c r="TA53" s="2">
        <v>4</v>
      </c>
      <c r="TB53" s="1">
        <v>5.7000000000000002E-2</v>
      </c>
      <c r="TC53" s="1">
        <f t="shared" si="2744"/>
        <v>5.1000000000000004E-2</v>
      </c>
      <c r="TD53" s="1">
        <f t="shared" si="2745"/>
        <v>2.3724137931034481</v>
      </c>
      <c r="TE53" s="1">
        <f t="shared" si="2746"/>
        <v>3.5586206896551721E-3</v>
      </c>
      <c r="TF53" s="1">
        <f t="shared" si="2747"/>
        <v>27.301551188424352</v>
      </c>
      <c r="TG53" s="1"/>
      <c r="TH53" s="1"/>
      <c r="TI53" s="2" t="s">
        <v>11</v>
      </c>
      <c r="TJ53" s="1" t="s">
        <v>60</v>
      </c>
      <c r="TK53" s="1">
        <v>74</v>
      </c>
      <c r="TL53" s="2">
        <v>4</v>
      </c>
      <c r="TM53" s="1">
        <v>6.0999999999999999E-2</v>
      </c>
      <c r="TN53" s="1">
        <f t="shared" si="2748"/>
        <v>5.5E-2</v>
      </c>
      <c r="TO53" s="1">
        <f t="shared" si="1899"/>
        <v>2.5085910652920962</v>
      </c>
      <c r="TP53" s="1">
        <f t="shared" si="2749"/>
        <v>3.7628865979381443E-3</v>
      </c>
      <c r="TQ53" s="1">
        <f t="shared" si="2750"/>
        <v>28.868668517688782</v>
      </c>
      <c r="TR53" s="1"/>
      <c r="TS53" s="1"/>
      <c r="TT53" s="2" t="s">
        <v>11</v>
      </c>
      <c r="TU53" s="1" t="s">
        <v>61</v>
      </c>
      <c r="TV53" s="1">
        <v>77</v>
      </c>
      <c r="TW53" s="2">
        <v>4</v>
      </c>
      <c r="TX53" s="1">
        <v>0.08</v>
      </c>
      <c r="TY53" s="1">
        <f t="shared" si="2751"/>
        <v>7.1000000000000008E-2</v>
      </c>
      <c r="TZ53" s="1">
        <f t="shared" si="2752"/>
        <v>3.0309278350515463</v>
      </c>
      <c r="UA53" s="1">
        <f t="shared" si="2753"/>
        <v>4.5463917525773194E-3</v>
      </c>
      <c r="UB53" s="1">
        <f t="shared" si="2754"/>
        <v>34.879678948769183</v>
      </c>
      <c r="UC53" s="1"/>
      <c r="UD53" s="1"/>
      <c r="UE53" s="2" t="s">
        <v>11</v>
      </c>
      <c r="UF53" s="1" t="s">
        <v>62</v>
      </c>
      <c r="UG53" s="1">
        <v>78</v>
      </c>
      <c r="UH53" s="2">
        <v>4</v>
      </c>
      <c r="UI53" s="1">
        <v>8.5000000000000006E-2</v>
      </c>
      <c r="UJ53" s="1">
        <f t="shared" si="2755"/>
        <v>7.7000000000000013E-2</v>
      </c>
      <c r="UK53" s="1">
        <f t="shared" si="2756"/>
        <v>2.8269896193771631</v>
      </c>
      <c r="UL53" s="1">
        <f t="shared" si="2757"/>
        <v>4.2404844290657448E-3</v>
      </c>
      <c r="UM53" s="1">
        <f t="shared" si="2758"/>
        <v>32.532774015618131</v>
      </c>
      <c r="UN53" s="1"/>
      <c r="UO53" s="1"/>
      <c r="UP53" s="2" t="s">
        <v>11</v>
      </c>
      <c r="UQ53" s="1" t="s">
        <v>63</v>
      </c>
      <c r="UR53" s="1">
        <v>79</v>
      </c>
      <c r="US53" s="2">
        <v>4</v>
      </c>
      <c r="UT53" s="1">
        <v>9.2999999999999999E-2</v>
      </c>
      <c r="UU53" s="1">
        <f t="shared" si="2759"/>
        <v>8.4000000000000005E-2</v>
      </c>
      <c r="UV53" s="1">
        <f t="shared" si="2760"/>
        <v>3.4689655172413794</v>
      </c>
      <c r="UW53" s="1">
        <f t="shared" si="2761"/>
        <v>5.2034482758620696E-3</v>
      </c>
      <c r="UX53" s="1">
        <f t="shared" si="2762"/>
        <v>39.920582115632129</v>
      </c>
      <c r="UY53" s="1"/>
      <c r="UZ53" s="1"/>
      <c r="VA53" s="2" t="s">
        <v>11</v>
      </c>
      <c r="VB53" s="1" t="s">
        <v>64</v>
      </c>
      <c r="VC53" s="1">
        <v>80</v>
      </c>
      <c r="VD53" s="2">
        <v>4</v>
      </c>
      <c r="VE53" s="1">
        <v>9.5000000000000001E-2</v>
      </c>
      <c r="VF53" s="1">
        <f t="shared" si="2763"/>
        <v>8.5000000000000006E-2</v>
      </c>
      <c r="VG53" s="1">
        <f t="shared" si="2764"/>
        <v>3.4758620689655171</v>
      </c>
      <c r="VH53" s="1">
        <f t="shared" si="2765"/>
        <v>5.2137931034482755E-3</v>
      </c>
      <c r="VI53" s="1">
        <f t="shared" si="2766"/>
        <v>39.999947090017073</v>
      </c>
      <c r="VJ53" s="1"/>
      <c r="VK53" s="1"/>
      <c r="VL53" s="2" t="s">
        <v>11</v>
      </c>
      <c r="VM53" s="1" t="s">
        <v>65</v>
      </c>
      <c r="VN53" s="1">
        <v>84</v>
      </c>
      <c r="VO53" s="2">
        <v>4</v>
      </c>
      <c r="VP53" s="1">
        <v>0.11700000000000001</v>
      </c>
      <c r="VQ53" s="1">
        <f t="shared" si="2767"/>
        <v>0.10500000000000001</v>
      </c>
      <c r="VR53" s="1">
        <f t="shared" si="2768"/>
        <v>4.1786941580756016</v>
      </c>
      <c r="VS53" s="1">
        <f t="shared" si="2769"/>
        <v>6.2680412371134029E-3</v>
      </c>
      <c r="VT53" s="1">
        <f t="shared" si="2770"/>
        <v>48.088083448643239</v>
      </c>
      <c r="VU53" s="1"/>
      <c r="VV53" s="1"/>
      <c r="VW53" s="2" t="s">
        <v>11</v>
      </c>
      <c r="VX53" s="1" t="s">
        <v>66</v>
      </c>
      <c r="VY53" s="1">
        <v>85</v>
      </c>
      <c r="VZ53" s="2">
        <v>4</v>
      </c>
      <c r="WA53" s="1">
        <v>3.5000000000000003E-2</v>
      </c>
      <c r="WB53" s="1">
        <f t="shared" si="2771"/>
        <v>3.0000000000000002E-2</v>
      </c>
      <c r="WC53" s="1">
        <f t="shared" si="2772"/>
        <v>1.2787456445993033</v>
      </c>
      <c r="WD53" s="1">
        <f t="shared" si="2773"/>
        <v>1.918118466898955E-3</v>
      </c>
      <c r="WE53" s="1">
        <f t="shared" si="2774"/>
        <v>14.715704222631899</v>
      </c>
      <c r="WF53" s="1"/>
      <c r="WG53" s="1"/>
      <c r="WH53" s="2" t="s">
        <v>11</v>
      </c>
      <c r="WI53" s="1" t="s">
        <v>67</v>
      </c>
      <c r="WJ53" s="1">
        <v>86</v>
      </c>
      <c r="WK53" s="2">
        <v>4</v>
      </c>
      <c r="WL53" s="1">
        <v>5.1999999999999998E-2</v>
      </c>
      <c r="WM53" s="1">
        <f t="shared" si="2775"/>
        <v>4.3999999999999997E-2</v>
      </c>
      <c r="WN53" s="1">
        <f t="shared" si="2776"/>
        <v>1.6840277777777777</v>
      </c>
      <c r="WO53" s="1">
        <f t="shared" si="2777"/>
        <v>2.5260416666666665E-3</v>
      </c>
      <c r="WP53" s="1">
        <f t="shared" si="2778"/>
        <v>19.379659109798354</v>
      </c>
      <c r="WQ53" s="1"/>
      <c r="WR53" s="1"/>
      <c r="WS53" s="2" t="s">
        <v>11</v>
      </c>
      <c r="WT53" s="1" t="s">
        <v>68</v>
      </c>
      <c r="WU53" s="1">
        <v>87</v>
      </c>
      <c r="WV53" s="2">
        <v>4</v>
      </c>
      <c r="WW53" s="1">
        <v>5.8000000000000003E-2</v>
      </c>
      <c r="WX53" s="1">
        <f t="shared" si="2779"/>
        <v>5.1000000000000004E-2</v>
      </c>
      <c r="WY53" s="1">
        <f t="shared" si="2780"/>
        <v>1.9163763066202093</v>
      </c>
      <c r="WZ53" s="1">
        <f t="shared" si="2781"/>
        <v>2.8745644599303139E-3</v>
      </c>
      <c r="XA53" s="1">
        <f t="shared" si="2782"/>
        <v>22.053507690592763</v>
      </c>
      <c r="XB53" s="1"/>
      <c r="XC53" s="1"/>
      <c r="XD53" s="2" t="s">
        <v>11</v>
      </c>
      <c r="XE53" s="1" t="s">
        <v>69</v>
      </c>
      <c r="XF53" s="1">
        <v>88</v>
      </c>
      <c r="XG53" s="2">
        <v>4</v>
      </c>
      <c r="XH53" s="1">
        <v>7.3999999999999996E-2</v>
      </c>
      <c r="XI53" s="1">
        <f t="shared" si="2783"/>
        <v>6.5000000000000002E-2</v>
      </c>
      <c r="XJ53" s="1">
        <f t="shared" si="2784"/>
        <v>2.375</v>
      </c>
      <c r="XK53" s="1">
        <f t="shared" si="2785"/>
        <v>3.5625000000000001E-3</v>
      </c>
      <c r="XL53" s="1">
        <f t="shared" si="2786"/>
        <v>27.331313053818715</v>
      </c>
      <c r="XM53" s="1"/>
      <c r="XN53" s="1"/>
      <c r="XO53" s="2" t="s">
        <v>11</v>
      </c>
      <c r="XP53" s="1" t="s">
        <v>70</v>
      </c>
      <c r="XQ53" s="1">
        <v>91</v>
      </c>
      <c r="XR53" s="2">
        <v>4</v>
      </c>
      <c r="XS53" s="1">
        <v>8.8999999999999996E-2</v>
      </c>
      <c r="XT53" s="1">
        <f t="shared" si="2787"/>
        <v>7.8E-2</v>
      </c>
      <c r="XU53" s="1">
        <f t="shared" si="2788"/>
        <v>2.8200692041522495</v>
      </c>
      <c r="XV53" s="1">
        <f t="shared" si="2789"/>
        <v>4.2301038062283747E-3</v>
      </c>
      <c r="XW53" s="1">
        <f t="shared" si="2790"/>
        <v>32.453134421944647</v>
      </c>
      <c r="XX53" s="1"/>
      <c r="XY53" s="1"/>
      <c r="XZ53" s="2" t="s">
        <v>11</v>
      </c>
      <c r="YA53" s="1" t="s">
        <v>71</v>
      </c>
      <c r="YB53" s="1">
        <v>92</v>
      </c>
      <c r="YC53" s="2">
        <v>4</v>
      </c>
      <c r="YD53" s="1">
        <v>9.8000000000000004E-2</v>
      </c>
      <c r="YE53" s="1">
        <f t="shared" si="2791"/>
        <v>8.7000000000000008E-2</v>
      </c>
      <c r="YF53" s="1">
        <f t="shared" si="2792"/>
        <v>3.2439862542955331</v>
      </c>
      <c r="YG53" s="1">
        <f t="shared" si="2793"/>
        <v>4.8659793814433E-3</v>
      </c>
      <c r="YH53" s="1">
        <f t="shared" si="2794"/>
        <v>37.331538466709887</v>
      </c>
      <c r="YI53" s="1"/>
      <c r="YJ53" s="1"/>
      <c r="YK53" s="2" t="s">
        <v>11</v>
      </c>
      <c r="YL53" s="1" t="s">
        <v>72</v>
      </c>
      <c r="YM53" s="1">
        <v>93</v>
      </c>
      <c r="YN53" s="2">
        <v>4</v>
      </c>
      <c r="YO53" s="1">
        <v>0.1</v>
      </c>
      <c r="YP53" s="1">
        <f t="shared" si="2795"/>
        <v>8.900000000000001E-2</v>
      </c>
      <c r="YQ53" s="1">
        <f t="shared" si="2796"/>
        <v>3.2696245733788398</v>
      </c>
      <c r="YR53" s="1">
        <f t="shared" si="2797"/>
        <v>4.9044368600682595E-3</v>
      </c>
      <c r="YS53" s="1">
        <f t="shared" si="2798"/>
        <v>37.626582224621274</v>
      </c>
      <c r="YT53" s="1"/>
      <c r="YU53" s="1"/>
      <c r="YV53" s="2" t="s">
        <v>11</v>
      </c>
      <c r="YW53" s="1" t="s">
        <v>73</v>
      </c>
      <c r="YX53" s="1">
        <v>94</v>
      </c>
      <c r="YY53" s="2">
        <v>4</v>
      </c>
      <c r="YZ53" s="1">
        <v>0.109</v>
      </c>
      <c r="ZA53" s="1">
        <f t="shared" si="2799"/>
        <v>9.6000000000000002E-2</v>
      </c>
      <c r="ZB53" s="1">
        <f t="shared" si="2800"/>
        <v>3.4625850340136055</v>
      </c>
      <c r="ZC53" s="1">
        <f t="shared" si="2801"/>
        <v>5.1938775510204085E-3</v>
      </c>
      <c r="ZD53" s="1">
        <f t="shared" si="2802"/>
        <v>39.847156016881421</v>
      </c>
      <c r="ZE53" s="1"/>
      <c r="ZF53" s="1"/>
      <c r="ZG53" s="2" t="s">
        <v>11</v>
      </c>
      <c r="ZH53" s="1" t="s">
        <v>74</v>
      </c>
      <c r="ZI53" s="1">
        <v>95</v>
      </c>
      <c r="ZJ53" s="2">
        <v>4</v>
      </c>
      <c r="ZK53" s="1">
        <v>0.111</v>
      </c>
      <c r="ZL53" s="1">
        <f t="shared" si="2803"/>
        <v>9.8000000000000004E-2</v>
      </c>
      <c r="ZM53" s="1">
        <f t="shared" si="2804"/>
        <v>3.5510204081632657</v>
      </c>
      <c r="ZN53" s="1">
        <f t="shared" si="2805"/>
        <v>5.3265306122448983E-3</v>
      </c>
      <c r="ZO53" s="1">
        <f t="shared" si="2806"/>
        <v>40.864863341477601</v>
      </c>
      <c r="ZP53" s="1"/>
      <c r="ZQ53" s="1"/>
      <c r="ZR53" s="2" t="s">
        <v>11</v>
      </c>
      <c r="ZS53" s="1" t="s">
        <v>75</v>
      </c>
      <c r="ZT53" s="1">
        <v>99</v>
      </c>
      <c r="ZU53" s="2">
        <v>4</v>
      </c>
      <c r="ZV53" s="1">
        <v>0.121</v>
      </c>
      <c r="ZW53" s="1">
        <f t="shared" si="2807"/>
        <v>0.106</v>
      </c>
      <c r="ZX53" s="1">
        <f t="shared" si="2808"/>
        <v>3.6986301369863015</v>
      </c>
      <c r="ZY53" s="1">
        <f t="shared" si="2809"/>
        <v>5.5479452054794523E-3</v>
      </c>
      <c r="ZZ53" s="1">
        <f t="shared" si="2810"/>
        <v>42.563544481794104</v>
      </c>
      <c r="AAA53" s="1"/>
      <c r="AAB53" s="1"/>
      <c r="AAC53" s="2" t="s">
        <v>11</v>
      </c>
      <c r="AAD53" s="1" t="s">
        <v>76</v>
      </c>
      <c r="AAE53" s="1">
        <v>100</v>
      </c>
      <c r="AAF53" s="2">
        <v>4</v>
      </c>
      <c r="AAG53" s="1">
        <v>3.1E-2</v>
      </c>
      <c r="AAH53" s="1">
        <f t="shared" si="3404"/>
        <v>2.8999999999999998E-2</v>
      </c>
      <c r="AAI53" s="1">
        <f t="shared" si="2811"/>
        <v>1.8999999999999997</v>
      </c>
      <c r="AAJ53" s="1">
        <f t="shared" si="2812"/>
        <v>2.8499999999999997E-3</v>
      </c>
      <c r="AAK53" s="1">
        <f t="shared" si="2813"/>
        <v>21.865050443054965</v>
      </c>
      <c r="AAL53" s="1"/>
      <c r="AAM53" s="1"/>
      <c r="AAN53" s="2" t="s">
        <v>11</v>
      </c>
      <c r="AAO53" s="1" t="s">
        <v>77</v>
      </c>
      <c r="AAP53" s="1">
        <v>101</v>
      </c>
      <c r="AAQ53" s="2">
        <v>4</v>
      </c>
      <c r="AAR53" s="1">
        <v>4.7E-2</v>
      </c>
      <c r="AAS53" s="1">
        <f t="shared" si="2814"/>
        <v>0.04</v>
      </c>
      <c r="AAT53" s="1">
        <f t="shared" si="2815"/>
        <v>2.0830449826989623</v>
      </c>
      <c r="AAU53" s="1">
        <f t="shared" si="2816"/>
        <v>3.1245674740484437E-3</v>
      </c>
      <c r="AAV53" s="1">
        <f t="shared" si="2817"/>
        <v>23.971517695718621</v>
      </c>
      <c r="AAW53" s="1"/>
      <c r="AAX53" s="1"/>
      <c r="AAY53" s="2" t="s">
        <v>11</v>
      </c>
      <c r="AAZ53" s="1" t="s">
        <v>78</v>
      </c>
      <c r="ABA53" s="1">
        <v>102</v>
      </c>
      <c r="ABB53" s="2">
        <v>4</v>
      </c>
      <c r="ABC53" s="1">
        <v>0.05</v>
      </c>
      <c r="ABD53" s="1">
        <f t="shared" si="2818"/>
        <v>4.3000000000000003E-2</v>
      </c>
      <c r="ABE53" s="1">
        <f t="shared" si="2819"/>
        <v>2.2344827586206892</v>
      </c>
      <c r="ABF53" s="1">
        <f t="shared" si="2820"/>
        <v>3.3517241379310337E-3</v>
      </c>
      <c r="ABG53" s="1">
        <f t="shared" si="2821"/>
        <v>25.714251700725256</v>
      </c>
      <c r="ABH53" s="1"/>
      <c r="ABI53" s="1"/>
      <c r="ABJ53" s="2" t="s">
        <v>11</v>
      </c>
      <c r="ABK53" s="1" t="s">
        <v>79</v>
      </c>
      <c r="ABL53" s="1">
        <v>112</v>
      </c>
      <c r="ABM53" s="2">
        <v>4</v>
      </c>
      <c r="ABN53" s="1">
        <v>9.1999999999999998E-2</v>
      </c>
      <c r="ABO53" s="1">
        <f t="shared" si="2822"/>
        <v>7.4999999999999997E-2</v>
      </c>
      <c r="ABP53" s="1">
        <f t="shared" si="2823"/>
        <v>3.4013605442176873</v>
      </c>
      <c r="ABQ53" s="1">
        <f t="shared" si="2824"/>
        <v>5.1020408163265311E-3</v>
      </c>
      <c r="ABR53" s="1">
        <f t="shared" si="2825"/>
        <v>39.1425894075456</v>
      </c>
      <c r="ABS53" s="1"/>
      <c r="ABT53" s="1"/>
      <c r="ABU53" s="2" t="s">
        <v>11</v>
      </c>
      <c r="ABV53" s="1" t="s">
        <v>80</v>
      </c>
      <c r="ABW53" s="1">
        <v>113</v>
      </c>
      <c r="ABX53" s="2">
        <v>4</v>
      </c>
      <c r="ABY53" s="1">
        <v>3.4000000000000002E-2</v>
      </c>
      <c r="ABZ53" s="1">
        <f t="shared" si="2826"/>
        <v>2.1000000000000005E-2</v>
      </c>
      <c r="ACA53" s="1">
        <f t="shared" si="2827"/>
        <v>0.41071428571428586</v>
      </c>
      <c r="ACB53" s="1">
        <f t="shared" si="2828"/>
        <v>6.1607142857142882E-4</v>
      </c>
      <c r="ACC53" s="1">
        <f t="shared" si="2829"/>
        <v>4.7264676709611324</v>
      </c>
      <c r="ACD53" s="1"/>
      <c r="ACE53" s="1"/>
      <c r="ACF53" s="2" t="s">
        <v>11</v>
      </c>
      <c r="ACG53" s="1" t="s">
        <v>81</v>
      </c>
      <c r="ACH53" s="1">
        <v>114</v>
      </c>
      <c r="ACI53" s="2">
        <v>4</v>
      </c>
      <c r="ACJ53" s="1">
        <v>4.3999999999999997E-2</v>
      </c>
      <c r="ACK53" s="1">
        <f t="shared" si="2830"/>
        <v>0.03</v>
      </c>
      <c r="ACL53" s="1">
        <f t="shared" si="2831"/>
        <v>0.65591397849462352</v>
      </c>
      <c r="ACM53" s="1">
        <f t="shared" si="2832"/>
        <v>9.8387096774193539E-4</v>
      </c>
      <c r="ACN53" s="1">
        <f t="shared" si="2833"/>
        <v>7.548206434784114</v>
      </c>
      <c r="ACO53" s="1"/>
      <c r="ACP53" s="1"/>
      <c r="ACQ53" s="2" t="s">
        <v>11</v>
      </c>
      <c r="ACR53" s="1" t="s">
        <v>82</v>
      </c>
      <c r="ACS53" s="1">
        <v>115</v>
      </c>
      <c r="ACT53" s="2">
        <v>4</v>
      </c>
      <c r="ACU53" s="1">
        <v>5.5E-2</v>
      </c>
      <c r="ACV53" s="1">
        <f t="shared" si="2834"/>
        <v>4.1000000000000002E-2</v>
      </c>
      <c r="ACW53" s="1">
        <f t="shared" si="2835"/>
        <v>1.0925266903914592</v>
      </c>
      <c r="ACX53" s="1">
        <f t="shared" si="2836"/>
        <v>1.6387900355871888E-3</v>
      </c>
      <c r="ACY53" s="1">
        <f t="shared" si="2837"/>
        <v>12.572711155680608</v>
      </c>
      <c r="ACZ53" s="1"/>
      <c r="ADA53" s="1"/>
      <c r="ADB53" s="2" t="s">
        <v>11</v>
      </c>
      <c r="ADC53" s="1" t="s">
        <v>83</v>
      </c>
      <c r="ADD53" s="1">
        <v>116</v>
      </c>
      <c r="ADE53" s="2">
        <v>4</v>
      </c>
      <c r="ADF53" s="1">
        <v>6.7000000000000004E-2</v>
      </c>
      <c r="ADG53" s="1">
        <f t="shared" si="2838"/>
        <v>5.1000000000000004E-2</v>
      </c>
      <c r="ADH53" s="1">
        <f t="shared" si="2839"/>
        <v>1.4483985765124556</v>
      </c>
      <c r="ADI53" s="1">
        <f t="shared" si="2840"/>
        <v>2.1725978647686834E-3</v>
      </c>
      <c r="ADJ53" s="1">
        <f t="shared" si="2841"/>
        <v>16.668056808996766</v>
      </c>
      <c r="ADK53" s="1"/>
      <c r="ADL53" s="1"/>
      <c r="ADM53" s="2" t="s">
        <v>11</v>
      </c>
      <c r="ADN53" s="1" t="s">
        <v>84</v>
      </c>
      <c r="ADO53" s="1">
        <v>119</v>
      </c>
      <c r="ADP53" s="2">
        <v>4</v>
      </c>
      <c r="ADQ53" s="1">
        <v>8.1000000000000003E-2</v>
      </c>
      <c r="ADR53" s="1">
        <f t="shared" si="2842"/>
        <v>6.4000000000000001E-2</v>
      </c>
      <c r="ADS53" s="1">
        <f t="shared" si="2843"/>
        <v>1.3956834532374103</v>
      </c>
      <c r="ADT53" s="1">
        <f t="shared" si="2844"/>
        <v>2.0935251798561154E-3</v>
      </c>
      <c r="ADU53" s="1">
        <f t="shared" si="2845"/>
        <v>16.061415319775332</v>
      </c>
      <c r="ADV53" s="1"/>
      <c r="ADW53" s="1"/>
      <c r="ADX53" s="2" t="s">
        <v>11</v>
      </c>
      <c r="ADY53" s="1" t="s">
        <v>85</v>
      </c>
      <c r="ADZ53" s="1">
        <v>120</v>
      </c>
      <c r="AEA53" s="2">
        <v>4</v>
      </c>
      <c r="AEB53" s="1">
        <v>8.3000000000000004E-2</v>
      </c>
      <c r="AEC53" s="1">
        <f t="shared" si="2846"/>
        <v>6.6000000000000003E-2</v>
      </c>
      <c r="AED53" s="1">
        <f t="shared" si="2847"/>
        <v>1.4388489208633097</v>
      </c>
      <c r="AEE53" s="1">
        <f t="shared" si="2848"/>
        <v>2.1582733812949648E-3</v>
      </c>
      <c r="AEF53" s="1">
        <f t="shared" si="2849"/>
        <v>16.558160123479727</v>
      </c>
      <c r="AEG53" s="1"/>
      <c r="AEH53" s="1"/>
      <c r="AEI53" s="2" t="s">
        <v>11</v>
      </c>
      <c r="AEJ53" s="1" t="s">
        <v>86</v>
      </c>
      <c r="AEK53" s="1">
        <v>121</v>
      </c>
      <c r="AEL53" s="2">
        <v>4</v>
      </c>
      <c r="AEM53" s="1">
        <v>8.6999999999999994E-2</v>
      </c>
      <c r="AEN53" s="1">
        <f t="shared" si="2850"/>
        <v>6.8999999999999992E-2</v>
      </c>
      <c r="AEO53" s="1">
        <f t="shared" si="2851"/>
        <v>1.5863309352517985</v>
      </c>
      <c r="AEP53" s="1">
        <f t="shared" si="2852"/>
        <v>2.3794964028776978E-3</v>
      </c>
      <c r="AEQ53" s="1">
        <f t="shared" si="2853"/>
        <v>18.255371536136391</v>
      </c>
      <c r="AER53" s="1"/>
      <c r="AES53" s="1"/>
      <c r="AET53" s="2" t="s">
        <v>11</v>
      </c>
      <c r="AEU53" s="1" t="s">
        <v>87</v>
      </c>
      <c r="AEV53" s="1">
        <v>122</v>
      </c>
      <c r="AEW53" s="2">
        <v>4</v>
      </c>
      <c r="AEX53" s="1">
        <v>8.6999999999999994E-2</v>
      </c>
      <c r="AEY53" s="1">
        <f t="shared" si="2854"/>
        <v>6.9999999999999993E-2</v>
      </c>
      <c r="AEZ53" s="1">
        <f t="shared" si="2855"/>
        <v>1.5719424460431652</v>
      </c>
      <c r="AFA53" s="1">
        <f t="shared" si="2856"/>
        <v>2.3579136690647477E-3</v>
      </c>
      <c r="AFB53" s="1">
        <f t="shared" si="2857"/>
        <v>18.089789934901589</v>
      </c>
      <c r="AFC53" s="1"/>
      <c r="AFD53" s="1"/>
      <c r="AFE53" s="2" t="s">
        <v>11</v>
      </c>
      <c r="AFF53" s="1" t="s">
        <v>88</v>
      </c>
      <c r="AFG53" s="1">
        <v>123</v>
      </c>
      <c r="AFH53" s="2">
        <v>4</v>
      </c>
      <c r="AFI53" s="1">
        <v>9.4E-2</v>
      </c>
      <c r="AFJ53" s="1">
        <f t="shared" si="2858"/>
        <v>7.6999999999999999E-2</v>
      </c>
      <c r="AFK53" s="1">
        <f t="shared" si="2859"/>
        <v>1.8201438848920863</v>
      </c>
      <c r="AFL53" s="1">
        <f t="shared" si="2860"/>
        <v>2.7302158273381297E-3</v>
      </c>
      <c r="AFM53" s="1">
        <f t="shared" si="2861"/>
        <v>20.946072556201848</v>
      </c>
      <c r="AFN53" s="1"/>
      <c r="AFO53" s="1"/>
      <c r="AFP53" s="2" t="s">
        <v>11</v>
      </c>
      <c r="AFQ53" s="1" t="s">
        <v>89</v>
      </c>
      <c r="AFR53" s="1">
        <v>126</v>
      </c>
      <c r="AFS53" s="2">
        <v>4</v>
      </c>
      <c r="AFT53" s="1">
        <v>0.107</v>
      </c>
      <c r="AFU53" s="1">
        <f t="shared" si="3405"/>
        <v>8.8999999999999996E-2</v>
      </c>
      <c r="AFV53" s="1">
        <f t="shared" si="2862"/>
        <v>2.4056939501779357</v>
      </c>
      <c r="AFW53" s="1">
        <f t="shared" si="2863"/>
        <v>3.6085409252669038E-3</v>
      </c>
      <c r="AFX53" s="1">
        <f t="shared" si="2864"/>
        <v>27.68453661641723</v>
      </c>
      <c r="AFY53" s="1"/>
      <c r="AFZ53" s="1"/>
      <c r="AGA53" s="2" t="s">
        <v>11</v>
      </c>
      <c r="AGB53" s="1" t="s">
        <v>90</v>
      </c>
      <c r="AGC53" s="1">
        <v>127</v>
      </c>
      <c r="AGD53" s="2">
        <v>4</v>
      </c>
      <c r="AGE53" s="1">
        <v>3.6999999999999998E-2</v>
      </c>
      <c r="AGF53" s="1">
        <f t="shared" si="2865"/>
        <v>2.1999999999999999E-2</v>
      </c>
      <c r="AGG53" s="1">
        <f t="shared" si="2866"/>
        <v>0.97979797979797978</v>
      </c>
      <c r="AGH53" s="1">
        <f t="shared" si="2867"/>
        <v>1.4696969696969698E-3</v>
      </c>
      <c r="AGI53" s="1">
        <f t="shared" si="2868"/>
        <v>11.275438027519044</v>
      </c>
      <c r="AGJ53" s="1"/>
      <c r="AGK53" s="1"/>
      <c r="AGL53" s="2" t="s">
        <v>11</v>
      </c>
      <c r="AGM53" s="1" t="s">
        <v>91</v>
      </c>
      <c r="AGN53" s="1">
        <v>128</v>
      </c>
      <c r="AGO53" s="2">
        <v>4</v>
      </c>
      <c r="AGP53" s="1">
        <v>4.9000000000000002E-2</v>
      </c>
      <c r="AGQ53" s="1">
        <f t="shared" si="2869"/>
        <v>3.4000000000000002E-2</v>
      </c>
      <c r="AGR53" s="1">
        <f t="shared" si="2870"/>
        <v>1.4180602006688963</v>
      </c>
      <c r="AGS53" s="1">
        <f t="shared" si="2871"/>
        <v>2.1270903010033445E-3</v>
      </c>
      <c r="AGT53" s="1">
        <f t="shared" si="2872"/>
        <v>16.31892516784951</v>
      </c>
      <c r="AGU53" s="1"/>
      <c r="AGV53" s="1"/>
      <c r="AGW53" s="2" t="s">
        <v>11</v>
      </c>
      <c r="AGX53" s="1" t="s">
        <v>92</v>
      </c>
      <c r="AGY53" s="1">
        <v>129</v>
      </c>
      <c r="AGZ53" s="2">
        <v>4</v>
      </c>
      <c r="AHA53" s="1">
        <v>5.0999999999999997E-2</v>
      </c>
      <c r="AHB53" s="1">
        <f t="shared" si="2025"/>
        <v>3.6999999999999998E-2</v>
      </c>
      <c r="AHC53" s="1">
        <f t="shared" si="2873"/>
        <v>1.6079734219269104</v>
      </c>
      <c r="AHD53" s="1">
        <f t="shared" si="2874"/>
        <v>2.4119601328903657E-3</v>
      </c>
      <c r="AHE53" s="1">
        <f t="shared" si="2875"/>
        <v>18.504431569222952</v>
      </c>
      <c r="AHF53" s="1"/>
      <c r="AHG53" s="1"/>
      <c r="AHH53" s="2" t="s">
        <v>11</v>
      </c>
      <c r="AHI53" s="1" t="s">
        <v>93</v>
      </c>
      <c r="AHJ53" s="1">
        <v>130</v>
      </c>
      <c r="AHK53" s="2">
        <v>4</v>
      </c>
      <c r="AHL53" s="1">
        <v>6.0999999999999999E-2</v>
      </c>
      <c r="AHM53" s="1">
        <f t="shared" si="2876"/>
        <v>4.7E-2</v>
      </c>
      <c r="AHN53" s="1">
        <f t="shared" si="2877"/>
        <v>1.9364548494983278</v>
      </c>
      <c r="AHO53" s="1">
        <f t="shared" si="2878"/>
        <v>2.9046822742474919E-3</v>
      </c>
      <c r="AHP53" s="1">
        <f t="shared" si="2879"/>
        <v>22.284569981568083</v>
      </c>
      <c r="AHQ53" s="1"/>
      <c r="AHR53" s="1"/>
      <c r="AHS53" s="2" t="s">
        <v>11</v>
      </c>
      <c r="AHT53" s="1" t="s">
        <v>94</v>
      </c>
      <c r="AHU53" s="1">
        <v>133</v>
      </c>
      <c r="AHV53" s="2">
        <v>4</v>
      </c>
      <c r="AHW53" s="1">
        <v>8.1000000000000003E-2</v>
      </c>
      <c r="AHX53" s="1">
        <f t="shared" si="2880"/>
        <v>6.5000000000000002E-2</v>
      </c>
      <c r="AHY53" s="1">
        <f t="shared" si="2881"/>
        <v>2.5548172757475083</v>
      </c>
      <c r="AHZ53" s="1">
        <f t="shared" si="2882"/>
        <v>3.8322259136212623E-3</v>
      </c>
      <c r="AIA53" s="1">
        <f t="shared" si="2883"/>
        <v>29.400636108951339</v>
      </c>
      <c r="AIB53" s="1"/>
      <c r="AIC53" s="1"/>
      <c r="AID53" s="2" t="s">
        <v>11</v>
      </c>
      <c r="AIE53" s="1" t="s">
        <v>95</v>
      </c>
      <c r="AIF53" s="1">
        <v>134</v>
      </c>
      <c r="AIG53" s="2">
        <v>4</v>
      </c>
      <c r="AIH53" s="1">
        <v>8.2000000000000003E-2</v>
      </c>
      <c r="AII53" s="1">
        <f t="shared" si="2037"/>
        <v>6.5000000000000002E-2</v>
      </c>
      <c r="AIJ53" s="1">
        <f t="shared" si="2884"/>
        <v>2.5415282392026577</v>
      </c>
      <c r="AIK53" s="1">
        <f t="shared" si="2885"/>
        <v>3.8122923588039866E-3</v>
      </c>
      <c r="AIL53" s="1">
        <f t="shared" si="2886"/>
        <v>29.247706922428836</v>
      </c>
      <c r="AIM53" s="1"/>
      <c r="AIN53" s="1"/>
      <c r="AIO53" s="2" t="s">
        <v>11</v>
      </c>
      <c r="AIP53" s="1" t="s">
        <v>96</v>
      </c>
      <c r="AIQ53" s="1">
        <v>135</v>
      </c>
      <c r="AIR53" s="2">
        <v>4</v>
      </c>
      <c r="AIS53" s="1">
        <v>8.5000000000000006E-2</v>
      </c>
      <c r="AIT53" s="1">
        <f t="shared" si="2887"/>
        <v>7.1000000000000008E-2</v>
      </c>
      <c r="AIU53" s="1">
        <f t="shared" si="2888"/>
        <v>2.7847682119205301</v>
      </c>
      <c r="AIV53" s="1">
        <f t="shared" si="2889"/>
        <v>4.1771523178807954E-3</v>
      </c>
      <c r="AIW53" s="1">
        <f t="shared" si="2890"/>
        <v>32.046893382030731</v>
      </c>
      <c r="AIX53" s="1"/>
      <c r="AIY53" s="1"/>
      <c r="AIZ53" s="2" t="s">
        <v>11</v>
      </c>
      <c r="AJA53" s="1" t="s">
        <v>97</v>
      </c>
      <c r="AJB53" s="1">
        <v>136</v>
      </c>
      <c r="AJC53" s="2">
        <v>4</v>
      </c>
      <c r="AJD53" s="1">
        <v>8.5999999999999993E-2</v>
      </c>
      <c r="AJE53" s="1">
        <f t="shared" si="2891"/>
        <v>6.9999999999999993E-2</v>
      </c>
      <c r="AJF53" s="1">
        <f t="shared" si="2892"/>
        <v>2.7417218543046356</v>
      </c>
      <c r="AJG53" s="1">
        <f t="shared" si="2893"/>
        <v>4.112582781456953E-3</v>
      </c>
      <c r="AJH53" s="1">
        <f t="shared" si="2894"/>
        <v>31.551519286945823</v>
      </c>
      <c r="AJI53" s="1"/>
      <c r="AJJ53" s="1"/>
      <c r="AJK53" s="2" t="s">
        <v>11</v>
      </c>
      <c r="AJL53" s="1" t="s">
        <v>98</v>
      </c>
      <c r="AJM53" s="1">
        <v>140</v>
      </c>
      <c r="AJN53" s="2">
        <v>4</v>
      </c>
      <c r="AJO53" s="1">
        <v>0.09</v>
      </c>
      <c r="AJP53" s="1">
        <f t="shared" si="2895"/>
        <v>7.3999999999999996E-2</v>
      </c>
      <c r="AJQ53" s="1">
        <f t="shared" si="2896"/>
        <v>2.9411764705882355</v>
      </c>
      <c r="AJR53" s="1">
        <f t="shared" si="2897"/>
        <v>4.4117647058823537E-3</v>
      </c>
      <c r="AJS53" s="1">
        <f t="shared" si="2898"/>
        <v>33.846827311230612</v>
      </c>
      <c r="AJT53" s="1"/>
      <c r="AJU53" s="1"/>
      <c r="AJV53" s="2" t="s">
        <v>11</v>
      </c>
      <c r="AJW53" s="1" t="s">
        <v>99</v>
      </c>
      <c r="AJX53" s="1">
        <v>141</v>
      </c>
      <c r="AJY53" s="2">
        <v>4</v>
      </c>
      <c r="AJZ53" s="1">
        <v>3.2000000000000001E-2</v>
      </c>
      <c r="AKA53" s="1">
        <f t="shared" si="2899"/>
        <v>1.2E-2</v>
      </c>
      <c r="AKB53" s="1">
        <f t="shared" si="2900"/>
        <v>0.54915254237288136</v>
      </c>
      <c r="AKC53" s="1">
        <f t="shared" si="2901"/>
        <v>8.2372881355932204E-4</v>
      </c>
      <c r="AKD53" s="1">
        <f t="shared" si="2902"/>
        <v>6.3196042315341749</v>
      </c>
      <c r="AKE53" s="1"/>
      <c r="AKF53" s="1"/>
      <c r="AKG53" s="2" t="s">
        <v>11</v>
      </c>
      <c r="AKH53" s="1" t="s">
        <v>100</v>
      </c>
      <c r="AKI53" s="1">
        <v>143</v>
      </c>
      <c r="AKJ53" s="2">
        <v>4</v>
      </c>
      <c r="AKK53" s="1">
        <v>4.7E-2</v>
      </c>
      <c r="AKL53" s="1">
        <f t="shared" si="2903"/>
        <v>2.5000000000000001E-2</v>
      </c>
      <c r="AKM53" s="1">
        <f t="shared" si="2904"/>
        <v>0.97966101694915264</v>
      </c>
      <c r="AKN53" s="1">
        <f t="shared" si="2905"/>
        <v>1.4694915254237289E-3</v>
      </c>
      <c r="AKO53" s="1">
        <f t="shared" si="2906"/>
        <v>11.273861869835658</v>
      </c>
      <c r="AKP53" s="1"/>
      <c r="AKQ53" s="1"/>
      <c r="AKR53" s="2" t="s">
        <v>11</v>
      </c>
      <c r="AKS53" s="1" t="s">
        <v>101</v>
      </c>
      <c r="AKT53" s="1">
        <v>144</v>
      </c>
      <c r="AKU53" s="2">
        <v>4</v>
      </c>
      <c r="AKV53" s="1">
        <v>5.3999999999999999E-2</v>
      </c>
      <c r="AKW53" s="1">
        <f t="shared" si="2907"/>
        <v>3.1E-2</v>
      </c>
      <c r="AKX53" s="1">
        <f t="shared" si="2908"/>
        <v>1.152542372881356</v>
      </c>
      <c r="AKY53" s="1">
        <f t="shared" si="2909"/>
        <v>1.7288135593220341E-3</v>
      </c>
      <c r="AKZ53" s="1">
        <f t="shared" si="2910"/>
        <v>13.26336690568901</v>
      </c>
      <c r="ALA53" s="1"/>
      <c r="ALB53" s="1"/>
      <c r="ALC53" s="2" t="s">
        <v>11</v>
      </c>
      <c r="ALD53" s="1" t="s">
        <v>102</v>
      </c>
      <c r="ALE53" s="1">
        <v>147</v>
      </c>
      <c r="ALF53" s="2">
        <v>4</v>
      </c>
      <c r="ALG53" s="1">
        <v>6.0999999999999999E-2</v>
      </c>
      <c r="ALH53" s="1">
        <f t="shared" si="2911"/>
        <v>3.5000000000000003E-2</v>
      </c>
      <c r="ALI53" s="1">
        <f t="shared" si="2912"/>
        <v>1.2915254237288136</v>
      </c>
      <c r="ALJ53" s="1">
        <f t="shared" si="2913"/>
        <v>1.9372881355932206E-3</v>
      </c>
      <c r="ALK53" s="1">
        <f t="shared" si="2914"/>
        <v>14.862772914904451</v>
      </c>
      <c r="ALL53" s="1"/>
      <c r="ALM53" s="1"/>
      <c r="ALN53" s="2" t="s">
        <v>11</v>
      </c>
      <c r="ALO53" s="1" t="s">
        <v>103</v>
      </c>
      <c r="ALP53" s="1">
        <v>148</v>
      </c>
      <c r="ALQ53" s="2">
        <v>4</v>
      </c>
      <c r="ALR53" s="1">
        <v>6.6000000000000003E-2</v>
      </c>
      <c r="ALS53" s="1">
        <f t="shared" si="2915"/>
        <v>4.1000000000000002E-2</v>
      </c>
      <c r="ALT53" s="1">
        <f t="shared" si="2916"/>
        <v>1.4013605442176871</v>
      </c>
      <c r="ALU53" s="1">
        <f t="shared" si="2917"/>
        <v>2.1020408163265306E-3</v>
      </c>
      <c r="ALV53" s="1">
        <f t="shared" si="2918"/>
        <v>16.126746835908786</v>
      </c>
      <c r="ALW53" s="1"/>
      <c r="ALX53" s="1"/>
      <c r="ALY53" s="2" t="s">
        <v>11</v>
      </c>
      <c r="ALZ53" s="1" t="s">
        <v>104</v>
      </c>
      <c r="AMA53" s="1">
        <v>149</v>
      </c>
      <c r="AMB53" s="2">
        <v>4</v>
      </c>
      <c r="AMC53" s="1">
        <v>6.7000000000000004E-2</v>
      </c>
      <c r="AMD53" s="1">
        <f t="shared" si="2919"/>
        <v>4.7E-2</v>
      </c>
      <c r="AME53" s="1">
        <f t="shared" si="2920"/>
        <v>1.6883561643835616</v>
      </c>
      <c r="AMF53" s="1">
        <f t="shared" si="2921"/>
        <v>2.5325342465753425E-3</v>
      </c>
      <c r="AMG53" s="1">
        <f t="shared" si="2922"/>
        <v>19.429469842152308</v>
      </c>
      <c r="AMH53" s="1"/>
      <c r="AMI53" s="1"/>
      <c r="AMJ53" s="2" t="s">
        <v>11</v>
      </c>
      <c r="AMK53" s="1" t="s">
        <v>105</v>
      </c>
      <c r="AML53" s="1">
        <v>150</v>
      </c>
      <c r="AMM53" s="2">
        <v>4</v>
      </c>
      <c r="AMN53" s="1">
        <v>7.0000000000000007E-2</v>
      </c>
      <c r="AMO53" s="1">
        <f t="shared" si="2923"/>
        <v>5.1000000000000004E-2</v>
      </c>
      <c r="AMP53" s="1">
        <f t="shared" si="2924"/>
        <v>1.7191780821917808</v>
      </c>
      <c r="AMQ53" s="1">
        <f t="shared" si="2925"/>
        <v>2.5787671232876713E-3</v>
      </c>
      <c r="AMR53" s="1">
        <f t="shared" si="2926"/>
        <v>19.784166046167257</v>
      </c>
      <c r="AMS53" s="1"/>
      <c r="AMT53" s="1"/>
      <c r="AMU53" s="2" t="s">
        <v>11</v>
      </c>
      <c r="AMV53" s="1" t="s">
        <v>106</v>
      </c>
      <c r="AMW53" s="1">
        <v>151</v>
      </c>
      <c r="AMX53" s="2">
        <v>4</v>
      </c>
      <c r="AMY53" s="1">
        <v>7.2999999999999995E-2</v>
      </c>
      <c r="AMZ53" s="1">
        <f t="shared" si="2927"/>
        <v>5.2999999999999992E-2</v>
      </c>
      <c r="ANA53" s="1">
        <f t="shared" si="2928"/>
        <v>1.7397260273972599</v>
      </c>
      <c r="ANB53" s="1">
        <f t="shared" si="2929"/>
        <v>2.60958904109589E-3</v>
      </c>
      <c r="ANC53" s="1">
        <f t="shared" si="2930"/>
        <v>20.020630182177221</v>
      </c>
      <c r="AND53" s="1"/>
      <c r="ANE53" s="1"/>
      <c r="ANF53" s="2" t="s">
        <v>11</v>
      </c>
      <c r="ANG53" s="1" t="s">
        <v>107</v>
      </c>
      <c r="ANH53" s="1">
        <v>154</v>
      </c>
      <c r="ANI53" s="2">
        <v>4</v>
      </c>
      <c r="ANJ53" s="1">
        <v>7.4999999999999997E-2</v>
      </c>
      <c r="ANK53" s="1">
        <f t="shared" si="2931"/>
        <v>5.5999999999999994E-2</v>
      </c>
      <c r="ANL53" s="1">
        <f t="shared" si="2932"/>
        <v>1.8310344827586205</v>
      </c>
      <c r="ANM53" s="1">
        <f t="shared" si="2933"/>
        <v>2.7465517241379309E-3</v>
      </c>
      <c r="ANN53" s="1">
        <f t="shared" si="2934"/>
        <v>21.071400699205423</v>
      </c>
      <c r="ANO53" s="1"/>
      <c r="ANP53" s="1"/>
      <c r="ANQ53" s="2" t="s">
        <v>11</v>
      </c>
      <c r="ANR53" s="1" t="s">
        <v>108</v>
      </c>
      <c r="ANS53" s="1">
        <v>155</v>
      </c>
      <c r="ANT53" s="2">
        <v>4</v>
      </c>
      <c r="ANU53" s="1">
        <v>3.5000000000000003E-2</v>
      </c>
      <c r="ANV53" s="1">
        <f t="shared" si="2935"/>
        <v>1.5000000000000003E-2</v>
      </c>
      <c r="ANW53" s="1">
        <f t="shared" si="2936"/>
        <v>0.26279863481228677</v>
      </c>
      <c r="ANX53" s="1">
        <f t="shared" si="2937"/>
        <v>3.9419795221843018E-4</v>
      </c>
      <c r="ANY53" s="1">
        <f t="shared" si="2938"/>
        <v>3.0242660034403328</v>
      </c>
      <c r="ANZ53" s="1"/>
      <c r="AOA53" s="1"/>
      <c r="AOB53" s="2" t="s">
        <v>11</v>
      </c>
      <c r="AOC53" s="1" t="s">
        <v>109</v>
      </c>
      <c r="AOD53" s="1">
        <v>156</v>
      </c>
      <c r="AOE53" s="2">
        <v>4</v>
      </c>
      <c r="AOF53" s="1">
        <v>4.5999999999999999E-2</v>
      </c>
      <c r="AOG53" s="1">
        <f t="shared" si="2939"/>
        <v>2.4999999999999998E-2</v>
      </c>
      <c r="AOH53" s="1">
        <f t="shared" si="2940"/>
        <v>0.64406779661016944</v>
      </c>
      <c r="AOI53" s="1">
        <f t="shared" si="2941"/>
        <v>9.6610169491525416E-4</v>
      </c>
      <c r="AOJ53" s="1">
        <f t="shared" si="2942"/>
        <v>7.411881506120328</v>
      </c>
      <c r="AOK53" s="1"/>
      <c r="AOL53" s="1"/>
      <c r="AOM53" s="2" t="s">
        <v>11</v>
      </c>
      <c r="AON53" s="1" t="s">
        <v>110</v>
      </c>
      <c r="AOO53" s="1">
        <v>157</v>
      </c>
      <c r="AOP53" s="2">
        <v>4</v>
      </c>
      <c r="AOQ53" s="1">
        <v>4.3999999999999997E-2</v>
      </c>
      <c r="AOR53" s="1">
        <f t="shared" si="2943"/>
        <v>0.03</v>
      </c>
      <c r="AOS53" s="1">
        <f t="shared" si="2944"/>
        <v>0.97610921501706482</v>
      </c>
      <c r="AOT53" s="1">
        <f t="shared" si="2945"/>
        <v>1.4641638225255972E-3</v>
      </c>
      <c r="AOU53" s="1">
        <f t="shared" si="2946"/>
        <v>11.232988012778375</v>
      </c>
      <c r="AOV53" s="1"/>
      <c r="AOW53" s="1"/>
      <c r="AOX53" s="2" t="s">
        <v>11</v>
      </c>
      <c r="AOY53" s="1" t="s">
        <v>111</v>
      </c>
      <c r="AOZ53" s="1">
        <v>158</v>
      </c>
      <c r="APA53" s="2">
        <v>4</v>
      </c>
      <c r="APB53" s="1">
        <v>5.2999999999999999E-2</v>
      </c>
      <c r="APC53" s="1">
        <f t="shared" si="2947"/>
        <v>3.3000000000000002E-2</v>
      </c>
      <c r="APD53" s="1">
        <f t="shared" si="2948"/>
        <v>0.82191780821917804</v>
      </c>
      <c r="APE53" s="1">
        <f t="shared" si="2949"/>
        <v>1.2328767123287671E-3</v>
      </c>
      <c r="APF53" s="1">
        <f t="shared" si="2950"/>
        <v>9.4585654403986883</v>
      </c>
      <c r="APG53" s="1"/>
      <c r="APH53" s="1"/>
      <c r="API53" s="2" t="s">
        <v>11</v>
      </c>
      <c r="APJ53" s="1" t="s">
        <v>112</v>
      </c>
      <c r="APK53" s="1">
        <v>161</v>
      </c>
      <c r="APL53" s="2">
        <v>4</v>
      </c>
      <c r="APM53" s="1">
        <v>6.0999999999999999E-2</v>
      </c>
      <c r="APN53" s="1">
        <f t="shared" si="2951"/>
        <v>4.4999999999999998E-2</v>
      </c>
      <c r="APO53" s="1">
        <f t="shared" si="2952"/>
        <v>1.3890784982935154</v>
      </c>
      <c r="APP53" s="1">
        <f t="shared" si="2953"/>
        <v>2.0836177474402732E-3</v>
      </c>
      <c r="APQ53" s="1">
        <f t="shared" si="2954"/>
        <v>15.98540601818461</v>
      </c>
      <c r="APR53" s="1"/>
      <c r="APS53" s="1"/>
      <c r="APT53" s="2" t="s">
        <v>11</v>
      </c>
      <c r="APU53" s="1" t="s">
        <v>113</v>
      </c>
      <c r="APV53" s="1">
        <v>162</v>
      </c>
      <c r="APW53" s="2">
        <v>4</v>
      </c>
      <c r="APX53" s="1">
        <v>5.0999999999999997E-2</v>
      </c>
      <c r="APY53" s="1">
        <f t="shared" si="2955"/>
        <v>4.5999999999999999E-2</v>
      </c>
      <c r="APZ53" s="1">
        <f t="shared" si="2956"/>
        <v>1.9037800687285222</v>
      </c>
      <c r="AQA53" s="1">
        <f t="shared" si="2957"/>
        <v>2.8556701030927833E-3</v>
      </c>
      <c r="AQB53" s="1">
        <f t="shared" si="2958"/>
        <v>21.908551176437786</v>
      </c>
      <c r="AQC53" s="1"/>
      <c r="AQD53" s="1"/>
      <c r="AQE53" s="2" t="s">
        <v>11</v>
      </c>
      <c r="AQF53" s="1" t="s">
        <v>114</v>
      </c>
      <c r="AQG53" s="1">
        <v>163</v>
      </c>
      <c r="AQH53" s="2">
        <v>4</v>
      </c>
      <c r="AQI53" s="1">
        <v>6.6000000000000003E-2</v>
      </c>
      <c r="AQJ53" s="1">
        <f t="shared" si="3406"/>
        <v>0.05</v>
      </c>
      <c r="AQK53" s="1">
        <f t="shared" si="2959"/>
        <v>1.4315068493150687</v>
      </c>
      <c r="AQL53" s="1">
        <f t="shared" si="2960"/>
        <v>2.1472602739726031E-3</v>
      </c>
      <c r="AQM53" s="1">
        <f t="shared" si="2961"/>
        <v>16.473668142027719</v>
      </c>
      <c r="AQN53" s="1"/>
      <c r="AQO53" s="1"/>
      <c r="AQP53" s="2" t="s">
        <v>11</v>
      </c>
      <c r="AQQ53" s="1" t="s">
        <v>115</v>
      </c>
      <c r="AQR53" s="1">
        <v>169</v>
      </c>
      <c r="AQS53" s="2">
        <v>4</v>
      </c>
      <c r="AQT53" s="1">
        <v>5.2999999999999999E-2</v>
      </c>
      <c r="AQU53" s="1">
        <f t="shared" si="2962"/>
        <v>6.0999999999999999E-2</v>
      </c>
      <c r="AQV53" s="1">
        <f t="shared" si="2963"/>
        <v>2.6348122866894195</v>
      </c>
      <c r="AQW53" s="1">
        <f t="shared" si="2964"/>
        <v>3.9522184300341294E-3</v>
      </c>
      <c r="AQX53" s="1">
        <f t="shared" si="2965"/>
        <v>30.321212398129038</v>
      </c>
      <c r="AQY53" s="1"/>
      <c r="AQZ53" s="1"/>
      <c r="ARA53" s="2" t="s">
        <v>11</v>
      </c>
      <c r="ARB53" s="1" t="s">
        <v>116</v>
      </c>
      <c r="ARC53" s="1">
        <v>170</v>
      </c>
      <c r="ARD53" s="2">
        <v>4</v>
      </c>
      <c r="ARE53" s="1">
        <v>1.4999999999999999E-2</v>
      </c>
      <c r="ARF53" s="1">
        <f t="shared" si="2966"/>
        <v>8.9999999999999993E-3</v>
      </c>
      <c r="ARG53" s="1">
        <f t="shared" si="2967"/>
        <v>3.7414965986394509E-2</v>
      </c>
      <c r="ARH53" s="1">
        <f t="shared" si="2968"/>
        <v>5.6122448979591762E-5</v>
      </c>
      <c r="ARI53" s="1">
        <f t="shared" si="2969"/>
        <v>0.43056848348300097</v>
      </c>
      <c r="ARJ53" s="1"/>
      <c r="ARK53" s="1"/>
      <c r="ARL53" s="2" t="s">
        <v>11</v>
      </c>
      <c r="ARM53" s="1" t="s">
        <v>117</v>
      </c>
      <c r="ARN53" s="1">
        <v>171</v>
      </c>
      <c r="ARO53" s="2">
        <v>4</v>
      </c>
      <c r="ARP53" s="1">
        <v>3.1E-2</v>
      </c>
      <c r="ARQ53" s="1">
        <f t="shared" si="2970"/>
        <v>2.5000000000000001E-2</v>
      </c>
      <c r="ARR53" s="1">
        <f t="shared" si="2971"/>
        <v>0.66780821917808231</v>
      </c>
      <c r="ARS53" s="1">
        <f t="shared" si="2972"/>
        <v>1.0017123287671234E-3</v>
      </c>
      <c r="ART53" s="1">
        <f t="shared" si="2973"/>
        <v>7.6850844203239355</v>
      </c>
      <c r="ARU53" s="1"/>
      <c r="ARV53" s="1"/>
      <c r="ARW53" s="2" t="s">
        <v>11</v>
      </c>
      <c r="ARX53" s="1" t="s">
        <v>118</v>
      </c>
      <c r="ARY53" s="1">
        <v>172</v>
      </c>
      <c r="ARZ53" s="2">
        <v>4</v>
      </c>
      <c r="ASA53" s="1">
        <v>4.8000000000000001E-2</v>
      </c>
      <c r="ASB53" s="1">
        <f t="shared" si="2974"/>
        <v>2.8000000000000001E-2</v>
      </c>
      <c r="ASC53" s="1">
        <f t="shared" si="2975"/>
        <v>0.19661016949152543</v>
      </c>
      <c r="ASD53" s="1">
        <f t="shared" si="2976"/>
        <v>2.9491525423728815E-4</v>
      </c>
      <c r="ASE53" s="1">
        <f t="shared" si="2977"/>
        <v>2.2625743544998898</v>
      </c>
      <c r="ASF53" s="1"/>
      <c r="ASG53" s="1"/>
      <c r="ASH53" s="2" t="s">
        <v>11</v>
      </c>
      <c r="ASI53" s="1" t="s">
        <v>119</v>
      </c>
      <c r="ASJ53" s="1">
        <v>173</v>
      </c>
      <c r="ASK53" s="2">
        <v>4</v>
      </c>
      <c r="ASL53" s="1">
        <v>3.5999999999999997E-2</v>
      </c>
      <c r="ASM53" s="1">
        <f t="shared" si="2978"/>
        <v>3.2999999999999995E-2</v>
      </c>
      <c r="ASN53" s="1">
        <f t="shared" si="2979"/>
        <v>0.89726027397260255</v>
      </c>
      <c r="ASO53" s="1">
        <f t="shared" si="2980"/>
        <v>1.3458904109589038E-3</v>
      </c>
      <c r="ASP53" s="1">
        <f t="shared" si="2981"/>
        <v>10.325600605768567</v>
      </c>
      <c r="ASQ53" s="1"/>
      <c r="ASR53" s="1"/>
      <c r="ASS53" s="2" t="s">
        <v>11</v>
      </c>
      <c r="AST53" s="1" t="s">
        <v>120</v>
      </c>
      <c r="ASU53" s="1">
        <v>176</v>
      </c>
      <c r="ASV53" s="2">
        <v>4</v>
      </c>
      <c r="ASW53" s="1">
        <v>4.2000000000000003E-2</v>
      </c>
      <c r="ASX53" s="1">
        <f t="shared" si="2982"/>
        <v>3.5000000000000003E-2</v>
      </c>
      <c r="ASY53" s="1">
        <f t="shared" si="2983"/>
        <v>0.76288659793814451</v>
      </c>
      <c r="ASZ53" s="1">
        <f t="shared" si="2984"/>
        <v>1.1443298969072168E-3</v>
      </c>
      <c r="ATA53" s="1">
        <f t="shared" si="2985"/>
        <v>8.7792389190779616</v>
      </c>
      <c r="ATB53" s="1"/>
      <c r="ATC53" s="1"/>
      <c r="ATD53" s="2" t="s">
        <v>11</v>
      </c>
      <c r="ATE53" s="1" t="s">
        <v>121</v>
      </c>
      <c r="ATF53" s="1">
        <v>180</v>
      </c>
      <c r="ATG53" s="2">
        <v>4</v>
      </c>
      <c r="ATH53" s="1">
        <v>6.7000000000000004E-2</v>
      </c>
      <c r="ATI53" s="1">
        <f t="shared" si="2986"/>
        <v>4.5999999999999999E-2</v>
      </c>
      <c r="ATJ53" s="1">
        <f t="shared" si="2987"/>
        <v>0.57093425605536341</v>
      </c>
      <c r="ATK53" s="1">
        <f t="shared" si="2988"/>
        <v>8.5640138408304511E-4</v>
      </c>
      <c r="ATL53" s="1">
        <f t="shared" si="2989"/>
        <v>6.570266478062412</v>
      </c>
      <c r="ATM53" s="1"/>
      <c r="ATN53" s="1"/>
      <c r="ATO53" s="2" t="s">
        <v>11</v>
      </c>
      <c r="ATP53" s="1" t="s">
        <v>122</v>
      </c>
      <c r="ATQ53" s="1">
        <v>183</v>
      </c>
      <c r="ATR53" s="2">
        <v>4</v>
      </c>
      <c r="ATS53" s="1">
        <v>5.3999999999999999E-2</v>
      </c>
      <c r="ATT53" s="1">
        <f t="shared" si="2990"/>
        <v>5.2999999999999999E-2</v>
      </c>
      <c r="ATU53" s="1">
        <f t="shared" si="2991"/>
        <v>1.5342465753424657</v>
      </c>
      <c r="ATV53" s="1">
        <f t="shared" si="2992"/>
        <v>2.3013698630136984E-3</v>
      </c>
      <c r="ATW53" s="1">
        <f t="shared" si="2993"/>
        <v>17.65598882207755</v>
      </c>
      <c r="ATX53" s="1"/>
      <c r="ATY53" s="1"/>
      <c r="ATZ53" s="2" t="s">
        <v>11</v>
      </c>
      <c r="AUA53" s="1" t="s">
        <v>123</v>
      </c>
      <c r="AUB53" s="1">
        <v>184</v>
      </c>
      <c r="AUC53" s="2">
        <v>4</v>
      </c>
      <c r="AUD53" s="1">
        <v>1.4999999999999999E-2</v>
      </c>
      <c r="AUE53" s="1">
        <f t="shared" si="2994"/>
        <v>-1.0000000000000009E-3</v>
      </c>
      <c r="AUF53" s="1">
        <f t="shared" si="2995"/>
        <v>-0.35018050541516249</v>
      </c>
      <c r="AUG53" s="1">
        <f t="shared" si="2996"/>
        <v>-5.2527075812274372E-4</v>
      </c>
      <c r="AUH53" s="1">
        <f t="shared" si="2997"/>
        <v>-4.0298496921457954</v>
      </c>
      <c r="AUI53" s="1"/>
      <c r="AUJ53" s="1"/>
      <c r="AUK53" s="2" t="s">
        <v>11</v>
      </c>
      <c r="AUL53" s="1" t="s">
        <v>124</v>
      </c>
      <c r="AUM53" s="1">
        <v>185</v>
      </c>
      <c r="AUN53" s="2">
        <v>4</v>
      </c>
      <c r="AUO53" s="1">
        <v>2.5999999999999999E-2</v>
      </c>
      <c r="AUP53" s="1">
        <f t="shared" si="2998"/>
        <v>2.0999999999999998E-2</v>
      </c>
      <c r="AUQ53" s="1">
        <f t="shared" si="2999"/>
        <v>0.58844765342960281</v>
      </c>
      <c r="AUR53" s="1">
        <f t="shared" si="3000"/>
        <v>8.8267148014440429E-4</v>
      </c>
      <c r="AUS53" s="1">
        <f t="shared" si="3001"/>
        <v>6.7718092764924185</v>
      </c>
      <c r="AUT53" s="1"/>
      <c r="AUU53" s="1"/>
      <c r="AUV53" s="2" t="s">
        <v>11</v>
      </c>
      <c r="AUW53" s="1" t="s">
        <v>125</v>
      </c>
      <c r="AUX53" s="1">
        <v>186</v>
      </c>
      <c r="AUY53" s="2">
        <v>4</v>
      </c>
      <c r="AUZ53" s="1">
        <v>3.4000000000000002E-2</v>
      </c>
      <c r="AVA53" s="1">
        <f t="shared" si="3002"/>
        <v>2.4E-2</v>
      </c>
      <c r="AVB53" s="1">
        <f t="shared" si="3003"/>
        <v>0.72924187725631773</v>
      </c>
      <c r="AVC53" s="1">
        <f t="shared" si="3004"/>
        <v>1.0938628158844766E-3</v>
      </c>
      <c r="AVD53" s="1">
        <f t="shared" si="3005"/>
        <v>8.3920581217881516</v>
      </c>
      <c r="AVE53" s="1"/>
      <c r="AVF53" s="1"/>
      <c r="AVG53" s="2" t="s">
        <v>11</v>
      </c>
      <c r="AVH53" s="1" t="s">
        <v>126</v>
      </c>
      <c r="AVI53" s="1">
        <v>187</v>
      </c>
      <c r="AVJ53" s="2">
        <v>4</v>
      </c>
      <c r="AVK53" s="1">
        <v>3.7999999999999999E-2</v>
      </c>
      <c r="AVL53" s="1">
        <f t="shared" si="3006"/>
        <v>2.7999999999999997E-2</v>
      </c>
      <c r="AVM53" s="1">
        <f t="shared" si="3007"/>
        <v>0.99280575539568339</v>
      </c>
      <c r="AVN53" s="1">
        <f t="shared" si="3008"/>
        <v>1.4892086330935252E-3</v>
      </c>
      <c r="AVO53" s="1">
        <f t="shared" si="3009"/>
        <v>11.425130485201006</v>
      </c>
      <c r="AVP53" s="1"/>
      <c r="AVQ53" s="1"/>
      <c r="AVR53" s="2" t="s">
        <v>11</v>
      </c>
      <c r="AVS53" s="1" t="s">
        <v>127</v>
      </c>
      <c r="AVT53" s="1">
        <v>190</v>
      </c>
      <c r="AVU53" s="2">
        <v>4</v>
      </c>
      <c r="AVV53" s="1">
        <v>0.05</v>
      </c>
      <c r="AVW53" s="1">
        <f t="shared" si="3010"/>
        <v>3.9000000000000007E-2</v>
      </c>
      <c r="AVX53" s="1">
        <f t="shared" si="3011"/>
        <v>1.4336917562724016</v>
      </c>
      <c r="AVY53" s="1">
        <f t="shared" si="3012"/>
        <v>2.1505376344086026E-3</v>
      </c>
      <c r="AVZ53" s="1">
        <f t="shared" si="3013"/>
        <v>16.498811879309546</v>
      </c>
      <c r="AWA53" s="1"/>
      <c r="AWB53" s="1"/>
      <c r="AWC53" s="2" t="s">
        <v>11</v>
      </c>
      <c r="AWD53" s="1" t="s">
        <v>128</v>
      </c>
      <c r="AWE53" s="1">
        <v>191</v>
      </c>
      <c r="AWF53" s="2">
        <v>4</v>
      </c>
      <c r="AWG53" s="1">
        <v>5.2999999999999999E-2</v>
      </c>
      <c r="AWH53" s="1">
        <f t="shared" si="3014"/>
        <v>0.04</v>
      </c>
      <c r="AWI53" s="1">
        <f t="shared" si="3015"/>
        <v>1.3799283154121864</v>
      </c>
      <c r="AWJ53" s="1">
        <f t="shared" si="3016"/>
        <v>2.0698924731182796E-3</v>
      </c>
      <c r="AWK53" s="1">
        <f t="shared" si="3017"/>
        <v>15.880106433835435</v>
      </c>
      <c r="AWL53" s="1"/>
      <c r="AWM53" s="1"/>
      <c r="AWN53" s="2" t="s">
        <v>11</v>
      </c>
      <c r="AWO53" s="1" t="s">
        <v>129</v>
      </c>
      <c r="AWP53" s="1">
        <v>192</v>
      </c>
      <c r="AWQ53" s="2">
        <v>4</v>
      </c>
      <c r="AWR53" s="1">
        <v>5.6000000000000001E-2</v>
      </c>
      <c r="AWS53" s="1">
        <f t="shared" si="3018"/>
        <v>0.04</v>
      </c>
      <c r="AWT53" s="1">
        <f t="shared" si="3019"/>
        <v>1.3642857142857141</v>
      </c>
      <c r="AWU53" s="1">
        <f t="shared" si="3020"/>
        <v>2.046428571428571E-3</v>
      </c>
      <c r="AWV53" s="1">
        <f t="shared" si="3021"/>
        <v>15.700092611366536</v>
      </c>
      <c r="AWW53" s="1"/>
      <c r="AWX53" s="1"/>
      <c r="AWY53" s="2" t="s">
        <v>11</v>
      </c>
      <c r="AWZ53" s="1" t="s">
        <v>130</v>
      </c>
      <c r="AXA53" s="1">
        <v>193</v>
      </c>
      <c r="AXB53" s="2">
        <v>4</v>
      </c>
      <c r="AXC53" s="1">
        <v>5.8000000000000003E-2</v>
      </c>
      <c r="AXD53" s="1">
        <f t="shared" si="3022"/>
        <v>4.4000000000000004E-2</v>
      </c>
      <c r="AXE53" s="1">
        <f t="shared" si="3023"/>
        <v>1.4767025089605736</v>
      </c>
      <c r="AXF53" s="1">
        <f t="shared" si="3024"/>
        <v>2.2150537634408607E-3</v>
      </c>
      <c r="AXG53" s="1">
        <f t="shared" si="3025"/>
        <v>16.993776235688831</v>
      </c>
      <c r="AXH53" s="1"/>
      <c r="AXI53" s="1"/>
      <c r="AXJ53" s="2" t="s">
        <v>11</v>
      </c>
      <c r="AXK53" s="1" t="s">
        <v>131</v>
      </c>
      <c r="AXL53" s="1">
        <v>197</v>
      </c>
      <c r="AXM53" s="2">
        <v>4</v>
      </c>
      <c r="AXN53" s="1">
        <v>6.6000000000000003E-2</v>
      </c>
      <c r="AXO53" s="1">
        <f t="shared" si="3026"/>
        <v>4.7E-2</v>
      </c>
      <c r="AXP53" s="1">
        <f t="shared" si="3027"/>
        <v>1.535971223021583</v>
      </c>
      <c r="AXQ53" s="1">
        <f t="shared" si="3028"/>
        <v>2.3039568345323744E-3</v>
      </c>
      <c r="AXR53" s="1">
        <f t="shared" si="3029"/>
        <v>17.675835931814603</v>
      </c>
      <c r="AXS53" s="1"/>
      <c r="AXT53" s="1"/>
      <c r="AXU53" s="2" t="s">
        <v>11</v>
      </c>
      <c r="AXV53" s="1" t="s">
        <v>132</v>
      </c>
      <c r="AXW53" s="1">
        <v>198</v>
      </c>
      <c r="AXX53" s="2">
        <v>4</v>
      </c>
      <c r="AXY53" s="1">
        <v>3.4000000000000002E-2</v>
      </c>
      <c r="AXZ53" s="1">
        <f t="shared" si="3030"/>
        <v>1.7000000000000001E-2</v>
      </c>
      <c r="AYA53" s="1">
        <f t="shared" si="3031"/>
        <v>0.42446043165467634</v>
      </c>
      <c r="AYB53" s="1">
        <f t="shared" si="3032"/>
        <v>6.3669064748201449E-4</v>
      </c>
      <c r="AYC53" s="1">
        <f t="shared" si="3033"/>
        <v>4.8846572364265182</v>
      </c>
      <c r="AYD53" s="1"/>
      <c r="AYE53" s="1"/>
      <c r="AYF53" s="2" t="s">
        <v>11</v>
      </c>
      <c r="AYG53" s="1" t="s">
        <v>133</v>
      </c>
      <c r="AYH53" s="1">
        <v>201</v>
      </c>
      <c r="AYI53" s="2">
        <v>4</v>
      </c>
      <c r="AYJ53" s="1">
        <v>5.2999999999999999E-2</v>
      </c>
      <c r="AYK53" s="1">
        <f t="shared" si="3034"/>
        <v>0.03</v>
      </c>
      <c r="AYL53" s="1">
        <f t="shared" si="3035"/>
        <v>0.8392857142857143</v>
      </c>
      <c r="AYM53" s="1">
        <f t="shared" si="3036"/>
        <v>1.2589285714285714E-3</v>
      </c>
      <c r="AYN53" s="1">
        <f t="shared" si="3037"/>
        <v>9.6584339363118765</v>
      </c>
      <c r="AYO53" s="1"/>
      <c r="AYP53" s="1"/>
      <c r="AYQ53" s="2" t="s">
        <v>11</v>
      </c>
      <c r="AYR53" s="1" t="s">
        <v>134</v>
      </c>
      <c r="AYS53" s="1">
        <v>204</v>
      </c>
      <c r="AYT53" s="2">
        <v>4</v>
      </c>
      <c r="AYU53" s="1">
        <v>5.8999999999999997E-2</v>
      </c>
      <c r="AYV53" s="1">
        <f t="shared" si="3038"/>
        <v>3.5999999999999997E-2</v>
      </c>
      <c r="AYW53" s="1">
        <f t="shared" si="3039"/>
        <v>0.7392857142857141</v>
      </c>
      <c r="AYX53" s="1">
        <f t="shared" si="3040"/>
        <v>1.1089285714285713E-3</v>
      </c>
      <c r="AYY53" s="1">
        <f t="shared" si="3041"/>
        <v>8.5076418077300335</v>
      </c>
      <c r="AYZ53" s="1"/>
      <c r="AZA53" s="1"/>
      <c r="AZB53" s="2" t="s">
        <v>11</v>
      </c>
      <c r="AZC53" s="1" t="s">
        <v>135</v>
      </c>
      <c r="AZD53" s="1">
        <v>205</v>
      </c>
      <c r="AZE53" s="2">
        <v>4</v>
      </c>
      <c r="AZF53" s="1">
        <v>5.8000000000000003E-2</v>
      </c>
      <c r="AZG53" s="1">
        <f t="shared" si="2197"/>
        <v>3.6000000000000004E-2</v>
      </c>
      <c r="AZH53" s="1">
        <f t="shared" si="3042"/>
        <v>1.0785714285714287</v>
      </c>
      <c r="AZI53" s="1">
        <f t="shared" si="3043"/>
        <v>1.6178571428571431E-3</v>
      </c>
      <c r="AZJ53" s="1">
        <f t="shared" si="3044"/>
        <v>12.412115101132709</v>
      </c>
      <c r="AZK53" s="1"/>
      <c r="AZL53" s="1"/>
      <c r="AZM53" s="2" t="s">
        <v>11</v>
      </c>
      <c r="AZN53" s="1" t="s">
        <v>136</v>
      </c>
      <c r="AZO53" s="1">
        <v>208</v>
      </c>
      <c r="AZP53" s="2">
        <v>4</v>
      </c>
      <c r="AZQ53" s="1">
        <v>0.06</v>
      </c>
      <c r="AZR53" s="1">
        <f t="shared" si="3045"/>
        <v>3.8999999999999993E-2</v>
      </c>
      <c r="AZS53" s="1">
        <f t="shared" si="3046"/>
        <v>1.1857142857142855</v>
      </c>
      <c r="AZT53" s="1">
        <f t="shared" si="3047"/>
        <v>1.7785714285714282E-3</v>
      </c>
      <c r="AZU53" s="1">
        <f t="shared" si="3048"/>
        <v>13.645106667470392</v>
      </c>
      <c r="AZV53" s="1"/>
      <c r="AZW53" s="1"/>
      <c r="AZX53" s="2" t="s">
        <v>11</v>
      </c>
      <c r="AZY53" s="1" t="s">
        <v>137</v>
      </c>
      <c r="AZZ53" s="1">
        <v>211</v>
      </c>
      <c r="BAA53" s="2">
        <v>4</v>
      </c>
      <c r="BAB53" s="1">
        <v>6.5000000000000002E-2</v>
      </c>
      <c r="BAC53" s="1">
        <f t="shared" si="3049"/>
        <v>4.1000000000000002E-2</v>
      </c>
      <c r="BAD53" s="1">
        <f t="shared" si="3050"/>
        <v>1.198581560283688</v>
      </c>
      <c r="BAE53" s="1">
        <f t="shared" si="3051"/>
        <v>1.797872340425532E-3</v>
      </c>
      <c r="BAF53" s="1">
        <f t="shared" si="3052"/>
        <v>13.79318225037809</v>
      </c>
      <c r="BAG53" s="1"/>
      <c r="BAH53" s="1"/>
      <c r="BAI53" s="2" t="s">
        <v>11</v>
      </c>
      <c r="BAJ53" s="1" t="s">
        <v>138</v>
      </c>
      <c r="BAK53" s="1">
        <v>212</v>
      </c>
      <c r="BAL53" s="2">
        <v>4</v>
      </c>
      <c r="BAM53" s="1">
        <v>1.9E-2</v>
      </c>
      <c r="BAN53" s="1">
        <f t="shared" si="3053"/>
        <v>8.9999999999999993E-3</v>
      </c>
      <c r="BAO53" s="1">
        <f t="shared" si="3054"/>
        <v>1.3058419243986255</v>
      </c>
      <c r="BAP53" s="1">
        <f t="shared" si="3055"/>
        <v>1.958762886597938E-3</v>
      </c>
      <c r="BAQ53" s="1">
        <f t="shared" si="3056"/>
        <v>15.02752607770101</v>
      </c>
      <c r="BAR53" s="1"/>
      <c r="BAS53" s="1"/>
      <c r="BAT53" s="2" t="s">
        <v>11</v>
      </c>
      <c r="BAU53" s="1" t="s">
        <v>139</v>
      </c>
      <c r="BAV53" s="1">
        <v>213</v>
      </c>
      <c r="BAW53" s="2">
        <v>4</v>
      </c>
      <c r="BAX53" s="1">
        <v>1.4999999999999999E-2</v>
      </c>
      <c r="BAY53" s="1">
        <f t="shared" si="3057"/>
        <v>1.3999999999999999E-2</v>
      </c>
      <c r="BAZ53" s="1">
        <f t="shared" si="3058"/>
        <v>1.6180555555555554</v>
      </c>
      <c r="BBA53" s="1">
        <f t="shared" si="3059"/>
        <v>2.4270833333333332E-3</v>
      </c>
      <c r="BBB53" s="1">
        <f t="shared" si="3060"/>
        <v>18.6204559694145</v>
      </c>
      <c r="BBC53" s="1"/>
      <c r="BBD53" s="1"/>
      <c r="BBE53" s="2" t="s">
        <v>11</v>
      </c>
      <c r="BBF53" s="1" t="s">
        <v>140</v>
      </c>
      <c r="BBG53" s="1">
        <v>214</v>
      </c>
      <c r="BBH53" s="2">
        <v>4</v>
      </c>
      <c r="BBI53" s="1">
        <v>2.8000000000000001E-2</v>
      </c>
      <c r="BBJ53" s="1">
        <f t="shared" si="3061"/>
        <v>2.3E-2</v>
      </c>
      <c r="BBK53" s="1">
        <f t="shared" si="3062"/>
        <v>1.6097560975609755</v>
      </c>
      <c r="BBL53" s="1">
        <f t="shared" si="3063"/>
        <v>2.4146341463414634E-3</v>
      </c>
      <c r="BBM53" s="1">
        <f t="shared" si="3064"/>
        <v>18.524946460097919</v>
      </c>
      <c r="BBN53" s="1"/>
      <c r="BBO53" s="1"/>
      <c r="BBP53" s="2" t="s">
        <v>11</v>
      </c>
      <c r="BBQ53" s="1" t="s">
        <v>141</v>
      </c>
      <c r="BBR53" s="1">
        <v>215</v>
      </c>
      <c r="BBS53" s="2">
        <v>4</v>
      </c>
      <c r="BBT53" s="1">
        <v>3.5000000000000003E-2</v>
      </c>
      <c r="BBU53" s="1">
        <f t="shared" si="3065"/>
        <v>2.7000000000000003E-2</v>
      </c>
      <c r="BBV53" s="1">
        <f t="shared" si="3066"/>
        <v>1.653846153846154</v>
      </c>
      <c r="BBW53" s="1">
        <f t="shared" si="3067"/>
        <v>2.4807692307692308E-3</v>
      </c>
      <c r="BBX53" s="1">
        <f t="shared" si="3068"/>
        <v>19.032331357315055</v>
      </c>
      <c r="BBY53" s="1"/>
      <c r="BBZ53" s="1"/>
      <c r="BCA53" s="2" t="s">
        <v>11</v>
      </c>
      <c r="BCB53" s="1" t="s">
        <v>142</v>
      </c>
      <c r="BCC53" s="1">
        <v>225</v>
      </c>
      <c r="BCD53" s="2">
        <v>4</v>
      </c>
      <c r="BCE53" s="1">
        <v>4.1000000000000002E-2</v>
      </c>
      <c r="BCF53" s="1">
        <f t="shared" si="3069"/>
        <v>3.4000000000000002E-2</v>
      </c>
      <c r="BCG53" s="1">
        <f t="shared" si="3070"/>
        <v>1.8641114982578399</v>
      </c>
      <c r="BCH53" s="1">
        <f t="shared" si="3071"/>
        <v>2.79616724738676E-3</v>
      </c>
      <c r="BCI53" s="1">
        <f t="shared" si="3072"/>
        <v>21.452048389940234</v>
      </c>
      <c r="BCJ53" s="1"/>
      <c r="BCK53" s="1"/>
      <c r="BCL53" s="2" t="s">
        <v>11</v>
      </c>
      <c r="BCM53" s="1" t="s">
        <v>143</v>
      </c>
      <c r="BCN53" s="1">
        <v>226</v>
      </c>
      <c r="BCO53" s="2">
        <v>4</v>
      </c>
      <c r="BCP53" s="1">
        <v>3.1E-2</v>
      </c>
      <c r="BCQ53" s="1">
        <f t="shared" si="3073"/>
        <v>1.3000000000000001E-2</v>
      </c>
      <c r="BCR53" s="1">
        <f t="shared" si="3074"/>
        <v>0.92567567567567566</v>
      </c>
      <c r="BCS53" s="1">
        <f t="shared" si="3075"/>
        <v>1.3885135135135135E-3</v>
      </c>
      <c r="BCT53" s="1">
        <f t="shared" si="3076"/>
        <v>10.652602811872443</v>
      </c>
      <c r="BCU53" s="1"/>
      <c r="BCV53" s="1"/>
      <c r="BCW53" s="2" t="s">
        <v>11</v>
      </c>
      <c r="BCX53" s="1" t="s">
        <v>144</v>
      </c>
      <c r="BCY53" s="1">
        <v>232</v>
      </c>
      <c r="BCZ53" s="2">
        <v>4</v>
      </c>
      <c r="BDA53" s="1">
        <v>5.2999999999999999E-2</v>
      </c>
      <c r="BDB53" s="1">
        <f t="shared" si="3077"/>
        <v>2.8999999999999998E-2</v>
      </c>
      <c r="BDC53" s="1">
        <f t="shared" si="3078"/>
        <v>1.5337837837837835</v>
      </c>
      <c r="BDD53" s="1">
        <f t="shared" si="3079"/>
        <v>2.3006756756756754E-3</v>
      </c>
      <c r="BDE53" s="1">
        <f t="shared" si="3080"/>
        <v>17.650663053248497</v>
      </c>
      <c r="BDF53" s="1"/>
      <c r="BDG53" s="1"/>
      <c r="BDH53" s="2" t="s">
        <v>11</v>
      </c>
      <c r="BDI53" s="1" t="s">
        <v>145</v>
      </c>
      <c r="BDJ53" s="1">
        <v>233</v>
      </c>
      <c r="BDK53" s="2">
        <v>4</v>
      </c>
      <c r="BDL53" s="1">
        <v>5.7000000000000002E-2</v>
      </c>
      <c r="BDM53" s="1">
        <f t="shared" si="3081"/>
        <v>1.9000000000000003E-2</v>
      </c>
      <c r="BDN53" s="1">
        <f t="shared" si="3082"/>
        <v>1.2398648648648649</v>
      </c>
      <c r="BDO53" s="1">
        <f t="shared" si="3083"/>
        <v>1.8597972972972975E-3</v>
      </c>
      <c r="BDP53" s="1">
        <f t="shared" si="3084"/>
        <v>14.268267269916739</v>
      </c>
      <c r="BDQ53" s="1"/>
      <c r="BDR53" s="1"/>
      <c r="BDS53" s="2" t="s">
        <v>11</v>
      </c>
      <c r="BDT53" s="1" t="s">
        <v>146</v>
      </c>
      <c r="BDU53" s="1">
        <v>234</v>
      </c>
      <c r="BDV53" s="2">
        <v>4</v>
      </c>
      <c r="BDW53" s="1">
        <v>5.7000000000000002E-2</v>
      </c>
      <c r="BDX53" s="1">
        <f t="shared" si="3085"/>
        <v>2.1999999999999999E-2</v>
      </c>
      <c r="BDY53" s="1">
        <f t="shared" si="3086"/>
        <v>1.31864406779661</v>
      </c>
      <c r="BDZ53" s="1">
        <f t="shared" si="3087"/>
        <v>1.9779661016949149E-3</v>
      </c>
      <c r="BEA53" s="1">
        <f t="shared" si="3088"/>
        <v>15.174852136214776</v>
      </c>
      <c r="BEB53" s="1"/>
      <c r="BEC53" s="1"/>
      <c r="BED53" s="2" t="s">
        <v>11</v>
      </c>
      <c r="BEE53" s="1" t="s">
        <v>147</v>
      </c>
      <c r="BEF53" s="1">
        <v>236</v>
      </c>
      <c r="BEG53" s="2">
        <v>4</v>
      </c>
      <c r="BEH53" s="1">
        <v>6.5000000000000002E-2</v>
      </c>
      <c r="BEI53" s="1">
        <f t="shared" si="3089"/>
        <v>6.9999999999999993E-3</v>
      </c>
      <c r="BEJ53" s="1">
        <f t="shared" si="3090"/>
        <v>0.81694915254237288</v>
      </c>
      <c r="BEK53" s="1">
        <f t="shared" si="3091"/>
        <v>1.2254237288135594E-3</v>
      </c>
      <c r="BEL53" s="1">
        <f t="shared" si="3092"/>
        <v>9.4013865419736806</v>
      </c>
      <c r="BEM53" s="1"/>
      <c r="BEN53" s="1"/>
      <c r="BEO53" s="2" t="s">
        <v>11</v>
      </c>
      <c r="BEP53" s="4" t="s">
        <v>148</v>
      </c>
      <c r="BEQ53" s="4">
        <v>239</v>
      </c>
      <c r="BER53" s="2">
        <v>4</v>
      </c>
      <c r="BES53" s="1">
        <v>7.0999999999999994E-2</v>
      </c>
      <c r="BET53" s="1">
        <f t="shared" si="3093"/>
        <v>3.9999999999999897E-3</v>
      </c>
      <c r="BEU53" s="1">
        <f t="shared" si="3094"/>
        <v>0.76510067114093927</v>
      </c>
      <c r="BEV53" s="1">
        <f t="shared" si="3095"/>
        <v>1.147651006711409E-3</v>
      </c>
      <c r="BEW53" s="1">
        <f t="shared" si="3096"/>
        <v>8.8047182992167627</v>
      </c>
      <c r="BEX53" s="1"/>
      <c r="BEY53" s="1"/>
      <c r="BEZ53" s="2" t="s">
        <v>11</v>
      </c>
      <c r="BFA53" s="4" t="s">
        <v>149</v>
      </c>
      <c r="BFB53" s="4">
        <v>240</v>
      </c>
      <c r="BFC53" s="2">
        <v>4</v>
      </c>
      <c r="BFD53" s="1">
        <v>-1.4999999999999999E-2</v>
      </c>
      <c r="BFE53" s="1">
        <f t="shared" si="3097"/>
        <v>8.0000000000000002E-3</v>
      </c>
      <c r="BFF53" s="1">
        <f t="shared" si="3098"/>
        <v>2.5087108013937285</v>
      </c>
      <c r="BFG53" s="1">
        <f t="shared" si="3099"/>
        <v>3.7630662020905928E-3</v>
      </c>
      <c r="BFH53" s="1">
        <f t="shared" si="3100"/>
        <v>28.870046431321438</v>
      </c>
      <c r="BFI53" s="1"/>
      <c r="BFJ53" s="1"/>
      <c r="BFK53" s="2" t="s">
        <v>11</v>
      </c>
      <c r="BFL53" s="4" t="s">
        <v>150</v>
      </c>
      <c r="BFM53" s="4">
        <v>241</v>
      </c>
      <c r="BFN53" s="2">
        <v>4</v>
      </c>
      <c r="BFO53" s="1">
        <v>-7.0000000000000001E-3</v>
      </c>
      <c r="BFP53" s="1">
        <f t="shared" si="3101"/>
        <v>1.0000000000000002E-2</v>
      </c>
      <c r="BFQ53" s="1">
        <f t="shared" si="3102"/>
        <v>2.597938144329897</v>
      </c>
      <c r="BFR53" s="1">
        <f t="shared" si="3103"/>
        <v>3.8969072164948457E-3</v>
      </c>
      <c r="BFS53" s="1">
        <f t="shared" si="3104"/>
        <v>29.896867670373592</v>
      </c>
      <c r="BFT53" s="1"/>
      <c r="BFU53" s="1"/>
      <c r="BFV53" s="2" t="s">
        <v>11</v>
      </c>
      <c r="BFW53" s="4" t="s">
        <v>151</v>
      </c>
      <c r="BFX53" s="4">
        <v>243</v>
      </c>
      <c r="BFY53" s="2">
        <v>4</v>
      </c>
      <c r="BFZ53" s="1">
        <v>2.7E-2</v>
      </c>
      <c r="BGA53" s="1">
        <f t="shared" si="3105"/>
        <v>2.0999999999999998E-2</v>
      </c>
      <c r="BGB53" s="1">
        <f t="shared" si="3106"/>
        <v>1.9896193771626296</v>
      </c>
      <c r="BGC53" s="1">
        <f t="shared" si="3107"/>
        <v>2.9844290657439444E-3</v>
      </c>
      <c r="BGD53" s="1">
        <f t="shared" si="3108"/>
        <v>22.896383181126584</v>
      </c>
      <c r="BGE53" s="1"/>
      <c r="BGF53" s="1"/>
      <c r="BGG53" s="2" t="s">
        <v>11</v>
      </c>
      <c r="BGH53" s="4" t="s">
        <v>152</v>
      </c>
      <c r="BGI53" s="4">
        <v>246</v>
      </c>
      <c r="BGJ53" s="2">
        <v>4</v>
      </c>
      <c r="BGK53" s="1">
        <v>3.4000000000000002E-2</v>
      </c>
      <c r="BGL53" s="1">
        <f t="shared" si="3109"/>
        <v>2.3000000000000003E-2</v>
      </c>
      <c r="BGM53" s="1">
        <f t="shared" si="2265"/>
        <v>1.9169550173010383</v>
      </c>
      <c r="BGN53" s="1">
        <f t="shared" si="3110"/>
        <v>2.8754325259515577E-3</v>
      </c>
      <c r="BGO53" s="1">
        <f t="shared" si="3111"/>
        <v>22.06016744755501</v>
      </c>
      <c r="BGP53" s="1"/>
      <c r="BGQ53" s="1"/>
      <c r="BGR53" s="2" t="s">
        <v>11</v>
      </c>
      <c r="BGS53" s="4" t="s">
        <v>153</v>
      </c>
      <c r="BGT53" s="4">
        <v>249</v>
      </c>
      <c r="BGU53" s="2">
        <v>4</v>
      </c>
      <c r="BGV53" s="1">
        <v>4.1000000000000002E-2</v>
      </c>
      <c r="BGW53" s="1">
        <f t="shared" si="3112"/>
        <v>3.2000000000000001E-2</v>
      </c>
      <c r="BGX53" s="1">
        <f t="shared" si="3113"/>
        <v>2.3436426116838489</v>
      </c>
      <c r="BGY53" s="1">
        <f t="shared" si="3114"/>
        <v>3.5154639175257736E-3</v>
      </c>
      <c r="BGZ53" s="1">
        <f t="shared" si="3115"/>
        <v>26.970454697347606</v>
      </c>
      <c r="BHA53" s="1"/>
      <c r="BHB53" s="1"/>
      <c r="BHC53" s="2" t="s">
        <v>11</v>
      </c>
      <c r="BHD53" s="4" t="s">
        <v>154</v>
      </c>
      <c r="BHE53" s="4">
        <v>253</v>
      </c>
      <c r="BHF53" s="2">
        <v>4</v>
      </c>
      <c r="BHG53" s="1">
        <v>4.3999999999999997E-2</v>
      </c>
      <c r="BHH53" s="1">
        <f t="shared" si="3116"/>
        <v>3.5999999999999997E-2</v>
      </c>
      <c r="BHI53" s="1">
        <f t="shared" si="3407"/>
        <v>2.4463667820069204</v>
      </c>
      <c r="BHJ53" s="1">
        <f t="shared" si="3117"/>
        <v>3.6695501730103805E-3</v>
      </c>
      <c r="BHK53" s="1">
        <f t="shared" si="3118"/>
        <v>28.152596363576514</v>
      </c>
      <c r="BHL53" s="1"/>
      <c r="BHM53" s="1"/>
      <c r="BHN53" s="2" t="s">
        <v>11</v>
      </c>
      <c r="BHO53" s="4" t="s">
        <v>155</v>
      </c>
      <c r="BHP53" s="4">
        <v>254</v>
      </c>
      <c r="BHQ53" s="2">
        <v>4</v>
      </c>
      <c r="BHR53" s="1">
        <v>0.03</v>
      </c>
      <c r="BHS53" s="1">
        <f t="shared" si="3119"/>
        <v>8.0000000000000002E-3</v>
      </c>
      <c r="BHT53" s="1">
        <f t="shared" si="3120"/>
        <v>0.18900343642611683</v>
      </c>
      <c r="BHU53" s="1">
        <f t="shared" si="3121"/>
        <v>2.8350515463917525E-4</v>
      </c>
      <c r="BHV53" s="1">
        <f t="shared" si="3122"/>
        <v>2.1750366691409355</v>
      </c>
      <c r="BHW53" s="1"/>
      <c r="BHX53" s="1"/>
      <c r="BHY53" s="2" t="s">
        <v>11</v>
      </c>
      <c r="BHZ53" s="4" t="s">
        <v>156</v>
      </c>
      <c r="BIA53" s="4">
        <v>260</v>
      </c>
      <c r="BIB53" s="2">
        <v>4</v>
      </c>
      <c r="BIC53" s="1">
        <v>3.5999999999999997E-2</v>
      </c>
      <c r="BID53" s="1">
        <f t="shared" si="3123"/>
        <v>4.9999999999999975E-3</v>
      </c>
      <c r="BIE53" s="1">
        <f t="shared" si="3124"/>
        <v>-4.3918918918919005E-2</v>
      </c>
      <c r="BIF53" s="1">
        <f t="shared" si="3125"/>
        <v>-6.5878378378378511E-5</v>
      </c>
      <c r="BIG53" s="1">
        <f t="shared" si="3126"/>
        <v>-0.50541546187716069</v>
      </c>
      <c r="BIH53" s="1"/>
      <c r="BII53" s="1"/>
      <c r="BIJ53" s="2" t="s">
        <v>11</v>
      </c>
      <c r="BIK53" s="4" t="s">
        <v>157</v>
      </c>
      <c r="BIL53" s="4">
        <v>267</v>
      </c>
      <c r="BIM53" s="2">
        <v>4</v>
      </c>
      <c r="BIN53" s="1">
        <v>4.9000000000000002E-2</v>
      </c>
      <c r="BIO53" s="1">
        <f t="shared" si="3127"/>
        <v>1.8000000000000002E-2</v>
      </c>
      <c r="BIP53" s="1">
        <f t="shared" si="3128"/>
        <v>1.2300000000000002</v>
      </c>
      <c r="BIQ53" s="1">
        <f t="shared" si="3129"/>
        <v>1.8450000000000003E-3</v>
      </c>
      <c r="BIR53" s="1">
        <f t="shared" si="3130"/>
        <v>14.15474318155664</v>
      </c>
      <c r="BIS53" s="1"/>
      <c r="BIT53" s="1"/>
      <c r="BIU53" s="2" t="s">
        <v>11</v>
      </c>
      <c r="BIV53" s="4" t="s">
        <v>158</v>
      </c>
      <c r="BIW53" s="4">
        <v>268</v>
      </c>
      <c r="BIX53" s="2">
        <v>4</v>
      </c>
      <c r="BIY53" s="1">
        <v>3.5999999999999997E-2</v>
      </c>
      <c r="BIZ53" s="1">
        <f t="shared" si="3131"/>
        <v>6.9999999999999958E-3</v>
      </c>
      <c r="BJA53" s="1">
        <f t="shared" si="3132"/>
        <v>0.23389830508474563</v>
      </c>
      <c r="BJB53" s="1">
        <f t="shared" si="3133"/>
        <v>3.5084745762711843E-4</v>
      </c>
      <c r="BJC53" s="1">
        <f t="shared" si="3134"/>
        <v>2.6916832838015914</v>
      </c>
      <c r="BJD53" s="1"/>
      <c r="BJE53" s="1"/>
      <c r="BJF53" s="2" t="s">
        <v>11</v>
      </c>
      <c r="BJG53" s="4" t="s">
        <v>159</v>
      </c>
      <c r="BJH53" s="4">
        <v>274</v>
      </c>
      <c r="BJI53" s="2">
        <v>4</v>
      </c>
      <c r="BJJ53" s="1">
        <v>3.9E-2</v>
      </c>
      <c r="BJK53" s="1">
        <f t="shared" si="3135"/>
        <v>2.8000000000000001E-2</v>
      </c>
      <c r="BJL53" s="1">
        <f t="shared" si="3136"/>
        <v>1.6351351351351351</v>
      </c>
      <c r="BJM53" s="1">
        <f t="shared" si="3137"/>
        <v>2.4527027027027026E-3</v>
      </c>
      <c r="BJN53" s="1">
        <f t="shared" si="3138"/>
        <v>18.817006426811176</v>
      </c>
      <c r="BJO53" s="1"/>
      <c r="BJP53" s="1"/>
      <c r="BJQ53" s="2" t="s">
        <v>11</v>
      </c>
      <c r="BJR53" s="4" t="s">
        <v>160</v>
      </c>
      <c r="BJS53" s="4">
        <v>281</v>
      </c>
      <c r="BJT53" s="2">
        <v>4</v>
      </c>
      <c r="BJU53" s="1">
        <v>7.1999999999999995E-2</v>
      </c>
      <c r="BJV53" s="1">
        <f t="shared" si="3139"/>
        <v>3.3999999999999996E-2</v>
      </c>
      <c r="BJW53" s="1">
        <f t="shared" si="3140"/>
        <v>1.3599999999999999</v>
      </c>
      <c r="BJX53" s="1">
        <f t="shared" si="3141"/>
        <v>2.0399999999999997E-3</v>
      </c>
      <c r="BJY53" s="1">
        <f t="shared" si="3142"/>
        <v>15.650772948713028</v>
      </c>
      <c r="BJZ53" s="1"/>
      <c r="BKA53" s="1"/>
      <c r="BKB53" s="2" t="s">
        <v>11</v>
      </c>
      <c r="BKC53" s="4" t="s">
        <v>161</v>
      </c>
      <c r="BKD53" s="4">
        <v>282</v>
      </c>
      <c r="BKE53" s="2">
        <v>4</v>
      </c>
      <c r="BKF53" s="1">
        <v>3.9E-2</v>
      </c>
      <c r="BKG53" s="1">
        <f t="shared" si="3143"/>
        <v>1.7999999999999999E-2</v>
      </c>
      <c r="BKH53" s="1">
        <f t="shared" si="3144"/>
        <v>0.60144927536231885</v>
      </c>
      <c r="BKI53" s="1">
        <f t="shared" si="3145"/>
        <v>9.0217391304347832E-4</v>
      </c>
      <c r="BKJ53" s="1">
        <f t="shared" si="3146"/>
        <v>6.921430918282085</v>
      </c>
      <c r="BKK53" s="1"/>
      <c r="BKL53" s="1"/>
      <c r="BKM53" s="2" t="s">
        <v>11</v>
      </c>
      <c r="BKN53" s="4" t="s">
        <v>162</v>
      </c>
      <c r="BKO53" s="4">
        <v>289</v>
      </c>
      <c r="BKP53" s="2">
        <v>4</v>
      </c>
      <c r="BKQ53" s="1">
        <v>5.0999999999999997E-2</v>
      </c>
      <c r="BKR53" s="1">
        <f t="shared" si="3147"/>
        <v>3.4999999999999996E-2</v>
      </c>
      <c r="BKS53" s="1">
        <f t="shared" si="3148"/>
        <v>1.3309352517985611</v>
      </c>
      <c r="BKT53" s="1">
        <f t="shared" si="3149"/>
        <v>1.9964028776978415E-3</v>
      </c>
      <c r="BKU53" s="1">
        <f t="shared" si="3150"/>
        <v>15.316298114218739</v>
      </c>
      <c r="BKV53" s="1"/>
      <c r="BKW53" s="1"/>
      <c r="BKX53" s="2" t="s">
        <v>11</v>
      </c>
      <c r="BKY53" s="4" t="s">
        <v>163</v>
      </c>
      <c r="BKZ53" s="4">
        <v>296</v>
      </c>
      <c r="BLA53" s="2">
        <v>4</v>
      </c>
      <c r="BLB53" s="1">
        <v>5.8999999999999997E-2</v>
      </c>
      <c r="BLC53" s="1">
        <f t="shared" si="3151"/>
        <v>3.8999999999999993E-2</v>
      </c>
      <c r="BLD53" s="1">
        <f t="shared" si="3152"/>
        <v>1.2101449275362317</v>
      </c>
      <c r="BLE53" s="1">
        <f t="shared" si="3153"/>
        <v>1.8152173913043477E-3</v>
      </c>
      <c r="BLF53" s="1">
        <f t="shared" si="3154"/>
        <v>13.926252570519374</v>
      </c>
      <c r="BLG53" s="1"/>
      <c r="BLH53" s="1"/>
      <c r="BLI53" s="2" t="s">
        <v>11</v>
      </c>
      <c r="BLJ53" s="4" t="s">
        <v>164</v>
      </c>
      <c r="BLK53" s="4">
        <v>303</v>
      </c>
      <c r="BLL53" s="2">
        <v>4</v>
      </c>
      <c r="BLM53" s="1">
        <v>4.2000000000000003E-2</v>
      </c>
      <c r="BLN53" s="1">
        <f t="shared" si="3155"/>
        <v>3.1000000000000003E-2</v>
      </c>
      <c r="BLO53" s="1">
        <f t="shared" si="3156"/>
        <v>1.2779661016949155</v>
      </c>
      <c r="BLP53" s="1">
        <f t="shared" si="3157"/>
        <v>1.9169491525423733E-3</v>
      </c>
      <c r="BLQ53" s="1">
        <f t="shared" si="3158"/>
        <v>14.706733304249287</v>
      </c>
      <c r="BLR53" s="1"/>
      <c r="BLS53" s="1"/>
      <c r="BLT53" s="2" t="s">
        <v>11</v>
      </c>
      <c r="BLU53" s="4" t="s">
        <v>165</v>
      </c>
      <c r="BLV53" s="4">
        <v>310</v>
      </c>
      <c r="BLW53" s="2">
        <v>4</v>
      </c>
      <c r="BLX53" s="1">
        <v>5.8000000000000003E-2</v>
      </c>
      <c r="BLY53" s="1">
        <f t="shared" si="3159"/>
        <v>4.5999999999999999E-2</v>
      </c>
      <c r="BLZ53" s="1">
        <f t="shared" si="3160"/>
        <v>1.9522184300341296</v>
      </c>
      <c r="BMA53" s="1">
        <f t="shared" si="3161"/>
        <v>2.9283276450511944E-3</v>
      </c>
      <c r="BMB53" s="1">
        <f t="shared" si="3162"/>
        <v>22.465976025556749</v>
      </c>
      <c r="BMC53" s="1"/>
      <c r="BMD53" s="1"/>
      <c r="BME53" s="2" t="s">
        <v>11</v>
      </c>
      <c r="BMF53" s="4" t="s">
        <v>166</v>
      </c>
      <c r="BMG53" s="4">
        <v>311</v>
      </c>
      <c r="BMH53" s="2">
        <v>4</v>
      </c>
      <c r="BMI53" s="1">
        <v>0.03</v>
      </c>
      <c r="BMJ53" s="1">
        <f t="shared" si="3163"/>
        <v>1.9999999999999997E-2</v>
      </c>
      <c r="BMK53" s="1">
        <f t="shared" si="3164"/>
        <v>0.45390070921985809</v>
      </c>
      <c r="BML53" s="1">
        <f t="shared" si="3165"/>
        <v>6.8085106382978716E-4</v>
      </c>
      <c r="BMM53" s="1">
        <f t="shared" si="3166"/>
        <v>5.2234536332792754</v>
      </c>
      <c r="BMN53" s="1"/>
      <c r="BMO53" s="1"/>
      <c r="BMP53" s="2" t="s">
        <v>11</v>
      </c>
      <c r="BMQ53" s="4" t="s">
        <v>167</v>
      </c>
      <c r="BMR53" s="4">
        <v>317</v>
      </c>
      <c r="BMS53" s="2">
        <v>4</v>
      </c>
      <c r="BMT53" s="1">
        <v>4.8000000000000001E-2</v>
      </c>
      <c r="BMU53" s="4">
        <f t="shared" si="3167"/>
        <v>3.7999999999999999E-2</v>
      </c>
      <c r="BMV53" s="1">
        <f t="shared" si="3168"/>
        <v>1.2907801418439717</v>
      </c>
      <c r="BMW53" s="1">
        <f t="shared" si="3169"/>
        <v>1.9361702127659577E-3</v>
      </c>
      <c r="BMX53" s="1">
        <f t="shared" si="3170"/>
        <v>14.854196269637944</v>
      </c>
      <c r="BMY53" s="1"/>
      <c r="BMZ53" s="1"/>
      <c r="BNA53" s="2" t="s">
        <v>11</v>
      </c>
      <c r="BNB53" s="4" t="s">
        <v>168</v>
      </c>
      <c r="BNC53" s="4">
        <v>324</v>
      </c>
      <c r="BND53" s="2">
        <v>4</v>
      </c>
      <c r="BNE53" s="1">
        <v>6.0999999999999999E-2</v>
      </c>
      <c r="BNF53" s="1">
        <f t="shared" si="3171"/>
        <v>4.8000000000000001E-2</v>
      </c>
      <c r="BNG53" s="1">
        <f t="shared" si="3172"/>
        <v>1.6214285714285714</v>
      </c>
      <c r="BNH53" s="1">
        <f t="shared" si="3173"/>
        <v>2.4321428571428571E-3</v>
      </c>
      <c r="BNI53" s="1">
        <f t="shared" si="3174"/>
        <v>18.659272370576986</v>
      </c>
      <c r="BNJ53" s="1"/>
      <c r="BNK53" s="1"/>
      <c r="BNL53" s="2" t="s">
        <v>11</v>
      </c>
      <c r="BNM53" s="4" t="s">
        <v>169</v>
      </c>
      <c r="BNN53" s="4">
        <v>325</v>
      </c>
      <c r="BNO53" s="2">
        <v>4</v>
      </c>
      <c r="BNP53" s="1">
        <v>2.1000000000000001E-2</v>
      </c>
      <c r="BNQ53" s="1">
        <f t="shared" si="3175"/>
        <v>2.0000000000000018E-3</v>
      </c>
      <c r="BNR53" s="1">
        <f t="shared" si="3176"/>
        <v>0.16433566433566441</v>
      </c>
      <c r="BNS53" s="1">
        <f t="shared" si="3177"/>
        <v>2.465034965034966E-4</v>
      </c>
      <c r="BNT53" s="1">
        <f t="shared" si="3178"/>
        <v>1.8911618896275009</v>
      </c>
      <c r="BNU53" s="1"/>
      <c r="BNV53" s="1"/>
      <c r="BNW53" s="2" t="s">
        <v>11</v>
      </c>
      <c r="BNX53" s="4" t="s">
        <v>170</v>
      </c>
      <c r="BNY53" s="4">
        <v>338</v>
      </c>
      <c r="BNZ53" s="2">
        <v>4</v>
      </c>
      <c r="BOA53" s="1">
        <v>5.8000000000000003E-2</v>
      </c>
      <c r="BOB53" s="1">
        <f t="shared" si="3179"/>
        <v>4.8000000000000001E-2</v>
      </c>
      <c r="BOC53" s="1">
        <f t="shared" si="3180"/>
        <v>1.6826923076923077</v>
      </c>
      <c r="BOD53" s="1">
        <f t="shared" si="3181"/>
        <v>2.5240384615384617E-3</v>
      </c>
      <c r="BOE53" s="1">
        <f t="shared" si="3182"/>
        <v>19.364290625175201</v>
      </c>
      <c r="BOF53" s="1"/>
      <c r="BOG53" s="1"/>
      <c r="BOH53" s="2" t="s">
        <v>11</v>
      </c>
      <c r="BOI53" s="4" t="s">
        <v>171</v>
      </c>
      <c r="BOJ53" s="4">
        <v>339</v>
      </c>
      <c r="BOK53" s="2">
        <v>4</v>
      </c>
      <c r="BOL53" s="1">
        <v>2.1999999999999999E-2</v>
      </c>
      <c r="BOM53" s="1">
        <f t="shared" si="3183"/>
        <v>1.6999999999999998E-2</v>
      </c>
      <c r="BON53" s="1">
        <f t="shared" si="3184"/>
        <v>0.67752442996742668</v>
      </c>
      <c r="BOO53" s="1">
        <f t="shared" si="3185"/>
        <v>1.0162866449511399E-3</v>
      </c>
      <c r="BOP53" s="1">
        <f t="shared" si="3186"/>
        <v>7.7968978092841299</v>
      </c>
      <c r="BOQ53" s="1"/>
      <c r="BOR53" s="1"/>
      <c r="BOS53" s="2" t="s">
        <v>11</v>
      </c>
      <c r="BOT53" s="4" t="s">
        <v>172</v>
      </c>
      <c r="BOU53" s="4">
        <v>345</v>
      </c>
      <c r="BOV53" s="2">
        <v>4</v>
      </c>
      <c r="BOW53" s="1">
        <v>4.8000000000000001E-2</v>
      </c>
      <c r="BOX53" s="1">
        <f t="shared" si="3187"/>
        <v>4.1000000000000002E-2</v>
      </c>
      <c r="BOY53" s="1">
        <f t="shared" si="3188"/>
        <v>1.5209003215434085</v>
      </c>
      <c r="BOZ53" s="1">
        <f t="shared" si="3189"/>
        <v>2.2813504823151129E-3</v>
      </c>
      <c r="BPA53" s="1">
        <f t="shared" si="3190"/>
        <v>17.502401183897447</v>
      </c>
      <c r="BPB53" s="1"/>
      <c r="BPC53" s="1"/>
      <c r="BPD53" s="2" t="s">
        <v>11</v>
      </c>
      <c r="BPE53" s="4" t="s">
        <v>173</v>
      </c>
      <c r="BPF53" s="4">
        <v>352</v>
      </c>
      <c r="BPG53" s="2">
        <v>4</v>
      </c>
      <c r="BPH53" s="1">
        <v>5.6000000000000001E-2</v>
      </c>
      <c r="BPI53" s="1">
        <f t="shared" si="3191"/>
        <v>4.7E-2</v>
      </c>
      <c r="BPJ53" s="1">
        <f t="shared" si="3192"/>
        <v>1.608974358974359</v>
      </c>
      <c r="BPK53" s="1">
        <f t="shared" si="3193"/>
        <v>2.4134615384615388E-3</v>
      </c>
      <c r="BPL53" s="1">
        <f t="shared" si="3194"/>
        <v>18.515950273977051</v>
      </c>
      <c r="BPM53" s="1"/>
      <c r="BPN53" s="1"/>
      <c r="BPO53" s="2" t="s">
        <v>11</v>
      </c>
      <c r="BPP53" s="4" t="s">
        <v>174</v>
      </c>
      <c r="BPQ53" s="4">
        <v>353</v>
      </c>
      <c r="BPR53" s="2">
        <v>4</v>
      </c>
      <c r="BPS53" s="1">
        <v>2.5000000000000001E-2</v>
      </c>
      <c r="BPT53" s="1">
        <f t="shared" si="3195"/>
        <v>1.6E-2</v>
      </c>
      <c r="BPU53" s="1">
        <f t="shared" si="3196"/>
        <v>0.51666666666666672</v>
      </c>
      <c r="BPV53" s="1">
        <f t="shared" si="3197"/>
        <v>7.7500000000000008E-4</v>
      </c>
      <c r="BPW53" s="1">
        <f t="shared" si="3198"/>
        <v>5.9457593310061769</v>
      </c>
      <c r="BPX53" s="1"/>
      <c r="BPY53" s="1"/>
      <c r="BPZ53" s="2" t="s">
        <v>11</v>
      </c>
      <c r="BQA53" s="4" t="s">
        <v>175</v>
      </c>
      <c r="BQB53" s="4">
        <v>358</v>
      </c>
      <c r="BQC53" s="2">
        <v>4</v>
      </c>
      <c r="BQD53" s="1">
        <v>4.5999999999999999E-2</v>
      </c>
      <c r="BQE53" s="1">
        <f t="shared" si="3199"/>
        <v>3.5999999999999997E-2</v>
      </c>
      <c r="BQF53" s="1">
        <f t="shared" si="3200"/>
        <v>1.1925675675675675</v>
      </c>
      <c r="BQG53" s="1">
        <f t="shared" si="3201"/>
        <v>1.7888513513513514E-3</v>
      </c>
      <c r="BQH53" s="1">
        <f t="shared" si="3202"/>
        <v>13.723973695587491</v>
      </c>
      <c r="BQI53" s="1"/>
      <c r="BQJ53" s="1"/>
      <c r="BQK53" s="2" t="s">
        <v>11</v>
      </c>
      <c r="BQL53" s="4" t="s">
        <v>176</v>
      </c>
      <c r="BQM53" s="4">
        <v>366</v>
      </c>
      <c r="BQN53" s="2">
        <v>4</v>
      </c>
      <c r="BQO53" s="1">
        <v>6.2E-2</v>
      </c>
      <c r="BQP53" s="1">
        <f t="shared" si="3203"/>
        <v>5.1000000000000004E-2</v>
      </c>
      <c r="BQQ53" s="1">
        <f t="shared" si="3204"/>
        <v>1.8963210702341138</v>
      </c>
      <c r="BQR53" s="1">
        <f t="shared" si="3205"/>
        <v>2.8444816053511709E-3</v>
      </c>
      <c r="BQS53" s="1">
        <f t="shared" si="3206"/>
        <v>21.8227136088931</v>
      </c>
      <c r="BQT53" s="1"/>
      <c r="BQU53" s="1"/>
      <c r="BQV53" s="2" t="s">
        <v>11</v>
      </c>
      <c r="BQW53" s="4" t="s">
        <v>177</v>
      </c>
      <c r="BQX53" s="4">
        <v>367</v>
      </c>
      <c r="BQY53" s="2">
        <v>4</v>
      </c>
      <c r="BQZ53" s="1">
        <v>0.04</v>
      </c>
      <c r="BRA53" s="1">
        <f t="shared" si="3207"/>
        <v>1.9E-2</v>
      </c>
      <c r="BRB53" s="1">
        <f t="shared" si="3208"/>
        <v>-0.11111111111111113</v>
      </c>
      <c r="BRC53" s="1">
        <f t="shared" si="3209"/>
        <v>-1.6666666666666672E-4</v>
      </c>
      <c r="BRD53" s="1">
        <f t="shared" si="3210"/>
        <v>-1.2786579206464899</v>
      </c>
      <c r="BRE53" s="1"/>
      <c r="BRF53" s="1"/>
      <c r="BRG53" s="2" t="s">
        <v>11</v>
      </c>
      <c r="BRH53" s="4" t="s">
        <v>178</v>
      </c>
      <c r="BRI53" s="4">
        <v>373</v>
      </c>
      <c r="BRJ53" s="2">
        <v>4</v>
      </c>
      <c r="BRK53" s="1">
        <v>7.3999999999999996E-2</v>
      </c>
      <c r="BRL53" s="1">
        <f t="shared" si="3211"/>
        <v>5.1999999999999998E-2</v>
      </c>
      <c r="BRM53" s="1">
        <f t="shared" si="3212"/>
        <v>1.3084745762711865</v>
      </c>
      <c r="BRN53" s="1">
        <f t="shared" si="3213"/>
        <v>1.9627118644067799E-3</v>
      </c>
      <c r="BRO53" s="1">
        <f t="shared" si="3214"/>
        <v>15.057822428223407</v>
      </c>
      <c r="BRP53" s="1"/>
      <c r="BRQ53" s="1"/>
      <c r="BRR53" s="2" t="s">
        <v>11</v>
      </c>
      <c r="BRS53" s="1" t="s">
        <v>179</v>
      </c>
      <c r="BRT53" s="1">
        <v>380</v>
      </c>
      <c r="BRU53" s="2">
        <v>4</v>
      </c>
      <c r="BRV53" s="1">
        <v>7.5999999999999998E-2</v>
      </c>
      <c r="BRW53" s="1">
        <f t="shared" si="3215"/>
        <v>4.5999999999999999E-2</v>
      </c>
      <c r="BRX53" s="1">
        <f t="shared" si="3216"/>
        <v>1.1073825503355705</v>
      </c>
      <c r="BRY53" s="1">
        <f t="shared" si="3217"/>
        <v>1.6610738255033559E-3</v>
      </c>
      <c r="BRZ53" s="1">
        <f t="shared" si="3218"/>
        <v>12.743671222550583</v>
      </c>
      <c r="BSA53" s="1"/>
      <c r="BSB53" s="1"/>
      <c r="BSC53" s="2" t="s">
        <v>11</v>
      </c>
      <c r="BSD53" s="1" t="s">
        <v>180</v>
      </c>
      <c r="BSE53" s="1">
        <v>394</v>
      </c>
      <c r="BSF53" s="2">
        <v>4</v>
      </c>
      <c r="BSG53" s="1">
        <v>5.8999999999999997E-2</v>
      </c>
      <c r="BSH53" s="1">
        <f t="shared" si="3219"/>
        <v>4.7E-2</v>
      </c>
      <c r="BSI53" s="1">
        <f t="shared" si="3220"/>
        <v>1.2234042553191491</v>
      </c>
      <c r="BSJ53" s="1">
        <f t="shared" si="3221"/>
        <v>1.8351063829787236E-3</v>
      </c>
      <c r="BSK53" s="1">
        <f t="shared" si="3222"/>
        <v>14.07883987094805</v>
      </c>
      <c r="BSL53" s="1"/>
      <c r="BSM53" s="1"/>
      <c r="BSN53" s="1" t="s">
        <v>11</v>
      </c>
      <c r="BSO53" s="1" t="s">
        <v>181</v>
      </c>
      <c r="BSP53" s="1">
        <v>395</v>
      </c>
      <c r="BSQ53" s="2">
        <v>4</v>
      </c>
      <c r="BSR53" s="1">
        <v>2.5999999999999999E-2</v>
      </c>
      <c r="BSS53" s="1">
        <f t="shared" si="3223"/>
        <v>1.6E-2</v>
      </c>
      <c r="BST53" s="1">
        <f t="shared" si="3224"/>
        <v>0.57785467128027679</v>
      </c>
      <c r="BSU53" s="1">
        <f t="shared" si="3225"/>
        <v>8.6678200692041516E-4</v>
      </c>
      <c r="BSV53" s="1">
        <f t="shared" si="3226"/>
        <v>6.6499060717358942</v>
      </c>
      <c r="BSW53" s="1"/>
      <c r="BSX53" s="1"/>
      <c r="BSY53" s="1" t="s">
        <v>11</v>
      </c>
      <c r="BSZ53" s="1" t="s">
        <v>182</v>
      </c>
      <c r="BTA53" s="1">
        <v>401</v>
      </c>
      <c r="BTB53" s="1">
        <v>4</v>
      </c>
      <c r="BTC53" s="1">
        <v>3.7999999999999999E-2</v>
      </c>
      <c r="BTD53" s="1">
        <f t="shared" si="3227"/>
        <v>2.5999999999999999E-2</v>
      </c>
      <c r="BTE53" s="1">
        <f t="shared" si="3228"/>
        <v>1.0314685314685315</v>
      </c>
      <c r="BTF53" s="1">
        <f t="shared" si="3229"/>
        <v>1.5472027972027972E-3</v>
      </c>
      <c r="BTG53" s="1">
        <f t="shared" si="3230"/>
        <v>11.870058668938565</v>
      </c>
      <c r="BTH53" s="1"/>
      <c r="BTI53" s="1"/>
      <c r="BTJ53" s="1" t="s">
        <v>11</v>
      </c>
      <c r="BTK53" s="1" t="s">
        <v>183</v>
      </c>
      <c r="BTL53" s="1">
        <v>408</v>
      </c>
      <c r="BTM53" s="1">
        <v>4</v>
      </c>
      <c r="BTN53" s="1">
        <v>5.2999999999999999E-2</v>
      </c>
      <c r="BTO53" s="1">
        <f t="shared" si="3231"/>
        <v>4.0999999999999995E-2</v>
      </c>
      <c r="BTP53" s="5">
        <f t="shared" si="3232"/>
        <v>1.6898954703832751</v>
      </c>
      <c r="BTQ53" s="1">
        <f t="shared" si="3233"/>
        <v>2.5348432055749127E-3</v>
      </c>
      <c r="BTR53" s="1">
        <f t="shared" si="3234"/>
        <v>19.447184054431798</v>
      </c>
      <c r="BTS53" s="1"/>
      <c r="BTT53" s="1"/>
      <c r="BTU53" s="1" t="s">
        <v>11</v>
      </c>
      <c r="BTV53" s="1" t="s">
        <v>184</v>
      </c>
      <c r="BTW53" s="1">
        <v>409</v>
      </c>
      <c r="BTX53" s="1">
        <v>4</v>
      </c>
      <c r="BTY53" s="1">
        <v>3.1E-2</v>
      </c>
      <c r="BTZ53" s="1">
        <f t="shared" si="3235"/>
        <v>2.0999999999999998E-2</v>
      </c>
      <c r="BUA53" s="1">
        <f t="shared" si="3236"/>
        <v>0.82698961937716253</v>
      </c>
      <c r="BUB53" s="1">
        <f t="shared" si="3237"/>
        <v>1.2404844290657439E-3</v>
      </c>
      <c r="BUC53" s="1">
        <f t="shared" si="3238"/>
        <v>9.51693144398131</v>
      </c>
      <c r="BUD53" s="1"/>
      <c r="BUE53" s="1"/>
      <c r="BUF53" s="1" t="s">
        <v>11</v>
      </c>
      <c r="BUG53" s="1" t="s">
        <v>185</v>
      </c>
      <c r="BUH53" s="1">
        <v>415</v>
      </c>
      <c r="BUI53" s="1">
        <v>4</v>
      </c>
      <c r="BUJ53" s="1">
        <v>4.8000000000000001E-2</v>
      </c>
      <c r="BUK53" s="1">
        <f t="shared" si="3239"/>
        <v>3.5000000000000003E-2</v>
      </c>
      <c r="BUL53" s="1">
        <f t="shared" si="3240"/>
        <v>1.3763066202090593</v>
      </c>
      <c r="BUM53" s="1">
        <f t="shared" si="3241"/>
        <v>2.064459930313589E-3</v>
      </c>
      <c r="BUN53" s="1">
        <f t="shared" si="3242"/>
        <v>15.838428250516621</v>
      </c>
      <c r="BUO53" s="1"/>
      <c r="BUP53" s="1"/>
      <c r="BUQ53" s="1" t="s">
        <v>11</v>
      </c>
      <c r="BUR53" s="1" t="s">
        <v>186</v>
      </c>
      <c r="BUS53" s="1">
        <v>422</v>
      </c>
      <c r="BUT53" s="1">
        <v>4</v>
      </c>
      <c r="BUU53" s="1">
        <v>6.0999999999999999E-2</v>
      </c>
      <c r="BUV53" s="1">
        <f t="shared" si="3243"/>
        <v>4.5999999999999999E-2</v>
      </c>
      <c r="BUW53" s="1">
        <f t="shared" si="3244"/>
        <v>1.7333333333333332</v>
      </c>
      <c r="BUX53" s="1">
        <f t="shared" si="3245"/>
        <v>2.5999999999999999E-3</v>
      </c>
      <c r="BUY53" s="1">
        <f t="shared" si="3246"/>
        <v>19.947063562085233</v>
      </c>
      <c r="BUZ53" s="1"/>
      <c r="BVA53" s="1"/>
      <c r="BVB53" s="1" t="s">
        <v>11</v>
      </c>
      <c r="BVC53" s="1" t="s">
        <v>187</v>
      </c>
      <c r="BVD53" s="1">
        <v>423</v>
      </c>
      <c r="BVE53" s="1">
        <v>4</v>
      </c>
      <c r="BVF53" s="1">
        <v>0.03</v>
      </c>
      <c r="BVG53" s="1">
        <f t="shared" si="3247"/>
        <v>1.9999999999999997E-2</v>
      </c>
      <c r="BVH53" s="1">
        <f t="shared" si="3248"/>
        <v>-0.25597269624573388</v>
      </c>
      <c r="BVI53" s="1">
        <f t="shared" si="3249"/>
        <v>-3.8395904436860082E-4</v>
      </c>
      <c r="BVJ53" s="1">
        <f t="shared" si="3250"/>
        <v>-2.9457136397146098</v>
      </c>
      <c r="BVK53" s="1"/>
      <c r="BVL53" s="1"/>
      <c r="BVM53" s="1" t="s">
        <v>11</v>
      </c>
      <c r="BVN53" s="1" t="s">
        <v>188</v>
      </c>
      <c r="BVO53" s="1">
        <v>436</v>
      </c>
      <c r="BVP53" s="1">
        <v>4</v>
      </c>
      <c r="BVQ53" s="1">
        <v>5.5E-2</v>
      </c>
      <c r="BVR53" s="1">
        <f t="shared" si="3251"/>
        <v>4.2999999999999997E-2</v>
      </c>
      <c r="BVS53" s="1">
        <f t="shared" si="3252"/>
        <v>0.81911262798634799</v>
      </c>
      <c r="BVT53" s="1">
        <f t="shared" si="3253"/>
        <v>1.228668941979522E-3</v>
      </c>
      <c r="BVU53" s="1">
        <f t="shared" si="3254"/>
        <v>9.4262836470867466</v>
      </c>
      <c r="BVV53" s="1"/>
      <c r="BVW53" s="1"/>
      <c r="BVX53" s="1" t="s">
        <v>11</v>
      </c>
      <c r="BVY53" s="1" t="s">
        <v>189</v>
      </c>
      <c r="BVZ53" s="1">
        <v>437</v>
      </c>
      <c r="BWA53" s="1">
        <v>4</v>
      </c>
      <c r="BWB53" s="1">
        <v>2.1999999999999999E-2</v>
      </c>
      <c r="BWC53" s="1">
        <f t="shared" si="3255"/>
        <v>1.6999999999999998E-2</v>
      </c>
      <c r="BWD53" s="1">
        <f t="shared" si="3256"/>
        <v>-0.14828897338403044</v>
      </c>
      <c r="BWE53" s="1">
        <f t="shared" si="3257"/>
        <v>-2.2243346007604566E-4</v>
      </c>
      <c r="BWF53" s="1">
        <f t="shared" si="3258"/>
        <v>-1.7064978332582428</v>
      </c>
      <c r="BWG53" s="1"/>
      <c r="BWH53" s="1"/>
      <c r="BWI53" s="1" t="s">
        <v>11</v>
      </c>
      <c r="BWJ53" s="1" t="s">
        <v>190</v>
      </c>
      <c r="BWK53" s="1">
        <v>443</v>
      </c>
      <c r="BWL53" s="1">
        <v>4</v>
      </c>
      <c r="BWM53" s="1">
        <v>4.2999999999999997E-2</v>
      </c>
      <c r="BWN53" s="1">
        <f t="shared" si="3259"/>
        <v>3.2999999999999995E-2</v>
      </c>
      <c r="BWO53" s="1">
        <f t="shared" si="3260"/>
        <v>0.43181818181818155</v>
      </c>
      <c r="BWP53" s="1">
        <f t="shared" si="3261"/>
        <v>6.4772727272727237E-4</v>
      </c>
      <c r="BWQ53" s="1">
        <f t="shared" si="3262"/>
        <v>4.9693296461488536</v>
      </c>
      <c r="BWR53" s="1"/>
      <c r="BWS53" s="1"/>
      <c r="BWT53" s="1" t="s">
        <v>11</v>
      </c>
      <c r="BWU53" s="1" t="s">
        <v>191</v>
      </c>
      <c r="BWV53" s="1">
        <v>450</v>
      </c>
      <c r="BWW53" s="1">
        <v>4</v>
      </c>
      <c r="BWX53" s="1">
        <v>4.2000000000000003E-2</v>
      </c>
      <c r="BWY53" s="1">
        <f t="shared" si="3263"/>
        <v>3.8000000000000006E-2</v>
      </c>
      <c r="BWZ53" s="1">
        <f t="shared" si="3264"/>
        <v>0.96212121212121238</v>
      </c>
      <c r="BXA53" s="1">
        <f t="shared" si="3265"/>
        <v>1.4431818181818185E-3</v>
      </c>
      <c r="BXB53" s="1">
        <f t="shared" si="3266"/>
        <v>11.072015176507104</v>
      </c>
      <c r="BXC53" s="1"/>
      <c r="BXD53" s="1"/>
      <c r="BXE53" s="1" t="s">
        <v>11</v>
      </c>
      <c r="BXF53" s="1" t="s">
        <v>192</v>
      </c>
      <c r="BXG53" s="1">
        <v>451</v>
      </c>
      <c r="BXH53" s="1">
        <v>4</v>
      </c>
      <c r="BXI53" s="1">
        <v>1.0999999999999999E-2</v>
      </c>
      <c r="BXJ53" s="1">
        <f t="shared" si="3267"/>
        <v>1.3999999999999999E-2</v>
      </c>
      <c r="BXK53" s="1">
        <f t="shared" si="3268"/>
        <v>1.0113207547169811</v>
      </c>
      <c r="BXL53" s="1">
        <f t="shared" si="3269"/>
        <v>1.5169811320754718E-3</v>
      </c>
      <c r="BXM53" s="1">
        <f t="shared" si="3270"/>
        <v>11.638199639997483</v>
      </c>
      <c r="BXN53" s="1"/>
      <c r="BXO53" s="1"/>
      <c r="BXP53" s="1" t="s">
        <v>11</v>
      </c>
      <c r="BXQ53" s="1" t="s">
        <v>193</v>
      </c>
      <c r="BXR53" s="1">
        <v>464</v>
      </c>
      <c r="BXS53" s="1">
        <v>4</v>
      </c>
      <c r="BXT53" s="1">
        <v>4.9000000000000002E-2</v>
      </c>
      <c r="BXU53" s="1">
        <f t="shared" si="3271"/>
        <v>4.4999999999999998E-2</v>
      </c>
      <c r="BXV53" s="1">
        <f t="shared" si="3272"/>
        <v>2.4595588235294121</v>
      </c>
      <c r="BXW53" s="1">
        <f t="shared" si="3273"/>
        <v>3.6893382352941183E-3</v>
      </c>
      <c r="BXX53" s="1">
        <f t="shared" si="3274"/>
        <v>28.304409339016598</v>
      </c>
      <c r="BXY53" s="1"/>
      <c r="BXZ53" s="1"/>
      <c r="BYA53" s="1" t="s">
        <v>11</v>
      </c>
      <c r="BYB53" s="1" t="s">
        <v>194</v>
      </c>
      <c r="BYC53" s="1">
        <v>465</v>
      </c>
      <c r="BYD53" s="1">
        <v>4</v>
      </c>
      <c r="BYE53" s="1">
        <v>2.5000000000000001E-2</v>
      </c>
      <c r="BYF53" s="1">
        <f t="shared" si="3275"/>
        <v>0.02</v>
      </c>
      <c r="BYG53" s="1">
        <f t="shared" si="3276"/>
        <v>0.5842696629213483</v>
      </c>
      <c r="BYH53" s="1">
        <f t="shared" si="3277"/>
        <v>8.7640449438202241E-4</v>
      </c>
      <c r="BYI53" s="1">
        <f t="shared" si="3278"/>
        <v>6.7237292905905282</v>
      </c>
      <c r="BYJ53" s="1"/>
      <c r="BYK53" s="1"/>
      <c r="BYL53" s="1" t="s">
        <v>11</v>
      </c>
      <c r="BYM53" s="1" t="s">
        <v>195</v>
      </c>
      <c r="BYN53" s="1">
        <v>479</v>
      </c>
      <c r="BYO53" s="1">
        <v>4</v>
      </c>
      <c r="BYP53" s="1">
        <v>5.2999999999999999E-2</v>
      </c>
      <c r="BYQ53" s="1">
        <f t="shared" si="3279"/>
        <v>4.1999999999999996E-2</v>
      </c>
      <c r="BYR53" s="1">
        <f t="shared" si="3280"/>
        <v>1.7232472324723247</v>
      </c>
      <c r="BYS53" s="1">
        <f t="shared" si="3281"/>
        <v>2.5848708487084871E-3</v>
      </c>
      <c r="BYT53" s="1">
        <f t="shared" si="3282"/>
        <v>19.830993507295922</v>
      </c>
      <c r="BYU53" s="1"/>
      <c r="BYV53" s="1"/>
      <c r="BYW53" s="1" t="s">
        <v>11</v>
      </c>
      <c r="BYX53" s="1" t="s">
        <v>196</v>
      </c>
      <c r="BYY53" s="1">
        <v>480</v>
      </c>
      <c r="BYZ53" s="1">
        <v>4</v>
      </c>
      <c r="BZA53" s="1">
        <v>2.7E-2</v>
      </c>
      <c r="BZB53" s="1">
        <f t="shared" si="3283"/>
        <v>1.4E-2</v>
      </c>
      <c r="BZC53" s="1">
        <f t="shared" si="3284"/>
        <v>0.92883895131086147</v>
      </c>
      <c r="BZD53" s="1">
        <f t="shared" si="3285"/>
        <v>1.3932584269662923E-3</v>
      </c>
      <c r="BZE53" s="1">
        <f t="shared" si="3286"/>
        <v>10.689005538887509</v>
      </c>
      <c r="BZF53" s="1"/>
      <c r="BZG53" s="1"/>
      <c r="BZH53" s="1" t="s">
        <v>11</v>
      </c>
      <c r="BZI53" s="1" t="s">
        <v>197</v>
      </c>
      <c r="BZJ53" s="1">
        <v>494</v>
      </c>
      <c r="BZK53" s="1">
        <v>4</v>
      </c>
      <c r="BZL53" s="1">
        <v>6.5000000000000002E-2</v>
      </c>
      <c r="BZM53" s="1">
        <f t="shared" si="3287"/>
        <v>0.05</v>
      </c>
      <c r="BZN53" s="1">
        <f t="shared" si="3288"/>
        <v>2.5735294117647061</v>
      </c>
      <c r="BZO53" s="1">
        <f t="shared" si="3289"/>
        <v>3.860294117647059E-3</v>
      </c>
      <c r="BZP53" s="1">
        <f t="shared" si="3290"/>
        <v>29.615973897326779</v>
      </c>
      <c r="BZQ53" s="1"/>
      <c r="BZR53" s="1"/>
      <c r="BZS53" s="1" t="s">
        <v>11</v>
      </c>
      <c r="BZT53" s="1" t="s">
        <v>198</v>
      </c>
      <c r="BZU53" s="1">
        <v>495</v>
      </c>
      <c r="BZV53" s="1">
        <v>4</v>
      </c>
      <c r="BZW53" s="1">
        <v>2.8000000000000001E-2</v>
      </c>
      <c r="BZX53" s="1">
        <f t="shared" si="3291"/>
        <v>1.4E-2</v>
      </c>
      <c r="BZY53" s="1">
        <f t="shared" si="3292"/>
        <v>0.90774907749077494</v>
      </c>
      <c r="BZZ53" s="1">
        <f t="shared" si="3293"/>
        <v>1.3616236162361625E-3</v>
      </c>
      <c r="CAA53" s="1">
        <f t="shared" si="3294"/>
        <v>10.44630493103811</v>
      </c>
      <c r="CAB53" s="1"/>
      <c r="CAC53" s="1"/>
      <c r="CAD53" s="1" t="s">
        <v>11</v>
      </c>
      <c r="CAE53" s="1" t="s">
        <v>199</v>
      </c>
      <c r="CAF53" s="1">
        <v>501</v>
      </c>
      <c r="CAG53" s="1">
        <v>4</v>
      </c>
      <c r="CAH53" s="1">
        <v>0.04</v>
      </c>
      <c r="CAI53" s="1">
        <f t="shared" si="3295"/>
        <v>2.3E-2</v>
      </c>
      <c r="CAJ53" s="1">
        <f t="shared" si="3296"/>
        <v>1.2930402930402929</v>
      </c>
      <c r="CAK53" s="1">
        <f t="shared" si="3297"/>
        <v>1.9395604395604394E-3</v>
      </c>
      <c r="CAL53" s="1">
        <f t="shared" si="3298"/>
        <v>14.880205911699255</v>
      </c>
      <c r="CAM53" s="1"/>
      <c r="CAN53" s="1"/>
      <c r="CAO53" s="1" t="s">
        <v>11</v>
      </c>
      <c r="CAP53" s="1" t="s">
        <v>200</v>
      </c>
      <c r="CAQ53" s="1">
        <v>508</v>
      </c>
      <c r="CAR53" s="1">
        <v>4</v>
      </c>
      <c r="CAS53" s="1">
        <v>5.1999999999999998E-2</v>
      </c>
      <c r="CAT53" s="1">
        <f t="shared" si="3299"/>
        <v>1.3999999999999999E-2</v>
      </c>
      <c r="CAU53" s="1">
        <f t="shared" si="3300"/>
        <v>0.95604395604395598</v>
      </c>
      <c r="CAV53" s="1">
        <f t="shared" si="3301"/>
        <v>1.434065934065934E-3</v>
      </c>
      <c r="CAW53" s="1">
        <f t="shared" si="3302"/>
        <v>11.002078591936277</v>
      </c>
      <c r="CAX53" s="1"/>
      <c r="CAY53" s="1"/>
      <c r="CAZ53" s="1" t="s">
        <v>11</v>
      </c>
      <c r="CBA53" s="1" t="s">
        <v>201</v>
      </c>
      <c r="CBB53" s="1">
        <v>509</v>
      </c>
      <c r="CBC53" s="1">
        <v>4</v>
      </c>
      <c r="CBD53" s="1">
        <v>2.4E-2</v>
      </c>
      <c r="CBE53" s="1">
        <f t="shared" si="3303"/>
        <v>1.1000000000000001E-2</v>
      </c>
      <c r="CBF53" s="1">
        <f t="shared" si="3304"/>
        <v>0.28571428571428575</v>
      </c>
      <c r="CBG53" s="1">
        <f t="shared" si="3305"/>
        <v>4.2857142857142866E-4</v>
      </c>
      <c r="CBH53" s="1">
        <f t="shared" si="3306"/>
        <v>3.2879775102338309</v>
      </c>
      <c r="CBI53" s="1"/>
      <c r="CBJ53" s="1"/>
      <c r="CBK53" s="1" t="s">
        <v>11</v>
      </c>
      <c r="CBL53" s="1" t="s">
        <v>202</v>
      </c>
      <c r="CBM53" s="1">
        <v>515</v>
      </c>
      <c r="CBN53" s="1">
        <v>4</v>
      </c>
      <c r="CBO53" s="1">
        <v>4.2000000000000003E-2</v>
      </c>
      <c r="CBP53" s="1">
        <f t="shared" si="2463"/>
        <v>2.7000000000000003E-2</v>
      </c>
      <c r="CBQ53" s="1">
        <f t="shared" si="3307"/>
        <v>0.99250936329588024</v>
      </c>
      <c r="CBR53" s="1">
        <f t="shared" si="3308"/>
        <v>1.4887640449438204E-3</v>
      </c>
      <c r="CBS53" s="1">
        <f t="shared" si="3309"/>
        <v>11.421719628246732</v>
      </c>
      <c r="CBT53" s="1"/>
      <c r="CBU53" s="1"/>
      <c r="CBV53" s="1" t="s">
        <v>11</v>
      </c>
      <c r="CBW53" s="1" t="s">
        <v>203</v>
      </c>
      <c r="CBX53" s="1">
        <v>522</v>
      </c>
      <c r="CBY53" s="1">
        <v>4</v>
      </c>
      <c r="CBZ53" s="1">
        <v>5.1999999999999998E-2</v>
      </c>
      <c r="CCA53" s="1">
        <f t="shared" si="3310"/>
        <v>3.7999999999999999E-2</v>
      </c>
      <c r="CCB53" s="1">
        <f t="shared" si="3311"/>
        <v>1.4157303370786516</v>
      </c>
      <c r="CCC53" s="1">
        <f t="shared" si="3312"/>
        <v>2.1235955056179774E-3</v>
      </c>
      <c r="CCD53" s="1">
        <f t="shared" si="3313"/>
        <v>16.29211328104628</v>
      </c>
      <c r="CCE53" s="1"/>
      <c r="CCF53" s="1"/>
      <c r="CCG53" s="1" t="s">
        <v>11</v>
      </c>
      <c r="CCH53" s="1" t="s">
        <v>204</v>
      </c>
      <c r="CCI53" s="1">
        <v>523</v>
      </c>
      <c r="CCJ53" s="1">
        <v>4</v>
      </c>
      <c r="CCK53" s="1">
        <v>3.2000000000000001E-2</v>
      </c>
      <c r="CCL53" s="1">
        <f t="shared" si="3314"/>
        <v>1.3000000000000001E-2</v>
      </c>
      <c r="CCM53" s="1">
        <f t="shared" si="3315"/>
        <v>0.57034220532319391</v>
      </c>
      <c r="CCN53" s="1">
        <f t="shared" si="3316"/>
        <v>8.555133079847909E-4</v>
      </c>
      <c r="CCO53" s="1">
        <f t="shared" si="3317"/>
        <v>6.5634532048393943</v>
      </c>
      <c r="CCP53" s="1"/>
      <c r="CCQ53" s="1"/>
      <c r="CCR53" s="1" t="s">
        <v>11</v>
      </c>
      <c r="CCS53" s="1" t="s">
        <v>205</v>
      </c>
      <c r="CCT53" s="1">
        <v>536</v>
      </c>
      <c r="CCU53" s="1">
        <v>4</v>
      </c>
      <c r="CCV53" s="1">
        <v>4.7E-2</v>
      </c>
      <c r="CCW53" s="1">
        <f t="shared" si="3318"/>
        <v>2.7E-2</v>
      </c>
      <c r="CCX53" s="1">
        <f t="shared" si="3319"/>
        <v>1</v>
      </c>
      <c r="CCY53" s="1">
        <f t="shared" si="3320"/>
        <v>1.5E-3</v>
      </c>
      <c r="CCZ53" s="1">
        <f t="shared" si="3321"/>
        <v>11.507921285818405</v>
      </c>
      <c r="CDA53" s="1"/>
      <c r="CDB53" s="1"/>
      <c r="CDC53" s="1" t="s">
        <v>11</v>
      </c>
      <c r="CDD53" s="1" t="s">
        <v>206</v>
      </c>
      <c r="CDE53" s="1">
        <v>542</v>
      </c>
      <c r="CDF53" s="1">
        <v>4</v>
      </c>
      <c r="CDG53" s="1">
        <v>4.2999999999999997E-2</v>
      </c>
      <c r="CDH53" s="1">
        <f t="shared" si="3322"/>
        <v>2.7999999999999997E-2</v>
      </c>
      <c r="CDI53" s="1">
        <f t="shared" si="3323"/>
        <v>0.69318181818181801</v>
      </c>
      <c r="CDJ53" s="1">
        <f t="shared" si="3324"/>
        <v>1.0397727272727271E-3</v>
      </c>
      <c r="CDK53" s="1">
        <f t="shared" si="3325"/>
        <v>7.9770818003968476</v>
      </c>
      <c r="CDL53" s="1"/>
      <c r="CDM53" s="1"/>
      <c r="CDN53" s="1" t="s">
        <v>11</v>
      </c>
      <c r="CDO53" s="1" t="s">
        <v>207</v>
      </c>
      <c r="CDP53" s="1">
        <v>549</v>
      </c>
      <c r="CDQ53" s="1">
        <v>4</v>
      </c>
      <c r="CDR53" s="1">
        <v>4.5999999999999999E-2</v>
      </c>
      <c r="CDS53" s="1">
        <f t="shared" si="3326"/>
        <v>3.1E-2</v>
      </c>
      <c r="CDT53" s="1">
        <f t="shared" si="3327"/>
        <v>0.73003802281368824</v>
      </c>
      <c r="CDU53" s="1">
        <f t="shared" si="3328"/>
        <v>1.0950570342205324E-3</v>
      </c>
      <c r="CDV53" s="1">
        <f t="shared" si="3329"/>
        <v>8.4012201021944257</v>
      </c>
      <c r="CDW53" s="1"/>
      <c r="CDX53" s="1"/>
      <c r="CDY53" s="1" t="s">
        <v>11</v>
      </c>
      <c r="CDZ53" s="1" t="s">
        <v>208</v>
      </c>
      <c r="CEA53" s="1">
        <v>550</v>
      </c>
      <c r="CEB53" s="1">
        <v>4</v>
      </c>
      <c r="CEC53" s="1">
        <v>3.7999999999999999E-2</v>
      </c>
      <c r="CED53" s="1">
        <f t="shared" si="3330"/>
        <v>2.0999999999999998E-2</v>
      </c>
      <c r="CEE53" s="1">
        <f t="shared" si="3331"/>
        <v>0.78399999999999992</v>
      </c>
      <c r="CEF53" s="1">
        <f t="shared" si="3332"/>
        <v>1.176E-3</v>
      </c>
      <c r="CEG53" s="1">
        <f t="shared" si="3333"/>
        <v>9.0222102880816291</v>
      </c>
      <c r="CEH53" s="1"/>
      <c r="CEI53" s="1"/>
      <c r="CEJ53" s="1" t="s">
        <v>11</v>
      </c>
      <c r="CEK53" s="1" t="s">
        <v>209</v>
      </c>
      <c r="CEL53" s="1">
        <v>556</v>
      </c>
      <c r="CEM53" s="1">
        <v>4</v>
      </c>
      <c r="CEN53" s="1">
        <v>3.9E-2</v>
      </c>
      <c r="CEO53" s="1">
        <f t="shared" si="3334"/>
        <v>2.4E-2</v>
      </c>
      <c r="CEP53" s="1">
        <f t="shared" si="3335"/>
        <v>1.0316205533596838</v>
      </c>
      <c r="CEQ53" s="1">
        <f t="shared" si="3336"/>
        <v>1.5474308300395259E-3</v>
      </c>
      <c r="CER53" s="1">
        <f t="shared" si="3337"/>
        <v>11.871808124895669</v>
      </c>
      <c r="CES53" s="1"/>
      <c r="CET53" s="1"/>
      <c r="CEU53" s="1" t="s">
        <v>11</v>
      </c>
      <c r="CEV53" s="1" t="s">
        <v>210</v>
      </c>
      <c r="CEW53" s="1">
        <v>563</v>
      </c>
      <c r="CEX53" s="1">
        <v>4</v>
      </c>
      <c r="CEY53" s="1">
        <v>0.04</v>
      </c>
      <c r="CEZ53" s="1">
        <f t="shared" si="3338"/>
        <v>2.6000000000000002E-2</v>
      </c>
      <c r="CFA53" s="1">
        <f t="shared" si="3339"/>
        <v>1.043687374749499</v>
      </c>
      <c r="CFB53" s="1">
        <f t="shared" si="3340"/>
        <v>1.5655310621242487E-3</v>
      </c>
      <c r="CFC53" s="1">
        <f t="shared" si="3341"/>
        <v>12.010672155619691</v>
      </c>
      <c r="CFD53" s="1"/>
      <c r="CFE53" s="1"/>
      <c r="CFF53" s="1" t="s">
        <v>11</v>
      </c>
      <c r="CFG53" s="1" t="s">
        <v>211</v>
      </c>
      <c r="CFH53" s="1">
        <v>564</v>
      </c>
      <c r="CFI53" s="1">
        <v>4</v>
      </c>
      <c r="CFJ53" s="1">
        <v>3.7999999999999999E-2</v>
      </c>
      <c r="CFK53" s="1">
        <f t="shared" si="3342"/>
        <v>5.9999999999999984E-3</v>
      </c>
      <c r="CFL53" s="1">
        <f t="shared" si="3343"/>
        <v>-1.8656716417910495E-2</v>
      </c>
      <c r="CFM53" s="1">
        <f t="shared" si="3344"/>
        <v>-2.7985074626865743E-5</v>
      </c>
      <c r="CFN53" s="1">
        <f t="shared" si="3345"/>
        <v>-0.21470002398914989</v>
      </c>
      <c r="CFO53" s="1"/>
      <c r="CFP53" s="1"/>
      <c r="CFQ53" s="1" t="s">
        <v>11</v>
      </c>
      <c r="CFR53" s="1" t="s">
        <v>212</v>
      </c>
      <c r="CFS53" s="1">
        <v>571</v>
      </c>
      <c r="CFT53" s="1">
        <v>4</v>
      </c>
      <c r="CFU53" s="1">
        <v>4.2000000000000003E-2</v>
      </c>
      <c r="CFV53" s="1">
        <f t="shared" si="3346"/>
        <v>1.1000000000000003E-2</v>
      </c>
      <c r="CFW53" s="1">
        <f t="shared" si="3347"/>
        <v>5.2631578947368564E-2</v>
      </c>
      <c r="CFX53" s="1">
        <f t="shared" si="3348"/>
        <v>7.8947368421052849E-5</v>
      </c>
      <c r="CFY53" s="1">
        <f t="shared" si="3349"/>
        <v>0.60568006767465454</v>
      </c>
      <c r="CFZ53" s="1"/>
      <c r="CGA53" s="1"/>
      <c r="CGB53" s="1" t="s">
        <v>11</v>
      </c>
      <c r="CGC53" s="1" t="s">
        <v>213</v>
      </c>
      <c r="CGD53" s="1">
        <v>577</v>
      </c>
      <c r="CGE53" s="1">
        <v>4</v>
      </c>
      <c r="CGF53" s="1">
        <v>4.5999999999999999E-2</v>
      </c>
      <c r="CGG53" s="1">
        <f t="shared" si="3350"/>
        <v>1.4999999999999999E-2</v>
      </c>
      <c r="CGH53" s="1">
        <f t="shared" si="3351"/>
        <v>1.5037593984962381E-2</v>
      </c>
      <c r="CGI53" s="1">
        <f t="shared" si="3352"/>
        <v>2.2556390977443572E-5</v>
      </c>
      <c r="CGJ53" s="1">
        <f t="shared" si="3353"/>
        <v>0.17305144790704341</v>
      </c>
      <c r="CGK53" s="1"/>
      <c r="CGL53" s="1"/>
      <c r="CGM53" s="1" t="s">
        <v>11</v>
      </c>
      <c r="CGN53" s="1" t="s">
        <v>214</v>
      </c>
      <c r="CGO53" s="1">
        <v>578</v>
      </c>
      <c r="CGP53" s="1">
        <v>4</v>
      </c>
      <c r="CGQ53" s="1">
        <v>2.1999999999999999E-2</v>
      </c>
      <c r="CGR53" s="1">
        <f t="shared" si="3354"/>
        <v>4.9999999999999975E-3</v>
      </c>
      <c r="CGS53" s="1">
        <f t="shared" si="3355"/>
        <v>-0.66409266409266421</v>
      </c>
      <c r="CGT53" s="1">
        <f t="shared" si="3356"/>
        <v>-9.961389961389963E-4</v>
      </c>
      <c r="CGU53" s="1">
        <f t="shared" si="3357"/>
        <v>-7.6423261048678226</v>
      </c>
      <c r="CGV53" s="1"/>
      <c r="CGW53" s="1"/>
      <c r="CGX53" s="1" t="s">
        <v>11</v>
      </c>
      <c r="CGY53" s="1" t="s">
        <v>215</v>
      </c>
      <c r="CGZ53" s="1">
        <v>592</v>
      </c>
      <c r="CHA53" s="1">
        <v>4</v>
      </c>
      <c r="CHB53" s="1">
        <v>0.05</v>
      </c>
      <c r="CHC53" s="1">
        <f t="shared" si="3358"/>
        <v>2.4000000000000004E-2</v>
      </c>
      <c r="CHD53" s="1">
        <f t="shared" si="3359"/>
        <v>-0.14942528735632171</v>
      </c>
      <c r="CHE53" s="1">
        <f t="shared" si="3360"/>
        <v>-2.2413793103448257E-4</v>
      </c>
      <c r="CHF53" s="1">
        <f t="shared" si="3361"/>
        <v>-1.7195744450073465</v>
      </c>
      <c r="CHG53" s="1"/>
      <c r="CHH53" s="1"/>
      <c r="CHI53" s="1" t="s">
        <v>11</v>
      </c>
      <c r="CHJ53" s="1" t="s">
        <v>216</v>
      </c>
      <c r="CHK53" s="1">
        <v>593</v>
      </c>
      <c r="CHL53" s="1">
        <v>4</v>
      </c>
      <c r="CHM53" s="1">
        <v>3.4000000000000002E-2</v>
      </c>
      <c r="CHN53" s="1">
        <f t="shared" si="3362"/>
        <v>1.1000000000000003E-2</v>
      </c>
      <c r="CHO53" s="1">
        <f t="shared" si="3363"/>
        <v>0.12156862745098049</v>
      </c>
      <c r="CHP53" s="1">
        <f t="shared" si="3364"/>
        <v>1.8235294117647073E-4</v>
      </c>
      <c r="CHQ53" s="1">
        <f t="shared" si="3365"/>
        <v>1.399002195530866</v>
      </c>
      <c r="CHR53" s="1"/>
      <c r="CHS53" s="1"/>
      <c r="CHT53" s="1" t="s">
        <v>11</v>
      </c>
      <c r="CHU53" s="1" t="s">
        <v>217</v>
      </c>
      <c r="CHV53" s="1">
        <v>607</v>
      </c>
      <c r="CHW53" s="1">
        <v>4</v>
      </c>
      <c r="CHX53" s="1">
        <v>5.5E-2</v>
      </c>
      <c r="CHY53" s="1">
        <f t="shared" si="3366"/>
        <v>3.4000000000000002E-2</v>
      </c>
      <c r="CHZ53" s="1">
        <f t="shared" si="3367"/>
        <v>1.1317829457364343</v>
      </c>
      <c r="CIA53" s="1">
        <f t="shared" si="3368"/>
        <v>1.6976744186046515E-3</v>
      </c>
      <c r="CIB53" s="1">
        <f t="shared" si="3369"/>
        <v>13.02446905216657</v>
      </c>
      <c r="CIC53" s="1"/>
      <c r="CID53" s="1"/>
      <c r="CIE53" s="1" t="s">
        <v>11</v>
      </c>
      <c r="CIF53" s="1" t="s">
        <v>218</v>
      </c>
      <c r="CIG53" s="1">
        <v>608</v>
      </c>
      <c r="CIH53" s="1">
        <v>4</v>
      </c>
      <c r="CII53" s="1">
        <v>4.8000000000000001E-2</v>
      </c>
      <c r="CIJ53" s="1">
        <f t="shared" si="3370"/>
        <v>2.1000000000000001E-2</v>
      </c>
      <c r="CIK53" s="1">
        <f t="shared" si="3371"/>
        <v>4.7058823529411757E-2</v>
      </c>
      <c r="CIL53" s="1">
        <f t="shared" si="3372"/>
        <v>7.0588235294117641E-5</v>
      </c>
      <c r="CIM53" s="1">
        <f t="shared" si="3373"/>
        <v>0.5415492369796896</v>
      </c>
      <c r="CIN53" s="1"/>
      <c r="CIO53" s="1"/>
      <c r="CIP53" s="1" t="s">
        <v>11</v>
      </c>
      <c r="CIQ53" s="1" t="s">
        <v>219</v>
      </c>
      <c r="CIR53" s="1">
        <v>621</v>
      </c>
      <c r="CIS53" s="1">
        <v>4</v>
      </c>
      <c r="CIT53" s="1">
        <v>4.9000000000000002E-2</v>
      </c>
      <c r="CIU53" s="1">
        <f t="shared" si="3374"/>
        <v>1.9000000000000003E-2</v>
      </c>
      <c r="CIV53" s="1">
        <f t="shared" si="3375"/>
        <v>-1.0198412698412695</v>
      </c>
      <c r="CIW53" s="1">
        <f t="shared" si="3376"/>
        <v>-1.5297619047619044E-3</v>
      </c>
      <c r="CIX53" s="1">
        <f t="shared" si="3377"/>
        <v>-11.736253057362418</v>
      </c>
      <c r="CIY53" s="1"/>
      <c r="CIZ53" s="1"/>
      <c r="CJA53" s="1" t="s">
        <v>11</v>
      </c>
      <c r="CJB53" s="1" t="s">
        <v>220</v>
      </c>
      <c r="CJC53" s="1">
        <v>622</v>
      </c>
      <c r="CJD53" s="1">
        <v>4</v>
      </c>
      <c r="CJE53" s="1">
        <v>2.9000000000000001E-2</v>
      </c>
      <c r="CJF53" s="1">
        <f t="shared" si="3378"/>
        <v>2.0000000000000004E-2</v>
      </c>
      <c r="CJG53" s="1">
        <f t="shared" si="3379"/>
        <v>0.2720848056537104</v>
      </c>
      <c r="CJH53" s="1">
        <f t="shared" si="3380"/>
        <v>4.0812720848056559E-4</v>
      </c>
      <c r="CJI53" s="1">
        <f t="shared" si="3381"/>
        <v>3.1311305265300979</v>
      </c>
      <c r="CJJ53" s="1"/>
      <c r="CJK53" s="1"/>
      <c r="CJL53" s="1" t="s">
        <v>11</v>
      </c>
      <c r="CJM53" s="1" t="s">
        <v>221</v>
      </c>
      <c r="CJN53" s="1">
        <v>635</v>
      </c>
      <c r="CJO53" s="1">
        <v>4</v>
      </c>
      <c r="CJP53" s="1">
        <v>4.5999999999999999E-2</v>
      </c>
      <c r="CJQ53" s="1">
        <f t="shared" si="3382"/>
        <v>3.4000000000000002E-2</v>
      </c>
      <c r="CJR53" s="1">
        <f t="shared" si="3383"/>
        <v>0.46099290780141849</v>
      </c>
      <c r="CJS53" s="1">
        <f t="shared" si="3384"/>
        <v>6.9148936170212777E-4</v>
      </c>
      <c r="CJT53" s="1">
        <f t="shared" si="3385"/>
        <v>5.3050700962992652</v>
      </c>
      <c r="CJU53" s="1"/>
      <c r="CJV53" s="1"/>
      <c r="CJW53" s="1" t="s">
        <v>11</v>
      </c>
      <c r="CJX53" s="1" t="s">
        <v>222</v>
      </c>
      <c r="CJY53" s="1">
        <v>636</v>
      </c>
      <c r="CJZ53" s="1">
        <v>4</v>
      </c>
      <c r="CKA53" s="1">
        <v>4.9000000000000002E-2</v>
      </c>
      <c r="CKB53" s="1">
        <f t="shared" si="3386"/>
        <v>2.9000000000000001E-2</v>
      </c>
      <c r="CKC53" s="1">
        <f t="shared" si="3387"/>
        <v>0.12720848056537112</v>
      </c>
      <c r="CKD53" s="1">
        <f t="shared" si="3388"/>
        <v>1.9081272084805668E-4</v>
      </c>
      <c r="CKE53" s="1">
        <f t="shared" si="3389"/>
        <v>1.4639051812348511</v>
      </c>
      <c r="CKF53" s="1"/>
      <c r="CKG53" s="1"/>
      <c r="CKH53" s="1" t="s">
        <v>11</v>
      </c>
      <c r="CKI53" s="1" t="s">
        <v>223</v>
      </c>
      <c r="CKJ53" s="1">
        <v>649</v>
      </c>
      <c r="CKK53" s="1">
        <v>4</v>
      </c>
      <c r="CKL53" s="1">
        <v>5.3999999999999999E-2</v>
      </c>
      <c r="CKM53" s="1">
        <f t="shared" si="3390"/>
        <v>0.03</v>
      </c>
      <c r="CKN53" s="1">
        <f t="shared" si="3391"/>
        <v>8.1272084805653719E-2</v>
      </c>
      <c r="CKO53" s="1">
        <f t="shared" si="3392"/>
        <v>1.2190812720848058E-4</v>
      </c>
      <c r="CKP53" s="1">
        <f t="shared" si="3393"/>
        <v>0.93527275467782101</v>
      </c>
      <c r="CKQ53" s="1"/>
      <c r="CKR53" s="1"/>
      <c r="CKS53" s="1" t="s">
        <v>11</v>
      </c>
      <c r="CKT53" s="1" t="s">
        <v>224</v>
      </c>
      <c r="CKU53" s="1">
        <v>650</v>
      </c>
      <c r="CKV53" s="1">
        <v>4</v>
      </c>
      <c r="CKW53" s="1">
        <v>3.5000000000000003E-2</v>
      </c>
      <c r="CKX53" s="1">
        <f t="shared" si="3394"/>
        <v>1.8000000000000002E-2</v>
      </c>
      <c r="CKY53" s="1">
        <f t="shared" si="3395"/>
        <v>2.8070175438596565E-2</v>
      </c>
      <c r="CKZ53" s="1">
        <f t="shared" si="3396"/>
        <v>4.2105263157894846E-5</v>
      </c>
      <c r="CLA53" s="1">
        <f t="shared" si="3397"/>
        <v>0.32302936942648236</v>
      </c>
      <c r="CLB53" s="1"/>
      <c r="CLC53" s="1"/>
      <c r="CLD53" s="1" t="s">
        <v>11</v>
      </c>
      <c r="CLE53" s="1" t="s">
        <v>225</v>
      </c>
      <c r="CLF53" s="1">
        <v>663</v>
      </c>
      <c r="CLG53" s="1">
        <v>4</v>
      </c>
      <c r="CLH53" s="1">
        <v>4.8000000000000001E-2</v>
      </c>
      <c r="CLI53" s="1">
        <f t="shared" si="3398"/>
        <v>2.6000000000000002E-2</v>
      </c>
      <c r="CLJ53" s="1">
        <f t="shared" si="3399"/>
        <v>0.31141868512110732</v>
      </c>
      <c r="CLK53" s="1">
        <f t="shared" si="3400"/>
        <v>4.6712802768166098E-4</v>
      </c>
      <c r="CLL53" s="1">
        <f t="shared" si="3401"/>
        <v>3.5837817153067704</v>
      </c>
      <c r="CLM53" s="1"/>
      <c r="CLN53" s="1"/>
      <c r="CLO53" s="1"/>
      <c r="CLP53" s="1"/>
      <c r="CLQ53" s="1"/>
      <c r="CLR53" s="1"/>
      <c r="CLS53" s="1"/>
      <c r="CLT53" s="1"/>
      <c r="CLU53" s="1"/>
      <c r="CLV53" s="1"/>
      <c r="CLW53" s="1"/>
      <c r="CLX53" s="1"/>
      <c r="CLY53" s="1"/>
      <c r="CLZ53" s="1"/>
      <c r="CMA53" s="1"/>
      <c r="CMB53" s="1"/>
      <c r="CMC53" s="1"/>
      <c r="CMD53" s="1"/>
      <c r="CME53" s="1"/>
      <c r="CMF53" s="1"/>
      <c r="CMG53" s="1"/>
      <c r="CMH53" s="1"/>
      <c r="CMI53" s="1"/>
      <c r="CMJ53" s="1"/>
      <c r="CMK53" s="1"/>
      <c r="CML53" s="1"/>
      <c r="CMM53" s="1"/>
      <c r="CMN53" s="1"/>
      <c r="CMO53" s="1"/>
      <c r="CMP53" s="1"/>
      <c r="CMQ53" s="1"/>
      <c r="CMR53" s="1"/>
      <c r="CMS53" s="1"/>
      <c r="CMT53" s="1"/>
      <c r="CMU53" s="1"/>
      <c r="CMV53" s="1"/>
      <c r="CMW53" s="1"/>
      <c r="CMX53" s="1"/>
      <c r="CMY53" s="1"/>
      <c r="CMZ53" s="1"/>
    </row>
    <row r="54" spans="1:2392" x14ac:dyDescent="0.3">
      <c r="A54" s="1" t="s">
        <v>11</v>
      </c>
      <c r="B54" s="1" t="s">
        <v>12</v>
      </c>
      <c r="C54" s="1">
        <v>1</v>
      </c>
      <c r="D54" s="1">
        <v>5</v>
      </c>
      <c r="E54" s="1">
        <v>5.6000000000000001E-2</v>
      </c>
      <c r="F54" s="1">
        <f t="shared" si="2560"/>
        <v>5.8000000000000003E-2</v>
      </c>
      <c r="G54" s="1">
        <f t="shared" si="2561"/>
        <v>2.3355932203389833</v>
      </c>
      <c r="H54" s="1">
        <f t="shared" si="3402"/>
        <v>3.5033898305084749E-3</v>
      </c>
      <c r="I54" s="1">
        <f t="shared" si="3403"/>
        <v>26.877822935352143</v>
      </c>
      <c r="J54" s="1"/>
      <c r="K54" s="1"/>
      <c r="L54" s="1" t="s">
        <v>11</v>
      </c>
      <c r="M54" s="1" t="s">
        <v>13</v>
      </c>
      <c r="N54" s="1">
        <v>2</v>
      </c>
      <c r="O54" s="1">
        <v>5</v>
      </c>
      <c r="P54" s="1">
        <v>6.9000000000000006E-2</v>
      </c>
      <c r="Q54" s="1">
        <f t="shared" si="2562"/>
        <v>7.1000000000000008E-2</v>
      </c>
      <c r="R54" s="1">
        <f t="shared" si="2563"/>
        <v>2.7966101694915255</v>
      </c>
      <c r="S54" s="1">
        <f t="shared" si="2564"/>
        <v>4.1949152542372888E-3</v>
      </c>
      <c r="T54" s="1">
        <f t="shared" si="2565"/>
        <v>32.183169697627747</v>
      </c>
      <c r="U54" s="1"/>
      <c r="V54" s="1"/>
      <c r="W54" s="1" t="s">
        <v>11</v>
      </c>
      <c r="X54" s="1" t="s">
        <v>14</v>
      </c>
      <c r="Y54" s="1">
        <v>3</v>
      </c>
      <c r="Z54" s="1">
        <v>5</v>
      </c>
      <c r="AA54" s="1">
        <v>8.5000000000000006E-2</v>
      </c>
      <c r="AB54" s="1">
        <f t="shared" si="2566"/>
        <v>8.4000000000000005E-2</v>
      </c>
      <c r="AC54" s="1">
        <f t="shared" si="2567"/>
        <v>3.2305084745762715</v>
      </c>
      <c r="AD54" s="1">
        <f t="shared" si="2568"/>
        <v>4.8457627118644077E-3</v>
      </c>
      <c r="AE54" s="1">
        <f t="shared" si="2569"/>
        <v>37.176437238593024</v>
      </c>
      <c r="AF54" s="1"/>
      <c r="AG54" s="1"/>
      <c r="AH54" s="1" t="s">
        <v>11</v>
      </c>
      <c r="AI54" s="1" t="s">
        <v>15</v>
      </c>
      <c r="AJ54" s="1">
        <v>4</v>
      </c>
      <c r="AK54" s="1">
        <v>5</v>
      </c>
      <c r="AL54" s="1">
        <v>9.0999999999999998E-2</v>
      </c>
      <c r="AM54" s="1">
        <f t="shared" si="2570"/>
        <v>8.299999999999999E-2</v>
      </c>
      <c r="AN54" s="1">
        <f t="shared" si="2571"/>
        <v>3.1428571428571428</v>
      </c>
      <c r="AO54" s="1">
        <f t="shared" si="2572"/>
        <v>4.7142857142857143E-3</v>
      </c>
      <c r="AP54" s="1">
        <f t="shared" si="2573"/>
        <v>36.16775261257213</v>
      </c>
      <c r="AQ54" s="1"/>
      <c r="AR54" s="1"/>
      <c r="AS54" s="1" t="s">
        <v>11</v>
      </c>
      <c r="AT54" s="1" t="s">
        <v>16</v>
      </c>
      <c r="AU54" s="1">
        <v>8</v>
      </c>
      <c r="AV54" s="1">
        <v>5</v>
      </c>
      <c r="AW54" s="1">
        <v>0.105</v>
      </c>
      <c r="AX54" s="1">
        <f t="shared" si="2574"/>
        <v>9.7000000000000003E-2</v>
      </c>
      <c r="AY54" s="1">
        <f t="shared" si="2575"/>
        <v>3.6416382252559729</v>
      </c>
      <c r="AZ54" s="1">
        <f t="shared" si="2576"/>
        <v>5.4624573378839591E-3</v>
      </c>
      <c r="BA54" s="1">
        <f t="shared" si="2577"/>
        <v>41.907686047673167</v>
      </c>
      <c r="BB54" s="1"/>
      <c r="BC54" s="1"/>
      <c r="BD54" s="1" t="s">
        <v>11</v>
      </c>
      <c r="BE54" s="1" t="s">
        <v>17</v>
      </c>
      <c r="BF54" s="1">
        <v>9</v>
      </c>
      <c r="BG54" s="1">
        <v>5</v>
      </c>
      <c r="BH54" s="1">
        <v>0.13300000000000001</v>
      </c>
      <c r="BI54" s="1">
        <f t="shared" si="2578"/>
        <v>0.128</v>
      </c>
      <c r="BJ54" s="1">
        <f t="shared" si="2579"/>
        <v>4.6860068259385672</v>
      </c>
      <c r="BK54" s="1">
        <f t="shared" si="2580"/>
        <v>7.0290102389078506E-3</v>
      </c>
      <c r="BL54" s="1">
        <f t="shared" si="2581"/>
        <v>53.92619769770878</v>
      </c>
      <c r="BM54" s="1"/>
      <c r="BN54" s="1"/>
      <c r="BO54" s="1" t="s">
        <v>11</v>
      </c>
      <c r="BP54" s="1" t="s">
        <v>18</v>
      </c>
      <c r="BQ54" s="1">
        <v>10</v>
      </c>
      <c r="BR54" s="1">
        <v>5</v>
      </c>
      <c r="BS54" s="1">
        <v>0.121</v>
      </c>
      <c r="BT54" s="1">
        <f t="shared" si="2582"/>
        <v>0.112</v>
      </c>
      <c r="BU54" s="1">
        <f t="shared" si="2583"/>
        <v>4.0784982935153584</v>
      </c>
      <c r="BV54" s="1">
        <f t="shared" si="2584"/>
        <v>6.1177474402730374E-3</v>
      </c>
      <c r="BW54" s="1">
        <f t="shared" si="2585"/>
        <v>46.935037326119435</v>
      </c>
      <c r="BX54" s="1"/>
      <c r="BY54" s="1"/>
      <c r="BZ54" s="1" t="s">
        <v>11</v>
      </c>
      <c r="CA54" s="1" t="s">
        <v>19</v>
      </c>
      <c r="CB54" s="1">
        <v>11</v>
      </c>
      <c r="CC54" s="1">
        <v>5</v>
      </c>
      <c r="CD54" s="1">
        <v>0.114</v>
      </c>
      <c r="CE54" s="1">
        <f t="shared" si="2586"/>
        <v>0.109</v>
      </c>
      <c r="CF54" s="1">
        <f t="shared" si="2587"/>
        <v>4</v>
      </c>
      <c r="CG54" s="1">
        <f t="shared" si="2588"/>
        <v>6.0000000000000001E-3</v>
      </c>
      <c r="CH54" s="1">
        <f t="shared" si="2589"/>
        <v>46.03168514327362</v>
      </c>
      <c r="CI54" s="1"/>
      <c r="CJ54" s="1"/>
      <c r="CK54" s="1" t="s">
        <v>11</v>
      </c>
      <c r="CL54" s="1" t="s">
        <v>20</v>
      </c>
      <c r="CM54" s="1">
        <v>14</v>
      </c>
      <c r="CN54" s="1">
        <v>5</v>
      </c>
      <c r="CO54" s="1">
        <v>0.12</v>
      </c>
      <c r="CP54" s="1">
        <f t="shared" si="2590"/>
        <v>0.107</v>
      </c>
      <c r="CQ54" s="1">
        <f t="shared" si="2591"/>
        <v>3.8522336769759451</v>
      </c>
      <c r="CR54" s="1">
        <f t="shared" si="2592"/>
        <v>5.7783505154639179E-3</v>
      </c>
      <c r="CS54" s="1">
        <f t="shared" si="2593"/>
        <v>44.331201929217983</v>
      </c>
      <c r="CT54" s="1"/>
      <c r="CU54" s="1"/>
      <c r="CV54" s="1" t="s">
        <v>11</v>
      </c>
      <c r="CW54" s="1" t="s">
        <v>21</v>
      </c>
      <c r="CX54" s="1">
        <v>15</v>
      </c>
      <c r="CY54" s="1">
        <v>5</v>
      </c>
      <c r="CZ54" s="1">
        <v>0.111</v>
      </c>
      <c r="DA54" s="1">
        <f t="shared" si="2594"/>
        <v>9.0999999999999998E-2</v>
      </c>
      <c r="DB54" s="1">
        <f t="shared" si="2595"/>
        <v>3.3448275862068964</v>
      </c>
      <c r="DC54" s="1">
        <f t="shared" si="2596"/>
        <v>5.0172413793103448E-3</v>
      </c>
      <c r="DD54" s="1">
        <f t="shared" si="2597"/>
        <v>38.49201257670294</v>
      </c>
      <c r="DE54" s="1"/>
      <c r="DF54" s="1"/>
      <c r="DG54" s="1" t="s">
        <v>11</v>
      </c>
      <c r="DH54" s="1" t="s">
        <v>22</v>
      </c>
      <c r="DI54" s="1">
        <v>16</v>
      </c>
      <c r="DJ54" s="1">
        <v>5</v>
      </c>
      <c r="DK54" s="1">
        <v>0.13600000000000001</v>
      </c>
      <c r="DL54" s="1">
        <f t="shared" si="2598"/>
        <v>0.10900000000000001</v>
      </c>
      <c r="DM54" s="1">
        <f t="shared" si="1751"/>
        <v>3.8293515358361776</v>
      </c>
      <c r="DN54" s="1">
        <f t="shared" si="2599"/>
        <v>5.7440273037542662E-3</v>
      </c>
      <c r="DO54" s="1">
        <f t="shared" si="2600"/>
        <v>44.06787605013055</v>
      </c>
      <c r="DP54" s="1"/>
      <c r="DQ54" s="1"/>
      <c r="DR54" s="1" t="s">
        <v>11</v>
      </c>
      <c r="DS54" s="1" t="s">
        <v>23</v>
      </c>
      <c r="DT54" s="1">
        <v>17</v>
      </c>
      <c r="DU54" s="1">
        <v>5</v>
      </c>
      <c r="DV54" s="1">
        <v>0.152</v>
      </c>
      <c r="DW54" s="1">
        <f t="shared" si="2601"/>
        <v>0.125</v>
      </c>
      <c r="DX54" s="1">
        <f t="shared" si="2602"/>
        <v>4.3150684931506849</v>
      </c>
      <c r="DY54" s="1">
        <f t="shared" si="2603"/>
        <v>6.472602739726027E-3</v>
      </c>
      <c r="DZ54" s="1">
        <f t="shared" si="2604"/>
        <v>49.657468562093115</v>
      </c>
      <c r="EA54" s="1"/>
      <c r="EB54" s="1"/>
      <c r="EC54" s="1" t="s">
        <v>11</v>
      </c>
      <c r="ED54" s="1" t="s">
        <v>24</v>
      </c>
      <c r="EE54" s="1">
        <v>18</v>
      </c>
      <c r="EF54" s="1">
        <v>5</v>
      </c>
      <c r="EG54" s="1">
        <v>0.16300000000000001</v>
      </c>
      <c r="EH54" s="1">
        <f t="shared" si="2605"/>
        <v>0.13700000000000001</v>
      </c>
      <c r="EI54" s="1">
        <f t="shared" si="2606"/>
        <v>4.8367346938775517</v>
      </c>
      <c r="EJ54" s="1">
        <f t="shared" si="2607"/>
        <v>7.255102040816328E-3</v>
      </c>
      <c r="EK54" s="1">
        <f t="shared" si="2608"/>
        <v>55.660762137529851</v>
      </c>
      <c r="EL54" s="1"/>
      <c r="EM54" s="1"/>
      <c r="EN54" s="1" t="s">
        <v>11</v>
      </c>
      <c r="EO54" s="1" t="s">
        <v>25</v>
      </c>
      <c r="EP54" s="1">
        <v>21</v>
      </c>
      <c r="EQ54" s="1">
        <v>5</v>
      </c>
      <c r="ER54" s="1">
        <v>0.19800000000000001</v>
      </c>
      <c r="ES54" s="1">
        <f t="shared" si="2609"/>
        <v>0.16700000000000001</v>
      </c>
      <c r="ET54" s="1">
        <f t="shared" si="2610"/>
        <v>5.8082191780821919</v>
      </c>
      <c r="EU54" s="1">
        <f t="shared" si="2611"/>
        <v>8.7123287671232886E-3</v>
      </c>
      <c r="EV54" s="1">
        <f t="shared" si="2612"/>
        <v>66.840529112150747</v>
      </c>
      <c r="EW54" s="1"/>
      <c r="EX54" s="1"/>
      <c r="EY54" s="1" t="s">
        <v>11</v>
      </c>
      <c r="EZ54" s="1" t="s">
        <v>26</v>
      </c>
      <c r="FA54" s="1">
        <v>22</v>
      </c>
      <c r="FB54" s="1">
        <v>5</v>
      </c>
      <c r="FC54" s="1">
        <v>0.218</v>
      </c>
      <c r="FD54" s="1">
        <f t="shared" si="2613"/>
        <v>0.187</v>
      </c>
      <c r="FE54" s="1">
        <f t="shared" si="2614"/>
        <v>6.4095563139931739</v>
      </c>
      <c r="FF54" s="1">
        <f t="shared" si="2615"/>
        <v>9.6143344709897615E-3</v>
      </c>
      <c r="FG54" s="1">
        <f t="shared" si="2616"/>
        <v>73.760669538453811</v>
      </c>
      <c r="FH54" s="1"/>
      <c r="FI54" s="1"/>
      <c r="FJ54" s="1" t="s">
        <v>11</v>
      </c>
      <c r="FK54" s="1" t="s">
        <v>27</v>
      </c>
      <c r="FL54" s="1">
        <v>23</v>
      </c>
      <c r="FM54" s="1">
        <v>5</v>
      </c>
      <c r="FN54" s="1">
        <v>0.23100000000000001</v>
      </c>
      <c r="FO54" s="1">
        <f t="shared" si="2617"/>
        <v>0.20100000000000001</v>
      </c>
      <c r="FP54" s="1">
        <f t="shared" si="2618"/>
        <v>7.2414965986394559</v>
      </c>
      <c r="FQ54" s="1">
        <f t="shared" si="2619"/>
        <v>1.0862244897959185E-2</v>
      </c>
      <c r="FR54" s="1">
        <f t="shared" si="2620"/>
        <v>83.334572848664578</v>
      </c>
      <c r="FS54" s="1"/>
      <c r="FT54" s="1"/>
      <c r="FU54" s="1" t="s">
        <v>11</v>
      </c>
      <c r="FV54" s="1" t="s">
        <v>28</v>
      </c>
      <c r="FW54" s="1">
        <v>24</v>
      </c>
      <c r="FX54" s="1">
        <v>5</v>
      </c>
      <c r="FY54" s="1">
        <v>0.24199999999999999</v>
      </c>
      <c r="FZ54" s="1">
        <f t="shared" si="2621"/>
        <v>0.21099999999999999</v>
      </c>
      <c r="GA54" s="1">
        <f t="shared" si="2622"/>
        <v>7.1883561643835616</v>
      </c>
      <c r="GB54" s="1">
        <f t="shared" si="2623"/>
        <v>1.0782534246575343E-2</v>
      </c>
      <c r="GC54" s="1">
        <f t="shared" si="2624"/>
        <v>82.723036914153539</v>
      </c>
      <c r="GD54" s="1"/>
      <c r="GE54" s="1"/>
      <c r="GF54" s="1" t="s">
        <v>11</v>
      </c>
      <c r="GG54" s="1" t="s">
        <v>29</v>
      </c>
      <c r="GH54" s="1">
        <v>25</v>
      </c>
      <c r="GI54" s="1">
        <v>5</v>
      </c>
      <c r="GJ54" s="1">
        <v>0.32500000000000001</v>
      </c>
      <c r="GK54" s="1">
        <f t="shared" si="2625"/>
        <v>0.29400000000000004</v>
      </c>
      <c r="GL54" s="1">
        <f t="shared" si="2626"/>
        <v>10.170648464163824</v>
      </c>
      <c r="GM54" s="1">
        <f t="shared" si="2627"/>
        <v>1.5255972696245736E-2</v>
      </c>
      <c r="GN54" s="1">
        <f t="shared" si="2628"/>
        <v>117.04302195132713</v>
      </c>
      <c r="GO54" s="1"/>
      <c r="GP54" s="1"/>
      <c r="GQ54" s="1" t="s">
        <v>11</v>
      </c>
      <c r="GR54" s="1" t="s">
        <v>30</v>
      </c>
      <c r="GS54" s="1">
        <v>28</v>
      </c>
      <c r="GT54" s="1">
        <v>5</v>
      </c>
      <c r="GU54" s="1">
        <v>0.28999999999999998</v>
      </c>
      <c r="GV54" s="1">
        <f t="shared" si="2629"/>
        <v>0.26099999999999995</v>
      </c>
      <c r="GW54" s="1">
        <f t="shared" si="2630"/>
        <v>8.9655172413793078</v>
      </c>
      <c r="GX54" s="1">
        <f t="shared" si="2631"/>
        <v>1.3448275862068962E-2</v>
      </c>
      <c r="GY54" s="1">
        <f t="shared" si="2632"/>
        <v>103.17446670044085</v>
      </c>
      <c r="GZ54" s="1"/>
      <c r="HA54" s="1"/>
      <c r="HB54" s="1" t="s">
        <v>11</v>
      </c>
      <c r="HC54" s="1" t="s">
        <v>31</v>
      </c>
      <c r="HD54" s="1">
        <v>29</v>
      </c>
      <c r="HE54" s="1">
        <v>5</v>
      </c>
      <c r="HF54" s="1">
        <v>8.1000000000000003E-2</v>
      </c>
      <c r="HG54" s="1">
        <f t="shared" si="2633"/>
        <v>2.9000000000000005E-2</v>
      </c>
      <c r="HH54" s="1">
        <f t="shared" si="2634"/>
        <v>1.238255033557047</v>
      </c>
      <c r="HI54" s="1">
        <f t="shared" si="2635"/>
        <v>1.8573825503355706E-3</v>
      </c>
      <c r="HJ54" s="1">
        <f t="shared" si="2636"/>
        <v>14.249741457942925</v>
      </c>
      <c r="HK54" s="1"/>
      <c r="HL54" s="1"/>
      <c r="HM54" s="1" t="s">
        <v>11</v>
      </c>
      <c r="HN54" s="1" t="s">
        <v>32</v>
      </c>
      <c r="HO54" s="1">
        <v>30</v>
      </c>
      <c r="HP54" s="1">
        <v>5</v>
      </c>
      <c r="HQ54" s="1">
        <v>0.105</v>
      </c>
      <c r="HR54" s="1">
        <f t="shared" si="2637"/>
        <v>5.2999999999999999E-2</v>
      </c>
      <c r="HS54" s="1">
        <f t="shared" si="2638"/>
        <v>2.003367003367003</v>
      </c>
      <c r="HT54" s="1">
        <f t="shared" si="2639"/>
        <v>3.0050505050505045E-3</v>
      </c>
      <c r="HU54" s="1">
        <f t="shared" si="2640"/>
        <v>23.054589781353364</v>
      </c>
      <c r="HV54" s="1"/>
      <c r="HW54" s="1"/>
      <c r="HX54" s="1" t="s">
        <v>11</v>
      </c>
      <c r="HY54" s="1" t="s">
        <v>33</v>
      </c>
      <c r="HZ54" s="1">
        <v>31</v>
      </c>
      <c r="IA54" s="1">
        <v>5</v>
      </c>
      <c r="IB54" s="1">
        <v>0.121</v>
      </c>
      <c r="IC54" s="1">
        <f t="shared" si="2641"/>
        <v>6.6000000000000003E-2</v>
      </c>
      <c r="ID54" s="1">
        <f t="shared" si="2642"/>
        <v>2.4324324324324325</v>
      </c>
      <c r="IE54" s="1">
        <f t="shared" si="2643"/>
        <v>3.6486486486486487E-3</v>
      </c>
      <c r="IF54" s="1">
        <f t="shared" si="2644"/>
        <v>27.99224096550423</v>
      </c>
      <c r="IG54" s="1"/>
      <c r="IH54" s="1"/>
      <c r="II54" s="1" t="s">
        <v>11</v>
      </c>
      <c r="IJ54" s="1" t="s">
        <v>34</v>
      </c>
      <c r="IK54" s="1">
        <v>32</v>
      </c>
      <c r="IL54" s="1">
        <v>5</v>
      </c>
      <c r="IM54" s="1">
        <v>0.14099999999999999</v>
      </c>
      <c r="IN54" s="1">
        <f t="shared" si="2645"/>
        <v>8.5999999999999993E-2</v>
      </c>
      <c r="IO54" s="1">
        <f t="shared" si="1797"/>
        <v>3.0538720538720536</v>
      </c>
      <c r="IP54" s="1">
        <f t="shared" si="2646"/>
        <v>4.5808080808080803E-3</v>
      </c>
      <c r="IQ54" s="1">
        <f t="shared" si="2647"/>
        <v>35.143719212920175</v>
      </c>
      <c r="IR54" s="1"/>
      <c r="IS54" s="1"/>
      <c r="IT54" s="1" t="s">
        <v>11</v>
      </c>
      <c r="IU54" s="1" t="s">
        <v>35</v>
      </c>
      <c r="IV54" s="1">
        <v>35</v>
      </c>
      <c r="IW54" s="1">
        <v>5</v>
      </c>
      <c r="IX54" s="1">
        <v>0.17499999999999999</v>
      </c>
      <c r="IY54" s="1">
        <f t="shared" si="2648"/>
        <v>0.12</v>
      </c>
      <c r="IZ54" s="1">
        <f t="shared" si="2649"/>
        <v>4.2550335570469793</v>
      </c>
      <c r="JA54" s="1">
        <f t="shared" si="2650"/>
        <v>6.3825503355704688E-3</v>
      </c>
      <c r="JB54" s="1">
        <f t="shared" si="2651"/>
        <v>48.966591243012537</v>
      </c>
      <c r="JC54" s="1"/>
      <c r="JD54" s="1"/>
      <c r="JE54" s="1" t="s">
        <v>11</v>
      </c>
      <c r="JF54" s="3" t="s">
        <v>36</v>
      </c>
      <c r="JG54" s="3">
        <v>36</v>
      </c>
      <c r="JH54" s="1">
        <v>5</v>
      </c>
      <c r="JI54" s="1">
        <v>0.20200000000000001</v>
      </c>
      <c r="JJ54" s="1">
        <f t="shared" si="2652"/>
        <v>0.14500000000000002</v>
      </c>
      <c r="JK54" s="1">
        <f t="shared" si="2653"/>
        <v>5.1337792642140476</v>
      </c>
      <c r="JL54" s="1">
        <f t="shared" si="2654"/>
        <v>7.700668896321072E-3</v>
      </c>
      <c r="JM54" s="1">
        <f t="shared" si="2655"/>
        <v>59.079127671341993</v>
      </c>
      <c r="JN54" s="1"/>
      <c r="JO54" s="1"/>
      <c r="JP54" s="1" t="s">
        <v>11</v>
      </c>
      <c r="JQ54" s="1" t="s">
        <v>37</v>
      </c>
      <c r="JR54" s="1">
        <v>37</v>
      </c>
      <c r="JS54" s="1">
        <v>5</v>
      </c>
      <c r="JT54" s="1">
        <v>0.20300000000000001</v>
      </c>
      <c r="JU54" s="1">
        <f t="shared" si="2656"/>
        <v>0.14500000000000002</v>
      </c>
      <c r="JV54" s="1">
        <f t="shared" si="2657"/>
        <v>5.1003344481605364</v>
      </c>
      <c r="JW54" s="1">
        <f t="shared" si="2658"/>
        <v>7.6505016722408043E-3</v>
      </c>
      <c r="JX54" s="1">
        <f t="shared" si="2659"/>
        <v>58.694247360779507</v>
      </c>
      <c r="JY54" s="1"/>
      <c r="JZ54" s="1"/>
      <c r="KA54" s="1" t="s">
        <v>11</v>
      </c>
      <c r="KB54" s="1" t="s">
        <v>38</v>
      </c>
      <c r="KC54" s="1">
        <v>38</v>
      </c>
      <c r="KD54" s="1">
        <v>5</v>
      </c>
      <c r="KE54" s="1">
        <v>0.21299999999999999</v>
      </c>
      <c r="KF54" s="1">
        <f t="shared" si="2660"/>
        <v>0.152</v>
      </c>
      <c r="KG54" s="1">
        <f t="shared" si="2661"/>
        <v>5.2173913043478262</v>
      </c>
      <c r="KH54" s="1">
        <f t="shared" si="2662"/>
        <v>7.8260869565217397E-3</v>
      </c>
      <c r="KI54" s="1">
        <f t="shared" si="2663"/>
        <v>60.041328447748207</v>
      </c>
      <c r="KJ54" s="1"/>
      <c r="KK54" s="1"/>
      <c r="KL54" s="1" t="s">
        <v>11</v>
      </c>
      <c r="KM54" s="1" t="s">
        <v>39</v>
      </c>
      <c r="KN54" s="1">
        <v>39</v>
      </c>
      <c r="KO54" s="1">
        <v>5</v>
      </c>
      <c r="KP54" s="1">
        <v>0.223</v>
      </c>
      <c r="KQ54" s="1">
        <f t="shared" si="2664"/>
        <v>0.16</v>
      </c>
      <c r="KR54" s="1">
        <f t="shared" si="2665"/>
        <v>5.5369127516778525</v>
      </c>
      <c r="KS54" s="1">
        <f t="shared" si="2666"/>
        <v>8.3053691275167783E-3</v>
      </c>
      <c r="KT54" s="1">
        <f t="shared" si="2667"/>
        <v>63.718356112752915</v>
      </c>
      <c r="KU54" s="1"/>
      <c r="KV54" s="1"/>
      <c r="KW54" s="1" t="s">
        <v>11</v>
      </c>
      <c r="KX54" s="1" t="s">
        <v>40</v>
      </c>
      <c r="KY54" s="1">
        <v>42</v>
      </c>
      <c r="KZ54" s="1">
        <v>5</v>
      </c>
      <c r="LA54" s="1">
        <v>0.25</v>
      </c>
      <c r="LB54" s="1">
        <f t="shared" si="2668"/>
        <v>0.185</v>
      </c>
      <c r="LC54" s="1">
        <f t="shared" si="2669"/>
        <v>6.5402684563758386</v>
      </c>
      <c r="LD54" s="1">
        <f t="shared" si="2670"/>
        <v>9.8104026845637574E-3</v>
      </c>
      <c r="LE54" s="1">
        <f t="shared" si="2671"/>
        <v>75.264894584094193</v>
      </c>
      <c r="LF54" s="1"/>
      <c r="LG54" s="1"/>
      <c r="LH54" s="1" t="s">
        <v>11</v>
      </c>
      <c r="LI54" s="1" t="s">
        <v>41</v>
      </c>
      <c r="LJ54" s="1">
        <v>43</v>
      </c>
      <c r="LK54" s="1">
        <v>5</v>
      </c>
      <c r="LL54" s="1">
        <v>4.2000000000000003E-2</v>
      </c>
      <c r="LM54" s="1">
        <f t="shared" si="2672"/>
        <v>5.0000000000000044E-3</v>
      </c>
      <c r="LN54" s="1">
        <f t="shared" si="2673"/>
        <v>-0.45608108108108086</v>
      </c>
      <c r="LO54" s="1">
        <f t="shared" si="2674"/>
        <v>-6.8412162162162136E-4</v>
      </c>
      <c r="LP54" s="1">
        <f t="shared" si="2675"/>
        <v>-5.2485451810320409</v>
      </c>
      <c r="LQ54" s="1"/>
      <c r="LR54" s="1"/>
      <c r="LS54" s="1" t="s">
        <v>11</v>
      </c>
      <c r="LT54" s="1" t="s">
        <v>42</v>
      </c>
      <c r="LU54" s="1">
        <v>44</v>
      </c>
      <c r="LV54" s="1">
        <v>5</v>
      </c>
      <c r="LW54" s="1">
        <v>6.3E-2</v>
      </c>
      <c r="LX54" s="1">
        <f t="shared" si="2676"/>
        <v>2.0000000000000004E-2</v>
      </c>
      <c r="LY54" s="1">
        <f t="shared" si="2677"/>
        <v>-0.86120996441281139</v>
      </c>
      <c r="LZ54" s="1">
        <f t="shared" si="2678"/>
        <v>-1.2918149466192171E-3</v>
      </c>
      <c r="MA54" s="1">
        <f t="shared" si="2679"/>
        <v>-9.9107364810251042</v>
      </c>
      <c r="MB54" s="1"/>
      <c r="MC54" s="1"/>
      <c r="MD54" s="1" t="s">
        <v>11</v>
      </c>
      <c r="ME54" s="1" t="s">
        <v>43</v>
      </c>
      <c r="MF54" s="1">
        <v>46</v>
      </c>
      <c r="MG54" s="1">
        <v>5</v>
      </c>
      <c r="MH54" s="1">
        <v>8.4000000000000005E-2</v>
      </c>
      <c r="MI54" s="1">
        <f t="shared" si="2680"/>
        <v>3.2000000000000008E-2</v>
      </c>
      <c r="MJ54" s="1">
        <f t="shared" si="2681"/>
        <v>0.34237288135593252</v>
      </c>
      <c r="MK54" s="1">
        <f t="shared" si="2682"/>
        <v>5.1355932203389881E-4</v>
      </c>
      <c r="ML54" s="1">
        <f t="shared" si="2683"/>
        <v>3.9400001690429156</v>
      </c>
      <c r="MM54" s="1"/>
      <c r="MN54" s="1"/>
      <c r="MO54" s="1" t="s">
        <v>11</v>
      </c>
      <c r="MP54" s="1" t="s">
        <v>44</v>
      </c>
      <c r="MQ54" s="1">
        <v>52</v>
      </c>
      <c r="MR54" s="1">
        <v>5</v>
      </c>
      <c r="MS54" s="1">
        <v>0.12</v>
      </c>
      <c r="MT54" s="1">
        <f t="shared" si="2684"/>
        <v>5.6999999999999995E-2</v>
      </c>
      <c r="MU54" s="1">
        <f t="shared" si="2685"/>
        <v>1.3804713804713802</v>
      </c>
      <c r="MV54" s="1">
        <f t="shared" si="2686"/>
        <v>2.0707070707070702E-3</v>
      </c>
      <c r="MW54" s="1">
        <f t="shared" si="2687"/>
        <v>15.886355983789713</v>
      </c>
      <c r="MX54" s="1"/>
      <c r="MY54" s="1"/>
      <c r="MZ54" s="1" t="s">
        <v>11</v>
      </c>
      <c r="NA54" s="1" t="s">
        <v>45</v>
      </c>
      <c r="NB54" s="1">
        <v>53</v>
      </c>
      <c r="NC54" s="1">
        <v>5</v>
      </c>
      <c r="ND54" s="1">
        <v>0.125</v>
      </c>
      <c r="NE54" s="1">
        <f t="shared" si="2688"/>
        <v>3.2000000000000001E-2</v>
      </c>
      <c r="NF54" s="1">
        <f t="shared" si="2689"/>
        <v>0.38851351351351349</v>
      </c>
      <c r="NG54" s="1">
        <f t="shared" si="2690"/>
        <v>5.8277027027027028E-4</v>
      </c>
      <c r="NH54" s="1">
        <f t="shared" si="2691"/>
        <v>4.4709829319902585</v>
      </c>
      <c r="NI54" s="1"/>
      <c r="NJ54" s="1"/>
      <c r="NK54" s="1" t="s">
        <v>11</v>
      </c>
      <c r="NL54" s="1" t="s">
        <v>46</v>
      </c>
      <c r="NM54" s="1">
        <v>56</v>
      </c>
      <c r="NN54" s="1">
        <v>5</v>
      </c>
      <c r="NO54" s="1">
        <v>0.151</v>
      </c>
      <c r="NP54" s="1">
        <f t="shared" si="2692"/>
        <v>5.8999999999999997E-2</v>
      </c>
      <c r="NQ54" s="1">
        <f t="shared" si="2693"/>
        <v>1.359322033898305</v>
      </c>
      <c r="NR54" s="1">
        <f t="shared" si="2694"/>
        <v>2.0389830508474576E-3</v>
      </c>
      <c r="NS54" s="1">
        <f t="shared" si="2695"/>
        <v>15.642970968180272</v>
      </c>
      <c r="NT54" s="1"/>
      <c r="NU54" s="1"/>
      <c r="NV54" s="1" t="s">
        <v>11</v>
      </c>
      <c r="NW54" s="1" t="s">
        <v>47</v>
      </c>
      <c r="NX54" s="1">
        <v>57</v>
      </c>
      <c r="NY54" s="1">
        <v>5</v>
      </c>
      <c r="NZ54" s="1">
        <v>1.2999999999999999E-2</v>
      </c>
      <c r="OA54" s="1">
        <f t="shared" si="2696"/>
        <v>2.5000000000000001E-2</v>
      </c>
      <c r="OB54" s="1">
        <f t="shared" si="2697"/>
        <v>1.5337620578778137</v>
      </c>
      <c r="OC54" s="1">
        <f t="shared" si="2698"/>
        <v>2.3006430868167207E-3</v>
      </c>
      <c r="OD54" s="1">
        <f t="shared" si="2699"/>
        <v>17.650413033232734</v>
      </c>
      <c r="OE54" s="1"/>
      <c r="OF54" s="1"/>
      <c r="OG54" s="1" t="s">
        <v>11</v>
      </c>
      <c r="OH54" s="1" t="s">
        <v>48</v>
      </c>
      <c r="OI54" s="1">
        <v>58</v>
      </c>
      <c r="OJ54" s="1">
        <v>5</v>
      </c>
      <c r="OK54" s="1">
        <v>2.1999999999999999E-2</v>
      </c>
      <c r="OL54" s="1">
        <f t="shared" si="2700"/>
        <v>3.4000000000000002E-2</v>
      </c>
      <c r="OM54" s="1">
        <f t="shared" si="2701"/>
        <v>1.8225806451612905</v>
      </c>
      <c r="ON54" s="1">
        <f t="shared" si="2702"/>
        <v>2.7338709677419359E-3</v>
      </c>
      <c r="OO54" s="1">
        <f t="shared" si="2703"/>
        <v>20.974114601572257</v>
      </c>
      <c r="OP54" s="1"/>
      <c r="OQ54" s="1"/>
      <c r="OR54" s="1" t="s">
        <v>11</v>
      </c>
      <c r="OS54" s="1" t="s">
        <v>49</v>
      </c>
      <c r="OT54" s="1">
        <v>59</v>
      </c>
      <c r="OU54" s="1">
        <v>5</v>
      </c>
      <c r="OV54" s="1">
        <v>3.1E-2</v>
      </c>
      <c r="OW54" s="1">
        <f t="shared" si="2704"/>
        <v>4.2999999999999997E-2</v>
      </c>
      <c r="OX54" s="1">
        <f t="shared" si="2705"/>
        <v>2.1838709677419352</v>
      </c>
      <c r="OY54" s="1">
        <f t="shared" si="2706"/>
        <v>3.2758064516129029E-3</v>
      </c>
      <c r="OZ54" s="1">
        <f t="shared" si="2707"/>
        <v>25.131815195158257</v>
      </c>
      <c r="PA54" s="1"/>
      <c r="PB54" s="1"/>
      <c r="PC54" s="1" t="s">
        <v>11</v>
      </c>
      <c r="PD54" s="1" t="s">
        <v>50</v>
      </c>
      <c r="PE54" s="1">
        <v>60</v>
      </c>
      <c r="PF54" s="1">
        <v>5</v>
      </c>
      <c r="PG54" s="1">
        <v>3.5000000000000003E-2</v>
      </c>
      <c r="PH54" s="1">
        <f t="shared" si="2708"/>
        <v>4.7E-2</v>
      </c>
      <c r="PI54" s="1">
        <f t="shared" si="2709"/>
        <v>2.3580645161290321</v>
      </c>
      <c r="PJ54" s="1">
        <f t="shared" si="2710"/>
        <v>3.5370967741935482E-3</v>
      </c>
      <c r="PK54" s="1">
        <f t="shared" si="2711"/>
        <v>27.136420838494367</v>
      </c>
      <c r="PL54" s="1"/>
      <c r="PM54" s="1"/>
      <c r="PN54" s="1" t="s">
        <v>11</v>
      </c>
      <c r="PO54" s="1" t="s">
        <v>51</v>
      </c>
      <c r="PP54" s="1">
        <v>63</v>
      </c>
      <c r="PQ54" s="1">
        <v>5</v>
      </c>
      <c r="PR54" s="1">
        <v>5.8999999999999997E-2</v>
      </c>
      <c r="PS54" s="1">
        <f t="shared" si="2712"/>
        <v>7.2999999999999995E-2</v>
      </c>
      <c r="PT54" s="1">
        <f t="shared" si="2713"/>
        <v>3.2135922330097086</v>
      </c>
      <c r="PU54" s="1">
        <f t="shared" si="2714"/>
        <v>4.8203883495145632E-3</v>
      </c>
      <c r="PV54" s="1">
        <f t="shared" si="2715"/>
        <v>36.981766462193129</v>
      </c>
      <c r="PW54" s="1"/>
      <c r="PX54" s="1"/>
      <c r="PY54" s="1" t="s">
        <v>11</v>
      </c>
      <c r="PZ54" s="1" t="s">
        <v>52</v>
      </c>
      <c r="QA54" s="1">
        <v>64</v>
      </c>
      <c r="QB54" s="1">
        <v>5</v>
      </c>
      <c r="QC54" s="1">
        <v>0.06</v>
      </c>
      <c r="QD54" s="1">
        <f t="shared" si="2716"/>
        <v>6.0999999999999999E-2</v>
      </c>
      <c r="QE54" s="1">
        <f t="shared" si="2717"/>
        <v>2.7967741935483872</v>
      </c>
      <c r="QF54" s="1">
        <f t="shared" si="2718"/>
        <v>4.1951612903225813E-3</v>
      </c>
      <c r="QG54" s="1">
        <f t="shared" si="2719"/>
        <v>32.185057273563089</v>
      </c>
      <c r="QH54" s="1"/>
      <c r="QI54" s="1"/>
      <c r="QJ54" s="1" t="s">
        <v>11</v>
      </c>
      <c r="QK54" s="1" t="s">
        <v>53</v>
      </c>
      <c r="QL54" s="1">
        <v>65</v>
      </c>
      <c r="QM54" s="1">
        <v>5</v>
      </c>
      <c r="QN54" s="1">
        <v>6.9000000000000006E-2</v>
      </c>
      <c r="QO54" s="1">
        <f t="shared" si="2720"/>
        <v>7.1000000000000008E-2</v>
      </c>
      <c r="QP54" s="1">
        <f t="shared" si="2721"/>
        <v>3.1165048543689324</v>
      </c>
      <c r="QQ54" s="1">
        <f t="shared" si="2722"/>
        <v>4.6747572815533985E-3</v>
      </c>
      <c r="QR54" s="1">
        <f t="shared" si="2723"/>
        <v>35.864492550948626</v>
      </c>
      <c r="QS54" s="1"/>
      <c r="QT54" s="1"/>
      <c r="QU54" s="1" t="s">
        <v>11</v>
      </c>
      <c r="QV54" s="1" t="s">
        <v>54</v>
      </c>
      <c r="QW54" s="1">
        <v>66</v>
      </c>
      <c r="QX54" s="1">
        <v>5</v>
      </c>
      <c r="QY54" s="1">
        <v>7.8E-2</v>
      </c>
      <c r="QZ54" s="1">
        <f t="shared" si="2724"/>
        <v>7.6999999999999999E-2</v>
      </c>
      <c r="RA54" s="1">
        <f t="shared" si="2725"/>
        <v>3.3685897435897436</v>
      </c>
      <c r="RB54" s="1">
        <f t="shared" si="2726"/>
        <v>5.0528846153846153E-3</v>
      </c>
      <c r="RC54" s="1">
        <f t="shared" si="2727"/>
        <v>38.765465613445976</v>
      </c>
      <c r="RD54" s="1"/>
      <c r="RE54" s="1"/>
      <c r="RF54" s="1" t="s">
        <v>11</v>
      </c>
      <c r="RG54" s="1" t="s">
        <v>55</v>
      </c>
      <c r="RH54" s="1">
        <v>67</v>
      </c>
      <c r="RI54" s="1">
        <v>5</v>
      </c>
      <c r="RJ54" s="1">
        <v>8.8999999999999996E-2</v>
      </c>
      <c r="RK54" s="1">
        <f t="shared" si="2728"/>
        <v>0.09</v>
      </c>
      <c r="RL54" s="1">
        <f t="shared" si="2729"/>
        <v>3.7692307692307692</v>
      </c>
      <c r="RM54" s="1">
        <f t="shared" si="2730"/>
        <v>5.6538461538461543E-3</v>
      </c>
      <c r="RN54" s="1">
        <f t="shared" si="2731"/>
        <v>43.376011000392452</v>
      </c>
      <c r="RO54" s="1"/>
      <c r="RP54" s="1"/>
      <c r="RQ54" s="1" t="s">
        <v>11</v>
      </c>
      <c r="RR54" s="1" t="s">
        <v>56</v>
      </c>
      <c r="RS54" s="1">
        <v>70</v>
      </c>
      <c r="RT54" s="1">
        <v>5</v>
      </c>
      <c r="RU54" s="1">
        <v>0.10199999999999999</v>
      </c>
      <c r="RV54" s="1">
        <f t="shared" si="2732"/>
        <v>9.5999999999999988E-2</v>
      </c>
      <c r="RW54" s="1">
        <f t="shared" si="2733"/>
        <v>3.9326923076923075</v>
      </c>
      <c r="RX54" s="1">
        <f t="shared" si="2734"/>
        <v>5.8990384615384616E-3</v>
      </c>
      <c r="RY54" s="1">
        <f t="shared" si="2735"/>
        <v>45.257113518266614</v>
      </c>
      <c r="RZ54" s="1"/>
      <c r="SA54" s="1"/>
      <c r="SB54" s="2" t="s">
        <v>11</v>
      </c>
      <c r="SC54" s="1" t="s">
        <v>57</v>
      </c>
      <c r="SD54" s="1">
        <v>71</v>
      </c>
      <c r="SE54" s="2">
        <v>5</v>
      </c>
      <c r="SF54" s="1">
        <v>3.3000000000000002E-2</v>
      </c>
      <c r="SG54" s="1">
        <f t="shared" si="2736"/>
        <v>2.9000000000000001E-2</v>
      </c>
      <c r="SH54" s="1">
        <f t="shared" si="2737"/>
        <v>1.7465753424657535</v>
      </c>
      <c r="SI54" s="1">
        <f t="shared" si="2738"/>
        <v>2.6198630136986304E-3</v>
      </c>
      <c r="SJ54" s="1">
        <f t="shared" si="2739"/>
        <v>20.099451560847218</v>
      </c>
      <c r="SK54" s="1"/>
      <c r="SL54" s="1"/>
      <c r="SM54" s="2" t="s">
        <v>11</v>
      </c>
      <c r="SN54" s="1" t="s">
        <v>58</v>
      </c>
      <c r="SO54" s="1">
        <v>72</v>
      </c>
      <c r="SP54" s="2">
        <v>5</v>
      </c>
      <c r="SQ54" s="1">
        <v>4.9000000000000002E-2</v>
      </c>
      <c r="SR54" s="1">
        <f t="shared" si="2740"/>
        <v>4.3000000000000003E-2</v>
      </c>
      <c r="SS54" s="1">
        <f t="shared" si="2741"/>
        <v>2.1546391752577323</v>
      </c>
      <c r="ST54" s="1">
        <f t="shared" si="2742"/>
        <v>3.2319587628865986E-3</v>
      </c>
      <c r="SU54" s="1">
        <f t="shared" si="2743"/>
        <v>24.795418028206672</v>
      </c>
      <c r="SV54" s="1"/>
      <c r="SW54" s="1"/>
      <c r="SX54" s="2" t="s">
        <v>11</v>
      </c>
      <c r="SY54" s="1" t="s">
        <v>59</v>
      </c>
      <c r="SZ54" s="1">
        <v>73</v>
      </c>
      <c r="TA54" s="2">
        <v>5</v>
      </c>
      <c r="TB54" s="1">
        <v>6.9000000000000006E-2</v>
      </c>
      <c r="TC54" s="1">
        <f t="shared" si="2744"/>
        <v>6.3E-2</v>
      </c>
      <c r="TD54" s="1">
        <f t="shared" si="2745"/>
        <v>2.7862068965517239</v>
      </c>
      <c r="TE54" s="1">
        <f t="shared" si="2746"/>
        <v>4.1793103448275861E-3</v>
      </c>
      <c r="TF54" s="1">
        <f t="shared" si="2747"/>
        <v>32.063449651521623</v>
      </c>
      <c r="TG54" s="1"/>
      <c r="TH54" s="1"/>
      <c r="TI54" s="2" t="s">
        <v>11</v>
      </c>
      <c r="TJ54" s="1" t="s">
        <v>60</v>
      </c>
      <c r="TK54" s="1">
        <v>74</v>
      </c>
      <c r="TL54" s="2">
        <v>5</v>
      </c>
      <c r="TM54" s="1">
        <v>7.3999999999999996E-2</v>
      </c>
      <c r="TN54" s="1">
        <f t="shared" si="2748"/>
        <v>6.7999999999999991E-2</v>
      </c>
      <c r="TO54" s="1">
        <f t="shared" si="1899"/>
        <v>2.9553264604810994</v>
      </c>
      <c r="TP54" s="1">
        <f t="shared" si="2749"/>
        <v>4.4329896907216492E-3</v>
      </c>
      <c r="TQ54" s="1">
        <f t="shared" si="2750"/>
        <v>34.009664281112812</v>
      </c>
      <c r="TR54" s="1"/>
      <c r="TS54" s="1"/>
      <c r="TT54" s="2" t="s">
        <v>11</v>
      </c>
      <c r="TU54" s="1" t="s">
        <v>61</v>
      </c>
      <c r="TV54" s="1">
        <v>77</v>
      </c>
      <c r="TW54" s="2">
        <v>5</v>
      </c>
      <c r="TX54" s="1">
        <v>9.4E-2</v>
      </c>
      <c r="TY54" s="1">
        <f t="shared" si="2751"/>
        <v>8.5000000000000006E-2</v>
      </c>
      <c r="TZ54" s="1">
        <f t="shared" si="2752"/>
        <v>3.5120274914089351</v>
      </c>
      <c r="UA54" s="1">
        <f t="shared" si="2753"/>
        <v>5.2680412371134029E-3</v>
      </c>
      <c r="UB54" s="1">
        <f t="shared" si="2754"/>
        <v>40.416135924764305</v>
      </c>
      <c r="UC54" s="1"/>
      <c r="UD54" s="1"/>
      <c r="UE54" s="2" t="s">
        <v>11</v>
      </c>
      <c r="UF54" s="1" t="s">
        <v>62</v>
      </c>
      <c r="UG54" s="1">
        <v>78</v>
      </c>
      <c r="UH54" s="2">
        <v>5</v>
      </c>
      <c r="UI54" s="1">
        <v>0.10199999999999999</v>
      </c>
      <c r="UJ54" s="1">
        <f t="shared" si="2755"/>
        <v>9.4E-2</v>
      </c>
      <c r="UK54" s="1">
        <f t="shared" si="2756"/>
        <v>3.4152249134948098</v>
      </c>
      <c r="UL54" s="1">
        <f t="shared" si="2757"/>
        <v>5.1228373702422152E-3</v>
      </c>
      <c r="UM54" s="1">
        <f t="shared" si="2758"/>
        <v>39.302139477864245</v>
      </c>
      <c r="UN54" s="1"/>
      <c r="UO54" s="1"/>
      <c r="UP54" s="2" t="s">
        <v>11</v>
      </c>
      <c r="UQ54" s="1" t="s">
        <v>63</v>
      </c>
      <c r="UR54" s="1">
        <v>79</v>
      </c>
      <c r="US54" s="2">
        <v>5</v>
      </c>
      <c r="UT54" s="1">
        <v>0.10100000000000001</v>
      </c>
      <c r="UU54" s="1">
        <f t="shared" si="2759"/>
        <v>9.2000000000000012E-2</v>
      </c>
      <c r="UV54" s="1">
        <f t="shared" si="2760"/>
        <v>3.7448275862068967</v>
      </c>
      <c r="UW54" s="1">
        <f t="shared" si="2761"/>
        <v>5.6172413793103455E-3</v>
      </c>
      <c r="UX54" s="1">
        <f t="shared" si="2762"/>
        <v>43.095181091030305</v>
      </c>
      <c r="UY54" s="1"/>
      <c r="UZ54" s="1"/>
      <c r="VA54" s="2" t="s">
        <v>11</v>
      </c>
      <c r="VB54" s="1" t="s">
        <v>64</v>
      </c>
      <c r="VC54" s="1">
        <v>80</v>
      </c>
      <c r="VD54" s="2">
        <v>5</v>
      </c>
      <c r="VE54" s="1">
        <v>0.114</v>
      </c>
      <c r="VF54" s="1">
        <f t="shared" si="2763"/>
        <v>0.10400000000000001</v>
      </c>
      <c r="VG54" s="1">
        <f t="shared" si="2764"/>
        <v>4.1310344827586212</v>
      </c>
      <c r="VH54" s="1">
        <f t="shared" si="2765"/>
        <v>6.1965517241379317E-3</v>
      </c>
      <c r="VI54" s="1">
        <f t="shared" si="2766"/>
        <v>47.53961965658776</v>
      </c>
      <c r="VJ54" s="1"/>
      <c r="VK54" s="1"/>
      <c r="VL54" s="2" t="s">
        <v>11</v>
      </c>
      <c r="VM54" s="1" t="s">
        <v>65</v>
      </c>
      <c r="VN54" s="1">
        <v>84</v>
      </c>
      <c r="VO54" s="2">
        <v>5</v>
      </c>
      <c r="VP54" s="1">
        <v>0.13100000000000001</v>
      </c>
      <c r="VQ54" s="1">
        <f t="shared" si="2767"/>
        <v>0.11900000000000001</v>
      </c>
      <c r="VR54" s="1">
        <f t="shared" si="2768"/>
        <v>4.6597938144329891</v>
      </c>
      <c r="VS54" s="1">
        <f t="shared" si="2769"/>
        <v>6.9896907216494839E-3</v>
      </c>
      <c r="VT54" s="1">
        <f t="shared" si="2770"/>
        <v>53.624540424638333</v>
      </c>
      <c r="VU54" s="1"/>
      <c r="VV54" s="1"/>
      <c r="VW54" s="2" t="s">
        <v>11</v>
      </c>
      <c r="VX54" s="1" t="s">
        <v>66</v>
      </c>
      <c r="VY54" s="1">
        <v>85</v>
      </c>
      <c r="VZ54" s="2">
        <v>5</v>
      </c>
      <c r="WA54" s="1">
        <v>3.5999999999999997E-2</v>
      </c>
      <c r="WB54" s="1">
        <f t="shared" si="2771"/>
        <v>3.0999999999999996E-2</v>
      </c>
      <c r="WC54" s="1">
        <f t="shared" si="2772"/>
        <v>1.3135888501742159</v>
      </c>
      <c r="WD54" s="1">
        <f t="shared" si="2773"/>
        <v>1.9703832752613237E-3</v>
      </c>
      <c r="WE54" s="1">
        <f t="shared" si="2774"/>
        <v>15.116677089733582</v>
      </c>
      <c r="WF54" s="1"/>
      <c r="WG54" s="1"/>
      <c r="WH54" s="2" t="s">
        <v>11</v>
      </c>
      <c r="WI54" s="1" t="s">
        <v>67</v>
      </c>
      <c r="WJ54" s="1">
        <v>86</v>
      </c>
      <c r="WK54" s="2">
        <v>5</v>
      </c>
      <c r="WL54" s="1">
        <v>5.1999999999999998E-2</v>
      </c>
      <c r="WM54" s="1">
        <f t="shared" si="2775"/>
        <v>4.3999999999999997E-2</v>
      </c>
      <c r="WN54" s="1">
        <f t="shared" si="2776"/>
        <v>1.6840277777777777</v>
      </c>
      <c r="WO54" s="1">
        <f t="shared" si="2777"/>
        <v>2.5260416666666665E-3</v>
      </c>
      <c r="WP54" s="1">
        <f t="shared" si="2778"/>
        <v>19.379659109798354</v>
      </c>
      <c r="WQ54" s="1"/>
      <c r="WR54" s="1"/>
      <c r="WS54" s="2" t="s">
        <v>11</v>
      </c>
      <c r="WT54" s="1" t="s">
        <v>68</v>
      </c>
      <c r="WU54" s="1">
        <v>87</v>
      </c>
      <c r="WV54" s="2">
        <v>5</v>
      </c>
      <c r="WW54" s="1">
        <v>6.5000000000000002E-2</v>
      </c>
      <c r="WX54" s="1">
        <f t="shared" si="2779"/>
        <v>5.8000000000000003E-2</v>
      </c>
      <c r="WY54" s="1">
        <f t="shared" si="2780"/>
        <v>2.1602787456445993</v>
      </c>
      <c r="WZ54" s="1">
        <f t="shared" si="2781"/>
        <v>3.2404181184668992E-3</v>
      </c>
      <c r="XA54" s="1">
        <f t="shared" si="2782"/>
        <v>24.860317760304572</v>
      </c>
      <c r="XB54" s="1"/>
      <c r="XC54" s="1"/>
      <c r="XD54" s="2" t="s">
        <v>11</v>
      </c>
      <c r="XE54" s="1" t="s">
        <v>69</v>
      </c>
      <c r="XF54" s="1">
        <v>88</v>
      </c>
      <c r="XG54" s="2">
        <v>5</v>
      </c>
      <c r="XH54" s="1">
        <v>8.1000000000000003E-2</v>
      </c>
      <c r="XI54" s="1">
        <f t="shared" si="2783"/>
        <v>7.2000000000000008E-2</v>
      </c>
      <c r="XJ54" s="1">
        <f t="shared" si="2784"/>
        <v>2.6180555555555558</v>
      </c>
      <c r="XK54" s="1">
        <f t="shared" si="2785"/>
        <v>3.9270833333333336E-3</v>
      </c>
      <c r="XL54" s="1">
        <f t="shared" si="2786"/>
        <v>30.128377255232909</v>
      </c>
      <c r="XM54" s="1"/>
      <c r="XN54" s="1"/>
      <c r="XO54" s="6" t="s">
        <v>11</v>
      </c>
      <c r="XP54" s="6" t="s">
        <v>70</v>
      </c>
      <c r="XQ54" s="6">
        <v>91</v>
      </c>
      <c r="XR54" s="6">
        <v>5</v>
      </c>
      <c r="XS54" s="6">
        <v>0.11899999999999999</v>
      </c>
      <c r="XT54" s="6">
        <f t="shared" si="2787"/>
        <v>0.108</v>
      </c>
      <c r="XU54" s="6">
        <f t="shared" si="2788"/>
        <v>3.8581314878892736</v>
      </c>
      <c r="XV54" s="6">
        <f t="shared" si="2789"/>
        <v>5.7871972318339106E-3</v>
      </c>
      <c r="XW54" s="6">
        <f t="shared" si="2790"/>
        <v>44.39907347296721</v>
      </c>
      <c r="XX54" s="1"/>
      <c r="XY54" s="1"/>
      <c r="XZ54" s="6" t="s">
        <v>11</v>
      </c>
      <c r="YA54" s="6" t="s">
        <v>71</v>
      </c>
      <c r="YB54" s="6">
        <v>92</v>
      </c>
      <c r="YC54" s="6">
        <v>5</v>
      </c>
      <c r="YD54" s="6">
        <v>0.106</v>
      </c>
      <c r="YE54" s="6">
        <f t="shared" si="2791"/>
        <v>9.5000000000000001E-2</v>
      </c>
      <c r="YF54" s="6">
        <f t="shared" si="2792"/>
        <v>3.5189003436426116</v>
      </c>
      <c r="YG54" s="6">
        <f t="shared" si="2793"/>
        <v>5.2783505154639174E-3</v>
      </c>
      <c r="YH54" s="6">
        <f t="shared" si="2794"/>
        <v>40.495228167278512</v>
      </c>
      <c r="YI54" s="1"/>
      <c r="YJ54" s="1"/>
      <c r="YK54" s="6" t="s">
        <v>11</v>
      </c>
      <c r="YL54" s="6" t="s">
        <v>72</v>
      </c>
      <c r="YM54" s="6">
        <v>93</v>
      </c>
      <c r="YN54" s="6">
        <v>5</v>
      </c>
      <c r="YO54" s="6">
        <v>0.121</v>
      </c>
      <c r="YP54" s="6">
        <f t="shared" si="2795"/>
        <v>0.11</v>
      </c>
      <c r="YQ54" s="6">
        <f t="shared" si="2796"/>
        <v>3.9863481228668944</v>
      </c>
      <c r="YR54" s="6">
        <f t="shared" si="2797"/>
        <v>5.9795221843003416E-3</v>
      </c>
      <c r="YS54" s="6">
        <f t="shared" si="2798"/>
        <v>45.87458041582218</v>
      </c>
      <c r="YT54" s="1"/>
      <c r="YU54" s="1"/>
      <c r="YV54" s="6" t="s">
        <v>11</v>
      </c>
      <c r="YW54" s="6" t="s">
        <v>73</v>
      </c>
      <c r="YX54" s="6">
        <v>94</v>
      </c>
      <c r="YY54" s="6">
        <v>5</v>
      </c>
      <c r="YZ54" s="6">
        <v>0.123</v>
      </c>
      <c r="ZA54" s="6">
        <f t="shared" si="2799"/>
        <v>0.11</v>
      </c>
      <c r="ZB54" s="6">
        <f t="shared" si="2800"/>
        <v>3.9387755102040818</v>
      </c>
      <c r="ZC54" s="6">
        <f t="shared" si="2801"/>
        <v>5.9081632653061227E-3</v>
      </c>
      <c r="ZD54" s="6">
        <f t="shared" si="2802"/>
        <v>45.327118533937799</v>
      </c>
      <c r="ZE54" s="1"/>
      <c r="ZF54" s="1"/>
      <c r="ZG54" s="6" t="s">
        <v>11</v>
      </c>
      <c r="ZH54" s="6" t="s">
        <v>74</v>
      </c>
      <c r="ZI54" s="6">
        <v>95</v>
      </c>
      <c r="ZJ54" s="6">
        <v>5</v>
      </c>
      <c r="ZK54" s="6">
        <v>0.122</v>
      </c>
      <c r="ZL54" s="6">
        <f t="shared" si="2803"/>
        <v>0.109</v>
      </c>
      <c r="ZM54" s="6">
        <f t="shared" si="2804"/>
        <v>3.925170068027211</v>
      </c>
      <c r="ZN54" s="6">
        <f t="shared" si="2805"/>
        <v>5.8877551020408165E-3</v>
      </c>
      <c r="ZO54" s="6">
        <f t="shared" si="2806"/>
        <v>45.170548176307619</v>
      </c>
      <c r="ZP54" s="1"/>
      <c r="ZQ54" s="1"/>
      <c r="ZR54" s="6" t="s">
        <v>11</v>
      </c>
      <c r="ZS54" s="6" t="s">
        <v>75</v>
      </c>
      <c r="ZT54" s="6">
        <v>99</v>
      </c>
      <c r="ZU54" s="6">
        <v>5</v>
      </c>
      <c r="ZV54" s="6">
        <v>0.14799999999999999</v>
      </c>
      <c r="ZW54" s="6">
        <f t="shared" si="2807"/>
        <v>0.13300000000000001</v>
      </c>
      <c r="ZX54" s="6">
        <f t="shared" si="2808"/>
        <v>4.6232876712328768</v>
      </c>
      <c r="ZY54" s="6">
        <f t="shared" si="2809"/>
        <v>6.9349315068493152E-3</v>
      </c>
      <c r="ZZ54" s="6">
        <f t="shared" si="2810"/>
        <v>53.204430602242624</v>
      </c>
      <c r="AAA54" s="1"/>
      <c r="AAB54" s="1"/>
      <c r="AAC54" s="2" t="s">
        <v>11</v>
      </c>
      <c r="AAD54" s="1" t="s">
        <v>76</v>
      </c>
      <c r="AAE54" s="1">
        <v>100</v>
      </c>
      <c r="AAF54" s="2">
        <v>5</v>
      </c>
      <c r="AAG54" s="1">
        <v>2.3E-2</v>
      </c>
      <c r="AAH54" s="1">
        <f t="shared" si="3404"/>
        <v>2.0999999999999998E-2</v>
      </c>
      <c r="AAI54" s="1">
        <f t="shared" si="2811"/>
        <v>1.6241379310344828</v>
      </c>
      <c r="AAJ54" s="1">
        <f t="shared" si="2812"/>
        <v>2.4362068965517241E-3</v>
      </c>
      <c r="AAK54" s="1">
        <f t="shared" si="2813"/>
        <v>18.690451467656789</v>
      </c>
      <c r="AAL54" s="1"/>
      <c r="AAM54" s="1"/>
      <c r="AAN54" s="2" t="s">
        <v>11</v>
      </c>
      <c r="AAO54" s="1" t="s">
        <v>77</v>
      </c>
      <c r="AAP54" s="1">
        <v>101</v>
      </c>
      <c r="AAQ54" s="2">
        <v>5</v>
      </c>
      <c r="AAR54" s="1">
        <v>0.04</v>
      </c>
      <c r="AAS54" s="1">
        <f t="shared" si="2814"/>
        <v>3.3000000000000002E-2</v>
      </c>
      <c r="AAT54" s="1">
        <f t="shared" si="2815"/>
        <v>1.8408304498269896</v>
      </c>
      <c r="AAU54" s="1">
        <f t="shared" si="2816"/>
        <v>2.7612456747404847E-3</v>
      </c>
      <c r="AAV54" s="1">
        <f t="shared" si="2817"/>
        <v>21.184131917146686</v>
      </c>
      <c r="AAW54" s="1"/>
      <c r="AAX54" s="1"/>
      <c r="AAY54" s="2" t="s">
        <v>11</v>
      </c>
      <c r="AAZ54" s="1" t="s">
        <v>78</v>
      </c>
      <c r="ABA54" s="1">
        <v>102</v>
      </c>
      <c r="ABB54" s="2">
        <v>5</v>
      </c>
      <c r="ABC54" s="1">
        <v>4.9000000000000002E-2</v>
      </c>
      <c r="ABD54" s="1">
        <f t="shared" si="2818"/>
        <v>4.2000000000000003E-2</v>
      </c>
      <c r="ABE54" s="1">
        <f t="shared" si="2819"/>
        <v>2.1999999999999997</v>
      </c>
      <c r="ABF54" s="1">
        <f t="shared" si="2820"/>
        <v>3.2999999999999995E-3</v>
      </c>
      <c r="ABG54" s="1">
        <f t="shared" si="2821"/>
        <v>25.317426828800489</v>
      </c>
      <c r="ABH54" s="1"/>
      <c r="ABI54" s="1"/>
      <c r="ABJ54" s="2" t="s">
        <v>11</v>
      </c>
      <c r="ABK54" s="1" t="s">
        <v>79</v>
      </c>
      <c r="ABL54" s="1">
        <v>112</v>
      </c>
      <c r="ABM54" s="2">
        <v>5</v>
      </c>
      <c r="ABN54" s="1">
        <v>8.5999999999999993E-2</v>
      </c>
      <c r="ABO54" s="1">
        <f t="shared" si="2822"/>
        <v>6.8999999999999992E-2</v>
      </c>
      <c r="ABP54" s="1">
        <f t="shared" si="2823"/>
        <v>3.1972789115646258</v>
      </c>
      <c r="ABQ54" s="1">
        <f t="shared" si="2824"/>
        <v>4.795918367346939E-3</v>
      </c>
      <c r="ABR54" s="1">
        <f t="shared" si="2825"/>
        <v>36.794034043092864</v>
      </c>
      <c r="ABS54" s="1"/>
      <c r="ABT54" s="1"/>
      <c r="ABU54" s="2" t="s">
        <v>11</v>
      </c>
      <c r="ABV54" s="1" t="s">
        <v>80</v>
      </c>
      <c r="ABW54" s="1">
        <v>113</v>
      </c>
      <c r="ABX54" s="2">
        <v>5</v>
      </c>
      <c r="ABY54" s="1">
        <v>3.4000000000000002E-2</v>
      </c>
      <c r="ABZ54" s="1">
        <f t="shared" si="2826"/>
        <v>2.1000000000000005E-2</v>
      </c>
      <c r="ACA54" s="1">
        <f t="shared" si="2827"/>
        <v>0.41071428571428586</v>
      </c>
      <c r="ACB54" s="1">
        <f t="shared" si="2828"/>
        <v>6.1607142857142882E-4</v>
      </c>
      <c r="ACC54" s="1">
        <f t="shared" si="2829"/>
        <v>4.7264676709611324</v>
      </c>
      <c r="ACD54" s="1"/>
      <c r="ACE54" s="1"/>
      <c r="ACF54" s="2" t="s">
        <v>11</v>
      </c>
      <c r="ACG54" s="1" t="s">
        <v>81</v>
      </c>
      <c r="ACH54" s="1">
        <v>114</v>
      </c>
      <c r="ACI54" s="2">
        <v>5</v>
      </c>
      <c r="ACJ54" s="1">
        <v>4.5999999999999999E-2</v>
      </c>
      <c r="ACK54" s="1">
        <f t="shared" si="2830"/>
        <v>3.2000000000000001E-2</v>
      </c>
      <c r="ACL54" s="1">
        <f t="shared" si="2831"/>
        <v>0.7275985663082436</v>
      </c>
      <c r="ACM54" s="1">
        <f t="shared" si="2832"/>
        <v>1.0913978494623655E-3</v>
      </c>
      <c r="ACN54" s="1">
        <f t="shared" si="2833"/>
        <v>8.3731470287495906</v>
      </c>
      <c r="ACO54" s="1"/>
      <c r="ACP54" s="1"/>
      <c r="ACQ54" s="2" t="s">
        <v>11</v>
      </c>
      <c r="ACR54" s="1" t="s">
        <v>82</v>
      </c>
      <c r="ACS54" s="1">
        <v>115</v>
      </c>
      <c r="ACT54" s="2">
        <v>5</v>
      </c>
      <c r="ACU54" s="1">
        <v>5.8999999999999997E-2</v>
      </c>
      <c r="ACV54" s="1">
        <f t="shared" si="2834"/>
        <v>4.4999999999999998E-2</v>
      </c>
      <c r="ACW54" s="1">
        <f t="shared" si="2835"/>
        <v>1.2348754448398576</v>
      </c>
      <c r="ACX54" s="1">
        <f t="shared" si="2836"/>
        <v>1.8523131672597863E-3</v>
      </c>
      <c r="ACY54" s="1">
        <f t="shared" si="2837"/>
        <v>14.210849417007068</v>
      </c>
      <c r="ACZ54" s="1"/>
      <c r="ADA54" s="1"/>
      <c r="ADB54" s="2" t="s">
        <v>11</v>
      </c>
      <c r="ADC54" s="1" t="s">
        <v>83</v>
      </c>
      <c r="ADD54" s="1">
        <v>116</v>
      </c>
      <c r="ADE54" s="2">
        <v>5</v>
      </c>
      <c r="ADF54" s="1">
        <v>6.6000000000000003E-2</v>
      </c>
      <c r="ADG54" s="1">
        <f t="shared" si="2838"/>
        <v>0.05</v>
      </c>
      <c r="ADH54" s="1">
        <f t="shared" si="2839"/>
        <v>1.4128113879003559</v>
      </c>
      <c r="ADI54" s="1">
        <f t="shared" si="2840"/>
        <v>2.1192170818505338E-3</v>
      </c>
      <c r="ADJ54" s="1">
        <f t="shared" si="2841"/>
        <v>16.258522243665148</v>
      </c>
      <c r="ADK54" s="1"/>
      <c r="ADL54" s="1"/>
      <c r="ADM54" s="2" t="s">
        <v>11</v>
      </c>
      <c r="ADN54" s="1" t="s">
        <v>84</v>
      </c>
      <c r="ADO54" s="1">
        <v>119</v>
      </c>
      <c r="ADP54" s="2">
        <v>5</v>
      </c>
      <c r="ADQ54" s="1">
        <v>8.5999999999999993E-2</v>
      </c>
      <c r="ADR54" s="1">
        <f t="shared" si="2842"/>
        <v>6.8999999999999992E-2</v>
      </c>
      <c r="ADS54" s="1">
        <f t="shared" si="2843"/>
        <v>1.5755395683453235</v>
      </c>
      <c r="ADT54" s="1">
        <f t="shared" si="2844"/>
        <v>2.3633093525179854E-3</v>
      </c>
      <c r="ADU54" s="1">
        <f t="shared" si="2845"/>
        <v>18.13118533521029</v>
      </c>
      <c r="ADV54" s="1"/>
      <c r="ADW54" s="1"/>
      <c r="ADX54" s="2" t="s">
        <v>11</v>
      </c>
      <c r="ADY54" s="1" t="s">
        <v>85</v>
      </c>
      <c r="ADZ54" s="1">
        <v>120</v>
      </c>
      <c r="AEA54" s="2">
        <v>5</v>
      </c>
      <c r="AEB54" s="1">
        <v>8.6999999999999994E-2</v>
      </c>
      <c r="AEC54" s="1">
        <f t="shared" si="2846"/>
        <v>6.9999999999999993E-2</v>
      </c>
      <c r="AED54" s="1">
        <f t="shared" si="2847"/>
        <v>1.5827338129496402</v>
      </c>
      <c r="AEE54" s="1">
        <f t="shared" si="2848"/>
        <v>2.3741007194244602E-3</v>
      </c>
      <c r="AEF54" s="1">
        <f t="shared" si="2849"/>
        <v>18.213976135827689</v>
      </c>
      <c r="AEG54" s="1"/>
      <c r="AEH54" s="1"/>
      <c r="AEI54" s="2" t="s">
        <v>11</v>
      </c>
      <c r="AEJ54" s="1" t="s">
        <v>86</v>
      </c>
      <c r="AEK54" s="1">
        <v>121</v>
      </c>
      <c r="AEL54" s="2">
        <v>5</v>
      </c>
      <c r="AEM54" s="1">
        <v>9.1999999999999998E-2</v>
      </c>
      <c r="AEN54" s="1">
        <f t="shared" si="2850"/>
        <v>7.3999999999999996E-2</v>
      </c>
      <c r="AEO54" s="1">
        <f t="shared" si="2851"/>
        <v>1.7661870503597124</v>
      </c>
      <c r="AEP54" s="1">
        <f t="shared" si="2852"/>
        <v>2.6492805755395686E-3</v>
      </c>
      <c r="AEQ54" s="1">
        <f t="shared" si="2853"/>
        <v>20.32514155157136</v>
      </c>
      <c r="AER54" s="1"/>
      <c r="AES54" s="1"/>
      <c r="AET54" s="2" t="s">
        <v>11</v>
      </c>
      <c r="AEU54" s="1" t="s">
        <v>87</v>
      </c>
      <c r="AEV54" s="1">
        <v>122</v>
      </c>
      <c r="AEW54" s="2">
        <v>5</v>
      </c>
      <c r="AEX54" s="1">
        <v>9.1999999999999998E-2</v>
      </c>
      <c r="AEY54" s="1">
        <f t="shared" si="2854"/>
        <v>7.4999999999999997E-2</v>
      </c>
      <c r="AEZ54" s="1">
        <f t="shared" si="2855"/>
        <v>1.7517985611510789</v>
      </c>
      <c r="AFA54" s="1">
        <f t="shared" si="2856"/>
        <v>2.6276978417266185E-3</v>
      </c>
      <c r="AFB54" s="1">
        <f t="shared" si="2857"/>
        <v>20.159559950336558</v>
      </c>
      <c r="AFC54" s="1"/>
      <c r="AFD54" s="1"/>
      <c r="AFE54" s="2" t="s">
        <v>11</v>
      </c>
      <c r="AFF54" s="1" t="s">
        <v>88</v>
      </c>
      <c r="AFG54" s="1">
        <v>123</v>
      </c>
      <c r="AFH54" s="2">
        <v>5</v>
      </c>
      <c r="AFI54" s="1">
        <v>9.9000000000000005E-2</v>
      </c>
      <c r="AFJ54" s="1">
        <f t="shared" si="2858"/>
        <v>8.2000000000000003E-2</v>
      </c>
      <c r="AFK54" s="1">
        <f t="shared" si="2859"/>
        <v>2.0000000000000004</v>
      </c>
      <c r="AFL54" s="1">
        <f t="shared" si="2860"/>
        <v>3.0000000000000009E-3</v>
      </c>
      <c r="AFM54" s="1">
        <f t="shared" si="2861"/>
        <v>23.015842571636817</v>
      </c>
      <c r="AFN54" s="1"/>
      <c r="AFO54" s="1"/>
      <c r="AFP54" s="2" t="s">
        <v>11</v>
      </c>
      <c r="AFQ54" s="1" t="s">
        <v>89</v>
      </c>
      <c r="AFR54" s="1">
        <v>126</v>
      </c>
      <c r="AFS54" s="2">
        <v>5</v>
      </c>
      <c r="AFT54" s="1">
        <v>0.112</v>
      </c>
      <c r="AFU54" s="1">
        <f t="shared" si="3405"/>
        <v>9.4E-2</v>
      </c>
      <c r="AFV54" s="1">
        <f t="shared" si="2862"/>
        <v>2.5836298932384341</v>
      </c>
      <c r="AFW54" s="1">
        <f t="shared" si="2863"/>
        <v>3.8754448398576513E-3</v>
      </c>
      <c r="AFX54" s="1">
        <f t="shared" si="2864"/>
        <v>29.732209443075309</v>
      </c>
      <c r="AFY54" s="1"/>
      <c r="AFZ54" s="1"/>
      <c r="AGA54" s="2" t="s">
        <v>11</v>
      </c>
      <c r="AGB54" s="1" t="s">
        <v>90</v>
      </c>
      <c r="AGC54" s="1">
        <v>127</v>
      </c>
      <c r="AGD54" s="2">
        <v>5</v>
      </c>
      <c r="AGE54" s="1">
        <v>2.9000000000000001E-2</v>
      </c>
      <c r="AGF54" s="1">
        <f t="shared" si="2865"/>
        <v>1.4000000000000002E-2</v>
      </c>
      <c r="AGG54" s="1">
        <f t="shared" si="2866"/>
        <v>0.71043771043771042</v>
      </c>
      <c r="AGH54" s="1">
        <f t="shared" si="2867"/>
        <v>1.0656565656565658E-3</v>
      </c>
      <c r="AGI54" s="1">
        <f t="shared" si="2868"/>
        <v>8.1756612501942207</v>
      </c>
      <c r="AGJ54" s="1"/>
      <c r="AGK54" s="1"/>
      <c r="AGL54" s="2" t="s">
        <v>11</v>
      </c>
      <c r="AGM54" s="1" t="s">
        <v>91</v>
      </c>
      <c r="AGN54" s="1">
        <v>128</v>
      </c>
      <c r="AGO54" s="2">
        <v>5</v>
      </c>
      <c r="AGP54" s="1">
        <v>4.7E-2</v>
      </c>
      <c r="AGQ54" s="1">
        <f t="shared" si="2869"/>
        <v>3.2000000000000001E-2</v>
      </c>
      <c r="AGR54" s="1">
        <f t="shared" si="2870"/>
        <v>1.3511705685618729</v>
      </c>
      <c r="AGS54" s="1">
        <f t="shared" si="2871"/>
        <v>2.0267558528428093E-3</v>
      </c>
      <c r="AGT54" s="1">
        <f t="shared" si="2872"/>
        <v>15.549164546724533</v>
      </c>
      <c r="AGU54" s="1"/>
      <c r="AGV54" s="1"/>
      <c r="AGW54" s="2" t="s">
        <v>11</v>
      </c>
      <c r="AGX54" s="1" t="s">
        <v>92</v>
      </c>
      <c r="AGY54" s="1">
        <v>129</v>
      </c>
      <c r="AGZ54" s="2">
        <v>5</v>
      </c>
      <c r="AHA54" s="1">
        <v>4.9000000000000002E-2</v>
      </c>
      <c r="AHB54" s="1">
        <f t="shared" si="2025"/>
        <v>3.5000000000000003E-2</v>
      </c>
      <c r="AHC54" s="1">
        <f t="shared" si="2873"/>
        <v>1.5415282392026579</v>
      </c>
      <c r="AHD54" s="1">
        <f t="shared" si="2874"/>
        <v>2.312292358803987E-3</v>
      </c>
      <c r="AHE54" s="1">
        <f t="shared" si="2875"/>
        <v>17.739785636610435</v>
      </c>
      <c r="AHF54" s="1"/>
      <c r="AHG54" s="1"/>
      <c r="AHH54" s="2" t="s">
        <v>11</v>
      </c>
      <c r="AHI54" s="1" t="s">
        <v>93</v>
      </c>
      <c r="AHJ54" s="1">
        <v>130</v>
      </c>
      <c r="AHK54" s="2">
        <v>5</v>
      </c>
      <c r="AHL54" s="1">
        <v>6.4000000000000001E-2</v>
      </c>
      <c r="AHM54" s="1">
        <f t="shared" si="2876"/>
        <v>0.05</v>
      </c>
      <c r="AHN54" s="1">
        <f t="shared" si="2877"/>
        <v>2.0367892976588631</v>
      </c>
      <c r="AHO54" s="1">
        <f t="shared" si="2878"/>
        <v>3.0551839464882948E-3</v>
      </c>
      <c r="AHP54" s="1">
        <f t="shared" si="2879"/>
        <v>23.43921091325555</v>
      </c>
      <c r="AHQ54" s="1"/>
      <c r="AHR54" s="1"/>
      <c r="AHS54" s="2" t="s">
        <v>11</v>
      </c>
      <c r="AHT54" s="1" t="s">
        <v>94</v>
      </c>
      <c r="AHU54" s="1">
        <v>133</v>
      </c>
      <c r="AHV54" s="2">
        <v>5</v>
      </c>
      <c r="AHW54" s="1">
        <v>7.5999999999999998E-2</v>
      </c>
      <c r="AHX54" s="1">
        <f t="shared" si="2880"/>
        <v>0.06</v>
      </c>
      <c r="AHY54" s="1">
        <f t="shared" si="2881"/>
        <v>2.3887043189368771</v>
      </c>
      <c r="AHZ54" s="1">
        <f t="shared" si="2882"/>
        <v>3.5830564784053156E-3</v>
      </c>
      <c r="AIA54" s="1">
        <f t="shared" si="2883"/>
        <v>27.489021277420044</v>
      </c>
      <c r="AIB54" s="1"/>
      <c r="AIC54" s="1"/>
      <c r="AID54" s="2" t="s">
        <v>11</v>
      </c>
      <c r="AIE54" s="1" t="s">
        <v>95</v>
      </c>
      <c r="AIF54" s="1">
        <v>134</v>
      </c>
      <c r="AIG54" s="2">
        <v>5</v>
      </c>
      <c r="AIH54" s="1">
        <v>8.6999999999999994E-2</v>
      </c>
      <c r="AII54" s="1">
        <f t="shared" si="2037"/>
        <v>6.9999999999999993E-2</v>
      </c>
      <c r="AIJ54" s="1">
        <f t="shared" si="2884"/>
        <v>2.7076411960132889</v>
      </c>
      <c r="AIK54" s="1">
        <f t="shared" si="2885"/>
        <v>4.0614617940199337E-3</v>
      </c>
      <c r="AIL54" s="1">
        <f t="shared" si="2886"/>
        <v>31.159321753960135</v>
      </c>
      <c r="AIM54" s="1"/>
      <c r="AIN54" s="1"/>
      <c r="AIO54" s="2" t="s">
        <v>11</v>
      </c>
      <c r="AIP54" s="1" t="s">
        <v>96</v>
      </c>
      <c r="AIQ54" s="1">
        <v>135</v>
      </c>
      <c r="AIR54" s="2">
        <v>5</v>
      </c>
      <c r="AIS54" s="1">
        <v>0.09</v>
      </c>
      <c r="AIT54" s="1">
        <f t="shared" si="2887"/>
        <v>7.5999999999999998E-2</v>
      </c>
      <c r="AIU54" s="1">
        <f t="shared" si="2888"/>
        <v>2.9503311258278142</v>
      </c>
      <c r="AIV54" s="1">
        <f t="shared" si="2889"/>
        <v>4.4254966887417218E-3</v>
      </c>
      <c r="AIW54" s="1">
        <f t="shared" si="2890"/>
        <v>33.952178363126485</v>
      </c>
      <c r="AIX54" s="1"/>
      <c r="AIY54" s="1"/>
      <c r="AIZ54" s="2" t="s">
        <v>11</v>
      </c>
      <c r="AJA54" s="1" t="s">
        <v>97</v>
      </c>
      <c r="AJB54" s="1">
        <v>136</v>
      </c>
      <c r="AJC54" s="2">
        <v>5</v>
      </c>
      <c r="AJD54" s="1">
        <v>9.1999999999999998E-2</v>
      </c>
      <c r="AJE54" s="1">
        <f t="shared" si="2891"/>
        <v>7.5999999999999998E-2</v>
      </c>
      <c r="AJF54" s="1">
        <f t="shared" si="2892"/>
        <v>2.9403973509933774</v>
      </c>
      <c r="AJG54" s="1">
        <f t="shared" si="2893"/>
        <v>4.4105960264900664E-3</v>
      </c>
      <c r="AJH54" s="1">
        <f t="shared" si="2894"/>
        <v>33.837861264260745</v>
      </c>
      <c r="AJI54" s="1"/>
      <c r="AJJ54" s="1"/>
      <c r="AJK54" s="2" t="s">
        <v>11</v>
      </c>
      <c r="AJL54" s="1" t="s">
        <v>98</v>
      </c>
      <c r="AJM54" s="1">
        <v>140</v>
      </c>
      <c r="AJN54" s="2">
        <v>5</v>
      </c>
      <c r="AJO54" s="1">
        <v>0.10100000000000001</v>
      </c>
      <c r="AJP54" s="1">
        <f t="shared" si="2895"/>
        <v>8.5000000000000006E-2</v>
      </c>
      <c r="AJQ54" s="1">
        <f t="shared" si="2896"/>
        <v>3.3006535947712421</v>
      </c>
      <c r="AJR54" s="1">
        <f t="shared" si="2897"/>
        <v>4.9509803921568632E-3</v>
      </c>
      <c r="AJS54" s="1">
        <f t="shared" si="2898"/>
        <v>37.983661760381011</v>
      </c>
      <c r="AJT54" s="1"/>
      <c r="AJU54" s="1"/>
      <c r="AJV54" s="2" t="s">
        <v>11</v>
      </c>
      <c r="AJW54" s="1" t="s">
        <v>99</v>
      </c>
      <c r="AJX54" s="1">
        <v>141</v>
      </c>
      <c r="AJY54" s="2">
        <v>5</v>
      </c>
      <c r="AJZ54" s="1">
        <v>3.5000000000000003E-2</v>
      </c>
      <c r="AKA54" s="1">
        <f t="shared" si="2899"/>
        <v>1.5000000000000003E-2</v>
      </c>
      <c r="AKB54" s="1">
        <f t="shared" si="2900"/>
        <v>0.65084745762711871</v>
      </c>
      <c r="AKC54" s="1">
        <f t="shared" si="2901"/>
        <v>9.7627118644067813E-4</v>
      </c>
      <c r="AKD54" s="1">
        <f t="shared" si="2902"/>
        <v>7.4899013114479125</v>
      </c>
      <c r="AKE54" s="1"/>
      <c r="AKF54" s="1"/>
      <c r="AKG54" s="2" t="s">
        <v>11</v>
      </c>
      <c r="AKH54" s="1" t="s">
        <v>100</v>
      </c>
      <c r="AKI54" s="1">
        <v>143</v>
      </c>
      <c r="AKJ54" s="2">
        <v>5</v>
      </c>
      <c r="AKK54" s="1">
        <v>4.9000000000000002E-2</v>
      </c>
      <c r="AKL54" s="1">
        <f t="shared" si="2903"/>
        <v>2.7000000000000003E-2</v>
      </c>
      <c r="AKM54" s="1">
        <f t="shared" si="2904"/>
        <v>1.0474576271186442</v>
      </c>
      <c r="AKN54" s="1">
        <f t="shared" si="2905"/>
        <v>1.5711864406779664E-3</v>
      </c>
      <c r="AKO54" s="1">
        <f t="shared" si="2906"/>
        <v>12.054059923111485</v>
      </c>
      <c r="AKP54" s="1"/>
      <c r="AKQ54" s="1"/>
      <c r="AKR54" s="2" t="s">
        <v>11</v>
      </c>
      <c r="AKS54" s="1" t="s">
        <v>101</v>
      </c>
      <c r="AKT54" s="1">
        <v>144</v>
      </c>
      <c r="AKU54" s="2">
        <v>5</v>
      </c>
      <c r="AKV54" s="1">
        <v>5.3999999999999999E-2</v>
      </c>
      <c r="AKW54" s="1">
        <f t="shared" si="2907"/>
        <v>3.1E-2</v>
      </c>
      <c r="AKX54" s="1">
        <f t="shared" si="2908"/>
        <v>1.152542372881356</v>
      </c>
      <c r="AKY54" s="1">
        <f t="shared" si="2909"/>
        <v>1.7288135593220341E-3</v>
      </c>
      <c r="AKZ54" s="1">
        <f t="shared" si="2910"/>
        <v>13.26336690568901</v>
      </c>
      <c r="ALA54" s="1"/>
      <c r="ALB54" s="1"/>
      <c r="ALC54" s="2" t="s">
        <v>11</v>
      </c>
      <c r="ALD54" s="1" t="s">
        <v>102</v>
      </c>
      <c r="ALE54" s="1">
        <v>147</v>
      </c>
      <c r="ALF54" s="2">
        <v>5</v>
      </c>
      <c r="ALG54" s="1">
        <v>6.5000000000000002E-2</v>
      </c>
      <c r="ALH54" s="1">
        <f t="shared" si="2911"/>
        <v>3.9000000000000007E-2</v>
      </c>
      <c r="ALI54" s="1">
        <f t="shared" si="2912"/>
        <v>1.4271186440677968</v>
      </c>
      <c r="ALJ54" s="1">
        <f t="shared" si="2913"/>
        <v>2.1406779661016953E-3</v>
      </c>
      <c r="ALK54" s="1">
        <f t="shared" si="2914"/>
        <v>16.423169021456101</v>
      </c>
      <c r="ALL54" s="1"/>
      <c r="ALM54" s="1"/>
      <c r="ALN54" s="2" t="s">
        <v>11</v>
      </c>
      <c r="ALO54" s="1" t="s">
        <v>103</v>
      </c>
      <c r="ALP54" s="1">
        <v>148</v>
      </c>
      <c r="ALQ54" s="2">
        <v>5</v>
      </c>
      <c r="ALR54" s="1">
        <v>6.6000000000000003E-2</v>
      </c>
      <c r="ALS54" s="1">
        <f t="shared" si="2915"/>
        <v>4.1000000000000002E-2</v>
      </c>
      <c r="ALT54" s="1">
        <f t="shared" si="2916"/>
        <v>1.4013605442176871</v>
      </c>
      <c r="ALU54" s="1">
        <f t="shared" si="2917"/>
        <v>2.1020408163265306E-3</v>
      </c>
      <c r="ALV54" s="1">
        <f t="shared" si="2918"/>
        <v>16.126746835908786</v>
      </c>
      <c r="ALW54" s="1"/>
      <c r="ALX54" s="1"/>
      <c r="ALY54" s="2" t="s">
        <v>11</v>
      </c>
      <c r="ALZ54" s="1" t="s">
        <v>104</v>
      </c>
      <c r="AMA54" s="1">
        <v>149</v>
      </c>
      <c r="AMB54" s="2">
        <v>5</v>
      </c>
      <c r="AMC54" s="1">
        <v>6.5000000000000002E-2</v>
      </c>
      <c r="AMD54" s="1">
        <f t="shared" si="2919"/>
        <v>4.4999999999999998E-2</v>
      </c>
      <c r="AME54" s="1">
        <f t="shared" si="2920"/>
        <v>1.6198630136986298</v>
      </c>
      <c r="AMF54" s="1">
        <f t="shared" si="2921"/>
        <v>2.4297945205479449E-3</v>
      </c>
      <c r="AMG54" s="1">
        <f t="shared" si="2922"/>
        <v>18.641256055452413</v>
      </c>
      <c r="AMH54" s="1"/>
      <c r="AMI54" s="1"/>
      <c r="AMJ54" s="2" t="s">
        <v>11</v>
      </c>
      <c r="AMK54" s="1" t="s">
        <v>105</v>
      </c>
      <c r="AML54" s="1">
        <v>150</v>
      </c>
      <c r="AMM54" s="2">
        <v>5</v>
      </c>
      <c r="AMN54" s="1">
        <v>7.0000000000000007E-2</v>
      </c>
      <c r="AMO54" s="1">
        <f t="shared" si="2923"/>
        <v>5.1000000000000004E-2</v>
      </c>
      <c r="AMP54" s="1">
        <f t="shared" si="2924"/>
        <v>1.7191780821917808</v>
      </c>
      <c r="AMQ54" s="1">
        <f t="shared" si="2925"/>
        <v>2.5787671232876713E-3</v>
      </c>
      <c r="AMR54" s="1">
        <f t="shared" si="2926"/>
        <v>19.784166046167257</v>
      </c>
      <c r="AMS54" s="1"/>
      <c r="AMT54" s="1"/>
      <c r="AMU54" s="2" t="s">
        <v>11</v>
      </c>
      <c r="AMV54" s="1" t="s">
        <v>106</v>
      </c>
      <c r="AMW54" s="1">
        <v>151</v>
      </c>
      <c r="AMX54" s="2">
        <v>5</v>
      </c>
      <c r="AMY54" s="1">
        <v>7.6999999999999999E-2</v>
      </c>
      <c r="AMZ54" s="1">
        <f t="shared" si="2927"/>
        <v>5.6999999999999995E-2</v>
      </c>
      <c r="ANA54" s="1">
        <f t="shared" si="2928"/>
        <v>1.876712328767123</v>
      </c>
      <c r="ANB54" s="1">
        <f t="shared" si="2929"/>
        <v>2.8150684931506848E-3</v>
      </c>
      <c r="ANC54" s="1">
        <f t="shared" si="2930"/>
        <v>21.597057755577005</v>
      </c>
      <c r="AND54" s="1"/>
      <c r="ANE54" s="1"/>
      <c r="ANF54" s="2" t="s">
        <v>11</v>
      </c>
      <c r="ANG54" s="1" t="s">
        <v>107</v>
      </c>
      <c r="ANH54" s="1">
        <v>154</v>
      </c>
      <c r="ANI54" s="2">
        <v>5</v>
      </c>
      <c r="ANJ54" s="1">
        <v>8.5000000000000006E-2</v>
      </c>
      <c r="ANK54" s="1">
        <f t="shared" si="2931"/>
        <v>6.6000000000000003E-2</v>
      </c>
      <c r="ANL54" s="1">
        <f t="shared" si="2932"/>
        <v>2.1758620689655173</v>
      </c>
      <c r="ANM54" s="1">
        <f t="shared" si="2933"/>
        <v>3.2637931034482761E-3</v>
      </c>
      <c r="ANN54" s="1">
        <f t="shared" si="2934"/>
        <v>25.039649418453152</v>
      </c>
      <c r="ANO54" s="1"/>
      <c r="ANP54" s="1"/>
      <c r="ANQ54" s="2" t="s">
        <v>11</v>
      </c>
      <c r="ANR54" s="1" t="s">
        <v>108</v>
      </c>
      <c r="ANS54" s="1">
        <v>155</v>
      </c>
      <c r="ANT54" s="2">
        <v>5</v>
      </c>
      <c r="ANU54" s="1">
        <v>3.5000000000000003E-2</v>
      </c>
      <c r="ANV54" s="1">
        <f t="shared" si="2935"/>
        <v>1.5000000000000003E-2</v>
      </c>
      <c r="ANW54" s="1">
        <f t="shared" si="2936"/>
        <v>0.26279863481228677</v>
      </c>
      <c r="ANX54" s="1">
        <f t="shared" si="2937"/>
        <v>3.9419795221843018E-4</v>
      </c>
      <c r="ANY54" s="1">
        <f t="shared" si="2938"/>
        <v>3.0242660034403328</v>
      </c>
      <c r="ANZ54" s="1"/>
      <c r="AOA54" s="1"/>
      <c r="AOB54" s="2" t="s">
        <v>11</v>
      </c>
      <c r="AOC54" s="1" t="s">
        <v>109</v>
      </c>
      <c r="AOD54" s="1">
        <v>156</v>
      </c>
      <c r="AOE54" s="2">
        <v>5</v>
      </c>
      <c r="AOF54" s="1">
        <v>4.2999999999999997E-2</v>
      </c>
      <c r="AOG54" s="1">
        <f t="shared" si="2939"/>
        <v>2.1999999999999995E-2</v>
      </c>
      <c r="AOH54" s="1">
        <f t="shared" si="2940"/>
        <v>0.54237288135593198</v>
      </c>
      <c r="AOI54" s="1">
        <f t="shared" si="2941"/>
        <v>8.1355932203389797E-4</v>
      </c>
      <c r="AOJ54" s="1">
        <f t="shared" si="2942"/>
        <v>6.2415844262065896</v>
      </c>
      <c r="AOK54" s="1"/>
      <c r="AOL54" s="1"/>
      <c r="AOM54" s="2" t="s">
        <v>11</v>
      </c>
      <c r="AON54" s="1" t="s">
        <v>110</v>
      </c>
      <c r="AOO54" s="1">
        <v>157</v>
      </c>
      <c r="AOP54" s="2">
        <v>5</v>
      </c>
      <c r="AOQ54" s="1">
        <v>4.2000000000000003E-2</v>
      </c>
      <c r="AOR54" s="1">
        <f t="shared" si="2943"/>
        <v>2.8000000000000004E-2</v>
      </c>
      <c r="AOS54" s="1">
        <f t="shared" si="2944"/>
        <v>0.90784982935153602</v>
      </c>
      <c r="AOT54" s="1">
        <f t="shared" si="2945"/>
        <v>1.361774744027304E-3</v>
      </c>
      <c r="AOU54" s="1">
        <f t="shared" si="2946"/>
        <v>10.447464375521148</v>
      </c>
      <c r="AOV54" s="1"/>
      <c r="AOW54" s="1"/>
      <c r="AOX54" s="2" t="s">
        <v>11</v>
      </c>
      <c r="AOY54" s="1" t="s">
        <v>111</v>
      </c>
      <c r="AOZ54" s="1">
        <v>158</v>
      </c>
      <c r="APA54" s="2">
        <v>5</v>
      </c>
      <c r="APB54" s="1">
        <v>0.05</v>
      </c>
      <c r="APC54" s="1">
        <f t="shared" si="2947"/>
        <v>3.0000000000000002E-2</v>
      </c>
      <c r="APD54" s="1">
        <f t="shared" si="2948"/>
        <v>0.71917808219178103</v>
      </c>
      <c r="APE54" s="1">
        <f t="shared" si="2949"/>
        <v>1.0787671232876715E-3</v>
      </c>
      <c r="APF54" s="1">
        <f t="shared" si="2950"/>
        <v>8.276244760348856</v>
      </c>
      <c r="APG54" s="1"/>
      <c r="APH54" s="1"/>
      <c r="API54" s="2" t="s">
        <v>11</v>
      </c>
      <c r="APJ54" s="1" t="s">
        <v>112</v>
      </c>
      <c r="APK54" s="1">
        <v>161</v>
      </c>
      <c r="APL54" s="2">
        <v>5</v>
      </c>
      <c r="APM54" s="1">
        <v>5.8999999999999997E-2</v>
      </c>
      <c r="APN54" s="1">
        <f t="shared" si="2951"/>
        <v>4.2999999999999997E-2</v>
      </c>
      <c r="APO54" s="1">
        <f t="shared" si="2952"/>
        <v>1.3208191126279862</v>
      </c>
      <c r="APP54" s="1">
        <f t="shared" si="2953"/>
        <v>1.9812286689419793E-3</v>
      </c>
      <c r="APQ54" s="1">
        <f t="shared" si="2954"/>
        <v>15.199882380927379</v>
      </c>
      <c r="APR54" s="1"/>
      <c r="APS54" s="1"/>
      <c r="APT54" s="2" t="s">
        <v>11</v>
      </c>
      <c r="APU54" s="1" t="s">
        <v>113</v>
      </c>
      <c r="APV54" s="1">
        <v>162</v>
      </c>
      <c r="APW54" s="2">
        <v>5</v>
      </c>
      <c r="APX54" s="1">
        <v>0.05</v>
      </c>
      <c r="APY54" s="1">
        <f t="shared" si="2955"/>
        <v>4.5000000000000005E-2</v>
      </c>
      <c r="APZ54" s="1">
        <f t="shared" si="2956"/>
        <v>1.8694158075601375</v>
      </c>
      <c r="AQA54" s="1">
        <f t="shared" si="2957"/>
        <v>2.8041237113402063E-3</v>
      </c>
      <c r="AQB54" s="1">
        <f t="shared" si="2958"/>
        <v>21.513089963866712</v>
      </c>
      <c r="AQC54" s="1"/>
      <c r="AQD54" s="1"/>
      <c r="AQE54" s="2" t="s">
        <v>11</v>
      </c>
      <c r="AQF54" s="1" t="s">
        <v>114</v>
      </c>
      <c r="AQG54" s="1">
        <v>163</v>
      </c>
      <c r="AQH54" s="2">
        <v>5</v>
      </c>
      <c r="AQI54" s="1">
        <v>6.8000000000000005E-2</v>
      </c>
      <c r="AQJ54" s="1">
        <f t="shared" si="3406"/>
        <v>5.2000000000000005E-2</v>
      </c>
      <c r="AQK54" s="1">
        <f t="shared" si="2959"/>
        <v>1.5000000000000002</v>
      </c>
      <c r="AQL54" s="1">
        <f t="shared" si="2960"/>
        <v>2.2500000000000003E-3</v>
      </c>
      <c r="AQM54" s="1">
        <f t="shared" si="2961"/>
        <v>17.261881928727611</v>
      </c>
      <c r="AQN54" s="1"/>
      <c r="AQO54" s="1"/>
      <c r="AQP54" s="2" t="s">
        <v>11</v>
      </c>
      <c r="AQQ54" s="1" t="s">
        <v>115</v>
      </c>
      <c r="AQR54" s="1">
        <v>169</v>
      </c>
      <c r="AQS54" s="2">
        <v>5</v>
      </c>
      <c r="AQT54" s="1">
        <v>5.0999999999999997E-2</v>
      </c>
      <c r="AQU54" s="1">
        <f t="shared" si="2962"/>
        <v>5.8999999999999997E-2</v>
      </c>
      <c r="AQV54" s="1">
        <f t="shared" si="2963"/>
        <v>2.5665529010238903</v>
      </c>
      <c r="AQW54" s="1">
        <f t="shared" si="2964"/>
        <v>3.8498293515358355E-3</v>
      </c>
      <c r="AQX54" s="1">
        <f t="shared" si="2965"/>
        <v>29.535688760871807</v>
      </c>
      <c r="AQY54" s="1"/>
      <c r="AQZ54" s="1"/>
      <c r="ARA54" s="2" t="s">
        <v>11</v>
      </c>
      <c r="ARB54" s="1" t="s">
        <v>116</v>
      </c>
      <c r="ARC54" s="1">
        <v>170</v>
      </c>
      <c r="ARD54" s="2">
        <v>5</v>
      </c>
      <c r="ARE54" s="1">
        <v>1.7000000000000001E-2</v>
      </c>
      <c r="ARF54" s="1">
        <f t="shared" si="2966"/>
        <v>1.1000000000000001E-2</v>
      </c>
      <c r="ARG54" s="1">
        <f t="shared" si="2967"/>
        <v>0.10544217687074832</v>
      </c>
      <c r="ARH54" s="1">
        <f t="shared" si="2968"/>
        <v>1.5816326530612249E-4</v>
      </c>
      <c r="ARI54" s="1">
        <f t="shared" si="2969"/>
        <v>1.2134202716339137</v>
      </c>
      <c r="ARJ54" s="1"/>
      <c r="ARK54" s="1"/>
      <c r="ARL54" s="2" t="s">
        <v>11</v>
      </c>
      <c r="ARM54" s="1" t="s">
        <v>117</v>
      </c>
      <c r="ARN54" s="1">
        <v>171</v>
      </c>
      <c r="ARO54" s="2">
        <v>5</v>
      </c>
      <c r="ARP54" s="1">
        <v>0.03</v>
      </c>
      <c r="ARQ54" s="1">
        <f t="shared" si="2970"/>
        <v>2.4E-2</v>
      </c>
      <c r="ARR54" s="1">
        <f t="shared" si="2971"/>
        <v>0.63356164383561653</v>
      </c>
      <c r="ARS54" s="1">
        <f t="shared" si="2972"/>
        <v>9.5034246575342483E-4</v>
      </c>
      <c r="ART54" s="1">
        <f t="shared" si="2973"/>
        <v>7.2909775269739905</v>
      </c>
      <c r="ARU54" s="1"/>
      <c r="ARV54" s="1"/>
      <c r="ARW54" s="2" t="s">
        <v>11</v>
      </c>
      <c r="ARX54" s="1" t="s">
        <v>118</v>
      </c>
      <c r="ARY54" s="1">
        <v>172</v>
      </c>
      <c r="ARZ54" s="2">
        <v>5</v>
      </c>
      <c r="ASA54" s="1">
        <v>5.1999999999999998E-2</v>
      </c>
      <c r="ASB54" s="1">
        <f t="shared" si="2974"/>
        <v>3.2000000000000001E-2</v>
      </c>
      <c r="ASC54" s="1">
        <f t="shared" si="2975"/>
        <v>0.33220338983050846</v>
      </c>
      <c r="ASD54" s="1">
        <f t="shared" si="2976"/>
        <v>4.983050847457627E-4</v>
      </c>
      <c r="ASE54" s="1">
        <f t="shared" si="2977"/>
        <v>3.822970461051538</v>
      </c>
      <c r="ASF54" s="1"/>
      <c r="ASG54" s="1"/>
      <c r="ASH54" s="2" t="s">
        <v>11</v>
      </c>
      <c r="ASI54" s="1" t="s">
        <v>119</v>
      </c>
      <c r="ASJ54" s="1">
        <v>173</v>
      </c>
      <c r="ASK54" s="2">
        <v>5</v>
      </c>
      <c r="ASL54" s="1">
        <v>3.9E-2</v>
      </c>
      <c r="ASM54" s="1">
        <f t="shared" si="2978"/>
        <v>3.5999999999999997E-2</v>
      </c>
      <c r="ASN54" s="1">
        <f t="shared" si="2979"/>
        <v>0.99999999999999989</v>
      </c>
      <c r="ASO54" s="1">
        <f t="shared" si="2980"/>
        <v>1.4999999999999998E-3</v>
      </c>
      <c r="ASP54" s="1">
        <f t="shared" si="2981"/>
        <v>11.507921285818403</v>
      </c>
      <c r="ASQ54" s="1"/>
      <c r="ASR54" s="1"/>
      <c r="ASS54" s="2" t="s">
        <v>11</v>
      </c>
      <c r="AST54" s="1" t="s">
        <v>120</v>
      </c>
      <c r="ASU54" s="1">
        <v>176</v>
      </c>
      <c r="ASV54" s="2">
        <v>5</v>
      </c>
      <c r="ASW54" s="1">
        <v>4.7E-2</v>
      </c>
      <c r="ASX54" s="1">
        <f t="shared" si="2982"/>
        <v>0.04</v>
      </c>
      <c r="ASY54" s="1">
        <f t="shared" si="2983"/>
        <v>0.93470790378006874</v>
      </c>
      <c r="ASZ54" s="1">
        <f t="shared" si="2984"/>
        <v>1.4020618556701032E-3</v>
      </c>
      <c r="ATA54" s="1">
        <f t="shared" si="2985"/>
        <v>10.756544981933356</v>
      </c>
      <c r="ATB54" s="1"/>
      <c r="ATC54" s="1"/>
      <c r="ATD54" s="2" t="s">
        <v>11</v>
      </c>
      <c r="ATE54" s="1" t="s">
        <v>121</v>
      </c>
      <c r="ATF54" s="1">
        <v>180</v>
      </c>
      <c r="ATG54" s="2">
        <v>5</v>
      </c>
      <c r="ATH54" s="1">
        <v>6.7000000000000004E-2</v>
      </c>
      <c r="ATI54" s="1">
        <f t="shared" si="2986"/>
        <v>4.5999999999999999E-2</v>
      </c>
      <c r="ATJ54" s="1">
        <f t="shared" si="2987"/>
        <v>0.57093425605536341</v>
      </c>
      <c r="ATK54" s="1">
        <f t="shared" si="2988"/>
        <v>8.5640138408304511E-4</v>
      </c>
      <c r="ATL54" s="1">
        <f t="shared" si="2989"/>
        <v>6.570266478062412</v>
      </c>
      <c r="ATM54" s="1"/>
      <c r="ATN54" s="1"/>
      <c r="ATO54" s="2" t="s">
        <v>11</v>
      </c>
      <c r="ATP54" s="1" t="s">
        <v>122</v>
      </c>
      <c r="ATQ54" s="1">
        <v>183</v>
      </c>
      <c r="ATR54" s="2">
        <v>5</v>
      </c>
      <c r="ATS54" s="1">
        <v>0.05</v>
      </c>
      <c r="ATT54" s="1">
        <f t="shared" si="2990"/>
        <v>4.9000000000000002E-2</v>
      </c>
      <c r="ATU54" s="1">
        <f t="shared" si="2991"/>
        <v>1.3972602739726028</v>
      </c>
      <c r="ATV54" s="1">
        <f t="shared" si="2992"/>
        <v>2.0958904109589041E-3</v>
      </c>
      <c r="ATW54" s="1">
        <f t="shared" si="2993"/>
        <v>16.07956124867777</v>
      </c>
      <c r="ATX54" s="1"/>
      <c r="ATY54" s="1"/>
      <c r="ATZ54" s="2" t="s">
        <v>11</v>
      </c>
      <c r="AUA54" s="1" t="s">
        <v>123</v>
      </c>
      <c r="AUB54" s="1">
        <v>184</v>
      </c>
      <c r="AUC54" s="2">
        <v>5</v>
      </c>
      <c r="AUD54" s="1">
        <v>1.2999999999999999E-2</v>
      </c>
      <c r="AUE54" s="1">
        <f t="shared" si="2994"/>
        <v>-3.0000000000000009E-3</v>
      </c>
      <c r="AUF54" s="1">
        <f t="shared" si="2995"/>
        <v>-0.42238267148014441</v>
      </c>
      <c r="AUG54" s="1">
        <f t="shared" si="2996"/>
        <v>-6.3357400722021664E-4</v>
      </c>
      <c r="AUH54" s="1">
        <f t="shared" si="2997"/>
        <v>-4.8607465358871966</v>
      </c>
      <c r="AUI54" s="1"/>
      <c r="AUJ54" s="1"/>
      <c r="AUK54" s="2" t="s">
        <v>11</v>
      </c>
      <c r="AUL54" s="1" t="s">
        <v>124</v>
      </c>
      <c r="AUM54" s="1">
        <v>185</v>
      </c>
      <c r="AUN54" s="2">
        <v>5</v>
      </c>
      <c r="AUO54" s="1">
        <v>0.03</v>
      </c>
      <c r="AUP54" s="1">
        <f t="shared" si="2998"/>
        <v>2.4999999999999998E-2</v>
      </c>
      <c r="AUQ54" s="1">
        <f t="shared" si="2999"/>
        <v>0.73285198555956677</v>
      </c>
      <c r="AUR54" s="1">
        <f t="shared" si="3000"/>
        <v>1.0992779783393501E-3</v>
      </c>
      <c r="AUS54" s="1">
        <f t="shared" si="3001"/>
        <v>8.4336029639752201</v>
      </c>
      <c r="AUT54" s="1"/>
      <c r="AUU54" s="1"/>
      <c r="AUV54" s="2" t="s">
        <v>11</v>
      </c>
      <c r="AUW54" s="1" t="s">
        <v>125</v>
      </c>
      <c r="AUX54" s="1">
        <v>186</v>
      </c>
      <c r="AUY54" s="2">
        <v>5</v>
      </c>
      <c r="AUZ54" s="1">
        <v>3.4000000000000002E-2</v>
      </c>
      <c r="AVA54" s="1">
        <f t="shared" si="3002"/>
        <v>2.4E-2</v>
      </c>
      <c r="AVB54" s="1">
        <f t="shared" si="3003"/>
        <v>0.72924187725631773</v>
      </c>
      <c r="AVC54" s="1">
        <f t="shared" si="3004"/>
        <v>1.0938628158844766E-3</v>
      </c>
      <c r="AVD54" s="1">
        <f t="shared" si="3005"/>
        <v>8.3920581217881516</v>
      </c>
      <c r="AVE54" s="1"/>
      <c r="AVF54" s="1"/>
      <c r="AVG54" s="2" t="s">
        <v>11</v>
      </c>
      <c r="AVH54" s="1" t="s">
        <v>126</v>
      </c>
      <c r="AVI54" s="1">
        <v>187</v>
      </c>
      <c r="AVJ54" s="2">
        <v>5</v>
      </c>
      <c r="AVK54" s="1">
        <v>4.2000000000000003E-2</v>
      </c>
      <c r="AVL54" s="1">
        <f t="shared" si="3006"/>
        <v>3.2000000000000001E-2</v>
      </c>
      <c r="AVM54" s="1">
        <f t="shared" si="3007"/>
        <v>1.1366906474820146</v>
      </c>
      <c r="AVN54" s="1">
        <f t="shared" si="3008"/>
        <v>1.7050359712230221E-3</v>
      </c>
      <c r="AVO54" s="1">
        <f t="shared" si="3009"/>
        <v>13.080946497548982</v>
      </c>
      <c r="AVP54" s="1"/>
      <c r="AVQ54" s="1"/>
      <c r="AVR54" s="2" t="s">
        <v>11</v>
      </c>
      <c r="AVS54" s="1" t="s">
        <v>127</v>
      </c>
      <c r="AVT54" s="1">
        <v>190</v>
      </c>
      <c r="AVU54" s="2">
        <v>5</v>
      </c>
      <c r="AVV54" s="1">
        <v>4.9000000000000002E-2</v>
      </c>
      <c r="AVW54" s="1">
        <f t="shared" si="3010"/>
        <v>3.8000000000000006E-2</v>
      </c>
      <c r="AVX54" s="1">
        <f t="shared" si="3011"/>
        <v>1.3978494623655915</v>
      </c>
      <c r="AVY54" s="1">
        <f t="shared" si="3012"/>
        <v>2.0967741935483874E-3</v>
      </c>
      <c r="AVZ54" s="1">
        <f t="shared" si="3013"/>
        <v>16.086341582326806</v>
      </c>
      <c r="AWA54" s="1"/>
      <c r="AWB54" s="1"/>
      <c r="AWC54" s="2" t="s">
        <v>11</v>
      </c>
      <c r="AWD54" s="1" t="s">
        <v>128</v>
      </c>
      <c r="AWE54" s="1">
        <v>191</v>
      </c>
      <c r="AWF54" s="2">
        <v>5</v>
      </c>
      <c r="AWG54" s="1">
        <v>0.05</v>
      </c>
      <c r="AWH54" s="1">
        <f t="shared" si="3014"/>
        <v>3.7000000000000005E-2</v>
      </c>
      <c r="AWI54" s="1">
        <f t="shared" si="3015"/>
        <v>1.2724014336917564</v>
      </c>
      <c r="AWJ54" s="1">
        <f t="shared" si="3016"/>
        <v>1.9086021505376346E-3</v>
      </c>
      <c r="AWK54" s="1">
        <f t="shared" si="3017"/>
        <v>14.642695542887219</v>
      </c>
      <c r="AWL54" s="1"/>
      <c r="AWM54" s="1"/>
      <c r="AWN54" s="2" t="s">
        <v>11</v>
      </c>
      <c r="AWO54" s="1" t="s">
        <v>129</v>
      </c>
      <c r="AWP54" s="1">
        <v>192</v>
      </c>
      <c r="AWQ54" s="2">
        <v>5</v>
      </c>
      <c r="AWR54" s="1">
        <v>5.5E-2</v>
      </c>
      <c r="AWS54" s="1">
        <f t="shared" si="3018"/>
        <v>3.9E-2</v>
      </c>
      <c r="AWT54" s="1">
        <f t="shared" si="3019"/>
        <v>1.3285714285714285</v>
      </c>
      <c r="AWU54" s="1">
        <f t="shared" si="3020"/>
        <v>1.992857142857143E-3</v>
      </c>
      <c r="AWV54" s="1">
        <f t="shared" si="3021"/>
        <v>15.289095422587311</v>
      </c>
      <c r="AWW54" s="1"/>
      <c r="AWX54" s="1"/>
      <c r="AWY54" s="2" t="s">
        <v>11</v>
      </c>
      <c r="AWZ54" s="1" t="s">
        <v>130</v>
      </c>
      <c r="AXA54" s="1">
        <v>193</v>
      </c>
      <c r="AXB54" s="2">
        <v>5</v>
      </c>
      <c r="AXC54" s="1">
        <v>5.5E-2</v>
      </c>
      <c r="AXD54" s="1">
        <f t="shared" si="3022"/>
        <v>4.1000000000000002E-2</v>
      </c>
      <c r="AXE54" s="1">
        <f t="shared" si="3023"/>
        <v>1.3691756272401434</v>
      </c>
      <c r="AXF54" s="1">
        <f t="shared" si="3024"/>
        <v>2.0537634408602152E-3</v>
      </c>
      <c r="AXG54" s="1">
        <f t="shared" si="3025"/>
        <v>15.756365344740614</v>
      </c>
      <c r="AXH54" s="1"/>
      <c r="AXI54" s="1"/>
      <c r="AXJ54" s="2" t="s">
        <v>11</v>
      </c>
      <c r="AXK54" s="1" t="s">
        <v>131</v>
      </c>
      <c r="AXL54" s="1">
        <v>197</v>
      </c>
      <c r="AXM54" s="2">
        <v>5</v>
      </c>
      <c r="AXN54" s="1">
        <v>6.6000000000000003E-2</v>
      </c>
      <c r="AXO54" s="1">
        <f t="shared" si="3026"/>
        <v>4.7E-2</v>
      </c>
      <c r="AXP54" s="1">
        <f t="shared" si="3027"/>
        <v>1.535971223021583</v>
      </c>
      <c r="AXQ54" s="1">
        <f t="shared" si="3028"/>
        <v>2.3039568345323744E-3</v>
      </c>
      <c r="AXR54" s="1">
        <f t="shared" si="3029"/>
        <v>17.675835931814603</v>
      </c>
      <c r="AXS54" s="1"/>
      <c r="AXT54" s="1"/>
      <c r="AXU54" s="2" t="s">
        <v>11</v>
      </c>
      <c r="AXV54" s="1" t="s">
        <v>132</v>
      </c>
      <c r="AXW54" s="1">
        <v>198</v>
      </c>
      <c r="AXX54" s="2">
        <v>5</v>
      </c>
      <c r="AXY54" s="1">
        <v>2.9000000000000001E-2</v>
      </c>
      <c r="AXZ54" s="1">
        <f t="shared" si="3030"/>
        <v>1.2E-2</v>
      </c>
      <c r="AYA54" s="1">
        <f t="shared" si="3031"/>
        <v>0.24460431654676262</v>
      </c>
      <c r="AYB54" s="1">
        <f t="shared" si="3032"/>
        <v>3.6690647482014394E-4</v>
      </c>
      <c r="AYC54" s="1">
        <f t="shared" si="3033"/>
        <v>2.8148872209915528</v>
      </c>
      <c r="AYD54" s="1"/>
      <c r="AYE54" s="1"/>
      <c r="AYF54" s="2" t="s">
        <v>11</v>
      </c>
      <c r="AYG54" s="1" t="s">
        <v>133</v>
      </c>
      <c r="AYH54" s="1">
        <v>201</v>
      </c>
      <c r="AYI54" s="2">
        <v>5</v>
      </c>
      <c r="AYJ54" s="1">
        <v>4.5999999999999999E-2</v>
      </c>
      <c r="AYK54" s="1">
        <f t="shared" si="3034"/>
        <v>2.3E-2</v>
      </c>
      <c r="AYL54" s="1">
        <f t="shared" si="3035"/>
        <v>0.5892857142857143</v>
      </c>
      <c r="AYM54" s="1">
        <f t="shared" si="3036"/>
        <v>8.8392857142857142E-4</v>
      </c>
      <c r="AYN54" s="1">
        <f t="shared" si="3037"/>
        <v>6.7814536148572744</v>
      </c>
      <c r="AYO54" s="1"/>
      <c r="AYP54" s="1"/>
      <c r="AYQ54" s="2" t="s">
        <v>11</v>
      </c>
      <c r="AYR54" s="1" t="s">
        <v>134</v>
      </c>
      <c r="AYS54" s="1">
        <v>204</v>
      </c>
      <c r="AYT54" s="2">
        <v>5</v>
      </c>
      <c r="AYU54" s="1">
        <v>5.0999999999999997E-2</v>
      </c>
      <c r="AYV54" s="1">
        <f t="shared" si="3038"/>
        <v>2.7999999999999997E-2</v>
      </c>
      <c r="AYW54" s="1">
        <f t="shared" si="3039"/>
        <v>0.45357142857142846</v>
      </c>
      <c r="AYX54" s="1">
        <f t="shared" si="3040"/>
        <v>6.8035714285714271E-4</v>
      </c>
      <c r="AYY54" s="1">
        <f t="shared" si="3041"/>
        <v>5.2196642974962035</v>
      </c>
      <c r="AYZ54" s="1"/>
      <c r="AZA54" s="1"/>
      <c r="AZB54" s="2" t="s">
        <v>11</v>
      </c>
      <c r="AZC54" s="1" t="s">
        <v>135</v>
      </c>
      <c r="AZD54" s="1">
        <v>205</v>
      </c>
      <c r="AZE54" s="2">
        <v>5</v>
      </c>
      <c r="AZF54" s="1">
        <v>5.2999999999999999E-2</v>
      </c>
      <c r="AZG54" s="1">
        <f t="shared" si="2197"/>
        <v>3.1E-2</v>
      </c>
      <c r="AZH54" s="1">
        <f t="shared" si="3042"/>
        <v>0.9</v>
      </c>
      <c r="AZI54" s="1">
        <f t="shared" si="3043"/>
        <v>1.3500000000000001E-3</v>
      </c>
      <c r="AZJ54" s="1">
        <f t="shared" si="3044"/>
        <v>10.357129157236566</v>
      </c>
      <c r="AZK54" s="1"/>
      <c r="AZL54" s="1"/>
      <c r="AZM54" s="2" t="s">
        <v>11</v>
      </c>
      <c r="AZN54" s="1" t="s">
        <v>136</v>
      </c>
      <c r="AZO54" s="1">
        <v>208</v>
      </c>
      <c r="AZP54" s="2">
        <v>5</v>
      </c>
      <c r="AZQ54" s="1">
        <v>6.4000000000000001E-2</v>
      </c>
      <c r="AZR54" s="1">
        <f t="shared" si="3045"/>
        <v>4.2999999999999997E-2</v>
      </c>
      <c r="AZS54" s="1">
        <f t="shared" si="3046"/>
        <v>1.3285714285714285</v>
      </c>
      <c r="AZT54" s="1">
        <f t="shared" si="3047"/>
        <v>1.992857142857143E-3</v>
      </c>
      <c r="AZU54" s="1">
        <f t="shared" si="3048"/>
        <v>15.289095422587311</v>
      </c>
      <c r="AZV54" s="1"/>
      <c r="AZW54" s="1"/>
      <c r="AZX54" s="2" t="s">
        <v>11</v>
      </c>
      <c r="AZY54" s="1" t="s">
        <v>137</v>
      </c>
      <c r="AZZ54" s="1">
        <v>211</v>
      </c>
      <c r="BAA54" s="2">
        <v>5</v>
      </c>
      <c r="BAB54" s="1">
        <v>7.0000000000000007E-2</v>
      </c>
      <c r="BAC54" s="1">
        <f t="shared" si="3049"/>
        <v>4.6000000000000006E-2</v>
      </c>
      <c r="BAD54" s="1">
        <f t="shared" si="3050"/>
        <v>1.3758865248226952</v>
      </c>
      <c r="BAE54" s="1">
        <f t="shared" si="3051"/>
        <v>2.0638297872340428E-3</v>
      </c>
      <c r="BAF54" s="1">
        <f t="shared" si="3052"/>
        <v>15.833593825877808</v>
      </c>
      <c r="BAG54" s="1"/>
      <c r="BAH54" s="1"/>
      <c r="BAI54" s="2" t="s">
        <v>11</v>
      </c>
      <c r="BAJ54" s="1" t="s">
        <v>138</v>
      </c>
      <c r="BAK54" s="1">
        <v>212</v>
      </c>
      <c r="BAL54" s="2">
        <v>5</v>
      </c>
      <c r="BAM54" s="1">
        <v>1.0999999999999999E-2</v>
      </c>
      <c r="BAN54" s="1">
        <f t="shared" si="3053"/>
        <v>9.9999999999999915E-4</v>
      </c>
      <c r="BAO54" s="1">
        <f t="shared" si="3054"/>
        <v>1.0309278350515463</v>
      </c>
      <c r="BAP54" s="1">
        <f t="shared" si="3055"/>
        <v>1.5463917525773195E-3</v>
      </c>
      <c r="BAQ54" s="1">
        <f t="shared" si="3056"/>
        <v>11.863836377132376</v>
      </c>
      <c r="BAR54" s="1"/>
      <c r="BAS54" s="1"/>
      <c r="BAT54" s="2" t="s">
        <v>11</v>
      </c>
      <c r="BAU54" s="1" t="s">
        <v>139</v>
      </c>
      <c r="BAV54" s="1">
        <v>213</v>
      </c>
      <c r="BAW54" s="2">
        <v>5</v>
      </c>
      <c r="BAX54" s="1">
        <v>6.0000000000000001E-3</v>
      </c>
      <c r="BAY54" s="1">
        <f t="shared" si="3057"/>
        <v>5.0000000000000001E-3</v>
      </c>
      <c r="BAZ54" s="1">
        <f t="shared" si="3058"/>
        <v>1.3055555555555554</v>
      </c>
      <c r="BBA54" s="1">
        <f t="shared" si="3059"/>
        <v>1.9583333333333332E-3</v>
      </c>
      <c r="BBB54" s="1">
        <f t="shared" si="3060"/>
        <v>15.02423056759625</v>
      </c>
      <c r="BBC54" s="1"/>
      <c r="BBD54" s="1"/>
      <c r="BBE54" s="2" t="s">
        <v>11</v>
      </c>
      <c r="BBF54" s="1" t="s">
        <v>140</v>
      </c>
      <c r="BBG54" s="1">
        <v>214</v>
      </c>
      <c r="BBH54" s="2">
        <v>5</v>
      </c>
      <c r="BBI54" s="1">
        <v>1.9E-2</v>
      </c>
      <c r="BBJ54" s="1">
        <f t="shared" si="3061"/>
        <v>1.3999999999999999E-2</v>
      </c>
      <c r="BBK54" s="1">
        <f t="shared" si="3062"/>
        <v>1.2961672473867596</v>
      </c>
      <c r="BBL54" s="1">
        <f t="shared" si="3063"/>
        <v>1.9442508710801395E-3</v>
      </c>
      <c r="BBM54" s="1">
        <f t="shared" si="3064"/>
        <v>14.916190656182742</v>
      </c>
      <c r="BBN54" s="1"/>
      <c r="BBO54" s="1"/>
      <c r="BBP54" s="2" t="s">
        <v>11</v>
      </c>
      <c r="BBQ54" s="1" t="s">
        <v>141</v>
      </c>
      <c r="BBR54" s="1">
        <v>215</v>
      </c>
      <c r="BBS54" s="2">
        <v>5</v>
      </c>
      <c r="BBT54" s="1">
        <v>2.9000000000000001E-2</v>
      </c>
      <c r="BBU54" s="1">
        <f t="shared" si="3065"/>
        <v>2.1000000000000001E-2</v>
      </c>
      <c r="BBV54" s="1">
        <f t="shared" si="3066"/>
        <v>1.4440559440559442</v>
      </c>
      <c r="BBW54" s="1">
        <f t="shared" si="3067"/>
        <v>2.1660839160839163E-3</v>
      </c>
      <c r="BBX54" s="1">
        <f t="shared" si="3068"/>
        <v>16.618082136513991</v>
      </c>
      <c r="BBY54" s="1"/>
      <c r="BBZ54" s="1"/>
      <c r="BCA54" s="2" t="s">
        <v>11</v>
      </c>
      <c r="BCB54" s="1" t="s">
        <v>142</v>
      </c>
      <c r="BCC54" s="1">
        <v>225</v>
      </c>
      <c r="BCD54" s="2">
        <v>5</v>
      </c>
      <c r="BCE54" s="1">
        <v>3.5000000000000003E-2</v>
      </c>
      <c r="BCF54" s="1">
        <f t="shared" si="3069"/>
        <v>2.8000000000000004E-2</v>
      </c>
      <c r="BCG54" s="1">
        <f t="shared" si="3070"/>
        <v>1.6550522648083623</v>
      </c>
      <c r="BCH54" s="1">
        <f t="shared" si="3071"/>
        <v>2.4825783972125437E-3</v>
      </c>
      <c r="BCI54" s="1">
        <f t="shared" si="3072"/>
        <v>19.046211187330115</v>
      </c>
      <c r="BCJ54" s="1"/>
      <c r="BCK54" s="1"/>
      <c r="BCL54" s="2" t="s">
        <v>11</v>
      </c>
      <c r="BCM54" s="1" t="s">
        <v>143</v>
      </c>
      <c r="BCN54" s="1">
        <v>226</v>
      </c>
      <c r="BCO54" s="2">
        <v>5</v>
      </c>
      <c r="BCP54" s="1">
        <v>2.8000000000000001E-2</v>
      </c>
      <c r="BCQ54" s="1">
        <f t="shared" si="3073"/>
        <v>1.0000000000000002E-2</v>
      </c>
      <c r="BCR54" s="1">
        <f t="shared" si="3074"/>
        <v>0.82432432432432434</v>
      </c>
      <c r="BCS54" s="1">
        <f t="shared" si="3075"/>
        <v>1.2364864864864865E-3</v>
      </c>
      <c r="BCT54" s="1">
        <f t="shared" si="3076"/>
        <v>9.4862594383097658</v>
      </c>
      <c r="BCU54" s="1"/>
      <c r="BCV54" s="1"/>
      <c r="BCW54" s="2" t="s">
        <v>11</v>
      </c>
      <c r="BCX54" s="1" t="s">
        <v>144</v>
      </c>
      <c r="BCY54" s="1">
        <v>232</v>
      </c>
      <c r="BCZ54" s="2">
        <v>5</v>
      </c>
      <c r="BDA54" s="1">
        <v>5.2999999999999999E-2</v>
      </c>
      <c r="BDB54" s="1">
        <f t="shared" si="3077"/>
        <v>2.8999999999999998E-2</v>
      </c>
      <c r="BDC54" s="1">
        <f t="shared" si="3078"/>
        <v>1.5337837837837835</v>
      </c>
      <c r="BDD54" s="1">
        <f t="shared" si="3079"/>
        <v>2.3006756756756754E-3</v>
      </c>
      <c r="BDE54" s="1">
        <f t="shared" si="3080"/>
        <v>17.650663053248497</v>
      </c>
      <c r="BDF54" s="1"/>
      <c r="BDG54" s="1"/>
      <c r="BDH54" s="2" t="s">
        <v>11</v>
      </c>
      <c r="BDI54" s="1" t="s">
        <v>145</v>
      </c>
      <c r="BDJ54" s="1">
        <v>233</v>
      </c>
      <c r="BDK54" s="2">
        <v>5</v>
      </c>
      <c r="BDL54" s="1">
        <v>5.0999999999999997E-2</v>
      </c>
      <c r="BDM54" s="1">
        <f t="shared" si="3081"/>
        <v>1.2999999999999998E-2</v>
      </c>
      <c r="BDN54" s="1">
        <f t="shared" si="3082"/>
        <v>1.0371621621621621</v>
      </c>
      <c r="BDO54" s="1">
        <f t="shared" si="3083"/>
        <v>1.5557432432432431E-3</v>
      </c>
      <c r="BDP54" s="1">
        <f t="shared" si="3084"/>
        <v>11.935580522791385</v>
      </c>
      <c r="BDQ54" s="1"/>
      <c r="BDR54" s="1"/>
      <c r="BDS54" s="2" t="s">
        <v>11</v>
      </c>
      <c r="BDT54" s="1" t="s">
        <v>146</v>
      </c>
      <c r="BDU54" s="1">
        <v>234</v>
      </c>
      <c r="BDV54" s="2">
        <v>5</v>
      </c>
      <c r="BDW54" s="1">
        <v>0.06</v>
      </c>
      <c r="BDX54" s="1">
        <f t="shared" si="3085"/>
        <v>2.4999999999999994E-2</v>
      </c>
      <c r="BDY54" s="1">
        <f t="shared" si="3086"/>
        <v>1.4203389830508473</v>
      </c>
      <c r="BDZ54" s="1">
        <f t="shared" si="3087"/>
        <v>2.1305084745762708E-3</v>
      </c>
      <c r="BEA54" s="1">
        <f t="shared" si="3088"/>
        <v>16.345149216128512</v>
      </c>
      <c r="BEB54" s="1"/>
      <c r="BEC54" s="1"/>
      <c r="BED54" s="2" t="s">
        <v>11</v>
      </c>
      <c r="BEE54" s="1" t="s">
        <v>147</v>
      </c>
      <c r="BEF54" s="1">
        <v>236</v>
      </c>
      <c r="BEG54" s="2">
        <v>5</v>
      </c>
      <c r="BEH54" s="1">
        <v>6.2E-2</v>
      </c>
      <c r="BEI54" s="1">
        <f t="shared" si="3089"/>
        <v>3.9999999999999966E-3</v>
      </c>
      <c r="BEJ54" s="1">
        <f t="shared" si="3090"/>
        <v>0.71525423728813553</v>
      </c>
      <c r="BEK54" s="1">
        <f t="shared" si="3091"/>
        <v>1.0728813559322033E-3</v>
      </c>
      <c r="BEL54" s="1">
        <f t="shared" si="3092"/>
        <v>8.2310894620599431</v>
      </c>
      <c r="BEM54" s="1"/>
      <c r="BEN54" s="1"/>
      <c r="BEO54" s="2" t="s">
        <v>11</v>
      </c>
      <c r="BEP54" s="4" t="s">
        <v>148</v>
      </c>
      <c r="BEQ54" s="4">
        <v>239</v>
      </c>
      <c r="BER54" s="2">
        <v>5</v>
      </c>
      <c r="BES54" s="1">
        <v>6.3E-2</v>
      </c>
      <c r="BET54" s="1">
        <f t="shared" si="3093"/>
        <v>-4.0000000000000036E-3</v>
      </c>
      <c r="BEU54" s="1">
        <f t="shared" si="3094"/>
        <v>0.49664429530201332</v>
      </c>
      <c r="BEV54" s="1">
        <f t="shared" si="3095"/>
        <v>7.4496644295301998E-4</v>
      </c>
      <c r="BEW54" s="1">
        <f t="shared" si="3096"/>
        <v>5.7153434573863207</v>
      </c>
      <c r="BEX54" s="1"/>
      <c r="BEY54" s="1"/>
      <c r="BEZ54" s="2" t="s">
        <v>11</v>
      </c>
      <c r="BFA54" s="4" t="s">
        <v>149</v>
      </c>
      <c r="BFB54" s="4">
        <v>240</v>
      </c>
      <c r="BFC54" s="2">
        <v>5</v>
      </c>
      <c r="BFD54" s="1">
        <v>-2.1000000000000001E-2</v>
      </c>
      <c r="BFE54" s="1">
        <f t="shared" si="3097"/>
        <v>1.9999999999999983E-3</v>
      </c>
      <c r="BFF54" s="1">
        <f t="shared" si="3098"/>
        <v>2.2996515679442511</v>
      </c>
      <c r="BFG54" s="1">
        <f t="shared" si="3099"/>
        <v>3.4494773519163765E-3</v>
      </c>
      <c r="BFH54" s="1">
        <f t="shared" si="3100"/>
        <v>26.464209228711315</v>
      </c>
      <c r="BFI54" s="1"/>
      <c r="BFJ54" s="1"/>
      <c r="BFK54" s="2" t="s">
        <v>11</v>
      </c>
      <c r="BFL54" s="4" t="s">
        <v>150</v>
      </c>
      <c r="BFM54" s="4">
        <v>241</v>
      </c>
      <c r="BFN54" s="2">
        <v>5</v>
      </c>
      <c r="BFO54" s="1">
        <v>-1.0999999999999999E-2</v>
      </c>
      <c r="BFP54" s="1">
        <f t="shared" si="3101"/>
        <v>6.0000000000000019E-3</v>
      </c>
      <c r="BFQ54" s="1">
        <f t="shared" si="3102"/>
        <v>2.4604810996563575</v>
      </c>
      <c r="BFR54" s="1">
        <f t="shared" si="3103"/>
        <v>3.6907216494845366E-3</v>
      </c>
      <c r="BFS54" s="1">
        <f t="shared" si="3104"/>
        <v>28.315022820089276</v>
      </c>
      <c r="BFT54" s="1"/>
      <c r="BFU54" s="1"/>
      <c r="BFV54" s="2" t="s">
        <v>11</v>
      </c>
      <c r="BFW54" s="4" t="s">
        <v>151</v>
      </c>
      <c r="BFX54" s="4">
        <v>243</v>
      </c>
      <c r="BFY54" s="2">
        <v>5</v>
      </c>
      <c r="BFZ54" s="1">
        <v>0.02</v>
      </c>
      <c r="BGA54" s="1">
        <f t="shared" si="3105"/>
        <v>1.4E-2</v>
      </c>
      <c r="BGB54" s="1">
        <f t="shared" si="3106"/>
        <v>1.7474048442906573</v>
      </c>
      <c r="BGC54" s="1">
        <f t="shared" si="3107"/>
        <v>2.6211072664359862E-3</v>
      </c>
      <c r="BGD54" s="1">
        <f t="shared" si="3108"/>
        <v>20.108997402554653</v>
      </c>
      <c r="BGE54" s="1"/>
      <c r="BGF54" s="1"/>
      <c r="BGG54" s="2" t="s">
        <v>11</v>
      </c>
      <c r="BGH54" s="4" t="s">
        <v>152</v>
      </c>
      <c r="BGI54" s="4">
        <v>246</v>
      </c>
      <c r="BGJ54" s="2">
        <v>5</v>
      </c>
      <c r="BGK54" s="1">
        <v>2.5000000000000001E-2</v>
      </c>
      <c r="BGL54" s="1">
        <f t="shared" si="3109"/>
        <v>1.4000000000000002E-2</v>
      </c>
      <c r="BGM54" s="1">
        <f t="shared" si="2265"/>
        <v>1.6055363321799307</v>
      </c>
      <c r="BGN54" s="1">
        <f t="shared" si="3110"/>
        <v>2.4083044982698963E-3</v>
      </c>
      <c r="BGO54" s="1">
        <f t="shared" si="3111"/>
        <v>18.476385732248236</v>
      </c>
      <c r="BGP54" s="1"/>
      <c r="BGQ54" s="1"/>
      <c r="BGR54" s="2" t="s">
        <v>11</v>
      </c>
      <c r="BGS54" s="4" t="s">
        <v>153</v>
      </c>
      <c r="BGT54" s="4">
        <v>249</v>
      </c>
      <c r="BGU54" s="2">
        <v>5</v>
      </c>
      <c r="BGV54" s="1">
        <v>3.5999999999999997E-2</v>
      </c>
      <c r="BGW54" s="1">
        <f t="shared" si="3112"/>
        <v>2.6999999999999996E-2</v>
      </c>
      <c r="BGX54" s="1">
        <f t="shared" si="3113"/>
        <v>2.1718213058419247</v>
      </c>
      <c r="BGY54" s="1">
        <f t="shared" si="3114"/>
        <v>3.257731958762887E-3</v>
      </c>
      <c r="BGZ54" s="1">
        <f t="shared" si="3115"/>
        <v>24.993148634492208</v>
      </c>
      <c r="BHA54" s="1"/>
      <c r="BHB54" s="1"/>
      <c r="BHC54" s="2" t="s">
        <v>11</v>
      </c>
      <c r="BHD54" s="4" t="s">
        <v>154</v>
      </c>
      <c r="BHE54" s="4">
        <v>253</v>
      </c>
      <c r="BHF54" s="2">
        <v>5</v>
      </c>
      <c r="BHG54" s="1">
        <v>4.1000000000000002E-2</v>
      </c>
      <c r="BHH54" s="1">
        <f t="shared" si="3116"/>
        <v>3.3000000000000002E-2</v>
      </c>
      <c r="BHI54" s="1">
        <f t="shared" si="3407"/>
        <v>2.3425605536332186</v>
      </c>
      <c r="BHJ54" s="1">
        <f t="shared" si="3117"/>
        <v>3.5138408304498281E-3</v>
      </c>
      <c r="BHK54" s="1">
        <f t="shared" si="3118"/>
        <v>26.958002458474265</v>
      </c>
      <c r="BHL54" s="1"/>
      <c r="BHM54" s="1"/>
      <c r="BHN54" s="2" t="s">
        <v>11</v>
      </c>
      <c r="BHO54" s="4" t="s">
        <v>155</v>
      </c>
      <c r="BHP54" s="4">
        <v>254</v>
      </c>
      <c r="BHQ54" s="2">
        <v>5</v>
      </c>
      <c r="BHR54" s="1">
        <v>0.03</v>
      </c>
      <c r="BHS54" s="1">
        <f t="shared" si="3119"/>
        <v>8.0000000000000002E-3</v>
      </c>
      <c r="BHT54" s="1">
        <f t="shared" si="3120"/>
        <v>0.18900343642611683</v>
      </c>
      <c r="BHU54" s="1">
        <f t="shared" si="3121"/>
        <v>2.8350515463917525E-4</v>
      </c>
      <c r="BHV54" s="1">
        <f t="shared" si="3122"/>
        <v>2.1750366691409355</v>
      </c>
      <c r="BHW54" s="1"/>
      <c r="BHX54" s="1"/>
      <c r="BHY54" s="2" t="s">
        <v>11</v>
      </c>
      <c r="BHZ54" s="4" t="s">
        <v>156</v>
      </c>
      <c r="BIA54" s="4">
        <v>260</v>
      </c>
      <c r="BIB54" s="2">
        <v>5</v>
      </c>
      <c r="BIC54" s="1">
        <v>4.4999999999999998E-2</v>
      </c>
      <c r="BID54" s="1">
        <f t="shared" si="3123"/>
        <v>1.3999999999999999E-2</v>
      </c>
      <c r="BIE54" s="1">
        <f t="shared" si="3124"/>
        <v>0.26013513513513509</v>
      </c>
      <c r="BIF54" s="1">
        <f t="shared" si="3125"/>
        <v>3.9020270270270264E-4</v>
      </c>
      <c r="BIG54" s="1">
        <f t="shared" si="3126"/>
        <v>2.9936146588108685</v>
      </c>
      <c r="BIH54" s="1"/>
      <c r="BII54" s="1"/>
      <c r="BIJ54" s="2" t="s">
        <v>11</v>
      </c>
      <c r="BIK54" s="4" t="s">
        <v>157</v>
      </c>
      <c r="BIL54" s="4">
        <v>267</v>
      </c>
      <c r="BIM54" s="2">
        <v>5</v>
      </c>
      <c r="BIN54" s="1">
        <v>4.7E-2</v>
      </c>
      <c r="BIO54" s="1">
        <f t="shared" si="3127"/>
        <v>1.6E-2</v>
      </c>
      <c r="BIP54" s="1">
        <f t="shared" si="3128"/>
        <v>1.1633333333333333</v>
      </c>
      <c r="BIQ54" s="1">
        <f t="shared" si="3129"/>
        <v>1.745E-3</v>
      </c>
      <c r="BIR54" s="1">
        <f t="shared" si="3130"/>
        <v>13.387548429168744</v>
      </c>
      <c r="BIS54" s="1"/>
      <c r="BIT54" s="1"/>
      <c r="BIU54" s="2" t="s">
        <v>11</v>
      </c>
      <c r="BIV54" s="4" t="s">
        <v>158</v>
      </c>
      <c r="BIW54" s="4">
        <v>268</v>
      </c>
      <c r="BIX54" s="2">
        <v>5</v>
      </c>
      <c r="BIY54" s="1">
        <v>3.7999999999999999E-2</v>
      </c>
      <c r="BIZ54" s="1">
        <f t="shared" si="3131"/>
        <v>8.9999999999999976E-3</v>
      </c>
      <c r="BJA54" s="1">
        <f t="shared" si="3132"/>
        <v>0.30169491525423725</v>
      </c>
      <c r="BJB54" s="1">
        <f t="shared" si="3133"/>
        <v>4.525423728813559E-4</v>
      </c>
      <c r="BJC54" s="1">
        <f t="shared" si="3134"/>
        <v>3.4718813370774169</v>
      </c>
      <c r="BJD54" s="1"/>
      <c r="BJE54" s="1"/>
      <c r="BJF54" s="2" t="s">
        <v>11</v>
      </c>
      <c r="BJG54" s="4" t="s">
        <v>159</v>
      </c>
      <c r="BJH54" s="4">
        <v>274</v>
      </c>
      <c r="BJI54" s="2">
        <v>5</v>
      </c>
      <c r="BJJ54" s="1">
        <v>3.4000000000000002E-2</v>
      </c>
      <c r="BJK54" s="1">
        <f t="shared" si="3135"/>
        <v>2.3000000000000003E-2</v>
      </c>
      <c r="BJL54" s="1">
        <f t="shared" si="3136"/>
        <v>1.4662162162162165</v>
      </c>
      <c r="BJM54" s="1">
        <f t="shared" si="3137"/>
        <v>2.1993243243243247E-3</v>
      </c>
      <c r="BJN54" s="1">
        <f t="shared" si="3138"/>
        <v>16.873100804206718</v>
      </c>
      <c r="BJO54" s="1"/>
      <c r="BJP54" s="1"/>
      <c r="BJQ54" s="2" t="s">
        <v>11</v>
      </c>
      <c r="BJR54" s="4" t="s">
        <v>160</v>
      </c>
      <c r="BJS54" s="4">
        <v>281</v>
      </c>
      <c r="BJT54" s="2">
        <v>5</v>
      </c>
      <c r="BJU54" s="1">
        <v>6.5000000000000002E-2</v>
      </c>
      <c r="BJV54" s="1">
        <f t="shared" si="3139"/>
        <v>2.7000000000000003E-2</v>
      </c>
      <c r="BJW54" s="1">
        <f t="shared" si="3140"/>
        <v>1.1266666666666669</v>
      </c>
      <c r="BJX54" s="1">
        <f t="shared" si="3141"/>
        <v>1.6900000000000005E-3</v>
      </c>
      <c r="BJY54" s="1">
        <f t="shared" si="3142"/>
        <v>12.965591315355407</v>
      </c>
      <c r="BJZ54" s="1"/>
      <c r="BKA54" s="1"/>
      <c r="BKB54" s="2" t="s">
        <v>11</v>
      </c>
      <c r="BKC54" s="4" t="s">
        <v>161</v>
      </c>
      <c r="BKD54" s="4">
        <v>282</v>
      </c>
      <c r="BKE54" s="2">
        <v>5</v>
      </c>
      <c r="BKF54" s="1">
        <v>3.5999999999999997E-2</v>
      </c>
      <c r="BKG54" s="1">
        <f t="shared" si="3143"/>
        <v>1.4999999999999996E-2</v>
      </c>
      <c r="BKH54" s="1">
        <f t="shared" si="3144"/>
        <v>0.49275362318840565</v>
      </c>
      <c r="BKI54" s="1">
        <f t="shared" si="3145"/>
        <v>7.3913043478260852E-4</v>
      </c>
      <c r="BKJ54" s="1">
        <f t="shared" si="3146"/>
        <v>5.6705699089539952</v>
      </c>
      <c r="BKK54" s="1"/>
      <c r="BKL54" s="1"/>
      <c r="BKM54" s="2" t="s">
        <v>11</v>
      </c>
      <c r="BKN54" s="4" t="s">
        <v>162</v>
      </c>
      <c r="BKO54" s="4">
        <v>289</v>
      </c>
      <c r="BKP54" s="2">
        <v>5</v>
      </c>
      <c r="BKQ54" s="1">
        <v>4.9000000000000002E-2</v>
      </c>
      <c r="BKR54" s="1">
        <f t="shared" si="3147"/>
        <v>3.3000000000000002E-2</v>
      </c>
      <c r="BKS54" s="1">
        <f t="shared" si="3148"/>
        <v>1.2589928057553958</v>
      </c>
      <c r="BKT54" s="1">
        <f t="shared" si="3149"/>
        <v>1.8884892086330938E-3</v>
      </c>
      <c r="BKU54" s="1">
        <f t="shared" si="3150"/>
        <v>14.488390108044756</v>
      </c>
      <c r="BKV54" s="1"/>
      <c r="BKW54" s="1"/>
      <c r="BKX54" s="2" t="s">
        <v>11</v>
      </c>
      <c r="BKY54" s="4" t="s">
        <v>163</v>
      </c>
      <c r="BKZ54" s="4">
        <v>296</v>
      </c>
      <c r="BLA54" s="2">
        <v>5</v>
      </c>
      <c r="BLB54" s="1">
        <v>5.6000000000000001E-2</v>
      </c>
      <c r="BLC54" s="1">
        <f t="shared" si="3151"/>
        <v>3.6000000000000004E-2</v>
      </c>
      <c r="BLD54" s="1">
        <f t="shared" si="3152"/>
        <v>1.1014492753623191</v>
      </c>
      <c r="BLE54" s="1">
        <f t="shared" si="3153"/>
        <v>1.6521739130434785E-3</v>
      </c>
      <c r="BLF54" s="1">
        <f t="shared" si="3154"/>
        <v>12.675391561191288</v>
      </c>
      <c r="BLG54" s="1"/>
      <c r="BLH54" s="1"/>
      <c r="BLI54" s="2" t="s">
        <v>11</v>
      </c>
      <c r="BLJ54" s="4" t="s">
        <v>164</v>
      </c>
      <c r="BLK54" s="4">
        <v>303</v>
      </c>
      <c r="BLL54" s="2">
        <v>5</v>
      </c>
      <c r="BLM54" s="1">
        <v>5.2999999999999999E-2</v>
      </c>
      <c r="BLN54" s="1">
        <f t="shared" si="3155"/>
        <v>4.1999999999999996E-2</v>
      </c>
      <c r="BLO54" s="1">
        <f t="shared" si="3156"/>
        <v>1.6508474576271186</v>
      </c>
      <c r="BLP54" s="1">
        <f t="shared" si="3157"/>
        <v>2.4762711864406779E-3</v>
      </c>
      <c r="BLQ54" s="1">
        <f t="shared" si="3158"/>
        <v>18.997822597266318</v>
      </c>
      <c r="BLR54" s="1"/>
      <c r="BLS54" s="1"/>
      <c r="BLT54" s="2" t="s">
        <v>11</v>
      </c>
      <c r="BLU54" s="4" t="s">
        <v>165</v>
      </c>
      <c r="BLV54" s="4">
        <v>310</v>
      </c>
      <c r="BLW54" s="2">
        <v>5</v>
      </c>
      <c r="BLX54" s="1">
        <v>6.8000000000000005E-2</v>
      </c>
      <c r="BLY54" s="1">
        <f t="shared" si="3159"/>
        <v>5.6000000000000008E-2</v>
      </c>
      <c r="BLZ54" s="1">
        <f t="shared" si="3160"/>
        <v>2.2935153583617751</v>
      </c>
      <c r="BMA54" s="1">
        <f t="shared" si="3161"/>
        <v>3.4402730375426628E-3</v>
      </c>
      <c r="BMB54" s="1">
        <f t="shared" si="3162"/>
        <v>26.393594211842899</v>
      </c>
      <c r="BMC54" s="1"/>
      <c r="BMD54" s="1"/>
      <c r="BME54" s="2" t="s">
        <v>11</v>
      </c>
      <c r="BMF54" s="4" t="s">
        <v>166</v>
      </c>
      <c r="BMG54" s="4">
        <v>311</v>
      </c>
      <c r="BMH54" s="2">
        <v>5</v>
      </c>
      <c r="BMI54" s="1">
        <v>3.5999999999999997E-2</v>
      </c>
      <c r="BMJ54" s="1">
        <f t="shared" si="3163"/>
        <v>2.5999999999999995E-2</v>
      </c>
      <c r="BMK54" s="1">
        <f t="shared" si="3164"/>
        <v>0.66666666666666663</v>
      </c>
      <c r="BML54" s="1">
        <f t="shared" si="3165"/>
        <v>1E-3</v>
      </c>
      <c r="BMM54" s="1">
        <f t="shared" si="3166"/>
        <v>7.671947523878937</v>
      </c>
      <c r="BMN54" s="1"/>
      <c r="BMO54" s="1"/>
      <c r="BMP54" s="2" t="s">
        <v>11</v>
      </c>
      <c r="BMQ54" s="4" t="s">
        <v>167</v>
      </c>
      <c r="BMR54" s="4">
        <v>317</v>
      </c>
      <c r="BMS54" s="2">
        <v>5</v>
      </c>
      <c r="BMT54" s="1">
        <v>5.6000000000000001E-2</v>
      </c>
      <c r="BMU54" s="4">
        <f t="shared" si="3167"/>
        <v>4.5999999999999999E-2</v>
      </c>
      <c r="BMV54" s="1">
        <f t="shared" si="3168"/>
        <v>1.574468085106383</v>
      </c>
      <c r="BMW54" s="1">
        <f t="shared" si="3169"/>
        <v>2.3617021276595746E-3</v>
      </c>
      <c r="BMX54" s="1">
        <f t="shared" si="3170"/>
        <v>18.118854790437489</v>
      </c>
      <c r="BMY54" s="1"/>
      <c r="BMZ54" s="1"/>
      <c r="BNA54" s="2" t="s">
        <v>11</v>
      </c>
      <c r="BNB54" s="4" t="s">
        <v>168</v>
      </c>
      <c r="BNC54" s="4">
        <v>324</v>
      </c>
      <c r="BND54" s="2">
        <v>5</v>
      </c>
      <c r="BNE54" s="1">
        <v>7.0999999999999994E-2</v>
      </c>
      <c r="BNF54" s="1">
        <f t="shared" si="3171"/>
        <v>5.7999999999999996E-2</v>
      </c>
      <c r="BNG54" s="1">
        <f t="shared" si="3172"/>
        <v>1.9785714285714284</v>
      </c>
      <c r="BNH54" s="1">
        <f t="shared" si="3173"/>
        <v>2.9678571428571427E-3</v>
      </c>
      <c r="BNI54" s="1">
        <f t="shared" si="3174"/>
        <v>22.769244258369273</v>
      </c>
      <c r="BNJ54" s="1"/>
      <c r="BNK54" s="1"/>
      <c r="BNL54" s="2" t="s">
        <v>11</v>
      </c>
      <c r="BNM54" s="4" t="s">
        <v>169</v>
      </c>
      <c r="BNN54" s="4">
        <v>325</v>
      </c>
      <c r="BNO54" s="2">
        <v>5</v>
      </c>
      <c r="BNP54" s="1">
        <v>2.3E-2</v>
      </c>
      <c r="BNQ54" s="1">
        <f t="shared" si="3175"/>
        <v>4.0000000000000001E-3</v>
      </c>
      <c r="BNR54" s="1">
        <f t="shared" si="3176"/>
        <v>0.23426573426573427</v>
      </c>
      <c r="BNS54" s="1">
        <f t="shared" si="3177"/>
        <v>3.5139860139860144E-4</v>
      </c>
      <c r="BNT54" s="1">
        <f t="shared" si="3178"/>
        <v>2.6959116298945216</v>
      </c>
      <c r="BNU54" s="1"/>
      <c r="BNV54" s="1"/>
      <c r="BNW54" s="2" t="s">
        <v>11</v>
      </c>
      <c r="BNX54" s="4" t="s">
        <v>170</v>
      </c>
      <c r="BNY54" s="4">
        <v>338</v>
      </c>
      <c r="BNZ54" s="2">
        <v>5</v>
      </c>
      <c r="BOA54" s="1">
        <v>6.4000000000000001E-2</v>
      </c>
      <c r="BOB54" s="1">
        <f t="shared" si="3179"/>
        <v>5.3999999999999999E-2</v>
      </c>
      <c r="BOC54" s="1">
        <f t="shared" si="3180"/>
        <v>1.875</v>
      </c>
      <c r="BOD54" s="1">
        <f t="shared" si="3181"/>
        <v>2.8124999999999999E-3</v>
      </c>
      <c r="BOE54" s="1">
        <f t="shared" si="3182"/>
        <v>21.577352410909509</v>
      </c>
      <c r="BOF54" s="1"/>
      <c r="BOG54" s="1"/>
      <c r="BOH54" s="2" t="s">
        <v>11</v>
      </c>
      <c r="BOI54" s="4" t="s">
        <v>171</v>
      </c>
      <c r="BOJ54" s="4">
        <v>339</v>
      </c>
      <c r="BOK54" s="2">
        <v>5</v>
      </c>
      <c r="BOL54" s="1">
        <v>3.1E-2</v>
      </c>
      <c r="BOM54" s="1">
        <f t="shared" si="3183"/>
        <v>2.5999999999999999E-2</v>
      </c>
      <c r="BON54" s="1">
        <f t="shared" si="3184"/>
        <v>0.97068403908794787</v>
      </c>
      <c r="BOO54" s="1">
        <f t="shared" si="3185"/>
        <v>1.4560260586319218E-3</v>
      </c>
      <c r="BOP54" s="1">
        <f t="shared" si="3186"/>
        <v>11.170555515224381</v>
      </c>
      <c r="BOQ54" s="1"/>
      <c r="BOR54" s="1"/>
      <c r="BOS54" s="2" t="s">
        <v>11</v>
      </c>
      <c r="BOT54" s="4" t="s">
        <v>172</v>
      </c>
      <c r="BOU54" s="4">
        <v>345</v>
      </c>
      <c r="BOV54" s="2">
        <v>5</v>
      </c>
      <c r="BOW54" s="1">
        <v>5.1999999999999998E-2</v>
      </c>
      <c r="BOX54" s="1">
        <f t="shared" si="3187"/>
        <v>4.4999999999999998E-2</v>
      </c>
      <c r="BOY54" s="1">
        <f t="shared" si="3188"/>
        <v>1.6495176848874598</v>
      </c>
      <c r="BOZ54" s="1">
        <f t="shared" si="3189"/>
        <v>2.4742765273311896E-3</v>
      </c>
      <c r="BPA54" s="1">
        <f t="shared" si="3190"/>
        <v>18.982519677250295</v>
      </c>
      <c r="BPB54" s="1"/>
      <c r="BPC54" s="1"/>
      <c r="BPD54" s="2" t="s">
        <v>11</v>
      </c>
      <c r="BPE54" s="4" t="s">
        <v>173</v>
      </c>
      <c r="BPF54" s="4">
        <v>352</v>
      </c>
      <c r="BPG54" s="2">
        <v>5</v>
      </c>
      <c r="BPH54" s="1">
        <v>5.3999999999999999E-2</v>
      </c>
      <c r="BPI54" s="1">
        <f t="shared" si="3191"/>
        <v>4.4999999999999998E-2</v>
      </c>
      <c r="BPJ54" s="1">
        <f t="shared" si="3192"/>
        <v>1.5448717948717949</v>
      </c>
      <c r="BPK54" s="1">
        <f t="shared" si="3193"/>
        <v>2.3173076923076923E-3</v>
      </c>
      <c r="BPL54" s="1">
        <f t="shared" si="3194"/>
        <v>17.778263012065612</v>
      </c>
      <c r="BPM54" s="1"/>
      <c r="BPN54" s="1"/>
      <c r="BPO54" s="2" t="s">
        <v>11</v>
      </c>
      <c r="BPP54" s="4" t="s">
        <v>174</v>
      </c>
      <c r="BPQ54" s="4">
        <v>353</v>
      </c>
      <c r="BPR54" s="2">
        <v>5</v>
      </c>
      <c r="BPS54" s="1">
        <v>1.9E-2</v>
      </c>
      <c r="BPT54" s="1">
        <f t="shared" si="3195"/>
        <v>0.01</v>
      </c>
      <c r="BPU54" s="1">
        <f t="shared" si="3196"/>
        <v>0.31666666666666665</v>
      </c>
      <c r="BPV54" s="1">
        <f t="shared" si="3197"/>
        <v>4.75E-4</v>
      </c>
      <c r="BPW54" s="1">
        <f t="shared" si="3198"/>
        <v>3.6441750738424949</v>
      </c>
      <c r="BPX54" s="1"/>
      <c r="BPY54" s="1"/>
      <c r="BPZ54" s="2" t="s">
        <v>11</v>
      </c>
      <c r="BQA54" s="4" t="s">
        <v>175</v>
      </c>
      <c r="BQB54" s="4">
        <v>358</v>
      </c>
      <c r="BQC54" s="2">
        <v>5</v>
      </c>
      <c r="BQD54" s="1">
        <v>3.6999999999999998E-2</v>
      </c>
      <c r="BQE54" s="1">
        <f t="shared" si="3199"/>
        <v>2.6999999999999996E-2</v>
      </c>
      <c r="BQF54" s="1">
        <f t="shared" si="3200"/>
        <v>0.88851351351351338</v>
      </c>
      <c r="BQG54" s="1">
        <f t="shared" si="3201"/>
        <v>1.3327702702702702E-3</v>
      </c>
      <c r="BQH54" s="1">
        <f t="shared" si="3202"/>
        <v>10.224943574899461</v>
      </c>
      <c r="BQI54" s="1"/>
      <c r="BQJ54" s="1"/>
      <c r="BQK54" s="2" t="s">
        <v>11</v>
      </c>
      <c r="BQL54" s="4" t="s">
        <v>176</v>
      </c>
      <c r="BQM54" s="4">
        <v>366</v>
      </c>
      <c r="BQN54" s="2">
        <v>5</v>
      </c>
      <c r="BQO54" s="1">
        <v>5.8999999999999997E-2</v>
      </c>
      <c r="BQP54" s="1">
        <f t="shared" si="3203"/>
        <v>4.8000000000000001E-2</v>
      </c>
      <c r="BQQ54" s="1">
        <f t="shared" si="3204"/>
        <v>1.7959866220735785</v>
      </c>
      <c r="BQR54" s="1">
        <f t="shared" si="3205"/>
        <v>2.6939799331103676E-3</v>
      </c>
      <c r="BQS54" s="1">
        <f t="shared" si="3206"/>
        <v>20.668072677205629</v>
      </c>
      <c r="BQT54" s="1"/>
      <c r="BQU54" s="1"/>
      <c r="BQV54" s="2" t="s">
        <v>11</v>
      </c>
      <c r="BQW54" s="4" t="s">
        <v>177</v>
      </c>
      <c r="BQX54" s="4">
        <v>367</v>
      </c>
      <c r="BQY54" s="2">
        <v>5</v>
      </c>
      <c r="BQZ54" s="1">
        <v>3.4000000000000002E-2</v>
      </c>
      <c r="BRA54" s="1">
        <f t="shared" si="3207"/>
        <v>1.3000000000000001E-2</v>
      </c>
      <c r="BRB54" s="1">
        <f t="shared" si="3208"/>
        <v>-0.31313131313131309</v>
      </c>
      <c r="BRC54" s="1">
        <f t="shared" si="3209"/>
        <v>-4.6969696969696966E-4</v>
      </c>
      <c r="BRD54" s="1">
        <f t="shared" si="3210"/>
        <v>-3.6034905036401064</v>
      </c>
      <c r="BRE54" s="1"/>
      <c r="BRF54" s="1"/>
      <c r="BRG54" s="2" t="s">
        <v>11</v>
      </c>
      <c r="BRH54" s="4" t="s">
        <v>178</v>
      </c>
      <c r="BRI54" s="4">
        <v>373</v>
      </c>
      <c r="BRJ54" s="2">
        <v>5</v>
      </c>
      <c r="BRK54" s="1">
        <v>6.6000000000000003E-2</v>
      </c>
      <c r="BRL54" s="1">
        <f t="shared" si="3211"/>
        <v>4.4000000000000004E-2</v>
      </c>
      <c r="BRM54" s="1">
        <f t="shared" si="3212"/>
        <v>1.0372881355932204</v>
      </c>
      <c r="BRN54" s="1">
        <f t="shared" si="3213"/>
        <v>1.5559322033898307E-3</v>
      </c>
      <c r="BRO54" s="1">
        <f t="shared" si="3214"/>
        <v>11.93703021512011</v>
      </c>
      <c r="BRP54" s="1"/>
      <c r="BRQ54" s="1"/>
      <c r="BRR54" s="2" t="s">
        <v>11</v>
      </c>
      <c r="BRS54" s="1" t="s">
        <v>179</v>
      </c>
      <c r="BRT54" s="1">
        <v>380</v>
      </c>
      <c r="BRU54" s="2">
        <v>5</v>
      </c>
      <c r="BRV54" s="1">
        <v>7.8E-2</v>
      </c>
      <c r="BRW54" s="1">
        <f t="shared" si="3215"/>
        <v>4.8000000000000001E-2</v>
      </c>
      <c r="BRX54" s="1">
        <f t="shared" si="3216"/>
        <v>1.1744966442953022</v>
      </c>
      <c r="BRY54" s="1">
        <f t="shared" si="3217"/>
        <v>1.7617449664429534E-3</v>
      </c>
      <c r="BRZ54" s="1">
        <f t="shared" si="3218"/>
        <v>13.516014933008197</v>
      </c>
      <c r="BSA54" s="1"/>
      <c r="BSB54" s="1"/>
      <c r="BSC54" s="2" t="s">
        <v>11</v>
      </c>
      <c r="BSD54" s="1" t="s">
        <v>180</v>
      </c>
      <c r="BSE54" s="1">
        <v>394</v>
      </c>
      <c r="BSF54" s="2">
        <v>5</v>
      </c>
      <c r="BSG54" s="1">
        <v>6.9000000000000006E-2</v>
      </c>
      <c r="BSH54" s="1">
        <f t="shared" si="3219"/>
        <v>5.7000000000000009E-2</v>
      </c>
      <c r="BSI54" s="1">
        <f t="shared" si="3220"/>
        <v>1.5780141843971636</v>
      </c>
      <c r="BSJ54" s="1">
        <f t="shared" si="3221"/>
        <v>2.3670212765957454E-3</v>
      </c>
      <c r="BSK54" s="1">
        <f t="shared" si="3222"/>
        <v>18.159663021947487</v>
      </c>
      <c r="BSL54" s="1"/>
      <c r="BSM54" s="1"/>
      <c r="BSN54" s="1" t="s">
        <v>11</v>
      </c>
      <c r="BSO54" s="1" t="s">
        <v>181</v>
      </c>
      <c r="BSP54" s="1">
        <v>395</v>
      </c>
      <c r="BSQ54" s="2">
        <v>5</v>
      </c>
      <c r="BSR54" s="1">
        <v>2.3E-2</v>
      </c>
      <c r="BSS54" s="1">
        <f t="shared" si="3223"/>
        <v>1.2999999999999999E-2</v>
      </c>
      <c r="BST54" s="1">
        <f t="shared" si="3224"/>
        <v>0.47404844290657439</v>
      </c>
      <c r="BSU54" s="1">
        <f t="shared" si="3225"/>
        <v>7.110726643598616E-4</v>
      </c>
      <c r="BSV54" s="1">
        <f t="shared" si="3226"/>
        <v>5.4553121666336386</v>
      </c>
      <c r="BSW54" s="1"/>
      <c r="BSX54" s="1"/>
      <c r="BSY54" s="1" t="s">
        <v>11</v>
      </c>
      <c r="BSZ54" s="1" t="s">
        <v>182</v>
      </c>
      <c r="BTA54" s="1">
        <v>401</v>
      </c>
      <c r="BTB54" s="1">
        <v>5</v>
      </c>
      <c r="BTC54" s="1">
        <v>3.9E-2</v>
      </c>
      <c r="BTD54" s="1">
        <f t="shared" si="3227"/>
        <v>2.7E-2</v>
      </c>
      <c r="BTE54" s="1">
        <f t="shared" si="3228"/>
        <v>1.0664335664335665</v>
      </c>
      <c r="BTF54" s="1">
        <f t="shared" si="3229"/>
        <v>1.5996503496503497E-3</v>
      </c>
      <c r="BTG54" s="1">
        <f t="shared" si="3230"/>
        <v>12.272433539072075</v>
      </c>
      <c r="BTH54" s="1"/>
      <c r="BTI54" s="1"/>
      <c r="BTJ54" s="1" t="s">
        <v>11</v>
      </c>
      <c r="BTK54" s="1" t="s">
        <v>183</v>
      </c>
      <c r="BTL54" s="1">
        <v>408</v>
      </c>
      <c r="BTM54" s="1">
        <v>5</v>
      </c>
      <c r="BTN54" s="1">
        <v>0.05</v>
      </c>
      <c r="BTO54" s="1">
        <f t="shared" si="3231"/>
        <v>3.8000000000000006E-2</v>
      </c>
      <c r="BTP54" s="5">
        <f t="shared" si="3232"/>
        <v>1.5853658536585369</v>
      </c>
      <c r="BTQ54" s="1">
        <f t="shared" si="3233"/>
        <v>2.3780487804878053E-3</v>
      </c>
      <c r="BTR54" s="1">
        <f t="shared" si="3234"/>
        <v>18.244265453126744</v>
      </c>
      <c r="BTS54" s="1"/>
      <c r="BTT54" s="1"/>
      <c r="BTU54" s="1" t="s">
        <v>11</v>
      </c>
      <c r="BTV54" s="1" t="s">
        <v>184</v>
      </c>
      <c r="BTW54" s="1">
        <v>409</v>
      </c>
      <c r="BTX54" s="1">
        <v>5</v>
      </c>
      <c r="BTY54" s="1">
        <v>2.5999999999999999E-2</v>
      </c>
      <c r="BTZ54" s="1">
        <f t="shared" si="3235"/>
        <v>1.6E-2</v>
      </c>
      <c r="BUA54" s="1">
        <f t="shared" si="3236"/>
        <v>0.65397923875432529</v>
      </c>
      <c r="BUB54" s="1">
        <f t="shared" si="3237"/>
        <v>9.8096885813148799E-4</v>
      </c>
      <c r="BUC54" s="1">
        <f t="shared" si="3238"/>
        <v>7.5259416021442176</v>
      </c>
      <c r="BUD54" s="1"/>
      <c r="BUE54" s="1"/>
      <c r="BUF54" s="1" t="s">
        <v>11</v>
      </c>
      <c r="BUG54" s="1" t="s">
        <v>185</v>
      </c>
      <c r="BUH54" s="1">
        <v>415</v>
      </c>
      <c r="BUI54" s="1">
        <v>5</v>
      </c>
      <c r="BUJ54" s="1">
        <v>4.5999999999999999E-2</v>
      </c>
      <c r="BUK54" s="1">
        <f t="shared" si="3239"/>
        <v>3.3000000000000002E-2</v>
      </c>
      <c r="BUL54" s="1">
        <f t="shared" si="3240"/>
        <v>1.3066202090592334</v>
      </c>
      <c r="BUM54" s="1">
        <f t="shared" si="3241"/>
        <v>1.9599303135888501E-3</v>
      </c>
      <c r="BUN54" s="1">
        <f t="shared" si="3242"/>
        <v>15.036482516313246</v>
      </c>
      <c r="BUO54" s="1"/>
      <c r="BUP54" s="1"/>
      <c r="BUQ54" s="1" t="s">
        <v>11</v>
      </c>
      <c r="BUR54" s="1" t="s">
        <v>186</v>
      </c>
      <c r="BUS54" s="1">
        <v>422</v>
      </c>
      <c r="BUT54" s="1">
        <v>5</v>
      </c>
      <c r="BUU54" s="1">
        <v>5.6000000000000001E-2</v>
      </c>
      <c r="BUV54" s="1">
        <f t="shared" si="3243"/>
        <v>4.1000000000000002E-2</v>
      </c>
      <c r="BUW54" s="1">
        <f t="shared" si="3244"/>
        <v>1.5578947368421052</v>
      </c>
      <c r="BUX54" s="1">
        <f t="shared" si="3245"/>
        <v>2.336842105263158E-3</v>
      </c>
      <c r="BUY54" s="1">
        <f t="shared" si="3246"/>
        <v>17.928130003169727</v>
      </c>
      <c r="BUZ54" s="1"/>
      <c r="BVA54" s="1"/>
      <c r="BVB54" s="1" t="s">
        <v>11</v>
      </c>
      <c r="BVC54" s="1" t="s">
        <v>187</v>
      </c>
      <c r="BVD54" s="1">
        <v>423</v>
      </c>
      <c r="BVE54" s="1">
        <v>5</v>
      </c>
      <c r="BVF54" s="1">
        <v>2.4E-2</v>
      </c>
      <c r="BVG54" s="1">
        <f t="shared" si="3247"/>
        <v>1.4E-2</v>
      </c>
      <c r="BVH54" s="1">
        <f t="shared" si="3248"/>
        <v>-0.46075085324232085</v>
      </c>
      <c r="BVI54" s="1">
        <f t="shared" si="3249"/>
        <v>-6.9112627986348126E-4</v>
      </c>
      <c r="BVJ54" s="1">
        <f t="shared" si="3250"/>
        <v>-5.302284551486296</v>
      </c>
      <c r="BVK54" s="1"/>
      <c r="BVL54" s="1"/>
      <c r="BVM54" s="1" t="s">
        <v>11</v>
      </c>
      <c r="BVN54" s="1" t="s">
        <v>188</v>
      </c>
      <c r="BVO54" s="1">
        <v>436</v>
      </c>
      <c r="BVP54" s="1">
        <v>5</v>
      </c>
      <c r="BVQ54" s="1">
        <v>5.8999999999999997E-2</v>
      </c>
      <c r="BVR54" s="1">
        <f t="shared" si="3251"/>
        <v>4.7E-2</v>
      </c>
      <c r="BVS54" s="1">
        <f t="shared" si="3252"/>
        <v>0.95563139931740615</v>
      </c>
      <c r="BVT54" s="1">
        <f t="shared" si="3253"/>
        <v>1.4334470989761092E-3</v>
      </c>
      <c r="BVU54" s="1">
        <f t="shared" si="3254"/>
        <v>10.997330921601206</v>
      </c>
      <c r="BVV54" s="1"/>
      <c r="BVW54" s="1"/>
      <c r="BVX54" s="1" t="s">
        <v>11</v>
      </c>
      <c r="BVY54" s="1" t="s">
        <v>189</v>
      </c>
      <c r="BVZ54" s="1">
        <v>437</v>
      </c>
      <c r="BWA54" s="1">
        <v>5</v>
      </c>
      <c r="BWB54" s="1">
        <v>2.5999999999999999E-2</v>
      </c>
      <c r="BWC54" s="1">
        <f t="shared" si="3255"/>
        <v>2.0999999999999998E-2</v>
      </c>
      <c r="BWD54" s="1">
        <f t="shared" si="3256"/>
        <v>3.8022813688212698E-3</v>
      </c>
      <c r="BWE54" s="1">
        <f t="shared" si="3257"/>
        <v>5.7034220532319047E-6</v>
      </c>
      <c r="BWF54" s="1">
        <f t="shared" si="3258"/>
        <v>4.375635469892903E-2</v>
      </c>
      <c r="BWG54" s="1"/>
      <c r="BWH54" s="1"/>
      <c r="BWI54" s="1" t="s">
        <v>11</v>
      </c>
      <c r="BWJ54" s="1" t="s">
        <v>190</v>
      </c>
      <c r="BWK54" s="1">
        <v>443</v>
      </c>
      <c r="BWL54" s="1">
        <v>5</v>
      </c>
      <c r="BWM54" s="1">
        <v>4.4999999999999998E-2</v>
      </c>
      <c r="BWN54" s="1">
        <f t="shared" si="3259"/>
        <v>3.4999999999999996E-2</v>
      </c>
      <c r="BWO54" s="1">
        <f t="shared" si="3260"/>
        <v>0.50757575757575735</v>
      </c>
      <c r="BWP54" s="1">
        <f t="shared" si="3261"/>
        <v>7.6136363636363608E-4</v>
      </c>
      <c r="BWQ54" s="1">
        <f t="shared" si="3262"/>
        <v>5.841141864771461</v>
      </c>
      <c r="BWR54" s="1"/>
      <c r="BWS54" s="1"/>
      <c r="BWT54" s="1" t="s">
        <v>11</v>
      </c>
      <c r="BWU54" s="1" t="s">
        <v>191</v>
      </c>
      <c r="BWV54" s="1">
        <v>450</v>
      </c>
      <c r="BWW54" s="1">
        <v>5</v>
      </c>
      <c r="BWX54" s="1">
        <v>4.1000000000000002E-2</v>
      </c>
      <c r="BWY54" s="1">
        <f t="shared" si="3263"/>
        <v>3.7000000000000005E-2</v>
      </c>
      <c r="BWZ54" s="1">
        <f t="shared" si="3264"/>
        <v>0.92424242424242442</v>
      </c>
      <c r="BXA54" s="1">
        <f t="shared" si="3265"/>
        <v>1.3863636363636367E-3</v>
      </c>
      <c r="BXB54" s="1">
        <f t="shared" si="3266"/>
        <v>10.636109067195802</v>
      </c>
      <c r="BXC54" s="1"/>
      <c r="BXD54" s="1"/>
      <c r="BXE54" s="1" t="s">
        <v>11</v>
      </c>
      <c r="BXF54" s="1" t="s">
        <v>192</v>
      </c>
      <c r="BXG54" s="1">
        <v>451</v>
      </c>
      <c r="BXH54" s="1">
        <v>5</v>
      </c>
      <c r="BXI54" s="1">
        <v>1.4999999999999999E-2</v>
      </c>
      <c r="BXJ54" s="1">
        <f t="shared" si="3267"/>
        <v>1.7999999999999999E-2</v>
      </c>
      <c r="BXK54" s="1">
        <f t="shared" si="3268"/>
        <v>1.1622641509433962</v>
      </c>
      <c r="BXL54" s="1">
        <f t="shared" si="3269"/>
        <v>1.7433962264150943E-3</v>
      </c>
      <c r="BXM54" s="1">
        <f t="shared" si="3270"/>
        <v>13.375244362385164</v>
      </c>
      <c r="BXN54" s="1"/>
      <c r="BXO54" s="1"/>
      <c r="BXP54" s="1" t="s">
        <v>11</v>
      </c>
      <c r="BXQ54" s="1" t="s">
        <v>193</v>
      </c>
      <c r="BXR54" s="1">
        <v>464</v>
      </c>
      <c r="BXS54" s="1">
        <v>5</v>
      </c>
      <c r="BXT54" s="1">
        <v>4.4999999999999998E-2</v>
      </c>
      <c r="BXU54" s="1">
        <f t="shared" si="3271"/>
        <v>4.0999999999999995E-2</v>
      </c>
      <c r="BXV54" s="1">
        <f t="shared" si="3272"/>
        <v>2.3125</v>
      </c>
      <c r="BXW54" s="1">
        <f t="shared" si="3273"/>
        <v>3.46875E-3</v>
      </c>
      <c r="BXX54" s="1">
        <f t="shared" si="3274"/>
        <v>26.612067973455062</v>
      </c>
      <c r="BXY54" s="1"/>
      <c r="BXZ54" s="1"/>
      <c r="BYA54" s="1" t="s">
        <v>11</v>
      </c>
      <c r="BYB54" s="1" t="s">
        <v>194</v>
      </c>
      <c r="BYC54" s="1">
        <v>465</v>
      </c>
      <c r="BYD54" s="1">
        <v>5</v>
      </c>
      <c r="BYE54" s="1">
        <v>2.5000000000000001E-2</v>
      </c>
      <c r="BYF54" s="1">
        <f t="shared" si="3275"/>
        <v>0.02</v>
      </c>
      <c r="BYG54" s="1">
        <f t="shared" si="3276"/>
        <v>0.5842696629213483</v>
      </c>
      <c r="BYH54" s="1">
        <f t="shared" si="3277"/>
        <v>8.7640449438202241E-4</v>
      </c>
      <c r="BYI54" s="1">
        <f t="shared" si="3278"/>
        <v>6.7237292905905282</v>
      </c>
      <c r="BYJ54" s="1"/>
      <c r="BYK54" s="1"/>
      <c r="BYL54" s="1" t="s">
        <v>11</v>
      </c>
      <c r="BYM54" s="1" t="s">
        <v>195</v>
      </c>
      <c r="BYN54" s="1">
        <v>479</v>
      </c>
      <c r="BYO54" s="1">
        <v>5</v>
      </c>
      <c r="BYP54" s="1">
        <v>5.5E-2</v>
      </c>
      <c r="BYQ54" s="1">
        <f t="shared" si="3279"/>
        <v>4.3999999999999997E-2</v>
      </c>
      <c r="BYR54" s="1">
        <f t="shared" si="3280"/>
        <v>1.7970479704797049</v>
      </c>
      <c r="BYS54" s="1">
        <f t="shared" si="3281"/>
        <v>2.6955719557195572E-3</v>
      </c>
      <c r="BYT54" s="1">
        <f t="shared" si="3282"/>
        <v>20.680286591120161</v>
      </c>
      <c r="BYU54" s="1"/>
      <c r="BYV54" s="1"/>
      <c r="BYW54" s="1" t="s">
        <v>11</v>
      </c>
      <c r="BYX54" s="1" t="s">
        <v>196</v>
      </c>
      <c r="BYY54" s="1">
        <v>480</v>
      </c>
      <c r="BYZ54" s="1">
        <v>5</v>
      </c>
      <c r="BZA54" s="1">
        <v>3.5999999999999997E-2</v>
      </c>
      <c r="BZB54" s="1">
        <f t="shared" si="3283"/>
        <v>2.3E-2</v>
      </c>
      <c r="BZC54" s="1">
        <f t="shared" si="3284"/>
        <v>1.2659176029962544</v>
      </c>
      <c r="BZD54" s="1">
        <f t="shared" si="3285"/>
        <v>1.8988764044943816E-3</v>
      </c>
      <c r="BZE54" s="1">
        <f t="shared" si="3286"/>
        <v>14.56808012961281</v>
      </c>
      <c r="BZF54" s="1"/>
      <c r="BZG54" s="1"/>
      <c r="BZH54" s="1" t="s">
        <v>11</v>
      </c>
      <c r="BZI54" s="1" t="s">
        <v>197</v>
      </c>
      <c r="BZJ54" s="1">
        <v>494</v>
      </c>
      <c r="BZK54" s="1">
        <v>5</v>
      </c>
      <c r="BZL54" s="1">
        <v>6.6000000000000003E-2</v>
      </c>
      <c r="BZM54" s="1">
        <f t="shared" si="3287"/>
        <v>5.1000000000000004E-2</v>
      </c>
      <c r="BZN54" s="1">
        <f t="shared" si="3288"/>
        <v>2.6102941176470593</v>
      </c>
      <c r="BZO54" s="1">
        <f t="shared" si="3289"/>
        <v>3.9154411764705894E-3</v>
      </c>
      <c r="BZP54" s="1">
        <f t="shared" si="3290"/>
        <v>30.039059238717169</v>
      </c>
      <c r="BZQ54" s="1"/>
      <c r="BZR54" s="1"/>
      <c r="BZS54" s="1" t="s">
        <v>11</v>
      </c>
      <c r="BZT54" s="1" t="s">
        <v>198</v>
      </c>
      <c r="BZU54" s="1">
        <v>495</v>
      </c>
      <c r="BZV54" s="1">
        <v>5</v>
      </c>
      <c r="BZW54" s="1">
        <v>3.4000000000000002E-2</v>
      </c>
      <c r="BZX54" s="1">
        <f t="shared" si="3291"/>
        <v>2.0000000000000004E-2</v>
      </c>
      <c r="BZY54" s="1">
        <f t="shared" si="3292"/>
        <v>1.1291512915129152</v>
      </c>
      <c r="BZZ54" s="1">
        <f t="shared" si="3293"/>
        <v>1.6937269372693728E-3</v>
      </c>
      <c r="CAA54" s="1">
        <f t="shared" si="3294"/>
        <v>12.99418418251082</v>
      </c>
      <c r="CAB54" s="1"/>
      <c r="CAC54" s="1"/>
      <c r="CAD54" s="1" t="s">
        <v>11</v>
      </c>
      <c r="CAE54" s="1" t="s">
        <v>199</v>
      </c>
      <c r="CAF54" s="1">
        <v>501</v>
      </c>
      <c r="CAG54" s="1">
        <v>5</v>
      </c>
      <c r="CAH54" s="1">
        <v>4.8000000000000001E-2</v>
      </c>
      <c r="CAI54" s="1">
        <f t="shared" si="3295"/>
        <v>3.1E-2</v>
      </c>
      <c r="CAJ54" s="1">
        <f t="shared" si="3296"/>
        <v>1.586080586080586</v>
      </c>
      <c r="CAK54" s="1">
        <f t="shared" si="3297"/>
        <v>2.3791208791208792E-3</v>
      </c>
      <c r="CAL54" s="1">
        <f t="shared" si="3298"/>
        <v>18.252490537580108</v>
      </c>
      <c r="CAM54" s="1"/>
      <c r="CAN54" s="1"/>
      <c r="CAO54" s="1" t="s">
        <v>11</v>
      </c>
      <c r="CAP54" s="1" t="s">
        <v>200</v>
      </c>
      <c r="CAQ54" s="1">
        <v>508</v>
      </c>
      <c r="CAR54" s="1">
        <v>5</v>
      </c>
      <c r="CAS54" s="1">
        <v>7.0999999999999994E-2</v>
      </c>
      <c r="CAT54" s="1">
        <f t="shared" si="3299"/>
        <v>3.2999999999999995E-2</v>
      </c>
      <c r="CAU54" s="1">
        <f t="shared" si="3300"/>
        <v>1.6520146520146517</v>
      </c>
      <c r="CAV54" s="1">
        <f t="shared" si="3301"/>
        <v>2.4780219780219776E-3</v>
      </c>
      <c r="CAW54" s="1">
        <f t="shared" si="3302"/>
        <v>19.011254578403296</v>
      </c>
      <c r="CAX54" s="1"/>
      <c r="CAY54" s="1"/>
      <c r="CAZ54" s="1" t="s">
        <v>11</v>
      </c>
      <c r="CBA54" s="1" t="s">
        <v>201</v>
      </c>
      <c r="CBB54" s="1">
        <v>509</v>
      </c>
      <c r="CBC54" s="1">
        <v>5</v>
      </c>
      <c r="CBD54" s="1">
        <v>2.5000000000000001E-2</v>
      </c>
      <c r="CBE54" s="1">
        <f t="shared" si="3303"/>
        <v>1.2000000000000002E-2</v>
      </c>
      <c r="CBF54" s="1">
        <f t="shared" si="3304"/>
        <v>0.32330827067669182</v>
      </c>
      <c r="CBG54" s="1">
        <f t="shared" si="3305"/>
        <v>4.8496240601503775E-4</v>
      </c>
      <c r="CBH54" s="1">
        <f t="shared" si="3306"/>
        <v>3.7206061300014404</v>
      </c>
      <c r="CBI54" s="1"/>
      <c r="CBJ54" s="1"/>
      <c r="CBK54" s="1" t="s">
        <v>11</v>
      </c>
      <c r="CBL54" s="1" t="s">
        <v>202</v>
      </c>
      <c r="CBM54" s="1">
        <v>515</v>
      </c>
      <c r="CBN54" s="1">
        <v>5</v>
      </c>
      <c r="CBO54" s="1">
        <v>3.7999999999999999E-2</v>
      </c>
      <c r="CBP54" s="1">
        <f t="shared" si="2463"/>
        <v>2.3E-2</v>
      </c>
      <c r="CBQ54" s="1">
        <f t="shared" si="3307"/>
        <v>0.84269662921348309</v>
      </c>
      <c r="CBR54" s="1">
        <f t="shared" si="3308"/>
        <v>1.2640449438202246E-3</v>
      </c>
      <c r="CBS54" s="1">
        <f t="shared" si="3309"/>
        <v>9.6976864768132618</v>
      </c>
      <c r="CBT54" s="1"/>
      <c r="CBU54" s="1"/>
      <c r="CBV54" s="1" t="s">
        <v>11</v>
      </c>
      <c r="CBW54" s="1" t="s">
        <v>203</v>
      </c>
      <c r="CBX54" s="1">
        <v>522</v>
      </c>
      <c r="CBY54" s="1">
        <v>5</v>
      </c>
      <c r="CBZ54" s="1">
        <v>0.05</v>
      </c>
      <c r="CCA54" s="1">
        <f t="shared" si="3310"/>
        <v>3.6000000000000004E-2</v>
      </c>
      <c r="CCB54" s="1">
        <f t="shared" si="3311"/>
        <v>1.3408239700374533</v>
      </c>
      <c r="CCC54" s="1">
        <f t="shared" si="3312"/>
        <v>2.0112359550561801E-3</v>
      </c>
      <c r="CCD54" s="1">
        <f t="shared" si="3313"/>
        <v>15.430096705329548</v>
      </c>
      <c r="CCE54" s="1"/>
      <c r="CCF54" s="1"/>
      <c r="CCG54" s="1" t="s">
        <v>11</v>
      </c>
      <c r="CCH54" s="1" t="s">
        <v>204</v>
      </c>
      <c r="CCI54" s="1">
        <v>523</v>
      </c>
      <c r="CCJ54" s="1">
        <v>5</v>
      </c>
      <c r="CCK54" s="1">
        <v>3.5999999999999997E-2</v>
      </c>
      <c r="CCL54" s="1">
        <f t="shared" si="3314"/>
        <v>1.6999999999999998E-2</v>
      </c>
      <c r="CCM54" s="1">
        <f t="shared" si="3315"/>
        <v>0.72243346007604547</v>
      </c>
      <c r="CCN54" s="1">
        <f t="shared" si="3316"/>
        <v>1.0836501901140682E-3</v>
      </c>
      <c r="CCO54" s="1">
        <f t="shared" si="3317"/>
        <v>8.3137073927965641</v>
      </c>
      <c r="CCP54" s="1"/>
      <c r="CCQ54" s="1"/>
      <c r="CCR54" s="1" t="s">
        <v>11</v>
      </c>
      <c r="CCS54" s="1" t="s">
        <v>205</v>
      </c>
      <c r="CCT54" s="1">
        <v>536</v>
      </c>
      <c r="CCU54" s="1">
        <v>5</v>
      </c>
      <c r="CCV54" s="1">
        <v>5.1999999999999998E-2</v>
      </c>
      <c r="CCW54" s="1">
        <f t="shared" si="3318"/>
        <v>3.2000000000000001E-2</v>
      </c>
      <c r="CCX54" s="1">
        <f t="shared" si="3319"/>
        <v>1.1930501930501931</v>
      </c>
      <c r="CCY54" s="1">
        <f t="shared" si="3320"/>
        <v>1.7895752895752898E-3</v>
      </c>
      <c r="CCZ54" s="1">
        <f t="shared" si="3321"/>
        <v>13.729527711652075</v>
      </c>
      <c r="CDA54" s="1"/>
      <c r="CDB54" s="1"/>
      <c r="CDC54" s="1" t="s">
        <v>11</v>
      </c>
      <c r="CDD54" s="1" t="s">
        <v>206</v>
      </c>
      <c r="CDE54" s="1">
        <v>542</v>
      </c>
      <c r="CDF54" s="1">
        <v>5</v>
      </c>
      <c r="CDG54" s="1">
        <v>3.9E-2</v>
      </c>
      <c r="CDH54" s="1">
        <f t="shared" si="3322"/>
        <v>2.4E-2</v>
      </c>
      <c r="CDI54" s="1">
        <f t="shared" si="3323"/>
        <v>0.54166666666666663</v>
      </c>
      <c r="CDJ54" s="1">
        <f t="shared" si="3324"/>
        <v>8.1249999999999996E-4</v>
      </c>
      <c r="CDK54" s="1">
        <f t="shared" si="3325"/>
        <v>6.2334573631516355</v>
      </c>
      <c r="CDL54" s="1"/>
      <c r="CDM54" s="1"/>
      <c r="CDN54" s="1" t="s">
        <v>11</v>
      </c>
      <c r="CDO54" s="1" t="s">
        <v>207</v>
      </c>
      <c r="CDP54" s="1">
        <v>549</v>
      </c>
      <c r="CDQ54" s="1">
        <v>5</v>
      </c>
      <c r="CDR54" s="1">
        <v>5.2999999999999999E-2</v>
      </c>
      <c r="CDS54" s="1">
        <f t="shared" si="3326"/>
        <v>3.7999999999999999E-2</v>
      </c>
      <c r="CDT54" s="1">
        <f t="shared" si="3327"/>
        <v>0.99619771863117879</v>
      </c>
      <c r="CDU54" s="1">
        <f t="shared" si="3328"/>
        <v>1.4942965779467681E-3</v>
      </c>
      <c r="CDV54" s="1">
        <f t="shared" si="3329"/>
        <v>11.464164931119477</v>
      </c>
      <c r="CDW54" s="1"/>
      <c r="CDX54" s="1"/>
      <c r="CDY54" s="1" t="s">
        <v>11</v>
      </c>
      <c r="CDZ54" s="1" t="s">
        <v>208</v>
      </c>
      <c r="CEA54" s="1">
        <v>550</v>
      </c>
      <c r="CEB54" s="1">
        <v>5</v>
      </c>
      <c r="CEC54" s="1">
        <v>3.6999999999999998E-2</v>
      </c>
      <c r="CED54" s="1">
        <f t="shared" si="3330"/>
        <v>1.9999999999999997E-2</v>
      </c>
      <c r="CEE54" s="1">
        <f t="shared" si="3331"/>
        <v>0.74399999999999988</v>
      </c>
      <c r="CEF54" s="1">
        <f t="shared" si="3332"/>
        <v>1.1159999999999998E-3</v>
      </c>
      <c r="CEG54" s="1">
        <f t="shared" si="3333"/>
        <v>8.5618934366488926</v>
      </c>
      <c r="CEH54" s="1"/>
      <c r="CEI54" s="1"/>
      <c r="CEJ54" s="1" t="s">
        <v>11</v>
      </c>
      <c r="CEK54" s="1" t="s">
        <v>209</v>
      </c>
      <c r="CEL54" s="1">
        <v>556</v>
      </c>
      <c r="CEM54" s="1">
        <v>5</v>
      </c>
      <c r="CEN54" s="1">
        <v>4.2000000000000003E-2</v>
      </c>
      <c r="CEO54" s="1">
        <f t="shared" si="3334"/>
        <v>2.7000000000000003E-2</v>
      </c>
      <c r="CEP54" s="1">
        <f t="shared" si="3335"/>
        <v>1.1501976284584983</v>
      </c>
      <c r="CEQ54" s="1">
        <f t="shared" si="3336"/>
        <v>1.7252964426877474E-3</v>
      </c>
      <c r="CER54" s="1">
        <f t="shared" si="3337"/>
        <v>13.236383771435401</v>
      </c>
      <c r="CES54" s="1"/>
      <c r="CET54" s="1"/>
      <c r="CEU54" s="1" t="s">
        <v>11</v>
      </c>
      <c r="CEV54" s="1" t="s">
        <v>210</v>
      </c>
      <c r="CEW54" s="1">
        <v>563</v>
      </c>
      <c r="CEX54" s="1">
        <v>5</v>
      </c>
      <c r="CEY54" s="1">
        <v>4.2000000000000003E-2</v>
      </c>
      <c r="CEZ54" s="1">
        <f t="shared" si="3338"/>
        <v>2.8000000000000004E-2</v>
      </c>
      <c r="CFA54" s="1">
        <f t="shared" si="3339"/>
        <v>1.1238476953907817</v>
      </c>
      <c r="CFB54" s="1">
        <f t="shared" si="3340"/>
        <v>1.6857715430861726E-3</v>
      </c>
      <c r="CFC54" s="1">
        <f t="shared" si="3341"/>
        <v>12.933150815805536</v>
      </c>
      <c r="CFD54" s="1"/>
      <c r="CFE54" s="1"/>
      <c r="CFF54" s="1" t="s">
        <v>11</v>
      </c>
      <c r="CFG54" s="1" t="s">
        <v>211</v>
      </c>
      <c r="CFH54" s="1">
        <v>564</v>
      </c>
      <c r="CFI54" s="1">
        <v>5</v>
      </c>
      <c r="CFJ54" s="1">
        <v>4.2000000000000003E-2</v>
      </c>
      <c r="CFK54" s="1">
        <f t="shared" si="3342"/>
        <v>1.0000000000000002E-2</v>
      </c>
      <c r="CFL54" s="1">
        <f t="shared" si="3343"/>
        <v>0.13059701492537321</v>
      </c>
      <c r="CFM54" s="1">
        <f t="shared" si="3344"/>
        <v>1.9589552238805981E-4</v>
      </c>
      <c r="CFN54" s="1">
        <f t="shared" si="3345"/>
        <v>1.5029001679240461</v>
      </c>
      <c r="CFO54" s="1"/>
      <c r="CFP54" s="1"/>
      <c r="CFQ54" s="1" t="s">
        <v>11</v>
      </c>
      <c r="CFR54" s="1" t="s">
        <v>212</v>
      </c>
      <c r="CFS54" s="1">
        <v>571</v>
      </c>
      <c r="CFT54" s="1">
        <v>5</v>
      </c>
      <c r="CFU54" s="1">
        <v>5.3999999999999999E-2</v>
      </c>
      <c r="CFV54" s="1">
        <f t="shared" si="3346"/>
        <v>2.3E-2</v>
      </c>
      <c r="CFW54" s="1">
        <f t="shared" si="3347"/>
        <v>0.50375939849624063</v>
      </c>
      <c r="CFX54" s="1">
        <f t="shared" si="3348"/>
        <v>7.5563909774436101E-4</v>
      </c>
      <c r="CFY54" s="1">
        <f t="shared" si="3349"/>
        <v>5.7972235048859639</v>
      </c>
      <c r="CFZ54" s="1"/>
      <c r="CGA54" s="1"/>
      <c r="CGB54" s="1" t="s">
        <v>11</v>
      </c>
      <c r="CGC54" s="1" t="s">
        <v>213</v>
      </c>
      <c r="CGD54" s="1">
        <v>577</v>
      </c>
      <c r="CGE54" s="1">
        <v>5</v>
      </c>
      <c r="CGF54" s="1">
        <v>6.3E-2</v>
      </c>
      <c r="CGG54" s="1">
        <f t="shared" si="3350"/>
        <v>3.2000000000000001E-2</v>
      </c>
      <c r="CGH54" s="1">
        <f t="shared" si="3351"/>
        <v>0.65413533834586468</v>
      </c>
      <c r="CGI54" s="1">
        <f t="shared" si="3352"/>
        <v>9.8120300751879694E-4</v>
      </c>
      <c r="CGJ54" s="1">
        <f t="shared" si="3353"/>
        <v>7.5277379839564</v>
      </c>
      <c r="CGK54" s="1"/>
      <c r="CGL54" s="1"/>
      <c r="CGM54" s="1" t="s">
        <v>11</v>
      </c>
      <c r="CGN54" s="1" t="s">
        <v>214</v>
      </c>
      <c r="CGO54" s="1">
        <v>578</v>
      </c>
      <c r="CGP54" s="1">
        <v>5</v>
      </c>
      <c r="CGQ54" s="1">
        <v>2.3E-2</v>
      </c>
      <c r="CGR54" s="1">
        <f t="shared" si="3354"/>
        <v>5.9999999999999984E-3</v>
      </c>
      <c r="CGS54" s="1">
        <f t="shared" si="3355"/>
        <v>-0.62548262548262556</v>
      </c>
      <c r="CGT54" s="1">
        <f t="shared" si="3356"/>
        <v>-9.3822393822393839E-4</v>
      </c>
      <c r="CGU54" s="1">
        <f t="shared" si="3357"/>
        <v>-7.1980048197010884</v>
      </c>
      <c r="CGV54" s="1"/>
      <c r="CGW54" s="1"/>
      <c r="CGX54" s="1" t="s">
        <v>11</v>
      </c>
      <c r="CGY54" s="1" t="s">
        <v>215</v>
      </c>
      <c r="CGZ54" s="1">
        <v>592</v>
      </c>
      <c r="CHA54" s="1">
        <v>5</v>
      </c>
      <c r="CHB54" s="1">
        <v>7.0999999999999994E-2</v>
      </c>
      <c r="CHC54" s="1">
        <f t="shared" si="3358"/>
        <v>4.4999999999999998E-2</v>
      </c>
      <c r="CHD54" s="1">
        <f t="shared" si="3359"/>
        <v>0.65517241379310331</v>
      </c>
      <c r="CHE54" s="1">
        <f t="shared" si="3360"/>
        <v>9.8275862068965508E-4</v>
      </c>
      <c r="CHF54" s="1">
        <f t="shared" si="3361"/>
        <v>7.5396725665706787</v>
      </c>
      <c r="CHG54" s="1"/>
      <c r="CHH54" s="1"/>
      <c r="CHI54" s="1" t="s">
        <v>11</v>
      </c>
      <c r="CHJ54" s="1" t="s">
        <v>216</v>
      </c>
      <c r="CHK54" s="1">
        <v>593</v>
      </c>
      <c r="CHL54" s="1">
        <v>5</v>
      </c>
      <c r="CHM54" s="1">
        <v>3.5000000000000003E-2</v>
      </c>
      <c r="CHN54" s="1">
        <f t="shared" si="3362"/>
        <v>1.2000000000000004E-2</v>
      </c>
      <c r="CHO54" s="1">
        <f t="shared" si="3363"/>
        <v>0.16078431372549032</v>
      </c>
      <c r="CHP54" s="1">
        <f t="shared" si="3364"/>
        <v>2.4117647058823549E-4</v>
      </c>
      <c r="CHQ54" s="1">
        <f t="shared" si="3365"/>
        <v>1.8502932263472744</v>
      </c>
      <c r="CHR54" s="1"/>
      <c r="CHS54" s="1"/>
      <c r="CHT54" s="1" t="s">
        <v>11</v>
      </c>
      <c r="CHU54" s="1" t="s">
        <v>217</v>
      </c>
      <c r="CHV54" s="1">
        <v>607</v>
      </c>
      <c r="CHW54" s="1">
        <v>5</v>
      </c>
      <c r="CHX54" s="1">
        <v>6.0999999999999999E-2</v>
      </c>
      <c r="CHY54" s="1">
        <f t="shared" si="3366"/>
        <v>3.9999999999999994E-2</v>
      </c>
      <c r="CHZ54" s="1">
        <f t="shared" si="3367"/>
        <v>1.3643410852713176</v>
      </c>
      <c r="CIA54" s="1">
        <f t="shared" si="3368"/>
        <v>2.0465116279069764E-3</v>
      </c>
      <c r="CIB54" s="1">
        <f t="shared" si="3369"/>
        <v>15.70072981631038</v>
      </c>
      <c r="CIC54" s="1"/>
      <c r="CID54" s="1"/>
      <c r="CIE54" s="1" t="s">
        <v>11</v>
      </c>
      <c r="CIF54" s="1" t="s">
        <v>218</v>
      </c>
      <c r="CIG54" s="1">
        <v>608</v>
      </c>
      <c r="CIH54" s="1">
        <v>5</v>
      </c>
      <c r="CII54" s="1">
        <v>4.8000000000000001E-2</v>
      </c>
      <c r="CIJ54" s="1">
        <f t="shared" si="3370"/>
        <v>2.1000000000000001E-2</v>
      </c>
      <c r="CIK54" s="1">
        <f t="shared" si="3371"/>
        <v>4.7058823529411757E-2</v>
      </c>
      <c r="CIL54" s="1">
        <f t="shared" si="3372"/>
        <v>7.0588235294117641E-5</v>
      </c>
      <c r="CIM54" s="1">
        <f t="shared" si="3373"/>
        <v>0.5415492369796896</v>
      </c>
      <c r="CIN54" s="1"/>
      <c r="CIO54" s="1"/>
      <c r="CIP54" s="1" t="s">
        <v>11</v>
      </c>
      <c r="CIQ54" s="1" t="s">
        <v>219</v>
      </c>
      <c r="CIR54" s="1">
        <v>621</v>
      </c>
      <c r="CIS54" s="1">
        <v>5</v>
      </c>
      <c r="CIT54" s="1">
        <v>5.2999999999999999E-2</v>
      </c>
      <c r="CIU54" s="1">
        <f t="shared" si="3374"/>
        <v>2.3E-2</v>
      </c>
      <c r="CIV54" s="1">
        <f t="shared" si="3375"/>
        <v>-0.86111111111111094</v>
      </c>
      <c r="CIW54" s="1">
        <f t="shared" si="3376"/>
        <v>-1.2916666666666664E-3</v>
      </c>
      <c r="CIX54" s="1">
        <f t="shared" si="3377"/>
        <v>-9.9095988850102916</v>
      </c>
      <c r="CIY54" s="1"/>
      <c r="CIZ54" s="1"/>
      <c r="CJA54" s="1" t="s">
        <v>11</v>
      </c>
      <c r="CJB54" s="1" t="s">
        <v>220</v>
      </c>
      <c r="CJC54" s="1">
        <v>622</v>
      </c>
      <c r="CJD54" s="1">
        <v>5</v>
      </c>
      <c r="CJE54" s="1">
        <v>4.3999999999999997E-2</v>
      </c>
      <c r="CJF54" s="1">
        <f t="shared" si="3378"/>
        <v>3.4999999999999996E-2</v>
      </c>
      <c r="CJG54" s="1">
        <f t="shared" si="3379"/>
        <v>0.80212014134275611</v>
      </c>
      <c r="CJH54" s="1">
        <f t="shared" si="3380"/>
        <v>1.2031802120141342E-3</v>
      </c>
      <c r="CJI54" s="1">
        <f t="shared" si="3381"/>
        <v>9.2307354483419708</v>
      </c>
      <c r="CJJ54" s="1"/>
      <c r="CJK54" s="1"/>
      <c r="CJL54" s="1" t="s">
        <v>11</v>
      </c>
      <c r="CJM54" s="1" t="s">
        <v>221</v>
      </c>
      <c r="CJN54" s="1">
        <v>635</v>
      </c>
      <c r="CJO54" s="1">
        <v>5</v>
      </c>
      <c r="CJP54" s="1">
        <v>5.3999999999999999E-2</v>
      </c>
      <c r="CJQ54" s="1">
        <f t="shared" si="3382"/>
        <v>4.1999999999999996E-2</v>
      </c>
      <c r="CJR54" s="1">
        <f t="shared" si="3383"/>
        <v>0.74468085106382964</v>
      </c>
      <c r="CJS54" s="1">
        <f t="shared" si="3384"/>
        <v>1.1170212765957445E-3</v>
      </c>
      <c r="CJT54" s="1">
        <f t="shared" si="3385"/>
        <v>8.5697286170988107</v>
      </c>
      <c r="CJU54" s="1"/>
      <c r="CJV54" s="1"/>
      <c r="CJW54" s="1" t="s">
        <v>11</v>
      </c>
      <c r="CJX54" s="1" t="s">
        <v>222</v>
      </c>
      <c r="CJY54" s="1">
        <v>636</v>
      </c>
      <c r="CJZ54" s="1">
        <v>5</v>
      </c>
      <c r="CKA54" s="1">
        <v>5.5E-2</v>
      </c>
      <c r="CKB54" s="1">
        <f t="shared" si="3386"/>
        <v>3.5000000000000003E-2</v>
      </c>
      <c r="CKC54" s="1">
        <f t="shared" si="3387"/>
        <v>0.33922261484098959</v>
      </c>
      <c r="CKD54" s="1">
        <f t="shared" si="3388"/>
        <v>5.088339222614844E-4</v>
      </c>
      <c r="CKE54" s="1">
        <f t="shared" si="3389"/>
        <v>3.9037471499596026</v>
      </c>
      <c r="CKF54" s="1"/>
      <c r="CKG54" s="1"/>
      <c r="CKH54" s="1" t="s">
        <v>11</v>
      </c>
      <c r="CKI54" s="1" t="s">
        <v>223</v>
      </c>
      <c r="CKJ54" s="1">
        <v>649</v>
      </c>
      <c r="CKK54" s="1">
        <v>5</v>
      </c>
      <c r="CKL54" s="1">
        <v>8.5000000000000006E-2</v>
      </c>
      <c r="CKM54" s="1">
        <f t="shared" si="3390"/>
        <v>6.1000000000000006E-2</v>
      </c>
      <c r="CKN54" s="1">
        <f t="shared" si="3391"/>
        <v>1.1766784452296823</v>
      </c>
      <c r="CKO54" s="1">
        <f t="shared" si="3392"/>
        <v>1.7650176678445236E-3</v>
      </c>
      <c r="CKP54" s="1">
        <f t="shared" si="3393"/>
        <v>13.541122926422368</v>
      </c>
      <c r="CKQ54" s="1"/>
      <c r="CKR54" s="1"/>
      <c r="CKS54" s="1" t="s">
        <v>11</v>
      </c>
      <c r="CKT54" s="1" t="s">
        <v>224</v>
      </c>
      <c r="CKU54" s="1">
        <v>650</v>
      </c>
      <c r="CKV54" s="1">
        <v>5</v>
      </c>
      <c r="CKW54" s="1">
        <v>5.1999999999999998E-2</v>
      </c>
      <c r="CKX54" s="1">
        <f t="shared" si="3394"/>
        <v>3.4999999999999996E-2</v>
      </c>
      <c r="CKY54" s="1">
        <f t="shared" si="3395"/>
        <v>0.62456140350877176</v>
      </c>
      <c r="CKZ54" s="1">
        <f t="shared" si="3396"/>
        <v>9.3684210526315769E-4</v>
      </c>
      <c r="CLA54" s="1">
        <f t="shared" si="3397"/>
        <v>7.1874034697392126</v>
      </c>
      <c r="CLB54" s="1"/>
      <c r="CLC54" s="1"/>
      <c r="CLD54" s="1" t="s">
        <v>11</v>
      </c>
      <c r="CLE54" s="1" t="s">
        <v>225</v>
      </c>
      <c r="CLF54" s="1">
        <v>663</v>
      </c>
      <c r="CLG54" s="1">
        <v>5</v>
      </c>
      <c r="CLH54" s="1">
        <v>6.7000000000000004E-2</v>
      </c>
      <c r="CLI54" s="1">
        <f t="shared" si="3398"/>
        <v>4.5000000000000005E-2</v>
      </c>
      <c r="CLJ54" s="1">
        <f t="shared" si="3399"/>
        <v>0.96885813148788946</v>
      </c>
      <c r="CLK54" s="1">
        <f t="shared" si="3400"/>
        <v>1.4532871972318343E-3</v>
      </c>
      <c r="CLL54" s="1">
        <f t="shared" si="3401"/>
        <v>11.149543114287731</v>
      </c>
      <c r="CLM54" s="1"/>
      <c r="CLN54" s="1"/>
      <c r="CLO54" s="1"/>
      <c r="CLP54" s="1"/>
      <c r="CLQ54" s="1"/>
      <c r="CLR54" s="1"/>
      <c r="CLS54" s="1"/>
      <c r="CLT54" s="1"/>
      <c r="CLU54" s="1"/>
      <c r="CLV54" s="1"/>
      <c r="CLW54" s="1"/>
      <c r="CLX54" s="1"/>
      <c r="CLY54" s="1"/>
      <c r="CLZ54" s="1"/>
      <c r="CMA54" s="1"/>
      <c r="CMB54" s="1"/>
      <c r="CMC54" s="1"/>
      <c r="CMD54" s="1"/>
      <c r="CME54" s="1"/>
      <c r="CMF54" s="1"/>
      <c r="CMG54" s="1"/>
      <c r="CMH54" s="1"/>
      <c r="CMI54" s="1"/>
      <c r="CMJ54" s="1"/>
      <c r="CMK54" s="1"/>
      <c r="CML54" s="1"/>
      <c r="CMM54" s="1"/>
      <c r="CMN54" s="1"/>
      <c r="CMO54" s="1"/>
      <c r="CMP54" s="1"/>
      <c r="CMQ54" s="1"/>
      <c r="CMR54" s="1"/>
      <c r="CMS54" s="1"/>
      <c r="CMT54" s="1"/>
      <c r="CMU54" s="1"/>
      <c r="CMV54" s="1"/>
      <c r="CMW54" s="1"/>
      <c r="CMX54" s="1"/>
      <c r="CMY54" s="1"/>
      <c r="CMZ54" s="1"/>
    </row>
    <row r="55" spans="1:2392" x14ac:dyDescent="0.3">
      <c r="A55" s="1" t="s">
        <v>11</v>
      </c>
      <c r="B55" s="1" t="s">
        <v>12</v>
      </c>
      <c r="C55" s="1">
        <v>1</v>
      </c>
      <c r="D55" s="1">
        <v>6</v>
      </c>
      <c r="E55" s="1">
        <v>4.7E-2</v>
      </c>
      <c r="F55" s="1">
        <f t="shared" si="2560"/>
        <v>4.9000000000000002E-2</v>
      </c>
      <c r="G55" s="1">
        <f t="shared" si="2561"/>
        <v>2.0305084745762714</v>
      </c>
      <c r="H55" s="1">
        <f t="shared" si="3402"/>
        <v>3.0457627118644073E-3</v>
      </c>
      <c r="I55" s="1">
        <f t="shared" si="3403"/>
        <v>23.366931695610933</v>
      </c>
      <c r="J55" s="1"/>
      <c r="K55" s="1"/>
      <c r="L55" s="1" t="s">
        <v>11</v>
      </c>
      <c r="M55" s="1" t="s">
        <v>13</v>
      </c>
      <c r="N55" s="1">
        <v>2</v>
      </c>
      <c r="O55" s="1">
        <v>6</v>
      </c>
      <c r="P55" s="1">
        <v>7.0000000000000007E-2</v>
      </c>
      <c r="Q55" s="1">
        <f t="shared" si="2562"/>
        <v>7.2000000000000008E-2</v>
      </c>
      <c r="R55" s="1">
        <f t="shared" si="2563"/>
        <v>2.8305084745762716</v>
      </c>
      <c r="S55" s="1">
        <f t="shared" si="2564"/>
        <v>4.2457627118644078E-3</v>
      </c>
      <c r="T55" s="1">
        <f t="shared" si="2565"/>
        <v>32.57326872426566</v>
      </c>
      <c r="U55" s="1"/>
      <c r="V55" s="1"/>
      <c r="W55" s="1" t="s">
        <v>11</v>
      </c>
      <c r="X55" s="1" t="s">
        <v>14</v>
      </c>
      <c r="Y55" s="1">
        <v>3</v>
      </c>
      <c r="Z55" s="1">
        <v>6</v>
      </c>
      <c r="AA55" s="1">
        <v>0.10100000000000001</v>
      </c>
      <c r="AB55" s="1">
        <f t="shared" si="2566"/>
        <v>0.1</v>
      </c>
      <c r="AC55" s="1">
        <f t="shared" si="2567"/>
        <v>3.7728813559322041</v>
      </c>
      <c r="AD55" s="1">
        <f t="shared" si="2568"/>
        <v>5.6593220338983065E-3</v>
      </c>
      <c r="AE55" s="1">
        <f t="shared" si="2569"/>
        <v>43.418021664799618</v>
      </c>
      <c r="AF55" s="1"/>
      <c r="AG55" s="1"/>
      <c r="AH55" s="1" t="s">
        <v>11</v>
      </c>
      <c r="AI55" s="1" t="s">
        <v>15</v>
      </c>
      <c r="AJ55" s="1">
        <v>4</v>
      </c>
      <c r="AK55" s="1">
        <v>6</v>
      </c>
      <c r="AL55" s="1">
        <v>0.112</v>
      </c>
      <c r="AM55" s="1">
        <f t="shared" si="2570"/>
        <v>0.10400000000000001</v>
      </c>
      <c r="AN55" s="1">
        <f t="shared" si="2571"/>
        <v>3.8571428571428577</v>
      </c>
      <c r="AO55" s="1">
        <f t="shared" si="2572"/>
        <v>5.7857142857142864E-3</v>
      </c>
      <c r="AP55" s="1">
        <f t="shared" si="2573"/>
        <v>44.387696388156712</v>
      </c>
      <c r="AQ55" s="1"/>
      <c r="AR55" s="1"/>
      <c r="AS55" s="1" t="s">
        <v>11</v>
      </c>
      <c r="AT55" s="1" t="s">
        <v>16</v>
      </c>
      <c r="AU55" s="1">
        <v>8</v>
      </c>
      <c r="AV55" s="1">
        <v>6</v>
      </c>
      <c r="AW55" s="1">
        <v>0.114</v>
      </c>
      <c r="AX55" s="1">
        <f t="shared" si="2574"/>
        <v>0.10600000000000001</v>
      </c>
      <c r="AY55" s="1">
        <f t="shared" si="2575"/>
        <v>3.9488054607508536</v>
      </c>
      <c r="AZ55" s="1">
        <f t="shared" si="2576"/>
        <v>5.9232081911262807E-3</v>
      </c>
      <c r="BA55" s="1">
        <f t="shared" si="2577"/>
        <v>45.442542415330706</v>
      </c>
      <c r="BB55" s="1"/>
      <c r="BC55" s="1"/>
      <c r="BD55" s="1" t="s">
        <v>11</v>
      </c>
      <c r="BE55" s="1" t="s">
        <v>17</v>
      </c>
      <c r="BF55" s="1">
        <v>9</v>
      </c>
      <c r="BG55" s="1">
        <v>6</v>
      </c>
      <c r="BH55" s="1">
        <v>0.115</v>
      </c>
      <c r="BI55" s="1">
        <f t="shared" si="2578"/>
        <v>0.11</v>
      </c>
      <c r="BJ55" s="1">
        <f t="shared" si="2579"/>
        <v>4.0716723549488059</v>
      </c>
      <c r="BK55" s="1">
        <f t="shared" si="2580"/>
        <v>6.107508532423209E-3</v>
      </c>
      <c r="BL55" s="1">
        <f t="shared" si="2581"/>
        <v>46.856484962393715</v>
      </c>
      <c r="BM55" s="1"/>
      <c r="BN55" s="1"/>
      <c r="BO55" s="1" t="s">
        <v>11</v>
      </c>
      <c r="BP55" s="1" t="s">
        <v>18</v>
      </c>
      <c r="BQ55" s="1">
        <v>10</v>
      </c>
      <c r="BR55" s="1">
        <v>6</v>
      </c>
      <c r="BS55" s="1">
        <v>0.127</v>
      </c>
      <c r="BT55" s="1">
        <f t="shared" si="2582"/>
        <v>0.11800000000000001</v>
      </c>
      <c r="BU55" s="1">
        <f t="shared" si="2583"/>
        <v>4.2832764505119458</v>
      </c>
      <c r="BV55" s="1">
        <f t="shared" si="2584"/>
        <v>6.4249146757679185E-3</v>
      </c>
      <c r="BW55" s="1">
        <f t="shared" si="2585"/>
        <v>49.291608237891126</v>
      </c>
      <c r="BX55" s="1"/>
      <c r="BY55" s="1"/>
      <c r="BZ55" s="1" t="s">
        <v>11</v>
      </c>
      <c r="CA55" s="1" t="s">
        <v>19</v>
      </c>
      <c r="CB55" s="1">
        <v>11</v>
      </c>
      <c r="CC55" s="1">
        <v>6</v>
      </c>
      <c r="CD55" s="1">
        <v>0.13900000000000001</v>
      </c>
      <c r="CE55" s="1">
        <f t="shared" si="2586"/>
        <v>0.13400000000000001</v>
      </c>
      <c r="CF55" s="1">
        <f t="shared" si="2587"/>
        <v>4.8591065292096216</v>
      </c>
      <c r="CG55" s="1">
        <f t="shared" si="2588"/>
        <v>7.2886597938144329E-3</v>
      </c>
      <c r="CH55" s="1">
        <f t="shared" si="2589"/>
        <v>55.918215457550602</v>
      </c>
      <c r="CI55" s="1"/>
      <c r="CJ55" s="1"/>
      <c r="CK55" s="1" t="s">
        <v>11</v>
      </c>
      <c r="CL55" s="1" t="s">
        <v>20</v>
      </c>
      <c r="CM55" s="1">
        <v>14</v>
      </c>
      <c r="CN55" s="1">
        <v>6</v>
      </c>
      <c r="CO55" s="1">
        <v>0.13500000000000001</v>
      </c>
      <c r="CP55" s="1">
        <f t="shared" si="2590"/>
        <v>0.12200000000000001</v>
      </c>
      <c r="CQ55" s="1">
        <f t="shared" si="2591"/>
        <v>4.3676975945017187</v>
      </c>
      <c r="CR55" s="1">
        <f t="shared" si="2592"/>
        <v>6.5515463917525784E-3</v>
      </c>
      <c r="CS55" s="1">
        <f t="shared" si="2593"/>
        <v>50.263120117784176</v>
      </c>
      <c r="CT55" s="1"/>
      <c r="CU55" s="1"/>
      <c r="CV55" s="1" t="s">
        <v>11</v>
      </c>
      <c r="CW55" s="1" t="s">
        <v>21</v>
      </c>
      <c r="CX55" s="1">
        <v>15</v>
      </c>
      <c r="CY55" s="1">
        <v>6</v>
      </c>
      <c r="CZ55" s="1">
        <v>8.7999999999999995E-2</v>
      </c>
      <c r="DA55" s="1">
        <f t="shared" si="2594"/>
        <v>6.7999999999999991E-2</v>
      </c>
      <c r="DB55" s="1">
        <f t="shared" si="2595"/>
        <v>2.5517241379310343</v>
      </c>
      <c r="DC55" s="1">
        <f t="shared" si="2596"/>
        <v>3.8275862068965515E-3</v>
      </c>
      <c r="DD55" s="1">
        <f t="shared" si="2597"/>
        <v>29.365040522433169</v>
      </c>
      <c r="DE55" s="1"/>
      <c r="DF55" s="1"/>
      <c r="DG55" s="1" t="s">
        <v>11</v>
      </c>
      <c r="DH55" s="1" t="s">
        <v>22</v>
      </c>
      <c r="DI55" s="1">
        <v>16</v>
      </c>
      <c r="DJ55" s="1">
        <v>6</v>
      </c>
      <c r="DK55" s="1">
        <v>0.112</v>
      </c>
      <c r="DL55" s="1">
        <f t="shared" si="2598"/>
        <v>8.5000000000000006E-2</v>
      </c>
      <c r="DM55" s="1">
        <f t="shared" si="1751"/>
        <v>3.0102389078498293</v>
      </c>
      <c r="DN55" s="1">
        <f t="shared" si="2599"/>
        <v>4.5153583617747444E-3</v>
      </c>
      <c r="DO55" s="1">
        <f t="shared" si="2600"/>
        <v>34.641592403043802</v>
      </c>
      <c r="DP55" s="1"/>
      <c r="DQ55" s="1"/>
      <c r="DR55" s="1" t="s">
        <v>11</v>
      </c>
      <c r="DS55" s="1" t="s">
        <v>23</v>
      </c>
      <c r="DT55" s="1">
        <v>17</v>
      </c>
      <c r="DU55" s="1">
        <v>6</v>
      </c>
      <c r="DV55" s="1">
        <v>0.123</v>
      </c>
      <c r="DW55" s="1">
        <f t="shared" si="2601"/>
        <v>9.6000000000000002E-2</v>
      </c>
      <c r="DX55" s="1">
        <f t="shared" si="2602"/>
        <v>3.3219178082191783</v>
      </c>
      <c r="DY55" s="1">
        <f t="shared" si="2603"/>
        <v>4.9828767123287678E-3</v>
      </c>
      <c r="DZ55" s="1">
        <f t="shared" si="2604"/>
        <v>38.22836865494471</v>
      </c>
      <c r="EA55" s="1"/>
      <c r="EB55" s="1"/>
      <c r="EC55" s="1" t="s">
        <v>11</v>
      </c>
      <c r="ED55" s="1" t="s">
        <v>24</v>
      </c>
      <c r="EE55" s="1">
        <v>18</v>
      </c>
      <c r="EF55" s="1">
        <v>6</v>
      </c>
      <c r="EG55" s="1">
        <v>0.14000000000000001</v>
      </c>
      <c r="EH55" s="1">
        <f t="shared" si="2605"/>
        <v>0.11400000000000002</v>
      </c>
      <c r="EI55" s="1">
        <f t="shared" si="2606"/>
        <v>4.0544217687074839</v>
      </c>
      <c r="EJ55" s="1">
        <f t="shared" si="2607"/>
        <v>6.0816326530612258E-3</v>
      </c>
      <c r="EK55" s="1">
        <f t="shared" si="2608"/>
        <v>46.657966573794361</v>
      </c>
      <c r="EL55" s="1"/>
      <c r="EM55" s="1"/>
      <c r="EN55" s="1" t="s">
        <v>11</v>
      </c>
      <c r="EO55" s="1" t="s">
        <v>25</v>
      </c>
      <c r="EP55" s="1">
        <v>21</v>
      </c>
      <c r="EQ55" s="1">
        <v>6</v>
      </c>
      <c r="ER55" s="1">
        <v>0.17699999999999999</v>
      </c>
      <c r="ES55" s="1">
        <f t="shared" si="2609"/>
        <v>0.14599999999999999</v>
      </c>
      <c r="ET55" s="1">
        <f t="shared" si="2610"/>
        <v>5.0890410958904102</v>
      </c>
      <c r="EU55" s="1">
        <f t="shared" si="2611"/>
        <v>7.6335616438356155E-3</v>
      </c>
      <c r="EV55" s="1">
        <f t="shared" si="2612"/>
        <v>58.564284351801874</v>
      </c>
      <c r="EW55" s="1"/>
      <c r="EX55" s="1"/>
      <c r="EY55" s="1" t="s">
        <v>11</v>
      </c>
      <c r="EZ55" s="1" t="s">
        <v>26</v>
      </c>
      <c r="FA55" s="1">
        <v>22</v>
      </c>
      <c r="FB55" s="1">
        <v>6</v>
      </c>
      <c r="FC55" s="1">
        <v>0.188</v>
      </c>
      <c r="FD55" s="1">
        <f t="shared" si="2613"/>
        <v>0.157</v>
      </c>
      <c r="FE55" s="1">
        <f t="shared" si="2614"/>
        <v>5.3856655290102387</v>
      </c>
      <c r="FF55" s="1">
        <f t="shared" si="2615"/>
        <v>8.0784982935153578E-3</v>
      </c>
      <c r="FG55" s="1">
        <f t="shared" si="2616"/>
        <v>61.977814979595365</v>
      </c>
      <c r="FH55" s="1"/>
      <c r="FI55" s="1"/>
      <c r="FJ55" s="1" t="s">
        <v>11</v>
      </c>
      <c r="FK55" s="1" t="s">
        <v>27</v>
      </c>
      <c r="FL55" s="1">
        <v>23</v>
      </c>
      <c r="FM55" s="1">
        <v>6</v>
      </c>
      <c r="FN55" s="1">
        <v>0.20599999999999999</v>
      </c>
      <c r="FO55" s="1">
        <f t="shared" si="2617"/>
        <v>0.17599999999999999</v>
      </c>
      <c r="FP55" s="1">
        <f t="shared" si="2618"/>
        <v>6.3911564625850339</v>
      </c>
      <c r="FQ55" s="1">
        <f t="shared" si="2619"/>
        <v>9.5867346938775504E-3</v>
      </c>
      <c r="FR55" s="1">
        <f t="shared" si="2620"/>
        <v>73.548925496778168</v>
      </c>
      <c r="FS55" s="1"/>
      <c r="FT55" s="1"/>
      <c r="FU55" s="1" t="s">
        <v>11</v>
      </c>
      <c r="FV55" s="1" t="s">
        <v>28</v>
      </c>
      <c r="FW55" s="1">
        <v>24</v>
      </c>
      <c r="FX55" s="1">
        <v>6</v>
      </c>
      <c r="FY55" s="1">
        <v>0.215</v>
      </c>
      <c r="FZ55" s="1">
        <f t="shared" si="2621"/>
        <v>0.184</v>
      </c>
      <c r="GA55" s="1">
        <f t="shared" si="2622"/>
        <v>6.2636986301369868</v>
      </c>
      <c r="GB55" s="1">
        <f t="shared" si="2623"/>
        <v>9.3955479452054805E-3</v>
      </c>
      <c r="GC55" s="1">
        <f t="shared" si="2624"/>
        <v>72.082150793705011</v>
      </c>
      <c r="GD55" s="1"/>
      <c r="GE55" s="1"/>
      <c r="GF55" s="1" t="s">
        <v>11</v>
      </c>
      <c r="GG55" s="1" t="s">
        <v>29</v>
      </c>
      <c r="GH55" s="1">
        <v>25</v>
      </c>
      <c r="GI55" s="1">
        <v>6</v>
      </c>
      <c r="GJ55" s="1">
        <v>0.23200000000000001</v>
      </c>
      <c r="GK55" s="1">
        <f t="shared" si="2625"/>
        <v>0.20100000000000001</v>
      </c>
      <c r="GL55" s="1">
        <f t="shared" si="2626"/>
        <v>6.9965870307167242</v>
      </c>
      <c r="GM55" s="1">
        <f t="shared" si="2627"/>
        <v>1.0494880546075086E-2</v>
      </c>
      <c r="GN55" s="1">
        <f t="shared" si="2628"/>
        <v>80.516172818865982</v>
      </c>
      <c r="GO55" s="1"/>
      <c r="GP55" s="1"/>
      <c r="GQ55" s="1" t="s">
        <v>11</v>
      </c>
      <c r="GR55" s="1" t="s">
        <v>30</v>
      </c>
      <c r="GS55" s="1">
        <v>28</v>
      </c>
      <c r="GT55" s="1">
        <v>6</v>
      </c>
      <c r="GU55" s="1">
        <v>0.26100000000000001</v>
      </c>
      <c r="GV55" s="1">
        <f t="shared" si="2629"/>
        <v>0.23200000000000001</v>
      </c>
      <c r="GW55" s="1">
        <f t="shared" si="2630"/>
        <v>7.9655172413793105</v>
      </c>
      <c r="GX55" s="1">
        <f t="shared" si="2631"/>
        <v>1.1948275862068966E-2</v>
      </c>
      <c r="GY55" s="1">
        <f t="shared" si="2632"/>
        <v>91.666545414622476</v>
      </c>
      <c r="GZ55" s="1"/>
      <c r="HA55" s="1"/>
      <c r="HB55" s="1" t="s">
        <v>11</v>
      </c>
      <c r="HC55" s="1" t="s">
        <v>31</v>
      </c>
      <c r="HD55" s="1">
        <v>29</v>
      </c>
      <c r="HE55" s="1">
        <v>6</v>
      </c>
      <c r="HF55" s="1">
        <v>7.0999999999999994E-2</v>
      </c>
      <c r="HG55" s="1">
        <f t="shared" si="2633"/>
        <v>1.8999999999999996E-2</v>
      </c>
      <c r="HH55" s="1">
        <f t="shared" si="2634"/>
        <v>0.90268456375838912</v>
      </c>
      <c r="HI55" s="1">
        <f t="shared" si="2635"/>
        <v>1.3540268456375838E-3</v>
      </c>
      <c r="HJ55" s="1">
        <f t="shared" si="2636"/>
        <v>10.388022905654868</v>
      </c>
      <c r="HK55" s="1"/>
      <c r="HL55" s="1"/>
      <c r="HM55" s="1" t="s">
        <v>11</v>
      </c>
      <c r="HN55" s="1" t="s">
        <v>32</v>
      </c>
      <c r="HO55" s="1">
        <v>30</v>
      </c>
      <c r="HP55" s="1">
        <v>6</v>
      </c>
      <c r="HQ55" s="1">
        <v>9.6000000000000002E-2</v>
      </c>
      <c r="HR55" s="1">
        <f t="shared" si="2637"/>
        <v>4.4000000000000004E-2</v>
      </c>
      <c r="HS55" s="1">
        <f t="shared" si="2638"/>
        <v>1.7003367003367005</v>
      </c>
      <c r="HT55" s="1">
        <f t="shared" si="2639"/>
        <v>2.5505050505050509E-3</v>
      </c>
      <c r="HU55" s="1">
        <f t="shared" si="2640"/>
        <v>19.567340906862949</v>
      </c>
      <c r="HV55" s="1"/>
      <c r="HW55" s="1"/>
      <c r="HX55" s="1" t="s">
        <v>11</v>
      </c>
      <c r="HY55" s="1" t="s">
        <v>33</v>
      </c>
      <c r="HZ55" s="1">
        <v>31</v>
      </c>
      <c r="IA55" s="1">
        <v>6</v>
      </c>
      <c r="IB55" s="1">
        <v>0.112</v>
      </c>
      <c r="IC55" s="1">
        <f t="shared" si="2641"/>
        <v>5.7000000000000002E-2</v>
      </c>
      <c r="ID55" s="1">
        <f t="shared" si="2642"/>
        <v>2.1283783783783785</v>
      </c>
      <c r="IE55" s="1">
        <f t="shared" si="2643"/>
        <v>3.1925675675675679E-3</v>
      </c>
      <c r="IF55" s="1">
        <f t="shared" si="2644"/>
        <v>24.493210844816204</v>
      </c>
      <c r="IG55" s="1"/>
      <c r="IH55" s="1"/>
      <c r="II55" s="1" t="s">
        <v>11</v>
      </c>
      <c r="IJ55" s="1" t="s">
        <v>34</v>
      </c>
      <c r="IK55" s="1">
        <v>32</v>
      </c>
      <c r="IL55" s="1">
        <v>6</v>
      </c>
      <c r="IM55" s="1">
        <v>0.11600000000000001</v>
      </c>
      <c r="IN55" s="1">
        <f t="shared" si="2645"/>
        <v>6.1000000000000006E-2</v>
      </c>
      <c r="IO55" s="1">
        <f t="shared" si="1797"/>
        <v>2.2121212121212124</v>
      </c>
      <c r="IP55" s="1">
        <f t="shared" si="2646"/>
        <v>3.3181818181818186E-3</v>
      </c>
      <c r="IQ55" s="1">
        <f t="shared" si="2647"/>
        <v>25.456916783780112</v>
      </c>
      <c r="IR55" s="1"/>
      <c r="IS55" s="1"/>
      <c r="IT55" s="1" t="s">
        <v>11</v>
      </c>
      <c r="IU55" s="1" t="s">
        <v>35</v>
      </c>
      <c r="IV55" s="1">
        <v>35</v>
      </c>
      <c r="IW55" s="1">
        <v>6</v>
      </c>
      <c r="IX55" s="1">
        <v>0.155</v>
      </c>
      <c r="IY55" s="1">
        <f t="shared" si="2648"/>
        <v>0.1</v>
      </c>
      <c r="IZ55" s="1">
        <f t="shared" si="2649"/>
        <v>3.5838926174496648</v>
      </c>
      <c r="JA55" s="1">
        <f t="shared" si="2650"/>
        <v>5.3758389261744973E-3</v>
      </c>
      <c r="JB55" s="1">
        <f t="shared" si="2651"/>
        <v>41.243154138436438</v>
      </c>
      <c r="JC55" s="1"/>
      <c r="JD55" s="1"/>
      <c r="JE55" s="1" t="s">
        <v>11</v>
      </c>
      <c r="JF55" s="3" t="s">
        <v>36</v>
      </c>
      <c r="JG55" s="3">
        <v>36</v>
      </c>
      <c r="JH55" s="1">
        <v>6</v>
      </c>
      <c r="JI55" s="1">
        <v>0.16400000000000001</v>
      </c>
      <c r="JJ55" s="1">
        <f t="shared" si="2652"/>
        <v>0.10700000000000001</v>
      </c>
      <c r="JK55" s="1">
        <f t="shared" si="2653"/>
        <v>3.8628762541806028</v>
      </c>
      <c r="JL55" s="1">
        <f t="shared" si="2654"/>
        <v>5.7943143812709047E-3</v>
      </c>
      <c r="JM55" s="1">
        <f t="shared" si="2655"/>
        <v>44.453675869967427</v>
      </c>
      <c r="JN55" s="1"/>
      <c r="JO55" s="1"/>
      <c r="JP55" s="1" t="s">
        <v>11</v>
      </c>
      <c r="JQ55" s="1" t="s">
        <v>37</v>
      </c>
      <c r="JR55" s="1">
        <v>37</v>
      </c>
      <c r="JS55" s="1">
        <v>6</v>
      </c>
      <c r="JT55" s="1">
        <v>0.187</v>
      </c>
      <c r="JU55" s="1">
        <f t="shared" si="2656"/>
        <v>0.129</v>
      </c>
      <c r="JV55" s="1">
        <f t="shared" si="2657"/>
        <v>4.5652173913043486</v>
      </c>
      <c r="JW55" s="1">
        <f t="shared" si="2658"/>
        <v>6.8478260869565231E-3</v>
      </c>
      <c r="JX55" s="1">
        <f t="shared" si="2659"/>
        <v>52.536162391779683</v>
      </c>
      <c r="JY55" s="1"/>
      <c r="JZ55" s="1"/>
      <c r="KA55" s="1" t="s">
        <v>11</v>
      </c>
      <c r="KB55" s="1" t="s">
        <v>38</v>
      </c>
      <c r="KC55" s="1">
        <v>38</v>
      </c>
      <c r="KD55" s="1">
        <v>6</v>
      </c>
      <c r="KE55" s="1">
        <v>0.19700000000000001</v>
      </c>
      <c r="KF55" s="1">
        <f t="shared" si="2660"/>
        <v>0.13600000000000001</v>
      </c>
      <c r="KG55" s="1">
        <f t="shared" si="2661"/>
        <v>4.6822742474916392</v>
      </c>
      <c r="KH55" s="1">
        <f t="shared" si="2662"/>
        <v>7.0234113712374594E-3</v>
      </c>
      <c r="KI55" s="1">
        <f t="shared" si="2663"/>
        <v>53.883243478748398</v>
      </c>
      <c r="KJ55" s="1"/>
      <c r="KK55" s="1"/>
      <c r="KL55" s="1" t="s">
        <v>11</v>
      </c>
      <c r="KM55" s="1" t="s">
        <v>39</v>
      </c>
      <c r="KN55" s="1">
        <v>39</v>
      </c>
      <c r="KO55" s="1">
        <v>6</v>
      </c>
      <c r="KP55" s="1">
        <v>0.20300000000000001</v>
      </c>
      <c r="KQ55" s="1">
        <f t="shared" si="2664"/>
        <v>0.14000000000000001</v>
      </c>
      <c r="KR55" s="1">
        <f t="shared" si="2665"/>
        <v>4.8657718120805376</v>
      </c>
      <c r="KS55" s="1">
        <f t="shared" si="2666"/>
        <v>7.2986577181208068E-3</v>
      </c>
      <c r="KT55" s="1">
        <f t="shared" si="2667"/>
        <v>55.994919008176815</v>
      </c>
      <c r="KU55" s="1"/>
      <c r="KV55" s="1"/>
      <c r="KW55" s="1" t="s">
        <v>11</v>
      </c>
      <c r="KX55" s="1" t="s">
        <v>40</v>
      </c>
      <c r="KY55" s="1">
        <v>42</v>
      </c>
      <c r="KZ55" s="1">
        <v>6</v>
      </c>
      <c r="LA55" s="1">
        <v>0.22800000000000001</v>
      </c>
      <c r="LB55" s="1">
        <f t="shared" si="2668"/>
        <v>0.16300000000000001</v>
      </c>
      <c r="LC55" s="1">
        <f t="shared" si="2669"/>
        <v>5.8020134228187921</v>
      </c>
      <c r="LD55" s="1">
        <f t="shared" si="2670"/>
        <v>8.7030201342281881E-3</v>
      </c>
      <c r="LE55" s="1">
        <f t="shared" si="2671"/>
        <v>66.769113769060482</v>
      </c>
      <c r="LF55" s="1"/>
      <c r="LG55" s="1"/>
      <c r="LH55" s="1" t="s">
        <v>11</v>
      </c>
      <c r="LI55" s="1" t="s">
        <v>41</v>
      </c>
      <c r="LJ55" s="1">
        <v>43</v>
      </c>
      <c r="LK55" s="1">
        <v>6</v>
      </c>
      <c r="LL55" s="1">
        <v>5.1999999999999998E-2</v>
      </c>
      <c r="LM55" s="1">
        <f t="shared" si="2672"/>
        <v>1.4999999999999999E-2</v>
      </c>
      <c r="LN55" s="1">
        <f t="shared" si="2673"/>
        <v>-0.11824324324324323</v>
      </c>
      <c r="LO55" s="1">
        <f t="shared" si="2674"/>
        <v>-1.7736486486486484E-4</v>
      </c>
      <c r="LP55" s="1">
        <f t="shared" si="2675"/>
        <v>-1.3607339358231221</v>
      </c>
      <c r="LQ55" s="1"/>
      <c r="LR55" s="1"/>
      <c r="LS55" s="1" t="s">
        <v>11</v>
      </c>
      <c r="LT55" s="1" t="s">
        <v>42</v>
      </c>
      <c r="LU55" s="1">
        <v>44</v>
      </c>
      <c r="LV55" s="1">
        <v>6</v>
      </c>
      <c r="LW55" s="1">
        <v>6.6000000000000003E-2</v>
      </c>
      <c r="LX55" s="1">
        <f t="shared" si="2676"/>
        <v>2.3000000000000007E-2</v>
      </c>
      <c r="LY55" s="1">
        <f t="shared" si="2677"/>
        <v>-0.75444839857651236</v>
      </c>
      <c r="LZ55" s="1">
        <f t="shared" si="2678"/>
        <v>-1.1316725978647686E-3</v>
      </c>
      <c r="MA55" s="1">
        <f t="shared" si="2679"/>
        <v>-8.6821327850302552</v>
      </c>
      <c r="MB55" s="1"/>
      <c r="MC55" s="1"/>
      <c r="MD55" s="1" t="s">
        <v>11</v>
      </c>
      <c r="ME55" s="1" t="s">
        <v>43</v>
      </c>
      <c r="MF55" s="1">
        <v>46</v>
      </c>
      <c r="MG55" s="1">
        <v>6</v>
      </c>
      <c r="MH55" s="1">
        <v>8.7999999999999995E-2</v>
      </c>
      <c r="MI55" s="1">
        <f t="shared" si="2680"/>
        <v>3.5999999999999997E-2</v>
      </c>
      <c r="MJ55" s="1">
        <f t="shared" si="2681"/>
        <v>0.47796610169491521</v>
      </c>
      <c r="MK55" s="1">
        <f t="shared" si="2682"/>
        <v>7.1694915254237287E-4</v>
      </c>
      <c r="ML55" s="1">
        <f t="shared" si="2683"/>
        <v>5.5003962755945599</v>
      </c>
      <c r="MM55" s="1"/>
      <c r="MN55" s="1"/>
      <c r="MO55" s="1" t="s">
        <v>11</v>
      </c>
      <c r="MP55" s="1" t="s">
        <v>44</v>
      </c>
      <c r="MQ55" s="1">
        <v>52</v>
      </c>
      <c r="MR55" s="1">
        <v>6</v>
      </c>
      <c r="MS55" s="1">
        <v>0.121</v>
      </c>
      <c r="MT55" s="1">
        <f t="shared" si="2684"/>
        <v>5.7999999999999996E-2</v>
      </c>
      <c r="MU55" s="1">
        <f t="shared" si="2685"/>
        <v>1.4141414141414139</v>
      </c>
      <c r="MV55" s="1">
        <f t="shared" si="2686"/>
        <v>2.121212121212121E-3</v>
      </c>
      <c r="MW55" s="1">
        <f t="shared" si="2687"/>
        <v>16.273828080955319</v>
      </c>
      <c r="MX55" s="1"/>
      <c r="MY55" s="1"/>
      <c r="MZ55" s="1" t="s">
        <v>11</v>
      </c>
      <c r="NA55" s="1" t="s">
        <v>45</v>
      </c>
      <c r="NB55" s="1">
        <v>53</v>
      </c>
      <c r="NC55" s="1">
        <v>6</v>
      </c>
      <c r="ND55" s="1">
        <v>0.13300000000000001</v>
      </c>
      <c r="NE55" s="1">
        <f t="shared" si="2688"/>
        <v>4.0000000000000008E-2</v>
      </c>
      <c r="NF55" s="1">
        <f t="shared" si="2689"/>
        <v>0.65878378378378399</v>
      </c>
      <c r="NG55" s="1">
        <f t="shared" si="2690"/>
        <v>9.8817567567567599E-4</v>
      </c>
      <c r="NH55" s="1">
        <f t="shared" si="2691"/>
        <v>7.5812319281573979</v>
      </c>
      <c r="NI55" s="1"/>
      <c r="NJ55" s="1"/>
      <c r="NK55" s="1" t="s">
        <v>11</v>
      </c>
      <c r="NL55" s="1" t="s">
        <v>46</v>
      </c>
      <c r="NM55" s="1">
        <v>56</v>
      </c>
      <c r="NN55" s="1">
        <v>6</v>
      </c>
      <c r="NO55" s="1">
        <v>0.14899999999999999</v>
      </c>
      <c r="NP55" s="1">
        <f t="shared" si="2692"/>
        <v>5.6999999999999995E-2</v>
      </c>
      <c r="NQ55" s="1">
        <f t="shared" si="2693"/>
        <v>1.2915254237288134</v>
      </c>
      <c r="NR55" s="1">
        <f t="shared" si="2694"/>
        <v>1.9372881355932201E-3</v>
      </c>
      <c r="NS55" s="1">
        <f t="shared" si="2695"/>
        <v>14.862772914904447</v>
      </c>
      <c r="NT55" s="1"/>
      <c r="NU55" s="1"/>
      <c r="NV55" s="1" t="s">
        <v>11</v>
      </c>
      <c r="NW55" s="1" t="s">
        <v>47</v>
      </c>
      <c r="NX55" s="1">
        <v>57</v>
      </c>
      <c r="NY55" s="1">
        <v>6</v>
      </c>
      <c r="NZ55" s="1">
        <v>7.0000000000000001E-3</v>
      </c>
      <c r="OA55" s="1">
        <f t="shared" si="2696"/>
        <v>1.9E-2</v>
      </c>
      <c r="OB55" s="1">
        <f t="shared" si="2697"/>
        <v>1.3408360128617365</v>
      </c>
      <c r="OC55" s="1">
        <f t="shared" si="2698"/>
        <v>2.0112540192926049E-3</v>
      </c>
      <c r="OD55" s="1">
        <f t="shared" si="2699"/>
        <v>15.430235293203459</v>
      </c>
      <c r="OE55" s="1"/>
      <c r="OF55" s="1"/>
      <c r="OG55" s="1" t="s">
        <v>11</v>
      </c>
      <c r="OH55" s="1" t="s">
        <v>48</v>
      </c>
      <c r="OI55" s="1">
        <v>58</v>
      </c>
      <c r="OJ55" s="1">
        <v>6</v>
      </c>
      <c r="OK55" s="1">
        <v>1.7999999999999999E-2</v>
      </c>
      <c r="OL55" s="1">
        <f t="shared" si="2700"/>
        <v>0.03</v>
      </c>
      <c r="OM55" s="1">
        <f t="shared" si="2701"/>
        <v>1.6935483870967742</v>
      </c>
      <c r="ON55" s="1">
        <f t="shared" si="2702"/>
        <v>2.5403225806451615E-3</v>
      </c>
      <c r="OO55" s="1">
        <f t="shared" si="2703"/>
        <v>19.489221532434396</v>
      </c>
      <c r="OP55" s="1"/>
      <c r="OQ55" s="1"/>
      <c r="OR55" s="1" t="s">
        <v>11</v>
      </c>
      <c r="OS55" s="1" t="s">
        <v>49</v>
      </c>
      <c r="OT55" s="1">
        <v>59</v>
      </c>
      <c r="OU55" s="1">
        <v>6</v>
      </c>
      <c r="OV55" s="1">
        <v>3.3000000000000002E-2</v>
      </c>
      <c r="OW55" s="1">
        <f t="shared" si="2704"/>
        <v>4.4999999999999998E-2</v>
      </c>
      <c r="OX55" s="1">
        <f t="shared" si="2705"/>
        <v>2.2483870967741937</v>
      </c>
      <c r="OY55" s="1">
        <f t="shared" si="2706"/>
        <v>3.3725806451612907E-3</v>
      </c>
      <c r="OZ55" s="1">
        <f t="shared" si="2707"/>
        <v>25.874261729727191</v>
      </c>
      <c r="PA55" s="1"/>
      <c r="PB55" s="1"/>
      <c r="PC55" s="1" t="s">
        <v>11</v>
      </c>
      <c r="PD55" s="1" t="s">
        <v>50</v>
      </c>
      <c r="PE55" s="1">
        <v>60</v>
      </c>
      <c r="PF55" s="1">
        <v>6</v>
      </c>
      <c r="PG55" s="1">
        <v>3.5000000000000003E-2</v>
      </c>
      <c r="PH55" s="1">
        <f t="shared" si="2708"/>
        <v>4.7E-2</v>
      </c>
      <c r="PI55" s="1">
        <f t="shared" si="2709"/>
        <v>2.3580645161290321</v>
      </c>
      <c r="PJ55" s="1">
        <f t="shared" si="2710"/>
        <v>3.5370967741935482E-3</v>
      </c>
      <c r="PK55" s="1">
        <f t="shared" si="2711"/>
        <v>27.136420838494367</v>
      </c>
      <c r="PL55" s="1"/>
      <c r="PM55" s="1"/>
      <c r="PN55" s="1" t="s">
        <v>11</v>
      </c>
      <c r="PO55" s="1" t="s">
        <v>51</v>
      </c>
      <c r="PP55" s="1">
        <v>63</v>
      </c>
      <c r="PQ55" s="1">
        <v>6</v>
      </c>
      <c r="PR55" s="1">
        <v>0.05</v>
      </c>
      <c r="PS55" s="1">
        <f t="shared" si="2712"/>
        <v>6.4000000000000001E-2</v>
      </c>
      <c r="PT55" s="1">
        <f t="shared" si="2713"/>
        <v>2.9223300970873787</v>
      </c>
      <c r="PU55" s="1">
        <f t="shared" si="2714"/>
        <v>4.3834951456310682E-3</v>
      </c>
      <c r="PV55" s="1">
        <f t="shared" si="2715"/>
        <v>33.629944728459613</v>
      </c>
      <c r="PW55" s="1"/>
      <c r="PX55" s="1"/>
      <c r="PY55" s="1" t="s">
        <v>11</v>
      </c>
      <c r="PZ55" s="1" t="s">
        <v>52</v>
      </c>
      <c r="QA55" s="1">
        <v>64</v>
      </c>
      <c r="QB55" s="1">
        <v>6</v>
      </c>
      <c r="QC55" s="1">
        <v>5.7000000000000002E-2</v>
      </c>
      <c r="QD55" s="1">
        <f t="shared" si="2716"/>
        <v>5.8000000000000003E-2</v>
      </c>
      <c r="QE55" s="1">
        <f t="shared" si="2717"/>
        <v>2.6999999999999997</v>
      </c>
      <c r="QF55" s="1">
        <f t="shared" si="2718"/>
        <v>4.0499999999999998E-3</v>
      </c>
      <c r="QG55" s="1">
        <f t="shared" si="2719"/>
        <v>31.071387471709691</v>
      </c>
      <c r="QH55" s="1"/>
      <c r="QI55" s="1"/>
      <c r="QJ55" s="1" t="s">
        <v>11</v>
      </c>
      <c r="QK55" s="1" t="s">
        <v>53</v>
      </c>
      <c r="QL55" s="1">
        <v>65</v>
      </c>
      <c r="QM55" s="1">
        <v>6</v>
      </c>
      <c r="QN55" s="1">
        <v>6.0999999999999999E-2</v>
      </c>
      <c r="QO55" s="1">
        <f t="shared" si="2720"/>
        <v>6.3E-2</v>
      </c>
      <c r="QP55" s="1">
        <f t="shared" si="2721"/>
        <v>2.8576051779935274</v>
      </c>
      <c r="QQ55" s="1">
        <f t="shared" si="2722"/>
        <v>4.2864077669902915E-3</v>
      </c>
      <c r="QR55" s="1">
        <f t="shared" si="2723"/>
        <v>32.885095454296611</v>
      </c>
      <c r="QS55" s="1"/>
      <c r="QT55" s="1"/>
      <c r="QU55" s="1" t="s">
        <v>11</v>
      </c>
      <c r="QV55" s="1" t="s">
        <v>54</v>
      </c>
      <c r="QW55" s="1">
        <v>66</v>
      </c>
      <c r="QX55" s="1">
        <v>6</v>
      </c>
      <c r="QY55" s="1">
        <v>7.0999999999999994E-2</v>
      </c>
      <c r="QZ55" s="1">
        <f t="shared" si="2724"/>
        <v>6.9999999999999993E-2</v>
      </c>
      <c r="RA55" s="1">
        <f t="shared" si="2725"/>
        <v>3.1442307692307692</v>
      </c>
      <c r="RB55" s="1">
        <f t="shared" si="2726"/>
        <v>4.7163461538461534E-3</v>
      </c>
      <c r="RC55" s="1">
        <f t="shared" si="2727"/>
        <v>36.183560196755941</v>
      </c>
      <c r="RD55" s="1"/>
      <c r="RE55" s="1"/>
      <c r="RF55" s="1" t="s">
        <v>11</v>
      </c>
      <c r="RG55" s="1" t="s">
        <v>55</v>
      </c>
      <c r="RH55" s="1">
        <v>67</v>
      </c>
      <c r="RI55" s="1">
        <v>6</v>
      </c>
      <c r="RJ55" s="1">
        <v>8.1000000000000003E-2</v>
      </c>
      <c r="RK55" s="1">
        <f t="shared" si="2728"/>
        <v>8.2000000000000003E-2</v>
      </c>
      <c r="RL55" s="1">
        <f t="shared" si="2729"/>
        <v>3.5128205128205132</v>
      </c>
      <c r="RM55" s="1">
        <f t="shared" si="2730"/>
        <v>5.26923076923077E-3</v>
      </c>
      <c r="RN55" s="1">
        <f t="shared" si="2731"/>
        <v>40.425261952746709</v>
      </c>
      <c r="RO55" s="1"/>
      <c r="RP55" s="1"/>
      <c r="RQ55" s="1" t="s">
        <v>11</v>
      </c>
      <c r="RR55" s="1" t="s">
        <v>56</v>
      </c>
      <c r="RS55" s="1">
        <v>70</v>
      </c>
      <c r="RT55" s="1">
        <v>6</v>
      </c>
      <c r="RU55" s="1">
        <v>9.5000000000000001E-2</v>
      </c>
      <c r="RV55" s="1">
        <f t="shared" si="2732"/>
        <v>8.8999999999999996E-2</v>
      </c>
      <c r="RW55" s="1">
        <f t="shared" si="2733"/>
        <v>3.7083333333333335</v>
      </c>
      <c r="RX55" s="1">
        <f t="shared" si="2734"/>
        <v>5.5625000000000006E-3</v>
      </c>
      <c r="RY55" s="1">
        <f t="shared" si="2735"/>
        <v>42.675208101576587</v>
      </c>
      <c r="RZ55" s="1"/>
      <c r="SA55" s="1"/>
      <c r="SB55" s="2" t="s">
        <v>11</v>
      </c>
      <c r="SC55" s="1" t="s">
        <v>57</v>
      </c>
      <c r="SD55" s="1">
        <v>71</v>
      </c>
      <c r="SE55" s="2">
        <v>6</v>
      </c>
      <c r="SF55" s="1">
        <v>0.03</v>
      </c>
      <c r="SG55" s="1">
        <f t="shared" si="2736"/>
        <v>2.5999999999999999E-2</v>
      </c>
      <c r="SH55" s="1">
        <f t="shared" si="2737"/>
        <v>1.6438356164383561</v>
      </c>
      <c r="SI55" s="1">
        <f t="shared" si="2738"/>
        <v>2.4657534246575342E-3</v>
      </c>
      <c r="SJ55" s="1">
        <f t="shared" si="2739"/>
        <v>18.917130880797377</v>
      </c>
      <c r="SK55" s="1"/>
      <c r="SL55" s="1"/>
      <c r="SM55" s="2" t="s">
        <v>11</v>
      </c>
      <c r="SN55" s="1" t="s">
        <v>58</v>
      </c>
      <c r="SO55" s="1">
        <v>72</v>
      </c>
      <c r="SP55" s="2">
        <v>6</v>
      </c>
      <c r="SQ55" s="1">
        <v>4.1000000000000002E-2</v>
      </c>
      <c r="SR55" s="1">
        <f t="shared" si="2740"/>
        <v>3.5000000000000003E-2</v>
      </c>
      <c r="SS55" s="1">
        <f t="shared" si="2741"/>
        <v>1.8797250859106529</v>
      </c>
      <c r="ST55" s="1">
        <f t="shared" si="2742"/>
        <v>2.8195876288659794E-3</v>
      </c>
      <c r="SU55" s="1">
        <f t="shared" si="2743"/>
        <v>21.631728327638033</v>
      </c>
      <c r="SV55" s="1"/>
      <c r="SW55" s="1"/>
      <c r="SX55" s="2" t="s">
        <v>11</v>
      </c>
      <c r="SY55" s="1" t="s">
        <v>59</v>
      </c>
      <c r="SZ55" s="1">
        <v>73</v>
      </c>
      <c r="TA55" s="2">
        <v>6</v>
      </c>
      <c r="TB55" s="1">
        <v>5.0999999999999997E-2</v>
      </c>
      <c r="TC55" s="1">
        <f t="shared" si="2744"/>
        <v>4.4999999999999998E-2</v>
      </c>
      <c r="TD55" s="1">
        <f t="shared" si="2745"/>
        <v>2.1655172413793102</v>
      </c>
      <c r="TE55" s="1">
        <f t="shared" si="2746"/>
        <v>3.2482758620689654E-3</v>
      </c>
      <c r="TF55" s="1">
        <f t="shared" si="2747"/>
        <v>24.920601956875718</v>
      </c>
      <c r="TG55" s="1"/>
      <c r="TH55" s="1"/>
      <c r="TI55" s="2" t="s">
        <v>11</v>
      </c>
      <c r="TJ55" s="1" t="s">
        <v>60</v>
      </c>
      <c r="TK55" s="1">
        <v>74</v>
      </c>
      <c r="TL55" s="2">
        <v>6</v>
      </c>
      <c r="TM55" s="1">
        <v>5.3999999999999999E-2</v>
      </c>
      <c r="TN55" s="1">
        <f t="shared" si="2748"/>
        <v>4.8000000000000001E-2</v>
      </c>
      <c r="TO55" s="1">
        <f t="shared" si="1899"/>
        <v>2.268041237113402</v>
      </c>
      <c r="TP55" s="1">
        <f t="shared" si="2749"/>
        <v>3.402061855670103E-3</v>
      </c>
      <c r="TQ55" s="1">
        <f t="shared" si="2750"/>
        <v>26.100440029691228</v>
      </c>
      <c r="TR55" s="1"/>
      <c r="TS55" s="1"/>
      <c r="TT55" s="2" t="s">
        <v>11</v>
      </c>
      <c r="TU55" s="1" t="s">
        <v>61</v>
      </c>
      <c r="TV55" s="1">
        <v>77</v>
      </c>
      <c r="TW55" s="2">
        <v>6</v>
      </c>
      <c r="TX55" s="1">
        <v>7.3999999999999996E-2</v>
      </c>
      <c r="TY55" s="1">
        <f t="shared" si="2751"/>
        <v>6.5000000000000002E-2</v>
      </c>
      <c r="TZ55" s="1">
        <f t="shared" si="2752"/>
        <v>2.8247422680412368</v>
      </c>
      <c r="UA55" s="1">
        <f t="shared" si="2753"/>
        <v>4.237113402061855E-3</v>
      </c>
      <c r="UB55" s="1">
        <f t="shared" si="2754"/>
        <v>32.506911673342707</v>
      </c>
      <c r="UC55" s="1"/>
      <c r="UD55" s="1"/>
      <c r="UE55" s="2" t="s">
        <v>11</v>
      </c>
      <c r="UF55" s="1" t="s">
        <v>62</v>
      </c>
      <c r="UG55" s="1">
        <v>78</v>
      </c>
      <c r="UH55" s="2">
        <v>6</v>
      </c>
      <c r="UI55" s="1">
        <v>0.08</v>
      </c>
      <c r="UJ55" s="1">
        <f t="shared" si="2755"/>
        <v>7.2000000000000008E-2</v>
      </c>
      <c r="UK55" s="1">
        <f t="shared" si="2756"/>
        <v>2.6539792387543257</v>
      </c>
      <c r="UL55" s="1">
        <f t="shared" si="2757"/>
        <v>3.9809688581314883E-3</v>
      </c>
      <c r="UM55" s="1">
        <f t="shared" si="2758"/>
        <v>30.541784173781028</v>
      </c>
      <c r="UN55" s="1"/>
      <c r="UO55" s="1"/>
      <c r="UP55" s="2" t="s">
        <v>11</v>
      </c>
      <c r="UQ55" s="1" t="s">
        <v>63</v>
      </c>
      <c r="UR55" s="1">
        <v>79</v>
      </c>
      <c r="US55" s="2">
        <v>6</v>
      </c>
      <c r="UT55" s="1">
        <v>8.4000000000000005E-2</v>
      </c>
      <c r="UU55" s="1">
        <f t="shared" si="2759"/>
        <v>7.5000000000000011E-2</v>
      </c>
      <c r="UV55" s="1">
        <f t="shared" si="2760"/>
        <v>3.158620689655173</v>
      </c>
      <c r="UW55" s="1">
        <f t="shared" si="2761"/>
        <v>4.7379310344827594E-3</v>
      </c>
      <c r="UX55" s="1">
        <f t="shared" si="2762"/>
        <v>36.349158268309175</v>
      </c>
      <c r="UY55" s="1"/>
      <c r="UZ55" s="1"/>
      <c r="VA55" s="2" t="s">
        <v>11</v>
      </c>
      <c r="VB55" s="1" t="s">
        <v>64</v>
      </c>
      <c r="VC55" s="1">
        <v>80</v>
      </c>
      <c r="VD55" s="2">
        <v>6</v>
      </c>
      <c r="VE55" s="1">
        <v>9.0999999999999998E-2</v>
      </c>
      <c r="VF55" s="1">
        <f t="shared" si="2763"/>
        <v>8.1000000000000003E-2</v>
      </c>
      <c r="VG55" s="1">
        <f t="shared" si="2764"/>
        <v>3.3379310344827582</v>
      </c>
      <c r="VH55" s="1">
        <f t="shared" si="2765"/>
        <v>5.0068965517241371E-3</v>
      </c>
      <c r="VI55" s="1">
        <f t="shared" si="2766"/>
        <v>38.412647602317982</v>
      </c>
      <c r="VJ55" s="1"/>
      <c r="VK55" s="1"/>
      <c r="VL55" s="2" t="s">
        <v>11</v>
      </c>
      <c r="VM55" s="1" t="s">
        <v>65</v>
      </c>
      <c r="VN55" s="1">
        <v>84</v>
      </c>
      <c r="VO55" s="2">
        <v>6</v>
      </c>
      <c r="VP55" s="1">
        <v>0.11</v>
      </c>
      <c r="VQ55" s="1">
        <f t="shared" si="2767"/>
        <v>9.8000000000000004E-2</v>
      </c>
      <c r="VR55" s="1">
        <f t="shared" si="2768"/>
        <v>3.9381443298969074</v>
      </c>
      <c r="VS55" s="1">
        <f t="shared" si="2769"/>
        <v>5.9072164948453616E-3</v>
      </c>
      <c r="VT55" s="1">
        <f t="shared" si="2770"/>
        <v>45.319854960645685</v>
      </c>
      <c r="VU55" s="1"/>
      <c r="VV55" s="1"/>
      <c r="VW55" s="2" t="s">
        <v>11</v>
      </c>
      <c r="VX55" s="1" t="s">
        <v>66</v>
      </c>
      <c r="VY55" s="1">
        <v>85</v>
      </c>
      <c r="VZ55" s="2">
        <v>6</v>
      </c>
      <c r="WA55" s="1">
        <v>2.9000000000000001E-2</v>
      </c>
      <c r="WB55" s="1">
        <f t="shared" si="2771"/>
        <v>2.4E-2</v>
      </c>
      <c r="WC55" s="1">
        <f t="shared" si="2772"/>
        <v>1.0696864111498259</v>
      </c>
      <c r="WD55" s="1">
        <f t="shared" si="2773"/>
        <v>1.6045296167247389E-3</v>
      </c>
      <c r="WE55" s="1">
        <f t="shared" si="2774"/>
        <v>12.30986702002178</v>
      </c>
      <c r="WF55" s="1"/>
      <c r="WG55" s="1"/>
      <c r="WH55" s="2" t="s">
        <v>11</v>
      </c>
      <c r="WI55" s="1" t="s">
        <v>67</v>
      </c>
      <c r="WJ55" s="1">
        <v>86</v>
      </c>
      <c r="WK55" s="2">
        <v>6</v>
      </c>
      <c r="WL55" s="1">
        <v>4.2999999999999997E-2</v>
      </c>
      <c r="WM55" s="1">
        <f t="shared" si="2775"/>
        <v>3.4999999999999996E-2</v>
      </c>
      <c r="WN55" s="1">
        <f t="shared" si="2776"/>
        <v>1.3715277777777777</v>
      </c>
      <c r="WO55" s="1">
        <f t="shared" si="2777"/>
        <v>2.0572916666666665E-3</v>
      </c>
      <c r="WP55" s="1">
        <f t="shared" si="2778"/>
        <v>15.783433707980103</v>
      </c>
      <c r="WQ55" s="1"/>
      <c r="WR55" s="1"/>
      <c r="WS55" s="2" t="s">
        <v>11</v>
      </c>
      <c r="WT55" s="1" t="s">
        <v>68</v>
      </c>
      <c r="WU55" s="1">
        <v>87</v>
      </c>
      <c r="WV55" s="2">
        <v>6</v>
      </c>
      <c r="WW55" s="1">
        <v>5.1999999999999998E-2</v>
      </c>
      <c r="WX55" s="1">
        <f t="shared" si="2779"/>
        <v>4.4999999999999998E-2</v>
      </c>
      <c r="WY55" s="1">
        <f t="shared" si="2780"/>
        <v>1.7073170731707319</v>
      </c>
      <c r="WZ55" s="1">
        <f t="shared" si="2781"/>
        <v>2.5609756097560981E-3</v>
      </c>
      <c r="XA55" s="1">
        <f t="shared" si="2782"/>
        <v>19.647670487982648</v>
      </c>
      <c r="XB55" s="1"/>
      <c r="XC55" s="1"/>
      <c r="XD55" s="2" t="s">
        <v>11</v>
      </c>
      <c r="XE55" s="1" t="s">
        <v>69</v>
      </c>
      <c r="XF55" s="1">
        <v>88</v>
      </c>
      <c r="XG55" s="2">
        <v>6</v>
      </c>
      <c r="XH55" s="1">
        <v>6.0999999999999999E-2</v>
      </c>
      <c r="XI55" s="1">
        <f t="shared" si="2783"/>
        <v>5.1999999999999998E-2</v>
      </c>
      <c r="XJ55" s="1">
        <f t="shared" si="2784"/>
        <v>1.9236111111111112</v>
      </c>
      <c r="XK55" s="1">
        <f t="shared" si="2785"/>
        <v>2.8854166666666668E-3</v>
      </c>
      <c r="XL55" s="1">
        <f t="shared" si="2786"/>
        <v>22.136765251192351</v>
      </c>
      <c r="XM55" s="1"/>
      <c r="XN55" s="1"/>
      <c r="XO55" s="2" t="s">
        <v>11</v>
      </c>
      <c r="XP55" s="1" t="s">
        <v>70</v>
      </c>
      <c r="XQ55" s="1">
        <v>91</v>
      </c>
      <c r="XR55" s="2">
        <v>6</v>
      </c>
      <c r="XS55" s="1">
        <v>7.9000000000000001E-2</v>
      </c>
      <c r="XT55" s="1">
        <f t="shared" si="2787"/>
        <v>6.8000000000000005E-2</v>
      </c>
      <c r="XU55" s="1">
        <f t="shared" si="2788"/>
        <v>2.4740484429065748</v>
      </c>
      <c r="XV55" s="1">
        <f t="shared" si="2789"/>
        <v>3.7110726643598624E-3</v>
      </c>
      <c r="XW55" s="1">
        <f t="shared" si="2790"/>
        <v>28.471154738270453</v>
      </c>
      <c r="XX55" s="1"/>
      <c r="XY55" s="1"/>
      <c r="XZ55" s="2" t="s">
        <v>11</v>
      </c>
      <c r="YA55" s="1" t="s">
        <v>71</v>
      </c>
      <c r="YB55" s="1">
        <v>92</v>
      </c>
      <c r="YC55" s="2">
        <v>6</v>
      </c>
      <c r="YD55" s="1">
        <v>8.5999999999999993E-2</v>
      </c>
      <c r="YE55" s="1">
        <f t="shared" si="2791"/>
        <v>7.4999999999999997E-2</v>
      </c>
      <c r="YF55" s="1">
        <f t="shared" si="2792"/>
        <v>2.8316151202749142</v>
      </c>
      <c r="YG55" s="1">
        <f t="shared" si="2793"/>
        <v>4.2474226804123712E-3</v>
      </c>
      <c r="YH55" s="1">
        <f t="shared" si="2794"/>
        <v>32.586003915856928</v>
      </c>
      <c r="YI55" s="1"/>
      <c r="YJ55" s="1"/>
      <c r="YK55" s="2" t="s">
        <v>11</v>
      </c>
      <c r="YL55" s="1" t="s">
        <v>72</v>
      </c>
      <c r="YM55" s="1">
        <v>93</v>
      </c>
      <c r="YN55" s="2">
        <v>6</v>
      </c>
      <c r="YO55" s="1">
        <v>9.1999999999999998E-2</v>
      </c>
      <c r="YP55" s="1">
        <f t="shared" si="2795"/>
        <v>8.1000000000000003E-2</v>
      </c>
      <c r="YQ55" s="1">
        <f t="shared" si="2796"/>
        <v>2.9965870307167237</v>
      </c>
      <c r="YR55" s="1">
        <f t="shared" si="2797"/>
        <v>4.4948805460750859E-3</v>
      </c>
      <c r="YS55" s="1">
        <f t="shared" si="2798"/>
        <v>34.484487675592355</v>
      </c>
      <c r="YT55" s="1"/>
      <c r="YU55" s="1"/>
      <c r="YV55" s="2" t="s">
        <v>11</v>
      </c>
      <c r="YW55" s="1" t="s">
        <v>73</v>
      </c>
      <c r="YX55" s="1">
        <v>94</v>
      </c>
      <c r="YY55" s="2">
        <v>6</v>
      </c>
      <c r="YZ55" s="1">
        <v>9.5000000000000001E-2</v>
      </c>
      <c r="ZA55" s="1">
        <f t="shared" si="2799"/>
        <v>8.2000000000000003E-2</v>
      </c>
      <c r="ZB55" s="1">
        <f t="shared" si="2800"/>
        <v>2.9863945578231292</v>
      </c>
      <c r="ZC55" s="1">
        <f t="shared" si="2801"/>
        <v>4.4795918367346943E-3</v>
      </c>
      <c r="ZD55" s="1">
        <f t="shared" si="2802"/>
        <v>34.367193499825035</v>
      </c>
      <c r="ZE55" s="1"/>
      <c r="ZF55" s="1"/>
      <c r="ZG55" s="2" t="s">
        <v>11</v>
      </c>
      <c r="ZH55" s="1" t="s">
        <v>74</v>
      </c>
      <c r="ZI55" s="1">
        <v>95</v>
      </c>
      <c r="ZJ55" s="2">
        <v>6</v>
      </c>
      <c r="ZK55" s="1">
        <v>0.1</v>
      </c>
      <c r="ZL55" s="1">
        <f t="shared" si="2803"/>
        <v>8.7000000000000008E-2</v>
      </c>
      <c r="ZM55" s="1">
        <f t="shared" si="2804"/>
        <v>3.1768707482993204</v>
      </c>
      <c r="ZN55" s="1">
        <f t="shared" si="2805"/>
        <v>4.765306122448981E-3</v>
      </c>
      <c r="ZO55" s="1">
        <f t="shared" si="2806"/>
        <v>36.559178506647598</v>
      </c>
      <c r="ZP55" s="1"/>
      <c r="ZQ55" s="1"/>
      <c r="ZR55" s="2" t="s">
        <v>11</v>
      </c>
      <c r="ZS55" s="1" t="s">
        <v>75</v>
      </c>
      <c r="ZT55" s="1">
        <v>99</v>
      </c>
      <c r="ZU55" s="2">
        <v>6</v>
      </c>
      <c r="ZV55" s="1">
        <v>0.14000000000000001</v>
      </c>
      <c r="ZW55" s="1">
        <f t="shared" si="2807"/>
        <v>0.125</v>
      </c>
      <c r="ZX55" s="1">
        <f t="shared" si="2808"/>
        <v>4.3493150684931505</v>
      </c>
      <c r="ZY55" s="1">
        <f t="shared" si="2809"/>
        <v>6.5239726027397256E-3</v>
      </c>
      <c r="ZZ55" s="1">
        <f t="shared" si="2810"/>
        <v>50.051575455443057</v>
      </c>
      <c r="AAA55" s="1"/>
      <c r="AAB55" s="1"/>
      <c r="AAC55" s="2" t="s">
        <v>11</v>
      </c>
      <c r="AAD55" s="1" t="s">
        <v>76</v>
      </c>
      <c r="AAE55" s="1">
        <v>100</v>
      </c>
      <c r="AAF55" s="2">
        <v>6</v>
      </c>
      <c r="AAG55" s="1">
        <v>2.1000000000000001E-2</v>
      </c>
      <c r="AAH55" s="1">
        <f t="shared" si="3404"/>
        <v>1.9000000000000003E-2</v>
      </c>
      <c r="AAI55" s="1">
        <f t="shared" si="2811"/>
        <v>1.5551724137931033</v>
      </c>
      <c r="AAJ55" s="1">
        <f t="shared" si="2812"/>
        <v>2.3327586206896549E-3</v>
      </c>
      <c r="AAK55" s="1">
        <f t="shared" si="2813"/>
        <v>17.896801723807243</v>
      </c>
      <c r="AAL55" s="1"/>
      <c r="AAM55" s="1"/>
      <c r="AAN55" s="2" t="s">
        <v>11</v>
      </c>
      <c r="AAO55" s="1" t="s">
        <v>77</v>
      </c>
      <c r="AAP55" s="1">
        <v>101</v>
      </c>
      <c r="AAQ55" s="2">
        <v>6</v>
      </c>
      <c r="AAR55" s="1">
        <v>3.4000000000000002E-2</v>
      </c>
      <c r="AAS55" s="1">
        <f t="shared" si="2814"/>
        <v>2.7000000000000003E-2</v>
      </c>
      <c r="AAT55" s="1">
        <f t="shared" si="2815"/>
        <v>1.6332179930795852</v>
      </c>
      <c r="AAU55" s="1">
        <f t="shared" si="2816"/>
        <v>2.4498269896193778E-3</v>
      </c>
      <c r="AAV55" s="1">
        <f t="shared" si="2817"/>
        <v>18.794944106942175</v>
      </c>
      <c r="AAW55" s="1"/>
      <c r="AAX55" s="1"/>
      <c r="AAY55" s="2" t="s">
        <v>11</v>
      </c>
      <c r="AAZ55" s="1" t="s">
        <v>78</v>
      </c>
      <c r="ABA55" s="1">
        <v>102</v>
      </c>
      <c r="ABB55" s="2">
        <v>6</v>
      </c>
      <c r="ABC55" s="1">
        <v>3.7999999999999999E-2</v>
      </c>
      <c r="ABD55" s="1">
        <f t="shared" si="2818"/>
        <v>3.1E-2</v>
      </c>
      <c r="ABE55" s="1">
        <f t="shared" si="2819"/>
        <v>1.8206896551724137</v>
      </c>
      <c r="ABF55" s="1">
        <f t="shared" si="2820"/>
        <v>2.7310344827586206E-3</v>
      </c>
      <c r="ABG55" s="1">
        <f t="shared" si="2821"/>
        <v>20.952353237627992</v>
      </c>
      <c r="ABH55" s="1"/>
      <c r="ABI55" s="1"/>
      <c r="ABJ55" s="2" t="s">
        <v>11</v>
      </c>
      <c r="ABK55" s="1" t="s">
        <v>79</v>
      </c>
      <c r="ABL55" s="1">
        <v>112</v>
      </c>
      <c r="ABM55" s="2">
        <v>6</v>
      </c>
      <c r="ABN55" s="1">
        <v>7.5999999999999998E-2</v>
      </c>
      <c r="ABO55" s="1">
        <f t="shared" si="2822"/>
        <v>5.8999999999999997E-2</v>
      </c>
      <c r="ABP55" s="1">
        <f t="shared" si="2823"/>
        <v>2.8571428571428568</v>
      </c>
      <c r="ABQ55" s="1">
        <f t="shared" si="2824"/>
        <v>4.2857142857142851E-3</v>
      </c>
      <c r="ABR55" s="1">
        <f t="shared" si="2825"/>
        <v>32.879775102338293</v>
      </c>
      <c r="ABS55" s="1"/>
      <c r="ABT55" s="1"/>
      <c r="ABU55" s="2" t="s">
        <v>11</v>
      </c>
      <c r="ABV55" s="1" t="s">
        <v>80</v>
      </c>
      <c r="ABW55" s="1">
        <v>113</v>
      </c>
      <c r="ABX55" s="2">
        <v>6</v>
      </c>
      <c r="ABY55" s="1">
        <v>3.5999999999999997E-2</v>
      </c>
      <c r="ABZ55" s="1">
        <f t="shared" si="2826"/>
        <v>2.3E-2</v>
      </c>
      <c r="ACA55" s="1">
        <f t="shared" si="2827"/>
        <v>0.48214285714285715</v>
      </c>
      <c r="ACB55" s="1">
        <f t="shared" si="2828"/>
        <v>7.2321428571428569E-4</v>
      </c>
      <c r="ACC55" s="1">
        <f t="shared" si="2829"/>
        <v>5.5484620485195881</v>
      </c>
      <c r="ACD55" s="1"/>
      <c r="ACE55" s="1"/>
      <c r="ACF55" s="2" t="s">
        <v>11</v>
      </c>
      <c r="ACG55" s="1" t="s">
        <v>81</v>
      </c>
      <c r="ACH55" s="1">
        <v>114</v>
      </c>
      <c r="ACI55" s="2">
        <v>6</v>
      </c>
      <c r="ACJ55" s="1">
        <v>4.5999999999999999E-2</v>
      </c>
      <c r="ACK55" s="1">
        <f t="shared" si="2830"/>
        <v>3.2000000000000001E-2</v>
      </c>
      <c r="ACL55" s="1">
        <f t="shared" si="2831"/>
        <v>0.7275985663082436</v>
      </c>
      <c r="ACM55" s="1">
        <f t="shared" si="2832"/>
        <v>1.0913978494623655E-3</v>
      </c>
      <c r="ACN55" s="1">
        <f t="shared" si="2833"/>
        <v>8.3731470287495906</v>
      </c>
      <c r="ACO55" s="1"/>
      <c r="ACP55" s="1"/>
      <c r="ACQ55" s="2" t="s">
        <v>11</v>
      </c>
      <c r="ACR55" s="1" t="s">
        <v>82</v>
      </c>
      <c r="ACS55" s="1">
        <v>115</v>
      </c>
      <c r="ACT55" s="2">
        <v>6</v>
      </c>
      <c r="ACU55" s="1">
        <v>5.3999999999999999E-2</v>
      </c>
      <c r="ACV55" s="1">
        <f t="shared" si="2834"/>
        <v>0.04</v>
      </c>
      <c r="ACW55" s="1">
        <f t="shared" si="2835"/>
        <v>1.0569395017793595</v>
      </c>
      <c r="ACX55" s="1">
        <f t="shared" si="2836"/>
        <v>1.5854092526690392E-3</v>
      </c>
      <c r="ACY55" s="1">
        <f t="shared" si="2837"/>
        <v>12.163176590348991</v>
      </c>
      <c r="ACZ55" s="1"/>
      <c r="ADA55" s="1"/>
      <c r="ADB55" s="2" t="s">
        <v>11</v>
      </c>
      <c r="ADC55" s="1" t="s">
        <v>83</v>
      </c>
      <c r="ADD55" s="1">
        <v>116</v>
      </c>
      <c r="ADE55" s="2">
        <v>6</v>
      </c>
      <c r="ADF55" s="1">
        <v>6.4000000000000001E-2</v>
      </c>
      <c r="ADG55" s="1">
        <f t="shared" si="2838"/>
        <v>4.8000000000000001E-2</v>
      </c>
      <c r="ADH55" s="1">
        <f t="shared" si="2839"/>
        <v>1.3416370106761566</v>
      </c>
      <c r="ADI55" s="1">
        <f t="shared" si="2840"/>
        <v>2.012455516014235E-3</v>
      </c>
      <c r="ADJ55" s="1">
        <f t="shared" si="2841"/>
        <v>15.439453113001919</v>
      </c>
      <c r="ADK55" s="1"/>
      <c r="ADL55" s="1"/>
      <c r="ADM55" s="2" t="s">
        <v>11</v>
      </c>
      <c r="ADN55" s="1" t="s">
        <v>84</v>
      </c>
      <c r="ADO55" s="1">
        <v>119</v>
      </c>
      <c r="ADP55" s="2">
        <v>6</v>
      </c>
      <c r="ADQ55" s="1">
        <v>7.9000000000000001E-2</v>
      </c>
      <c r="ADR55" s="1">
        <f t="shared" si="2842"/>
        <v>6.2E-2</v>
      </c>
      <c r="ADS55" s="1">
        <f t="shared" si="2843"/>
        <v>1.3237410071942446</v>
      </c>
      <c r="ADT55" s="1">
        <f t="shared" si="2844"/>
        <v>1.9856115107913671E-3</v>
      </c>
      <c r="ADU55" s="1">
        <f t="shared" si="2845"/>
        <v>15.233507313601343</v>
      </c>
      <c r="ADV55" s="1"/>
      <c r="ADW55" s="1"/>
      <c r="ADX55" s="2" t="s">
        <v>11</v>
      </c>
      <c r="ADY55" s="1" t="s">
        <v>85</v>
      </c>
      <c r="ADZ55" s="1">
        <v>120</v>
      </c>
      <c r="AEA55" s="2">
        <v>6</v>
      </c>
      <c r="AEB55" s="1">
        <v>8.1000000000000003E-2</v>
      </c>
      <c r="AEC55" s="1">
        <f t="shared" si="2846"/>
        <v>6.4000000000000001E-2</v>
      </c>
      <c r="AED55" s="1">
        <f t="shared" si="2847"/>
        <v>1.3669064748201443</v>
      </c>
      <c r="AEE55" s="1">
        <f t="shared" si="2848"/>
        <v>2.0503597122302165E-3</v>
      </c>
      <c r="AEF55" s="1">
        <f t="shared" si="2849"/>
        <v>15.730252117305739</v>
      </c>
      <c r="AEG55" s="1"/>
      <c r="AEH55" s="1"/>
      <c r="AEI55" s="2" t="s">
        <v>11</v>
      </c>
      <c r="AEJ55" s="1" t="s">
        <v>86</v>
      </c>
      <c r="AEK55" s="1">
        <v>121</v>
      </c>
      <c r="AEL55" s="2">
        <v>6</v>
      </c>
      <c r="AEM55" s="1">
        <v>8.5999999999999993E-2</v>
      </c>
      <c r="AEN55" s="1">
        <f t="shared" si="2850"/>
        <v>6.7999999999999991E-2</v>
      </c>
      <c r="AEO55" s="1">
        <f t="shared" si="2851"/>
        <v>1.5503597122302157</v>
      </c>
      <c r="AEP55" s="1">
        <f t="shared" si="2852"/>
        <v>2.3255395683453237E-3</v>
      </c>
      <c r="AEQ55" s="1">
        <f t="shared" si="2853"/>
        <v>17.841417533049398</v>
      </c>
      <c r="AER55" s="1"/>
      <c r="AES55" s="1"/>
      <c r="AET55" s="2" t="s">
        <v>11</v>
      </c>
      <c r="AEU55" s="1" t="s">
        <v>87</v>
      </c>
      <c r="AEV55" s="1">
        <v>122</v>
      </c>
      <c r="AEW55" s="2">
        <v>6</v>
      </c>
      <c r="AEX55" s="1">
        <v>8.7999999999999995E-2</v>
      </c>
      <c r="AEY55" s="1">
        <f t="shared" si="2854"/>
        <v>7.0999999999999994E-2</v>
      </c>
      <c r="AEZ55" s="1">
        <f t="shared" si="2855"/>
        <v>1.607913669064748</v>
      </c>
      <c r="AFA55" s="1">
        <f t="shared" si="2856"/>
        <v>2.4118705035971219E-3</v>
      </c>
      <c r="AFB55" s="1">
        <f t="shared" si="2857"/>
        <v>18.503743937988585</v>
      </c>
      <c r="AFC55" s="1"/>
      <c r="AFD55" s="1"/>
      <c r="AFE55" s="2" t="s">
        <v>11</v>
      </c>
      <c r="AFF55" s="1" t="s">
        <v>88</v>
      </c>
      <c r="AFG55" s="1">
        <v>123</v>
      </c>
      <c r="AFH55" s="2">
        <v>6</v>
      </c>
      <c r="AFI55" s="1">
        <v>8.8999999999999996E-2</v>
      </c>
      <c r="AFJ55" s="1">
        <f t="shared" si="2858"/>
        <v>7.1999999999999995E-2</v>
      </c>
      <c r="AFK55" s="1">
        <f t="shared" si="2859"/>
        <v>1.6402877697841727</v>
      </c>
      <c r="AFL55" s="1">
        <f t="shared" si="2860"/>
        <v>2.4604316546762589E-3</v>
      </c>
      <c r="AFM55" s="1">
        <f t="shared" si="2861"/>
        <v>18.876302540766879</v>
      </c>
      <c r="AFN55" s="1"/>
      <c r="AFO55" s="1"/>
      <c r="AFP55" s="2" t="s">
        <v>11</v>
      </c>
      <c r="AFQ55" s="1" t="s">
        <v>89</v>
      </c>
      <c r="AFR55" s="1">
        <v>126</v>
      </c>
      <c r="AFS55" s="2">
        <v>6</v>
      </c>
      <c r="AFT55" s="1">
        <v>0.10199999999999999</v>
      </c>
      <c r="AFU55" s="1">
        <f t="shared" si="3405"/>
        <v>8.3999999999999991E-2</v>
      </c>
      <c r="AFV55" s="1">
        <f t="shared" si="2862"/>
        <v>2.2277580071174374</v>
      </c>
      <c r="AFW55" s="1">
        <f t="shared" si="2863"/>
        <v>3.3416370106761563E-3</v>
      </c>
      <c r="AFX55" s="1">
        <f t="shared" si="2864"/>
        <v>25.63686378975915</v>
      </c>
      <c r="AFY55" s="1"/>
      <c r="AFZ55" s="1"/>
      <c r="AGA55" s="2" t="s">
        <v>11</v>
      </c>
      <c r="AGB55" s="1" t="s">
        <v>90</v>
      </c>
      <c r="AGC55" s="1">
        <v>127</v>
      </c>
      <c r="AGD55" s="2">
        <v>6</v>
      </c>
      <c r="AGE55" s="1">
        <v>0.03</v>
      </c>
      <c r="AGF55" s="1">
        <f t="shared" si="2865"/>
        <v>1.4999999999999999E-2</v>
      </c>
      <c r="AGG55" s="1">
        <f t="shared" si="2866"/>
        <v>0.74410774410774416</v>
      </c>
      <c r="AGH55" s="1">
        <f t="shared" si="2867"/>
        <v>1.1161616161616164E-3</v>
      </c>
      <c r="AGI55" s="1">
        <f t="shared" si="2868"/>
        <v>8.563133347359825</v>
      </c>
      <c r="AGJ55" s="1"/>
      <c r="AGK55" s="1"/>
      <c r="AGL55" s="2" t="s">
        <v>11</v>
      </c>
      <c r="AGM55" s="1" t="s">
        <v>91</v>
      </c>
      <c r="AGN55" s="1">
        <v>128</v>
      </c>
      <c r="AGO55" s="2">
        <v>6</v>
      </c>
      <c r="AGP55" s="1">
        <v>4.1000000000000002E-2</v>
      </c>
      <c r="AGQ55" s="1">
        <f t="shared" si="2869"/>
        <v>2.6000000000000002E-2</v>
      </c>
      <c r="AGR55" s="1">
        <f t="shared" si="2870"/>
        <v>1.1505016722408028</v>
      </c>
      <c r="AGS55" s="1">
        <f t="shared" si="2871"/>
        <v>1.7257525083612041E-3</v>
      </c>
      <c r="AGT55" s="1">
        <f t="shared" si="2872"/>
        <v>13.239882683349604</v>
      </c>
      <c r="AGU55" s="1"/>
      <c r="AGV55" s="1"/>
      <c r="AGW55" s="2" t="s">
        <v>11</v>
      </c>
      <c r="AGX55" s="1" t="s">
        <v>92</v>
      </c>
      <c r="AGY55" s="1">
        <v>129</v>
      </c>
      <c r="AGZ55" s="2">
        <v>6</v>
      </c>
      <c r="AHA55" s="1">
        <v>5.0999999999999997E-2</v>
      </c>
      <c r="AHB55" s="1">
        <f t="shared" si="2025"/>
        <v>3.6999999999999998E-2</v>
      </c>
      <c r="AHC55" s="1">
        <f t="shared" si="2873"/>
        <v>1.6079734219269104</v>
      </c>
      <c r="AHD55" s="1">
        <f t="shared" si="2874"/>
        <v>2.4119601328903657E-3</v>
      </c>
      <c r="AHE55" s="1">
        <f t="shared" si="2875"/>
        <v>18.504431569222952</v>
      </c>
      <c r="AHF55" s="1"/>
      <c r="AHG55" s="1"/>
      <c r="AHH55" s="2" t="s">
        <v>11</v>
      </c>
      <c r="AHI55" s="1" t="s">
        <v>93</v>
      </c>
      <c r="AHJ55" s="1">
        <v>130</v>
      </c>
      <c r="AHK55" s="2">
        <v>6</v>
      </c>
      <c r="AHL55" s="1">
        <v>5.8999999999999997E-2</v>
      </c>
      <c r="AHM55" s="1">
        <f t="shared" si="2876"/>
        <v>4.4999999999999998E-2</v>
      </c>
      <c r="AHN55" s="1">
        <f t="shared" si="2877"/>
        <v>1.8695652173913042</v>
      </c>
      <c r="AHO55" s="1">
        <f t="shared" si="2878"/>
        <v>2.8043478260869562E-3</v>
      </c>
      <c r="AHP55" s="1">
        <f t="shared" si="2879"/>
        <v>21.514809360443103</v>
      </c>
      <c r="AHQ55" s="1"/>
      <c r="AHR55" s="1"/>
      <c r="AHS55" s="2" t="s">
        <v>11</v>
      </c>
      <c r="AHT55" s="1" t="s">
        <v>94</v>
      </c>
      <c r="AHU55" s="1">
        <v>133</v>
      </c>
      <c r="AHV55" s="2">
        <v>6</v>
      </c>
      <c r="AHW55" s="1">
        <v>7.0999999999999994E-2</v>
      </c>
      <c r="AHX55" s="1">
        <f t="shared" si="2880"/>
        <v>5.4999999999999993E-2</v>
      </c>
      <c r="AHY55" s="1">
        <f t="shared" si="2881"/>
        <v>2.2225913621262454</v>
      </c>
      <c r="AHZ55" s="1">
        <f t="shared" si="2882"/>
        <v>3.3338870431893681E-3</v>
      </c>
      <c r="AIA55" s="1">
        <f t="shared" si="2883"/>
        <v>25.577406445888741</v>
      </c>
      <c r="AIB55" s="1"/>
      <c r="AIC55" s="1"/>
      <c r="AID55" s="2" t="s">
        <v>11</v>
      </c>
      <c r="AIE55" s="1" t="s">
        <v>95</v>
      </c>
      <c r="AIF55" s="1">
        <v>134</v>
      </c>
      <c r="AIG55" s="2">
        <v>6</v>
      </c>
      <c r="AIH55" s="1">
        <v>7.4999999999999997E-2</v>
      </c>
      <c r="AII55" s="1">
        <f t="shared" si="2037"/>
        <v>5.7999999999999996E-2</v>
      </c>
      <c r="AIJ55" s="1">
        <f t="shared" si="2884"/>
        <v>2.308970099667774</v>
      </c>
      <c r="AIK55" s="1">
        <f t="shared" si="2885"/>
        <v>3.4634551495016609E-3</v>
      </c>
      <c r="AIL55" s="1">
        <f t="shared" si="2886"/>
        <v>26.571446158285021</v>
      </c>
      <c r="AIM55" s="1"/>
      <c r="AIN55" s="1"/>
      <c r="AIO55" s="2" t="s">
        <v>11</v>
      </c>
      <c r="AIP55" s="1" t="s">
        <v>96</v>
      </c>
      <c r="AIQ55" s="1">
        <v>135</v>
      </c>
      <c r="AIR55" s="2">
        <v>6</v>
      </c>
      <c r="AIS55" s="1">
        <v>7.8E-2</v>
      </c>
      <c r="AIT55" s="1">
        <f t="shared" si="2887"/>
        <v>6.4000000000000001E-2</v>
      </c>
      <c r="AIU55" s="1">
        <f t="shared" si="2888"/>
        <v>2.552980132450331</v>
      </c>
      <c r="AIV55" s="1">
        <f t="shared" si="2889"/>
        <v>3.8294701986754964E-3</v>
      </c>
      <c r="AIW55" s="1">
        <f t="shared" si="2890"/>
        <v>29.379494408496655</v>
      </c>
      <c r="AIX55" s="1"/>
      <c r="AIY55" s="1"/>
      <c r="AIZ55" s="2" t="s">
        <v>11</v>
      </c>
      <c r="AJA55" s="1" t="s">
        <v>97</v>
      </c>
      <c r="AJB55" s="1">
        <v>136</v>
      </c>
      <c r="AJC55" s="2">
        <v>6</v>
      </c>
      <c r="AJD55" s="1">
        <v>7.5999999999999998E-2</v>
      </c>
      <c r="AJE55" s="1">
        <f t="shared" si="2891"/>
        <v>0.06</v>
      </c>
      <c r="AJF55" s="1">
        <f t="shared" si="2892"/>
        <v>2.4105960264900661</v>
      </c>
      <c r="AJG55" s="1">
        <f t="shared" si="2893"/>
        <v>3.615894039735099E-3</v>
      </c>
      <c r="AJH55" s="1">
        <f t="shared" si="2894"/>
        <v>27.740949324754297</v>
      </c>
      <c r="AJI55" s="1"/>
      <c r="AJJ55" s="1"/>
      <c r="AJK55" s="2" t="s">
        <v>11</v>
      </c>
      <c r="AJL55" s="1" t="s">
        <v>98</v>
      </c>
      <c r="AJM55" s="1">
        <v>140</v>
      </c>
      <c r="AJN55" s="2">
        <v>6</v>
      </c>
      <c r="AJO55" s="1">
        <v>8.5999999999999993E-2</v>
      </c>
      <c r="AJP55" s="1">
        <f t="shared" si="2895"/>
        <v>6.9999999999999993E-2</v>
      </c>
      <c r="AJQ55" s="1">
        <f t="shared" si="2896"/>
        <v>2.8104575163398691</v>
      </c>
      <c r="AJR55" s="1">
        <f t="shared" si="2897"/>
        <v>4.2156862745098035E-3</v>
      </c>
      <c r="AJS55" s="1">
        <f t="shared" si="2898"/>
        <v>32.342523875175907</v>
      </c>
      <c r="AJT55" s="1"/>
      <c r="AJU55" s="1"/>
      <c r="AJV55" s="2" t="s">
        <v>11</v>
      </c>
      <c r="AJW55" s="1" t="s">
        <v>99</v>
      </c>
      <c r="AJX55" s="1">
        <v>141</v>
      </c>
      <c r="AJY55" s="2">
        <v>6</v>
      </c>
      <c r="AJZ55" s="1">
        <v>3.4000000000000002E-2</v>
      </c>
      <c r="AKA55" s="1">
        <f t="shared" si="2899"/>
        <v>1.4000000000000002E-2</v>
      </c>
      <c r="AKB55" s="1">
        <f t="shared" si="2900"/>
        <v>0.61694915254237293</v>
      </c>
      <c r="AKC55" s="1">
        <f t="shared" si="2901"/>
        <v>9.254237288135594E-4</v>
      </c>
      <c r="AKD55" s="1">
        <f t="shared" si="2902"/>
        <v>7.09980228481</v>
      </c>
      <c r="AKE55" s="1"/>
      <c r="AKF55" s="1"/>
      <c r="AKG55" s="2" t="s">
        <v>11</v>
      </c>
      <c r="AKH55" s="1" t="s">
        <v>100</v>
      </c>
      <c r="AKI55" s="1">
        <v>143</v>
      </c>
      <c r="AKJ55" s="2">
        <v>6</v>
      </c>
      <c r="AKK55" s="1">
        <v>4.4999999999999998E-2</v>
      </c>
      <c r="AKL55" s="1">
        <f t="shared" si="2903"/>
        <v>2.3E-2</v>
      </c>
      <c r="AKM55" s="1">
        <f t="shared" si="2904"/>
        <v>0.91186440677966107</v>
      </c>
      <c r="AKN55" s="1">
        <f t="shared" si="2905"/>
        <v>1.3677966101694917E-3</v>
      </c>
      <c r="AKO55" s="1">
        <f t="shared" si="2906"/>
        <v>10.493663816559835</v>
      </c>
      <c r="AKP55" s="1"/>
      <c r="AKQ55" s="1"/>
      <c r="AKR55" s="2" t="s">
        <v>11</v>
      </c>
      <c r="AKS55" s="1" t="s">
        <v>101</v>
      </c>
      <c r="AKT55" s="1">
        <v>144</v>
      </c>
      <c r="AKU55" s="2">
        <v>6</v>
      </c>
      <c r="AKV55" s="1">
        <v>0.05</v>
      </c>
      <c r="AKW55" s="1">
        <f t="shared" si="2907"/>
        <v>2.7000000000000003E-2</v>
      </c>
      <c r="AKX55" s="1">
        <f t="shared" si="2908"/>
        <v>1.0169491525423731</v>
      </c>
      <c r="AKY55" s="1">
        <f t="shared" si="2909"/>
        <v>1.5254237288135596E-3</v>
      </c>
      <c r="AKZ55" s="1">
        <f t="shared" si="2910"/>
        <v>11.702970799137363</v>
      </c>
      <c r="ALA55" s="1"/>
      <c r="ALB55" s="1"/>
      <c r="ALC55" s="2" t="s">
        <v>11</v>
      </c>
      <c r="ALD55" s="1" t="s">
        <v>102</v>
      </c>
      <c r="ALE55" s="1">
        <v>147</v>
      </c>
      <c r="ALF55" s="2">
        <v>6</v>
      </c>
      <c r="ALG55" s="1">
        <v>6.0999999999999999E-2</v>
      </c>
      <c r="ALH55" s="1">
        <f t="shared" si="2911"/>
        <v>3.5000000000000003E-2</v>
      </c>
      <c r="ALI55" s="1">
        <f t="shared" si="2912"/>
        <v>1.2915254237288136</v>
      </c>
      <c r="ALJ55" s="1">
        <f t="shared" si="2913"/>
        <v>1.9372881355932206E-3</v>
      </c>
      <c r="ALK55" s="1">
        <f t="shared" si="2914"/>
        <v>14.862772914904451</v>
      </c>
      <c r="ALL55" s="1"/>
      <c r="ALM55" s="1"/>
      <c r="ALN55" s="2" t="s">
        <v>11</v>
      </c>
      <c r="ALO55" s="1" t="s">
        <v>103</v>
      </c>
      <c r="ALP55" s="1">
        <v>148</v>
      </c>
      <c r="ALQ55" s="2">
        <v>6</v>
      </c>
      <c r="ALR55" s="1">
        <v>6.0999999999999999E-2</v>
      </c>
      <c r="ALS55" s="1">
        <f t="shared" si="2915"/>
        <v>3.5999999999999997E-2</v>
      </c>
      <c r="ALT55" s="1">
        <f t="shared" si="2916"/>
        <v>1.2312925170068025</v>
      </c>
      <c r="ALU55" s="1">
        <f t="shared" si="2917"/>
        <v>1.8469387755102038E-3</v>
      </c>
      <c r="ALV55" s="1">
        <f t="shared" si="2918"/>
        <v>14.169617365531503</v>
      </c>
      <c r="ALW55" s="1"/>
      <c r="ALX55" s="1"/>
      <c r="ALY55" s="2" t="s">
        <v>11</v>
      </c>
      <c r="ALZ55" s="1" t="s">
        <v>104</v>
      </c>
      <c r="AMA55" s="1">
        <v>149</v>
      </c>
      <c r="AMB55" s="2">
        <v>6</v>
      </c>
      <c r="AMC55" s="1">
        <v>0.06</v>
      </c>
      <c r="AMD55" s="1">
        <f t="shared" si="2919"/>
        <v>3.9999999999999994E-2</v>
      </c>
      <c r="AME55" s="1">
        <f t="shared" si="2920"/>
        <v>1.4486301369863011</v>
      </c>
      <c r="AMF55" s="1">
        <f t="shared" si="2921"/>
        <v>2.1729452054794515E-3</v>
      </c>
      <c r="AMG55" s="1">
        <f t="shared" si="2922"/>
        <v>16.670721588702687</v>
      </c>
      <c r="AMH55" s="1"/>
      <c r="AMI55" s="1"/>
      <c r="AMJ55" s="2" t="s">
        <v>11</v>
      </c>
      <c r="AMK55" s="1" t="s">
        <v>105</v>
      </c>
      <c r="AML55" s="1">
        <v>150</v>
      </c>
      <c r="AMM55" s="2">
        <v>6</v>
      </c>
      <c r="AMN55" s="1">
        <v>6.5000000000000002E-2</v>
      </c>
      <c r="AMO55" s="1">
        <f t="shared" si="2923"/>
        <v>4.5999999999999999E-2</v>
      </c>
      <c r="AMP55" s="1">
        <f t="shared" si="2924"/>
        <v>1.547945205479452</v>
      </c>
      <c r="AMQ55" s="1">
        <f t="shared" si="2925"/>
        <v>2.3219178082191779E-3</v>
      </c>
      <c r="AMR55" s="1">
        <f t="shared" si="2926"/>
        <v>17.813631579417532</v>
      </c>
      <c r="AMS55" s="1"/>
      <c r="AMT55" s="1"/>
      <c r="AMU55" s="2" t="s">
        <v>11</v>
      </c>
      <c r="AMV55" s="1" t="s">
        <v>106</v>
      </c>
      <c r="AMW55" s="1">
        <v>151</v>
      </c>
      <c r="AMX55" s="2">
        <v>6</v>
      </c>
      <c r="AMY55" s="1">
        <v>6.9000000000000006E-2</v>
      </c>
      <c r="AMZ55" s="1">
        <f t="shared" si="2927"/>
        <v>4.9000000000000002E-2</v>
      </c>
      <c r="ANA55" s="1">
        <f t="shared" si="2928"/>
        <v>1.6027397260273972</v>
      </c>
      <c r="ANB55" s="1">
        <f t="shared" si="2929"/>
        <v>2.404109589041096E-3</v>
      </c>
      <c r="ANC55" s="1">
        <f t="shared" si="2930"/>
        <v>18.444202608777445</v>
      </c>
      <c r="AND55" s="1"/>
      <c r="ANE55" s="1"/>
      <c r="ANF55" s="2" t="s">
        <v>11</v>
      </c>
      <c r="ANG55" s="1" t="s">
        <v>107</v>
      </c>
      <c r="ANH55" s="1">
        <v>154</v>
      </c>
      <c r="ANI55" s="2">
        <v>6</v>
      </c>
      <c r="ANJ55" s="1">
        <v>7.5999999999999998E-2</v>
      </c>
      <c r="ANK55" s="1">
        <f t="shared" si="2931"/>
        <v>5.6999999999999995E-2</v>
      </c>
      <c r="ANL55" s="1">
        <f t="shared" si="2932"/>
        <v>1.8655172413793102</v>
      </c>
      <c r="ANM55" s="1">
        <f t="shared" si="2933"/>
        <v>2.7982758620689655E-3</v>
      </c>
      <c r="ANN55" s="1">
        <f t="shared" si="2934"/>
        <v>21.468225571130198</v>
      </c>
      <c r="ANO55" s="1"/>
      <c r="ANP55" s="1"/>
      <c r="ANQ55" s="2" t="s">
        <v>11</v>
      </c>
      <c r="ANR55" s="1" t="s">
        <v>108</v>
      </c>
      <c r="ANS55" s="1">
        <v>155</v>
      </c>
      <c r="ANT55" s="2">
        <v>6</v>
      </c>
      <c r="ANU55" s="1">
        <v>3.5000000000000003E-2</v>
      </c>
      <c r="ANV55" s="1">
        <f t="shared" si="2935"/>
        <v>1.5000000000000003E-2</v>
      </c>
      <c r="ANW55" s="1">
        <f t="shared" si="2936"/>
        <v>0.26279863481228677</v>
      </c>
      <c r="ANX55" s="1">
        <f t="shared" si="2937"/>
        <v>3.9419795221843018E-4</v>
      </c>
      <c r="ANY55" s="1">
        <f t="shared" si="2938"/>
        <v>3.0242660034403328</v>
      </c>
      <c r="ANZ55" s="1"/>
      <c r="AOA55" s="1"/>
      <c r="AOB55" s="2" t="s">
        <v>11</v>
      </c>
      <c r="AOC55" s="1" t="s">
        <v>109</v>
      </c>
      <c r="AOD55" s="1">
        <v>156</v>
      </c>
      <c r="AOE55" s="2">
        <v>6</v>
      </c>
      <c r="AOF55" s="1">
        <v>4.2999999999999997E-2</v>
      </c>
      <c r="AOG55" s="1">
        <f t="shared" si="2939"/>
        <v>2.1999999999999995E-2</v>
      </c>
      <c r="AOH55" s="1">
        <f t="shared" si="2940"/>
        <v>0.54237288135593198</v>
      </c>
      <c r="AOI55" s="1">
        <f t="shared" si="2941"/>
        <v>8.1355932203389797E-4</v>
      </c>
      <c r="AOJ55" s="1">
        <f t="shared" si="2942"/>
        <v>6.2415844262065896</v>
      </c>
      <c r="AOK55" s="1"/>
      <c r="AOL55" s="1"/>
      <c r="AOM55" s="2" t="s">
        <v>11</v>
      </c>
      <c r="AON55" s="1" t="s">
        <v>110</v>
      </c>
      <c r="AOO55" s="1">
        <v>157</v>
      </c>
      <c r="AOP55" s="2">
        <v>6</v>
      </c>
      <c r="AOQ55" s="1">
        <v>4.2000000000000003E-2</v>
      </c>
      <c r="AOR55" s="1">
        <f t="shared" si="2943"/>
        <v>2.8000000000000004E-2</v>
      </c>
      <c r="AOS55" s="1">
        <f t="shared" si="2944"/>
        <v>0.90784982935153602</v>
      </c>
      <c r="AOT55" s="1">
        <f t="shared" si="2945"/>
        <v>1.361774744027304E-3</v>
      </c>
      <c r="AOU55" s="1">
        <f t="shared" si="2946"/>
        <v>10.447464375521148</v>
      </c>
      <c r="AOV55" s="1"/>
      <c r="AOW55" s="1"/>
      <c r="AOX55" s="2" t="s">
        <v>11</v>
      </c>
      <c r="AOY55" s="1" t="s">
        <v>111</v>
      </c>
      <c r="AOZ55" s="1">
        <v>158</v>
      </c>
      <c r="APA55" s="2">
        <v>6</v>
      </c>
      <c r="APB55" s="1">
        <v>5.0999999999999997E-2</v>
      </c>
      <c r="APC55" s="1">
        <f t="shared" si="2947"/>
        <v>3.0999999999999996E-2</v>
      </c>
      <c r="APD55" s="1">
        <f t="shared" si="2948"/>
        <v>0.75342465753424648</v>
      </c>
      <c r="APE55" s="1">
        <f t="shared" si="2949"/>
        <v>1.1301369863013697E-3</v>
      </c>
      <c r="APF55" s="1">
        <f t="shared" si="2950"/>
        <v>8.6703516536987966</v>
      </c>
      <c r="APG55" s="1"/>
      <c r="APH55" s="1"/>
      <c r="API55" s="2" t="s">
        <v>11</v>
      </c>
      <c r="APJ55" s="1" t="s">
        <v>112</v>
      </c>
      <c r="APK55" s="1">
        <v>161</v>
      </c>
      <c r="APL55" s="2">
        <v>6</v>
      </c>
      <c r="APM55" s="1">
        <v>5.5E-2</v>
      </c>
      <c r="APN55" s="1">
        <f t="shared" si="2951"/>
        <v>3.9E-2</v>
      </c>
      <c r="APO55" s="1">
        <f t="shared" si="2952"/>
        <v>1.1843003412969284</v>
      </c>
      <c r="APP55" s="1">
        <f t="shared" si="2953"/>
        <v>1.7764505119453927E-3</v>
      </c>
      <c r="APQ55" s="1">
        <f t="shared" si="2954"/>
        <v>13.628835106412925</v>
      </c>
      <c r="APR55" s="1"/>
      <c r="APS55" s="1"/>
      <c r="APT55" s="2" t="s">
        <v>11</v>
      </c>
      <c r="APU55" s="1" t="s">
        <v>113</v>
      </c>
      <c r="APV55" s="1">
        <v>162</v>
      </c>
      <c r="APW55" s="2">
        <v>6</v>
      </c>
      <c r="APX55" s="1">
        <v>4.8000000000000001E-2</v>
      </c>
      <c r="APY55" s="1">
        <f t="shared" si="2955"/>
        <v>4.3000000000000003E-2</v>
      </c>
      <c r="APZ55" s="1">
        <f t="shared" si="2956"/>
        <v>1.8006872852233677</v>
      </c>
      <c r="AQA55" s="1">
        <f t="shared" si="2957"/>
        <v>2.7010309278350515E-3</v>
      </c>
      <c r="AQB55" s="1">
        <f t="shared" si="2958"/>
        <v>20.722167538724552</v>
      </c>
      <c r="AQC55" s="1"/>
      <c r="AQD55" s="1"/>
      <c r="AQE55" s="2" t="s">
        <v>11</v>
      </c>
      <c r="AQF55" s="1" t="s">
        <v>114</v>
      </c>
      <c r="AQG55" s="1">
        <v>163</v>
      </c>
      <c r="AQH55" s="2">
        <v>6</v>
      </c>
      <c r="AQI55" s="1">
        <v>6.2E-2</v>
      </c>
      <c r="AQJ55" s="1">
        <f t="shared" si="3406"/>
        <v>4.5999999999999999E-2</v>
      </c>
      <c r="AQK55" s="1">
        <f t="shared" si="2959"/>
        <v>1.2945205479452055</v>
      </c>
      <c r="AQL55" s="1">
        <f t="shared" si="2960"/>
        <v>1.9417808219178083E-3</v>
      </c>
      <c r="AQM55" s="1">
        <f t="shared" si="2961"/>
        <v>14.897240568627936</v>
      </c>
      <c r="AQN55" s="1"/>
      <c r="AQO55" s="1"/>
      <c r="AQP55" s="2" t="s">
        <v>11</v>
      </c>
      <c r="AQQ55" s="1" t="s">
        <v>115</v>
      </c>
      <c r="AQR55" s="1">
        <v>169</v>
      </c>
      <c r="AQS55" s="2">
        <v>6</v>
      </c>
      <c r="AQT55" s="1">
        <v>4.9000000000000002E-2</v>
      </c>
      <c r="AQU55" s="1">
        <f t="shared" si="2962"/>
        <v>5.7000000000000002E-2</v>
      </c>
      <c r="AQV55" s="1">
        <f t="shared" si="2963"/>
        <v>2.4982935153583616</v>
      </c>
      <c r="AQW55" s="1">
        <f t="shared" si="2964"/>
        <v>3.7474402730375425E-3</v>
      </c>
      <c r="AQX55" s="1">
        <f t="shared" si="2965"/>
        <v>28.750165123614583</v>
      </c>
      <c r="AQY55" s="1"/>
      <c r="AQZ55" s="1"/>
      <c r="ARA55" s="2" t="s">
        <v>11</v>
      </c>
      <c r="ARB55" s="1" t="s">
        <v>116</v>
      </c>
      <c r="ARC55" s="1">
        <v>170</v>
      </c>
      <c r="ARD55" s="2">
        <v>6</v>
      </c>
      <c r="ARE55" s="1">
        <v>1.9E-2</v>
      </c>
      <c r="ARF55" s="1">
        <f t="shared" si="2966"/>
        <v>1.2999999999999999E-2</v>
      </c>
      <c r="ARG55" s="1">
        <f t="shared" si="2967"/>
        <v>0.17346938775510201</v>
      </c>
      <c r="ARH55" s="1">
        <f t="shared" si="2968"/>
        <v>2.6020408163265305E-4</v>
      </c>
      <c r="ARI55" s="1">
        <f t="shared" si="2969"/>
        <v>1.9962720597848254</v>
      </c>
      <c r="ARJ55" s="1"/>
      <c r="ARK55" s="1"/>
      <c r="ARL55" s="2" t="s">
        <v>11</v>
      </c>
      <c r="ARM55" s="1" t="s">
        <v>117</v>
      </c>
      <c r="ARN55" s="1">
        <v>171</v>
      </c>
      <c r="ARO55" s="2">
        <v>6</v>
      </c>
      <c r="ARP55" s="1">
        <v>3.4000000000000002E-2</v>
      </c>
      <c r="ARQ55" s="1">
        <f t="shared" si="2970"/>
        <v>2.8000000000000004E-2</v>
      </c>
      <c r="ARR55" s="1">
        <f t="shared" si="2971"/>
        <v>0.77054794520547965</v>
      </c>
      <c r="ARS55" s="1">
        <f t="shared" si="2972"/>
        <v>1.1558219178082194E-3</v>
      </c>
      <c r="ART55" s="1">
        <f t="shared" si="2973"/>
        <v>8.8674051003737731</v>
      </c>
      <c r="ARU55" s="1"/>
      <c r="ARV55" s="1"/>
      <c r="ARW55" s="2" t="s">
        <v>11</v>
      </c>
      <c r="ARX55" s="1" t="s">
        <v>118</v>
      </c>
      <c r="ARY55" s="1">
        <v>172</v>
      </c>
      <c r="ARZ55" s="2">
        <v>6</v>
      </c>
      <c r="ASA55" s="1">
        <v>4.5999999999999999E-2</v>
      </c>
      <c r="ASB55" s="1">
        <f t="shared" si="2974"/>
        <v>2.5999999999999999E-2</v>
      </c>
      <c r="ASC55" s="1">
        <f t="shared" si="2975"/>
        <v>0.12881355932203384</v>
      </c>
      <c r="ASD55" s="1">
        <f t="shared" si="2976"/>
        <v>1.9322033898305077E-4</v>
      </c>
      <c r="ASE55" s="1">
        <f t="shared" si="2977"/>
        <v>1.4823763012240652</v>
      </c>
      <c r="ASF55" s="1"/>
      <c r="ASG55" s="1"/>
      <c r="ASH55" s="2" t="s">
        <v>11</v>
      </c>
      <c r="ASI55" s="1" t="s">
        <v>119</v>
      </c>
      <c r="ASJ55" s="1">
        <v>173</v>
      </c>
      <c r="ASK55" s="2">
        <v>6</v>
      </c>
      <c r="ASL55" s="1">
        <v>3.4000000000000002E-2</v>
      </c>
      <c r="ASM55" s="1">
        <f t="shared" si="2978"/>
        <v>3.1000000000000003E-2</v>
      </c>
      <c r="ASN55" s="1">
        <f t="shared" si="2979"/>
        <v>0.82876712328767133</v>
      </c>
      <c r="ASO55" s="1">
        <f t="shared" si="2980"/>
        <v>1.2431506849315071E-3</v>
      </c>
      <c r="ASP55" s="1">
        <f t="shared" si="2981"/>
        <v>9.5373868190686792</v>
      </c>
      <c r="ASQ55" s="1"/>
      <c r="ASR55" s="1"/>
      <c r="ASS55" s="2" t="s">
        <v>11</v>
      </c>
      <c r="AST55" s="1" t="s">
        <v>120</v>
      </c>
      <c r="ASU55" s="1">
        <v>176</v>
      </c>
      <c r="ASV55" s="2">
        <v>6</v>
      </c>
      <c r="ASW55" s="1">
        <v>4.8000000000000001E-2</v>
      </c>
      <c r="ASX55" s="1">
        <f t="shared" si="2982"/>
        <v>4.1000000000000002E-2</v>
      </c>
      <c r="ASY55" s="1">
        <f t="shared" si="2983"/>
        <v>0.96907216494845372</v>
      </c>
      <c r="ASZ55" s="1">
        <f t="shared" si="2984"/>
        <v>1.4536082474226805E-3</v>
      </c>
      <c r="ATA55" s="1">
        <f t="shared" si="2985"/>
        <v>11.152006194504434</v>
      </c>
      <c r="ATB55" s="1"/>
      <c r="ATC55" s="1"/>
      <c r="ATD55" s="2" t="s">
        <v>11</v>
      </c>
      <c r="ATE55" s="1" t="s">
        <v>121</v>
      </c>
      <c r="ATF55" s="1">
        <v>180</v>
      </c>
      <c r="ATG55" s="2">
        <v>6</v>
      </c>
      <c r="ATH55" s="1">
        <v>7.0999999999999994E-2</v>
      </c>
      <c r="ATI55" s="1">
        <f t="shared" si="2986"/>
        <v>4.9999999999999989E-2</v>
      </c>
      <c r="ATJ55" s="1">
        <f t="shared" si="2987"/>
        <v>0.70934256055363287</v>
      </c>
      <c r="ATK55" s="1">
        <f t="shared" si="2988"/>
        <v>1.0640138408304493E-3</v>
      </c>
      <c r="ATL55" s="1">
        <f t="shared" si="2989"/>
        <v>8.1630583515320829</v>
      </c>
      <c r="ATM55" s="1"/>
      <c r="ATN55" s="1"/>
      <c r="ATO55" s="2" t="s">
        <v>11</v>
      </c>
      <c r="ATP55" s="1" t="s">
        <v>122</v>
      </c>
      <c r="ATQ55" s="1">
        <v>183</v>
      </c>
      <c r="ATR55" s="2">
        <v>6</v>
      </c>
      <c r="ATS55" s="1">
        <v>5.5E-2</v>
      </c>
      <c r="ATT55" s="1">
        <f t="shared" si="2990"/>
        <v>5.3999999999999999E-2</v>
      </c>
      <c r="ATU55" s="1">
        <f t="shared" si="2991"/>
        <v>1.5684931506849316</v>
      </c>
      <c r="ATV55" s="1">
        <f t="shared" si="2992"/>
        <v>2.3527397260273974E-3</v>
      </c>
      <c r="ATW55" s="1">
        <f t="shared" si="2993"/>
        <v>18.050095715427499</v>
      </c>
      <c r="ATX55" s="1"/>
      <c r="ATY55" s="1"/>
      <c r="ATZ55" s="2" t="s">
        <v>11</v>
      </c>
      <c r="AUA55" s="1" t="s">
        <v>123</v>
      </c>
      <c r="AUB55" s="1">
        <v>184</v>
      </c>
      <c r="AUC55" s="2">
        <v>6</v>
      </c>
      <c r="AUD55" s="1">
        <v>1.6E-2</v>
      </c>
      <c r="AUE55" s="1">
        <f t="shared" si="2994"/>
        <v>0</v>
      </c>
      <c r="AUF55" s="1">
        <f t="shared" si="2995"/>
        <v>-0.31407942238267145</v>
      </c>
      <c r="AUG55" s="1">
        <f t="shared" si="2996"/>
        <v>-4.711191335740072E-4</v>
      </c>
      <c r="AUH55" s="1">
        <f t="shared" si="2997"/>
        <v>-3.6144012702750947</v>
      </c>
      <c r="AUI55" s="1"/>
      <c r="AUJ55" s="1"/>
      <c r="AUK55" s="2" t="s">
        <v>11</v>
      </c>
      <c r="AUL55" s="1" t="s">
        <v>124</v>
      </c>
      <c r="AUM55" s="1">
        <v>185</v>
      </c>
      <c r="AUN55" s="2">
        <v>6</v>
      </c>
      <c r="AUO55" s="1">
        <v>2.3E-2</v>
      </c>
      <c r="AUP55" s="1">
        <f t="shared" si="2998"/>
        <v>1.7999999999999999E-2</v>
      </c>
      <c r="AUQ55" s="1">
        <f t="shared" si="2999"/>
        <v>0.48014440433212996</v>
      </c>
      <c r="AUR55" s="1">
        <f t="shared" si="3000"/>
        <v>7.2021660649819496E-4</v>
      </c>
      <c r="AUS55" s="1">
        <f t="shared" si="3001"/>
        <v>5.5254640108803175</v>
      </c>
      <c r="AUT55" s="1"/>
      <c r="AUU55" s="1"/>
      <c r="AUV55" s="2" t="s">
        <v>11</v>
      </c>
      <c r="AUW55" s="1" t="s">
        <v>125</v>
      </c>
      <c r="AUX55" s="1">
        <v>186</v>
      </c>
      <c r="AUY55" s="2">
        <v>6</v>
      </c>
      <c r="AUZ55" s="1">
        <v>0.03</v>
      </c>
      <c r="AVA55" s="1">
        <f t="shared" si="3002"/>
        <v>1.9999999999999997E-2</v>
      </c>
      <c r="AVB55" s="1">
        <f t="shared" si="3003"/>
        <v>0.58483754512635366</v>
      </c>
      <c r="AVC55" s="1">
        <f t="shared" si="3004"/>
        <v>8.7725631768953048E-4</v>
      </c>
      <c r="AVD55" s="1">
        <f t="shared" si="3005"/>
        <v>6.7302644343053473</v>
      </c>
      <c r="AVE55" s="1"/>
      <c r="AVF55" s="1"/>
      <c r="AVG55" s="2" t="s">
        <v>11</v>
      </c>
      <c r="AVH55" s="1" t="s">
        <v>126</v>
      </c>
      <c r="AVI55" s="1">
        <v>187</v>
      </c>
      <c r="AVJ55" s="2">
        <v>6</v>
      </c>
      <c r="AVK55" s="1">
        <v>3.7999999999999999E-2</v>
      </c>
      <c r="AVL55" s="1">
        <f t="shared" si="3006"/>
        <v>2.7999999999999997E-2</v>
      </c>
      <c r="AVM55" s="1">
        <f t="shared" si="3007"/>
        <v>0.99280575539568339</v>
      </c>
      <c r="AVN55" s="1">
        <f t="shared" si="3008"/>
        <v>1.4892086330935252E-3</v>
      </c>
      <c r="AVO55" s="1">
        <f t="shared" si="3009"/>
        <v>11.425130485201006</v>
      </c>
      <c r="AVP55" s="1"/>
      <c r="AVQ55" s="1"/>
      <c r="AVR55" s="2" t="s">
        <v>11</v>
      </c>
      <c r="AVS55" s="1" t="s">
        <v>127</v>
      </c>
      <c r="AVT55" s="1">
        <v>190</v>
      </c>
      <c r="AVU55" s="2">
        <v>6</v>
      </c>
      <c r="AVV55" s="1">
        <v>4.5999999999999999E-2</v>
      </c>
      <c r="AVW55" s="1">
        <f t="shared" si="3010"/>
        <v>3.5000000000000003E-2</v>
      </c>
      <c r="AVX55" s="1">
        <f t="shared" si="3011"/>
        <v>1.2903225806451615</v>
      </c>
      <c r="AVY55" s="1">
        <f t="shared" si="3012"/>
        <v>1.9354838709677422E-3</v>
      </c>
      <c r="AVZ55" s="1">
        <f t="shared" si="3013"/>
        <v>14.848930691378589</v>
      </c>
      <c r="AWA55" s="1"/>
      <c r="AWB55" s="1"/>
      <c r="AWC55" s="2" t="s">
        <v>11</v>
      </c>
      <c r="AWD55" s="1" t="s">
        <v>128</v>
      </c>
      <c r="AWE55" s="1">
        <v>191</v>
      </c>
      <c r="AWF55" s="2">
        <v>6</v>
      </c>
      <c r="AWG55" s="1">
        <v>4.9000000000000002E-2</v>
      </c>
      <c r="AWH55" s="1">
        <f t="shared" si="3014"/>
        <v>3.6000000000000004E-2</v>
      </c>
      <c r="AWI55" s="1">
        <f t="shared" si="3015"/>
        <v>1.2365591397849462</v>
      </c>
      <c r="AWJ55" s="1">
        <f t="shared" si="3016"/>
        <v>1.8548387096774194E-3</v>
      </c>
      <c r="AWK55" s="1">
        <f t="shared" si="3017"/>
        <v>14.23022524590448</v>
      </c>
      <c r="AWL55" s="1"/>
      <c r="AWM55" s="1"/>
      <c r="AWN55" s="2" t="s">
        <v>11</v>
      </c>
      <c r="AWO55" s="1" t="s">
        <v>129</v>
      </c>
      <c r="AWP55" s="1">
        <v>192</v>
      </c>
      <c r="AWQ55" s="2">
        <v>6</v>
      </c>
      <c r="AWR55" s="1">
        <v>5.2999999999999999E-2</v>
      </c>
      <c r="AWS55" s="1">
        <f t="shared" si="3018"/>
        <v>3.6999999999999998E-2</v>
      </c>
      <c r="AWT55" s="1">
        <f t="shared" si="3019"/>
        <v>1.2571428571428569</v>
      </c>
      <c r="AWU55" s="1">
        <f t="shared" si="3020"/>
        <v>1.8857142857142855E-3</v>
      </c>
      <c r="AWV55" s="1">
        <f t="shared" si="3021"/>
        <v>14.46710104502885</v>
      </c>
      <c r="AWW55" s="1"/>
      <c r="AWX55" s="1"/>
      <c r="AWY55" s="2" t="s">
        <v>11</v>
      </c>
      <c r="AWZ55" s="1" t="s">
        <v>130</v>
      </c>
      <c r="AXA55" s="1">
        <v>193</v>
      </c>
      <c r="AXB55" s="2">
        <v>6</v>
      </c>
      <c r="AXC55" s="1">
        <v>5.5E-2</v>
      </c>
      <c r="AXD55" s="1">
        <f t="shared" si="3022"/>
        <v>4.1000000000000002E-2</v>
      </c>
      <c r="AXE55" s="1">
        <f t="shared" si="3023"/>
        <v>1.3691756272401434</v>
      </c>
      <c r="AXF55" s="1">
        <f t="shared" si="3024"/>
        <v>2.0537634408602152E-3</v>
      </c>
      <c r="AXG55" s="1">
        <f t="shared" si="3025"/>
        <v>15.756365344740614</v>
      </c>
      <c r="AXH55" s="1"/>
      <c r="AXI55" s="1"/>
      <c r="AXJ55" s="2" t="s">
        <v>11</v>
      </c>
      <c r="AXK55" s="1" t="s">
        <v>131</v>
      </c>
      <c r="AXL55" s="1">
        <v>197</v>
      </c>
      <c r="AXM55" s="2">
        <v>6</v>
      </c>
      <c r="AXN55" s="1">
        <v>6.5000000000000002E-2</v>
      </c>
      <c r="AXO55" s="1">
        <f t="shared" si="3026"/>
        <v>4.5999999999999999E-2</v>
      </c>
      <c r="AXP55" s="1">
        <f t="shared" si="3027"/>
        <v>1.5000000000000002</v>
      </c>
      <c r="AXQ55" s="1">
        <f t="shared" si="3028"/>
        <v>2.2500000000000003E-3</v>
      </c>
      <c r="AXR55" s="1">
        <f t="shared" si="3029"/>
        <v>17.261881928727611</v>
      </c>
      <c r="AXS55" s="1"/>
      <c r="AXT55" s="1"/>
      <c r="AXU55" s="2" t="s">
        <v>11</v>
      </c>
      <c r="AXV55" s="1" t="s">
        <v>132</v>
      </c>
      <c r="AXW55" s="1">
        <v>198</v>
      </c>
      <c r="AXX55" s="2">
        <v>6</v>
      </c>
      <c r="AXY55" s="1">
        <v>2.8000000000000001E-2</v>
      </c>
      <c r="AXZ55" s="1">
        <f t="shared" si="3030"/>
        <v>1.0999999999999999E-2</v>
      </c>
      <c r="AYA55" s="1">
        <f t="shared" si="3031"/>
        <v>0.20863309352517986</v>
      </c>
      <c r="AYB55" s="1">
        <f t="shared" si="3032"/>
        <v>3.1294964028776983E-4</v>
      </c>
      <c r="AYC55" s="1">
        <f t="shared" si="3033"/>
        <v>2.4009332179045595</v>
      </c>
      <c r="AYD55" s="1"/>
      <c r="AYE55" s="1"/>
      <c r="AYF55" s="2" t="s">
        <v>11</v>
      </c>
      <c r="AYG55" s="1" t="s">
        <v>133</v>
      </c>
      <c r="AYH55" s="1">
        <v>201</v>
      </c>
      <c r="AYI55" s="2">
        <v>6</v>
      </c>
      <c r="AYJ55" s="1">
        <v>4.4999999999999998E-2</v>
      </c>
      <c r="AYK55" s="1">
        <f t="shared" si="3034"/>
        <v>2.1999999999999999E-2</v>
      </c>
      <c r="AYL55" s="1">
        <f t="shared" si="3035"/>
        <v>0.5535714285714286</v>
      </c>
      <c r="AYM55" s="1">
        <f t="shared" si="3036"/>
        <v>8.3035714285714288E-4</v>
      </c>
      <c r="AYN55" s="1">
        <f t="shared" si="3037"/>
        <v>6.3704564260780456</v>
      </c>
      <c r="AYO55" s="1"/>
      <c r="AYP55" s="1"/>
      <c r="AYQ55" s="2" t="s">
        <v>11</v>
      </c>
      <c r="AYR55" s="1" t="s">
        <v>134</v>
      </c>
      <c r="AYS55" s="1">
        <v>204</v>
      </c>
      <c r="AYT55" s="2">
        <v>6</v>
      </c>
      <c r="AYU55" s="1">
        <v>5.1999999999999998E-2</v>
      </c>
      <c r="AYV55" s="1">
        <f t="shared" si="3038"/>
        <v>2.8999999999999998E-2</v>
      </c>
      <c r="AYW55" s="1">
        <f t="shared" si="3039"/>
        <v>0.48928571428571421</v>
      </c>
      <c r="AYX55" s="1">
        <f t="shared" si="3040"/>
        <v>7.3392857142857136E-4</v>
      </c>
      <c r="AYY55" s="1">
        <f t="shared" si="3041"/>
        <v>5.6306614862754332</v>
      </c>
      <c r="AYZ55" s="1"/>
      <c r="AZA55" s="1"/>
      <c r="AZB55" s="2" t="s">
        <v>11</v>
      </c>
      <c r="AZC55" s="1" t="s">
        <v>135</v>
      </c>
      <c r="AZD55" s="1">
        <v>205</v>
      </c>
      <c r="AZE55" s="2">
        <v>6</v>
      </c>
      <c r="AZF55" s="1">
        <v>5.0999999999999997E-2</v>
      </c>
      <c r="AZG55" s="1">
        <f t="shared" si="2197"/>
        <v>2.8999999999999998E-2</v>
      </c>
      <c r="AZH55" s="1">
        <f t="shared" si="3042"/>
        <v>0.82857142857142851</v>
      </c>
      <c r="AZI55" s="1">
        <f t="shared" si="3043"/>
        <v>1.2428571428571428E-3</v>
      </c>
      <c r="AZJ55" s="1">
        <f t="shared" si="3044"/>
        <v>9.5351347796781063</v>
      </c>
      <c r="AZK55" s="1"/>
      <c r="AZL55" s="1"/>
      <c r="AZM55" s="2" t="s">
        <v>11</v>
      </c>
      <c r="AZN55" s="1" t="s">
        <v>136</v>
      </c>
      <c r="AZO55" s="1">
        <v>208</v>
      </c>
      <c r="AZP55" s="2">
        <v>6</v>
      </c>
      <c r="AZQ55" s="1">
        <v>0.06</v>
      </c>
      <c r="AZR55" s="1">
        <f t="shared" si="3045"/>
        <v>3.8999999999999993E-2</v>
      </c>
      <c r="AZS55" s="1">
        <f t="shared" si="3046"/>
        <v>1.1857142857142855</v>
      </c>
      <c r="AZT55" s="1">
        <f t="shared" si="3047"/>
        <v>1.7785714285714282E-3</v>
      </c>
      <c r="AZU55" s="1">
        <f t="shared" si="3048"/>
        <v>13.645106667470392</v>
      </c>
      <c r="AZV55" s="1"/>
      <c r="AZW55" s="1"/>
      <c r="AZX55" s="2" t="s">
        <v>11</v>
      </c>
      <c r="AZY55" s="1" t="s">
        <v>137</v>
      </c>
      <c r="AZZ55" s="1">
        <v>211</v>
      </c>
      <c r="BAA55" s="2">
        <v>6</v>
      </c>
      <c r="BAB55" s="1">
        <v>6.4000000000000001E-2</v>
      </c>
      <c r="BAC55" s="1">
        <f t="shared" si="3049"/>
        <v>0.04</v>
      </c>
      <c r="BAD55" s="1">
        <f t="shared" si="3050"/>
        <v>1.1631205673758866</v>
      </c>
      <c r="BAE55" s="1">
        <f t="shared" si="3051"/>
        <v>1.7446808510638301E-3</v>
      </c>
      <c r="BAF55" s="1">
        <f t="shared" si="3052"/>
        <v>13.385099935278147</v>
      </c>
      <c r="BAG55" s="1"/>
      <c r="BAH55" s="1"/>
      <c r="BAI55" s="2" t="s">
        <v>11</v>
      </c>
      <c r="BAJ55" s="1" t="s">
        <v>138</v>
      </c>
      <c r="BAK55" s="1">
        <v>212</v>
      </c>
      <c r="BAL55" s="2">
        <v>6</v>
      </c>
      <c r="BAM55" s="1">
        <v>1.4E-2</v>
      </c>
      <c r="BAN55" s="1">
        <f t="shared" si="3053"/>
        <v>4.0000000000000001E-3</v>
      </c>
      <c r="BAO55" s="1">
        <f t="shared" si="3054"/>
        <v>1.134020618556701</v>
      </c>
      <c r="BAP55" s="1">
        <f t="shared" si="3055"/>
        <v>1.7010309278350515E-3</v>
      </c>
      <c r="BAQ55" s="1">
        <f t="shared" si="3056"/>
        <v>13.050220014845614</v>
      </c>
      <c r="BAR55" s="1"/>
      <c r="BAS55" s="1"/>
      <c r="BAT55" s="2" t="s">
        <v>11</v>
      </c>
      <c r="BAU55" s="1" t="s">
        <v>139</v>
      </c>
      <c r="BAV55" s="1">
        <v>213</v>
      </c>
      <c r="BAW55" s="2">
        <v>6</v>
      </c>
      <c r="BAX55" s="1">
        <v>1.0999999999999999E-2</v>
      </c>
      <c r="BAY55" s="1">
        <f t="shared" si="3057"/>
        <v>9.9999999999999985E-3</v>
      </c>
      <c r="BAZ55" s="1">
        <f t="shared" si="3058"/>
        <v>1.4791666666666667</v>
      </c>
      <c r="BBA55" s="1">
        <f t="shared" si="3059"/>
        <v>2.2187500000000002E-3</v>
      </c>
      <c r="BBB55" s="1">
        <f t="shared" si="3060"/>
        <v>17.022133568606392</v>
      </c>
      <c r="BBC55" s="1"/>
      <c r="BBD55" s="1"/>
      <c r="BBE55" s="2" t="s">
        <v>11</v>
      </c>
      <c r="BBF55" s="1" t="s">
        <v>140</v>
      </c>
      <c r="BBG55" s="1">
        <v>214</v>
      </c>
      <c r="BBH55" s="2">
        <v>6</v>
      </c>
      <c r="BBI55" s="1">
        <v>2.1000000000000001E-2</v>
      </c>
      <c r="BBJ55" s="1">
        <f t="shared" si="3061"/>
        <v>1.6E-2</v>
      </c>
      <c r="BBK55" s="1">
        <f t="shared" si="3062"/>
        <v>1.3658536585365852</v>
      </c>
      <c r="BBL55" s="1">
        <f t="shared" si="3063"/>
        <v>2.0487804878048777E-3</v>
      </c>
      <c r="BBM55" s="1">
        <f t="shared" si="3064"/>
        <v>15.718136390386112</v>
      </c>
      <c r="BBN55" s="1"/>
      <c r="BBO55" s="1"/>
      <c r="BBP55" s="2" t="s">
        <v>11</v>
      </c>
      <c r="BBQ55" s="1" t="s">
        <v>141</v>
      </c>
      <c r="BBR55" s="1">
        <v>215</v>
      </c>
      <c r="BBS55" s="2">
        <v>6</v>
      </c>
      <c r="BBT55" s="1">
        <v>2.5999999999999999E-2</v>
      </c>
      <c r="BBU55" s="1">
        <f t="shared" si="3065"/>
        <v>1.7999999999999999E-2</v>
      </c>
      <c r="BBV55" s="1">
        <f t="shared" si="3066"/>
        <v>1.3391608391608392</v>
      </c>
      <c r="BBW55" s="1">
        <f t="shared" si="3067"/>
        <v>2.008741258741259E-3</v>
      </c>
      <c r="BBX55" s="1">
        <f t="shared" si="3068"/>
        <v>15.41095752611346</v>
      </c>
      <c r="BBY55" s="1"/>
      <c r="BBZ55" s="1"/>
      <c r="BCA55" s="2" t="s">
        <v>11</v>
      </c>
      <c r="BCB55" s="1" t="s">
        <v>142</v>
      </c>
      <c r="BCC55" s="1">
        <v>225</v>
      </c>
      <c r="BCD55" s="2">
        <v>6</v>
      </c>
      <c r="BCE55" s="1">
        <v>3.9E-2</v>
      </c>
      <c r="BCF55" s="1">
        <f t="shared" si="3069"/>
        <v>3.2000000000000001E-2</v>
      </c>
      <c r="BCG55" s="1">
        <f t="shared" si="3070"/>
        <v>1.7944250871080141</v>
      </c>
      <c r="BCH55" s="1">
        <f t="shared" si="3071"/>
        <v>2.6916376306620211E-3</v>
      </c>
      <c r="BCI55" s="1">
        <f t="shared" si="3072"/>
        <v>20.650102655736859</v>
      </c>
      <c r="BCJ55" s="1"/>
      <c r="BCK55" s="1"/>
      <c r="BCL55" s="2" t="s">
        <v>11</v>
      </c>
      <c r="BCM55" s="1" t="s">
        <v>143</v>
      </c>
      <c r="BCN55" s="1">
        <v>226</v>
      </c>
      <c r="BCO55" s="2">
        <v>6</v>
      </c>
      <c r="BCP55" s="1">
        <v>2.3E-2</v>
      </c>
      <c r="BCQ55" s="1">
        <f t="shared" si="3073"/>
        <v>5.000000000000001E-3</v>
      </c>
      <c r="BCR55" s="1">
        <f t="shared" si="3074"/>
        <v>0.65540540540540537</v>
      </c>
      <c r="BCS55" s="1">
        <f t="shared" si="3075"/>
        <v>9.8310810810810808E-4</v>
      </c>
      <c r="BCT55" s="1">
        <f t="shared" si="3076"/>
        <v>7.5423538157053054</v>
      </c>
      <c r="BCU55" s="1"/>
      <c r="BCV55" s="1"/>
      <c r="BCW55" s="2" t="s">
        <v>11</v>
      </c>
      <c r="BCX55" s="1" t="s">
        <v>144</v>
      </c>
      <c r="BCY55" s="1">
        <v>232</v>
      </c>
      <c r="BCZ55" s="2">
        <v>6</v>
      </c>
      <c r="BDA55" s="1">
        <v>4.4999999999999998E-2</v>
      </c>
      <c r="BDB55" s="1">
        <f t="shared" si="3077"/>
        <v>2.0999999999999998E-2</v>
      </c>
      <c r="BDC55" s="1">
        <f t="shared" si="3078"/>
        <v>1.2635135135135136</v>
      </c>
      <c r="BDD55" s="1">
        <f t="shared" si="3079"/>
        <v>1.8952702702702705E-3</v>
      </c>
      <c r="BDE55" s="1">
        <f t="shared" si="3080"/>
        <v>14.540414057081364</v>
      </c>
      <c r="BDF55" s="1"/>
      <c r="BDG55" s="1"/>
      <c r="BDH55" s="2" t="s">
        <v>11</v>
      </c>
      <c r="BDI55" s="1" t="s">
        <v>145</v>
      </c>
      <c r="BDJ55" s="1">
        <v>233</v>
      </c>
      <c r="BDK55" s="2">
        <v>6</v>
      </c>
      <c r="BDL55" s="1">
        <v>4.5999999999999999E-2</v>
      </c>
      <c r="BDM55" s="1">
        <f t="shared" si="3081"/>
        <v>8.0000000000000002E-3</v>
      </c>
      <c r="BDN55" s="1">
        <f t="shared" si="3082"/>
        <v>0.8682432432432432</v>
      </c>
      <c r="BDO55" s="1">
        <f t="shared" si="3083"/>
        <v>1.3023648648648649E-3</v>
      </c>
      <c r="BDP55" s="1">
        <f t="shared" si="3084"/>
        <v>9.9916749001869256</v>
      </c>
      <c r="BDQ55" s="1"/>
      <c r="BDR55" s="1"/>
      <c r="BDS55" s="2" t="s">
        <v>11</v>
      </c>
      <c r="BDT55" s="1" t="s">
        <v>146</v>
      </c>
      <c r="BDU55" s="1">
        <v>234</v>
      </c>
      <c r="BDV55" s="2">
        <v>6</v>
      </c>
      <c r="BDW55" s="1">
        <v>4.8000000000000001E-2</v>
      </c>
      <c r="BDX55" s="1">
        <f t="shared" si="3085"/>
        <v>1.2999999999999998E-2</v>
      </c>
      <c r="BDY55" s="1">
        <f t="shared" si="3086"/>
        <v>1.0135593220338983</v>
      </c>
      <c r="BDZ55" s="1">
        <f t="shared" si="3087"/>
        <v>1.5203389830508475E-3</v>
      </c>
      <c r="BEA55" s="1">
        <f t="shared" si="3088"/>
        <v>11.66396089647357</v>
      </c>
      <c r="BEB55" s="1"/>
      <c r="BEC55" s="1"/>
      <c r="BED55" s="2" t="s">
        <v>11</v>
      </c>
      <c r="BEE55" s="1" t="s">
        <v>147</v>
      </c>
      <c r="BEF55" s="1">
        <v>236</v>
      </c>
      <c r="BEG55" s="2">
        <v>6</v>
      </c>
      <c r="BEH55" s="1">
        <v>5.8000000000000003E-2</v>
      </c>
      <c r="BEI55" s="1">
        <f t="shared" si="3089"/>
        <v>0</v>
      </c>
      <c r="BEJ55" s="1">
        <f t="shared" si="3090"/>
        <v>0.57966101694915262</v>
      </c>
      <c r="BEK55" s="1">
        <f t="shared" si="3091"/>
        <v>8.6949152542372895E-4</v>
      </c>
      <c r="BEL55" s="1">
        <f t="shared" si="3092"/>
        <v>6.6706933555082966</v>
      </c>
      <c r="BEM55" s="1"/>
      <c r="BEN55" s="1"/>
      <c r="BEO55" s="2" t="s">
        <v>11</v>
      </c>
      <c r="BEP55" s="4" t="s">
        <v>148</v>
      </c>
      <c r="BEQ55" s="4">
        <v>239</v>
      </c>
      <c r="BER55" s="2">
        <v>6</v>
      </c>
      <c r="BES55" s="1">
        <v>6.5000000000000002E-2</v>
      </c>
      <c r="BET55" s="1">
        <f t="shared" si="3093"/>
        <v>-2.0000000000000018E-3</v>
      </c>
      <c r="BEU55" s="1">
        <f t="shared" si="3094"/>
        <v>0.56375838926174493</v>
      </c>
      <c r="BEV55" s="1">
        <f t="shared" si="3095"/>
        <v>8.4563758389261741E-4</v>
      </c>
      <c r="BEW55" s="1">
        <f t="shared" si="3096"/>
        <v>6.4876871678439327</v>
      </c>
      <c r="BEX55" s="1"/>
      <c r="BEY55" s="1"/>
      <c r="BEZ55" s="2" t="s">
        <v>11</v>
      </c>
      <c r="BFA55" s="4" t="s">
        <v>149</v>
      </c>
      <c r="BFB55" s="4">
        <v>240</v>
      </c>
      <c r="BFC55" s="2">
        <v>6</v>
      </c>
      <c r="BFD55" s="1">
        <v>-8.9999999999999993E-3</v>
      </c>
      <c r="BFE55" s="1">
        <f t="shared" si="3097"/>
        <v>1.4E-2</v>
      </c>
      <c r="BFF55" s="1">
        <f t="shared" si="3098"/>
        <v>2.7177700348432055</v>
      </c>
      <c r="BFG55" s="1">
        <f t="shared" si="3099"/>
        <v>4.0766550522648081E-3</v>
      </c>
      <c r="BFH55" s="1">
        <f t="shared" si="3100"/>
        <v>31.275883633931553</v>
      </c>
      <c r="BFI55" s="1"/>
      <c r="BFJ55" s="1"/>
      <c r="BFK55" s="2" t="s">
        <v>11</v>
      </c>
      <c r="BFL55" s="4" t="s">
        <v>150</v>
      </c>
      <c r="BFM55" s="4">
        <v>241</v>
      </c>
      <c r="BFN55" s="2">
        <v>6</v>
      </c>
      <c r="BFO55" s="1">
        <v>2E-3</v>
      </c>
      <c r="BFP55" s="1">
        <f t="shared" si="3101"/>
        <v>1.9000000000000003E-2</v>
      </c>
      <c r="BFQ55" s="1">
        <f t="shared" si="3102"/>
        <v>2.9072164948453612</v>
      </c>
      <c r="BFR55" s="1">
        <f t="shared" si="3103"/>
        <v>4.3608247422680414E-3</v>
      </c>
      <c r="BFS55" s="1">
        <f t="shared" si="3104"/>
        <v>33.456018583513305</v>
      </c>
      <c r="BFT55" s="1"/>
      <c r="BFU55" s="1"/>
      <c r="BFV55" s="2" t="s">
        <v>11</v>
      </c>
      <c r="BFW55" s="4" t="s">
        <v>151</v>
      </c>
      <c r="BFX55" s="4">
        <v>243</v>
      </c>
      <c r="BFY55" s="2">
        <v>6</v>
      </c>
      <c r="BFZ55" s="1">
        <v>3.3000000000000002E-2</v>
      </c>
      <c r="BGA55" s="1">
        <f t="shared" si="3105"/>
        <v>2.7000000000000003E-2</v>
      </c>
      <c r="BGB55" s="1">
        <f t="shared" si="3106"/>
        <v>2.1972318339100347</v>
      </c>
      <c r="BGC55" s="1">
        <f t="shared" si="3107"/>
        <v>3.2958477508650522E-3</v>
      </c>
      <c r="BGD55" s="1">
        <f t="shared" si="3108"/>
        <v>25.285570991331099</v>
      </c>
      <c r="BGE55" s="1"/>
      <c r="BGF55" s="1"/>
      <c r="BGG55" s="2" t="s">
        <v>11</v>
      </c>
      <c r="BGH55" s="4" t="s">
        <v>152</v>
      </c>
      <c r="BGI55" s="4">
        <v>246</v>
      </c>
      <c r="BGJ55" s="2">
        <v>6</v>
      </c>
      <c r="BGK55" s="1">
        <v>4.1000000000000002E-2</v>
      </c>
      <c r="BGL55" s="1">
        <f t="shared" si="3109"/>
        <v>3.0000000000000002E-2</v>
      </c>
      <c r="BGM55" s="1">
        <f t="shared" si="2265"/>
        <v>2.1591695501730106</v>
      </c>
      <c r="BGN55" s="1">
        <f t="shared" si="3110"/>
        <v>3.2387543252595159E-3</v>
      </c>
      <c r="BGO55" s="1">
        <f t="shared" si="3111"/>
        <v>24.847553226126941</v>
      </c>
      <c r="BGP55" s="1"/>
      <c r="BGQ55" s="1"/>
      <c r="BGR55" s="2" t="s">
        <v>11</v>
      </c>
      <c r="BGS55" s="4" t="s">
        <v>153</v>
      </c>
      <c r="BGT55" s="4">
        <v>249</v>
      </c>
      <c r="BGU55" s="2">
        <v>6</v>
      </c>
      <c r="BGV55" s="1">
        <v>5.0999999999999997E-2</v>
      </c>
      <c r="BGW55" s="1">
        <f t="shared" si="3112"/>
        <v>4.1999999999999996E-2</v>
      </c>
      <c r="BGX55" s="1">
        <f t="shared" si="3113"/>
        <v>2.6872852233676974</v>
      </c>
      <c r="BGY55" s="1">
        <f t="shared" si="3114"/>
        <v>4.0309278350515463E-3</v>
      </c>
      <c r="BGZ55" s="1">
        <f t="shared" si="3115"/>
        <v>30.925066823058394</v>
      </c>
      <c r="BHA55" s="1"/>
      <c r="BHB55" s="1"/>
      <c r="BHC55" s="2" t="s">
        <v>11</v>
      </c>
      <c r="BHD55" s="4" t="s">
        <v>154</v>
      </c>
      <c r="BHE55" s="4">
        <v>253</v>
      </c>
      <c r="BHF55" s="2">
        <v>6</v>
      </c>
      <c r="BHG55" s="1">
        <v>5.1999999999999998E-2</v>
      </c>
      <c r="BHH55" s="1">
        <f t="shared" si="3116"/>
        <v>4.3999999999999997E-2</v>
      </c>
      <c r="BHI55" s="1">
        <f t="shared" si="3407"/>
        <v>2.72318339100346</v>
      </c>
      <c r="BHJ55" s="1">
        <f t="shared" si="3117"/>
        <v>4.0847750865051899E-3</v>
      </c>
      <c r="BHK55" s="1">
        <f t="shared" si="3118"/>
        <v>31.338180110515861</v>
      </c>
      <c r="BHL55" s="1"/>
      <c r="BHM55" s="1"/>
      <c r="BHN55" s="2" t="s">
        <v>11</v>
      </c>
      <c r="BHO55" s="4" t="s">
        <v>155</v>
      </c>
      <c r="BHP55" s="4">
        <v>254</v>
      </c>
      <c r="BHQ55" s="2">
        <v>6</v>
      </c>
      <c r="BHR55" s="1">
        <v>3.3000000000000002E-2</v>
      </c>
      <c r="BHS55" s="1">
        <f t="shared" si="3119"/>
        <v>1.1000000000000003E-2</v>
      </c>
      <c r="BHT55" s="1">
        <f t="shared" si="3120"/>
        <v>0.29209621993127155</v>
      </c>
      <c r="BHU55" s="1">
        <f t="shared" si="3121"/>
        <v>4.3814432989690733E-4</v>
      </c>
      <c r="BHV55" s="1">
        <f t="shared" si="3122"/>
        <v>3.3614203068541744</v>
      </c>
      <c r="BHW55" s="1"/>
      <c r="BHX55" s="1"/>
      <c r="BHY55" s="2" t="s">
        <v>11</v>
      </c>
      <c r="BHZ55" s="4" t="s">
        <v>156</v>
      </c>
      <c r="BIA55" s="4">
        <v>260</v>
      </c>
      <c r="BIB55" s="2">
        <v>6</v>
      </c>
      <c r="BIC55" s="1">
        <v>4.5999999999999999E-2</v>
      </c>
      <c r="BID55" s="1">
        <f t="shared" si="3123"/>
        <v>1.4999999999999999E-2</v>
      </c>
      <c r="BIE55" s="1">
        <f t="shared" si="3124"/>
        <v>0.29391891891891886</v>
      </c>
      <c r="BIF55" s="1">
        <f t="shared" si="3125"/>
        <v>4.4087837837837829E-4</v>
      </c>
      <c r="BIG55" s="1">
        <f t="shared" si="3126"/>
        <v>3.3823957833317602</v>
      </c>
      <c r="BIH55" s="1"/>
      <c r="BII55" s="1"/>
      <c r="BIJ55" s="2" t="s">
        <v>11</v>
      </c>
      <c r="BIK55" s="4" t="s">
        <v>157</v>
      </c>
      <c r="BIL55" s="4">
        <v>267</v>
      </c>
      <c r="BIM55" s="2">
        <v>6</v>
      </c>
      <c r="BIN55" s="1">
        <v>4.7E-2</v>
      </c>
      <c r="BIO55" s="1">
        <f t="shared" si="3127"/>
        <v>1.6E-2</v>
      </c>
      <c r="BIP55" s="1">
        <f t="shared" si="3128"/>
        <v>1.1633333333333333</v>
      </c>
      <c r="BIQ55" s="1">
        <f t="shared" si="3129"/>
        <v>1.745E-3</v>
      </c>
      <c r="BIR55" s="1">
        <f t="shared" si="3130"/>
        <v>13.387548429168744</v>
      </c>
      <c r="BIS55" s="1"/>
      <c r="BIT55" s="1"/>
      <c r="BIU55" s="2" t="s">
        <v>11</v>
      </c>
      <c r="BIV55" s="4" t="s">
        <v>158</v>
      </c>
      <c r="BIW55" s="4">
        <v>268</v>
      </c>
      <c r="BIX55" s="2">
        <v>6</v>
      </c>
      <c r="BIY55" s="1">
        <v>3.5000000000000003E-2</v>
      </c>
      <c r="BIZ55" s="1">
        <f t="shared" si="3131"/>
        <v>6.0000000000000019E-3</v>
      </c>
      <c r="BJA55" s="1">
        <f t="shared" si="3132"/>
        <v>0.20000000000000007</v>
      </c>
      <c r="BJB55" s="1">
        <f t="shared" si="3133"/>
        <v>3.0000000000000008E-4</v>
      </c>
      <c r="BJC55" s="1">
        <f t="shared" si="3134"/>
        <v>2.3015842571636815</v>
      </c>
      <c r="BJD55" s="1"/>
      <c r="BJE55" s="1"/>
      <c r="BJF55" s="2" t="s">
        <v>11</v>
      </c>
      <c r="BJG55" s="4" t="s">
        <v>159</v>
      </c>
      <c r="BJH55" s="4">
        <v>274</v>
      </c>
      <c r="BJI55" s="2">
        <v>6</v>
      </c>
      <c r="BJJ55" s="1">
        <v>3.4000000000000002E-2</v>
      </c>
      <c r="BJK55" s="1">
        <f t="shared" si="3135"/>
        <v>2.3000000000000003E-2</v>
      </c>
      <c r="BJL55" s="1">
        <f t="shared" si="3136"/>
        <v>1.4662162162162165</v>
      </c>
      <c r="BJM55" s="1">
        <f t="shared" si="3137"/>
        <v>2.1993243243243247E-3</v>
      </c>
      <c r="BJN55" s="1">
        <f t="shared" si="3138"/>
        <v>16.873100804206718</v>
      </c>
      <c r="BJO55" s="1"/>
      <c r="BJP55" s="1"/>
      <c r="BJQ55" s="2" t="s">
        <v>11</v>
      </c>
      <c r="BJR55" s="4" t="s">
        <v>160</v>
      </c>
      <c r="BJS55" s="4">
        <v>281</v>
      </c>
      <c r="BJT55" s="2">
        <v>6</v>
      </c>
      <c r="BJU55" s="1">
        <v>6.3E-2</v>
      </c>
      <c r="BJV55" s="1">
        <f t="shared" si="3139"/>
        <v>2.5000000000000001E-2</v>
      </c>
      <c r="BJW55" s="1">
        <f t="shared" si="3140"/>
        <v>1.06</v>
      </c>
      <c r="BJX55" s="1">
        <f t="shared" si="3141"/>
        <v>1.5900000000000001E-3</v>
      </c>
      <c r="BJY55" s="1">
        <f t="shared" si="3142"/>
        <v>12.19839656296751</v>
      </c>
      <c r="BJZ55" s="1"/>
      <c r="BKA55" s="1"/>
      <c r="BKB55" s="2" t="s">
        <v>11</v>
      </c>
      <c r="BKC55" s="4" t="s">
        <v>161</v>
      </c>
      <c r="BKD55" s="4">
        <v>282</v>
      </c>
      <c r="BKE55" s="2">
        <v>6</v>
      </c>
      <c r="BKF55" s="1">
        <v>3.2000000000000001E-2</v>
      </c>
      <c r="BKG55" s="1">
        <f t="shared" si="3143"/>
        <v>1.0999999999999999E-2</v>
      </c>
      <c r="BKH55" s="1">
        <f t="shared" si="3144"/>
        <v>0.34782608695652173</v>
      </c>
      <c r="BKI55" s="1">
        <f t="shared" si="3145"/>
        <v>5.2173913043478256E-4</v>
      </c>
      <c r="BKJ55" s="1">
        <f t="shared" si="3146"/>
        <v>4.0027552298498801</v>
      </c>
      <c r="BKK55" s="1"/>
      <c r="BKL55" s="1"/>
      <c r="BKM55" s="2" t="s">
        <v>11</v>
      </c>
      <c r="BKN55" s="4" t="s">
        <v>162</v>
      </c>
      <c r="BKO55" s="4">
        <v>289</v>
      </c>
      <c r="BKP55" s="2">
        <v>6</v>
      </c>
      <c r="BKQ55" s="1">
        <v>4.9000000000000002E-2</v>
      </c>
      <c r="BKR55" s="1">
        <f t="shared" si="3147"/>
        <v>3.3000000000000002E-2</v>
      </c>
      <c r="BKS55" s="1">
        <f t="shared" si="3148"/>
        <v>1.2589928057553958</v>
      </c>
      <c r="BKT55" s="1">
        <f t="shared" si="3149"/>
        <v>1.8884892086330938E-3</v>
      </c>
      <c r="BKU55" s="1">
        <f t="shared" si="3150"/>
        <v>14.488390108044756</v>
      </c>
      <c r="BKV55" s="1"/>
      <c r="BKW55" s="1"/>
      <c r="BKX55" s="2" t="s">
        <v>11</v>
      </c>
      <c r="BKY55" s="4" t="s">
        <v>163</v>
      </c>
      <c r="BKZ55" s="4">
        <v>296</v>
      </c>
      <c r="BLA55" s="2">
        <v>6</v>
      </c>
      <c r="BLB55" s="1">
        <v>5.8000000000000003E-2</v>
      </c>
      <c r="BLC55" s="1">
        <f t="shared" si="3151"/>
        <v>3.8000000000000006E-2</v>
      </c>
      <c r="BLD55" s="1">
        <f t="shared" si="3152"/>
        <v>1.173913043478261</v>
      </c>
      <c r="BLE55" s="1">
        <f t="shared" si="3153"/>
        <v>1.7608695652173915E-3</v>
      </c>
      <c r="BLF55" s="1">
        <f t="shared" si="3154"/>
        <v>13.509298900743346</v>
      </c>
      <c r="BLG55" s="1"/>
      <c r="BLH55" s="1"/>
      <c r="BLI55" s="2" t="s">
        <v>11</v>
      </c>
      <c r="BLJ55" s="4" t="s">
        <v>164</v>
      </c>
      <c r="BLK55" s="4">
        <v>303</v>
      </c>
      <c r="BLL55" s="2">
        <v>6</v>
      </c>
      <c r="BLM55" s="1">
        <v>4.5999999999999999E-2</v>
      </c>
      <c r="BLN55" s="1">
        <f t="shared" si="3155"/>
        <v>3.5000000000000003E-2</v>
      </c>
      <c r="BLO55" s="1">
        <f t="shared" si="3156"/>
        <v>1.4135593220338984</v>
      </c>
      <c r="BLP55" s="1">
        <f t="shared" si="3157"/>
        <v>2.1203389830508476E-3</v>
      </c>
      <c r="BLQ55" s="1">
        <f t="shared" si="3158"/>
        <v>16.267129410800933</v>
      </c>
      <c r="BLR55" s="1"/>
      <c r="BLS55" s="1"/>
      <c r="BLT55" s="2" t="s">
        <v>11</v>
      </c>
      <c r="BLU55" s="4" t="s">
        <v>165</v>
      </c>
      <c r="BLV55" s="4">
        <v>310</v>
      </c>
      <c r="BLW55" s="2">
        <v>6</v>
      </c>
      <c r="BLX55" s="1">
        <v>6.0999999999999999E-2</v>
      </c>
      <c r="BLY55" s="1">
        <f t="shared" si="3159"/>
        <v>4.9000000000000002E-2</v>
      </c>
      <c r="BLZ55" s="1">
        <f t="shared" si="3160"/>
        <v>2.0546075085324231</v>
      </c>
      <c r="BMA55" s="1">
        <f t="shared" si="3161"/>
        <v>3.081911262798635E-3</v>
      </c>
      <c r="BMB55" s="1">
        <f t="shared" si="3162"/>
        <v>23.644261481442594</v>
      </c>
      <c r="BMC55" s="1"/>
      <c r="BMD55" s="1"/>
      <c r="BME55" s="2" t="s">
        <v>11</v>
      </c>
      <c r="BMF55" s="4" t="s">
        <v>166</v>
      </c>
      <c r="BMG55" s="4">
        <v>311</v>
      </c>
      <c r="BMH55" s="2">
        <v>6</v>
      </c>
      <c r="BMI55" s="1">
        <v>3.2000000000000001E-2</v>
      </c>
      <c r="BMJ55" s="1">
        <f t="shared" si="3163"/>
        <v>2.1999999999999999E-2</v>
      </c>
      <c r="BMK55" s="1">
        <f t="shared" si="3164"/>
        <v>0.52482269503546097</v>
      </c>
      <c r="BML55" s="1">
        <f t="shared" si="3165"/>
        <v>7.8723404255319148E-4</v>
      </c>
      <c r="BMM55" s="1">
        <f t="shared" si="3166"/>
        <v>6.0396182634791629</v>
      </c>
      <c r="BMN55" s="1"/>
      <c r="BMO55" s="1"/>
      <c r="BMP55" s="2" t="s">
        <v>11</v>
      </c>
      <c r="BMQ55" s="4" t="s">
        <v>167</v>
      </c>
      <c r="BMR55" s="4">
        <v>317</v>
      </c>
      <c r="BMS55" s="2">
        <v>6</v>
      </c>
      <c r="BMT55" s="1">
        <v>4.9000000000000002E-2</v>
      </c>
      <c r="BMU55" s="4">
        <f t="shared" si="3167"/>
        <v>3.9E-2</v>
      </c>
      <c r="BMV55" s="1">
        <f t="shared" si="3168"/>
        <v>1.3262411347517731</v>
      </c>
      <c r="BMW55" s="1">
        <f t="shared" si="3169"/>
        <v>1.9893617021276597E-3</v>
      </c>
      <c r="BMX55" s="1">
        <f t="shared" si="3170"/>
        <v>15.262278584737885</v>
      </c>
      <c r="BMY55" s="1"/>
      <c r="BMZ55" s="1"/>
      <c r="BNA55" s="2" t="s">
        <v>11</v>
      </c>
      <c r="BNB55" s="4" t="s">
        <v>168</v>
      </c>
      <c r="BNC55" s="4">
        <v>324</v>
      </c>
      <c r="BND55" s="2">
        <v>6</v>
      </c>
      <c r="BNE55" s="1">
        <v>6.6000000000000003E-2</v>
      </c>
      <c r="BNF55" s="1">
        <f t="shared" si="3171"/>
        <v>5.3000000000000005E-2</v>
      </c>
      <c r="BNG55" s="1">
        <f t="shared" si="3172"/>
        <v>1.8000000000000003</v>
      </c>
      <c r="BNH55" s="1">
        <f t="shared" si="3173"/>
        <v>2.7000000000000006E-3</v>
      </c>
      <c r="BNI55" s="1">
        <f t="shared" si="3174"/>
        <v>20.714258314473135</v>
      </c>
      <c r="BNJ55" s="1"/>
      <c r="BNK55" s="1"/>
      <c r="BNL55" s="2" t="s">
        <v>11</v>
      </c>
      <c r="BNM55" s="4" t="s">
        <v>169</v>
      </c>
      <c r="BNN55" s="4">
        <v>325</v>
      </c>
      <c r="BNO55" s="2">
        <v>6</v>
      </c>
      <c r="BNP55" s="1">
        <v>2.8000000000000001E-2</v>
      </c>
      <c r="BNQ55" s="1">
        <f t="shared" si="3175"/>
        <v>9.0000000000000011E-3</v>
      </c>
      <c r="BNR55" s="1">
        <f t="shared" si="3176"/>
        <v>0.40909090909090917</v>
      </c>
      <c r="BNS55" s="1">
        <f t="shared" si="3177"/>
        <v>6.1363636363636373E-4</v>
      </c>
      <c r="BNT55" s="1">
        <f t="shared" si="3178"/>
        <v>4.7077859805620754</v>
      </c>
      <c r="BNU55" s="1"/>
      <c r="BNV55" s="1"/>
      <c r="BNW55" s="2" t="s">
        <v>11</v>
      </c>
      <c r="BNX55" s="4" t="s">
        <v>170</v>
      </c>
      <c r="BNY55" s="4">
        <v>338</v>
      </c>
      <c r="BNZ55" s="2">
        <v>6</v>
      </c>
      <c r="BOA55" s="1">
        <v>6.5000000000000002E-2</v>
      </c>
      <c r="BOB55" s="1">
        <f t="shared" si="3179"/>
        <v>5.5E-2</v>
      </c>
      <c r="BOC55" s="1">
        <f t="shared" si="3180"/>
        <v>1.9070512820512822</v>
      </c>
      <c r="BOD55" s="1">
        <f t="shared" si="3181"/>
        <v>2.8605769230769231E-3</v>
      </c>
      <c r="BOE55" s="1">
        <f t="shared" si="3182"/>
        <v>21.946196041865228</v>
      </c>
      <c r="BOF55" s="1"/>
      <c r="BOG55" s="1"/>
      <c r="BOH55" s="2" t="s">
        <v>11</v>
      </c>
      <c r="BOI55" s="4" t="s">
        <v>171</v>
      </c>
      <c r="BOJ55" s="4">
        <v>339</v>
      </c>
      <c r="BOK55" s="2">
        <v>6</v>
      </c>
      <c r="BOL55" s="1">
        <v>3.4000000000000002E-2</v>
      </c>
      <c r="BOM55" s="1">
        <f t="shared" si="3183"/>
        <v>2.9000000000000001E-2</v>
      </c>
      <c r="BON55" s="1">
        <f t="shared" si="3184"/>
        <v>1.0684039087947883</v>
      </c>
      <c r="BOO55" s="1">
        <f t="shared" si="3185"/>
        <v>1.6026058631921824E-3</v>
      </c>
      <c r="BOP55" s="1">
        <f t="shared" si="3186"/>
        <v>12.29510808387113</v>
      </c>
      <c r="BOQ55" s="1"/>
      <c r="BOR55" s="1"/>
      <c r="BOS55" s="2" t="s">
        <v>11</v>
      </c>
      <c r="BOT55" s="4" t="s">
        <v>172</v>
      </c>
      <c r="BOU55" s="4">
        <v>345</v>
      </c>
      <c r="BOV55" s="2">
        <v>6</v>
      </c>
      <c r="BOW55" s="1">
        <v>5.1999999999999998E-2</v>
      </c>
      <c r="BOX55" s="1">
        <f t="shared" si="3187"/>
        <v>4.4999999999999998E-2</v>
      </c>
      <c r="BOY55" s="1">
        <f t="shared" si="3188"/>
        <v>1.6495176848874598</v>
      </c>
      <c r="BOZ55" s="1">
        <f t="shared" si="3189"/>
        <v>2.4742765273311896E-3</v>
      </c>
      <c r="BPA55" s="1">
        <f t="shared" si="3190"/>
        <v>18.982519677250295</v>
      </c>
      <c r="BPB55" s="1"/>
      <c r="BPC55" s="1"/>
      <c r="BPD55" s="2" t="s">
        <v>11</v>
      </c>
      <c r="BPE55" s="4" t="s">
        <v>173</v>
      </c>
      <c r="BPF55" s="4">
        <v>352</v>
      </c>
      <c r="BPG55" s="2">
        <v>6</v>
      </c>
      <c r="BPH55" s="1">
        <v>6.3E-2</v>
      </c>
      <c r="BPI55" s="1">
        <f t="shared" si="3191"/>
        <v>5.3999999999999999E-2</v>
      </c>
      <c r="BPJ55" s="1">
        <f t="shared" si="3192"/>
        <v>1.8333333333333335</v>
      </c>
      <c r="BPK55" s="1">
        <f t="shared" si="3193"/>
        <v>2.7500000000000003E-3</v>
      </c>
      <c r="BPL55" s="1">
        <f t="shared" si="3194"/>
        <v>21.097855690667078</v>
      </c>
      <c r="BPM55" s="1"/>
      <c r="BPN55" s="1"/>
      <c r="BPO55" s="2" t="s">
        <v>11</v>
      </c>
      <c r="BPP55" s="4" t="s">
        <v>174</v>
      </c>
      <c r="BPQ55" s="4">
        <v>353</v>
      </c>
      <c r="BPR55" s="2">
        <v>6</v>
      </c>
      <c r="BPS55" s="1">
        <v>4.5999999999999999E-2</v>
      </c>
      <c r="BPT55" s="1">
        <f t="shared" si="3195"/>
        <v>3.6999999999999998E-2</v>
      </c>
      <c r="BPU55" s="1">
        <f t="shared" si="3196"/>
        <v>1.2166666666666666</v>
      </c>
      <c r="BPV55" s="1">
        <f t="shared" si="3197"/>
        <v>1.8249999999999998E-3</v>
      </c>
      <c r="BPW55" s="1">
        <f t="shared" si="3198"/>
        <v>14.001304231079057</v>
      </c>
      <c r="BPX55" s="1"/>
      <c r="BPY55" s="1"/>
      <c r="BPZ55" s="2" t="s">
        <v>11</v>
      </c>
      <c r="BQA55" s="4" t="s">
        <v>175</v>
      </c>
      <c r="BQB55" s="4">
        <v>358</v>
      </c>
      <c r="BQC55" s="2">
        <v>6</v>
      </c>
      <c r="BQD55" s="1">
        <v>5.8999999999999997E-2</v>
      </c>
      <c r="BQE55" s="1">
        <f t="shared" si="3199"/>
        <v>4.8999999999999995E-2</v>
      </c>
      <c r="BQF55" s="1">
        <f t="shared" si="3200"/>
        <v>1.6317567567567566</v>
      </c>
      <c r="BQG55" s="1">
        <f t="shared" si="3201"/>
        <v>2.4476351351351349E-3</v>
      </c>
      <c r="BQH55" s="1">
        <f t="shared" si="3202"/>
        <v>18.778128314359083</v>
      </c>
      <c r="BQI55" s="1"/>
      <c r="BQJ55" s="1"/>
      <c r="BQK55" s="2" t="s">
        <v>11</v>
      </c>
      <c r="BQL55" s="4" t="s">
        <v>176</v>
      </c>
      <c r="BQM55" s="4">
        <v>366</v>
      </c>
      <c r="BQN55" s="2">
        <v>6</v>
      </c>
      <c r="BQO55" s="1">
        <v>7.0000000000000007E-2</v>
      </c>
      <c r="BQP55" s="1">
        <f t="shared" si="3203"/>
        <v>5.9000000000000011E-2</v>
      </c>
      <c r="BQQ55" s="1">
        <f t="shared" si="3204"/>
        <v>2.1638795986622075</v>
      </c>
      <c r="BQR55" s="1">
        <f t="shared" si="3205"/>
        <v>3.2458193979933111E-3</v>
      </c>
      <c r="BQS55" s="1">
        <f t="shared" si="3206"/>
        <v>24.901756093393004</v>
      </c>
      <c r="BQT55" s="1"/>
      <c r="BQU55" s="1"/>
      <c r="BQV55" s="2" t="s">
        <v>11</v>
      </c>
      <c r="BQW55" s="4" t="s">
        <v>177</v>
      </c>
      <c r="BQX55" s="4">
        <v>367</v>
      </c>
      <c r="BQY55" s="2">
        <v>6</v>
      </c>
      <c r="BQZ55" s="1">
        <v>5.6000000000000001E-2</v>
      </c>
      <c r="BRA55" s="1">
        <f t="shared" si="3207"/>
        <v>3.5000000000000003E-2</v>
      </c>
      <c r="BRB55" s="1">
        <f t="shared" si="3208"/>
        <v>0.42760942760942772</v>
      </c>
      <c r="BRC55" s="1">
        <f t="shared" si="3209"/>
        <v>6.4141414141414155E-4</v>
      </c>
      <c r="BRD55" s="1">
        <f t="shared" si="3210"/>
        <v>4.9208956340031573</v>
      </c>
      <c r="BRE55" s="1"/>
      <c r="BRF55" s="1"/>
      <c r="BRG55" s="2" t="s">
        <v>11</v>
      </c>
      <c r="BRH55" s="4" t="s">
        <v>178</v>
      </c>
      <c r="BRI55" s="4">
        <v>373</v>
      </c>
      <c r="BRJ55" s="2">
        <v>6</v>
      </c>
      <c r="BRK55" s="1">
        <v>8.2000000000000003E-2</v>
      </c>
      <c r="BRL55" s="1">
        <f t="shared" si="3211"/>
        <v>6.0000000000000005E-2</v>
      </c>
      <c r="BRM55" s="1">
        <f t="shared" si="3212"/>
        <v>1.5796610169491527</v>
      </c>
      <c r="BRN55" s="1">
        <f t="shared" si="3213"/>
        <v>2.3694915254237293E-3</v>
      </c>
      <c r="BRO55" s="1">
        <f t="shared" si="3214"/>
        <v>18.178614641326703</v>
      </c>
      <c r="BRP55" s="1"/>
      <c r="BRQ55" s="1"/>
      <c r="BRR55" s="2" t="s">
        <v>11</v>
      </c>
      <c r="BRS55" s="1" t="s">
        <v>179</v>
      </c>
      <c r="BRT55" s="1">
        <v>380</v>
      </c>
      <c r="BRU55" s="2">
        <v>6</v>
      </c>
      <c r="BRV55" s="1">
        <v>9.5000000000000001E-2</v>
      </c>
      <c r="BRW55" s="1">
        <f t="shared" si="3215"/>
        <v>6.5000000000000002E-2</v>
      </c>
      <c r="BRX55" s="1">
        <f t="shared" si="3216"/>
        <v>1.7449664429530203</v>
      </c>
      <c r="BRY55" s="1">
        <f t="shared" si="3217"/>
        <v>2.6174496644295305E-3</v>
      </c>
      <c r="BRZ55" s="1">
        <f t="shared" si="3218"/>
        <v>20.080936471897889</v>
      </c>
      <c r="BSA55" s="1"/>
      <c r="BSB55" s="1"/>
      <c r="BSC55" s="2" t="s">
        <v>11</v>
      </c>
      <c r="BSD55" s="1" t="s">
        <v>180</v>
      </c>
      <c r="BSE55" s="1">
        <v>394</v>
      </c>
      <c r="BSF55" s="2">
        <v>6</v>
      </c>
      <c r="BSG55" s="1">
        <v>6.7000000000000004E-2</v>
      </c>
      <c r="BSH55" s="1">
        <f t="shared" si="3219"/>
        <v>5.5000000000000007E-2</v>
      </c>
      <c r="BSI55" s="1">
        <f t="shared" si="3220"/>
        <v>1.5070921985815606</v>
      </c>
      <c r="BSJ55" s="1">
        <f t="shared" si="3221"/>
        <v>2.2606382978723411E-3</v>
      </c>
      <c r="BSK55" s="1">
        <f t="shared" si="3222"/>
        <v>17.343498391747602</v>
      </c>
      <c r="BSL55" s="1"/>
      <c r="BSM55" s="1"/>
      <c r="BSN55" s="1" t="s">
        <v>11</v>
      </c>
      <c r="BSO55" s="1" t="s">
        <v>181</v>
      </c>
      <c r="BSP55" s="1">
        <v>395</v>
      </c>
      <c r="BSQ55" s="2">
        <v>6</v>
      </c>
      <c r="BSR55" s="1">
        <v>0.03</v>
      </c>
      <c r="BSS55" s="1">
        <f t="shared" si="3223"/>
        <v>1.9999999999999997E-2</v>
      </c>
      <c r="BST55" s="1">
        <f t="shared" si="3224"/>
        <v>0.71626297577854658</v>
      </c>
      <c r="BSU55" s="1">
        <f t="shared" si="3225"/>
        <v>1.0743944636678199E-3</v>
      </c>
      <c r="BSV55" s="1">
        <f t="shared" si="3226"/>
        <v>8.2426979452055686</v>
      </c>
      <c r="BSW55" s="1"/>
      <c r="BSX55" s="1"/>
      <c r="BSY55" s="1" t="s">
        <v>11</v>
      </c>
      <c r="BSZ55" s="1" t="s">
        <v>182</v>
      </c>
      <c r="BTA55" s="1">
        <v>401</v>
      </c>
      <c r="BTB55" s="1">
        <v>6</v>
      </c>
      <c r="BTC55" s="1">
        <v>4.1000000000000002E-2</v>
      </c>
      <c r="BTD55" s="1">
        <f t="shared" si="3227"/>
        <v>2.9000000000000001E-2</v>
      </c>
      <c r="BTE55" s="1">
        <f t="shared" si="3228"/>
        <v>1.1363636363636365</v>
      </c>
      <c r="BTF55" s="1">
        <f t="shared" si="3229"/>
        <v>1.7045454545454547E-3</v>
      </c>
      <c r="BTG55" s="1">
        <f t="shared" si="3230"/>
        <v>13.077183279339097</v>
      </c>
      <c r="BTH55" s="1"/>
      <c r="BTI55" s="1"/>
      <c r="BTJ55" s="1" t="s">
        <v>11</v>
      </c>
      <c r="BTK55" s="1" t="s">
        <v>183</v>
      </c>
      <c r="BTL55" s="1">
        <v>408</v>
      </c>
      <c r="BTM55" s="1">
        <v>6</v>
      </c>
      <c r="BTN55" s="1">
        <v>5.1999999999999998E-2</v>
      </c>
      <c r="BTO55" s="1">
        <f t="shared" si="3231"/>
        <v>3.9999999999999994E-2</v>
      </c>
      <c r="BTP55" s="5">
        <f t="shared" si="3232"/>
        <v>1.6550522648083621</v>
      </c>
      <c r="BTQ55" s="1">
        <f t="shared" si="3233"/>
        <v>2.4825783972125433E-3</v>
      </c>
      <c r="BTR55" s="1">
        <f t="shared" si="3234"/>
        <v>19.046211187330112</v>
      </c>
      <c r="BTS55" s="1"/>
      <c r="BTT55" s="1"/>
      <c r="BTU55" s="1" t="s">
        <v>11</v>
      </c>
      <c r="BTV55" s="1" t="s">
        <v>184</v>
      </c>
      <c r="BTW55" s="1">
        <v>409</v>
      </c>
      <c r="BTX55" s="1">
        <v>6</v>
      </c>
      <c r="BTY55" s="1">
        <v>0.03</v>
      </c>
      <c r="BTZ55" s="1">
        <f t="shared" si="3235"/>
        <v>1.9999999999999997E-2</v>
      </c>
      <c r="BUA55" s="1">
        <f t="shared" si="3236"/>
        <v>0.79238754325259508</v>
      </c>
      <c r="BUB55" s="1">
        <f t="shared" si="3237"/>
        <v>1.1885813148788927E-3</v>
      </c>
      <c r="BUC55" s="1">
        <f t="shared" si="3238"/>
        <v>9.118733475613892</v>
      </c>
      <c r="BUD55" s="1"/>
      <c r="BUE55" s="1"/>
      <c r="BUF55" s="1" t="s">
        <v>11</v>
      </c>
      <c r="BUG55" s="1" t="s">
        <v>185</v>
      </c>
      <c r="BUH55" s="1">
        <v>415</v>
      </c>
      <c r="BUI55" s="1">
        <v>6</v>
      </c>
      <c r="BUJ55" s="1">
        <v>4.8000000000000001E-2</v>
      </c>
      <c r="BUK55" s="1">
        <f t="shared" si="3239"/>
        <v>3.5000000000000003E-2</v>
      </c>
      <c r="BUL55" s="1">
        <f t="shared" si="3240"/>
        <v>1.3763066202090593</v>
      </c>
      <c r="BUM55" s="1">
        <f t="shared" si="3241"/>
        <v>2.064459930313589E-3</v>
      </c>
      <c r="BUN55" s="1">
        <f t="shared" si="3242"/>
        <v>15.838428250516621</v>
      </c>
      <c r="BUO55" s="1"/>
      <c r="BUP55" s="1"/>
      <c r="BUQ55" s="1" t="s">
        <v>11</v>
      </c>
      <c r="BUR55" s="1" t="s">
        <v>186</v>
      </c>
      <c r="BUS55" s="1">
        <v>422</v>
      </c>
      <c r="BUT55" s="1">
        <v>6</v>
      </c>
      <c r="BUU55" s="1">
        <v>5.7000000000000002E-2</v>
      </c>
      <c r="BUV55" s="1">
        <f t="shared" si="3243"/>
        <v>4.2000000000000003E-2</v>
      </c>
      <c r="BUW55" s="1">
        <f t="shared" si="3244"/>
        <v>1.5929824561403509</v>
      </c>
      <c r="BUX55" s="1">
        <f t="shared" si="3245"/>
        <v>2.3894736842105264E-3</v>
      </c>
      <c r="BUY55" s="1">
        <f t="shared" si="3246"/>
        <v>18.331916714952829</v>
      </c>
      <c r="BUZ55" s="1"/>
      <c r="BVA55" s="1"/>
      <c r="BVB55" s="1" t="s">
        <v>11</v>
      </c>
      <c r="BVC55" s="1" t="s">
        <v>187</v>
      </c>
      <c r="BVD55" s="1">
        <v>423</v>
      </c>
      <c r="BVE55" s="1">
        <v>6</v>
      </c>
      <c r="BVF55" s="1">
        <v>0.02</v>
      </c>
      <c r="BVG55" s="1">
        <f t="shared" si="3247"/>
        <v>0.01</v>
      </c>
      <c r="BVH55" s="1">
        <f t="shared" si="3248"/>
        <v>-0.59726962457337895</v>
      </c>
      <c r="BVI55" s="1">
        <f t="shared" si="3249"/>
        <v>-8.959044368600684E-4</v>
      </c>
      <c r="BVJ55" s="1">
        <f t="shared" si="3250"/>
        <v>-6.8733318260007552</v>
      </c>
      <c r="BVK55" s="1"/>
      <c r="BVL55" s="1"/>
      <c r="BVM55" s="1" t="s">
        <v>11</v>
      </c>
      <c r="BVN55" s="1" t="s">
        <v>188</v>
      </c>
      <c r="BVO55" s="1">
        <v>436</v>
      </c>
      <c r="BVP55" s="1">
        <v>6</v>
      </c>
      <c r="BVQ55" s="1">
        <v>5.0999999999999997E-2</v>
      </c>
      <c r="BVR55" s="1">
        <f t="shared" si="3251"/>
        <v>3.8999999999999993E-2</v>
      </c>
      <c r="BVS55" s="1">
        <f t="shared" si="3252"/>
        <v>0.68259385665528993</v>
      </c>
      <c r="BVT55" s="1">
        <f t="shared" si="3253"/>
        <v>1.0238907849829349E-3</v>
      </c>
      <c r="BVU55" s="1">
        <f t="shared" si="3254"/>
        <v>7.8552363725722882</v>
      </c>
      <c r="BVV55" s="1"/>
      <c r="BVW55" s="1"/>
      <c r="BVX55" s="1" t="s">
        <v>11</v>
      </c>
      <c r="BVY55" s="1" t="s">
        <v>189</v>
      </c>
      <c r="BVZ55" s="1">
        <v>437</v>
      </c>
      <c r="BWA55" s="1">
        <v>6</v>
      </c>
      <c r="BWB55" s="1">
        <v>2.1999999999999999E-2</v>
      </c>
      <c r="BWC55" s="1">
        <f t="shared" si="3255"/>
        <v>1.6999999999999998E-2</v>
      </c>
      <c r="BWD55" s="1">
        <f t="shared" si="3256"/>
        <v>-0.14828897338403044</v>
      </c>
      <c r="BWE55" s="1">
        <f t="shared" si="3257"/>
        <v>-2.2243346007604566E-4</v>
      </c>
      <c r="BWF55" s="1">
        <f t="shared" si="3258"/>
        <v>-1.7064978332582428</v>
      </c>
      <c r="BWG55" s="1"/>
      <c r="BWH55" s="1"/>
      <c r="BWI55" s="1" t="s">
        <v>11</v>
      </c>
      <c r="BWJ55" s="1" t="s">
        <v>190</v>
      </c>
      <c r="BWK55" s="1">
        <v>443</v>
      </c>
      <c r="BWL55" s="1">
        <v>6</v>
      </c>
      <c r="BWM55" s="1">
        <v>4.2000000000000003E-2</v>
      </c>
      <c r="BWN55" s="1">
        <f t="shared" si="3259"/>
        <v>3.2000000000000001E-2</v>
      </c>
      <c r="BWO55" s="1">
        <f t="shared" si="3260"/>
        <v>0.39393939393939392</v>
      </c>
      <c r="BWP55" s="1">
        <f t="shared" si="3261"/>
        <v>5.9090909090909094E-4</v>
      </c>
      <c r="BWQ55" s="1">
        <f t="shared" si="3262"/>
        <v>4.5334235368375539</v>
      </c>
      <c r="BWR55" s="1"/>
      <c r="BWS55" s="1"/>
      <c r="BWT55" s="1" t="s">
        <v>11</v>
      </c>
      <c r="BWU55" s="1" t="s">
        <v>191</v>
      </c>
      <c r="BWV55" s="1">
        <v>450</v>
      </c>
      <c r="BWW55" s="1">
        <v>6</v>
      </c>
      <c r="BWX55" s="1">
        <v>4.1000000000000002E-2</v>
      </c>
      <c r="BWY55" s="1">
        <f t="shared" si="3263"/>
        <v>3.7000000000000005E-2</v>
      </c>
      <c r="BWZ55" s="1">
        <f t="shared" si="3264"/>
        <v>0.92424242424242442</v>
      </c>
      <c r="BXA55" s="1">
        <f t="shared" si="3265"/>
        <v>1.3863636363636367E-3</v>
      </c>
      <c r="BXB55" s="1">
        <f t="shared" si="3266"/>
        <v>10.636109067195802</v>
      </c>
      <c r="BXC55" s="1"/>
      <c r="BXD55" s="1"/>
      <c r="BXE55" s="1" t="s">
        <v>11</v>
      </c>
      <c r="BXF55" s="1" t="s">
        <v>192</v>
      </c>
      <c r="BXG55" s="1">
        <v>451</v>
      </c>
      <c r="BXH55" s="1">
        <v>6</v>
      </c>
      <c r="BXI55" s="1">
        <v>0.01</v>
      </c>
      <c r="BXJ55" s="1">
        <f t="shared" si="3267"/>
        <v>1.3000000000000001E-2</v>
      </c>
      <c r="BXK55" s="1">
        <f t="shared" si="3268"/>
        <v>0.97358490566037748</v>
      </c>
      <c r="BXL55" s="1">
        <f t="shared" si="3269"/>
        <v>1.4603773584905663E-3</v>
      </c>
      <c r="BXM55" s="1">
        <f t="shared" si="3270"/>
        <v>11.203938459400563</v>
      </c>
      <c r="BXN55" s="1"/>
      <c r="BXO55" s="1"/>
      <c r="BXP55" s="1" t="s">
        <v>11</v>
      </c>
      <c r="BXQ55" s="1" t="s">
        <v>193</v>
      </c>
      <c r="BXR55" s="1">
        <v>464</v>
      </c>
      <c r="BXS55" s="1">
        <v>6</v>
      </c>
      <c r="BXT55" s="1">
        <v>0.04</v>
      </c>
      <c r="BXU55" s="1">
        <f t="shared" si="3271"/>
        <v>3.6000000000000004E-2</v>
      </c>
      <c r="BXV55" s="1">
        <f t="shared" si="3272"/>
        <v>2.1286764705882355</v>
      </c>
      <c r="BXW55" s="1">
        <f t="shared" si="3273"/>
        <v>3.1930147058823535E-3</v>
      </c>
      <c r="BXX55" s="1">
        <f t="shared" si="3274"/>
        <v>24.496641266503154</v>
      </c>
      <c r="BXY55" s="1"/>
      <c r="BXZ55" s="1"/>
      <c r="BYA55" s="1" t="s">
        <v>11</v>
      </c>
      <c r="BYB55" s="1" t="s">
        <v>194</v>
      </c>
      <c r="BYC55" s="1">
        <v>465</v>
      </c>
      <c r="BYD55" s="1">
        <v>6</v>
      </c>
      <c r="BYE55" s="1">
        <v>2.7E-2</v>
      </c>
      <c r="BYF55" s="1">
        <f t="shared" si="3275"/>
        <v>2.1999999999999999E-2</v>
      </c>
      <c r="BYG55" s="1">
        <f t="shared" si="3276"/>
        <v>0.65917602996254665</v>
      </c>
      <c r="BYH55" s="1">
        <f t="shared" si="3277"/>
        <v>9.8876404494381998E-4</v>
      </c>
      <c r="BYI55" s="1">
        <f t="shared" si="3278"/>
        <v>7.5857458663072617</v>
      </c>
      <c r="BYJ55" s="1"/>
      <c r="BYK55" s="1"/>
      <c r="BYL55" s="1" t="s">
        <v>11</v>
      </c>
      <c r="BYM55" s="1" t="s">
        <v>195</v>
      </c>
      <c r="BYN55" s="1">
        <v>479</v>
      </c>
      <c r="BYO55" s="1">
        <v>6</v>
      </c>
      <c r="BYP55" s="1">
        <v>5.1999999999999998E-2</v>
      </c>
      <c r="BYQ55" s="1">
        <f t="shared" si="3279"/>
        <v>4.0999999999999995E-2</v>
      </c>
      <c r="BYR55" s="1">
        <f t="shared" si="3280"/>
        <v>1.6863468634686347</v>
      </c>
      <c r="BYS55" s="1">
        <f t="shared" si="3281"/>
        <v>2.5295202952029523E-3</v>
      </c>
      <c r="BYT55" s="1">
        <f t="shared" si="3282"/>
        <v>19.406346965383808</v>
      </c>
      <c r="BYU55" s="1"/>
      <c r="BYV55" s="1"/>
      <c r="BYW55" s="1" t="s">
        <v>11</v>
      </c>
      <c r="BYX55" s="1" t="s">
        <v>196</v>
      </c>
      <c r="BYY55" s="1">
        <v>480</v>
      </c>
      <c r="BYZ55" s="1">
        <v>6</v>
      </c>
      <c r="BZA55" s="1">
        <v>3.1E-2</v>
      </c>
      <c r="BZB55" s="1">
        <f t="shared" si="3283"/>
        <v>1.8000000000000002E-2</v>
      </c>
      <c r="BZC55" s="1">
        <f t="shared" si="3284"/>
        <v>1.0786516853932584</v>
      </c>
      <c r="BZD55" s="1">
        <f t="shared" si="3285"/>
        <v>1.6179775280898876E-3</v>
      </c>
      <c r="BZE55" s="1">
        <f t="shared" si="3286"/>
        <v>12.413038690320976</v>
      </c>
      <c r="BZF55" s="1"/>
      <c r="BZG55" s="1"/>
      <c r="BZH55" s="1" t="s">
        <v>11</v>
      </c>
      <c r="BZI55" s="1" t="s">
        <v>197</v>
      </c>
      <c r="BZJ55" s="1">
        <v>494</v>
      </c>
      <c r="BZK55" s="1">
        <v>6</v>
      </c>
      <c r="BZL55" s="1">
        <v>6.0999999999999999E-2</v>
      </c>
      <c r="BZM55" s="1">
        <f t="shared" si="3287"/>
        <v>4.5999999999999999E-2</v>
      </c>
      <c r="BZN55" s="1">
        <f t="shared" si="3288"/>
        <v>2.4264705882352944</v>
      </c>
      <c r="BZO55" s="1">
        <f t="shared" si="3289"/>
        <v>3.6397058823529416E-3</v>
      </c>
      <c r="BZP55" s="1">
        <f t="shared" si="3290"/>
        <v>27.92363253176525</v>
      </c>
      <c r="BZQ55" s="1"/>
      <c r="BZR55" s="1"/>
      <c r="BZS55" s="1" t="s">
        <v>11</v>
      </c>
      <c r="BZT55" s="1" t="s">
        <v>198</v>
      </c>
      <c r="BZU55" s="1">
        <v>495</v>
      </c>
      <c r="BZV55" s="1">
        <v>6</v>
      </c>
      <c r="BZW55" s="1">
        <v>3.2000000000000001E-2</v>
      </c>
      <c r="BZX55" s="1">
        <f t="shared" si="3291"/>
        <v>1.8000000000000002E-2</v>
      </c>
      <c r="BZY55" s="1">
        <f t="shared" si="3292"/>
        <v>1.0553505535055352</v>
      </c>
      <c r="BZZ55" s="1">
        <f t="shared" si="3293"/>
        <v>1.5830258302583029E-3</v>
      </c>
      <c r="CAA55" s="1">
        <f t="shared" si="3294"/>
        <v>12.144891098686585</v>
      </c>
      <c r="CAB55" s="1"/>
      <c r="CAC55" s="1"/>
      <c r="CAD55" s="1" t="s">
        <v>11</v>
      </c>
      <c r="CAE55" s="1" t="s">
        <v>199</v>
      </c>
      <c r="CAF55" s="1">
        <v>501</v>
      </c>
      <c r="CAG55" s="1">
        <v>6</v>
      </c>
      <c r="CAH55" s="1">
        <v>4.7E-2</v>
      </c>
      <c r="CAI55" s="1">
        <f t="shared" si="3295"/>
        <v>0.03</v>
      </c>
      <c r="CAJ55" s="1">
        <f t="shared" si="3296"/>
        <v>1.5494505494505493</v>
      </c>
      <c r="CAK55" s="1">
        <f t="shared" si="3297"/>
        <v>2.3241758241758239E-3</v>
      </c>
      <c r="CAL55" s="1">
        <f t="shared" si="3298"/>
        <v>17.830954959345</v>
      </c>
      <c r="CAM55" s="1"/>
      <c r="CAN55" s="1"/>
      <c r="CAO55" s="1" t="s">
        <v>11</v>
      </c>
      <c r="CAP55" s="1" t="s">
        <v>200</v>
      </c>
      <c r="CAQ55" s="1">
        <v>508</v>
      </c>
      <c r="CAR55" s="1">
        <v>6</v>
      </c>
      <c r="CAS55" s="1">
        <v>5.6000000000000001E-2</v>
      </c>
      <c r="CAT55" s="1">
        <f t="shared" si="3299"/>
        <v>1.8000000000000002E-2</v>
      </c>
      <c r="CAU55" s="1">
        <f t="shared" si="3300"/>
        <v>1.1025641025641026</v>
      </c>
      <c r="CAV55" s="1">
        <f t="shared" si="3301"/>
        <v>1.653846153846154E-3</v>
      </c>
      <c r="CAW55" s="1">
        <f t="shared" si="3302"/>
        <v>12.688220904876705</v>
      </c>
      <c r="CAX55" s="1"/>
      <c r="CAY55" s="1"/>
      <c r="CAZ55" s="1" t="s">
        <v>11</v>
      </c>
      <c r="CBA55" s="1" t="s">
        <v>201</v>
      </c>
      <c r="CBB55" s="1">
        <v>509</v>
      </c>
      <c r="CBC55" s="1">
        <v>6</v>
      </c>
      <c r="CBD55" s="1">
        <v>2.5000000000000001E-2</v>
      </c>
      <c r="CBE55" s="1">
        <f t="shared" si="3303"/>
        <v>1.2000000000000002E-2</v>
      </c>
      <c r="CBF55" s="1">
        <f t="shared" si="3304"/>
        <v>0.32330827067669182</v>
      </c>
      <c r="CBG55" s="1">
        <f t="shared" si="3305"/>
        <v>4.8496240601503775E-4</v>
      </c>
      <c r="CBH55" s="1">
        <f t="shared" si="3306"/>
        <v>3.7206061300014404</v>
      </c>
      <c r="CBI55" s="1"/>
      <c r="CBJ55" s="1"/>
      <c r="CBK55" s="1" t="s">
        <v>11</v>
      </c>
      <c r="CBL55" s="1" t="s">
        <v>202</v>
      </c>
      <c r="CBM55" s="1">
        <v>515</v>
      </c>
      <c r="CBN55" s="1">
        <v>6</v>
      </c>
      <c r="CBO55" s="1">
        <v>3.5000000000000003E-2</v>
      </c>
      <c r="CBP55" s="1">
        <f t="shared" si="2463"/>
        <v>2.0000000000000004E-2</v>
      </c>
      <c r="CBQ55" s="1">
        <f t="shared" si="3307"/>
        <v>0.73033707865168551</v>
      </c>
      <c r="CBR55" s="1">
        <f t="shared" si="3308"/>
        <v>1.0955056179775284E-3</v>
      </c>
      <c r="CBS55" s="1">
        <f t="shared" si="3309"/>
        <v>8.4046616132381633</v>
      </c>
      <c r="CBT55" s="1"/>
      <c r="CBU55" s="1"/>
      <c r="CBV55" s="1" t="s">
        <v>11</v>
      </c>
      <c r="CBW55" s="1" t="s">
        <v>203</v>
      </c>
      <c r="CBX55" s="1">
        <v>522</v>
      </c>
      <c r="CBY55" s="1">
        <v>6</v>
      </c>
      <c r="CBZ55" s="1">
        <v>4.9000000000000002E-2</v>
      </c>
      <c r="CCA55" s="1">
        <f t="shared" si="3310"/>
        <v>3.5000000000000003E-2</v>
      </c>
      <c r="CCB55" s="1">
        <f t="shared" si="3311"/>
        <v>1.303370786516854</v>
      </c>
      <c r="CCC55" s="1">
        <f t="shared" si="3312"/>
        <v>1.9550561797752812E-3</v>
      </c>
      <c r="CCD55" s="1">
        <f t="shared" si="3313"/>
        <v>14.999088417471182</v>
      </c>
      <c r="CCE55" s="1"/>
      <c r="CCF55" s="1"/>
      <c r="CCG55" s="1" t="s">
        <v>11</v>
      </c>
      <c r="CCH55" s="1" t="s">
        <v>204</v>
      </c>
      <c r="CCI55" s="1">
        <v>523</v>
      </c>
      <c r="CCJ55" s="1">
        <v>6</v>
      </c>
      <c r="CCK55" s="1">
        <v>3.6999999999999998E-2</v>
      </c>
      <c r="CCL55" s="1">
        <f t="shared" si="3314"/>
        <v>1.7999999999999999E-2</v>
      </c>
      <c r="CCM55" s="1">
        <f t="shared" si="3315"/>
        <v>0.76045627376425839</v>
      </c>
      <c r="CCN55" s="1">
        <f t="shared" si="3316"/>
        <v>1.1406844106463877E-3</v>
      </c>
      <c r="CCO55" s="1">
        <f t="shared" si="3317"/>
        <v>8.7512709397858579</v>
      </c>
      <c r="CCP55" s="1"/>
      <c r="CCQ55" s="1"/>
      <c r="CCR55" s="1" t="s">
        <v>11</v>
      </c>
      <c r="CCS55" s="1" t="s">
        <v>205</v>
      </c>
      <c r="CCT55" s="1">
        <v>536</v>
      </c>
      <c r="CCU55" s="1">
        <v>6</v>
      </c>
      <c r="CCV55" s="1">
        <v>5.3999999999999999E-2</v>
      </c>
      <c r="CCW55" s="1">
        <f t="shared" si="3318"/>
        <v>3.4000000000000002E-2</v>
      </c>
      <c r="CCX55" s="1">
        <f t="shared" si="3319"/>
        <v>1.2702702702702706</v>
      </c>
      <c r="CCY55" s="1">
        <f t="shared" si="3320"/>
        <v>1.9054054054054061E-3</v>
      </c>
      <c r="CCZ55" s="1">
        <f t="shared" si="3321"/>
        <v>14.618170281985547</v>
      </c>
      <c r="CDA55" s="1"/>
      <c r="CDB55" s="1"/>
      <c r="CDC55" s="1" t="s">
        <v>11</v>
      </c>
      <c r="CDD55" s="1" t="s">
        <v>206</v>
      </c>
      <c r="CDE55" s="1">
        <v>542</v>
      </c>
      <c r="CDF55" s="1">
        <v>6</v>
      </c>
      <c r="CDG55" s="1">
        <v>5.3999999999999999E-2</v>
      </c>
      <c r="CDH55" s="1">
        <f t="shared" si="3322"/>
        <v>3.9E-2</v>
      </c>
      <c r="CDI55" s="1">
        <f t="shared" si="3323"/>
        <v>1.1098484848484849</v>
      </c>
      <c r="CDJ55" s="1">
        <f t="shared" si="3324"/>
        <v>1.6647727272727274E-3</v>
      </c>
      <c r="CDK55" s="1">
        <f t="shared" si="3325"/>
        <v>12.772049002821186</v>
      </c>
      <c r="CDL55" s="1"/>
      <c r="CDM55" s="1"/>
      <c r="CDN55" s="1" t="s">
        <v>11</v>
      </c>
      <c r="CDO55" s="1" t="s">
        <v>207</v>
      </c>
      <c r="CDP55" s="1">
        <v>549</v>
      </c>
      <c r="CDQ55" s="1">
        <v>6</v>
      </c>
      <c r="CDR55" s="1">
        <v>5.5E-2</v>
      </c>
      <c r="CDS55" s="1">
        <f t="shared" si="3326"/>
        <v>0.04</v>
      </c>
      <c r="CDT55" s="1">
        <f t="shared" si="3327"/>
        <v>1.0722433460076046</v>
      </c>
      <c r="CDU55" s="1">
        <f t="shared" si="3328"/>
        <v>1.6083650190114069E-3</v>
      </c>
      <c r="CDV55" s="1">
        <f t="shared" si="3329"/>
        <v>12.339292025098063</v>
      </c>
      <c r="CDW55" s="1"/>
      <c r="CDX55" s="1"/>
      <c r="CDY55" s="1" t="s">
        <v>11</v>
      </c>
      <c r="CDZ55" s="1" t="s">
        <v>208</v>
      </c>
      <c r="CEA55" s="1">
        <v>550</v>
      </c>
      <c r="CEB55" s="1">
        <v>6</v>
      </c>
      <c r="CEC55" s="1">
        <v>3.5999999999999997E-2</v>
      </c>
      <c r="CED55" s="1">
        <f t="shared" si="3330"/>
        <v>1.8999999999999996E-2</v>
      </c>
      <c r="CEE55" s="1">
        <f t="shared" si="3331"/>
        <v>0.70399999999999985</v>
      </c>
      <c r="CEF55" s="1">
        <f t="shared" si="3332"/>
        <v>1.0559999999999999E-3</v>
      </c>
      <c r="CEG55" s="1">
        <f t="shared" si="3333"/>
        <v>8.1015765852161561</v>
      </c>
      <c r="CEH55" s="1"/>
      <c r="CEI55" s="1"/>
      <c r="CEJ55" s="1" t="s">
        <v>11</v>
      </c>
      <c r="CEK55" s="1" t="s">
        <v>209</v>
      </c>
      <c r="CEL55" s="1">
        <v>556</v>
      </c>
      <c r="CEM55" s="1">
        <v>6</v>
      </c>
      <c r="CEN55" s="1">
        <v>4.7E-2</v>
      </c>
      <c r="CEO55" s="1">
        <f t="shared" si="3334"/>
        <v>3.2000000000000001E-2</v>
      </c>
      <c r="CEP55" s="1">
        <f t="shared" si="3335"/>
        <v>1.3478260869565217</v>
      </c>
      <c r="CEQ55" s="1">
        <f t="shared" si="3336"/>
        <v>2.0217391304347826E-3</v>
      </c>
      <c r="CER55" s="1">
        <f t="shared" si="3337"/>
        <v>15.510676515668285</v>
      </c>
      <c r="CES55" s="1"/>
      <c r="CET55" s="1"/>
      <c r="CEU55" s="1" t="s">
        <v>11</v>
      </c>
      <c r="CEV55" s="1" t="s">
        <v>210</v>
      </c>
      <c r="CEW55" s="1">
        <v>563</v>
      </c>
      <c r="CEX55" s="1">
        <v>6</v>
      </c>
      <c r="CEY55" s="1">
        <v>4.2000000000000003E-2</v>
      </c>
      <c r="CEZ55" s="1">
        <f t="shared" si="3338"/>
        <v>2.8000000000000004E-2</v>
      </c>
      <c r="CFA55" s="1">
        <f t="shared" si="3339"/>
        <v>1.1238476953907817</v>
      </c>
      <c r="CFB55" s="1">
        <f t="shared" si="3340"/>
        <v>1.6857715430861726E-3</v>
      </c>
      <c r="CFC55" s="1">
        <f t="shared" si="3341"/>
        <v>12.933150815805536</v>
      </c>
      <c r="CFD55" s="1"/>
      <c r="CFE55" s="1"/>
      <c r="CFF55" s="1" t="s">
        <v>11</v>
      </c>
      <c r="CFG55" s="1" t="s">
        <v>211</v>
      </c>
      <c r="CFH55" s="1">
        <v>564</v>
      </c>
      <c r="CFI55" s="1">
        <v>6</v>
      </c>
      <c r="CFJ55" s="1">
        <v>5.7000000000000002E-2</v>
      </c>
      <c r="CFK55" s="1">
        <f t="shared" si="3342"/>
        <v>2.5000000000000001E-2</v>
      </c>
      <c r="CFL55" s="1">
        <f t="shared" si="3343"/>
        <v>0.69029850746268662</v>
      </c>
      <c r="CFM55" s="1">
        <f t="shared" si="3344"/>
        <v>1.03544776119403E-3</v>
      </c>
      <c r="CFN55" s="1">
        <f t="shared" si="3345"/>
        <v>7.9439008875985273</v>
      </c>
      <c r="CFO55" s="1"/>
      <c r="CFP55" s="1"/>
      <c r="CFQ55" s="1" t="s">
        <v>11</v>
      </c>
      <c r="CFR55" s="1" t="s">
        <v>212</v>
      </c>
      <c r="CFS55" s="1">
        <v>571</v>
      </c>
      <c r="CFT55" s="1">
        <v>6</v>
      </c>
      <c r="CFU55" s="1">
        <v>6.9000000000000006E-2</v>
      </c>
      <c r="CFV55" s="1">
        <f t="shared" si="3346"/>
        <v>3.8000000000000006E-2</v>
      </c>
      <c r="CFW55" s="1">
        <f t="shared" si="3347"/>
        <v>1.0676691729323311</v>
      </c>
      <c r="CFX55" s="1">
        <f t="shared" si="3348"/>
        <v>1.6015037593984968E-3</v>
      </c>
      <c r="CFY55" s="1">
        <f t="shared" si="3349"/>
        <v>12.286652801400106</v>
      </c>
      <c r="CFZ55" s="1"/>
      <c r="CGA55" s="1"/>
      <c r="CGB55" s="1" t="s">
        <v>11</v>
      </c>
      <c r="CGC55" s="1" t="s">
        <v>213</v>
      </c>
      <c r="CGD55" s="1">
        <v>577</v>
      </c>
      <c r="CGE55" s="1">
        <v>6</v>
      </c>
      <c r="CGF55" s="1">
        <v>7.3999999999999996E-2</v>
      </c>
      <c r="CGG55" s="1">
        <f t="shared" si="3350"/>
        <v>4.2999999999999997E-2</v>
      </c>
      <c r="CGH55" s="1">
        <f t="shared" si="3351"/>
        <v>1.0676691729323307</v>
      </c>
      <c r="CGI55" s="1">
        <f t="shared" si="3352"/>
        <v>1.6015037593984961E-3</v>
      </c>
      <c r="CGJ55" s="1">
        <f t="shared" si="3353"/>
        <v>12.2866528014001</v>
      </c>
      <c r="CGK55" s="1"/>
      <c r="CGL55" s="1"/>
      <c r="CGM55" s="1" t="s">
        <v>11</v>
      </c>
      <c r="CGN55" s="1" t="s">
        <v>214</v>
      </c>
      <c r="CGO55" s="1">
        <v>578</v>
      </c>
      <c r="CGP55" s="1">
        <v>6</v>
      </c>
      <c r="CGQ55" s="1">
        <v>5.3999999999999999E-2</v>
      </c>
      <c r="CGR55" s="1">
        <f t="shared" si="3354"/>
        <v>3.6999999999999998E-2</v>
      </c>
      <c r="CGS55" s="1">
        <f t="shared" si="3355"/>
        <v>0.57142857142857129</v>
      </c>
      <c r="CGT55" s="1">
        <f t="shared" si="3356"/>
        <v>8.5714285714285699E-4</v>
      </c>
      <c r="CGU55" s="1">
        <f t="shared" si="3357"/>
        <v>6.5759550204676591</v>
      </c>
      <c r="CGV55" s="1"/>
      <c r="CGW55" s="1"/>
      <c r="CGX55" s="1" t="s">
        <v>11</v>
      </c>
      <c r="CGY55" s="1" t="s">
        <v>215</v>
      </c>
      <c r="CGZ55" s="1">
        <v>592</v>
      </c>
      <c r="CHA55" s="1">
        <v>6</v>
      </c>
      <c r="CHB55" s="1">
        <v>7.0000000000000007E-2</v>
      </c>
      <c r="CHC55" s="1">
        <f t="shared" si="3358"/>
        <v>4.4000000000000011E-2</v>
      </c>
      <c r="CHD55" s="1">
        <f t="shared" si="3359"/>
        <v>0.61685823754789304</v>
      </c>
      <c r="CHE55" s="1">
        <f t="shared" si="3360"/>
        <v>9.2528735632183955E-4</v>
      </c>
      <c r="CHF55" s="1">
        <f t="shared" si="3361"/>
        <v>7.0987560422098239</v>
      </c>
      <c r="CHG55" s="1"/>
      <c r="CHH55" s="1"/>
      <c r="CHI55" s="1" t="s">
        <v>11</v>
      </c>
      <c r="CHJ55" s="1" t="s">
        <v>216</v>
      </c>
      <c r="CHK55" s="1">
        <v>593</v>
      </c>
      <c r="CHL55" s="1">
        <v>6</v>
      </c>
      <c r="CHM55" s="1">
        <v>6.3E-2</v>
      </c>
      <c r="CHN55" s="1">
        <f t="shared" si="3362"/>
        <v>0.04</v>
      </c>
      <c r="CHO55" s="1">
        <f t="shared" si="3363"/>
        <v>1.2588235294117649</v>
      </c>
      <c r="CHP55" s="1">
        <f t="shared" si="3364"/>
        <v>1.8882352941176474E-3</v>
      </c>
      <c r="CHQ55" s="1">
        <f t="shared" si="3365"/>
        <v>14.486442089206701</v>
      </c>
      <c r="CHR55" s="1"/>
      <c r="CHS55" s="1"/>
      <c r="CHT55" s="1" t="s">
        <v>11</v>
      </c>
      <c r="CHU55" s="1" t="s">
        <v>217</v>
      </c>
      <c r="CHV55" s="1">
        <v>607</v>
      </c>
      <c r="CHW55" s="1">
        <v>6</v>
      </c>
      <c r="CHX55" s="1">
        <v>5.8000000000000003E-2</v>
      </c>
      <c r="CHY55" s="1">
        <f t="shared" si="3366"/>
        <v>3.7000000000000005E-2</v>
      </c>
      <c r="CHZ55" s="1">
        <f t="shared" si="3367"/>
        <v>1.2480620155038762</v>
      </c>
      <c r="CIA55" s="1">
        <f t="shared" si="3368"/>
        <v>1.8720930232558144E-3</v>
      </c>
      <c r="CIB55" s="1">
        <f t="shared" si="3369"/>
        <v>14.362599434238478</v>
      </c>
      <c r="CIC55" s="1"/>
      <c r="CID55" s="1"/>
      <c r="CIE55" s="1" t="s">
        <v>11</v>
      </c>
      <c r="CIF55" s="1" t="s">
        <v>218</v>
      </c>
      <c r="CIG55" s="1">
        <v>608</v>
      </c>
      <c r="CIH55" s="1">
        <v>6</v>
      </c>
      <c r="CII55" s="1">
        <v>4.8000000000000001E-2</v>
      </c>
      <c r="CIJ55" s="1">
        <f t="shared" si="3370"/>
        <v>2.1000000000000001E-2</v>
      </c>
      <c r="CIK55" s="1">
        <f t="shared" si="3371"/>
        <v>4.7058823529411757E-2</v>
      </c>
      <c r="CIL55" s="1">
        <f t="shared" si="3372"/>
        <v>7.0588235294117641E-5</v>
      </c>
      <c r="CIM55" s="1">
        <f t="shared" si="3373"/>
        <v>0.5415492369796896</v>
      </c>
      <c r="CIN55" s="1"/>
      <c r="CIO55" s="1"/>
      <c r="CIP55" s="1" t="s">
        <v>11</v>
      </c>
      <c r="CIQ55" s="1" t="s">
        <v>219</v>
      </c>
      <c r="CIR55" s="1">
        <v>621</v>
      </c>
      <c r="CIS55" s="1">
        <v>6</v>
      </c>
      <c r="CIT55" s="1">
        <v>4.7E-2</v>
      </c>
      <c r="CIU55" s="1">
        <f t="shared" si="3374"/>
        <v>1.7000000000000001E-2</v>
      </c>
      <c r="CIV55" s="1">
        <f t="shared" si="3375"/>
        <v>-1.0992063492063491</v>
      </c>
      <c r="CIW55" s="1">
        <f t="shared" si="3376"/>
        <v>-1.6488095238095237E-3</v>
      </c>
      <c r="CIX55" s="1">
        <f t="shared" si="3377"/>
        <v>-12.649580143538484</v>
      </c>
      <c r="CIY55" s="1"/>
      <c r="CIZ55" s="1"/>
      <c r="CJA55" s="1" t="s">
        <v>11</v>
      </c>
      <c r="CJB55" s="1" t="s">
        <v>220</v>
      </c>
      <c r="CJC55" s="1">
        <v>622</v>
      </c>
      <c r="CJD55" s="1">
        <v>6</v>
      </c>
      <c r="CJE55" s="1">
        <v>3.4000000000000002E-2</v>
      </c>
      <c r="CJF55" s="1">
        <f t="shared" si="3378"/>
        <v>2.5000000000000001E-2</v>
      </c>
      <c r="CJG55" s="1">
        <f t="shared" si="3379"/>
        <v>0.44876325088339231</v>
      </c>
      <c r="CJH55" s="1">
        <f t="shared" si="3380"/>
        <v>6.7314487632508843E-4</v>
      </c>
      <c r="CJI55" s="1">
        <f t="shared" si="3381"/>
        <v>5.164332167134055</v>
      </c>
      <c r="CJJ55" s="1"/>
      <c r="CJK55" s="1"/>
      <c r="CJL55" s="1" t="s">
        <v>11</v>
      </c>
      <c r="CJM55" s="1" t="s">
        <v>221</v>
      </c>
      <c r="CJN55" s="1">
        <v>635</v>
      </c>
      <c r="CJO55" s="1">
        <v>6</v>
      </c>
      <c r="CJP55" s="1">
        <v>6.0999999999999999E-2</v>
      </c>
      <c r="CJQ55" s="1">
        <f t="shared" si="3382"/>
        <v>4.9000000000000002E-2</v>
      </c>
      <c r="CJR55" s="1">
        <f t="shared" si="3383"/>
        <v>0.99290780141843971</v>
      </c>
      <c r="CJS55" s="1">
        <f t="shared" si="3384"/>
        <v>1.4893617021276596E-3</v>
      </c>
      <c r="CJT55" s="1">
        <f t="shared" si="3385"/>
        <v>11.426304822798416</v>
      </c>
      <c r="CJU55" s="1"/>
      <c r="CJV55" s="1"/>
      <c r="CJW55" s="1" t="s">
        <v>11</v>
      </c>
      <c r="CJX55" s="1" t="s">
        <v>222</v>
      </c>
      <c r="CJY55" s="1">
        <v>636</v>
      </c>
      <c r="CJZ55" s="1">
        <v>6</v>
      </c>
      <c r="CKA55" s="1">
        <v>4.4999999999999998E-2</v>
      </c>
      <c r="CKB55" s="1">
        <f t="shared" si="3386"/>
        <v>2.4999999999999998E-2</v>
      </c>
      <c r="CKC55" s="1">
        <f t="shared" si="3387"/>
        <v>-1.4134275618374596E-2</v>
      </c>
      <c r="CKD55" s="1">
        <f t="shared" si="3388"/>
        <v>-2.1201413427561895E-5</v>
      </c>
      <c r="CKE55" s="1">
        <f t="shared" si="3389"/>
        <v>-0.16265613124831713</v>
      </c>
      <c r="CKF55" s="1"/>
      <c r="CKG55" s="1"/>
      <c r="CKH55" s="1" t="s">
        <v>11</v>
      </c>
      <c r="CKI55" s="1" t="s">
        <v>223</v>
      </c>
      <c r="CKJ55" s="1">
        <v>649</v>
      </c>
      <c r="CKK55" s="1">
        <v>6</v>
      </c>
      <c r="CKL55" s="1">
        <v>6.5000000000000002E-2</v>
      </c>
      <c r="CKM55" s="1">
        <f t="shared" si="3390"/>
        <v>4.1000000000000002E-2</v>
      </c>
      <c r="CKN55" s="1">
        <f t="shared" si="3391"/>
        <v>0.46996466431095418</v>
      </c>
      <c r="CKO55" s="1">
        <f t="shared" si="3392"/>
        <v>7.0494699646643131E-4</v>
      </c>
      <c r="CKP55" s="1">
        <f t="shared" si="3393"/>
        <v>5.4083163640065308</v>
      </c>
      <c r="CKQ55" s="1"/>
      <c r="CKR55" s="1"/>
      <c r="CKS55" s="1" t="s">
        <v>11</v>
      </c>
      <c r="CKT55" s="1" t="s">
        <v>224</v>
      </c>
      <c r="CKU55" s="1">
        <v>650</v>
      </c>
      <c r="CKV55" s="1">
        <v>6</v>
      </c>
      <c r="CKW55" s="1">
        <v>3.7999999999999999E-2</v>
      </c>
      <c r="CKX55" s="1">
        <f t="shared" si="3394"/>
        <v>2.0999999999999998E-2</v>
      </c>
      <c r="CKY55" s="1">
        <f t="shared" si="3395"/>
        <v>0.13333333333333325</v>
      </c>
      <c r="CKZ55" s="1">
        <f t="shared" si="3396"/>
        <v>1.9999999999999987E-4</v>
      </c>
      <c r="CLA55" s="1">
        <f t="shared" si="3397"/>
        <v>1.5343895047757863</v>
      </c>
      <c r="CLB55" s="1"/>
      <c r="CLC55" s="1"/>
      <c r="CLD55" s="1" t="s">
        <v>11</v>
      </c>
      <c r="CLE55" s="1" t="s">
        <v>225</v>
      </c>
      <c r="CLF55" s="1">
        <v>663</v>
      </c>
      <c r="CLG55" s="1">
        <v>6</v>
      </c>
      <c r="CLH55" s="1">
        <v>5.7000000000000002E-2</v>
      </c>
      <c r="CLI55" s="1">
        <f t="shared" si="3398"/>
        <v>3.5000000000000003E-2</v>
      </c>
      <c r="CLJ55" s="1">
        <f t="shared" si="3399"/>
        <v>0.62283737024221464</v>
      </c>
      <c r="CLK55" s="1">
        <f t="shared" si="3400"/>
        <v>9.3425605536332195E-4</v>
      </c>
      <c r="CLL55" s="1">
        <f t="shared" si="3401"/>
        <v>7.1675634306135407</v>
      </c>
      <c r="CLM55" s="1"/>
      <c r="CLN55" s="1"/>
      <c r="CLO55" s="1"/>
      <c r="CLP55" s="1"/>
      <c r="CLQ55" s="1"/>
      <c r="CLR55" s="1"/>
      <c r="CLS55" s="1"/>
      <c r="CLT55" s="1"/>
      <c r="CLU55" s="1"/>
      <c r="CLV55" s="1"/>
      <c r="CLW55" s="1"/>
      <c r="CLX55" s="1"/>
      <c r="CLY55" s="1"/>
      <c r="CLZ55" s="1"/>
      <c r="CMA55" s="1"/>
      <c r="CMB55" s="1"/>
      <c r="CMC55" s="1"/>
      <c r="CMD55" s="1"/>
      <c r="CME55" s="1"/>
      <c r="CMF55" s="1"/>
      <c r="CMG55" s="1"/>
      <c r="CMH55" s="1"/>
      <c r="CMI55" s="1"/>
      <c r="CMJ55" s="1"/>
      <c r="CMK55" s="1"/>
      <c r="CML55" s="1"/>
      <c r="CMM55" s="1"/>
      <c r="CMN55" s="1"/>
      <c r="CMO55" s="1"/>
      <c r="CMP55" s="1"/>
      <c r="CMQ55" s="1"/>
      <c r="CMR55" s="1"/>
      <c r="CMS55" s="1"/>
      <c r="CMT55" s="1"/>
      <c r="CMU55" s="1"/>
      <c r="CMV55" s="1"/>
      <c r="CMW55" s="1"/>
      <c r="CMX55" s="1"/>
      <c r="CMY55" s="1"/>
      <c r="CMZ55" s="1"/>
    </row>
    <row r="56" spans="1:2392" x14ac:dyDescent="0.3">
      <c r="A56" s="1" t="s">
        <v>11</v>
      </c>
      <c r="B56" s="1" t="s">
        <v>12</v>
      </c>
      <c r="C56" s="1">
        <v>1</v>
      </c>
      <c r="D56" s="1">
        <v>7</v>
      </c>
      <c r="E56" s="1">
        <v>5.3999999999999999E-2</v>
      </c>
      <c r="F56" s="1">
        <f t="shared" si="2560"/>
        <v>5.6000000000000001E-2</v>
      </c>
      <c r="G56" s="1">
        <f t="shared" si="2561"/>
        <v>2.2677966101694915</v>
      </c>
      <c r="H56" s="1">
        <f t="shared" si="3402"/>
        <v>3.4016949152542372E-3</v>
      </c>
      <c r="I56" s="1">
        <f t="shared" si="3403"/>
        <v>26.097624882076314</v>
      </c>
      <c r="J56" s="1"/>
      <c r="K56" s="1"/>
      <c r="L56" s="1" t="s">
        <v>11</v>
      </c>
      <c r="M56" s="1" t="s">
        <v>13</v>
      </c>
      <c r="N56" s="1">
        <v>2</v>
      </c>
      <c r="O56" s="1">
        <v>7</v>
      </c>
      <c r="P56" s="1">
        <v>6.3E-2</v>
      </c>
      <c r="Q56" s="1">
        <f t="shared" si="2562"/>
        <v>6.5000000000000002E-2</v>
      </c>
      <c r="R56" s="1">
        <f t="shared" si="2563"/>
        <v>2.593220338983051</v>
      </c>
      <c r="S56" s="1">
        <f t="shared" si="2564"/>
        <v>3.8898305084745766E-3</v>
      </c>
      <c r="T56" s="1">
        <f t="shared" si="2565"/>
        <v>29.842575537800272</v>
      </c>
      <c r="U56" s="1"/>
      <c r="V56" s="1"/>
      <c r="W56" s="1" t="s">
        <v>11</v>
      </c>
      <c r="X56" s="1" t="s">
        <v>14</v>
      </c>
      <c r="Y56" s="1">
        <v>3</v>
      </c>
      <c r="Z56" s="1">
        <v>7</v>
      </c>
      <c r="AA56" s="1">
        <v>7.2999999999999995E-2</v>
      </c>
      <c r="AB56" s="1">
        <f t="shared" si="2566"/>
        <v>7.1999999999999995E-2</v>
      </c>
      <c r="AC56" s="1">
        <f t="shared" si="2567"/>
        <v>2.8237288135593221</v>
      </c>
      <c r="AD56" s="1">
        <f t="shared" si="2568"/>
        <v>4.2355932203389833E-3</v>
      </c>
      <c r="AE56" s="1">
        <f t="shared" si="2569"/>
        <v>32.495248918938074</v>
      </c>
      <c r="AF56" s="1"/>
      <c r="AG56" s="1"/>
      <c r="AH56" s="1" t="s">
        <v>11</v>
      </c>
      <c r="AI56" s="1" t="s">
        <v>15</v>
      </c>
      <c r="AJ56" s="1">
        <v>4</v>
      </c>
      <c r="AK56" s="1">
        <v>7</v>
      </c>
      <c r="AL56" s="1">
        <v>8.5999999999999993E-2</v>
      </c>
      <c r="AM56" s="1">
        <f t="shared" si="2570"/>
        <v>7.7999999999999986E-2</v>
      </c>
      <c r="AN56" s="1">
        <f t="shared" si="2571"/>
        <v>2.9727891156462585</v>
      </c>
      <c r="AO56" s="1">
        <f t="shared" si="2572"/>
        <v>4.4591836734693881E-3</v>
      </c>
      <c r="AP56" s="1">
        <f t="shared" si="2573"/>
        <v>34.210623142194855</v>
      </c>
      <c r="AQ56" s="1"/>
      <c r="AR56" s="1"/>
      <c r="AS56" s="1" t="s">
        <v>11</v>
      </c>
      <c r="AT56" s="1" t="s">
        <v>16</v>
      </c>
      <c r="AU56" s="1">
        <v>8</v>
      </c>
      <c r="AV56" s="1">
        <v>7</v>
      </c>
      <c r="AW56" s="1">
        <v>9.7000000000000003E-2</v>
      </c>
      <c r="AX56" s="1">
        <f t="shared" si="2574"/>
        <v>8.8999999999999996E-2</v>
      </c>
      <c r="AY56" s="1">
        <f t="shared" si="2575"/>
        <v>3.3686006825938564</v>
      </c>
      <c r="AZ56" s="1">
        <f t="shared" si="2576"/>
        <v>5.0529010238907846E-3</v>
      </c>
      <c r="BA56" s="1">
        <f t="shared" si="2577"/>
        <v>38.765591498644248</v>
      </c>
      <c r="BB56" s="1"/>
      <c r="BC56" s="1"/>
      <c r="BD56" s="1" t="s">
        <v>11</v>
      </c>
      <c r="BE56" s="1" t="s">
        <v>17</v>
      </c>
      <c r="BF56" s="1">
        <v>9</v>
      </c>
      <c r="BG56" s="1">
        <v>7</v>
      </c>
      <c r="BH56" s="1">
        <v>9.4E-2</v>
      </c>
      <c r="BI56" s="1">
        <f t="shared" si="2578"/>
        <v>8.8999999999999996E-2</v>
      </c>
      <c r="BJ56" s="1">
        <f t="shared" si="2579"/>
        <v>3.3549488054607508</v>
      </c>
      <c r="BK56" s="1">
        <f t="shared" si="2580"/>
        <v>5.0324232081911261E-3</v>
      </c>
      <c r="BL56" s="1">
        <f t="shared" si="2581"/>
        <v>38.608486771192801</v>
      </c>
      <c r="BM56" s="1"/>
      <c r="BN56" s="1"/>
      <c r="BO56" s="1" t="s">
        <v>11</v>
      </c>
      <c r="BP56" s="1" t="s">
        <v>18</v>
      </c>
      <c r="BQ56" s="1">
        <v>10</v>
      </c>
      <c r="BR56" s="1">
        <v>7</v>
      </c>
      <c r="BS56" s="1">
        <v>0.10100000000000001</v>
      </c>
      <c r="BT56" s="1">
        <f t="shared" si="2582"/>
        <v>9.2000000000000012E-2</v>
      </c>
      <c r="BU56" s="1">
        <f t="shared" si="2583"/>
        <v>3.3959044368600684</v>
      </c>
      <c r="BV56" s="1">
        <f t="shared" si="2584"/>
        <v>5.0938566552901025E-3</v>
      </c>
      <c r="BW56" s="1">
        <f t="shared" si="2585"/>
        <v>39.079800953547142</v>
      </c>
      <c r="BX56" s="1"/>
      <c r="BY56" s="1"/>
      <c r="BZ56" s="1" t="s">
        <v>11</v>
      </c>
      <c r="CA56" s="1" t="s">
        <v>19</v>
      </c>
      <c r="CB56" s="1">
        <v>11</v>
      </c>
      <c r="CC56" s="1">
        <v>7</v>
      </c>
      <c r="CD56" s="1">
        <v>9.5000000000000001E-2</v>
      </c>
      <c r="CE56" s="1">
        <f t="shared" si="2586"/>
        <v>0.09</v>
      </c>
      <c r="CF56" s="1">
        <f t="shared" si="2587"/>
        <v>3.3470790378006874</v>
      </c>
      <c r="CG56" s="1">
        <f t="shared" si="2588"/>
        <v>5.0206185567010309E-3</v>
      </c>
      <c r="CH56" s="1">
        <f t="shared" si="2589"/>
        <v>38.517922104423114</v>
      </c>
      <c r="CI56" s="1"/>
      <c r="CJ56" s="1"/>
      <c r="CK56" s="1" t="s">
        <v>11</v>
      </c>
      <c r="CL56" s="1" t="s">
        <v>20</v>
      </c>
      <c r="CM56" s="1">
        <v>14</v>
      </c>
      <c r="CN56" s="1">
        <v>7</v>
      </c>
      <c r="CO56" s="1">
        <v>0.1</v>
      </c>
      <c r="CP56" s="1">
        <f t="shared" si="2590"/>
        <v>8.7000000000000008E-2</v>
      </c>
      <c r="CQ56" s="1">
        <f t="shared" si="2591"/>
        <v>3.1649484536082477</v>
      </c>
      <c r="CR56" s="1">
        <f t="shared" si="2592"/>
        <v>4.7474226804123717E-3</v>
      </c>
      <c r="CS56" s="1">
        <f t="shared" si="2593"/>
        <v>36.421977677796399</v>
      </c>
      <c r="CT56" s="1"/>
      <c r="CU56" s="1"/>
      <c r="CV56" s="1" t="s">
        <v>11</v>
      </c>
      <c r="CW56" s="1" t="s">
        <v>21</v>
      </c>
      <c r="CX56" s="1">
        <v>15</v>
      </c>
      <c r="CY56" s="1">
        <v>7</v>
      </c>
      <c r="CZ56" s="1">
        <v>0.10299999999999999</v>
      </c>
      <c r="DA56" s="1">
        <f t="shared" si="2594"/>
        <v>8.299999999999999E-2</v>
      </c>
      <c r="DB56" s="1">
        <f t="shared" si="2595"/>
        <v>3.068965517241379</v>
      </c>
      <c r="DC56" s="1">
        <f t="shared" si="2596"/>
        <v>4.6034482758620689E-3</v>
      </c>
      <c r="DD56" s="1">
        <f t="shared" si="2597"/>
        <v>35.317413601304757</v>
      </c>
      <c r="DE56" s="1"/>
      <c r="DF56" s="1"/>
      <c r="DG56" s="1" t="s">
        <v>11</v>
      </c>
      <c r="DH56" s="1" t="s">
        <v>22</v>
      </c>
      <c r="DI56" s="1">
        <v>16</v>
      </c>
      <c r="DJ56" s="1">
        <v>7</v>
      </c>
      <c r="DK56" s="1">
        <v>0.13600000000000001</v>
      </c>
      <c r="DL56" s="1">
        <f t="shared" si="2598"/>
        <v>0.10900000000000001</v>
      </c>
      <c r="DM56" s="1">
        <f t="shared" si="1751"/>
        <v>3.8293515358361776</v>
      </c>
      <c r="DN56" s="1">
        <f t="shared" si="2599"/>
        <v>5.7440273037542662E-3</v>
      </c>
      <c r="DO56" s="1">
        <f t="shared" si="2600"/>
        <v>44.06787605013055</v>
      </c>
      <c r="DP56" s="1"/>
      <c r="DQ56" s="1"/>
      <c r="DR56" s="1" t="s">
        <v>11</v>
      </c>
      <c r="DS56" s="1" t="s">
        <v>23</v>
      </c>
      <c r="DT56" s="1">
        <v>17</v>
      </c>
      <c r="DU56" s="1">
        <v>7</v>
      </c>
      <c r="DV56" s="1">
        <v>0.14699999999999999</v>
      </c>
      <c r="DW56" s="1">
        <f t="shared" si="2601"/>
        <v>0.12</v>
      </c>
      <c r="DX56" s="1">
        <f t="shared" si="2602"/>
        <v>4.1438356164383556</v>
      </c>
      <c r="DY56" s="1">
        <f t="shared" si="2603"/>
        <v>6.2157534246575332E-3</v>
      </c>
      <c r="DZ56" s="1">
        <f t="shared" si="2604"/>
        <v>47.686934095343382</v>
      </c>
      <c r="EA56" s="1"/>
      <c r="EB56" s="1"/>
      <c r="EC56" s="1" t="s">
        <v>11</v>
      </c>
      <c r="ED56" s="1" t="s">
        <v>24</v>
      </c>
      <c r="EE56" s="1">
        <v>18</v>
      </c>
      <c r="EF56" s="1">
        <v>7</v>
      </c>
      <c r="EG56" s="1">
        <v>0.158</v>
      </c>
      <c r="EH56" s="1">
        <f t="shared" si="2605"/>
        <v>0.13200000000000001</v>
      </c>
      <c r="EI56" s="1">
        <f t="shared" si="2606"/>
        <v>4.666666666666667</v>
      </c>
      <c r="EJ56" s="1">
        <f t="shared" si="2607"/>
        <v>7.000000000000001E-3</v>
      </c>
      <c r="EK56" s="1">
        <f t="shared" si="2608"/>
        <v>53.703632667152561</v>
      </c>
      <c r="EL56" s="1"/>
      <c r="EM56" s="1"/>
      <c r="EN56" s="1" t="s">
        <v>11</v>
      </c>
      <c r="EO56" s="1" t="s">
        <v>25</v>
      </c>
      <c r="EP56" s="1">
        <v>21</v>
      </c>
      <c r="EQ56" s="1">
        <v>7</v>
      </c>
      <c r="ER56" s="1">
        <v>0.193</v>
      </c>
      <c r="ES56" s="1">
        <f t="shared" si="2609"/>
        <v>0.16200000000000001</v>
      </c>
      <c r="ET56" s="1">
        <f t="shared" si="2610"/>
        <v>5.6369863013698627</v>
      </c>
      <c r="EU56" s="1">
        <f t="shared" si="2611"/>
        <v>8.4554794520547948E-3</v>
      </c>
      <c r="EV56" s="1">
        <f t="shared" si="2612"/>
        <v>64.869994645401007</v>
      </c>
      <c r="EW56" s="1"/>
      <c r="EX56" s="1"/>
      <c r="EY56" s="1" t="s">
        <v>11</v>
      </c>
      <c r="EZ56" s="1" t="s">
        <v>26</v>
      </c>
      <c r="FA56" s="1">
        <v>22</v>
      </c>
      <c r="FB56" s="1">
        <v>7</v>
      </c>
      <c r="FC56" s="1">
        <v>0.25600000000000001</v>
      </c>
      <c r="FD56" s="1">
        <f t="shared" si="2613"/>
        <v>0.22500000000000001</v>
      </c>
      <c r="FE56" s="1">
        <f t="shared" si="2614"/>
        <v>7.7064846416382258</v>
      </c>
      <c r="FF56" s="1">
        <f t="shared" si="2615"/>
        <v>1.1559726962457339E-2</v>
      </c>
      <c r="FG56" s="1">
        <f t="shared" si="2616"/>
        <v>88.685618646341169</v>
      </c>
      <c r="FH56" s="1"/>
      <c r="FI56" s="1"/>
      <c r="FJ56" s="1" t="s">
        <v>11</v>
      </c>
      <c r="FK56" s="1" t="s">
        <v>27</v>
      </c>
      <c r="FL56" s="1">
        <v>23</v>
      </c>
      <c r="FM56" s="1">
        <v>7</v>
      </c>
      <c r="FN56" s="1">
        <v>0.22500000000000001</v>
      </c>
      <c r="FO56" s="1">
        <f t="shared" si="2617"/>
        <v>0.19500000000000001</v>
      </c>
      <c r="FP56" s="1">
        <f t="shared" si="2618"/>
        <v>7.0374149659863949</v>
      </c>
      <c r="FQ56" s="1">
        <f t="shared" si="2619"/>
        <v>1.0556122448979592E-2</v>
      </c>
      <c r="FR56" s="1">
        <f t="shared" si="2620"/>
        <v>80.986017484211843</v>
      </c>
      <c r="FS56" s="1"/>
      <c r="FT56" s="1"/>
      <c r="FU56" s="1" t="s">
        <v>11</v>
      </c>
      <c r="FV56" s="1" t="s">
        <v>28</v>
      </c>
      <c r="FW56" s="1">
        <v>24</v>
      </c>
      <c r="FX56" s="1">
        <v>7</v>
      </c>
      <c r="FY56" s="1">
        <v>0.23200000000000001</v>
      </c>
      <c r="FZ56" s="1">
        <f t="shared" si="2621"/>
        <v>0.20100000000000001</v>
      </c>
      <c r="GA56" s="1">
        <f t="shared" si="2622"/>
        <v>6.8458904109589049</v>
      </c>
      <c r="GB56" s="1">
        <f t="shared" si="2623"/>
        <v>1.0268835616438357E-2</v>
      </c>
      <c r="GC56" s="1">
        <f t="shared" si="2624"/>
        <v>78.781967980654088</v>
      </c>
      <c r="GD56" s="1"/>
      <c r="GE56" s="1"/>
      <c r="GF56" s="1" t="s">
        <v>11</v>
      </c>
      <c r="GG56" s="1" t="s">
        <v>29</v>
      </c>
      <c r="GH56" s="1">
        <v>25</v>
      </c>
      <c r="GI56" s="1">
        <v>7</v>
      </c>
      <c r="GJ56" s="1">
        <v>0.24299999999999999</v>
      </c>
      <c r="GK56" s="1">
        <f t="shared" si="2625"/>
        <v>0.21199999999999999</v>
      </c>
      <c r="GL56" s="1">
        <f t="shared" si="2626"/>
        <v>7.3720136518771335</v>
      </c>
      <c r="GM56" s="1">
        <f t="shared" si="2627"/>
        <v>1.10580204778157E-2</v>
      </c>
      <c r="GN56" s="1">
        <f t="shared" si="2628"/>
        <v>84.836552823780735</v>
      </c>
      <c r="GO56" s="1"/>
      <c r="GP56" s="1"/>
      <c r="GQ56" s="1" t="s">
        <v>11</v>
      </c>
      <c r="GR56" s="1" t="s">
        <v>30</v>
      </c>
      <c r="GS56" s="1">
        <v>28</v>
      </c>
      <c r="GT56" s="1">
        <v>7</v>
      </c>
      <c r="GU56" s="1">
        <v>0.28000000000000003</v>
      </c>
      <c r="GV56" s="1">
        <f t="shared" si="2629"/>
        <v>0.251</v>
      </c>
      <c r="GW56" s="1">
        <f t="shared" si="2630"/>
        <v>8.6206896551724128</v>
      </c>
      <c r="GX56" s="1">
        <f t="shared" si="2631"/>
        <v>1.2931034482758619E-2</v>
      </c>
      <c r="GY56" s="1">
        <f t="shared" si="2632"/>
        <v>99.206217981193134</v>
      </c>
      <c r="GZ56" s="1"/>
      <c r="HA56" s="1"/>
      <c r="HB56" s="1" t="s">
        <v>11</v>
      </c>
      <c r="HC56" s="1" t="s">
        <v>31</v>
      </c>
      <c r="HD56" s="1">
        <v>29</v>
      </c>
      <c r="HE56" s="1">
        <v>7</v>
      </c>
      <c r="HF56" s="1">
        <v>6.0999999999999999E-2</v>
      </c>
      <c r="HG56" s="1">
        <f t="shared" si="2633"/>
        <v>9.0000000000000011E-3</v>
      </c>
      <c r="HH56" s="1">
        <f t="shared" si="2634"/>
        <v>0.56711409395973156</v>
      </c>
      <c r="HI56" s="1">
        <f t="shared" si="2635"/>
        <v>8.5067114093959734E-4</v>
      </c>
      <c r="HJ56" s="1">
        <f t="shared" si="2636"/>
        <v>6.5263043533668137</v>
      </c>
      <c r="HK56" s="1"/>
      <c r="HL56" s="1"/>
      <c r="HM56" s="1" t="s">
        <v>11</v>
      </c>
      <c r="HN56" s="1" t="s">
        <v>32</v>
      </c>
      <c r="HO56" s="1">
        <v>30</v>
      </c>
      <c r="HP56" s="1">
        <v>7</v>
      </c>
      <c r="HQ56" s="1">
        <v>8.5999999999999993E-2</v>
      </c>
      <c r="HR56" s="1">
        <f t="shared" si="2637"/>
        <v>3.3999999999999996E-2</v>
      </c>
      <c r="HS56" s="1">
        <f t="shared" si="2638"/>
        <v>1.3636363636363633</v>
      </c>
      <c r="HT56" s="1">
        <f t="shared" si="2639"/>
        <v>2.0454545454545452E-3</v>
      </c>
      <c r="HU56" s="1">
        <f t="shared" si="2640"/>
        <v>15.692619935206913</v>
      </c>
      <c r="HV56" s="1"/>
      <c r="HW56" s="1"/>
      <c r="HX56" s="1" t="s">
        <v>11</v>
      </c>
      <c r="HY56" s="1" t="s">
        <v>33</v>
      </c>
      <c r="HZ56" s="1">
        <v>31</v>
      </c>
      <c r="IA56" s="1">
        <v>7</v>
      </c>
      <c r="IB56" s="1">
        <v>0.10199999999999999</v>
      </c>
      <c r="IC56" s="1">
        <f t="shared" si="2641"/>
        <v>4.6999999999999993E-2</v>
      </c>
      <c r="ID56" s="1">
        <f t="shared" si="2642"/>
        <v>1.7905405405405401</v>
      </c>
      <c r="IE56" s="1">
        <f t="shared" si="2643"/>
        <v>2.6858108108108103E-3</v>
      </c>
      <c r="IF56" s="1">
        <f t="shared" si="2644"/>
        <v>20.605399599607274</v>
      </c>
      <c r="IG56" s="1"/>
      <c r="IH56" s="1"/>
      <c r="II56" s="1" t="s">
        <v>11</v>
      </c>
      <c r="IJ56" s="1" t="s">
        <v>34</v>
      </c>
      <c r="IK56" s="1">
        <v>32</v>
      </c>
      <c r="IL56" s="1">
        <v>7</v>
      </c>
      <c r="IM56" s="1">
        <v>0.114</v>
      </c>
      <c r="IN56" s="1">
        <f t="shared" si="2645"/>
        <v>5.9000000000000004E-2</v>
      </c>
      <c r="IO56" s="1">
        <f t="shared" si="1797"/>
        <v>2.1447811447811449</v>
      </c>
      <c r="IP56" s="1">
        <f t="shared" si="2646"/>
        <v>3.2171717171717174E-3</v>
      </c>
      <c r="IQ56" s="1">
        <f t="shared" si="2647"/>
        <v>24.681972589448904</v>
      </c>
      <c r="IR56" s="1"/>
      <c r="IS56" s="1"/>
      <c r="IT56" s="1" t="s">
        <v>11</v>
      </c>
      <c r="IU56" s="1" t="s">
        <v>35</v>
      </c>
      <c r="IV56" s="1">
        <v>35</v>
      </c>
      <c r="IW56" s="1">
        <v>7</v>
      </c>
      <c r="IX56" s="1">
        <v>0.14199999999999999</v>
      </c>
      <c r="IY56" s="1">
        <f t="shared" si="2648"/>
        <v>8.6999999999999994E-2</v>
      </c>
      <c r="IZ56" s="1">
        <f t="shared" si="2649"/>
        <v>3.1476510067114094</v>
      </c>
      <c r="JA56" s="1">
        <f t="shared" si="2650"/>
        <v>4.721476510067114E-3</v>
      </c>
      <c r="JB56" s="1">
        <f t="shared" si="2651"/>
        <v>36.222920020461956</v>
      </c>
      <c r="JC56" s="1"/>
      <c r="JD56" s="1"/>
      <c r="JE56" s="1" t="s">
        <v>11</v>
      </c>
      <c r="JF56" s="3" t="s">
        <v>36</v>
      </c>
      <c r="JG56" s="3">
        <v>36</v>
      </c>
      <c r="JH56" s="1">
        <v>7</v>
      </c>
      <c r="JI56" s="1">
        <v>0.158</v>
      </c>
      <c r="JJ56" s="1">
        <f t="shared" si="2652"/>
        <v>0.10100000000000001</v>
      </c>
      <c r="JK56" s="1">
        <f t="shared" si="2653"/>
        <v>3.6622073578595322</v>
      </c>
      <c r="JL56" s="1">
        <f t="shared" si="2654"/>
        <v>5.493311036789298E-3</v>
      </c>
      <c r="JM56" s="1">
        <f t="shared" si="2655"/>
        <v>42.144394006592492</v>
      </c>
      <c r="JN56" s="1"/>
      <c r="JO56" s="1"/>
      <c r="JP56" s="1" t="s">
        <v>11</v>
      </c>
      <c r="JQ56" s="1" t="s">
        <v>37</v>
      </c>
      <c r="JR56" s="1">
        <v>37</v>
      </c>
      <c r="JS56" s="1">
        <v>7</v>
      </c>
      <c r="JT56" s="1">
        <v>0.17299999999999999</v>
      </c>
      <c r="JU56" s="1">
        <f t="shared" si="2656"/>
        <v>0.11499999999999999</v>
      </c>
      <c r="JV56" s="1">
        <f t="shared" si="2657"/>
        <v>4.0969899665551841</v>
      </c>
      <c r="JW56" s="1">
        <f t="shared" si="2658"/>
        <v>6.1454849498327763E-3</v>
      </c>
      <c r="JX56" s="1">
        <f t="shared" si="2659"/>
        <v>47.147838043904841</v>
      </c>
      <c r="JY56" s="1"/>
      <c r="JZ56" s="1"/>
      <c r="KA56" s="1" t="s">
        <v>11</v>
      </c>
      <c r="KB56" s="1" t="s">
        <v>38</v>
      </c>
      <c r="KC56" s="1">
        <v>38</v>
      </c>
      <c r="KD56" s="1">
        <v>7</v>
      </c>
      <c r="KE56" s="1">
        <v>0.18</v>
      </c>
      <c r="KF56" s="1">
        <f t="shared" si="2660"/>
        <v>0.11899999999999999</v>
      </c>
      <c r="KG56" s="1">
        <f t="shared" si="2661"/>
        <v>4.1137123745819402</v>
      </c>
      <c r="KH56" s="1">
        <f t="shared" si="2662"/>
        <v>6.1705685618729106E-3</v>
      </c>
      <c r="KI56" s="1">
        <f t="shared" si="2663"/>
        <v>47.340278199186088</v>
      </c>
      <c r="KJ56" s="1"/>
      <c r="KK56" s="1"/>
      <c r="KL56" s="1" t="s">
        <v>11</v>
      </c>
      <c r="KM56" s="1" t="s">
        <v>39</v>
      </c>
      <c r="KN56" s="1">
        <v>39</v>
      </c>
      <c r="KO56" s="1">
        <v>7</v>
      </c>
      <c r="KP56" s="1">
        <v>0.191</v>
      </c>
      <c r="KQ56" s="1">
        <f t="shared" si="2664"/>
        <v>0.128</v>
      </c>
      <c r="KR56" s="1">
        <f t="shared" si="2665"/>
        <v>4.4630872483221475</v>
      </c>
      <c r="KS56" s="1">
        <f t="shared" si="2666"/>
        <v>6.6946308724832211E-3</v>
      </c>
      <c r="KT56" s="1">
        <f t="shared" si="2667"/>
        <v>51.360856745431136</v>
      </c>
      <c r="KU56" s="1"/>
      <c r="KV56" s="1"/>
      <c r="KW56" s="1" t="s">
        <v>11</v>
      </c>
      <c r="KX56" s="1" t="s">
        <v>40</v>
      </c>
      <c r="KY56" s="1">
        <v>42</v>
      </c>
      <c r="KZ56" s="1">
        <v>7</v>
      </c>
      <c r="LA56" s="1">
        <v>0.20499999999999999</v>
      </c>
      <c r="LB56" s="1">
        <f t="shared" si="2668"/>
        <v>0.13999999999999999</v>
      </c>
      <c r="LC56" s="1">
        <f t="shared" si="2669"/>
        <v>5.0302013422818783</v>
      </c>
      <c r="LD56" s="1">
        <f t="shared" si="2670"/>
        <v>7.5453020134228178E-3</v>
      </c>
      <c r="LE56" s="1">
        <f t="shared" si="2671"/>
        <v>57.887161098797939</v>
      </c>
      <c r="LF56" s="1"/>
      <c r="LG56" s="1"/>
      <c r="LH56" s="1" t="s">
        <v>11</v>
      </c>
      <c r="LI56" s="1" t="s">
        <v>41</v>
      </c>
      <c r="LJ56" s="1">
        <v>43</v>
      </c>
      <c r="LK56" s="1">
        <v>7</v>
      </c>
      <c r="LL56" s="1">
        <v>0.04</v>
      </c>
      <c r="LM56" s="1">
        <f t="shared" si="2672"/>
        <v>3.0000000000000027E-3</v>
      </c>
      <c r="LN56" s="1">
        <f t="shared" si="2673"/>
        <v>-0.52364864864864846</v>
      </c>
      <c r="LO56" s="1">
        <f t="shared" si="2674"/>
        <v>-7.8547297297297276E-4</v>
      </c>
      <c r="LP56" s="1">
        <f t="shared" si="2675"/>
        <v>-6.0261074300738251</v>
      </c>
      <c r="LQ56" s="1"/>
      <c r="LR56" s="1"/>
      <c r="LS56" s="1" t="s">
        <v>11</v>
      </c>
      <c r="LT56" s="1" t="s">
        <v>42</v>
      </c>
      <c r="LU56" s="1">
        <v>44</v>
      </c>
      <c r="LV56" s="1">
        <v>7</v>
      </c>
      <c r="LW56" s="1">
        <v>0.06</v>
      </c>
      <c r="LX56" s="1">
        <f t="shared" si="2676"/>
        <v>1.7000000000000001E-2</v>
      </c>
      <c r="LY56" s="1">
        <f t="shared" si="2677"/>
        <v>-0.96797153024911042</v>
      </c>
      <c r="LZ56" s="1">
        <f t="shared" si="2678"/>
        <v>-1.4519572953736657E-3</v>
      </c>
      <c r="MA56" s="1">
        <f t="shared" si="2679"/>
        <v>-11.139340177019951</v>
      </c>
      <c r="MB56" s="1"/>
      <c r="MC56" s="1"/>
      <c r="MD56" s="1" t="s">
        <v>11</v>
      </c>
      <c r="ME56" s="1" t="s">
        <v>43</v>
      </c>
      <c r="MF56" s="1">
        <v>46</v>
      </c>
      <c r="MG56" s="1">
        <v>7</v>
      </c>
      <c r="MH56" s="1">
        <v>8.3000000000000004E-2</v>
      </c>
      <c r="MI56" s="1">
        <f t="shared" si="2680"/>
        <v>3.1000000000000007E-2</v>
      </c>
      <c r="MJ56" s="1">
        <f t="shared" si="2681"/>
        <v>0.30847457627118668</v>
      </c>
      <c r="MK56" s="1">
        <f t="shared" si="2682"/>
        <v>4.6271186440678002E-4</v>
      </c>
      <c r="ML56" s="1">
        <f t="shared" si="2683"/>
        <v>3.5499011424050022</v>
      </c>
      <c r="MM56" s="1"/>
      <c r="MN56" s="1"/>
      <c r="MO56" s="1" t="s">
        <v>11</v>
      </c>
      <c r="MP56" s="1" t="s">
        <v>44</v>
      </c>
      <c r="MQ56" s="1">
        <v>52</v>
      </c>
      <c r="MR56" s="1">
        <v>7</v>
      </c>
      <c r="MS56" s="1">
        <v>0.111</v>
      </c>
      <c r="MT56" s="1">
        <f t="shared" si="2684"/>
        <v>4.8000000000000001E-2</v>
      </c>
      <c r="MU56" s="1">
        <f t="shared" si="2685"/>
        <v>1.0774410774410774</v>
      </c>
      <c r="MV56" s="1">
        <f t="shared" si="2686"/>
        <v>1.6161616161616162E-3</v>
      </c>
      <c r="MW56" s="1">
        <f t="shared" si="2687"/>
        <v>12.399107109299292</v>
      </c>
      <c r="MX56" s="1"/>
      <c r="MY56" s="1"/>
      <c r="MZ56" s="1" t="s">
        <v>11</v>
      </c>
      <c r="NA56" s="1" t="s">
        <v>45</v>
      </c>
      <c r="NB56" s="1">
        <v>53</v>
      </c>
      <c r="NC56" s="1">
        <v>7</v>
      </c>
      <c r="ND56" s="1">
        <v>0.11799999999999999</v>
      </c>
      <c r="NE56" s="1">
        <f t="shared" si="2688"/>
        <v>2.4999999999999994E-2</v>
      </c>
      <c r="NF56" s="1">
        <f t="shared" si="2689"/>
        <v>0.15202702702702681</v>
      </c>
      <c r="NG56" s="1">
        <f t="shared" si="2690"/>
        <v>2.2804054054054022E-4</v>
      </c>
      <c r="NH56" s="1">
        <f t="shared" si="2691"/>
        <v>1.7495150603440117</v>
      </c>
      <c r="NI56" s="1"/>
      <c r="NJ56" s="1"/>
      <c r="NK56" s="1" t="s">
        <v>11</v>
      </c>
      <c r="NL56" s="1" t="s">
        <v>46</v>
      </c>
      <c r="NM56" s="1">
        <v>56</v>
      </c>
      <c r="NN56" s="1">
        <v>7</v>
      </c>
      <c r="NO56" s="1">
        <v>0.13700000000000001</v>
      </c>
      <c r="NP56" s="1">
        <f t="shared" si="2692"/>
        <v>4.5000000000000012E-2</v>
      </c>
      <c r="NQ56" s="1">
        <f t="shared" si="2693"/>
        <v>0.88474576271186489</v>
      </c>
      <c r="NR56" s="1">
        <f t="shared" si="2694"/>
        <v>1.3271186440677973E-3</v>
      </c>
      <c r="NS56" s="1">
        <f t="shared" si="2695"/>
        <v>10.181584595249509</v>
      </c>
      <c r="NT56" s="1"/>
      <c r="NU56" s="1"/>
      <c r="NV56" s="1" t="s">
        <v>11</v>
      </c>
      <c r="NW56" s="1" t="s">
        <v>47</v>
      </c>
      <c r="NX56" s="1">
        <v>57</v>
      </c>
      <c r="NY56" s="1">
        <v>7</v>
      </c>
      <c r="NZ56" s="1">
        <v>8.0000000000000002E-3</v>
      </c>
      <c r="OA56" s="1">
        <f t="shared" si="2696"/>
        <v>0.02</v>
      </c>
      <c r="OB56" s="1">
        <f t="shared" si="2697"/>
        <v>1.3729903536977492</v>
      </c>
      <c r="OC56" s="1">
        <f t="shared" si="2698"/>
        <v>2.0594855305466238E-3</v>
      </c>
      <c r="OD56" s="1">
        <f t="shared" si="2699"/>
        <v>15.800264916541668</v>
      </c>
      <c r="OE56" s="1"/>
      <c r="OF56" s="1"/>
      <c r="OG56" s="1" t="s">
        <v>11</v>
      </c>
      <c r="OH56" s="1" t="s">
        <v>48</v>
      </c>
      <c r="OI56" s="1">
        <v>58</v>
      </c>
      <c r="OJ56" s="1">
        <v>7</v>
      </c>
      <c r="OK56" s="1">
        <v>1.7000000000000001E-2</v>
      </c>
      <c r="OL56" s="1">
        <f t="shared" si="2700"/>
        <v>2.9000000000000001E-2</v>
      </c>
      <c r="OM56" s="1">
        <f t="shared" si="2701"/>
        <v>1.6612903225806452</v>
      </c>
      <c r="ON56" s="1">
        <f t="shared" si="2702"/>
        <v>2.4919354838709678E-3</v>
      </c>
      <c r="OO56" s="1">
        <f t="shared" si="2703"/>
        <v>19.117998265149932</v>
      </c>
      <c r="OP56" s="1"/>
      <c r="OQ56" s="1"/>
      <c r="OR56" s="1" t="s">
        <v>11</v>
      </c>
      <c r="OS56" s="1" t="s">
        <v>49</v>
      </c>
      <c r="OT56" s="1">
        <v>59</v>
      </c>
      <c r="OU56" s="1">
        <v>7</v>
      </c>
      <c r="OV56" s="1">
        <v>1.9E-2</v>
      </c>
      <c r="OW56" s="1">
        <f t="shared" si="2704"/>
        <v>3.1E-2</v>
      </c>
      <c r="OX56" s="1">
        <f t="shared" si="2705"/>
        <v>1.7967741935483872</v>
      </c>
      <c r="OY56" s="1">
        <f t="shared" si="2706"/>
        <v>2.6951612903225808E-3</v>
      </c>
      <c r="OZ56" s="1">
        <f t="shared" si="2707"/>
        <v>20.677135987744684</v>
      </c>
      <c r="PA56" s="1"/>
      <c r="PB56" s="1"/>
      <c r="PC56" s="1" t="s">
        <v>11</v>
      </c>
      <c r="PD56" s="1" t="s">
        <v>50</v>
      </c>
      <c r="PE56" s="1">
        <v>60</v>
      </c>
      <c r="PF56" s="1">
        <v>7</v>
      </c>
      <c r="PG56" s="1">
        <v>2.7E-2</v>
      </c>
      <c r="PH56" s="1">
        <f t="shared" si="2708"/>
        <v>3.9E-2</v>
      </c>
      <c r="PI56" s="1">
        <f t="shared" si="2709"/>
        <v>2.1</v>
      </c>
      <c r="PJ56" s="1">
        <f t="shared" si="2710"/>
        <v>3.15E-3</v>
      </c>
      <c r="PK56" s="1">
        <f t="shared" si="2711"/>
        <v>24.166634700218651</v>
      </c>
      <c r="PL56" s="1"/>
      <c r="PM56" s="1"/>
      <c r="PN56" s="1" t="s">
        <v>11</v>
      </c>
      <c r="PO56" s="1" t="s">
        <v>51</v>
      </c>
      <c r="PP56" s="1">
        <v>63</v>
      </c>
      <c r="PQ56" s="1">
        <v>7</v>
      </c>
      <c r="PR56" s="1">
        <v>0.04</v>
      </c>
      <c r="PS56" s="1">
        <f t="shared" si="2712"/>
        <v>5.3999999999999999E-2</v>
      </c>
      <c r="PT56" s="1">
        <f t="shared" si="2713"/>
        <v>2.5987055016181229</v>
      </c>
      <c r="PU56" s="1">
        <f t="shared" si="2714"/>
        <v>3.8980582524271844E-3</v>
      </c>
      <c r="PV56" s="1">
        <f t="shared" si="2715"/>
        <v>29.905698357644592</v>
      </c>
      <c r="PW56" s="1"/>
      <c r="PX56" s="1"/>
      <c r="PY56" s="1" t="s">
        <v>11</v>
      </c>
      <c r="PZ56" s="1" t="s">
        <v>52</v>
      </c>
      <c r="QA56" s="1">
        <v>64</v>
      </c>
      <c r="QB56" s="1">
        <v>7</v>
      </c>
      <c r="QC56" s="1">
        <v>4.7E-2</v>
      </c>
      <c r="QD56" s="1">
        <f t="shared" si="2716"/>
        <v>4.8000000000000001E-2</v>
      </c>
      <c r="QE56" s="1">
        <f t="shared" si="2717"/>
        <v>2.3774193548387097</v>
      </c>
      <c r="QF56" s="1">
        <f t="shared" si="2718"/>
        <v>3.5661290322580646E-3</v>
      </c>
      <c r="QG56" s="1">
        <f t="shared" si="2719"/>
        <v>27.359154798865049</v>
      </c>
      <c r="QH56" s="1"/>
      <c r="QI56" s="1"/>
      <c r="QJ56" s="1" t="s">
        <v>11</v>
      </c>
      <c r="QK56" s="1" t="s">
        <v>53</v>
      </c>
      <c r="QL56" s="1">
        <v>65</v>
      </c>
      <c r="QM56" s="1">
        <v>7</v>
      </c>
      <c r="QN56" s="1">
        <v>5.7000000000000002E-2</v>
      </c>
      <c r="QO56" s="1">
        <f t="shared" si="2720"/>
        <v>5.9000000000000004E-2</v>
      </c>
      <c r="QP56" s="1">
        <f t="shared" si="2721"/>
        <v>2.7281553398058254</v>
      </c>
      <c r="QQ56" s="1">
        <f t="shared" si="2722"/>
        <v>4.092233009708738E-3</v>
      </c>
      <c r="QR56" s="1">
        <f t="shared" si="2723"/>
        <v>31.3953969059706</v>
      </c>
      <c r="QS56" s="1"/>
      <c r="QT56" s="1"/>
      <c r="QU56" s="1" t="s">
        <v>11</v>
      </c>
      <c r="QV56" s="1" t="s">
        <v>54</v>
      </c>
      <c r="QW56" s="1">
        <v>66</v>
      </c>
      <c r="QX56" s="1">
        <v>7</v>
      </c>
      <c r="QY56" s="1">
        <v>6.0999999999999999E-2</v>
      </c>
      <c r="QZ56" s="1">
        <f t="shared" si="2724"/>
        <v>0.06</v>
      </c>
      <c r="RA56" s="1">
        <f t="shared" si="2725"/>
        <v>2.8237179487179489</v>
      </c>
      <c r="RB56" s="1">
        <f t="shared" si="2726"/>
        <v>4.2355769230769235E-3</v>
      </c>
      <c r="RC56" s="1">
        <f t="shared" si="2727"/>
        <v>32.495123887198766</v>
      </c>
      <c r="RD56" s="1"/>
      <c r="RE56" s="1"/>
      <c r="RF56" s="1" t="s">
        <v>11</v>
      </c>
      <c r="RG56" s="1" t="s">
        <v>55</v>
      </c>
      <c r="RH56" s="1">
        <v>67</v>
      </c>
      <c r="RI56" s="1">
        <v>7</v>
      </c>
      <c r="RJ56" s="1">
        <v>7.0000000000000007E-2</v>
      </c>
      <c r="RK56" s="1">
        <f t="shared" si="2728"/>
        <v>7.1000000000000008E-2</v>
      </c>
      <c r="RL56" s="1">
        <f t="shared" si="2729"/>
        <v>3.1602564102564106</v>
      </c>
      <c r="RM56" s="1">
        <f t="shared" si="2730"/>
        <v>4.7403846153846159E-3</v>
      </c>
      <c r="RN56" s="1">
        <f t="shared" si="2731"/>
        <v>36.36798201223381</v>
      </c>
      <c r="RO56" s="1"/>
      <c r="RP56" s="1"/>
      <c r="RQ56" s="1" t="s">
        <v>11</v>
      </c>
      <c r="RR56" s="1" t="s">
        <v>56</v>
      </c>
      <c r="RS56" s="1">
        <v>70</v>
      </c>
      <c r="RT56" s="1">
        <v>7</v>
      </c>
      <c r="RU56" s="1">
        <v>8.5000000000000006E-2</v>
      </c>
      <c r="RV56" s="1">
        <f t="shared" si="2732"/>
        <v>7.9000000000000001E-2</v>
      </c>
      <c r="RW56" s="1">
        <f t="shared" si="2733"/>
        <v>3.3878205128205132</v>
      </c>
      <c r="RX56" s="1">
        <f t="shared" si="2734"/>
        <v>5.0817307692307698E-3</v>
      </c>
      <c r="RY56" s="1">
        <f t="shared" si="2735"/>
        <v>38.986771792019411</v>
      </c>
      <c r="RZ56" s="1"/>
      <c r="SA56" s="1"/>
      <c r="SB56" s="2" t="s">
        <v>11</v>
      </c>
      <c r="SC56" s="1" t="s">
        <v>57</v>
      </c>
      <c r="SD56" s="1">
        <v>71</v>
      </c>
      <c r="SE56" s="2">
        <v>7</v>
      </c>
      <c r="SF56" s="1">
        <v>2.9000000000000001E-2</v>
      </c>
      <c r="SG56" s="1">
        <f t="shared" si="2736"/>
        <v>2.5000000000000001E-2</v>
      </c>
      <c r="SH56" s="1">
        <f t="shared" si="2737"/>
        <v>1.6095890410958904</v>
      </c>
      <c r="SI56" s="1">
        <f t="shared" si="2738"/>
        <v>2.4143835616438356E-3</v>
      </c>
      <c r="SJ56" s="1">
        <f t="shared" si="2739"/>
        <v>18.523023987447434</v>
      </c>
      <c r="SK56" s="1"/>
      <c r="SL56" s="1"/>
      <c r="SM56" s="2" t="s">
        <v>11</v>
      </c>
      <c r="SN56" s="1" t="s">
        <v>58</v>
      </c>
      <c r="SO56" s="1">
        <v>72</v>
      </c>
      <c r="SP56" s="2">
        <v>7</v>
      </c>
      <c r="SQ56" s="1">
        <v>4.1000000000000002E-2</v>
      </c>
      <c r="SR56" s="1">
        <f t="shared" si="2740"/>
        <v>3.5000000000000003E-2</v>
      </c>
      <c r="SS56" s="1">
        <f t="shared" si="2741"/>
        <v>1.8797250859106529</v>
      </c>
      <c r="ST56" s="1">
        <f t="shared" si="2742"/>
        <v>2.8195876288659794E-3</v>
      </c>
      <c r="SU56" s="1">
        <f t="shared" si="2743"/>
        <v>21.631728327638033</v>
      </c>
      <c r="SV56" s="1"/>
      <c r="SW56" s="1"/>
      <c r="SX56" s="2" t="s">
        <v>11</v>
      </c>
      <c r="SY56" s="1" t="s">
        <v>59</v>
      </c>
      <c r="SZ56" s="1">
        <v>73</v>
      </c>
      <c r="TA56" s="2">
        <v>7</v>
      </c>
      <c r="TB56" s="1">
        <v>4.8000000000000001E-2</v>
      </c>
      <c r="TC56" s="1">
        <f t="shared" si="2744"/>
        <v>4.2000000000000003E-2</v>
      </c>
      <c r="TD56" s="1">
        <f t="shared" si="2745"/>
        <v>2.0620689655172413</v>
      </c>
      <c r="TE56" s="1">
        <f t="shared" si="2746"/>
        <v>3.093103448275862E-3</v>
      </c>
      <c r="TF56" s="1">
        <f t="shared" si="2747"/>
        <v>23.730127341101401</v>
      </c>
      <c r="TG56" s="1"/>
      <c r="TH56" s="1"/>
      <c r="TI56" s="2" t="s">
        <v>11</v>
      </c>
      <c r="TJ56" s="1" t="s">
        <v>60</v>
      </c>
      <c r="TK56" s="1">
        <v>74</v>
      </c>
      <c r="TL56" s="2">
        <v>7</v>
      </c>
      <c r="TM56" s="1">
        <v>5.3999999999999999E-2</v>
      </c>
      <c r="TN56" s="1">
        <f t="shared" si="2748"/>
        <v>4.8000000000000001E-2</v>
      </c>
      <c r="TO56" s="1">
        <f t="shared" si="1899"/>
        <v>2.268041237113402</v>
      </c>
      <c r="TP56" s="1">
        <f t="shared" si="2749"/>
        <v>3.402061855670103E-3</v>
      </c>
      <c r="TQ56" s="1">
        <f t="shared" si="2750"/>
        <v>26.100440029691228</v>
      </c>
      <c r="TR56" s="1"/>
      <c r="TS56" s="1"/>
      <c r="TT56" s="2" t="s">
        <v>11</v>
      </c>
      <c r="TU56" s="1" t="s">
        <v>61</v>
      </c>
      <c r="TV56" s="1">
        <v>77</v>
      </c>
      <c r="TW56" s="2">
        <v>7</v>
      </c>
      <c r="TX56" s="1">
        <v>7.0000000000000007E-2</v>
      </c>
      <c r="TY56" s="1">
        <f t="shared" si="2751"/>
        <v>6.1000000000000006E-2</v>
      </c>
      <c r="TZ56" s="1">
        <f t="shared" si="2752"/>
        <v>2.6872852233676978</v>
      </c>
      <c r="UA56" s="1">
        <f t="shared" si="2753"/>
        <v>4.0309278350515471E-3</v>
      </c>
      <c r="UB56" s="1">
        <f t="shared" si="2754"/>
        <v>30.925066823058401</v>
      </c>
      <c r="UC56" s="1"/>
      <c r="UD56" s="1"/>
      <c r="UE56" s="2" t="s">
        <v>11</v>
      </c>
      <c r="UF56" s="1" t="s">
        <v>62</v>
      </c>
      <c r="UG56" s="1">
        <v>78</v>
      </c>
      <c r="UH56" s="2">
        <v>7</v>
      </c>
      <c r="UI56" s="1">
        <v>7.8E-2</v>
      </c>
      <c r="UJ56" s="1">
        <f t="shared" si="2755"/>
        <v>7.0000000000000007E-2</v>
      </c>
      <c r="UK56" s="1">
        <f t="shared" si="2756"/>
        <v>2.5847750865051906</v>
      </c>
      <c r="UL56" s="1">
        <f t="shared" si="2757"/>
        <v>3.8771626297577858E-3</v>
      </c>
      <c r="UM56" s="1">
        <f t="shared" si="2758"/>
        <v>29.745388237046193</v>
      </c>
      <c r="UN56" s="1"/>
      <c r="UO56" s="1"/>
      <c r="UP56" s="2" t="s">
        <v>11</v>
      </c>
      <c r="UQ56" s="1" t="s">
        <v>63</v>
      </c>
      <c r="UR56" s="1">
        <v>79</v>
      </c>
      <c r="US56" s="2">
        <v>7</v>
      </c>
      <c r="UT56" s="1">
        <v>7.6999999999999999E-2</v>
      </c>
      <c r="UU56" s="1">
        <f t="shared" si="2759"/>
        <v>6.8000000000000005E-2</v>
      </c>
      <c r="UV56" s="1">
        <f t="shared" si="2760"/>
        <v>2.9172413793103451</v>
      </c>
      <c r="UW56" s="1">
        <f t="shared" si="2761"/>
        <v>4.3758620689655177E-3</v>
      </c>
      <c r="UX56" s="1">
        <f t="shared" si="2762"/>
        <v>33.571384164835763</v>
      </c>
      <c r="UY56" s="1"/>
      <c r="UZ56" s="1"/>
      <c r="VA56" s="2" t="s">
        <v>11</v>
      </c>
      <c r="VB56" s="1" t="s">
        <v>64</v>
      </c>
      <c r="VC56" s="1">
        <v>80</v>
      </c>
      <c r="VD56" s="2">
        <v>7</v>
      </c>
      <c r="VE56" s="1">
        <v>8.5999999999999993E-2</v>
      </c>
      <c r="VF56" s="1">
        <f t="shared" si="2763"/>
        <v>7.5999999999999998E-2</v>
      </c>
      <c r="VG56" s="1">
        <f t="shared" si="2764"/>
        <v>3.1655172413793098</v>
      </c>
      <c r="VH56" s="1">
        <f t="shared" si="2765"/>
        <v>4.7482758620689645E-3</v>
      </c>
      <c r="VI56" s="1">
        <f t="shared" si="2766"/>
        <v>36.428523242694119</v>
      </c>
      <c r="VJ56" s="1"/>
      <c r="VK56" s="1"/>
      <c r="VL56" s="2" t="s">
        <v>11</v>
      </c>
      <c r="VM56" s="1" t="s">
        <v>65</v>
      </c>
      <c r="VN56" s="1">
        <v>84</v>
      </c>
      <c r="VO56" s="2">
        <v>7</v>
      </c>
      <c r="VP56" s="1">
        <v>0.16</v>
      </c>
      <c r="VQ56" s="1">
        <f t="shared" si="2767"/>
        <v>0.14799999999999999</v>
      </c>
      <c r="VR56" s="1">
        <f t="shared" si="2768"/>
        <v>5.6563573883161506</v>
      </c>
      <c r="VS56" s="1">
        <f t="shared" si="2769"/>
        <v>8.4845360824742262E-3</v>
      </c>
      <c r="VT56" s="1">
        <f t="shared" si="2770"/>
        <v>65.092915589199634</v>
      </c>
      <c r="VU56" s="1"/>
      <c r="VV56" s="1"/>
      <c r="VW56" s="2" t="s">
        <v>11</v>
      </c>
      <c r="VX56" s="1" t="s">
        <v>66</v>
      </c>
      <c r="VY56" s="1">
        <v>85</v>
      </c>
      <c r="VZ56" s="2">
        <v>7</v>
      </c>
      <c r="WA56" s="1">
        <v>2.5999999999999999E-2</v>
      </c>
      <c r="WB56" s="1">
        <f t="shared" si="2771"/>
        <v>2.0999999999999998E-2</v>
      </c>
      <c r="WC56" s="1">
        <f t="shared" si="2772"/>
        <v>0.96515679442508706</v>
      </c>
      <c r="WD56" s="1">
        <f t="shared" si="2773"/>
        <v>1.4477351916376306E-3</v>
      </c>
      <c r="WE56" s="1">
        <f t="shared" si="2774"/>
        <v>11.106948418716717</v>
      </c>
      <c r="WF56" s="1"/>
      <c r="WG56" s="1"/>
      <c r="WH56" s="2" t="s">
        <v>11</v>
      </c>
      <c r="WI56" s="1" t="s">
        <v>67</v>
      </c>
      <c r="WJ56" s="1">
        <v>86</v>
      </c>
      <c r="WK56" s="2">
        <v>7</v>
      </c>
      <c r="WL56" s="1">
        <v>3.9E-2</v>
      </c>
      <c r="WM56" s="1">
        <f t="shared" si="2775"/>
        <v>3.1E-2</v>
      </c>
      <c r="WN56" s="1">
        <f t="shared" si="2776"/>
        <v>1.2326388888888888</v>
      </c>
      <c r="WO56" s="1">
        <f t="shared" si="2777"/>
        <v>1.8489583333333333E-3</v>
      </c>
      <c r="WP56" s="1">
        <f t="shared" si="2778"/>
        <v>14.185111307171992</v>
      </c>
      <c r="WQ56" s="1"/>
      <c r="WR56" s="1"/>
      <c r="WS56" s="2" t="s">
        <v>11</v>
      </c>
      <c r="WT56" s="1" t="s">
        <v>68</v>
      </c>
      <c r="WU56" s="1">
        <v>87</v>
      </c>
      <c r="WV56" s="2">
        <v>7</v>
      </c>
      <c r="WW56" s="1">
        <v>4.3999999999999997E-2</v>
      </c>
      <c r="WX56" s="1">
        <f t="shared" si="2779"/>
        <v>3.6999999999999998E-2</v>
      </c>
      <c r="WY56" s="1">
        <f t="shared" si="2780"/>
        <v>1.4285714285714284</v>
      </c>
      <c r="WZ56" s="1">
        <f t="shared" si="2781"/>
        <v>2.1428571428571425E-3</v>
      </c>
      <c r="XA56" s="1">
        <f t="shared" si="2782"/>
        <v>16.439887551169146</v>
      </c>
      <c r="XB56" s="1"/>
      <c r="XC56" s="1"/>
      <c r="XD56" s="2" t="s">
        <v>11</v>
      </c>
      <c r="XE56" s="1" t="s">
        <v>69</v>
      </c>
      <c r="XF56" s="1">
        <v>88</v>
      </c>
      <c r="XG56" s="2">
        <v>7</v>
      </c>
      <c r="XH56" s="1">
        <v>5.8000000000000003E-2</v>
      </c>
      <c r="XI56" s="1">
        <f t="shared" si="2783"/>
        <v>4.9000000000000002E-2</v>
      </c>
      <c r="XJ56" s="1">
        <f t="shared" si="2784"/>
        <v>1.8194444444444446</v>
      </c>
      <c r="XK56" s="1">
        <f t="shared" si="2785"/>
        <v>2.7291666666666671E-3</v>
      </c>
      <c r="XL56" s="1">
        <f t="shared" si="2786"/>
        <v>20.938023450586268</v>
      </c>
      <c r="XM56" s="1"/>
      <c r="XN56" s="1"/>
      <c r="XO56" s="2" t="s">
        <v>11</v>
      </c>
      <c r="XP56" s="1" t="s">
        <v>70</v>
      </c>
      <c r="XQ56" s="1">
        <v>91</v>
      </c>
      <c r="XR56" s="2">
        <v>7</v>
      </c>
      <c r="XS56" s="1">
        <v>7.8E-2</v>
      </c>
      <c r="XT56" s="1">
        <f t="shared" si="2787"/>
        <v>6.7000000000000004E-2</v>
      </c>
      <c r="XU56" s="1">
        <f t="shared" si="2788"/>
        <v>2.4394463667820072</v>
      </c>
      <c r="XV56" s="1">
        <f t="shared" si="2789"/>
        <v>3.6591695501730108E-3</v>
      </c>
      <c r="XW56" s="1">
        <f t="shared" si="2790"/>
        <v>28.072956769903033</v>
      </c>
      <c r="XX56" s="1"/>
      <c r="XY56" s="1"/>
      <c r="XZ56" s="2" t="s">
        <v>11</v>
      </c>
      <c r="YA56" s="1" t="s">
        <v>71</v>
      </c>
      <c r="YB56" s="1">
        <v>92</v>
      </c>
      <c r="YC56" s="2">
        <v>7</v>
      </c>
      <c r="YD56" s="1">
        <v>8.4000000000000005E-2</v>
      </c>
      <c r="YE56" s="1">
        <f t="shared" si="2791"/>
        <v>7.3000000000000009E-2</v>
      </c>
      <c r="YF56" s="1">
        <f t="shared" si="2792"/>
        <v>2.7628865979381447</v>
      </c>
      <c r="YG56" s="1">
        <f t="shared" si="2793"/>
        <v>4.1443298969072173E-3</v>
      </c>
      <c r="YH56" s="1">
        <f t="shared" si="2794"/>
        <v>31.795081490714775</v>
      </c>
      <c r="YI56" s="1"/>
      <c r="YJ56" s="1"/>
      <c r="YK56" s="2" t="s">
        <v>11</v>
      </c>
      <c r="YL56" s="1" t="s">
        <v>72</v>
      </c>
      <c r="YM56" s="1">
        <v>93</v>
      </c>
      <c r="YN56" s="2">
        <v>7</v>
      </c>
      <c r="YO56" s="1">
        <v>8.5000000000000006E-2</v>
      </c>
      <c r="YP56" s="1">
        <f t="shared" si="2795"/>
        <v>7.400000000000001E-2</v>
      </c>
      <c r="YQ56" s="1">
        <f t="shared" si="2796"/>
        <v>2.7576791808873726</v>
      </c>
      <c r="YR56" s="1">
        <f t="shared" si="2797"/>
        <v>4.1365187713310594E-3</v>
      </c>
      <c r="YS56" s="1">
        <f t="shared" si="2798"/>
        <v>31.735154945192061</v>
      </c>
      <c r="YT56" s="1"/>
      <c r="YU56" s="1"/>
      <c r="YV56" s="2" t="s">
        <v>11</v>
      </c>
      <c r="YW56" s="1" t="s">
        <v>73</v>
      </c>
      <c r="YX56" s="1">
        <v>94</v>
      </c>
      <c r="YY56" s="2">
        <v>7</v>
      </c>
      <c r="YZ56" s="1">
        <v>8.6999999999999994E-2</v>
      </c>
      <c r="ZA56" s="1">
        <f t="shared" si="2799"/>
        <v>7.3999999999999996E-2</v>
      </c>
      <c r="ZB56" s="1">
        <f t="shared" si="2800"/>
        <v>2.7142857142857144</v>
      </c>
      <c r="ZC56" s="1">
        <f t="shared" si="2801"/>
        <v>4.0714285714285713E-3</v>
      </c>
      <c r="ZD56" s="1">
        <f t="shared" si="2802"/>
        <v>31.235786347221385</v>
      </c>
      <c r="ZE56" s="1"/>
      <c r="ZF56" s="1"/>
      <c r="ZG56" s="2" t="s">
        <v>11</v>
      </c>
      <c r="ZH56" s="1" t="s">
        <v>74</v>
      </c>
      <c r="ZI56" s="1">
        <v>95</v>
      </c>
      <c r="ZJ56" s="2">
        <v>7</v>
      </c>
      <c r="ZK56" s="1">
        <v>9.5000000000000001E-2</v>
      </c>
      <c r="ZL56" s="1">
        <f t="shared" si="2803"/>
        <v>8.2000000000000003E-2</v>
      </c>
      <c r="ZM56" s="1">
        <f t="shared" si="2804"/>
        <v>3.0068027210884356</v>
      </c>
      <c r="ZN56" s="1">
        <f t="shared" si="2805"/>
        <v>4.5102040816326532E-3</v>
      </c>
      <c r="ZO56" s="1">
        <f t="shared" si="2806"/>
        <v>34.602049036270309</v>
      </c>
      <c r="ZP56" s="1"/>
      <c r="ZQ56" s="1"/>
      <c r="ZR56" s="2" t="s">
        <v>11</v>
      </c>
      <c r="ZS56" s="1" t="s">
        <v>75</v>
      </c>
      <c r="ZT56" s="1">
        <v>99</v>
      </c>
      <c r="ZU56" s="2">
        <v>7</v>
      </c>
      <c r="ZV56" s="1">
        <v>0.105</v>
      </c>
      <c r="ZW56" s="1">
        <f t="shared" si="2807"/>
        <v>0.09</v>
      </c>
      <c r="ZX56" s="1">
        <f t="shared" si="2808"/>
        <v>3.150684931506849</v>
      </c>
      <c r="ZY56" s="1">
        <f t="shared" si="2809"/>
        <v>4.726027397260274E-3</v>
      </c>
      <c r="ZZ56" s="1">
        <f t="shared" si="2810"/>
        <v>36.257834188194977</v>
      </c>
      <c r="AAA56" s="1"/>
      <c r="AAB56" s="1"/>
      <c r="AAC56" s="2" t="s">
        <v>11</v>
      </c>
      <c r="AAD56" s="1" t="s">
        <v>76</v>
      </c>
      <c r="AAE56" s="1">
        <v>100</v>
      </c>
      <c r="AAF56" s="2">
        <v>7</v>
      </c>
      <c r="AAG56" s="1">
        <v>1.6E-2</v>
      </c>
      <c r="AAH56" s="1">
        <f t="shared" si="3404"/>
        <v>1.4E-2</v>
      </c>
      <c r="AAI56" s="1">
        <f t="shared" si="2811"/>
        <v>1.3827586206896552</v>
      </c>
      <c r="AAJ56" s="1">
        <f t="shared" si="2812"/>
        <v>2.0741379310344828E-3</v>
      </c>
      <c r="AAK56" s="1">
        <f t="shared" si="2813"/>
        <v>15.912677364183381</v>
      </c>
      <c r="AAL56" s="1"/>
      <c r="AAM56" s="1"/>
      <c r="AAN56" s="2" t="s">
        <v>11</v>
      </c>
      <c r="AAO56" s="1" t="s">
        <v>77</v>
      </c>
      <c r="AAP56" s="1">
        <v>101</v>
      </c>
      <c r="AAQ56" s="2">
        <v>7</v>
      </c>
      <c r="AAR56" s="1">
        <v>0.03</v>
      </c>
      <c r="AAS56" s="1">
        <f t="shared" si="2814"/>
        <v>2.3E-2</v>
      </c>
      <c r="AAT56" s="1">
        <f t="shared" si="2815"/>
        <v>1.4948096885813151</v>
      </c>
      <c r="AAU56" s="1">
        <f t="shared" si="2816"/>
        <v>2.2422145328719729E-3</v>
      </c>
      <c r="AAV56" s="1">
        <f t="shared" si="2817"/>
        <v>17.2021522334725</v>
      </c>
      <c r="AAW56" s="1"/>
      <c r="AAX56" s="1"/>
      <c r="AAY56" s="2" t="s">
        <v>11</v>
      </c>
      <c r="AAZ56" s="1" t="s">
        <v>78</v>
      </c>
      <c r="ABA56" s="1">
        <v>102</v>
      </c>
      <c r="ABB56" s="2">
        <v>7</v>
      </c>
      <c r="ABC56" s="1">
        <v>3.3000000000000002E-2</v>
      </c>
      <c r="ABD56" s="1">
        <f t="shared" si="2818"/>
        <v>2.6000000000000002E-2</v>
      </c>
      <c r="ABE56" s="1">
        <f t="shared" si="2819"/>
        <v>1.6482758620689655</v>
      </c>
      <c r="ABF56" s="1">
        <f t="shared" si="2820"/>
        <v>2.4724137931034481E-3</v>
      </c>
      <c r="ABG56" s="1">
        <f t="shared" si="2821"/>
        <v>18.96822887800413</v>
      </c>
      <c r="ABH56" s="1"/>
      <c r="ABI56" s="1"/>
      <c r="ABJ56" s="2" t="s">
        <v>11</v>
      </c>
      <c r="ABK56" s="1" t="s">
        <v>79</v>
      </c>
      <c r="ABL56" s="1">
        <v>112</v>
      </c>
      <c r="ABM56" s="2">
        <v>7</v>
      </c>
      <c r="ABN56" s="1">
        <v>7.6999999999999999E-2</v>
      </c>
      <c r="ABO56" s="1">
        <f t="shared" si="2822"/>
        <v>0.06</v>
      </c>
      <c r="ABP56" s="1">
        <f t="shared" si="2823"/>
        <v>2.8911564625850339</v>
      </c>
      <c r="ABQ56" s="1">
        <f t="shared" si="2824"/>
        <v>4.336734693877551E-3</v>
      </c>
      <c r="ABR56" s="1">
        <f t="shared" si="2825"/>
        <v>33.271200996413754</v>
      </c>
      <c r="ABS56" s="1"/>
      <c r="ABT56" s="1"/>
      <c r="ABU56" s="2" t="s">
        <v>11</v>
      </c>
      <c r="ABV56" s="1" t="s">
        <v>80</v>
      </c>
      <c r="ABW56" s="1">
        <v>113</v>
      </c>
      <c r="ABX56" s="2">
        <v>7</v>
      </c>
      <c r="ABY56" s="1">
        <v>3.5999999999999997E-2</v>
      </c>
      <c r="ABZ56" s="1">
        <f t="shared" si="2826"/>
        <v>2.3E-2</v>
      </c>
      <c r="ACA56" s="1">
        <f t="shared" si="2827"/>
        <v>0.48214285714285715</v>
      </c>
      <c r="ACB56" s="1">
        <f t="shared" si="2828"/>
        <v>7.2321428571428569E-4</v>
      </c>
      <c r="ACC56" s="1">
        <f t="shared" si="2829"/>
        <v>5.5484620485195881</v>
      </c>
      <c r="ACD56" s="1"/>
      <c r="ACE56" s="1"/>
      <c r="ACF56" s="2" t="s">
        <v>11</v>
      </c>
      <c r="ACG56" s="1" t="s">
        <v>81</v>
      </c>
      <c r="ACH56" s="1">
        <v>114</v>
      </c>
      <c r="ACI56" s="2">
        <v>7</v>
      </c>
      <c r="ACJ56" s="1">
        <v>4.5999999999999999E-2</v>
      </c>
      <c r="ACK56" s="1">
        <f t="shared" si="2830"/>
        <v>3.2000000000000001E-2</v>
      </c>
      <c r="ACL56" s="1">
        <f t="shared" si="2831"/>
        <v>0.7275985663082436</v>
      </c>
      <c r="ACM56" s="1">
        <f t="shared" si="2832"/>
        <v>1.0913978494623655E-3</v>
      </c>
      <c r="ACN56" s="1">
        <f t="shared" si="2833"/>
        <v>8.3731470287495906</v>
      </c>
      <c r="ACO56" s="1"/>
      <c r="ACP56" s="1"/>
      <c r="ACQ56" s="2" t="s">
        <v>11</v>
      </c>
      <c r="ACR56" s="1" t="s">
        <v>82</v>
      </c>
      <c r="ACS56" s="1">
        <v>115</v>
      </c>
      <c r="ACT56" s="2">
        <v>7</v>
      </c>
      <c r="ACU56" s="1">
        <v>5.5E-2</v>
      </c>
      <c r="ACV56" s="1">
        <f t="shared" si="2834"/>
        <v>4.1000000000000002E-2</v>
      </c>
      <c r="ACW56" s="1">
        <f t="shared" si="2835"/>
        <v>1.0925266903914592</v>
      </c>
      <c r="ACX56" s="1">
        <f t="shared" si="2836"/>
        <v>1.6387900355871888E-3</v>
      </c>
      <c r="ACY56" s="1">
        <f t="shared" si="2837"/>
        <v>12.572711155680608</v>
      </c>
      <c r="ACZ56" s="1"/>
      <c r="ADA56" s="1"/>
      <c r="ADB56" s="2" t="s">
        <v>11</v>
      </c>
      <c r="ADC56" s="1" t="s">
        <v>83</v>
      </c>
      <c r="ADD56" s="1">
        <v>116</v>
      </c>
      <c r="ADE56" s="2">
        <v>7</v>
      </c>
      <c r="ADF56" s="1">
        <v>6.5000000000000002E-2</v>
      </c>
      <c r="ADG56" s="1">
        <f t="shared" si="2838"/>
        <v>4.9000000000000002E-2</v>
      </c>
      <c r="ADH56" s="1">
        <f t="shared" si="2839"/>
        <v>1.3772241992882561</v>
      </c>
      <c r="ADI56" s="1">
        <f t="shared" si="2840"/>
        <v>2.0658362989323842E-3</v>
      </c>
      <c r="ADJ56" s="1">
        <f t="shared" si="2841"/>
        <v>15.848987678333533</v>
      </c>
      <c r="ADK56" s="1"/>
      <c r="ADL56" s="1"/>
      <c r="ADM56" s="2" t="s">
        <v>11</v>
      </c>
      <c r="ADN56" s="1" t="s">
        <v>84</v>
      </c>
      <c r="ADO56" s="1">
        <v>119</v>
      </c>
      <c r="ADP56" s="2">
        <v>7</v>
      </c>
      <c r="ADQ56" s="1">
        <v>8.1000000000000003E-2</v>
      </c>
      <c r="ADR56" s="1">
        <f t="shared" si="2842"/>
        <v>6.4000000000000001E-2</v>
      </c>
      <c r="ADS56" s="1">
        <f t="shared" si="2843"/>
        <v>1.3956834532374103</v>
      </c>
      <c r="ADT56" s="1">
        <f t="shared" si="2844"/>
        <v>2.0935251798561154E-3</v>
      </c>
      <c r="ADU56" s="1">
        <f t="shared" si="2845"/>
        <v>16.061415319775332</v>
      </c>
      <c r="ADV56" s="1"/>
      <c r="ADW56" s="1"/>
      <c r="ADX56" s="2" t="s">
        <v>11</v>
      </c>
      <c r="ADY56" s="1" t="s">
        <v>85</v>
      </c>
      <c r="ADZ56" s="1">
        <v>120</v>
      </c>
      <c r="AEA56" s="2">
        <v>7</v>
      </c>
      <c r="AEB56" s="1">
        <v>8.1000000000000003E-2</v>
      </c>
      <c r="AEC56" s="1">
        <f t="shared" si="2846"/>
        <v>6.4000000000000001E-2</v>
      </c>
      <c r="AED56" s="1">
        <f t="shared" si="2847"/>
        <v>1.3669064748201443</v>
      </c>
      <c r="AEE56" s="1">
        <f t="shared" si="2848"/>
        <v>2.0503597122302165E-3</v>
      </c>
      <c r="AEF56" s="1">
        <f t="shared" si="2849"/>
        <v>15.730252117305739</v>
      </c>
      <c r="AEG56" s="1"/>
      <c r="AEH56" s="1"/>
      <c r="AEI56" s="2" t="s">
        <v>11</v>
      </c>
      <c r="AEJ56" s="1" t="s">
        <v>86</v>
      </c>
      <c r="AEK56" s="1">
        <v>121</v>
      </c>
      <c r="AEL56" s="2">
        <v>7</v>
      </c>
      <c r="AEM56" s="1">
        <v>8.5000000000000006E-2</v>
      </c>
      <c r="AEN56" s="1">
        <f t="shared" si="2850"/>
        <v>6.7000000000000004E-2</v>
      </c>
      <c r="AEO56" s="1">
        <f t="shared" si="2851"/>
        <v>1.5143884892086334</v>
      </c>
      <c r="AEP56" s="1">
        <f t="shared" si="2852"/>
        <v>2.2715827338129504E-3</v>
      </c>
      <c r="AEQ56" s="1">
        <f t="shared" si="2853"/>
        <v>17.427463529962409</v>
      </c>
      <c r="AER56" s="1"/>
      <c r="AES56" s="1"/>
      <c r="AET56" s="2" t="s">
        <v>11</v>
      </c>
      <c r="AEU56" s="1" t="s">
        <v>87</v>
      </c>
      <c r="AEV56" s="1">
        <v>122</v>
      </c>
      <c r="AEW56" s="2">
        <v>7</v>
      </c>
      <c r="AEX56" s="1">
        <v>9.6000000000000002E-2</v>
      </c>
      <c r="AEY56" s="1">
        <f t="shared" si="2854"/>
        <v>7.9000000000000001E-2</v>
      </c>
      <c r="AEZ56" s="1">
        <f t="shared" si="2855"/>
        <v>1.8956834532374101</v>
      </c>
      <c r="AFA56" s="1">
        <f t="shared" si="2856"/>
        <v>2.8435251798561152E-3</v>
      </c>
      <c r="AFB56" s="1">
        <f t="shared" si="2857"/>
        <v>21.815375962684531</v>
      </c>
      <c r="AFC56" s="1"/>
      <c r="AFD56" s="1"/>
      <c r="AFE56" s="2" t="s">
        <v>11</v>
      </c>
      <c r="AFF56" s="1" t="s">
        <v>88</v>
      </c>
      <c r="AFG56" s="1">
        <v>123</v>
      </c>
      <c r="AFH56" s="2">
        <v>7</v>
      </c>
      <c r="AFI56" s="1">
        <v>0.10199999999999999</v>
      </c>
      <c r="AFJ56" s="1">
        <f t="shared" si="2858"/>
        <v>8.4999999999999992E-2</v>
      </c>
      <c r="AFK56" s="1">
        <f t="shared" si="2859"/>
        <v>2.107913669064748</v>
      </c>
      <c r="AFL56" s="1">
        <f t="shared" si="2860"/>
        <v>3.1618705035971221E-3</v>
      </c>
      <c r="AFM56" s="1">
        <f t="shared" si="2861"/>
        <v>24.257704580897787</v>
      </c>
      <c r="AFN56" s="1"/>
      <c r="AFO56" s="1"/>
      <c r="AFP56" s="2" t="s">
        <v>11</v>
      </c>
      <c r="AFQ56" s="1" t="s">
        <v>89</v>
      </c>
      <c r="AFR56" s="1">
        <v>126</v>
      </c>
      <c r="AFS56" s="2">
        <v>7</v>
      </c>
      <c r="AFT56" s="1">
        <v>0.12</v>
      </c>
      <c r="AFU56" s="1">
        <f t="shared" si="3405"/>
        <v>0.10199999999999999</v>
      </c>
      <c r="AFV56" s="1">
        <f t="shared" si="2862"/>
        <v>2.8683274021352312</v>
      </c>
      <c r="AFW56" s="1">
        <f t="shared" si="2863"/>
        <v>4.3024911032028467E-3</v>
      </c>
      <c r="AFX56" s="1">
        <f t="shared" si="2864"/>
        <v>33.008485965728234</v>
      </c>
      <c r="AFY56" s="1"/>
      <c r="AFZ56" s="1"/>
      <c r="AGA56" s="2" t="s">
        <v>11</v>
      </c>
      <c r="AGB56" s="1" t="s">
        <v>90</v>
      </c>
      <c r="AGC56" s="1">
        <v>127</v>
      </c>
      <c r="AGD56" s="2">
        <v>7</v>
      </c>
      <c r="AGE56" s="1">
        <v>2.5999999999999999E-2</v>
      </c>
      <c r="AGF56" s="1">
        <f t="shared" si="2865"/>
        <v>1.0999999999999999E-2</v>
      </c>
      <c r="AGG56" s="1">
        <f t="shared" si="2866"/>
        <v>0.60942760942760932</v>
      </c>
      <c r="AGH56" s="1">
        <f t="shared" si="2867"/>
        <v>9.1414141414141402E-4</v>
      </c>
      <c r="AGI56" s="1">
        <f t="shared" si="2868"/>
        <v>7.0132449586974106</v>
      </c>
      <c r="AGJ56" s="1"/>
      <c r="AGK56" s="1"/>
      <c r="AGL56" s="2" t="s">
        <v>11</v>
      </c>
      <c r="AGM56" s="1" t="s">
        <v>91</v>
      </c>
      <c r="AGN56" s="1">
        <v>128</v>
      </c>
      <c r="AGO56" s="2">
        <v>7</v>
      </c>
      <c r="AGP56" s="1">
        <v>3.6999999999999998E-2</v>
      </c>
      <c r="AGQ56" s="1">
        <f t="shared" si="2869"/>
        <v>2.1999999999999999E-2</v>
      </c>
      <c r="AGR56" s="1">
        <f t="shared" si="2870"/>
        <v>1.0167224080267558</v>
      </c>
      <c r="AGS56" s="1">
        <f t="shared" si="2871"/>
        <v>1.5250836120401338E-3</v>
      </c>
      <c r="AGT56" s="1">
        <f t="shared" si="2872"/>
        <v>11.70036144109965</v>
      </c>
      <c r="AGU56" s="1"/>
      <c r="AGV56" s="1"/>
      <c r="AGW56" s="2" t="s">
        <v>11</v>
      </c>
      <c r="AGX56" s="1" t="s">
        <v>92</v>
      </c>
      <c r="AGY56" s="1">
        <v>129</v>
      </c>
      <c r="AGZ56" s="2">
        <v>7</v>
      </c>
      <c r="AHA56" s="1">
        <v>4.2000000000000003E-2</v>
      </c>
      <c r="AHB56" s="1">
        <f t="shared" si="2025"/>
        <v>2.8000000000000004E-2</v>
      </c>
      <c r="AHC56" s="1">
        <f t="shared" si="2873"/>
        <v>1.3089700996677742</v>
      </c>
      <c r="AHD56" s="1">
        <f t="shared" si="2874"/>
        <v>1.9634551495016613E-3</v>
      </c>
      <c r="AHE56" s="1">
        <f t="shared" si="2875"/>
        <v>15.063524872466617</v>
      </c>
      <c r="AHF56" s="1"/>
      <c r="AHG56" s="1"/>
      <c r="AHH56" s="2" t="s">
        <v>11</v>
      </c>
      <c r="AHI56" s="1" t="s">
        <v>93</v>
      </c>
      <c r="AHJ56" s="1">
        <v>130</v>
      </c>
      <c r="AHK56" s="2">
        <v>7</v>
      </c>
      <c r="AHL56" s="1">
        <v>5.0999999999999997E-2</v>
      </c>
      <c r="AHM56" s="1">
        <f t="shared" si="2876"/>
        <v>3.6999999999999998E-2</v>
      </c>
      <c r="AHN56" s="1">
        <f t="shared" si="2877"/>
        <v>1.6020066889632107</v>
      </c>
      <c r="AHO56" s="1">
        <f t="shared" si="2878"/>
        <v>2.4030100334448161E-3</v>
      </c>
      <c r="AHP56" s="1">
        <f t="shared" si="2879"/>
        <v>18.435766875943198</v>
      </c>
      <c r="AHQ56" s="1"/>
      <c r="AHR56" s="1"/>
      <c r="AHS56" s="2" t="s">
        <v>11</v>
      </c>
      <c r="AHT56" s="1" t="s">
        <v>94</v>
      </c>
      <c r="AHU56" s="1">
        <v>133</v>
      </c>
      <c r="AHV56" s="2">
        <v>7</v>
      </c>
      <c r="AHW56" s="1">
        <v>6.0999999999999999E-2</v>
      </c>
      <c r="AHX56" s="1">
        <f t="shared" si="2880"/>
        <v>4.4999999999999998E-2</v>
      </c>
      <c r="AHY56" s="1">
        <f t="shared" si="2881"/>
        <v>1.8903654485049834</v>
      </c>
      <c r="AHZ56" s="1">
        <f t="shared" si="2882"/>
        <v>2.8355481727574752E-3</v>
      </c>
      <c r="AIA56" s="1">
        <f t="shared" si="2883"/>
        <v>21.754176782826157</v>
      </c>
      <c r="AIB56" s="1"/>
      <c r="AIC56" s="1"/>
      <c r="AID56" s="2" t="s">
        <v>11</v>
      </c>
      <c r="AIE56" s="1" t="s">
        <v>95</v>
      </c>
      <c r="AIF56" s="1">
        <v>134</v>
      </c>
      <c r="AIG56" s="2">
        <v>7</v>
      </c>
      <c r="AIH56" s="1">
        <v>7.1999999999999995E-2</v>
      </c>
      <c r="AII56" s="1">
        <f t="shared" si="2037"/>
        <v>5.4999999999999993E-2</v>
      </c>
      <c r="AIJ56" s="1">
        <f t="shared" si="2884"/>
        <v>2.2093023255813953</v>
      </c>
      <c r="AIK56" s="1">
        <f t="shared" si="2885"/>
        <v>3.3139534883720929E-3</v>
      </c>
      <c r="AIL56" s="1">
        <f t="shared" si="2886"/>
        <v>25.424477259366242</v>
      </c>
      <c r="AIM56" s="1"/>
      <c r="AIN56" s="1"/>
      <c r="AIO56" s="2" t="s">
        <v>11</v>
      </c>
      <c r="AIP56" s="1" t="s">
        <v>96</v>
      </c>
      <c r="AIQ56" s="1">
        <v>135</v>
      </c>
      <c r="AIR56" s="2">
        <v>7</v>
      </c>
      <c r="AIS56" s="1">
        <v>7.4999999999999997E-2</v>
      </c>
      <c r="AIT56" s="1">
        <f t="shared" si="2887"/>
        <v>6.0999999999999999E-2</v>
      </c>
      <c r="AIU56" s="1">
        <f t="shared" si="2888"/>
        <v>2.4536423841059603</v>
      </c>
      <c r="AIV56" s="1">
        <f t="shared" si="2889"/>
        <v>3.6804635761589406E-3</v>
      </c>
      <c r="AIW56" s="1">
        <f t="shared" si="2890"/>
        <v>28.236323419839202</v>
      </c>
      <c r="AIX56" s="1"/>
      <c r="AIY56" s="1"/>
      <c r="AIZ56" s="2" t="s">
        <v>11</v>
      </c>
      <c r="AJA56" s="1" t="s">
        <v>97</v>
      </c>
      <c r="AJB56" s="1">
        <v>136</v>
      </c>
      <c r="AJC56" s="2">
        <v>7</v>
      </c>
      <c r="AJD56" s="1">
        <v>7.5999999999999998E-2</v>
      </c>
      <c r="AJE56" s="1">
        <f t="shared" si="2891"/>
        <v>0.06</v>
      </c>
      <c r="AJF56" s="1">
        <f t="shared" si="2892"/>
        <v>2.4105960264900661</v>
      </c>
      <c r="AJG56" s="1">
        <f t="shared" si="2893"/>
        <v>3.615894039735099E-3</v>
      </c>
      <c r="AJH56" s="1">
        <f t="shared" si="2894"/>
        <v>27.740949324754297</v>
      </c>
      <c r="AJI56" s="1"/>
      <c r="AJJ56" s="1"/>
      <c r="AJK56" s="2" t="s">
        <v>11</v>
      </c>
      <c r="AJL56" s="1" t="s">
        <v>98</v>
      </c>
      <c r="AJM56" s="1">
        <v>140</v>
      </c>
      <c r="AJN56" s="2">
        <v>7</v>
      </c>
      <c r="AJO56" s="1">
        <v>7.9000000000000001E-2</v>
      </c>
      <c r="AJP56" s="1">
        <f t="shared" si="2895"/>
        <v>6.3E-2</v>
      </c>
      <c r="AJQ56" s="1">
        <f t="shared" si="2896"/>
        <v>2.5816993464052289</v>
      </c>
      <c r="AJR56" s="1">
        <f t="shared" si="2897"/>
        <v>3.8725490196078434E-3</v>
      </c>
      <c r="AJS56" s="1">
        <f t="shared" si="2898"/>
        <v>29.709992862080199</v>
      </c>
      <c r="AJT56" s="1"/>
      <c r="AJU56" s="1"/>
      <c r="AJV56" s="2" t="s">
        <v>11</v>
      </c>
      <c r="AJW56" s="1" t="s">
        <v>99</v>
      </c>
      <c r="AJX56" s="1">
        <v>141</v>
      </c>
      <c r="AJY56" s="2">
        <v>7</v>
      </c>
      <c r="AJZ56" s="1">
        <v>2.9000000000000001E-2</v>
      </c>
      <c r="AKA56" s="1">
        <f t="shared" si="2899"/>
        <v>9.0000000000000011E-3</v>
      </c>
      <c r="AKB56" s="1">
        <f t="shared" si="2900"/>
        <v>0.44745762711864406</v>
      </c>
      <c r="AKC56" s="1">
        <f t="shared" si="2901"/>
        <v>6.7118644067796606E-4</v>
      </c>
      <c r="AKD56" s="1">
        <f t="shared" si="2902"/>
        <v>5.1493071516204383</v>
      </c>
      <c r="AKE56" s="1"/>
      <c r="AKF56" s="1"/>
      <c r="AKG56" s="2" t="s">
        <v>11</v>
      </c>
      <c r="AKH56" s="1" t="s">
        <v>100</v>
      </c>
      <c r="AKI56" s="1">
        <v>143</v>
      </c>
      <c r="AKJ56" s="2">
        <v>7</v>
      </c>
      <c r="AKK56" s="1">
        <v>3.9E-2</v>
      </c>
      <c r="AKL56" s="1">
        <f t="shared" si="2903"/>
        <v>1.7000000000000001E-2</v>
      </c>
      <c r="AKM56" s="1">
        <f t="shared" si="2904"/>
        <v>0.7084745762711866</v>
      </c>
      <c r="AKN56" s="1">
        <f t="shared" si="2905"/>
        <v>1.0627118644067799E-3</v>
      </c>
      <c r="AKO56" s="1">
        <f t="shared" si="2906"/>
        <v>8.1530696567323631</v>
      </c>
      <c r="AKP56" s="1"/>
      <c r="AKQ56" s="1"/>
      <c r="AKR56" s="2" t="s">
        <v>11</v>
      </c>
      <c r="AKS56" s="1" t="s">
        <v>101</v>
      </c>
      <c r="AKT56" s="1">
        <v>144</v>
      </c>
      <c r="AKU56" s="2">
        <v>7</v>
      </c>
      <c r="AKV56" s="1">
        <v>4.8000000000000001E-2</v>
      </c>
      <c r="AKW56" s="1">
        <f t="shared" si="2907"/>
        <v>2.5000000000000001E-2</v>
      </c>
      <c r="AKX56" s="1">
        <f t="shared" si="2908"/>
        <v>0.94915254237288138</v>
      </c>
      <c r="AKY56" s="1">
        <f t="shared" si="2909"/>
        <v>1.4237288135593221E-3</v>
      </c>
      <c r="AKZ56" s="1">
        <f t="shared" si="2910"/>
        <v>10.922772745861538</v>
      </c>
      <c r="ALA56" s="1"/>
      <c r="ALB56" s="1"/>
      <c r="ALC56" s="2" t="s">
        <v>11</v>
      </c>
      <c r="ALD56" s="1" t="s">
        <v>102</v>
      </c>
      <c r="ALE56" s="1">
        <v>147</v>
      </c>
      <c r="ALF56" s="2">
        <v>7</v>
      </c>
      <c r="ALG56" s="1">
        <v>5.7000000000000002E-2</v>
      </c>
      <c r="ALH56" s="1">
        <f t="shared" si="2911"/>
        <v>3.1000000000000003E-2</v>
      </c>
      <c r="ALI56" s="1">
        <f t="shared" si="2912"/>
        <v>1.1559322033898307</v>
      </c>
      <c r="ALJ56" s="1">
        <f t="shared" si="2913"/>
        <v>1.7338983050847461E-3</v>
      </c>
      <c r="ALK56" s="1">
        <f t="shared" si="2914"/>
        <v>13.302376808352802</v>
      </c>
      <c r="ALL56" s="1"/>
      <c r="ALM56" s="1"/>
      <c r="ALN56" s="2" t="s">
        <v>11</v>
      </c>
      <c r="ALO56" s="1" t="s">
        <v>103</v>
      </c>
      <c r="ALP56" s="1">
        <v>148</v>
      </c>
      <c r="ALQ56" s="2">
        <v>7</v>
      </c>
      <c r="ALR56" s="1">
        <v>5.5E-2</v>
      </c>
      <c r="ALS56" s="1">
        <f t="shared" si="2915"/>
        <v>0.03</v>
      </c>
      <c r="ALT56" s="1">
        <f t="shared" si="2916"/>
        <v>1.0272108843537415</v>
      </c>
      <c r="ALU56" s="1">
        <f t="shared" si="2917"/>
        <v>1.5408163265306124E-3</v>
      </c>
      <c r="ALV56" s="1">
        <f t="shared" si="2918"/>
        <v>11.82106200107877</v>
      </c>
      <c r="ALW56" s="1"/>
      <c r="ALX56" s="1"/>
      <c r="ALY56" s="2" t="s">
        <v>11</v>
      </c>
      <c r="ALZ56" s="1" t="s">
        <v>104</v>
      </c>
      <c r="AMA56" s="1">
        <v>149</v>
      </c>
      <c r="AMB56" s="2">
        <v>7</v>
      </c>
      <c r="AMC56" s="1">
        <v>5.7000000000000002E-2</v>
      </c>
      <c r="AMD56" s="1">
        <f t="shared" si="2919"/>
        <v>3.7000000000000005E-2</v>
      </c>
      <c r="AME56" s="1">
        <f t="shared" si="2920"/>
        <v>1.345890410958904</v>
      </c>
      <c r="AMF56" s="1">
        <f t="shared" si="2921"/>
        <v>2.0188356164383562E-3</v>
      </c>
      <c r="AMG56" s="1">
        <f t="shared" si="2922"/>
        <v>15.488400908652853</v>
      </c>
      <c r="AMH56" s="1"/>
      <c r="AMI56" s="1"/>
      <c r="AMJ56" s="2" t="s">
        <v>11</v>
      </c>
      <c r="AMK56" s="1" t="s">
        <v>105</v>
      </c>
      <c r="AML56" s="1">
        <v>150</v>
      </c>
      <c r="AMM56" s="2">
        <v>7</v>
      </c>
      <c r="AMN56" s="1">
        <v>6.2E-2</v>
      </c>
      <c r="AMO56" s="1">
        <f t="shared" si="2923"/>
        <v>4.2999999999999997E-2</v>
      </c>
      <c r="AMP56" s="1">
        <f t="shared" si="2924"/>
        <v>1.4452054794520546</v>
      </c>
      <c r="AMQ56" s="1">
        <f t="shared" si="2925"/>
        <v>2.1678082191780817E-3</v>
      </c>
      <c r="AMR56" s="1">
        <f t="shared" si="2926"/>
        <v>16.631310899367691</v>
      </c>
      <c r="AMS56" s="1"/>
      <c r="AMT56" s="1"/>
      <c r="AMU56" s="2" t="s">
        <v>11</v>
      </c>
      <c r="AMV56" s="1" t="s">
        <v>106</v>
      </c>
      <c r="AMW56" s="1">
        <v>151</v>
      </c>
      <c r="AMX56" s="2">
        <v>7</v>
      </c>
      <c r="AMY56" s="1">
        <v>6.3E-2</v>
      </c>
      <c r="AMZ56" s="1">
        <f t="shared" si="2927"/>
        <v>4.2999999999999997E-2</v>
      </c>
      <c r="ANA56" s="1">
        <f t="shared" si="2928"/>
        <v>1.3972602739726026</v>
      </c>
      <c r="ANB56" s="1">
        <f t="shared" si="2929"/>
        <v>2.0958904109589041E-3</v>
      </c>
      <c r="ANC56" s="1">
        <f t="shared" si="2930"/>
        <v>16.07956124867777</v>
      </c>
      <c r="AND56" s="1"/>
      <c r="ANE56" s="1"/>
      <c r="ANF56" s="2" t="s">
        <v>11</v>
      </c>
      <c r="ANG56" s="1" t="s">
        <v>107</v>
      </c>
      <c r="ANH56" s="1">
        <v>154</v>
      </c>
      <c r="ANI56" s="2">
        <v>7</v>
      </c>
      <c r="ANJ56" s="1">
        <v>6.8000000000000005E-2</v>
      </c>
      <c r="ANK56" s="1">
        <f t="shared" si="2931"/>
        <v>4.9000000000000002E-2</v>
      </c>
      <c r="ANL56" s="1">
        <f t="shared" si="2932"/>
        <v>1.5896551724137931</v>
      </c>
      <c r="ANM56" s="1">
        <f t="shared" si="2933"/>
        <v>2.3844827586206895E-3</v>
      </c>
      <c r="ANN56" s="1">
        <f t="shared" si="2934"/>
        <v>18.293626595732015</v>
      </c>
      <c r="ANO56" s="1"/>
      <c r="ANP56" s="1"/>
      <c r="ANQ56" s="2" t="s">
        <v>11</v>
      </c>
      <c r="ANR56" s="1" t="s">
        <v>108</v>
      </c>
      <c r="ANS56" s="1">
        <v>155</v>
      </c>
      <c r="ANT56" s="2">
        <v>7</v>
      </c>
      <c r="ANU56" s="1">
        <v>2.8000000000000001E-2</v>
      </c>
      <c r="ANV56" s="1">
        <f t="shared" si="2935"/>
        <v>8.0000000000000002E-3</v>
      </c>
      <c r="ANW56" s="1">
        <f t="shared" si="2936"/>
        <v>2.3890784982935159E-2</v>
      </c>
      <c r="ANX56" s="1">
        <f t="shared" si="2937"/>
        <v>3.5836177474402742E-5</v>
      </c>
      <c r="ANY56" s="1">
        <f t="shared" si="2938"/>
        <v>0.27493327304003023</v>
      </c>
      <c r="ANZ56" s="1"/>
      <c r="AOA56" s="1"/>
      <c r="AOB56" s="2" t="s">
        <v>11</v>
      </c>
      <c r="AOC56" s="1" t="s">
        <v>109</v>
      </c>
      <c r="AOD56" s="1">
        <v>156</v>
      </c>
      <c r="AOE56" s="2">
        <v>7</v>
      </c>
      <c r="AOF56" s="1">
        <v>4.2999999999999997E-2</v>
      </c>
      <c r="AOG56" s="1">
        <f t="shared" si="2939"/>
        <v>2.1999999999999995E-2</v>
      </c>
      <c r="AOH56" s="1">
        <f t="shared" si="2940"/>
        <v>0.54237288135593198</v>
      </c>
      <c r="AOI56" s="1">
        <f t="shared" si="2941"/>
        <v>8.1355932203389797E-4</v>
      </c>
      <c r="AOJ56" s="1">
        <f t="shared" si="2942"/>
        <v>6.2415844262065896</v>
      </c>
      <c r="AOK56" s="1"/>
      <c r="AOL56" s="1"/>
      <c r="AOM56" s="2" t="s">
        <v>11</v>
      </c>
      <c r="AON56" s="1" t="s">
        <v>110</v>
      </c>
      <c r="AOO56" s="1">
        <v>157</v>
      </c>
      <c r="AOP56" s="2">
        <v>7</v>
      </c>
      <c r="AOQ56" s="1">
        <v>4.2000000000000003E-2</v>
      </c>
      <c r="AOR56" s="1">
        <f t="shared" si="2943"/>
        <v>2.8000000000000004E-2</v>
      </c>
      <c r="AOS56" s="1">
        <f t="shared" si="2944"/>
        <v>0.90784982935153602</v>
      </c>
      <c r="AOT56" s="1">
        <f t="shared" si="2945"/>
        <v>1.361774744027304E-3</v>
      </c>
      <c r="AOU56" s="1">
        <f t="shared" si="2946"/>
        <v>10.447464375521148</v>
      </c>
      <c r="AOV56" s="1"/>
      <c r="AOW56" s="1"/>
      <c r="AOX56" s="2" t="s">
        <v>11</v>
      </c>
      <c r="AOY56" s="1" t="s">
        <v>111</v>
      </c>
      <c r="AOZ56" s="1">
        <v>158</v>
      </c>
      <c r="APA56" s="2">
        <v>7</v>
      </c>
      <c r="APB56" s="1">
        <v>4.2999999999999997E-2</v>
      </c>
      <c r="APC56" s="1">
        <f t="shared" si="2947"/>
        <v>2.2999999999999996E-2</v>
      </c>
      <c r="APD56" s="1">
        <f t="shared" si="2948"/>
        <v>0.47945205479452041</v>
      </c>
      <c r="APE56" s="1">
        <f t="shared" si="2949"/>
        <v>7.1917808219178062E-4</v>
      </c>
      <c r="APF56" s="1">
        <f t="shared" si="2950"/>
        <v>5.5174965068992341</v>
      </c>
      <c r="APG56" s="1"/>
      <c r="APH56" s="1"/>
      <c r="API56" s="2" t="s">
        <v>11</v>
      </c>
      <c r="APJ56" s="1" t="s">
        <v>112</v>
      </c>
      <c r="APK56" s="1">
        <v>161</v>
      </c>
      <c r="APL56" s="2">
        <v>7</v>
      </c>
      <c r="APM56" s="1">
        <v>5.8999999999999997E-2</v>
      </c>
      <c r="APN56" s="1">
        <f t="shared" si="2951"/>
        <v>4.2999999999999997E-2</v>
      </c>
      <c r="APO56" s="1">
        <f t="shared" si="2952"/>
        <v>1.3208191126279862</v>
      </c>
      <c r="APP56" s="1">
        <f t="shared" si="2953"/>
        <v>1.9812286689419793E-3</v>
      </c>
      <c r="APQ56" s="1">
        <f t="shared" si="2954"/>
        <v>15.199882380927379</v>
      </c>
      <c r="APR56" s="1"/>
      <c r="APS56" s="1"/>
      <c r="APT56" s="2" t="s">
        <v>11</v>
      </c>
      <c r="APU56" s="1" t="s">
        <v>113</v>
      </c>
      <c r="APV56" s="1">
        <v>162</v>
      </c>
      <c r="APW56" s="2">
        <v>7</v>
      </c>
      <c r="APX56" s="1">
        <v>4.3999999999999997E-2</v>
      </c>
      <c r="APY56" s="1">
        <f t="shared" si="2955"/>
        <v>3.9E-2</v>
      </c>
      <c r="APZ56" s="1">
        <f t="shared" si="2956"/>
        <v>1.663230240549828</v>
      </c>
      <c r="AQA56" s="1">
        <f t="shared" si="2957"/>
        <v>2.4948453608247419E-3</v>
      </c>
      <c r="AQB56" s="1">
        <f t="shared" si="2958"/>
        <v>19.140322688440232</v>
      </c>
      <c r="AQC56" s="1"/>
      <c r="AQD56" s="1"/>
      <c r="AQE56" s="2" t="s">
        <v>11</v>
      </c>
      <c r="AQF56" s="1" t="s">
        <v>114</v>
      </c>
      <c r="AQG56" s="1">
        <v>163</v>
      </c>
      <c r="AQH56" s="2">
        <v>7</v>
      </c>
      <c r="AQI56" s="1">
        <v>5.5E-2</v>
      </c>
      <c r="AQJ56" s="1">
        <f t="shared" si="3406"/>
        <v>3.9E-2</v>
      </c>
      <c r="AQK56" s="1">
        <f t="shared" si="2959"/>
        <v>1.0547945205479452</v>
      </c>
      <c r="AQL56" s="1">
        <f t="shared" si="2960"/>
        <v>1.5821917808219179E-3</v>
      </c>
      <c r="AQM56" s="1">
        <f t="shared" si="2961"/>
        <v>12.138492315178318</v>
      </c>
      <c r="AQN56" s="1"/>
      <c r="AQO56" s="1"/>
      <c r="AQP56" s="2" t="s">
        <v>11</v>
      </c>
      <c r="AQQ56" s="1" t="s">
        <v>115</v>
      </c>
      <c r="AQR56" s="1">
        <v>169</v>
      </c>
      <c r="AQS56" s="2">
        <v>7</v>
      </c>
      <c r="AQT56" s="1">
        <v>4.2999999999999997E-2</v>
      </c>
      <c r="AQU56" s="1">
        <f t="shared" si="2962"/>
        <v>5.0999999999999997E-2</v>
      </c>
      <c r="AQV56" s="1">
        <f t="shared" si="2963"/>
        <v>2.2935153583617747</v>
      </c>
      <c r="AQW56" s="1">
        <f t="shared" si="2964"/>
        <v>3.4402730375426619E-3</v>
      </c>
      <c r="AQX56" s="1">
        <f t="shared" si="2965"/>
        <v>26.393594211842892</v>
      </c>
      <c r="AQY56" s="1"/>
      <c r="AQZ56" s="1"/>
      <c r="ARA56" s="2" t="s">
        <v>11</v>
      </c>
      <c r="ARB56" s="1" t="s">
        <v>116</v>
      </c>
      <c r="ARC56" s="1">
        <v>170</v>
      </c>
      <c r="ARD56" s="2">
        <v>7</v>
      </c>
      <c r="ARE56" s="1">
        <v>1.9E-2</v>
      </c>
      <c r="ARF56" s="1">
        <f t="shared" si="2966"/>
        <v>1.2999999999999999E-2</v>
      </c>
      <c r="ARG56" s="1">
        <f t="shared" si="2967"/>
        <v>0.17346938775510201</v>
      </c>
      <c r="ARH56" s="1">
        <f t="shared" si="2968"/>
        <v>2.6020408163265305E-4</v>
      </c>
      <c r="ARI56" s="1">
        <f t="shared" si="2969"/>
        <v>1.9962720597848254</v>
      </c>
      <c r="ARJ56" s="1"/>
      <c r="ARK56" s="1"/>
      <c r="ARL56" s="2" t="s">
        <v>11</v>
      </c>
      <c r="ARM56" s="1" t="s">
        <v>117</v>
      </c>
      <c r="ARN56" s="1">
        <v>171</v>
      </c>
      <c r="ARO56" s="2">
        <v>7</v>
      </c>
      <c r="ARP56" s="1">
        <v>2.5000000000000001E-2</v>
      </c>
      <c r="ARQ56" s="1">
        <f t="shared" si="2970"/>
        <v>1.9000000000000003E-2</v>
      </c>
      <c r="ARR56" s="1">
        <f t="shared" si="2971"/>
        <v>0.4623287671232878</v>
      </c>
      <c r="ARS56" s="1">
        <f t="shared" si="2972"/>
        <v>6.9349315068493176E-4</v>
      </c>
      <c r="ART56" s="1">
        <f t="shared" si="2973"/>
        <v>5.3204430602242647</v>
      </c>
      <c r="ARU56" s="1"/>
      <c r="ARV56" s="1"/>
      <c r="ARW56" s="2" t="s">
        <v>11</v>
      </c>
      <c r="ARX56" s="1" t="s">
        <v>118</v>
      </c>
      <c r="ARY56" s="1">
        <v>172</v>
      </c>
      <c r="ARZ56" s="2">
        <v>7</v>
      </c>
      <c r="ASA56" s="1">
        <v>4.4999999999999998E-2</v>
      </c>
      <c r="ASB56" s="1">
        <f t="shared" si="2974"/>
        <v>2.4999999999999998E-2</v>
      </c>
      <c r="ASC56" s="1">
        <f t="shared" si="2975"/>
        <v>9.4915254237288041E-2</v>
      </c>
      <c r="ASD56" s="1">
        <f t="shared" si="2976"/>
        <v>1.4237288135593207E-4</v>
      </c>
      <c r="ASE56" s="1">
        <f t="shared" si="2977"/>
        <v>1.0922772745861526</v>
      </c>
      <c r="ASF56" s="1"/>
      <c r="ASG56" s="1"/>
      <c r="ASH56" s="2" t="s">
        <v>11</v>
      </c>
      <c r="ASI56" s="1" t="s">
        <v>119</v>
      </c>
      <c r="ASJ56" s="1">
        <v>173</v>
      </c>
      <c r="ASK56" s="2">
        <v>7</v>
      </c>
      <c r="ASL56" s="1">
        <v>3.2000000000000001E-2</v>
      </c>
      <c r="ASM56" s="1">
        <f t="shared" si="2978"/>
        <v>2.9000000000000001E-2</v>
      </c>
      <c r="ASN56" s="1">
        <f t="shared" si="2979"/>
        <v>0.76027397260273977</v>
      </c>
      <c r="ASO56" s="1">
        <f t="shared" si="2980"/>
        <v>1.1404109589041097E-3</v>
      </c>
      <c r="ASP56" s="1">
        <f t="shared" si="2981"/>
        <v>8.7491730323687875</v>
      </c>
      <c r="ASQ56" s="1"/>
      <c r="ASR56" s="1"/>
      <c r="ASS56" s="2" t="s">
        <v>11</v>
      </c>
      <c r="AST56" s="1" t="s">
        <v>120</v>
      </c>
      <c r="ASU56" s="1">
        <v>176</v>
      </c>
      <c r="ASV56" s="2">
        <v>7</v>
      </c>
      <c r="ASW56" s="1">
        <v>4.7E-2</v>
      </c>
      <c r="ASX56" s="1">
        <f t="shared" si="2982"/>
        <v>0.04</v>
      </c>
      <c r="ASY56" s="1">
        <f t="shared" si="2983"/>
        <v>0.93470790378006874</v>
      </c>
      <c r="ASZ56" s="1">
        <f t="shared" si="2984"/>
        <v>1.4020618556701032E-3</v>
      </c>
      <c r="ATA56" s="1">
        <f t="shared" si="2985"/>
        <v>10.756544981933356</v>
      </c>
      <c r="ATB56" s="1"/>
      <c r="ATC56" s="1"/>
      <c r="ATD56" s="2" t="s">
        <v>11</v>
      </c>
      <c r="ATE56" s="1" t="s">
        <v>121</v>
      </c>
      <c r="ATF56" s="1">
        <v>180</v>
      </c>
      <c r="ATG56" s="2">
        <v>7</v>
      </c>
      <c r="ATH56" s="1">
        <v>6.9000000000000006E-2</v>
      </c>
      <c r="ATI56" s="1">
        <f t="shared" si="2986"/>
        <v>4.8000000000000001E-2</v>
      </c>
      <c r="ATJ56" s="1">
        <f t="shared" si="2987"/>
        <v>0.64013840830449842</v>
      </c>
      <c r="ATK56" s="1">
        <f t="shared" si="2988"/>
        <v>9.6020761245674767E-4</v>
      </c>
      <c r="ATL56" s="1">
        <f t="shared" si="2989"/>
        <v>7.3666624147972506</v>
      </c>
      <c r="ATM56" s="1"/>
      <c r="ATN56" s="1"/>
      <c r="ATO56" s="2" t="s">
        <v>11</v>
      </c>
      <c r="ATP56" s="1" t="s">
        <v>122</v>
      </c>
      <c r="ATQ56" s="1">
        <v>183</v>
      </c>
      <c r="ATR56" s="2">
        <v>7</v>
      </c>
      <c r="ATS56" s="1">
        <v>5.1999999999999998E-2</v>
      </c>
      <c r="ATT56" s="1">
        <f t="shared" si="2990"/>
        <v>5.0999999999999997E-2</v>
      </c>
      <c r="ATU56" s="1">
        <f t="shared" si="2991"/>
        <v>1.4657534246575341</v>
      </c>
      <c r="ATV56" s="1">
        <f t="shared" si="2992"/>
        <v>2.1986301369863012E-3</v>
      </c>
      <c r="ATW56" s="1">
        <f t="shared" si="2993"/>
        <v>16.867775035377662</v>
      </c>
      <c r="ATX56" s="1"/>
      <c r="ATY56" s="1"/>
      <c r="ATZ56" s="2" t="s">
        <v>11</v>
      </c>
      <c r="AUA56" s="1" t="s">
        <v>123</v>
      </c>
      <c r="AUB56" s="1">
        <v>184</v>
      </c>
      <c r="AUC56" s="2">
        <v>7</v>
      </c>
      <c r="AUD56" s="1">
        <v>1.2E-2</v>
      </c>
      <c r="AUE56" s="1">
        <f t="shared" si="2994"/>
        <v>-4.0000000000000001E-3</v>
      </c>
      <c r="AUF56" s="1">
        <f t="shared" si="2995"/>
        <v>-0.4584837545126354</v>
      </c>
      <c r="AUG56" s="1">
        <f t="shared" si="2996"/>
        <v>-6.8772563176895316E-4</v>
      </c>
      <c r="AUH56" s="1">
        <f t="shared" si="2997"/>
        <v>-5.2761949577578973</v>
      </c>
      <c r="AUI56" s="1"/>
      <c r="AUJ56" s="1"/>
      <c r="AUK56" s="2" t="s">
        <v>11</v>
      </c>
      <c r="AUL56" s="1" t="s">
        <v>124</v>
      </c>
      <c r="AUM56" s="1">
        <v>185</v>
      </c>
      <c r="AUN56" s="2">
        <v>7</v>
      </c>
      <c r="AUO56" s="1">
        <v>2.1000000000000001E-2</v>
      </c>
      <c r="AUP56" s="1">
        <f t="shared" si="2998"/>
        <v>1.6E-2</v>
      </c>
      <c r="AUQ56" s="1">
        <f t="shared" si="2999"/>
        <v>0.40794223826714809</v>
      </c>
      <c r="AUR56" s="1">
        <f t="shared" si="3000"/>
        <v>6.1191335740072214E-4</v>
      </c>
      <c r="AUS56" s="1">
        <f t="shared" si="3001"/>
        <v>4.6945671671389171</v>
      </c>
      <c r="AUT56" s="1"/>
      <c r="AUU56" s="1"/>
      <c r="AUV56" s="2" t="s">
        <v>11</v>
      </c>
      <c r="AUW56" s="1" t="s">
        <v>125</v>
      </c>
      <c r="AUX56" s="1">
        <v>186</v>
      </c>
      <c r="AUY56" s="2">
        <v>7</v>
      </c>
      <c r="AUZ56" s="1">
        <v>2.8000000000000001E-2</v>
      </c>
      <c r="AVA56" s="1">
        <f t="shared" si="3002"/>
        <v>1.8000000000000002E-2</v>
      </c>
      <c r="AVB56" s="1">
        <f t="shared" si="3003"/>
        <v>0.51263537906137191</v>
      </c>
      <c r="AVC56" s="1">
        <f t="shared" si="3004"/>
        <v>7.6895306859205788E-4</v>
      </c>
      <c r="AVD56" s="1">
        <f t="shared" si="3005"/>
        <v>5.8993675905639487</v>
      </c>
      <c r="AVE56" s="1"/>
      <c r="AVF56" s="1"/>
      <c r="AVG56" s="2" t="s">
        <v>11</v>
      </c>
      <c r="AVH56" s="1" t="s">
        <v>126</v>
      </c>
      <c r="AVI56" s="1">
        <v>187</v>
      </c>
      <c r="AVJ56" s="2">
        <v>7</v>
      </c>
      <c r="AVK56" s="1">
        <v>3.1E-2</v>
      </c>
      <c r="AVL56" s="1">
        <f t="shared" si="3006"/>
        <v>2.0999999999999998E-2</v>
      </c>
      <c r="AVM56" s="1">
        <f t="shared" si="3007"/>
        <v>0.74100719424460426</v>
      </c>
      <c r="AVN56" s="1">
        <f t="shared" si="3008"/>
        <v>1.1115107913669065E-3</v>
      </c>
      <c r="AVO56" s="1">
        <f t="shared" si="3009"/>
        <v>8.5274524635920557</v>
      </c>
      <c r="AVP56" s="1"/>
      <c r="AVQ56" s="1"/>
      <c r="AVR56" s="2" t="s">
        <v>11</v>
      </c>
      <c r="AVS56" s="1" t="s">
        <v>127</v>
      </c>
      <c r="AVT56" s="1">
        <v>190</v>
      </c>
      <c r="AVU56" s="2">
        <v>7</v>
      </c>
      <c r="AVV56" s="1">
        <v>3.7999999999999999E-2</v>
      </c>
      <c r="AVW56" s="1">
        <f t="shared" si="3010"/>
        <v>2.7E-2</v>
      </c>
      <c r="AVX56" s="1">
        <f t="shared" si="3011"/>
        <v>1.0035842293906809</v>
      </c>
      <c r="AVY56" s="1">
        <f t="shared" si="3012"/>
        <v>1.5053763440860215E-3</v>
      </c>
      <c r="AVZ56" s="1">
        <f t="shared" si="3013"/>
        <v>11.549168315516679</v>
      </c>
      <c r="AWA56" s="1"/>
      <c r="AWB56" s="1"/>
      <c r="AWC56" s="2" t="s">
        <v>11</v>
      </c>
      <c r="AWD56" s="1" t="s">
        <v>128</v>
      </c>
      <c r="AWE56" s="1">
        <v>191</v>
      </c>
      <c r="AWF56" s="2">
        <v>7</v>
      </c>
      <c r="AWG56" s="1">
        <v>4.3999999999999997E-2</v>
      </c>
      <c r="AWH56" s="1">
        <f t="shared" si="3014"/>
        <v>3.1E-2</v>
      </c>
      <c r="AWI56" s="1">
        <f t="shared" si="3015"/>
        <v>1.0573476702508959</v>
      </c>
      <c r="AWJ56" s="1">
        <f t="shared" si="3016"/>
        <v>1.586021505376344E-3</v>
      </c>
      <c r="AWK56" s="1">
        <f t="shared" si="3017"/>
        <v>12.167873760990787</v>
      </c>
      <c r="AWL56" s="1"/>
      <c r="AWM56" s="1"/>
      <c r="AWN56" s="2" t="s">
        <v>11</v>
      </c>
      <c r="AWO56" s="1" t="s">
        <v>129</v>
      </c>
      <c r="AWP56" s="1">
        <v>192</v>
      </c>
      <c r="AWQ56" s="2">
        <v>7</v>
      </c>
      <c r="AWR56" s="1">
        <v>4.1000000000000002E-2</v>
      </c>
      <c r="AWS56" s="1">
        <f t="shared" si="3018"/>
        <v>2.5000000000000001E-2</v>
      </c>
      <c r="AWT56" s="1">
        <f t="shared" si="3019"/>
        <v>0.82857142857142863</v>
      </c>
      <c r="AWU56" s="1">
        <f t="shared" si="3020"/>
        <v>1.242857142857143E-3</v>
      </c>
      <c r="AWV56" s="1">
        <f t="shared" si="3021"/>
        <v>9.5351347796781081</v>
      </c>
      <c r="AWW56" s="1"/>
      <c r="AWX56" s="1"/>
      <c r="AWY56" s="2" t="s">
        <v>11</v>
      </c>
      <c r="AWZ56" s="1" t="s">
        <v>130</v>
      </c>
      <c r="AXA56" s="1">
        <v>193</v>
      </c>
      <c r="AXB56" s="2">
        <v>7</v>
      </c>
      <c r="AXC56" s="1">
        <v>4.3999999999999997E-2</v>
      </c>
      <c r="AXD56" s="1">
        <f t="shared" si="3022"/>
        <v>0.03</v>
      </c>
      <c r="AXE56" s="1">
        <f t="shared" si="3023"/>
        <v>0.97491039426523285</v>
      </c>
      <c r="AXF56" s="1">
        <f t="shared" si="3024"/>
        <v>1.4623655913978493E-3</v>
      </c>
      <c r="AXG56" s="1">
        <f t="shared" si="3025"/>
        <v>11.219192077930487</v>
      </c>
      <c r="AXH56" s="1"/>
      <c r="AXI56" s="1"/>
      <c r="AXJ56" s="2" t="s">
        <v>11</v>
      </c>
      <c r="AXK56" s="1" t="s">
        <v>131</v>
      </c>
      <c r="AXL56" s="1">
        <v>197</v>
      </c>
      <c r="AXM56" s="2">
        <v>7</v>
      </c>
      <c r="AXN56" s="1">
        <v>5.2999999999999999E-2</v>
      </c>
      <c r="AXO56" s="1">
        <f t="shared" si="3026"/>
        <v>3.4000000000000002E-2</v>
      </c>
      <c r="AXP56" s="1">
        <f t="shared" si="3027"/>
        <v>1.0683453237410074</v>
      </c>
      <c r="AXQ56" s="1">
        <f t="shared" si="3028"/>
        <v>1.6025179856115112E-3</v>
      </c>
      <c r="AXR56" s="1">
        <f t="shared" si="3029"/>
        <v>12.294433891683694</v>
      </c>
      <c r="AXS56" s="1"/>
      <c r="AXT56" s="1"/>
      <c r="AXU56" s="2" t="s">
        <v>11</v>
      </c>
      <c r="AXV56" s="1" t="s">
        <v>132</v>
      </c>
      <c r="AXW56" s="1">
        <v>198</v>
      </c>
      <c r="AXX56" s="2">
        <v>7</v>
      </c>
      <c r="AXY56" s="1">
        <v>2.7E-2</v>
      </c>
      <c r="AXZ56" s="1">
        <f t="shared" si="3030"/>
        <v>9.9999999999999985E-3</v>
      </c>
      <c r="AYA56" s="1">
        <f t="shared" si="3031"/>
        <v>0.17266187050359708</v>
      </c>
      <c r="AYB56" s="1">
        <f t="shared" si="3032"/>
        <v>2.5899280575539561E-4</v>
      </c>
      <c r="AYC56" s="1">
        <f t="shared" si="3033"/>
        <v>1.9869792148175658</v>
      </c>
      <c r="AYD56" s="1"/>
      <c r="AYE56" s="1"/>
      <c r="AYF56" s="2" t="s">
        <v>11</v>
      </c>
      <c r="AYG56" s="1" t="s">
        <v>133</v>
      </c>
      <c r="AYH56" s="1">
        <v>201</v>
      </c>
      <c r="AYI56" s="2">
        <v>7</v>
      </c>
      <c r="AYJ56" s="1">
        <v>4.3999999999999997E-2</v>
      </c>
      <c r="AYK56" s="1">
        <f t="shared" si="3034"/>
        <v>2.0999999999999998E-2</v>
      </c>
      <c r="AYL56" s="1">
        <f t="shared" si="3035"/>
        <v>0.51785714285714279</v>
      </c>
      <c r="AYM56" s="1">
        <f t="shared" si="3036"/>
        <v>7.7678571428571423E-4</v>
      </c>
      <c r="AYN56" s="1">
        <f t="shared" si="3037"/>
        <v>5.9594592372988169</v>
      </c>
      <c r="AYO56" s="1"/>
      <c r="AYP56" s="1"/>
      <c r="AYQ56" s="2" t="s">
        <v>11</v>
      </c>
      <c r="AYR56" s="1" t="s">
        <v>134</v>
      </c>
      <c r="AYS56" s="1">
        <v>204</v>
      </c>
      <c r="AYT56" s="2">
        <v>7</v>
      </c>
      <c r="AYU56" s="1">
        <v>5.8000000000000003E-2</v>
      </c>
      <c r="AYV56" s="1">
        <f t="shared" si="3038"/>
        <v>3.5000000000000003E-2</v>
      </c>
      <c r="AYW56" s="1">
        <f t="shared" si="3039"/>
        <v>0.70357142857142863</v>
      </c>
      <c r="AYX56" s="1">
        <f t="shared" si="3040"/>
        <v>1.055357142857143E-3</v>
      </c>
      <c r="AYY56" s="1">
        <f t="shared" si="3041"/>
        <v>8.0966446189508083</v>
      </c>
      <c r="AYZ56" s="1"/>
      <c r="AZA56" s="1"/>
      <c r="AZB56" s="2" t="s">
        <v>11</v>
      </c>
      <c r="AZC56" s="1" t="s">
        <v>135</v>
      </c>
      <c r="AZD56" s="1">
        <v>205</v>
      </c>
      <c r="AZE56" s="2">
        <v>7</v>
      </c>
      <c r="AZF56" s="1">
        <v>4.9000000000000002E-2</v>
      </c>
      <c r="AZG56" s="1">
        <f t="shared" si="2197"/>
        <v>2.7000000000000003E-2</v>
      </c>
      <c r="AZH56" s="1">
        <f t="shared" si="3042"/>
        <v>0.75714285714285723</v>
      </c>
      <c r="AZI56" s="1">
        <f t="shared" si="3043"/>
        <v>1.1357142857142859E-3</v>
      </c>
      <c r="AZJ56" s="1">
        <f t="shared" si="3044"/>
        <v>8.7131404021196506</v>
      </c>
      <c r="AZK56" s="1"/>
      <c r="AZL56" s="1"/>
      <c r="AZM56" s="2" t="s">
        <v>11</v>
      </c>
      <c r="AZN56" s="1" t="s">
        <v>136</v>
      </c>
      <c r="AZO56" s="1">
        <v>208</v>
      </c>
      <c r="AZP56" s="2">
        <v>7</v>
      </c>
      <c r="AZQ56" s="1">
        <v>5.1999999999999998E-2</v>
      </c>
      <c r="AZR56" s="1">
        <f t="shared" si="3045"/>
        <v>3.0999999999999996E-2</v>
      </c>
      <c r="AZS56" s="1">
        <f t="shared" si="3046"/>
        <v>0.89999999999999991</v>
      </c>
      <c r="AZT56" s="1">
        <f t="shared" si="3047"/>
        <v>1.3499999999999999E-3</v>
      </c>
      <c r="AZU56" s="1">
        <f t="shared" si="3048"/>
        <v>10.357129157236564</v>
      </c>
      <c r="AZV56" s="1"/>
      <c r="AZW56" s="1"/>
      <c r="AZX56" s="2" t="s">
        <v>11</v>
      </c>
      <c r="AZY56" s="1" t="s">
        <v>137</v>
      </c>
      <c r="AZZ56" s="1">
        <v>211</v>
      </c>
      <c r="BAA56" s="2">
        <v>7</v>
      </c>
      <c r="BAB56" s="1">
        <v>5.1999999999999998E-2</v>
      </c>
      <c r="BAC56" s="1">
        <f t="shared" si="3049"/>
        <v>2.7999999999999997E-2</v>
      </c>
      <c r="BAD56" s="1">
        <f t="shared" si="3050"/>
        <v>0.73758865248226946</v>
      </c>
      <c r="BAE56" s="1">
        <f t="shared" si="3051"/>
        <v>1.1063829787234041E-3</v>
      </c>
      <c r="BAF56" s="1">
        <f t="shared" si="3052"/>
        <v>8.4881121540788218</v>
      </c>
      <c r="BAG56" s="1"/>
      <c r="BAH56" s="1"/>
      <c r="BAI56" s="2" t="s">
        <v>11</v>
      </c>
      <c r="BAJ56" s="1" t="s">
        <v>138</v>
      </c>
      <c r="BAK56" s="1">
        <v>212</v>
      </c>
      <c r="BAL56" s="2">
        <v>7</v>
      </c>
      <c r="BAM56" s="1">
        <v>0.01</v>
      </c>
      <c r="BAN56" s="1">
        <f t="shared" si="3053"/>
        <v>0</v>
      </c>
      <c r="BAO56" s="1">
        <f t="shared" si="3054"/>
        <v>0.99656357388316152</v>
      </c>
      <c r="BAP56" s="1">
        <f t="shared" si="3055"/>
        <v>1.4948453608247423E-3</v>
      </c>
      <c r="BAQ56" s="1">
        <f t="shared" si="3056"/>
        <v>11.468375164561298</v>
      </c>
      <c r="BAR56" s="1"/>
      <c r="BAS56" s="1"/>
      <c r="BAT56" s="2" t="s">
        <v>11</v>
      </c>
      <c r="BAU56" s="1" t="s">
        <v>139</v>
      </c>
      <c r="BAV56" s="1">
        <v>213</v>
      </c>
      <c r="BAW56" s="2">
        <v>7</v>
      </c>
      <c r="BAX56" s="1">
        <v>0.01</v>
      </c>
      <c r="BAY56" s="1">
        <f t="shared" si="3057"/>
        <v>9.0000000000000011E-3</v>
      </c>
      <c r="BAZ56" s="1">
        <f t="shared" si="3058"/>
        <v>1.4444444444444444</v>
      </c>
      <c r="BBA56" s="1">
        <f t="shared" si="3059"/>
        <v>2.1666666666666666E-3</v>
      </c>
      <c r="BBB56" s="1">
        <f t="shared" si="3060"/>
        <v>16.622552968404364</v>
      </c>
      <c r="BBC56" s="1"/>
      <c r="BBD56" s="1"/>
      <c r="BBE56" s="2" t="s">
        <v>11</v>
      </c>
      <c r="BBF56" s="1" t="s">
        <v>140</v>
      </c>
      <c r="BBG56" s="1">
        <v>214</v>
      </c>
      <c r="BBH56" s="2">
        <v>7</v>
      </c>
      <c r="BBI56" s="1">
        <v>2.1999999999999999E-2</v>
      </c>
      <c r="BBJ56" s="1">
        <f t="shared" si="3061"/>
        <v>1.6999999999999998E-2</v>
      </c>
      <c r="BBK56" s="1">
        <f t="shared" si="3062"/>
        <v>1.4006968641114983</v>
      </c>
      <c r="BBL56" s="1">
        <f t="shared" si="3063"/>
        <v>2.1010452961672476E-3</v>
      </c>
      <c r="BBM56" s="1">
        <f t="shared" si="3064"/>
        <v>16.119109257487803</v>
      </c>
      <c r="BBN56" s="1"/>
      <c r="BBO56" s="1"/>
      <c r="BBP56" s="2" t="s">
        <v>11</v>
      </c>
      <c r="BBQ56" s="1" t="s">
        <v>141</v>
      </c>
      <c r="BBR56" s="1">
        <v>215</v>
      </c>
      <c r="BBS56" s="2">
        <v>7</v>
      </c>
      <c r="BBT56" s="1">
        <v>0.03</v>
      </c>
      <c r="BBU56" s="1">
        <f t="shared" si="3065"/>
        <v>2.1999999999999999E-2</v>
      </c>
      <c r="BBV56" s="1">
        <f t="shared" si="3066"/>
        <v>1.479020979020979</v>
      </c>
      <c r="BBW56" s="1">
        <f t="shared" si="3067"/>
        <v>2.2185314685314685E-3</v>
      </c>
      <c r="BBX56" s="1">
        <f t="shared" si="3068"/>
        <v>17.020457006647501</v>
      </c>
      <c r="BBY56" s="1"/>
      <c r="BBZ56" s="1"/>
      <c r="BCA56" s="2" t="s">
        <v>11</v>
      </c>
      <c r="BCB56" s="1" t="s">
        <v>142</v>
      </c>
      <c r="BCC56" s="1">
        <v>225</v>
      </c>
      <c r="BCD56" s="2">
        <v>7</v>
      </c>
      <c r="BCE56" s="1">
        <v>3.9E-2</v>
      </c>
      <c r="BCF56" s="1">
        <f t="shared" si="3069"/>
        <v>3.2000000000000001E-2</v>
      </c>
      <c r="BCG56" s="1">
        <f t="shared" si="3070"/>
        <v>1.7944250871080141</v>
      </c>
      <c r="BCH56" s="1">
        <f t="shared" si="3071"/>
        <v>2.6916376306620211E-3</v>
      </c>
      <c r="BCI56" s="1">
        <f t="shared" si="3072"/>
        <v>20.650102655736859</v>
      </c>
      <c r="BCJ56" s="1"/>
      <c r="BCK56" s="1"/>
      <c r="BCL56" s="2" t="s">
        <v>11</v>
      </c>
      <c r="BCM56" s="1" t="s">
        <v>143</v>
      </c>
      <c r="BCN56" s="1">
        <v>226</v>
      </c>
      <c r="BCO56" s="2">
        <v>7</v>
      </c>
      <c r="BCP56" s="1">
        <v>2.3E-2</v>
      </c>
      <c r="BCQ56" s="1">
        <f t="shared" si="3073"/>
        <v>5.000000000000001E-3</v>
      </c>
      <c r="BCR56" s="1">
        <f t="shared" si="3074"/>
        <v>0.65540540540540537</v>
      </c>
      <c r="BCS56" s="1">
        <f t="shared" si="3075"/>
        <v>9.8310810810810808E-4</v>
      </c>
      <c r="BCT56" s="1">
        <f t="shared" si="3076"/>
        <v>7.5423538157053054</v>
      </c>
      <c r="BCU56" s="1"/>
      <c r="BCV56" s="1"/>
      <c r="BCW56" s="2" t="s">
        <v>11</v>
      </c>
      <c r="BCX56" s="1" t="s">
        <v>144</v>
      </c>
      <c r="BCY56" s="1">
        <v>232</v>
      </c>
      <c r="BCZ56" s="2">
        <v>7</v>
      </c>
      <c r="BDA56" s="1">
        <v>4.5999999999999999E-2</v>
      </c>
      <c r="BDB56" s="1">
        <f t="shared" si="3077"/>
        <v>2.1999999999999999E-2</v>
      </c>
      <c r="BDC56" s="1">
        <f t="shared" si="3078"/>
        <v>1.2972972972972974</v>
      </c>
      <c r="BDD56" s="1">
        <f t="shared" si="3079"/>
        <v>1.9459459459459461E-3</v>
      </c>
      <c r="BDE56" s="1">
        <f t="shared" si="3080"/>
        <v>14.929195181602257</v>
      </c>
      <c r="BDF56" s="1"/>
      <c r="BDG56" s="1"/>
      <c r="BDH56" s="2" t="s">
        <v>11</v>
      </c>
      <c r="BDI56" s="1" t="s">
        <v>145</v>
      </c>
      <c r="BDJ56" s="1">
        <v>233</v>
      </c>
      <c r="BDK56" s="2">
        <v>7</v>
      </c>
      <c r="BDL56" s="1">
        <v>4.5999999999999999E-2</v>
      </c>
      <c r="BDM56" s="1">
        <f t="shared" si="3081"/>
        <v>8.0000000000000002E-3</v>
      </c>
      <c r="BDN56" s="1">
        <f t="shared" si="3082"/>
        <v>0.8682432432432432</v>
      </c>
      <c r="BDO56" s="1">
        <f t="shared" si="3083"/>
        <v>1.3023648648648649E-3</v>
      </c>
      <c r="BDP56" s="1">
        <f t="shared" si="3084"/>
        <v>9.9916749001869256</v>
      </c>
      <c r="BDQ56" s="1"/>
      <c r="BDR56" s="1"/>
      <c r="BDS56" s="2" t="s">
        <v>11</v>
      </c>
      <c r="BDT56" s="1" t="s">
        <v>146</v>
      </c>
      <c r="BDU56" s="1">
        <v>234</v>
      </c>
      <c r="BDV56" s="2">
        <v>7</v>
      </c>
      <c r="BDW56" s="1">
        <v>5.0999999999999997E-2</v>
      </c>
      <c r="BDX56" s="1">
        <f t="shared" si="3085"/>
        <v>1.5999999999999993E-2</v>
      </c>
      <c r="BDY56" s="1">
        <f t="shared" si="3086"/>
        <v>1.1152542372881353</v>
      </c>
      <c r="BDZ56" s="1">
        <f t="shared" si="3087"/>
        <v>1.672881355932203E-3</v>
      </c>
      <c r="BEA56" s="1">
        <f t="shared" si="3088"/>
        <v>12.834257976387303</v>
      </c>
      <c r="BEB56" s="1"/>
      <c r="BEC56" s="1"/>
      <c r="BED56" s="2" t="s">
        <v>11</v>
      </c>
      <c r="BEE56" s="1" t="s">
        <v>147</v>
      </c>
      <c r="BEF56" s="1">
        <v>236</v>
      </c>
      <c r="BEG56" s="2">
        <v>7</v>
      </c>
      <c r="BEH56" s="1">
        <v>5.8999999999999997E-2</v>
      </c>
      <c r="BEI56" s="1">
        <f t="shared" si="3089"/>
        <v>9.9999999999999395E-4</v>
      </c>
      <c r="BEJ56" s="1">
        <f t="shared" si="3090"/>
        <v>0.61355932203389818</v>
      </c>
      <c r="BEK56" s="1">
        <f t="shared" si="3091"/>
        <v>9.2033898305084725E-4</v>
      </c>
      <c r="BEL56" s="1">
        <f t="shared" si="3092"/>
        <v>7.0607923821462064</v>
      </c>
      <c r="BEM56" s="1"/>
      <c r="BEN56" s="1"/>
      <c r="BEO56" s="2" t="s">
        <v>11</v>
      </c>
      <c r="BEP56" s="4" t="s">
        <v>148</v>
      </c>
      <c r="BEQ56" s="4">
        <v>239</v>
      </c>
      <c r="BER56" s="2">
        <v>7</v>
      </c>
      <c r="BES56" s="1">
        <v>6.3E-2</v>
      </c>
      <c r="BET56" s="1">
        <f t="shared" si="3093"/>
        <v>-4.0000000000000036E-3</v>
      </c>
      <c r="BEU56" s="1">
        <f t="shared" si="3094"/>
        <v>0.49664429530201332</v>
      </c>
      <c r="BEV56" s="1">
        <f t="shared" si="3095"/>
        <v>7.4496644295301998E-4</v>
      </c>
      <c r="BEW56" s="1">
        <f t="shared" si="3096"/>
        <v>5.7153434573863207</v>
      </c>
      <c r="BEX56" s="1"/>
      <c r="BEY56" s="1"/>
      <c r="BEZ56" s="2" t="s">
        <v>11</v>
      </c>
      <c r="BFA56" s="4" t="s">
        <v>149</v>
      </c>
      <c r="BFB56" s="4">
        <v>240</v>
      </c>
      <c r="BFC56" s="2">
        <v>7</v>
      </c>
      <c r="BFD56" s="1">
        <v>-8.0000000000000002E-3</v>
      </c>
      <c r="BFE56" s="1">
        <f t="shared" si="3097"/>
        <v>1.4999999999999999E-2</v>
      </c>
      <c r="BFF56" s="1">
        <f t="shared" si="3098"/>
        <v>2.7526132404181185</v>
      </c>
      <c r="BFG56" s="1">
        <f t="shared" si="3099"/>
        <v>4.128919860627178E-3</v>
      </c>
      <c r="BFH56" s="1">
        <f t="shared" si="3100"/>
        <v>31.676856501033242</v>
      </c>
      <c r="BFI56" s="1"/>
      <c r="BFJ56" s="1"/>
      <c r="BFK56" s="2" t="s">
        <v>11</v>
      </c>
      <c r="BFL56" s="4" t="s">
        <v>150</v>
      </c>
      <c r="BFM56" s="4">
        <v>241</v>
      </c>
      <c r="BFN56" s="2">
        <v>7</v>
      </c>
      <c r="BFO56" s="1">
        <v>-8.0000000000000002E-3</v>
      </c>
      <c r="BFP56" s="1">
        <f t="shared" si="3101"/>
        <v>9.0000000000000011E-3</v>
      </c>
      <c r="BFQ56" s="1">
        <f t="shared" si="3102"/>
        <v>2.5635738831615118</v>
      </c>
      <c r="BFR56" s="1">
        <f t="shared" si="3103"/>
        <v>3.8453608247422679E-3</v>
      </c>
      <c r="BFS56" s="1">
        <f t="shared" si="3104"/>
        <v>29.501406457802506</v>
      </c>
      <c r="BFT56" s="1"/>
      <c r="BFU56" s="1"/>
      <c r="BFV56" s="2" t="s">
        <v>11</v>
      </c>
      <c r="BFW56" s="4" t="s">
        <v>151</v>
      </c>
      <c r="BFX56" s="4">
        <v>243</v>
      </c>
      <c r="BFY56" s="2">
        <v>7</v>
      </c>
      <c r="BFZ56" s="1">
        <v>2.5999999999999999E-2</v>
      </c>
      <c r="BGA56" s="1">
        <f t="shared" si="3105"/>
        <v>1.9999999999999997E-2</v>
      </c>
      <c r="BGB56" s="1">
        <f t="shared" si="3106"/>
        <v>1.9550173010380623</v>
      </c>
      <c r="BGC56" s="1">
        <f t="shared" si="3107"/>
        <v>2.9325259515570936E-3</v>
      </c>
      <c r="BGD56" s="1">
        <f t="shared" si="3108"/>
        <v>22.498185212759168</v>
      </c>
      <c r="BGE56" s="1"/>
      <c r="BGF56" s="1"/>
      <c r="BGG56" s="2" t="s">
        <v>11</v>
      </c>
      <c r="BGH56" s="4" t="s">
        <v>152</v>
      </c>
      <c r="BGI56" s="4">
        <v>246</v>
      </c>
      <c r="BGJ56" s="2">
        <v>7</v>
      </c>
      <c r="BGK56" s="1">
        <v>3.2000000000000001E-2</v>
      </c>
      <c r="BGL56" s="1">
        <f t="shared" si="3109"/>
        <v>2.1000000000000001E-2</v>
      </c>
      <c r="BGM56" s="1">
        <f t="shared" si="2265"/>
        <v>1.8477508650519032</v>
      </c>
      <c r="BGN56" s="1">
        <f t="shared" si="3110"/>
        <v>2.7716262975778548E-3</v>
      </c>
      <c r="BGO56" s="1">
        <f t="shared" si="3111"/>
        <v>21.263771510820167</v>
      </c>
      <c r="BGP56" s="1"/>
      <c r="BGQ56" s="1"/>
      <c r="BGR56" s="2" t="s">
        <v>11</v>
      </c>
      <c r="BGS56" s="4" t="s">
        <v>153</v>
      </c>
      <c r="BGT56" s="4">
        <v>249</v>
      </c>
      <c r="BGU56" s="2">
        <v>7</v>
      </c>
      <c r="BGV56" s="1">
        <v>3.4000000000000002E-2</v>
      </c>
      <c r="BGW56" s="1">
        <f t="shared" si="3112"/>
        <v>2.5000000000000001E-2</v>
      </c>
      <c r="BGX56" s="1">
        <f t="shared" si="3113"/>
        <v>2.1030927835051547</v>
      </c>
      <c r="BGY56" s="1">
        <f t="shared" si="3114"/>
        <v>3.1546391752577323E-3</v>
      </c>
      <c r="BGZ56" s="1">
        <f t="shared" si="3115"/>
        <v>24.202226209350052</v>
      </c>
      <c r="BHA56" s="1"/>
      <c r="BHB56" s="1"/>
      <c r="BHC56" s="2" t="s">
        <v>11</v>
      </c>
      <c r="BHD56" s="4" t="s">
        <v>154</v>
      </c>
      <c r="BHE56" s="4">
        <v>253</v>
      </c>
      <c r="BHF56" s="2">
        <v>7</v>
      </c>
      <c r="BHG56" s="1">
        <v>3.9E-2</v>
      </c>
      <c r="BHH56" s="1">
        <f t="shared" si="3116"/>
        <v>3.1E-2</v>
      </c>
      <c r="BHI56" s="1">
        <f t="shared" si="3407"/>
        <v>2.2733564013840835</v>
      </c>
      <c r="BHJ56" s="1">
        <f t="shared" si="3117"/>
        <v>3.4100346020761252E-3</v>
      </c>
      <c r="BHK56" s="1">
        <f t="shared" si="3118"/>
        <v>26.161606521739426</v>
      </c>
      <c r="BHL56" s="1"/>
      <c r="BHM56" s="1"/>
      <c r="BHN56" s="2" t="s">
        <v>11</v>
      </c>
      <c r="BHO56" s="4" t="s">
        <v>155</v>
      </c>
      <c r="BHP56" s="4">
        <v>254</v>
      </c>
      <c r="BHQ56" s="2">
        <v>7</v>
      </c>
      <c r="BHR56" s="1">
        <v>2.7E-2</v>
      </c>
      <c r="BHS56" s="1">
        <f t="shared" si="3119"/>
        <v>5.000000000000001E-3</v>
      </c>
      <c r="BHT56" s="1">
        <f t="shared" si="3120"/>
        <v>8.5910652920962227E-2</v>
      </c>
      <c r="BHU56" s="1">
        <f t="shared" si="3121"/>
        <v>1.2886597938144336E-4</v>
      </c>
      <c r="BHV56" s="1">
        <f t="shared" si="3122"/>
        <v>0.98865303142769845</v>
      </c>
      <c r="BHW56" s="1"/>
      <c r="BHX56" s="1"/>
      <c r="BHY56" s="2" t="s">
        <v>11</v>
      </c>
      <c r="BHZ56" s="4" t="s">
        <v>156</v>
      </c>
      <c r="BIA56" s="4">
        <v>260</v>
      </c>
      <c r="BIB56" s="2">
        <v>7</v>
      </c>
      <c r="BIC56" s="1">
        <v>0.04</v>
      </c>
      <c r="BID56" s="1">
        <f t="shared" si="3123"/>
        <v>9.0000000000000011E-3</v>
      </c>
      <c r="BIE56" s="1">
        <f t="shared" si="3124"/>
        <v>9.1216216216216242E-2</v>
      </c>
      <c r="BIF56" s="1">
        <f t="shared" si="3125"/>
        <v>1.3682432432432436E-4</v>
      </c>
      <c r="BIG56" s="1">
        <f t="shared" si="3126"/>
        <v>1.0497090362064088</v>
      </c>
      <c r="BIH56" s="1"/>
      <c r="BII56" s="1"/>
      <c r="BIJ56" s="2" t="s">
        <v>11</v>
      </c>
      <c r="BIK56" s="4" t="s">
        <v>157</v>
      </c>
      <c r="BIL56" s="4">
        <v>267</v>
      </c>
      <c r="BIM56" s="2">
        <v>7</v>
      </c>
      <c r="BIN56" s="1">
        <v>0.04</v>
      </c>
      <c r="BIO56" s="1">
        <f t="shared" si="3127"/>
        <v>9.0000000000000011E-3</v>
      </c>
      <c r="BIP56" s="1">
        <f t="shared" si="3128"/>
        <v>0.93</v>
      </c>
      <c r="BIQ56" s="1">
        <f t="shared" si="3129"/>
        <v>1.3950000000000002E-3</v>
      </c>
      <c r="BIR56" s="1">
        <f t="shared" si="3130"/>
        <v>10.702366795811118</v>
      </c>
      <c r="BIS56" s="1"/>
      <c r="BIT56" s="1"/>
      <c r="BIU56" s="2" t="s">
        <v>11</v>
      </c>
      <c r="BIV56" s="4" t="s">
        <v>158</v>
      </c>
      <c r="BIW56" s="4">
        <v>268</v>
      </c>
      <c r="BIX56" s="2">
        <v>7</v>
      </c>
      <c r="BIY56" s="1">
        <v>3.6999999999999998E-2</v>
      </c>
      <c r="BIZ56" s="1">
        <f t="shared" si="3131"/>
        <v>7.9999999999999967E-3</v>
      </c>
      <c r="BJA56" s="1">
        <f t="shared" si="3132"/>
        <v>0.26779661016949147</v>
      </c>
      <c r="BJB56" s="1">
        <f t="shared" si="3133"/>
        <v>4.0169491525423722E-4</v>
      </c>
      <c r="BJC56" s="1">
        <f t="shared" si="3134"/>
        <v>3.0817823104395043</v>
      </c>
      <c r="BJD56" s="1"/>
      <c r="BJE56" s="1"/>
      <c r="BJF56" s="2" t="s">
        <v>11</v>
      </c>
      <c r="BJG56" s="4" t="s">
        <v>159</v>
      </c>
      <c r="BJH56" s="4">
        <v>274</v>
      </c>
      <c r="BJI56" s="2">
        <v>7</v>
      </c>
      <c r="BJJ56" s="1">
        <v>2.9000000000000001E-2</v>
      </c>
      <c r="BJK56" s="1">
        <f t="shared" si="3135"/>
        <v>1.8000000000000002E-2</v>
      </c>
      <c r="BJL56" s="1">
        <f t="shared" si="3136"/>
        <v>1.2972972972972974</v>
      </c>
      <c r="BJM56" s="1">
        <f t="shared" si="3137"/>
        <v>1.9459459459459461E-3</v>
      </c>
      <c r="BJN56" s="1">
        <f t="shared" si="3138"/>
        <v>14.929195181602257</v>
      </c>
      <c r="BJO56" s="1"/>
      <c r="BJP56" s="1"/>
      <c r="BJQ56" s="2" t="s">
        <v>11</v>
      </c>
      <c r="BJR56" s="4" t="s">
        <v>160</v>
      </c>
      <c r="BJS56" s="4">
        <v>281</v>
      </c>
      <c r="BJT56" s="2">
        <v>7</v>
      </c>
      <c r="BJU56" s="1">
        <v>6.7000000000000004E-2</v>
      </c>
      <c r="BJV56" s="1">
        <f t="shared" si="3139"/>
        <v>2.9000000000000005E-2</v>
      </c>
      <c r="BJW56" s="1">
        <f t="shared" si="3140"/>
        <v>1.1933333333333336</v>
      </c>
      <c r="BJX56" s="1">
        <f t="shared" si="3141"/>
        <v>1.7900000000000004E-3</v>
      </c>
      <c r="BJY56" s="1">
        <f t="shared" si="3142"/>
        <v>13.7327860677433</v>
      </c>
      <c r="BJZ56" s="1"/>
      <c r="BKA56" s="1"/>
      <c r="BKB56" s="2" t="s">
        <v>11</v>
      </c>
      <c r="BKC56" s="4" t="s">
        <v>161</v>
      </c>
      <c r="BKD56" s="4">
        <v>282</v>
      </c>
      <c r="BKE56" s="2">
        <v>7</v>
      </c>
      <c r="BKF56" s="1">
        <v>3.5999999999999997E-2</v>
      </c>
      <c r="BKG56" s="1">
        <f t="shared" si="3143"/>
        <v>1.4999999999999996E-2</v>
      </c>
      <c r="BKH56" s="1">
        <f t="shared" si="3144"/>
        <v>0.49275362318840565</v>
      </c>
      <c r="BKI56" s="1">
        <f t="shared" si="3145"/>
        <v>7.3913043478260852E-4</v>
      </c>
      <c r="BKJ56" s="1">
        <f t="shared" si="3146"/>
        <v>5.6705699089539952</v>
      </c>
      <c r="BKK56" s="1"/>
      <c r="BKL56" s="1"/>
      <c r="BKM56" s="2" t="s">
        <v>11</v>
      </c>
      <c r="BKN56" s="4" t="s">
        <v>162</v>
      </c>
      <c r="BKO56" s="4">
        <v>289</v>
      </c>
      <c r="BKP56" s="2">
        <v>7</v>
      </c>
      <c r="BKQ56" s="1">
        <v>4.9000000000000002E-2</v>
      </c>
      <c r="BKR56" s="1">
        <f t="shared" si="3147"/>
        <v>3.3000000000000002E-2</v>
      </c>
      <c r="BKS56" s="1">
        <f t="shared" si="3148"/>
        <v>1.2589928057553958</v>
      </c>
      <c r="BKT56" s="1">
        <f t="shared" si="3149"/>
        <v>1.8884892086330938E-3</v>
      </c>
      <c r="BKU56" s="1">
        <f t="shared" si="3150"/>
        <v>14.488390108044756</v>
      </c>
      <c r="BKV56" s="1"/>
      <c r="BKW56" s="1"/>
      <c r="BKX56" s="2" t="s">
        <v>11</v>
      </c>
      <c r="BKY56" s="4" t="s">
        <v>163</v>
      </c>
      <c r="BKZ56" s="4">
        <v>296</v>
      </c>
      <c r="BLA56" s="2">
        <v>7</v>
      </c>
      <c r="BLB56" s="1">
        <v>6.2E-2</v>
      </c>
      <c r="BLC56" s="1">
        <f t="shared" si="3151"/>
        <v>4.1999999999999996E-2</v>
      </c>
      <c r="BLD56" s="1">
        <f t="shared" si="3152"/>
        <v>1.3188405797101448</v>
      </c>
      <c r="BLE56" s="1">
        <f t="shared" si="3153"/>
        <v>1.9782608695652171E-3</v>
      </c>
      <c r="BLF56" s="1">
        <f t="shared" si="3154"/>
        <v>15.177113579847459</v>
      </c>
      <c r="BLG56" s="1"/>
      <c r="BLH56" s="1"/>
      <c r="BLI56" s="2" t="s">
        <v>11</v>
      </c>
      <c r="BLJ56" s="4" t="s">
        <v>164</v>
      </c>
      <c r="BLK56" s="4">
        <v>303</v>
      </c>
      <c r="BLL56" s="2">
        <v>7</v>
      </c>
      <c r="BLM56" s="1">
        <v>4.2999999999999997E-2</v>
      </c>
      <c r="BLN56" s="1">
        <f t="shared" si="3155"/>
        <v>3.2000000000000001E-2</v>
      </c>
      <c r="BLO56" s="1">
        <f t="shared" si="3156"/>
        <v>1.311864406779661</v>
      </c>
      <c r="BLP56" s="1">
        <f t="shared" si="3157"/>
        <v>1.9677966101694917E-3</v>
      </c>
      <c r="BLQ56" s="1">
        <f t="shared" si="3158"/>
        <v>15.096832330887198</v>
      </c>
      <c r="BLR56" s="1"/>
      <c r="BLS56" s="1"/>
      <c r="BLT56" s="2" t="s">
        <v>11</v>
      </c>
      <c r="BLU56" s="4" t="s">
        <v>165</v>
      </c>
      <c r="BLV56" s="4">
        <v>310</v>
      </c>
      <c r="BLW56" s="2">
        <v>7</v>
      </c>
      <c r="BLX56" s="1">
        <v>5.3999999999999999E-2</v>
      </c>
      <c r="BLY56" s="1">
        <f t="shared" si="3159"/>
        <v>4.1999999999999996E-2</v>
      </c>
      <c r="BLZ56" s="1">
        <f t="shared" si="3160"/>
        <v>1.8156996587030716</v>
      </c>
      <c r="BMA56" s="1">
        <f t="shared" si="3161"/>
        <v>2.7235494880546076E-3</v>
      </c>
      <c r="BMB56" s="1">
        <f t="shared" si="3162"/>
        <v>20.894928751042293</v>
      </c>
      <c r="BMC56" s="1"/>
      <c r="BMD56" s="1"/>
      <c r="BME56" s="2" t="s">
        <v>11</v>
      </c>
      <c r="BMF56" s="4" t="s">
        <v>166</v>
      </c>
      <c r="BMG56" s="4">
        <v>311</v>
      </c>
      <c r="BMH56" s="2">
        <v>7</v>
      </c>
      <c r="BMI56" s="1">
        <v>2.5000000000000001E-2</v>
      </c>
      <c r="BMJ56" s="1">
        <f t="shared" si="3163"/>
        <v>1.5000000000000001E-2</v>
      </c>
      <c r="BMK56" s="1">
        <f t="shared" si="3164"/>
        <v>0.27659574468085113</v>
      </c>
      <c r="BML56" s="1">
        <f t="shared" si="3165"/>
        <v>4.1489361702127668E-4</v>
      </c>
      <c r="BMM56" s="1">
        <f t="shared" si="3166"/>
        <v>3.1830420577795593</v>
      </c>
      <c r="BMN56" s="1"/>
      <c r="BMO56" s="1"/>
      <c r="BMP56" s="2" t="s">
        <v>11</v>
      </c>
      <c r="BMQ56" s="4" t="s">
        <v>167</v>
      </c>
      <c r="BMR56" s="4">
        <v>317</v>
      </c>
      <c r="BMS56" s="2">
        <v>7</v>
      </c>
      <c r="BMT56" s="1">
        <v>4.2999999999999997E-2</v>
      </c>
      <c r="BMU56" s="4">
        <f t="shared" si="3167"/>
        <v>3.2999999999999995E-2</v>
      </c>
      <c r="BMV56" s="1">
        <f t="shared" si="3168"/>
        <v>1.1134751773049645</v>
      </c>
      <c r="BMW56" s="1">
        <f t="shared" si="3169"/>
        <v>1.6702127659574467E-3</v>
      </c>
      <c r="BMX56" s="1">
        <f t="shared" si="3170"/>
        <v>12.813784694138223</v>
      </c>
      <c r="BMY56" s="1"/>
      <c r="BMZ56" s="1"/>
      <c r="BNA56" s="2" t="s">
        <v>11</v>
      </c>
      <c r="BNB56" s="4" t="s">
        <v>168</v>
      </c>
      <c r="BNC56" s="4">
        <v>324</v>
      </c>
      <c r="BND56" s="2">
        <v>7</v>
      </c>
      <c r="BNE56" s="1">
        <v>5.8000000000000003E-2</v>
      </c>
      <c r="BNF56" s="1">
        <f t="shared" si="3171"/>
        <v>4.5000000000000005E-2</v>
      </c>
      <c r="BNG56" s="1">
        <f t="shared" si="3172"/>
        <v>1.5142857142857145</v>
      </c>
      <c r="BNH56" s="1">
        <f t="shared" si="3173"/>
        <v>2.2714285714285718E-3</v>
      </c>
      <c r="BNI56" s="1">
        <f t="shared" si="3174"/>
        <v>17.426280804239301</v>
      </c>
      <c r="BNJ56" s="1"/>
      <c r="BNK56" s="1"/>
      <c r="BNL56" s="2" t="s">
        <v>11</v>
      </c>
      <c r="BNM56" s="4" t="s">
        <v>169</v>
      </c>
      <c r="BNN56" s="4">
        <v>325</v>
      </c>
      <c r="BNO56" s="2">
        <v>7</v>
      </c>
      <c r="BNP56" s="1">
        <v>2.1999999999999999E-2</v>
      </c>
      <c r="BNQ56" s="1">
        <f t="shared" si="3175"/>
        <v>2.9999999999999992E-3</v>
      </c>
      <c r="BNR56" s="1">
        <f t="shared" si="3176"/>
        <v>0.19930069930069927</v>
      </c>
      <c r="BNS56" s="1">
        <f t="shared" si="3177"/>
        <v>2.9895104895104893E-4</v>
      </c>
      <c r="BNT56" s="1">
        <f t="shared" si="3178"/>
        <v>2.2935367597610106</v>
      </c>
      <c r="BNU56" s="1"/>
      <c r="BNV56" s="1"/>
      <c r="BNW56" s="2" t="s">
        <v>11</v>
      </c>
      <c r="BNX56" s="4" t="s">
        <v>170</v>
      </c>
      <c r="BNY56" s="4">
        <v>338</v>
      </c>
      <c r="BNZ56" s="2">
        <v>7</v>
      </c>
      <c r="BOA56" s="1">
        <v>5.7000000000000002E-2</v>
      </c>
      <c r="BOB56" s="1">
        <f t="shared" si="3179"/>
        <v>4.7E-2</v>
      </c>
      <c r="BOC56" s="1">
        <f t="shared" si="3180"/>
        <v>1.6506410256410255</v>
      </c>
      <c r="BOD56" s="1">
        <f t="shared" si="3181"/>
        <v>2.4759615384615384E-3</v>
      </c>
      <c r="BOE56" s="1">
        <f t="shared" si="3182"/>
        <v>18.995446994219481</v>
      </c>
      <c r="BOF56" s="1"/>
      <c r="BOG56" s="1"/>
      <c r="BOH56" s="2" t="s">
        <v>11</v>
      </c>
      <c r="BOI56" s="4" t="s">
        <v>171</v>
      </c>
      <c r="BOJ56" s="4">
        <v>339</v>
      </c>
      <c r="BOK56" s="2">
        <v>7</v>
      </c>
      <c r="BOL56" s="1">
        <v>2.3E-2</v>
      </c>
      <c r="BOM56" s="1">
        <f t="shared" si="3183"/>
        <v>1.7999999999999999E-2</v>
      </c>
      <c r="BON56" s="1">
        <f t="shared" si="3184"/>
        <v>0.71009771986970682</v>
      </c>
      <c r="BOO56" s="1">
        <f t="shared" si="3185"/>
        <v>1.0651465798045602E-3</v>
      </c>
      <c r="BOP56" s="1">
        <f t="shared" si="3186"/>
        <v>8.1717486654997131</v>
      </c>
      <c r="BOQ56" s="1"/>
      <c r="BOR56" s="1"/>
      <c r="BOS56" s="2" t="s">
        <v>11</v>
      </c>
      <c r="BOT56" s="4" t="s">
        <v>172</v>
      </c>
      <c r="BOU56" s="4">
        <v>345</v>
      </c>
      <c r="BOV56" s="2">
        <v>7</v>
      </c>
      <c r="BOW56" s="1">
        <v>4.2000000000000003E-2</v>
      </c>
      <c r="BOX56" s="1">
        <f t="shared" si="3187"/>
        <v>3.5000000000000003E-2</v>
      </c>
      <c r="BOY56" s="1">
        <f t="shared" si="3188"/>
        <v>1.3279742765273312</v>
      </c>
      <c r="BOZ56" s="1">
        <f t="shared" si="3189"/>
        <v>1.9919614147909971E-3</v>
      </c>
      <c r="BPA56" s="1">
        <f t="shared" si="3190"/>
        <v>15.282223443868174</v>
      </c>
      <c r="BPB56" s="1"/>
      <c r="BPC56" s="1"/>
      <c r="BPD56" s="2" t="s">
        <v>11</v>
      </c>
      <c r="BPE56" s="4" t="s">
        <v>173</v>
      </c>
      <c r="BPF56" s="4">
        <v>352</v>
      </c>
      <c r="BPG56" s="2">
        <v>7</v>
      </c>
      <c r="BPH56" s="1">
        <v>5.5E-2</v>
      </c>
      <c r="BPI56" s="1">
        <f t="shared" si="3191"/>
        <v>4.5999999999999999E-2</v>
      </c>
      <c r="BPJ56" s="1">
        <f t="shared" si="3192"/>
        <v>1.5769230769230771</v>
      </c>
      <c r="BPK56" s="1">
        <f t="shared" si="3193"/>
        <v>2.3653846153846156E-3</v>
      </c>
      <c r="BPL56" s="1">
        <f t="shared" si="3194"/>
        <v>18.147106643021331</v>
      </c>
      <c r="BPM56" s="1"/>
      <c r="BPN56" s="1"/>
      <c r="BPO56" s="2" t="s">
        <v>11</v>
      </c>
      <c r="BPP56" s="4" t="s">
        <v>174</v>
      </c>
      <c r="BPQ56" s="4">
        <v>353</v>
      </c>
      <c r="BPR56" s="2">
        <v>7</v>
      </c>
      <c r="BPS56" s="1">
        <v>0.02</v>
      </c>
      <c r="BPT56" s="1">
        <f t="shared" si="3195"/>
        <v>1.1000000000000001E-2</v>
      </c>
      <c r="BPU56" s="1">
        <f t="shared" si="3196"/>
        <v>0.35000000000000003</v>
      </c>
      <c r="BPV56" s="1">
        <f t="shared" si="3197"/>
        <v>5.2500000000000008E-4</v>
      </c>
      <c r="BPW56" s="1">
        <f t="shared" si="3198"/>
        <v>4.0277724500364425</v>
      </c>
      <c r="BPX56" s="1"/>
      <c r="BPY56" s="1"/>
      <c r="BPZ56" s="2" t="s">
        <v>11</v>
      </c>
      <c r="BQA56" s="4" t="s">
        <v>175</v>
      </c>
      <c r="BQB56" s="4">
        <v>358</v>
      </c>
      <c r="BQC56" s="2">
        <v>7</v>
      </c>
      <c r="BQD56" s="1">
        <v>3.6999999999999998E-2</v>
      </c>
      <c r="BQE56" s="1">
        <f t="shared" si="3199"/>
        <v>2.6999999999999996E-2</v>
      </c>
      <c r="BQF56" s="1">
        <f t="shared" si="3200"/>
        <v>0.88851351351351338</v>
      </c>
      <c r="BQG56" s="1">
        <f t="shared" si="3201"/>
        <v>1.3327702702702702E-3</v>
      </c>
      <c r="BQH56" s="1">
        <f t="shared" si="3202"/>
        <v>10.224943574899461</v>
      </c>
      <c r="BQI56" s="1"/>
      <c r="BQJ56" s="1"/>
      <c r="BQK56" s="2" t="s">
        <v>11</v>
      </c>
      <c r="BQL56" s="4" t="s">
        <v>176</v>
      </c>
      <c r="BQM56" s="4">
        <v>366</v>
      </c>
      <c r="BQN56" s="2">
        <v>7</v>
      </c>
      <c r="BQO56" s="1">
        <v>0.05</v>
      </c>
      <c r="BQP56" s="1">
        <f t="shared" si="3203"/>
        <v>3.9000000000000007E-2</v>
      </c>
      <c r="BQQ56" s="1">
        <f t="shared" si="3204"/>
        <v>1.4949832775919734</v>
      </c>
      <c r="BQR56" s="1">
        <f t="shared" si="3205"/>
        <v>2.2424749163879602E-3</v>
      </c>
      <c r="BQS56" s="1">
        <f t="shared" si="3206"/>
        <v>17.204149882143238</v>
      </c>
      <c r="BQT56" s="1"/>
      <c r="BQU56" s="1"/>
      <c r="BQV56" s="2" t="s">
        <v>11</v>
      </c>
      <c r="BQW56" s="4" t="s">
        <v>177</v>
      </c>
      <c r="BQX56" s="4">
        <v>367</v>
      </c>
      <c r="BQY56" s="2">
        <v>7</v>
      </c>
      <c r="BQZ56" s="1">
        <v>3.5000000000000003E-2</v>
      </c>
      <c r="BRA56" s="1">
        <f t="shared" si="3207"/>
        <v>1.4000000000000002E-2</v>
      </c>
      <c r="BRB56" s="1">
        <f t="shared" si="3208"/>
        <v>-0.27946127946127941</v>
      </c>
      <c r="BRC56" s="1">
        <f t="shared" si="3209"/>
        <v>-4.191919191919191E-4</v>
      </c>
      <c r="BRD56" s="1">
        <f t="shared" si="3210"/>
        <v>-3.216018406474503</v>
      </c>
      <c r="BRE56" s="1"/>
      <c r="BRF56" s="1"/>
      <c r="BRG56" s="2" t="s">
        <v>11</v>
      </c>
      <c r="BRH56" s="4" t="s">
        <v>178</v>
      </c>
      <c r="BRI56" s="4">
        <v>373</v>
      </c>
      <c r="BRJ56" s="2">
        <v>7</v>
      </c>
      <c r="BRK56" s="1">
        <v>5.7000000000000002E-2</v>
      </c>
      <c r="BRL56" s="1">
        <f t="shared" si="3211"/>
        <v>3.5000000000000003E-2</v>
      </c>
      <c r="BRM56" s="1">
        <f t="shared" si="3212"/>
        <v>0.73220338983050859</v>
      </c>
      <c r="BRN56" s="1">
        <f t="shared" si="3213"/>
        <v>1.0983050847457629E-3</v>
      </c>
      <c r="BRO56" s="1">
        <f t="shared" si="3214"/>
        <v>8.4261389753789011</v>
      </c>
      <c r="BRP56" s="1"/>
      <c r="BRQ56" s="1"/>
      <c r="BRR56" s="2" t="s">
        <v>11</v>
      </c>
      <c r="BRS56" s="1" t="s">
        <v>179</v>
      </c>
      <c r="BRT56" s="1">
        <v>380</v>
      </c>
      <c r="BRU56" s="2">
        <v>7</v>
      </c>
      <c r="BRV56" s="1">
        <v>6.7000000000000004E-2</v>
      </c>
      <c r="BRW56" s="1">
        <f t="shared" si="3215"/>
        <v>3.7000000000000005E-2</v>
      </c>
      <c r="BRX56" s="1">
        <f t="shared" si="3216"/>
        <v>0.8053691275167788</v>
      </c>
      <c r="BRY56" s="1">
        <f t="shared" si="3217"/>
        <v>1.2080536912751681E-3</v>
      </c>
      <c r="BRZ56" s="1">
        <f t="shared" si="3218"/>
        <v>9.268124525491336</v>
      </c>
      <c r="BSA56" s="1"/>
      <c r="BSB56" s="1"/>
      <c r="BSC56" s="2" t="s">
        <v>11</v>
      </c>
      <c r="BSD56" s="1" t="s">
        <v>180</v>
      </c>
      <c r="BSE56" s="1">
        <v>394</v>
      </c>
      <c r="BSF56" s="2">
        <v>7</v>
      </c>
      <c r="BSG56" s="1">
        <v>5.6000000000000001E-2</v>
      </c>
      <c r="BSH56" s="1">
        <f t="shared" si="3219"/>
        <v>4.3999999999999997E-2</v>
      </c>
      <c r="BSI56" s="1">
        <f t="shared" si="3220"/>
        <v>1.1170212765957448</v>
      </c>
      <c r="BSJ56" s="1">
        <f t="shared" si="3221"/>
        <v>1.6755319148936173E-3</v>
      </c>
      <c r="BSK56" s="1">
        <f t="shared" si="3222"/>
        <v>12.854592925648221</v>
      </c>
      <c r="BSL56" s="1"/>
      <c r="BSM56" s="1"/>
      <c r="BSN56" s="1" t="s">
        <v>11</v>
      </c>
      <c r="BSO56" s="1" t="s">
        <v>181</v>
      </c>
      <c r="BSP56" s="1">
        <v>395</v>
      </c>
      <c r="BSQ56" s="2">
        <v>7</v>
      </c>
      <c r="BSR56" s="1">
        <v>2.1999999999999999E-2</v>
      </c>
      <c r="BSS56" s="1">
        <f t="shared" si="3223"/>
        <v>1.1999999999999999E-2</v>
      </c>
      <c r="BST56" s="1">
        <f t="shared" si="3224"/>
        <v>0.43944636678200688</v>
      </c>
      <c r="BSU56" s="1">
        <f t="shared" si="3225"/>
        <v>6.5916955017301037E-4</v>
      </c>
      <c r="BSV56" s="1">
        <f t="shared" si="3226"/>
        <v>5.0571141982662198</v>
      </c>
      <c r="BSW56" s="1"/>
      <c r="BSX56" s="1"/>
      <c r="BSY56" s="1" t="s">
        <v>11</v>
      </c>
      <c r="BSZ56" s="1" t="s">
        <v>182</v>
      </c>
      <c r="BTA56" s="1">
        <v>401</v>
      </c>
      <c r="BTB56" s="1">
        <v>7</v>
      </c>
      <c r="BTC56" s="1">
        <v>3.2000000000000001E-2</v>
      </c>
      <c r="BTD56" s="1">
        <f t="shared" si="3227"/>
        <v>0.02</v>
      </c>
      <c r="BTE56" s="1">
        <f t="shared" si="3228"/>
        <v>0.82167832167832167</v>
      </c>
      <c r="BTF56" s="1">
        <f t="shared" si="3229"/>
        <v>1.2325174825174826E-3</v>
      </c>
      <c r="BTG56" s="1">
        <f t="shared" si="3230"/>
        <v>9.4558094481375008</v>
      </c>
      <c r="BTH56" s="1"/>
      <c r="BTI56" s="1"/>
      <c r="BTJ56" s="1" t="s">
        <v>11</v>
      </c>
      <c r="BTK56" s="1" t="s">
        <v>183</v>
      </c>
      <c r="BTL56" s="1">
        <v>408</v>
      </c>
      <c r="BTM56" s="1">
        <v>7</v>
      </c>
      <c r="BTN56" s="1">
        <v>4.5999999999999999E-2</v>
      </c>
      <c r="BTO56" s="1">
        <f t="shared" si="3231"/>
        <v>3.4000000000000002E-2</v>
      </c>
      <c r="BTP56" s="5">
        <f t="shared" si="3232"/>
        <v>1.4459930313588851</v>
      </c>
      <c r="BTQ56" s="1">
        <f t="shared" si="3233"/>
        <v>2.1689895470383279E-3</v>
      </c>
      <c r="BTR56" s="1">
        <f t="shared" si="3234"/>
        <v>16.640373984719997</v>
      </c>
      <c r="BTS56" s="1"/>
      <c r="BTT56" s="1"/>
      <c r="BTU56" s="1" t="s">
        <v>11</v>
      </c>
      <c r="BTV56" s="1" t="s">
        <v>184</v>
      </c>
      <c r="BTW56" s="1">
        <v>409</v>
      </c>
      <c r="BTX56" s="1">
        <v>7</v>
      </c>
      <c r="BTY56" s="1">
        <v>0.03</v>
      </c>
      <c r="BTZ56" s="1">
        <f t="shared" si="3235"/>
        <v>1.9999999999999997E-2</v>
      </c>
      <c r="BUA56" s="1">
        <f t="shared" si="3236"/>
        <v>0.79238754325259508</v>
      </c>
      <c r="BUB56" s="1">
        <f t="shared" si="3237"/>
        <v>1.1885813148788927E-3</v>
      </c>
      <c r="BUC56" s="1">
        <f t="shared" si="3238"/>
        <v>9.118733475613892</v>
      </c>
      <c r="BUD56" s="1"/>
      <c r="BUE56" s="1"/>
      <c r="BUF56" s="1" t="s">
        <v>11</v>
      </c>
      <c r="BUG56" s="1" t="s">
        <v>185</v>
      </c>
      <c r="BUH56" s="1">
        <v>415</v>
      </c>
      <c r="BUI56" s="1">
        <v>7</v>
      </c>
      <c r="BUJ56" s="1">
        <v>4.2999999999999997E-2</v>
      </c>
      <c r="BUK56" s="1">
        <f t="shared" si="3239"/>
        <v>0.03</v>
      </c>
      <c r="BUL56" s="1">
        <f t="shared" si="3240"/>
        <v>1.2020905923344947</v>
      </c>
      <c r="BUM56" s="1">
        <f t="shared" si="3241"/>
        <v>1.803135888501742E-3</v>
      </c>
      <c r="BUN56" s="1">
        <f t="shared" si="3242"/>
        <v>13.833563915008186</v>
      </c>
      <c r="BUO56" s="1"/>
      <c r="BUP56" s="1"/>
      <c r="BUQ56" s="1" t="s">
        <v>11</v>
      </c>
      <c r="BUR56" s="1" t="s">
        <v>186</v>
      </c>
      <c r="BUS56" s="1">
        <v>422</v>
      </c>
      <c r="BUT56" s="1">
        <v>7</v>
      </c>
      <c r="BUU56" s="1">
        <v>4.8000000000000001E-2</v>
      </c>
      <c r="BUV56" s="1">
        <f t="shared" si="3243"/>
        <v>3.3000000000000002E-2</v>
      </c>
      <c r="BUW56" s="1">
        <f t="shared" si="3244"/>
        <v>1.2771929824561403</v>
      </c>
      <c r="BUX56" s="1">
        <f t="shared" si="3245"/>
        <v>1.9157894736842106E-3</v>
      </c>
      <c r="BUY56" s="1">
        <f t="shared" si="3246"/>
        <v>14.697836308904911</v>
      </c>
      <c r="BUZ56" s="1"/>
      <c r="BVA56" s="1"/>
      <c r="BVB56" s="1" t="s">
        <v>11</v>
      </c>
      <c r="BVC56" s="1" t="s">
        <v>187</v>
      </c>
      <c r="BVD56" s="1">
        <v>423</v>
      </c>
      <c r="BVE56" s="1">
        <v>7</v>
      </c>
      <c r="BVF56" s="1">
        <v>2.8000000000000001E-2</v>
      </c>
      <c r="BVG56" s="1">
        <f t="shared" si="3247"/>
        <v>1.8000000000000002E-2</v>
      </c>
      <c r="BVH56" s="1">
        <f t="shared" si="3248"/>
        <v>-0.32423208191126274</v>
      </c>
      <c r="BVI56" s="1">
        <f t="shared" si="3249"/>
        <v>-4.8634812286689412E-4</v>
      </c>
      <c r="BVJ56" s="1">
        <f t="shared" si="3250"/>
        <v>-3.7312372769718372</v>
      </c>
      <c r="BVK56" s="1"/>
      <c r="BVL56" s="1"/>
      <c r="BVM56" s="1" t="s">
        <v>11</v>
      </c>
      <c r="BVN56" s="1" t="s">
        <v>188</v>
      </c>
      <c r="BVO56" s="1">
        <v>436</v>
      </c>
      <c r="BVP56" s="1">
        <v>7</v>
      </c>
      <c r="BVQ56" s="1">
        <v>4.7E-2</v>
      </c>
      <c r="BVR56" s="1">
        <f t="shared" si="3251"/>
        <v>3.5000000000000003E-2</v>
      </c>
      <c r="BVS56" s="1">
        <f t="shared" si="3252"/>
        <v>0.54607508532423221</v>
      </c>
      <c r="BVT56" s="1">
        <f t="shared" si="3253"/>
        <v>8.1911262798634835E-4</v>
      </c>
      <c r="BVU56" s="1">
        <f t="shared" si="3254"/>
        <v>6.2841890980578334</v>
      </c>
      <c r="BVV56" s="1"/>
      <c r="BVW56" s="1"/>
      <c r="BVX56" s="1" t="s">
        <v>11</v>
      </c>
      <c r="BVY56" s="1" t="s">
        <v>189</v>
      </c>
      <c r="BVZ56" s="1">
        <v>437</v>
      </c>
      <c r="BWA56" s="1">
        <v>7</v>
      </c>
      <c r="BWB56" s="1">
        <v>0.01</v>
      </c>
      <c r="BWC56" s="1">
        <f t="shared" si="3255"/>
        <v>5.0000000000000001E-3</v>
      </c>
      <c r="BWD56" s="1">
        <f t="shared" si="3256"/>
        <v>-0.60456273764258539</v>
      </c>
      <c r="BWE56" s="1">
        <f t="shared" si="3257"/>
        <v>-9.0684410646387815E-4</v>
      </c>
      <c r="BWF56" s="1">
        <f t="shared" si="3258"/>
        <v>-6.9572603971297564</v>
      </c>
      <c r="BWG56" s="1"/>
      <c r="BWH56" s="1"/>
      <c r="BWI56" s="1" t="s">
        <v>11</v>
      </c>
      <c r="BWJ56" s="1" t="s">
        <v>190</v>
      </c>
      <c r="BWK56" s="1">
        <v>443</v>
      </c>
      <c r="BWL56" s="1">
        <v>7</v>
      </c>
      <c r="BWM56" s="1">
        <v>0.03</v>
      </c>
      <c r="BWN56" s="1">
        <f t="shared" si="3259"/>
        <v>1.9999999999999997E-2</v>
      </c>
      <c r="BWO56" s="1">
        <f t="shared" si="3260"/>
        <v>-6.0606060606060767E-2</v>
      </c>
      <c r="BWP56" s="1">
        <f t="shared" si="3261"/>
        <v>-9.0909090909091148E-5</v>
      </c>
      <c r="BWQ56" s="1">
        <f t="shared" si="3262"/>
        <v>-0.69744977489808702</v>
      </c>
      <c r="BWR56" s="1"/>
      <c r="BWS56" s="1"/>
      <c r="BWT56" s="1" t="s">
        <v>11</v>
      </c>
      <c r="BWU56" s="1" t="s">
        <v>191</v>
      </c>
      <c r="BWV56" s="1">
        <v>450</v>
      </c>
      <c r="BWW56" s="1">
        <v>7</v>
      </c>
      <c r="BWX56" s="1">
        <v>2.5000000000000001E-2</v>
      </c>
      <c r="BWY56" s="1">
        <f t="shared" si="3263"/>
        <v>2.1000000000000001E-2</v>
      </c>
      <c r="BWZ56" s="1">
        <f t="shared" si="3264"/>
        <v>0.31818181818181823</v>
      </c>
      <c r="BXA56" s="1">
        <f t="shared" si="3265"/>
        <v>4.7727272727272733E-4</v>
      </c>
      <c r="BXB56" s="1">
        <f t="shared" si="3266"/>
        <v>3.6616113182149475</v>
      </c>
      <c r="BXC56" s="1"/>
      <c r="BXD56" s="1"/>
      <c r="BXE56" s="1" t="s">
        <v>11</v>
      </c>
      <c r="BXF56" s="1" t="s">
        <v>192</v>
      </c>
      <c r="BXG56" s="1">
        <v>451</v>
      </c>
      <c r="BXH56" s="1">
        <v>7</v>
      </c>
      <c r="BXI56" s="1">
        <v>6.0000000000000001E-3</v>
      </c>
      <c r="BXJ56" s="1">
        <f t="shared" si="3267"/>
        <v>9.0000000000000011E-3</v>
      </c>
      <c r="BXK56" s="1">
        <f t="shared" si="3268"/>
        <v>0.8226415094339623</v>
      </c>
      <c r="BXL56" s="1">
        <f t="shared" si="3269"/>
        <v>1.2339622641509434E-3</v>
      </c>
      <c r="BXM56" s="1">
        <f t="shared" si="3270"/>
        <v>9.4668937370128763</v>
      </c>
      <c r="BXN56" s="1"/>
      <c r="BXO56" s="1"/>
      <c r="BXP56" s="1" t="s">
        <v>11</v>
      </c>
      <c r="BXQ56" s="1" t="s">
        <v>193</v>
      </c>
      <c r="BXR56" s="1">
        <v>464</v>
      </c>
      <c r="BXS56" s="1">
        <v>7</v>
      </c>
      <c r="BXT56" s="1">
        <v>4.2999999999999997E-2</v>
      </c>
      <c r="BXU56" s="1">
        <f t="shared" si="3271"/>
        <v>3.8999999999999993E-2</v>
      </c>
      <c r="BXV56" s="1">
        <f t="shared" si="3272"/>
        <v>2.2389705882352939</v>
      </c>
      <c r="BXW56" s="1">
        <f t="shared" si="3273"/>
        <v>3.3584558823529409E-3</v>
      </c>
      <c r="BXX56" s="1">
        <f t="shared" si="3274"/>
        <v>25.765897290674296</v>
      </c>
      <c r="BXY56" s="1"/>
      <c r="BXZ56" s="1"/>
      <c r="BYA56" s="1" t="s">
        <v>11</v>
      </c>
      <c r="BYB56" s="1" t="s">
        <v>194</v>
      </c>
      <c r="BYC56" s="1">
        <v>465</v>
      </c>
      <c r="BYD56" s="1">
        <v>7</v>
      </c>
      <c r="BYE56" s="1">
        <v>1.4E-2</v>
      </c>
      <c r="BYF56" s="1">
        <f t="shared" si="3275"/>
        <v>9.0000000000000011E-3</v>
      </c>
      <c r="BYG56" s="1">
        <f t="shared" si="3276"/>
        <v>0.17228464419475659</v>
      </c>
      <c r="BYH56" s="1">
        <f t="shared" si="3277"/>
        <v>2.5842696629213487E-4</v>
      </c>
      <c r="BYI56" s="1">
        <f t="shared" si="3278"/>
        <v>1.9826381241484896</v>
      </c>
      <c r="BYJ56" s="1"/>
      <c r="BYK56" s="1"/>
      <c r="BYL56" s="1" t="s">
        <v>11</v>
      </c>
      <c r="BYM56" s="1" t="s">
        <v>195</v>
      </c>
      <c r="BYN56" s="1">
        <v>479</v>
      </c>
      <c r="BYO56" s="1">
        <v>7</v>
      </c>
      <c r="BYP56" s="1">
        <v>4.7E-2</v>
      </c>
      <c r="BYQ56" s="1">
        <f t="shared" si="3279"/>
        <v>3.6000000000000004E-2</v>
      </c>
      <c r="BYR56" s="1">
        <f t="shared" si="3280"/>
        <v>1.5018450184501848</v>
      </c>
      <c r="BYS56" s="1">
        <f t="shared" si="3281"/>
        <v>2.2527675276752773E-3</v>
      </c>
      <c r="BYT56" s="1">
        <f t="shared" si="3282"/>
        <v>17.283114255823218</v>
      </c>
      <c r="BYU56" s="1"/>
      <c r="BYV56" s="1"/>
      <c r="BYW56" s="1" t="s">
        <v>11</v>
      </c>
      <c r="BYX56" s="1" t="s">
        <v>196</v>
      </c>
      <c r="BYY56" s="1">
        <v>480</v>
      </c>
      <c r="BYZ56" s="1">
        <v>7</v>
      </c>
      <c r="BZA56" s="1">
        <v>1.7000000000000001E-2</v>
      </c>
      <c r="BZB56" s="1">
        <f t="shared" si="3283"/>
        <v>4.0000000000000018E-3</v>
      </c>
      <c r="BZC56" s="1">
        <f t="shared" si="3284"/>
        <v>0.55430711610486894</v>
      </c>
      <c r="BZD56" s="1">
        <f t="shared" si="3285"/>
        <v>8.3146067415730345E-4</v>
      </c>
      <c r="BZE56" s="1">
        <f t="shared" si="3286"/>
        <v>6.3789226603038358</v>
      </c>
      <c r="BZF56" s="1"/>
      <c r="BZG56" s="1"/>
      <c r="BZH56" s="1" t="s">
        <v>11</v>
      </c>
      <c r="BZI56" s="1" t="s">
        <v>197</v>
      </c>
      <c r="BZJ56" s="1">
        <v>494</v>
      </c>
      <c r="BZK56" s="1">
        <v>7</v>
      </c>
      <c r="BZL56" s="1">
        <v>4.5999999999999999E-2</v>
      </c>
      <c r="BZM56" s="1">
        <f t="shared" si="3287"/>
        <v>3.1E-2</v>
      </c>
      <c r="BZN56" s="1">
        <f t="shared" si="3288"/>
        <v>1.8750000000000002</v>
      </c>
      <c r="BZO56" s="1">
        <f t="shared" si="3289"/>
        <v>2.8125000000000003E-3</v>
      </c>
      <c r="BZP56" s="1">
        <f t="shared" si="3290"/>
        <v>21.577352410909512</v>
      </c>
      <c r="BZQ56" s="1"/>
      <c r="BZR56" s="1"/>
      <c r="BZS56" s="1" t="s">
        <v>11</v>
      </c>
      <c r="BZT56" s="1" t="s">
        <v>198</v>
      </c>
      <c r="BZU56" s="1">
        <v>495</v>
      </c>
      <c r="BZV56" s="1">
        <v>7</v>
      </c>
      <c r="BZW56" s="1">
        <v>3.2000000000000001E-2</v>
      </c>
      <c r="BZX56" s="1">
        <f t="shared" si="3291"/>
        <v>1.8000000000000002E-2</v>
      </c>
      <c r="BZY56" s="1">
        <f t="shared" si="3292"/>
        <v>1.0553505535055352</v>
      </c>
      <c r="BZZ56" s="1">
        <f t="shared" si="3293"/>
        <v>1.5830258302583029E-3</v>
      </c>
      <c r="CAA56" s="1">
        <f t="shared" si="3294"/>
        <v>12.144891098686585</v>
      </c>
      <c r="CAB56" s="1"/>
      <c r="CAC56" s="1"/>
      <c r="CAD56" s="1" t="s">
        <v>11</v>
      </c>
      <c r="CAE56" s="1" t="s">
        <v>199</v>
      </c>
      <c r="CAF56" s="1">
        <v>501</v>
      </c>
      <c r="CAG56" s="1">
        <v>7</v>
      </c>
      <c r="CAH56" s="1">
        <v>3.5000000000000003E-2</v>
      </c>
      <c r="CAI56" s="1">
        <f t="shared" si="3295"/>
        <v>1.8000000000000002E-2</v>
      </c>
      <c r="CAJ56" s="1">
        <f t="shared" si="3296"/>
        <v>1.1098901098901099</v>
      </c>
      <c r="CAK56" s="1">
        <f t="shared" si="3297"/>
        <v>1.664835164835165E-3</v>
      </c>
      <c r="CAL56" s="1">
        <f t="shared" si="3298"/>
        <v>12.772528020523726</v>
      </c>
      <c r="CAM56" s="1"/>
      <c r="CAN56" s="1"/>
      <c r="CAO56" s="1" t="s">
        <v>11</v>
      </c>
      <c r="CAP56" s="1" t="s">
        <v>200</v>
      </c>
      <c r="CAQ56" s="1">
        <v>508</v>
      </c>
      <c r="CAR56" s="1">
        <v>7</v>
      </c>
      <c r="CAS56" s="1">
        <v>4.9000000000000002E-2</v>
      </c>
      <c r="CAT56" s="1">
        <f t="shared" si="3299"/>
        <v>1.1000000000000003E-2</v>
      </c>
      <c r="CAU56" s="1">
        <f t="shared" si="3300"/>
        <v>0.84615384615384626</v>
      </c>
      <c r="CAV56" s="1">
        <f t="shared" si="3301"/>
        <v>1.2692307692307695E-3</v>
      </c>
      <c r="CAW56" s="1">
        <f t="shared" si="3302"/>
        <v>9.7374718572309593</v>
      </c>
      <c r="CAX56" s="1"/>
      <c r="CAY56" s="1"/>
      <c r="CAZ56" s="1" t="s">
        <v>11</v>
      </c>
      <c r="CBA56" s="1" t="s">
        <v>201</v>
      </c>
      <c r="CBB56" s="1">
        <v>509</v>
      </c>
      <c r="CBC56" s="1">
        <v>7</v>
      </c>
      <c r="CBD56" s="1">
        <v>2.3E-2</v>
      </c>
      <c r="CBE56" s="1">
        <f t="shared" si="3303"/>
        <v>0.01</v>
      </c>
      <c r="CBF56" s="1">
        <f t="shared" si="3304"/>
        <v>0.24812030075187971</v>
      </c>
      <c r="CBG56" s="1">
        <f t="shared" si="3305"/>
        <v>3.7218045112781957E-4</v>
      </c>
      <c r="CBH56" s="1">
        <f t="shared" si="3306"/>
        <v>2.855348890466221</v>
      </c>
      <c r="CBI56" s="1"/>
      <c r="CBJ56" s="1"/>
      <c r="CBK56" s="1" t="s">
        <v>11</v>
      </c>
      <c r="CBL56" s="1" t="s">
        <v>202</v>
      </c>
      <c r="CBM56" s="1">
        <v>515</v>
      </c>
      <c r="CBN56" s="1">
        <v>7</v>
      </c>
      <c r="CBO56" s="1">
        <v>3.5000000000000003E-2</v>
      </c>
      <c r="CBP56" s="1">
        <f t="shared" si="2463"/>
        <v>2.0000000000000004E-2</v>
      </c>
      <c r="CBQ56" s="1">
        <f t="shared" si="3307"/>
        <v>0.73033707865168551</v>
      </c>
      <c r="CBR56" s="1">
        <f t="shared" si="3308"/>
        <v>1.0955056179775284E-3</v>
      </c>
      <c r="CBS56" s="1">
        <f t="shared" si="3309"/>
        <v>8.4046616132381633</v>
      </c>
      <c r="CBT56" s="1"/>
      <c r="CBU56" s="1"/>
      <c r="CBV56" s="1" t="s">
        <v>11</v>
      </c>
      <c r="CBW56" s="1" t="s">
        <v>203</v>
      </c>
      <c r="CBX56" s="1">
        <v>522</v>
      </c>
      <c r="CBY56" s="1">
        <v>7</v>
      </c>
      <c r="CBZ56" s="1">
        <v>0.04</v>
      </c>
      <c r="CCA56" s="1">
        <f t="shared" si="3310"/>
        <v>2.6000000000000002E-2</v>
      </c>
      <c r="CCB56" s="1">
        <f t="shared" si="3311"/>
        <v>0.9662921348314607</v>
      </c>
      <c r="CCC56" s="1">
        <f t="shared" si="3312"/>
        <v>1.4494382022471912E-3</v>
      </c>
      <c r="CCD56" s="1">
        <f t="shared" si="3313"/>
        <v>11.120013826745875</v>
      </c>
      <c r="CCE56" s="1"/>
      <c r="CCF56" s="1"/>
      <c r="CCG56" s="1" t="s">
        <v>11</v>
      </c>
      <c r="CCH56" s="1" t="s">
        <v>204</v>
      </c>
      <c r="CCI56" s="1">
        <v>523</v>
      </c>
      <c r="CCJ56" s="1">
        <v>7</v>
      </c>
      <c r="CCK56" s="1">
        <v>3.4000000000000002E-2</v>
      </c>
      <c r="CCL56" s="1">
        <f t="shared" si="3314"/>
        <v>1.5000000000000003E-2</v>
      </c>
      <c r="CCM56" s="1">
        <f t="shared" si="3315"/>
        <v>0.64638783269961986</v>
      </c>
      <c r="CCN56" s="1">
        <f t="shared" si="3316"/>
        <v>9.6958174904942975E-4</v>
      </c>
      <c r="CCO56" s="1">
        <f t="shared" si="3317"/>
        <v>7.438580298817981</v>
      </c>
      <c r="CCP56" s="1"/>
      <c r="CCQ56" s="1"/>
      <c r="CCR56" s="1" t="s">
        <v>11</v>
      </c>
      <c r="CCS56" s="1" t="s">
        <v>205</v>
      </c>
      <c r="CCT56" s="1">
        <v>536</v>
      </c>
      <c r="CCU56" s="1">
        <v>7</v>
      </c>
      <c r="CCV56" s="1">
        <v>0.05</v>
      </c>
      <c r="CCW56" s="1">
        <f t="shared" si="3318"/>
        <v>3.0000000000000002E-2</v>
      </c>
      <c r="CCX56" s="1">
        <f t="shared" si="3319"/>
        <v>1.115830115830116</v>
      </c>
      <c r="CCY56" s="1">
        <f t="shared" si="3320"/>
        <v>1.6737451737451742E-3</v>
      </c>
      <c r="CCZ56" s="1">
        <f t="shared" si="3321"/>
        <v>12.84088514131861</v>
      </c>
      <c r="CDA56" s="1"/>
      <c r="CDB56" s="1"/>
      <c r="CDC56" s="1" t="s">
        <v>11</v>
      </c>
      <c r="CDD56" s="1" t="s">
        <v>206</v>
      </c>
      <c r="CDE56" s="1">
        <v>542</v>
      </c>
      <c r="CDF56" s="1">
        <v>7</v>
      </c>
      <c r="CDG56" s="1">
        <v>0.04</v>
      </c>
      <c r="CDH56" s="1">
        <f t="shared" si="3322"/>
        <v>2.5000000000000001E-2</v>
      </c>
      <c r="CDI56" s="1">
        <f t="shared" si="3323"/>
        <v>0.57954545454545459</v>
      </c>
      <c r="CDJ56" s="1">
        <f t="shared" si="3324"/>
        <v>8.6931818181818193E-4</v>
      </c>
      <c r="CDK56" s="1">
        <f t="shared" si="3325"/>
        <v>6.6693634724629405</v>
      </c>
      <c r="CDL56" s="1"/>
      <c r="CDM56" s="1"/>
      <c r="CDN56" s="1" t="s">
        <v>11</v>
      </c>
      <c r="CDO56" s="1" t="s">
        <v>207</v>
      </c>
      <c r="CDP56" s="1">
        <v>549</v>
      </c>
      <c r="CDQ56" s="1">
        <v>7</v>
      </c>
      <c r="CDR56" s="1">
        <v>4.7E-2</v>
      </c>
      <c r="CDS56" s="1">
        <f t="shared" si="3326"/>
        <v>3.2000000000000001E-2</v>
      </c>
      <c r="CDT56" s="1">
        <f t="shared" si="3327"/>
        <v>0.76806083650190127</v>
      </c>
      <c r="CDU56" s="1">
        <f t="shared" si="3328"/>
        <v>1.1520912547528519E-3</v>
      </c>
      <c r="CDV56" s="1">
        <f t="shared" si="3329"/>
        <v>8.8387836491837195</v>
      </c>
      <c r="CDW56" s="1"/>
      <c r="CDX56" s="1"/>
      <c r="CDY56" s="1" t="s">
        <v>11</v>
      </c>
      <c r="CDZ56" s="1" t="s">
        <v>208</v>
      </c>
      <c r="CEA56" s="1">
        <v>550</v>
      </c>
      <c r="CEB56" s="1">
        <v>7</v>
      </c>
      <c r="CEC56" s="1">
        <v>0.04</v>
      </c>
      <c r="CED56" s="1">
        <f t="shared" si="3330"/>
        <v>2.3E-2</v>
      </c>
      <c r="CEE56" s="1">
        <f t="shared" si="3331"/>
        <v>0.86399999999999999</v>
      </c>
      <c r="CEF56" s="1">
        <f t="shared" si="3332"/>
        <v>1.2960000000000001E-3</v>
      </c>
      <c r="CEG56" s="1">
        <f t="shared" si="3333"/>
        <v>9.942843990947102</v>
      </c>
      <c r="CEH56" s="1"/>
      <c r="CEI56" s="1"/>
      <c r="CEJ56" s="1" t="s">
        <v>11</v>
      </c>
      <c r="CEK56" s="1" t="s">
        <v>209</v>
      </c>
      <c r="CEL56" s="1">
        <v>556</v>
      </c>
      <c r="CEM56" s="1">
        <v>7</v>
      </c>
      <c r="CEN56" s="1">
        <v>4.3999999999999997E-2</v>
      </c>
      <c r="CEO56" s="1">
        <f t="shared" si="3334"/>
        <v>2.8999999999999998E-2</v>
      </c>
      <c r="CEP56" s="1">
        <f t="shared" si="3335"/>
        <v>1.2292490118577075</v>
      </c>
      <c r="CEQ56" s="1">
        <f t="shared" si="3336"/>
        <v>1.8438735177865612E-3</v>
      </c>
      <c r="CER56" s="1">
        <f t="shared" si="3337"/>
        <v>14.146100869128553</v>
      </c>
      <c r="CES56" s="1"/>
      <c r="CET56" s="1"/>
      <c r="CEU56" s="1" t="s">
        <v>11</v>
      </c>
      <c r="CEV56" s="1" t="s">
        <v>210</v>
      </c>
      <c r="CEW56" s="1">
        <v>563</v>
      </c>
      <c r="CEX56" s="1">
        <v>7</v>
      </c>
      <c r="CEY56" s="1">
        <v>4.8000000000000001E-2</v>
      </c>
      <c r="CEZ56" s="1">
        <f t="shared" si="3338"/>
        <v>3.4000000000000002E-2</v>
      </c>
      <c r="CFA56" s="1">
        <f t="shared" si="3339"/>
        <v>1.3643286573146294</v>
      </c>
      <c r="CFB56" s="1">
        <f t="shared" si="3340"/>
        <v>2.0464929859719443E-3</v>
      </c>
      <c r="CFC56" s="1">
        <f t="shared" si="3341"/>
        <v>15.700586796363069</v>
      </c>
      <c r="CFD56" s="1"/>
      <c r="CFE56" s="1"/>
      <c r="CFF56" s="1" t="s">
        <v>11</v>
      </c>
      <c r="CFG56" s="1" t="s">
        <v>211</v>
      </c>
      <c r="CFH56" s="1">
        <v>564</v>
      </c>
      <c r="CFI56" s="1">
        <v>7</v>
      </c>
      <c r="CFJ56" s="1">
        <v>5.5E-2</v>
      </c>
      <c r="CFK56" s="1">
        <f t="shared" si="3342"/>
        <v>2.3E-2</v>
      </c>
      <c r="CFL56" s="1">
        <f t="shared" si="3343"/>
        <v>0.61567164179104483</v>
      </c>
      <c r="CFM56" s="1">
        <f t="shared" si="3344"/>
        <v>9.2350746268656729E-4</v>
      </c>
      <c r="CFN56" s="1">
        <f t="shared" si="3345"/>
        <v>7.0851007916419295</v>
      </c>
      <c r="CFO56" s="1"/>
      <c r="CFP56" s="1"/>
      <c r="CFQ56" s="1" t="s">
        <v>11</v>
      </c>
      <c r="CFR56" s="1" t="s">
        <v>212</v>
      </c>
      <c r="CFS56" s="1">
        <v>571</v>
      </c>
      <c r="CFT56" s="1">
        <v>7</v>
      </c>
      <c r="CFU56" s="1">
        <v>6.4000000000000001E-2</v>
      </c>
      <c r="CFV56" s="1">
        <f t="shared" si="3346"/>
        <v>3.3000000000000002E-2</v>
      </c>
      <c r="CFW56" s="1">
        <f t="shared" si="3347"/>
        <v>0.87969924812030098</v>
      </c>
      <c r="CFX56" s="1">
        <f t="shared" si="3348"/>
        <v>1.3195488721804516E-3</v>
      </c>
      <c r="CFY56" s="1">
        <f t="shared" si="3349"/>
        <v>10.123509702562059</v>
      </c>
      <c r="CFZ56" s="1"/>
      <c r="CGA56" s="1"/>
      <c r="CGB56" s="1" t="s">
        <v>11</v>
      </c>
      <c r="CGC56" s="1" t="s">
        <v>213</v>
      </c>
      <c r="CGD56" s="1">
        <v>577</v>
      </c>
      <c r="CGE56" s="1">
        <v>7</v>
      </c>
      <c r="CGF56" s="1">
        <v>7.1999999999999995E-2</v>
      </c>
      <c r="CGG56" s="1">
        <f t="shared" si="3350"/>
        <v>4.0999999999999995E-2</v>
      </c>
      <c r="CGH56" s="1">
        <f t="shared" si="3351"/>
        <v>0.99248120300751863</v>
      </c>
      <c r="CGI56" s="1">
        <f t="shared" si="3352"/>
        <v>1.4887218045112781E-3</v>
      </c>
      <c r="CGJ56" s="1">
        <f t="shared" si="3353"/>
        <v>11.421395561864882</v>
      </c>
      <c r="CGK56" s="1"/>
      <c r="CGL56" s="1"/>
      <c r="CGM56" s="1" t="s">
        <v>11</v>
      </c>
      <c r="CGN56" s="1" t="s">
        <v>214</v>
      </c>
      <c r="CGO56" s="1">
        <v>578</v>
      </c>
      <c r="CGP56" s="1">
        <v>7</v>
      </c>
      <c r="CGQ56" s="1">
        <v>3.7999999999999999E-2</v>
      </c>
      <c r="CGR56" s="1">
        <f t="shared" si="3354"/>
        <v>2.0999999999999998E-2</v>
      </c>
      <c r="CGS56" s="1">
        <f t="shared" si="3355"/>
        <v>-4.6332046332046455E-2</v>
      </c>
      <c r="CGT56" s="1">
        <f t="shared" si="3356"/>
        <v>-6.9498069498069684E-5</v>
      </c>
      <c r="CGU56" s="1">
        <f t="shared" si="3357"/>
        <v>-0.53318554220008196</v>
      </c>
      <c r="CGV56" s="1"/>
      <c r="CGW56" s="1"/>
      <c r="CGX56" s="1" t="s">
        <v>11</v>
      </c>
      <c r="CGY56" s="1" t="s">
        <v>215</v>
      </c>
      <c r="CGZ56" s="1">
        <v>592</v>
      </c>
      <c r="CHA56" s="1">
        <v>7</v>
      </c>
      <c r="CHB56" s="1">
        <v>6.8000000000000005E-2</v>
      </c>
      <c r="CHC56" s="1">
        <f t="shared" si="3358"/>
        <v>4.200000000000001E-2</v>
      </c>
      <c r="CHD56" s="1">
        <f t="shared" si="3359"/>
        <v>0.5402298850574716</v>
      </c>
      <c r="CHE56" s="1">
        <f t="shared" si="3360"/>
        <v>8.1034482758620741E-4</v>
      </c>
      <c r="CHF56" s="1">
        <f t="shared" si="3361"/>
        <v>6.2169229934881081</v>
      </c>
      <c r="CHG56" s="1"/>
      <c r="CHH56" s="1"/>
      <c r="CHI56" s="1" t="s">
        <v>11</v>
      </c>
      <c r="CHJ56" s="1" t="s">
        <v>216</v>
      </c>
      <c r="CHK56" s="1">
        <v>593</v>
      </c>
      <c r="CHL56" s="1">
        <v>7</v>
      </c>
      <c r="CHM56" s="1">
        <v>3.5000000000000003E-2</v>
      </c>
      <c r="CHN56" s="1">
        <f t="shared" si="3362"/>
        <v>1.2000000000000004E-2</v>
      </c>
      <c r="CHO56" s="1">
        <f t="shared" si="3363"/>
        <v>0.16078431372549032</v>
      </c>
      <c r="CHP56" s="1">
        <f t="shared" si="3364"/>
        <v>2.4117647058823549E-4</v>
      </c>
      <c r="CHQ56" s="1">
        <f t="shared" si="3365"/>
        <v>1.8502932263472744</v>
      </c>
      <c r="CHR56" s="1"/>
      <c r="CHS56" s="1"/>
      <c r="CHT56" s="1" t="s">
        <v>11</v>
      </c>
      <c r="CHU56" s="1" t="s">
        <v>217</v>
      </c>
      <c r="CHV56" s="1">
        <v>607</v>
      </c>
      <c r="CHW56" s="1">
        <v>7</v>
      </c>
      <c r="CHX56" s="1">
        <v>4.3999999999999997E-2</v>
      </c>
      <c r="CHY56" s="1">
        <f t="shared" si="3366"/>
        <v>2.2999999999999996E-2</v>
      </c>
      <c r="CHZ56" s="1">
        <f t="shared" si="3367"/>
        <v>0.70542635658914721</v>
      </c>
      <c r="CIA56" s="1">
        <f t="shared" si="3368"/>
        <v>1.0581395348837209E-3</v>
      </c>
      <c r="CIB56" s="1">
        <f t="shared" si="3369"/>
        <v>8.1179909845695732</v>
      </c>
      <c r="CIC56" s="1"/>
      <c r="CID56" s="1"/>
      <c r="CIE56" s="1" t="s">
        <v>11</v>
      </c>
      <c r="CIF56" s="1" t="s">
        <v>218</v>
      </c>
      <c r="CIG56" s="1">
        <v>608</v>
      </c>
      <c r="CIH56" s="1">
        <v>7</v>
      </c>
      <c r="CII56" s="1">
        <v>3.7999999999999999E-2</v>
      </c>
      <c r="CIJ56" s="1">
        <f t="shared" si="3370"/>
        <v>1.0999999999999999E-2</v>
      </c>
      <c r="CIK56" s="1">
        <f t="shared" si="3371"/>
        <v>-0.34509803921568638</v>
      </c>
      <c r="CIL56" s="1">
        <f t="shared" si="3372"/>
        <v>-5.1764705882352958E-4</v>
      </c>
      <c r="CIM56" s="1">
        <f t="shared" si="3373"/>
        <v>-3.9713610711843921</v>
      </c>
      <c r="CIN56" s="1"/>
      <c r="CIO56" s="1"/>
      <c r="CIP56" s="1" t="s">
        <v>11</v>
      </c>
      <c r="CIQ56" s="1" t="s">
        <v>219</v>
      </c>
      <c r="CIR56" s="1">
        <v>621</v>
      </c>
      <c r="CIS56" s="1">
        <v>7</v>
      </c>
      <c r="CIT56" s="1">
        <v>4.2000000000000003E-2</v>
      </c>
      <c r="CIU56" s="1">
        <f t="shared" si="3374"/>
        <v>1.2000000000000004E-2</v>
      </c>
      <c r="CIV56" s="1">
        <f t="shared" si="3375"/>
        <v>-1.2976190476190472</v>
      </c>
      <c r="CIW56" s="1">
        <f t="shared" si="3376"/>
        <v>-1.946428571428571E-3</v>
      </c>
      <c r="CIX56" s="1">
        <f t="shared" si="3377"/>
        <v>-14.932897858978642</v>
      </c>
      <c r="CIY56" s="1"/>
      <c r="CIZ56" s="1"/>
      <c r="CJA56" s="1" t="s">
        <v>11</v>
      </c>
      <c r="CJB56" s="1" t="s">
        <v>220</v>
      </c>
      <c r="CJC56" s="1">
        <v>622</v>
      </c>
      <c r="CJD56" s="1">
        <v>7</v>
      </c>
      <c r="CJE56" s="1">
        <v>2.1000000000000001E-2</v>
      </c>
      <c r="CJF56" s="1">
        <f t="shared" si="3378"/>
        <v>1.2000000000000002E-2</v>
      </c>
      <c r="CJG56" s="1">
        <f t="shared" si="3379"/>
        <v>-1.0600706713780855E-2</v>
      </c>
      <c r="CJH56" s="1">
        <f t="shared" si="3380"/>
        <v>-1.5901060070671282E-5</v>
      </c>
      <c r="CJI56" s="1">
        <f t="shared" si="3381"/>
        <v>-0.12199209843623678</v>
      </c>
      <c r="CJJ56" s="1"/>
      <c r="CJK56" s="1"/>
      <c r="CJL56" s="1" t="s">
        <v>11</v>
      </c>
      <c r="CJM56" s="1" t="s">
        <v>221</v>
      </c>
      <c r="CJN56" s="1">
        <v>635</v>
      </c>
      <c r="CJO56" s="1">
        <v>7</v>
      </c>
      <c r="CJP56" s="1">
        <v>0.06</v>
      </c>
      <c r="CJQ56" s="1">
        <f t="shared" si="3382"/>
        <v>4.8000000000000001E-2</v>
      </c>
      <c r="CJR56" s="1">
        <f t="shared" si="3383"/>
        <v>0.95744680851063835</v>
      </c>
      <c r="CJS56" s="1">
        <f t="shared" si="3384"/>
        <v>1.4361702127659575E-3</v>
      </c>
      <c r="CJT56" s="1">
        <f t="shared" si="3385"/>
        <v>11.018222507698473</v>
      </c>
      <c r="CJU56" s="1"/>
      <c r="CJV56" s="1"/>
      <c r="CJW56" s="1" t="s">
        <v>11</v>
      </c>
      <c r="CJX56" s="1" t="s">
        <v>222</v>
      </c>
      <c r="CJY56" s="1">
        <v>636</v>
      </c>
      <c r="CJZ56" s="1">
        <v>7</v>
      </c>
      <c r="CKA56" s="1">
        <v>3.6999999999999998E-2</v>
      </c>
      <c r="CKB56" s="1">
        <f t="shared" si="3386"/>
        <v>1.6999999999999998E-2</v>
      </c>
      <c r="CKC56" s="1">
        <f t="shared" si="3387"/>
        <v>-0.29681978798586578</v>
      </c>
      <c r="CKD56" s="1">
        <f t="shared" si="3388"/>
        <v>-4.4522968197879869E-4</v>
      </c>
      <c r="CKE56" s="1">
        <f t="shared" si="3389"/>
        <v>-3.4157787562146509</v>
      </c>
      <c r="CKF56" s="1"/>
      <c r="CKG56" s="1"/>
      <c r="CKH56" s="1" t="s">
        <v>11</v>
      </c>
      <c r="CKI56" s="1" t="s">
        <v>223</v>
      </c>
      <c r="CKJ56" s="1">
        <v>649</v>
      </c>
      <c r="CKK56" s="1">
        <v>7</v>
      </c>
      <c r="CKL56" s="1">
        <v>4.5999999999999999E-2</v>
      </c>
      <c r="CKM56" s="1">
        <f t="shared" si="3390"/>
        <v>2.1999999999999999E-2</v>
      </c>
      <c r="CKN56" s="1">
        <f t="shared" si="3391"/>
        <v>-0.20141342756183747</v>
      </c>
      <c r="CKO56" s="1">
        <f t="shared" si="3392"/>
        <v>-3.021201413427562E-4</v>
      </c>
      <c r="CKP56" s="1">
        <f t="shared" si="3393"/>
        <v>-2.3178498702885126</v>
      </c>
      <c r="CKQ56" s="1"/>
      <c r="CKR56" s="1"/>
      <c r="CKS56" s="1" t="s">
        <v>11</v>
      </c>
      <c r="CKT56" s="1" t="s">
        <v>224</v>
      </c>
      <c r="CKU56" s="1">
        <v>650</v>
      </c>
      <c r="CKV56" s="1">
        <v>7</v>
      </c>
      <c r="CKW56" s="1">
        <v>2.9000000000000001E-2</v>
      </c>
      <c r="CKX56" s="1">
        <f t="shared" si="3394"/>
        <v>1.2E-2</v>
      </c>
      <c r="CKY56" s="1">
        <f t="shared" si="3395"/>
        <v>-0.18245614035087718</v>
      </c>
      <c r="CKZ56" s="1">
        <f t="shared" si="3396"/>
        <v>-2.7368421052631579E-4</v>
      </c>
      <c r="CLA56" s="1">
        <f t="shared" si="3397"/>
        <v>-2.0996909012721301</v>
      </c>
      <c r="CLB56" s="1"/>
      <c r="CLC56" s="1"/>
      <c r="CLD56" s="1" t="s">
        <v>11</v>
      </c>
      <c r="CLE56" s="1" t="s">
        <v>225</v>
      </c>
      <c r="CLF56" s="1">
        <v>663</v>
      </c>
      <c r="CLG56" s="1">
        <v>7</v>
      </c>
      <c r="CLH56" s="1">
        <v>3.7999999999999999E-2</v>
      </c>
      <c r="CLI56" s="1">
        <f t="shared" si="3398"/>
        <v>1.6E-2</v>
      </c>
      <c r="CLJ56" s="1">
        <f t="shared" si="3399"/>
        <v>-3.4602076124567505E-2</v>
      </c>
      <c r="CLK56" s="1">
        <f t="shared" si="3400"/>
        <v>-5.190311418685126E-5</v>
      </c>
      <c r="CLL56" s="1">
        <f t="shared" si="3401"/>
        <v>-0.39819796836741922</v>
      </c>
      <c r="CLM56" s="1"/>
      <c r="CLN56" s="1"/>
      <c r="CLO56" s="1"/>
      <c r="CLP56" s="1"/>
      <c r="CLQ56" s="1"/>
      <c r="CLR56" s="1"/>
      <c r="CLS56" s="1"/>
      <c r="CLT56" s="1"/>
      <c r="CLU56" s="1"/>
      <c r="CLV56" s="1"/>
      <c r="CLW56" s="1"/>
      <c r="CLX56" s="1"/>
      <c r="CLY56" s="1"/>
      <c r="CLZ56" s="1"/>
      <c r="CMA56" s="1"/>
      <c r="CMB56" s="1"/>
      <c r="CMC56" s="1"/>
      <c r="CMD56" s="1"/>
      <c r="CME56" s="1"/>
      <c r="CMF56" s="1"/>
      <c r="CMG56" s="1"/>
      <c r="CMH56" s="1"/>
      <c r="CMI56" s="1"/>
      <c r="CMJ56" s="1"/>
      <c r="CMK56" s="1"/>
      <c r="CML56" s="1"/>
      <c r="CMM56" s="1"/>
      <c r="CMN56" s="1"/>
      <c r="CMO56" s="1"/>
      <c r="CMP56" s="1"/>
      <c r="CMQ56" s="1"/>
      <c r="CMR56" s="1"/>
      <c r="CMS56" s="1"/>
      <c r="CMT56" s="1"/>
      <c r="CMU56" s="1"/>
      <c r="CMV56" s="1"/>
      <c r="CMW56" s="1"/>
      <c r="CMX56" s="1"/>
      <c r="CMY56" s="1"/>
      <c r="CMZ56" s="1"/>
    </row>
    <row r="57" spans="1:2392" x14ac:dyDescent="0.3">
      <c r="A57" s="1" t="s">
        <v>11</v>
      </c>
      <c r="B57" s="1" t="s">
        <v>12</v>
      </c>
      <c r="C57" s="1">
        <v>1</v>
      </c>
      <c r="D57" s="1">
        <v>8</v>
      </c>
      <c r="E57" s="1">
        <v>5.3999999999999999E-2</v>
      </c>
      <c r="F57" s="1">
        <f t="shared" si="2560"/>
        <v>5.6000000000000001E-2</v>
      </c>
      <c r="G57" s="1">
        <f t="shared" si="2561"/>
        <v>2.2677966101694915</v>
      </c>
      <c r="H57" s="1">
        <f t="shared" si="3402"/>
        <v>3.4016949152542372E-3</v>
      </c>
      <c r="I57" s="1">
        <f t="shared" si="3403"/>
        <v>26.097624882076314</v>
      </c>
      <c r="J57" s="1"/>
      <c r="K57" s="1"/>
      <c r="L57" s="1" t="s">
        <v>11</v>
      </c>
      <c r="M57" s="1" t="s">
        <v>13</v>
      </c>
      <c r="N57" s="1">
        <v>2</v>
      </c>
      <c r="O57" s="1">
        <v>8</v>
      </c>
      <c r="P57" s="1">
        <v>7.4999999999999997E-2</v>
      </c>
      <c r="Q57" s="1">
        <f t="shared" si="2562"/>
        <v>7.6999999999999999E-2</v>
      </c>
      <c r="R57" s="1">
        <f t="shared" si="2563"/>
        <v>3</v>
      </c>
      <c r="S57" s="1">
        <f t="shared" si="2564"/>
        <v>4.5000000000000005E-3</v>
      </c>
      <c r="T57" s="1">
        <f t="shared" si="2565"/>
        <v>34.523763857455222</v>
      </c>
      <c r="U57" s="1"/>
      <c r="V57" s="1"/>
      <c r="W57" s="1" t="s">
        <v>11</v>
      </c>
      <c r="X57" s="1" t="s">
        <v>14</v>
      </c>
      <c r="Y57" s="1">
        <v>3</v>
      </c>
      <c r="Z57" s="1">
        <v>8</v>
      </c>
      <c r="AA57" s="1">
        <v>0.104</v>
      </c>
      <c r="AB57" s="1">
        <f t="shared" si="2566"/>
        <v>0.10299999999999999</v>
      </c>
      <c r="AC57" s="1">
        <f t="shared" si="2567"/>
        <v>3.8745762711864407</v>
      </c>
      <c r="AD57" s="1">
        <f t="shared" si="2568"/>
        <v>5.8118644067796611E-3</v>
      </c>
      <c r="AE57" s="1">
        <f t="shared" si="2569"/>
        <v>44.588318744713348</v>
      </c>
      <c r="AF57" s="1"/>
      <c r="AG57" s="1"/>
      <c r="AH57" s="1" t="s">
        <v>11</v>
      </c>
      <c r="AI57" s="1" t="s">
        <v>15</v>
      </c>
      <c r="AJ57" s="1">
        <v>4</v>
      </c>
      <c r="AK57" s="1">
        <v>8</v>
      </c>
      <c r="AL57" s="1">
        <v>0.126</v>
      </c>
      <c r="AM57" s="1">
        <f t="shared" si="2570"/>
        <v>0.11799999999999999</v>
      </c>
      <c r="AN57" s="1">
        <f t="shared" si="2571"/>
        <v>4.333333333333333</v>
      </c>
      <c r="AO57" s="1">
        <f t="shared" si="2572"/>
        <v>6.4999999999999997E-3</v>
      </c>
      <c r="AP57" s="1">
        <f t="shared" si="2573"/>
        <v>49.867658905213084</v>
      </c>
      <c r="AQ57" s="1"/>
      <c r="AR57" s="1"/>
      <c r="AS57" s="1" t="s">
        <v>11</v>
      </c>
      <c r="AT57" s="1" t="s">
        <v>16</v>
      </c>
      <c r="AU57" s="1">
        <v>8</v>
      </c>
      <c r="AV57" s="1">
        <v>8</v>
      </c>
      <c r="AW57" s="1">
        <v>0.14199999999999999</v>
      </c>
      <c r="AX57" s="1">
        <f t="shared" si="2574"/>
        <v>0.13399999999999998</v>
      </c>
      <c r="AY57" s="1">
        <f t="shared" si="2575"/>
        <v>4.9044368600682589</v>
      </c>
      <c r="AZ57" s="1">
        <f t="shared" si="2576"/>
        <v>7.3566552901023884E-3</v>
      </c>
      <c r="BA57" s="1">
        <f t="shared" si="2577"/>
        <v>56.439873336931896</v>
      </c>
      <c r="BB57" s="1"/>
      <c r="BC57" s="1"/>
      <c r="BD57" s="1" t="s">
        <v>11</v>
      </c>
      <c r="BE57" s="1" t="s">
        <v>17</v>
      </c>
      <c r="BF57" s="1">
        <v>9</v>
      </c>
      <c r="BG57" s="1">
        <v>8</v>
      </c>
      <c r="BH57" s="1">
        <v>0.14299999999999999</v>
      </c>
      <c r="BI57" s="1">
        <f t="shared" si="2578"/>
        <v>0.13799999999999998</v>
      </c>
      <c r="BJ57" s="1">
        <f t="shared" si="2579"/>
        <v>5.0273037542662111</v>
      </c>
      <c r="BK57" s="1">
        <f t="shared" si="2580"/>
        <v>7.5409556313993167E-3</v>
      </c>
      <c r="BL57" s="1">
        <f t="shared" si="2581"/>
        <v>57.853815883994912</v>
      </c>
      <c r="BM57" s="1"/>
      <c r="BN57" s="1"/>
      <c r="BO57" s="1" t="s">
        <v>11</v>
      </c>
      <c r="BP57" s="1" t="s">
        <v>18</v>
      </c>
      <c r="BQ57" s="1">
        <v>10</v>
      </c>
      <c r="BR57" s="1">
        <v>8</v>
      </c>
      <c r="BS57" s="1">
        <v>0.14399999999999999</v>
      </c>
      <c r="BT57" s="1">
        <f t="shared" si="2582"/>
        <v>0.13499999999999998</v>
      </c>
      <c r="BU57" s="1">
        <f t="shared" si="2583"/>
        <v>4.8634812286689417</v>
      </c>
      <c r="BV57" s="1">
        <f t="shared" si="2584"/>
        <v>7.2952218430034129E-3</v>
      </c>
      <c r="BW57" s="1">
        <f t="shared" si="2585"/>
        <v>55.968559154577569</v>
      </c>
      <c r="BX57" s="1"/>
      <c r="BY57" s="1"/>
      <c r="BZ57" s="1" t="s">
        <v>11</v>
      </c>
      <c r="CA57" s="1" t="s">
        <v>19</v>
      </c>
      <c r="CB57" s="1">
        <v>11</v>
      </c>
      <c r="CC57" s="1">
        <v>8</v>
      </c>
      <c r="CD57" s="1">
        <v>0.14599999999999999</v>
      </c>
      <c r="CE57" s="1">
        <f t="shared" si="2586"/>
        <v>0.14099999999999999</v>
      </c>
      <c r="CF57" s="1">
        <f t="shared" si="2587"/>
        <v>5.0996563573883149</v>
      </c>
      <c r="CG57" s="1">
        <f t="shared" si="2588"/>
        <v>7.6494845360824725E-3</v>
      </c>
      <c r="CH57" s="1">
        <f t="shared" si="2589"/>
        <v>58.686443945548142</v>
      </c>
      <c r="CI57" s="1"/>
      <c r="CJ57" s="1"/>
      <c r="CK57" s="1" t="s">
        <v>11</v>
      </c>
      <c r="CL57" s="1" t="s">
        <v>20</v>
      </c>
      <c r="CM57" s="1">
        <v>14</v>
      </c>
      <c r="CN57" s="1">
        <v>8</v>
      </c>
      <c r="CO57" s="1">
        <v>0.158</v>
      </c>
      <c r="CP57" s="1">
        <f t="shared" si="2590"/>
        <v>0.14499999999999999</v>
      </c>
      <c r="CQ57" s="1">
        <f t="shared" si="2591"/>
        <v>5.1580756013745699</v>
      </c>
      <c r="CR57" s="1">
        <f t="shared" si="2592"/>
        <v>7.7371134020618546E-3</v>
      </c>
      <c r="CS57" s="1">
        <f t="shared" si="2593"/>
        <v>59.35872800691898</v>
      </c>
      <c r="CT57" s="1"/>
      <c r="CU57" s="1"/>
      <c r="CV57" s="1" t="s">
        <v>11</v>
      </c>
      <c r="CW57" s="1" t="s">
        <v>21</v>
      </c>
      <c r="CX57" s="1">
        <v>15</v>
      </c>
      <c r="CY57" s="1">
        <v>8</v>
      </c>
      <c r="CZ57" s="1">
        <v>9.8000000000000004E-2</v>
      </c>
      <c r="DA57" s="1">
        <f t="shared" si="2594"/>
        <v>7.8E-2</v>
      </c>
      <c r="DB57" s="1">
        <f t="shared" si="2595"/>
        <v>2.896551724137931</v>
      </c>
      <c r="DC57" s="1">
        <f t="shared" si="2596"/>
        <v>4.3448275862068963E-3</v>
      </c>
      <c r="DD57" s="1">
        <f t="shared" si="2597"/>
        <v>33.333289241680895</v>
      </c>
      <c r="DE57" s="1"/>
      <c r="DF57" s="1"/>
      <c r="DG57" s="1" t="s">
        <v>11</v>
      </c>
      <c r="DH57" s="1" t="s">
        <v>22</v>
      </c>
      <c r="DI57" s="1">
        <v>16</v>
      </c>
      <c r="DJ57" s="1">
        <v>8</v>
      </c>
      <c r="DK57" s="1">
        <v>0.127</v>
      </c>
      <c r="DL57" s="1">
        <f t="shared" si="2598"/>
        <v>0.1</v>
      </c>
      <c r="DM57" s="1">
        <f t="shared" si="1751"/>
        <v>3.5221843003412969</v>
      </c>
      <c r="DN57" s="1">
        <f t="shared" si="2599"/>
        <v>5.2832764505119454E-3</v>
      </c>
      <c r="DO57" s="1">
        <f t="shared" si="2600"/>
        <v>40.533019682473018</v>
      </c>
      <c r="DP57" s="1"/>
      <c r="DQ57" s="1"/>
      <c r="DR57" s="1" t="s">
        <v>11</v>
      </c>
      <c r="DS57" s="1" t="s">
        <v>23</v>
      </c>
      <c r="DT57" s="1">
        <v>17</v>
      </c>
      <c r="DU57" s="1">
        <v>8</v>
      </c>
      <c r="DV57" s="1">
        <v>0.14000000000000001</v>
      </c>
      <c r="DW57" s="1">
        <f t="shared" si="2601"/>
        <v>0.11300000000000002</v>
      </c>
      <c r="DX57" s="1">
        <f t="shared" si="2602"/>
        <v>3.9041095890410964</v>
      </c>
      <c r="DY57" s="1">
        <f t="shared" si="2603"/>
        <v>5.8561643835616448E-3</v>
      </c>
      <c r="DZ57" s="1">
        <f t="shared" si="2604"/>
        <v>44.928185841893779</v>
      </c>
      <c r="EA57" s="1"/>
      <c r="EB57" s="1"/>
      <c r="EC57" s="1" t="s">
        <v>11</v>
      </c>
      <c r="ED57" s="1" t="s">
        <v>24</v>
      </c>
      <c r="EE57" s="1">
        <v>18</v>
      </c>
      <c r="EF57" s="1">
        <v>8</v>
      </c>
      <c r="EG57" s="1">
        <v>0.14799999999999999</v>
      </c>
      <c r="EH57" s="1">
        <f t="shared" si="2605"/>
        <v>0.122</v>
      </c>
      <c r="EI57" s="1">
        <f t="shared" si="2606"/>
        <v>4.3265306122448983</v>
      </c>
      <c r="EJ57" s="1">
        <f t="shared" si="2607"/>
        <v>6.4897959183673479E-3</v>
      </c>
      <c r="EK57" s="1">
        <f t="shared" si="2608"/>
        <v>49.789373726398004</v>
      </c>
      <c r="EL57" s="1"/>
      <c r="EM57" s="1"/>
      <c r="EN57" s="1" t="s">
        <v>11</v>
      </c>
      <c r="EO57" s="1" t="s">
        <v>25</v>
      </c>
      <c r="EP57" s="1">
        <v>21</v>
      </c>
      <c r="EQ57" s="1">
        <v>8</v>
      </c>
      <c r="ER57" s="1">
        <v>0.193</v>
      </c>
      <c r="ES57" s="1">
        <f t="shared" si="2609"/>
        <v>0.16200000000000001</v>
      </c>
      <c r="ET57" s="1">
        <f t="shared" si="2610"/>
        <v>5.6369863013698627</v>
      </c>
      <c r="EU57" s="1">
        <f t="shared" si="2611"/>
        <v>8.4554794520547948E-3</v>
      </c>
      <c r="EV57" s="1">
        <f t="shared" si="2612"/>
        <v>64.869994645401007</v>
      </c>
      <c r="EW57" s="1"/>
      <c r="EX57" s="1"/>
      <c r="EY57" s="1" t="s">
        <v>11</v>
      </c>
      <c r="EZ57" s="1" t="s">
        <v>26</v>
      </c>
      <c r="FA57" s="1">
        <v>22</v>
      </c>
      <c r="FB57" s="1">
        <v>8</v>
      </c>
      <c r="FC57" s="1">
        <v>0.20599999999999999</v>
      </c>
      <c r="FD57" s="1">
        <f t="shared" si="2613"/>
        <v>0.17499999999999999</v>
      </c>
      <c r="FE57" s="1">
        <f t="shared" si="2614"/>
        <v>5.9999999999999991</v>
      </c>
      <c r="FF57" s="1">
        <f t="shared" si="2615"/>
        <v>8.9999999999999993E-3</v>
      </c>
      <c r="FG57" s="1">
        <f t="shared" si="2616"/>
        <v>69.04752771491043</v>
      </c>
      <c r="FH57" s="1"/>
      <c r="FI57" s="1"/>
      <c r="FJ57" s="1" t="s">
        <v>11</v>
      </c>
      <c r="FK57" s="1" t="s">
        <v>27</v>
      </c>
      <c r="FL57" s="1">
        <v>23</v>
      </c>
      <c r="FM57" s="1">
        <v>8</v>
      </c>
      <c r="FN57" s="1">
        <v>0.222</v>
      </c>
      <c r="FO57" s="1">
        <f t="shared" si="2617"/>
        <v>0.192</v>
      </c>
      <c r="FP57" s="1">
        <f t="shared" si="2618"/>
        <v>6.9353741496598644</v>
      </c>
      <c r="FQ57" s="1">
        <f t="shared" si="2619"/>
        <v>1.0403061224489796E-2</v>
      </c>
      <c r="FR57" s="1">
        <f t="shared" si="2620"/>
        <v>79.811739801985468</v>
      </c>
      <c r="FS57" s="1"/>
      <c r="FT57" s="1"/>
      <c r="FU57" s="1" t="s">
        <v>11</v>
      </c>
      <c r="FV57" s="1" t="s">
        <v>28</v>
      </c>
      <c r="FW57" s="1">
        <v>24</v>
      </c>
      <c r="FX57" s="1">
        <v>8</v>
      </c>
      <c r="FY57" s="1">
        <v>0.23400000000000001</v>
      </c>
      <c r="FZ57" s="1">
        <f t="shared" si="2621"/>
        <v>0.20300000000000001</v>
      </c>
      <c r="GA57" s="1">
        <f t="shared" si="2622"/>
        <v>6.9143835616438363</v>
      </c>
      <c r="GB57" s="1">
        <f t="shared" si="2623"/>
        <v>1.0371575342465755E-2</v>
      </c>
      <c r="GC57" s="1">
        <f t="shared" si="2624"/>
        <v>79.570181767353986</v>
      </c>
      <c r="GD57" s="1"/>
      <c r="GE57" s="1"/>
      <c r="GF57" s="1" t="s">
        <v>11</v>
      </c>
      <c r="GG57" s="1" t="s">
        <v>29</v>
      </c>
      <c r="GH57" s="1">
        <v>25</v>
      </c>
      <c r="GI57" s="1">
        <v>8</v>
      </c>
      <c r="GJ57" s="1">
        <v>0.247</v>
      </c>
      <c r="GK57" s="1">
        <f t="shared" si="2625"/>
        <v>0.216</v>
      </c>
      <c r="GL57" s="1">
        <f t="shared" si="2626"/>
        <v>7.5085324232081909</v>
      </c>
      <c r="GM57" s="1">
        <f t="shared" si="2627"/>
        <v>1.1262798634812287E-2</v>
      </c>
      <c r="GN57" s="1">
        <f t="shared" si="2628"/>
        <v>86.407600098295191</v>
      </c>
      <c r="GO57" s="1"/>
      <c r="GP57" s="1"/>
      <c r="GQ57" s="1" t="s">
        <v>11</v>
      </c>
      <c r="GR57" s="1" t="s">
        <v>30</v>
      </c>
      <c r="GS57" s="1">
        <v>28</v>
      </c>
      <c r="GT57" s="1">
        <v>8</v>
      </c>
      <c r="GU57" s="1">
        <v>0.27900000000000003</v>
      </c>
      <c r="GV57" s="1">
        <f t="shared" si="2629"/>
        <v>0.25</v>
      </c>
      <c r="GW57" s="1">
        <f t="shared" si="2630"/>
        <v>8.5862068965517242</v>
      </c>
      <c r="GX57" s="1">
        <f t="shared" si="2631"/>
        <v>1.2879310344827586E-2</v>
      </c>
      <c r="GY57" s="1">
        <f t="shared" si="2632"/>
        <v>98.80939310926837</v>
      </c>
      <c r="GZ57" s="1"/>
      <c r="HA57" s="1"/>
      <c r="HB57" s="1" t="s">
        <v>11</v>
      </c>
      <c r="HC57" s="1" t="s">
        <v>31</v>
      </c>
      <c r="HD57" s="1">
        <v>29</v>
      </c>
      <c r="HE57" s="1">
        <v>8</v>
      </c>
      <c r="HF57" s="1">
        <v>6.6000000000000003E-2</v>
      </c>
      <c r="HG57" s="1">
        <f t="shared" si="2633"/>
        <v>1.4000000000000005E-2</v>
      </c>
      <c r="HH57" s="1">
        <f t="shared" si="2634"/>
        <v>0.73489932885906062</v>
      </c>
      <c r="HI57" s="1">
        <f t="shared" si="2635"/>
        <v>1.1023489932885909E-3</v>
      </c>
      <c r="HJ57" s="1">
        <f t="shared" si="2636"/>
        <v>8.457163629510843</v>
      </c>
      <c r="HK57" s="1"/>
      <c r="HL57" s="1"/>
      <c r="HM57" s="1" t="s">
        <v>11</v>
      </c>
      <c r="HN57" s="1" t="s">
        <v>32</v>
      </c>
      <c r="HO57" s="1">
        <v>30</v>
      </c>
      <c r="HP57" s="1">
        <v>8</v>
      </c>
      <c r="HQ57" s="1">
        <v>8.6999999999999994E-2</v>
      </c>
      <c r="HR57" s="1">
        <f t="shared" si="2637"/>
        <v>3.4999999999999996E-2</v>
      </c>
      <c r="HS57" s="1">
        <f t="shared" si="2638"/>
        <v>1.3973063973063971</v>
      </c>
      <c r="HT57" s="1">
        <f t="shared" si="2639"/>
        <v>2.0959595959595956E-3</v>
      </c>
      <c r="HU57" s="1">
        <f t="shared" si="2640"/>
        <v>16.080092032372516</v>
      </c>
      <c r="HV57" s="1"/>
      <c r="HW57" s="1"/>
      <c r="HX57" s="1" t="s">
        <v>11</v>
      </c>
      <c r="HY57" s="1" t="s">
        <v>33</v>
      </c>
      <c r="HZ57" s="1">
        <v>31</v>
      </c>
      <c r="IA57" s="1">
        <v>8</v>
      </c>
      <c r="IB57" s="1">
        <v>0.10299999999999999</v>
      </c>
      <c r="IC57" s="1">
        <f t="shared" si="2641"/>
        <v>4.7999999999999994E-2</v>
      </c>
      <c r="ID57" s="1">
        <f t="shared" si="2642"/>
        <v>1.8243243243243239</v>
      </c>
      <c r="IE57" s="1">
        <f t="shared" si="2643"/>
        <v>2.7364864864864859E-3</v>
      </c>
      <c r="IF57" s="1">
        <f t="shared" si="2644"/>
        <v>20.994180724128167</v>
      </c>
      <c r="IG57" s="1"/>
      <c r="IH57" s="1"/>
      <c r="II57" s="1" t="s">
        <v>11</v>
      </c>
      <c r="IJ57" s="1" t="s">
        <v>34</v>
      </c>
      <c r="IK57" s="1">
        <v>32</v>
      </c>
      <c r="IL57" s="1">
        <v>8</v>
      </c>
      <c r="IM57" s="1">
        <v>0.11600000000000001</v>
      </c>
      <c r="IN57" s="1">
        <f t="shared" si="2645"/>
        <v>6.1000000000000006E-2</v>
      </c>
      <c r="IO57" s="1">
        <f t="shared" si="1797"/>
        <v>2.2121212121212124</v>
      </c>
      <c r="IP57" s="1">
        <f t="shared" si="2646"/>
        <v>3.3181818181818186E-3</v>
      </c>
      <c r="IQ57" s="1">
        <f t="shared" si="2647"/>
        <v>25.456916783780112</v>
      </c>
      <c r="IR57" s="1"/>
      <c r="IS57" s="1"/>
      <c r="IT57" s="1" t="s">
        <v>11</v>
      </c>
      <c r="IU57" s="1" t="s">
        <v>35</v>
      </c>
      <c r="IV57" s="1">
        <v>35</v>
      </c>
      <c r="IW57" s="1">
        <v>8</v>
      </c>
      <c r="IX57" s="1">
        <v>0.153</v>
      </c>
      <c r="IY57" s="1">
        <f t="shared" si="2648"/>
        <v>9.8000000000000004E-2</v>
      </c>
      <c r="IZ57" s="1">
        <f t="shared" si="2649"/>
        <v>3.5167785234899331</v>
      </c>
      <c r="JA57" s="1">
        <f t="shared" si="2650"/>
        <v>5.2751677852348995E-3</v>
      </c>
      <c r="JB57" s="1">
        <f t="shared" si="2651"/>
        <v>40.470810427978819</v>
      </c>
      <c r="JC57" s="1"/>
      <c r="JD57" s="1"/>
      <c r="JE57" s="1" t="s">
        <v>11</v>
      </c>
      <c r="JF57" s="3" t="s">
        <v>36</v>
      </c>
      <c r="JG57" s="3">
        <v>36</v>
      </c>
      <c r="JH57" s="1">
        <v>8</v>
      </c>
      <c r="JI57" s="1">
        <v>0.16400000000000001</v>
      </c>
      <c r="JJ57" s="1">
        <f t="shared" si="2652"/>
        <v>0.10700000000000001</v>
      </c>
      <c r="JK57" s="1">
        <f t="shared" si="2653"/>
        <v>3.8628762541806028</v>
      </c>
      <c r="JL57" s="1">
        <f t="shared" si="2654"/>
        <v>5.7943143812709047E-3</v>
      </c>
      <c r="JM57" s="1">
        <f t="shared" si="2655"/>
        <v>44.453675869967427</v>
      </c>
      <c r="JN57" s="1"/>
      <c r="JO57" s="1"/>
      <c r="JP57" s="1" t="s">
        <v>11</v>
      </c>
      <c r="JQ57" s="1" t="s">
        <v>37</v>
      </c>
      <c r="JR57" s="1">
        <v>37</v>
      </c>
      <c r="JS57" s="1">
        <v>8</v>
      </c>
      <c r="JT57" s="1">
        <v>0.17799999999999999</v>
      </c>
      <c r="JU57" s="1">
        <f t="shared" si="2656"/>
        <v>0.12</v>
      </c>
      <c r="JV57" s="1">
        <f t="shared" si="2657"/>
        <v>4.264214046822743</v>
      </c>
      <c r="JW57" s="1">
        <f t="shared" si="2658"/>
        <v>6.3963210702341145E-3</v>
      </c>
      <c r="JX57" s="1">
        <f t="shared" si="2659"/>
        <v>49.072239596717282</v>
      </c>
      <c r="JY57" s="1"/>
      <c r="JZ57" s="1"/>
      <c r="KA57" s="1" t="s">
        <v>11</v>
      </c>
      <c r="KB57" s="1" t="s">
        <v>38</v>
      </c>
      <c r="KC57" s="1">
        <v>38</v>
      </c>
      <c r="KD57" s="1">
        <v>8</v>
      </c>
      <c r="KE57" s="1">
        <v>0.20799999999999999</v>
      </c>
      <c r="KF57" s="1">
        <f t="shared" si="2660"/>
        <v>0.14699999999999999</v>
      </c>
      <c r="KG57" s="1">
        <f t="shared" si="2661"/>
        <v>5.0501672240802673</v>
      </c>
      <c r="KH57" s="1">
        <f t="shared" si="2662"/>
        <v>7.5752508361204007E-3</v>
      </c>
      <c r="KI57" s="1">
        <f t="shared" si="2663"/>
        <v>58.116926894935752</v>
      </c>
      <c r="KJ57" s="1"/>
      <c r="KK57" s="1"/>
      <c r="KL57" s="1" t="s">
        <v>11</v>
      </c>
      <c r="KM57" s="1" t="s">
        <v>39</v>
      </c>
      <c r="KN57" s="1">
        <v>39</v>
      </c>
      <c r="KO57" s="1">
        <v>8</v>
      </c>
      <c r="KP57" s="1">
        <v>0.20399999999999999</v>
      </c>
      <c r="KQ57" s="1">
        <f t="shared" si="2664"/>
        <v>0.14099999999999999</v>
      </c>
      <c r="KR57" s="1">
        <f t="shared" si="2665"/>
        <v>4.8993288590604021</v>
      </c>
      <c r="KS57" s="1">
        <f t="shared" si="2666"/>
        <v>7.3489932885906035E-3</v>
      </c>
      <c r="KT57" s="1">
        <f t="shared" si="2667"/>
        <v>56.381090863405603</v>
      </c>
      <c r="KU57" s="1"/>
      <c r="KV57" s="1"/>
      <c r="KW57" s="1" t="s">
        <v>11</v>
      </c>
      <c r="KX57" s="1" t="s">
        <v>40</v>
      </c>
      <c r="KY57" s="1">
        <v>42</v>
      </c>
      <c r="KZ57" s="1">
        <v>8</v>
      </c>
      <c r="LA57" s="1">
        <v>0.223</v>
      </c>
      <c r="LB57" s="1">
        <f t="shared" si="2668"/>
        <v>0.158</v>
      </c>
      <c r="LC57" s="1">
        <f t="shared" si="2669"/>
        <v>5.6342281879194624</v>
      </c>
      <c r="LD57" s="1">
        <f t="shared" si="2670"/>
        <v>8.4513422818791942E-3</v>
      </c>
      <c r="LE57" s="1">
        <f t="shared" si="2671"/>
        <v>64.838254492916448</v>
      </c>
      <c r="LF57" s="1"/>
      <c r="LG57" s="1"/>
      <c r="LH57" s="1" t="s">
        <v>11</v>
      </c>
      <c r="LI57" s="1" t="s">
        <v>41</v>
      </c>
      <c r="LJ57" s="1">
        <v>43</v>
      </c>
      <c r="LK57" s="1">
        <v>8</v>
      </c>
      <c r="LL57" s="1">
        <v>4.1000000000000002E-2</v>
      </c>
      <c r="LM57" s="1">
        <f t="shared" si="2672"/>
        <v>4.0000000000000036E-3</v>
      </c>
      <c r="LN57" s="1">
        <f t="shared" si="2673"/>
        <v>-0.48986486486486469</v>
      </c>
      <c r="LO57" s="1">
        <f t="shared" si="2674"/>
        <v>-7.3479729729729706E-4</v>
      </c>
      <c r="LP57" s="1">
        <f t="shared" si="2675"/>
        <v>-5.637326305552933</v>
      </c>
      <c r="LQ57" s="1"/>
      <c r="LR57" s="1"/>
      <c r="LS57" s="1" t="s">
        <v>11</v>
      </c>
      <c r="LT57" s="1" t="s">
        <v>42</v>
      </c>
      <c r="LU57" s="1">
        <v>44</v>
      </c>
      <c r="LV57" s="1">
        <v>8</v>
      </c>
      <c r="LW57" s="1">
        <v>6.5000000000000002E-2</v>
      </c>
      <c r="LX57" s="1">
        <f t="shared" si="2676"/>
        <v>2.2000000000000006E-2</v>
      </c>
      <c r="LY57" s="1">
        <f t="shared" si="2677"/>
        <v>-0.790035587188612</v>
      </c>
      <c r="LZ57" s="1">
        <f t="shared" si="2678"/>
        <v>-1.1850533807829179E-3</v>
      </c>
      <c r="MA57" s="1">
        <f t="shared" si="2679"/>
        <v>-9.0916673503618703</v>
      </c>
      <c r="MB57" s="1"/>
      <c r="MC57" s="1"/>
      <c r="MD57" s="1" t="s">
        <v>11</v>
      </c>
      <c r="ME57" s="1" t="s">
        <v>43</v>
      </c>
      <c r="MF57" s="1">
        <v>46</v>
      </c>
      <c r="MG57" s="1">
        <v>8</v>
      </c>
      <c r="MH57" s="1">
        <v>8.3000000000000004E-2</v>
      </c>
      <c r="MI57" s="1">
        <f t="shared" si="2680"/>
        <v>3.1000000000000007E-2</v>
      </c>
      <c r="MJ57" s="1">
        <f t="shared" si="2681"/>
        <v>0.30847457627118668</v>
      </c>
      <c r="MK57" s="1">
        <f t="shared" si="2682"/>
        <v>4.6271186440678002E-4</v>
      </c>
      <c r="ML57" s="1">
        <f t="shared" si="2683"/>
        <v>3.5499011424050022</v>
      </c>
      <c r="MM57" s="1"/>
      <c r="MN57" s="1"/>
      <c r="MO57" s="1" t="s">
        <v>11</v>
      </c>
      <c r="MP57" s="1" t="s">
        <v>44</v>
      </c>
      <c r="MQ57" s="1">
        <v>52</v>
      </c>
      <c r="MR57" s="1">
        <v>8</v>
      </c>
      <c r="MS57" s="1">
        <v>0.11600000000000001</v>
      </c>
      <c r="MT57" s="1">
        <f t="shared" si="2684"/>
        <v>5.3000000000000005E-2</v>
      </c>
      <c r="MU57" s="1">
        <f t="shared" si="2685"/>
        <v>1.2457912457912459</v>
      </c>
      <c r="MV57" s="1">
        <f t="shared" si="2686"/>
        <v>1.8686868686868688E-3</v>
      </c>
      <c r="MW57" s="1">
        <f t="shared" si="2687"/>
        <v>14.336467595127306</v>
      </c>
      <c r="MX57" s="1"/>
      <c r="MY57" s="1"/>
      <c r="MZ57" s="1" t="s">
        <v>11</v>
      </c>
      <c r="NA57" s="1" t="s">
        <v>45</v>
      </c>
      <c r="NB57" s="1">
        <v>53</v>
      </c>
      <c r="NC57" s="1">
        <v>8</v>
      </c>
      <c r="ND57" s="1">
        <v>0.127</v>
      </c>
      <c r="NE57" s="1">
        <f t="shared" si="2688"/>
        <v>3.4000000000000002E-2</v>
      </c>
      <c r="NF57" s="1">
        <f t="shared" si="2689"/>
        <v>0.45608108108108114</v>
      </c>
      <c r="NG57" s="1">
        <f t="shared" si="2690"/>
        <v>6.8412162162162168E-4</v>
      </c>
      <c r="NH57" s="1">
        <f t="shared" si="2691"/>
        <v>5.2485451810320436</v>
      </c>
      <c r="NI57" s="1"/>
      <c r="NJ57" s="1"/>
      <c r="NK57" s="1" t="s">
        <v>11</v>
      </c>
      <c r="NL57" s="1" t="s">
        <v>46</v>
      </c>
      <c r="NM57" s="1">
        <v>56</v>
      </c>
      <c r="NN57" s="1">
        <v>8</v>
      </c>
      <c r="NO57" s="1">
        <v>0.14000000000000001</v>
      </c>
      <c r="NP57" s="1">
        <f t="shared" si="2692"/>
        <v>4.8000000000000015E-2</v>
      </c>
      <c r="NQ57" s="1">
        <f t="shared" si="2693"/>
        <v>0.98644067796610224</v>
      </c>
      <c r="NR57" s="1">
        <f t="shared" si="2694"/>
        <v>1.4796610169491534E-3</v>
      </c>
      <c r="NS57" s="1">
        <f t="shared" si="2695"/>
        <v>11.351881675163247</v>
      </c>
      <c r="NT57" s="1"/>
      <c r="NU57" s="1"/>
      <c r="NV57" s="1" t="s">
        <v>11</v>
      </c>
      <c r="NW57" s="1" t="s">
        <v>47</v>
      </c>
      <c r="NX57" s="1">
        <v>57</v>
      </c>
      <c r="NY57" s="1">
        <v>8</v>
      </c>
      <c r="NZ57" s="1">
        <v>8.9999999999999993E-3</v>
      </c>
      <c r="OA57" s="1">
        <f t="shared" si="2696"/>
        <v>2.0999999999999998E-2</v>
      </c>
      <c r="OB57" s="1">
        <f t="shared" si="2697"/>
        <v>1.4051446945337622</v>
      </c>
      <c r="OC57" s="1">
        <f t="shared" si="2698"/>
        <v>2.1077170418006435E-3</v>
      </c>
      <c r="OD57" s="1">
        <f t="shared" si="2699"/>
        <v>16.170294539879883</v>
      </c>
      <c r="OE57" s="1"/>
      <c r="OF57" s="1"/>
      <c r="OG57" s="1" t="s">
        <v>11</v>
      </c>
      <c r="OH57" s="1" t="s">
        <v>48</v>
      </c>
      <c r="OI57" s="1">
        <v>58</v>
      </c>
      <c r="OJ57" s="1">
        <v>8</v>
      </c>
      <c r="OK57" s="1">
        <v>1.6E-2</v>
      </c>
      <c r="OL57" s="1">
        <f t="shared" si="2700"/>
        <v>2.8000000000000001E-2</v>
      </c>
      <c r="OM57" s="1">
        <f t="shared" si="2701"/>
        <v>1.6290322580645162</v>
      </c>
      <c r="ON57" s="1">
        <f t="shared" si="2702"/>
        <v>2.4435483870967746E-3</v>
      </c>
      <c r="OO57" s="1">
        <f t="shared" si="2703"/>
        <v>18.746774997865469</v>
      </c>
      <c r="OP57" s="1"/>
      <c r="OQ57" s="1"/>
      <c r="OR57" s="1" t="s">
        <v>11</v>
      </c>
      <c r="OS57" s="1" t="s">
        <v>49</v>
      </c>
      <c r="OT57" s="1">
        <v>59</v>
      </c>
      <c r="OU57" s="1">
        <v>8</v>
      </c>
      <c r="OV57" s="1">
        <v>2.5999999999999999E-2</v>
      </c>
      <c r="OW57" s="1">
        <f t="shared" si="2704"/>
        <v>3.7999999999999999E-2</v>
      </c>
      <c r="OX57" s="1">
        <f t="shared" si="2705"/>
        <v>2.0225806451612907</v>
      </c>
      <c r="OY57" s="1">
        <f t="shared" si="2706"/>
        <v>3.0338709677419362E-3</v>
      </c>
      <c r="OZ57" s="1">
        <f t="shared" si="2707"/>
        <v>23.275698858735939</v>
      </c>
      <c r="PA57" s="1"/>
      <c r="PB57" s="1"/>
      <c r="PC57" s="1" t="s">
        <v>11</v>
      </c>
      <c r="PD57" s="1" t="s">
        <v>50</v>
      </c>
      <c r="PE57" s="1">
        <v>60</v>
      </c>
      <c r="PF57" s="1">
        <v>8</v>
      </c>
      <c r="PG57" s="1">
        <v>2.8000000000000001E-2</v>
      </c>
      <c r="PH57" s="1">
        <f t="shared" si="2708"/>
        <v>0.04</v>
      </c>
      <c r="PI57" s="1">
        <f t="shared" si="2709"/>
        <v>2.1322580645161291</v>
      </c>
      <c r="PJ57" s="1">
        <f t="shared" si="2710"/>
        <v>3.1983870967741937E-3</v>
      </c>
      <c r="PK57" s="1">
        <f t="shared" si="2711"/>
        <v>24.537857967503115</v>
      </c>
      <c r="PL57" s="1"/>
      <c r="PM57" s="1"/>
      <c r="PN57" s="1" t="s">
        <v>11</v>
      </c>
      <c r="PO57" s="1" t="s">
        <v>51</v>
      </c>
      <c r="PP57" s="1">
        <v>63</v>
      </c>
      <c r="PQ57" s="1">
        <v>8</v>
      </c>
      <c r="PR57" s="1">
        <v>5.1999999999999998E-2</v>
      </c>
      <c r="PS57" s="1">
        <f t="shared" si="2712"/>
        <v>6.6000000000000003E-2</v>
      </c>
      <c r="PT57" s="1">
        <f t="shared" si="2713"/>
        <v>2.9870550161812299</v>
      </c>
      <c r="PU57" s="1">
        <f t="shared" si="2714"/>
        <v>4.480582524271845E-3</v>
      </c>
      <c r="PV57" s="1">
        <f t="shared" si="2715"/>
        <v>34.374794002622615</v>
      </c>
      <c r="PW57" s="1"/>
      <c r="PX57" s="1"/>
      <c r="PY57" s="1" t="s">
        <v>11</v>
      </c>
      <c r="PZ57" s="1" t="s">
        <v>52</v>
      </c>
      <c r="QA57" s="1">
        <v>64</v>
      </c>
      <c r="QB57" s="1">
        <v>8</v>
      </c>
      <c r="QC57" s="1">
        <v>5.8000000000000003E-2</v>
      </c>
      <c r="QD57" s="1">
        <f t="shared" si="2716"/>
        <v>5.9000000000000004E-2</v>
      </c>
      <c r="QE57" s="1">
        <f t="shared" si="2717"/>
        <v>2.7322580645161292</v>
      </c>
      <c r="QF57" s="1">
        <f t="shared" si="2718"/>
        <v>4.0983870967741939E-3</v>
      </c>
      <c r="QG57" s="1">
        <f t="shared" si="2719"/>
        <v>31.442610738994162</v>
      </c>
      <c r="QH57" s="1"/>
      <c r="QI57" s="1"/>
      <c r="QJ57" s="1" t="s">
        <v>11</v>
      </c>
      <c r="QK57" s="1" t="s">
        <v>53</v>
      </c>
      <c r="QL57" s="1">
        <v>65</v>
      </c>
      <c r="QM57" s="1">
        <v>8</v>
      </c>
      <c r="QN57" s="1">
        <v>6.4000000000000001E-2</v>
      </c>
      <c r="QO57" s="1">
        <f t="shared" si="2720"/>
        <v>6.6000000000000003E-2</v>
      </c>
      <c r="QP57" s="1">
        <f t="shared" si="2721"/>
        <v>2.9546925566343045</v>
      </c>
      <c r="QQ57" s="1">
        <f t="shared" si="2722"/>
        <v>4.4320388349514571E-3</v>
      </c>
      <c r="QR57" s="1">
        <f t="shared" si="2723"/>
        <v>34.002369365541121</v>
      </c>
      <c r="QS57" s="1"/>
      <c r="QT57" s="1"/>
      <c r="QU57" s="1" t="s">
        <v>11</v>
      </c>
      <c r="QV57" s="1" t="s">
        <v>54</v>
      </c>
      <c r="QW57" s="1">
        <v>66</v>
      </c>
      <c r="QX57" s="1">
        <v>8</v>
      </c>
      <c r="QY57" s="1">
        <v>7.0999999999999994E-2</v>
      </c>
      <c r="QZ57" s="1">
        <f t="shared" si="2724"/>
        <v>6.9999999999999993E-2</v>
      </c>
      <c r="RA57" s="1">
        <f t="shared" si="2725"/>
        <v>3.1442307692307692</v>
      </c>
      <c r="RB57" s="1">
        <f t="shared" si="2726"/>
        <v>4.7163461538461534E-3</v>
      </c>
      <c r="RC57" s="1">
        <f t="shared" si="2727"/>
        <v>36.183560196755941</v>
      </c>
      <c r="RD57" s="1"/>
      <c r="RE57" s="1"/>
      <c r="RF57" s="1" t="s">
        <v>11</v>
      </c>
      <c r="RG57" s="1" t="s">
        <v>55</v>
      </c>
      <c r="RH57" s="1">
        <v>67</v>
      </c>
      <c r="RI57" s="1">
        <v>8</v>
      </c>
      <c r="RJ57" s="1">
        <v>8.2000000000000003E-2</v>
      </c>
      <c r="RK57" s="1">
        <f t="shared" si="2728"/>
        <v>8.3000000000000004E-2</v>
      </c>
      <c r="RL57" s="1">
        <f t="shared" si="2729"/>
        <v>3.5448717948717952</v>
      </c>
      <c r="RM57" s="1">
        <f t="shared" si="2730"/>
        <v>5.3173076923076932E-3</v>
      </c>
      <c r="RN57" s="1">
        <f t="shared" si="2731"/>
        <v>40.794105583702432</v>
      </c>
      <c r="RO57" s="1"/>
      <c r="RP57" s="1"/>
      <c r="RQ57" s="1" t="s">
        <v>11</v>
      </c>
      <c r="RR57" s="1" t="s">
        <v>56</v>
      </c>
      <c r="RS57" s="1">
        <v>70</v>
      </c>
      <c r="RT57" s="1">
        <v>8</v>
      </c>
      <c r="RU57" s="1">
        <v>9.5000000000000001E-2</v>
      </c>
      <c r="RV57" s="1">
        <f t="shared" si="2732"/>
        <v>8.8999999999999996E-2</v>
      </c>
      <c r="RW57" s="1">
        <f t="shared" si="2733"/>
        <v>3.7083333333333335</v>
      </c>
      <c r="RX57" s="1">
        <f t="shared" si="2734"/>
        <v>5.5625000000000006E-3</v>
      </c>
      <c r="RY57" s="1">
        <f t="shared" si="2735"/>
        <v>42.675208101576587</v>
      </c>
      <c r="RZ57" s="1"/>
      <c r="SA57" s="1"/>
      <c r="SB57" s="2" t="s">
        <v>11</v>
      </c>
      <c r="SC57" s="1" t="s">
        <v>57</v>
      </c>
      <c r="SD57" s="1">
        <v>71</v>
      </c>
      <c r="SE57" s="2">
        <v>8</v>
      </c>
      <c r="SF57" s="1">
        <v>2.7E-2</v>
      </c>
      <c r="SG57" s="1">
        <f t="shared" si="2736"/>
        <v>2.3E-2</v>
      </c>
      <c r="SH57" s="1">
        <f t="shared" si="2737"/>
        <v>1.5410958904109588</v>
      </c>
      <c r="SI57" s="1">
        <f t="shared" si="2738"/>
        <v>2.3116438356164384E-3</v>
      </c>
      <c r="SJ57" s="1">
        <f t="shared" si="2739"/>
        <v>17.734810200747543</v>
      </c>
      <c r="SK57" s="1"/>
      <c r="SL57" s="1"/>
      <c r="SM57" s="2" t="s">
        <v>11</v>
      </c>
      <c r="SN57" s="1" t="s">
        <v>58</v>
      </c>
      <c r="SO57" s="1">
        <v>72</v>
      </c>
      <c r="SP57" s="2">
        <v>8</v>
      </c>
      <c r="SQ57" s="1">
        <v>4.1000000000000002E-2</v>
      </c>
      <c r="SR57" s="1">
        <f t="shared" si="2740"/>
        <v>3.5000000000000003E-2</v>
      </c>
      <c r="SS57" s="1">
        <f t="shared" si="2741"/>
        <v>1.8797250859106529</v>
      </c>
      <c r="ST57" s="1">
        <f t="shared" si="2742"/>
        <v>2.8195876288659794E-3</v>
      </c>
      <c r="SU57" s="1">
        <f t="shared" si="2743"/>
        <v>21.631728327638033</v>
      </c>
      <c r="SV57" s="1"/>
      <c r="SW57" s="1"/>
      <c r="SX57" s="2" t="s">
        <v>11</v>
      </c>
      <c r="SY57" s="1" t="s">
        <v>59</v>
      </c>
      <c r="SZ57" s="1">
        <v>73</v>
      </c>
      <c r="TA57" s="2">
        <v>8</v>
      </c>
      <c r="TB57" s="1">
        <v>5.1999999999999998E-2</v>
      </c>
      <c r="TC57" s="1">
        <f t="shared" si="2744"/>
        <v>4.5999999999999999E-2</v>
      </c>
      <c r="TD57" s="1">
        <f t="shared" si="2745"/>
        <v>2.1999999999999997</v>
      </c>
      <c r="TE57" s="1">
        <f t="shared" si="2746"/>
        <v>3.2999999999999995E-3</v>
      </c>
      <c r="TF57" s="1">
        <f t="shared" si="2747"/>
        <v>25.317426828800489</v>
      </c>
      <c r="TG57" s="1"/>
      <c r="TH57" s="1"/>
      <c r="TI57" s="2" t="s">
        <v>11</v>
      </c>
      <c r="TJ57" s="1" t="s">
        <v>60</v>
      </c>
      <c r="TK57" s="1">
        <v>74</v>
      </c>
      <c r="TL57" s="2">
        <v>8</v>
      </c>
      <c r="TM57" s="1">
        <v>0.06</v>
      </c>
      <c r="TN57" s="1">
        <f t="shared" si="2748"/>
        <v>5.3999999999999999E-2</v>
      </c>
      <c r="TO57" s="1">
        <f t="shared" si="1899"/>
        <v>2.474226804123711</v>
      </c>
      <c r="TP57" s="1">
        <f t="shared" si="2749"/>
        <v>3.7113402061855665E-3</v>
      </c>
      <c r="TQ57" s="1">
        <f t="shared" si="2750"/>
        <v>28.4732073051177</v>
      </c>
      <c r="TR57" s="1"/>
      <c r="TS57" s="1"/>
      <c r="TT57" s="2" t="s">
        <v>11</v>
      </c>
      <c r="TU57" s="1" t="s">
        <v>61</v>
      </c>
      <c r="TV57" s="1">
        <v>77</v>
      </c>
      <c r="TW57" s="2">
        <v>8</v>
      </c>
      <c r="TX57" s="1">
        <v>7.3999999999999996E-2</v>
      </c>
      <c r="TY57" s="1">
        <f t="shared" si="2751"/>
        <v>6.5000000000000002E-2</v>
      </c>
      <c r="TZ57" s="1">
        <f t="shared" si="2752"/>
        <v>2.8247422680412368</v>
      </c>
      <c r="UA57" s="1">
        <f t="shared" si="2753"/>
        <v>4.237113402061855E-3</v>
      </c>
      <c r="UB57" s="1">
        <f t="shared" si="2754"/>
        <v>32.506911673342707</v>
      </c>
      <c r="UC57" s="1"/>
      <c r="UD57" s="1"/>
      <c r="UE57" s="2" t="s">
        <v>11</v>
      </c>
      <c r="UF57" s="1" t="s">
        <v>62</v>
      </c>
      <c r="UG57" s="1">
        <v>78</v>
      </c>
      <c r="UH57" s="2">
        <v>8</v>
      </c>
      <c r="UI57" s="1">
        <v>7.8E-2</v>
      </c>
      <c r="UJ57" s="1">
        <f t="shared" si="2755"/>
        <v>7.0000000000000007E-2</v>
      </c>
      <c r="UK57" s="1">
        <f t="shared" si="2756"/>
        <v>2.5847750865051906</v>
      </c>
      <c r="UL57" s="1">
        <f t="shared" si="2757"/>
        <v>3.8771626297577858E-3</v>
      </c>
      <c r="UM57" s="1">
        <f t="shared" si="2758"/>
        <v>29.745388237046193</v>
      </c>
      <c r="UN57" s="1"/>
      <c r="UO57" s="1"/>
      <c r="UP57" s="2" t="s">
        <v>11</v>
      </c>
      <c r="UQ57" s="1" t="s">
        <v>63</v>
      </c>
      <c r="UR57" s="1">
        <v>79</v>
      </c>
      <c r="US57" s="2">
        <v>8</v>
      </c>
      <c r="UT57" s="1">
        <v>8.4000000000000005E-2</v>
      </c>
      <c r="UU57" s="1">
        <f t="shared" si="2759"/>
        <v>7.5000000000000011E-2</v>
      </c>
      <c r="UV57" s="1">
        <f t="shared" si="2760"/>
        <v>3.158620689655173</v>
      </c>
      <c r="UW57" s="1">
        <f t="shared" si="2761"/>
        <v>4.7379310344827594E-3</v>
      </c>
      <c r="UX57" s="1">
        <f t="shared" si="2762"/>
        <v>36.349158268309175</v>
      </c>
      <c r="UY57" s="1"/>
      <c r="UZ57" s="1"/>
      <c r="VA57" s="2" t="s">
        <v>11</v>
      </c>
      <c r="VB57" s="1" t="s">
        <v>64</v>
      </c>
      <c r="VC57" s="1">
        <v>80</v>
      </c>
      <c r="VD57" s="2">
        <v>8</v>
      </c>
      <c r="VE57" s="1">
        <v>0.09</v>
      </c>
      <c r="VF57" s="1">
        <f t="shared" si="2763"/>
        <v>0.08</v>
      </c>
      <c r="VG57" s="1">
        <f t="shared" si="2764"/>
        <v>3.3034482758620687</v>
      </c>
      <c r="VH57" s="1">
        <f t="shared" si="2765"/>
        <v>4.955172413793103E-3</v>
      </c>
      <c r="VI57" s="1">
        <f t="shared" si="2766"/>
        <v>38.015822730393211</v>
      </c>
      <c r="VJ57" s="1"/>
      <c r="VK57" s="1"/>
      <c r="VL57" s="2" t="s">
        <v>11</v>
      </c>
      <c r="VM57" s="1" t="s">
        <v>65</v>
      </c>
      <c r="VN57" s="1">
        <v>84</v>
      </c>
      <c r="VO57" s="2">
        <v>8</v>
      </c>
      <c r="VP57" s="1">
        <v>0.109</v>
      </c>
      <c r="VQ57" s="1">
        <f t="shared" si="2767"/>
        <v>9.7000000000000003E-2</v>
      </c>
      <c r="VR57" s="1">
        <f t="shared" si="2768"/>
        <v>3.9037800687285222</v>
      </c>
      <c r="VS57" s="1">
        <f t="shared" si="2769"/>
        <v>5.8556701030927838E-3</v>
      </c>
      <c r="VT57" s="1">
        <f t="shared" si="2770"/>
        <v>44.9243937480746</v>
      </c>
      <c r="VU57" s="1"/>
      <c r="VV57" s="1"/>
      <c r="VW57" s="2" t="s">
        <v>11</v>
      </c>
      <c r="VX57" s="1" t="s">
        <v>66</v>
      </c>
      <c r="VY57" s="1">
        <v>85</v>
      </c>
      <c r="VZ57" s="2">
        <v>8</v>
      </c>
      <c r="WA57" s="1">
        <v>2.3E-2</v>
      </c>
      <c r="WB57" s="1">
        <f t="shared" si="2771"/>
        <v>1.7999999999999999E-2</v>
      </c>
      <c r="WC57" s="1">
        <f t="shared" si="2772"/>
        <v>0.86062717770034847</v>
      </c>
      <c r="WD57" s="1">
        <f t="shared" si="2773"/>
        <v>1.2909407665505227E-3</v>
      </c>
      <c r="WE57" s="1">
        <f t="shared" si="2774"/>
        <v>9.9040298174116597</v>
      </c>
      <c r="WF57" s="1"/>
      <c r="WG57" s="1"/>
      <c r="WH57" s="2" t="s">
        <v>11</v>
      </c>
      <c r="WI57" s="1" t="s">
        <v>67</v>
      </c>
      <c r="WJ57" s="1">
        <v>86</v>
      </c>
      <c r="WK57" s="2">
        <v>8</v>
      </c>
      <c r="WL57" s="1">
        <v>3.6999999999999998E-2</v>
      </c>
      <c r="WM57" s="1">
        <f t="shared" si="2775"/>
        <v>2.8999999999999998E-2</v>
      </c>
      <c r="WN57" s="1">
        <f t="shared" si="2776"/>
        <v>1.1631944444444442</v>
      </c>
      <c r="WO57" s="1">
        <f t="shared" si="2777"/>
        <v>1.7447916666666664E-3</v>
      </c>
      <c r="WP57" s="1">
        <f t="shared" si="2778"/>
        <v>13.385950106767934</v>
      </c>
      <c r="WQ57" s="1"/>
      <c r="WR57" s="1"/>
      <c r="WS57" s="2" t="s">
        <v>11</v>
      </c>
      <c r="WT57" s="1" t="s">
        <v>68</v>
      </c>
      <c r="WU57" s="1">
        <v>87</v>
      </c>
      <c r="WV57" s="2">
        <v>8</v>
      </c>
      <c r="WW57" s="1">
        <v>4.9000000000000002E-2</v>
      </c>
      <c r="WX57" s="1">
        <f t="shared" si="2779"/>
        <v>4.2000000000000003E-2</v>
      </c>
      <c r="WY57" s="1">
        <f t="shared" si="2780"/>
        <v>1.602787456445993</v>
      </c>
      <c r="WZ57" s="1">
        <f t="shared" si="2781"/>
        <v>2.4041811846689893E-3</v>
      </c>
      <c r="XA57" s="1">
        <f t="shared" si="2782"/>
        <v>18.444751886677583</v>
      </c>
      <c r="XB57" s="1"/>
      <c r="XC57" s="1"/>
      <c r="XD57" s="2" t="s">
        <v>11</v>
      </c>
      <c r="XE57" s="1" t="s">
        <v>69</v>
      </c>
      <c r="XF57" s="1">
        <v>88</v>
      </c>
      <c r="XG57" s="2">
        <v>8</v>
      </c>
      <c r="XH57" s="1">
        <v>6.3E-2</v>
      </c>
      <c r="XI57" s="1">
        <f t="shared" si="2783"/>
        <v>5.3999999999999999E-2</v>
      </c>
      <c r="XJ57" s="1">
        <f t="shared" si="2784"/>
        <v>1.9930555555555556</v>
      </c>
      <c r="XK57" s="1">
        <f t="shared" si="2785"/>
        <v>2.9895833333333332E-3</v>
      </c>
      <c r="XL57" s="1">
        <f t="shared" si="2786"/>
        <v>22.935926451596405</v>
      </c>
      <c r="XM57" s="1"/>
      <c r="XN57" s="1"/>
      <c r="XO57" s="2" t="s">
        <v>11</v>
      </c>
      <c r="XP57" s="1" t="s">
        <v>70</v>
      </c>
      <c r="XQ57" s="1">
        <v>91</v>
      </c>
      <c r="XR57" s="2">
        <v>8</v>
      </c>
      <c r="XS57" s="1">
        <v>8.3000000000000004E-2</v>
      </c>
      <c r="XT57" s="1">
        <f t="shared" si="2787"/>
        <v>7.2000000000000008E-2</v>
      </c>
      <c r="XU57" s="1">
        <f t="shared" si="2788"/>
        <v>2.612456747404845</v>
      </c>
      <c r="XV57" s="1">
        <f t="shared" si="2789"/>
        <v>3.9186851211072673E-3</v>
      </c>
      <c r="XW57" s="1">
        <f t="shared" si="2790"/>
        <v>30.063946611740132</v>
      </c>
      <c r="XX57" s="1"/>
      <c r="XY57" s="1"/>
      <c r="XZ57" s="2" t="s">
        <v>11</v>
      </c>
      <c r="YA57" s="1" t="s">
        <v>71</v>
      </c>
      <c r="YB57" s="1">
        <v>92</v>
      </c>
      <c r="YC57" s="2">
        <v>8</v>
      </c>
      <c r="YD57" s="1">
        <v>0.09</v>
      </c>
      <c r="YE57" s="1">
        <f t="shared" si="2791"/>
        <v>7.9000000000000001E-2</v>
      </c>
      <c r="YF57" s="1">
        <f t="shared" si="2792"/>
        <v>2.9690721649484537</v>
      </c>
      <c r="YG57" s="1">
        <f t="shared" si="2793"/>
        <v>4.4536082474226808E-3</v>
      </c>
      <c r="YH57" s="1">
        <f t="shared" si="2794"/>
        <v>34.167848766141248</v>
      </c>
      <c r="YI57" s="1"/>
      <c r="YJ57" s="1"/>
      <c r="YK57" s="2" t="s">
        <v>11</v>
      </c>
      <c r="YL57" s="1" t="s">
        <v>72</v>
      </c>
      <c r="YM57" s="1">
        <v>93</v>
      </c>
      <c r="YN57" s="2">
        <v>8</v>
      </c>
      <c r="YO57" s="1">
        <v>9.6000000000000002E-2</v>
      </c>
      <c r="YP57" s="1">
        <f t="shared" si="2795"/>
        <v>8.5000000000000006E-2</v>
      </c>
      <c r="YQ57" s="1">
        <f t="shared" si="2796"/>
        <v>3.133105802047782</v>
      </c>
      <c r="YR57" s="1">
        <f t="shared" si="2797"/>
        <v>4.6996587030716727E-3</v>
      </c>
      <c r="YS57" s="1">
        <f t="shared" si="2798"/>
        <v>36.055534950106818</v>
      </c>
      <c r="YT57" s="1"/>
      <c r="YU57" s="1"/>
      <c r="YV57" s="2" t="s">
        <v>11</v>
      </c>
      <c r="YW57" s="1" t="s">
        <v>73</v>
      </c>
      <c r="YX57" s="1">
        <v>94</v>
      </c>
      <c r="YY57" s="2">
        <v>8</v>
      </c>
      <c r="YZ57" s="1">
        <v>0.10100000000000001</v>
      </c>
      <c r="ZA57" s="1">
        <f t="shared" si="2799"/>
        <v>8.8000000000000009E-2</v>
      </c>
      <c r="ZB57" s="1">
        <f t="shared" si="2800"/>
        <v>3.1904761904761907</v>
      </c>
      <c r="ZC57" s="1">
        <f t="shared" si="2801"/>
        <v>4.7857142857142864E-3</v>
      </c>
      <c r="ZD57" s="1">
        <f t="shared" si="2802"/>
        <v>36.715748864277771</v>
      </c>
      <c r="ZE57" s="1"/>
      <c r="ZF57" s="1"/>
      <c r="ZG57" s="2" t="s">
        <v>11</v>
      </c>
      <c r="ZH57" s="1" t="s">
        <v>74</v>
      </c>
      <c r="ZI57" s="1">
        <v>95</v>
      </c>
      <c r="ZJ57" s="2">
        <v>8</v>
      </c>
      <c r="ZK57" s="1">
        <v>0.105</v>
      </c>
      <c r="ZL57" s="1">
        <f t="shared" si="2803"/>
        <v>9.1999999999999998E-2</v>
      </c>
      <c r="ZM57" s="1">
        <f t="shared" si="2804"/>
        <v>3.3469387755102042</v>
      </c>
      <c r="ZN57" s="1">
        <f t="shared" si="2805"/>
        <v>5.0204081632653063E-3</v>
      </c>
      <c r="ZO57" s="1">
        <f t="shared" si="2806"/>
        <v>38.516307977024866</v>
      </c>
      <c r="ZP57" s="1"/>
      <c r="ZQ57" s="1"/>
      <c r="ZR57" s="2" t="s">
        <v>11</v>
      </c>
      <c r="ZS57" s="1" t="s">
        <v>75</v>
      </c>
      <c r="ZT57" s="1">
        <v>99</v>
      </c>
      <c r="ZU57" s="2">
        <v>8</v>
      </c>
      <c r="ZV57" s="1">
        <v>0.122</v>
      </c>
      <c r="ZW57" s="1">
        <f t="shared" si="2807"/>
        <v>0.107</v>
      </c>
      <c r="ZX57" s="1">
        <f t="shared" si="2808"/>
        <v>3.7328767123287672</v>
      </c>
      <c r="ZY57" s="1">
        <f t="shared" si="2809"/>
        <v>5.5993150684931509E-3</v>
      </c>
      <c r="ZZ57" s="1">
        <f t="shared" si="2810"/>
        <v>42.957651375144046</v>
      </c>
      <c r="AAA57" s="1"/>
      <c r="AAB57" s="1"/>
      <c r="AAC57" s="2" t="s">
        <v>11</v>
      </c>
      <c r="AAD57" s="1" t="s">
        <v>76</v>
      </c>
      <c r="AAE57" s="1">
        <v>100</v>
      </c>
      <c r="AAF57" s="2">
        <v>8</v>
      </c>
      <c r="AAG57" s="1">
        <v>2.4E-2</v>
      </c>
      <c r="AAH57" s="1">
        <f t="shared" si="3404"/>
        <v>2.1999999999999999E-2</v>
      </c>
      <c r="AAI57" s="1">
        <f t="shared" si="2811"/>
        <v>1.6586206896551725</v>
      </c>
      <c r="AAJ57" s="1">
        <f t="shared" si="2812"/>
        <v>2.4879310344827587E-3</v>
      </c>
      <c r="AAK57" s="1">
        <f t="shared" si="2813"/>
        <v>19.087276339581564</v>
      </c>
      <c r="AAL57" s="1"/>
      <c r="AAM57" s="1"/>
      <c r="AAN57" s="2" t="s">
        <v>11</v>
      </c>
      <c r="AAO57" s="1" t="s">
        <v>77</v>
      </c>
      <c r="AAP57" s="1">
        <v>101</v>
      </c>
      <c r="AAQ57" s="2">
        <v>8</v>
      </c>
      <c r="AAR57" s="1">
        <v>3.5999999999999997E-2</v>
      </c>
      <c r="AAS57" s="1">
        <f t="shared" si="2814"/>
        <v>2.8999999999999998E-2</v>
      </c>
      <c r="AAT57" s="1">
        <f t="shared" si="2815"/>
        <v>1.7024221453287196</v>
      </c>
      <c r="AAU57" s="1">
        <f t="shared" si="2816"/>
        <v>2.5536332179930793E-3</v>
      </c>
      <c r="AAV57" s="1">
        <f t="shared" si="2817"/>
        <v>19.591340043677008</v>
      </c>
      <c r="AAW57" s="1"/>
      <c r="AAX57" s="1"/>
      <c r="AAY57" s="2" t="s">
        <v>11</v>
      </c>
      <c r="AAZ57" s="1" t="s">
        <v>78</v>
      </c>
      <c r="ABA57" s="1">
        <v>102</v>
      </c>
      <c r="ABB57" s="2">
        <v>8</v>
      </c>
      <c r="ABC57" s="1">
        <v>4.2999999999999997E-2</v>
      </c>
      <c r="ABD57" s="1">
        <f t="shared" si="2818"/>
        <v>3.5999999999999997E-2</v>
      </c>
      <c r="ABE57" s="1">
        <f t="shared" si="2819"/>
        <v>1.9931034482758618</v>
      </c>
      <c r="ABF57" s="1">
        <f t="shared" si="2820"/>
        <v>2.9896551724137928E-3</v>
      </c>
      <c r="ABG57" s="1">
        <f t="shared" si="2821"/>
        <v>22.936477597251852</v>
      </c>
      <c r="ABH57" s="1"/>
      <c r="ABI57" s="1"/>
      <c r="ABJ57" s="2" t="s">
        <v>11</v>
      </c>
      <c r="ABK57" s="1" t="s">
        <v>79</v>
      </c>
      <c r="ABL57" s="1">
        <v>112</v>
      </c>
      <c r="ABM57" s="2">
        <v>8</v>
      </c>
      <c r="ABN57" s="1">
        <v>9.0999999999999998E-2</v>
      </c>
      <c r="ABO57" s="1">
        <f t="shared" si="2822"/>
        <v>7.3999999999999996E-2</v>
      </c>
      <c r="ABP57" s="1">
        <f t="shared" si="2823"/>
        <v>3.3673469387755106</v>
      </c>
      <c r="ABQ57" s="1">
        <f t="shared" si="2824"/>
        <v>5.051020408163266E-3</v>
      </c>
      <c r="ABR57" s="1">
        <f t="shared" si="2825"/>
        <v>38.751163513470146</v>
      </c>
      <c r="ABS57" s="1"/>
      <c r="ABT57" s="1"/>
      <c r="ABU57" s="2" t="s">
        <v>11</v>
      </c>
      <c r="ABV57" s="1" t="s">
        <v>80</v>
      </c>
      <c r="ABW57" s="1">
        <v>113</v>
      </c>
      <c r="ABX57" s="2">
        <v>8</v>
      </c>
      <c r="ABY57" s="1">
        <v>3.4000000000000002E-2</v>
      </c>
      <c r="ABZ57" s="1">
        <f t="shared" si="2826"/>
        <v>2.1000000000000005E-2</v>
      </c>
      <c r="ACA57" s="1">
        <f t="shared" si="2827"/>
        <v>0.41071428571428586</v>
      </c>
      <c r="ACB57" s="1">
        <f t="shared" si="2828"/>
        <v>6.1607142857142882E-4</v>
      </c>
      <c r="ACC57" s="1">
        <f t="shared" si="2829"/>
        <v>4.7264676709611324</v>
      </c>
      <c r="ACD57" s="1"/>
      <c r="ACE57" s="1"/>
      <c r="ACF57" s="2" t="s">
        <v>11</v>
      </c>
      <c r="ACG57" s="1" t="s">
        <v>81</v>
      </c>
      <c r="ACH57" s="1">
        <v>114</v>
      </c>
      <c r="ACI57" s="2">
        <v>8</v>
      </c>
      <c r="ACJ57" s="1">
        <v>4.5999999999999999E-2</v>
      </c>
      <c r="ACK57" s="1">
        <f t="shared" si="2830"/>
        <v>3.2000000000000001E-2</v>
      </c>
      <c r="ACL57" s="1">
        <f t="shared" si="2831"/>
        <v>0.7275985663082436</v>
      </c>
      <c r="ACM57" s="1">
        <f t="shared" si="2832"/>
        <v>1.0913978494623655E-3</v>
      </c>
      <c r="ACN57" s="1">
        <f t="shared" si="2833"/>
        <v>8.3731470287495906</v>
      </c>
      <c r="ACO57" s="1"/>
      <c r="ACP57" s="1"/>
      <c r="ACQ57" s="2" t="s">
        <v>11</v>
      </c>
      <c r="ACR57" s="1" t="s">
        <v>82</v>
      </c>
      <c r="ACS57" s="1">
        <v>115</v>
      </c>
      <c r="ACT57" s="2">
        <v>8</v>
      </c>
      <c r="ACU57" s="1">
        <v>5.7000000000000002E-2</v>
      </c>
      <c r="ACV57" s="1">
        <f t="shared" si="2834"/>
        <v>4.3000000000000003E-2</v>
      </c>
      <c r="ACW57" s="1">
        <f t="shared" si="2835"/>
        <v>1.1637010676156585</v>
      </c>
      <c r="ACX57" s="1">
        <f t="shared" si="2836"/>
        <v>1.7455516014234878E-3</v>
      </c>
      <c r="ACY57" s="1">
        <f t="shared" si="2837"/>
        <v>13.39178028634384</v>
      </c>
      <c r="ACZ57" s="1"/>
      <c r="ADA57" s="1"/>
      <c r="ADB57" s="2" t="s">
        <v>11</v>
      </c>
      <c r="ADC57" s="1" t="s">
        <v>83</v>
      </c>
      <c r="ADD57" s="1">
        <v>116</v>
      </c>
      <c r="ADE57" s="2">
        <v>8</v>
      </c>
      <c r="ADF57" s="1">
        <v>6.7000000000000004E-2</v>
      </c>
      <c r="ADG57" s="1">
        <f t="shared" si="2838"/>
        <v>5.1000000000000004E-2</v>
      </c>
      <c r="ADH57" s="1">
        <f t="shared" si="2839"/>
        <v>1.4483985765124556</v>
      </c>
      <c r="ADI57" s="1">
        <f t="shared" si="2840"/>
        <v>2.1725978647686834E-3</v>
      </c>
      <c r="ADJ57" s="1">
        <f t="shared" si="2841"/>
        <v>16.668056808996766</v>
      </c>
      <c r="ADK57" s="1"/>
      <c r="ADL57" s="1"/>
      <c r="ADM57" s="2" t="s">
        <v>11</v>
      </c>
      <c r="ADN57" s="1" t="s">
        <v>84</v>
      </c>
      <c r="ADO57" s="1">
        <v>119</v>
      </c>
      <c r="ADP57" s="2">
        <v>8</v>
      </c>
      <c r="ADQ57" s="1">
        <v>8.3000000000000004E-2</v>
      </c>
      <c r="ADR57" s="1">
        <f t="shared" si="2842"/>
        <v>6.6000000000000003E-2</v>
      </c>
      <c r="ADS57" s="1">
        <f t="shared" si="2843"/>
        <v>1.4676258992805757</v>
      </c>
      <c r="ADT57" s="1">
        <f t="shared" si="2844"/>
        <v>2.2014388489208637E-3</v>
      </c>
      <c r="ADU57" s="1">
        <f t="shared" si="2845"/>
        <v>16.889323325949317</v>
      </c>
      <c r="ADV57" s="1"/>
      <c r="ADW57" s="1"/>
      <c r="ADX57" s="2" t="s">
        <v>11</v>
      </c>
      <c r="ADY57" s="1" t="s">
        <v>85</v>
      </c>
      <c r="ADZ57" s="1">
        <v>120</v>
      </c>
      <c r="AEA57" s="2">
        <v>8</v>
      </c>
      <c r="AEB57" s="1">
        <v>9.1999999999999998E-2</v>
      </c>
      <c r="AEC57" s="1">
        <f t="shared" si="2846"/>
        <v>7.4999999999999997E-2</v>
      </c>
      <c r="AED57" s="1">
        <f t="shared" si="2847"/>
        <v>1.7625899280575541</v>
      </c>
      <c r="AEE57" s="1">
        <f t="shared" si="2848"/>
        <v>2.643884892086331E-3</v>
      </c>
      <c r="AEF57" s="1">
        <f t="shared" si="2849"/>
        <v>20.283746151262658</v>
      </c>
      <c r="AEG57" s="1"/>
      <c r="AEH57" s="1"/>
      <c r="AEI57" s="2" t="s">
        <v>11</v>
      </c>
      <c r="AEJ57" s="1" t="s">
        <v>86</v>
      </c>
      <c r="AEK57" s="1">
        <v>121</v>
      </c>
      <c r="AEL57" s="2">
        <v>8</v>
      </c>
      <c r="AEM57" s="1">
        <v>9.2999999999999999E-2</v>
      </c>
      <c r="AEN57" s="1">
        <f t="shared" si="2850"/>
        <v>7.4999999999999997E-2</v>
      </c>
      <c r="AEO57" s="1">
        <f t="shared" si="2851"/>
        <v>1.8021582733812951</v>
      </c>
      <c r="AEP57" s="1">
        <f t="shared" si="2852"/>
        <v>2.7032374100719428E-3</v>
      </c>
      <c r="AEQ57" s="1">
        <f t="shared" si="2853"/>
        <v>20.739095554658352</v>
      </c>
      <c r="AER57" s="1"/>
      <c r="AES57" s="1"/>
      <c r="AET57" s="2" t="s">
        <v>11</v>
      </c>
      <c r="AEU57" s="1" t="s">
        <v>87</v>
      </c>
      <c r="AEV57" s="1">
        <v>122</v>
      </c>
      <c r="AEW57" s="2">
        <v>8</v>
      </c>
      <c r="AEX57" s="1">
        <v>0.1</v>
      </c>
      <c r="AEY57" s="1">
        <f t="shared" si="2854"/>
        <v>8.3000000000000004E-2</v>
      </c>
      <c r="AEZ57" s="1">
        <f t="shared" si="2855"/>
        <v>2.0395683453237412</v>
      </c>
      <c r="AFA57" s="1">
        <f t="shared" si="2856"/>
        <v>3.0593525179856119E-3</v>
      </c>
      <c r="AFB57" s="1">
        <f t="shared" si="2857"/>
        <v>23.471191975032504</v>
      </c>
      <c r="AFC57" s="1"/>
      <c r="AFD57" s="1"/>
      <c r="AFE57" s="2" t="s">
        <v>11</v>
      </c>
      <c r="AFF57" s="1" t="s">
        <v>88</v>
      </c>
      <c r="AFG57" s="1">
        <v>123</v>
      </c>
      <c r="AFH57" s="2">
        <v>8</v>
      </c>
      <c r="AFI57" s="1">
        <v>0.10299999999999999</v>
      </c>
      <c r="AFJ57" s="1">
        <f t="shared" si="2858"/>
        <v>8.5999999999999993E-2</v>
      </c>
      <c r="AFK57" s="1">
        <f t="shared" si="2859"/>
        <v>2.1438848920863309</v>
      </c>
      <c r="AFL57" s="1">
        <f t="shared" si="2860"/>
        <v>3.2158273381294963E-3</v>
      </c>
      <c r="AFM57" s="1">
        <f t="shared" si="2861"/>
        <v>24.67165858398478</v>
      </c>
      <c r="AFN57" s="1"/>
      <c r="AFO57" s="1"/>
      <c r="AFP57" s="2" t="s">
        <v>11</v>
      </c>
      <c r="AFQ57" s="1" t="s">
        <v>89</v>
      </c>
      <c r="AFR57" s="1">
        <v>126</v>
      </c>
      <c r="AFS57" s="2">
        <v>8</v>
      </c>
      <c r="AFT57" s="1">
        <v>0.121</v>
      </c>
      <c r="AFU57" s="1">
        <f t="shared" si="3405"/>
        <v>0.10299999999999999</v>
      </c>
      <c r="AFV57" s="1">
        <f t="shared" si="2862"/>
        <v>2.9039145907473305</v>
      </c>
      <c r="AFW57" s="1">
        <f t="shared" si="2863"/>
        <v>4.3558718861209959E-3</v>
      </c>
      <c r="AFX57" s="1">
        <f t="shared" si="2864"/>
        <v>33.418020531059845</v>
      </c>
      <c r="AFY57" s="1"/>
      <c r="AFZ57" s="1"/>
      <c r="AGA57" s="2" t="s">
        <v>11</v>
      </c>
      <c r="AGB57" s="1" t="s">
        <v>90</v>
      </c>
      <c r="AGC57" s="1">
        <v>127</v>
      </c>
      <c r="AGD57" s="2">
        <v>8</v>
      </c>
      <c r="AGE57" s="1">
        <v>3.5000000000000003E-2</v>
      </c>
      <c r="AGF57" s="1">
        <f t="shared" si="2865"/>
        <v>2.0000000000000004E-2</v>
      </c>
      <c r="AGG57" s="1">
        <f t="shared" si="2866"/>
        <v>0.91245791245791263</v>
      </c>
      <c r="AGH57" s="1">
        <f t="shared" si="2867"/>
        <v>1.368686868686869E-3</v>
      </c>
      <c r="AGI57" s="1">
        <f t="shared" si="2868"/>
        <v>10.500493833187839</v>
      </c>
      <c r="AGJ57" s="1"/>
      <c r="AGK57" s="1"/>
      <c r="AGL57" s="2" t="s">
        <v>11</v>
      </c>
      <c r="AGM57" s="1" t="s">
        <v>91</v>
      </c>
      <c r="AGN57" s="1">
        <v>128</v>
      </c>
      <c r="AGO57" s="2">
        <v>8</v>
      </c>
      <c r="AGP57" s="1">
        <v>4.4999999999999998E-2</v>
      </c>
      <c r="AGQ57" s="1">
        <f t="shared" si="2869"/>
        <v>0.03</v>
      </c>
      <c r="AGR57" s="1">
        <f t="shared" si="2870"/>
        <v>1.2842809364548493</v>
      </c>
      <c r="AGS57" s="1">
        <f t="shared" si="2871"/>
        <v>1.926421404682274E-3</v>
      </c>
      <c r="AGT57" s="1">
        <f t="shared" si="2872"/>
        <v>14.779403925599555</v>
      </c>
      <c r="AGU57" s="1"/>
      <c r="AGV57" s="1"/>
      <c r="AGW57" s="2" t="s">
        <v>11</v>
      </c>
      <c r="AGX57" s="1" t="s">
        <v>92</v>
      </c>
      <c r="AGY57" s="1">
        <v>129</v>
      </c>
      <c r="AGZ57" s="2">
        <v>8</v>
      </c>
      <c r="AHA57" s="1">
        <v>4.7E-2</v>
      </c>
      <c r="AHB57" s="1">
        <f t="shared" si="2025"/>
        <v>3.3000000000000002E-2</v>
      </c>
      <c r="AHC57" s="1">
        <f t="shared" si="2873"/>
        <v>1.4750830564784054</v>
      </c>
      <c r="AHD57" s="1">
        <f t="shared" si="2874"/>
        <v>2.2126245847176084E-3</v>
      </c>
      <c r="AHE57" s="1">
        <f t="shared" si="2875"/>
        <v>16.975139703997915</v>
      </c>
      <c r="AHF57" s="1"/>
      <c r="AHG57" s="1"/>
      <c r="AHH57" s="2" t="s">
        <v>11</v>
      </c>
      <c r="AHI57" s="1" t="s">
        <v>93</v>
      </c>
      <c r="AHJ57" s="1">
        <v>130</v>
      </c>
      <c r="AHK57" s="2">
        <v>8</v>
      </c>
      <c r="AHL57" s="1">
        <v>5.2999999999999999E-2</v>
      </c>
      <c r="AHM57" s="1">
        <f t="shared" si="2876"/>
        <v>3.9E-2</v>
      </c>
      <c r="AHN57" s="1">
        <f t="shared" si="2877"/>
        <v>1.6688963210702341</v>
      </c>
      <c r="AHO57" s="1">
        <f t="shared" si="2878"/>
        <v>2.5033444816053513E-3</v>
      </c>
      <c r="AHP57" s="1">
        <f t="shared" si="2879"/>
        <v>19.205527497068175</v>
      </c>
      <c r="AHQ57" s="1"/>
      <c r="AHR57" s="1"/>
      <c r="AHS57" s="2" t="s">
        <v>11</v>
      </c>
      <c r="AHT57" s="1" t="s">
        <v>94</v>
      </c>
      <c r="AHU57" s="1">
        <v>133</v>
      </c>
      <c r="AHV57" s="2">
        <v>8</v>
      </c>
      <c r="AHW57" s="1">
        <v>7.1999999999999995E-2</v>
      </c>
      <c r="AHX57" s="1">
        <f t="shared" si="2880"/>
        <v>5.5999999999999994E-2</v>
      </c>
      <c r="AHY57" s="1">
        <f t="shared" si="2881"/>
        <v>2.2558139534883717</v>
      </c>
      <c r="AHZ57" s="1">
        <f t="shared" si="2882"/>
        <v>3.3837209302325574E-3</v>
      </c>
      <c r="AIA57" s="1">
        <f t="shared" si="2883"/>
        <v>25.959729412195003</v>
      </c>
      <c r="AIB57" s="1"/>
      <c r="AIC57" s="1"/>
      <c r="AID57" s="2" t="s">
        <v>11</v>
      </c>
      <c r="AIE57" s="1" t="s">
        <v>95</v>
      </c>
      <c r="AIF57" s="1">
        <v>134</v>
      </c>
      <c r="AIG57" s="2">
        <v>8</v>
      </c>
      <c r="AIH57" s="1">
        <v>7.6999999999999999E-2</v>
      </c>
      <c r="AII57" s="1">
        <f t="shared" si="2037"/>
        <v>0.06</v>
      </c>
      <c r="AIJ57" s="1">
        <f t="shared" si="2884"/>
        <v>2.3754152823920265</v>
      </c>
      <c r="AIK57" s="1">
        <f t="shared" si="2885"/>
        <v>3.56312292358804E-3</v>
      </c>
      <c r="AIL57" s="1">
        <f t="shared" si="2886"/>
        <v>27.336092090897541</v>
      </c>
      <c r="AIM57" s="1"/>
      <c r="AIN57" s="1"/>
      <c r="AIO57" s="2" t="s">
        <v>11</v>
      </c>
      <c r="AIP57" s="1" t="s">
        <v>96</v>
      </c>
      <c r="AIQ57" s="1">
        <v>135</v>
      </c>
      <c r="AIR57" s="2">
        <v>8</v>
      </c>
      <c r="AIS57" s="1">
        <v>7.4999999999999997E-2</v>
      </c>
      <c r="AIT57" s="1">
        <f t="shared" si="2887"/>
        <v>6.0999999999999999E-2</v>
      </c>
      <c r="AIU57" s="1">
        <f t="shared" si="2888"/>
        <v>2.4536423841059603</v>
      </c>
      <c r="AIV57" s="1">
        <f t="shared" si="2889"/>
        <v>3.6804635761589406E-3</v>
      </c>
      <c r="AIW57" s="1">
        <f t="shared" si="2890"/>
        <v>28.236323419839202</v>
      </c>
      <c r="AIX57" s="1"/>
      <c r="AIY57" s="1"/>
      <c r="AIZ57" s="2" t="s">
        <v>11</v>
      </c>
      <c r="AJA57" s="1" t="s">
        <v>97</v>
      </c>
      <c r="AJB57" s="1">
        <v>136</v>
      </c>
      <c r="AJC57" s="2">
        <v>8</v>
      </c>
      <c r="AJD57" s="1">
        <v>8.1000000000000003E-2</v>
      </c>
      <c r="AJE57" s="1">
        <f t="shared" si="2891"/>
        <v>6.5000000000000002E-2</v>
      </c>
      <c r="AJF57" s="1">
        <f t="shared" si="2892"/>
        <v>2.576158940397351</v>
      </c>
      <c r="AJG57" s="1">
        <f t="shared" si="2893"/>
        <v>3.8642384105960267E-3</v>
      </c>
      <c r="AJH57" s="1">
        <f t="shared" si="2894"/>
        <v>29.646234305850065</v>
      </c>
      <c r="AJI57" s="1"/>
      <c r="AJJ57" s="1"/>
      <c r="AJK57" s="2" t="s">
        <v>11</v>
      </c>
      <c r="AJL57" s="1" t="s">
        <v>98</v>
      </c>
      <c r="AJM57" s="1">
        <v>140</v>
      </c>
      <c r="AJN57" s="2">
        <v>8</v>
      </c>
      <c r="AJO57" s="1">
        <v>9.1999999999999998E-2</v>
      </c>
      <c r="AJP57" s="1">
        <f t="shared" si="2895"/>
        <v>7.5999999999999998E-2</v>
      </c>
      <c r="AJQ57" s="1">
        <f t="shared" si="2896"/>
        <v>3.0065359477124183</v>
      </c>
      <c r="AJR57" s="1">
        <f t="shared" si="2897"/>
        <v>4.5098039215686276E-3</v>
      </c>
      <c r="AJS57" s="1">
        <f t="shared" si="2898"/>
        <v>34.598979029257947</v>
      </c>
      <c r="AJT57" s="1"/>
      <c r="AJU57" s="1"/>
      <c r="AJV57" s="2" t="s">
        <v>11</v>
      </c>
      <c r="AJW57" s="1" t="s">
        <v>99</v>
      </c>
      <c r="AJX57" s="1">
        <v>141</v>
      </c>
      <c r="AJY57" s="2">
        <v>8</v>
      </c>
      <c r="AJZ57" s="1">
        <v>3.2000000000000001E-2</v>
      </c>
      <c r="AKA57" s="1">
        <f t="shared" si="2899"/>
        <v>1.2E-2</v>
      </c>
      <c r="AKB57" s="1">
        <f t="shared" si="2900"/>
        <v>0.54915254237288136</v>
      </c>
      <c r="AKC57" s="1">
        <f t="shared" si="2901"/>
        <v>8.2372881355932204E-4</v>
      </c>
      <c r="AKD57" s="1">
        <f t="shared" si="2902"/>
        <v>6.3196042315341749</v>
      </c>
      <c r="AKE57" s="1"/>
      <c r="AKF57" s="1"/>
      <c r="AKG57" s="2" t="s">
        <v>11</v>
      </c>
      <c r="AKH57" s="1" t="s">
        <v>100</v>
      </c>
      <c r="AKI57" s="1">
        <v>143</v>
      </c>
      <c r="AKJ57" s="2">
        <v>8</v>
      </c>
      <c r="AKK57" s="1">
        <v>4.3999999999999997E-2</v>
      </c>
      <c r="AKL57" s="1">
        <f t="shared" si="2903"/>
        <v>2.1999999999999999E-2</v>
      </c>
      <c r="AKM57" s="1">
        <f t="shared" si="2904"/>
        <v>0.87796610169491529</v>
      </c>
      <c r="AKN57" s="1">
        <f t="shared" si="2905"/>
        <v>1.316949152542373E-3</v>
      </c>
      <c r="AKO57" s="1">
        <f t="shared" si="2906"/>
        <v>10.103564789921922</v>
      </c>
      <c r="AKP57" s="1"/>
      <c r="AKQ57" s="1"/>
      <c r="AKR57" s="2" t="s">
        <v>11</v>
      </c>
      <c r="AKS57" s="1" t="s">
        <v>101</v>
      </c>
      <c r="AKT57" s="1">
        <v>144</v>
      </c>
      <c r="AKU57" s="2">
        <v>8</v>
      </c>
      <c r="AKV57" s="1">
        <v>5.0999999999999997E-2</v>
      </c>
      <c r="AKW57" s="1">
        <f t="shared" si="2907"/>
        <v>2.7999999999999997E-2</v>
      </c>
      <c r="AKX57" s="1">
        <f t="shared" si="2908"/>
        <v>1.0508474576271185</v>
      </c>
      <c r="AKY57" s="1">
        <f t="shared" si="2909"/>
        <v>1.5762711864406777E-3</v>
      </c>
      <c r="AKZ57" s="1">
        <f t="shared" si="2910"/>
        <v>12.093069825775272</v>
      </c>
      <c r="ALA57" s="1"/>
      <c r="ALB57" s="1"/>
      <c r="ALC57" s="2" t="s">
        <v>11</v>
      </c>
      <c r="ALD57" s="1" t="s">
        <v>102</v>
      </c>
      <c r="ALE57" s="1">
        <v>147</v>
      </c>
      <c r="ALF57" s="2">
        <v>8</v>
      </c>
      <c r="ALG57" s="1">
        <v>5.8999999999999997E-2</v>
      </c>
      <c r="ALH57" s="1">
        <f t="shared" si="2911"/>
        <v>3.3000000000000002E-2</v>
      </c>
      <c r="ALI57" s="1">
        <f t="shared" si="2912"/>
        <v>1.2237288135593221</v>
      </c>
      <c r="ALJ57" s="1">
        <f t="shared" si="2913"/>
        <v>1.8355932203389831E-3</v>
      </c>
      <c r="ALK57" s="1">
        <f t="shared" si="2914"/>
        <v>14.082574861628625</v>
      </c>
      <c r="ALL57" s="1"/>
      <c r="ALM57" s="1"/>
      <c r="ALN57" s="2" t="s">
        <v>11</v>
      </c>
      <c r="ALO57" s="1" t="s">
        <v>103</v>
      </c>
      <c r="ALP57" s="1">
        <v>148</v>
      </c>
      <c r="ALQ57" s="2">
        <v>8</v>
      </c>
      <c r="ALR57" s="1">
        <v>6.3E-2</v>
      </c>
      <c r="ALS57" s="1">
        <f t="shared" si="2915"/>
        <v>3.7999999999999999E-2</v>
      </c>
      <c r="ALT57" s="1">
        <f t="shared" si="2916"/>
        <v>1.2993197278911564</v>
      </c>
      <c r="ALU57" s="1">
        <f t="shared" si="2917"/>
        <v>1.9489795918367346E-3</v>
      </c>
      <c r="ALV57" s="1">
        <f t="shared" si="2918"/>
        <v>14.952469153682417</v>
      </c>
      <c r="ALW57" s="1"/>
      <c r="ALX57" s="1"/>
      <c r="ALY57" s="2" t="s">
        <v>11</v>
      </c>
      <c r="ALZ57" s="1" t="s">
        <v>104</v>
      </c>
      <c r="AMA57" s="1">
        <v>149</v>
      </c>
      <c r="AMB57" s="2">
        <v>8</v>
      </c>
      <c r="AMC57" s="1">
        <v>6.2E-2</v>
      </c>
      <c r="AMD57" s="1">
        <f t="shared" si="2919"/>
        <v>4.1999999999999996E-2</v>
      </c>
      <c r="AME57" s="1">
        <f t="shared" si="2920"/>
        <v>1.5171232876712326</v>
      </c>
      <c r="AMF57" s="1">
        <f t="shared" si="2921"/>
        <v>2.2756849315068491E-3</v>
      </c>
      <c r="AMG57" s="1">
        <f t="shared" si="2922"/>
        <v>17.458935375402579</v>
      </c>
      <c r="AMH57" s="1"/>
      <c r="AMI57" s="1"/>
      <c r="AMJ57" s="2" t="s">
        <v>11</v>
      </c>
      <c r="AMK57" s="1" t="s">
        <v>105</v>
      </c>
      <c r="AML57" s="1">
        <v>150</v>
      </c>
      <c r="AMM57" s="2">
        <v>8</v>
      </c>
      <c r="AMN57" s="1">
        <v>6.8000000000000005E-2</v>
      </c>
      <c r="AMO57" s="1">
        <f t="shared" si="2923"/>
        <v>4.9000000000000002E-2</v>
      </c>
      <c r="AMP57" s="1">
        <f t="shared" si="2924"/>
        <v>1.6506849315068493</v>
      </c>
      <c r="AMQ57" s="1">
        <f t="shared" si="2925"/>
        <v>2.4760273972602737E-3</v>
      </c>
      <c r="AMR57" s="1">
        <f t="shared" si="2926"/>
        <v>18.995952259467366</v>
      </c>
      <c r="AMS57" s="1"/>
      <c r="AMT57" s="1"/>
      <c r="AMU57" s="2" t="s">
        <v>11</v>
      </c>
      <c r="AMV57" s="1" t="s">
        <v>106</v>
      </c>
      <c r="AMW57" s="1">
        <v>151</v>
      </c>
      <c r="AMX57" s="2">
        <v>8</v>
      </c>
      <c r="AMY57" s="1">
        <v>7.1999999999999995E-2</v>
      </c>
      <c r="AMZ57" s="1">
        <f t="shared" si="2927"/>
        <v>5.1999999999999991E-2</v>
      </c>
      <c r="ANA57" s="1">
        <f t="shared" si="2928"/>
        <v>1.7054794520547942</v>
      </c>
      <c r="ANB57" s="1">
        <f t="shared" si="2929"/>
        <v>2.5582191780821914E-3</v>
      </c>
      <c r="ANC57" s="1">
        <f t="shared" si="2930"/>
        <v>19.626523288827276</v>
      </c>
      <c r="AND57" s="1"/>
      <c r="ANE57" s="1"/>
      <c r="ANF57" s="2" t="s">
        <v>11</v>
      </c>
      <c r="ANG57" s="1" t="s">
        <v>107</v>
      </c>
      <c r="ANH57" s="1">
        <v>154</v>
      </c>
      <c r="ANI57" s="2">
        <v>8</v>
      </c>
      <c r="ANJ57" s="1">
        <v>7.5999999999999998E-2</v>
      </c>
      <c r="ANK57" s="1">
        <f t="shared" si="2931"/>
        <v>5.6999999999999995E-2</v>
      </c>
      <c r="ANL57" s="1">
        <f t="shared" si="2932"/>
        <v>1.8655172413793102</v>
      </c>
      <c r="ANM57" s="1">
        <f t="shared" si="2933"/>
        <v>2.7982758620689655E-3</v>
      </c>
      <c r="ANN57" s="1">
        <f t="shared" si="2934"/>
        <v>21.468225571130198</v>
      </c>
      <c r="ANO57" s="1"/>
      <c r="ANP57" s="1"/>
      <c r="ANQ57" s="2" t="s">
        <v>11</v>
      </c>
      <c r="ANR57" s="1" t="s">
        <v>108</v>
      </c>
      <c r="ANS57" s="1">
        <v>155</v>
      </c>
      <c r="ANT57" s="2">
        <v>8</v>
      </c>
      <c r="ANU57" s="1">
        <v>0.03</v>
      </c>
      <c r="ANV57" s="1">
        <f t="shared" si="2935"/>
        <v>9.9999999999999985E-3</v>
      </c>
      <c r="ANW57" s="1">
        <f t="shared" si="2936"/>
        <v>9.2150170648464105E-2</v>
      </c>
      <c r="ANX57" s="1">
        <f t="shared" si="2937"/>
        <v>1.3822525597269615E-4</v>
      </c>
      <c r="ANY57" s="1">
        <f t="shared" si="2938"/>
        <v>1.0604569102972585</v>
      </c>
      <c r="ANZ57" s="1"/>
      <c r="AOA57" s="1"/>
      <c r="AOB57" s="2" t="s">
        <v>11</v>
      </c>
      <c r="AOC57" s="1" t="s">
        <v>109</v>
      </c>
      <c r="AOD57" s="1">
        <v>156</v>
      </c>
      <c r="AOE57" s="2">
        <v>8</v>
      </c>
      <c r="AOF57" s="1">
        <v>3.9E-2</v>
      </c>
      <c r="AOG57" s="1">
        <f t="shared" si="2939"/>
        <v>1.7999999999999999E-2</v>
      </c>
      <c r="AOH57" s="1">
        <f t="shared" si="2940"/>
        <v>0.40677966101694912</v>
      </c>
      <c r="AOI57" s="1">
        <f t="shared" si="2941"/>
        <v>6.1016949152542369E-4</v>
      </c>
      <c r="AOJ57" s="1">
        <f t="shared" si="2942"/>
        <v>4.681188319654944</v>
      </c>
      <c r="AOK57" s="1"/>
      <c r="AOL57" s="1"/>
      <c r="AOM57" s="2" t="s">
        <v>11</v>
      </c>
      <c r="AON57" s="1" t="s">
        <v>110</v>
      </c>
      <c r="AOO57" s="1">
        <v>157</v>
      </c>
      <c r="AOP57" s="2">
        <v>8</v>
      </c>
      <c r="AOQ57" s="1">
        <v>3.9E-2</v>
      </c>
      <c r="AOR57" s="1">
        <f t="shared" si="2943"/>
        <v>2.5000000000000001E-2</v>
      </c>
      <c r="AOS57" s="1">
        <f t="shared" si="2944"/>
        <v>0.80546075085324242</v>
      </c>
      <c r="AOT57" s="1">
        <f t="shared" si="2945"/>
        <v>1.2081911262798637E-3</v>
      </c>
      <c r="AOU57" s="1">
        <f t="shared" si="2946"/>
        <v>9.2691789196353032</v>
      </c>
      <c r="AOV57" s="1"/>
      <c r="AOW57" s="1"/>
      <c r="AOX57" s="2" t="s">
        <v>11</v>
      </c>
      <c r="AOY57" s="1" t="s">
        <v>111</v>
      </c>
      <c r="AOZ57" s="1">
        <v>158</v>
      </c>
      <c r="APA57" s="2">
        <v>8</v>
      </c>
      <c r="APB57" s="1">
        <v>5.0999999999999997E-2</v>
      </c>
      <c r="APC57" s="1">
        <f t="shared" si="2947"/>
        <v>3.0999999999999996E-2</v>
      </c>
      <c r="APD57" s="1">
        <f t="shared" si="2948"/>
        <v>0.75342465753424648</v>
      </c>
      <c r="APE57" s="1">
        <f t="shared" si="2949"/>
        <v>1.1301369863013697E-3</v>
      </c>
      <c r="APF57" s="1">
        <f t="shared" si="2950"/>
        <v>8.6703516536987966</v>
      </c>
      <c r="APG57" s="1"/>
      <c r="APH57" s="1"/>
      <c r="API57" s="2" t="s">
        <v>11</v>
      </c>
      <c r="APJ57" s="1" t="s">
        <v>112</v>
      </c>
      <c r="APK57" s="1">
        <v>161</v>
      </c>
      <c r="APL57" s="2">
        <v>8</v>
      </c>
      <c r="APM57" s="1">
        <v>5.7000000000000002E-2</v>
      </c>
      <c r="APN57" s="1">
        <f t="shared" si="2951"/>
        <v>4.1000000000000002E-2</v>
      </c>
      <c r="APO57" s="1">
        <f t="shared" si="2952"/>
        <v>1.2525597269624575</v>
      </c>
      <c r="APP57" s="1">
        <f t="shared" si="2953"/>
        <v>1.8788395904436863E-3</v>
      </c>
      <c r="APQ57" s="1">
        <f t="shared" si="2954"/>
        <v>14.414358743670155</v>
      </c>
      <c r="APR57" s="1"/>
      <c r="APS57" s="1"/>
      <c r="APT57" s="2" t="s">
        <v>11</v>
      </c>
      <c r="APU57" s="1" t="s">
        <v>113</v>
      </c>
      <c r="APV57" s="1">
        <v>162</v>
      </c>
      <c r="APW57" s="2">
        <v>8</v>
      </c>
      <c r="APX57" s="1">
        <v>4.8000000000000001E-2</v>
      </c>
      <c r="APY57" s="1">
        <f t="shared" si="2955"/>
        <v>4.3000000000000003E-2</v>
      </c>
      <c r="APZ57" s="1">
        <f t="shared" si="2956"/>
        <v>1.8006872852233677</v>
      </c>
      <c r="AQA57" s="1">
        <f t="shared" si="2957"/>
        <v>2.7010309278350515E-3</v>
      </c>
      <c r="AQB57" s="1">
        <f t="shared" si="2958"/>
        <v>20.722167538724552</v>
      </c>
      <c r="AQC57" s="1"/>
      <c r="AQD57" s="1"/>
      <c r="AQE57" s="2" t="s">
        <v>11</v>
      </c>
      <c r="AQF57" s="1" t="s">
        <v>114</v>
      </c>
      <c r="AQG57" s="1">
        <v>163</v>
      </c>
      <c r="AQH57" s="2">
        <v>8</v>
      </c>
      <c r="AQI57" s="1">
        <v>0.06</v>
      </c>
      <c r="AQJ57" s="1">
        <f t="shared" si="3406"/>
        <v>4.3999999999999997E-2</v>
      </c>
      <c r="AQK57" s="1">
        <f t="shared" si="2959"/>
        <v>1.226027397260274</v>
      </c>
      <c r="AQL57" s="1">
        <f t="shared" si="2960"/>
        <v>1.8390410958904111E-3</v>
      </c>
      <c r="AQM57" s="1">
        <f t="shared" si="2961"/>
        <v>14.109026781928046</v>
      </c>
      <c r="AQN57" s="1"/>
      <c r="AQO57" s="1"/>
      <c r="AQP57" s="2" t="s">
        <v>11</v>
      </c>
      <c r="AQQ57" s="1" t="s">
        <v>115</v>
      </c>
      <c r="AQR57" s="1">
        <v>169</v>
      </c>
      <c r="AQS57" s="2">
        <v>8</v>
      </c>
      <c r="AQT57" s="1">
        <v>4.8000000000000001E-2</v>
      </c>
      <c r="AQU57" s="1">
        <f t="shared" si="2962"/>
        <v>5.6000000000000001E-2</v>
      </c>
      <c r="AQV57" s="1">
        <f t="shared" si="2963"/>
        <v>2.4641638225255975</v>
      </c>
      <c r="AQW57" s="1">
        <f t="shared" si="2964"/>
        <v>3.6962457337883963E-3</v>
      </c>
      <c r="AQX57" s="1">
        <f t="shared" si="2965"/>
        <v>28.357403304985969</v>
      </c>
      <c r="AQY57" s="1"/>
      <c r="AQZ57" s="1"/>
      <c r="ARA57" s="2" t="s">
        <v>11</v>
      </c>
      <c r="ARB57" s="1" t="s">
        <v>116</v>
      </c>
      <c r="ARC57" s="1">
        <v>170</v>
      </c>
      <c r="ARD57" s="2">
        <v>8</v>
      </c>
      <c r="ARE57" s="1">
        <v>2.3E-2</v>
      </c>
      <c r="ARF57" s="1">
        <f t="shared" si="2966"/>
        <v>1.7000000000000001E-2</v>
      </c>
      <c r="ARG57" s="1">
        <f t="shared" si="2967"/>
        <v>0.30952380952380953</v>
      </c>
      <c r="ARH57" s="1">
        <f t="shared" si="2968"/>
        <v>4.6428571428571433E-4</v>
      </c>
      <c r="ARI57" s="1">
        <f t="shared" si="2969"/>
        <v>3.5619756360866495</v>
      </c>
      <c r="ARJ57" s="1"/>
      <c r="ARK57" s="1"/>
      <c r="ARL57" s="2" t="s">
        <v>11</v>
      </c>
      <c r="ARM57" s="1" t="s">
        <v>117</v>
      </c>
      <c r="ARN57" s="1">
        <v>171</v>
      </c>
      <c r="ARO57" s="2">
        <v>8</v>
      </c>
      <c r="ARP57" s="1">
        <v>3.4000000000000002E-2</v>
      </c>
      <c r="ARQ57" s="1">
        <f t="shared" si="2970"/>
        <v>2.8000000000000004E-2</v>
      </c>
      <c r="ARR57" s="1">
        <f t="shared" si="2971"/>
        <v>0.77054794520547965</v>
      </c>
      <c r="ARS57" s="1">
        <f t="shared" si="2972"/>
        <v>1.1558219178082194E-3</v>
      </c>
      <c r="ART57" s="1">
        <f t="shared" si="2973"/>
        <v>8.8674051003737731</v>
      </c>
      <c r="ARU57" s="1"/>
      <c r="ARV57" s="1"/>
      <c r="ARW57" s="2" t="s">
        <v>11</v>
      </c>
      <c r="ARX57" s="1" t="s">
        <v>118</v>
      </c>
      <c r="ARY57" s="1">
        <v>172</v>
      </c>
      <c r="ARZ57" s="2">
        <v>8</v>
      </c>
      <c r="ASA57" s="1">
        <v>5.1999999999999998E-2</v>
      </c>
      <c r="ASB57" s="1">
        <f t="shared" si="2974"/>
        <v>3.2000000000000001E-2</v>
      </c>
      <c r="ASC57" s="1">
        <f t="shared" si="2975"/>
        <v>0.33220338983050846</v>
      </c>
      <c r="ASD57" s="1">
        <f t="shared" si="2976"/>
        <v>4.983050847457627E-4</v>
      </c>
      <c r="ASE57" s="1">
        <f t="shared" si="2977"/>
        <v>3.822970461051538</v>
      </c>
      <c r="ASF57" s="1"/>
      <c r="ASG57" s="1"/>
      <c r="ASH57" s="2" t="s">
        <v>11</v>
      </c>
      <c r="ASI57" s="1" t="s">
        <v>119</v>
      </c>
      <c r="ASJ57" s="1">
        <v>173</v>
      </c>
      <c r="ASK57" s="2">
        <v>8</v>
      </c>
      <c r="ASL57" s="1">
        <v>4.1000000000000002E-2</v>
      </c>
      <c r="ASM57" s="1">
        <f t="shared" si="2978"/>
        <v>3.7999999999999999E-2</v>
      </c>
      <c r="ASN57" s="1">
        <f t="shared" si="2979"/>
        <v>1.0684931506849316</v>
      </c>
      <c r="ASO57" s="1">
        <f t="shared" si="2980"/>
        <v>1.6027397260273974E-3</v>
      </c>
      <c r="ASP57" s="1">
        <f t="shared" si="2981"/>
        <v>12.296135072518297</v>
      </c>
      <c r="ASQ57" s="1"/>
      <c r="ASR57" s="1"/>
      <c r="ASS57" s="2" t="s">
        <v>11</v>
      </c>
      <c r="AST57" s="1" t="s">
        <v>120</v>
      </c>
      <c r="ASU57" s="1">
        <v>176</v>
      </c>
      <c r="ASV57" s="2">
        <v>8</v>
      </c>
      <c r="ASW57" s="1">
        <v>7.9000000000000001E-2</v>
      </c>
      <c r="ASX57" s="1">
        <f t="shared" si="2982"/>
        <v>7.1999999999999995E-2</v>
      </c>
      <c r="ASY57" s="1">
        <f t="shared" si="2983"/>
        <v>2.0343642611683848</v>
      </c>
      <c r="ASZ57" s="1">
        <f t="shared" si="2984"/>
        <v>3.051546391752577E-3</v>
      </c>
      <c r="ATA57" s="1">
        <f t="shared" si="2985"/>
        <v>23.411303784207888</v>
      </c>
      <c r="ATB57" s="1"/>
      <c r="ATC57" s="1"/>
      <c r="ATD57" s="2" t="s">
        <v>11</v>
      </c>
      <c r="ATE57" s="1" t="s">
        <v>121</v>
      </c>
      <c r="ATF57" s="1">
        <v>180</v>
      </c>
      <c r="ATG57" s="2">
        <v>8</v>
      </c>
      <c r="ATH57" s="1">
        <v>7.8E-2</v>
      </c>
      <c r="ATI57" s="1">
        <f t="shared" si="2986"/>
        <v>5.6999999999999995E-2</v>
      </c>
      <c r="ATJ57" s="1">
        <f t="shared" si="2987"/>
        <v>0.95155709342560546</v>
      </c>
      <c r="ATK57" s="1">
        <f t="shared" si="2988"/>
        <v>1.4273356401384083E-3</v>
      </c>
      <c r="ATL57" s="1">
        <f t="shared" si="2989"/>
        <v>10.950444130104019</v>
      </c>
      <c r="ATM57" s="1"/>
      <c r="ATN57" s="1"/>
      <c r="ATO57" s="2" t="s">
        <v>11</v>
      </c>
      <c r="ATP57" s="1" t="s">
        <v>122</v>
      </c>
      <c r="ATQ57" s="1">
        <v>183</v>
      </c>
      <c r="ATR57" s="2">
        <v>8</v>
      </c>
      <c r="ATS57" s="1">
        <v>6.0999999999999999E-2</v>
      </c>
      <c r="ATT57" s="1">
        <f t="shared" si="2990"/>
        <v>0.06</v>
      </c>
      <c r="ATU57" s="1">
        <f t="shared" si="2991"/>
        <v>1.773972602739726</v>
      </c>
      <c r="ATV57" s="1">
        <f t="shared" si="2992"/>
        <v>2.660958904109589E-3</v>
      </c>
      <c r="ATW57" s="1">
        <f t="shared" si="2993"/>
        <v>20.414737075527171</v>
      </c>
      <c r="ATX57" s="1"/>
      <c r="ATY57" s="1"/>
      <c r="ATZ57" s="2" t="s">
        <v>11</v>
      </c>
      <c r="AUA57" s="1" t="s">
        <v>123</v>
      </c>
      <c r="AUB57" s="1">
        <v>184</v>
      </c>
      <c r="AUC57" s="2">
        <v>8</v>
      </c>
      <c r="AUD57" s="1">
        <v>1.0999999999999999E-2</v>
      </c>
      <c r="AUE57" s="1">
        <f t="shared" si="2994"/>
        <v>-5.000000000000001E-3</v>
      </c>
      <c r="AUF57" s="1">
        <f t="shared" si="2995"/>
        <v>-0.49458483754512639</v>
      </c>
      <c r="AUG57" s="1">
        <f t="shared" si="2996"/>
        <v>-7.4187725631768957E-4</v>
      </c>
      <c r="AUH57" s="1">
        <f t="shared" si="2997"/>
        <v>-5.6916433796285979</v>
      </c>
      <c r="AUI57" s="1"/>
      <c r="AUJ57" s="1"/>
      <c r="AUK57" s="2" t="s">
        <v>11</v>
      </c>
      <c r="AUL57" s="1" t="s">
        <v>124</v>
      </c>
      <c r="AUM57" s="1">
        <v>185</v>
      </c>
      <c r="AUN57" s="2">
        <v>8</v>
      </c>
      <c r="AUO57" s="1">
        <v>2.1999999999999999E-2</v>
      </c>
      <c r="AUP57" s="1">
        <f t="shared" si="2998"/>
        <v>1.6999999999999998E-2</v>
      </c>
      <c r="AUQ57" s="1">
        <f t="shared" si="2999"/>
        <v>0.44404332129963897</v>
      </c>
      <c r="AUR57" s="1">
        <f t="shared" si="3000"/>
        <v>6.6606498194945844E-4</v>
      </c>
      <c r="AUS57" s="1">
        <f t="shared" si="3001"/>
        <v>5.1100155890096159</v>
      </c>
      <c r="AUT57" s="1"/>
      <c r="AUU57" s="1"/>
      <c r="AUV57" s="2" t="s">
        <v>11</v>
      </c>
      <c r="AUW57" s="1" t="s">
        <v>125</v>
      </c>
      <c r="AUX57" s="1">
        <v>186</v>
      </c>
      <c r="AUY57" s="2">
        <v>8</v>
      </c>
      <c r="AUZ57" s="1">
        <v>2.7E-2</v>
      </c>
      <c r="AVA57" s="1">
        <f t="shared" si="3002"/>
        <v>1.7000000000000001E-2</v>
      </c>
      <c r="AVB57" s="1">
        <f t="shared" si="3003"/>
        <v>0.47653429602888092</v>
      </c>
      <c r="AVC57" s="1">
        <f t="shared" si="3004"/>
        <v>7.1480144404332136E-4</v>
      </c>
      <c r="AVD57" s="1">
        <f t="shared" si="3005"/>
        <v>5.483919168693248</v>
      </c>
      <c r="AVE57" s="1"/>
      <c r="AVF57" s="1"/>
      <c r="AVG57" s="2" t="s">
        <v>11</v>
      </c>
      <c r="AVH57" s="1" t="s">
        <v>126</v>
      </c>
      <c r="AVI57" s="1">
        <v>187</v>
      </c>
      <c r="AVJ57" s="2">
        <v>8</v>
      </c>
      <c r="AVK57" s="1">
        <v>3.1E-2</v>
      </c>
      <c r="AVL57" s="1">
        <f t="shared" si="3006"/>
        <v>2.0999999999999998E-2</v>
      </c>
      <c r="AVM57" s="1">
        <f t="shared" si="3007"/>
        <v>0.74100719424460426</v>
      </c>
      <c r="AVN57" s="1">
        <f t="shared" si="3008"/>
        <v>1.1115107913669065E-3</v>
      </c>
      <c r="AVO57" s="1">
        <f t="shared" si="3009"/>
        <v>8.5274524635920557</v>
      </c>
      <c r="AVP57" s="1"/>
      <c r="AVQ57" s="1"/>
      <c r="AVR57" s="2" t="s">
        <v>11</v>
      </c>
      <c r="AVS57" s="1" t="s">
        <v>127</v>
      </c>
      <c r="AVT57" s="1">
        <v>190</v>
      </c>
      <c r="AVU57" s="2">
        <v>8</v>
      </c>
      <c r="AVV57" s="1">
        <v>0.04</v>
      </c>
      <c r="AVW57" s="1">
        <f t="shared" si="3010"/>
        <v>2.9000000000000001E-2</v>
      </c>
      <c r="AVX57" s="1">
        <f t="shared" si="3011"/>
        <v>1.075268817204301</v>
      </c>
      <c r="AVY57" s="1">
        <f t="shared" si="3012"/>
        <v>1.6129032258064516E-3</v>
      </c>
      <c r="AVZ57" s="1">
        <f t="shared" si="3013"/>
        <v>12.374108909482157</v>
      </c>
      <c r="AWA57" s="1"/>
      <c r="AWB57" s="1"/>
      <c r="AWC57" s="2" t="s">
        <v>11</v>
      </c>
      <c r="AWD57" s="1" t="s">
        <v>128</v>
      </c>
      <c r="AWE57" s="1">
        <v>191</v>
      </c>
      <c r="AWF57" s="2">
        <v>8</v>
      </c>
      <c r="AWG57" s="1">
        <v>4.2999999999999997E-2</v>
      </c>
      <c r="AWH57" s="1">
        <f t="shared" si="3014"/>
        <v>0.03</v>
      </c>
      <c r="AWI57" s="1">
        <f t="shared" si="3015"/>
        <v>1.0215053763440858</v>
      </c>
      <c r="AWJ57" s="1">
        <f t="shared" si="3016"/>
        <v>1.5322580645161287E-3</v>
      </c>
      <c r="AWK57" s="1">
        <f t="shared" si="3017"/>
        <v>11.755403464008046</v>
      </c>
      <c r="AWL57" s="1"/>
      <c r="AWM57" s="1"/>
      <c r="AWN57" s="2" t="s">
        <v>11</v>
      </c>
      <c r="AWO57" s="1" t="s">
        <v>129</v>
      </c>
      <c r="AWP57" s="1">
        <v>192</v>
      </c>
      <c r="AWQ57" s="2">
        <v>8</v>
      </c>
      <c r="AWR57" s="1">
        <v>4.3999999999999997E-2</v>
      </c>
      <c r="AWS57" s="1">
        <f t="shared" si="3018"/>
        <v>2.7999999999999997E-2</v>
      </c>
      <c r="AWT57" s="1">
        <f t="shared" si="3019"/>
        <v>0.93571428571428561</v>
      </c>
      <c r="AWU57" s="1">
        <f t="shared" si="3020"/>
        <v>1.4035714285714285E-3</v>
      </c>
      <c r="AWV57" s="1">
        <f t="shared" si="3021"/>
        <v>10.768126346015793</v>
      </c>
      <c r="AWW57" s="1"/>
      <c r="AWX57" s="1"/>
      <c r="AWY57" s="2" t="s">
        <v>11</v>
      </c>
      <c r="AWZ57" s="1" t="s">
        <v>130</v>
      </c>
      <c r="AXA57" s="1">
        <v>193</v>
      </c>
      <c r="AXB57" s="2">
        <v>8</v>
      </c>
      <c r="AXC57" s="1">
        <v>4.4999999999999998E-2</v>
      </c>
      <c r="AXD57" s="1">
        <f t="shared" si="3022"/>
        <v>3.1E-2</v>
      </c>
      <c r="AXE57" s="1">
        <f t="shared" si="3023"/>
        <v>1.010752688172043</v>
      </c>
      <c r="AXF57" s="1">
        <f t="shared" si="3024"/>
        <v>1.5161290322580644E-3</v>
      </c>
      <c r="AXG57" s="1">
        <f t="shared" si="3025"/>
        <v>11.631662374913226</v>
      </c>
      <c r="AXH57" s="1"/>
      <c r="AXI57" s="1"/>
      <c r="AXJ57" s="2" t="s">
        <v>11</v>
      </c>
      <c r="AXK57" s="1" t="s">
        <v>131</v>
      </c>
      <c r="AXL57" s="1">
        <v>197</v>
      </c>
      <c r="AXM57" s="2">
        <v>8</v>
      </c>
      <c r="AXN57" s="1">
        <v>5.5E-2</v>
      </c>
      <c r="AXO57" s="1">
        <f t="shared" si="3026"/>
        <v>3.6000000000000004E-2</v>
      </c>
      <c r="AXP57" s="1">
        <f t="shared" si="3027"/>
        <v>1.1402877697841729</v>
      </c>
      <c r="AXQ57" s="1">
        <f t="shared" si="3028"/>
        <v>1.7104316546762595E-3</v>
      </c>
      <c r="AXR57" s="1">
        <f t="shared" si="3029"/>
        <v>13.122341897857682</v>
      </c>
      <c r="AXS57" s="1"/>
      <c r="AXT57" s="1"/>
      <c r="AXU57" s="2" t="s">
        <v>11</v>
      </c>
      <c r="AXV57" s="1" t="s">
        <v>132</v>
      </c>
      <c r="AXW57" s="1">
        <v>198</v>
      </c>
      <c r="AXX57" s="2">
        <v>8</v>
      </c>
      <c r="AXY57" s="1">
        <v>2.7E-2</v>
      </c>
      <c r="AXZ57" s="1">
        <f t="shared" si="3030"/>
        <v>9.9999999999999985E-3</v>
      </c>
      <c r="AYA57" s="1">
        <f t="shared" si="3031"/>
        <v>0.17266187050359708</v>
      </c>
      <c r="AYB57" s="1">
        <f t="shared" si="3032"/>
        <v>2.5899280575539561E-4</v>
      </c>
      <c r="AYC57" s="1">
        <f t="shared" si="3033"/>
        <v>1.9869792148175658</v>
      </c>
      <c r="AYD57" s="1"/>
      <c r="AYE57" s="1"/>
      <c r="AYF57" s="2" t="s">
        <v>11</v>
      </c>
      <c r="AYG57" s="1" t="s">
        <v>133</v>
      </c>
      <c r="AYH57" s="1">
        <v>201</v>
      </c>
      <c r="AYI57" s="2">
        <v>8</v>
      </c>
      <c r="AYJ57" s="1">
        <v>4.1000000000000002E-2</v>
      </c>
      <c r="AYK57" s="1">
        <f t="shared" si="3034"/>
        <v>1.8000000000000002E-2</v>
      </c>
      <c r="AYL57" s="1">
        <f t="shared" si="3035"/>
        <v>0.41071428571428581</v>
      </c>
      <c r="AYM57" s="1">
        <f t="shared" si="3036"/>
        <v>6.1607142857142872E-4</v>
      </c>
      <c r="AYN57" s="1">
        <f t="shared" si="3037"/>
        <v>4.7264676709611315</v>
      </c>
      <c r="AYO57" s="1"/>
      <c r="AYP57" s="1"/>
      <c r="AYQ57" s="2" t="s">
        <v>11</v>
      </c>
      <c r="AYR57" s="1" t="s">
        <v>134</v>
      </c>
      <c r="AYS57" s="1">
        <v>204</v>
      </c>
      <c r="AYT57" s="2">
        <v>8</v>
      </c>
      <c r="AYU57" s="1">
        <v>4.9000000000000002E-2</v>
      </c>
      <c r="AYV57" s="1">
        <f t="shared" si="3038"/>
        <v>2.6000000000000002E-2</v>
      </c>
      <c r="AYW57" s="1">
        <f t="shared" si="3039"/>
        <v>0.38214285714285723</v>
      </c>
      <c r="AYX57" s="1">
        <f t="shared" si="3040"/>
        <v>5.7321428571428584E-4</v>
      </c>
      <c r="AYY57" s="1">
        <f t="shared" si="3041"/>
        <v>4.3976699199377487</v>
      </c>
      <c r="AYZ57" s="1"/>
      <c r="AZA57" s="1"/>
      <c r="AZB57" s="2" t="s">
        <v>11</v>
      </c>
      <c r="AZC57" s="1" t="s">
        <v>135</v>
      </c>
      <c r="AZD57" s="1">
        <v>205</v>
      </c>
      <c r="AZE57" s="2">
        <v>8</v>
      </c>
      <c r="AZF57" s="1">
        <v>4.9000000000000002E-2</v>
      </c>
      <c r="AZG57" s="1">
        <f t="shared" si="2197"/>
        <v>2.7000000000000003E-2</v>
      </c>
      <c r="AZH57" s="1">
        <f t="shared" si="3042"/>
        <v>0.75714285714285723</v>
      </c>
      <c r="AZI57" s="1">
        <f t="shared" si="3043"/>
        <v>1.1357142857142859E-3</v>
      </c>
      <c r="AZJ57" s="1">
        <f t="shared" si="3044"/>
        <v>8.7131404021196506</v>
      </c>
      <c r="AZK57" s="1"/>
      <c r="AZL57" s="1"/>
      <c r="AZM57" s="2" t="s">
        <v>11</v>
      </c>
      <c r="AZN57" s="1" t="s">
        <v>136</v>
      </c>
      <c r="AZO57" s="1">
        <v>208</v>
      </c>
      <c r="AZP57" s="2">
        <v>8</v>
      </c>
      <c r="AZQ57" s="1">
        <v>5.8999999999999997E-2</v>
      </c>
      <c r="AZR57" s="1">
        <f t="shared" si="3045"/>
        <v>3.7999999999999992E-2</v>
      </c>
      <c r="AZS57" s="1">
        <f t="shared" si="3046"/>
        <v>1.1499999999999997</v>
      </c>
      <c r="AZT57" s="1">
        <f t="shared" si="3047"/>
        <v>1.7249999999999995E-3</v>
      </c>
      <c r="AZU57" s="1">
        <f t="shared" si="3048"/>
        <v>13.234109478691161</v>
      </c>
      <c r="AZV57" s="1"/>
      <c r="AZW57" s="1"/>
      <c r="AZX57" s="2" t="s">
        <v>11</v>
      </c>
      <c r="AZY57" s="1" t="s">
        <v>137</v>
      </c>
      <c r="AZZ57" s="1">
        <v>211</v>
      </c>
      <c r="BAA57" s="2">
        <v>8</v>
      </c>
      <c r="BAB57" s="1">
        <v>5.8000000000000003E-2</v>
      </c>
      <c r="BAC57" s="1">
        <f t="shared" si="3049"/>
        <v>3.4000000000000002E-2</v>
      </c>
      <c r="BAD57" s="1">
        <f t="shared" si="3050"/>
        <v>0.95035460992907816</v>
      </c>
      <c r="BAE57" s="1">
        <f t="shared" si="3051"/>
        <v>1.4255319148936173E-3</v>
      </c>
      <c r="BAF57" s="1">
        <f t="shared" si="3052"/>
        <v>10.936606044678486</v>
      </c>
      <c r="BAG57" s="1"/>
      <c r="BAH57" s="1"/>
      <c r="BAI57" s="2" t="s">
        <v>11</v>
      </c>
      <c r="BAJ57" s="1" t="s">
        <v>138</v>
      </c>
      <c r="BAK57" s="1">
        <v>212</v>
      </c>
      <c r="BAL57" s="2">
        <v>8</v>
      </c>
      <c r="BAM57" s="1">
        <v>1.6E-2</v>
      </c>
      <c r="BAN57" s="1">
        <f t="shared" si="3053"/>
        <v>6.0000000000000001E-3</v>
      </c>
      <c r="BAO57" s="1">
        <f t="shared" si="3054"/>
        <v>1.202749140893471</v>
      </c>
      <c r="BAP57" s="1">
        <f t="shared" si="3055"/>
        <v>1.8041237113402065E-3</v>
      </c>
      <c r="BAQ57" s="1">
        <f t="shared" si="3056"/>
        <v>13.841142439987776</v>
      </c>
      <c r="BAR57" s="1"/>
      <c r="BAS57" s="1"/>
      <c r="BAT57" s="2" t="s">
        <v>11</v>
      </c>
      <c r="BAU57" s="1" t="s">
        <v>139</v>
      </c>
      <c r="BAV57" s="1">
        <v>213</v>
      </c>
      <c r="BAW57" s="2">
        <v>8</v>
      </c>
      <c r="BAX57" s="1">
        <v>1.4E-2</v>
      </c>
      <c r="BAY57" s="1">
        <f t="shared" si="3057"/>
        <v>1.3000000000000001E-2</v>
      </c>
      <c r="BAZ57" s="1">
        <f t="shared" si="3058"/>
        <v>1.5833333333333335</v>
      </c>
      <c r="BBA57" s="1">
        <f t="shared" si="3059"/>
        <v>2.3750000000000004E-3</v>
      </c>
      <c r="BBB57" s="1">
        <f t="shared" si="3060"/>
        <v>18.220875369212479</v>
      </c>
      <c r="BBC57" s="1"/>
      <c r="BBD57" s="1"/>
      <c r="BBE57" s="2" t="s">
        <v>11</v>
      </c>
      <c r="BBF57" s="1" t="s">
        <v>140</v>
      </c>
      <c r="BBG57" s="1">
        <v>214</v>
      </c>
      <c r="BBH57" s="2">
        <v>8</v>
      </c>
      <c r="BBI57" s="1">
        <v>2.1000000000000001E-2</v>
      </c>
      <c r="BBJ57" s="1">
        <f t="shared" si="3061"/>
        <v>1.6E-2</v>
      </c>
      <c r="BBK57" s="1">
        <f t="shared" si="3062"/>
        <v>1.3658536585365852</v>
      </c>
      <c r="BBL57" s="1">
        <f t="shared" si="3063"/>
        <v>2.0487804878048777E-3</v>
      </c>
      <c r="BBM57" s="1">
        <f t="shared" si="3064"/>
        <v>15.718136390386112</v>
      </c>
      <c r="BBN57" s="1"/>
      <c r="BBO57" s="1"/>
      <c r="BBP57" s="2" t="s">
        <v>11</v>
      </c>
      <c r="BBQ57" s="1" t="s">
        <v>141</v>
      </c>
      <c r="BBR57" s="1">
        <v>215</v>
      </c>
      <c r="BBS57" s="2">
        <v>8</v>
      </c>
      <c r="BBT57" s="1">
        <v>2.4E-2</v>
      </c>
      <c r="BBU57" s="1">
        <f t="shared" si="3065"/>
        <v>1.6E-2</v>
      </c>
      <c r="BBV57" s="1">
        <f t="shared" si="3066"/>
        <v>1.2692307692307692</v>
      </c>
      <c r="BBW57" s="1">
        <f t="shared" si="3067"/>
        <v>1.9038461538461538E-3</v>
      </c>
      <c r="BBX57" s="1">
        <f t="shared" si="3068"/>
        <v>14.606207785846436</v>
      </c>
      <c r="BBY57" s="1"/>
      <c r="BBZ57" s="1"/>
      <c r="BCA57" s="2" t="s">
        <v>11</v>
      </c>
      <c r="BCB57" s="1" t="s">
        <v>142</v>
      </c>
      <c r="BCC57" s="1">
        <v>225</v>
      </c>
      <c r="BCD57" s="2">
        <v>8</v>
      </c>
      <c r="BCE57" s="1">
        <v>3.5000000000000003E-2</v>
      </c>
      <c r="BCF57" s="1">
        <f t="shared" si="3069"/>
        <v>2.8000000000000004E-2</v>
      </c>
      <c r="BCG57" s="1">
        <f t="shared" si="3070"/>
        <v>1.6550522648083623</v>
      </c>
      <c r="BCH57" s="1">
        <f t="shared" si="3071"/>
        <v>2.4825783972125437E-3</v>
      </c>
      <c r="BCI57" s="1">
        <f t="shared" si="3072"/>
        <v>19.046211187330115</v>
      </c>
      <c r="BCJ57" s="1"/>
      <c r="BCK57" s="1"/>
      <c r="BCL57" s="2" t="s">
        <v>11</v>
      </c>
      <c r="BCM57" s="1" t="s">
        <v>143</v>
      </c>
      <c r="BCN57" s="1">
        <v>226</v>
      </c>
      <c r="BCO57" s="2">
        <v>8</v>
      </c>
      <c r="BCP57" s="1">
        <v>1.9E-2</v>
      </c>
      <c r="BCQ57" s="1">
        <f t="shared" si="3073"/>
        <v>1.0000000000000009E-3</v>
      </c>
      <c r="BCR57" s="1">
        <f t="shared" si="3074"/>
        <v>0.52027027027027029</v>
      </c>
      <c r="BCS57" s="1">
        <f t="shared" si="3075"/>
        <v>7.8040540540540539E-4</v>
      </c>
      <c r="BCT57" s="1">
        <f t="shared" si="3076"/>
        <v>5.9872293176217379</v>
      </c>
      <c r="BCU57" s="1"/>
      <c r="BCV57" s="1"/>
      <c r="BCW57" s="2" t="s">
        <v>11</v>
      </c>
      <c r="BCX57" s="1" t="s">
        <v>144</v>
      </c>
      <c r="BCY57" s="1">
        <v>232</v>
      </c>
      <c r="BCZ57" s="2">
        <v>8</v>
      </c>
      <c r="BDA57" s="1">
        <v>0.04</v>
      </c>
      <c r="BDB57" s="1">
        <f t="shared" si="3077"/>
        <v>1.6E-2</v>
      </c>
      <c r="BDC57" s="1">
        <f t="shared" si="3078"/>
        <v>1.0945945945945945</v>
      </c>
      <c r="BDD57" s="1">
        <f t="shared" si="3079"/>
        <v>1.6418918918918919E-3</v>
      </c>
      <c r="BDE57" s="1">
        <f t="shared" si="3080"/>
        <v>12.596508434476902</v>
      </c>
      <c r="BDF57" s="1"/>
      <c r="BDG57" s="1"/>
      <c r="BDH57" s="2" t="s">
        <v>11</v>
      </c>
      <c r="BDI57" s="1" t="s">
        <v>145</v>
      </c>
      <c r="BDJ57" s="1">
        <v>233</v>
      </c>
      <c r="BDK57" s="2">
        <v>8</v>
      </c>
      <c r="BDL57" s="1">
        <v>4.2000000000000003E-2</v>
      </c>
      <c r="BDM57" s="1">
        <f t="shared" si="3081"/>
        <v>4.0000000000000036E-3</v>
      </c>
      <c r="BDN57" s="1">
        <f t="shared" si="3082"/>
        <v>0.73310810810810823</v>
      </c>
      <c r="BDO57" s="1">
        <f t="shared" si="3083"/>
        <v>1.0996621621621623E-3</v>
      </c>
      <c r="BDP57" s="1">
        <f t="shared" si="3084"/>
        <v>8.436550402103359</v>
      </c>
      <c r="BDQ57" s="1"/>
      <c r="BDR57" s="1"/>
      <c r="BDS57" s="2" t="s">
        <v>11</v>
      </c>
      <c r="BDT57" s="1" t="s">
        <v>146</v>
      </c>
      <c r="BDU57" s="1">
        <v>234</v>
      </c>
      <c r="BDV57" s="2">
        <v>8</v>
      </c>
      <c r="BDW57" s="1">
        <v>4.2999999999999997E-2</v>
      </c>
      <c r="BDX57" s="1">
        <f t="shared" si="3085"/>
        <v>7.9999999999999932E-3</v>
      </c>
      <c r="BDY57" s="1">
        <f t="shared" si="3086"/>
        <v>0.84406779661016929</v>
      </c>
      <c r="BDZ57" s="1">
        <f t="shared" si="3087"/>
        <v>1.266101694915254E-3</v>
      </c>
      <c r="BEA57" s="1">
        <f t="shared" si="3088"/>
        <v>9.7134657632840078</v>
      </c>
      <c r="BEB57" s="1"/>
      <c r="BEC57" s="1"/>
      <c r="BED57" s="2" t="s">
        <v>11</v>
      </c>
      <c r="BEE57" s="1" t="s">
        <v>147</v>
      </c>
      <c r="BEF57" s="1">
        <v>236</v>
      </c>
      <c r="BEG57" s="2">
        <v>8</v>
      </c>
      <c r="BEH57" s="1">
        <v>4.8000000000000001E-2</v>
      </c>
      <c r="BEI57" s="1">
        <f t="shared" si="3089"/>
        <v>-1.0000000000000002E-2</v>
      </c>
      <c r="BEJ57" s="1">
        <f t="shared" si="3090"/>
        <v>0.2406779661016949</v>
      </c>
      <c r="BEK57" s="1">
        <f t="shared" si="3091"/>
        <v>3.6101694915254234E-4</v>
      </c>
      <c r="BEL57" s="1">
        <f t="shared" si="3092"/>
        <v>2.7697030891291754</v>
      </c>
      <c r="BEM57" s="1"/>
      <c r="BEN57" s="1"/>
      <c r="BEO57" s="2" t="s">
        <v>11</v>
      </c>
      <c r="BEP57" s="4" t="s">
        <v>148</v>
      </c>
      <c r="BEQ57" s="4">
        <v>239</v>
      </c>
      <c r="BER57" s="2">
        <v>8</v>
      </c>
      <c r="BES57" s="1">
        <v>0.06</v>
      </c>
      <c r="BET57" s="1">
        <f t="shared" si="3093"/>
        <v>-7.0000000000000062E-3</v>
      </c>
      <c r="BEU57" s="1">
        <f t="shared" si="3094"/>
        <v>0.39597315436241592</v>
      </c>
      <c r="BEV57" s="1">
        <f t="shared" si="3095"/>
        <v>5.9395973154362388E-4</v>
      </c>
      <c r="BEW57" s="1">
        <f t="shared" si="3096"/>
        <v>4.5568278916999034</v>
      </c>
      <c r="BEX57" s="1"/>
      <c r="BEY57" s="1"/>
      <c r="BEZ57" s="2" t="s">
        <v>11</v>
      </c>
      <c r="BFA57" s="4" t="s">
        <v>149</v>
      </c>
      <c r="BFB57" s="4">
        <v>240</v>
      </c>
      <c r="BFC57" s="2">
        <v>8</v>
      </c>
      <c r="BFD57" s="1">
        <v>-1.4999999999999999E-2</v>
      </c>
      <c r="BFE57" s="1">
        <f t="shared" si="3097"/>
        <v>8.0000000000000002E-3</v>
      </c>
      <c r="BFF57" s="1">
        <f t="shared" si="3098"/>
        <v>2.5087108013937285</v>
      </c>
      <c r="BFG57" s="1">
        <f t="shared" si="3099"/>
        <v>3.7630662020905928E-3</v>
      </c>
      <c r="BFH57" s="1">
        <f t="shared" si="3100"/>
        <v>28.870046431321438</v>
      </c>
      <c r="BFI57" s="1"/>
      <c r="BFJ57" s="1"/>
      <c r="BFK57" s="2" t="s">
        <v>11</v>
      </c>
      <c r="BFL57" s="4" t="s">
        <v>150</v>
      </c>
      <c r="BFM57" s="4">
        <v>241</v>
      </c>
      <c r="BFN57" s="2">
        <v>8</v>
      </c>
      <c r="BFO57" s="1">
        <v>-5.0000000000000001E-3</v>
      </c>
      <c r="BFP57" s="1">
        <f t="shared" si="3101"/>
        <v>1.2E-2</v>
      </c>
      <c r="BFQ57" s="1">
        <f t="shared" si="3102"/>
        <v>2.6666666666666665</v>
      </c>
      <c r="BFR57" s="1">
        <f t="shared" si="3103"/>
        <v>4.0000000000000001E-3</v>
      </c>
      <c r="BFS57" s="1">
        <f t="shared" si="3104"/>
        <v>30.687790095515748</v>
      </c>
      <c r="BFT57" s="1"/>
      <c r="BFU57" s="1"/>
      <c r="BFV57" s="2" t="s">
        <v>11</v>
      </c>
      <c r="BFW57" s="4" t="s">
        <v>151</v>
      </c>
      <c r="BFX57" s="4">
        <v>243</v>
      </c>
      <c r="BFY57" s="2">
        <v>8</v>
      </c>
      <c r="BFZ57" s="1">
        <v>2.8000000000000001E-2</v>
      </c>
      <c r="BGA57" s="1">
        <f t="shared" si="3105"/>
        <v>2.1999999999999999E-2</v>
      </c>
      <c r="BGB57" s="1">
        <f t="shared" si="3106"/>
        <v>2.0242214532871974</v>
      </c>
      <c r="BGC57" s="1">
        <f t="shared" si="3107"/>
        <v>3.0363321799307961E-3</v>
      </c>
      <c r="BGD57" s="1">
        <f t="shared" si="3108"/>
        <v>23.294581149494004</v>
      </c>
      <c r="BGE57" s="1"/>
      <c r="BGF57" s="1"/>
      <c r="BGG57" s="2" t="s">
        <v>11</v>
      </c>
      <c r="BGH57" s="4" t="s">
        <v>152</v>
      </c>
      <c r="BGI57" s="4">
        <v>246</v>
      </c>
      <c r="BGJ57" s="2">
        <v>8</v>
      </c>
      <c r="BGK57" s="1">
        <v>0.03</v>
      </c>
      <c r="BGL57" s="1">
        <f t="shared" si="3109"/>
        <v>1.9E-2</v>
      </c>
      <c r="BGM57" s="1">
        <f t="shared" si="2265"/>
        <v>1.7785467128027683</v>
      </c>
      <c r="BGN57" s="1">
        <f t="shared" si="3110"/>
        <v>2.6678200692041524E-3</v>
      </c>
      <c r="BGO57" s="1">
        <f t="shared" si="3111"/>
        <v>20.467375574085331</v>
      </c>
      <c r="BGP57" s="1"/>
      <c r="BGQ57" s="1"/>
      <c r="BGR57" s="2" t="s">
        <v>11</v>
      </c>
      <c r="BGS57" s="4" t="s">
        <v>153</v>
      </c>
      <c r="BGT57" s="4">
        <v>249</v>
      </c>
      <c r="BGU57" s="2">
        <v>8</v>
      </c>
      <c r="BGV57" s="1">
        <v>3.7999999999999999E-2</v>
      </c>
      <c r="BGW57" s="1">
        <f t="shared" si="3112"/>
        <v>2.8999999999999998E-2</v>
      </c>
      <c r="BGX57" s="1">
        <f t="shared" si="3113"/>
        <v>2.2405498281786942</v>
      </c>
      <c r="BGY57" s="1">
        <f t="shared" si="3114"/>
        <v>3.3608247422680414E-3</v>
      </c>
      <c r="BGZ57" s="1">
        <f t="shared" si="3115"/>
        <v>25.784071059634364</v>
      </c>
      <c r="BHA57" s="1"/>
      <c r="BHB57" s="1"/>
      <c r="BHC57" s="2" t="s">
        <v>11</v>
      </c>
      <c r="BHD57" s="4" t="s">
        <v>154</v>
      </c>
      <c r="BHE57" s="4">
        <v>253</v>
      </c>
      <c r="BHF57" s="2">
        <v>8</v>
      </c>
      <c r="BHG57" s="1">
        <v>4.2999999999999997E-2</v>
      </c>
      <c r="BHH57" s="1">
        <f t="shared" si="3116"/>
        <v>3.4999999999999996E-2</v>
      </c>
      <c r="BHI57" s="1">
        <f t="shared" si="3407"/>
        <v>2.4117647058823528</v>
      </c>
      <c r="BHJ57" s="1">
        <f t="shared" si="3117"/>
        <v>3.6176470588235293E-3</v>
      </c>
      <c r="BHK57" s="1">
        <f t="shared" si="3118"/>
        <v>27.754398395209094</v>
      </c>
      <c r="BHL57" s="1"/>
      <c r="BHM57" s="1"/>
      <c r="BHN57" s="2" t="s">
        <v>11</v>
      </c>
      <c r="BHO57" s="4" t="s">
        <v>155</v>
      </c>
      <c r="BHP57" s="4">
        <v>254</v>
      </c>
      <c r="BHQ57" s="2">
        <v>8</v>
      </c>
      <c r="BHR57" s="1">
        <v>0.03</v>
      </c>
      <c r="BHS57" s="1">
        <f t="shared" si="3119"/>
        <v>8.0000000000000002E-3</v>
      </c>
      <c r="BHT57" s="1">
        <f t="shared" si="3120"/>
        <v>0.18900343642611683</v>
      </c>
      <c r="BHU57" s="1">
        <f t="shared" si="3121"/>
        <v>2.8350515463917525E-4</v>
      </c>
      <c r="BHV57" s="1">
        <f t="shared" si="3122"/>
        <v>2.1750366691409355</v>
      </c>
      <c r="BHW57" s="1"/>
      <c r="BHX57" s="1"/>
      <c r="BHY57" s="2" t="s">
        <v>11</v>
      </c>
      <c r="BHZ57" s="4" t="s">
        <v>156</v>
      </c>
      <c r="BIA57" s="4">
        <v>260</v>
      </c>
      <c r="BIB57" s="2">
        <v>8</v>
      </c>
      <c r="BIC57" s="1">
        <v>4.1000000000000002E-2</v>
      </c>
      <c r="BID57" s="1">
        <f t="shared" si="3123"/>
        <v>1.0000000000000002E-2</v>
      </c>
      <c r="BIE57" s="1">
        <f t="shared" si="3124"/>
        <v>0.12500000000000006</v>
      </c>
      <c r="BIF57" s="1">
        <f t="shared" si="3125"/>
        <v>1.8750000000000009E-4</v>
      </c>
      <c r="BIG57" s="1">
        <f t="shared" si="3126"/>
        <v>1.4384901607273013</v>
      </c>
      <c r="BIH57" s="1"/>
      <c r="BII57" s="1"/>
      <c r="BIJ57" s="2" t="s">
        <v>11</v>
      </c>
      <c r="BIK57" s="4" t="s">
        <v>157</v>
      </c>
      <c r="BIL57" s="4">
        <v>267</v>
      </c>
      <c r="BIM57" s="2">
        <v>8</v>
      </c>
      <c r="BIN57" s="1">
        <v>4.9000000000000002E-2</v>
      </c>
      <c r="BIO57" s="1">
        <f t="shared" si="3127"/>
        <v>1.8000000000000002E-2</v>
      </c>
      <c r="BIP57" s="1">
        <f t="shared" si="3128"/>
        <v>1.2300000000000002</v>
      </c>
      <c r="BIQ57" s="1">
        <f t="shared" si="3129"/>
        <v>1.8450000000000003E-3</v>
      </c>
      <c r="BIR57" s="1">
        <f t="shared" si="3130"/>
        <v>14.15474318155664</v>
      </c>
      <c r="BIS57" s="1"/>
      <c r="BIT57" s="1"/>
      <c r="BIU57" s="2" t="s">
        <v>11</v>
      </c>
      <c r="BIV57" s="4" t="s">
        <v>158</v>
      </c>
      <c r="BIW57" s="4">
        <v>268</v>
      </c>
      <c r="BIX57" s="2">
        <v>8</v>
      </c>
      <c r="BIY57" s="1">
        <v>3.6999999999999998E-2</v>
      </c>
      <c r="BIZ57" s="1">
        <f t="shared" si="3131"/>
        <v>7.9999999999999967E-3</v>
      </c>
      <c r="BJA57" s="1">
        <f t="shared" si="3132"/>
        <v>0.26779661016949147</v>
      </c>
      <c r="BJB57" s="1">
        <f t="shared" si="3133"/>
        <v>4.0169491525423722E-4</v>
      </c>
      <c r="BJC57" s="1">
        <f t="shared" si="3134"/>
        <v>3.0817823104395043</v>
      </c>
      <c r="BJD57" s="1"/>
      <c r="BJE57" s="1"/>
      <c r="BJF57" s="2" t="s">
        <v>11</v>
      </c>
      <c r="BJG57" s="4" t="s">
        <v>159</v>
      </c>
      <c r="BJH57" s="4">
        <v>274</v>
      </c>
      <c r="BJI57" s="2">
        <v>8</v>
      </c>
      <c r="BJJ57" s="1">
        <v>3.2000000000000001E-2</v>
      </c>
      <c r="BJK57" s="1">
        <f t="shared" si="3135"/>
        <v>2.1000000000000001E-2</v>
      </c>
      <c r="BJL57" s="1">
        <f t="shared" si="3136"/>
        <v>1.3986486486486489</v>
      </c>
      <c r="BJM57" s="1">
        <f t="shared" si="3137"/>
        <v>2.0979729729729735E-3</v>
      </c>
      <c r="BJN57" s="1">
        <f t="shared" si="3138"/>
        <v>16.095538555164936</v>
      </c>
      <c r="BJO57" s="1"/>
      <c r="BJP57" s="1"/>
      <c r="BJQ57" s="2" t="s">
        <v>11</v>
      </c>
      <c r="BJR57" s="4" t="s">
        <v>160</v>
      </c>
      <c r="BJS57" s="4">
        <v>281</v>
      </c>
      <c r="BJT57" s="2">
        <v>8</v>
      </c>
      <c r="BJU57" s="1">
        <v>6.4000000000000001E-2</v>
      </c>
      <c r="BJV57" s="1">
        <f t="shared" si="3139"/>
        <v>2.6000000000000002E-2</v>
      </c>
      <c r="BJW57" s="1">
        <f t="shared" si="3140"/>
        <v>1.0933333333333335</v>
      </c>
      <c r="BJX57" s="1">
        <f t="shared" si="3141"/>
        <v>1.6400000000000002E-3</v>
      </c>
      <c r="BJY57" s="1">
        <f t="shared" si="3142"/>
        <v>12.581993939161457</v>
      </c>
      <c r="BJZ57" s="1"/>
      <c r="BKA57" s="1"/>
      <c r="BKB57" s="2" t="s">
        <v>11</v>
      </c>
      <c r="BKC57" s="4" t="s">
        <v>161</v>
      </c>
      <c r="BKD57" s="4">
        <v>282</v>
      </c>
      <c r="BKE57" s="2">
        <v>8</v>
      </c>
      <c r="BKF57" s="1">
        <v>3.2000000000000001E-2</v>
      </c>
      <c r="BKG57" s="1">
        <f t="shared" si="3143"/>
        <v>1.0999999999999999E-2</v>
      </c>
      <c r="BKH57" s="1">
        <f t="shared" si="3144"/>
        <v>0.34782608695652173</v>
      </c>
      <c r="BKI57" s="1">
        <f t="shared" si="3145"/>
        <v>5.2173913043478256E-4</v>
      </c>
      <c r="BKJ57" s="1">
        <f t="shared" si="3146"/>
        <v>4.0027552298498801</v>
      </c>
      <c r="BKK57" s="1"/>
      <c r="BKL57" s="1"/>
      <c r="BKM57" s="2" t="s">
        <v>11</v>
      </c>
      <c r="BKN57" s="4" t="s">
        <v>162</v>
      </c>
      <c r="BKO57" s="4">
        <v>289</v>
      </c>
      <c r="BKP57" s="2">
        <v>8</v>
      </c>
      <c r="BKQ57" s="1">
        <v>4.8000000000000001E-2</v>
      </c>
      <c r="BKR57" s="1">
        <f t="shared" si="3147"/>
        <v>3.2000000000000001E-2</v>
      </c>
      <c r="BKS57" s="1">
        <f t="shared" si="3148"/>
        <v>1.2230215827338131</v>
      </c>
      <c r="BKT57" s="1">
        <f t="shared" si="3149"/>
        <v>1.8345323741007196E-3</v>
      </c>
      <c r="BKU57" s="1">
        <f t="shared" si="3150"/>
        <v>14.074436104957764</v>
      </c>
      <c r="BKV57" s="1"/>
      <c r="BKW57" s="1"/>
      <c r="BKX57" s="2" t="s">
        <v>11</v>
      </c>
      <c r="BKY57" s="4" t="s">
        <v>163</v>
      </c>
      <c r="BKZ57" s="4">
        <v>296</v>
      </c>
      <c r="BLA57" s="2">
        <v>8</v>
      </c>
      <c r="BLB57" s="1">
        <v>6.0999999999999999E-2</v>
      </c>
      <c r="BLC57" s="1">
        <f t="shared" si="3151"/>
        <v>4.0999999999999995E-2</v>
      </c>
      <c r="BLD57" s="1">
        <f t="shared" si="3152"/>
        <v>1.2826086956521736</v>
      </c>
      <c r="BLE57" s="1">
        <f t="shared" si="3153"/>
        <v>1.9239130434782605E-3</v>
      </c>
      <c r="BLF57" s="1">
        <f t="shared" si="3154"/>
        <v>14.76015991007143</v>
      </c>
      <c r="BLG57" s="1"/>
      <c r="BLH57" s="1"/>
      <c r="BLI57" s="2" t="s">
        <v>11</v>
      </c>
      <c r="BLJ57" s="4" t="s">
        <v>164</v>
      </c>
      <c r="BLK57" s="4">
        <v>303</v>
      </c>
      <c r="BLL57" s="2">
        <v>8</v>
      </c>
      <c r="BLM57" s="1">
        <v>5.2999999999999999E-2</v>
      </c>
      <c r="BLN57" s="1">
        <f t="shared" si="3155"/>
        <v>4.1999999999999996E-2</v>
      </c>
      <c r="BLO57" s="1">
        <f t="shared" si="3156"/>
        <v>1.6508474576271186</v>
      </c>
      <c r="BLP57" s="1">
        <f t="shared" si="3157"/>
        <v>2.4762711864406779E-3</v>
      </c>
      <c r="BLQ57" s="1">
        <f t="shared" si="3158"/>
        <v>18.997822597266318</v>
      </c>
      <c r="BLR57" s="1"/>
      <c r="BLS57" s="1"/>
      <c r="BLT57" s="2" t="s">
        <v>11</v>
      </c>
      <c r="BLU57" s="4" t="s">
        <v>165</v>
      </c>
      <c r="BLV57" s="4">
        <v>310</v>
      </c>
      <c r="BLW57" s="2">
        <v>8</v>
      </c>
      <c r="BLX57" s="1">
        <v>6.0999999999999999E-2</v>
      </c>
      <c r="BLY57" s="1">
        <f t="shared" si="3159"/>
        <v>4.9000000000000002E-2</v>
      </c>
      <c r="BLZ57" s="1">
        <f t="shared" si="3160"/>
        <v>2.0546075085324231</v>
      </c>
      <c r="BMA57" s="1">
        <f t="shared" si="3161"/>
        <v>3.081911262798635E-3</v>
      </c>
      <c r="BMB57" s="1">
        <f t="shared" si="3162"/>
        <v>23.644261481442594</v>
      </c>
      <c r="BMC57" s="1"/>
      <c r="BMD57" s="1"/>
      <c r="BME57" s="2" t="s">
        <v>11</v>
      </c>
      <c r="BMF57" s="4" t="s">
        <v>166</v>
      </c>
      <c r="BMG57" s="4">
        <v>311</v>
      </c>
      <c r="BMH57" s="2">
        <v>8</v>
      </c>
      <c r="BMI57" s="1">
        <v>2.7E-2</v>
      </c>
      <c r="BMJ57" s="1">
        <f t="shared" si="3163"/>
        <v>1.7000000000000001E-2</v>
      </c>
      <c r="BMK57" s="1">
        <f t="shared" si="3164"/>
        <v>0.34751773049645396</v>
      </c>
      <c r="BML57" s="1">
        <f t="shared" si="3165"/>
        <v>5.212765957446809E-4</v>
      </c>
      <c r="BMM57" s="1">
        <f t="shared" si="3166"/>
        <v>3.9992066879794459</v>
      </c>
      <c r="BMN57" s="1"/>
      <c r="BMO57" s="1"/>
      <c r="BMP57" s="2" t="s">
        <v>11</v>
      </c>
      <c r="BMQ57" s="4" t="s">
        <v>167</v>
      </c>
      <c r="BMR57" s="4">
        <v>317</v>
      </c>
      <c r="BMS57" s="2">
        <v>8</v>
      </c>
      <c r="BMT57" s="1">
        <v>4.3999999999999997E-2</v>
      </c>
      <c r="BMU57" s="4">
        <f t="shared" si="3167"/>
        <v>3.3999999999999996E-2</v>
      </c>
      <c r="BMV57" s="1">
        <f t="shared" si="3168"/>
        <v>1.1489361702127658</v>
      </c>
      <c r="BMW57" s="1">
        <f t="shared" si="3169"/>
        <v>1.7234042553191488E-3</v>
      </c>
      <c r="BMX57" s="1">
        <f t="shared" si="3170"/>
        <v>13.221867009238167</v>
      </c>
      <c r="BMY57" s="1"/>
      <c r="BMZ57" s="1"/>
      <c r="BNA57" s="2" t="s">
        <v>11</v>
      </c>
      <c r="BNB57" s="4" t="s">
        <v>168</v>
      </c>
      <c r="BNC57" s="4">
        <v>324</v>
      </c>
      <c r="BND57" s="2">
        <v>8</v>
      </c>
      <c r="BNE57" s="1">
        <v>0.06</v>
      </c>
      <c r="BNF57" s="1">
        <f t="shared" si="3171"/>
        <v>4.7E-2</v>
      </c>
      <c r="BNG57" s="1">
        <f t="shared" si="3172"/>
        <v>1.5857142857142859</v>
      </c>
      <c r="BNH57" s="1">
        <f t="shared" si="3173"/>
        <v>2.3785714285714287E-3</v>
      </c>
      <c r="BNI57" s="1">
        <f t="shared" si="3174"/>
        <v>18.248275181797759</v>
      </c>
      <c r="BNJ57" s="1"/>
      <c r="BNK57" s="1"/>
      <c r="BNL57" s="2" t="s">
        <v>11</v>
      </c>
      <c r="BNM57" s="4" t="s">
        <v>169</v>
      </c>
      <c r="BNN57" s="4">
        <v>325</v>
      </c>
      <c r="BNO57" s="2">
        <v>8</v>
      </c>
      <c r="BNP57" s="1">
        <v>2.3E-2</v>
      </c>
      <c r="BNQ57" s="1">
        <f t="shared" si="3175"/>
        <v>4.0000000000000001E-3</v>
      </c>
      <c r="BNR57" s="1">
        <f t="shared" si="3176"/>
        <v>0.23426573426573427</v>
      </c>
      <c r="BNS57" s="1">
        <f t="shared" si="3177"/>
        <v>3.5139860139860144E-4</v>
      </c>
      <c r="BNT57" s="1">
        <f t="shared" si="3178"/>
        <v>2.6959116298945216</v>
      </c>
      <c r="BNU57" s="1"/>
      <c r="BNV57" s="1"/>
      <c r="BNW57" s="2" t="s">
        <v>11</v>
      </c>
      <c r="BNX57" s="4" t="s">
        <v>170</v>
      </c>
      <c r="BNY57" s="4">
        <v>338</v>
      </c>
      <c r="BNZ57" s="2">
        <v>8</v>
      </c>
      <c r="BOA57" s="1">
        <v>5.8999999999999997E-2</v>
      </c>
      <c r="BOB57" s="1">
        <f t="shared" si="3179"/>
        <v>4.8999999999999995E-2</v>
      </c>
      <c r="BOC57" s="1">
        <f t="shared" si="3180"/>
        <v>1.7147435897435896</v>
      </c>
      <c r="BOD57" s="1">
        <f t="shared" si="3181"/>
        <v>2.5721153846153845E-3</v>
      </c>
      <c r="BOE57" s="1">
        <f t="shared" si="3182"/>
        <v>19.733134256130917</v>
      </c>
      <c r="BOF57" s="1"/>
      <c r="BOG57" s="1"/>
      <c r="BOH57" s="2" t="s">
        <v>11</v>
      </c>
      <c r="BOI57" s="4" t="s">
        <v>171</v>
      </c>
      <c r="BOJ57" s="4">
        <v>339</v>
      </c>
      <c r="BOK57" s="2">
        <v>8</v>
      </c>
      <c r="BOL57" s="1">
        <v>0.02</v>
      </c>
      <c r="BOM57" s="1">
        <f t="shared" si="3183"/>
        <v>1.4999999999999999E-2</v>
      </c>
      <c r="BON57" s="1">
        <f t="shared" si="3184"/>
        <v>0.61237785016286639</v>
      </c>
      <c r="BOO57" s="1">
        <f t="shared" si="3185"/>
        <v>9.1856677524429964E-4</v>
      </c>
      <c r="BOP57" s="1">
        <f t="shared" si="3186"/>
        <v>7.0471960968529643</v>
      </c>
      <c r="BOQ57" s="1"/>
      <c r="BOR57" s="1"/>
      <c r="BOS57" s="2" t="s">
        <v>11</v>
      </c>
      <c r="BOT57" s="4" t="s">
        <v>172</v>
      </c>
      <c r="BOU57" s="4">
        <v>345</v>
      </c>
      <c r="BOV57" s="2">
        <v>8</v>
      </c>
      <c r="BOW57" s="1">
        <v>4.9000000000000002E-2</v>
      </c>
      <c r="BOX57" s="1">
        <f t="shared" si="3187"/>
        <v>4.2000000000000003E-2</v>
      </c>
      <c r="BOY57" s="1">
        <f t="shared" si="3188"/>
        <v>1.5530546623794212</v>
      </c>
      <c r="BOZ57" s="1">
        <f t="shared" si="3189"/>
        <v>2.3295819935691318E-3</v>
      </c>
      <c r="BPA57" s="1">
        <f t="shared" si="3190"/>
        <v>17.872430807235656</v>
      </c>
      <c r="BPB57" s="1"/>
      <c r="BPC57" s="1"/>
      <c r="BPD57" s="2" t="s">
        <v>11</v>
      </c>
      <c r="BPE57" s="4" t="s">
        <v>173</v>
      </c>
      <c r="BPF57" s="4">
        <v>352</v>
      </c>
      <c r="BPG57" s="2">
        <v>8</v>
      </c>
      <c r="BPH57" s="1">
        <v>5.8000000000000003E-2</v>
      </c>
      <c r="BPI57" s="1">
        <f t="shared" si="3191"/>
        <v>4.9000000000000002E-2</v>
      </c>
      <c r="BPJ57" s="1">
        <f t="shared" si="3192"/>
        <v>1.6730769230769234</v>
      </c>
      <c r="BPK57" s="1">
        <f t="shared" si="3193"/>
        <v>2.5096153846153849E-3</v>
      </c>
      <c r="BPL57" s="1">
        <f t="shared" si="3194"/>
        <v>19.253637535888487</v>
      </c>
      <c r="BPM57" s="1"/>
      <c r="BPN57" s="1"/>
      <c r="BPO57" s="2" t="s">
        <v>11</v>
      </c>
      <c r="BPP57" s="4" t="s">
        <v>174</v>
      </c>
      <c r="BPQ57" s="4">
        <v>353</v>
      </c>
      <c r="BPR57" s="2">
        <v>8</v>
      </c>
      <c r="BPS57" s="1">
        <v>1.9E-2</v>
      </c>
      <c r="BPT57" s="1">
        <f t="shared" si="3195"/>
        <v>0.01</v>
      </c>
      <c r="BPU57" s="1">
        <f t="shared" si="3196"/>
        <v>0.31666666666666665</v>
      </c>
      <c r="BPV57" s="1">
        <f t="shared" si="3197"/>
        <v>4.75E-4</v>
      </c>
      <c r="BPW57" s="1">
        <f t="shared" si="3198"/>
        <v>3.6441750738424949</v>
      </c>
      <c r="BPX57" s="1"/>
      <c r="BPY57" s="1"/>
      <c r="BPZ57" s="2" t="s">
        <v>11</v>
      </c>
      <c r="BQA57" s="4" t="s">
        <v>175</v>
      </c>
      <c r="BQB57" s="4">
        <v>358</v>
      </c>
      <c r="BQC57" s="2">
        <v>8</v>
      </c>
      <c r="BQD57" s="1">
        <v>4.2000000000000003E-2</v>
      </c>
      <c r="BQE57" s="1">
        <f t="shared" si="3199"/>
        <v>3.2000000000000001E-2</v>
      </c>
      <c r="BQF57" s="1">
        <f t="shared" si="3200"/>
        <v>1.0574324324324325</v>
      </c>
      <c r="BQG57" s="1">
        <f t="shared" si="3201"/>
        <v>1.5861486486486488E-3</v>
      </c>
      <c r="BQH57" s="1">
        <f t="shared" si="3202"/>
        <v>12.168849197503922</v>
      </c>
      <c r="BQI57" s="1"/>
      <c r="BQJ57" s="1"/>
      <c r="BQK57" s="2" t="s">
        <v>11</v>
      </c>
      <c r="BQL57" s="4" t="s">
        <v>176</v>
      </c>
      <c r="BQM57" s="4">
        <v>366</v>
      </c>
      <c r="BQN57" s="2">
        <v>8</v>
      </c>
      <c r="BQO57" s="1">
        <v>5.8999999999999997E-2</v>
      </c>
      <c r="BQP57" s="1">
        <f t="shared" si="3203"/>
        <v>4.8000000000000001E-2</v>
      </c>
      <c r="BQQ57" s="1">
        <f t="shared" si="3204"/>
        <v>1.7959866220735785</v>
      </c>
      <c r="BQR57" s="1">
        <f t="shared" si="3205"/>
        <v>2.6939799331103676E-3</v>
      </c>
      <c r="BQS57" s="1">
        <f t="shared" si="3206"/>
        <v>20.668072677205629</v>
      </c>
      <c r="BQT57" s="1"/>
      <c r="BQU57" s="1"/>
      <c r="BQV57" s="2" t="s">
        <v>11</v>
      </c>
      <c r="BQW57" s="4" t="s">
        <v>177</v>
      </c>
      <c r="BQX57" s="4">
        <v>367</v>
      </c>
      <c r="BQY57" s="2">
        <v>8</v>
      </c>
      <c r="BQZ57" s="1">
        <v>0.04</v>
      </c>
      <c r="BRA57" s="1">
        <f t="shared" si="3207"/>
        <v>1.9E-2</v>
      </c>
      <c r="BRB57" s="1">
        <f t="shared" si="3208"/>
        <v>-0.11111111111111113</v>
      </c>
      <c r="BRC57" s="1">
        <f t="shared" si="3209"/>
        <v>-1.6666666666666672E-4</v>
      </c>
      <c r="BRD57" s="1">
        <f t="shared" si="3210"/>
        <v>-1.2786579206464899</v>
      </c>
      <c r="BRE57" s="1"/>
      <c r="BRF57" s="1"/>
      <c r="BRG57" s="2" t="s">
        <v>11</v>
      </c>
      <c r="BRH57" s="4" t="s">
        <v>178</v>
      </c>
      <c r="BRI57" s="4">
        <v>373</v>
      </c>
      <c r="BRJ57" s="2">
        <v>8</v>
      </c>
      <c r="BRK57" s="1">
        <v>6.3E-2</v>
      </c>
      <c r="BRL57" s="1">
        <f t="shared" si="3211"/>
        <v>4.1000000000000002E-2</v>
      </c>
      <c r="BRM57" s="1">
        <f t="shared" si="3212"/>
        <v>0.93559322033898307</v>
      </c>
      <c r="BRN57" s="1">
        <f t="shared" si="3213"/>
        <v>1.4033898305084746E-3</v>
      </c>
      <c r="BRO57" s="1">
        <f t="shared" si="3214"/>
        <v>10.766733135206373</v>
      </c>
      <c r="BRP57" s="1"/>
      <c r="BRQ57" s="1"/>
      <c r="BRR57" s="2" t="s">
        <v>11</v>
      </c>
      <c r="BRS57" s="1" t="s">
        <v>179</v>
      </c>
      <c r="BRT57" s="1">
        <v>380</v>
      </c>
      <c r="BRU57" s="2">
        <v>8</v>
      </c>
      <c r="BRV57" s="1">
        <v>7.2999999999999995E-2</v>
      </c>
      <c r="BRW57" s="1">
        <f t="shared" si="3215"/>
        <v>4.2999999999999997E-2</v>
      </c>
      <c r="BRX57" s="1">
        <f t="shared" si="3216"/>
        <v>1.006711409395973</v>
      </c>
      <c r="BRY57" s="1">
        <f t="shared" si="3217"/>
        <v>1.5100671140939597E-3</v>
      </c>
      <c r="BRZ57" s="1">
        <f t="shared" si="3218"/>
        <v>11.585155656864165</v>
      </c>
      <c r="BSA57" s="1"/>
      <c r="BSB57" s="1"/>
      <c r="BSC57" s="2" t="s">
        <v>11</v>
      </c>
      <c r="BSD57" s="1" t="s">
        <v>180</v>
      </c>
      <c r="BSE57" s="1">
        <v>394</v>
      </c>
      <c r="BSF57" s="2">
        <v>8</v>
      </c>
      <c r="BSG57" s="1">
        <v>5.3999999999999999E-2</v>
      </c>
      <c r="BSH57" s="1">
        <f t="shared" si="3219"/>
        <v>4.1999999999999996E-2</v>
      </c>
      <c r="BSI57" s="1">
        <f t="shared" si="3220"/>
        <v>1.0460992907801416</v>
      </c>
      <c r="BSJ57" s="1">
        <f t="shared" si="3221"/>
        <v>1.5691489361702126E-3</v>
      </c>
      <c r="BSK57" s="1">
        <f t="shared" si="3222"/>
        <v>12.03842829544833</v>
      </c>
      <c r="BSL57" s="1"/>
      <c r="BSM57" s="1"/>
      <c r="BSN57" s="1" t="s">
        <v>11</v>
      </c>
      <c r="BSO57" s="1" t="s">
        <v>181</v>
      </c>
      <c r="BSP57" s="1">
        <v>395</v>
      </c>
      <c r="BSQ57" s="2">
        <v>8</v>
      </c>
      <c r="BSR57" s="1">
        <v>2.9000000000000001E-2</v>
      </c>
      <c r="BSS57" s="1">
        <f t="shared" si="3223"/>
        <v>1.9000000000000003E-2</v>
      </c>
      <c r="BST57" s="1">
        <f t="shared" si="3224"/>
        <v>0.68166089965397936</v>
      </c>
      <c r="BSU57" s="1">
        <f t="shared" si="3225"/>
        <v>1.0224913494809691E-3</v>
      </c>
      <c r="BSV57" s="1">
        <f t="shared" si="3226"/>
        <v>7.8444999768381534</v>
      </c>
      <c r="BSW57" s="1"/>
      <c r="BSX57" s="1"/>
      <c r="BSY57" s="1" t="s">
        <v>11</v>
      </c>
      <c r="BSZ57" s="1" t="s">
        <v>182</v>
      </c>
      <c r="BTA57" s="1">
        <v>401</v>
      </c>
      <c r="BTB57" s="1">
        <v>8</v>
      </c>
      <c r="BTC57" s="1">
        <v>4.2999999999999997E-2</v>
      </c>
      <c r="BTD57" s="1">
        <f t="shared" si="3227"/>
        <v>3.0999999999999996E-2</v>
      </c>
      <c r="BTE57" s="1">
        <f t="shared" si="3228"/>
        <v>1.206293706293706</v>
      </c>
      <c r="BTF57" s="1">
        <f t="shared" si="3229"/>
        <v>1.809440559440559E-3</v>
      </c>
      <c r="BTG57" s="1">
        <f t="shared" si="3230"/>
        <v>13.881933019606114</v>
      </c>
      <c r="BTH57" s="1"/>
      <c r="BTI57" s="1"/>
      <c r="BTJ57" s="1" t="s">
        <v>11</v>
      </c>
      <c r="BTK57" s="1" t="s">
        <v>183</v>
      </c>
      <c r="BTL57" s="1">
        <v>408</v>
      </c>
      <c r="BTM57" s="1">
        <v>8</v>
      </c>
      <c r="BTN57" s="1">
        <v>5.5E-2</v>
      </c>
      <c r="BTO57" s="1">
        <f t="shared" si="3231"/>
        <v>4.2999999999999997E-2</v>
      </c>
      <c r="BTP57" s="5">
        <f t="shared" si="3232"/>
        <v>1.759581881533101</v>
      </c>
      <c r="BTQ57" s="1">
        <f t="shared" si="3233"/>
        <v>2.6393728222996516E-3</v>
      </c>
      <c r="BTR57" s="1">
        <f t="shared" si="3234"/>
        <v>20.249129788635173</v>
      </c>
      <c r="BTS57" s="1"/>
      <c r="BTT57" s="1"/>
      <c r="BTU57" s="1" t="s">
        <v>11</v>
      </c>
      <c r="BTV57" s="1" t="s">
        <v>184</v>
      </c>
      <c r="BTW57" s="1">
        <v>409</v>
      </c>
      <c r="BTX57" s="1">
        <v>8</v>
      </c>
      <c r="BTY57" s="1">
        <v>3.9E-2</v>
      </c>
      <c r="BTZ57" s="1">
        <f t="shared" si="3235"/>
        <v>2.8999999999999998E-2</v>
      </c>
      <c r="BUA57" s="1">
        <f t="shared" si="3236"/>
        <v>1.1038062283737025</v>
      </c>
      <c r="BUB57" s="1">
        <f t="shared" si="3237"/>
        <v>1.6557093425605537E-3</v>
      </c>
      <c r="BUC57" s="1">
        <f t="shared" si="3238"/>
        <v>12.702515190920662</v>
      </c>
      <c r="BUD57" s="1"/>
      <c r="BUE57" s="1"/>
      <c r="BUF57" s="1" t="s">
        <v>11</v>
      </c>
      <c r="BUG57" s="1" t="s">
        <v>185</v>
      </c>
      <c r="BUH57" s="1">
        <v>415</v>
      </c>
      <c r="BUI57" s="1">
        <v>8</v>
      </c>
      <c r="BUJ57" s="1">
        <v>5.8000000000000003E-2</v>
      </c>
      <c r="BUK57" s="1">
        <f t="shared" si="3239"/>
        <v>4.5000000000000005E-2</v>
      </c>
      <c r="BUL57" s="1">
        <f t="shared" si="3240"/>
        <v>1.7247386759581882</v>
      </c>
      <c r="BUM57" s="1">
        <f t="shared" si="3241"/>
        <v>2.5871080139372822E-3</v>
      </c>
      <c r="BUN57" s="1">
        <f t="shared" si="3242"/>
        <v>19.848156921533487</v>
      </c>
      <c r="BUO57" s="1"/>
      <c r="BUP57" s="1"/>
      <c r="BUQ57" s="1" t="s">
        <v>11</v>
      </c>
      <c r="BUR57" s="1" t="s">
        <v>186</v>
      </c>
      <c r="BUS57" s="1">
        <v>422</v>
      </c>
      <c r="BUT57" s="1">
        <v>8</v>
      </c>
      <c r="BUU57" s="1">
        <v>7.0000000000000007E-2</v>
      </c>
      <c r="BUV57" s="1">
        <f t="shared" si="3243"/>
        <v>5.5000000000000007E-2</v>
      </c>
      <c r="BUW57" s="1">
        <f t="shared" si="3244"/>
        <v>2.049122807017544</v>
      </c>
      <c r="BUX57" s="1">
        <f t="shared" si="3245"/>
        <v>3.0736842105263161E-3</v>
      </c>
      <c r="BUY57" s="1">
        <f t="shared" si="3246"/>
        <v>23.581143968133155</v>
      </c>
      <c r="BUZ57" s="1"/>
      <c r="BVA57" s="1"/>
      <c r="BVB57" s="1" t="s">
        <v>11</v>
      </c>
      <c r="BVC57" s="1" t="s">
        <v>187</v>
      </c>
      <c r="BVD57" s="1">
        <v>423</v>
      </c>
      <c r="BVE57" s="1">
        <v>8</v>
      </c>
      <c r="BVF57" s="1">
        <v>3.5999999999999997E-2</v>
      </c>
      <c r="BVG57" s="1">
        <f t="shared" si="3247"/>
        <v>2.5999999999999995E-2</v>
      </c>
      <c r="BVH57" s="1">
        <f t="shared" si="3248"/>
        <v>-5.1194539249146923E-2</v>
      </c>
      <c r="BVI57" s="1">
        <f t="shared" si="3249"/>
        <v>-7.6791808873720381E-5</v>
      </c>
      <c r="BVJ57" s="1">
        <f t="shared" si="3250"/>
        <v>-0.58914272794292366</v>
      </c>
      <c r="BVK57" s="1"/>
      <c r="BVL57" s="1"/>
      <c r="BVM57" s="1" t="s">
        <v>11</v>
      </c>
      <c r="BVN57" s="1" t="s">
        <v>188</v>
      </c>
      <c r="BVO57" s="1">
        <v>436</v>
      </c>
      <c r="BVP57" s="1">
        <v>8</v>
      </c>
      <c r="BVQ57" s="1">
        <v>7.1999999999999995E-2</v>
      </c>
      <c r="BVR57" s="1">
        <f t="shared" si="3251"/>
        <v>0.06</v>
      </c>
      <c r="BVS57" s="1">
        <f t="shared" si="3252"/>
        <v>1.3993174061433447</v>
      </c>
      <c r="BVT57" s="1">
        <f t="shared" si="3253"/>
        <v>2.098976109215017E-3</v>
      </c>
      <c r="BVU57" s="1">
        <f t="shared" si="3254"/>
        <v>16.103234563773196</v>
      </c>
      <c r="BVV57" s="1"/>
      <c r="BVW57" s="1"/>
      <c r="BVX57" s="1" t="s">
        <v>11</v>
      </c>
      <c r="BVY57" s="1" t="s">
        <v>189</v>
      </c>
      <c r="BVZ57" s="1">
        <v>437</v>
      </c>
      <c r="BWA57" s="1">
        <v>8</v>
      </c>
      <c r="BWB57" s="1">
        <v>2.8000000000000001E-2</v>
      </c>
      <c r="BWC57" s="1">
        <f t="shared" si="3255"/>
        <v>2.3E-2</v>
      </c>
      <c r="BWD57" s="1">
        <f t="shared" si="3256"/>
        <v>7.9847908745247193E-2</v>
      </c>
      <c r="BWE57" s="1">
        <f t="shared" si="3257"/>
        <v>1.197718631178708E-4</v>
      </c>
      <c r="BWF57" s="1">
        <f t="shared" si="3258"/>
        <v>0.91888344867751581</v>
      </c>
      <c r="BWG57" s="1"/>
      <c r="BWH57" s="1"/>
      <c r="BWI57" s="1" t="s">
        <v>11</v>
      </c>
      <c r="BWJ57" s="1" t="s">
        <v>190</v>
      </c>
      <c r="BWK57" s="1">
        <v>443</v>
      </c>
      <c r="BWL57" s="1">
        <v>8</v>
      </c>
      <c r="BWM57" s="1">
        <v>3.5999999999999997E-2</v>
      </c>
      <c r="BWN57" s="1">
        <f t="shared" si="3259"/>
        <v>2.5999999999999995E-2</v>
      </c>
      <c r="BWO57" s="1">
        <f t="shared" si="3260"/>
        <v>0.16666666666666644</v>
      </c>
      <c r="BWP57" s="1">
        <f t="shared" si="3261"/>
        <v>2.4999999999999968E-4</v>
      </c>
      <c r="BWQ57" s="1">
        <f t="shared" si="3262"/>
        <v>1.9179868809697318</v>
      </c>
      <c r="BWR57" s="1"/>
      <c r="BWS57" s="1"/>
      <c r="BWT57" s="1" t="s">
        <v>11</v>
      </c>
      <c r="BWU57" s="1" t="s">
        <v>191</v>
      </c>
      <c r="BWV57" s="1">
        <v>450</v>
      </c>
      <c r="BWW57" s="1">
        <v>8</v>
      </c>
      <c r="BWX57" s="1">
        <v>4.2999999999999997E-2</v>
      </c>
      <c r="BWY57" s="1">
        <f t="shared" si="3263"/>
        <v>3.8999999999999993E-2</v>
      </c>
      <c r="BWZ57" s="1">
        <f t="shared" si="3264"/>
        <v>0.99999999999999978</v>
      </c>
      <c r="BXA57" s="1">
        <f t="shared" si="3265"/>
        <v>1.4999999999999996E-3</v>
      </c>
      <c r="BXB57" s="1">
        <f t="shared" si="3266"/>
        <v>11.507921285818401</v>
      </c>
      <c r="BXC57" s="1"/>
      <c r="BXD57" s="1"/>
      <c r="BXE57" s="1" t="s">
        <v>11</v>
      </c>
      <c r="BXF57" s="1" t="s">
        <v>192</v>
      </c>
      <c r="BXG57" s="1">
        <v>451</v>
      </c>
      <c r="BXH57" s="1">
        <v>8</v>
      </c>
      <c r="BXI57" s="1">
        <v>8.0000000000000002E-3</v>
      </c>
      <c r="BXJ57" s="1">
        <f t="shared" si="3267"/>
        <v>1.0999999999999999E-2</v>
      </c>
      <c r="BXK57" s="1">
        <f t="shared" si="3268"/>
        <v>0.89811320754716994</v>
      </c>
      <c r="BXL57" s="1">
        <f t="shared" si="3269"/>
        <v>1.347169811320755E-3</v>
      </c>
      <c r="BXM57" s="1">
        <f t="shared" si="3270"/>
        <v>10.335416098206721</v>
      </c>
      <c r="BXN57" s="1"/>
      <c r="BXO57" s="1"/>
      <c r="BXP57" s="1" t="s">
        <v>11</v>
      </c>
      <c r="BXQ57" s="1" t="s">
        <v>193</v>
      </c>
      <c r="BXR57" s="1">
        <v>464</v>
      </c>
      <c r="BXS57" s="1">
        <v>8</v>
      </c>
      <c r="BXT57" s="1">
        <v>0.04</v>
      </c>
      <c r="BXU57" s="1">
        <f t="shared" si="3271"/>
        <v>3.6000000000000004E-2</v>
      </c>
      <c r="BXV57" s="1">
        <f t="shared" si="3272"/>
        <v>2.1286764705882355</v>
      </c>
      <c r="BXW57" s="1">
        <f t="shared" si="3273"/>
        <v>3.1930147058823535E-3</v>
      </c>
      <c r="BXX57" s="1">
        <f t="shared" si="3274"/>
        <v>24.496641266503154</v>
      </c>
      <c r="BXY57" s="1"/>
      <c r="BXZ57" s="1"/>
      <c r="BYA57" s="1" t="s">
        <v>11</v>
      </c>
      <c r="BYB57" s="1" t="s">
        <v>194</v>
      </c>
      <c r="BYC57" s="1">
        <v>465</v>
      </c>
      <c r="BYD57" s="1">
        <v>8</v>
      </c>
      <c r="BYE57" s="1">
        <v>2.5000000000000001E-2</v>
      </c>
      <c r="BYF57" s="1">
        <f t="shared" si="3275"/>
        <v>0.02</v>
      </c>
      <c r="BYG57" s="1">
        <f t="shared" si="3276"/>
        <v>0.5842696629213483</v>
      </c>
      <c r="BYH57" s="1">
        <f t="shared" si="3277"/>
        <v>8.7640449438202241E-4</v>
      </c>
      <c r="BYI57" s="1">
        <f t="shared" si="3278"/>
        <v>6.7237292905905282</v>
      </c>
      <c r="BYJ57" s="1"/>
      <c r="BYK57" s="1"/>
      <c r="BYL57" s="1" t="s">
        <v>11</v>
      </c>
      <c r="BYM57" s="1" t="s">
        <v>195</v>
      </c>
      <c r="BYN57" s="1">
        <v>479</v>
      </c>
      <c r="BYO57" s="1">
        <v>8</v>
      </c>
      <c r="BYP57" s="1">
        <v>5.3999999999999999E-2</v>
      </c>
      <c r="BYQ57" s="1">
        <f t="shared" si="3279"/>
        <v>4.2999999999999997E-2</v>
      </c>
      <c r="BYR57" s="1">
        <f t="shared" si="3280"/>
        <v>1.7601476014760149</v>
      </c>
      <c r="BYS57" s="1">
        <f t="shared" si="3281"/>
        <v>2.6402214022140224E-3</v>
      </c>
      <c r="BYT57" s="1">
        <f t="shared" si="3282"/>
        <v>20.255640049208044</v>
      </c>
      <c r="BYU57" s="1"/>
      <c r="BYV57" s="1"/>
      <c r="BYW57" s="1" t="s">
        <v>11</v>
      </c>
      <c r="BYX57" s="1" t="s">
        <v>196</v>
      </c>
      <c r="BYY57" s="1">
        <v>480</v>
      </c>
      <c r="BYZ57" s="1">
        <v>8</v>
      </c>
      <c r="BZA57" s="1">
        <v>2.8000000000000001E-2</v>
      </c>
      <c r="BZB57" s="1">
        <f t="shared" si="3283"/>
        <v>1.5000000000000001E-2</v>
      </c>
      <c r="BZC57" s="1">
        <f t="shared" si="3284"/>
        <v>0.9662921348314607</v>
      </c>
      <c r="BZD57" s="1">
        <f t="shared" si="3285"/>
        <v>1.4494382022471912E-3</v>
      </c>
      <c r="BZE57" s="1">
        <f t="shared" si="3286"/>
        <v>11.120013826745875</v>
      </c>
      <c r="BZF57" s="1"/>
      <c r="BZG57" s="1"/>
      <c r="BZH57" s="1" t="s">
        <v>11</v>
      </c>
      <c r="BZI57" s="1" t="s">
        <v>197</v>
      </c>
      <c r="BZJ57" s="1">
        <v>494</v>
      </c>
      <c r="BZK57" s="1">
        <v>8</v>
      </c>
      <c r="BZL57" s="1">
        <v>6.3E-2</v>
      </c>
      <c r="BZM57" s="1">
        <f t="shared" si="3287"/>
        <v>4.8000000000000001E-2</v>
      </c>
      <c r="BZN57" s="1">
        <f t="shared" si="3288"/>
        <v>2.5000000000000004</v>
      </c>
      <c r="BZO57" s="1">
        <f t="shared" si="3289"/>
        <v>3.7500000000000007E-3</v>
      </c>
      <c r="BZP57" s="1">
        <f t="shared" si="3290"/>
        <v>28.76980321454602</v>
      </c>
      <c r="BZQ57" s="1"/>
      <c r="BZR57" s="1"/>
      <c r="BZS57" s="1" t="s">
        <v>11</v>
      </c>
      <c r="BZT57" s="1" t="s">
        <v>198</v>
      </c>
      <c r="BZU57" s="1">
        <v>495</v>
      </c>
      <c r="BZV57" s="1">
        <v>8</v>
      </c>
      <c r="BZW57" s="1">
        <v>2.5999999999999999E-2</v>
      </c>
      <c r="BZX57" s="1">
        <f t="shared" si="3291"/>
        <v>1.1999999999999999E-2</v>
      </c>
      <c r="BZY57" s="1">
        <f t="shared" si="3292"/>
        <v>0.83394833948339486</v>
      </c>
      <c r="BZZ57" s="1">
        <f t="shared" si="3293"/>
        <v>1.2509225092250922E-3</v>
      </c>
      <c r="CAA57" s="1">
        <f t="shared" si="3294"/>
        <v>9.5970118472138726</v>
      </c>
      <c r="CAB57" s="1"/>
      <c r="CAC57" s="1"/>
      <c r="CAD57" s="1" t="s">
        <v>11</v>
      </c>
      <c r="CAE57" s="1" t="s">
        <v>199</v>
      </c>
      <c r="CAF57" s="1">
        <v>501</v>
      </c>
      <c r="CAG57" s="1">
        <v>8</v>
      </c>
      <c r="CAH57" s="1">
        <v>3.9E-2</v>
      </c>
      <c r="CAI57" s="1">
        <f t="shared" si="3295"/>
        <v>2.1999999999999999E-2</v>
      </c>
      <c r="CAJ57" s="1">
        <f t="shared" si="3296"/>
        <v>1.2564102564102562</v>
      </c>
      <c r="CAK57" s="1">
        <f t="shared" si="3297"/>
        <v>1.8846153846153843E-3</v>
      </c>
      <c r="CAL57" s="1">
        <f t="shared" si="3298"/>
        <v>14.458670333464148</v>
      </c>
      <c r="CAM57" s="1"/>
      <c r="CAN57" s="1"/>
      <c r="CAO57" s="1" t="s">
        <v>11</v>
      </c>
      <c r="CAP57" s="1" t="s">
        <v>200</v>
      </c>
      <c r="CAQ57" s="1">
        <v>508</v>
      </c>
      <c r="CAR57" s="1">
        <v>8</v>
      </c>
      <c r="CAS57" s="1">
        <v>8.3000000000000004E-2</v>
      </c>
      <c r="CAT57" s="1">
        <f t="shared" si="3299"/>
        <v>4.5000000000000005E-2</v>
      </c>
      <c r="CAU57" s="1">
        <f t="shared" si="3300"/>
        <v>2.0915750915750917</v>
      </c>
      <c r="CAV57" s="1">
        <f t="shared" si="3301"/>
        <v>3.1373626373626378E-3</v>
      </c>
      <c r="CAW57" s="1">
        <f t="shared" si="3302"/>
        <v>24.069681517224581</v>
      </c>
      <c r="CAX57" s="1"/>
      <c r="CAY57" s="1"/>
      <c r="CAZ57" s="1" t="s">
        <v>11</v>
      </c>
      <c r="CBA57" s="1" t="s">
        <v>201</v>
      </c>
      <c r="CBB57" s="1">
        <v>509</v>
      </c>
      <c r="CBC57" s="1">
        <v>8</v>
      </c>
      <c r="CBD57" s="1">
        <v>2.3E-2</v>
      </c>
      <c r="CBE57" s="1">
        <f t="shared" si="3303"/>
        <v>0.01</v>
      </c>
      <c r="CBF57" s="1">
        <f t="shared" si="3304"/>
        <v>0.24812030075187971</v>
      </c>
      <c r="CBG57" s="1">
        <f t="shared" si="3305"/>
        <v>3.7218045112781957E-4</v>
      </c>
      <c r="CBH57" s="1">
        <f t="shared" si="3306"/>
        <v>2.855348890466221</v>
      </c>
      <c r="CBI57" s="1"/>
      <c r="CBJ57" s="1"/>
      <c r="CBK57" s="1" t="s">
        <v>11</v>
      </c>
      <c r="CBL57" s="1" t="s">
        <v>202</v>
      </c>
      <c r="CBM57" s="1">
        <v>515</v>
      </c>
      <c r="CBN57" s="1">
        <v>8</v>
      </c>
      <c r="CBO57" s="1">
        <v>0.04</v>
      </c>
      <c r="CBP57" s="1">
        <f t="shared" si="2463"/>
        <v>2.5000000000000001E-2</v>
      </c>
      <c r="CBQ57" s="1">
        <f t="shared" si="3307"/>
        <v>0.91760299625468167</v>
      </c>
      <c r="CBR57" s="1">
        <f t="shared" si="3308"/>
        <v>1.3764044943820224E-3</v>
      </c>
      <c r="CBS57" s="1">
        <f t="shared" si="3309"/>
        <v>10.559703052529997</v>
      </c>
      <c r="CBT57" s="1"/>
      <c r="CBU57" s="1"/>
      <c r="CBV57" s="1" t="s">
        <v>11</v>
      </c>
      <c r="CBW57" s="1" t="s">
        <v>203</v>
      </c>
      <c r="CBX57" s="1">
        <v>522</v>
      </c>
      <c r="CBY57" s="1">
        <v>8</v>
      </c>
      <c r="CBZ57" s="1">
        <v>4.8000000000000001E-2</v>
      </c>
      <c r="CCA57" s="1">
        <f t="shared" si="3310"/>
        <v>3.4000000000000002E-2</v>
      </c>
      <c r="CCB57" s="1">
        <f t="shared" si="3311"/>
        <v>1.2659176029962547</v>
      </c>
      <c r="CCC57" s="1">
        <f t="shared" si="3312"/>
        <v>1.8988764044943821E-3</v>
      </c>
      <c r="CCD57" s="1">
        <f t="shared" si="3313"/>
        <v>14.568080129612813</v>
      </c>
      <c r="CCE57" s="1"/>
      <c r="CCF57" s="1"/>
      <c r="CCG57" s="1" t="s">
        <v>11</v>
      </c>
      <c r="CCH57" s="1" t="s">
        <v>204</v>
      </c>
      <c r="CCI57" s="1">
        <v>523</v>
      </c>
      <c r="CCJ57" s="1">
        <v>8</v>
      </c>
      <c r="CCK57" s="1">
        <v>3.4000000000000002E-2</v>
      </c>
      <c r="CCL57" s="1">
        <f t="shared" si="3314"/>
        <v>1.5000000000000003E-2</v>
      </c>
      <c r="CCM57" s="1">
        <f t="shared" si="3315"/>
        <v>0.64638783269961986</v>
      </c>
      <c r="CCN57" s="1">
        <f t="shared" si="3316"/>
        <v>9.6958174904942975E-4</v>
      </c>
      <c r="CCO57" s="1">
        <f t="shared" si="3317"/>
        <v>7.438580298817981</v>
      </c>
      <c r="CCP57" s="1"/>
      <c r="CCQ57" s="1"/>
      <c r="CCR57" s="1" t="s">
        <v>11</v>
      </c>
      <c r="CCS57" s="1" t="s">
        <v>205</v>
      </c>
      <c r="CCT57" s="1">
        <v>536</v>
      </c>
      <c r="CCU57" s="1">
        <v>8</v>
      </c>
      <c r="CCV57" s="1">
        <v>5.2999999999999999E-2</v>
      </c>
      <c r="CCW57" s="1">
        <f t="shared" si="3318"/>
        <v>3.3000000000000002E-2</v>
      </c>
      <c r="CCX57" s="1">
        <f t="shared" si="3319"/>
        <v>1.2316602316602319</v>
      </c>
      <c r="CCY57" s="1">
        <f t="shared" si="3320"/>
        <v>1.8474903474903479E-3</v>
      </c>
      <c r="CCZ57" s="1">
        <f t="shared" si="3321"/>
        <v>14.173848996818812</v>
      </c>
      <c r="CDA57" s="1"/>
      <c r="CDB57" s="1"/>
      <c r="CDC57" s="1" t="s">
        <v>11</v>
      </c>
      <c r="CDD57" s="1" t="s">
        <v>206</v>
      </c>
      <c r="CDE57" s="1">
        <v>542</v>
      </c>
      <c r="CDF57" s="1">
        <v>8</v>
      </c>
      <c r="CDG57" s="1">
        <v>4.5999999999999999E-2</v>
      </c>
      <c r="CDH57" s="1">
        <f t="shared" si="3322"/>
        <v>3.1E-2</v>
      </c>
      <c r="CDI57" s="1">
        <f t="shared" si="3323"/>
        <v>0.80681818181818177</v>
      </c>
      <c r="CDJ57" s="1">
        <f t="shared" si="3324"/>
        <v>1.2102272727272728E-3</v>
      </c>
      <c r="CDK57" s="1">
        <f t="shared" si="3325"/>
        <v>9.2848001283307582</v>
      </c>
      <c r="CDL57" s="1"/>
      <c r="CDM57" s="1"/>
      <c r="CDN57" s="1" t="s">
        <v>11</v>
      </c>
      <c r="CDO57" s="1" t="s">
        <v>207</v>
      </c>
      <c r="CDP57" s="1">
        <v>549</v>
      </c>
      <c r="CDQ57" s="1">
        <v>8</v>
      </c>
      <c r="CDR57" s="1">
        <v>5.3999999999999999E-2</v>
      </c>
      <c r="CDS57" s="1">
        <f t="shared" si="3326"/>
        <v>3.9E-2</v>
      </c>
      <c r="CDT57" s="1">
        <f t="shared" si="3327"/>
        <v>1.0342205323193916</v>
      </c>
      <c r="CDU57" s="1">
        <f t="shared" si="3328"/>
        <v>1.5513307984790874E-3</v>
      </c>
      <c r="CDV57" s="1">
        <f t="shared" si="3329"/>
        <v>11.901728478108769</v>
      </c>
      <c r="CDW57" s="1"/>
      <c r="CDX57" s="1"/>
      <c r="CDY57" s="1" t="s">
        <v>11</v>
      </c>
      <c r="CDZ57" s="1" t="s">
        <v>208</v>
      </c>
      <c r="CEA57" s="1">
        <v>550</v>
      </c>
      <c r="CEB57" s="1">
        <v>8</v>
      </c>
      <c r="CEC57" s="1">
        <v>3.5999999999999997E-2</v>
      </c>
      <c r="CED57" s="1">
        <f t="shared" si="3330"/>
        <v>1.8999999999999996E-2</v>
      </c>
      <c r="CEE57" s="1">
        <f t="shared" si="3331"/>
        <v>0.70399999999999985</v>
      </c>
      <c r="CEF57" s="1">
        <f t="shared" si="3332"/>
        <v>1.0559999999999999E-3</v>
      </c>
      <c r="CEG57" s="1">
        <f t="shared" si="3333"/>
        <v>8.1015765852161561</v>
      </c>
      <c r="CEH57" s="1"/>
      <c r="CEI57" s="1"/>
      <c r="CEJ57" s="1" t="s">
        <v>11</v>
      </c>
      <c r="CEK57" s="1" t="s">
        <v>209</v>
      </c>
      <c r="CEL57" s="1">
        <v>556</v>
      </c>
      <c r="CEM57" s="1">
        <v>8</v>
      </c>
      <c r="CEN57" s="1">
        <v>3.9E-2</v>
      </c>
      <c r="CEO57" s="1">
        <f t="shared" si="3334"/>
        <v>2.4E-2</v>
      </c>
      <c r="CEP57" s="1">
        <f t="shared" si="3335"/>
        <v>1.0316205533596838</v>
      </c>
      <c r="CEQ57" s="1">
        <f t="shared" si="3336"/>
        <v>1.5474308300395259E-3</v>
      </c>
      <c r="CER57" s="1">
        <f t="shared" si="3337"/>
        <v>11.871808124895669</v>
      </c>
      <c r="CES57" s="1"/>
      <c r="CET57" s="1"/>
      <c r="CEU57" s="1" t="s">
        <v>11</v>
      </c>
      <c r="CEV57" s="1" t="s">
        <v>210</v>
      </c>
      <c r="CEW57" s="1">
        <v>563</v>
      </c>
      <c r="CEX57" s="1">
        <v>8</v>
      </c>
      <c r="CEY57" s="1">
        <v>4.2999999999999997E-2</v>
      </c>
      <c r="CEZ57" s="1">
        <f t="shared" si="3338"/>
        <v>2.8999999999999998E-2</v>
      </c>
      <c r="CFA57" s="1">
        <f t="shared" si="3339"/>
        <v>1.1639278557114228</v>
      </c>
      <c r="CFB57" s="1">
        <f t="shared" si="3340"/>
        <v>1.7458917835671342E-3</v>
      </c>
      <c r="CFC57" s="1">
        <f t="shared" si="3341"/>
        <v>13.394390145898456</v>
      </c>
      <c r="CFD57" s="1"/>
      <c r="CFE57" s="1"/>
      <c r="CFF57" s="1" t="s">
        <v>11</v>
      </c>
      <c r="CFG57" s="1" t="s">
        <v>211</v>
      </c>
      <c r="CFH57" s="1">
        <v>564</v>
      </c>
      <c r="CFI57" s="1">
        <v>8</v>
      </c>
      <c r="CFJ57" s="1">
        <v>3.5999999999999997E-2</v>
      </c>
      <c r="CFK57" s="1">
        <f t="shared" si="3342"/>
        <v>3.9999999999999966E-3</v>
      </c>
      <c r="CFL57" s="1">
        <f t="shared" si="3343"/>
        <v>-9.3283582089552355E-2</v>
      </c>
      <c r="CFM57" s="1">
        <f t="shared" si="3344"/>
        <v>-1.3992537313432853E-4</v>
      </c>
      <c r="CFN57" s="1">
        <f t="shared" si="3345"/>
        <v>-1.0735001199457481</v>
      </c>
      <c r="CFO57" s="1"/>
      <c r="CFP57" s="1"/>
      <c r="CFQ57" s="1" t="s">
        <v>11</v>
      </c>
      <c r="CFR57" s="1" t="s">
        <v>212</v>
      </c>
      <c r="CFS57" s="1">
        <v>571</v>
      </c>
      <c r="CFT57" s="1">
        <v>8</v>
      </c>
      <c r="CFU57" s="1">
        <v>3.9E-2</v>
      </c>
      <c r="CFV57" s="1">
        <f t="shared" si="3346"/>
        <v>8.0000000000000002E-3</v>
      </c>
      <c r="CFW57" s="1">
        <f t="shared" si="3347"/>
        <v>-6.0150375939849586E-2</v>
      </c>
      <c r="CFX57" s="1">
        <f t="shared" si="3348"/>
        <v>-9.0225563909774383E-5</v>
      </c>
      <c r="CFY57" s="1">
        <f t="shared" si="3349"/>
        <v>-0.69220579162817431</v>
      </c>
      <c r="CFZ57" s="1"/>
      <c r="CGA57" s="1"/>
      <c r="CGB57" s="1" t="s">
        <v>11</v>
      </c>
      <c r="CGC57" s="1" t="s">
        <v>213</v>
      </c>
      <c r="CGD57" s="1">
        <v>577</v>
      </c>
      <c r="CGE57" s="1">
        <v>8</v>
      </c>
      <c r="CGF57" s="1">
        <v>4.7E-2</v>
      </c>
      <c r="CGG57" s="1">
        <f t="shared" si="3350"/>
        <v>1.6E-2</v>
      </c>
      <c r="CGH57" s="1">
        <f t="shared" si="3351"/>
        <v>5.2631578947368432E-2</v>
      </c>
      <c r="CGI57" s="1">
        <f t="shared" si="3352"/>
        <v>7.8947368421052646E-5</v>
      </c>
      <c r="CGJ57" s="1">
        <f t="shared" si="3353"/>
        <v>0.60568006767465299</v>
      </c>
      <c r="CGK57" s="1"/>
      <c r="CGL57" s="1"/>
      <c r="CGM57" s="1" t="s">
        <v>11</v>
      </c>
      <c r="CGN57" s="1" t="s">
        <v>214</v>
      </c>
      <c r="CGO57" s="1">
        <v>578</v>
      </c>
      <c r="CGP57" s="1">
        <v>8</v>
      </c>
      <c r="CGQ57" s="1">
        <v>2.1999999999999999E-2</v>
      </c>
      <c r="CGR57" s="1">
        <f t="shared" si="3354"/>
        <v>4.9999999999999975E-3</v>
      </c>
      <c r="CGS57" s="1">
        <f t="shared" si="3355"/>
        <v>-0.66409266409266421</v>
      </c>
      <c r="CGT57" s="1">
        <f t="shared" si="3356"/>
        <v>-9.961389961389963E-4</v>
      </c>
      <c r="CGU57" s="1">
        <f t="shared" si="3357"/>
        <v>-7.6423261048678226</v>
      </c>
      <c r="CGV57" s="1"/>
      <c r="CGW57" s="1"/>
      <c r="CGX57" s="1" t="s">
        <v>11</v>
      </c>
      <c r="CGY57" s="1" t="s">
        <v>215</v>
      </c>
      <c r="CGZ57" s="1">
        <v>592</v>
      </c>
      <c r="CHA57" s="1">
        <v>8</v>
      </c>
      <c r="CHB57" s="1">
        <v>6.0999999999999999E-2</v>
      </c>
      <c r="CHC57" s="1">
        <f t="shared" si="3358"/>
        <v>3.5000000000000003E-2</v>
      </c>
      <c r="CHD57" s="1">
        <f t="shared" si="3359"/>
        <v>0.27203065134099624</v>
      </c>
      <c r="CHE57" s="1">
        <f t="shared" si="3360"/>
        <v>4.0804597701149439E-4</v>
      </c>
      <c r="CHF57" s="1">
        <f t="shared" si="3361"/>
        <v>3.1305073229620959</v>
      </c>
      <c r="CHG57" s="1"/>
      <c r="CHH57" s="1"/>
      <c r="CHI57" s="1" t="s">
        <v>11</v>
      </c>
      <c r="CHJ57" s="1" t="s">
        <v>216</v>
      </c>
      <c r="CHK57" s="1">
        <v>593</v>
      </c>
      <c r="CHL57" s="1">
        <v>8</v>
      </c>
      <c r="CHM57" s="1">
        <v>4.8000000000000001E-2</v>
      </c>
      <c r="CHN57" s="1">
        <f t="shared" si="3362"/>
        <v>2.5000000000000001E-2</v>
      </c>
      <c r="CHO57" s="1">
        <f t="shared" si="3363"/>
        <v>0.67058823529411771</v>
      </c>
      <c r="CHP57" s="1">
        <f t="shared" si="3364"/>
        <v>1.0058823529411765E-3</v>
      </c>
      <c r="CHQ57" s="1">
        <f t="shared" si="3365"/>
        <v>7.7170766269605782</v>
      </c>
      <c r="CHR57" s="1"/>
      <c r="CHS57" s="1"/>
      <c r="CHT57" s="1" t="s">
        <v>11</v>
      </c>
      <c r="CHU57" s="1" t="s">
        <v>217</v>
      </c>
      <c r="CHV57" s="1">
        <v>607</v>
      </c>
      <c r="CHW57" s="1">
        <v>8</v>
      </c>
      <c r="CHX57" s="1">
        <v>6.6000000000000003E-2</v>
      </c>
      <c r="CHY57" s="1">
        <f t="shared" si="3366"/>
        <v>4.4999999999999998E-2</v>
      </c>
      <c r="CHZ57" s="1">
        <f t="shared" si="3367"/>
        <v>1.5581395348837208</v>
      </c>
      <c r="CIA57" s="1">
        <f t="shared" si="3368"/>
        <v>2.3372093023255811E-3</v>
      </c>
      <c r="CIB57" s="1">
        <f t="shared" si="3369"/>
        <v>17.930947119763559</v>
      </c>
      <c r="CIC57" s="1"/>
      <c r="CID57" s="1"/>
      <c r="CIE57" s="1" t="s">
        <v>11</v>
      </c>
      <c r="CIF57" s="1" t="s">
        <v>218</v>
      </c>
      <c r="CIG57" s="1">
        <v>608</v>
      </c>
      <c r="CIH57" s="1">
        <v>8</v>
      </c>
      <c r="CII57" s="1">
        <v>0.04</v>
      </c>
      <c r="CIJ57" s="1">
        <f t="shared" si="3370"/>
        <v>1.3000000000000001E-2</v>
      </c>
      <c r="CIK57" s="1">
        <f t="shared" si="3371"/>
        <v>-0.26666666666666672</v>
      </c>
      <c r="CIL57" s="1">
        <f t="shared" si="3372"/>
        <v>-4.0000000000000007E-4</v>
      </c>
      <c r="CIM57" s="1">
        <f t="shared" si="3373"/>
        <v>-3.0687790095515752</v>
      </c>
      <c r="CIN57" s="1"/>
      <c r="CIO57" s="1"/>
      <c r="CIP57" s="1" t="s">
        <v>11</v>
      </c>
      <c r="CIQ57" s="1" t="s">
        <v>219</v>
      </c>
      <c r="CIR57" s="1">
        <v>621</v>
      </c>
      <c r="CIS57" s="1">
        <v>8</v>
      </c>
      <c r="CIT57" s="1">
        <v>4.9000000000000002E-2</v>
      </c>
      <c r="CIU57" s="1">
        <f t="shared" si="3374"/>
        <v>1.9000000000000003E-2</v>
      </c>
      <c r="CIV57" s="1">
        <f t="shared" si="3375"/>
        <v>-1.0198412698412695</v>
      </c>
      <c r="CIW57" s="1">
        <f t="shared" si="3376"/>
        <v>-1.5297619047619044E-3</v>
      </c>
      <c r="CIX57" s="1">
        <f t="shared" si="3377"/>
        <v>-11.736253057362418</v>
      </c>
      <c r="CIY57" s="1"/>
      <c r="CIZ57" s="1"/>
      <c r="CJA57" s="1" t="s">
        <v>11</v>
      </c>
      <c r="CJB57" s="1" t="s">
        <v>220</v>
      </c>
      <c r="CJC57" s="1">
        <v>622</v>
      </c>
      <c r="CJD57" s="1">
        <v>8</v>
      </c>
      <c r="CJE57" s="1">
        <v>2.9000000000000001E-2</v>
      </c>
      <c r="CJF57" s="1">
        <f t="shared" si="3378"/>
        <v>2.0000000000000004E-2</v>
      </c>
      <c r="CJG57" s="1">
        <f t="shared" si="3379"/>
        <v>0.2720848056537104</v>
      </c>
      <c r="CJH57" s="1">
        <f t="shared" si="3380"/>
        <v>4.0812720848056559E-4</v>
      </c>
      <c r="CJI57" s="1">
        <f t="shared" si="3381"/>
        <v>3.1311305265300979</v>
      </c>
      <c r="CJJ57" s="1"/>
      <c r="CJK57" s="1"/>
      <c r="CJL57" s="1" t="s">
        <v>11</v>
      </c>
      <c r="CJM57" s="1" t="s">
        <v>221</v>
      </c>
      <c r="CJN57" s="1">
        <v>635</v>
      </c>
      <c r="CJO57" s="1">
        <v>8</v>
      </c>
      <c r="CJP57" s="1">
        <v>5.8999999999999997E-2</v>
      </c>
      <c r="CJQ57" s="1">
        <f t="shared" si="3382"/>
        <v>4.7E-2</v>
      </c>
      <c r="CJR57" s="1">
        <f t="shared" si="3383"/>
        <v>0.92198581560283688</v>
      </c>
      <c r="CJS57" s="1">
        <f t="shared" si="3384"/>
        <v>1.3829787234042553E-3</v>
      </c>
      <c r="CJT57" s="1">
        <f t="shared" si="3385"/>
        <v>10.610140192598529</v>
      </c>
      <c r="CJU57" s="1"/>
      <c r="CJV57" s="1"/>
      <c r="CJW57" s="1" t="s">
        <v>11</v>
      </c>
      <c r="CJX57" s="1" t="s">
        <v>222</v>
      </c>
      <c r="CJY57" s="1">
        <v>636</v>
      </c>
      <c r="CJZ57" s="1">
        <v>8</v>
      </c>
      <c r="CKA57" s="1">
        <v>0.04</v>
      </c>
      <c r="CKB57" s="1">
        <f t="shared" si="3386"/>
        <v>0.02</v>
      </c>
      <c r="CKC57" s="1">
        <f t="shared" si="3387"/>
        <v>-0.19081272084805651</v>
      </c>
      <c r="CKD57" s="1">
        <f t="shared" si="3388"/>
        <v>-2.8621908127208476E-4</v>
      </c>
      <c r="CKE57" s="1">
        <f t="shared" si="3389"/>
        <v>-2.1958577718522747</v>
      </c>
      <c r="CKF57" s="1"/>
      <c r="CKG57" s="1"/>
      <c r="CKH57" s="1" t="s">
        <v>11</v>
      </c>
      <c r="CKI57" s="1" t="s">
        <v>223</v>
      </c>
      <c r="CKJ57" s="1">
        <v>649</v>
      </c>
      <c r="CKK57" s="1">
        <v>8</v>
      </c>
      <c r="CKL57" s="1">
        <v>6.5000000000000002E-2</v>
      </c>
      <c r="CKM57" s="1">
        <f t="shared" si="3390"/>
        <v>4.1000000000000002E-2</v>
      </c>
      <c r="CKN57" s="1">
        <f t="shared" si="3391"/>
        <v>0.46996466431095418</v>
      </c>
      <c r="CKO57" s="1">
        <f t="shared" si="3392"/>
        <v>7.0494699646643131E-4</v>
      </c>
      <c r="CKP57" s="1">
        <f t="shared" si="3393"/>
        <v>5.4083163640065308</v>
      </c>
      <c r="CKQ57" s="1"/>
      <c r="CKR57" s="1"/>
      <c r="CKS57" s="1" t="s">
        <v>11</v>
      </c>
      <c r="CKT57" s="1" t="s">
        <v>224</v>
      </c>
      <c r="CKU57" s="1">
        <v>650</v>
      </c>
      <c r="CKV57" s="1">
        <v>8</v>
      </c>
      <c r="CKW57" s="1">
        <v>3.6999999999999998E-2</v>
      </c>
      <c r="CKX57" s="1">
        <f t="shared" si="3394"/>
        <v>1.9999999999999997E-2</v>
      </c>
      <c r="CKY57" s="1">
        <f t="shared" si="3395"/>
        <v>9.8245614035087608E-2</v>
      </c>
      <c r="CKZ57" s="1">
        <f t="shared" si="3396"/>
        <v>1.4736842105263142E-4</v>
      </c>
      <c r="CLA57" s="1">
        <f t="shared" si="3397"/>
        <v>1.1306027929926841</v>
      </c>
      <c r="CLB57" s="1"/>
      <c r="CLC57" s="1"/>
      <c r="CLD57" s="1" t="s">
        <v>11</v>
      </c>
      <c r="CLE57" s="1" t="s">
        <v>225</v>
      </c>
      <c r="CLF57" s="1">
        <v>663</v>
      </c>
      <c r="CLG57" s="1">
        <v>8</v>
      </c>
      <c r="CLH57" s="1">
        <v>5.6000000000000001E-2</v>
      </c>
      <c r="CLI57" s="1">
        <f t="shared" si="3398"/>
        <v>3.4000000000000002E-2</v>
      </c>
      <c r="CLJ57" s="1">
        <f t="shared" si="3399"/>
        <v>0.58823529411764708</v>
      </c>
      <c r="CLK57" s="1">
        <f t="shared" si="3400"/>
        <v>8.8235294117647062E-4</v>
      </c>
      <c r="CLL57" s="1">
        <f t="shared" si="3401"/>
        <v>6.769365462246121</v>
      </c>
      <c r="CLM57" s="1"/>
      <c r="CLN57" s="1"/>
      <c r="CLO57" s="1"/>
      <c r="CLP57" s="1"/>
      <c r="CLQ57" s="1"/>
      <c r="CLR57" s="1"/>
      <c r="CLS57" s="1"/>
      <c r="CLT57" s="1"/>
      <c r="CLU57" s="1"/>
      <c r="CLV57" s="1"/>
      <c r="CLW57" s="1"/>
      <c r="CLX57" s="1"/>
      <c r="CLY57" s="1"/>
      <c r="CLZ57" s="1"/>
      <c r="CMA57" s="1"/>
      <c r="CMB57" s="1"/>
      <c r="CMC57" s="1"/>
      <c r="CMD57" s="1"/>
      <c r="CME57" s="1"/>
      <c r="CMF57" s="1"/>
      <c r="CMG57" s="1"/>
      <c r="CMH57" s="1"/>
      <c r="CMI57" s="1"/>
      <c r="CMJ57" s="1"/>
      <c r="CMK57" s="1"/>
      <c r="CML57" s="1"/>
      <c r="CMM57" s="1"/>
      <c r="CMN57" s="1"/>
      <c r="CMO57" s="1"/>
      <c r="CMP57" s="1"/>
      <c r="CMQ57" s="1"/>
      <c r="CMR57" s="1"/>
      <c r="CMS57" s="1"/>
      <c r="CMT57" s="1"/>
      <c r="CMU57" s="1"/>
      <c r="CMV57" s="1"/>
      <c r="CMW57" s="1"/>
      <c r="CMX57" s="1"/>
      <c r="CMY57" s="1"/>
      <c r="CMZ57" s="1"/>
    </row>
    <row r="58" spans="1:2392" x14ac:dyDescent="0.3">
      <c r="A58" s="1" t="s">
        <v>11</v>
      </c>
      <c r="B58" s="1" t="s">
        <v>12</v>
      </c>
      <c r="C58" s="1">
        <v>1</v>
      </c>
      <c r="D58" s="1">
        <v>9</v>
      </c>
      <c r="E58" s="1">
        <v>5.5E-2</v>
      </c>
      <c r="F58" s="1">
        <f t="shared" si="2560"/>
        <v>5.7000000000000002E-2</v>
      </c>
      <c r="G58" s="1">
        <f t="shared" si="2561"/>
        <v>2.3016949152542376</v>
      </c>
      <c r="H58" s="1">
        <f t="shared" si="3402"/>
        <v>3.4525423728813567E-3</v>
      </c>
      <c r="I58" s="1">
        <f t="shared" si="3403"/>
        <v>26.487723908714234</v>
      </c>
      <c r="J58" s="1"/>
      <c r="K58" s="1"/>
      <c r="L58" s="1" t="s">
        <v>11</v>
      </c>
      <c r="M58" s="1" t="s">
        <v>13</v>
      </c>
      <c r="N58" s="1">
        <v>2</v>
      </c>
      <c r="O58" s="1">
        <v>9</v>
      </c>
      <c r="P58" s="1">
        <v>6.8000000000000005E-2</v>
      </c>
      <c r="Q58" s="1">
        <f t="shared" si="2562"/>
        <v>7.0000000000000007E-2</v>
      </c>
      <c r="R58" s="1">
        <f t="shared" si="2563"/>
        <v>2.7627118644067798</v>
      </c>
      <c r="S58" s="1">
        <f t="shared" si="2564"/>
        <v>4.1440677966101697E-3</v>
      </c>
      <c r="T58" s="1">
        <f t="shared" si="2565"/>
        <v>31.793070670989831</v>
      </c>
      <c r="U58" s="1"/>
      <c r="V58" s="1"/>
      <c r="W58" s="1" t="s">
        <v>11</v>
      </c>
      <c r="X58" s="1" t="s">
        <v>14</v>
      </c>
      <c r="Y58" s="1">
        <v>3</v>
      </c>
      <c r="Z58" s="1">
        <v>9</v>
      </c>
      <c r="AA58" s="1">
        <v>8.2000000000000003E-2</v>
      </c>
      <c r="AB58" s="1">
        <f t="shared" si="2566"/>
        <v>8.1000000000000003E-2</v>
      </c>
      <c r="AC58" s="1">
        <f t="shared" si="2567"/>
        <v>3.1288135593220341</v>
      </c>
      <c r="AD58" s="1">
        <f t="shared" si="2568"/>
        <v>4.6932203389830514E-3</v>
      </c>
      <c r="AE58" s="1">
        <f t="shared" si="2569"/>
        <v>36.006140158679287</v>
      </c>
      <c r="AF58" s="1"/>
      <c r="AG58" s="1"/>
      <c r="AH58" s="1" t="s">
        <v>11</v>
      </c>
      <c r="AI58" s="1" t="s">
        <v>15</v>
      </c>
      <c r="AJ58" s="1">
        <v>4</v>
      </c>
      <c r="AK58" s="1">
        <v>9</v>
      </c>
      <c r="AL58" s="1">
        <v>0.115</v>
      </c>
      <c r="AM58" s="1">
        <f t="shared" si="2570"/>
        <v>0.10700000000000001</v>
      </c>
      <c r="AN58" s="1">
        <f t="shared" si="2571"/>
        <v>3.9591836734693886</v>
      </c>
      <c r="AO58" s="1">
        <f t="shared" si="2572"/>
        <v>5.9387755102040833E-3</v>
      </c>
      <c r="AP58" s="1">
        <f t="shared" si="2573"/>
        <v>45.561974070383087</v>
      </c>
      <c r="AQ58" s="1"/>
      <c r="AR58" s="1"/>
      <c r="AS58" s="1" t="s">
        <v>11</v>
      </c>
      <c r="AT58" s="1" t="s">
        <v>16</v>
      </c>
      <c r="AU58" s="1">
        <v>8</v>
      </c>
      <c r="AV58" s="1">
        <v>9</v>
      </c>
      <c r="AW58" s="1">
        <v>0.10100000000000001</v>
      </c>
      <c r="AX58" s="1">
        <f t="shared" si="2574"/>
        <v>9.2999999999999999E-2</v>
      </c>
      <c r="AY58" s="1">
        <f t="shared" si="2575"/>
        <v>3.5051194539249146</v>
      </c>
      <c r="AZ58" s="1">
        <f t="shared" si="2576"/>
        <v>5.2576791808873723E-3</v>
      </c>
      <c r="BA58" s="1">
        <f t="shared" si="2577"/>
        <v>40.336638773158711</v>
      </c>
      <c r="BB58" s="1"/>
      <c r="BC58" s="1"/>
      <c r="BD58" s="1" t="s">
        <v>11</v>
      </c>
      <c r="BE58" s="1" t="s">
        <v>17</v>
      </c>
      <c r="BF58" s="1">
        <v>9</v>
      </c>
      <c r="BG58" s="1">
        <v>9</v>
      </c>
      <c r="BH58" s="1">
        <v>0.10100000000000001</v>
      </c>
      <c r="BI58" s="1">
        <f t="shared" si="2578"/>
        <v>9.6000000000000002E-2</v>
      </c>
      <c r="BJ58" s="1">
        <f t="shared" si="2579"/>
        <v>3.5938566552901028</v>
      </c>
      <c r="BK58" s="1">
        <f t="shared" si="2580"/>
        <v>5.3907849829351543E-3</v>
      </c>
      <c r="BL58" s="1">
        <f t="shared" si="2581"/>
        <v>41.357819501593113</v>
      </c>
      <c r="BM58" s="1"/>
      <c r="BN58" s="1"/>
      <c r="BO58" s="1" t="s">
        <v>11</v>
      </c>
      <c r="BP58" s="1" t="s">
        <v>18</v>
      </c>
      <c r="BQ58" s="1">
        <v>10</v>
      </c>
      <c r="BR58" s="1">
        <v>9</v>
      </c>
      <c r="BS58" s="1">
        <v>0.105</v>
      </c>
      <c r="BT58" s="1">
        <f t="shared" si="2582"/>
        <v>9.6000000000000002E-2</v>
      </c>
      <c r="BU58" s="1">
        <f t="shared" si="2583"/>
        <v>3.5324232081911267</v>
      </c>
      <c r="BV58" s="1">
        <f t="shared" si="2584"/>
        <v>5.2986348122866902E-3</v>
      </c>
      <c r="BW58" s="1">
        <f t="shared" si="2585"/>
        <v>40.650848228061605</v>
      </c>
      <c r="BX58" s="1"/>
      <c r="BY58" s="1"/>
      <c r="BZ58" s="1" t="s">
        <v>11</v>
      </c>
      <c r="CA58" s="1" t="s">
        <v>19</v>
      </c>
      <c r="CB58" s="1">
        <v>11</v>
      </c>
      <c r="CC58" s="1">
        <v>9</v>
      </c>
      <c r="CD58" s="1">
        <v>0.11</v>
      </c>
      <c r="CE58" s="1">
        <f t="shared" si="2586"/>
        <v>0.105</v>
      </c>
      <c r="CF58" s="1">
        <f t="shared" si="2587"/>
        <v>3.8625429553264605</v>
      </c>
      <c r="CG58" s="1">
        <f t="shared" si="2588"/>
        <v>5.7938144329896905E-3</v>
      </c>
      <c r="CH58" s="1">
        <f t="shared" si="2589"/>
        <v>44.4498402929893</v>
      </c>
      <c r="CI58" s="1"/>
      <c r="CJ58" s="1"/>
      <c r="CK58" s="1" t="s">
        <v>11</v>
      </c>
      <c r="CL58" s="1" t="s">
        <v>20</v>
      </c>
      <c r="CM58" s="1">
        <v>14</v>
      </c>
      <c r="CN58" s="1">
        <v>9</v>
      </c>
      <c r="CO58" s="1">
        <v>0.125</v>
      </c>
      <c r="CP58" s="1">
        <f t="shared" si="2590"/>
        <v>0.112</v>
      </c>
      <c r="CQ58" s="1">
        <f t="shared" si="2591"/>
        <v>4.0240549828178693</v>
      </c>
      <c r="CR58" s="1">
        <f t="shared" si="2592"/>
        <v>6.0360824742268044E-3</v>
      </c>
      <c r="CS58" s="1">
        <f t="shared" si="2593"/>
        <v>46.30850799207338</v>
      </c>
      <c r="CT58" s="1"/>
      <c r="CU58" s="1"/>
      <c r="CV58" s="1" t="s">
        <v>11</v>
      </c>
      <c r="CW58" s="1" t="s">
        <v>21</v>
      </c>
      <c r="CX58" s="1">
        <v>15</v>
      </c>
      <c r="CY58" s="1">
        <v>9</v>
      </c>
      <c r="CZ58" s="1">
        <v>0.10299999999999999</v>
      </c>
      <c r="DA58" s="1">
        <f t="shared" si="2594"/>
        <v>8.299999999999999E-2</v>
      </c>
      <c r="DB58" s="1">
        <f t="shared" si="2595"/>
        <v>3.068965517241379</v>
      </c>
      <c r="DC58" s="1">
        <f t="shared" si="2596"/>
        <v>4.6034482758620689E-3</v>
      </c>
      <c r="DD58" s="1">
        <f t="shared" si="2597"/>
        <v>35.317413601304757</v>
      </c>
      <c r="DE58" s="1"/>
      <c r="DF58" s="1"/>
      <c r="DG58" s="1" t="s">
        <v>11</v>
      </c>
      <c r="DH58" s="1" t="s">
        <v>22</v>
      </c>
      <c r="DI58" s="1">
        <v>16</v>
      </c>
      <c r="DJ58" s="1">
        <v>9</v>
      </c>
      <c r="DK58" s="1">
        <v>0.13300000000000001</v>
      </c>
      <c r="DL58" s="1">
        <f t="shared" si="2598"/>
        <v>0.10600000000000001</v>
      </c>
      <c r="DM58" s="1">
        <f t="shared" si="1751"/>
        <v>3.7269624573378843</v>
      </c>
      <c r="DN58" s="1">
        <f t="shared" si="2599"/>
        <v>5.5904436860068265E-3</v>
      </c>
      <c r="DO58" s="1">
        <f t="shared" si="2600"/>
        <v>42.889590594244709</v>
      </c>
      <c r="DP58" s="1"/>
      <c r="DQ58" s="1"/>
      <c r="DR58" s="1" t="s">
        <v>11</v>
      </c>
      <c r="DS58" s="1" t="s">
        <v>23</v>
      </c>
      <c r="DT58" s="1">
        <v>17</v>
      </c>
      <c r="DU58" s="1">
        <v>9</v>
      </c>
      <c r="DV58" s="1">
        <v>0.14599999999999999</v>
      </c>
      <c r="DW58" s="1">
        <f t="shared" si="2601"/>
        <v>0.11899999999999999</v>
      </c>
      <c r="DX58" s="1">
        <f t="shared" si="2602"/>
        <v>4.10958904109589</v>
      </c>
      <c r="DY58" s="1">
        <f t="shared" si="2603"/>
        <v>6.1643835616438354E-3</v>
      </c>
      <c r="DZ58" s="1">
        <f t="shared" si="2604"/>
        <v>47.292827201993447</v>
      </c>
      <c r="EA58" s="1"/>
      <c r="EB58" s="1"/>
      <c r="EC58" s="1" t="s">
        <v>11</v>
      </c>
      <c r="ED58" s="1" t="s">
        <v>24</v>
      </c>
      <c r="EE58" s="1">
        <v>18</v>
      </c>
      <c r="EF58" s="1">
        <v>9</v>
      </c>
      <c r="EG58" s="1">
        <v>0.158</v>
      </c>
      <c r="EH58" s="1">
        <f t="shared" si="2605"/>
        <v>0.13200000000000001</v>
      </c>
      <c r="EI58" s="1">
        <f t="shared" si="2606"/>
        <v>4.666666666666667</v>
      </c>
      <c r="EJ58" s="1">
        <f t="shared" si="2607"/>
        <v>7.000000000000001E-3</v>
      </c>
      <c r="EK58" s="1">
        <f t="shared" si="2608"/>
        <v>53.703632667152561</v>
      </c>
      <c r="EL58" s="1"/>
      <c r="EM58" s="1"/>
      <c r="EN58" s="1" t="s">
        <v>11</v>
      </c>
      <c r="EO58" s="1" t="s">
        <v>25</v>
      </c>
      <c r="EP58" s="1">
        <v>21</v>
      </c>
      <c r="EQ58" s="1">
        <v>9</v>
      </c>
      <c r="ER58" s="1">
        <v>0.20799999999999999</v>
      </c>
      <c r="ES58" s="1">
        <f t="shared" si="2609"/>
        <v>0.17699999999999999</v>
      </c>
      <c r="ET58" s="1">
        <f t="shared" si="2610"/>
        <v>6.1506849315068486</v>
      </c>
      <c r="EU58" s="1">
        <f t="shared" si="2611"/>
        <v>9.2260273972602728E-3</v>
      </c>
      <c r="EV58" s="1">
        <f t="shared" si="2612"/>
        <v>70.781598045650185</v>
      </c>
      <c r="EW58" s="1"/>
      <c r="EX58" s="1"/>
      <c r="EY58" s="1" t="s">
        <v>11</v>
      </c>
      <c r="EZ58" s="1" t="s">
        <v>26</v>
      </c>
      <c r="FA58" s="1">
        <v>22</v>
      </c>
      <c r="FB58" s="1">
        <v>9</v>
      </c>
      <c r="FC58" s="1">
        <v>0.215</v>
      </c>
      <c r="FD58" s="1">
        <f t="shared" si="2613"/>
        <v>0.184</v>
      </c>
      <c r="FE58" s="1">
        <f t="shared" si="2614"/>
        <v>6.3071672354948802</v>
      </c>
      <c r="FF58" s="1">
        <f t="shared" si="2615"/>
        <v>9.460750853242321E-3</v>
      </c>
      <c r="FG58" s="1">
        <f t="shared" si="2616"/>
        <v>72.582384082567955</v>
      </c>
      <c r="FH58" s="1"/>
      <c r="FI58" s="1"/>
      <c r="FJ58" s="1" t="s">
        <v>11</v>
      </c>
      <c r="FK58" s="1" t="s">
        <v>27</v>
      </c>
      <c r="FL58" s="1">
        <v>23</v>
      </c>
      <c r="FM58" s="1">
        <v>9</v>
      </c>
      <c r="FN58" s="1">
        <v>0.23300000000000001</v>
      </c>
      <c r="FO58" s="1">
        <f t="shared" si="2617"/>
        <v>0.20300000000000001</v>
      </c>
      <c r="FP58" s="1">
        <f t="shared" si="2618"/>
        <v>7.3095238095238102</v>
      </c>
      <c r="FQ58" s="1">
        <f t="shared" si="2619"/>
        <v>1.0964285714285716E-2</v>
      </c>
      <c r="FR58" s="1">
        <f t="shared" si="2620"/>
        <v>84.1174246368155</v>
      </c>
      <c r="FS58" s="1"/>
      <c r="FT58" s="1"/>
      <c r="FU58" s="1" t="s">
        <v>11</v>
      </c>
      <c r="FV58" s="1" t="s">
        <v>28</v>
      </c>
      <c r="FW58" s="1">
        <v>24</v>
      </c>
      <c r="FX58" s="1">
        <v>9</v>
      </c>
      <c r="FY58" s="1">
        <v>0.245</v>
      </c>
      <c r="FZ58" s="1">
        <f t="shared" si="2621"/>
        <v>0.214</v>
      </c>
      <c r="GA58" s="1">
        <f t="shared" si="2622"/>
        <v>7.2910958904109586</v>
      </c>
      <c r="GB58" s="1">
        <f t="shared" si="2623"/>
        <v>1.0936643835616438E-2</v>
      </c>
      <c r="GC58" s="1">
        <f t="shared" si="2624"/>
        <v>83.905357594203366</v>
      </c>
      <c r="GD58" s="1"/>
      <c r="GE58" s="1"/>
      <c r="GF58" s="1" t="s">
        <v>11</v>
      </c>
      <c r="GG58" s="1" t="s">
        <v>29</v>
      </c>
      <c r="GH58" s="1">
        <v>25</v>
      </c>
      <c r="GI58" s="1">
        <v>9</v>
      </c>
      <c r="GJ58" s="1">
        <v>0.26700000000000002</v>
      </c>
      <c r="GK58" s="1">
        <f t="shared" si="2625"/>
        <v>0.23600000000000002</v>
      </c>
      <c r="GL58" s="1">
        <f t="shared" si="2626"/>
        <v>8.1911262798634823</v>
      </c>
      <c r="GM58" s="1">
        <f t="shared" si="2627"/>
        <v>1.2286689419795223E-2</v>
      </c>
      <c r="GN58" s="1">
        <f t="shared" si="2628"/>
        <v>94.262836470867484</v>
      </c>
      <c r="GO58" s="1"/>
      <c r="GP58" s="1"/>
      <c r="GQ58" s="1" t="s">
        <v>11</v>
      </c>
      <c r="GR58" s="1" t="s">
        <v>30</v>
      </c>
      <c r="GS58" s="1">
        <v>28</v>
      </c>
      <c r="GT58" s="1">
        <v>9</v>
      </c>
      <c r="GU58" s="1">
        <v>0.30299999999999999</v>
      </c>
      <c r="GV58" s="1">
        <f t="shared" si="2629"/>
        <v>0.27399999999999997</v>
      </c>
      <c r="GW58" s="1">
        <f t="shared" si="2630"/>
        <v>9.413793103448274</v>
      </c>
      <c r="GX58" s="1">
        <f t="shared" si="2631"/>
        <v>1.4120689655172412E-2</v>
      </c>
      <c r="GY58" s="1">
        <f t="shared" si="2632"/>
        <v>108.33319003546291</v>
      </c>
      <c r="GZ58" s="1"/>
      <c r="HA58" s="1"/>
      <c r="HB58" s="1" t="s">
        <v>11</v>
      </c>
      <c r="HC58" s="1" t="s">
        <v>31</v>
      </c>
      <c r="HD58" s="1">
        <v>29</v>
      </c>
      <c r="HE58" s="1">
        <v>9</v>
      </c>
      <c r="HF58" s="1">
        <v>7.9000000000000001E-2</v>
      </c>
      <c r="HG58" s="1">
        <f t="shared" si="2633"/>
        <v>2.7000000000000003E-2</v>
      </c>
      <c r="HH58" s="1">
        <f t="shared" si="2634"/>
        <v>1.1711409395973154</v>
      </c>
      <c r="HI58" s="1">
        <f t="shared" si="2635"/>
        <v>1.7567114093959731E-3</v>
      </c>
      <c r="HJ58" s="1">
        <f t="shared" si="2636"/>
        <v>13.477397747485313</v>
      </c>
      <c r="HK58" s="1"/>
      <c r="HL58" s="1"/>
      <c r="HM58" s="1" t="s">
        <v>11</v>
      </c>
      <c r="HN58" s="1" t="s">
        <v>32</v>
      </c>
      <c r="HO58" s="1">
        <v>30</v>
      </c>
      <c r="HP58" s="1">
        <v>9</v>
      </c>
      <c r="HQ58" s="1">
        <v>0.105</v>
      </c>
      <c r="HR58" s="1">
        <f t="shared" si="2637"/>
        <v>5.2999999999999999E-2</v>
      </c>
      <c r="HS58" s="1">
        <f t="shared" si="2638"/>
        <v>2.003367003367003</v>
      </c>
      <c r="HT58" s="1">
        <f t="shared" si="2639"/>
        <v>3.0050505050505045E-3</v>
      </c>
      <c r="HU58" s="1">
        <f t="shared" si="2640"/>
        <v>23.054589781353364</v>
      </c>
      <c r="HV58" s="1"/>
      <c r="HW58" s="1"/>
      <c r="HX58" s="1" t="s">
        <v>11</v>
      </c>
      <c r="HY58" s="1" t="s">
        <v>33</v>
      </c>
      <c r="HZ58" s="1">
        <v>31</v>
      </c>
      <c r="IA58" s="1">
        <v>9</v>
      </c>
      <c r="IB58" s="1">
        <v>0.123</v>
      </c>
      <c r="IC58" s="1">
        <f t="shared" si="2641"/>
        <v>6.8000000000000005E-2</v>
      </c>
      <c r="ID58" s="1">
        <f t="shared" si="2642"/>
        <v>2.5000000000000004</v>
      </c>
      <c r="IE58" s="1">
        <f t="shared" si="2643"/>
        <v>3.7500000000000007E-3</v>
      </c>
      <c r="IF58" s="1">
        <f t="shared" si="2644"/>
        <v>28.76980321454602</v>
      </c>
      <c r="IG58" s="1"/>
      <c r="IH58" s="1"/>
      <c r="II58" s="1" t="s">
        <v>11</v>
      </c>
      <c r="IJ58" s="1" t="s">
        <v>34</v>
      </c>
      <c r="IK58" s="1">
        <v>32</v>
      </c>
      <c r="IL58" s="1">
        <v>9</v>
      </c>
      <c r="IM58" s="1">
        <v>0.13800000000000001</v>
      </c>
      <c r="IN58" s="1">
        <f t="shared" si="2645"/>
        <v>8.3000000000000018E-2</v>
      </c>
      <c r="IO58" s="1">
        <f t="shared" si="1797"/>
        <v>2.9528619528619533</v>
      </c>
      <c r="IP58" s="1">
        <f t="shared" si="2646"/>
        <v>4.4292929292929304E-3</v>
      </c>
      <c r="IQ58" s="1">
        <f t="shared" si="2647"/>
        <v>33.981302921423378</v>
      </c>
      <c r="IR58" s="1"/>
      <c r="IS58" s="1"/>
      <c r="IT58" s="1" t="s">
        <v>11</v>
      </c>
      <c r="IU58" s="1" t="s">
        <v>35</v>
      </c>
      <c r="IV58" s="1">
        <v>35</v>
      </c>
      <c r="IW58" s="1">
        <v>9</v>
      </c>
      <c r="IX58" s="1">
        <v>0.17299999999999999</v>
      </c>
      <c r="IY58" s="1">
        <f t="shared" si="2648"/>
        <v>0.11799999999999999</v>
      </c>
      <c r="IZ58" s="1">
        <f t="shared" si="2649"/>
        <v>4.1879194630872485</v>
      </c>
      <c r="JA58" s="1">
        <f t="shared" si="2650"/>
        <v>6.2818791946308728E-3</v>
      </c>
      <c r="JB58" s="1">
        <f t="shared" si="2651"/>
        <v>48.194247532554932</v>
      </c>
      <c r="JC58" s="1"/>
      <c r="JD58" s="1"/>
      <c r="JE58" s="1" t="s">
        <v>11</v>
      </c>
      <c r="JF58" s="3" t="s">
        <v>36</v>
      </c>
      <c r="JG58" s="3">
        <v>36</v>
      </c>
      <c r="JH58" s="1">
        <v>9</v>
      </c>
      <c r="JI58" s="1">
        <v>0.184</v>
      </c>
      <c r="JJ58" s="1">
        <f t="shared" si="2652"/>
        <v>0.127</v>
      </c>
      <c r="JK58" s="1">
        <f t="shared" si="2653"/>
        <v>4.5317725752508364</v>
      </c>
      <c r="JL58" s="1">
        <f t="shared" si="2654"/>
        <v>6.7976588628762546E-3</v>
      </c>
      <c r="JM58" s="1">
        <f t="shared" si="2655"/>
        <v>52.15128208121719</v>
      </c>
      <c r="JN58" s="1"/>
      <c r="JO58" s="1"/>
      <c r="JP58" s="1" t="s">
        <v>11</v>
      </c>
      <c r="JQ58" s="1" t="s">
        <v>37</v>
      </c>
      <c r="JR58" s="1">
        <v>37</v>
      </c>
      <c r="JS58" s="1">
        <v>9</v>
      </c>
      <c r="JT58" s="1">
        <v>0.192</v>
      </c>
      <c r="JU58" s="1">
        <f t="shared" si="2656"/>
        <v>0.13400000000000001</v>
      </c>
      <c r="JV58" s="1">
        <f t="shared" si="2657"/>
        <v>4.7324414715719065</v>
      </c>
      <c r="JW58" s="1">
        <f t="shared" si="2658"/>
        <v>7.0986622073578596E-3</v>
      </c>
      <c r="JX58" s="1">
        <f t="shared" si="2659"/>
        <v>54.460563944592117</v>
      </c>
      <c r="JY58" s="1"/>
      <c r="JZ58" s="1"/>
      <c r="KA58" s="1" t="s">
        <v>11</v>
      </c>
      <c r="KB58" s="1" t="s">
        <v>38</v>
      </c>
      <c r="KC58" s="1">
        <v>38</v>
      </c>
      <c r="KD58" s="1">
        <v>9</v>
      </c>
      <c r="KE58" s="1">
        <v>0.20899999999999999</v>
      </c>
      <c r="KF58" s="1">
        <f t="shared" si="2660"/>
        <v>0.14799999999999999</v>
      </c>
      <c r="KG58" s="1">
        <f t="shared" si="2661"/>
        <v>5.0836120401337794</v>
      </c>
      <c r="KH58" s="1">
        <f t="shared" si="2662"/>
        <v>7.6254180602006692E-3</v>
      </c>
      <c r="KI58" s="1">
        <f t="shared" si="2663"/>
        <v>58.501807205498245</v>
      </c>
      <c r="KJ58" s="1"/>
      <c r="KK58" s="1"/>
      <c r="KL58" s="1" t="s">
        <v>11</v>
      </c>
      <c r="KM58" s="1" t="s">
        <v>39</v>
      </c>
      <c r="KN58" s="1">
        <v>39</v>
      </c>
      <c r="KO58" s="1">
        <v>9</v>
      </c>
      <c r="KP58" s="1">
        <v>0.218</v>
      </c>
      <c r="KQ58" s="1">
        <f t="shared" si="2664"/>
        <v>0.155</v>
      </c>
      <c r="KR58" s="1">
        <f t="shared" si="2665"/>
        <v>5.3691275167785237</v>
      </c>
      <c r="KS58" s="1">
        <f t="shared" si="2666"/>
        <v>8.0536912751677861E-3</v>
      </c>
      <c r="KT58" s="1">
        <f t="shared" si="2667"/>
        <v>61.787496836608895</v>
      </c>
      <c r="KU58" s="1"/>
      <c r="KV58" s="1"/>
      <c r="KW58" s="1" t="s">
        <v>11</v>
      </c>
      <c r="KX58" s="1" t="s">
        <v>40</v>
      </c>
      <c r="KY58" s="1">
        <v>42</v>
      </c>
      <c r="KZ58" s="1">
        <v>9</v>
      </c>
      <c r="LA58" s="1">
        <v>0.24</v>
      </c>
      <c r="LB58" s="1">
        <f t="shared" si="2668"/>
        <v>0.17499999999999999</v>
      </c>
      <c r="LC58" s="1">
        <f t="shared" si="2669"/>
        <v>6.2046979865771803</v>
      </c>
      <c r="LD58" s="1">
        <f t="shared" si="2670"/>
        <v>9.3070469798657712E-3</v>
      </c>
      <c r="LE58" s="1">
        <f t="shared" si="2671"/>
        <v>71.40317603180614</v>
      </c>
      <c r="LF58" s="1"/>
      <c r="LG58" s="1"/>
      <c r="LH58" s="1" t="s">
        <v>11</v>
      </c>
      <c r="LI58" s="1" t="s">
        <v>41</v>
      </c>
      <c r="LJ58" s="1">
        <v>43</v>
      </c>
      <c r="LK58" s="1">
        <v>9</v>
      </c>
      <c r="LL58" s="1">
        <v>5.1999999999999998E-2</v>
      </c>
      <c r="LM58" s="1">
        <f t="shared" si="2672"/>
        <v>1.4999999999999999E-2</v>
      </c>
      <c r="LN58" s="1">
        <f t="shared" si="2673"/>
        <v>-0.11824324324324323</v>
      </c>
      <c r="LO58" s="1">
        <f t="shared" si="2674"/>
        <v>-1.7736486486486484E-4</v>
      </c>
      <c r="LP58" s="1">
        <f t="shared" si="2675"/>
        <v>-1.3607339358231221</v>
      </c>
      <c r="LQ58" s="1"/>
      <c r="LR58" s="1"/>
      <c r="LS58" s="1" t="s">
        <v>11</v>
      </c>
      <c r="LT58" s="1" t="s">
        <v>42</v>
      </c>
      <c r="LU58" s="1">
        <v>44</v>
      </c>
      <c r="LV58" s="1">
        <v>9</v>
      </c>
      <c r="LW58" s="1">
        <v>7.3999999999999996E-2</v>
      </c>
      <c r="LX58" s="1">
        <f t="shared" si="2676"/>
        <v>3.1E-2</v>
      </c>
      <c r="LY58" s="1">
        <f t="shared" si="2677"/>
        <v>-0.4697508896797154</v>
      </c>
      <c r="LZ58" s="1">
        <f t="shared" si="2678"/>
        <v>-7.0462633451957315E-4</v>
      </c>
      <c r="MA58" s="1">
        <f t="shared" si="2679"/>
        <v>-5.4058562623773305</v>
      </c>
      <c r="MB58" s="1"/>
      <c r="MC58" s="1"/>
      <c r="MD58" s="1" t="s">
        <v>11</v>
      </c>
      <c r="ME58" s="1" t="s">
        <v>43</v>
      </c>
      <c r="MF58" s="1">
        <v>46</v>
      </c>
      <c r="MG58" s="1">
        <v>9</v>
      </c>
      <c r="MH58" s="1">
        <v>9.8000000000000004E-2</v>
      </c>
      <c r="MI58" s="1">
        <f t="shared" si="2680"/>
        <v>4.6000000000000006E-2</v>
      </c>
      <c r="MJ58" s="1">
        <f t="shared" si="2681"/>
        <v>0.8169491525423731</v>
      </c>
      <c r="MK58" s="1">
        <f t="shared" si="2682"/>
        <v>1.2254237288135596E-3</v>
      </c>
      <c r="ML58" s="1">
        <f t="shared" si="2683"/>
        <v>9.4013865419736824</v>
      </c>
      <c r="MM58" s="1"/>
      <c r="MN58" s="1"/>
      <c r="MO58" s="1" t="s">
        <v>11</v>
      </c>
      <c r="MP58" s="1" t="s">
        <v>44</v>
      </c>
      <c r="MQ58" s="1">
        <v>52</v>
      </c>
      <c r="MR58" s="1">
        <v>9</v>
      </c>
      <c r="MS58" s="1">
        <v>0.13500000000000001</v>
      </c>
      <c r="MT58" s="1">
        <f t="shared" si="2684"/>
        <v>7.2000000000000008E-2</v>
      </c>
      <c r="MU58" s="1">
        <f t="shared" si="2685"/>
        <v>1.8855218855218858</v>
      </c>
      <c r="MV58" s="1">
        <f t="shared" si="2686"/>
        <v>2.8282828282828287E-3</v>
      </c>
      <c r="MW58" s="1">
        <f t="shared" si="2687"/>
        <v>21.698437441273764</v>
      </c>
      <c r="MX58" s="1"/>
      <c r="MY58" s="1"/>
      <c r="MZ58" s="1" t="s">
        <v>11</v>
      </c>
      <c r="NA58" s="1" t="s">
        <v>45</v>
      </c>
      <c r="NB58" s="1">
        <v>53</v>
      </c>
      <c r="NC58" s="1">
        <v>9</v>
      </c>
      <c r="ND58" s="1">
        <v>0.14199999999999999</v>
      </c>
      <c r="NE58" s="1">
        <f t="shared" si="2688"/>
        <v>4.8999999999999988E-2</v>
      </c>
      <c r="NF58" s="1">
        <f t="shared" si="2689"/>
        <v>0.96283783783783738</v>
      </c>
      <c r="NG58" s="1">
        <f t="shared" si="2690"/>
        <v>1.4442567567567561E-3</v>
      </c>
      <c r="NH58" s="1">
        <f t="shared" si="2691"/>
        <v>11.08026204884542</v>
      </c>
      <c r="NI58" s="1"/>
      <c r="NJ58" s="1"/>
      <c r="NK58" s="1" t="s">
        <v>11</v>
      </c>
      <c r="NL58" s="1" t="s">
        <v>46</v>
      </c>
      <c r="NM58" s="1">
        <v>56</v>
      </c>
      <c r="NN58" s="1">
        <v>9</v>
      </c>
      <c r="NO58" s="1">
        <v>0.16200000000000001</v>
      </c>
      <c r="NP58" s="1">
        <f t="shared" si="2692"/>
        <v>7.0000000000000007E-2</v>
      </c>
      <c r="NQ58" s="1">
        <f t="shared" si="2693"/>
        <v>1.7322033898305087</v>
      </c>
      <c r="NR58" s="1">
        <f t="shared" si="2694"/>
        <v>2.5983050847457629E-3</v>
      </c>
      <c r="NS58" s="1">
        <f t="shared" si="2695"/>
        <v>19.934060261197306</v>
      </c>
      <c r="NT58" s="1"/>
      <c r="NU58" s="1"/>
      <c r="NV58" s="1" t="s">
        <v>11</v>
      </c>
      <c r="NW58" s="1" t="s">
        <v>47</v>
      </c>
      <c r="NX58" s="1">
        <v>57</v>
      </c>
      <c r="NY58" s="1">
        <v>9</v>
      </c>
      <c r="NZ58" s="1">
        <v>0.01</v>
      </c>
      <c r="OA58" s="1">
        <f t="shared" si="2696"/>
        <v>2.1999999999999999E-2</v>
      </c>
      <c r="OB58" s="1">
        <f t="shared" si="2697"/>
        <v>1.437299035369775</v>
      </c>
      <c r="OC58" s="1">
        <f t="shared" si="2698"/>
        <v>2.1559485530546624E-3</v>
      </c>
      <c r="OD58" s="1">
        <f t="shared" si="2699"/>
        <v>16.540324163218095</v>
      </c>
      <c r="OE58" s="1"/>
      <c r="OF58" s="1"/>
      <c r="OG58" s="1" t="s">
        <v>11</v>
      </c>
      <c r="OH58" s="1" t="s">
        <v>48</v>
      </c>
      <c r="OI58" s="1">
        <v>58</v>
      </c>
      <c r="OJ58" s="1">
        <v>9</v>
      </c>
      <c r="OK58" s="1">
        <v>2.1000000000000001E-2</v>
      </c>
      <c r="OL58" s="1">
        <f t="shared" si="2700"/>
        <v>3.3000000000000002E-2</v>
      </c>
      <c r="OM58" s="1">
        <f t="shared" si="2701"/>
        <v>1.7903225806451613</v>
      </c>
      <c r="ON58" s="1">
        <f t="shared" si="2702"/>
        <v>2.6854838709677417E-3</v>
      </c>
      <c r="OO58" s="1">
        <f t="shared" si="2703"/>
        <v>20.602891334287786</v>
      </c>
      <c r="OP58" s="1"/>
      <c r="OQ58" s="1"/>
      <c r="OR58" s="1" t="s">
        <v>11</v>
      </c>
      <c r="OS58" s="1" t="s">
        <v>49</v>
      </c>
      <c r="OT58" s="1">
        <v>59</v>
      </c>
      <c r="OU58" s="1">
        <v>9</v>
      </c>
      <c r="OV58" s="1">
        <v>2.8000000000000001E-2</v>
      </c>
      <c r="OW58" s="1">
        <f t="shared" si="2704"/>
        <v>0.04</v>
      </c>
      <c r="OX58" s="1">
        <f t="shared" si="2705"/>
        <v>2.0870967741935487</v>
      </c>
      <c r="OY58" s="1">
        <f t="shared" si="2706"/>
        <v>3.1306451612903232E-3</v>
      </c>
      <c r="OZ58" s="1">
        <f t="shared" si="2707"/>
        <v>24.01814539330487</v>
      </c>
      <c r="PA58" s="1"/>
      <c r="PB58" s="1"/>
      <c r="PC58" s="1" t="s">
        <v>11</v>
      </c>
      <c r="PD58" s="1" t="s">
        <v>50</v>
      </c>
      <c r="PE58" s="1">
        <v>60</v>
      </c>
      <c r="PF58" s="1">
        <v>9</v>
      </c>
      <c r="PG58" s="1">
        <v>3.5999999999999997E-2</v>
      </c>
      <c r="PH58" s="1">
        <f t="shared" si="2708"/>
        <v>4.8000000000000001E-2</v>
      </c>
      <c r="PI58" s="1">
        <f t="shared" si="2709"/>
        <v>2.3903225806451611</v>
      </c>
      <c r="PJ58" s="1">
        <f t="shared" si="2710"/>
        <v>3.5854838709677419E-3</v>
      </c>
      <c r="PK58" s="1">
        <f t="shared" si="2711"/>
        <v>27.507644105778834</v>
      </c>
      <c r="PL58" s="1"/>
      <c r="PM58" s="1"/>
      <c r="PN58" s="1" t="s">
        <v>11</v>
      </c>
      <c r="PO58" s="1" t="s">
        <v>51</v>
      </c>
      <c r="PP58" s="1">
        <v>63</v>
      </c>
      <c r="PQ58" s="1">
        <v>9</v>
      </c>
      <c r="PR58" s="1">
        <v>5.3999999999999999E-2</v>
      </c>
      <c r="PS58" s="1">
        <f t="shared" si="2712"/>
        <v>6.8000000000000005E-2</v>
      </c>
      <c r="PT58" s="1">
        <f t="shared" si="2713"/>
        <v>3.0517799352750812</v>
      </c>
      <c r="PU58" s="1">
        <f t="shared" si="2714"/>
        <v>4.5776699029126218E-3</v>
      </c>
      <c r="PV58" s="1">
        <f t="shared" si="2715"/>
        <v>35.119643276785624</v>
      </c>
      <c r="PW58" s="1"/>
      <c r="PX58" s="1"/>
      <c r="PY58" s="1" t="s">
        <v>11</v>
      </c>
      <c r="PZ58" s="1" t="s">
        <v>52</v>
      </c>
      <c r="QA58" s="1">
        <v>64</v>
      </c>
      <c r="QB58" s="1">
        <v>9</v>
      </c>
      <c r="QC58" s="1">
        <v>5.8999999999999997E-2</v>
      </c>
      <c r="QD58" s="1">
        <f t="shared" si="2716"/>
        <v>0.06</v>
      </c>
      <c r="QE58" s="1">
        <f t="shared" si="2717"/>
        <v>2.7645161290322582</v>
      </c>
      <c r="QF58" s="1">
        <f t="shared" si="2718"/>
        <v>4.1467741935483872E-3</v>
      </c>
      <c r="QG58" s="1">
        <f t="shared" si="2719"/>
        <v>31.813834006278622</v>
      </c>
      <c r="QH58" s="1"/>
      <c r="QI58" s="1"/>
      <c r="QJ58" s="1" t="s">
        <v>11</v>
      </c>
      <c r="QK58" s="1" t="s">
        <v>53</v>
      </c>
      <c r="QL58" s="1">
        <v>65</v>
      </c>
      <c r="QM58" s="1">
        <v>9</v>
      </c>
      <c r="QN58" s="1">
        <v>6.9000000000000006E-2</v>
      </c>
      <c r="QO58" s="1">
        <f t="shared" si="2720"/>
        <v>7.1000000000000008E-2</v>
      </c>
      <c r="QP58" s="1">
        <f t="shared" si="2721"/>
        <v>3.1165048543689324</v>
      </c>
      <c r="QQ58" s="1">
        <f t="shared" si="2722"/>
        <v>4.6747572815533985E-3</v>
      </c>
      <c r="QR58" s="1">
        <f t="shared" si="2723"/>
        <v>35.864492550948626</v>
      </c>
      <c r="QS58" s="1"/>
      <c r="QT58" s="1"/>
      <c r="QU58" s="1" t="s">
        <v>11</v>
      </c>
      <c r="QV58" s="1" t="s">
        <v>54</v>
      </c>
      <c r="QW58" s="1">
        <v>66</v>
      </c>
      <c r="QX58" s="1">
        <v>9</v>
      </c>
      <c r="QY58" s="1">
        <v>7.8E-2</v>
      </c>
      <c r="QZ58" s="1">
        <f t="shared" si="2724"/>
        <v>7.6999999999999999E-2</v>
      </c>
      <c r="RA58" s="1">
        <f t="shared" si="2725"/>
        <v>3.3685897435897436</v>
      </c>
      <c r="RB58" s="1">
        <f t="shared" si="2726"/>
        <v>5.0528846153846153E-3</v>
      </c>
      <c r="RC58" s="1">
        <f t="shared" si="2727"/>
        <v>38.765465613445976</v>
      </c>
      <c r="RD58" s="1"/>
      <c r="RE58" s="1"/>
      <c r="RF58" s="1" t="s">
        <v>11</v>
      </c>
      <c r="RG58" s="1" t="s">
        <v>55</v>
      </c>
      <c r="RH58" s="1">
        <v>67</v>
      </c>
      <c r="RI58" s="1">
        <v>9</v>
      </c>
      <c r="RJ58" s="1">
        <v>8.5000000000000006E-2</v>
      </c>
      <c r="RK58" s="1">
        <f t="shared" si="2728"/>
        <v>8.6000000000000007E-2</v>
      </c>
      <c r="RL58" s="1">
        <f t="shared" si="2729"/>
        <v>3.6410256410256414</v>
      </c>
      <c r="RM58" s="1">
        <f t="shared" si="2730"/>
        <v>5.4615384615384621E-3</v>
      </c>
      <c r="RN58" s="1">
        <f t="shared" si="2731"/>
        <v>41.900636476569581</v>
      </c>
      <c r="RO58" s="1"/>
      <c r="RP58" s="1"/>
      <c r="RQ58" s="1" t="s">
        <v>11</v>
      </c>
      <c r="RR58" s="1" t="s">
        <v>56</v>
      </c>
      <c r="RS58" s="1">
        <v>70</v>
      </c>
      <c r="RT58" s="1">
        <v>9</v>
      </c>
      <c r="RU58" s="1">
        <v>0.11</v>
      </c>
      <c r="RV58" s="1">
        <f t="shared" si="2732"/>
        <v>0.104</v>
      </c>
      <c r="RW58" s="1">
        <f t="shared" si="2733"/>
        <v>4.1891025641025639</v>
      </c>
      <c r="RX58" s="1">
        <f t="shared" si="2734"/>
        <v>6.2836538461538459E-3</v>
      </c>
      <c r="RY58" s="1">
        <f t="shared" si="2735"/>
        <v>48.207862565912357</v>
      </c>
      <c r="RZ58" s="1"/>
      <c r="SA58" s="1"/>
      <c r="SB58" s="2" t="s">
        <v>11</v>
      </c>
      <c r="SC58" s="1" t="s">
        <v>57</v>
      </c>
      <c r="SD58" s="1">
        <v>71</v>
      </c>
      <c r="SE58" s="2">
        <v>9</v>
      </c>
      <c r="SF58" s="1">
        <v>3.5000000000000003E-2</v>
      </c>
      <c r="SG58" s="1">
        <f t="shared" si="2736"/>
        <v>3.1000000000000003E-2</v>
      </c>
      <c r="SH58" s="1">
        <f t="shared" si="2737"/>
        <v>1.8150684931506851</v>
      </c>
      <c r="SI58" s="1">
        <f t="shared" si="2738"/>
        <v>2.7226027397260276E-3</v>
      </c>
      <c r="SJ58" s="1">
        <f t="shared" si="2739"/>
        <v>20.887665347547106</v>
      </c>
      <c r="SK58" s="1"/>
      <c r="SL58" s="1"/>
      <c r="SM58" s="2" t="s">
        <v>11</v>
      </c>
      <c r="SN58" s="1" t="s">
        <v>58</v>
      </c>
      <c r="SO58" s="1">
        <v>72</v>
      </c>
      <c r="SP58" s="2">
        <v>9</v>
      </c>
      <c r="SQ58" s="1">
        <v>4.8000000000000001E-2</v>
      </c>
      <c r="SR58" s="1">
        <f t="shared" si="2740"/>
        <v>4.2000000000000003E-2</v>
      </c>
      <c r="SS58" s="1">
        <f t="shared" si="2741"/>
        <v>2.1202749140893471</v>
      </c>
      <c r="ST58" s="1">
        <f t="shared" si="2742"/>
        <v>3.1804123711340207E-3</v>
      </c>
      <c r="SU58" s="1">
        <f t="shared" si="2743"/>
        <v>24.399956815635587</v>
      </c>
      <c r="SV58" s="1"/>
      <c r="SW58" s="1"/>
      <c r="SX58" s="2" t="s">
        <v>11</v>
      </c>
      <c r="SY58" s="1" t="s">
        <v>59</v>
      </c>
      <c r="SZ58" s="1">
        <v>73</v>
      </c>
      <c r="TA58" s="2">
        <v>9</v>
      </c>
      <c r="TB58" s="1">
        <v>5.7000000000000002E-2</v>
      </c>
      <c r="TC58" s="1">
        <f t="shared" si="2744"/>
        <v>5.1000000000000004E-2</v>
      </c>
      <c r="TD58" s="1">
        <f t="shared" si="2745"/>
        <v>2.3724137931034481</v>
      </c>
      <c r="TE58" s="1">
        <f t="shared" si="2746"/>
        <v>3.5586206896551721E-3</v>
      </c>
      <c r="TF58" s="1">
        <f t="shared" si="2747"/>
        <v>27.301551188424352</v>
      </c>
      <c r="TG58" s="1"/>
      <c r="TH58" s="1"/>
      <c r="TI58" s="2" t="s">
        <v>11</v>
      </c>
      <c r="TJ58" s="1" t="s">
        <v>60</v>
      </c>
      <c r="TK58" s="1">
        <v>74</v>
      </c>
      <c r="TL58" s="2">
        <v>9</v>
      </c>
      <c r="TM58" s="1">
        <v>6.2E-2</v>
      </c>
      <c r="TN58" s="1">
        <f t="shared" si="2748"/>
        <v>5.6000000000000001E-2</v>
      </c>
      <c r="TO58" s="1">
        <f t="shared" si="1899"/>
        <v>2.5429553264604809</v>
      </c>
      <c r="TP58" s="1">
        <f t="shared" si="2749"/>
        <v>3.8144329896907217E-3</v>
      </c>
      <c r="TQ58" s="1">
        <f t="shared" si="2750"/>
        <v>29.264129730259864</v>
      </c>
      <c r="TR58" s="1"/>
      <c r="TS58" s="1"/>
      <c r="TT58" s="2" t="s">
        <v>11</v>
      </c>
      <c r="TU58" s="1" t="s">
        <v>61</v>
      </c>
      <c r="TV58" s="1">
        <v>77</v>
      </c>
      <c r="TW58" s="2">
        <v>9</v>
      </c>
      <c r="TX58" s="1">
        <v>8.1000000000000003E-2</v>
      </c>
      <c r="TY58" s="1">
        <f t="shared" si="2751"/>
        <v>7.2000000000000008E-2</v>
      </c>
      <c r="TZ58" s="1">
        <f t="shared" si="2752"/>
        <v>3.065292096219931</v>
      </c>
      <c r="UA58" s="1">
        <f t="shared" si="2753"/>
        <v>4.5979381443298963E-3</v>
      </c>
      <c r="UB58" s="1">
        <f t="shared" si="2754"/>
        <v>35.275140161340261</v>
      </c>
      <c r="UC58" s="1"/>
      <c r="UD58" s="1"/>
      <c r="UE58" s="2" t="s">
        <v>11</v>
      </c>
      <c r="UF58" s="1" t="s">
        <v>62</v>
      </c>
      <c r="UG58" s="1">
        <v>78</v>
      </c>
      <c r="UH58" s="2">
        <v>9</v>
      </c>
      <c r="UI58" s="1">
        <v>8.5000000000000006E-2</v>
      </c>
      <c r="UJ58" s="1">
        <f t="shared" si="2755"/>
        <v>7.7000000000000013E-2</v>
      </c>
      <c r="UK58" s="1">
        <f t="shared" si="2756"/>
        <v>2.8269896193771631</v>
      </c>
      <c r="UL58" s="1">
        <f t="shared" si="2757"/>
        <v>4.2404844290657448E-3</v>
      </c>
      <c r="UM58" s="1">
        <f t="shared" si="2758"/>
        <v>32.532774015618131</v>
      </c>
      <c r="UN58" s="1"/>
      <c r="UO58" s="1"/>
      <c r="UP58" s="2" t="s">
        <v>11</v>
      </c>
      <c r="UQ58" s="1" t="s">
        <v>63</v>
      </c>
      <c r="UR58" s="1">
        <v>79</v>
      </c>
      <c r="US58" s="2">
        <v>9</v>
      </c>
      <c r="UT58" s="1">
        <v>8.8999999999999996E-2</v>
      </c>
      <c r="UU58" s="1">
        <f t="shared" si="2759"/>
        <v>0.08</v>
      </c>
      <c r="UV58" s="1">
        <f t="shared" si="2760"/>
        <v>3.3310344827586209</v>
      </c>
      <c r="UW58" s="1">
        <f t="shared" si="2761"/>
        <v>4.9965517241379312E-3</v>
      </c>
      <c r="UX58" s="1">
        <f t="shared" si="2762"/>
        <v>38.333282627933031</v>
      </c>
      <c r="UY58" s="1"/>
      <c r="UZ58" s="1"/>
      <c r="VA58" s="2" t="s">
        <v>11</v>
      </c>
      <c r="VB58" s="1" t="s">
        <v>64</v>
      </c>
      <c r="VC58" s="1">
        <v>80</v>
      </c>
      <c r="VD58" s="2">
        <v>9</v>
      </c>
      <c r="VE58" s="1">
        <v>9.7000000000000003E-2</v>
      </c>
      <c r="VF58" s="1">
        <f t="shared" si="2763"/>
        <v>8.7000000000000008E-2</v>
      </c>
      <c r="VG58" s="1">
        <f t="shared" si="2764"/>
        <v>3.5448275862068965</v>
      </c>
      <c r="VH58" s="1">
        <f t="shared" si="2765"/>
        <v>5.3172413793103447E-3</v>
      </c>
      <c r="VI58" s="1">
        <f t="shared" si="2766"/>
        <v>40.793596833866623</v>
      </c>
      <c r="VJ58" s="1"/>
      <c r="VK58" s="1"/>
      <c r="VL58" s="2" t="s">
        <v>11</v>
      </c>
      <c r="VM58" s="1" t="s">
        <v>65</v>
      </c>
      <c r="VN58" s="1">
        <v>84</v>
      </c>
      <c r="VO58" s="2">
        <v>9</v>
      </c>
      <c r="VP58" s="1">
        <v>0.115</v>
      </c>
      <c r="VQ58" s="1">
        <f t="shared" si="2767"/>
        <v>0.10300000000000001</v>
      </c>
      <c r="VR58" s="1">
        <f t="shared" si="2768"/>
        <v>4.1099656357388321</v>
      </c>
      <c r="VS58" s="1">
        <f t="shared" si="2769"/>
        <v>6.1649484536082481E-3</v>
      </c>
      <c r="VT58" s="1">
        <f t="shared" si="2770"/>
        <v>47.297161023501076</v>
      </c>
      <c r="VU58" s="1"/>
      <c r="VV58" s="1"/>
      <c r="VW58" s="2" t="s">
        <v>11</v>
      </c>
      <c r="VX58" s="1" t="s">
        <v>66</v>
      </c>
      <c r="VY58" s="1">
        <v>85</v>
      </c>
      <c r="VZ58" s="2">
        <v>9</v>
      </c>
      <c r="WA58" s="1">
        <v>2.5999999999999999E-2</v>
      </c>
      <c r="WB58" s="1">
        <f t="shared" si="2771"/>
        <v>2.0999999999999998E-2</v>
      </c>
      <c r="WC58" s="1">
        <f t="shared" si="2772"/>
        <v>0.96515679442508706</v>
      </c>
      <c r="WD58" s="1">
        <f t="shared" si="2773"/>
        <v>1.4477351916376306E-3</v>
      </c>
      <c r="WE58" s="1">
        <f t="shared" si="2774"/>
        <v>11.106948418716717</v>
      </c>
      <c r="WF58" s="1"/>
      <c r="WG58" s="1"/>
      <c r="WH58" s="2" t="s">
        <v>11</v>
      </c>
      <c r="WI58" s="1" t="s">
        <v>67</v>
      </c>
      <c r="WJ58" s="1">
        <v>86</v>
      </c>
      <c r="WK58" s="2">
        <v>9</v>
      </c>
      <c r="WL58" s="1">
        <v>4.2999999999999997E-2</v>
      </c>
      <c r="WM58" s="1">
        <f t="shared" si="2775"/>
        <v>3.4999999999999996E-2</v>
      </c>
      <c r="WN58" s="1">
        <f t="shared" si="2776"/>
        <v>1.3715277777777777</v>
      </c>
      <c r="WO58" s="1">
        <f t="shared" si="2777"/>
        <v>2.0572916666666665E-3</v>
      </c>
      <c r="WP58" s="1">
        <f t="shared" si="2778"/>
        <v>15.783433707980103</v>
      </c>
      <c r="WQ58" s="1"/>
      <c r="WR58" s="1"/>
      <c r="WS58" s="2" t="s">
        <v>11</v>
      </c>
      <c r="WT58" s="1" t="s">
        <v>68</v>
      </c>
      <c r="WU58" s="1">
        <v>87</v>
      </c>
      <c r="WV58" s="2">
        <v>9</v>
      </c>
      <c r="WW58" s="1">
        <v>5.1999999999999998E-2</v>
      </c>
      <c r="WX58" s="1">
        <f t="shared" si="2779"/>
        <v>4.4999999999999998E-2</v>
      </c>
      <c r="WY58" s="1">
        <f t="shared" si="2780"/>
        <v>1.7073170731707319</v>
      </c>
      <c r="WZ58" s="1">
        <f t="shared" si="2781"/>
        <v>2.5609756097560981E-3</v>
      </c>
      <c r="XA58" s="1">
        <f t="shared" si="2782"/>
        <v>19.647670487982648</v>
      </c>
      <c r="XB58" s="1"/>
      <c r="XC58" s="1"/>
      <c r="XD58" s="2" t="s">
        <v>11</v>
      </c>
      <c r="XE58" s="1" t="s">
        <v>69</v>
      </c>
      <c r="XF58" s="1">
        <v>88</v>
      </c>
      <c r="XG58" s="2">
        <v>9</v>
      </c>
      <c r="XH58" s="1">
        <v>6.4000000000000001E-2</v>
      </c>
      <c r="XI58" s="1">
        <f t="shared" si="2783"/>
        <v>5.5E-2</v>
      </c>
      <c r="XJ58" s="1">
        <f t="shared" si="2784"/>
        <v>2.0277777777777777</v>
      </c>
      <c r="XK58" s="1">
        <f t="shared" si="2785"/>
        <v>3.0416666666666665E-3</v>
      </c>
      <c r="XL58" s="1">
        <f t="shared" si="2786"/>
        <v>23.33550705179843</v>
      </c>
      <c r="XM58" s="1"/>
      <c r="XN58" s="1"/>
      <c r="XO58" s="2" t="s">
        <v>11</v>
      </c>
      <c r="XP58" s="1" t="s">
        <v>70</v>
      </c>
      <c r="XQ58" s="1">
        <v>91</v>
      </c>
      <c r="XR58" s="2">
        <v>9</v>
      </c>
      <c r="XS58" s="1">
        <v>8.2000000000000003E-2</v>
      </c>
      <c r="XT58" s="1">
        <f t="shared" si="2787"/>
        <v>7.1000000000000008E-2</v>
      </c>
      <c r="XU58" s="1">
        <f t="shared" si="2788"/>
        <v>2.5778546712802775</v>
      </c>
      <c r="XV58" s="1">
        <f t="shared" si="2789"/>
        <v>3.8667820069204161E-3</v>
      </c>
      <c r="XW58" s="1">
        <f t="shared" si="2790"/>
        <v>29.665748643372712</v>
      </c>
      <c r="XX58" s="1"/>
      <c r="XY58" s="1"/>
      <c r="XZ58" s="2" t="s">
        <v>11</v>
      </c>
      <c r="YA58" s="1" t="s">
        <v>71</v>
      </c>
      <c r="YB58" s="1">
        <v>92</v>
      </c>
      <c r="YC58" s="2">
        <v>9</v>
      </c>
      <c r="YD58" s="1">
        <v>9.2999999999999999E-2</v>
      </c>
      <c r="YE58" s="1">
        <f t="shared" si="2791"/>
        <v>8.2000000000000003E-2</v>
      </c>
      <c r="YF58" s="1">
        <f t="shared" si="2792"/>
        <v>3.0721649484536084</v>
      </c>
      <c r="YG58" s="1">
        <f t="shared" si="2793"/>
        <v>4.6082474226804126E-3</v>
      </c>
      <c r="YH58" s="1">
        <f t="shared" si="2794"/>
        <v>35.354232403854482</v>
      </c>
      <c r="YI58" s="1"/>
      <c r="YJ58" s="1"/>
      <c r="YK58" s="2" t="s">
        <v>11</v>
      </c>
      <c r="YL58" s="1" t="s">
        <v>72</v>
      </c>
      <c r="YM58" s="1">
        <v>93</v>
      </c>
      <c r="YN58" s="2">
        <v>9</v>
      </c>
      <c r="YO58" s="1">
        <v>9.2999999999999999E-2</v>
      </c>
      <c r="YP58" s="1">
        <f t="shared" si="2795"/>
        <v>8.2000000000000003E-2</v>
      </c>
      <c r="YQ58" s="1">
        <f t="shared" si="2796"/>
        <v>3.0307167235494883</v>
      </c>
      <c r="YR58" s="1">
        <f t="shared" si="2797"/>
        <v>4.5460750853242322E-3</v>
      </c>
      <c r="YS58" s="1">
        <f t="shared" si="2798"/>
        <v>34.877249494220969</v>
      </c>
      <c r="YT58" s="1"/>
      <c r="YU58" s="1"/>
      <c r="YV58" s="2" t="s">
        <v>11</v>
      </c>
      <c r="YW58" s="1" t="s">
        <v>73</v>
      </c>
      <c r="YX58" s="1">
        <v>94</v>
      </c>
      <c r="YY58" s="2">
        <v>9</v>
      </c>
      <c r="YZ58" s="1">
        <v>0.10299999999999999</v>
      </c>
      <c r="ZA58" s="1">
        <f t="shared" si="2799"/>
        <v>0.09</v>
      </c>
      <c r="ZB58" s="1">
        <f t="shared" si="2800"/>
        <v>3.2585034013605441</v>
      </c>
      <c r="ZC58" s="1">
        <f t="shared" si="2801"/>
        <v>4.8877551020408165E-3</v>
      </c>
      <c r="ZD58" s="1">
        <f t="shared" si="2802"/>
        <v>37.498600652428678</v>
      </c>
      <c r="ZE58" s="1"/>
      <c r="ZF58" s="1"/>
      <c r="ZG58" s="2" t="s">
        <v>11</v>
      </c>
      <c r="ZH58" s="1" t="s">
        <v>74</v>
      </c>
      <c r="ZI58" s="1">
        <v>95</v>
      </c>
      <c r="ZJ58" s="2">
        <v>9</v>
      </c>
      <c r="ZK58" s="1">
        <v>0.10299999999999999</v>
      </c>
      <c r="ZL58" s="1">
        <f t="shared" si="2803"/>
        <v>0.09</v>
      </c>
      <c r="ZM58" s="1">
        <f t="shared" si="2804"/>
        <v>3.2789115646258504</v>
      </c>
      <c r="ZN58" s="1">
        <f t="shared" si="2805"/>
        <v>4.9183673469387753E-3</v>
      </c>
      <c r="ZO58" s="1">
        <f t="shared" si="2806"/>
        <v>37.733456188873951</v>
      </c>
      <c r="ZP58" s="1"/>
      <c r="ZQ58" s="1"/>
      <c r="ZR58" s="2" t="s">
        <v>11</v>
      </c>
      <c r="ZS58" s="1" t="s">
        <v>75</v>
      </c>
      <c r="ZT58" s="1">
        <v>99</v>
      </c>
      <c r="ZU58" s="2">
        <v>9</v>
      </c>
      <c r="ZV58" s="1">
        <v>0.12</v>
      </c>
      <c r="ZW58" s="1">
        <f t="shared" si="2807"/>
        <v>0.105</v>
      </c>
      <c r="ZX58" s="1">
        <f t="shared" si="2808"/>
        <v>3.6643835616438354</v>
      </c>
      <c r="ZY58" s="1">
        <f t="shared" si="2809"/>
        <v>5.4965753424657529E-3</v>
      </c>
      <c r="ZZ58" s="1">
        <f t="shared" si="2810"/>
        <v>42.169437588444154</v>
      </c>
      <c r="AAA58" s="1"/>
      <c r="AAB58" s="1"/>
      <c r="AAC58" s="2" t="s">
        <v>11</v>
      </c>
      <c r="AAD58" s="1" t="s">
        <v>76</v>
      </c>
      <c r="AAE58" s="1">
        <v>100</v>
      </c>
      <c r="AAF58" s="2">
        <v>9</v>
      </c>
      <c r="AAG58" s="1">
        <v>2.3E-2</v>
      </c>
      <c r="AAH58" s="1">
        <f t="shared" si="3404"/>
        <v>2.0999999999999998E-2</v>
      </c>
      <c r="AAI58" s="1">
        <f t="shared" si="2811"/>
        <v>1.6241379310344828</v>
      </c>
      <c r="AAJ58" s="1">
        <f t="shared" si="2812"/>
        <v>2.4362068965517241E-3</v>
      </c>
      <c r="AAK58" s="1">
        <f t="shared" si="2813"/>
        <v>18.690451467656789</v>
      </c>
      <c r="AAL58" s="1"/>
      <c r="AAM58" s="1"/>
      <c r="AAN58" s="2" t="s">
        <v>11</v>
      </c>
      <c r="AAO58" s="1" t="s">
        <v>77</v>
      </c>
      <c r="AAP58" s="1">
        <v>101</v>
      </c>
      <c r="AAQ58" s="2">
        <v>9</v>
      </c>
      <c r="AAR58" s="1">
        <v>3.6999999999999998E-2</v>
      </c>
      <c r="AAS58" s="1">
        <f t="shared" si="2814"/>
        <v>0.03</v>
      </c>
      <c r="AAT58" s="1">
        <f t="shared" si="2815"/>
        <v>1.7370242214532872</v>
      </c>
      <c r="AAU58" s="1">
        <f t="shared" si="2816"/>
        <v>2.605536332179931E-3</v>
      </c>
      <c r="AAV58" s="1">
        <f t="shared" si="2817"/>
        <v>19.989538012044427</v>
      </c>
      <c r="AAW58" s="1"/>
      <c r="AAX58" s="1"/>
      <c r="AAY58" s="2" t="s">
        <v>11</v>
      </c>
      <c r="AAZ58" s="1" t="s">
        <v>78</v>
      </c>
      <c r="ABA58" s="1">
        <v>102</v>
      </c>
      <c r="ABB58" s="2">
        <v>9</v>
      </c>
      <c r="ABC58" s="1">
        <v>4.5999999999999999E-2</v>
      </c>
      <c r="ABD58" s="1">
        <f t="shared" si="2818"/>
        <v>3.9E-2</v>
      </c>
      <c r="ABE58" s="1">
        <f t="shared" si="2819"/>
        <v>2.0965517241379308</v>
      </c>
      <c r="ABF58" s="1">
        <f t="shared" si="2820"/>
        <v>3.1448275862068962E-3</v>
      </c>
      <c r="ABG58" s="1">
        <f t="shared" si="2821"/>
        <v>24.126952213026172</v>
      </c>
      <c r="ABH58" s="1"/>
      <c r="ABI58" s="1"/>
      <c r="ABJ58" s="2" t="s">
        <v>11</v>
      </c>
      <c r="ABK58" s="1" t="s">
        <v>79</v>
      </c>
      <c r="ABL58" s="1">
        <v>112</v>
      </c>
      <c r="ABM58" s="2">
        <v>9</v>
      </c>
      <c r="ABN58" s="1">
        <v>9.0999999999999998E-2</v>
      </c>
      <c r="ABO58" s="1">
        <f t="shared" si="2822"/>
        <v>7.3999999999999996E-2</v>
      </c>
      <c r="ABP58" s="1">
        <f t="shared" si="2823"/>
        <v>3.3673469387755106</v>
      </c>
      <c r="ABQ58" s="1">
        <f t="shared" si="2824"/>
        <v>5.051020408163266E-3</v>
      </c>
      <c r="ABR58" s="1">
        <f t="shared" si="2825"/>
        <v>38.751163513470146</v>
      </c>
      <c r="ABS58" s="1"/>
      <c r="ABT58" s="1"/>
      <c r="ABU58" s="2" t="s">
        <v>11</v>
      </c>
      <c r="ABV58" s="1" t="s">
        <v>80</v>
      </c>
      <c r="ABW58" s="1">
        <v>113</v>
      </c>
      <c r="ABX58" s="2">
        <v>9</v>
      </c>
      <c r="ABY58" s="1">
        <v>3.6999999999999998E-2</v>
      </c>
      <c r="ABZ58" s="1">
        <f t="shared" si="2826"/>
        <v>2.4E-2</v>
      </c>
      <c r="ACA58" s="1">
        <f t="shared" si="2827"/>
        <v>0.5178571428571429</v>
      </c>
      <c r="ACB58" s="1">
        <f t="shared" si="2828"/>
        <v>7.7678571428571434E-4</v>
      </c>
      <c r="ACC58" s="1">
        <f t="shared" si="2829"/>
        <v>5.9594592372988169</v>
      </c>
      <c r="ACD58" s="1"/>
      <c r="ACE58" s="1"/>
      <c r="ACF58" s="2" t="s">
        <v>11</v>
      </c>
      <c r="ACG58" s="1" t="s">
        <v>81</v>
      </c>
      <c r="ACH58" s="1">
        <v>114</v>
      </c>
      <c r="ACI58" s="2">
        <v>9</v>
      </c>
      <c r="ACJ58" s="1">
        <v>5.0999999999999997E-2</v>
      </c>
      <c r="ACK58" s="1">
        <f t="shared" si="2830"/>
        <v>3.6999999999999998E-2</v>
      </c>
      <c r="ACL58" s="1">
        <f t="shared" si="2831"/>
        <v>0.90681003584229369</v>
      </c>
      <c r="ACM58" s="1">
        <f t="shared" si="2832"/>
        <v>1.3602150537634407E-3</v>
      </c>
      <c r="ACN58" s="1">
        <f t="shared" si="2833"/>
        <v>10.435498513663283</v>
      </c>
      <c r="ACO58" s="1"/>
      <c r="ACP58" s="1"/>
      <c r="ACQ58" s="2" t="s">
        <v>11</v>
      </c>
      <c r="ACR58" s="1" t="s">
        <v>82</v>
      </c>
      <c r="ACS58" s="1">
        <v>115</v>
      </c>
      <c r="ACT58" s="2">
        <v>9</v>
      </c>
      <c r="ACU58" s="1">
        <v>0.06</v>
      </c>
      <c r="ACV58" s="1">
        <f t="shared" si="2834"/>
        <v>4.5999999999999999E-2</v>
      </c>
      <c r="ACW58" s="1">
        <f t="shared" si="2835"/>
        <v>1.2704626334519571</v>
      </c>
      <c r="ACX58" s="1">
        <f t="shared" si="2836"/>
        <v>1.9056939501779357E-3</v>
      </c>
      <c r="ACY58" s="1">
        <f t="shared" si="2837"/>
        <v>14.620383982338684</v>
      </c>
      <c r="ACZ58" s="1"/>
      <c r="ADA58" s="1"/>
      <c r="ADB58" s="2" t="s">
        <v>11</v>
      </c>
      <c r="ADC58" s="1" t="s">
        <v>83</v>
      </c>
      <c r="ADD58" s="1">
        <v>116</v>
      </c>
      <c r="ADE58" s="2">
        <v>9</v>
      </c>
      <c r="ADF58" s="1">
        <v>7.3999999999999996E-2</v>
      </c>
      <c r="ADG58" s="1">
        <f t="shared" si="2838"/>
        <v>5.7999999999999996E-2</v>
      </c>
      <c r="ADH58" s="1">
        <f t="shared" si="2839"/>
        <v>1.6975088967971528</v>
      </c>
      <c r="ADI58" s="1">
        <f t="shared" si="2840"/>
        <v>2.5462633451957292E-3</v>
      </c>
      <c r="ADJ58" s="1">
        <f t="shared" si="2841"/>
        <v>19.534798766318072</v>
      </c>
      <c r="ADK58" s="1"/>
      <c r="ADL58" s="1"/>
      <c r="ADM58" s="2" t="s">
        <v>11</v>
      </c>
      <c r="ADN58" s="1" t="s">
        <v>84</v>
      </c>
      <c r="ADO58" s="1">
        <v>119</v>
      </c>
      <c r="ADP58" s="2">
        <v>9</v>
      </c>
      <c r="ADQ58" s="1">
        <v>9.1999999999999998E-2</v>
      </c>
      <c r="ADR58" s="1">
        <f t="shared" si="2842"/>
        <v>7.4999999999999997E-2</v>
      </c>
      <c r="ADS58" s="1">
        <f t="shared" si="2843"/>
        <v>1.7913669064748201</v>
      </c>
      <c r="ADT58" s="1">
        <f t="shared" si="2844"/>
        <v>2.6870503597122303E-3</v>
      </c>
      <c r="ADU58" s="1">
        <f t="shared" si="2845"/>
        <v>20.614909353732251</v>
      </c>
      <c r="ADV58" s="1"/>
      <c r="ADW58" s="1"/>
      <c r="ADX58" s="2" t="s">
        <v>11</v>
      </c>
      <c r="ADY58" s="1" t="s">
        <v>85</v>
      </c>
      <c r="ADZ58" s="1">
        <v>120</v>
      </c>
      <c r="AEA58" s="2">
        <v>9</v>
      </c>
      <c r="AEB58" s="1">
        <v>9.2999999999999999E-2</v>
      </c>
      <c r="AEC58" s="1">
        <f t="shared" si="2846"/>
        <v>7.5999999999999998E-2</v>
      </c>
      <c r="AED58" s="1">
        <f t="shared" si="2847"/>
        <v>1.7985611510791368</v>
      </c>
      <c r="AEE58" s="1">
        <f t="shared" si="2848"/>
        <v>2.6978417266187052E-3</v>
      </c>
      <c r="AEF58" s="1">
        <f t="shared" si="2849"/>
        <v>20.697700154349651</v>
      </c>
      <c r="AEG58" s="1"/>
      <c r="AEH58" s="1"/>
      <c r="AEI58" s="2" t="s">
        <v>11</v>
      </c>
      <c r="AEJ58" s="1" t="s">
        <v>86</v>
      </c>
      <c r="AEK58" s="1">
        <v>121</v>
      </c>
      <c r="AEL58" s="2">
        <v>9</v>
      </c>
      <c r="AEM58" s="1">
        <v>9.9000000000000005E-2</v>
      </c>
      <c r="AEN58" s="1">
        <f t="shared" si="2850"/>
        <v>8.1000000000000003E-2</v>
      </c>
      <c r="AEO58" s="1">
        <f t="shared" si="2851"/>
        <v>2.0179856115107917</v>
      </c>
      <c r="AEP58" s="1">
        <f t="shared" si="2852"/>
        <v>3.0269784172661878E-3</v>
      </c>
      <c r="AEQ58" s="1">
        <f t="shared" si="2853"/>
        <v>23.222819573180313</v>
      </c>
      <c r="AER58" s="1"/>
      <c r="AES58" s="1"/>
      <c r="AET58" s="2" t="s">
        <v>11</v>
      </c>
      <c r="AEU58" s="1" t="s">
        <v>87</v>
      </c>
      <c r="AEV58" s="1">
        <v>122</v>
      </c>
      <c r="AEW58" s="2">
        <v>9</v>
      </c>
      <c r="AEX58" s="1">
        <v>0.10199999999999999</v>
      </c>
      <c r="AEY58" s="1">
        <f t="shared" si="2854"/>
        <v>8.4999999999999992E-2</v>
      </c>
      <c r="AEZ58" s="1">
        <f t="shared" si="2855"/>
        <v>2.1115107913669062</v>
      </c>
      <c r="AFA58" s="1">
        <f t="shared" si="2856"/>
        <v>3.1672661870503593E-3</v>
      </c>
      <c r="AFB58" s="1">
        <f t="shared" si="2857"/>
        <v>24.299099981206485</v>
      </c>
      <c r="AFC58" s="1"/>
      <c r="AFD58" s="1"/>
      <c r="AFE58" s="2" t="s">
        <v>11</v>
      </c>
      <c r="AFF58" s="1" t="s">
        <v>88</v>
      </c>
      <c r="AFG58" s="1">
        <v>123</v>
      </c>
      <c r="AFH58" s="2">
        <v>9</v>
      </c>
      <c r="AFI58" s="1">
        <v>0.105</v>
      </c>
      <c r="AFJ58" s="1">
        <f t="shared" si="2858"/>
        <v>8.7999999999999995E-2</v>
      </c>
      <c r="AFK58" s="1">
        <f t="shared" si="2859"/>
        <v>2.2158273381294964</v>
      </c>
      <c r="AFL58" s="1">
        <f t="shared" si="2860"/>
        <v>3.3237410071942446E-3</v>
      </c>
      <c r="AFM58" s="1">
        <f t="shared" si="2861"/>
        <v>25.499566590158768</v>
      </c>
      <c r="AFN58" s="1"/>
      <c r="AFO58" s="1"/>
      <c r="AFP58" s="2" t="s">
        <v>11</v>
      </c>
      <c r="AFQ58" s="1" t="s">
        <v>89</v>
      </c>
      <c r="AFR58" s="1">
        <v>126</v>
      </c>
      <c r="AFS58" s="2">
        <v>9</v>
      </c>
      <c r="AFT58" s="1">
        <v>0.11799999999999999</v>
      </c>
      <c r="AFU58" s="1">
        <f t="shared" si="3405"/>
        <v>9.9999999999999992E-2</v>
      </c>
      <c r="AFV58" s="1">
        <f t="shared" si="2862"/>
        <v>2.7971530249110317</v>
      </c>
      <c r="AFW58" s="1">
        <f t="shared" si="2863"/>
        <v>4.1957295373665476E-3</v>
      </c>
      <c r="AFX58" s="1">
        <f t="shared" si="2864"/>
        <v>32.189416835065003</v>
      </c>
      <c r="AFY58" s="1"/>
      <c r="AFZ58" s="1"/>
      <c r="AGA58" s="2" t="s">
        <v>11</v>
      </c>
      <c r="AGB58" s="1" t="s">
        <v>90</v>
      </c>
      <c r="AGC58" s="1">
        <v>127</v>
      </c>
      <c r="AGD58" s="2">
        <v>9</v>
      </c>
      <c r="AGE58" s="1">
        <v>3.5000000000000003E-2</v>
      </c>
      <c r="AGF58" s="1">
        <f t="shared" si="2865"/>
        <v>2.0000000000000004E-2</v>
      </c>
      <c r="AGG58" s="1">
        <f t="shared" si="2866"/>
        <v>0.91245791245791263</v>
      </c>
      <c r="AGH58" s="1">
        <f t="shared" si="2867"/>
        <v>1.368686868686869E-3</v>
      </c>
      <c r="AGI58" s="1">
        <f t="shared" si="2868"/>
        <v>10.500493833187839</v>
      </c>
      <c r="AGJ58" s="1"/>
      <c r="AGK58" s="1"/>
      <c r="AGL58" s="2" t="s">
        <v>11</v>
      </c>
      <c r="AGM58" s="1" t="s">
        <v>91</v>
      </c>
      <c r="AGN58" s="1">
        <v>128</v>
      </c>
      <c r="AGO58" s="2">
        <v>9</v>
      </c>
      <c r="AGP58" s="1">
        <v>5.0999999999999997E-2</v>
      </c>
      <c r="AGQ58" s="1">
        <f t="shared" si="2869"/>
        <v>3.5999999999999997E-2</v>
      </c>
      <c r="AGR58" s="1">
        <f t="shared" si="2870"/>
        <v>1.4849498327759196</v>
      </c>
      <c r="AGS58" s="1">
        <f t="shared" si="2871"/>
        <v>2.2274247491638794E-3</v>
      </c>
      <c r="AGT58" s="1">
        <f t="shared" si="2872"/>
        <v>17.088685788974487</v>
      </c>
      <c r="AGU58" s="1"/>
      <c r="AGV58" s="1"/>
      <c r="AGW58" s="2" t="s">
        <v>11</v>
      </c>
      <c r="AGX58" s="1" t="s">
        <v>92</v>
      </c>
      <c r="AGY58" s="1">
        <v>129</v>
      </c>
      <c r="AGZ58" s="2">
        <v>9</v>
      </c>
      <c r="AHA58" s="1">
        <v>4.9000000000000002E-2</v>
      </c>
      <c r="AHB58" s="1">
        <f t="shared" si="2025"/>
        <v>3.5000000000000003E-2</v>
      </c>
      <c r="AHC58" s="1">
        <f t="shared" si="2873"/>
        <v>1.5415282392026579</v>
      </c>
      <c r="AHD58" s="1">
        <f t="shared" si="2874"/>
        <v>2.312292358803987E-3</v>
      </c>
      <c r="AHE58" s="1">
        <f t="shared" si="2875"/>
        <v>17.739785636610435</v>
      </c>
      <c r="AHF58" s="1"/>
      <c r="AHG58" s="1"/>
      <c r="AHH58" s="2" t="s">
        <v>11</v>
      </c>
      <c r="AHI58" s="1" t="s">
        <v>93</v>
      </c>
      <c r="AHJ58" s="1">
        <v>130</v>
      </c>
      <c r="AHK58" s="2">
        <v>9</v>
      </c>
      <c r="AHL58" s="1">
        <v>5.8999999999999997E-2</v>
      </c>
      <c r="AHM58" s="1">
        <f t="shared" si="2876"/>
        <v>4.4999999999999998E-2</v>
      </c>
      <c r="AHN58" s="1">
        <f t="shared" si="2877"/>
        <v>1.8695652173913042</v>
      </c>
      <c r="AHO58" s="1">
        <f t="shared" si="2878"/>
        <v>2.8043478260869562E-3</v>
      </c>
      <c r="AHP58" s="1">
        <f t="shared" si="2879"/>
        <v>21.514809360443103</v>
      </c>
      <c r="AHQ58" s="1"/>
      <c r="AHR58" s="1"/>
      <c r="AHS58" s="2" t="s">
        <v>11</v>
      </c>
      <c r="AHT58" s="1" t="s">
        <v>94</v>
      </c>
      <c r="AHU58" s="1">
        <v>133</v>
      </c>
      <c r="AHV58" s="2">
        <v>9</v>
      </c>
      <c r="AHW58" s="1">
        <v>7.4999999999999997E-2</v>
      </c>
      <c r="AHX58" s="1">
        <f t="shared" si="2880"/>
        <v>5.8999999999999997E-2</v>
      </c>
      <c r="AHY58" s="1">
        <f t="shared" si="2881"/>
        <v>2.3554817275747508</v>
      </c>
      <c r="AHZ58" s="1">
        <f t="shared" si="2882"/>
        <v>3.5332225913621263E-3</v>
      </c>
      <c r="AIA58" s="1">
        <f t="shared" si="2883"/>
        <v>27.106698311113785</v>
      </c>
      <c r="AIB58" s="1"/>
      <c r="AIC58" s="1"/>
      <c r="AID58" s="2" t="s">
        <v>11</v>
      </c>
      <c r="AIE58" s="1" t="s">
        <v>95</v>
      </c>
      <c r="AIF58" s="1">
        <v>134</v>
      </c>
      <c r="AIG58" s="2">
        <v>9</v>
      </c>
      <c r="AIH58" s="1">
        <v>7.9000000000000001E-2</v>
      </c>
      <c r="AII58" s="1">
        <f t="shared" si="2037"/>
        <v>6.2E-2</v>
      </c>
      <c r="AIJ58" s="1">
        <f t="shared" si="2884"/>
        <v>2.441860465116279</v>
      </c>
      <c r="AIK58" s="1">
        <f t="shared" si="2885"/>
        <v>3.6627906976744186E-3</v>
      </c>
      <c r="AIL58" s="1">
        <f t="shared" si="2886"/>
        <v>28.100738023510058</v>
      </c>
      <c r="AIM58" s="1"/>
      <c r="AIN58" s="1"/>
      <c r="AIO58" s="2" t="s">
        <v>11</v>
      </c>
      <c r="AIP58" s="1" t="s">
        <v>96</v>
      </c>
      <c r="AIQ58" s="1">
        <v>135</v>
      </c>
      <c r="AIR58" s="2">
        <v>9</v>
      </c>
      <c r="AIS58" s="1">
        <v>0.08</v>
      </c>
      <c r="AIT58" s="1">
        <f t="shared" si="2887"/>
        <v>6.6000000000000003E-2</v>
      </c>
      <c r="AIU58" s="1">
        <f t="shared" si="2888"/>
        <v>2.6192052980132452</v>
      </c>
      <c r="AIV58" s="1">
        <f t="shared" si="2889"/>
        <v>3.9288079470198682E-3</v>
      </c>
      <c r="AIW58" s="1">
        <f t="shared" si="2890"/>
        <v>30.141608400934967</v>
      </c>
      <c r="AIX58" s="1"/>
      <c r="AIY58" s="1"/>
      <c r="AIZ58" s="2" t="s">
        <v>11</v>
      </c>
      <c r="AJA58" s="1" t="s">
        <v>97</v>
      </c>
      <c r="AJB58" s="1">
        <v>136</v>
      </c>
      <c r="AJC58" s="2">
        <v>9</v>
      </c>
      <c r="AJD58" s="1">
        <v>8.4000000000000005E-2</v>
      </c>
      <c r="AJE58" s="1">
        <f t="shared" si="2891"/>
        <v>6.8000000000000005E-2</v>
      </c>
      <c r="AJF58" s="1">
        <f t="shared" si="2892"/>
        <v>2.6754966887417222</v>
      </c>
      <c r="AJG58" s="1">
        <f t="shared" si="2893"/>
        <v>4.0132450331125833E-3</v>
      </c>
      <c r="AJH58" s="1">
        <f t="shared" si="2894"/>
        <v>30.789405294507525</v>
      </c>
      <c r="AJI58" s="1"/>
      <c r="AJJ58" s="1"/>
      <c r="AJK58" s="2" t="s">
        <v>11</v>
      </c>
      <c r="AJL58" s="1" t="s">
        <v>98</v>
      </c>
      <c r="AJM58" s="1">
        <v>140</v>
      </c>
      <c r="AJN58" s="2">
        <v>9</v>
      </c>
      <c r="AJO58" s="1">
        <v>9.2999999999999999E-2</v>
      </c>
      <c r="AJP58" s="1">
        <f t="shared" si="2895"/>
        <v>7.6999999999999999E-2</v>
      </c>
      <c r="AJQ58" s="1">
        <f t="shared" si="2896"/>
        <v>3.0392156862745101</v>
      </c>
      <c r="AJR58" s="1">
        <f t="shared" si="2897"/>
        <v>4.5588235294117653E-3</v>
      </c>
      <c r="AJS58" s="1">
        <f t="shared" si="2898"/>
        <v>34.975054888271629</v>
      </c>
      <c r="AJT58" s="1"/>
      <c r="AJU58" s="1"/>
      <c r="AJV58" s="2" t="s">
        <v>11</v>
      </c>
      <c r="AJW58" s="1" t="s">
        <v>99</v>
      </c>
      <c r="AJX58" s="1">
        <v>141</v>
      </c>
      <c r="AJY58" s="2">
        <v>9</v>
      </c>
      <c r="AJZ58" s="1">
        <v>4.5999999999999999E-2</v>
      </c>
      <c r="AKA58" s="1">
        <f t="shared" si="2899"/>
        <v>2.5999999999999999E-2</v>
      </c>
      <c r="AKB58" s="1">
        <f t="shared" si="2900"/>
        <v>1.0237288135593221</v>
      </c>
      <c r="AKC58" s="1">
        <f t="shared" si="2901"/>
        <v>1.5355932203389832E-3</v>
      </c>
      <c r="AKD58" s="1">
        <f t="shared" si="2902"/>
        <v>11.780990604464945</v>
      </c>
      <c r="AKE58" s="1"/>
      <c r="AKF58" s="1"/>
      <c r="AKG58" s="2" t="s">
        <v>11</v>
      </c>
      <c r="AKH58" s="1" t="s">
        <v>100</v>
      </c>
      <c r="AKI58" s="1">
        <v>143</v>
      </c>
      <c r="AKJ58" s="2">
        <v>9</v>
      </c>
      <c r="AKK58" s="1">
        <v>0.06</v>
      </c>
      <c r="AKL58" s="1">
        <f t="shared" si="2903"/>
        <v>3.7999999999999999E-2</v>
      </c>
      <c r="AKM58" s="1">
        <f t="shared" si="2904"/>
        <v>1.4203389830508475</v>
      </c>
      <c r="AKN58" s="1">
        <f t="shared" si="2905"/>
        <v>2.1305084745762712E-3</v>
      </c>
      <c r="AKO58" s="1">
        <f t="shared" si="2906"/>
        <v>16.345149216128515</v>
      </c>
      <c r="AKP58" s="1"/>
      <c r="AKQ58" s="1"/>
      <c r="AKR58" s="2" t="s">
        <v>11</v>
      </c>
      <c r="AKS58" s="1" t="s">
        <v>101</v>
      </c>
      <c r="AKT58" s="1">
        <v>144</v>
      </c>
      <c r="AKU58" s="2">
        <v>9</v>
      </c>
      <c r="AKV58" s="1">
        <v>6.7000000000000004E-2</v>
      </c>
      <c r="AKW58" s="1">
        <f t="shared" si="2907"/>
        <v>4.4000000000000004E-2</v>
      </c>
      <c r="AKX58" s="1">
        <f t="shared" si="2908"/>
        <v>1.5932203389830513</v>
      </c>
      <c r="AKY58" s="1">
        <f t="shared" si="2909"/>
        <v>2.389830508474577E-3</v>
      </c>
      <c r="AKZ58" s="1">
        <f t="shared" si="2910"/>
        <v>18.33465425198187</v>
      </c>
      <c r="ALA58" s="1"/>
      <c r="ALB58" s="1"/>
      <c r="ALC58" s="2" t="s">
        <v>11</v>
      </c>
      <c r="ALD58" s="1" t="s">
        <v>102</v>
      </c>
      <c r="ALE58" s="1">
        <v>147</v>
      </c>
      <c r="ALF58" s="2">
        <v>9</v>
      </c>
      <c r="ALG58" s="1">
        <v>0.08</v>
      </c>
      <c r="ALH58" s="1">
        <f t="shared" si="2911"/>
        <v>5.4000000000000006E-2</v>
      </c>
      <c r="ALI58" s="1">
        <f t="shared" si="2912"/>
        <v>1.9355932203389834</v>
      </c>
      <c r="ALJ58" s="1">
        <f t="shared" si="2913"/>
        <v>2.9033898305084751E-3</v>
      </c>
      <c r="ALK58" s="1">
        <f t="shared" si="2914"/>
        <v>22.274654421024781</v>
      </c>
      <c r="ALL58" s="1"/>
      <c r="ALM58" s="1"/>
      <c r="ALN58" s="2" t="s">
        <v>11</v>
      </c>
      <c r="ALO58" s="1" t="s">
        <v>103</v>
      </c>
      <c r="ALP58" s="1">
        <v>148</v>
      </c>
      <c r="ALQ58" s="2">
        <v>9</v>
      </c>
      <c r="ALR58" s="1">
        <v>0.08</v>
      </c>
      <c r="ALS58" s="1">
        <f t="shared" si="2915"/>
        <v>5.5E-2</v>
      </c>
      <c r="ALT58" s="1">
        <f t="shared" si="2916"/>
        <v>1.8775510204081634</v>
      </c>
      <c r="ALU58" s="1">
        <f t="shared" si="2917"/>
        <v>2.8163265306122452E-3</v>
      </c>
      <c r="ALV58" s="1">
        <f t="shared" si="2918"/>
        <v>21.606709352965172</v>
      </c>
      <c r="ALW58" s="1"/>
      <c r="ALX58" s="1"/>
      <c r="ALY58" s="2" t="s">
        <v>11</v>
      </c>
      <c r="ALZ58" s="1" t="s">
        <v>104</v>
      </c>
      <c r="AMA58" s="1">
        <v>149</v>
      </c>
      <c r="AMB58" s="2">
        <v>9</v>
      </c>
      <c r="AMC58" s="1">
        <v>8.2000000000000003E-2</v>
      </c>
      <c r="AMD58" s="1">
        <f t="shared" si="2919"/>
        <v>6.2E-2</v>
      </c>
      <c r="AME58" s="1">
        <f t="shared" si="2920"/>
        <v>2.202054794520548</v>
      </c>
      <c r="AMF58" s="1">
        <f t="shared" si="2921"/>
        <v>3.3030821917808218E-3</v>
      </c>
      <c r="AMG58" s="1">
        <f t="shared" si="2922"/>
        <v>25.341073242401489</v>
      </c>
      <c r="AMH58" s="1"/>
      <c r="AMI58" s="1"/>
      <c r="AMJ58" s="2" t="s">
        <v>11</v>
      </c>
      <c r="AMK58" s="1" t="s">
        <v>105</v>
      </c>
      <c r="AML58" s="1">
        <v>150</v>
      </c>
      <c r="AMM58" s="2">
        <v>9</v>
      </c>
      <c r="AMN58" s="1">
        <v>9.4E-2</v>
      </c>
      <c r="AMO58" s="1">
        <f t="shared" si="2923"/>
        <v>7.4999999999999997E-2</v>
      </c>
      <c r="AMP58" s="1">
        <f t="shared" si="2924"/>
        <v>2.5410958904109591</v>
      </c>
      <c r="AMQ58" s="1">
        <f t="shared" si="2925"/>
        <v>3.8116438356164389E-3</v>
      </c>
      <c r="AMR58" s="1">
        <f t="shared" si="2926"/>
        <v>29.242731486565951</v>
      </c>
      <c r="AMS58" s="1"/>
      <c r="AMT58" s="1"/>
      <c r="AMU58" s="2" t="s">
        <v>11</v>
      </c>
      <c r="AMV58" s="1" t="s">
        <v>106</v>
      </c>
      <c r="AMW58" s="1">
        <v>151</v>
      </c>
      <c r="AMX58" s="2">
        <v>9</v>
      </c>
      <c r="AMY58" s="1">
        <v>0.09</v>
      </c>
      <c r="AMZ58" s="1">
        <f t="shared" si="2927"/>
        <v>6.9999999999999993E-2</v>
      </c>
      <c r="ANA58" s="1">
        <f t="shared" si="2928"/>
        <v>2.3219178082191778</v>
      </c>
      <c r="ANB58" s="1">
        <f t="shared" si="2929"/>
        <v>3.4828767123287669E-3</v>
      </c>
      <c r="ANC58" s="1">
        <f t="shared" si="2930"/>
        <v>26.720447369126294</v>
      </c>
      <c r="AND58" s="1"/>
      <c r="ANE58" s="1"/>
      <c r="ANF58" s="2" t="s">
        <v>11</v>
      </c>
      <c r="ANG58" s="1" t="s">
        <v>107</v>
      </c>
      <c r="ANH58" s="1">
        <v>154</v>
      </c>
      <c r="ANI58" s="2">
        <v>9</v>
      </c>
      <c r="ANJ58" s="1">
        <v>0.107</v>
      </c>
      <c r="ANK58" s="1">
        <f t="shared" si="2931"/>
        <v>8.7999999999999995E-2</v>
      </c>
      <c r="ANL58" s="1">
        <f t="shared" si="2932"/>
        <v>2.9344827586206894</v>
      </c>
      <c r="ANM58" s="1">
        <f t="shared" si="2933"/>
        <v>4.4017241379310339E-3</v>
      </c>
      <c r="ANN58" s="1">
        <f t="shared" si="2934"/>
        <v>33.769796600798145</v>
      </c>
      <c r="ANO58" s="1"/>
      <c r="ANP58" s="1"/>
      <c r="ANQ58" s="2" t="s">
        <v>11</v>
      </c>
      <c r="ANR58" s="1" t="s">
        <v>108</v>
      </c>
      <c r="ANS58" s="1">
        <v>155</v>
      </c>
      <c r="ANT58" s="2">
        <v>9</v>
      </c>
      <c r="ANU58" s="1">
        <v>3.6999999999999998E-2</v>
      </c>
      <c r="ANV58" s="1">
        <f t="shared" si="2935"/>
        <v>1.6999999999999998E-2</v>
      </c>
      <c r="ANW58" s="1">
        <f t="shared" si="2936"/>
        <v>0.33105802047781557</v>
      </c>
      <c r="ANX58" s="1">
        <f t="shared" si="2937"/>
        <v>4.9658703071672338E-4</v>
      </c>
      <c r="ANY58" s="1">
        <f t="shared" si="2938"/>
        <v>3.8097896406975593</v>
      </c>
      <c r="ANZ58" s="1"/>
      <c r="AOA58" s="1"/>
      <c r="AOB58" s="2" t="s">
        <v>11</v>
      </c>
      <c r="AOC58" s="1" t="s">
        <v>109</v>
      </c>
      <c r="AOD58" s="1">
        <v>156</v>
      </c>
      <c r="AOE58" s="2">
        <v>9</v>
      </c>
      <c r="AOF58" s="1">
        <v>4.3999999999999997E-2</v>
      </c>
      <c r="AOG58" s="1">
        <f t="shared" si="2939"/>
        <v>2.2999999999999996E-2</v>
      </c>
      <c r="AOH58" s="1">
        <f t="shared" si="2940"/>
        <v>0.57627118644067776</v>
      </c>
      <c r="AOI58" s="1">
        <f t="shared" si="2941"/>
        <v>8.644067796610167E-4</v>
      </c>
      <c r="AOJ58" s="1">
        <f t="shared" si="2942"/>
        <v>6.631683452844503</v>
      </c>
      <c r="AOK58" s="1"/>
      <c r="AOL58" s="1"/>
      <c r="AOM58" s="2" t="s">
        <v>11</v>
      </c>
      <c r="AON58" s="1" t="s">
        <v>110</v>
      </c>
      <c r="AOO58" s="1">
        <v>157</v>
      </c>
      <c r="AOP58" s="2">
        <v>9</v>
      </c>
      <c r="AOQ58" s="1">
        <v>4.8000000000000001E-2</v>
      </c>
      <c r="AOR58" s="1">
        <f t="shared" si="2943"/>
        <v>3.4000000000000002E-2</v>
      </c>
      <c r="AOS58" s="1">
        <f t="shared" si="2944"/>
        <v>1.112627986348123</v>
      </c>
      <c r="AOT58" s="1">
        <f t="shared" si="2945"/>
        <v>1.6689419795221845E-3</v>
      </c>
      <c r="AOU58" s="1">
        <f t="shared" si="2946"/>
        <v>12.804035287292834</v>
      </c>
      <c r="AOV58" s="1"/>
      <c r="AOW58" s="1"/>
      <c r="AOX58" s="2" t="s">
        <v>11</v>
      </c>
      <c r="AOY58" s="1" t="s">
        <v>111</v>
      </c>
      <c r="AOZ58" s="1">
        <v>158</v>
      </c>
      <c r="APA58" s="2">
        <v>9</v>
      </c>
      <c r="APB58" s="1">
        <v>6.4000000000000001E-2</v>
      </c>
      <c r="APC58" s="1">
        <f t="shared" si="2947"/>
        <v>4.3999999999999997E-2</v>
      </c>
      <c r="APD58" s="1">
        <f t="shared" si="2948"/>
        <v>1.1986301369863013</v>
      </c>
      <c r="APE58" s="1">
        <f t="shared" si="2949"/>
        <v>1.797945205479452E-3</v>
      </c>
      <c r="APF58" s="1">
        <f t="shared" si="2950"/>
        <v>13.793741267248087</v>
      </c>
      <c r="APG58" s="1"/>
      <c r="APH58" s="1"/>
      <c r="API58" s="2" t="s">
        <v>11</v>
      </c>
      <c r="APJ58" s="1" t="s">
        <v>112</v>
      </c>
      <c r="APK58" s="1">
        <v>161</v>
      </c>
      <c r="APL58" s="2">
        <v>9</v>
      </c>
      <c r="APM58" s="1">
        <v>6.7000000000000004E-2</v>
      </c>
      <c r="APN58" s="1">
        <f t="shared" si="2951"/>
        <v>5.1000000000000004E-2</v>
      </c>
      <c r="APO58" s="1">
        <f t="shared" si="2952"/>
        <v>1.5938566552901026</v>
      </c>
      <c r="APP58" s="1">
        <f t="shared" si="2953"/>
        <v>2.3907849829351538E-3</v>
      </c>
      <c r="APQ58" s="1">
        <f t="shared" si="2954"/>
        <v>18.341976929956299</v>
      </c>
      <c r="APR58" s="1"/>
      <c r="APS58" s="1"/>
      <c r="APT58" s="2" t="s">
        <v>11</v>
      </c>
      <c r="APU58" s="1" t="s">
        <v>113</v>
      </c>
      <c r="APV58" s="1">
        <v>162</v>
      </c>
      <c r="APW58" s="2">
        <v>9</v>
      </c>
      <c r="APX58" s="1">
        <v>5.8000000000000003E-2</v>
      </c>
      <c r="APY58" s="1">
        <f t="shared" si="2955"/>
        <v>5.3000000000000005E-2</v>
      </c>
      <c r="APZ58" s="1">
        <f t="shared" si="2956"/>
        <v>2.1443298969072164</v>
      </c>
      <c r="AQA58" s="1">
        <f t="shared" si="2957"/>
        <v>3.2164948453608246E-3</v>
      </c>
      <c r="AQB58" s="1">
        <f t="shared" si="2958"/>
        <v>24.67677966443534</v>
      </c>
      <c r="AQC58" s="1"/>
      <c r="AQD58" s="1"/>
      <c r="AQE58" s="2" t="s">
        <v>11</v>
      </c>
      <c r="AQF58" s="1" t="s">
        <v>114</v>
      </c>
      <c r="AQG58" s="1">
        <v>163</v>
      </c>
      <c r="AQH58" s="2">
        <v>9</v>
      </c>
      <c r="AQI58" s="1">
        <v>7.5999999999999998E-2</v>
      </c>
      <c r="AQJ58" s="1">
        <f t="shared" si="3406"/>
        <v>0.06</v>
      </c>
      <c r="AQK58" s="1">
        <f t="shared" si="2959"/>
        <v>1.773972602739726</v>
      </c>
      <c r="AQL58" s="1">
        <f t="shared" si="2960"/>
        <v>2.660958904109589E-3</v>
      </c>
      <c r="AQM58" s="1">
        <f t="shared" si="2961"/>
        <v>20.414737075527171</v>
      </c>
      <c r="AQN58" s="1"/>
      <c r="AQO58" s="1"/>
      <c r="AQP58" s="2" t="s">
        <v>11</v>
      </c>
      <c r="AQQ58" s="1" t="s">
        <v>115</v>
      </c>
      <c r="AQR58" s="1">
        <v>169</v>
      </c>
      <c r="AQS58" s="2">
        <v>9</v>
      </c>
      <c r="AQT58" s="1">
        <v>6.3E-2</v>
      </c>
      <c r="AQU58" s="1">
        <f t="shared" si="2962"/>
        <v>7.1000000000000008E-2</v>
      </c>
      <c r="AQV58" s="1">
        <f t="shared" si="2963"/>
        <v>2.9761092150170647</v>
      </c>
      <c r="AQW58" s="1">
        <f t="shared" si="2964"/>
        <v>4.4641638225255973E-3</v>
      </c>
      <c r="AQX58" s="1">
        <f t="shared" si="2965"/>
        <v>34.248830584415188</v>
      </c>
      <c r="AQY58" s="1"/>
      <c r="AQZ58" s="1"/>
      <c r="ARA58" s="2" t="s">
        <v>11</v>
      </c>
      <c r="ARB58" s="1" t="s">
        <v>116</v>
      </c>
      <c r="ARC58" s="1">
        <v>170</v>
      </c>
      <c r="ARD58" s="2">
        <v>9</v>
      </c>
      <c r="ARE58" s="1">
        <v>2.5999999999999999E-2</v>
      </c>
      <c r="ARF58" s="1">
        <f t="shared" si="2966"/>
        <v>1.9999999999999997E-2</v>
      </c>
      <c r="ARG58" s="1">
        <f t="shared" si="2967"/>
        <v>0.41156462585034004</v>
      </c>
      <c r="ARH58" s="1">
        <f t="shared" si="2968"/>
        <v>6.1734693877551008E-4</v>
      </c>
      <c r="ARI58" s="1">
        <f t="shared" si="2969"/>
        <v>4.7362533183130164</v>
      </c>
      <c r="ARJ58" s="1"/>
      <c r="ARK58" s="1"/>
      <c r="ARL58" s="2" t="s">
        <v>11</v>
      </c>
      <c r="ARM58" s="1" t="s">
        <v>117</v>
      </c>
      <c r="ARN58" s="1">
        <v>171</v>
      </c>
      <c r="ARO58" s="2">
        <v>9</v>
      </c>
      <c r="ARP58" s="1">
        <v>3.9E-2</v>
      </c>
      <c r="ARQ58" s="1">
        <f t="shared" si="2970"/>
        <v>3.3000000000000002E-2</v>
      </c>
      <c r="ARR58" s="1">
        <f t="shared" si="2971"/>
        <v>0.94178082191780832</v>
      </c>
      <c r="ARS58" s="1">
        <f t="shared" si="2972"/>
        <v>1.4126712328767126E-3</v>
      </c>
      <c r="ART58" s="1">
        <f t="shared" si="2973"/>
        <v>10.837939567123501</v>
      </c>
      <c r="ARU58" s="1"/>
      <c r="ARV58" s="1"/>
      <c r="ARW58" s="2" t="s">
        <v>11</v>
      </c>
      <c r="ARX58" s="1" t="s">
        <v>118</v>
      </c>
      <c r="ARY58" s="1">
        <v>172</v>
      </c>
      <c r="ARZ58" s="2">
        <v>9</v>
      </c>
      <c r="ASA58" s="1">
        <v>0.06</v>
      </c>
      <c r="ASB58" s="1">
        <f t="shared" si="2974"/>
        <v>3.9999999999999994E-2</v>
      </c>
      <c r="ASC58" s="1">
        <f t="shared" si="2975"/>
        <v>0.60338983050847439</v>
      </c>
      <c r="ASD58" s="1">
        <f t="shared" si="2976"/>
        <v>9.0508474576271158E-4</v>
      </c>
      <c r="ASE58" s="1">
        <f t="shared" si="2977"/>
        <v>6.9437626741548319</v>
      </c>
      <c r="ASF58" s="1"/>
      <c r="ASG58" s="1"/>
      <c r="ASH58" s="2" t="s">
        <v>11</v>
      </c>
      <c r="ASI58" s="1" t="s">
        <v>119</v>
      </c>
      <c r="ASJ58" s="1">
        <v>173</v>
      </c>
      <c r="ASK58" s="2">
        <v>9</v>
      </c>
      <c r="ASL58" s="1">
        <v>0.05</v>
      </c>
      <c r="ASM58" s="1">
        <f t="shared" si="2978"/>
        <v>4.7E-2</v>
      </c>
      <c r="ASN58" s="1">
        <f t="shared" si="2979"/>
        <v>1.3767123287671232</v>
      </c>
      <c r="ASO58" s="1">
        <f t="shared" si="2980"/>
        <v>2.065068493150685E-3</v>
      </c>
      <c r="ASP58" s="1">
        <f t="shared" si="2981"/>
        <v>15.843097112667804</v>
      </c>
      <c r="ASQ58" s="1"/>
      <c r="ASR58" s="1"/>
      <c r="ASS58" s="2" t="s">
        <v>11</v>
      </c>
      <c r="AST58" s="1" t="s">
        <v>120</v>
      </c>
      <c r="ASU58" s="1">
        <v>176</v>
      </c>
      <c r="ASV58" s="2">
        <v>9</v>
      </c>
      <c r="ASW58" s="1">
        <v>6.2E-2</v>
      </c>
      <c r="ASX58" s="1">
        <f t="shared" si="2982"/>
        <v>5.5E-2</v>
      </c>
      <c r="ASY58" s="1">
        <f t="shared" si="2983"/>
        <v>1.4501718213058419</v>
      </c>
      <c r="ASZ58" s="1">
        <f t="shared" si="2984"/>
        <v>2.175257731958763E-3</v>
      </c>
      <c r="ATA58" s="1">
        <f t="shared" si="2985"/>
        <v>16.688463170499542</v>
      </c>
      <c r="ATB58" s="1"/>
      <c r="ATC58" s="1"/>
      <c r="ATD58" s="2" t="s">
        <v>11</v>
      </c>
      <c r="ATE58" s="1" t="s">
        <v>121</v>
      </c>
      <c r="ATF58" s="1">
        <v>180</v>
      </c>
      <c r="ATG58" s="2">
        <v>9</v>
      </c>
      <c r="ATH58" s="1">
        <v>8.5000000000000006E-2</v>
      </c>
      <c r="ATI58" s="1">
        <f t="shared" si="2986"/>
        <v>6.4000000000000001E-2</v>
      </c>
      <c r="ATJ58" s="1">
        <f t="shared" si="2987"/>
        <v>1.1937716262975779</v>
      </c>
      <c r="ATK58" s="1">
        <f t="shared" si="2988"/>
        <v>1.7906574394463669E-3</v>
      </c>
      <c r="ATL58" s="1">
        <f t="shared" si="2989"/>
        <v>13.737829908675952</v>
      </c>
      <c r="ATM58" s="1"/>
      <c r="ATN58" s="1"/>
      <c r="ATO58" s="2" t="s">
        <v>11</v>
      </c>
      <c r="ATP58" s="1" t="s">
        <v>122</v>
      </c>
      <c r="ATQ58" s="1">
        <v>183</v>
      </c>
      <c r="ATR58" s="2">
        <v>9</v>
      </c>
      <c r="ATS58" s="1">
        <v>6.6000000000000003E-2</v>
      </c>
      <c r="ATT58" s="1">
        <f t="shared" si="2990"/>
        <v>6.5000000000000002E-2</v>
      </c>
      <c r="ATU58" s="1">
        <f t="shared" si="2991"/>
        <v>1.9452054794520548</v>
      </c>
      <c r="ATV58" s="1">
        <f t="shared" si="2992"/>
        <v>2.9178082191780824E-3</v>
      </c>
      <c r="ATW58" s="1">
        <f t="shared" si="2993"/>
        <v>22.3852715422769</v>
      </c>
      <c r="ATX58" s="1"/>
      <c r="ATY58" s="1"/>
      <c r="ATZ58" s="2" t="s">
        <v>11</v>
      </c>
      <c r="AUA58" s="1" t="s">
        <v>123</v>
      </c>
      <c r="AUB58" s="1">
        <v>184</v>
      </c>
      <c r="AUC58" s="2">
        <v>9</v>
      </c>
      <c r="AUD58" s="1">
        <v>1.6E-2</v>
      </c>
      <c r="AUE58" s="1">
        <f t="shared" si="2994"/>
        <v>0</v>
      </c>
      <c r="AUF58" s="1">
        <f t="shared" si="2995"/>
        <v>-0.31407942238267145</v>
      </c>
      <c r="AUG58" s="1">
        <f t="shared" si="2996"/>
        <v>-4.711191335740072E-4</v>
      </c>
      <c r="AUH58" s="1">
        <f t="shared" si="2997"/>
        <v>-3.6144012702750947</v>
      </c>
      <c r="AUI58" s="1"/>
      <c r="AUJ58" s="1"/>
      <c r="AUK58" s="2" t="s">
        <v>11</v>
      </c>
      <c r="AUL58" s="1" t="s">
        <v>124</v>
      </c>
      <c r="AUM58" s="1">
        <v>185</v>
      </c>
      <c r="AUN58" s="2">
        <v>9</v>
      </c>
      <c r="AUO58" s="1">
        <v>2.7E-2</v>
      </c>
      <c r="AUP58" s="1">
        <f t="shared" si="2998"/>
        <v>2.1999999999999999E-2</v>
      </c>
      <c r="AUQ58" s="1">
        <f t="shared" si="2999"/>
        <v>0.62454873646209386</v>
      </c>
      <c r="AUR58" s="1">
        <f t="shared" si="3000"/>
        <v>9.3682310469314081E-4</v>
      </c>
      <c r="AUS58" s="1">
        <f t="shared" si="3001"/>
        <v>7.1872576983631191</v>
      </c>
      <c r="AUT58" s="1"/>
      <c r="AUU58" s="1"/>
      <c r="AUV58" s="2" t="s">
        <v>11</v>
      </c>
      <c r="AUW58" s="1" t="s">
        <v>125</v>
      </c>
      <c r="AUX58" s="1">
        <v>186</v>
      </c>
      <c r="AUY58" s="2">
        <v>9</v>
      </c>
      <c r="AUZ58" s="1">
        <v>3.3000000000000002E-2</v>
      </c>
      <c r="AVA58" s="1">
        <f t="shared" si="3002"/>
        <v>2.3E-2</v>
      </c>
      <c r="AVB58" s="1">
        <f t="shared" si="3003"/>
        <v>0.69314079422382668</v>
      </c>
      <c r="AVC58" s="1">
        <f t="shared" si="3004"/>
        <v>1.03971119133574E-3</v>
      </c>
      <c r="AVD58" s="1">
        <f t="shared" si="3005"/>
        <v>7.9766096999174501</v>
      </c>
      <c r="AVE58" s="1"/>
      <c r="AVF58" s="1"/>
      <c r="AVG58" s="2" t="s">
        <v>11</v>
      </c>
      <c r="AVH58" s="1" t="s">
        <v>126</v>
      </c>
      <c r="AVI58" s="1">
        <v>187</v>
      </c>
      <c r="AVJ58" s="2">
        <v>9</v>
      </c>
      <c r="AVK58" s="1">
        <v>4.2000000000000003E-2</v>
      </c>
      <c r="AVL58" s="1">
        <f t="shared" si="3006"/>
        <v>3.2000000000000001E-2</v>
      </c>
      <c r="AVM58" s="1">
        <f t="shared" si="3007"/>
        <v>1.1366906474820146</v>
      </c>
      <c r="AVN58" s="1">
        <f t="shared" si="3008"/>
        <v>1.7050359712230221E-3</v>
      </c>
      <c r="AVO58" s="1">
        <f t="shared" si="3009"/>
        <v>13.080946497548982</v>
      </c>
      <c r="AVP58" s="1"/>
      <c r="AVQ58" s="1"/>
      <c r="AVR58" s="2" t="s">
        <v>11</v>
      </c>
      <c r="AVS58" s="1" t="s">
        <v>127</v>
      </c>
      <c r="AVT58" s="1">
        <v>190</v>
      </c>
      <c r="AVU58" s="2">
        <v>9</v>
      </c>
      <c r="AVV58" s="1">
        <v>4.7E-2</v>
      </c>
      <c r="AVW58" s="1">
        <f t="shared" si="3010"/>
        <v>3.6000000000000004E-2</v>
      </c>
      <c r="AVX58" s="1">
        <f t="shared" si="3011"/>
        <v>1.3261648745519714</v>
      </c>
      <c r="AVY58" s="1">
        <f t="shared" si="3012"/>
        <v>1.9892473118279571E-3</v>
      </c>
      <c r="AVZ58" s="1">
        <f t="shared" si="3013"/>
        <v>15.261400988361327</v>
      </c>
      <c r="AWA58" s="1"/>
      <c r="AWB58" s="1"/>
      <c r="AWC58" s="2" t="s">
        <v>11</v>
      </c>
      <c r="AWD58" s="1" t="s">
        <v>128</v>
      </c>
      <c r="AWE58" s="1">
        <v>191</v>
      </c>
      <c r="AWF58" s="2">
        <v>9</v>
      </c>
      <c r="AWG58" s="1">
        <v>5.3999999999999999E-2</v>
      </c>
      <c r="AWH58" s="1">
        <f t="shared" si="3014"/>
        <v>4.1000000000000002E-2</v>
      </c>
      <c r="AWI58" s="1">
        <f t="shared" si="3015"/>
        <v>1.4157706093189963</v>
      </c>
      <c r="AWJ58" s="1">
        <f t="shared" si="3016"/>
        <v>2.1236559139784944E-3</v>
      </c>
      <c r="AWK58" s="1">
        <f t="shared" si="3017"/>
        <v>16.292576730818169</v>
      </c>
      <c r="AWL58" s="1"/>
      <c r="AWM58" s="1"/>
      <c r="AWN58" s="2" t="s">
        <v>11</v>
      </c>
      <c r="AWO58" s="1" t="s">
        <v>129</v>
      </c>
      <c r="AWP58" s="1">
        <v>192</v>
      </c>
      <c r="AWQ58" s="2">
        <v>9</v>
      </c>
      <c r="AWR58" s="1">
        <v>5.5E-2</v>
      </c>
      <c r="AWS58" s="1">
        <f t="shared" si="3018"/>
        <v>3.9E-2</v>
      </c>
      <c r="AWT58" s="1">
        <f t="shared" si="3019"/>
        <v>1.3285714285714285</v>
      </c>
      <c r="AWU58" s="1">
        <f t="shared" si="3020"/>
        <v>1.992857142857143E-3</v>
      </c>
      <c r="AWV58" s="1">
        <f t="shared" si="3021"/>
        <v>15.289095422587311</v>
      </c>
      <c r="AWW58" s="1"/>
      <c r="AWX58" s="1"/>
      <c r="AWY58" s="2" t="s">
        <v>11</v>
      </c>
      <c r="AWZ58" s="1" t="s">
        <v>130</v>
      </c>
      <c r="AXA58" s="1">
        <v>193</v>
      </c>
      <c r="AXB58" s="2">
        <v>9</v>
      </c>
      <c r="AXC58" s="1">
        <v>5.8000000000000003E-2</v>
      </c>
      <c r="AXD58" s="1">
        <f t="shared" si="3022"/>
        <v>4.4000000000000004E-2</v>
      </c>
      <c r="AXE58" s="1">
        <f t="shared" si="3023"/>
        <v>1.4767025089605736</v>
      </c>
      <c r="AXF58" s="1">
        <f t="shared" si="3024"/>
        <v>2.2150537634408607E-3</v>
      </c>
      <c r="AXG58" s="1">
        <f t="shared" si="3025"/>
        <v>16.993776235688831</v>
      </c>
      <c r="AXH58" s="1"/>
      <c r="AXI58" s="1"/>
      <c r="AXJ58" s="2" t="s">
        <v>11</v>
      </c>
      <c r="AXK58" s="1" t="s">
        <v>131</v>
      </c>
      <c r="AXL58" s="1">
        <v>197</v>
      </c>
      <c r="AXM58" s="2">
        <v>9</v>
      </c>
      <c r="AXN58" s="1">
        <v>7.0999999999999994E-2</v>
      </c>
      <c r="AXO58" s="1">
        <f t="shared" si="3026"/>
        <v>5.1999999999999991E-2</v>
      </c>
      <c r="AXP58" s="1">
        <f t="shared" si="3027"/>
        <v>1.7158273381294962</v>
      </c>
      <c r="AXQ58" s="1">
        <f t="shared" si="3028"/>
        <v>2.5737410071942444E-3</v>
      </c>
      <c r="AXR58" s="1">
        <f t="shared" si="3029"/>
        <v>19.745605947249565</v>
      </c>
      <c r="AXS58" s="1"/>
      <c r="AXT58" s="1"/>
      <c r="AXU58" s="2" t="s">
        <v>11</v>
      </c>
      <c r="AXV58" s="1" t="s">
        <v>132</v>
      </c>
      <c r="AXW58" s="1">
        <v>198</v>
      </c>
      <c r="AXX58" s="2">
        <v>9</v>
      </c>
      <c r="AXY58" s="1">
        <v>3.9E-2</v>
      </c>
      <c r="AXZ58" s="1">
        <f t="shared" si="3030"/>
        <v>2.1999999999999999E-2</v>
      </c>
      <c r="AYA58" s="1">
        <f t="shared" si="3031"/>
        <v>0.60431654676258995</v>
      </c>
      <c r="AYB58" s="1">
        <f t="shared" si="3032"/>
        <v>9.0647482014388498E-4</v>
      </c>
      <c r="AYC58" s="1">
        <f t="shared" si="3033"/>
        <v>6.9544272518614827</v>
      </c>
      <c r="AYD58" s="1"/>
      <c r="AYE58" s="1"/>
      <c r="AYF58" s="2" t="s">
        <v>11</v>
      </c>
      <c r="AYG58" s="1" t="s">
        <v>133</v>
      </c>
      <c r="AYH58" s="1">
        <v>201</v>
      </c>
      <c r="AYI58" s="2">
        <v>9</v>
      </c>
      <c r="AYJ58" s="1">
        <v>5.5E-2</v>
      </c>
      <c r="AYK58" s="1">
        <f t="shared" si="3034"/>
        <v>3.2000000000000001E-2</v>
      </c>
      <c r="AYL58" s="1">
        <f t="shared" si="3035"/>
        <v>0.91071428571428581</v>
      </c>
      <c r="AYM58" s="1">
        <f t="shared" si="3036"/>
        <v>1.3660714285714287E-3</v>
      </c>
      <c r="AYN58" s="1">
        <f t="shared" si="3037"/>
        <v>10.480428313870334</v>
      </c>
      <c r="AYO58" s="1"/>
      <c r="AYP58" s="1"/>
      <c r="AYQ58" s="2" t="s">
        <v>11</v>
      </c>
      <c r="AYR58" s="1" t="s">
        <v>134</v>
      </c>
      <c r="AYS58" s="1">
        <v>204</v>
      </c>
      <c r="AYT58" s="2">
        <v>9</v>
      </c>
      <c r="AYU58" s="1">
        <v>6.2E-2</v>
      </c>
      <c r="AYV58" s="1">
        <f t="shared" si="3038"/>
        <v>3.9E-2</v>
      </c>
      <c r="AYW58" s="1">
        <f t="shared" si="3039"/>
        <v>0.84642857142857142</v>
      </c>
      <c r="AYX58" s="1">
        <f t="shared" si="3040"/>
        <v>1.2696428571428572E-3</v>
      </c>
      <c r="AYY58" s="1">
        <f t="shared" si="3041"/>
        <v>9.7406333740677216</v>
      </c>
      <c r="AYZ58" s="1"/>
      <c r="AZA58" s="1"/>
      <c r="AZB58" s="2" t="s">
        <v>11</v>
      </c>
      <c r="AZC58" s="1" t="s">
        <v>135</v>
      </c>
      <c r="AZD58" s="1">
        <v>205</v>
      </c>
      <c r="AZE58" s="2">
        <v>9</v>
      </c>
      <c r="AZF58" s="1">
        <v>6.4000000000000001E-2</v>
      </c>
      <c r="AZG58" s="1">
        <f t="shared" si="2197"/>
        <v>4.2000000000000003E-2</v>
      </c>
      <c r="AZH58" s="1">
        <f t="shared" si="3042"/>
        <v>1.2928571428571429</v>
      </c>
      <c r="AZI58" s="1">
        <f t="shared" si="3043"/>
        <v>1.9392857142857144E-3</v>
      </c>
      <c r="AZJ58" s="1">
        <f t="shared" si="3044"/>
        <v>14.878098233808082</v>
      </c>
      <c r="AZK58" s="1"/>
      <c r="AZL58" s="1"/>
      <c r="AZM58" s="2" t="s">
        <v>11</v>
      </c>
      <c r="AZN58" s="1" t="s">
        <v>136</v>
      </c>
      <c r="AZO58" s="1">
        <v>208</v>
      </c>
      <c r="AZP58" s="2">
        <v>9</v>
      </c>
      <c r="AZQ58" s="1">
        <v>7.2999999999999995E-2</v>
      </c>
      <c r="AZR58" s="1">
        <f t="shared" si="3045"/>
        <v>5.1999999999999991E-2</v>
      </c>
      <c r="AZS58" s="1">
        <f t="shared" si="3046"/>
        <v>1.6499999999999997</v>
      </c>
      <c r="AZT58" s="1">
        <f t="shared" si="3047"/>
        <v>2.4749999999999998E-3</v>
      </c>
      <c r="AZU58" s="1">
        <f t="shared" si="3048"/>
        <v>18.988070121600366</v>
      </c>
      <c r="AZV58" s="1"/>
      <c r="AZW58" s="1"/>
      <c r="AZX58" s="2" t="s">
        <v>11</v>
      </c>
      <c r="AZY58" s="1" t="s">
        <v>137</v>
      </c>
      <c r="AZZ58" s="1">
        <v>211</v>
      </c>
      <c r="BAA58" s="2">
        <v>9</v>
      </c>
      <c r="BAB58" s="1">
        <v>7.5999999999999998E-2</v>
      </c>
      <c r="BAC58" s="1">
        <f t="shared" si="3049"/>
        <v>5.1999999999999998E-2</v>
      </c>
      <c r="BAD58" s="1">
        <f t="shared" si="3050"/>
        <v>1.5886524822695036</v>
      </c>
      <c r="BAE58" s="1">
        <f t="shared" si="3051"/>
        <v>2.3829787234042553E-3</v>
      </c>
      <c r="BAF58" s="1">
        <f t="shared" si="3052"/>
        <v>18.282087716477466</v>
      </c>
      <c r="BAG58" s="1"/>
      <c r="BAH58" s="1"/>
      <c r="BAI58" s="2" t="s">
        <v>11</v>
      </c>
      <c r="BAJ58" s="1" t="s">
        <v>138</v>
      </c>
      <c r="BAK58" s="1">
        <v>212</v>
      </c>
      <c r="BAL58" s="2">
        <v>9</v>
      </c>
      <c r="BAM58" s="1">
        <v>3.5000000000000003E-2</v>
      </c>
      <c r="BAN58" s="1">
        <f t="shared" si="3053"/>
        <v>2.5000000000000001E-2</v>
      </c>
      <c r="BAO58" s="1">
        <f t="shared" si="3054"/>
        <v>1.8556701030927836</v>
      </c>
      <c r="BAP58" s="1">
        <f t="shared" si="3055"/>
        <v>2.7835051546391755E-3</v>
      </c>
      <c r="BAQ58" s="1">
        <f t="shared" si="3056"/>
        <v>21.35490547883828</v>
      </c>
      <c r="BAR58" s="1"/>
      <c r="BAS58" s="1"/>
      <c r="BAT58" s="2" t="s">
        <v>11</v>
      </c>
      <c r="BAU58" s="1" t="s">
        <v>139</v>
      </c>
      <c r="BAV58" s="1">
        <v>213</v>
      </c>
      <c r="BAW58" s="2">
        <v>9</v>
      </c>
      <c r="BAX58" s="1">
        <v>2.8000000000000001E-2</v>
      </c>
      <c r="BAY58" s="1">
        <f t="shared" si="3057"/>
        <v>2.7E-2</v>
      </c>
      <c r="BAZ58" s="1">
        <f t="shared" si="3058"/>
        <v>2.0694444444444446</v>
      </c>
      <c r="BBA58" s="1">
        <f t="shared" si="3059"/>
        <v>3.104166666666667E-3</v>
      </c>
      <c r="BBB58" s="1">
        <f t="shared" si="3060"/>
        <v>23.815003772040868</v>
      </c>
      <c r="BBC58" s="1"/>
      <c r="BBD58" s="1"/>
      <c r="BBE58" s="2" t="s">
        <v>11</v>
      </c>
      <c r="BBF58" s="1" t="s">
        <v>140</v>
      </c>
      <c r="BBG58" s="1">
        <v>214</v>
      </c>
      <c r="BBH58" s="2">
        <v>9</v>
      </c>
      <c r="BBI58" s="1">
        <v>4.2999999999999997E-2</v>
      </c>
      <c r="BBJ58" s="1">
        <f t="shared" si="3061"/>
        <v>3.7999999999999999E-2</v>
      </c>
      <c r="BBK58" s="1">
        <f t="shared" si="3062"/>
        <v>2.1324041811846688</v>
      </c>
      <c r="BBL58" s="1">
        <f t="shared" si="3063"/>
        <v>3.1986062717770034E-3</v>
      </c>
      <c r="BBM58" s="1">
        <f t="shared" si="3064"/>
        <v>24.539539466623218</v>
      </c>
      <c r="BBN58" s="1"/>
      <c r="BBO58" s="1"/>
      <c r="BBP58" s="2" t="s">
        <v>11</v>
      </c>
      <c r="BBQ58" s="1" t="s">
        <v>141</v>
      </c>
      <c r="BBR58" s="1">
        <v>215</v>
      </c>
      <c r="BBS58" s="2">
        <v>9</v>
      </c>
      <c r="BBT58" s="1">
        <v>4.5999999999999999E-2</v>
      </c>
      <c r="BBU58" s="1">
        <f t="shared" si="3065"/>
        <v>3.7999999999999999E-2</v>
      </c>
      <c r="BBV58" s="1">
        <f t="shared" si="3066"/>
        <v>2.0384615384615383</v>
      </c>
      <c r="BBW58" s="1">
        <f t="shared" si="3067"/>
        <v>3.0576923076923077E-3</v>
      </c>
      <c r="BBX58" s="1">
        <f t="shared" si="3068"/>
        <v>23.458454928783674</v>
      </c>
      <c r="BBY58" s="1"/>
      <c r="BBZ58" s="1"/>
      <c r="BCA58" s="2" t="s">
        <v>11</v>
      </c>
      <c r="BCB58" s="1" t="s">
        <v>142</v>
      </c>
      <c r="BCC58" s="1">
        <v>225</v>
      </c>
      <c r="BCD58" s="2">
        <v>9</v>
      </c>
      <c r="BCE58" s="1">
        <v>6.0999999999999999E-2</v>
      </c>
      <c r="BCF58" s="1">
        <f t="shared" si="3069"/>
        <v>5.3999999999999999E-2</v>
      </c>
      <c r="BCG58" s="1">
        <f t="shared" si="3070"/>
        <v>2.5609756097560976</v>
      </c>
      <c r="BCH58" s="1">
        <f t="shared" si="3071"/>
        <v>3.8414634146341467E-3</v>
      </c>
      <c r="BCI58" s="1">
        <f t="shared" si="3072"/>
        <v>29.471505731973966</v>
      </c>
      <c r="BCJ58" s="1"/>
      <c r="BCK58" s="1"/>
      <c r="BCL58" s="2" t="s">
        <v>11</v>
      </c>
      <c r="BCM58" s="1" t="s">
        <v>143</v>
      </c>
      <c r="BCN58" s="1">
        <v>226</v>
      </c>
      <c r="BCO58" s="2">
        <v>9</v>
      </c>
      <c r="BCP58" s="1">
        <v>2.1000000000000001E-2</v>
      </c>
      <c r="BCQ58" s="1">
        <f t="shared" si="3073"/>
        <v>3.0000000000000027E-3</v>
      </c>
      <c r="BCR58" s="1">
        <f t="shared" si="3074"/>
        <v>0.58783783783783794</v>
      </c>
      <c r="BCS58" s="1">
        <f t="shared" si="3075"/>
        <v>8.817567567567569E-4</v>
      </c>
      <c r="BCT58" s="1">
        <f t="shared" si="3076"/>
        <v>6.764791566663523</v>
      </c>
      <c r="BCU58" s="1"/>
      <c r="BCV58" s="1"/>
      <c r="BCW58" s="2" t="s">
        <v>11</v>
      </c>
      <c r="BCX58" s="1" t="s">
        <v>144</v>
      </c>
      <c r="BCY58" s="1">
        <v>232</v>
      </c>
      <c r="BCZ58" s="2">
        <v>9</v>
      </c>
      <c r="BDA58" s="1">
        <v>4.9000000000000002E-2</v>
      </c>
      <c r="BDB58" s="1">
        <f t="shared" si="3077"/>
        <v>2.5000000000000001E-2</v>
      </c>
      <c r="BDC58" s="1">
        <f t="shared" si="3078"/>
        <v>1.3986486486486489</v>
      </c>
      <c r="BDD58" s="1">
        <f t="shared" si="3079"/>
        <v>2.0979729729729735E-3</v>
      </c>
      <c r="BDE58" s="1">
        <f t="shared" si="3080"/>
        <v>16.095538555164936</v>
      </c>
      <c r="BDF58" s="1"/>
      <c r="BDG58" s="1"/>
      <c r="BDH58" s="2" t="s">
        <v>11</v>
      </c>
      <c r="BDI58" s="1" t="s">
        <v>145</v>
      </c>
      <c r="BDJ58" s="1">
        <v>233</v>
      </c>
      <c r="BDK58" s="2">
        <v>9</v>
      </c>
      <c r="BDL58" s="1">
        <v>5.3999999999999999E-2</v>
      </c>
      <c r="BDM58" s="1">
        <f t="shared" si="3081"/>
        <v>1.6E-2</v>
      </c>
      <c r="BDN58" s="1">
        <f t="shared" si="3082"/>
        <v>1.1385135135135136</v>
      </c>
      <c r="BDO58" s="1">
        <f t="shared" si="3083"/>
        <v>1.7077702702702705E-3</v>
      </c>
      <c r="BDP58" s="1">
        <f t="shared" si="3084"/>
        <v>13.101923896354064</v>
      </c>
      <c r="BDQ58" s="1"/>
      <c r="BDR58" s="1"/>
      <c r="BDS58" s="2" t="s">
        <v>11</v>
      </c>
      <c r="BDT58" s="1" t="s">
        <v>146</v>
      </c>
      <c r="BDU58" s="1">
        <v>234</v>
      </c>
      <c r="BDV58" s="2">
        <v>9</v>
      </c>
      <c r="BDW58" s="1">
        <v>5.6000000000000001E-2</v>
      </c>
      <c r="BDX58" s="1">
        <f t="shared" si="3085"/>
        <v>2.0999999999999998E-2</v>
      </c>
      <c r="BDY58" s="1">
        <f t="shared" si="3086"/>
        <v>1.2847457627118644</v>
      </c>
      <c r="BDZ58" s="1">
        <f t="shared" si="3087"/>
        <v>1.9271186440677965E-3</v>
      </c>
      <c r="BEA58" s="1">
        <f t="shared" si="3088"/>
        <v>14.784753109576865</v>
      </c>
      <c r="BEB58" s="1"/>
      <c r="BEC58" s="1"/>
      <c r="BED58" s="2" t="s">
        <v>11</v>
      </c>
      <c r="BEE58" s="1" t="s">
        <v>147</v>
      </c>
      <c r="BEF58" s="1">
        <v>236</v>
      </c>
      <c r="BEG58" s="2">
        <v>9</v>
      </c>
      <c r="BEH58" s="1">
        <v>0.06</v>
      </c>
      <c r="BEI58" s="1">
        <f t="shared" si="3089"/>
        <v>1.9999999999999948E-3</v>
      </c>
      <c r="BEJ58" s="1">
        <f t="shared" si="3090"/>
        <v>0.64745762711864396</v>
      </c>
      <c r="BEK58" s="1">
        <f t="shared" si="3091"/>
        <v>9.7118644067796598E-4</v>
      </c>
      <c r="BEL58" s="1">
        <f t="shared" si="3092"/>
        <v>7.4508914087841189</v>
      </c>
      <c r="BEM58" s="1"/>
      <c r="BEN58" s="1"/>
      <c r="BEO58" s="2" t="s">
        <v>11</v>
      </c>
      <c r="BEP58" s="4" t="s">
        <v>148</v>
      </c>
      <c r="BEQ58" s="4">
        <v>239</v>
      </c>
      <c r="BER58" s="2">
        <v>9</v>
      </c>
      <c r="BES58" s="1">
        <v>7.4999999999999997E-2</v>
      </c>
      <c r="BET58" s="1">
        <f t="shared" si="3093"/>
        <v>7.9999999999999932E-3</v>
      </c>
      <c r="BEU58" s="1">
        <f t="shared" si="3094"/>
        <v>0.8993288590604025</v>
      </c>
      <c r="BEV58" s="1">
        <f t="shared" si="3095"/>
        <v>1.3489932885906038E-3</v>
      </c>
      <c r="BEW58" s="1">
        <f t="shared" si="3096"/>
        <v>10.349405720131987</v>
      </c>
      <c r="BEX58" s="1"/>
      <c r="BEY58" s="1"/>
      <c r="BEZ58" s="2" t="s">
        <v>11</v>
      </c>
      <c r="BFA58" s="4" t="s">
        <v>149</v>
      </c>
      <c r="BFB58" s="4">
        <v>240</v>
      </c>
      <c r="BFC58" s="2">
        <v>9</v>
      </c>
      <c r="BFD58" s="1">
        <v>-1.7000000000000001E-2</v>
      </c>
      <c r="BFE58" s="1">
        <f t="shared" si="3097"/>
        <v>5.9999999999999984E-3</v>
      </c>
      <c r="BFF58" s="1">
        <f t="shared" si="3098"/>
        <v>2.4390243902439028</v>
      </c>
      <c r="BFG58" s="1">
        <f t="shared" si="3099"/>
        <v>3.6585365853658543E-3</v>
      </c>
      <c r="BFH58" s="1">
        <f t="shared" si="3100"/>
        <v>28.068100697118066</v>
      </c>
      <c r="BFI58" s="1"/>
      <c r="BFJ58" s="1"/>
      <c r="BFK58" s="2" t="s">
        <v>11</v>
      </c>
      <c r="BFL58" s="4" t="s">
        <v>150</v>
      </c>
      <c r="BFM58" s="4">
        <v>241</v>
      </c>
      <c r="BFN58" s="2">
        <v>9</v>
      </c>
      <c r="BFO58" s="1">
        <v>-0.01</v>
      </c>
      <c r="BFP58" s="1">
        <f t="shared" si="3101"/>
        <v>7.000000000000001E-3</v>
      </c>
      <c r="BFQ58" s="1">
        <f t="shared" si="3102"/>
        <v>2.4948453608247427</v>
      </c>
      <c r="BFR58" s="1">
        <f t="shared" si="3103"/>
        <v>3.742268041237114E-3</v>
      </c>
      <c r="BFS58" s="1">
        <f t="shared" si="3104"/>
        <v>28.710484032660354</v>
      </c>
      <c r="BFT58" s="1"/>
      <c r="BFU58" s="1"/>
      <c r="BFV58" s="2" t="s">
        <v>11</v>
      </c>
      <c r="BFW58" s="4" t="s">
        <v>151</v>
      </c>
      <c r="BFX58" s="4">
        <v>243</v>
      </c>
      <c r="BFY58" s="2">
        <v>9</v>
      </c>
      <c r="BFZ58" s="1">
        <v>2.1999999999999999E-2</v>
      </c>
      <c r="BGA58" s="1">
        <f t="shared" si="3105"/>
        <v>1.6E-2</v>
      </c>
      <c r="BGB58" s="1">
        <f t="shared" si="3106"/>
        <v>1.8166089965397925</v>
      </c>
      <c r="BGC58" s="1">
        <f t="shared" si="3107"/>
        <v>2.7249134948096887E-3</v>
      </c>
      <c r="BGD58" s="1">
        <f t="shared" si="3108"/>
        <v>20.905393339289493</v>
      </c>
      <c r="BGE58" s="1"/>
      <c r="BGF58" s="1"/>
      <c r="BGG58" s="2" t="s">
        <v>11</v>
      </c>
      <c r="BGH58" s="4" t="s">
        <v>152</v>
      </c>
      <c r="BGI58" s="4">
        <v>246</v>
      </c>
      <c r="BGJ58" s="2">
        <v>9</v>
      </c>
      <c r="BGK58" s="1">
        <v>0.03</v>
      </c>
      <c r="BGL58" s="1">
        <f t="shared" si="3109"/>
        <v>1.9E-2</v>
      </c>
      <c r="BGM58" s="1">
        <f t="shared" si="2265"/>
        <v>1.7785467128027683</v>
      </c>
      <c r="BGN58" s="1">
        <f t="shared" si="3110"/>
        <v>2.6678200692041524E-3</v>
      </c>
      <c r="BGO58" s="1">
        <f t="shared" si="3111"/>
        <v>20.467375574085331</v>
      </c>
      <c r="BGP58" s="1"/>
      <c r="BGQ58" s="1"/>
      <c r="BGR58" s="2" t="s">
        <v>11</v>
      </c>
      <c r="BGS58" s="4" t="s">
        <v>153</v>
      </c>
      <c r="BGT58" s="4">
        <v>249</v>
      </c>
      <c r="BGU58" s="2">
        <v>9</v>
      </c>
      <c r="BGV58" s="1">
        <v>3.5000000000000003E-2</v>
      </c>
      <c r="BGW58" s="1">
        <f t="shared" si="3112"/>
        <v>2.6000000000000002E-2</v>
      </c>
      <c r="BGX58" s="1">
        <f t="shared" si="3113"/>
        <v>2.1374570446735395</v>
      </c>
      <c r="BGY58" s="1">
        <f t="shared" si="3114"/>
        <v>3.2061855670103092E-3</v>
      </c>
      <c r="BGZ58" s="1">
        <f t="shared" si="3115"/>
        <v>24.597687421921126</v>
      </c>
      <c r="BHA58" s="1"/>
      <c r="BHB58" s="1"/>
      <c r="BHC58" s="2" t="s">
        <v>11</v>
      </c>
      <c r="BHD58" s="4" t="s">
        <v>154</v>
      </c>
      <c r="BHE58" s="4">
        <v>253</v>
      </c>
      <c r="BHF58" s="2">
        <v>9</v>
      </c>
      <c r="BHG58" s="1">
        <v>4.2000000000000003E-2</v>
      </c>
      <c r="BHH58" s="1">
        <f t="shared" si="3116"/>
        <v>3.4000000000000002E-2</v>
      </c>
      <c r="BHI58" s="1">
        <f t="shared" si="3407"/>
        <v>2.3771626297577861</v>
      </c>
      <c r="BHJ58" s="1">
        <f t="shared" si="3117"/>
        <v>3.5657439446366793E-3</v>
      </c>
      <c r="BHK58" s="1">
        <f t="shared" si="3118"/>
        <v>27.356200426841685</v>
      </c>
      <c r="BHL58" s="1"/>
      <c r="BHM58" s="1"/>
      <c r="BHN58" s="2" t="s">
        <v>11</v>
      </c>
      <c r="BHO58" s="4" t="s">
        <v>155</v>
      </c>
      <c r="BHP58" s="4">
        <v>254</v>
      </c>
      <c r="BHQ58" s="2">
        <v>9</v>
      </c>
      <c r="BHR58" s="1">
        <v>2.3E-2</v>
      </c>
      <c r="BHS58" s="1">
        <f t="shared" si="3119"/>
        <v>1.0000000000000009E-3</v>
      </c>
      <c r="BHT58" s="1">
        <f t="shared" si="3120"/>
        <v>-5.1546391752577289E-2</v>
      </c>
      <c r="BHU58" s="1">
        <f t="shared" si="3121"/>
        <v>-7.7319587628865932E-5</v>
      </c>
      <c r="BHV58" s="1">
        <f t="shared" si="3122"/>
        <v>-0.59319181885661842</v>
      </c>
      <c r="BHW58" s="1"/>
      <c r="BHX58" s="1"/>
      <c r="BHY58" s="2" t="s">
        <v>11</v>
      </c>
      <c r="BHZ58" s="4" t="s">
        <v>156</v>
      </c>
      <c r="BIA58" s="4">
        <v>260</v>
      </c>
      <c r="BIB58" s="2">
        <v>9</v>
      </c>
      <c r="BIC58" s="1">
        <v>0.04</v>
      </c>
      <c r="BID58" s="1">
        <f t="shared" si="3123"/>
        <v>9.0000000000000011E-3</v>
      </c>
      <c r="BIE58" s="1">
        <f t="shared" si="3124"/>
        <v>9.1216216216216242E-2</v>
      </c>
      <c r="BIF58" s="1">
        <f t="shared" si="3125"/>
        <v>1.3682432432432436E-4</v>
      </c>
      <c r="BIG58" s="1">
        <f t="shared" si="3126"/>
        <v>1.0497090362064088</v>
      </c>
      <c r="BIH58" s="1"/>
      <c r="BII58" s="1"/>
      <c r="BIJ58" s="2" t="s">
        <v>11</v>
      </c>
      <c r="BIK58" s="4" t="s">
        <v>157</v>
      </c>
      <c r="BIL58" s="4">
        <v>267</v>
      </c>
      <c r="BIM58" s="2">
        <v>9</v>
      </c>
      <c r="BIN58" s="1">
        <v>4.7E-2</v>
      </c>
      <c r="BIO58" s="1">
        <f t="shared" si="3127"/>
        <v>1.6E-2</v>
      </c>
      <c r="BIP58" s="1">
        <f t="shared" si="3128"/>
        <v>1.1633333333333333</v>
      </c>
      <c r="BIQ58" s="1">
        <f t="shared" si="3129"/>
        <v>1.745E-3</v>
      </c>
      <c r="BIR58" s="1">
        <f t="shared" si="3130"/>
        <v>13.387548429168744</v>
      </c>
      <c r="BIS58" s="1"/>
      <c r="BIT58" s="1"/>
      <c r="BIU58" s="2" t="s">
        <v>11</v>
      </c>
      <c r="BIV58" s="4" t="s">
        <v>158</v>
      </c>
      <c r="BIW58" s="4">
        <v>268</v>
      </c>
      <c r="BIX58" s="2">
        <v>9</v>
      </c>
      <c r="BIY58" s="1">
        <v>4.1000000000000002E-2</v>
      </c>
      <c r="BIZ58" s="1">
        <f t="shared" si="3131"/>
        <v>1.2E-2</v>
      </c>
      <c r="BJA58" s="1">
        <f t="shared" si="3132"/>
        <v>0.4033898305084746</v>
      </c>
      <c r="BJB58" s="1">
        <f t="shared" si="3133"/>
        <v>6.0508474576271187E-4</v>
      </c>
      <c r="BJC58" s="1">
        <f t="shared" si="3134"/>
        <v>4.6421784169911531</v>
      </c>
      <c r="BJD58" s="1"/>
      <c r="BJE58" s="1"/>
      <c r="BJF58" s="2" t="s">
        <v>11</v>
      </c>
      <c r="BJG58" s="4" t="s">
        <v>159</v>
      </c>
      <c r="BJH58" s="4">
        <v>274</v>
      </c>
      <c r="BJI58" s="2">
        <v>9</v>
      </c>
      <c r="BJJ58" s="1">
        <v>4.2999999999999997E-2</v>
      </c>
      <c r="BJK58" s="1">
        <f t="shared" si="3135"/>
        <v>3.2000000000000001E-2</v>
      </c>
      <c r="BJL58" s="1">
        <f t="shared" si="3136"/>
        <v>1.7702702702702702</v>
      </c>
      <c r="BJM58" s="1">
        <f t="shared" si="3137"/>
        <v>2.6554054054054054E-3</v>
      </c>
      <c r="BJN58" s="1">
        <f t="shared" si="3138"/>
        <v>20.372130924894744</v>
      </c>
      <c r="BJO58" s="1"/>
      <c r="BJP58" s="1"/>
      <c r="BJQ58" s="2" t="s">
        <v>11</v>
      </c>
      <c r="BJR58" s="4" t="s">
        <v>160</v>
      </c>
      <c r="BJS58" s="4">
        <v>281</v>
      </c>
      <c r="BJT58" s="2">
        <v>9</v>
      </c>
      <c r="BJU58" s="1">
        <v>7.4999999999999997E-2</v>
      </c>
      <c r="BJV58" s="1">
        <f t="shared" si="3139"/>
        <v>3.6999999999999998E-2</v>
      </c>
      <c r="BJW58" s="1">
        <f t="shared" si="3140"/>
        <v>1.46</v>
      </c>
      <c r="BJX58" s="1">
        <f t="shared" si="3141"/>
        <v>2.1900000000000001E-3</v>
      </c>
      <c r="BJY58" s="1">
        <f t="shared" si="3142"/>
        <v>16.801565077294871</v>
      </c>
      <c r="BJZ58" s="1"/>
      <c r="BKA58" s="1"/>
      <c r="BKB58" s="2" t="s">
        <v>11</v>
      </c>
      <c r="BKC58" s="4" t="s">
        <v>161</v>
      </c>
      <c r="BKD58" s="4">
        <v>282</v>
      </c>
      <c r="BKE58" s="2">
        <v>9</v>
      </c>
      <c r="BKF58" s="1">
        <v>3.7999999999999999E-2</v>
      </c>
      <c r="BKG58" s="1">
        <f t="shared" si="3143"/>
        <v>1.6999999999999998E-2</v>
      </c>
      <c r="BKH58" s="1">
        <f t="shared" si="3144"/>
        <v>0.56521739130434778</v>
      </c>
      <c r="BKI58" s="1">
        <f t="shared" si="3145"/>
        <v>8.4782608695652172E-4</v>
      </c>
      <c r="BKJ58" s="1">
        <f t="shared" si="3146"/>
        <v>6.5044772485060545</v>
      </c>
      <c r="BKK58" s="1"/>
      <c r="BKL58" s="1"/>
      <c r="BKM58" s="2" t="s">
        <v>11</v>
      </c>
      <c r="BKN58" s="4" t="s">
        <v>162</v>
      </c>
      <c r="BKO58" s="4">
        <v>289</v>
      </c>
      <c r="BKP58" s="2">
        <v>9</v>
      </c>
      <c r="BKQ58" s="1">
        <v>4.8000000000000001E-2</v>
      </c>
      <c r="BKR58" s="1">
        <f t="shared" si="3147"/>
        <v>3.2000000000000001E-2</v>
      </c>
      <c r="BKS58" s="1">
        <f t="shared" si="3148"/>
        <v>1.2230215827338131</v>
      </c>
      <c r="BKT58" s="1">
        <f t="shared" si="3149"/>
        <v>1.8345323741007196E-3</v>
      </c>
      <c r="BKU58" s="1">
        <f t="shared" si="3150"/>
        <v>14.074436104957764</v>
      </c>
      <c r="BKV58" s="1"/>
      <c r="BKW58" s="1"/>
      <c r="BKX58" s="2" t="s">
        <v>11</v>
      </c>
      <c r="BKY58" s="4" t="s">
        <v>163</v>
      </c>
      <c r="BKZ58" s="4">
        <v>296</v>
      </c>
      <c r="BLA58" s="2">
        <v>9</v>
      </c>
      <c r="BLB58" s="1">
        <v>5.8999999999999997E-2</v>
      </c>
      <c r="BLC58" s="1">
        <f t="shared" si="3151"/>
        <v>3.8999999999999993E-2</v>
      </c>
      <c r="BLD58" s="1">
        <f t="shared" si="3152"/>
        <v>1.2101449275362317</v>
      </c>
      <c r="BLE58" s="1">
        <f t="shared" si="3153"/>
        <v>1.8152173913043477E-3</v>
      </c>
      <c r="BLF58" s="1">
        <f t="shared" si="3154"/>
        <v>13.926252570519374</v>
      </c>
      <c r="BLG58" s="1"/>
      <c r="BLH58" s="1"/>
      <c r="BLI58" s="2" t="s">
        <v>11</v>
      </c>
      <c r="BLJ58" s="4" t="s">
        <v>164</v>
      </c>
      <c r="BLK58" s="4">
        <v>303</v>
      </c>
      <c r="BLL58" s="2">
        <v>9</v>
      </c>
      <c r="BLM58" s="1">
        <v>4.4999999999999998E-2</v>
      </c>
      <c r="BLN58" s="1">
        <f t="shared" si="3155"/>
        <v>3.4000000000000002E-2</v>
      </c>
      <c r="BLO58" s="1">
        <f t="shared" si="3156"/>
        <v>1.3796610169491526</v>
      </c>
      <c r="BLP58" s="1">
        <f t="shared" si="3157"/>
        <v>2.069491525423729E-3</v>
      </c>
      <c r="BLQ58" s="1">
        <f t="shared" si="3158"/>
        <v>15.877030384163021</v>
      </c>
      <c r="BLR58" s="1"/>
      <c r="BLS58" s="1"/>
      <c r="BLT58" s="2" t="s">
        <v>11</v>
      </c>
      <c r="BLU58" s="4" t="s">
        <v>165</v>
      </c>
      <c r="BLV58" s="4">
        <v>310</v>
      </c>
      <c r="BLW58" s="2">
        <v>9</v>
      </c>
      <c r="BLX58" s="1">
        <v>5.6000000000000001E-2</v>
      </c>
      <c r="BLY58" s="1">
        <f t="shared" si="3159"/>
        <v>4.3999999999999997E-2</v>
      </c>
      <c r="BLZ58" s="1">
        <f t="shared" si="3160"/>
        <v>1.8839590443686007</v>
      </c>
      <c r="BMA58" s="1">
        <f t="shared" si="3161"/>
        <v>2.825938566552901E-3</v>
      </c>
      <c r="BMB58" s="1">
        <f t="shared" si="3162"/>
        <v>21.680452388299521</v>
      </c>
      <c r="BMC58" s="1"/>
      <c r="BMD58" s="1"/>
      <c r="BME58" s="2" t="s">
        <v>11</v>
      </c>
      <c r="BMF58" s="4" t="s">
        <v>166</v>
      </c>
      <c r="BMG58" s="4">
        <v>311</v>
      </c>
      <c r="BMH58" s="2">
        <v>9</v>
      </c>
      <c r="BMI58" s="1">
        <v>2.9000000000000001E-2</v>
      </c>
      <c r="BMJ58" s="1">
        <f t="shared" si="3163"/>
        <v>1.9000000000000003E-2</v>
      </c>
      <c r="BMK58" s="1">
        <f t="shared" si="3164"/>
        <v>0.41843971631205684</v>
      </c>
      <c r="BML58" s="1">
        <f t="shared" si="3165"/>
        <v>6.2765957446808533E-4</v>
      </c>
      <c r="BMM58" s="1">
        <f t="shared" si="3166"/>
        <v>4.8153713181793343</v>
      </c>
      <c r="BMN58" s="1"/>
      <c r="BMO58" s="1"/>
      <c r="BMP58" s="2" t="s">
        <v>11</v>
      </c>
      <c r="BMQ58" s="4" t="s">
        <v>167</v>
      </c>
      <c r="BMR58" s="4">
        <v>317</v>
      </c>
      <c r="BMS58" s="2">
        <v>9</v>
      </c>
      <c r="BMT58" s="1">
        <v>0.05</v>
      </c>
      <c r="BMU58" s="4">
        <f t="shared" si="3167"/>
        <v>0.04</v>
      </c>
      <c r="BMV58" s="1">
        <f t="shared" si="3168"/>
        <v>1.3617021276595747</v>
      </c>
      <c r="BMW58" s="1">
        <f t="shared" si="3169"/>
        <v>2.042553191489362E-3</v>
      </c>
      <c r="BMX58" s="1">
        <f t="shared" si="3170"/>
        <v>15.670360899837831</v>
      </c>
      <c r="BMY58" s="1"/>
      <c r="BMZ58" s="1"/>
      <c r="BNA58" s="2" t="s">
        <v>11</v>
      </c>
      <c r="BNB58" s="4" t="s">
        <v>168</v>
      </c>
      <c r="BNC58" s="4">
        <v>324</v>
      </c>
      <c r="BND58" s="2">
        <v>9</v>
      </c>
      <c r="BNE58" s="1">
        <v>6.4000000000000001E-2</v>
      </c>
      <c r="BNF58" s="1">
        <f t="shared" si="3171"/>
        <v>5.1000000000000004E-2</v>
      </c>
      <c r="BNG58" s="1">
        <f t="shared" si="3172"/>
        <v>1.7285714285714286</v>
      </c>
      <c r="BNH58" s="1">
        <f t="shared" si="3173"/>
        <v>2.5928571428571428E-3</v>
      </c>
      <c r="BNI58" s="1">
        <f t="shared" si="3174"/>
        <v>19.89226393691467</v>
      </c>
      <c r="BNJ58" s="1"/>
      <c r="BNK58" s="1"/>
      <c r="BNL58" s="2" t="s">
        <v>11</v>
      </c>
      <c r="BNM58" s="4" t="s">
        <v>169</v>
      </c>
      <c r="BNN58" s="4">
        <v>325</v>
      </c>
      <c r="BNO58" s="2">
        <v>9</v>
      </c>
      <c r="BNP58" s="1">
        <v>2.1999999999999999E-2</v>
      </c>
      <c r="BNQ58" s="1">
        <f t="shared" si="3175"/>
        <v>2.9999999999999992E-3</v>
      </c>
      <c r="BNR58" s="1">
        <f t="shared" si="3176"/>
        <v>0.19930069930069927</v>
      </c>
      <c r="BNS58" s="1">
        <f t="shared" si="3177"/>
        <v>2.9895104895104893E-4</v>
      </c>
      <c r="BNT58" s="1">
        <f t="shared" si="3178"/>
        <v>2.2935367597610106</v>
      </c>
      <c r="BNU58" s="1"/>
      <c r="BNV58" s="1"/>
      <c r="BNW58" s="2" t="s">
        <v>11</v>
      </c>
      <c r="BNX58" s="4" t="s">
        <v>170</v>
      </c>
      <c r="BNY58" s="4">
        <v>338</v>
      </c>
      <c r="BNZ58" s="2">
        <v>9</v>
      </c>
      <c r="BOA58" s="1">
        <v>6.2E-2</v>
      </c>
      <c r="BOB58" s="1">
        <f t="shared" si="3179"/>
        <v>5.1999999999999998E-2</v>
      </c>
      <c r="BOC58" s="1">
        <f t="shared" si="3180"/>
        <v>1.8108974358974359</v>
      </c>
      <c r="BOD58" s="1">
        <f t="shared" si="3181"/>
        <v>2.7163461538461538E-3</v>
      </c>
      <c r="BOE58" s="1">
        <f t="shared" si="3182"/>
        <v>20.839665148998073</v>
      </c>
      <c r="BOF58" s="1"/>
      <c r="BOG58" s="1"/>
      <c r="BOH58" s="2" t="s">
        <v>11</v>
      </c>
      <c r="BOI58" s="4" t="s">
        <v>171</v>
      </c>
      <c r="BOJ58" s="4">
        <v>339</v>
      </c>
      <c r="BOK58" s="2">
        <v>9</v>
      </c>
      <c r="BOL58" s="1">
        <v>2.7E-2</v>
      </c>
      <c r="BOM58" s="1">
        <f t="shared" si="3183"/>
        <v>2.1999999999999999E-2</v>
      </c>
      <c r="BON58" s="1">
        <f t="shared" si="3184"/>
        <v>0.84039087947882729</v>
      </c>
      <c r="BOO58" s="1">
        <f t="shared" si="3185"/>
        <v>1.260586319218241E-3</v>
      </c>
      <c r="BOP58" s="1">
        <f t="shared" si="3186"/>
        <v>9.671152090362046</v>
      </c>
      <c r="BOQ58" s="1"/>
      <c r="BOR58" s="1"/>
      <c r="BOS58" s="2" t="s">
        <v>11</v>
      </c>
      <c r="BOT58" s="4" t="s">
        <v>172</v>
      </c>
      <c r="BOU58" s="4">
        <v>345</v>
      </c>
      <c r="BOV58" s="2">
        <v>9</v>
      </c>
      <c r="BOW58" s="1">
        <v>5.2999999999999999E-2</v>
      </c>
      <c r="BOX58" s="1">
        <f t="shared" si="3187"/>
        <v>4.5999999999999999E-2</v>
      </c>
      <c r="BOY58" s="1">
        <f t="shared" si="3188"/>
        <v>1.6816720257234727</v>
      </c>
      <c r="BOZ58" s="1">
        <f t="shared" si="3189"/>
        <v>2.5225080385852094E-3</v>
      </c>
      <c r="BPA58" s="1">
        <f t="shared" si="3190"/>
        <v>19.35254930058851</v>
      </c>
      <c r="BPB58" s="1"/>
      <c r="BPC58" s="1"/>
      <c r="BPD58" s="2" t="s">
        <v>11</v>
      </c>
      <c r="BPE58" s="4" t="s">
        <v>173</v>
      </c>
      <c r="BPF58" s="4">
        <v>352</v>
      </c>
      <c r="BPG58" s="2">
        <v>9</v>
      </c>
      <c r="BPH58" s="1">
        <v>6.0999999999999999E-2</v>
      </c>
      <c r="BPI58" s="1">
        <f t="shared" si="3191"/>
        <v>5.1999999999999998E-2</v>
      </c>
      <c r="BPJ58" s="1">
        <f t="shared" si="3192"/>
        <v>1.7692307692307694</v>
      </c>
      <c r="BPK58" s="1">
        <f t="shared" si="3193"/>
        <v>2.6538461538461542E-3</v>
      </c>
      <c r="BPL58" s="1">
        <f t="shared" si="3194"/>
        <v>20.360168428755642</v>
      </c>
      <c r="BPM58" s="1"/>
      <c r="BPN58" s="1"/>
      <c r="BPO58" s="2" t="s">
        <v>11</v>
      </c>
      <c r="BPP58" s="4" t="s">
        <v>174</v>
      </c>
      <c r="BPQ58" s="4">
        <v>353</v>
      </c>
      <c r="BPR58" s="2">
        <v>9</v>
      </c>
      <c r="BPS58" s="1">
        <v>0.02</v>
      </c>
      <c r="BPT58" s="1">
        <f t="shared" si="3195"/>
        <v>1.1000000000000001E-2</v>
      </c>
      <c r="BPU58" s="1">
        <f t="shared" si="3196"/>
        <v>0.35000000000000003</v>
      </c>
      <c r="BPV58" s="1">
        <f t="shared" si="3197"/>
        <v>5.2500000000000008E-4</v>
      </c>
      <c r="BPW58" s="1">
        <f t="shared" si="3198"/>
        <v>4.0277724500364425</v>
      </c>
      <c r="BPX58" s="1"/>
      <c r="BPY58" s="1"/>
      <c r="BPZ58" s="2" t="s">
        <v>11</v>
      </c>
      <c r="BQA58" s="4" t="s">
        <v>175</v>
      </c>
      <c r="BQB58" s="4">
        <v>358</v>
      </c>
      <c r="BQC58" s="2">
        <v>9</v>
      </c>
      <c r="BQD58" s="1">
        <v>4.2000000000000003E-2</v>
      </c>
      <c r="BQE58" s="1">
        <f t="shared" si="3199"/>
        <v>3.2000000000000001E-2</v>
      </c>
      <c r="BQF58" s="1">
        <f t="shared" si="3200"/>
        <v>1.0574324324324325</v>
      </c>
      <c r="BQG58" s="1">
        <f t="shared" si="3201"/>
        <v>1.5861486486486488E-3</v>
      </c>
      <c r="BQH58" s="1">
        <f t="shared" si="3202"/>
        <v>12.168849197503922</v>
      </c>
      <c r="BQI58" s="1"/>
      <c r="BQJ58" s="1"/>
      <c r="BQK58" s="2" t="s">
        <v>11</v>
      </c>
      <c r="BQL58" s="4" t="s">
        <v>176</v>
      </c>
      <c r="BQM58" s="4">
        <v>366</v>
      </c>
      <c r="BQN58" s="2">
        <v>9</v>
      </c>
      <c r="BQO58" s="1">
        <v>0.06</v>
      </c>
      <c r="BQP58" s="1">
        <f t="shared" si="3203"/>
        <v>4.9000000000000002E-2</v>
      </c>
      <c r="BQQ58" s="1">
        <f t="shared" si="3204"/>
        <v>1.8294314381270902</v>
      </c>
      <c r="BQR58" s="1">
        <f t="shared" si="3205"/>
        <v>2.7441471571906352E-3</v>
      </c>
      <c r="BQS58" s="1">
        <f t="shared" si="3206"/>
        <v>21.052952987768116</v>
      </c>
      <c r="BQT58" s="1"/>
      <c r="BQU58" s="1"/>
      <c r="BQV58" s="2" t="s">
        <v>11</v>
      </c>
      <c r="BQW58" s="4" t="s">
        <v>177</v>
      </c>
      <c r="BQX58" s="4">
        <v>367</v>
      </c>
      <c r="BQY58" s="2">
        <v>9</v>
      </c>
      <c r="BQZ58" s="1">
        <v>3.6999999999999998E-2</v>
      </c>
      <c r="BRA58" s="1">
        <f t="shared" si="3207"/>
        <v>1.5999999999999997E-2</v>
      </c>
      <c r="BRB58" s="1">
        <f t="shared" si="3208"/>
        <v>-0.21212121212121224</v>
      </c>
      <c r="BRC58" s="1">
        <f t="shared" si="3209"/>
        <v>-3.1818181818181837E-4</v>
      </c>
      <c r="BRD58" s="1">
        <f t="shared" si="3210"/>
        <v>-2.4410742121432993</v>
      </c>
      <c r="BRE58" s="1"/>
      <c r="BRF58" s="1"/>
      <c r="BRG58" s="2" t="s">
        <v>11</v>
      </c>
      <c r="BRH58" s="4" t="s">
        <v>178</v>
      </c>
      <c r="BRI58" s="4">
        <v>373</v>
      </c>
      <c r="BRJ58" s="2">
        <v>9</v>
      </c>
      <c r="BRK58" s="1">
        <v>6.7000000000000004E-2</v>
      </c>
      <c r="BRL58" s="1">
        <f t="shared" si="3211"/>
        <v>4.5000000000000005E-2</v>
      </c>
      <c r="BRM58" s="1">
        <f t="shared" si="3212"/>
        <v>1.0711864406779663</v>
      </c>
      <c r="BRN58" s="1">
        <f t="shared" si="3213"/>
        <v>1.6067796610169495E-3</v>
      </c>
      <c r="BRO58" s="1">
        <f t="shared" si="3214"/>
        <v>12.327129241758023</v>
      </c>
      <c r="BRP58" s="1"/>
      <c r="BRQ58" s="1"/>
      <c r="BRR58" s="2" t="s">
        <v>11</v>
      </c>
      <c r="BRS58" s="1" t="s">
        <v>179</v>
      </c>
      <c r="BRT58" s="1">
        <v>380</v>
      </c>
      <c r="BRU58" s="2">
        <v>9</v>
      </c>
      <c r="BRV58" s="1">
        <v>7.6999999999999999E-2</v>
      </c>
      <c r="BRW58" s="1">
        <f t="shared" si="3215"/>
        <v>4.7E-2</v>
      </c>
      <c r="BRX58" s="1">
        <f t="shared" si="3216"/>
        <v>1.1409395973154364</v>
      </c>
      <c r="BRY58" s="1">
        <f t="shared" si="3217"/>
        <v>1.7114093959731545E-3</v>
      </c>
      <c r="BRZ58" s="1">
        <f t="shared" si="3218"/>
        <v>13.129843077779389</v>
      </c>
      <c r="BSA58" s="1"/>
      <c r="BSB58" s="1"/>
      <c r="BSC58" s="2" t="s">
        <v>11</v>
      </c>
      <c r="BSD58" s="1" t="s">
        <v>180</v>
      </c>
      <c r="BSE58" s="1">
        <v>394</v>
      </c>
      <c r="BSF58" s="2">
        <v>9</v>
      </c>
      <c r="BSG58" s="1">
        <v>5.8999999999999997E-2</v>
      </c>
      <c r="BSH58" s="1">
        <f t="shared" si="3219"/>
        <v>4.7E-2</v>
      </c>
      <c r="BSI58" s="1">
        <f t="shared" si="3220"/>
        <v>1.2234042553191491</v>
      </c>
      <c r="BSJ58" s="1">
        <f t="shared" si="3221"/>
        <v>1.8351063829787236E-3</v>
      </c>
      <c r="BSK58" s="1">
        <f t="shared" si="3222"/>
        <v>14.07883987094805</v>
      </c>
      <c r="BSL58" s="1"/>
      <c r="BSM58" s="1"/>
      <c r="BSN58" s="1" t="s">
        <v>11</v>
      </c>
      <c r="BSO58" s="1" t="s">
        <v>181</v>
      </c>
      <c r="BSP58" s="1">
        <v>395</v>
      </c>
      <c r="BSQ58" s="2">
        <v>9</v>
      </c>
      <c r="BSR58" s="1">
        <v>2.9000000000000001E-2</v>
      </c>
      <c r="BSS58" s="1">
        <f t="shared" si="3223"/>
        <v>1.9000000000000003E-2</v>
      </c>
      <c r="BST58" s="1">
        <f t="shared" si="3224"/>
        <v>0.68166089965397936</v>
      </c>
      <c r="BSU58" s="1">
        <f t="shared" si="3225"/>
        <v>1.0224913494809691E-3</v>
      </c>
      <c r="BSV58" s="1">
        <f t="shared" si="3226"/>
        <v>7.8444999768381534</v>
      </c>
      <c r="BSW58" s="1"/>
      <c r="BSX58" s="1"/>
      <c r="BSY58" s="1" t="s">
        <v>11</v>
      </c>
      <c r="BSZ58" s="1" t="s">
        <v>182</v>
      </c>
      <c r="BTA58" s="1">
        <v>401</v>
      </c>
      <c r="BTB58" s="1">
        <v>9</v>
      </c>
      <c r="BTC58" s="1">
        <v>4.4999999999999998E-2</v>
      </c>
      <c r="BTD58" s="1">
        <f t="shared" si="3227"/>
        <v>3.3000000000000002E-2</v>
      </c>
      <c r="BTE58" s="1">
        <f t="shared" si="3228"/>
        <v>1.2762237762237765</v>
      </c>
      <c r="BTF58" s="1">
        <f t="shared" si="3229"/>
        <v>1.9143356643356647E-3</v>
      </c>
      <c r="BTG58" s="1">
        <f t="shared" si="3230"/>
        <v>14.686682759873142</v>
      </c>
      <c r="BTH58" s="1"/>
      <c r="BTI58" s="1"/>
      <c r="BTJ58" s="1" t="s">
        <v>11</v>
      </c>
      <c r="BTK58" s="1" t="s">
        <v>183</v>
      </c>
      <c r="BTL58" s="1">
        <v>408</v>
      </c>
      <c r="BTM58" s="1">
        <v>9</v>
      </c>
      <c r="BTN58" s="1">
        <v>5.3999999999999999E-2</v>
      </c>
      <c r="BTO58" s="1">
        <f t="shared" si="3231"/>
        <v>4.1999999999999996E-2</v>
      </c>
      <c r="BTP58" s="5">
        <f t="shared" si="3232"/>
        <v>1.724738675958188</v>
      </c>
      <c r="BTQ58" s="1">
        <f t="shared" si="3233"/>
        <v>2.5871080139372822E-3</v>
      </c>
      <c r="BTR58" s="1">
        <f t="shared" si="3234"/>
        <v>19.848156921533487</v>
      </c>
      <c r="BTS58" s="1"/>
      <c r="BTT58" s="1"/>
      <c r="BTU58" s="1" t="s">
        <v>11</v>
      </c>
      <c r="BTV58" s="1" t="s">
        <v>184</v>
      </c>
      <c r="BTW58" s="1">
        <v>409</v>
      </c>
      <c r="BTX58" s="1">
        <v>9</v>
      </c>
      <c r="BTY58" s="1">
        <v>3.4000000000000002E-2</v>
      </c>
      <c r="BTZ58" s="1">
        <f t="shared" si="3235"/>
        <v>2.4E-2</v>
      </c>
      <c r="BUA58" s="1">
        <f t="shared" si="3236"/>
        <v>0.9307958477508651</v>
      </c>
      <c r="BUB58" s="1">
        <f t="shared" si="3237"/>
        <v>1.3961937716262976E-3</v>
      </c>
      <c r="BUC58" s="1">
        <f t="shared" si="3238"/>
        <v>10.711525349083567</v>
      </c>
      <c r="BUD58" s="1"/>
      <c r="BUE58" s="1"/>
      <c r="BUF58" s="1" t="s">
        <v>11</v>
      </c>
      <c r="BUG58" s="1" t="s">
        <v>185</v>
      </c>
      <c r="BUH58" s="1">
        <v>415</v>
      </c>
      <c r="BUI58" s="1">
        <v>9</v>
      </c>
      <c r="BUJ58" s="1">
        <v>5.2999999999999999E-2</v>
      </c>
      <c r="BUK58" s="1">
        <f t="shared" si="3239"/>
        <v>0.04</v>
      </c>
      <c r="BUL58" s="1">
        <f t="shared" si="3240"/>
        <v>1.5505226480836236</v>
      </c>
      <c r="BUM58" s="1">
        <f t="shared" si="3241"/>
        <v>2.3257839721254354E-3</v>
      </c>
      <c r="BUN58" s="1">
        <f t="shared" si="3242"/>
        <v>17.843292586025051</v>
      </c>
      <c r="BUO58" s="1"/>
      <c r="BUP58" s="1"/>
      <c r="BUQ58" s="1" t="s">
        <v>11</v>
      </c>
      <c r="BUR58" s="1" t="s">
        <v>186</v>
      </c>
      <c r="BUS58" s="1">
        <v>422</v>
      </c>
      <c r="BUT58" s="1">
        <v>9</v>
      </c>
      <c r="BUU58" s="1">
        <v>6.8000000000000005E-2</v>
      </c>
      <c r="BUV58" s="1">
        <f t="shared" si="3243"/>
        <v>5.3000000000000005E-2</v>
      </c>
      <c r="BUW58" s="1">
        <f t="shared" si="3244"/>
        <v>1.9789473684210528</v>
      </c>
      <c r="BUX58" s="1">
        <f t="shared" si="3245"/>
        <v>2.9684210526315794E-3</v>
      </c>
      <c r="BUY58" s="1">
        <f t="shared" si="3246"/>
        <v>22.773570544566951</v>
      </c>
      <c r="BUZ58" s="1"/>
      <c r="BVA58" s="1"/>
      <c r="BVB58" s="1" t="s">
        <v>11</v>
      </c>
      <c r="BVC58" s="1" t="s">
        <v>187</v>
      </c>
      <c r="BVD58" s="1">
        <v>423</v>
      </c>
      <c r="BVE58" s="1">
        <v>9</v>
      </c>
      <c r="BVF58" s="1">
        <v>2.7E-2</v>
      </c>
      <c r="BVG58" s="1">
        <f t="shared" si="3247"/>
        <v>1.7000000000000001E-2</v>
      </c>
      <c r="BVH58" s="1">
        <f t="shared" si="3248"/>
        <v>-0.35836177474402725</v>
      </c>
      <c r="BVI58" s="1">
        <f t="shared" si="3249"/>
        <v>-5.3754266211604093E-4</v>
      </c>
      <c r="BVJ58" s="1">
        <f t="shared" si="3250"/>
        <v>-4.1239990956004524</v>
      </c>
      <c r="BVK58" s="1"/>
      <c r="BVL58" s="1"/>
      <c r="BVM58" s="1" t="s">
        <v>11</v>
      </c>
      <c r="BVN58" s="1" t="s">
        <v>188</v>
      </c>
      <c r="BVO58" s="1">
        <v>436</v>
      </c>
      <c r="BVP58" s="1">
        <v>9</v>
      </c>
      <c r="BVQ58" s="1">
        <v>0.06</v>
      </c>
      <c r="BVR58" s="1">
        <f t="shared" si="3251"/>
        <v>4.8000000000000001E-2</v>
      </c>
      <c r="BVS58" s="1">
        <f t="shared" si="3252"/>
        <v>0.98976109215017072</v>
      </c>
      <c r="BVT58" s="1">
        <f t="shared" si="3253"/>
        <v>1.4846416382252562E-3</v>
      </c>
      <c r="BVU58" s="1">
        <f t="shared" si="3254"/>
        <v>11.390092740229822</v>
      </c>
      <c r="BVV58" s="1"/>
      <c r="BVW58" s="1"/>
      <c r="BVX58" s="1" t="s">
        <v>11</v>
      </c>
      <c r="BVY58" s="1" t="s">
        <v>189</v>
      </c>
      <c r="BVZ58" s="1">
        <v>437</v>
      </c>
      <c r="BWA58" s="1">
        <v>9</v>
      </c>
      <c r="BWB58" s="1">
        <v>1.9E-2</v>
      </c>
      <c r="BWC58" s="1">
        <f t="shared" si="3255"/>
        <v>1.3999999999999999E-2</v>
      </c>
      <c r="BWD58" s="1">
        <f t="shared" si="3256"/>
        <v>-0.26235741444866917</v>
      </c>
      <c r="BWE58" s="1">
        <f t="shared" si="3257"/>
        <v>-3.9353612167300375E-4</v>
      </c>
      <c r="BWF58" s="1">
        <f t="shared" si="3258"/>
        <v>-3.0191884742261212</v>
      </c>
      <c r="BWG58" s="1"/>
      <c r="BWH58" s="1"/>
      <c r="BWI58" s="1" t="s">
        <v>11</v>
      </c>
      <c r="BWJ58" s="1" t="s">
        <v>190</v>
      </c>
      <c r="BWK58" s="1">
        <v>443</v>
      </c>
      <c r="BWL58" s="1">
        <v>9</v>
      </c>
      <c r="BWM58" s="1">
        <v>4.7E-2</v>
      </c>
      <c r="BWN58" s="1">
        <f t="shared" si="3259"/>
        <v>3.6999999999999998E-2</v>
      </c>
      <c r="BWO58" s="1">
        <f t="shared" si="3260"/>
        <v>0.58333333333333326</v>
      </c>
      <c r="BWP58" s="1">
        <f t="shared" si="3261"/>
        <v>8.7499999999999991E-4</v>
      </c>
      <c r="BWQ58" s="1">
        <f t="shared" si="3262"/>
        <v>6.7129540833940693</v>
      </c>
      <c r="BWR58" s="1"/>
      <c r="BWS58" s="1"/>
      <c r="BWT58" s="1" t="s">
        <v>11</v>
      </c>
      <c r="BWU58" s="1" t="s">
        <v>191</v>
      </c>
      <c r="BWV58" s="1">
        <v>450</v>
      </c>
      <c r="BWW58" s="1">
        <v>9</v>
      </c>
      <c r="BWX58" s="1">
        <v>3.5999999999999997E-2</v>
      </c>
      <c r="BWY58" s="1">
        <f t="shared" si="3263"/>
        <v>3.2000000000000001E-2</v>
      </c>
      <c r="BWZ58" s="1">
        <f t="shared" si="3264"/>
        <v>0.73484848484848486</v>
      </c>
      <c r="BXA58" s="1">
        <f t="shared" si="3265"/>
        <v>1.1022727272727273E-3</v>
      </c>
      <c r="BXB58" s="1">
        <f t="shared" si="3266"/>
        <v>8.4565785206392832</v>
      </c>
      <c r="BXC58" s="1"/>
      <c r="BXD58" s="1"/>
      <c r="BXE58" s="1" t="s">
        <v>11</v>
      </c>
      <c r="BXF58" s="1" t="s">
        <v>192</v>
      </c>
      <c r="BXG58" s="1">
        <v>451</v>
      </c>
      <c r="BXH58" s="1">
        <v>9</v>
      </c>
      <c r="BXI58" s="1">
        <v>7.0000000000000001E-3</v>
      </c>
      <c r="BXJ58" s="1">
        <f t="shared" si="3267"/>
        <v>0.01</v>
      </c>
      <c r="BXK58" s="1">
        <f t="shared" si="3268"/>
        <v>0.86037735849056607</v>
      </c>
      <c r="BXL58" s="1">
        <f t="shared" si="3269"/>
        <v>1.2905660377358491E-3</v>
      </c>
      <c r="BXM58" s="1">
        <f t="shared" si="3270"/>
        <v>9.9011549176097979</v>
      </c>
      <c r="BXN58" s="1"/>
      <c r="BXO58" s="1"/>
      <c r="BXP58" s="1" t="s">
        <v>11</v>
      </c>
      <c r="BXQ58" s="1" t="s">
        <v>193</v>
      </c>
      <c r="BXR58" s="1">
        <v>464</v>
      </c>
      <c r="BXS58" s="1">
        <v>9</v>
      </c>
      <c r="BXT58" s="1">
        <v>4.9000000000000002E-2</v>
      </c>
      <c r="BXU58" s="1">
        <f t="shared" si="3271"/>
        <v>4.4999999999999998E-2</v>
      </c>
      <c r="BXV58" s="1">
        <f t="shared" si="3272"/>
        <v>2.4595588235294121</v>
      </c>
      <c r="BXW58" s="1">
        <f t="shared" si="3273"/>
        <v>3.6893382352941183E-3</v>
      </c>
      <c r="BXX58" s="1">
        <f t="shared" si="3274"/>
        <v>28.304409339016598</v>
      </c>
      <c r="BXY58" s="1"/>
      <c r="BXZ58" s="1"/>
      <c r="BYA58" s="1" t="s">
        <v>11</v>
      </c>
      <c r="BYB58" s="1" t="s">
        <v>194</v>
      </c>
      <c r="BYC58" s="1">
        <v>465</v>
      </c>
      <c r="BYD58" s="1">
        <v>9</v>
      </c>
      <c r="BYE58" s="1">
        <v>2.8000000000000001E-2</v>
      </c>
      <c r="BYF58" s="1">
        <f t="shared" si="3275"/>
        <v>2.3E-2</v>
      </c>
      <c r="BYG58" s="1">
        <f t="shared" si="3276"/>
        <v>0.69662921348314599</v>
      </c>
      <c r="BYH58" s="1">
        <f t="shared" si="3277"/>
        <v>1.0449438202247191E-3</v>
      </c>
      <c r="BYI58" s="1">
        <f t="shared" si="3278"/>
        <v>8.0167541541656302</v>
      </c>
      <c r="BYJ58" s="1"/>
      <c r="BYK58" s="1"/>
      <c r="BYL58" s="1" t="s">
        <v>11</v>
      </c>
      <c r="BYM58" s="1" t="s">
        <v>195</v>
      </c>
      <c r="BYN58" s="1">
        <v>479</v>
      </c>
      <c r="BYO58" s="1">
        <v>9</v>
      </c>
      <c r="BYP58" s="1">
        <v>6.0999999999999999E-2</v>
      </c>
      <c r="BYQ58" s="1">
        <f t="shared" si="3279"/>
        <v>0.05</v>
      </c>
      <c r="BYR58" s="1">
        <f t="shared" si="3280"/>
        <v>2.0184501845018454</v>
      </c>
      <c r="BYS58" s="1">
        <f t="shared" si="3281"/>
        <v>3.0276752767527683E-3</v>
      </c>
      <c r="BYT58" s="1">
        <f t="shared" si="3282"/>
        <v>23.228165842592876</v>
      </c>
      <c r="BYU58" s="1"/>
      <c r="BYV58" s="1"/>
      <c r="BYW58" s="1" t="s">
        <v>11</v>
      </c>
      <c r="BYX58" s="1" t="s">
        <v>196</v>
      </c>
      <c r="BYY58" s="1">
        <v>480</v>
      </c>
      <c r="BYZ58" s="1">
        <v>9</v>
      </c>
      <c r="BZA58" s="1">
        <v>3.3000000000000002E-2</v>
      </c>
      <c r="BZB58" s="1">
        <f t="shared" si="3283"/>
        <v>2.0000000000000004E-2</v>
      </c>
      <c r="BZC58" s="1">
        <f t="shared" si="3284"/>
        <v>1.1535580524344571</v>
      </c>
      <c r="BZD58" s="1">
        <f t="shared" si="3285"/>
        <v>1.7303370786516856E-3</v>
      </c>
      <c r="BZE58" s="1">
        <f t="shared" si="3286"/>
        <v>13.275055266037713</v>
      </c>
      <c r="BZF58" s="1"/>
      <c r="BZG58" s="1"/>
      <c r="BZH58" s="1" t="s">
        <v>11</v>
      </c>
      <c r="BZI58" s="1" t="s">
        <v>197</v>
      </c>
      <c r="BZJ58" s="1">
        <v>494</v>
      </c>
      <c r="BZK58" s="1">
        <v>9</v>
      </c>
      <c r="BZL58" s="1">
        <v>7.5999999999999998E-2</v>
      </c>
      <c r="BZM58" s="1">
        <f t="shared" si="3287"/>
        <v>6.0999999999999999E-2</v>
      </c>
      <c r="BZN58" s="1">
        <f t="shared" si="3288"/>
        <v>2.9779411764705883</v>
      </c>
      <c r="BZO58" s="1">
        <f t="shared" si="3289"/>
        <v>4.4669117647058824E-3</v>
      </c>
      <c r="BZP58" s="1">
        <f t="shared" si="3290"/>
        <v>34.269912652620988</v>
      </c>
      <c r="BZQ58" s="1"/>
      <c r="BZR58" s="1"/>
      <c r="BZS58" s="1" t="s">
        <v>11</v>
      </c>
      <c r="BZT58" s="1" t="s">
        <v>198</v>
      </c>
      <c r="BZU58" s="1">
        <v>495</v>
      </c>
      <c r="BZV58" s="1">
        <v>9</v>
      </c>
      <c r="BZW58" s="1">
        <v>4.3999999999999997E-2</v>
      </c>
      <c r="BZX58" s="1">
        <f t="shared" si="3291"/>
        <v>0.03</v>
      </c>
      <c r="BZY58" s="1">
        <f t="shared" si="3292"/>
        <v>1.4981549815498154</v>
      </c>
      <c r="BZZ58" s="1">
        <f t="shared" si="3293"/>
        <v>2.2472324723247232E-3</v>
      </c>
      <c r="CAA58" s="1">
        <f t="shared" si="3294"/>
        <v>17.240649601632001</v>
      </c>
      <c r="CAB58" s="1"/>
      <c r="CAC58" s="1"/>
      <c r="CAD58" s="1" t="s">
        <v>11</v>
      </c>
      <c r="CAE58" s="1" t="s">
        <v>199</v>
      </c>
      <c r="CAF58" s="1">
        <v>501</v>
      </c>
      <c r="CAG58" s="1">
        <v>9</v>
      </c>
      <c r="CAH58" s="1">
        <v>5.5E-2</v>
      </c>
      <c r="CAI58" s="1">
        <f t="shared" si="3295"/>
        <v>3.7999999999999999E-2</v>
      </c>
      <c r="CAJ58" s="1">
        <f t="shared" si="3296"/>
        <v>1.8424908424908424</v>
      </c>
      <c r="CAK58" s="1">
        <f t="shared" si="3297"/>
        <v>2.7637362637362634E-3</v>
      </c>
      <c r="CAL58" s="1">
        <f t="shared" si="3298"/>
        <v>21.203239585225852</v>
      </c>
      <c r="CAM58" s="1"/>
      <c r="CAN58" s="1"/>
      <c r="CAO58" s="1" t="s">
        <v>11</v>
      </c>
      <c r="CAP58" s="1" t="s">
        <v>200</v>
      </c>
      <c r="CAQ58" s="1">
        <v>508</v>
      </c>
      <c r="CAR58" s="1">
        <v>9</v>
      </c>
      <c r="CAS58" s="1">
        <v>4.5999999999999999E-2</v>
      </c>
      <c r="CAT58" s="1">
        <f t="shared" si="3299"/>
        <v>8.0000000000000002E-3</v>
      </c>
      <c r="CAU58" s="1">
        <f t="shared" si="3300"/>
        <v>0.7362637362637362</v>
      </c>
      <c r="CAV58" s="1">
        <f t="shared" si="3301"/>
        <v>1.1043956043956043E-3</v>
      </c>
      <c r="CAW58" s="1">
        <f t="shared" si="3302"/>
        <v>8.4728651225256382</v>
      </c>
      <c r="CAX58" s="1"/>
      <c r="CAY58" s="1"/>
      <c r="CAZ58" s="1" t="s">
        <v>11</v>
      </c>
      <c r="CBA58" s="1" t="s">
        <v>201</v>
      </c>
      <c r="CBB58" s="1">
        <v>509</v>
      </c>
      <c r="CBC58" s="1">
        <v>9</v>
      </c>
      <c r="CBD58" s="1">
        <v>2.8000000000000001E-2</v>
      </c>
      <c r="CBE58" s="1">
        <f t="shared" si="3303"/>
        <v>1.5000000000000001E-2</v>
      </c>
      <c r="CBF58" s="1">
        <f t="shared" si="3304"/>
        <v>0.43609022556390981</v>
      </c>
      <c r="CBG58" s="1">
        <f t="shared" si="3305"/>
        <v>6.541353383458647E-4</v>
      </c>
      <c r="CBH58" s="1">
        <f t="shared" si="3306"/>
        <v>5.018491989304267</v>
      </c>
      <c r="CBI58" s="1"/>
      <c r="CBJ58" s="1"/>
      <c r="CBK58" s="1" t="s">
        <v>11</v>
      </c>
      <c r="CBL58" s="1" t="s">
        <v>202</v>
      </c>
      <c r="CBM58" s="1">
        <v>515</v>
      </c>
      <c r="CBN58" s="1">
        <v>9</v>
      </c>
      <c r="CBO58" s="1">
        <v>4.3999999999999997E-2</v>
      </c>
      <c r="CBP58" s="1">
        <f t="shared" si="2463"/>
        <v>2.8999999999999998E-2</v>
      </c>
      <c r="CBQ58" s="1">
        <f t="shared" si="3307"/>
        <v>1.0674157303370786</v>
      </c>
      <c r="CBR58" s="1">
        <f t="shared" si="3308"/>
        <v>1.601123595505618E-3</v>
      </c>
      <c r="CBS58" s="1">
        <f t="shared" si="3309"/>
        <v>12.283736203963466</v>
      </c>
      <c r="CBT58" s="1"/>
      <c r="CBU58" s="1"/>
      <c r="CBV58" s="1" t="s">
        <v>11</v>
      </c>
      <c r="CBW58" s="1" t="s">
        <v>203</v>
      </c>
      <c r="CBX58" s="1">
        <v>522</v>
      </c>
      <c r="CBY58" s="1">
        <v>9</v>
      </c>
      <c r="CBZ58" s="1">
        <v>4.9000000000000002E-2</v>
      </c>
      <c r="CCA58" s="1">
        <f t="shared" si="3310"/>
        <v>3.5000000000000003E-2</v>
      </c>
      <c r="CCB58" s="1">
        <f t="shared" si="3311"/>
        <v>1.303370786516854</v>
      </c>
      <c r="CCC58" s="1">
        <f t="shared" si="3312"/>
        <v>1.9550561797752812E-3</v>
      </c>
      <c r="CCD58" s="1">
        <f t="shared" si="3313"/>
        <v>14.999088417471182</v>
      </c>
      <c r="CCE58" s="1"/>
      <c r="CCF58" s="1"/>
      <c r="CCG58" s="1" t="s">
        <v>11</v>
      </c>
      <c r="CCH58" s="1" t="s">
        <v>204</v>
      </c>
      <c r="CCI58" s="1">
        <v>523</v>
      </c>
      <c r="CCJ58" s="1">
        <v>9</v>
      </c>
      <c r="CCK58" s="1">
        <v>3.7999999999999999E-2</v>
      </c>
      <c r="CCL58" s="1">
        <f t="shared" si="3314"/>
        <v>1.9E-2</v>
      </c>
      <c r="CCM58" s="1">
        <f t="shared" si="3315"/>
        <v>0.79847908745247143</v>
      </c>
      <c r="CCN58" s="1">
        <f t="shared" si="3316"/>
        <v>1.1977186311787071E-3</v>
      </c>
      <c r="CCO58" s="1">
        <f t="shared" si="3317"/>
        <v>9.1888344867751517</v>
      </c>
      <c r="CCP58" s="1"/>
      <c r="CCQ58" s="1"/>
      <c r="CCR58" s="1" t="s">
        <v>11</v>
      </c>
      <c r="CCS58" s="1" t="s">
        <v>205</v>
      </c>
      <c r="CCT58" s="1">
        <v>536</v>
      </c>
      <c r="CCU58" s="1">
        <v>9</v>
      </c>
      <c r="CCV58" s="1">
        <v>0.06</v>
      </c>
      <c r="CCW58" s="1">
        <f t="shared" si="3318"/>
        <v>3.9999999999999994E-2</v>
      </c>
      <c r="CCX58" s="1">
        <f t="shared" si="3319"/>
        <v>1.5019305019305018</v>
      </c>
      <c r="CCY58" s="1">
        <f t="shared" si="3320"/>
        <v>2.2528957528957527E-3</v>
      </c>
      <c r="CCZ58" s="1">
        <f t="shared" si="3321"/>
        <v>17.284097992985942</v>
      </c>
      <c r="CDA58" s="1"/>
      <c r="CDB58" s="1"/>
      <c r="CDC58" s="1" t="s">
        <v>11</v>
      </c>
      <c r="CDD58" s="1" t="s">
        <v>206</v>
      </c>
      <c r="CDE58" s="1">
        <v>542</v>
      </c>
      <c r="CDF58" s="1">
        <v>9</v>
      </c>
      <c r="CDG58" s="1">
        <v>5.7000000000000002E-2</v>
      </c>
      <c r="CDH58" s="1">
        <f t="shared" si="3322"/>
        <v>4.2000000000000003E-2</v>
      </c>
      <c r="CDI58" s="1">
        <f t="shared" si="3323"/>
        <v>1.2234848484848486</v>
      </c>
      <c r="CDJ58" s="1">
        <f t="shared" si="3324"/>
        <v>1.8352272727272729E-3</v>
      </c>
      <c r="CDK58" s="1">
        <f t="shared" si="3325"/>
        <v>14.079767330755095</v>
      </c>
      <c r="CDL58" s="1"/>
      <c r="CDM58" s="1"/>
      <c r="CDN58" s="1" t="s">
        <v>11</v>
      </c>
      <c r="CDO58" s="1" t="s">
        <v>207</v>
      </c>
      <c r="CDP58" s="1">
        <v>549</v>
      </c>
      <c r="CDQ58" s="1">
        <v>9</v>
      </c>
      <c r="CDR58" s="1">
        <v>5.7000000000000002E-2</v>
      </c>
      <c r="CDS58" s="1">
        <f t="shared" si="3326"/>
        <v>4.2000000000000003E-2</v>
      </c>
      <c r="CDT58" s="1">
        <f t="shared" si="3327"/>
        <v>1.1482889733840305</v>
      </c>
      <c r="CDU58" s="1">
        <f t="shared" si="3328"/>
        <v>1.7224334600760458E-3</v>
      </c>
      <c r="CDV58" s="1">
        <f t="shared" si="3329"/>
        <v>13.214419119076648</v>
      </c>
      <c r="CDW58" s="1"/>
      <c r="CDX58" s="1"/>
      <c r="CDY58" s="1" t="s">
        <v>11</v>
      </c>
      <c r="CDZ58" s="1" t="s">
        <v>208</v>
      </c>
      <c r="CEA58" s="1">
        <v>550</v>
      </c>
      <c r="CEB58" s="1">
        <v>9</v>
      </c>
      <c r="CEC58" s="1">
        <v>5.2999999999999999E-2</v>
      </c>
      <c r="CED58" s="1">
        <f t="shared" si="3330"/>
        <v>3.5999999999999997E-2</v>
      </c>
      <c r="CEE58" s="1">
        <f t="shared" si="3331"/>
        <v>1.3839999999999999</v>
      </c>
      <c r="CEF58" s="1">
        <f t="shared" si="3332"/>
        <v>2.0759999999999997E-3</v>
      </c>
      <c r="CEG58" s="1">
        <f t="shared" si="3333"/>
        <v>15.926963059572671</v>
      </c>
      <c r="CEH58" s="1"/>
      <c r="CEI58" s="1"/>
      <c r="CEJ58" s="1" t="s">
        <v>11</v>
      </c>
      <c r="CEK58" s="1" t="s">
        <v>209</v>
      </c>
      <c r="CEL58" s="1">
        <v>556</v>
      </c>
      <c r="CEM58" s="1">
        <v>9</v>
      </c>
      <c r="CEN58" s="1">
        <v>5.8000000000000003E-2</v>
      </c>
      <c r="CEO58" s="1">
        <f t="shared" si="3334"/>
        <v>4.3000000000000003E-2</v>
      </c>
      <c r="CEP58" s="1">
        <f t="shared" si="3335"/>
        <v>1.7826086956521741</v>
      </c>
      <c r="CEQ58" s="1">
        <f t="shared" si="3336"/>
        <v>2.6739130434782613E-3</v>
      </c>
      <c r="CER58" s="1">
        <f t="shared" si="3337"/>
        <v>20.514120552980639</v>
      </c>
      <c r="CES58" s="1"/>
      <c r="CET58" s="1"/>
      <c r="CEU58" s="1" t="s">
        <v>11</v>
      </c>
      <c r="CEV58" s="1" t="s">
        <v>210</v>
      </c>
      <c r="CEW58" s="1">
        <v>563</v>
      </c>
      <c r="CEX58" s="1">
        <v>9</v>
      </c>
      <c r="CEY58" s="1">
        <v>5.3999999999999999E-2</v>
      </c>
      <c r="CEZ58" s="1">
        <f t="shared" si="3338"/>
        <v>0.04</v>
      </c>
      <c r="CFA58" s="1">
        <f t="shared" si="3339"/>
        <v>1.6048096192384769</v>
      </c>
      <c r="CFB58" s="1">
        <f t="shared" si="3340"/>
        <v>2.4072144288577154E-3</v>
      </c>
      <c r="CFC58" s="1">
        <f t="shared" si="3341"/>
        <v>18.468022776920598</v>
      </c>
      <c r="CFD58" s="1"/>
      <c r="CFE58" s="1"/>
      <c r="CFF58" s="1" t="s">
        <v>11</v>
      </c>
      <c r="CFG58" s="1" t="s">
        <v>211</v>
      </c>
      <c r="CFH58" s="1">
        <v>564</v>
      </c>
      <c r="CFI58" s="1">
        <v>9</v>
      </c>
      <c r="CFJ58" s="1">
        <v>4.4999999999999998E-2</v>
      </c>
      <c r="CFK58" s="1">
        <f t="shared" si="3342"/>
        <v>1.2999999999999998E-2</v>
      </c>
      <c r="CFL58" s="1">
        <f t="shared" si="3343"/>
        <v>0.24253731343283574</v>
      </c>
      <c r="CFM58" s="1">
        <f t="shared" si="3344"/>
        <v>3.6380597014925361E-4</v>
      </c>
      <c r="CFN58" s="1">
        <f t="shared" si="3345"/>
        <v>2.7911003118589406</v>
      </c>
      <c r="CFO58" s="1"/>
      <c r="CFP58" s="1"/>
      <c r="CFQ58" s="1" t="s">
        <v>11</v>
      </c>
      <c r="CFR58" s="1" t="s">
        <v>212</v>
      </c>
      <c r="CFS58" s="1">
        <v>571</v>
      </c>
      <c r="CFT58" s="1">
        <v>9</v>
      </c>
      <c r="CFU58" s="1">
        <v>5.3999999999999999E-2</v>
      </c>
      <c r="CFV58" s="1">
        <f t="shared" si="3346"/>
        <v>2.3E-2</v>
      </c>
      <c r="CFW58" s="1">
        <f t="shared" si="3347"/>
        <v>0.50375939849624063</v>
      </c>
      <c r="CFX58" s="1">
        <f t="shared" si="3348"/>
        <v>7.5563909774436101E-4</v>
      </c>
      <c r="CFY58" s="1">
        <f t="shared" si="3349"/>
        <v>5.7972235048859639</v>
      </c>
      <c r="CFZ58" s="1"/>
      <c r="CGA58" s="1"/>
      <c r="CGB58" s="1" t="s">
        <v>11</v>
      </c>
      <c r="CGC58" s="1" t="s">
        <v>213</v>
      </c>
      <c r="CGD58" s="1">
        <v>577</v>
      </c>
      <c r="CGE58" s="1">
        <v>9</v>
      </c>
      <c r="CGF58" s="1">
        <v>6.3E-2</v>
      </c>
      <c r="CGG58" s="1">
        <f t="shared" si="3350"/>
        <v>3.2000000000000001E-2</v>
      </c>
      <c r="CGH58" s="1">
        <f t="shared" si="3351"/>
        <v>0.65413533834586468</v>
      </c>
      <c r="CGI58" s="1">
        <f t="shared" si="3352"/>
        <v>9.8120300751879694E-4</v>
      </c>
      <c r="CGJ58" s="1">
        <f t="shared" si="3353"/>
        <v>7.5277379839564</v>
      </c>
      <c r="CGK58" s="1"/>
      <c r="CGL58" s="1"/>
      <c r="CGM58" s="1" t="s">
        <v>11</v>
      </c>
      <c r="CGN58" s="1" t="s">
        <v>214</v>
      </c>
      <c r="CGO58" s="1">
        <v>578</v>
      </c>
      <c r="CGP58" s="1">
        <v>9</v>
      </c>
      <c r="CGQ58" s="1">
        <v>4.1000000000000002E-2</v>
      </c>
      <c r="CGR58" s="1">
        <f t="shared" si="3354"/>
        <v>2.4E-2</v>
      </c>
      <c r="CGS58" s="1">
        <f t="shared" si="3355"/>
        <v>6.9498069498069484E-2</v>
      </c>
      <c r="CGT58" s="1">
        <f t="shared" si="3356"/>
        <v>1.0424710424710423E-4</v>
      </c>
      <c r="CGU58" s="1">
        <f t="shared" si="3357"/>
        <v>0.79977831330012061</v>
      </c>
      <c r="CGV58" s="1"/>
      <c r="CGW58" s="1"/>
      <c r="CGX58" s="1" t="s">
        <v>11</v>
      </c>
      <c r="CGY58" s="1" t="s">
        <v>215</v>
      </c>
      <c r="CGZ58" s="1">
        <v>592</v>
      </c>
      <c r="CHA58" s="1">
        <v>9</v>
      </c>
      <c r="CHB58" s="1">
        <v>7.6999999999999999E-2</v>
      </c>
      <c r="CHC58" s="1">
        <f t="shared" si="3358"/>
        <v>5.1000000000000004E-2</v>
      </c>
      <c r="CHD58" s="1">
        <f t="shared" si="3359"/>
        <v>0.88505747126436785</v>
      </c>
      <c r="CHE58" s="1">
        <f t="shared" si="3360"/>
        <v>1.3275862068965517E-3</v>
      </c>
      <c r="CHF58" s="1">
        <f t="shared" si="3361"/>
        <v>10.18517171273583</v>
      </c>
      <c r="CHG58" s="1"/>
      <c r="CHH58" s="1"/>
      <c r="CHI58" s="1" t="s">
        <v>11</v>
      </c>
      <c r="CHJ58" s="1" t="s">
        <v>216</v>
      </c>
      <c r="CHK58" s="1">
        <v>593</v>
      </c>
      <c r="CHL58" s="1">
        <v>9</v>
      </c>
      <c r="CHM58" s="1">
        <v>5.3999999999999999E-2</v>
      </c>
      <c r="CHN58" s="1">
        <f t="shared" si="3362"/>
        <v>3.1E-2</v>
      </c>
      <c r="CHO58" s="1">
        <f t="shared" si="3363"/>
        <v>0.90588235294117647</v>
      </c>
      <c r="CHP58" s="1">
        <f t="shared" si="3364"/>
        <v>1.3588235294117647E-3</v>
      </c>
      <c r="CHQ58" s="1">
        <f t="shared" si="3365"/>
        <v>10.424822811859027</v>
      </c>
      <c r="CHR58" s="1"/>
      <c r="CHS58" s="1"/>
      <c r="CHT58" s="1" t="s">
        <v>11</v>
      </c>
      <c r="CHU58" s="1" t="s">
        <v>217</v>
      </c>
      <c r="CHV58" s="1">
        <v>607</v>
      </c>
      <c r="CHW58" s="1">
        <v>9</v>
      </c>
      <c r="CHX58" s="1">
        <v>7.4999999999999997E-2</v>
      </c>
      <c r="CHY58" s="1">
        <f t="shared" si="3366"/>
        <v>5.3999999999999992E-2</v>
      </c>
      <c r="CHZ58" s="1">
        <f t="shared" si="3367"/>
        <v>1.9069767441860463</v>
      </c>
      <c r="CIA58" s="1">
        <f t="shared" si="3368"/>
        <v>2.8604651162790697E-3</v>
      </c>
      <c r="CIB58" s="1">
        <f t="shared" si="3369"/>
        <v>21.945338265979284</v>
      </c>
      <c r="CIC58" s="1"/>
      <c r="CID58" s="1"/>
      <c r="CIE58" s="1" t="s">
        <v>11</v>
      </c>
      <c r="CIF58" s="1" t="s">
        <v>218</v>
      </c>
      <c r="CIG58" s="1">
        <v>608</v>
      </c>
      <c r="CIH58" s="1">
        <v>9</v>
      </c>
      <c r="CII58" s="1">
        <v>4.8000000000000001E-2</v>
      </c>
      <c r="CIJ58" s="1">
        <f t="shared" si="3370"/>
        <v>2.1000000000000001E-2</v>
      </c>
      <c r="CIK58" s="1">
        <f t="shared" si="3371"/>
        <v>4.7058823529411757E-2</v>
      </c>
      <c r="CIL58" s="1">
        <f t="shared" si="3372"/>
        <v>7.0588235294117641E-5</v>
      </c>
      <c r="CIM58" s="1">
        <f t="shared" si="3373"/>
        <v>0.5415492369796896</v>
      </c>
      <c r="CIN58" s="1"/>
      <c r="CIO58" s="1"/>
      <c r="CIP58" s="1" t="s">
        <v>11</v>
      </c>
      <c r="CIQ58" s="1" t="s">
        <v>219</v>
      </c>
      <c r="CIR58" s="1">
        <v>621</v>
      </c>
      <c r="CIS58" s="1">
        <v>9</v>
      </c>
      <c r="CIT58" s="1">
        <v>5.6000000000000001E-2</v>
      </c>
      <c r="CIU58" s="1">
        <f t="shared" si="3374"/>
        <v>2.6000000000000002E-2</v>
      </c>
      <c r="CIV58" s="1">
        <f t="shared" si="3375"/>
        <v>-0.74206349206349187</v>
      </c>
      <c r="CIW58" s="1">
        <f t="shared" si="3376"/>
        <v>-1.1130952380952379E-3</v>
      </c>
      <c r="CIX58" s="1">
        <f t="shared" si="3377"/>
        <v>-8.5396082557461952</v>
      </c>
      <c r="CIY58" s="1"/>
      <c r="CIZ58" s="1"/>
      <c r="CJA58" s="1" t="s">
        <v>11</v>
      </c>
      <c r="CJB58" s="1" t="s">
        <v>220</v>
      </c>
      <c r="CJC58" s="1">
        <v>622</v>
      </c>
      <c r="CJD58" s="1">
        <v>9</v>
      </c>
      <c r="CJE58" s="1">
        <v>3.9E-2</v>
      </c>
      <c r="CJF58" s="1">
        <f t="shared" si="3378"/>
        <v>0.03</v>
      </c>
      <c r="CJG58" s="1">
        <f t="shared" si="3379"/>
        <v>0.62544169611307421</v>
      </c>
      <c r="CJH58" s="1">
        <f t="shared" si="3380"/>
        <v>9.3816254416961137E-4</v>
      </c>
      <c r="CJI58" s="1">
        <f t="shared" si="3381"/>
        <v>7.1975338077380133</v>
      </c>
      <c r="CJJ58" s="1"/>
      <c r="CJK58" s="1"/>
      <c r="CJL58" s="1" t="s">
        <v>11</v>
      </c>
      <c r="CJM58" s="1" t="s">
        <v>221</v>
      </c>
      <c r="CJN58" s="1">
        <v>635</v>
      </c>
      <c r="CJO58" s="1">
        <v>9</v>
      </c>
      <c r="CJP58" s="1">
        <v>6.0999999999999999E-2</v>
      </c>
      <c r="CJQ58" s="1">
        <f t="shared" si="3382"/>
        <v>4.9000000000000002E-2</v>
      </c>
      <c r="CJR58" s="1">
        <f t="shared" si="3383"/>
        <v>0.99290780141843971</v>
      </c>
      <c r="CJS58" s="1">
        <f t="shared" si="3384"/>
        <v>1.4893617021276596E-3</v>
      </c>
      <c r="CJT58" s="1">
        <f t="shared" si="3385"/>
        <v>11.426304822798416</v>
      </c>
      <c r="CJU58" s="1"/>
      <c r="CJV58" s="1"/>
      <c r="CJW58" s="1" t="s">
        <v>11</v>
      </c>
      <c r="CJX58" s="1" t="s">
        <v>222</v>
      </c>
      <c r="CJY58" s="1">
        <v>636</v>
      </c>
      <c r="CJZ58" s="1">
        <v>9</v>
      </c>
      <c r="CKA58" s="1">
        <v>0.04</v>
      </c>
      <c r="CKB58" s="1">
        <f t="shared" si="3386"/>
        <v>0.02</v>
      </c>
      <c r="CKC58" s="1">
        <f t="shared" si="3387"/>
        <v>-0.19081272084805651</v>
      </c>
      <c r="CKD58" s="1">
        <f t="shared" si="3388"/>
        <v>-2.8621908127208476E-4</v>
      </c>
      <c r="CKE58" s="1">
        <f t="shared" si="3389"/>
        <v>-2.1958577718522747</v>
      </c>
      <c r="CKF58" s="1"/>
      <c r="CKG58" s="1"/>
      <c r="CKH58" s="1" t="s">
        <v>11</v>
      </c>
      <c r="CKI58" s="1" t="s">
        <v>223</v>
      </c>
      <c r="CKJ58" s="1">
        <v>649</v>
      </c>
      <c r="CKK58" s="1">
        <v>9</v>
      </c>
      <c r="CKL58" s="1">
        <v>5.8000000000000003E-2</v>
      </c>
      <c r="CKM58" s="1">
        <f t="shared" si="3390"/>
        <v>3.4000000000000002E-2</v>
      </c>
      <c r="CKN58" s="1">
        <f t="shared" si="3391"/>
        <v>0.22261484098939943</v>
      </c>
      <c r="CKO58" s="1">
        <f t="shared" si="3392"/>
        <v>3.3392226148409914E-4</v>
      </c>
      <c r="CKP58" s="1">
        <f t="shared" si="3393"/>
        <v>2.5618340671609894</v>
      </c>
      <c r="CKQ58" s="1"/>
      <c r="CKR58" s="1"/>
      <c r="CKS58" s="1" t="s">
        <v>11</v>
      </c>
      <c r="CKT58" s="1" t="s">
        <v>224</v>
      </c>
      <c r="CKU58" s="1">
        <v>650</v>
      </c>
      <c r="CKV58" s="1">
        <v>9</v>
      </c>
      <c r="CKW58" s="1">
        <v>3.9E-2</v>
      </c>
      <c r="CKX58" s="1">
        <f t="shared" si="3394"/>
        <v>2.1999999999999999E-2</v>
      </c>
      <c r="CKY58" s="1">
        <f t="shared" si="3395"/>
        <v>0.16842105263157889</v>
      </c>
      <c r="CKZ58" s="1">
        <f t="shared" si="3396"/>
        <v>2.5263157894736836E-4</v>
      </c>
      <c r="CLA58" s="1">
        <f t="shared" si="3397"/>
        <v>1.9381762165588887</v>
      </c>
      <c r="CLB58" s="1"/>
      <c r="CLC58" s="1"/>
      <c r="CLD58" s="1" t="s">
        <v>11</v>
      </c>
      <c r="CLE58" s="1" t="s">
        <v>225</v>
      </c>
      <c r="CLF58" s="1">
        <v>663</v>
      </c>
      <c r="CLG58" s="1">
        <v>9</v>
      </c>
      <c r="CLH58" s="1">
        <v>0.06</v>
      </c>
      <c r="CLI58" s="1">
        <f t="shared" si="3398"/>
        <v>3.7999999999999999E-2</v>
      </c>
      <c r="CLJ58" s="1">
        <f t="shared" si="3399"/>
        <v>0.72664359861591687</v>
      </c>
      <c r="CLK58" s="1">
        <f t="shared" si="3400"/>
        <v>1.0899653979238753E-3</v>
      </c>
      <c r="CLL58" s="1">
        <f t="shared" si="3401"/>
        <v>8.3621573357157946</v>
      </c>
      <c r="CLM58" s="1"/>
      <c r="CLN58" s="1"/>
      <c r="CLO58" s="1"/>
      <c r="CLP58" s="1"/>
      <c r="CLQ58" s="1"/>
      <c r="CLR58" s="1"/>
      <c r="CLS58" s="1"/>
      <c r="CLT58" s="1"/>
      <c r="CLU58" s="1"/>
      <c r="CLV58" s="1"/>
      <c r="CLW58" s="1"/>
      <c r="CLX58" s="1"/>
      <c r="CLY58" s="1"/>
      <c r="CLZ58" s="1"/>
      <c r="CMA58" s="1"/>
      <c r="CMB58" s="1"/>
      <c r="CMC58" s="1"/>
      <c r="CMD58" s="1"/>
      <c r="CME58" s="1"/>
      <c r="CMF58" s="1"/>
      <c r="CMG58" s="1"/>
      <c r="CMH58" s="1"/>
      <c r="CMI58" s="1"/>
      <c r="CMJ58" s="1"/>
      <c r="CMK58" s="1"/>
      <c r="CML58" s="1"/>
      <c r="CMM58" s="1"/>
      <c r="CMN58" s="1"/>
      <c r="CMO58" s="1"/>
      <c r="CMP58" s="1"/>
      <c r="CMQ58" s="1"/>
      <c r="CMR58" s="1"/>
      <c r="CMS58" s="1"/>
      <c r="CMT58" s="1"/>
      <c r="CMU58" s="1"/>
      <c r="CMV58" s="1"/>
      <c r="CMW58" s="1"/>
      <c r="CMX58" s="1"/>
      <c r="CMY58" s="1"/>
      <c r="CMZ58" s="1"/>
    </row>
    <row r="59" spans="1:2392" x14ac:dyDescent="0.3">
      <c r="A59" s="1" t="s">
        <v>11</v>
      </c>
      <c r="B59" s="1" t="s">
        <v>12</v>
      </c>
      <c r="C59" s="1">
        <v>1</v>
      </c>
      <c r="D59" s="1">
        <v>10</v>
      </c>
      <c r="E59" s="1">
        <v>3.6999999999999998E-2</v>
      </c>
      <c r="F59" s="1">
        <f t="shared" si="2560"/>
        <v>3.9E-2</v>
      </c>
      <c r="G59" s="1">
        <f t="shared" si="2561"/>
        <v>1.6915254237288135</v>
      </c>
      <c r="H59" s="1">
        <f t="shared" si="3402"/>
        <v>2.5372881355932202E-3</v>
      </c>
      <c r="I59" s="1">
        <f t="shared" si="3403"/>
        <v>19.465941429231808</v>
      </c>
      <c r="J59" s="1"/>
      <c r="K59" s="1"/>
      <c r="L59" s="1" t="s">
        <v>11</v>
      </c>
      <c r="M59" s="1" t="s">
        <v>13</v>
      </c>
      <c r="N59" s="1">
        <v>2</v>
      </c>
      <c r="O59" s="1">
        <v>10</v>
      </c>
      <c r="P59" s="1">
        <v>7.2999999999999995E-2</v>
      </c>
      <c r="Q59" s="1">
        <f t="shared" si="2562"/>
        <v>7.4999999999999997E-2</v>
      </c>
      <c r="R59" s="1">
        <f t="shared" si="2563"/>
        <v>2.9322033898305082</v>
      </c>
      <c r="S59" s="1">
        <f t="shared" si="2564"/>
        <v>4.3983050847457624E-3</v>
      </c>
      <c r="T59" s="1">
        <f t="shared" si="2565"/>
        <v>33.74356580417939</v>
      </c>
      <c r="U59" s="1"/>
      <c r="V59" s="1"/>
      <c r="W59" s="1" t="s">
        <v>11</v>
      </c>
      <c r="X59" s="1" t="s">
        <v>14</v>
      </c>
      <c r="Y59" s="1">
        <v>3</v>
      </c>
      <c r="Z59" s="1">
        <v>10</v>
      </c>
      <c r="AA59" s="1">
        <v>0.11600000000000001</v>
      </c>
      <c r="AB59" s="1">
        <f t="shared" si="2566"/>
        <v>0.115</v>
      </c>
      <c r="AC59" s="1">
        <f t="shared" si="2567"/>
        <v>4.2813559322033896</v>
      </c>
      <c r="AD59" s="1">
        <f t="shared" si="2568"/>
        <v>6.4220338983050846E-3</v>
      </c>
      <c r="AE59" s="1">
        <f t="shared" si="2569"/>
        <v>49.269507064368291</v>
      </c>
      <c r="AF59" s="1"/>
      <c r="AG59" s="1"/>
      <c r="AH59" s="1" t="s">
        <v>11</v>
      </c>
      <c r="AI59" s="1" t="s">
        <v>15</v>
      </c>
      <c r="AJ59" s="1">
        <v>4</v>
      </c>
      <c r="AK59" s="1">
        <v>10</v>
      </c>
      <c r="AL59" s="1">
        <v>0.13500000000000001</v>
      </c>
      <c r="AM59" s="1">
        <f t="shared" si="2570"/>
        <v>0.127</v>
      </c>
      <c r="AN59" s="1">
        <f t="shared" si="2571"/>
        <v>4.6394557823129254</v>
      </c>
      <c r="AO59" s="1">
        <f t="shared" si="2572"/>
        <v>6.9591836734693886E-3</v>
      </c>
      <c r="AP59" s="1">
        <f t="shared" si="2573"/>
        <v>53.390491951892201</v>
      </c>
      <c r="AQ59" s="1"/>
      <c r="AR59" s="1"/>
      <c r="AS59" s="1" t="s">
        <v>11</v>
      </c>
      <c r="AT59" s="1" t="s">
        <v>16</v>
      </c>
      <c r="AU59" s="1">
        <v>8</v>
      </c>
      <c r="AV59" s="1">
        <v>10</v>
      </c>
      <c r="AW59" s="1">
        <v>0.151</v>
      </c>
      <c r="AX59" s="1">
        <f t="shared" si="2574"/>
        <v>0.14299999999999999</v>
      </c>
      <c r="AY59" s="1">
        <f t="shared" si="2575"/>
        <v>5.21160409556314</v>
      </c>
      <c r="AZ59" s="1">
        <f t="shared" si="2576"/>
        <v>7.8174061433447101E-3</v>
      </c>
      <c r="BA59" s="1">
        <f t="shared" si="2577"/>
        <v>59.974729704589436</v>
      </c>
      <c r="BB59" s="1"/>
      <c r="BC59" s="1"/>
      <c r="BD59" s="1" t="s">
        <v>11</v>
      </c>
      <c r="BE59" s="1" t="s">
        <v>17</v>
      </c>
      <c r="BF59" s="1">
        <v>9</v>
      </c>
      <c r="BG59" s="1">
        <v>10</v>
      </c>
      <c r="BH59" s="1">
        <v>0.17399999999999999</v>
      </c>
      <c r="BI59" s="1">
        <f t="shared" si="2578"/>
        <v>0.16899999999999998</v>
      </c>
      <c r="BJ59" s="1">
        <f t="shared" si="2579"/>
        <v>6.085324232081911</v>
      </c>
      <c r="BK59" s="1">
        <f t="shared" si="2580"/>
        <v>9.1279863481228667E-3</v>
      </c>
      <c r="BL59" s="1">
        <f t="shared" si="2581"/>
        <v>70.029432261481972</v>
      </c>
      <c r="BM59" s="1"/>
      <c r="BN59" s="1"/>
      <c r="BO59" s="1" t="s">
        <v>11</v>
      </c>
      <c r="BP59" s="1" t="s">
        <v>18</v>
      </c>
      <c r="BQ59" s="1">
        <v>10</v>
      </c>
      <c r="BR59" s="1">
        <v>10</v>
      </c>
      <c r="BS59" s="1">
        <v>0.16900000000000001</v>
      </c>
      <c r="BT59" s="1">
        <f t="shared" si="2582"/>
        <v>0.16</v>
      </c>
      <c r="BU59" s="1">
        <f t="shared" si="2583"/>
        <v>5.7167235494880551</v>
      </c>
      <c r="BV59" s="1">
        <f t="shared" si="2584"/>
        <v>8.5750853242320835E-3</v>
      </c>
      <c r="BW59" s="1">
        <f t="shared" si="2585"/>
        <v>65.787604620292939</v>
      </c>
      <c r="BX59" s="1"/>
      <c r="BY59" s="1"/>
      <c r="BZ59" s="1" t="s">
        <v>11</v>
      </c>
      <c r="CA59" s="1" t="s">
        <v>19</v>
      </c>
      <c r="CB59" s="1">
        <v>11</v>
      </c>
      <c r="CC59" s="1">
        <v>10</v>
      </c>
      <c r="CD59" s="1">
        <v>0.16600000000000001</v>
      </c>
      <c r="CE59" s="1">
        <f t="shared" si="2586"/>
        <v>0.161</v>
      </c>
      <c r="CF59" s="1">
        <f t="shared" si="2587"/>
        <v>5.7869415807560136</v>
      </c>
      <c r="CG59" s="1">
        <f t="shared" si="2588"/>
        <v>8.6804123711340213E-3</v>
      </c>
      <c r="CH59" s="1">
        <f t="shared" si="2589"/>
        <v>66.59566819696974</v>
      </c>
      <c r="CI59" s="1"/>
      <c r="CJ59" s="1"/>
      <c r="CK59" s="1" t="s">
        <v>11</v>
      </c>
      <c r="CL59" s="1" t="s">
        <v>20</v>
      </c>
      <c r="CM59" s="1">
        <v>14</v>
      </c>
      <c r="CN59" s="1">
        <v>10</v>
      </c>
      <c r="CO59" s="1">
        <v>0.17699999999999999</v>
      </c>
      <c r="CP59" s="1">
        <f t="shared" si="2590"/>
        <v>0.16399999999999998</v>
      </c>
      <c r="CQ59" s="1">
        <f t="shared" si="2591"/>
        <v>5.8109965635738821</v>
      </c>
      <c r="CR59" s="1">
        <f t="shared" si="2592"/>
        <v>8.716494845360823E-3</v>
      </c>
      <c r="CS59" s="1">
        <f t="shared" si="2593"/>
        <v>66.872491045769479</v>
      </c>
      <c r="CT59" s="1"/>
      <c r="CU59" s="1"/>
      <c r="CV59" s="1" t="s">
        <v>11</v>
      </c>
      <c r="CW59" s="1" t="s">
        <v>21</v>
      </c>
      <c r="CX59" s="1">
        <v>15</v>
      </c>
      <c r="CY59" s="1">
        <v>10</v>
      </c>
      <c r="CZ59" s="1">
        <v>8.4000000000000005E-2</v>
      </c>
      <c r="DA59" s="1">
        <f t="shared" si="2594"/>
        <v>6.4000000000000001E-2</v>
      </c>
      <c r="DB59" s="1">
        <f t="shared" si="2595"/>
        <v>2.4137931034482758</v>
      </c>
      <c r="DC59" s="1">
        <f t="shared" si="2596"/>
        <v>3.6206896551724136E-3</v>
      </c>
      <c r="DD59" s="1">
        <f t="shared" si="2597"/>
        <v>27.777741034734078</v>
      </c>
      <c r="DE59" s="1"/>
      <c r="DF59" s="1"/>
      <c r="DG59" s="1" t="s">
        <v>11</v>
      </c>
      <c r="DH59" s="1" t="s">
        <v>22</v>
      </c>
      <c r="DI59" s="1">
        <v>16</v>
      </c>
      <c r="DJ59" s="1">
        <v>10</v>
      </c>
      <c r="DK59" s="1">
        <v>0.11799999999999999</v>
      </c>
      <c r="DL59" s="1">
        <f t="shared" si="2598"/>
        <v>9.0999999999999998E-2</v>
      </c>
      <c r="DM59" s="1">
        <f t="shared" si="1751"/>
        <v>3.2150170648464163</v>
      </c>
      <c r="DN59" s="1">
        <f t="shared" si="2599"/>
        <v>4.8225255972696246E-3</v>
      </c>
      <c r="DO59" s="1">
        <f t="shared" si="2600"/>
        <v>36.998163314815486</v>
      </c>
      <c r="DP59" s="1"/>
      <c r="DQ59" s="1"/>
      <c r="DR59" s="1" t="s">
        <v>11</v>
      </c>
      <c r="DS59" s="1" t="s">
        <v>23</v>
      </c>
      <c r="DT59" s="1">
        <v>17</v>
      </c>
      <c r="DU59" s="1">
        <v>10</v>
      </c>
      <c r="DV59" s="1">
        <v>0.128</v>
      </c>
      <c r="DW59" s="1">
        <f t="shared" si="2601"/>
        <v>0.10100000000000001</v>
      </c>
      <c r="DX59" s="1">
        <f t="shared" si="2602"/>
        <v>3.493150684931507</v>
      </c>
      <c r="DY59" s="1">
        <f t="shared" si="2603"/>
        <v>5.2397260273972608E-3</v>
      </c>
      <c r="DZ59" s="1">
        <f t="shared" si="2604"/>
        <v>40.198903121694435</v>
      </c>
      <c r="EA59" s="1"/>
      <c r="EB59" s="1"/>
      <c r="EC59" s="1" t="s">
        <v>11</v>
      </c>
      <c r="ED59" s="1" t="s">
        <v>24</v>
      </c>
      <c r="EE59" s="1">
        <v>18</v>
      </c>
      <c r="EF59" s="1">
        <v>10</v>
      </c>
      <c r="EG59" s="1">
        <v>0.14199999999999999</v>
      </c>
      <c r="EH59" s="1">
        <f t="shared" si="2605"/>
        <v>0.11599999999999999</v>
      </c>
      <c r="EI59" s="1">
        <f t="shared" si="2606"/>
        <v>4.1224489795918364</v>
      </c>
      <c r="EJ59" s="1">
        <f t="shared" si="2607"/>
        <v>6.183673469387755E-3</v>
      </c>
      <c r="EK59" s="1">
        <f t="shared" si="2608"/>
        <v>47.440818361945261</v>
      </c>
      <c r="EL59" s="1"/>
      <c r="EM59" s="1"/>
      <c r="EN59" s="1" t="s">
        <v>11</v>
      </c>
      <c r="EO59" s="1" t="s">
        <v>25</v>
      </c>
      <c r="EP59" s="1">
        <v>21</v>
      </c>
      <c r="EQ59" s="1">
        <v>10</v>
      </c>
      <c r="ER59" s="1">
        <v>0.17499999999999999</v>
      </c>
      <c r="ES59" s="1">
        <f t="shared" si="2609"/>
        <v>0.14399999999999999</v>
      </c>
      <c r="ET59" s="1">
        <f t="shared" si="2610"/>
        <v>5.0205479452054789</v>
      </c>
      <c r="EU59" s="1">
        <f t="shared" si="2611"/>
        <v>7.5308219178082184E-3</v>
      </c>
      <c r="EV59" s="1">
        <f t="shared" si="2612"/>
        <v>57.776070565101989</v>
      </c>
      <c r="EW59" s="1"/>
      <c r="EX59" s="1"/>
      <c r="EY59" s="1" t="s">
        <v>11</v>
      </c>
      <c r="EZ59" s="1" t="s">
        <v>26</v>
      </c>
      <c r="FA59" s="1">
        <v>22</v>
      </c>
      <c r="FB59" s="1">
        <v>10</v>
      </c>
      <c r="FC59" s="1">
        <v>0.17799999999999999</v>
      </c>
      <c r="FD59" s="1">
        <f t="shared" si="2613"/>
        <v>0.14699999999999999</v>
      </c>
      <c r="FE59" s="1">
        <f t="shared" si="2614"/>
        <v>5.0443686006825939</v>
      </c>
      <c r="FF59" s="1">
        <f t="shared" si="2615"/>
        <v>7.5665529010238907E-3</v>
      </c>
      <c r="FG59" s="1">
        <f t="shared" si="2616"/>
        <v>58.050196793309226</v>
      </c>
      <c r="FH59" s="1"/>
      <c r="FI59" s="1"/>
      <c r="FJ59" s="1" t="s">
        <v>11</v>
      </c>
      <c r="FK59" s="1" t="s">
        <v>27</v>
      </c>
      <c r="FL59" s="1">
        <v>23</v>
      </c>
      <c r="FM59" s="1">
        <v>10</v>
      </c>
      <c r="FN59" s="1">
        <v>0.189</v>
      </c>
      <c r="FO59" s="1">
        <f t="shared" si="2617"/>
        <v>0.159</v>
      </c>
      <c r="FP59" s="1">
        <f t="shared" si="2618"/>
        <v>5.8129251700680271</v>
      </c>
      <c r="FQ59" s="1">
        <f t="shared" si="2619"/>
        <v>8.7193877551020402E-3</v>
      </c>
      <c r="FR59" s="1">
        <f t="shared" si="2620"/>
        <v>66.894685297495414</v>
      </c>
      <c r="FS59" s="1"/>
      <c r="FT59" s="1"/>
      <c r="FU59" s="1" t="s">
        <v>11</v>
      </c>
      <c r="FV59" s="1" t="s">
        <v>28</v>
      </c>
      <c r="FW59" s="1">
        <v>24</v>
      </c>
      <c r="FX59" s="1">
        <v>10</v>
      </c>
      <c r="FY59" s="1">
        <v>0.20100000000000001</v>
      </c>
      <c r="FZ59" s="1">
        <f t="shared" si="2621"/>
        <v>0.17</v>
      </c>
      <c r="GA59" s="1">
        <f t="shared" si="2622"/>
        <v>5.7842465753424666</v>
      </c>
      <c r="GB59" s="1">
        <f t="shared" si="2623"/>
        <v>8.6763698630137002E-3</v>
      </c>
      <c r="GC59" s="1">
        <f t="shared" si="2624"/>
        <v>66.564654286805791</v>
      </c>
      <c r="GD59" s="1"/>
      <c r="GE59" s="1"/>
      <c r="GF59" s="1" t="s">
        <v>11</v>
      </c>
      <c r="GG59" s="1" t="s">
        <v>29</v>
      </c>
      <c r="GH59" s="1">
        <v>25</v>
      </c>
      <c r="GI59" s="1">
        <v>10</v>
      </c>
      <c r="GJ59" s="1">
        <v>0.21299999999999999</v>
      </c>
      <c r="GK59" s="1">
        <f t="shared" si="2625"/>
        <v>0.182</v>
      </c>
      <c r="GL59" s="1">
        <f t="shared" si="2626"/>
        <v>6.3481228668941982</v>
      </c>
      <c r="GM59" s="1">
        <f t="shared" si="2627"/>
        <v>9.5221843003412982E-3</v>
      </c>
      <c r="GN59" s="1">
        <f t="shared" si="2628"/>
        <v>73.053698264922303</v>
      </c>
      <c r="GO59" s="1"/>
      <c r="GP59" s="1"/>
      <c r="GQ59" s="1" t="s">
        <v>11</v>
      </c>
      <c r="GR59" s="1" t="s">
        <v>30</v>
      </c>
      <c r="GS59" s="1">
        <v>28</v>
      </c>
      <c r="GT59" s="1">
        <v>10</v>
      </c>
      <c r="GU59" s="1">
        <v>0.25</v>
      </c>
      <c r="GV59" s="1">
        <f t="shared" si="2629"/>
        <v>0.221</v>
      </c>
      <c r="GW59" s="1">
        <f t="shared" si="2630"/>
        <v>7.5862068965517242</v>
      </c>
      <c r="GX59" s="1">
        <f t="shared" si="2631"/>
        <v>1.1379310344827587E-2</v>
      </c>
      <c r="GY59" s="1">
        <f t="shared" si="2632"/>
        <v>87.301471823449972</v>
      </c>
      <c r="GZ59" s="1"/>
      <c r="HA59" s="1"/>
      <c r="HB59" s="1" t="s">
        <v>11</v>
      </c>
      <c r="HC59" s="1" t="s">
        <v>31</v>
      </c>
      <c r="HD59" s="1">
        <v>29</v>
      </c>
      <c r="HE59" s="1">
        <v>10</v>
      </c>
      <c r="HF59" s="1">
        <v>0.08</v>
      </c>
      <c r="HG59" s="1">
        <f t="shared" si="2633"/>
        <v>2.8000000000000004E-2</v>
      </c>
      <c r="HH59" s="1">
        <f t="shared" si="2634"/>
        <v>1.2046979865771812</v>
      </c>
      <c r="HI59" s="1">
        <f t="shared" si="2635"/>
        <v>1.8070469798657717E-3</v>
      </c>
      <c r="HJ59" s="1">
        <f t="shared" si="2636"/>
        <v>13.863569602714119</v>
      </c>
      <c r="HK59" s="1"/>
      <c r="HL59" s="1"/>
      <c r="HM59" s="1" t="s">
        <v>11</v>
      </c>
      <c r="HN59" s="1" t="s">
        <v>32</v>
      </c>
      <c r="HO59" s="1">
        <v>30</v>
      </c>
      <c r="HP59" s="1">
        <v>10</v>
      </c>
      <c r="HQ59" s="1">
        <v>0.10299999999999999</v>
      </c>
      <c r="HR59" s="1">
        <f t="shared" si="2637"/>
        <v>5.0999999999999997E-2</v>
      </c>
      <c r="HS59" s="1">
        <f t="shared" si="2638"/>
        <v>1.9360269360269358</v>
      </c>
      <c r="HT59" s="1">
        <f t="shared" si="2639"/>
        <v>2.9040404040404037E-3</v>
      </c>
      <c r="HU59" s="1">
        <f t="shared" si="2640"/>
        <v>22.279645587022163</v>
      </c>
      <c r="HV59" s="1"/>
      <c r="HW59" s="1"/>
      <c r="HX59" s="1" t="s">
        <v>11</v>
      </c>
      <c r="HY59" s="1" t="s">
        <v>33</v>
      </c>
      <c r="HZ59" s="1">
        <v>31</v>
      </c>
      <c r="IA59" s="1">
        <v>10</v>
      </c>
      <c r="IB59" s="1">
        <v>0.105</v>
      </c>
      <c r="IC59" s="1">
        <f t="shared" si="2641"/>
        <v>4.9999999999999996E-2</v>
      </c>
      <c r="ID59" s="1">
        <f t="shared" si="2642"/>
        <v>1.8918918918918917</v>
      </c>
      <c r="IE59" s="1">
        <f t="shared" si="2643"/>
        <v>2.8378378378378375E-3</v>
      </c>
      <c r="IF59" s="1">
        <f t="shared" si="2644"/>
        <v>21.771742973169953</v>
      </c>
      <c r="IG59" s="1"/>
      <c r="IH59" s="1"/>
      <c r="II59" s="1" t="s">
        <v>11</v>
      </c>
      <c r="IJ59" s="1" t="s">
        <v>34</v>
      </c>
      <c r="IK59" s="1">
        <v>32</v>
      </c>
      <c r="IL59" s="1">
        <v>10</v>
      </c>
      <c r="IM59" s="1">
        <v>0.111</v>
      </c>
      <c r="IN59" s="1">
        <f t="shared" si="2645"/>
        <v>5.6000000000000001E-2</v>
      </c>
      <c r="IO59" s="1">
        <f t="shared" si="1797"/>
        <v>2.0437710437710437</v>
      </c>
      <c r="IP59" s="1">
        <f t="shared" si="2646"/>
        <v>3.0656565656565658E-3</v>
      </c>
      <c r="IQ59" s="1">
        <f t="shared" si="2647"/>
        <v>23.519556297952096</v>
      </c>
      <c r="IR59" s="1"/>
      <c r="IS59" s="1"/>
      <c r="IT59" s="1" t="s">
        <v>11</v>
      </c>
      <c r="IU59" s="1" t="s">
        <v>35</v>
      </c>
      <c r="IV59" s="1">
        <v>35</v>
      </c>
      <c r="IW59" s="1">
        <v>10</v>
      </c>
      <c r="IX59" s="1">
        <v>0.15</v>
      </c>
      <c r="IY59" s="1">
        <f t="shared" si="2648"/>
        <v>9.5000000000000001E-2</v>
      </c>
      <c r="IZ59" s="1">
        <f t="shared" si="2649"/>
        <v>3.4161073825503356</v>
      </c>
      <c r="JA59" s="1">
        <f t="shared" si="2650"/>
        <v>5.1241610738255033E-3</v>
      </c>
      <c r="JB59" s="1">
        <f t="shared" si="2651"/>
        <v>39.312294862292404</v>
      </c>
      <c r="JC59" s="1"/>
      <c r="JD59" s="1"/>
      <c r="JE59" s="1" t="s">
        <v>11</v>
      </c>
      <c r="JF59" s="3" t="s">
        <v>36</v>
      </c>
      <c r="JG59" s="3">
        <v>36</v>
      </c>
      <c r="JH59" s="1">
        <v>10</v>
      </c>
      <c r="JI59" s="1">
        <v>0.17599999999999999</v>
      </c>
      <c r="JJ59" s="1">
        <f t="shared" si="2652"/>
        <v>0.11899999999999999</v>
      </c>
      <c r="JK59" s="1">
        <f t="shared" si="2653"/>
        <v>4.264214046822743</v>
      </c>
      <c r="JL59" s="1">
        <f t="shared" si="2654"/>
        <v>6.3963210702341145E-3</v>
      </c>
      <c r="JM59" s="1">
        <f t="shared" si="2655"/>
        <v>49.072239596717282</v>
      </c>
      <c r="JN59" s="1"/>
      <c r="JO59" s="1"/>
      <c r="JP59" s="1" t="s">
        <v>11</v>
      </c>
      <c r="JQ59" s="1" t="s">
        <v>37</v>
      </c>
      <c r="JR59" s="1">
        <v>37</v>
      </c>
      <c r="JS59" s="1">
        <v>10</v>
      </c>
      <c r="JT59" s="1">
        <v>0.17599999999999999</v>
      </c>
      <c r="JU59" s="1">
        <f t="shared" si="2656"/>
        <v>0.11799999999999999</v>
      </c>
      <c r="JV59" s="1">
        <f t="shared" si="2657"/>
        <v>4.1973244147157187</v>
      </c>
      <c r="JW59" s="1">
        <f t="shared" si="2658"/>
        <v>6.2959866220735784E-3</v>
      </c>
      <c r="JX59" s="1">
        <f t="shared" si="2659"/>
        <v>48.302478975592301</v>
      </c>
      <c r="JY59" s="1"/>
      <c r="JZ59" s="1"/>
      <c r="KA59" s="1" t="s">
        <v>11</v>
      </c>
      <c r="KB59" s="1" t="s">
        <v>38</v>
      </c>
      <c r="KC59" s="1">
        <v>38</v>
      </c>
      <c r="KD59" s="1">
        <v>10</v>
      </c>
      <c r="KE59" s="1">
        <v>0.17399999999999999</v>
      </c>
      <c r="KF59" s="1">
        <f t="shared" si="2660"/>
        <v>0.11299999999999999</v>
      </c>
      <c r="KG59" s="1">
        <f t="shared" si="2661"/>
        <v>3.9130434782608692</v>
      </c>
      <c r="KH59" s="1">
        <f t="shared" si="2662"/>
        <v>5.8695652173913039E-3</v>
      </c>
      <c r="KI59" s="1">
        <f t="shared" si="2663"/>
        <v>45.030996335811146</v>
      </c>
      <c r="KJ59" s="1"/>
      <c r="KK59" s="1"/>
      <c r="KL59" s="1" t="s">
        <v>11</v>
      </c>
      <c r="KM59" s="1" t="s">
        <v>39</v>
      </c>
      <c r="KN59" s="1">
        <v>39</v>
      </c>
      <c r="KO59" s="1">
        <v>10</v>
      </c>
      <c r="KP59" s="1">
        <v>0.18</v>
      </c>
      <c r="KQ59" s="1">
        <f t="shared" si="2664"/>
        <v>0.11699999999999999</v>
      </c>
      <c r="KR59" s="1">
        <f t="shared" si="2665"/>
        <v>4.0939597315436238</v>
      </c>
      <c r="KS59" s="1">
        <f t="shared" si="2666"/>
        <v>6.1409395973154356E-3</v>
      </c>
      <c r="KT59" s="1">
        <f t="shared" si="2667"/>
        <v>47.112966337914273</v>
      </c>
      <c r="KU59" s="1"/>
      <c r="KV59" s="1"/>
      <c r="KW59" s="1" t="s">
        <v>11</v>
      </c>
      <c r="KX59" s="1" t="s">
        <v>40</v>
      </c>
      <c r="KY59" s="1">
        <v>42</v>
      </c>
      <c r="KZ59" s="1">
        <v>10</v>
      </c>
      <c r="LA59" s="1">
        <v>0.20899999999999999</v>
      </c>
      <c r="LB59" s="1">
        <f t="shared" si="2668"/>
        <v>0.14399999999999999</v>
      </c>
      <c r="LC59" s="1">
        <f t="shared" si="2669"/>
        <v>5.1644295302013417</v>
      </c>
      <c r="LD59" s="1">
        <f t="shared" si="2670"/>
        <v>7.7466442953020125E-3</v>
      </c>
      <c r="LE59" s="1">
        <f t="shared" si="2671"/>
        <v>59.431848519713164</v>
      </c>
      <c r="LF59" s="1"/>
      <c r="LG59" s="1"/>
      <c r="LH59" s="1" t="s">
        <v>11</v>
      </c>
      <c r="LI59" s="1" t="s">
        <v>41</v>
      </c>
      <c r="LJ59" s="1">
        <v>43</v>
      </c>
      <c r="LK59" s="1">
        <v>10</v>
      </c>
      <c r="LL59" s="1">
        <v>0.05</v>
      </c>
      <c r="LM59" s="1">
        <f t="shared" si="2672"/>
        <v>1.3000000000000005E-2</v>
      </c>
      <c r="LN59" s="1">
        <f t="shared" si="2673"/>
        <v>-0.18581081081081061</v>
      </c>
      <c r="LO59" s="1">
        <f t="shared" si="2674"/>
        <v>-2.7871621621621592E-4</v>
      </c>
      <c r="LP59" s="1">
        <f t="shared" si="2675"/>
        <v>-2.1382961848649042</v>
      </c>
      <c r="LQ59" s="1"/>
      <c r="LR59" s="1"/>
      <c r="LS59" s="1" t="s">
        <v>11</v>
      </c>
      <c r="LT59" s="1" t="s">
        <v>42</v>
      </c>
      <c r="LU59" s="1">
        <v>44</v>
      </c>
      <c r="LV59" s="1">
        <v>10</v>
      </c>
      <c r="LW59" s="1">
        <v>6.5000000000000002E-2</v>
      </c>
      <c r="LX59" s="1">
        <f t="shared" si="2676"/>
        <v>2.2000000000000006E-2</v>
      </c>
      <c r="LY59" s="1">
        <f t="shared" si="2677"/>
        <v>-0.790035587188612</v>
      </c>
      <c r="LZ59" s="1">
        <f t="shared" si="2678"/>
        <v>-1.1850533807829179E-3</v>
      </c>
      <c r="MA59" s="1">
        <f t="shared" si="2679"/>
        <v>-9.0916673503618703</v>
      </c>
      <c r="MB59" s="1"/>
      <c r="MC59" s="1"/>
      <c r="MD59" s="1" t="s">
        <v>11</v>
      </c>
      <c r="ME59" s="1" t="s">
        <v>43</v>
      </c>
      <c r="MF59" s="1">
        <v>46</v>
      </c>
      <c r="MG59" s="1">
        <v>10</v>
      </c>
      <c r="MH59" s="1">
        <v>8.2000000000000003E-2</v>
      </c>
      <c r="MI59" s="1">
        <f t="shared" si="2680"/>
        <v>3.0000000000000006E-2</v>
      </c>
      <c r="MJ59" s="1">
        <f t="shared" si="2681"/>
        <v>0.2745762711864409</v>
      </c>
      <c r="MK59" s="1">
        <f t="shared" si="2682"/>
        <v>4.1186440677966135E-4</v>
      </c>
      <c r="ML59" s="1">
        <f t="shared" si="2683"/>
        <v>3.1598021157670901</v>
      </c>
      <c r="MM59" s="1"/>
      <c r="MN59" s="1"/>
      <c r="MO59" s="1" t="s">
        <v>11</v>
      </c>
      <c r="MP59" s="1" t="s">
        <v>44</v>
      </c>
      <c r="MQ59" s="1">
        <v>52</v>
      </c>
      <c r="MR59" s="1">
        <v>10</v>
      </c>
      <c r="MS59" s="1">
        <v>0.10100000000000001</v>
      </c>
      <c r="MT59" s="1">
        <f t="shared" si="2684"/>
        <v>3.8000000000000006E-2</v>
      </c>
      <c r="MU59" s="1">
        <f t="shared" si="2685"/>
        <v>0.74074074074074092</v>
      </c>
      <c r="MV59" s="1">
        <f t="shared" si="2686"/>
        <v>1.1111111111111113E-3</v>
      </c>
      <c r="MW59" s="1">
        <f t="shared" si="2687"/>
        <v>8.5243861376432655</v>
      </c>
      <c r="MX59" s="1"/>
      <c r="MY59" s="1"/>
      <c r="MZ59" s="1" t="s">
        <v>11</v>
      </c>
      <c r="NA59" s="1" t="s">
        <v>45</v>
      </c>
      <c r="NB59" s="1">
        <v>53</v>
      </c>
      <c r="NC59" s="1">
        <v>10</v>
      </c>
      <c r="ND59" s="1">
        <v>0.11</v>
      </c>
      <c r="NE59" s="1">
        <f t="shared" si="2688"/>
        <v>1.7000000000000001E-2</v>
      </c>
      <c r="NF59" s="1">
        <f t="shared" si="2689"/>
        <v>-0.11824324324324323</v>
      </c>
      <c r="NG59" s="1">
        <f t="shared" si="2690"/>
        <v>-1.7736486486486484E-4</v>
      </c>
      <c r="NH59" s="1">
        <f t="shared" si="2691"/>
        <v>-1.3607339358231221</v>
      </c>
      <c r="NI59" s="1"/>
      <c r="NJ59" s="1"/>
      <c r="NK59" s="1" t="s">
        <v>11</v>
      </c>
      <c r="NL59" s="1" t="s">
        <v>46</v>
      </c>
      <c r="NM59" s="1">
        <v>56</v>
      </c>
      <c r="NN59" s="1">
        <v>10</v>
      </c>
      <c r="NO59" s="1">
        <v>0.121</v>
      </c>
      <c r="NP59" s="1">
        <f t="shared" si="2692"/>
        <v>2.8999999999999998E-2</v>
      </c>
      <c r="NQ59" s="1">
        <f t="shared" si="2693"/>
        <v>0.34237288135593213</v>
      </c>
      <c r="NR59" s="1">
        <f t="shared" si="2694"/>
        <v>5.1355932203389827E-4</v>
      </c>
      <c r="NS59" s="1">
        <f t="shared" si="2695"/>
        <v>3.9400001690429112</v>
      </c>
      <c r="NT59" s="1"/>
      <c r="NU59" s="1"/>
      <c r="NV59" s="1" t="s">
        <v>11</v>
      </c>
      <c r="NW59" s="1" t="s">
        <v>47</v>
      </c>
      <c r="NX59" s="1">
        <v>57</v>
      </c>
      <c r="NY59" s="1">
        <v>10</v>
      </c>
      <c r="NZ59" s="1">
        <v>0.01</v>
      </c>
      <c r="OA59" s="1">
        <f t="shared" si="2696"/>
        <v>2.1999999999999999E-2</v>
      </c>
      <c r="OB59" s="1">
        <f t="shared" si="2697"/>
        <v>1.437299035369775</v>
      </c>
      <c r="OC59" s="1">
        <f t="shared" si="2698"/>
        <v>2.1559485530546624E-3</v>
      </c>
      <c r="OD59" s="1">
        <f t="shared" si="2699"/>
        <v>16.540324163218095</v>
      </c>
      <c r="OE59" s="1"/>
      <c r="OF59" s="1"/>
      <c r="OG59" s="1" t="s">
        <v>11</v>
      </c>
      <c r="OH59" s="1" t="s">
        <v>48</v>
      </c>
      <c r="OI59" s="1">
        <v>58</v>
      </c>
      <c r="OJ59" s="1">
        <v>10</v>
      </c>
      <c r="OK59" s="1">
        <v>1.7999999999999999E-2</v>
      </c>
      <c r="OL59" s="1">
        <f t="shared" si="2700"/>
        <v>0.03</v>
      </c>
      <c r="OM59" s="1">
        <f t="shared" si="2701"/>
        <v>1.6935483870967742</v>
      </c>
      <c r="ON59" s="1">
        <f t="shared" si="2702"/>
        <v>2.5403225806451615E-3</v>
      </c>
      <c r="OO59" s="1">
        <f t="shared" si="2703"/>
        <v>19.489221532434396</v>
      </c>
      <c r="OP59" s="1"/>
      <c r="OQ59" s="1"/>
      <c r="OR59" s="1" t="s">
        <v>11</v>
      </c>
      <c r="OS59" s="1" t="s">
        <v>49</v>
      </c>
      <c r="OT59" s="1">
        <v>59</v>
      </c>
      <c r="OU59" s="1">
        <v>10</v>
      </c>
      <c r="OV59" s="1">
        <v>2.4E-2</v>
      </c>
      <c r="OW59" s="1">
        <f t="shared" si="2704"/>
        <v>3.6000000000000004E-2</v>
      </c>
      <c r="OX59" s="1">
        <f t="shared" si="2705"/>
        <v>1.9580645161290324</v>
      </c>
      <c r="OY59" s="1">
        <f t="shared" si="2706"/>
        <v>2.9370967741935488E-3</v>
      </c>
      <c r="OZ59" s="1">
        <f t="shared" si="2707"/>
        <v>22.533252324167009</v>
      </c>
      <c r="PA59" s="1"/>
      <c r="PB59" s="1"/>
      <c r="PC59" s="1" t="s">
        <v>11</v>
      </c>
      <c r="PD59" s="1" t="s">
        <v>50</v>
      </c>
      <c r="PE59" s="1">
        <v>60</v>
      </c>
      <c r="PF59" s="1">
        <v>10</v>
      </c>
      <c r="PG59" s="1">
        <v>2.9000000000000001E-2</v>
      </c>
      <c r="PH59" s="1">
        <f t="shared" si="2708"/>
        <v>4.1000000000000002E-2</v>
      </c>
      <c r="PI59" s="1">
        <f t="shared" si="2709"/>
        <v>2.1645161290322581</v>
      </c>
      <c r="PJ59" s="1">
        <f t="shared" si="2710"/>
        <v>3.2467741935483874E-3</v>
      </c>
      <c r="PK59" s="1">
        <f t="shared" si="2711"/>
        <v>24.909081234787582</v>
      </c>
      <c r="PL59" s="1"/>
      <c r="PM59" s="1"/>
      <c r="PN59" s="1" t="s">
        <v>11</v>
      </c>
      <c r="PO59" s="1" t="s">
        <v>51</v>
      </c>
      <c r="PP59" s="1">
        <v>63</v>
      </c>
      <c r="PQ59" s="1">
        <v>10</v>
      </c>
      <c r="PR59" s="1">
        <v>4.4999999999999998E-2</v>
      </c>
      <c r="PS59" s="1">
        <f t="shared" si="2712"/>
        <v>5.8999999999999997E-2</v>
      </c>
      <c r="PT59" s="1">
        <f t="shared" si="2713"/>
        <v>2.7605177993527508</v>
      </c>
      <c r="PU59" s="1">
        <f t="shared" si="2714"/>
        <v>4.1407766990291259E-3</v>
      </c>
      <c r="PV59" s="1">
        <f t="shared" si="2715"/>
        <v>31.767821543052101</v>
      </c>
      <c r="PW59" s="1"/>
      <c r="PX59" s="1"/>
      <c r="PY59" s="1" t="s">
        <v>11</v>
      </c>
      <c r="PZ59" s="1" t="s">
        <v>52</v>
      </c>
      <c r="QA59" s="1">
        <v>64</v>
      </c>
      <c r="QB59" s="1">
        <v>10</v>
      </c>
      <c r="QC59" s="1">
        <v>4.8000000000000001E-2</v>
      </c>
      <c r="QD59" s="1">
        <f t="shared" si="2716"/>
        <v>4.9000000000000002E-2</v>
      </c>
      <c r="QE59" s="1">
        <f t="shared" si="2717"/>
        <v>2.4096774193548387</v>
      </c>
      <c r="QF59" s="1">
        <f t="shared" si="2718"/>
        <v>3.6145161290322583E-3</v>
      </c>
      <c r="QG59" s="1">
        <f t="shared" si="2719"/>
        <v>27.730378066149513</v>
      </c>
      <c r="QH59" s="1"/>
      <c r="QI59" s="1"/>
      <c r="QJ59" s="1" t="s">
        <v>11</v>
      </c>
      <c r="QK59" s="1" t="s">
        <v>53</v>
      </c>
      <c r="QL59" s="1">
        <v>65</v>
      </c>
      <c r="QM59" s="1">
        <v>10</v>
      </c>
      <c r="QN59" s="1">
        <v>5.7000000000000002E-2</v>
      </c>
      <c r="QO59" s="1">
        <f t="shared" si="2720"/>
        <v>5.9000000000000004E-2</v>
      </c>
      <c r="QP59" s="1">
        <f t="shared" si="2721"/>
        <v>2.7281553398058254</v>
      </c>
      <c r="QQ59" s="1">
        <f t="shared" si="2722"/>
        <v>4.092233009708738E-3</v>
      </c>
      <c r="QR59" s="1">
        <f t="shared" si="2723"/>
        <v>31.3953969059706</v>
      </c>
      <c r="QS59" s="1"/>
      <c r="QT59" s="1"/>
      <c r="QU59" s="1" t="s">
        <v>11</v>
      </c>
      <c r="QV59" s="1" t="s">
        <v>54</v>
      </c>
      <c r="QW59" s="1">
        <v>66</v>
      </c>
      <c r="QX59" s="1">
        <v>10</v>
      </c>
      <c r="QY59" s="1">
        <v>5.8999999999999997E-2</v>
      </c>
      <c r="QZ59" s="1">
        <f t="shared" si="2724"/>
        <v>5.7999999999999996E-2</v>
      </c>
      <c r="RA59" s="1">
        <f t="shared" si="2725"/>
        <v>2.7596153846153846</v>
      </c>
      <c r="RB59" s="1">
        <f t="shared" si="2726"/>
        <v>4.139423076923077E-3</v>
      </c>
      <c r="RC59" s="1">
        <f t="shared" si="2727"/>
        <v>31.75743662528733</v>
      </c>
      <c r="RD59" s="1"/>
      <c r="RE59" s="1"/>
      <c r="RF59" s="1" t="s">
        <v>11</v>
      </c>
      <c r="RG59" s="1" t="s">
        <v>55</v>
      </c>
      <c r="RH59" s="1">
        <v>67</v>
      </c>
      <c r="RI59" s="1">
        <v>10</v>
      </c>
      <c r="RJ59" s="1">
        <v>6.4000000000000001E-2</v>
      </c>
      <c r="RK59" s="1">
        <f t="shared" si="2728"/>
        <v>6.5000000000000002E-2</v>
      </c>
      <c r="RL59" s="1">
        <f t="shared" si="2729"/>
        <v>2.9679487179487181</v>
      </c>
      <c r="RM59" s="1">
        <f t="shared" si="2730"/>
        <v>4.4519230769230773E-3</v>
      </c>
      <c r="RN59" s="1">
        <f t="shared" si="2731"/>
        <v>34.154920226499499</v>
      </c>
      <c r="RO59" s="1"/>
      <c r="RP59" s="1"/>
      <c r="RQ59" s="1" t="s">
        <v>11</v>
      </c>
      <c r="RR59" s="1" t="s">
        <v>56</v>
      </c>
      <c r="RS59" s="1">
        <v>70</v>
      </c>
      <c r="RT59" s="1">
        <v>10</v>
      </c>
      <c r="RU59" s="1">
        <v>7.4999999999999997E-2</v>
      </c>
      <c r="RV59" s="1">
        <f t="shared" si="2732"/>
        <v>6.8999999999999992E-2</v>
      </c>
      <c r="RW59" s="1">
        <f t="shared" si="2733"/>
        <v>3.0673076923076921</v>
      </c>
      <c r="RX59" s="1">
        <f t="shared" si="2734"/>
        <v>4.6009615384615381E-3</v>
      </c>
      <c r="RY59" s="1">
        <f t="shared" si="2735"/>
        <v>35.298335482462221</v>
      </c>
      <c r="RZ59" s="1"/>
      <c r="SA59" s="1"/>
      <c r="SB59" s="2" t="s">
        <v>11</v>
      </c>
      <c r="SC59" s="1" t="s">
        <v>57</v>
      </c>
      <c r="SD59" s="1">
        <v>71</v>
      </c>
      <c r="SE59" s="2">
        <v>10</v>
      </c>
      <c r="SF59" s="1">
        <v>2.9000000000000001E-2</v>
      </c>
      <c r="SG59" s="1">
        <f t="shared" si="2736"/>
        <v>2.5000000000000001E-2</v>
      </c>
      <c r="SH59" s="1">
        <f t="shared" si="2737"/>
        <v>1.6095890410958904</v>
      </c>
      <c r="SI59" s="1">
        <f t="shared" si="2738"/>
        <v>2.4143835616438356E-3</v>
      </c>
      <c r="SJ59" s="1">
        <f t="shared" si="2739"/>
        <v>18.523023987447434</v>
      </c>
      <c r="SK59" s="1"/>
      <c r="SL59" s="1"/>
      <c r="SM59" s="2" t="s">
        <v>11</v>
      </c>
      <c r="SN59" s="1" t="s">
        <v>58</v>
      </c>
      <c r="SO59" s="1">
        <v>72</v>
      </c>
      <c r="SP59" s="2">
        <v>10</v>
      </c>
      <c r="SQ59" s="1">
        <v>4.2999999999999997E-2</v>
      </c>
      <c r="SR59" s="1">
        <f t="shared" si="2740"/>
        <v>3.6999999999999998E-2</v>
      </c>
      <c r="SS59" s="1">
        <f t="shared" si="2741"/>
        <v>1.9484536082474226</v>
      </c>
      <c r="ST59" s="1">
        <f t="shared" si="2742"/>
        <v>2.9226804123711342E-3</v>
      </c>
      <c r="SU59" s="1">
        <f t="shared" si="2743"/>
        <v>22.422650752780193</v>
      </c>
      <c r="SV59" s="1"/>
      <c r="SW59" s="1"/>
      <c r="SX59" s="2" t="s">
        <v>11</v>
      </c>
      <c r="SY59" s="1" t="s">
        <v>59</v>
      </c>
      <c r="SZ59" s="1">
        <v>73</v>
      </c>
      <c r="TA59" s="2">
        <v>10</v>
      </c>
      <c r="TB59" s="1">
        <v>0.05</v>
      </c>
      <c r="TC59" s="1">
        <f t="shared" si="2744"/>
        <v>4.4000000000000004E-2</v>
      </c>
      <c r="TD59" s="1">
        <f t="shared" si="2745"/>
        <v>2.1310344827586207</v>
      </c>
      <c r="TE59" s="1">
        <f t="shared" si="2746"/>
        <v>3.1965517241379312E-3</v>
      </c>
      <c r="TF59" s="1">
        <f t="shared" si="2747"/>
        <v>24.523777084950947</v>
      </c>
      <c r="TG59" s="1"/>
      <c r="TH59" s="1"/>
      <c r="TI59" s="2" t="s">
        <v>11</v>
      </c>
      <c r="TJ59" s="1" t="s">
        <v>60</v>
      </c>
      <c r="TK59" s="1">
        <v>74</v>
      </c>
      <c r="TL59" s="2">
        <v>10</v>
      </c>
      <c r="TM59" s="1">
        <v>5.5E-2</v>
      </c>
      <c r="TN59" s="1">
        <f t="shared" si="2748"/>
        <v>4.9000000000000002E-2</v>
      </c>
      <c r="TO59" s="1">
        <f t="shared" si="1899"/>
        <v>2.3024054982817872</v>
      </c>
      <c r="TP59" s="1">
        <f t="shared" si="2749"/>
        <v>3.4536082474226808E-3</v>
      </c>
      <c r="TQ59" s="1">
        <f t="shared" si="2750"/>
        <v>26.49590124226231</v>
      </c>
      <c r="TR59" s="1"/>
      <c r="TS59" s="1"/>
      <c r="TT59" s="2" t="s">
        <v>11</v>
      </c>
      <c r="TU59" s="1" t="s">
        <v>61</v>
      </c>
      <c r="TV59" s="1">
        <v>77</v>
      </c>
      <c r="TW59" s="2">
        <v>10</v>
      </c>
      <c r="TX59" s="1">
        <v>7.2999999999999995E-2</v>
      </c>
      <c r="TY59" s="1">
        <f t="shared" si="2751"/>
        <v>6.4000000000000001E-2</v>
      </c>
      <c r="TZ59" s="1">
        <f t="shared" si="2752"/>
        <v>2.7903780068728521</v>
      </c>
      <c r="UA59" s="1">
        <f t="shared" si="2753"/>
        <v>4.185567010309278E-3</v>
      </c>
      <c r="UB59" s="1">
        <f t="shared" si="2754"/>
        <v>32.111450460771628</v>
      </c>
      <c r="UC59" s="1"/>
      <c r="UD59" s="1"/>
      <c r="UE59" s="2" t="s">
        <v>11</v>
      </c>
      <c r="UF59" s="1" t="s">
        <v>62</v>
      </c>
      <c r="UG59" s="1">
        <v>78</v>
      </c>
      <c r="UH59" s="2">
        <v>10</v>
      </c>
      <c r="UI59" s="1">
        <v>7.4999999999999997E-2</v>
      </c>
      <c r="UJ59" s="1">
        <f t="shared" si="2755"/>
        <v>6.7000000000000004E-2</v>
      </c>
      <c r="UK59" s="1">
        <f t="shared" si="2756"/>
        <v>2.4809688581314879</v>
      </c>
      <c r="UL59" s="1">
        <f t="shared" si="2757"/>
        <v>3.7214532871972321E-3</v>
      </c>
      <c r="UM59" s="1">
        <f t="shared" si="2758"/>
        <v>28.550794331943933</v>
      </c>
      <c r="UN59" s="1"/>
      <c r="UO59" s="1"/>
      <c r="UP59" s="2" t="s">
        <v>11</v>
      </c>
      <c r="UQ59" s="1" t="s">
        <v>63</v>
      </c>
      <c r="UR59" s="1">
        <v>79</v>
      </c>
      <c r="US59" s="2">
        <v>10</v>
      </c>
      <c r="UT59" s="1">
        <v>7.8E-2</v>
      </c>
      <c r="UU59" s="1">
        <f t="shared" si="2759"/>
        <v>6.9000000000000006E-2</v>
      </c>
      <c r="UV59" s="1">
        <f t="shared" si="2760"/>
        <v>2.9517241379310346</v>
      </c>
      <c r="UW59" s="1">
        <f t="shared" si="2761"/>
        <v>4.4275862068965518E-3</v>
      </c>
      <c r="UX59" s="1">
        <f t="shared" si="2762"/>
        <v>33.968209036760534</v>
      </c>
      <c r="UY59" s="1"/>
      <c r="UZ59" s="1"/>
      <c r="VA59" s="2" t="s">
        <v>11</v>
      </c>
      <c r="VB59" s="1" t="s">
        <v>64</v>
      </c>
      <c r="VC59" s="1">
        <v>80</v>
      </c>
      <c r="VD59" s="2">
        <v>10</v>
      </c>
      <c r="VE59" s="1">
        <v>8.4000000000000005E-2</v>
      </c>
      <c r="VF59" s="1">
        <f t="shared" si="2763"/>
        <v>7.400000000000001E-2</v>
      </c>
      <c r="VG59" s="1">
        <f t="shared" si="2764"/>
        <v>3.0965517241379317</v>
      </c>
      <c r="VH59" s="1">
        <f t="shared" si="2765"/>
        <v>4.6448275862068979E-3</v>
      </c>
      <c r="VI59" s="1">
        <f t="shared" si="2766"/>
        <v>35.634873498844591</v>
      </c>
      <c r="VJ59" s="1"/>
      <c r="VK59" s="1"/>
      <c r="VL59" s="2" t="s">
        <v>11</v>
      </c>
      <c r="VM59" s="1" t="s">
        <v>65</v>
      </c>
      <c r="VN59" s="1">
        <v>84</v>
      </c>
      <c r="VO59" s="2">
        <v>10</v>
      </c>
      <c r="VP59" s="1">
        <v>9.7000000000000003E-2</v>
      </c>
      <c r="VQ59" s="1">
        <f t="shared" si="2767"/>
        <v>8.5000000000000006E-2</v>
      </c>
      <c r="VR59" s="1">
        <f t="shared" si="2768"/>
        <v>3.4914089347079038</v>
      </c>
      <c r="VS59" s="1">
        <f t="shared" si="2769"/>
        <v>5.2371134020618559E-3</v>
      </c>
      <c r="VT59" s="1">
        <f t="shared" si="2770"/>
        <v>40.178859197221648</v>
      </c>
      <c r="VU59" s="1"/>
      <c r="VV59" s="1"/>
      <c r="VW59" s="2" t="s">
        <v>11</v>
      </c>
      <c r="VX59" s="1" t="s">
        <v>66</v>
      </c>
      <c r="VY59" s="1">
        <v>85</v>
      </c>
      <c r="VZ59" s="2">
        <v>10</v>
      </c>
      <c r="WA59" s="1">
        <v>3.1E-2</v>
      </c>
      <c r="WB59" s="1">
        <f t="shared" si="2771"/>
        <v>2.5999999999999999E-2</v>
      </c>
      <c r="WC59" s="1">
        <f t="shared" si="2772"/>
        <v>1.1393728222996515</v>
      </c>
      <c r="WD59" s="1">
        <f t="shared" si="2773"/>
        <v>1.7090592334494774E-3</v>
      </c>
      <c r="WE59" s="1">
        <f t="shared" si="2774"/>
        <v>13.111812754225152</v>
      </c>
      <c r="WF59" s="1"/>
      <c r="WG59" s="1"/>
      <c r="WH59" s="2" t="s">
        <v>11</v>
      </c>
      <c r="WI59" s="1" t="s">
        <v>67</v>
      </c>
      <c r="WJ59" s="1">
        <v>86</v>
      </c>
      <c r="WK59" s="2">
        <v>10</v>
      </c>
      <c r="WL59" s="1">
        <v>4.2999999999999997E-2</v>
      </c>
      <c r="WM59" s="1">
        <f t="shared" si="2775"/>
        <v>3.4999999999999996E-2</v>
      </c>
      <c r="WN59" s="1">
        <f t="shared" si="2776"/>
        <v>1.3715277777777777</v>
      </c>
      <c r="WO59" s="1">
        <f t="shared" si="2777"/>
        <v>2.0572916666666665E-3</v>
      </c>
      <c r="WP59" s="1">
        <f t="shared" si="2778"/>
        <v>15.783433707980103</v>
      </c>
      <c r="WQ59" s="1"/>
      <c r="WR59" s="1"/>
      <c r="WS59" s="2" t="s">
        <v>11</v>
      </c>
      <c r="WT59" s="1" t="s">
        <v>68</v>
      </c>
      <c r="WU59" s="1">
        <v>87</v>
      </c>
      <c r="WV59" s="2">
        <v>10</v>
      </c>
      <c r="WW59" s="1">
        <v>5.5E-2</v>
      </c>
      <c r="WX59" s="1">
        <f t="shared" si="2779"/>
        <v>4.8000000000000001E-2</v>
      </c>
      <c r="WY59" s="1">
        <f t="shared" si="2780"/>
        <v>1.8118466898954706</v>
      </c>
      <c r="WZ59" s="1">
        <f t="shared" si="2781"/>
        <v>2.717770034843206E-3</v>
      </c>
      <c r="XA59" s="1">
        <f t="shared" si="2782"/>
        <v>20.850589089287705</v>
      </c>
      <c r="XB59" s="1"/>
      <c r="XC59" s="1"/>
      <c r="XD59" s="2" t="s">
        <v>11</v>
      </c>
      <c r="XE59" s="1" t="s">
        <v>69</v>
      </c>
      <c r="XF59" s="1">
        <v>88</v>
      </c>
      <c r="XG59" s="2">
        <v>10</v>
      </c>
      <c r="XH59" s="1">
        <v>6.5000000000000002E-2</v>
      </c>
      <c r="XI59" s="1">
        <f t="shared" si="2783"/>
        <v>5.6000000000000001E-2</v>
      </c>
      <c r="XJ59" s="1">
        <f t="shared" si="2784"/>
        <v>2.0625</v>
      </c>
      <c r="XK59" s="1">
        <f t="shared" si="2785"/>
        <v>3.0937500000000001E-3</v>
      </c>
      <c r="XL59" s="1">
        <f t="shared" si="2786"/>
        <v>23.735087652000463</v>
      </c>
      <c r="XM59" s="1"/>
      <c r="XN59" s="1"/>
      <c r="XO59" s="2" t="s">
        <v>11</v>
      </c>
      <c r="XP59" s="1" t="s">
        <v>70</v>
      </c>
      <c r="XQ59" s="1">
        <v>91</v>
      </c>
      <c r="XR59" s="2">
        <v>10</v>
      </c>
      <c r="XS59" s="1">
        <v>8.4000000000000005E-2</v>
      </c>
      <c r="XT59" s="1">
        <f t="shared" si="2787"/>
        <v>7.3000000000000009E-2</v>
      </c>
      <c r="XU59" s="1">
        <f t="shared" si="2788"/>
        <v>2.6470588235294121</v>
      </c>
      <c r="XV59" s="1">
        <f t="shared" si="2789"/>
        <v>3.9705882352941181E-3</v>
      </c>
      <c r="XW59" s="1">
        <f t="shared" si="2790"/>
        <v>30.462144580107545</v>
      </c>
      <c r="XX59" s="1"/>
      <c r="XY59" s="1"/>
      <c r="XZ59" s="2" t="s">
        <v>11</v>
      </c>
      <c r="YA59" s="1" t="s">
        <v>71</v>
      </c>
      <c r="YB59" s="1">
        <v>92</v>
      </c>
      <c r="YC59" s="2">
        <v>10</v>
      </c>
      <c r="YD59" s="1">
        <v>8.5999999999999993E-2</v>
      </c>
      <c r="YE59" s="1">
        <f t="shared" si="2791"/>
        <v>7.4999999999999997E-2</v>
      </c>
      <c r="YF59" s="1">
        <f t="shared" si="2792"/>
        <v>2.8316151202749142</v>
      </c>
      <c r="YG59" s="1">
        <f t="shared" si="2793"/>
        <v>4.2474226804123712E-3</v>
      </c>
      <c r="YH59" s="1">
        <f t="shared" si="2794"/>
        <v>32.586003915856928</v>
      </c>
      <c r="YI59" s="1"/>
      <c r="YJ59" s="1"/>
      <c r="YK59" s="2" t="s">
        <v>11</v>
      </c>
      <c r="YL59" s="1" t="s">
        <v>72</v>
      </c>
      <c r="YM59" s="1">
        <v>93</v>
      </c>
      <c r="YN59" s="2">
        <v>10</v>
      </c>
      <c r="YO59" s="1">
        <v>8.7999999999999995E-2</v>
      </c>
      <c r="YP59" s="1">
        <f t="shared" si="2795"/>
        <v>7.6999999999999999E-2</v>
      </c>
      <c r="YQ59" s="1">
        <f t="shared" si="2796"/>
        <v>2.8600682593856654</v>
      </c>
      <c r="YR59" s="1">
        <f t="shared" si="2797"/>
        <v>4.2901023890784982E-3</v>
      </c>
      <c r="YS59" s="1">
        <f t="shared" si="2798"/>
        <v>32.913440401077892</v>
      </c>
      <c r="YT59" s="1"/>
      <c r="YU59" s="1"/>
      <c r="YV59" s="2" t="s">
        <v>11</v>
      </c>
      <c r="YW59" s="1" t="s">
        <v>73</v>
      </c>
      <c r="YX59" s="1">
        <v>94</v>
      </c>
      <c r="YY59" s="2">
        <v>10</v>
      </c>
      <c r="YZ59" s="1">
        <v>9.1999999999999998E-2</v>
      </c>
      <c r="ZA59" s="1">
        <f t="shared" si="2799"/>
        <v>7.9000000000000001E-2</v>
      </c>
      <c r="ZB59" s="1">
        <f t="shared" si="2800"/>
        <v>2.8843537414965987</v>
      </c>
      <c r="ZC59" s="1">
        <f t="shared" si="2801"/>
        <v>4.3265306122448983E-3</v>
      </c>
      <c r="ZD59" s="1">
        <f t="shared" si="2802"/>
        <v>33.192915817598667</v>
      </c>
      <c r="ZE59" s="1"/>
      <c r="ZF59" s="1"/>
      <c r="ZG59" s="2" t="s">
        <v>11</v>
      </c>
      <c r="ZH59" s="1" t="s">
        <v>74</v>
      </c>
      <c r="ZI59" s="1">
        <v>95</v>
      </c>
      <c r="ZJ59" s="2">
        <v>10</v>
      </c>
      <c r="ZK59" s="1">
        <v>9.4E-2</v>
      </c>
      <c r="ZL59" s="1">
        <f t="shared" si="2803"/>
        <v>8.1000000000000003E-2</v>
      </c>
      <c r="ZM59" s="1">
        <f t="shared" si="2804"/>
        <v>2.9727891156462589</v>
      </c>
      <c r="ZN59" s="1">
        <f t="shared" si="2805"/>
        <v>4.4591836734693881E-3</v>
      </c>
      <c r="ZO59" s="1">
        <f t="shared" si="2806"/>
        <v>34.210623142194855</v>
      </c>
      <c r="ZP59" s="1"/>
      <c r="ZQ59" s="1"/>
      <c r="ZR59" s="2" t="s">
        <v>11</v>
      </c>
      <c r="ZS59" s="1" t="s">
        <v>75</v>
      </c>
      <c r="ZT59" s="1">
        <v>99</v>
      </c>
      <c r="ZU59" s="2">
        <v>10</v>
      </c>
      <c r="ZV59" s="1">
        <v>0.10199999999999999</v>
      </c>
      <c r="ZW59" s="1">
        <f t="shared" si="2807"/>
        <v>8.6999999999999994E-2</v>
      </c>
      <c r="ZX59" s="1">
        <f t="shared" si="2808"/>
        <v>3.047945205479452</v>
      </c>
      <c r="ZY59" s="1">
        <f t="shared" si="2809"/>
        <v>4.5719178082191782E-3</v>
      </c>
      <c r="ZZ59" s="1">
        <f t="shared" si="2810"/>
        <v>35.075513508145143</v>
      </c>
      <c r="AAA59" s="1"/>
      <c r="AAB59" s="1"/>
      <c r="AAC59" s="2" t="s">
        <v>11</v>
      </c>
      <c r="AAD59" s="1" t="s">
        <v>76</v>
      </c>
      <c r="AAE59" s="1">
        <v>100</v>
      </c>
      <c r="AAF59" s="2">
        <v>10</v>
      </c>
      <c r="AAG59" s="1">
        <v>0.03</v>
      </c>
      <c r="AAH59" s="1">
        <f t="shared" si="3404"/>
        <v>2.7999999999999997E-2</v>
      </c>
      <c r="AAI59" s="1">
        <f t="shared" si="2811"/>
        <v>1.8655172413793102</v>
      </c>
      <c r="AAJ59" s="1">
        <f t="shared" si="2812"/>
        <v>2.7982758620689655E-3</v>
      </c>
      <c r="AAK59" s="1">
        <f t="shared" si="2813"/>
        <v>21.468225571130198</v>
      </c>
      <c r="AAL59" s="1"/>
      <c r="AAM59" s="1"/>
      <c r="AAN59" s="2" t="s">
        <v>11</v>
      </c>
      <c r="AAO59" s="1" t="s">
        <v>77</v>
      </c>
      <c r="AAP59" s="1">
        <v>101</v>
      </c>
      <c r="AAQ59" s="2">
        <v>10</v>
      </c>
      <c r="AAR59" s="1">
        <v>4.3999999999999997E-2</v>
      </c>
      <c r="AAS59" s="1">
        <f t="shared" si="2814"/>
        <v>3.6999999999999998E-2</v>
      </c>
      <c r="AAT59" s="1">
        <f t="shared" si="2815"/>
        <v>1.9792387543252596</v>
      </c>
      <c r="AAU59" s="1">
        <f t="shared" si="2816"/>
        <v>2.9688581314878896E-3</v>
      </c>
      <c r="AAV59" s="1">
        <f t="shared" si="2817"/>
        <v>22.776923790616362</v>
      </c>
      <c r="AAW59" s="1"/>
      <c r="AAX59" s="1"/>
      <c r="AAY59" s="2" t="s">
        <v>11</v>
      </c>
      <c r="AAZ59" s="1" t="s">
        <v>78</v>
      </c>
      <c r="ABA59" s="1">
        <v>102</v>
      </c>
      <c r="ABB59" s="2">
        <v>10</v>
      </c>
      <c r="ABC59" s="1">
        <v>4.7E-2</v>
      </c>
      <c r="ABD59" s="1">
        <f t="shared" si="2818"/>
        <v>0.04</v>
      </c>
      <c r="ABE59" s="1">
        <f t="shared" si="2819"/>
        <v>2.1310344827586207</v>
      </c>
      <c r="ABF59" s="1">
        <f t="shared" si="2820"/>
        <v>3.1965517241379312E-3</v>
      </c>
      <c r="ABG59" s="1">
        <f t="shared" si="2821"/>
        <v>24.523777084950947</v>
      </c>
      <c r="ABH59" s="1"/>
      <c r="ABI59" s="1"/>
      <c r="ABJ59" s="2" t="s">
        <v>11</v>
      </c>
      <c r="ABK59" s="1" t="s">
        <v>79</v>
      </c>
      <c r="ABL59" s="1">
        <v>112</v>
      </c>
      <c r="ABM59" s="2">
        <v>10</v>
      </c>
      <c r="ABN59" s="1">
        <v>9.4E-2</v>
      </c>
      <c r="ABO59" s="1">
        <f t="shared" si="2822"/>
        <v>7.6999999999999999E-2</v>
      </c>
      <c r="ABP59" s="1">
        <f t="shared" si="2823"/>
        <v>3.4693877551020411</v>
      </c>
      <c r="ABQ59" s="1">
        <f t="shared" si="2824"/>
        <v>5.204081632653062E-3</v>
      </c>
      <c r="ABR59" s="1">
        <f t="shared" si="2825"/>
        <v>39.925441195696514</v>
      </c>
      <c r="ABS59" s="1"/>
      <c r="ABT59" s="1"/>
      <c r="ABU59" s="2" t="s">
        <v>11</v>
      </c>
      <c r="ABV59" s="1" t="s">
        <v>80</v>
      </c>
      <c r="ABW59" s="1">
        <v>113</v>
      </c>
      <c r="ABX59" s="2">
        <v>10</v>
      </c>
      <c r="ABY59" s="1">
        <v>3.3000000000000002E-2</v>
      </c>
      <c r="ABZ59" s="1">
        <f t="shared" si="2826"/>
        <v>2.0000000000000004E-2</v>
      </c>
      <c r="ACA59" s="1">
        <f t="shared" si="2827"/>
        <v>0.37500000000000017</v>
      </c>
      <c r="ACB59" s="1">
        <f t="shared" si="2828"/>
        <v>5.6250000000000028E-4</v>
      </c>
      <c r="ACC59" s="1">
        <f t="shared" si="2829"/>
        <v>4.3154704821819037</v>
      </c>
      <c r="ACD59" s="1"/>
      <c r="ACE59" s="1"/>
      <c r="ACF59" s="2" t="s">
        <v>11</v>
      </c>
      <c r="ACG59" s="1" t="s">
        <v>81</v>
      </c>
      <c r="ACH59" s="1">
        <v>114</v>
      </c>
      <c r="ACI59" s="2">
        <v>10</v>
      </c>
      <c r="ACJ59" s="1">
        <v>4.1000000000000002E-2</v>
      </c>
      <c r="ACK59" s="1">
        <f t="shared" si="2830"/>
        <v>2.7000000000000003E-2</v>
      </c>
      <c r="ACL59" s="1">
        <f t="shared" si="2831"/>
        <v>0.54838709677419362</v>
      </c>
      <c r="ACM59" s="1">
        <f t="shared" si="2832"/>
        <v>8.2258064516129044E-4</v>
      </c>
      <c r="ACN59" s="1">
        <f t="shared" si="2833"/>
        <v>6.3107955438359005</v>
      </c>
      <c r="ACO59" s="1"/>
      <c r="ACP59" s="1"/>
      <c r="ACQ59" s="2" t="s">
        <v>11</v>
      </c>
      <c r="ACR59" s="1" t="s">
        <v>82</v>
      </c>
      <c r="ACS59" s="1">
        <v>115</v>
      </c>
      <c r="ACT59" s="2">
        <v>10</v>
      </c>
      <c r="ACU59" s="1">
        <v>5.0999999999999997E-2</v>
      </c>
      <c r="ACV59" s="1">
        <f t="shared" si="2834"/>
        <v>3.6999999999999998E-2</v>
      </c>
      <c r="ACW59" s="1">
        <f t="shared" si="2835"/>
        <v>0.95017793594306044</v>
      </c>
      <c r="ACX59" s="1">
        <f t="shared" si="2836"/>
        <v>1.4252669039145906E-3</v>
      </c>
      <c r="ACY59" s="1">
        <f t="shared" si="2837"/>
        <v>10.934572894354142</v>
      </c>
      <c r="ACZ59" s="1"/>
      <c r="ADA59" s="1"/>
      <c r="ADB59" s="2" t="s">
        <v>11</v>
      </c>
      <c r="ADC59" s="1" t="s">
        <v>83</v>
      </c>
      <c r="ADD59" s="1">
        <v>116</v>
      </c>
      <c r="ADE59" s="2">
        <v>10</v>
      </c>
      <c r="ADF59" s="1">
        <v>5.8000000000000003E-2</v>
      </c>
      <c r="ADG59" s="1">
        <f t="shared" si="2838"/>
        <v>4.2000000000000003E-2</v>
      </c>
      <c r="ADH59" s="1">
        <f t="shared" si="2839"/>
        <v>1.128113879003559</v>
      </c>
      <c r="ADI59" s="1">
        <f t="shared" si="2840"/>
        <v>1.6921708185053386E-3</v>
      </c>
      <c r="ADJ59" s="1">
        <f t="shared" si="2841"/>
        <v>12.982245721012227</v>
      </c>
      <c r="ADK59" s="1"/>
      <c r="ADL59" s="1"/>
      <c r="ADM59" s="2" t="s">
        <v>11</v>
      </c>
      <c r="ADN59" s="1" t="s">
        <v>84</v>
      </c>
      <c r="ADO59" s="1">
        <v>119</v>
      </c>
      <c r="ADP59" s="2">
        <v>10</v>
      </c>
      <c r="ADQ59" s="1">
        <v>7.0000000000000007E-2</v>
      </c>
      <c r="ADR59" s="1">
        <f t="shared" si="2842"/>
        <v>5.3000000000000005E-2</v>
      </c>
      <c r="ADS59" s="1">
        <f t="shared" si="2843"/>
        <v>1.0000000000000002</v>
      </c>
      <c r="ADT59" s="1">
        <f t="shared" si="2844"/>
        <v>1.5000000000000005E-3</v>
      </c>
      <c r="ADU59" s="1">
        <f t="shared" si="2845"/>
        <v>11.507921285818409</v>
      </c>
      <c r="ADV59" s="1"/>
      <c r="ADW59" s="1"/>
      <c r="ADX59" s="2" t="s">
        <v>11</v>
      </c>
      <c r="ADY59" s="1" t="s">
        <v>85</v>
      </c>
      <c r="ADZ59" s="1">
        <v>120</v>
      </c>
      <c r="AEA59" s="2">
        <v>10</v>
      </c>
      <c r="AEB59" s="1">
        <v>7.2999999999999995E-2</v>
      </c>
      <c r="AEC59" s="1">
        <f t="shared" si="2846"/>
        <v>5.5999999999999994E-2</v>
      </c>
      <c r="AED59" s="1">
        <f t="shared" si="2847"/>
        <v>1.079136690647482</v>
      </c>
      <c r="AEE59" s="1">
        <f t="shared" si="2848"/>
        <v>1.618705035971223E-3</v>
      </c>
      <c r="AEF59" s="1">
        <f t="shared" si="2849"/>
        <v>12.418620092609789</v>
      </c>
      <c r="AEG59" s="1"/>
      <c r="AEH59" s="1"/>
      <c r="AEI59" s="2" t="s">
        <v>11</v>
      </c>
      <c r="AEJ59" s="1" t="s">
        <v>86</v>
      </c>
      <c r="AEK59" s="1">
        <v>121</v>
      </c>
      <c r="AEL59" s="2">
        <v>10</v>
      </c>
      <c r="AEM59" s="1">
        <v>7.4999999999999997E-2</v>
      </c>
      <c r="AEN59" s="1">
        <f t="shared" si="2850"/>
        <v>5.6999999999999995E-2</v>
      </c>
      <c r="AEO59" s="1">
        <f t="shared" si="2851"/>
        <v>1.1546762589928057</v>
      </c>
      <c r="AEP59" s="1">
        <f t="shared" si="2852"/>
        <v>1.7320143884892085E-3</v>
      </c>
      <c r="AEQ59" s="1">
        <f t="shared" si="2853"/>
        <v>13.287923499092473</v>
      </c>
      <c r="AER59" s="1"/>
      <c r="AES59" s="1"/>
      <c r="AET59" s="2" t="s">
        <v>11</v>
      </c>
      <c r="AEU59" s="1" t="s">
        <v>87</v>
      </c>
      <c r="AEV59" s="1">
        <v>122</v>
      </c>
      <c r="AEW59" s="2">
        <v>10</v>
      </c>
      <c r="AEX59" s="1">
        <v>7.3999999999999996E-2</v>
      </c>
      <c r="AEY59" s="1">
        <f t="shared" si="2854"/>
        <v>5.6999999999999995E-2</v>
      </c>
      <c r="AEZ59" s="1">
        <f t="shared" si="2855"/>
        <v>1.1043165467625897</v>
      </c>
      <c r="AFA59" s="1">
        <f t="shared" si="2856"/>
        <v>1.6564748201438847E-3</v>
      </c>
      <c r="AFB59" s="1">
        <f t="shared" si="2857"/>
        <v>12.708387894770683</v>
      </c>
      <c r="AFC59" s="1"/>
      <c r="AFD59" s="1"/>
      <c r="AFE59" s="2" t="s">
        <v>11</v>
      </c>
      <c r="AFF59" s="1" t="s">
        <v>88</v>
      </c>
      <c r="AFG59" s="1">
        <v>123</v>
      </c>
      <c r="AFH59" s="2">
        <v>10</v>
      </c>
      <c r="AFI59" s="1">
        <v>8.2000000000000003E-2</v>
      </c>
      <c r="AFJ59" s="1">
        <f t="shared" si="2858"/>
        <v>6.5000000000000002E-2</v>
      </c>
      <c r="AFK59" s="1">
        <f t="shared" si="2859"/>
        <v>1.3884892086330938</v>
      </c>
      <c r="AFL59" s="1">
        <f t="shared" si="2860"/>
        <v>2.0827338129496406E-3</v>
      </c>
      <c r="AFM59" s="1">
        <f t="shared" si="2861"/>
        <v>15.978624519157931</v>
      </c>
      <c r="AFN59" s="1"/>
      <c r="AFO59" s="1"/>
      <c r="AFP59" s="2" t="s">
        <v>11</v>
      </c>
      <c r="AFQ59" s="1" t="s">
        <v>89</v>
      </c>
      <c r="AFR59" s="1">
        <v>126</v>
      </c>
      <c r="AFS59" s="2">
        <v>10</v>
      </c>
      <c r="AFT59" s="1">
        <v>8.6999999999999994E-2</v>
      </c>
      <c r="AFU59" s="1">
        <f t="shared" si="3405"/>
        <v>6.8999999999999992E-2</v>
      </c>
      <c r="AFV59" s="1">
        <f t="shared" si="2862"/>
        <v>1.6939501779359427</v>
      </c>
      <c r="AFW59" s="1">
        <f t="shared" si="2863"/>
        <v>2.5409252669039142E-3</v>
      </c>
      <c r="AFX59" s="1">
        <f t="shared" si="2864"/>
        <v>19.493845309784909</v>
      </c>
      <c r="AFY59" s="1"/>
      <c r="AFZ59" s="1"/>
      <c r="AGA59" s="2" t="s">
        <v>11</v>
      </c>
      <c r="AGB59" s="1" t="s">
        <v>90</v>
      </c>
      <c r="AGC59" s="1">
        <v>127</v>
      </c>
      <c r="AGD59" s="2">
        <v>10</v>
      </c>
      <c r="AGE59" s="1">
        <v>0.03</v>
      </c>
      <c r="AGF59" s="1">
        <f t="shared" si="2865"/>
        <v>1.4999999999999999E-2</v>
      </c>
      <c r="AGG59" s="1">
        <f t="shared" si="2866"/>
        <v>0.74410774410774416</v>
      </c>
      <c r="AGH59" s="1">
        <f t="shared" si="2867"/>
        <v>1.1161616161616164E-3</v>
      </c>
      <c r="AGI59" s="1">
        <f t="shared" si="2868"/>
        <v>8.563133347359825</v>
      </c>
      <c r="AGJ59" s="1"/>
      <c r="AGK59" s="1"/>
      <c r="AGL59" s="2" t="s">
        <v>11</v>
      </c>
      <c r="AGM59" s="1" t="s">
        <v>91</v>
      </c>
      <c r="AGN59" s="1">
        <v>128</v>
      </c>
      <c r="AGO59" s="2">
        <v>10</v>
      </c>
      <c r="AGP59" s="1">
        <v>4.2000000000000003E-2</v>
      </c>
      <c r="AGQ59" s="1">
        <f t="shared" si="2869"/>
        <v>2.7000000000000003E-2</v>
      </c>
      <c r="AGR59" s="1">
        <f t="shared" si="2870"/>
        <v>1.1839464882943145</v>
      </c>
      <c r="AGS59" s="1">
        <f t="shared" si="2871"/>
        <v>1.7759197324414718E-3</v>
      </c>
      <c r="AGT59" s="1">
        <f t="shared" si="2872"/>
        <v>13.624762993912093</v>
      </c>
      <c r="AGU59" s="1"/>
      <c r="AGV59" s="1"/>
      <c r="AGW59" s="2" t="s">
        <v>11</v>
      </c>
      <c r="AGX59" s="1" t="s">
        <v>92</v>
      </c>
      <c r="AGY59" s="1">
        <v>129</v>
      </c>
      <c r="AGZ59" s="2">
        <v>10</v>
      </c>
      <c r="AHA59" s="1">
        <v>0.04</v>
      </c>
      <c r="AHB59" s="1">
        <f t="shared" si="2025"/>
        <v>2.6000000000000002E-2</v>
      </c>
      <c r="AHC59" s="1">
        <f t="shared" si="2873"/>
        <v>1.2425249169435217</v>
      </c>
      <c r="AHD59" s="1">
        <f t="shared" si="2874"/>
        <v>1.8637873754152826E-3</v>
      </c>
      <c r="AHE59" s="1">
        <f t="shared" si="2875"/>
        <v>14.298878939854101</v>
      </c>
      <c r="AHF59" s="1"/>
      <c r="AHG59" s="1"/>
      <c r="AHH59" s="2" t="s">
        <v>11</v>
      </c>
      <c r="AHI59" s="1" t="s">
        <v>93</v>
      </c>
      <c r="AHJ59" s="1">
        <v>130</v>
      </c>
      <c r="AHK59" s="2">
        <v>10</v>
      </c>
      <c r="AHL59" s="1">
        <v>4.7E-2</v>
      </c>
      <c r="AHM59" s="1">
        <f t="shared" si="2876"/>
        <v>3.3000000000000002E-2</v>
      </c>
      <c r="AHN59" s="1">
        <f t="shared" si="2877"/>
        <v>1.468227424749164</v>
      </c>
      <c r="AHO59" s="1">
        <f t="shared" si="2878"/>
        <v>2.202341137123746E-3</v>
      </c>
      <c r="AHP59" s="1">
        <f t="shared" si="2879"/>
        <v>16.896245633693244</v>
      </c>
      <c r="AHQ59" s="1"/>
      <c r="AHR59" s="1"/>
      <c r="AHS59" s="2" t="s">
        <v>11</v>
      </c>
      <c r="AHT59" s="1" t="s">
        <v>94</v>
      </c>
      <c r="AHU59" s="1">
        <v>133</v>
      </c>
      <c r="AHV59" s="2">
        <v>10</v>
      </c>
      <c r="AHW59" s="1">
        <v>5.8000000000000003E-2</v>
      </c>
      <c r="AHX59" s="1">
        <f t="shared" si="2880"/>
        <v>4.2000000000000003E-2</v>
      </c>
      <c r="AHY59" s="1">
        <f t="shared" si="2881"/>
        <v>1.7906976744186049</v>
      </c>
      <c r="AHZ59" s="1">
        <f t="shared" si="2882"/>
        <v>2.6860465116279077E-3</v>
      </c>
      <c r="AIA59" s="1">
        <f t="shared" si="2883"/>
        <v>20.607207883907382</v>
      </c>
      <c r="AIB59" s="1"/>
      <c r="AIC59" s="1"/>
      <c r="AID59" s="2" t="s">
        <v>11</v>
      </c>
      <c r="AIE59" s="1" t="s">
        <v>95</v>
      </c>
      <c r="AIF59" s="1">
        <v>134</v>
      </c>
      <c r="AIG59" s="2">
        <v>10</v>
      </c>
      <c r="AIH59" s="1">
        <v>5.8999999999999997E-2</v>
      </c>
      <c r="AII59" s="1">
        <f t="shared" si="2037"/>
        <v>4.1999999999999996E-2</v>
      </c>
      <c r="AIJ59" s="1">
        <f t="shared" si="2884"/>
        <v>1.7774086378737539</v>
      </c>
      <c r="AIK59" s="1">
        <f t="shared" si="2885"/>
        <v>2.6661129568106307E-3</v>
      </c>
      <c r="AIL59" s="1">
        <f t="shared" si="2886"/>
        <v>20.454278697384868</v>
      </c>
      <c r="AIM59" s="1"/>
      <c r="AIN59" s="1"/>
      <c r="AIO59" s="2" t="s">
        <v>11</v>
      </c>
      <c r="AIP59" s="1" t="s">
        <v>96</v>
      </c>
      <c r="AIQ59" s="1">
        <v>135</v>
      </c>
      <c r="AIR59" s="2">
        <v>10</v>
      </c>
      <c r="AIS59" s="1">
        <v>5.8999999999999997E-2</v>
      </c>
      <c r="AIT59" s="1">
        <f t="shared" si="2887"/>
        <v>4.4999999999999998E-2</v>
      </c>
      <c r="AIU59" s="1">
        <f t="shared" si="2888"/>
        <v>1.923841059602649</v>
      </c>
      <c r="AIV59" s="1">
        <f t="shared" si="2889"/>
        <v>2.8857615894039737E-3</v>
      </c>
      <c r="AIW59" s="1">
        <f t="shared" si="2890"/>
        <v>22.139411480332761</v>
      </c>
      <c r="AIX59" s="1"/>
      <c r="AIY59" s="1"/>
      <c r="AIZ59" s="2" t="s">
        <v>11</v>
      </c>
      <c r="AJA59" s="1" t="s">
        <v>97</v>
      </c>
      <c r="AJB59" s="1">
        <v>136</v>
      </c>
      <c r="AJC59" s="2">
        <v>10</v>
      </c>
      <c r="AJD59" s="1">
        <v>6.3E-2</v>
      </c>
      <c r="AJE59" s="1">
        <f t="shared" si="2891"/>
        <v>4.7E-2</v>
      </c>
      <c r="AJF59" s="1">
        <f t="shared" si="2892"/>
        <v>1.9801324503311257</v>
      </c>
      <c r="AJG59" s="1">
        <f t="shared" si="2893"/>
        <v>2.9701986754966888E-3</v>
      </c>
      <c r="AJH59" s="1">
        <f t="shared" si="2894"/>
        <v>22.787208373905319</v>
      </c>
      <c r="AJI59" s="1"/>
      <c r="AJJ59" s="1"/>
      <c r="AJK59" s="2" t="s">
        <v>11</v>
      </c>
      <c r="AJL59" s="1" t="s">
        <v>98</v>
      </c>
      <c r="AJM59" s="1">
        <v>140</v>
      </c>
      <c r="AJN59" s="2">
        <v>10</v>
      </c>
      <c r="AJO59" s="1">
        <v>7.0000000000000007E-2</v>
      </c>
      <c r="AJP59" s="1">
        <f t="shared" si="2895"/>
        <v>5.4000000000000006E-2</v>
      </c>
      <c r="AJQ59" s="1">
        <f t="shared" si="2896"/>
        <v>2.2875816993464055</v>
      </c>
      <c r="AJR59" s="1">
        <f t="shared" si="2897"/>
        <v>3.4313725490196082E-3</v>
      </c>
      <c r="AJS59" s="1">
        <f t="shared" si="2898"/>
        <v>26.325310130957138</v>
      </c>
      <c r="AJT59" s="1"/>
      <c r="AJU59" s="1"/>
      <c r="AJV59" s="2" t="s">
        <v>11</v>
      </c>
      <c r="AJW59" s="1" t="s">
        <v>99</v>
      </c>
      <c r="AJX59" s="1">
        <v>141</v>
      </c>
      <c r="AJY59" s="2">
        <v>10</v>
      </c>
      <c r="AJZ59" s="1">
        <v>0.03</v>
      </c>
      <c r="AKA59" s="1">
        <f t="shared" si="2899"/>
        <v>9.9999999999999985E-3</v>
      </c>
      <c r="AKB59" s="1">
        <f t="shared" si="2900"/>
        <v>0.48135593220338979</v>
      </c>
      <c r="AKC59" s="1">
        <f t="shared" si="2901"/>
        <v>7.2203389830508469E-4</v>
      </c>
      <c r="AKD59" s="1">
        <f t="shared" si="2902"/>
        <v>5.5394061782583508</v>
      </c>
      <c r="AKE59" s="1"/>
      <c r="AKF59" s="1"/>
      <c r="AKG59" s="2" t="s">
        <v>11</v>
      </c>
      <c r="AKH59" s="1" t="s">
        <v>100</v>
      </c>
      <c r="AKI59" s="1">
        <v>143</v>
      </c>
      <c r="AKJ59" s="2">
        <v>10</v>
      </c>
      <c r="AKK59" s="1">
        <v>4.3999999999999997E-2</v>
      </c>
      <c r="AKL59" s="1">
        <f t="shared" si="2903"/>
        <v>2.1999999999999999E-2</v>
      </c>
      <c r="AKM59" s="1">
        <f t="shared" si="2904"/>
        <v>0.87796610169491529</v>
      </c>
      <c r="AKN59" s="1">
        <f t="shared" si="2905"/>
        <v>1.316949152542373E-3</v>
      </c>
      <c r="AKO59" s="1">
        <f t="shared" si="2906"/>
        <v>10.103564789921922</v>
      </c>
      <c r="AKP59" s="1"/>
      <c r="AKQ59" s="1"/>
      <c r="AKR59" s="2" t="s">
        <v>11</v>
      </c>
      <c r="AKS59" s="1" t="s">
        <v>101</v>
      </c>
      <c r="AKT59" s="1">
        <v>144</v>
      </c>
      <c r="AKU59" s="2">
        <v>10</v>
      </c>
      <c r="AKV59" s="1">
        <v>5.2999999999999999E-2</v>
      </c>
      <c r="AKW59" s="1">
        <f t="shared" si="2907"/>
        <v>0.03</v>
      </c>
      <c r="AKX59" s="1">
        <f t="shared" si="2908"/>
        <v>1.1186440677966103</v>
      </c>
      <c r="AKY59" s="1">
        <f t="shared" si="2909"/>
        <v>1.6779661016949154E-3</v>
      </c>
      <c r="AKZ59" s="1">
        <f t="shared" si="2910"/>
        <v>12.873267879051099</v>
      </c>
      <c r="ALA59" s="1"/>
      <c r="ALB59" s="1"/>
      <c r="ALC59" s="2" t="s">
        <v>11</v>
      </c>
      <c r="ALD59" s="1" t="s">
        <v>102</v>
      </c>
      <c r="ALE59" s="1">
        <v>147</v>
      </c>
      <c r="ALF59" s="2">
        <v>10</v>
      </c>
      <c r="ALG59" s="1">
        <v>5.8999999999999997E-2</v>
      </c>
      <c r="ALH59" s="1">
        <f t="shared" si="2911"/>
        <v>3.3000000000000002E-2</v>
      </c>
      <c r="ALI59" s="1">
        <f t="shared" si="2912"/>
        <v>1.2237288135593221</v>
      </c>
      <c r="ALJ59" s="1">
        <f t="shared" si="2913"/>
        <v>1.8355932203389831E-3</v>
      </c>
      <c r="ALK59" s="1">
        <f t="shared" si="2914"/>
        <v>14.082574861628625</v>
      </c>
      <c r="ALL59" s="1"/>
      <c r="ALM59" s="1"/>
      <c r="ALN59" s="2" t="s">
        <v>11</v>
      </c>
      <c r="ALO59" s="1" t="s">
        <v>103</v>
      </c>
      <c r="ALP59" s="1">
        <v>148</v>
      </c>
      <c r="ALQ59" s="2">
        <v>10</v>
      </c>
      <c r="ALR59" s="1">
        <v>6.0999999999999999E-2</v>
      </c>
      <c r="ALS59" s="1">
        <f t="shared" si="2915"/>
        <v>3.5999999999999997E-2</v>
      </c>
      <c r="ALT59" s="1">
        <f t="shared" si="2916"/>
        <v>1.2312925170068025</v>
      </c>
      <c r="ALU59" s="1">
        <f t="shared" si="2917"/>
        <v>1.8469387755102038E-3</v>
      </c>
      <c r="ALV59" s="1">
        <f t="shared" si="2918"/>
        <v>14.169617365531503</v>
      </c>
      <c r="ALW59" s="1"/>
      <c r="ALX59" s="1"/>
      <c r="ALY59" s="2" t="s">
        <v>11</v>
      </c>
      <c r="ALZ59" s="1" t="s">
        <v>104</v>
      </c>
      <c r="AMA59" s="1">
        <v>149</v>
      </c>
      <c r="AMB59" s="2">
        <v>10</v>
      </c>
      <c r="AMC59" s="1">
        <v>5.8999999999999997E-2</v>
      </c>
      <c r="AMD59" s="1">
        <f t="shared" si="2919"/>
        <v>3.8999999999999993E-2</v>
      </c>
      <c r="AME59" s="1">
        <f t="shared" si="2920"/>
        <v>1.4143835616438352</v>
      </c>
      <c r="AMF59" s="1">
        <f t="shared" si="2921"/>
        <v>2.1215753424657529E-3</v>
      </c>
      <c r="AMG59" s="1">
        <f t="shared" si="2922"/>
        <v>16.276614695352741</v>
      </c>
      <c r="AMH59" s="1"/>
      <c r="AMI59" s="1"/>
      <c r="AMJ59" s="2" t="s">
        <v>11</v>
      </c>
      <c r="AMK59" s="1" t="s">
        <v>105</v>
      </c>
      <c r="AML59" s="1">
        <v>150</v>
      </c>
      <c r="AMM59" s="2">
        <v>10</v>
      </c>
      <c r="AMN59" s="1">
        <v>6.0999999999999999E-2</v>
      </c>
      <c r="AMO59" s="1">
        <f t="shared" si="2923"/>
        <v>4.1999999999999996E-2</v>
      </c>
      <c r="AMP59" s="1">
        <f t="shared" si="2924"/>
        <v>1.4109589041095889</v>
      </c>
      <c r="AMQ59" s="1">
        <f t="shared" si="2925"/>
        <v>2.1164383561643836E-3</v>
      </c>
      <c r="AMR59" s="1">
        <f t="shared" si="2926"/>
        <v>16.237204006017748</v>
      </c>
      <c r="AMS59" s="1"/>
      <c r="AMT59" s="1"/>
      <c r="AMU59" s="2" t="s">
        <v>11</v>
      </c>
      <c r="AMV59" s="1" t="s">
        <v>106</v>
      </c>
      <c r="AMW59" s="1">
        <v>151</v>
      </c>
      <c r="AMX59" s="2">
        <v>10</v>
      </c>
      <c r="AMY59" s="1">
        <v>6.3E-2</v>
      </c>
      <c r="AMZ59" s="1">
        <f t="shared" si="2927"/>
        <v>4.2999999999999997E-2</v>
      </c>
      <c r="ANA59" s="1">
        <f t="shared" si="2928"/>
        <v>1.3972602739726026</v>
      </c>
      <c r="ANB59" s="1">
        <f t="shared" si="2929"/>
        <v>2.0958904109589041E-3</v>
      </c>
      <c r="ANC59" s="1">
        <f t="shared" si="2930"/>
        <v>16.07956124867777</v>
      </c>
      <c r="AND59" s="1"/>
      <c r="ANE59" s="1"/>
      <c r="ANF59" s="2" t="s">
        <v>11</v>
      </c>
      <c r="ANG59" s="1" t="s">
        <v>107</v>
      </c>
      <c r="ANH59" s="1">
        <v>154</v>
      </c>
      <c r="ANI59" s="2">
        <v>10</v>
      </c>
      <c r="ANJ59" s="1">
        <v>6.9000000000000006E-2</v>
      </c>
      <c r="ANK59" s="1">
        <f t="shared" si="2931"/>
        <v>0.05</v>
      </c>
      <c r="ANL59" s="1">
        <f t="shared" si="2932"/>
        <v>1.6241379310344828</v>
      </c>
      <c r="ANM59" s="1">
        <f t="shared" si="2933"/>
        <v>2.4362068965517241E-3</v>
      </c>
      <c r="ANN59" s="1">
        <f t="shared" si="2934"/>
        <v>18.690451467656789</v>
      </c>
      <c r="ANO59" s="1"/>
      <c r="ANP59" s="1"/>
      <c r="ANQ59" s="2" t="s">
        <v>11</v>
      </c>
      <c r="ANR59" s="1" t="s">
        <v>108</v>
      </c>
      <c r="ANS59" s="1">
        <v>155</v>
      </c>
      <c r="ANT59" s="2">
        <v>10</v>
      </c>
      <c r="ANU59" s="1">
        <v>2.9000000000000001E-2</v>
      </c>
      <c r="ANV59" s="1">
        <f t="shared" si="2935"/>
        <v>9.0000000000000011E-3</v>
      </c>
      <c r="ANW59" s="1">
        <f t="shared" si="2936"/>
        <v>5.8020477815699696E-2</v>
      </c>
      <c r="ANX59" s="1">
        <f t="shared" si="2937"/>
        <v>8.703071672354954E-5</v>
      </c>
      <c r="ANY59" s="1">
        <f t="shared" si="2938"/>
        <v>0.66769509166864505</v>
      </c>
      <c r="ANZ59" s="1"/>
      <c r="AOA59" s="1"/>
      <c r="AOB59" s="2" t="s">
        <v>11</v>
      </c>
      <c r="AOC59" s="1" t="s">
        <v>109</v>
      </c>
      <c r="AOD59" s="1">
        <v>156</v>
      </c>
      <c r="AOE59" s="2">
        <v>10</v>
      </c>
      <c r="AOF59" s="1">
        <v>3.5999999999999997E-2</v>
      </c>
      <c r="AOG59" s="1">
        <f t="shared" si="2939"/>
        <v>1.4999999999999996E-2</v>
      </c>
      <c r="AOH59" s="1">
        <f t="shared" si="2940"/>
        <v>0.30508474576271172</v>
      </c>
      <c r="AOI59" s="1">
        <f t="shared" si="2941"/>
        <v>4.5762711864406761E-4</v>
      </c>
      <c r="AOJ59" s="1">
        <f t="shared" si="2942"/>
        <v>3.5108912397412069</v>
      </c>
      <c r="AOK59" s="1"/>
      <c r="AOL59" s="1"/>
      <c r="AOM59" s="2" t="s">
        <v>11</v>
      </c>
      <c r="AON59" s="1" t="s">
        <v>110</v>
      </c>
      <c r="AOO59" s="1">
        <v>157</v>
      </c>
      <c r="AOP59" s="2">
        <v>10</v>
      </c>
      <c r="AOQ59" s="1">
        <v>3.5999999999999997E-2</v>
      </c>
      <c r="AOR59" s="1">
        <f t="shared" si="2943"/>
        <v>2.1999999999999999E-2</v>
      </c>
      <c r="AOS59" s="1">
        <f t="shared" si="2944"/>
        <v>0.70307167235494883</v>
      </c>
      <c r="AOT59" s="1">
        <f t="shared" si="2945"/>
        <v>1.0546075085324234E-3</v>
      </c>
      <c r="AOU59" s="1">
        <f t="shared" si="2946"/>
        <v>8.0908934637494596</v>
      </c>
      <c r="AOV59" s="1"/>
      <c r="AOW59" s="1"/>
      <c r="AOX59" s="2" t="s">
        <v>11</v>
      </c>
      <c r="AOY59" s="1" t="s">
        <v>111</v>
      </c>
      <c r="AOZ59" s="1">
        <v>158</v>
      </c>
      <c r="APA59" s="2">
        <v>10</v>
      </c>
      <c r="APB59" s="1">
        <v>4.5999999999999999E-2</v>
      </c>
      <c r="APC59" s="1">
        <f t="shared" si="2947"/>
        <v>2.5999999999999999E-2</v>
      </c>
      <c r="APD59" s="1">
        <f t="shared" si="2948"/>
        <v>0.5821917808219178</v>
      </c>
      <c r="APE59" s="1">
        <f t="shared" si="2949"/>
        <v>8.7328767123287672E-4</v>
      </c>
      <c r="APF59" s="1">
        <f t="shared" si="2950"/>
        <v>6.6998171869490717</v>
      </c>
      <c r="APG59" s="1"/>
      <c r="APH59" s="1"/>
      <c r="API59" s="2" t="s">
        <v>11</v>
      </c>
      <c r="APJ59" s="1" t="s">
        <v>112</v>
      </c>
      <c r="APK59" s="1">
        <v>161</v>
      </c>
      <c r="APL59" s="2">
        <v>10</v>
      </c>
      <c r="APM59" s="1">
        <v>0.05</v>
      </c>
      <c r="APN59" s="1">
        <f t="shared" si="2951"/>
        <v>3.4000000000000002E-2</v>
      </c>
      <c r="APO59" s="1">
        <f t="shared" si="2952"/>
        <v>1.013651877133106</v>
      </c>
      <c r="APP59" s="1">
        <f t="shared" si="2953"/>
        <v>1.520477815699659E-3</v>
      </c>
      <c r="APQ59" s="1">
        <f t="shared" si="2954"/>
        <v>11.665026013269854</v>
      </c>
      <c r="APR59" s="1"/>
      <c r="APS59" s="1"/>
      <c r="APT59" s="2" t="s">
        <v>11</v>
      </c>
      <c r="APU59" s="1" t="s">
        <v>113</v>
      </c>
      <c r="APV59" s="1">
        <v>162</v>
      </c>
      <c r="APW59" s="2">
        <v>10</v>
      </c>
      <c r="APX59" s="1">
        <v>3.7999999999999999E-2</v>
      </c>
      <c r="APY59" s="1">
        <f t="shared" si="2955"/>
        <v>3.3000000000000002E-2</v>
      </c>
      <c r="APZ59" s="1">
        <f t="shared" si="2956"/>
        <v>1.4570446735395188</v>
      </c>
      <c r="AQA59" s="1">
        <f t="shared" si="2957"/>
        <v>2.1855670103092784E-3</v>
      </c>
      <c r="AQB59" s="1">
        <f t="shared" si="2958"/>
        <v>16.76755541301376</v>
      </c>
      <c r="AQC59" s="1"/>
      <c r="AQD59" s="1"/>
      <c r="AQE59" s="2" t="s">
        <v>11</v>
      </c>
      <c r="AQF59" s="1" t="s">
        <v>114</v>
      </c>
      <c r="AQG59" s="1">
        <v>163</v>
      </c>
      <c r="AQH59" s="2">
        <v>10</v>
      </c>
      <c r="AQI59" s="1">
        <v>5.0999999999999997E-2</v>
      </c>
      <c r="AQJ59" s="1">
        <f t="shared" si="3406"/>
        <v>3.4999999999999996E-2</v>
      </c>
      <c r="AQK59" s="1">
        <f t="shared" si="2959"/>
        <v>0.91780821917808209</v>
      </c>
      <c r="AQL59" s="1">
        <f t="shared" si="2960"/>
        <v>1.3767123287671231E-3</v>
      </c>
      <c r="AQM59" s="1">
        <f t="shared" si="2961"/>
        <v>10.562064741778535</v>
      </c>
      <c r="AQN59" s="1"/>
      <c r="AQO59" s="1"/>
      <c r="AQP59" s="2" t="s">
        <v>11</v>
      </c>
      <c r="AQQ59" s="1" t="s">
        <v>115</v>
      </c>
      <c r="AQR59" s="1">
        <v>169</v>
      </c>
      <c r="AQS59" s="2">
        <v>10</v>
      </c>
      <c r="AQT59" s="1">
        <v>4.2999999999999997E-2</v>
      </c>
      <c r="AQU59" s="1">
        <f t="shared" si="2962"/>
        <v>5.0999999999999997E-2</v>
      </c>
      <c r="AQV59" s="1">
        <f t="shared" si="2963"/>
        <v>2.2935153583617747</v>
      </c>
      <c r="AQW59" s="1">
        <f t="shared" si="2964"/>
        <v>3.4402730375426619E-3</v>
      </c>
      <c r="AQX59" s="1">
        <f t="shared" si="2965"/>
        <v>26.393594211842892</v>
      </c>
      <c r="AQY59" s="1"/>
      <c r="AQZ59" s="1"/>
      <c r="ARA59" s="2" t="s">
        <v>11</v>
      </c>
      <c r="ARB59" s="1" t="s">
        <v>116</v>
      </c>
      <c r="ARC59" s="1">
        <v>170</v>
      </c>
      <c r="ARD59" s="2">
        <v>10</v>
      </c>
      <c r="ARE59" s="1">
        <v>1.7999999999999999E-2</v>
      </c>
      <c r="ARF59" s="1">
        <f t="shared" si="2966"/>
        <v>1.1999999999999999E-2</v>
      </c>
      <c r="ARG59" s="1">
        <f t="shared" si="2967"/>
        <v>0.1394557823129251</v>
      </c>
      <c r="ARH59" s="1">
        <f t="shared" si="2968"/>
        <v>2.0918367346938767E-4</v>
      </c>
      <c r="ARI59" s="1">
        <f t="shared" si="2969"/>
        <v>1.6048461657093687</v>
      </c>
      <c r="ARJ59" s="1"/>
      <c r="ARK59" s="1"/>
      <c r="ARL59" s="2" t="s">
        <v>11</v>
      </c>
      <c r="ARM59" s="1" t="s">
        <v>117</v>
      </c>
      <c r="ARN59" s="1">
        <v>171</v>
      </c>
      <c r="ARO59" s="2">
        <v>10</v>
      </c>
      <c r="ARP59" s="1">
        <v>2.4E-2</v>
      </c>
      <c r="ARQ59" s="1">
        <f t="shared" si="2970"/>
        <v>1.8000000000000002E-2</v>
      </c>
      <c r="ARR59" s="1">
        <f t="shared" si="2971"/>
        <v>0.42808219178082202</v>
      </c>
      <c r="ARS59" s="1">
        <f t="shared" si="2972"/>
        <v>6.4212328767123306E-4</v>
      </c>
      <c r="ART59" s="1">
        <f t="shared" si="2973"/>
        <v>4.9263361668743189</v>
      </c>
      <c r="ARU59" s="1"/>
      <c r="ARV59" s="1"/>
      <c r="ARW59" s="2" t="s">
        <v>11</v>
      </c>
      <c r="ARX59" s="1" t="s">
        <v>118</v>
      </c>
      <c r="ARY59" s="1">
        <v>172</v>
      </c>
      <c r="ARZ59" s="2">
        <v>10</v>
      </c>
      <c r="ASA59" s="1">
        <v>4.5999999999999999E-2</v>
      </c>
      <c r="ASB59" s="1">
        <f t="shared" si="2974"/>
        <v>2.5999999999999999E-2</v>
      </c>
      <c r="ASC59" s="1">
        <f t="shared" si="2975"/>
        <v>0.12881355932203384</v>
      </c>
      <c r="ASD59" s="1">
        <f t="shared" si="2976"/>
        <v>1.9322033898305077E-4</v>
      </c>
      <c r="ASE59" s="1">
        <f t="shared" si="2977"/>
        <v>1.4823763012240652</v>
      </c>
      <c r="ASF59" s="1"/>
      <c r="ASG59" s="1"/>
      <c r="ASH59" s="2" t="s">
        <v>11</v>
      </c>
      <c r="ASI59" s="1" t="s">
        <v>119</v>
      </c>
      <c r="ASJ59" s="1">
        <v>173</v>
      </c>
      <c r="ASK59" s="2">
        <v>10</v>
      </c>
      <c r="ASL59" s="1">
        <v>2.8000000000000001E-2</v>
      </c>
      <c r="ASM59" s="1">
        <f t="shared" si="2978"/>
        <v>2.5000000000000001E-2</v>
      </c>
      <c r="ASN59" s="1">
        <f t="shared" si="2979"/>
        <v>0.62328767123287676</v>
      </c>
      <c r="ASO59" s="1">
        <f t="shared" si="2980"/>
        <v>9.3493150684931519E-4</v>
      </c>
      <c r="ASP59" s="1">
        <f t="shared" si="2981"/>
        <v>7.1727454589690067</v>
      </c>
      <c r="ASQ59" s="1"/>
      <c r="ASR59" s="1"/>
      <c r="ASS59" s="2" t="s">
        <v>11</v>
      </c>
      <c r="AST59" s="1" t="s">
        <v>120</v>
      </c>
      <c r="ASU59" s="1">
        <v>176</v>
      </c>
      <c r="ASV59" s="2">
        <v>10</v>
      </c>
      <c r="ASW59" s="1">
        <v>3.7999999999999999E-2</v>
      </c>
      <c r="ASX59" s="1">
        <f t="shared" si="2982"/>
        <v>3.1E-2</v>
      </c>
      <c r="ASY59" s="1">
        <f t="shared" si="2983"/>
        <v>0.62542955326460481</v>
      </c>
      <c r="ASZ59" s="1">
        <f t="shared" si="2984"/>
        <v>9.3814432989690723E-4</v>
      </c>
      <c r="ATA59" s="1">
        <f t="shared" si="2985"/>
        <v>7.197394068793642</v>
      </c>
      <c r="ATB59" s="1"/>
      <c r="ATC59" s="1"/>
      <c r="ATD59" s="2" t="s">
        <v>11</v>
      </c>
      <c r="ATE59" s="1" t="s">
        <v>121</v>
      </c>
      <c r="ATF59" s="1">
        <v>180</v>
      </c>
      <c r="ATG59" s="2">
        <v>10</v>
      </c>
      <c r="ATH59" s="1">
        <v>6.7000000000000004E-2</v>
      </c>
      <c r="ATI59" s="1">
        <f t="shared" si="2986"/>
        <v>4.5999999999999999E-2</v>
      </c>
      <c r="ATJ59" s="1">
        <f t="shared" si="2987"/>
        <v>0.57093425605536341</v>
      </c>
      <c r="ATK59" s="1">
        <f t="shared" si="2988"/>
        <v>8.5640138408304511E-4</v>
      </c>
      <c r="ATL59" s="1">
        <f t="shared" si="2989"/>
        <v>6.570266478062412</v>
      </c>
      <c r="ATM59" s="1"/>
      <c r="ATN59" s="1"/>
      <c r="ATO59" s="2" t="s">
        <v>11</v>
      </c>
      <c r="ATP59" s="1" t="s">
        <v>122</v>
      </c>
      <c r="ATQ59" s="1">
        <v>183</v>
      </c>
      <c r="ATR59" s="2">
        <v>10</v>
      </c>
      <c r="ATS59" s="1">
        <v>5.1999999999999998E-2</v>
      </c>
      <c r="ATT59" s="1">
        <f t="shared" si="2990"/>
        <v>5.0999999999999997E-2</v>
      </c>
      <c r="ATU59" s="1">
        <f t="shared" si="2991"/>
        <v>1.4657534246575341</v>
      </c>
      <c r="ATV59" s="1">
        <f t="shared" si="2992"/>
        <v>2.1986301369863012E-3</v>
      </c>
      <c r="ATW59" s="1">
        <f t="shared" si="2993"/>
        <v>16.867775035377662</v>
      </c>
      <c r="ATX59" s="1"/>
      <c r="ATY59" s="1"/>
      <c r="ATZ59" s="2" t="s">
        <v>11</v>
      </c>
      <c r="AUA59" s="1" t="s">
        <v>123</v>
      </c>
      <c r="AUB59" s="1">
        <v>184</v>
      </c>
      <c r="AUC59" s="2">
        <v>10</v>
      </c>
      <c r="AUD59" s="1">
        <v>1.7000000000000001E-2</v>
      </c>
      <c r="AUE59" s="1">
        <f t="shared" si="2994"/>
        <v>1.0000000000000009E-3</v>
      </c>
      <c r="AUF59" s="1">
        <f t="shared" si="2995"/>
        <v>-0.27797833935018046</v>
      </c>
      <c r="AUG59" s="1">
        <f t="shared" si="2996"/>
        <v>-4.1696750902527069E-4</v>
      </c>
      <c r="AUH59" s="1">
        <f t="shared" si="2997"/>
        <v>-3.1989528484043936</v>
      </c>
      <c r="AUI59" s="1"/>
      <c r="AUJ59" s="1"/>
      <c r="AUK59" s="2" t="s">
        <v>11</v>
      </c>
      <c r="AUL59" s="1" t="s">
        <v>124</v>
      </c>
      <c r="AUM59" s="1">
        <v>185</v>
      </c>
      <c r="AUN59" s="2">
        <v>10</v>
      </c>
      <c r="AUO59" s="1">
        <v>2.9000000000000001E-2</v>
      </c>
      <c r="AUP59" s="1">
        <f t="shared" si="2998"/>
        <v>2.4E-2</v>
      </c>
      <c r="AUQ59" s="1">
        <f t="shared" si="2999"/>
        <v>0.69675090252707583</v>
      </c>
      <c r="AUR59" s="1">
        <f t="shared" si="3000"/>
        <v>1.0451263537906137E-3</v>
      </c>
      <c r="AUS59" s="1">
        <f t="shared" si="3001"/>
        <v>8.0181545421045204</v>
      </c>
      <c r="AUT59" s="1"/>
      <c r="AUU59" s="1"/>
      <c r="AUV59" s="2" t="s">
        <v>11</v>
      </c>
      <c r="AUW59" s="1" t="s">
        <v>125</v>
      </c>
      <c r="AUX59" s="1">
        <v>186</v>
      </c>
      <c r="AUY59" s="2">
        <v>10</v>
      </c>
      <c r="AUZ59" s="1">
        <v>3.5000000000000003E-2</v>
      </c>
      <c r="AVA59" s="1">
        <f t="shared" si="3002"/>
        <v>2.5000000000000001E-2</v>
      </c>
      <c r="AVB59" s="1">
        <f t="shared" si="3003"/>
        <v>0.76534296028880866</v>
      </c>
      <c r="AVC59" s="1">
        <f t="shared" si="3004"/>
        <v>1.1480144404332131E-3</v>
      </c>
      <c r="AVD59" s="1">
        <f t="shared" si="3005"/>
        <v>8.8075065436588513</v>
      </c>
      <c r="AVE59" s="1"/>
      <c r="AVF59" s="1"/>
      <c r="AVG59" s="2" t="s">
        <v>11</v>
      </c>
      <c r="AVH59" s="1" t="s">
        <v>126</v>
      </c>
      <c r="AVI59" s="1">
        <v>187</v>
      </c>
      <c r="AVJ59" s="2">
        <v>10</v>
      </c>
      <c r="AVK59" s="1">
        <v>3.6999999999999998E-2</v>
      </c>
      <c r="AVL59" s="1">
        <f t="shared" si="3006"/>
        <v>2.6999999999999996E-2</v>
      </c>
      <c r="AVM59" s="1">
        <f t="shared" si="3007"/>
        <v>0.95683453237410065</v>
      </c>
      <c r="AVN59" s="1">
        <f t="shared" si="3008"/>
        <v>1.435251798561151E-3</v>
      </c>
      <c r="AVO59" s="1">
        <f t="shared" si="3009"/>
        <v>11.011176482114013</v>
      </c>
      <c r="AVP59" s="1"/>
      <c r="AVQ59" s="1"/>
      <c r="AVR59" s="2" t="s">
        <v>11</v>
      </c>
      <c r="AVS59" s="1" t="s">
        <v>127</v>
      </c>
      <c r="AVT59" s="1">
        <v>190</v>
      </c>
      <c r="AVU59" s="2">
        <v>10</v>
      </c>
      <c r="AVV59" s="1">
        <v>4.5999999999999999E-2</v>
      </c>
      <c r="AVW59" s="1">
        <f t="shared" si="3010"/>
        <v>3.5000000000000003E-2</v>
      </c>
      <c r="AVX59" s="1">
        <f t="shared" si="3011"/>
        <v>1.2903225806451615</v>
      </c>
      <c r="AVY59" s="1">
        <f t="shared" si="3012"/>
        <v>1.9354838709677422E-3</v>
      </c>
      <c r="AVZ59" s="1">
        <f t="shared" si="3013"/>
        <v>14.848930691378589</v>
      </c>
      <c r="AWA59" s="1"/>
      <c r="AWB59" s="1"/>
      <c r="AWC59" s="2" t="s">
        <v>11</v>
      </c>
      <c r="AWD59" s="1" t="s">
        <v>128</v>
      </c>
      <c r="AWE59" s="1">
        <v>191</v>
      </c>
      <c r="AWF59" s="2">
        <v>10</v>
      </c>
      <c r="AWG59" s="1">
        <v>4.9000000000000002E-2</v>
      </c>
      <c r="AWH59" s="1">
        <f t="shared" si="3014"/>
        <v>3.6000000000000004E-2</v>
      </c>
      <c r="AWI59" s="1">
        <f t="shared" si="3015"/>
        <v>1.2365591397849462</v>
      </c>
      <c r="AWJ59" s="1">
        <f t="shared" si="3016"/>
        <v>1.8548387096774194E-3</v>
      </c>
      <c r="AWK59" s="1">
        <f t="shared" si="3017"/>
        <v>14.23022524590448</v>
      </c>
      <c r="AWL59" s="1"/>
      <c r="AWM59" s="1"/>
      <c r="AWN59" s="2" t="s">
        <v>11</v>
      </c>
      <c r="AWO59" s="1" t="s">
        <v>129</v>
      </c>
      <c r="AWP59" s="1">
        <v>192</v>
      </c>
      <c r="AWQ59" s="2">
        <v>10</v>
      </c>
      <c r="AWR59" s="1">
        <v>0.05</v>
      </c>
      <c r="AWS59" s="1">
        <f t="shared" si="3018"/>
        <v>3.4000000000000002E-2</v>
      </c>
      <c r="AWT59" s="1">
        <f t="shared" si="3019"/>
        <v>1.1499999999999999</v>
      </c>
      <c r="AWU59" s="1">
        <f t="shared" si="3020"/>
        <v>1.725E-3</v>
      </c>
      <c r="AWV59" s="1">
        <f t="shared" si="3021"/>
        <v>13.234109478691165</v>
      </c>
      <c r="AWW59" s="1"/>
      <c r="AWX59" s="1"/>
      <c r="AWY59" s="2" t="s">
        <v>11</v>
      </c>
      <c r="AWZ59" s="1" t="s">
        <v>130</v>
      </c>
      <c r="AXA59" s="1">
        <v>193</v>
      </c>
      <c r="AXB59" s="2">
        <v>10</v>
      </c>
      <c r="AXC59" s="1">
        <v>4.9000000000000002E-2</v>
      </c>
      <c r="AXD59" s="1">
        <f t="shared" si="3022"/>
        <v>3.5000000000000003E-2</v>
      </c>
      <c r="AXE59" s="1">
        <f t="shared" si="3023"/>
        <v>1.1541218637992834</v>
      </c>
      <c r="AXF59" s="1">
        <f t="shared" si="3024"/>
        <v>1.7311827956989251E-3</v>
      </c>
      <c r="AXG59" s="1">
        <f t="shared" si="3025"/>
        <v>13.281543562844183</v>
      </c>
      <c r="AXH59" s="1"/>
      <c r="AXI59" s="1"/>
      <c r="AXJ59" s="2" t="s">
        <v>11</v>
      </c>
      <c r="AXK59" s="1" t="s">
        <v>131</v>
      </c>
      <c r="AXL59" s="1">
        <v>197</v>
      </c>
      <c r="AXM59" s="2">
        <v>10</v>
      </c>
      <c r="AXN59" s="1">
        <v>5.8999999999999997E-2</v>
      </c>
      <c r="AXO59" s="1">
        <f t="shared" si="3026"/>
        <v>3.9999999999999994E-2</v>
      </c>
      <c r="AXP59" s="1">
        <f t="shared" si="3027"/>
        <v>1.2841726618705036</v>
      </c>
      <c r="AXQ59" s="1">
        <f t="shared" si="3028"/>
        <v>1.9262589928057555E-3</v>
      </c>
      <c r="AXR59" s="1">
        <f t="shared" si="3029"/>
        <v>14.77815791020565</v>
      </c>
      <c r="AXS59" s="1"/>
      <c r="AXT59" s="1"/>
      <c r="AXU59" s="2" t="s">
        <v>11</v>
      </c>
      <c r="AXV59" s="1" t="s">
        <v>132</v>
      </c>
      <c r="AXW59" s="1">
        <v>198</v>
      </c>
      <c r="AXX59" s="2">
        <v>10</v>
      </c>
      <c r="AXY59" s="1">
        <v>2.8000000000000001E-2</v>
      </c>
      <c r="AXZ59" s="1">
        <f t="shared" si="3030"/>
        <v>1.0999999999999999E-2</v>
      </c>
      <c r="AYA59" s="1">
        <f t="shared" si="3031"/>
        <v>0.20863309352517986</v>
      </c>
      <c r="AYB59" s="1">
        <f t="shared" si="3032"/>
        <v>3.1294964028776983E-4</v>
      </c>
      <c r="AYC59" s="1">
        <f t="shared" si="3033"/>
        <v>2.4009332179045595</v>
      </c>
      <c r="AYD59" s="1"/>
      <c r="AYE59" s="1"/>
      <c r="AYF59" s="2" t="s">
        <v>11</v>
      </c>
      <c r="AYG59" s="1" t="s">
        <v>133</v>
      </c>
      <c r="AYH59" s="1">
        <v>201</v>
      </c>
      <c r="AYI59" s="2">
        <v>10</v>
      </c>
      <c r="AYJ59" s="1">
        <v>4.1000000000000002E-2</v>
      </c>
      <c r="AYK59" s="1">
        <f t="shared" si="3034"/>
        <v>1.8000000000000002E-2</v>
      </c>
      <c r="AYL59" s="1">
        <f t="shared" si="3035"/>
        <v>0.41071428571428581</v>
      </c>
      <c r="AYM59" s="1">
        <f t="shared" si="3036"/>
        <v>6.1607142857142872E-4</v>
      </c>
      <c r="AYN59" s="1">
        <f t="shared" si="3037"/>
        <v>4.7264676709611315</v>
      </c>
      <c r="AYO59" s="1"/>
      <c r="AYP59" s="1"/>
      <c r="AYQ59" s="2" t="s">
        <v>11</v>
      </c>
      <c r="AYR59" s="1" t="s">
        <v>134</v>
      </c>
      <c r="AYS59" s="1">
        <v>204</v>
      </c>
      <c r="AYT59" s="2">
        <v>10</v>
      </c>
      <c r="AYU59" s="1">
        <v>5.0999999999999997E-2</v>
      </c>
      <c r="AYV59" s="1">
        <f t="shared" si="3038"/>
        <v>2.7999999999999997E-2</v>
      </c>
      <c r="AYW59" s="1">
        <f t="shared" si="3039"/>
        <v>0.45357142857142846</v>
      </c>
      <c r="AYX59" s="1">
        <f t="shared" si="3040"/>
        <v>6.8035714285714271E-4</v>
      </c>
      <c r="AYY59" s="1">
        <f t="shared" si="3041"/>
        <v>5.2196642974962035</v>
      </c>
      <c r="AYZ59" s="1"/>
      <c r="AZA59" s="1"/>
      <c r="AZB59" s="2" t="s">
        <v>11</v>
      </c>
      <c r="AZC59" s="1" t="s">
        <v>135</v>
      </c>
      <c r="AZD59" s="1">
        <v>205</v>
      </c>
      <c r="AZE59" s="2">
        <v>10</v>
      </c>
      <c r="AZF59" s="1">
        <v>4.4999999999999998E-2</v>
      </c>
      <c r="AZG59" s="1">
        <f t="shared" si="2197"/>
        <v>2.3E-2</v>
      </c>
      <c r="AZH59" s="1">
        <f t="shared" si="3042"/>
        <v>0.61428571428571432</v>
      </c>
      <c r="AZI59" s="1">
        <f t="shared" si="3043"/>
        <v>9.2142857142857152E-4</v>
      </c>
      <c r="AZJ59" s="1">
        <f t="shared" si="3044"/>
        <v>7.0691516470027356</v>
      </c>
      <c r="AZK59" s="1"/>
      <c r="AZL59" s="1"/>
      <c r="AZM59" s="2" t="s">
        <v>11</v>
      </c>
      <c r="AZN59" s="1" t="s">
        <v>136</v>
      </c>
      <c r="AZO59" s="1">
        <v>208</v>
      </c>
      <c r="AZP59" s="2">
        <v>10</v>
      </c>
      <c r="AZQ59" s="1">
        <v>5.3999999999999999E-2</v>
      </c>
      <c r="AZR59" s="1">
        <f t="shared" si="3045"/>
        <v>3.3000000000000002E-2</v>
      </c>
      <c r="AZS59" s="1">
        <f t="shared" si="3046"/>
        <v>0.97142857142857153</v>
      </c>
      <c r="AZT59" s="1">
        <f t="shared" si="3047"/>
        <v>1.4571428571428574E-3</v>
      </c>
      <c r="AZU59" s="1">
        <f t="shared" si="3048"/>
        <v>11.179123534795023</v>
      </c>
      <c r="AZV59" s="1"/>
      <c r="AZW59" s="1"/>
      <c r="AZX59" s="2" t="s">
        <v>11</v>
      </c>
      <c r="AZY59" s="1" t="s">
        <v>137</v>
      </c>
      <c r="AZZ59" s="1">
        <v>211</v>
      </c>
      <c r="BAA59" s="2">
        <v>10</v>
      </c>
      <c r="BAB59" s="1">
        <v>5.8000000000000003E-2</v>
      </c>
      <c r="BAC59" s="1">
        <f t="shared" si="3049"/>
        <v>3.4000000000000002E-2</v>
      </c>
      <c r="BAD59" s="1">
        <f t="shared" si="3050"/>
        <v>0.95035460992907816</v>
      </c>
      <c r="BAE59" s="1">
        <f t="shared" si="3051"/>
        <v>1.4255319148936173E-3</v>
      </c>
      <c r="BAF59" s="1">
        <f t="shared" si="3052"/>
        <v>10.936606044678486</v>
      </c>
      <c r="BAG59" s="1"/>
      <c r="BAH59" s="1"/>
      <c r="BAI59" s="2" t="s">
        <v>11</v>
      </c>
      <c r="BAJ59" s="1" t="s">
        <v>138</v>
      </c>
      <c r="BAK59" s="1">
        <v>212</v>
      </c>
      <c r="BAL59" s="2">
        <v>10</v>
      </c>
      <c r="BAM59" s="1">
        <v>1.7000000000000001E-2</v>
      </c>
      <c r="BAN59" s="1">
        <f t="shared" si="3053"/>
        <v>7.000000000000001E-3</v>
      </c>
      <c r="BAO59" s="1">
        <f t="shared" si="3054"/>
        <v>1.2371134020618557</v>
      </c>
      <c r="BAP59" s="1">
        <f t="shared" si="3055"/>
        <v>1.8556701030927837E-3</v>
      </c>
      <c r="BAQ59" s="1">
        <f t="shared" si="3056"/>
        <v>14.236603652558854</v>
      </c>
      <c r="BAR59" s="1"/>
      <c r="BAS59" s="1"/>
      <c r="BAT59" s="2" t="s">
        <v>11</v>
      </c>
      <c r="BAU59" s="1" t="s">
        <v>139</v>
      </c>
      <c r="BAV59" s="1">
        <v>213</v>
      </c>
      <c r="BAW59" s="2">
        <v>10</v>
      </c>
      <c r="BAX59" s="1">
        <v>8.0000000000000002E-3</v>
      </c>
      <c r="BAY59" s="1">
        <f t="shared" si="3057"/>
        <v>7.0000000000000001E-3</v>
      </c>
      <c r="BAZ59" s="1">
        <f t="shared" si="3058"/>
        <v>1.375</v>
      </c>
      <c r="BBA59" s="1">
        <f t="shared" si="3059"/>
        <v>2.0625000000000001E-3</v>
      </c>
      <c r="BBB59" s="1">
        <f t="shared" si="3060"/>
        <v>15.823391768000308</v>
      </c>
      <c r="BBC59" s="1"/>
      <c r="BBD59" s="1"/>
      <c r="BBE59" s="2" t="s">
        <v>11</v>
      </c>
      <c r="BBF59" s="1" t="s">
        <v>140</v>
      </c>
      <c r="BBG59" s="1">
        <v>214</v>
      </c>
      <c r="BBH59" s="2">
        <v>10</v>
      </c>
      <c r="BBI59" s="1">
        <v>1.9E-2</v>
      </c>
      <c r="BBJ59" s="1">
        <f t="shared" si="3061"/>
        <v>1.3999999999999999E-2</v>
      </c>
      <c r="BBK59" s="1">
        <f t="shared" si="3062"/>
        <v>1.2961672473867596</v>
      </c>
      <c r="BBL59" s="1">
        <f t="shared" si="3063"/>
        <v>1.9442508710801395E-3</v>
      </c>
      <c r="BBM59" s="1">
        <f t="shared" si="3064"/>
        <v>14.916190656182742</v>
      </c>
      <c r="BBN59" s="1"/>
      <c r="BBO59" s="1"/>
      <c r="BBP59" s="2" t="s">
        <v>11</v>
      </c>
      <c r="BBQ59" s="1" t="s">
        <v>141</v>
      </c>
      <c r="BBR59" s="1">
        <v>215</v>
      </c>
      <c r="BBS59" s="2">
        <v>10</v>
      </c>
      <c r="BBT59" s="1">
        <v>2.7E-2</v>
      </c>
      <c r="BBU59" s="1">
        <f t="shared" si="3065"/>
        <v>1.9E-2</v>
      </c>
      <c r="BBV59" s="1">
        <f t="shared" si="3066"/>
        <v>1.3741258741258742</v>
      </c>
      <c r="BBW59" s="1">
        <f t="shared" si="3067"/>
        <v>2.0611888111888113E-3</v>
      </c>
      <c r="BBX59" s="1">
        <f t="shared" si="3068"/>
        <v>15.81333239624697</v>
      </c>
      <c r="BBY59" s="1"/>
      <c r="BBZ59" s="1"/>
      <c r="BCA59" s="2" t="s">
        <v>11</v>
      </c>
      <c r="BCB59" s="1" t="s">
        <v>142</v>
      </c>
      <c r="BCC59" s="1">
        <v>225</v>
      </c>
      <c r="BCD59" s="2">
        <v>10</v>
      </c>
      <c r="BCE59" s="1">
        <v>3.3000000000000002E-2</v>
      </c>
      <c r="BCF59" s="1">
        <f t="shared" si="3069"/>
        <v>2.6000000000000002E-2</v>
      </c>
      <c r="BCG59" s="1">
        <f t="shared" si="3070"/>
        <v>1.5853658536585367</v>
      </c>
      <c r="BCH59" s="1">
        <f t="shared" si="3071"/>
        <v>2.3780487804878053E-3</v>
      </c>
      <c r="BCI59" s="1">
        <f t="shared" si="3072"/>
        <v>18.244265453126744</v>
      </c>
      <c r="BCJ59" s="1"/>
      <c r="BCK59" s="1"/>
      <c r="BCL59" s="2" t="s">
        <v>11</v>
      </c>
      <c r="BCM59" s="1" t="s">
        <v>143</v>
      </c>
      <c r="BCN59" s="1">
        <v>226</v>
      </c>
      <c r="BCO59" s="2">
        <v>10</v>
      </c>
      <c r="BCP59" s="1">
        <v>0.02</v>
      </c>
      <c r="BCQ59" s="1">
        <f t="shared" si="3073"/>
        <v>2.0000000000000018E-3</v>
      </c>
      <c r="BCR59" s="1">
        <f t="shared" si="3074"/>
        <v>0.55405405405405406</v>
      </c>
      <c r="BCS59" s="1">
        <f t="shared" si="3075"/>
        <v>8.3108108108108109E-4</v>
      </c>
      <c r="BCT59" s="1">
        <f t="shared" si="3076"/>
        <v>6.37601044214263</v>
      </c>
      <c r="BCU59" s="1"/>
      <c r="BCV59" s="1"/>
      <c r="BCW59" s="2" t="s">
        <v>11</v>
      </c>
      <c r="BCX59" s="1" t="s">
        <v>144</v>
      </c>
      <c r="BCY59" s="1">
        <v>232</v>
      </c>
      <c r="BCZ59" s="2">
        <v>10</v>
      </c>
      <c r="BDA59" s="1">
        <v>4.3999999999999997E-2</v>
      </c>
      <c r="BDB59" s="1">
        <f t="shared" si="3077"/>
        <v>1.9999999999999997E-2</v>
      </c>
      <c r="BDC59" s="1">
        <f t="shared" si="3078"/>
        <v>1.2297297297297298</v>
      </c>
      <c r="BDD59" s="1">
        <f t="shared" si="3079"/>
        <v>1.8445945945945949E-3</v>
      </c>
      <c r="BDE59" s="1">
        <f t="shared" si="3080"/>
        <v>14.151632932560473</v>
      </c>
      <c r="BDF59" s="1"/>
      <c r="BDG59" s="1"/>
      <c r="BDH59" s="2" t="s">
        <v>11</v>
      </c>
      <c r="BDI59" s="1" t="s">
        <v>145</v>
      </c>
      <c r="BDJ59" s="1">
        <v>233</v>
      </c>
      <c r="BDK59" s="2">
        <v>10</v>
      </c>
      <c r="BDL59" s="1">
        <v>3.9E-2</v>
      </c>
      <c r="BDM59" s="1">
        <f t="shared" si="3081"/>
        <v>1.0000000000000009E-3</v>
      </c>
      <c r="BDN59" s="1">
        <f t="shared" si="3082"/>
        <v>0.6317567567567568</v>
      </c>
      <c r="BDO59" s="1">
        <f t="shared" si="3083"/>
        <v>9.4763513513513524E-4</v>
      </c>
      <c r="BDP59" s="1">
        <f t="shared" si="3084"/>
        <v>7.2702070285406819</v>
      </c>
      <c r="BDQ59" s="1"/>
      <c r="BDR59" s="1"/>
      <c r="BDS59" s="2" t="s">
        <v>11</v>
      </c>
      <c r="BDT59" s="1" t="s">
        <v>146</v>
      </c>
      <c r="BDU59" s="1">
        <v>234</v>
      </c>
      <c r="BDV59" s="2">
        <v>10</v>
      </c>
      <c r="BDW59" s="1">
        <v>4.5999999999999999E-2</v>
      </c>
      <c r="BDX59" s="1">
        <f t="shared" si="3085"/>
        <v>1.0999999999999996E-2</v>
      </c>
      <c r="BDY59" s="1">
        <f t="shared" si="3086"/>
        <v>0.94576271186440664</v>
      </c>
      <c r="BDZ59" s="1">
        <f t="shared" si="3087"/>
        <v>1.4186440677966101E-3</v>
      </c>
      <c r="BEA59" s="1">
        <f t="shared" si="3088"/>
        <v>10.883762843197745</v>
      </c>
      <c r="BEB59" s="1"/>
      <c r="BEC59" s="1"/>
      <c r="BED59" s="2" t="s">
        <v>11</v>
      </c>
      <c r="BEE59" s="1" t="s">
        <v>147</v>
      </c>
      <c r="BEF59" s="1">
        <v>236</v>
      </c>
      <c r="BEG59" s="2">
        <v>10</v>
      </c>
      <c r="BEH59" s="1">
        <v>4.5999999999999999E-2</v>
      </c>
      <c r="BEI59" s="1">
        <f t="shared" si="3089"/>
        <v>-1.2000000000000004E-2</v>
      </c>
      <c r="BEJ59" s="1">
        <f t="shared" si="3090"/>
        <v>0.1728813559322033</v>
      </c>
      <c r="BEK59" s="1">
        <f t="shared" si="3091"/>
        <v>2.5932203389830493E-4</v>
      </c>
      <c r="BEL59" s="1">
        <f t="shared" si="3092"/>
        <v>1.9895050358533501</v>
      </c>
      <c r="BEM59" s="1"/>
      <c r="BEN59" s="1"/>
      <c r="BEO59" s="2" t="s">
        <v>11</v>
      </c>
      <c r="BEP59" s="4" t="s">
        <v>148</v>
      </c>
      <c r="BEQ59" s="4">
        <v>239</v>
      </c>
      <c r="BER59" s="2">
        <v>10</v>
      </c>
      <c r="BES59" s="1">
        <v>5.6000000000000001E-2</v>
      </c>
      <c r="BET59" s="1">
        <f t="shared" si="3093"/>
        <v>-1.1000000000000003E-2</v>
      </c>
      <c r="BEU59" s="1">
        <f t="shared" si="3094"/>
        <v>0.26174496644295298</v>
      </c>
      <c r="BEV59" s="1">
        <f t="shared" si="3095"/>
        <v>3.926174496644295E-4</v>
      </c>
      <c r="BEW59" s="1">
        <f t="shared" si="3096"/>
        <v>3.0121404707846828</v>
      </c>
      <c r="BEX59" s="1"/>
      <c r="BEY59" s="1"/>
      <c r="BEZ59" s="2" t="s">
        <v>11</v>
      </c>
      <c r="BFA59" s="4" t="s">
        <v>149</v>
      </c>
      <c r="BFB59" s="4">
        <v>240</v>
      </c>
      <c r="BFC59" s="2">
        <v>10</v>
      </c>
      <c r="BFD59" s="1">
        <v>-0.02</v>
      </c>
      <c r="BFE59" s="1">
        <f t="shared" si="3097"/>
        <v>2.9999999999999992E-3</v>
      </c>
      <c r="BFF59" s="1">
        <f t="shared" si="3098"/>
        <v>2.3344947735191641</v>
      </c>
      <c r="BFG59" s="1">
        <f t="shared" si="3099"/>
        <v>3.5017421602787464E-3</v>
      </c>
      <c r="BFH59" s="1">
        <f t="shared" si="3100"/>
        <v>26.865182095813008</v>
      </c>
      <c r="BFI59" s="1"/>
      <c r="BFJ59" s="1"/>
      <c r="BFK59" s="2" t="s">
        <v>11</v>
      </c>
      <c r="BFL59" s="4" t="s">
        <v>150</v>
      </c>
      <c r="BFM59" s="4">
        <v>241</v>
      </c>
      <c r="BFN59" s="2">
        <v>10</v>
      </c>
      <c r="BFO59" s="1">
        <v>-1.2E-2</v>
      </c>
      <c r="BFP59" s="1">
        <f t="shared" si="3101"/>
        <v>5.000000000000001E-3</v>
      </c>
      <c r="BFQ59" s="1">
        <f t="shared" si="3102"/>
        <v>2.4261168384879728</v>
      </c>
      <c r="BFR59" s="1">
        <f t="shared" si="3103"/>
        <v>3.6391752577319592E-3</v>
      </c>
      <c r="BFS59" s="1">
        <f t="shared" si="3104"/>
        <v>27.919561607518194</v>
      </c>
      <c r="BFT59" s="1"/>
      <c r="BFU59" s="1"/>
      <c r="BFV59" s="2" t="s">
        <v>11</v>
      </c>
      <c r="BFW59" s="4" t="s">
        <v>151</v>
      </c>
      <c r="BFX59" s="4">
        <v>243</v>
      </c>
      <c r="BFY59" s="2">
        <v>10</v>
      </c>
      <c r="BFZ59" s="1">
        <v>1.7999999999999999E-2</v>
      </c>
      <c r="BGA59" s="1">
        <f t="shared" si="3105"/>
        <v>1.1999999999999999E-2</v>
      </c>
      <c r="BGB59" s="1">
        <f t="shared" si="3106"/>
        <v>1.6782006920415224</v>
      </c>
      <c r="BGC59" s="1">
        <f t="shared" si="3107"/>
        <v>2.5173010380622838E-3</v>
      </c>
      <c r="BGD59" s="1">
        <f t="shared" si="3108"/>
        <v>19.312601465819814</v>
      </c>
      <c r="BGE59" s="1"/>
      <c r="BGF59" s="1"/>
      <c r="BGG59" s="2" t="s">
        <v>11</v>
      </c>
      <c r="BGH59" s="4" t="s">
        <v>152</v>
      </c>
      <c r="BGI59" s="4">
        <v>246</v>
      </c>
      <c r="BGJ59" s="2">
        <v>10</v>
      </c>
      <c r="BGK59" s="1">
        <v>2.5999999999999999E-2</v>
      </c>
      <c r="BGL59" s="1">
        <f t="shared" si="3109"/>
        <v>1.4999999999999999E-2</v>
      </c>
      <c r="BGM59" s="1">
        <f t="shared" si="2265"/>
        <v>1.6401384083044983</v>
      </c>
      <c r="BGN59" s="1">
        <f t="shared" si="3110"/>
        <v>2.4602076124567475E-3</v>
      </c>
      <c r="BGO59" s="1">
        <f t="shared" si="3111"/>
        <v>18.874583700615656</v>
      </c>
      <c r="BGP59" s="1"/>
      <c r="BGQ59" s="1"/>
      <c r="BGR59" s="2" t="s">
        <v>11</v>
      </c>
      <c r="BGS59" s="4" t="s">
        <v>153</v>
      </c>
      <c r="BGT59" s="4">
        <v>249</v>
      </c>
      <c r="BGU59" s="2">
        <v>10</v>
      </c>
      <c r="BGV59" s="1">
        <v>2.8000000000000001E-2</v>
      </c>
      <c r="BGW59" s="1">
        <f t="shared" si="3112"/>
        <v>1.9000000000000003E-2</v>
      </c>
      <c r="BGX59" s="1">
        <f t="shared" si="3113"/>
        <v>1.8969072164948455</v>
      </c>
      <c r="BGY59" s="1">
        <f t="shared" si="3114"/>
        <v>2.8453608247422683E-3</v>
      </c>
      <c r="BGZ59" s="1">
        <f t="shared" si="3115"/>
        <v>21.829458933923576</v>
      </c>
      <c r="BHA59" s="1"/>
      <c r="BHB59" s="1"/>
      <c r="BHC59" s="2" t="s">
        <v>11</v>
      </c>
      <c r="BHD59" s="4" t="s">
        <v>154</v>
      </c>
      <c r="BHE59" s="4">
        <v>253</v>
      </c>
      <c r="BHF59" s="2">
        <v>10</v>
      </c>
      <c r="BHG59" s="1">
        <v>3.4000000000000002E-2</v>
      </c>
      <c r="BHH59" s="1">
        <f t="shared" si="3116"/>
        <v>2.6000000000000002E-2</v>
      </c>
      <c r="BHI59" s="1">
        <f t="shared" si="3407"/>
        <v>2.1003460207612461</v>
      </c>
      <c r="BHJ59" s="1">
        <f t="shared" si="3117"/>
        <v>3.1505190311418691E-3</v>
      </c>
      <c r="BHK59" s="1">
        <f t="shared" si="3118"/>
        <v>24.170616679902331</v>
      </c>
      <c r="BHL59" s="1"/>
      <c r="BHM59" s="1"/>
      <c r="BHN59" s="2" t="s">
        <v>11</v>
      </c>
      <c r="BHO59" s="4" t="s">
        <v>155</v>
      </c>
      <c r="BHP59" s="4">
        <v>254</v>
      </c>
      <c r="BHQ59" s="2">
        <v>10</v>
      </c>
      <c r="BHR59" s="1">
        <v>1.7000000000000001E-2</v>
      </c>
      <c r="BHS59" s="1">
        <f t="shared" si="3119"/>
        <v>-4.9999999999999975E-3</v>
      </c>
      <c r="BHT59" s="1">
        <f t="shared" si="3120"/>
        <v>-0.25773195876288651</v>
      </c>
      <c r="BHU59" s="1">
        <f t="shared" si="3121"/>
        <v>-3.8659793814432977E-4</v>
      </c>
      <c r="BHV59" s="1">
        <f t="shared" si="3122"/>
        <v>-2.9659590942830931</v>
      </c>
      <c r="BHW59" s="1"/>
      <c r="BHX59" s="1"/>
      <c r="BHY59" s="2" t="s">
        <v>11</v>
      </c>
      <c r="BHZ59" s="4" t="s">
        <v>156</v>
      </c>
      <c r="BIA59" s="4">
        <v>260</v>
      </c>
      <c r="BIB59" s="2">
        <v>10</v>
      </c>
      <c r="BIC59" s="1">
        <v>2.1999999999999999E-2</v>
      </c>
      <c r="BID59" s="1">
        <f t="shared" si="3123"/>
        <v>-9.0000000000000011E-3</v>
      </c>
      <c r="BIE59" s="1">
        <f t="shared" si="3124"/>
        <v>-0.51689189189189189</v>
      </c>
      <c r="BIF59" s="1">
        <f t="shared" si="3125"/>
        <v>-7.7533783783783781E-4</v>
      </c>
      <c r="BIG59" s="1">
        <f t="shared" si="3126"/>
        <v>-5.9483512051696481</v>
      </c>
      <c r="BIH59" s="1"/>
      <c r="BII59" s="1"/>
      <c r="BIJ59" s="2" t="s">
        <v>11</v>
      </c>
      <c r="BIK59" s="4" t="s">
        <v>157</v>
      </c>
      <c r="BIL59" s="4">
        <v>267</v>
      </c>
      <c r="BIM59" s="2">
        <v>10</v>
      </c>
      <c r="BIN59" s="1">
        <v>3.2000000000000001E-2</v>
      </c>
      <c r="BIO59" s="1">
        <f t="shared" si="3127"/>
        <v>1.0000000000000009E-3</v>
      </c>
      <c r="BIP59" s="1">
        <f t="shared" si="3128"/>
        <v>0.66333333333333344</v>
      </c>
      <c r="BIQ59" s="1">
        <f t="shared" si="3129"/>
        <v>9.9500000000000022E-4</v>
      </c>
      <c r="BIR59" s="1">
        <f t="shared" si="3130"/>
        <v>7.633587786259544</v>
      </c>
      <c r="BIS59" s="1"/>
      <c r="BIT59" s="1"/>
      <c r="BIU59" s="2" t="s">
        <v>11</v>
      </c>
      <c r="BIV59" s="4" t="s">
        <v>158</v>
      </c>
      <c r="BIW59" s="4">
        <v>268</v>
      </c>
      <c r="BIX59" s="2">
        <v>10</v>
      </c>
      <c r="BIY59" s="1">
        <v>3.5000000000000003E-2</v>
      </c>
      <c r="BIZ59" s="1">
        <f t="shared" si="3131"/>
        <v>6.0000000000000019E-3</v>
      </c>
      <c r="BJA59" s="1">
        <f t="shared" si="3132"/>
        <v>0.20000000000000007</v>
      </c>
      <c r="BJB59" s="1">
        <f t="shared" si="3133"/>
        <v>3.0000000000000008E-4</v>
      </c>
      <c r="BJC59" s="1">
        <f t="shared" si="3134"/>
        <v>2.3015842571636815</v>
      </c>
      <c r="BJD59" s="1"/>
      <c r="BJE59" s="1"/>
      <c r="BJF59" s="2" t="s">
        <v>11</v>
      </c>
      <c r="BJG59" s="4" t="s">
        <v>159</v>
      </c>
      <c r="BJH59" s="4">
        <v>274</v>
      </c>
      <c r="BJI59" s="2">
        <v>10</v>
      </c>
      <c r="BJJ59" s="1">
        <v>2.8000000000000001E-2</v>
      </c>
      <c r="BJK59" s="1">
        <f t="shared" si="3135"/>
        <v>1.7000000000000001E-2</v>
      </c>
      <c r="BJL59" s="1">
        <f t="shared" si="3136"/>
        <v>1.2635135135135136</v>
      </c>
      <c r="BJM59" s="1">
        <f t="shared" si="3137"/>
        <v>1.8952702702702705E-3</v>
      </c>
      <c r="BJN59" s="1">
        <f t="shared" si="3138"/>
        <v>14.540414057081364</v>
      </c>
      <c r="BJO59" s="1"/>
      <c r="BJP59" s="1"/>
      <c r="BJQ59" s="2" t="s">
        <v>11</v>
      </c>
      <c r="BJR59" s="4" t="s">
        <v>160</v>
      </c>
      <c r="BJS59" s="4">
        <v>281</v>
      </c>
      <c r="BJT59" s="2">
        <v>10</v>
      </c>
      <c r="BJU59" s="1">
        <v>5.5E-2</v>
      </c>
      <c r="BJV59" s="1">
        <f t="shared" si="3139"/>
        <v>1.7000000000000001E-2</v>
      </c>
      <c r="BJW59" s="1">
        <f t="shared" si="3140"/>
        <v>0.79333333333333345</v>
      </c>
      <c r="BJX59" s="1">
        <f t="shared" si="3141"/>
        <v>1.1900000000000001E-3</v>
      </c>
      <c r="BJY59" s="1">
        <f t="shared" si="3142"/>
        <v>9.1296175534159349</v>
      </c>
      <c r="BJZ59" s="1"/>
      <c r="BKA59" s="1"/>
      <c r="BKB59" s="2" t="s">
        <v>11</v>
      </c>
      <c r="BKC59" s="4" t="s">
        <v>161</v>
      </c>
      <c r="BKD59" s="4">
        <v>282</v>
      </c>
      <c r="BKE59" s="2">
        <v>10</v>
      </c>
      <c r="BKF59" s="1">
        <v>2.5999999999999999E-2</v>
      </c>
      <c r="BKG59" s="1">
        <f t="shared" si="3143"/>
        <v>4.9999999999999975E-3</v>
      </c>
      <c r="BKH59" s="1">
        <f t="shared" si="3144"/>
        <v>0.13043478260869557</v>
      </c>
      <c r="BKI59" s="1">
        <f t="shared" si="3145"/>
        <v>1.9565217391304335E-4</v>
      </c>
      <c r="BKJ59" s="1">
        <f t="shared" si="3146"/>
        <v>1.5010332111937041</v>
      </c>
      <c r="BKK59" s="1"/>
      <c r="BKL59" s="1"/>
      <c r="BKM59" s="2" t="s">
        <v>11</v>
      </c>
      <c r="BKN59" s="4" t="s">
        <v>162</v>
      </c>
      <c r="BKO59" s="4">
        <v>289</v>
      </c>
      <c r="BKP59" s="2">
        <v>10</v>
      </c>
      <c r="BKQ59" s="1">
        <v>4.4999999999999998E-2</v>
      </c>
      <c r="BKR59" s="1">
        <f t="shared" si="3147"/>
        <v>2.8999999999999998E-2</v>
      </c>
      <c r="BKS59" s="1">
        <f t="shared" si="3148"/>
        <v>1.1151079136690647</v>
      </c>
      <c r="BKT59" s="1">
        <f t="shared" si="3149"/>
        <v>1.6726618705035971E-3</v>
      </c>
      <c r="BKU59" s="1">
        <f t="shared" si="3150"/>
        <v>12.832574095696783</v>
      </c>
      <c r="BKV59" s="1"/>
      <c r="BKW59" s="1"/>
      <c r="BKX59" s="2" t="s">
        <v>11</v>
      </c>
      <c r="BKY59" s="4" t="s">
        <v>163</v>
      </c>
      <c r="BKZ59" s="4">
        <v>296</v>
      </c>
      <c r="BLA59" s="2">
        <v>10</v>
      </c>
      <c r="BLB59" s="1">
        <v>5.0999999999999997E-2</v>
      </c>
      <c r="BLC59" s="1">
        <f t="shared" si="3151"/>
        <v>3.0999999999999996E-2</v>
      </c>
      <c r="BLD59" s="1">
        <f t="shared" si="3152"/>
        <v>0.92028985507246364</v>
      </c>
      <c r="BLE59" s="1">
        <f t="shared" si="3153"/>
        <v>1.3804347826086956E-3</v>
      </c>
      <c r="BLF59" s="1">
        <f t="shared" si="3154"/>
        <v>10.59062321231114</v>
      </c>
      <c r="BLG59" s="1"/>
      <c r="BLH59" s="1"/>
      <c r="BLI59" s="2" t="s">
        <v>11</v>
      </c>
      <c r="BLJ59" s="4" t="s">
        <v>164</v>
      </c>
      <c r="BLK59" s="4">
        <v>303</v>
      </c>
      <c r="BLL59" s="2">
        <v>10</v>
      </c>
      <c r="BLM59" s="1">
        <v>4.2000000000000003E-2</v>
      </c>
      <c r="BLN59" s="1">
        <f t="shared" si="3155"/>
        <v>3.1000000000000003E-2</v>
      </c>
      <c r="BLO59" s="1">
        <f t="shared" si="3156"/>
        <v>1.2779661016949155</v>
      </c>
      <c r="BLP59" s="1">
        <f t="shared" si="3157"/>
        <v>1.9169491525423733E-3</v>
      </c>
      <c r="BLQ59" s="1">
        <f t="shared" si="3158"/>
        <v>14.706733304249287</v>
      </c>
      <c r="BLR59" s="1"/>
      <c r="BLS59" s="1"/>
      <c r="BLT59" s="2" t="s">
        <v>11</v>
      </c>
      <c r="BLU59" s="4" t="s">
        <v>165</v>
      </c>
      <c r="BLV59" s="4">
        <v>310</v>
      </c>
      <c r="BLW59" s="2">
        <v>10</v>
      </c>
      <c r="BLX59" s="1">
        <v>5.8999999999999997E-2</v>
      </c>
      <c r="BLY59" s="1">
        <f t="shared" si="3159"/>
        <v>4.7E-2</v>
      </c>
      <c r="BLZ59" s="1">
        <f t="shared" si="3160"/>
        <v>1.9863481228668942</v>
      </c>
      <c r="BMA59" s="1">
        <f t="shared" si="3161"/>
        <v>2.9795221843003416E-3</v>
      </c>
      <c r="BMB59" s="1">
        <f t="shared" si="3162"/>
        <v>22.858737844185367</v>
      </c>
      <c r="BMC59" s="1"/>
      <c r="BMD59" s="1"/>
      <c r="BME59" s="2" t="s">
        <v>11</v>
      </c>
      <c r="BMF59" s="4" t="s">
        <v>166</v>
      </c>
      <c r="BMG59" s="4">
        <v>311</v>
      </c>
      <c r="BMH59" s="2">
        <v>10</v>
      </c>
      <c r="BMI59" s="1">
        <v>2.7E-2</v>
      </c>
      <c r="BMJ59" s="1">
        <f t="shared" si="3163"/>
        <v>1.7000000000000001E-2</v>
      </c>
      <c r="BMK59" s="1">
        <f t="shared" si="3164"/>
        <v>0.34751773049645396</v>
      </c>
      <c r="BML59" s="1">
        <f t="shared" si="3165"/>
        <v>5.212765957446809E-4</v>
      </c>
      <c r="BMM59" s="1">
        <f t="shared" si="3166"/>
        <v>3.9992066879794459</v>
      </c>
      <c r="BMN59" s="1"/>
      <c r="BMO59" s="1"/>
      <c r="BMP59" s="2" t="s">
        <v>11</v>
      </c>
      <c r="BMQ59" s="4" t="s">
        <v>167</v>
      </c>
      <c r="BMR59" s="4">
        <v>317</v>
      </c>
      <c r="BMS59" s="2">
        <v>10</v>
      </c>
      <c r="BMT59" s="1">
        <v>4.1000000000000002E-2</v>
      </c>
      <c r="BMU59" s="4">
        <f t="shared" si="3167"/>
        <v>3.1E-2</v>
      </c>
      <c r="BMV59" s="1">
        <f t="shared" si="3168"/>
        <v>1.0425531914893618</v>
      </c>
      <c r="BMW59" s="1">
        <f t="shared" si="3169"/>
        <v>1.5638297872340426E-3</v>
      </c>
      <c r="BMX59" s="1">
        <f t="shared" si="3170"/>
        <v>11.997620063938337</v>
      </c>
      <c r="BMY59" s="1"/>
      <c r="BMZ59" s="1"/>
      <c r="BNA59" s="2" t="s">
        <v>11</v>
      </c>
      <c r="BNB59" s="4" t="s">
        <v>168</v>
      </c>
      <c r="BNC59" s="4">
        <v>324</v>
      </c>
      <c r="BND59" s="2">
        <v>10</v>
      </c>
      <c r="BNE59" s="1">
        <v>5.8999999999999997E-2</v>
      </c>
      <c r="BNF59" s="1">
        <f t="shared" si="3171"/>
        <v>4.5999999999999999E-2</v>
      </c>
      <c r="BNG59" s="1">
        <f t="shared" si="3172"/>
        <v>1.55</v>
      </c>
      <c r="BNH59" s="1">
        <f t="shared" si="3173"/>
        <v>2.3250000000000002E-3</v>
      </c>
      <c r="BNI59" s="1">
        <f t="shared" si="3174"/>
        <v>17.837277993018528</v>
      </c>
      <c r="BNJ59" s="1"/>
      <c r="BNK59" s="1"/>
      <c r="BNL59" s="2" t="s">
        <v>11</v>
      </c>
      <c r="BNM59" s="4" t="s">
        <v>169</v>
      </c>
      <c r="BNN59" s="4">
        <v>325</v>
      </c>
      <c r="BNO59" s="2">
        <v>10</v>
      </c>
      <c r="BNP59" s="1">
        <v>1.7999999999999999E-2</v>
      </c>
      <c r="BNQ59" s="1">
        <f t="shared" si="3175"/>
        <v>-1.0000000000000009E-3</v>
      </c>
      <c r="BNR59" s="1">
        <f t="shared" si="3176"/>
        <v>5.9440559440559412E-2</v>
      </c>
      <c r="BNS59" s="1">
        <f t="shared" si="3177"/>
        <v>8.9160839160839117E-5</v>
      </c>
      <c r="BNT59" s="1">
        <f t="shared" si="3178"/>
        <v>0.68403727922696778</v>
      </c>
      <c r="BNU59" s="1"/>
      <c r="BNV59" s="1"/>
      <c r="BNW59" s="2" t="s">
        <v>11</v>
      </c>
      <c r="BNX59" s="4" t="s">
        <v>170</v>
      </c>
      <c r="BNY59" s="4">
        <v>338</v>
      </c>
      <c r="BNZ59" s="2">
        <v>10</v>
      </c>
      <c r="BOA59" s="1">
        <v>4.9000000000000002E-2</v>
      </c>
      <c r="BOB59" s="1">
        <f t="shared" si="3179"/>
        <v>3.9E-2</v>
      </c>
      <c r="BOC59" s="1">
        <f t="shared" si="3180"/>
        <v>1.3942307692307692</v>
      </c>
      <c r="BOD59" s="1">
        <f t="shared" si="3181"/>
        <v>2.0913461538461537E-3</v>
      </c>
      <c r="BOE59" s="1">
        <f t="shared" si="3182"/>
        <v>16.044697946573738</v>
      </c>
      <c r="BOF59" s="1"/>
      <c r="BOG59" s="1"/>
      <c r="BOH59" s="2" t="s">
        <v>11</v>
      </c>
      <c r="BOI59" s="4" t="s">
        <v>171</v>
      </c>
      <c r="BOJ59" s="4">
        <v>339</v>
      </c>
      <c r="BOK59" s="2">
        <v>10</v>
      </c>
      <c r="BOL59" s="1">
        <v>2.1999999999999999E-2</v>
      </c>
      <c r="BOM59" s="1">
        <f t="shared" si="3183"/>
        <v>1.6999999999999998E-2</v>
      </c>
      <c r="BON59" s="1">
        <f t="shared" si="3184"/>
        <v>0.67752442996742668</v>
      </c>
      <c r="BOO59" s="1">
        <f t="shared" si="3185"/>
        <v>1.0162866449511399E-3</v>
      </c>
      <c r="BOP59" s="1">
        <f t="shared" si="3186"/>
        <v>7.7968978092841299</v>
      </c>
      <c r="BOQ59" s="1"/>
      <c r="BOR59" s="1"/>
      <c r="BOS59" s="2" t="s">
        <v>11</v>
      </c>
      <c r="BOT59" s="4" t="s">
        <v>172</v>
      </c>
      <c r="BOU59" s="4">
        <v>345</v>
      </c>
      <c r="BOV59" s="2">
        <v>10</v>
      </c>
      <c r="BOW59" s="1">
        <v>4.1000000000000002E-2</v>
      </c>
      <c r="BOX59" s="1">
        <f t="shared" si="3187"/>
        <v>3.4000000000000002E-2</v>
      </c>
      <c r="BOY59" s="1">
        <f t="shared" si="3188"/>
        <v>1.2958199356913185</v>
      </c>
      <c r="BOZ59" s="1">
        <f t="shared" si="3189"/>
        <v>1.9437299035369778E-3</v>
      </c>
      <c r="BPA59" s="1">
        <f t="shared" si="3190"/>
        <v>14.912193820529961</v>
      </c>
      <c r="BPB59" s="1"/>
      <c r="BPC59" s="1"/>
      <c r="BPD59" s="2" t="s">
        <v>11</v>
      </c>
      <c r="BPE59" s="4" t="s">
        <v>173</v>
      </c>
      <c r="BPF59" s="4">
        <v>352</v>
      </c>
      <c r="BPG59" s="2">
        <v>10</v>
      </c>
      <c r="BPH59" s="1">
        <v>4.5999999999999999E-2</v>
      </c>
      <c r="BPI59" s="1">
        <f t="shared" si="3191"/>
        <v>3.6999999999999998E-2</v>
      </c>
      <c r="BPJ59" s="1">
        <f t="shared" si="3192"/>
        <v>1.2884615384615385</v>
      </c>
      <c r="BPK59" s="1">
        <f t="shared" si="3193"/>
        <v>1.9326923076923078E-3</v>
      </c>
      <c r="BPL59" s="1">
        <f t="shared" si="3194"/>
        <v>14.827513964419868</v>
      </c>
      <c r="BPM59" s="1"/>
      <c r="BPN59" s="1"/>
      <c r="BPO59" s="2" t="s">
        <v>11</v>
      </c>
      <c r="BPP59" s="4" t="s">
        <v>174</v>
      </c>
      <c r="BPQ59" s="4">
        <v>353</v>
      </c>
      <c r="BPR59" s="2">
        <v>10</v>
      </c>
      <c r="BPS59" s="1">
        <v>2.4E-2</v>
      </c>
      <c r="BPT59" s="1">
        <f t="shared" si="3195"/>
        <v>1.5000000000000001E-2</v>
      </c>
      <c r="BPU59" s="1">
        <f t="shared" si="3196"/>
        <v>0.48333333333333339</v>
      </c>
      <c r="BPV59" s="1">
        <f t="shared" si="3197"/>
        <v>7.2500000000000006E-4</v>
      </c>
      <c r="BPW59" s="1">
        <f t="shared" si="3198"/>
        <v>5.5621619548122299</v>
      </c>
      <c r="BPX59" s="1"/>
      <c r="BPY59" s="1"/>
      <c r="BPZ59" s="2" t="s">
        <v>11</v>
      </c>
      <c r="BQA59" s="4" t="s">
        <v>175</v>
      </c>
      <c r="BQB59" s="4">
        <v>358</v>
      </c>
      <c r="BQC59" s="2">
        <v>10</v>
      </c>
      <c r="BQD59" s="1">
        <v>4.4999999999999998E-2</v>
      </c>
      <c r="BQE59" s="1">
        <f t="shared" si="3199"/>
        <v>3.4999999999999996E-2</v>
      </c>
      <c r="BQF59" s="1">
        <f t="shared" si="3200"/>
        <v>1.1587837837837835</v>
      </c>
      <c r="BQG59" s="1">
        <f t="shared" si="3201"/>
        <v>1.7381756756756754E-3</v>
      </c>
      <c r="BQH59" s="1">
        <f t="shared" si="3202"/>
        <v>13.335192571066596</v>
      </c>
      <c r="BQI59" s="1"/>
      <c r="BQJ59" s="1"/>
      <c r="BQK59" s="2" t="s">
        <v>11</v>
      </c>
      <c r="BQL59" s="4" t="s">
        <v>176</v>
      </c>
      <c r="BQM59" s="4">
        <v>366</v>
      </c>
      <c r="BQN59" s="2">
        <v>10</v>
      </c>
      <c r="BQO59" s="1">
        <v>5.8000000000000003E-2</v>
      </c>
      <c r="BQP59" s="1">
        <f t="shared" si="3203"/>
        <v>4.7E-2</v>
      </c>
      <c r="BQQ59" s="1">
        <f t="shared" si="3204"/>
        <v>1.7625418060200668</v>
      </c>
      <c r="BQR59" s="1">
        <f t="shared" si="3205"/>
        <v>2.6438127090301004E-3</v>
      </c>
      <c r="BQS59" s="1">
        <f t="shared" si="3206"/>
        <v>20.283192366643142</v>
      </c>
      <c r="BQT59" s="1"/>
      <c r="BQU59" s="1"/>
      <c r="BQV59" s="2" t="s">
        <v>11</v>
      </c>
      <c r="BQW59" s="4" t="s">
        <v>177</v>
      </c>
      <c r="BQX59" s="4">
        <v>367</v>
      </c>
      <c r="BQY59" s="2">
        <v>10</v>
      </c>
      <c r="BQZ59" s="1">
        <v>4.1000000000000002E-2</v>
      </c>
      <c r="BRA59" s="1">
        <f t="shared" si="3207"/>
        <v>0.02</v>
      </c>
      <c r="BRB59" s="1">
        <f t="shared" si="3208"/>
        <v>-7.7441077441077436E-2</v>
      </c>
      <c r="BRC59" s="1">
        <f t="shared" si="3209"/>
        <v>-1.1616161616161616E-4</v>
      </c>
      <c r="BRD59" s="1">
        <f t="shared" si="3210"/>
        <v>-0.8911858234808866</v>
      </c>
      <c r="BRE59" s="1"/>
      <c r="BRF59" s="1"/>
      <c r="BRG59" s="2" t="s">
        <v>11</v>
      </c>
      <c r="BRH59" s="4" t="s">
        <v>178</v>
      </c>
      <c r="BRI59" s="4">
        <v>373</v>
      </c>
      <c r="BRJ59" s="2">
        <v>10</v>
      </c>
      <c r="BRK59" s="1">
        <v>5.8999999999999997E-2</v>
      </c>
      <c r="BRL59" s="1">
        <f t="shared" si="3211"/>
        <v>3.6999999999999998E-2</v>
      </c>
      <c r="BRM59" s="1">
        <f t="shared" si="3212"/>
        <v>0.79999999999999993</v>
      </c>
      <c r="BRN59" s="1">
        <f t="shared" si="3213"/>
        <v>1.1999999999999999E-3</v>
      </c>
      <c r="BRO59" s="1">
        <f t="shared" si="3214"/>
        <v>9.2063370286547226</v>
      </c>
      <c r="BRP59" s="1"/>
      <c r="BRQ59" s="1"/>
      <c r="BRR59" s="2" t="s">
        <v>11</v>
      </c>
      <c r="BRS59" s="1" t="s">
        <v>179</v>
      </c>
      <c r="BRT59" s="1">
        <v>380</v>
      </c>
      <c r="BRU59" s="2">
        <v>10</v>
      </c>
      <c r="BRV59" s="1">
        <v>7.0999999999999994E-2</v>
      </c>
      <c r="BRW59" s="1">
        <f t="shared" si="3215"/>
        <v>4.0999999999999995E-2</v>
      </c>
      <c r="BRX59" s="1">
        <f t="shared" si="3216"/>
        <v>0.93959731543624148</v>
      </c>
      <c r="BRY59" s="1">
        <f t="shared" si="3217"/>
        <v>1.4093959731543624E-3</v>
      </c>
      <c r="BRZ59" s="1">
        <f t="shared" si="3218"/>
        <v>10.812811946406555</v>
      </c>
      <c r="BSA59" s="1"/>
      <c r="BSB59" s="1"/>
      <c r="BSC59" s="2" t="s">
        <v>11</v>
      </c>
      <c r="BSD59" s="1" t="s">
        <v>180</v>
      </c>
      <c r="BSE59" s="1">
        <v>394</v>
      </c>
      <c r="BSF59" s="2">
        <v>10</v>
      </c>
      <c r="BSG59" s="1">
        <v>5.7000000000000002E-2</v>
      </c>
      <c r="BSH59" s="1">
        <f t="shared" si="3219"/>
        <v>4.4999999999999998E-2</v>
      </c>
      <c r="BSI59" s="1">
        <f t="shared" si="3220"/>
        <v>1.1524822695035462</v>
      </c>
      <c r="BSJ59" s="1">
        <f t="shared" si="3221"/>
        <v>1.7287234042553193E-3</v>
      </c>
      <c r="BSK59" s="1">
        <f t="shared" si="3222"/>
        <v>13.262675240748163</v>
      </c>
      <c r="BSL59" s="1"/>
      <c r="BSM59" s="1"/>
      <c r="BSN59" s="1" t="s">
        <v>11</v>
      </c>
      <c r="BSO59" s="1" t="s">
        <v>181</v>
      </c>
      <c r="BSP59" s="1">
        <v>395</v>
      </c>
      <c r="BSQ59" s="2">
        <v>10</v>
      </c>
      <c r="BSR59" s="1">
        <v>1.7999999999999999E-2</v>
      </c>
      <c r="BSS59" s="1">
        <f t="shared" si="3223"/>
        <v>7.9999999999999984E-3</v>
      </c>
      <c r="BST59" s="1">
        <f t="shared" si="3224"/>
        <v>0.30103806228373697</v>
      </c>
      <c r="BSU59" s="1">
        <f t="shared" si="3225"/>
        <v>4.5155709342560547E-4</v>
      </c>
      <c r="BSV59" s="1">
        <f t="shared" si="3226"/>
        <v>3.4643223247965436</v>
      </c>
      <c r="BSW59" s="1"/>
      <c r="BSX59" s="1"/>
      <c r="BSY59" s="1" t="s">
        <v>11</v>
      </c>
      <c r="BSZ59" s="1" t="s">
        <v>182</v>
      </c>
      <c r="BTA59" s="1">
        <v>401</v>
      </c>
      <c r="BTB59" s="1">
        <v>10</v>
      </c>
      <c r="BTC59" s="1">
        <v>0.03</v>
      </c>
      <c r="BTD59" s="1">
        <f t="shared" si="3227"/>
        <v>1.7999999999999999E-2</v>
      </c>
      <c r="BTE59" s="1">
        <f t="shared" si="3228"/>
        <v>0.75174825174825166</v>
      </c>
      <c r="BTF59" s="1">
        <f t="shared" si="3229"/>
        <v>1.1276223776223776E-3</v>
      </c>
      <c r="BTG59" s="1">
        <f t="shared" si="3230"/>
        <v>8.6510597078704787</v>
      </c>
      <c r="BTH59" s="1"/>
      <c r="BTI59" s="1"/>
      <c r="BTJ59" s="1" t="s">
        <v>11</v>
      </c>
      <c r="BTK59" s="1" t="s">
        <v>183</v>
      </c>
      <c r="BTL59" s="1">
        <v>408</v>
      </c>
      <c r="BTM59" s="1">
        <v>10</v>
      </c>
      <c r="BTN59" s="1">
        <v>4.1000000000000002E-2</v>
      </c>
      <c r="BTO59" s="1">
        <f t="shared" si="3231"/>
        <v>2.9000000000000001E-2</v>
      </c>
      <c r="BTP59" s="5">
        <f t="shared" si="3232"/>
        <v>1.2717770034843208</v>
      </c>
      <c r="BTQ59" s="1">
        <f t="shared" si="3233"/>
        <v>1.9076655052264811E-3</v>
      </c>
      <c r="BTR59" s="1">
        <f t="shared" si="3234"/>
        <v>14.635509649211562</v>
      </c>
      <c r="BTS59" s="1"/>
      <c r="BTT59" s="1"/>
      <c r="BTU59" s="1" t="s">
        <v>11</v>
      </c>
      <c r="BTV59" s="1" t="s">
        <v>184</v>
      </c>
      <c r="BTW59" s="1">
        <v>409</v>
      </c>
      <c r="BTX59" s="1">
        <v>10</v>
      </c>
      <c r="BTY59" s="1">
        <v>3.2000000000000001E-2</v>
      </c>
      <c r="BTZ59" s="1">
        <f t="shared" si="3235"/>
        <v>2.1999999999999999E-2</v>
      </c>
      <c r="BUA59" s="1">
        <f t="shared" si="3236"/>
        <v>0.86159169550173009</v>
      </c>
      <c r="BUB59" s="1">
        <f t="shared" si="3237"/>
        <v>1.2923875432525951E-3</v>
      </c>
      <c r="BUC59" s="1">
        <f t="shared" si="3238"/>
        <v>9.9151294123487297</v>
      </c>
      <c r="BUD59" s="1"/>
      <c r="BUE59" s="1"/>
      <c r="BUF59" s="1" t="s">
        <v>11</v>
      </c>
      <c r="BUG59" s="1" t="s">
        <v>185</v>
      </c>
      <c r="BUH59" s="1">
        <v>415</v>
      </c>
      <c r="BUI59" s="1">
        <v>10</v>
      </c>
      <c r="BUJ59" s="1">
        <v>4.4999999999999998E-2</v>
      </c>
      <c r="BUK59" s="1">
        <f t="shared" si="3239"/>
        <v>3.2000000000000001E-2</v>
      </c>
      <c r="BUL59" s="1">
        <f t="shared" si="3240"/>
        <v>1.2717770034843205</v>
      </c>
      <c r="BUM59" s="1">
        <f t="shared" si="3241"/>
        <v>1.9076655052264809E-3</v>
      </c>
      <c r="BUN59" s="1">
        <f t="shared" si="3242"/>
        <v>14.63550964921156</v>
      </c>
      <c r="BUO59" s="1"/>
      <c r="BUP59" s="1"/>
      <c r="BUQ59" s="1" t="s">
        <v>11</v>
      </c>
      <c r="BUR59" s="1" t="s">
        <v>186</v>
      </c>
      <c r="BUS59" s="1">
        <v>422</v>
      </c>
      <c r="BUT59" s="1">
        <v>10</v>
      </c>
      <c r="BUU59" s="1">
        <v>4.9000000000000002E-2</v>
      </c>
      <c r="BUV59" s="1">
        <f t="shared" si="3243"/>
        <v>3.4000000000000002E-2</v>
      </c>
      <c r="BUW59" s="1">
        <f t="shared" si="3244"/>
        <v>1.312280701754386</v>
      </c>
      <c r="BUX59" s="1">
        <f t="shared" si="3245"/>
        <v>1.9684210526315789E-3</v>
      </c>
      <c r="BUY59" s="1">
        <f t="shared" si="3246"/>
        <v>15.101623020688011</v>
      </c>
      <c r="BUZ59" s="1"/>
      <c r="BVA59" s="1"/>
      <c r="BVB59" s="1" t="s">
        <v>11</v>
      </c>
      <c r="BVC59" s="1" t="s">
        <v>187</v>
      </c>
      <c r="BVD59" s="1">
        <v>423</v>
      </c>
      <c r="BVE59" s="1">
        <v>10</v>
      </c>
      <c r="BVF59" s="1">
        <v>0.03</v>
      </c>
      <c r="BVG59" s="1">
        <f t="shared" si="3247"/>
        <v>1.9999999999999997E-2</v>
      </c>
      <c r="BVH59" s="1">
        <f t="shared" si="3248"/>
        <v>-0.25597269624573388</v>
      </c>
      <c r="BVI59" s="1">
        <f t="shared" si="3249"/>
        <v>-3.8395904436860082E-4</v>
      </c>
      <c r="BVJ59" s="1">
        <f t="shared" si="3250"/>
        <v>-2.9457136397146098</v>
      </c>
      <c r="BVK59" s="1"/>
      <c r="BVL59" s="1"/>
      <c r="BVM59" s="1" t="s">
        <v>11</v>
      </c>
      <c r="BVN59" s="1" t="s">
        <v>188</v>
      </c>
      <c r="BVO59" s="1">
        <v>436</v>
      </c>
      <c r="BVP59" s="1">
        <v>10</v>
      </c>
      <c r="BVQ59" s="1">
        <v>4.2000000000000003E-2</v>
      </c>
      <c r="BVR59" s="1">
        <f t="shared" si="3251"/>
        <v>3.0000000000000002E-2</v>
      </c>
      <c r="BVS59" s="1">
        <f t="shared" si="3252"/>
        <v>0.37542662116040965</v>
      </c>
      <c r="BVT59" s="1">
        <f t="shared" si="3253"/>
        <v>5.631399317406145E-4</v>
      </c>
      <c r="BVU59" s="1">
        <f t="shared" si="3254"/>
        <v>4.3203800049147612</v>
      </c>
      <c r="BVV59" s="1"/>
      <c r="BVW59" s="1"/>
      <c r="BVX59" s="1" t="s">
        <v>11</v>
      </c>
      <c r="BVY59" s="1" t="s">
        <v>189</v>
      </c>
      <c r="BVZ59" s="1">
        <v>437</v>
      </c>
      <c r="BWA59" s="1">
        <v>10</v>
      </c>
      <c r="BWB59" s="1">
        <v>1.6E-2</v>
      </c>
      <c r="BWC59" s="1">
        <f t="shared" si="3255"/>
        <v>1.0999999999999999E-2</v>
      </c>
      <c r="BWD59" s="1">
        <f t="shared" si="3256"/>
        <v>-0.37642585551330793</v>
      </c>
      <c r="BWE59" s="1">
        <f t="shared" si="3257"/>
        <v>-5.6463878326996192E-4</v>
      </c>
      <c r="BWF59" s="1">
        <f t="shared" si="3258"/>
        <v>-4.3318791151939999</v>
      </c>
      <c r="BWG59" s="1"/>
      <c r="BWH59" s="1"/>
      <c r="BWI59" s="1" t="s">
        <v>11</v>
      </c>
      <c r="BWJ59" s="1" t="s">
        <v>190</v>
      </c>
      <c r="BWK59" s="1">
        <v>443</v>
      </c>
      <c r="BWL59" s="1">
        <v>10</v>
      </c>
      <c r="BWM59" s="1">
        <v>3.2000000000000001E-2</v>
      </c>
      <c r="BWN59" s="1">
        <f t="shared" si="3259"/>
        <v>2.1999999999999999E-2</v>
      </c>
      <c r="BWO59" s="1">
        <f t="shared" si="3260"/>
        <v>1.515151515151506E-2</v>
      </c>
      <c r="BWP59" s="1">
        <f t="shared" si="3261"/>
        <v>2.272727272727259E-5</v>
      </c>
      <c r="BWQ59" s="1">
        <f t="shared" si="3262"/>
        <v>0.17436244372452023</v>
      </c>
      <c r="BWR59" s="1"/>
      <c r="BWS59" s="1"/>
      <c r="BWT59" s="1" t="s">
        <v>11</v>
      </c>
      <c r="BWU59" s="1" t="s">
        <v>191</v>
      </c>
      <c r="BWV59" s="1">
        <v>450</v>
      </c>
      <c r="BWW59" s="1">
        <v>10</v>
      </c>
      <c r="BWX59" s="1">
        <v>3.3000000000000002E-2</v>
      </c>
      <c r="BWY59" s="1">
        <f t="shared" si="3263"/>
        <v>2.9000000000000001E-2</v>
      </c>
      <c r="BWZ59" s="1">
        <f t="shared" si="3264"/>
        <v>0.62121212121212122</v>
      </c>
      <c r="BXA59" s="1">
        <f t="shared" si="3265"/>
        <v>9.3181818181818188E-4</v>
      </c>
      <c r="BXB59" s="1">
        <f t="shared" si="3266"/>
        <v>7.1488601927053734</v>
      </c>
      <c r="BXC59" s="1"/>
      <c r="BXD59" s="1"/>
      <c r="BXE59" s="1" t="s">
        <v>11</v>
      </c>
      <c r="BXF59" s="1" t="s">
        <v>192</v>
      </c>
      <c r="BXG59" s="1">
        <v>451</v>
      </c>
      <c r="BXH59" s="1">
        <v>10</v>
      </c>
      <c r="BXI59" s="1">
        <v>4.0000000000000001E-3</v>
      </c>
      <c r="BXJ59" s="1">
        <f t="shared" si="3267"/>
        <v>7.0000000000000001E-3</v>
      </c>
      <c r="BXK59" s="1">
        <f t="shared" si="3268"/>
        <v>0.74716981132075477</v>
      </c>
      <c r="BXL59" s="1">
        <f t="shared" si="3269"/>
        <v>1.1207547169811321E-3</v>
      </c>
      <c r="BXM59" s="1">
        <f t="shared" si="3270"/>
        <v>8.5983713758190348</v>
      </c>
      <c r="BXN59" s="1"/>
      <c r="BXO59" s="1"/>
      <c r="BXP59" s="1" t="s">
        <v>11</v>
      </c>
      <c r="BXQ59" s="1" t="s">
        <v>193</v>
      </c>
      <c r="BXR59" s="1">
        <v>464</v>
      </c>
      <c r="BXS59" s="1">
        <v>10</v>
      </c>
      <c r="BXT59" s="1">
        <v>3.2000000000000001E-2</v>
      </c>
      <c r="BXU59" s="1">
        <f t="shared" si="3271"/>
        <v>2.8000000000000001E-2</v>
      </c>
      <c r="BXV59" s="1">
        <f t="shared" si="3272"/>
        <v>1.8345588235294119</v>
      </c>
      <c r="BXW59" s="1">
        <f t="shared" si="3273"/>
        <v>2.7518382352941179E-3</v>
      </c>
      <c r="BXX59" s="1">
        <f t="shared" si="3274"/>
        <v>21.11195853538009</v>
      </c>
      <c r="BXY59" s="1"/>
      <c r="BXZ59" s="1"/>
      <c r="BYA59" s="1" t="s">
        <v>11</v>
      </c>
      <c r="BYB59" s="1" t="s">
        <v>194</v>
      </c>
      <c r="BYC59" s="1">
        <v>465</v>
      </c>
      <c r="BYD59" s="1">
        <v>10</v>
      </c>
      <c r="BYE59" s="1">
        <v>0.02</v>
      </c>
      <c r="BYF59" s="1">
        <f t="shared" si="3275"/>
        <v>1.4999999999999999E-2</v>
      </c>
      <c r="BYG59" s="1">
        <f t="shared" si="3276"/>
        <v>0.39700374531835197</v>
      </c>
      <c r="BYH59" s="1">
        <f t="shared" si="3277"/>
        <v>5.9550561797752795E-4</v>
      </c>
      <c r="BYI59" s="1">
        <f t="shared" si="3278"/>
        <v>4.5686878512986917</v>
      </c>
      <c r="BYJ59" s="1"/>
      <c r="BYK59" s="1"/>
      <c r="BYL59" s="1" t="s">
        <v>11</v>
      </c>
      <c r="BYM59" s="1" t="s">
        <v>195</v>
      </c>
      <c r="BYN59" s="1">
        <v>479</v>
      </c>
      <c r="BYO59" s="1">
        <v>10</v>
      </c>
      <c r="BYP59" s="1">
        <v>4.2000000000000003E-2</v>
      </c>
      <c r="BYQ59" s="1">
        <f t="shared" si="3279"/>
        <v>3.1000000000000003E-2</v>
      </c>
      <c r="BYR59" s="1">
        <f t="shared" si="3280"/>
        <v>1.3173431734317345</v>
      </c>
      <c r="BYS59" s="1">
        <f t="shared" si="3281"/>
        <v>1.9760147601476019E-3</v>
      </c>
      <c r="BYT59" s="1">
        <f t="shared" si="3282"/>
        <v>15.159881546262625</v>
      </c>
      <c r="BYU59" s="1"/>
      <c r="BYV59" s="1"/>
      <c r="BYW59" s="1" t="s">
        <v>11</v>
      </c>
      <c r="BYX59" s="1" t="s">
        <v>196</v>
      </c>
      <c r="BYY59" s="1">
        <v>480</v>
      </c>
      <c r="BYZ59" s="1">
        <v>10</v>
      </c>
      <c r="BZA59" s="1">
        <v>1.4E-2</v>
      </c>
      <c r="BZB59" s="1">
        <f t="shared" si="3283"/>
        <v>1.0000000000000009E-3</v>
      </c>
      <c r="BZC59" s="1">
        <f t="shared" si="3284"/>
        <v>0.44194756554307119</v>
      </c>
      <c r="BZD59" s="1">
        <f t="shared" si="3285"/>
        <v>6.6292134831460678E-4</v>
      </c>
      <c r="BZE59" s="1">
        <f t="shared" si="3286"/>
        <v>5.0858977967287338</v>
      </c>
      <c r="BZF59" s="1"/>
      <c r="BZG59" s="1"/>
      <c r="BZH59" s="1" t="s">
        <v>11</v>
      </c>
      <c r="BZI59" s="1" t="s">
        <v>197</v>
      </c>
      <c r="BZJ59" s="1">
        <v>494</v>
      </c>
      <c r="BZK59" s="1">
        <v>10</v>
      </c>
      <c r="BZL59" s="1">
        <v>5.2999999999999999E-2</v>
      </c>
      <c r="BZM59" s="1">
        <f t="shared" si="3287"/>
        <v>3.7999999999999999E-2</v>
      </c>
      <c r="BZN59" s="1">
        <f t="shared" si="3288"/>
        <v>2.1323529411764706</v>
      </c>
      <c r="BZO59" s="1">
        <f t="shared" si="3289"/>
        <v>3.198529411764706E-3</v>
      </c>
      <c r="BZP59" s="1">
        <f t="shared" si="3290"/>
        <v>24.53894980064219</v>
      </c>
      <c r="BZQ59" s="1"/>
      <c r="BZR59" s="1"/>
      <c r="BZS59" s="1" t="s">
        <v>11</v>
      </c>
      <c r="BZT59" s="1" t="s">
        <v>198</v>
      </c>
      <c r="BZU59" s="1">
        <v>495</v>
      </c>
      <c r="BZV59" s="1">
        <v>10</v>
      </c>
      <c r="BZW59" s="1">
        <v>2.8000000000000001E-2</v>
      </c>
      <c r="BZX59" s="1">
        <f t="shared" si="3291"/>
        <v>1.4E-2</v>
      </c>
      <c r="BZY59" s="1">
        <f t="shared" si="3292"/>
        <v>0.90774907749077494</v>
      </c>
      <c r="BZZ59" s="1">
        <f t="shared" si="3293"/>
        <v>1.3616236162361625E-3</v>
      </c>
      <c r="CAA59" s="1">
        <f t="shared" si="3294"/>
        <v>10.44630493103811</v>
      </c>
      <c r="CAB59" s="1"/>
      <c r="CAC59" s="1"/>
      <c r="CAD59" s="1" t="s">
        <v>11</v>
      </c>
      <c r="CAE59" s="1" t="s">
        <v>199</v>
      </c>
      <c r="CAF59" s="1">
        <v>501</v>
      </c>
      <c r="CAG59" s="1">
        <v>10</v>
      </c>
      <c r="CAH59" s="1">
        <v>3.5999999999999997E-2</v>
      </c>
      <c r="CAI59" s="1">
        <f t="shared" si="3295"/>
        <v>1.8999999999999996E-2</v>
      </c>
      <c r="CAJ59" s="1">
        <f t="shared" si="3296"/>
        <v>1.1465201465201462</v>
      </c>
      <c r="CAK59" s="1">
        <f t="shared" si="3297"/>
        <v>1.7197802197802194E-3</v>
      </c>
      <c r="CAL59" s="1">
        <f t="shared" si="3298"/>
        <v>13.194063598758827</v>
      </c>
      <c r="CAM59" s="1"/>
      <c r="CAN59" s="1"/>
      <c r="CAO59" s="1" t="s">
        <v>11</v>
      </c>
      <c r="CAP59" s="1" t="s">
        <v>200</v>
      </c>
      <c r="CAQ59" s="1">
        <v>508</v>
      </c>
      <c r="CAR59" s="1">
        <v>10</v>
      </c>
      <c r="CAS59" s="1">
        <v>5.7000000000000002E-2</v>
      </c>
      <c r="CAT59" s="1">
        <f t="shared" si="3299"/>
        <v>1.9000000000000003E-2</v>
      </c>
      <c r="CAU59" s="1">
        <f t="shared" si="3300"/>
        <v>1.1391941391941391</v>
      </c>
      <c r="CAV59" s="1">
        <f t="shared" si="3301"/>
        <v>1.7087912087912088E-3</v>
      </c>
      <c r="CAW59" s="1">
        <f t="shared" si="3302"/>
        <v>13.109756483111809</v>
      </c>
      <c r="CAX59" s="1"/>
      <c r="CAY59" s="1"/>
      <c r="CAZ59" s="1" t="s">
        <v>11</v>
      </c>
      <c r="CBA59" s="1" t="s">
        <v>201</v>
      </c>
      <c r="CBB59" s="1">
        <v>509</v>
      </c>
      <c r="CBC59" s="1">
        <v>10</v>
      </c>
      <c r="CBD59" s="1">
        <v>1.7999999999999999E-2</v>
      </c>
      <c r="CBE59" s="1">
        <f t="shared" si="3303"/>
        <v>4.9999999999999992E-3</v>
      </c>
      <c r="CBF59" s="1">
        <f t="shared" si="3304"/>
        <v>6.0150375939849607E-2</v>
      </c>
      <c r="CBG59" s="1">
        <f t="shared" si="3305"/>
        <v>9.022556390977441E-5</v>
      </c>
      <c r="CBH59" s="1">
        <f t="shared" si="3306"/>
        <v>0.69220579162817453</v>
      </c>
      <c r="CBI59" s="1"/>
      <c r="CBJ59" s="1"/>
      <c r="CBK59" s="1" t="s">
        <v>11</v>
      </c>
      <c r="CBL59" s="1" t="s">
        <v>202</v>
      </c>
      <c r="CBM59" s="1">
        <v>515</v>
      </c>
      <c r="CBN59" s="1">
        <v>10</v>
      </c>
      <c r="CBO59" s="1">
        <v>0.03</v>
      </c>
      <c r="CBP59" s="1">
        <f t="shared" si="2463"/>
        <v>1.4999999999999999E-2</v>
      </c>
      <c r="CBQ59" s="1">
        <f t="shared" si="3307"/>
        <v>0.54307116104868902</v>
      </c>
      <c r="CBR59" s="1">
        <f t="shared" si="3308"/>
        <v>8.146067415730335E-4</v>
      </c>
      <c r="CBS59" s="1">
        <f t="shared" si="3309"/>
        <v>6.2496201739463233</v>
      </c>
      <c r="CBT59" s="1"/>
      <c r="CBU59" s="1"/>
      <c r="CBV59" s="1" t="s">
        <v>11</v>
      </c>
      <c r="CBW59" s="1" t="s">
        <v>203</v>
      </c>
      <c r="CBX59" s="1">
        <v>522</v>
      </c>
      <c r="CBY59" s="1">
        <v>10</v>
      </c>
      <c r="CBZ59" s="1">
        <v>3.7999999999999999E-2</v>
      </c>
      <c r="CCA59" s="1">
        <f t="shared" si="3310"/>
        <v>2.4E-2</v>
      </c>
      <c r="CCB59" s="1">
        <f t="shared" si="3311"/>
        <v>0.89138576779026224</v>
      </c>
      <c r="CCC59" s="1">
        <f t="shared" si="3312"/>
        <v>1.3370786516853934E-3</v>
      </c>
      <c r="CCD59" s="1">
        <f t="shared" si="3313"/>
        <v>10.25799725102914</v>
      </c>
      <c r="CCE59" s="1"/>
      <c r="CCF59" s="1"/>
      <c r="CCG59" s="1" t="s">
        <v>11</v>
      </c>
      <c r="CCH59" s="1" t="s">
        <v>204</v>
      </c>
      <c r="CCI59" s="1">
        <v>523</v>
      </c>
      <c r="CCJ59" s="1">
        <v>10</v>
      </c>
      <c r="CCK59" s="1">
        <v>2.7E-2</v>
      </c>
      <c r="CCL59" s="1">
        <f t="shared" si="3314"/>
        <v>8.0000000000000002E-3</v>
      </c>
      <c r="CCM59" s="1">
        <f t="shared" si="3315"/>
        <v>0.38022813688212925</v>
      </c>
      <c r="CCN59" s="1">
        <f t="shared" si="3316"/>
        <v>5.7034220532319393E-4</v>
      </c>
      <c r="CCO59" s="1">
        <f t="shared" si="3317"/>
        <v>4.3756354698929298</v>
      </c>
      <c r="CCP59" s="1"/>
      <c r="CCQ59" s="1"/>
      <c r="CCR59" s="1" t="s">
        <v>11</v>
      </c>
      <c r="CCS59" s="1" t="s">
        <v>205</v>
      </c>
      <c r="CCT59" s="1">
        <v>536</v>
      </c>
      <c r="CCU59" s="1">
        <v>10</v>
      </c>
      <c r="CCV59" s="1">
        <v>3.9E-2</v>
      </c>
      <c r="CCW59" s="1">
        <f t="shared" si="3318"/>
        <v>1.9E-2</v>
      </c>
      <c r="CCX59" s="1">
        <f t="shared" si="3319"/>
        <v>0.69111969111969107</v>
      </c>
      <c r="CCY59" s="1">
        <f t="shared" si="3320"/>
        <v>1.0366795366795367E-3</v>
      </c>
      <c r="CCZ59" s="1">
        <f t="shared" si="3321"/>
        <v>7.953351004484535</v>
      </c>
      <c r="CDA59" s="1"/>
      <c r="CDB59" s="1"/>
      <c r="CDC59" s="1" t="s">
        <v>11</v>
      </c>
      <c r="CDD59" s="1" t="s">
        <v>206</v>
      </c>
      <c r="CDE59" s="1">
        <v>542</v>
      </c>
      <c r="CDF59" s="1">
        <v>10</v>
      </c>
      <c r="CDG59" s="1">
        <v>3.3000000000000002E-2</v>
      </c>
      <c r="CDH59" s="1">
        <f t="shared" si="3322"/>
        <v>1.8000000000000002E-2</v>
      </c>
      <c r="CDI59" s="1">
        <f t="shared" si="3323"/>
        <v>0.31439393939393945</v>
      </c>
      <c r="CDJ59" s="1">
        <f t="shared" si="3324"/>
        <v>4.7159090909090919E-4</v>
      </c>
      <c r="CDK59" s="1">
        <f t="shared" si="3325"/>
        <v>3.6180207072838173</v>
      </c>
      <c r="CDL59" s="1"/>
      <c r="CDM59" s="1"/>
      <c r="CDN59" s="1" t="s">
        <v>11</v>
      </c>
      <c r="CDO59" s="1" t="s">
        <v>207</v>
      </c>
      <c r="CDP59" s="1">
        <v>549</v>
      </c>
      <c r="CDQ59" s="1">
        <v>10</v>
      </c>
      <c r="CDR59" s="1">
        <v>4.3999999999999997E-2</v>
      </c>
      <c r="CDS59" s="1">
        <f t="shared" si="3326"/>
        <v>2.8999999999999998E-2</v>
      </c>
      <c r="CDT59" s="1">
        <f t="shared" si="3327"/>
        <v>0.6539923954372624</v>
      </c>
      <c r="CDU59" s="1">
        <f t="shared" si="3328"/>
        <v>9.8098859315589367E-4</v>
      </c>
      <c r="CDV59" s="1">
        <f t="shared" si="3329"/>
        <v>7.5260930082158399</v>
      </c>
      <c r="CDW59" s="1"/>
      <c r="CDX59" s="1"/>
      <c r="CDY59" s="1" t="s">
        <v>11</v>
      </c>
      <c r="CDZ59" s="1" t="s">
        <v>208</v>
      </c>
      <c r="CEA59" s="1">
        <v>550</v>
      </c>
      <c r="CEB59" s="1">
        <v>10</v>
      </c>
      <c r="CEC59" s="1">
        <v>2.7E-2</v>
      </c>
      <c r="CED59" s="1">
        <f t="shared" si="3330"/>
        <v>9.9999999999999985E-3</v>
      </c>
      <c r="CEE59" s="1">
        <f t="shared" si="3331"/>
        <v>0.34399999999999992</v>
      </c>
      <c r="CEF59" s="1">
        <f t="shared" si="3332"/>
        <v>5.1599999999999986E-4</v>
      </c>
      <c r="CEG59" s="1">
        <f t="shared" si="3333"/>
        <v>3.9587249223215304</v>
      </c>
      <c r="CEH59" s="1"/>
      <c r="CEI59" s="1"/>
      <c r="CEJ59" s="1" t="s">
        <v>11</v>
      </c>
      <c r="CEK59" s="1" t="s">
        <v>209</v>
      </c>
      <c r="CEL59" s="1">
        <v>556</v>
      </c>
      <c r="CEM59" s="1">
        <v>10</v>
      </c>
      <c r="CEN59" s="1">
        <v>3.4000000000000002E-2</v>
      </c>
      <c r="CEO59" s="1">
        <f t="shared" si="3334"/>
        <v>1.9000000000000003E-2</v>
      </c>
      <c r="CEP59" s="1">
        <f t="shared" si="3335"/>
        <v>0.83399209486166026</v>
      </c>
      <c r="CEQ59" s="1">
        <f t="shared" si="3336"/>
        <v>1.2509881422924905E-3</v>
      </c>
      <c r="CER59" s="1">
        <f t="shared" si="3337"/>
        <v>9.5975153806627826</v>
      </c>
      <c r="CES59" s="1"/>
      <c r="CET59" s="1"/>
      <c r="CEU59" s="1" t="s">
        <v>11</v>
      </c>
      <c r="CEV59" s="1" t="s">
        <v>210</v>
      </c>
      <c r="CEW59" s="1">
        <v>563</v>
      </c>
      <c r="CEX59" s="1">
        <v>10</v>
      </c>
      <c r="CEY59" s="1">
        <v>0.03</v>
      </c>
      <c r="CEZ59" s="1">
        <f t="shared" si="3338"/>
        <v>1.6E-2</v>
      </c>
      <c r="CFA59" s="1">
        <f t="shared" si="3339"/>
        <v>0.64288577154308613</v>
      </c>
      <c r="CFB59" s="1">
        <f t="shared" si="3340"/>
        <v>9.6432865731462924E-4</v>
      </c>
      <c r="CFC59" s="1">
        <f t="shared" si="3341"/>
        <v>7.3982788546904699</v>
      </c>
      <c r="CFD59" s="1"/>
      <c r="CFE59" s="1"/>
      <c r="CFF59" s="1" t="s">
        <v>11</v>
      </c>
      <c r="CFG59" s="1" t="s">
        <v>211</v>
      </c>
      <c r="CFH59" s="1">
        <v>564</v>
      </c>
      <c r="CFI59" s="1">
        <v>10</v>
      </c>
      <c r="CFJ59" s="1">
        <v>5.1999999999999998E-2</v>
      </c>
      <c r="CFK59" s="1">
        <f t="shared" si="3342"/>
        <v>1.9999999999999997E-2</v>
      </c>
      <c r="CFL59" s="1">
        <f t="shared" si="3343"/>
        <v>0.50373134328358204</v>
      </c>
      <c r="CFM59" s="1">
        <f t="shared" si="3344"/>
        <v>7.5559701492537311E-4</v>
      </c>
      <c r="CFN59" s="1">
        <f t="shared" si="3345"/>
        <v>5.796900647707032</v>
      </c>
      <c r="CFO59" s="1"/>
      <c r="CFP59" s="1"/>
      <c r="CFQ59" s="1" t="s">
        <v>11</v>
      </c>
      <c r="CFR59" s="1" t="s">
        <v>212</v>
      </c>
      <c r="CFS59" s="1">
        <v>571</v>
      </c>
      <c r="CFT59" s="1">
        <v>10</v>
      </c>
      <c r="CFU59" s="1">
        <v>6.2E-2</v>
      </c>
      <c r="CFV59" s="1">
        <f t="shared" si="3346"/>
        <v>3.1E-2</v>
      </c>
      <c r="CFW59" s="1">
        <f t="shared" si="3347"/>
        <v>0.80451127819548884</v>
      </c>
      <c r="CFX59" s="1">
        <f t="shared" si="3348"/>
        <v>1.2067669172932333E-3</v>
      </c>
      <c r="CFY59" s="1">
        <f t="shared" si="3349"/>
        <v>9.2582524630268388</v>
      </c>
      <c r="CFZ59" s="1"/>
      <c r="CGA59" s="1"/>
      <c r="CGB59" s="1" t="s">
        <v>11</v>
      </c>
      <c r="CGC59" s="1" t="s">
        <v>213</v>
      </c>
      <c r="CGD59" s="1">
        <v>577</v>
      </c>
      <c r="CGE59" s="1">
        <v>10</v>
      </c>
      <c r="CGF59" s="1">
        <v>6.3E-2</v>
      </c>
      <c r="CGG59" s="1">
        <f t="shared" si="3350"/>
        <v>3.2000000000000001E-2</v>
      </c>
      <c r="CGH59" s="1">
        <f t="shared" si="3351"/>
        <v>0.65413533834586468</v>
      </c>
      <c r="CGI59" s="1">
        <f t="shared" si="3352"/>
        <v>9.8120300751879694E-4</v>
      </c>
      <c r="CGJ59" s="1">
        <f t="shared" si="3353"/>
        <v>7.5277379839564</v>
      </c>
      <c r="CGK59" s="1"/>
      <c r="CGL59" s="1"/>
      <c r="CGM59" s="1" t="s">
        <v>11</v>
      </c>
      <c r="CGN59" s="1" t="s">
        <v>214</v>
      </c>
      <c r="CGO59" s="1">
        <v>578</v>
      </c>
      <c r="CGP59" s="1">
        <v>10</v>
      </c>
      <c r="CGQ59" s="1">
        <v>3.7999999999999999E-2</v>
      </c>
      <c r="CGR59" s="1">
        <f t="shared" si="3354"/>
        <v>2.0999999999999998E-2</v>
      </c>
      <c r="CGS59" s="1">
        <f t="shared" si="3355"/>
        <v>-4.6332046332046455E-2</v>
      </c>
      <c r="CGT59" s="1">
        <f t="shared" si="3356"/>
        <v>-6.9498069498069684E-5</v>
      </c>
      <c r="CGU59" s="1">
        <f t="shared" si="3357"/>
        <v>-0.53318554220008196</v>
      </c>
      <c r="CGV59" s="1"/>
      <c r="CGW59" s="1"/>
      <c r="CGX59" s="1" t="s">
        <v>11</v>
      </c>
      <c r="CGY59" s="1" t="s">
        <v>215</v>
      </c>
      <c r="CGZ59" s="1">
        <v>592</v>
      </c>
      <c r="CHA59" s="1">
        <v>10</v>
      </c>
      <c r="CHB59" s="1">
        <v>6.7000000000000004E-2</v>
      </c>
      <c r="CHC59" s="1">
        <f t="shared" si="3358"/>
        <v>4.1000000000000009E-2</v>
      </c>
      <c r="CHD59" s="1">
        <f t="shared" si="3359"/>
        <v>0.50191570881226077</v>
      </c>
      <c r="CHE59" s="1">
        <f t="shared" si="3360"/>
        <v>7.5287356321839113E-4</v>
      </c>
      <c r="CHF59" s="1">
        <f t="shared" si="3361"/>
        <v>5.7760064691272479</v>
      </c>
      <c r="CHG59" s="1"/>
      <c r="CHH59" s="1"/>
      <c r="CHI59" s="1" t="s">
        <v>11</v>
      </c>
      <c r="CHJ59" s="1" t="s">
        <v>216</v>
      </c>
      <c r="CHK59" s="1">
        <v>593</v>
      </c>
      <c r="CHL59" s="1">
        <v>10</v>
      </c>
      <c r="CHM59" s="1">
        <v>5.2999999999999999E-2</v>
      </c>
      <c r="CHN59" s="1">
        <f t="shared" si="3362"/>
        <v>0.03</v>
      </c>
      <c r="CHO59" s="1">
        <f t="shared" si="3363"/>
        <v>0.8666666666666667</v>
      </c>
      <c r="CHP59" s="1">
        <f t="shared" si="3364"/>
        <v>1.3000000000000002E-3</v>
      </c>
      <c r="CHQ59" s="1">
        <f t="shared" si="3365"/>
        <v>9.9735317810426185</v>
      </c>
      <c r="CHR59" s="1"/>
      <c r="CHS59" s="1"/>
      <c r="CHT59" s="1" t="s">
        <v>11</v>
      </c>
      <c r="CHU59" s="1" t="s">
        <v>217</v>
      </c>
      <c r="CHV59" s="1">
        <v>607</v>
      </c>
      <c r="CHW59" s="1">
        <v>10</v>
      </c>
      <c r="CHX59" s="1">
        <v>6.0999999999999999E-2</v>
      </c>
      <c r="CHY59" s="1">
        <f t="shared" si="3366"/>
        <v>3.9999999999999994E-2</v>
      </c>
      <c r="CHZ59" s="1">
        <f t="shared" si="3367"/>
        <v>1.3643410852713176</v>
      </c>
      <c r="CIA59" s="1">
        <f t="shared" si="3368"/>
        <v>2.0465116279069764E-3</v>
      </c>
      <c r="CIB59" s="1">
        <f t="shared" si="3369"/>
        <v>15.70072981631038</v>
      </c>
      <c r="CIC59" s="1"/>
      <c r="CID59" s="1"/>
      <c r="CIE59" s="1" t="s">
        <v>11</v>
      </c>
      <c r="CIF59" s="1" t="s">
        <v>218</v>
      </c>
      <c r="CIG59" s="1">
        <v>608</v>
      </c>
      <c r="CIH59" s="1">
        <v>10</v>
      </c>
      <c r="CII59" s="1">
        <v>6.6000000000000003E-2</v>
      </c>
      <c r="CIJ59" s="1">
        <f t="shared" si="3370"/>
        <v>3.9000000000000007E-2</v>
      </c>
      <c r="CIK59" s="1">
        <f t="shared" si="3371"/>
        <v>0.75294117647058845</v>
      </c>
      <c r="CIL59" s="1">
        <f t="shared" si="3372"/>
        <v>1.1294117647058827E-3</v>
      </c>
      <c r="CIM59" s="1">
        <f t="shared" si="3373"/>
        <v>8.6647877916750371</v>
      </c>
      <c r="CIN59" s="1"/>
      <c r="CIO59" s="1"/>
      <c r="CIP59" s="1" t="s">
        <v>11</v>
      </c>
      <c r="CIQ59" s="1" t="s">
        <v>219</v>
      </c>
      <c r="CIR59" s="1">
        <v>621</v>
      </c>
      <c r="CIS59" s="1">
        <v>10</v>
      </c>
      <c r="CIT59" s="1">
        <v>6.8000000000000005E-2</v>
      </c>
      <c r="CIU59" s="1">
        <f t="shared" si="3374"/>
        <v>3.8000000000000006E-2</v>
      </c>
      <c r="CIV59" s="1">
        <f t="shared" si="3375"/>
        <v>-0.26587301587301548</v>
      </c>
      <c r="CIW59" s="1">
        <f t="shared" si="3376"/>
        <v>-3.9880952380952323E-4</v>
      </c>
      <c r="CIX59" s="1">
        <f t="shared" si="3377"/>
        <v>-3.0596457386898095</v>
      </c>
      <c r="CIY59" s="1"/>
      <c r="CIZ59" s="1"/>
      <c r="CJA59" s="1" t="s">
        <v>11</v>
      </c>
      <c r="CJB59" s="1" t="s">
        <v>220</v>
      </c>
      <c r="CJC59" s="1">
        <v>622</v>
      </c>
      <c r="CJD59" s="1">
        <v>10</v>
      </c>
      <c r="CJE59" s="1">
        <v>3.7999999999999999E-2</v>
      </c>
      <c r="CJF59" s="1">
        <f t="shared" si="3378"/>
        <v>2.8999999999999998E-2</v>
      </c>
      <c r="CJG59" s="1">
        <f t="shared" si="3379"/>
        <v>0.59010600706713778</v>
      </c>
      <c r="CJH59" s="1">
        <f t="shared" si="3380"/>
        <v>8.8515901060070667E-4</v>
      </c>
      <c r="CJI59" s="1">
        <f t="shared" si="3381"/>
        <v>6.7908934796172211</v>
      </c>
      <c r="CJJ59" s="1"/>
      <c r="CJK59" s="1"/>
      <c r="CJL59" s="1" t="s">
        <v>11</v>
      </c>
      <c r="CJM59" s="1" t="s">
        <v>221</v>
      </c>
      <c r="CJN59" s="1">
        <v>635</v>
      </c>
      <c r="CJO59" s="1">
        <v>10</v>
      </c>
      <c r="CJP59" s="1">
        <v>5.6000000000000001E-2</v>
      </c>
      <c r="CJQ59" s="1">
        <f t="shared" si="3382"/>
        <v>4.3999999999999997E-2</v>
      </c>
      <c r="CJR59" s="1">
        <f t="shared" si="3383"/>
        <v>0.81560283687943247</v>
      </c>
      <c r="CJS59" s="1">
        <f t="shared" si="3384"/>
        <v>1.2234042553191488E-3</v>
      </c>
      <c r="CJT59" s="1">
        <f t="shared" si="3385"/>
        <v>9.3858932472986982</v>
      </c>
      <c r="CJU59" s="1"/>
      <c r="CJV59" s="1"/>
      <c r="CJW59" s="1" t="s">
        <v>11</v>
      </c>
      <c r="CJX59" s="1" t="s">
        <v>222</v>
      </c>
      <c r="CJY59" s="1">
        <v>636</v>
      </c>
      <c r="CJZ59" s="1">
        <v>10</v>
      </c>
      <c r="CKA59" s="1">
        <v>4.3999999999999997E-2</v>
      </c>
      <c r="CKB59" s="1">
        <f t="shared" si="3386"/>
        <v>2.3999999999999997E-2</v>
      </c>
      <c r="CKC59" s="1">
        <f t="shared" si="3387"/>
        <v>-4.9469964664311028E-2</v>
      </c>
      <c r="CKD59" s="1">
        <f t="shared" si="3388"/>
        <v>-7.4204946996466538E-5</v>
      </c>
      <c r="CKE59" s="1">
        <f t="shared" si="3389"/>
        <v>-0.56929645936910922</v>
      </c>
      <c r="CKF59" s="1"/>
      <c r="CKG59" s="1"/>
      <c r="CKH59" s="1" t="s">
        <v>11</v>
      </c>
      <c r="CKI59" s="1" t="s">
        <v>223</v>
      </c>
      <c r="CKJ59" s="1">
        <v>649</v>
      </c>
      <c r="CKK59" s="1">
        <v>10</v>
      </c>
      <c r="CKL59" s="1">
        <v>5.6000000000000001E-2</v>
      </c>
      <c r="CKM59" s="1">
        <f t="shared" si="3390"/>
        <v>3.2000000000000001E-2</v>
      </c>
      <c r="CKN59" s="1">
        <f t="shared" si="3391"/>
        <v>0.15194346289752658</v>
      </c>
      <c r="CKO59" s="1">
        <f t="shared" si="3392"/>
        <v>2.2791519434628988E-4</v>
      </c>
      <c r="CKP59" s="1">
        <f t="shared" si="3393"/>
        <v>1.7485534109194052</v>
      </c>
      <c r="CKQ59" s="1"/>
      <c r="CKR59" s="1"/>
      <c r="CKS59" s="1" t="s">
        <v>11</v>
      </c>
      <c r="CKT59" s="1" t="s">
        <v>224</v>
      </c>
      <c r="CKU59" s="1">
        <v>650</v>
      </c>
      <c r="CKV59" s="1">
        <v>10</v>
      </c>
      <c r="CKW59" s="1">
        <v>3.9E-2</v>
      </c>
      <c r="CKX59" s="1">
        <f t="shared" si="3394"/>
        <v>2.1999999999999999E-2</v>
      </c>
      <c r="CKY59" s="1">
        <f t="shared" si="3395"/>
        <v>0.16842105263157889</v>
      </c>
      <c r="CKZ59" s="1">
        <f t="shared" si="3396"/>
        <v>2.5263157894736836E-4</v>
      </c>
      <c r="CLA59" s="1">
        <f t="shared" si="3397"/>
        <v>1.9381762165588887</v>
      </c>
      <c r="CLB59" s="1"/>
      <c r="CLC59" s="1"/>
      <c r="CLD59" s="1" t="s">
        <v>11</v>
      </c>
      <c r="CLE59" s="1" t="s">
        <v>225</v>
      </c>
      <c r="CLF59" s="1">
        <v>663</v>
      </c>
      <c r="CLG59" s="1">
        <v>10</v>
      </c>
      <c r="CLH59" s="1">
        <v>6.6000000000000003E-2</v>
      </c>
      <c r="CLI59" s="1">
        <f t="shared" si="3398"/>
        <v>4.4000000000000004E-2</v>
      </c>
      <c r="CLJ59" s="1">
        <f t="shared" si="3399"/>
        <v>0.9342560553633219</v>
      </c>
      <c r="CLK59" s="1">
        <f t="shared" si="3400"/>
        <v>1.4013840830449829E-3</v>
      </c>
      <c r="CLL59" s="1">
        <f t="shared" si="3401"/>
        <v>10.751345145920311</v>
      </c>
      <c r="CLM59" s="1"/>
      <c r="CLN59" s="1"/>
      <c r="CLO59" s="1"/>
      <c r="CLP59" s="1"/>
      <c r="CLQ59" s="1"/>
      <c r="CLR59" s="1"/>
      <c r="CLS59" s="1"/>
      <c r="CLT59" s="1"/>
      <c r="CLU59" s="1"/>
      <c r="CLV59" s="1"/>
      <c r="CLW59" s="1"/>
      <c r="CLX59" s="1"/>
      <c r="CLY59" s="1"/>
      <c r="CLZ59" s="1"/>
      <c r="CMA59" s="1"/>
      <c r="CMB59" s="1"/>
      <c r="CMC59" s="1"/>
      <c r="CMD59" s="1"/>
      <c r="CME59" s="1"/>
      <c r="CMF59" s="1"/>
      <c r="CMG59" s="1"/>
      <c r="CMH59" s="1"/>
      <c r="CMI59" s="1"/>
      <c r="CMJ59" s="1"/>
      <c r="CMK59" s="1"/>
      <c r="CML59" s="1"/>
      <c r="CMM59" s="1"/>
      <c r="CMN59" s="1"/>
      <c r="CMO59" s="1"/>
      <c r="CMP59" s="1"/>
      <c r="CMQ59" s="1"/>
      <c r="CMR59" s="1"/>
      <c r="CMS59" s="1"/>
      <c r="CMT59" s="1"/>
      <c r="CMU59" s="1"/>
      <c r="CMV59" s="1"/>
      <c r="CMW59" s="1"/>
      <c r="CMX59" s="1"/>
      <c r="CMY59" s="1"/>
      <c r="CMZ59" s="1"/>
    </row>
    <row r="60" spans="1:2392" x14ac:dyDescent="0.3">
      <c r="A60" s="1" t="s">
        <v>11</v>
      </c>
      <c r="B60" s="1" t="s">
        <v>12</v>
      </c>
      <c r="C60" s="1">
        <v>1</v>
      </c>
      <c r="D60" s="1">
        <v>11</v>
      </c>
      <c r="E60" s="1">
        <v>5.1999999999999998E-2</v>
      </c>
      <c r="F60" s="1">
        <f t="shared" si="2560"/>
        <v>5.3999999999999999E-2</v>
      </c>
      <c r="G60" s="1">
        <f t="shared" si="2561"/>
        <v>2.2000000000000002</v>
      </c>
      <c r="H60" s="1">
        <f t="shared" si="3402"/>
        <v>3.3000000000000004E-3</v>
      </c>
      <c r="I60" s="1">
        <f t="shared" si="3403"/>
        <v>25.317426828800496</v>
      </c>
      <c r="J60" s="1"/>
      <c r="K60" s="1"/>
      <c r="L60" s="1" t="s">
        <v>11</v>
      </c>
      <c r="M60" s="1" t="s">
        <v>13</v>
      </c>
      <c r="N60" s="1">
        <v>2</v>
      </c>
      <c r="O60" s="1">
        <v>11</v>
      </c>
      <c r="P60" s="1">
        <v>6.8000000000000005E-2</v>
      </c>
      <c r="Q60" s="1">
        <f t="shared" si="2562"/>
        <v>7.0000000000000007E-2</v>
      </c>
      <c r="R60" s="1">
        <f t="shared" si="2563"/>
        <v>2.7627118644067798</v>
      </c>
      <c r="S60" s="1">
        <f t="shared" si="2564"/>
        <v>4.1440677966101697E-3</v>
      </c>
      <c r="T60" s="1">
        <f t="shared" si="2565"/>
        <v>31.793070670989831</v>
      </c>
      <c r="U60" s="1"/>
      <c r="V60" s="1"/>
      <c r="W60" s="1" t="s">
        <v>11</v>
      </c>
      <c r="X60" s="1" t="s">
        <v>14</v>
      </c>
      <c r="Y60" s="1">
        <v>3</v>
      </c>
      <c r="Z60" s="1">
        <v>11</v>
      </c>
      <c r="AA60" s="1">
        <v>8.2000000000000003E-2</v>
      </c>
      <c r="AB60" s="1">
        <f t="shared" si="2566"/>
        <v>8.1000000000000003E-2</v>
      </c>
      <c r="AC60" s="1">
        <f t="shared" si="2567"/>
        <v>3.1288135593220341</v>
      </c>
      <c r="AD60" s="1">
        <f t="shared" si="2568"/>
        <v>4.6932203389830514E-3</v>
      </c>
      <c r="AE60" s="1">
        <f t="shared" si="2569"/>
        <v>36.006140158679287</v>
      </c>
      <c r="AF60" s="1"/>
      <c r="AG60" s="1"/>
      <c r="AH60" s="1" t="s">
        <v>11</v>
      </c>
      <c r="AI60" s="1" t="s">
        <v>15</v>
      </c>
      <c r="AJ60" s="1">
        <v>4</v>
      </c>
      <c r="AK60" s="1">
        <v>11</v>
      </c>
      <c r="AL60" s="1">
        <v>8.4000000000000005E-2</v>
      </c>
      <c r="AM60" s="1">
        <f t="shared" si="2570"/>
        <v>7.6000000000000012E-2</v>
      </c>
      <c r="AN60" s="1">
        <f t="shared" si="2571"/>
        <v>2.9047619047619055</v>
      </c>
      <c r="AO60" s="1">
        <f t="shared" si="2572"/>
        <v>4.357142857142858E-3</v>
      </c>
      <c r="AP60" s="1">
        <f t="shared" si="2573"/>
        <v>33.427771354043948</v>
      </c>
      <c r="AQ60" s="1"/>
      <c r="AR60" s="1"/>
      <c r="AS60" s="1" t="s">
        <v>11</v>
      </c>
      <c r="AT60" s="1" t="s">
        <v>16</v>
      </c>
      <c r="AU60" s="1">
        <v>8</v>
      </c>
      <c r="AV60" s="1">
        <v>11</v>
      </c>
      <c r="AW60" s="1">
        <v>9.6000000000000002E-2</v>
      </c>
      <c r="AX60" s="1">
        <f t="shared" si="2574"/>
        <v>8.7999999999999995E-2</v>
      </c>
      <c r="AY60" s="1">
        <f t="shared" si="2575"/>
        <v>3.3344709897610922</v>
      </c>
      <c r="AZ60" s="1">
        <f t="shared" si="2576"/>
        <v>5.0017064846416383E-3</v>
      </c>
      <c r="BA60" s="1">
        <f t="shared" si="2577"/>
        <v>38.372829680015641</v>
      </c>
      <c r="BB60" s="1"/>
      <c r="BC60" s="1"/>
      <c r="BD60" s="1" t="s">
        <v>11</v>
      </c>
      <c r="BE60" s="1" t="s">
        <v>17</v>
      </c>
      <c r="BF60" s="1">
        <v>9</v>
      </c>
      <c r="BG60" s="1">
        <v>11</v>
      </c>
      <c r="BH60" s="1">
        <v>0.104</v>
      </c>
      <c r="BI60" s="1">
        <f t="shared" si="2578"/>
        <v>9.8999999999999991E-2</v>
      </c>
      <c r="BJ60" s="1">
        <f t="shared" si="2579"/>
        <v>3.6962457337883956</v>
      </c>
      <c r="BK60" s="1">
        <f t="shared" si="2580"/>
        <v>5.5443686006825931E-3</v>
      </c>
      <c r="BL60" s="1">
        <f t="shared" si="2581"/>
        <v>42.536104957478948</v>
      </c>
      <c r="BM60" s="1"/>
      <c r="BN60" s="1"/>
      <c r="BO60" s="1" t="s">
        <v>11</v>
      </c>
      <c r="BP60" s="1" t="s">
        <v>18</v>
      </c>
      <c r="BQ60" s="1">
        <v>10</v>
      </c>
      <c r="BR60" s="1">
        <v>11</v>
      </c>
      <c r="BS60" s="1">
        <v>9.9000000000000005E-2</v>
      </c>
      <c r="BT60" s="1">
        <f t="shared" si="2582"/>
        <v>9.0000000000000011E-2</v>
      </c>
      <c r="BU60" s="1">
        <f t="shared" si="2583"/>
        <v>3.3276450511945392</v>
      </c>
      <c r="BV60" s="1">
        <f t="shared" si="2584"/>
        <v>4.9914675767918091E-3</v>
      </c>
      <c r="BW60" s="1">
        <f t="shared" si="2585"/>
        <v>38.294277316289914</v>
      </c>
      <c r="BX60" s="1"/>
      <c r="BY60" s="1"/>
      <c r="BZ60" s="1" t="s">
        <v>11</v>
      </c>
      <c r="CA60" s="1" t="s">
        <v>19</v>
      </c>
      <c r="CB60" s="1">
        <v>11</v>
      </c>
      <c r="CC60" s="1">
        <v>11</v>
      </c>
      <c r="CD60" s="1">
        <v>0.105</v>
      </c>
      <c r="CE60" s="1">
        <f t="shared" si="2586"/>
        <v>9.9999999999999992E-2</v>
      </c>
      <c r="CF60" s="1">
        <f t="shared" si="2587"/>
        <v>3.6907216494845358</v>
      </c>
      <c r="CG60" s="1">
        <f t="shared" si="2588"/>
        <v>5.536082474226804E-3</v>
      </c>
      <c r="CH60" s="1">
        <f t="shared" si="2589"/>
        <v>42.47253423013391</v>
      </c>
      <c r="CI60" s="1"/>
      <c r="CJ60" s="1"/>
      <c r="CK60" s="1" t="s">
        <v>11</v>
      </c>
      <c r="CL60" s="1" t="s">
        <v>20</v>
      </c>
      <c r="CM60" s="1">
        <v>14</v>
      </c>
      <c r="CN60" s="1">
        <v>11</v>
      </c>
      <c r="CO60" s="1">
        <v>0.11700000000000001</v>
      </c>
      <c r="CP60" s="1">
        <f t="shared" si="2590"/>
        <v>0.10400000000000001</v>
      </c>
      <c r="CQ60" s="1">
        <f t="shared" si="2591"/>
        <v>3.7491408934707904</v>
      </c>
      <c r="CR60" s="1">
        <f t="shared" si="2592"/>
        <v>5.6237113402061853E-3</v>
      </c>
      <c r="CS60" s="1">
        <f t="shared" si="2593"/>
        <v>43.144818291504741</v>
      </c>
      <c r="CT60" s="1"/>
      <c r="CU60" s="1"/>
      <c r="CV60" s="1" t="s">
        <v>11</v>
      </c>
      <c r="CW60" s="1" t="s">
        <v>21</v>
      </c>
      <c r="CX60" s="1">
        <v>15</v>
      </c>
      <c r="CY60" s="1">
        <v>11</v>
      </c>
      <c r="CZ60" s="1">
        <v>9.1999999999999998E-2</v>
      </c>
      <c r="DA60" s="1">
        <f t="shared" si="2594"/>
        <v>7.1999999999999995E-2</v>
      </c>
      <c r="DB60" s="1">
        <f t="shared" si="2595"/>
        <v>2.6896551724137931</v>
      </c>
      <c r="DC60" s="1">
        <f t="shared" si="2596"/>
        <v>4.0344827586206895E-3</v>
      </c>
      <c r="DD60" s="1">
        <f t="shared" si="2597"/>
        <v>30.952340010132261</v>
      </c>
      <c r="DE60" s="1"/>
      <c r="DF60" s="1"/>
      <c r="DG60" s="1" t="s">
        <v>11</v>
      </c>
      <c r="DH60" s="1" t="s">
        <v>22</v>
      </c>
      <c r="DI60" s="1">
        <v>16</v>
      </c>
      <c r="DJ60" s="1">
        <v>11</v>
      </c>
      <c r="DK60" s="1">
        <v>0.127</v>
      </c>
      <c r="DL60" s="1">
        <f t="shared" si="2598"/>
        <v>0.1</v>
      </c>
      <c r="DM60" s="1">
        <f t="shared" si="1751"/>
        <v>3.5221843003412969</v>
      </c>
      <c r="DN60" s="1">
        <f t="shared" si="2599"/>
        <v>5.2832764505119454E-3</v>
      </c>
      <c r="DO60" s="1">
        <f t="shared" si="2600"/>
        <v>40.533019682473018</v>
      </c>
      <c r="DP60" s="1"/>
      <c r="DQ60" s="1"/>
      <c r="DR60" s="1" t="s">
        <v>11</v>
      </c>
      <c r="DS60" s="1" t="s">
        <v>23</v>
      </c>
      <c r="DT60" s="1">
        <v>17</v>
      </c>
      <c r="DU60" s="1">
        <v>11</v>
      </c>
      <c r="DV60" s="1">
        <v>0.126</v>
      </c>
      <c r="DW60" s="1">
        <f t="shared" si="2601"/>
        <v>9.9000000000000005E-2</v>
      </c>
      <c r="DX60" s="1">
        <f t="shared" si="2602"/>
        <v>3.4246575342465757</v>
      </c>
      <c r="DY60" s="1">
        <f t="shared" si="2603"/>
        <v>5.1369863013698636E-3</v>
      </c>
      <c r="DZ60" s="1">
        <f t="shared" si="2604"/>
        <v>39.410689334994544</v>
      </c>
      <c r="EA60" s="1"/>
      <c r="EB60" s="1"/>
      <c r="EC60" s="1" t="s">
        <v>11</v>
      </c>
      <c r="ED60" s="1" t="s">
        <v>24</v>
      </c>
      <c r="EE60" s="1">
        <v>18</v>
      </c>
      <c r="EF60" s="1">
        <v>11</v>
      </c>
      <c r="EG60" s="1">
        <v>0.14199999999999999</v>
      </c>
      <c r="EH60" s="1">
        <f t="shared" si="2605"/>
        <v>0.11599999999999999</v>
      </c>
      <c r="EI60" s="1">
        <f t="shared" si="2606"/>
        <v>4.1224489795918364</v>
      </c>
      <c r="EJ60" s="1">
        <f t="shared" si="2607"/>
        <v>6.183673469387755E-3</v>
      </c>
      <c r="EK60" s="1">
        <f t="shared" si="2608"/>
        <v>47.440818361945261</v>
      </c>
      <c r="EL60" s="1"/>
      <c r="EM60" s="1"/>
      <c r="EN60" s="1" t="s">
        <v>11</v>
      </c>
      <c r="EO60" s="1" t="s">
        <v>25</v>
      </c>
      <c r="EP60" s="1">
        <v>21</v>
      </c>
      <c r="EQ60" s="1">
        <v>11</v>
      </c>
      <c r="ER60" s="1">
        <v>0.17599999999999999</v>
      </c>
      <c r="ES60" s="1">
        <f t="shared" si="2609"/>
        <v>0.14499999999999999</v>
      </c>
      <c r="ET60" s="1">
        <f t="shared" si="2610"/>
        <v>5.0547945205479445</v>
      </c>
      <c r="EU60" s="1">
        <f t="shared" si="2611"/>
        <v>7.582191780821917E-3</v>
      </c>
      <c r="EV60" s="1">
        <f t="shared" si="2612"/>
        <v>58.170177458451931</v>
      </c>
      <c r="EW60" s="1"/>
      <c r="EX60" s="1"/>
      <c r="EY60" s="1" t="s">
        <v>11</v>
      </c>
      <c r="EZ60" s="1" t="s">
        <v>26</v>
      </c>
      <c r="FA60" s="1">
        <v>22</v>
      </c>
      <c r="FB60" s="1">
        <v>11</v>
      </c>
      <c r="FC60" s="1">
        <v>0.19900000000000001</v>
      </c>
      <c r="FD60" s="1">
        <f t="shared" si="2613"/>
        <v>0.16800000000000001</v>
      </c>
      <c r="FE60" s="1">
        <f t="shared" si="2614"/>
        <v>5.7610921501706489</v>
      </c>
      <c r="FF60" s="1">
        <f t="shared" si="2615"/>
        <v>8.6416382252559737E-3</v>
      </c>
      <c r="FG60" s="1">
        <f t="shared" si="2616"/>
        <v>66.298194984510133</v>
      </c>
      <c r="FH60" s="1"/>
      <c r="FI60" s="1"/>
      <c r="FJ60" s="1" t="s">
        <v>11</v>
      </c>
      <c r="FK60" s="1" t="s">
        <v>27</v>
      </c>
      <c r="FL60" s="1">
        <v>23</v>
      </c>
      <c r="FM60" s="1">
        <v>11</v>
      </c>
      <c r="FN60" s="1">
        <v>0.20300000000000001</v>
      </c>
      <c r="FO60" s="1">
        <f t="shared" si="2617"/>
        <v>0.17300000000000001</v>
      </c>
      <c r="FP60" s="1">
        <f t="shared" si="2618"/>
        <v>6.2891156462585043</v>
      </c>
      <c r="FQ60" s="1">
        <f t="shared" si="2619"/>
        <v>9.4336734693877562E-3</v>
      </c>
      <c r="FR60" s="1">
        <f t="shared" si="2620"/>
        <v>72.374647814551807</v>
      </c>
      <c r="FS60" s="1"/>
      <c r="FT60" s="1"/>
      <c r="FU60" s="1" t="s">
        <v>11</v>
      </c>
      <c r="FV60" s="1" t="s">
        <v>28</v>
      </c>
      <c r="FW60" s="1">
        <v>24</v>
      </c>
      <c r="FX60" s="1">
        <v>11</v>
      </c>
      <c r="FY60" s="1">
        <v>0.21199999999999999</v>
      </c>
      <c r="FZ60" s="1">
        <f t="shared" si="2621"/>
        <v>0.18099999999999999</v>
      </c>
      <c r="GA60" s="1">
        <f t="shared" si="2622"/>
        <v>6.1609589041095889</v>
      </c>
      <c r="GB60" s="1">
        <f t="shared" si="2623"/>
        <v>9.2414383561643838E-3</v>
      </c>
      <c r="GC60" s="1">
        <f t="shared" si="2624"/>
        <v>70.89983011365517</v>
      </c>
      <c r="GD60" s="1"/>
      <c r="GE60" s="1"/>
      <c r="GF60" s="1" t="s">
        <v>11</v>
      </c>
      <c r="GG60" s="1" t="s">
        <v>29</v>
      </c>
      <c r="GH60" s="1">
        <v>25</v>
      </c>
      <c r="GI60" s="1">
        <v>11</v>
      </c>
      <c r="GJ60" s="1">
        <v>0.22800000000000001</v>
      </c>
      <c r="GK60" s="1">
        <f t="shared" si="2625"/>
        <v>0.19700000000000001</v>
      </c>
      <c r="GL60" s="1">
        <f t="shared" si="2626"/>
        <v>6.8600682593856659</v>
      </c>
      <c r="GM60" s="1">
        <f t="shared" si="2627"/>
        <v>1.0290102389078499E-2</v>
      </c>
      <c r="GN60" s="1">
        <f t="shared" si="2628"/>
        <v>78.945125544351527</v>
      </c>
      <c r="GO60" s="1"/>
      <c r="GP60" s="1"/>
      <c r="GQ60" s="1" t="s">
        <v>11</v>
      </c>
      <c r="GR60" s="1" t="s">
        <v>30</v>
      </c>
      <c r="GS60" s="1">
        <v>28</v>
      </c>
      <c r="GT60" s="1">
        <v>11</v>
      </c>
      <c r="GU60" s="1">
        <v>0.26300000000000001</v>
      </c>
      <c r="GV60" s="1">
        <f t="shared" si="2629"/>
        <v>0.23400000000000001</v>
      </c>
      <c r="GW60" s="1">
        <f t="shared" si="2630"/>
        <v>8.0344827586206904</v>
      </c>
      <c r="GX60" s="1">
        <f t="shared" si="2631"/>
        <v>1.2051724137931036E-2</v>
      </c>
      <c r="GY60" s="1">
        <f t="shared" si="2632"/>
        <v>92.460195158472033</v>
      </c>
      <c r="GZ60" s="1"/>
      <c r="HA60" s="1"/>
      <c r="HB60" s="1" t="s">
        <v>11</v>
      </c>
      <c r="HC60" s="1" t="s">
        <v>31</v>
      </c>
      <c r="HD60" s="1">
        <v>29</v>
      </c>
      <c r="HE60" s="1">
        <v>11</v>
      </c>
      <c r="HF60" s="1">
        <v>6.3E-2</v>
      </c>
      <c r="HG60" s="1">
        <f t="shared" si="2633"/>
        <v>1.1000000000000003E-2</v>
      </c>
      <c r="HH60" s="1">
        <f t="shared" si="2634"/>
        <v>0.63422818791946323</v>
      </c>
      <c r="HI60" s="1">
        <f t="shared" si="2635"/>
        <v>9.5134228187919488E-4</v>
      </c>
      <c r="HJ60" s="1">
        <f t="shared" si="2636"/>
        <v>7.2986480638244267</v>
      </c>
      <c r="HK60" s="1"/>
      <c r="HL60" s="1"/>
      <c r="HM60" s="1" t="s">
        <v>11</v>
      </c>
      <c r="HN60" s="1" t="s">
        <v>32</v>
      </c>
      <c r="HO60" s="1">
        <v>30</v>
      </c>
      <c r="HP60" s="1">
        <v>11</v>
      </c>
      <c r="HQ60" s="1">
        <v>0.08</v>
      </c>
      <c r="HR60" s="1">
        <f t="shared" si="2637"/>
        <v>2.8000000000000004E-2</v>
      </c>
      <c r="HS60" s="1">
        <f t="shared" si="2638"/>
        <v>1.1616161616161618</v>
      </c>
      <c r="HT60" s="1">
        <f t="shared" si="2639"/>
        <v>1.7424242424242426E-3</v>
      </c>
      <c r="HU60" s="1">
        <f t="shared" si="2640"/>
        <v>13.3677873522133</v>
      </c>
      <c r="HV60" s="1"/>
      <c r="HW60" s="1"/>
      <c r="HX60" s="1" t="s">
        <v>11</v>
      </c>
      <c r="HY60" s="1" t="s">
        <v>33</v>
      </c>
      <c r="HZ60" s="1">
        <v>31</v>
      </c>
      <c r="IA60" s="1">
        <v>11</v>
      </c>
      <c r="IB60" s="1">
        <v>9.0999999999999998E-2</v>
      </c>
      <c r="IC60" s="1">
        <f t="shared" si="2641"/>
        <v>3.5999999999999997E-2</v>
      </c>
      <c r="ID60" s="1">
        <f t="shared" si="2642"/>
        <v>1.4189189189189186</v>
      </c>
      <c r="IE60" s="1">
        <f t="shared" si="2643"/>
        <v>2.1283783783783779E-3</v>
      </c>
      <c r="IF60" s="1">
        <f t="shared" si="2644"/>
        <v>16.328807229877462</v>
      </c>
      <c r="IG60" s="1"/>
      <c r="IH60" s="1"/>
      <c r="II60" s="1" t="s">
        <v>11</v>
      </c>
      <c r="IJ60" s="1" t="s">
        <v>34</v>
      </c>
      <c r="IK60" s="1">
        <v>32</v>
      </c>
      <c r="IL60" s="1">
        <v>11</v>
      </c>
      <c r="IM60" s="1">
        <v>0.10100000000000001</v>
      </c>
      <c r="IN60" s="1">
        <f t="shared" si="2645"/>
        <v>4.6000000000000006E-2</v>
      </c>
      <c r="IO60" s="1">
        <f t="shared" si="1797"/>
        <v>1.7070707070707074</v>
      </c>
      <c r="IP60" s="1">
        <f t="shared" si="2646"/>
        <v>2.560606060606061E-3</v>
      </c>
      <c r="IQ60" s="1">
        <f t="shared" si="2647"/>
        <v>19.644835326296068</v>
      </c>
      <c r="IR60" s="1"/>
      <c r="IS60" s="1"/>
      <c r="IT60" s="1" t="s">
        <v>11</v>
      </c>
      <c r="IU60" s="1" t="s">
        <v>35</v>
      </c>
      <c r="IV60" s="1">
        <v>35</v>
      </c>
      <c r="IW60" s="1">
        <v>11</v>
      </c>
      <c r="IX60" s="1">
        <v>0.14000000000000001</v>
      </c>
      <c r="IY60" s="1">
        <f t="shared" si="2648"/>
        <v>8.500000000000002E-2</v>
      </c>
      <c r="IZ60" s="1">
        <f t="shared" si="2649"/>
        <v>3.0805369127516786</v>
      </c>
      <c r="JA60" s="1">
        <f t="shared" si="2650"/>
        <v>4.620805369127518E-3</v>
      </c>
      <c r="JB60" s="1">
        <f t="shared" si="2651"/>
        <v>35.450576310004358</v>
      </c>
      <c r="JC60" s="1"/>
      <c r="JD60" s="1"/>
      <c r="JE60" s="1" t="s">
        <v>11</v>
      </c>
      <c r="JF60" s="3" t="s">
        <v>36</v>
      </c>
      <c r="JG60" s="3">
        <v>36</v>
      </c>
      <c r="JH60" s="1">
        <v>11</v>
      </c>
      <c r="JI60" s="1">
        <v>0.153</v>
      </c>
      <c r="JJ60" s="1">
        <f t="shared" si="2652"/>
        <v>9.6000000000000002E-2</v>
      </c>
      <c r="JK60" s="1">
        <f t="shared" si="2653"/>
        <v>3.4949832775919738</v>
      </c>
      <c r="JL60" s="1">
        <f t="shared" si="2654"/>
        <v>5.2424749163879607E-3</v>
      </c>
      <c r="JM60" s="1">
        <f t="shared" si="2655"/>
        <v>40.219992453780051</v>
      </c>
      <c r="JN60" s="1"/>
      <c r="JO60" s="1"/>
      <c r="JP60" s="1" t="s">
        <v>11</v>
      </c>
      <c r="JQ60" s="1" t="s">
        <v>37</v>
      </c>
      <c r="JR60" s="1">
        <v>37</v>
      </c>
      <c r="JS60" s="1">
        <v>11</v>
      </c>
      <c r="JT60" s="1">
        <v>0.16500000000000001</v>
      </c>
      <c r="JU60" s="1">
        <f t="shared" si="2656"/>
        <v>0.10700000000000001</v>
      </c>
      <c r="JV60" s="1">
        <f t="shared" si="2657"/>
        <v>3.8294314381270911</v>
      </c>
      <c r="JW60" s="1">
        <f t="shared" si="2658"/>
        <v>5.744147157190637E-3</v>
      </c>
      <c r="JX60" s="1">
        <f t="shared" si="2659"/>
        <v>44.06879555940494</v>
      </c>
      <c r="JY60" s="1"/>
      <c r="JZ60" s="1"/>
      <c r="KA60" s="1" t="s">
        <v>11</v>
      </c>
      <c r="KB60" s="1" t="s">
        <v>38</v>
      </c>
      <c r="KC60" s="1">
        <v>38</v>
      </c>
      <c r="KD60" s="1">
        <v>11</v>
      </c>
      <c r="KE60" s="1">
        <v>0.182</v>
      </c>
      <c r="KF60" s="1">
        <f t="shared" si="2660"/>
        <v>0.121</v>
      </c>
      <c r="KG60" s="1">
        <f t="shared" si="2661"/>
        <v>4.1806020066889635</v>
      </c>
      <c r="KH60" s="1">
        <f t="shared" si="2662"/>
        <v>6.2709030100334458E-3</v>
      </c>
      <c r="KI60" s="1">
        <f t="shared" si="2663"/>
        <v>48.110038820311068</v>
      </c>
      <c r="KJ60" s="1"/>
      <c r="KK60" s="1"/>
      <c r="KL60" s="1" t="s">
        <v>11</v>
      </c>
      <c r="KM60" s="1" t="s">
        <v>39</v>
      </c>
      <c r="KN60" s="1">
        <v>39</v>
      </c>
      <c r="KO60" s="1">
        <v>11</v>
      </c>
      <c r="KP60" s="1">
        <v>0.189</v>
      </c>
      <c r="KQ60" s="1">
        <f t="shared" si="2664"/>
        <v>0.126</v>
      </c>
      <c r="KR60" s="1">
        <f t="shared" si="2665"/>
        <v>4.3959731543624159</v>
      </c>
      <c r="KS60" s="1">
        <f t="shared" si="2666"/>
        <v>6.5939597315436242E-3</v>
      </c>
      <c r="KT60" s="1">
        <f t="shared" si="2667"/>
        <v>50.588513034973523</v>
      </c>
      <c r="KU60" s="1"/>
      <c r="KV60" s="1"/>
      <c r="KW60" s="1" t="s">
        <v>11</v>
      </c>
      <c r="KX60" s="1" t="s">
        <v>40</v>
      </c>
      <c r="KY60" s="1">
        <v>42</v>
      </c>
      <c r="KZ60" s="1">
        <v>11</v>
      </c>
      <c r="LA60" s="1">
        <v>0.221</v>
      </c>
      <c r="LB60" s="1">
        <f t="shared" si="2668"/>
        <v>0.156</v>
      </c>
      <c r="LC60" s="1">
        <f t="shared" si="2669"/>
        <v>5.5671140939597317</v>
      </c>
      <c r="LD60" s="1">
        <f t="shared" si="2670"/>
        <v>8.3506711409395973E-3</v>
      </c>
      <c r="LE60" s="1">
        <f t="shared" si="2671"/>
        <v>64.065910782458843</v>
      </c>
      <c r="LF60" s="1"/>
      <c r="LG60" s="1"/>
      <c r="LH60" s="1" t="s">
        <v>11</v>
      </c>
      <c r="LI60" s="1" t="s">
        <v>41</v>
      </c>
      <c r="LJ60" s="1">
        <v>43</v>
      </c>
      <c r="LK60" s="1">
        <v>11</v>
      </c>
      <c r="LL60" s="1">
        <v>4.2000000000000003E-2</v>
      </c>
      <c r="LM60" s="1">
        <f t="shared" si="2672"/>
        <v>5.0000000000000044E-3</v>
      </c>
      <c r="LN60" s="1">
        <f t="shared" si="2673"/>
        <v>-0.45608108108108086</v>
      </c>
      <c r="LO60" s="1">
        <f t="shared" si="2674"/>
        <v>-6.8412162162162136E-4</v>
      </c>
      <c r="LP60" s="1">
        <f t="shared" si="2675"/>
        <v>-5.2485451810320409</v>
      </c>
      <c r="LQ60" s="1"/>
      <c r="LR60" s="1"/>
      <c r="LS60" s="1" t="s">
        <v>11</v>
      </c>
      <c r="LT60" s="1" t="s">
        <v>42</v>
      </c>
      <c r="LU60" s="1">
        <v>44</v>
      </c>
      <c r="LV60" s="1">
        <v>11</v>
      </c>
      <c r="LW60" s="1">
        <v>5.8000000000000003E-2</v>
      </c>
      <c r="LX60" s="1">
        <f t="shared" si="2676"/>
        <v>1.5000000000000006E-2</v>
      </c>
      <c r="LY60" s="1">
        <f t="shared" si="2677"/>
        <v>-1.0391459074733096</v>
      </c>
      <c r="LZ60" s="1">
        <f t="shared" si="2678"/>
        <v>-1.5587188612099644E-3</v>
      </c>
      <c r="MA60" s="1">
        <f t="shared" si="2679"/>
        <v>-11.958409307683182</v>
      </c>
      <c r="MB60" s="1"/>
      <c r="MC60" s="1"/>
      <c r="MD60" s="1" t="s">
        <v>11</v>
      </c>
      <c r="ME60" s="1" t="s">
        <v>43</v>
      </c>
      <c r="MF60" s="1">
        <v>46</v>
      </c>
      <c r="MG60" s="1">
        <v>11</v>
      </c>
      <c r="MH60" s="1">
        <v>7.6999999999999999E-2</v>
      </c>
      <c r="MI60" s="1">
        <f t="shared" si="2680"/>
        <v>2.5000000000000001E-2</v>
      </c>
      <c r="MJ60" s="1">
        <f t="shared" si="2681"/>
        <v>0.10508474576271194</v>
      </c>
      <c r="MK60" s="1">
        <f t="shared" si="2682"/>
        <v>1.5762711864406791E-4</v>
      </c>
      <c r="ML60" s="1">
        <f t="shared" si="2683"/>
        <v>1.2093069825775282</v>
      </c>
      <c r="MM60" s="1"/>
      <c r="MN60" s="1"/>
      <c r="MO60" s="1" t="s">
        <v>11</v>
      </c>
      <c r="MP60" s="1" t="s">
        <v>44</v>
      </c>
      <c r="MQ60" s="1">
        <v>52</v>
      </c>
      <c r="MR60" s="1">
        <v>11</v>
      </c>
      <c r="MS60" s="1">
        <v>0.111</v>
      </c>
      <c r="MT60" s="1">
        <f t="shared" si="2684"/>
        <v>4.8000000000000001E-2</v>
      </c>
      <c r="MU60" s="1">
        <f t="shared" si="2685"/>
        <v>1.0774410774410774</v>
      </c>
      <c r="MV60" s="1">
        <f t="shared" si="2686"/>
        <v>1.6161616161616162E-3</v>
      </c>
      <c r="MW60" s="1">
        <f t="shared" si="2687"/>
        <v>12.399107109299292</v>
      </c>
      <c r="MX60" s="1"/>
      <c r="MY60" s="1"/>
      <c r="MZ60" s="1" t="s">
        <v>11</v>
      </c>
      <c r="NA60" s="1" t="s">
        <v>45</v>
      </c>
      <c r="NB60" s="1">
        <v>53</v>
      </c>
      <c r="NC60" s="1">
        <v>11</v>
      </c>
      <c r="ND60" s="1">
        <v>0.123</v>
      </c>
      <c r="NE60" s="1">
        <f t="shared" si="2688"/>
        <v>0.03</v>
      </c>
      <c r="NF60" s="1">
        <f t="shared" si="2689"/>
        <v>0.32094594594594589</v>
      </c>
      <c r="NG60" s="1">
        <f t="shared" si="2690"/>
        <v>4.8141891891891883E-4</v>
      </c>
      <c r="NH60" s="1">
        <f t="shared" si="2691"/>
        <v>3.6934206829484739</v>
      </c>
      <c r="NI60" s="1"/>
      <c r="NJ60" s="1"/>
      <c r="NK60" s="1" t="s">
        <v>11</v>
      </c>
      <c r="NL60" s="1" t="s">
        <v>46</v>
      </c>
      <c r="NM60" s="1">
        <v>56</v>
      </c>
      <c r="NN60" s="1">
        <v>11</v>
      </c>
      <c r="NO60" s="1">
        <v>0.14299999999999999</v>
      </c>
      <c r="NP60" s="1">
        <f t="shared" si="2692"/>
        <v>5.099999999999999E-2</v>
      </c>
      <c r="NQ60" s="1">
        <f t="shared" si="2693"/>
        <v>1.0881355932203387</v>
      </c>
      <c r="NR60" s="1">
        <f t="shared" si="2694"/>
        <v>1.6322033898305082E-3</v>
      </c>
      <c r="NS60" s="1">
        <f t="shared" si="2695"/>
        <v>12.522178755076974</v>
      </c>
      <c r="NT60" s="1"/>
      <c r="NU60" s="1"/>
      <c r="NV60" s="1" t="s">
        <v>11</v>
      </c>
      <c r="NW60" s="1" t="s">
        <v>47</v>
      </c>
      <c r="NX60" s="1">
        <v>57</v>
      </c>
      <c r="NY60" s="1">
        <v>11</v>
      </c>
      <c r="NZ60" s="1">
        <v>6.0000000000000001E-3</v>
      </c>
      <c r="OA60" s="1">
        <f t="shared" si="2696"/>
        <v>1.8000000000000002E-2</v>
      </c>
      <c r="OB60" s="1">
        <f t="shared" si="2697"/>
        <v>1.3086816720257235</v>
      </c>
      <c r="OC60" s="1">
        <f t="shared" si="2698"/>
        <v>1.9630225080385852E-3</v>
      </c>
      <c r="OD60" s="1">
        <f t="shared" si="2699"/>
        <v>15.060205669865244</v>
      </c>
      <c r="OE60" s="1"/>
      <c r="OF60" s="1"/>
      <c r="OG60" s="1" t="s">
        <v>11</v>
      </c>
      <c r="OH60" s="1" t="s">
        <v>48</v>
      </c>
      <c r="OI60" s="1">
        <v>58</v>
      </c>
      <c r="OJ60" s="1">
        <v>11</v>
      </c>
      <c r="OK60" s="1">
        <v>1.2E-2</v>
      </c>
      <c r="OL60" s="1">
        <f t="shared" si="2700"/>
        <v>2.4E-2</v>
      </c>
      <c r="OM60" s="1">
        <f t="shared" si="2701"/>
        <v>1.5</v>
      </c>
      <c r="ON60" s="1">
        <f t="shared" si="2702"/>
        <v>2.2500000000000003E-3</v>
      </c>
      <c r="OO60" s="1">
        <f t="shared" si="2703"/>
        <v>17.261881928727611</v>
      </c>
      <c r="OP60" s="1"/>
      <c r="OQ60" s="1"/>
      <c r="OR60" s="1" t="s">
        <v>11</v>
      </c>
      <c r="OS60" s="1" t="s">
        <v>49</v>
      </c>
      <c r="OT60" s="1">
        <v>59</v>
      </c>
      <c r="OU60" s="1">
        <v>11</v>
      </c>
      <c r="OV60" s="1">
        <v>2.1999999999999999E-2</v>
      </c>
      <c r="OW60" s="1">
        <f t="shared" si="2704"/>
        <v>3.4000000000000002E-2</v>
      </c>
      <c r="OX60" s="1">
        <f t="shared" si="2705"/>
        <v>1.8935483870967742</v>
      </c>
      <c r="OY60" s="1">
        <f t="shared" si="2706"/>
        <v>2.8403225806451615E-3</v>
      </c>
      <c r="OZ60" s="1">
        <f t="shared" si="2707"/>
        <v>21.790805789598078</v>
      </c>
      <c r="PA60" s="1"/>
      <c r="PB60" s="1"/>
      <c r="PC60" s="1" t="s">
        <v>11</v>
      </c>
      <c r="PD60" s="1" t="s">
        <v>50</v>
      </c>
      <c r="PE60" s="1">
        <v>60</v>
      </c>
      <c r="PF60" s="1">
        <v>11</v>
      </c>
      <c r="PG60" s="1">
        <v>2.8000000000000001E-2</v>
      </c>
      <c r="PH60" s="1">
        <f t="shared" si="2708"/>
        <v>0.04</v>
      </c>
      <c r="PI60" s="1">
        <f t="shared" si="2709"/>
        <v>2.1322580645161291</v>
      </c>
      <c r="PJ60" s="1">
        <f t="shared" si="2710"/>
        <v>3.1983870967741937E-3</v>
      </c>
      <c r="PK60" s="1">
        <f t="shared" si="2711"/>
        <v>24.537857967503115</v>
      </c>
      <c r="PL60" s="1"/>
      <c r="PM60" s="1"/>
      <c r="PN60" s="1" t="s">
        <v>11</v>
      </c>
      <c r="PO60" s="1" t="s">
        <v>51</v>
      </c>
      <c r="PP60" s="1">
        <v>63</v>
      </c>
      <c r="PQ60" s="1">
        <v>11</v>
      </c>
      <c r="PR60" s="1">
        <v>4.1000000000000002E-2</v>
      </c>
      <c r="PS60" s="1">
        <f t="shared" si="2712"/>
        <v>5.5E-2</v>
      </c>
      <c r="PT60" s="1">
        <f t="shared" si="2713"/>
        <v>2.6310679611650483</v>
      </c>
      <c r="PU60" s="1">
        <f t="shared" si="2714"/>
        <v>3.9466019417475724E-3</v>
      </c>
      <c r="PV60" s="1">
        <f t="shared" si="2715"/>
        <v>30.278122994726093</v>
      </c>
      <c r="PW60" s="1"/>
      <c r="PX60" s="1"/>
      <c r="PY60" s="1" t="s">
        <v>11</v>
      </c>
      <c r="PZ60" s="1" t="s">
        <v>52</v>
      </c>
      <c r="QA60" s="1">
        <v>64</v>
      </c>
      <c r="QB60" s="1">
        <v>11</v>
      </c>
      <c r="QC60" s="1">
        <v>4.7E-2</v>
      </c>
      <c r="QD60" s="1">
        <f t="shared" si="2716"/>
        <v>4.8000000000000001E-2</v>
      </c>
      <c r="QE60" s="1">
        <f t="shared" si="2717"/>
        <v>2.3774193548387097</v>
      </c>
      <c r="QF60" s="1">
        <f t="shared" si="2718"/>
        <v>3.5661290322580646E-3</v>
      </c>
      <c r="QG60" s="1">
        <f t="shared" si="2719"/>
        <v>27.359154798865049</v>
      </c>
      <c r="QH60" s="1"/>
      <c r="QI60" s="1"/>
      <c r="QJ60" s="1" t="s">
        <v>11</v>
      </c>
      <c r="QK60" s="1" t="s">
        <v>53</v>
      </c>
      <c r="QL60" s="1">
        <v>65</v>
      </c>
      <c r="QM60" s="1">
        <v>11</v>
      </c>
      <c r="QN60" s="1">
        <v>6.2E-2</v>
      </c>
      <c r="QO60" s="1">
        <f t="shared" si="2720"/>
        <v>6.4000000000000001E-2</v>
      </c>
      <c r="QP60" s="1">
        <f t="shared" si="2721"/>
        <v>2.8899676375404533</v>
      </c>
      <c r="QQ60" s="1">
        <f t="shared" si="2722"/>
        <v>4.3349514563106803E-3</v>
      </c>
      <c r="QR60" s="1">
        <f t="shared" si="2723"/>
        <v>33.257520091378112</v>
      </c>
      <c r="QS60" s="1"/>
      <c r="QT60" s="1"/>
      <c r="QU60" s="1" t="s">
        <v>11</v>
      </c>
      <c r="QV60" s="1" t="s">
        <v>54</v>
      </c>
      <c r="QW60" s="1">
        <v>66</v>
      </c>
      <c r="QX60" s="1">
        <v>11</v>
      </c>
      <c r="QY60" s="1">
        <v>6.7000000000000004E-2</v>
      </c>
      <c r="QZ60" s="1">
        <f t="shared" si="2724"/>
        <v>6.6000000000000003E-2</v>
      </c>
      <c r="RA60" s="1">
        <f t="shared" si="2725"/>
        <v>3.0160256410256414</v>
      </c>
      <c r="RB60" s="1">
        <f t="shared" si="2726"/>
        <v>4.5240384615384622E-3</v>
      </c>
      <c r="RC60" s="1">
        <f t="shared" si="2727"/>
        <v>34.708185672933077</v>
      </c>
      <c r="RD60" s="1"/>
      <c r="RE60" s="1"/>
      <c r="RF60" s="1" t="s">
        <v>11</v>
      </c>
      <c r="RG60" s="1" t="s">
        <v>55</v>
      </c>
      <c r="RH60" s="1">
        <v>67</v>
      </c>
      <c r="RI60" s="1">
        <v>11</v>
      </c>
      <c r="RJ60" s="1">
        <v>7.4999999999999997E-2</v>
      </c>
      <c r="RK60" s="1">
        <f t="shared" si="2728"/>
        <v>7.5999999999999998E-2</v>
      </c>
      <c r="RL60" s="1">
        <f t="shared" si="2729"/>
        <v>3.3205128205128207</v>
      </c>
      <c r="RM60" s="1">
        <f t="shared" si="2730"/>
        <v>4.9807692307692313E-3</v>
      </c>
      <c r="RN60" s="1">
        <f t="shared" si="2731"/>
        <v>38.212200167012398</v>
      </c>
      <c r="RO60" s="1"/>
      <c r="RP60" s="1"/>
      <c r="RQ60" s="1" t="s">
        <v>11</v>
      </c>
      <c r="RR60" s="1" t="s">
        <v>56</v>
      </c>
      <c r="RS60" s="1">
        <v>70</v>
      </c>
      <c r="RT60" s="1">
        <v>11</v>
      </c>
      <c r="RU60" s="1">
        <v>9.8000000000000004E-2</v>
      </c>
      <c r="RV60" s="1">
        <f t="shared" si="2732"/>
        <v>9.1999999999999998E-2</v>
      </c>
      <c r="RW60" s="1">
        <f t="shared" si="2733"/>
        <v>3.8044871794871797</v>
      </c>
      <c r="RX60" s="1">
        <f t="shared" si="2734"/>
        <v>5.7067307692307695E-3</v>
      </c>
      <c r="RY60" s="1">
        <f t="shared" si="2735"/>
        <v>43.781738994443742</v>
      </c>
      <c r="RZ60" s="1"/>
      <c r="SA60" s="1"/>
      <c r="SB60" s="2" t="s">
        <v>11</v>
      </c>
      <c r="SC60" s="1" t="s">
        <v>57</v>
      </c>
      <c r="SD60" s="1">
        <v>71</v>
      </c>
      <c r="SE60" s="2">
        <v>11</v>
      </c>
      <c r="SF60" s="1">
        <v>3.5000000000000003E-2</v>
      </c>
      <c r="SG60" s="1">
        <f t="shared" si="2736"/>
        <v>3.1000000000000003E-2</v>
      </c>
      <c r="SH60" s="1">
        <f t="shared" si="2737"/>
        <v>1.8150684931506851</v>
      </c>
      <c r="SI60" s="1">
        <f t="shared" si="2738"/>
        <v>2.7226027397260276E-3</v>
      </c>
      <c r="SJ60" s="1">
        <f t="shared" si="2739"/>
        <v>20.887665347547106</v>
      </c>
      <c r="SK60" s="1"/>
      <c r="SL60" s="1"/>
      <c r="SM60" s="2" t="s">
        <v>11</v>
      </c>
      <c r="SN60" s="1" t="s">
        <v>58</v>
      </c>
      <c r="SO60" s="1">
        <v>72</v>
      </c>
      <c r="SP60" s="2">
        <v>11</v>
      </c>
      <c r="SQ60" s="1">
        <v>4.4999999999999998E-2</v>
      </c>
      <c r="SR60" s="1">
        <f t="shared" si="2740"/>
        <v>3.9E-2</v>
      </c>
      <c r="SS60" s="1">
        <f t="shared" si="2741"/>
        <v>2.0171821305841924</v>
      </c>
      <c r="ST60" s="1">
        <f t="shared" si="2742"/>
        <v>3.0257731958762885E-3</v>
      </c>
      <c r="SU60" s="1">
        <f t="shared" si="2743"/>
        <v>23.213573177922349</v>
      </c>
      <c r="SV60" s="1"/>
      <c r="SW60" s="1"/>
      <c r="SX60" s="2" t="s">
        <v>11</v>
      </c>
      <c r="SY60" s="1" t="s">
        <v>59</v>
      </c>
      <c r="SZ60" s="1">
        <v>73</v>
      </c>
      <c r="TA60" s="2">
        <v>11</v>
      </c>
      <c r="TB60" s="1">
        <v>5.2999999999999999E-2</v>
      </c>
      <c r="TC60" s="1">
        <f t="shared" si="2744"/>
        <v>4.7E-2</v>
      </c>
      <c r="TD60" s="1">
        <f t="shared" si="2745"/>
        <v>2.2344827586206892</v>
      </c>
      <c r="TE60" s="1">
        <f t="shared" si="2746"/>
        <v>3.3517241379310337E-3</v>
      </c>
      <c r="TF60" s="1">
        <f t="shared" si="2747"/>
        <v>25.714251700725256</v>
      </c>
      <c r="TG60" s="1"/>
      <c r="TH60" s="1"/>
      <c r="TI60" s="2" t="s">
        <v>11</v>
      </c>
      <c r="TJ60" s="1" t="s">
        <v>60</v>
      </c>
      <c r="TK60" s="1">
        <v>74</v>
      </c>
      <c r="TL60" s="2">
        <v>11</v>
      </c>
      <c r="TM60" s="1">
        <v>5.8000000000000003E-2</v>
      </c>
      <c r="TN60" s="1">
        <f t="shared" si="2748"/>
        <v>5.2000000000000005E-2</v>
      </c>
      <c r="TO60" s="1">
        <f t="shared" si="1899"/>
        <v>2.4054982817869419</v>
      </c>
      <c r="TP60" s="1">
        <f t="shared" si="2749"/>
        <v>3.608247422680413E-3</v>
      </c>
      <c r="TQ60" s="1">
        <f t="shared" si="2750"/>
        <v>27.682284879975551</v>
      </c>
      <c r="TR60" s="1"/>
      <c r="TS60" s="1"/>
      <c r="TT60" s="2" t="s">
        <v>11</v>
      </c>
      <c r="TU60" s="1" t="s">
        <v>61</v>
      </c>
      <c r="TV60" s="1">
        <v>77</v>
      </c>
      <c r="TW60" s="2">
        <v>11</v>
      </c>
      <c r="TX60" s="1">
        <v>8.1000000000000003E-2</v>
      </c>
      <c r="TY60" s="1">
        <f t="shared" si="2751"/>
        <v>7.2000000000000008E-2</v>
      </c>
      <c r="TZ60" s="1">
        <f t="shared" si="2752"/>
        <v>3.065292096219931</v>
      </c>
      <c r="UA60" s="1">
        <f t="shared" si="2753"/>
        <v>4.5979381443298963E-3</v>
      </c>
      <c r="UB60" s="1">
        <f t="shared" si="2754"/>
        <v>35.275140161340261</v>
      </c>
      <c r="UC60" s="1"/>
      <c r="UD60" s="1"/>
      <c r="UE60" s="2" t="s">
        <v>11</v>
      </c>
      <c r="UF60" s="1" t="s">
        <v>62</v>
      </c>
      <c r="UG60" s="1">
        <v>78</v>
      </c>
      <c r="UH60" s="2">
        <v>11</v>
      </c>
      <c r="UI60" s="1">
        <v>8.5000000000000006E-2</v>
      </c>
      <c r="UJ60" s="1">
        <f t="shared" si="2755"/>
        <v>7.7000000000000013E-2</v>
      </c>
      <c r="UK60" s="1">
        <f t="shared" si="2756"/>
        <v>2.8269896193771631</v>
      </c>
      <c r="UL60" s="1">
        <f t="shared" si="2757"/>
        <v>4.2404844290657448E-3</v>
      </c>
      <c r="UM60" s="1">
        <f t="shared" si="2758"/>
        <v>32.532774015618131</v>
      </c>
      <c r="UN60" s="1"/>
      <c r="UO60" s="1"/>
      <c r="UP60" s="2" t="s">
        <v>11</v>
      </c>
      <c r="UQ60" s="1" t="s">
        <v>63</v>
      </c>
      <c r="UR60" s="1">
        <v>79</v>
      </c>
      <c r="US60" s="2">
        <v>11</v>
      </c>
      <c r="UT60" s="1">
        <v>9.1999999999999998E-2</v>
      </c>
      <c r="UU60" s="1">
        <f t="shared" si="2759"/>
        <v>8.3000000000000004E-2</v>
      </c>
      <c r="UV60" s="1">
        <f t="shared" si="2760"/>
        <v>3.4344827586206899</v>
      </c>
      <c r="UW60" s="1">
        <f t="shared" si="2761"/>
        <v>5.1517241379310345E-3</v>
      </c>
      <c r="UX60" s="1">
        <f t="shared" si="2762"/>
        <v>39.523757243707351</v>
      </c>
      <c r="UY60" s="1"/>
      <c r="UZ60" s="1"/>
      <c r="VA60" s="2" t="s">
        <v>11</v>
      </c>
      <c r="VB60" s="1" t="s">
        <v>64</v>
      </c>
      <c r="VC60" s="1">
        <v>80</v>
      </c>
      <c r="VD60" s="2">
        <v>11</v>
      </c>
      <c r="VE60" s="1">
        <v>0.10100000000000001</v>
      </c>
      <c r="VF60" s="1">
        <f t="shared" si="2763"/>
        <v>9.1000000000000011E-2</v>
      </c>
      <c r="VG60" s="1">
        <f t="shared" si="2764"/>
        <v>3.682758620689655</v>
      </c>
      <c r="VH60" s="1">
        <f t="shared" si="2765"/>
        <v>5.5241379310344823E-3</v>
      </c>
      <c r="VI60" s="1">
        <f t="shared" si="2766"/>
        <v>42.380896321565707</v>
      </c>
      <c r="VJ60" s="1"/>
      <c r="VK60" s="1"/>
      <c r="VL60" s="2" t="s">
        <v>11</v>
      </c>
      <c r="VM60" s="1" t="s">
        <v>65</v>
      </c>
      <c r="VN60" s="1">
        <v>84</v>
      </c>
      <c r="VO60" s="2">
        <v>11</v>
      </c>
      <c r="VP60" s="1">
        <v>0.11700000000000001</v>
      </c>
      <c r="VQ60" s="1">
        <f t="shared" si="2767"/>
        <v>0.10500000000000001</v>
      </c>
      <c r="VR60" s="1">
        <f t="shared" si="2768"/>
        <v>4.1786941580756016</v>
      </c>
      <c r="VS60" s="1">
        <f t="shared" si="2769"/>
        <v>6.2680412371134029E-3</v>
      </c>
      <c r="VT60" s="1">
        <f t="shared" si="2770"/>
        <v>48.088083448643239</v>
      </c>
      <c r="VU60" s="1"/>
      <c r="VV60" s="1"/>
      <c r="VW60" s="2" t="s">
        <v>11</v>
      </c>
      <c r="VX60" s="1" t="s">
        <v>66</v>
      </c>
      <c r="VY60" s="1">
        <v>85</v>
      </c>
      <c r="VZ60" s="2">
        <v>11</v>
      </c>
      <c r="WA60" s="1">
        <v>2.3E-2</v>
      </c>
      <c r="WB60" s="1">
        <f t="shared" si="2771"/>
        <v>1.7999999999999999E-2</v>
      </c>
      <c r="WC60" s="1">
        <f t="shared" si="2772"/>
        <v>0.86062717770034847</v>
      </c>
      <c r="WD60" s="1">
        <f t="shared" si="2773"/>
        <v>1.2909407665505227E-3</v>
      </c>
      <c r="WE60" s="1">
        <f t="shared" si="2774"/>
        <v>9.9040298174116597</v>
      </c>
      <c r="WF60" s="1"/>
      <c r="WG60" s="1"/>
      <c r="WH60" s="2" t="s">
        <v>11</v>
      </c>
      <c r="WI60" s="1" t="s">
        <v>67</v>
      </c>
      <c r="WJ60" s="1">
        <v>86</v>
      </c>
      <c r="WK60" s="2">
        <v>11</v>
      </c>
      <c r="WL60" s="1">
        <v>3.6999999999999998E-2</v>
      </c>
      <c r="WM60" s="1">
        <f t="shared" si="2775"/>
        <v>2.8999999999999998E-2</v>
      </c>
      <c r="WN60" s="1">
        <f t="shared" si="2776"/>
        <v>1.1631944444444442</v>
      </c>
      <c r="WO60" s="1">
        <f t="shared" si="2777"/>
        <v>1.7447916666666664E-3</v>
      </c>
      <c r="WP60" s="1">
        <f t="shared" si="2778"/>
        <v>13.385950106767934</v>
      </c>
      <c r="WQ60" s="1"/>
      <c r="WR60" s="1"/>
      <c r="WS60" s="2" t="s">
        <v>11</v>
      </c>
      <c r="WT60" s="1" t="s">
        <v>68</v>
      </c>
      <c r="WU60" s="1">
        <v>87</v>
      </c>
      <c r="WV60" s="2">
        <v>11</v>
      </c>
      <c r="WW60" s="1">
        <v>4.7E-2</v>
      </c>
      <c r="WX60" s="1">
        <f t="shared" si="2779"/>
        <v>0.04</v>
      </c>
      <c r="WY60" s="1">
        <f t="shared" si="2780"/>
        <v>1.5331010452961671</v>
      </c>
      <c r="WZ60" s="1">
        <f t="shared" si="2781"/>
        <v>2.2996515679442509E-3</v>
      </c>
      <c r="XA60" s="1">
        <f t="shared" si="2782"/>
        <v>17.642806152474211</v>
      </c>
      <c r="XB60" s="1"/>
      <c r="XC60" s="1"/>
      <c r="XD60" s="2" t="s">
        <v>11</v>
      </c>
      <c r="XE60" s="1" t="s">
        <v>69</v>
      </c>
      <c r="XF60" s="1">
        <v>88</v>
      </c>
      <c r="XG60" s="2">
        <v>11</v>
      </c>
      <c r="XH60" s="1">
        <v>5.7000000000000002E-2</v>
      </c>
      <c r="XI60" s="1">
        <f t="shared" si="2783"/>
        <v>4.8000000000000001E-2</v>
      </c>
      <c r="XJ60" s="1">
        <f t="shared" si="2784"/>
        <v>1.7847222222222223</v>
      </c>
      <c r="XK60" s="1">
        <f t="shared" si="2785"/>
        <v>2.6770833333333334E-3</v>
      </c>
      <c r="XL60" s="1">
        <f t="shared" si="2786"/>
        <v>20.538442850384236</v>
      </c>
      <c r="XM60" s="1"/>
      <c r="XN60" s="1"/>
      <c r="XO60" s="2" t="s">
        <v>11</v>
      </c>
      <c r="XP60" s="1" t="s">
        <v>70</v>
      </c>
      <c r="XQ60" s="1">
        <v>91</v>
      </c>
      <c r="XR60" s="2">
        <v>11</v>
      </c>
      <c r="XS60" s="1">
        <v>7.4999999999999997E-2</v>
      </c>
      <c r="XT60" s="1">
        <f t="shared" si="2787"/>
        <v>6.4000000000000001E-2</v>
      </c>
      <c r="XU60" s="1">
        <f t="shared" si="2788"/>
        <v>2.335640138408305</v>
      </c>
      <c r="XV60" s="1">
        <f t="shared" si="2789"/>
        <v>3.5034602076124575E-3</v>
      </c>
      <c r="XW60" s="1">
        <f t="shared" si="2790"/>
        <v>26.878362864800778</v>
      </c>
      <c r="XX60" s="1"/>
      <c r="XY60" s="1"/>
      <c r="XZ60" s="2" t="s">
        <v>11</v>
      </c>
      <c r="YA60" s="1" t="s">
        <v>71</v>
      </c>
      <c r="YB60" s="1">
        <v>92</v>
      </c>
      <c r="YC60" s="2">
        <v>11</v>
      </c>
      <c r="YD60" s="1">
        <v>0.08</v>
      </c>
      <c r="YE60" s="1">
        <f t="shared" si="2791"/>
        <v>6.9000000000000006E-2</v>
      </c>
      <c r="YF60" s="1">
        <f t="shared" si="2792"/>
        <v>2.6254295532646053</v>
      </c>
      <c r="YG60" s="1">
        <f t="shared" si="2793"/>
        <v>3.9381443298969077E-3</v>
      </c>
      <c r="YH60" s="1">
        <f t="shared" si="2794"/>
        <v>30.213236640430456</v>
      </c>
      <c r="YI60" s="1"/>
      <c r="YJ60" s="1"/>
      <c r="YK60" s="2" t="s">
        <v>11</v>
      </c>
      <c r="YL60" s="1" t="s">
        <v>72</v>
      </c>
      <c r="YM60" s="1">
        <v>93</v>
      </c>
      <c r="YN60" s="2">
        <v>11</v>
      </c>
      <c r="YO60" s="1">
        <v>8.7999999999999995E-2</v>
      </c>
      <c r="YP60" s="1">
        <f t="shared" si="2795"/>
        <v>7.6999999999999999E-2</v>
      </c>
      <c r="YQ60" s="1">
        <f t="shared" si="2796"/>
        <v>2.8600682593856654</v>
      </c>
      <c r="YR60" s="1">
        <f t="shared" si="2797"/>
        <v>4.2901023890784982E-3</v>
      </c>
      <c r="YS60" s="1">
        <f t="shared" si="2798"/>
        <v>32.913440401077892</v>
      </c>
      <c r="YT60" s="1"/>
      <c r="YU60" s="1"/>
      <c r="YV60" s="2" t="s">
        <v>11</v>
      </c>
      <c r="YW60" s="1" t="s">
        <v>73</v>
      </c>
      <c r="YX60" s="1">
        <v>94</v>
      </c>
      <c r="YY60" s="2">
        <v>11</v>
      </c>
      <c r="YZ60" s="1">
        <v>8.5999999999999993E-2</v>
      </c>
      <c r="ZA60" s="1">
        <f t="shared" si="2799"/>
        <v>7.2999999999999995E-2</v>
      </c>
      <c r="ZB60" s="1">
        <f t="shared" si="2800"/>
        <v>2.6802721088435373</v>
      </c>
      <c r="ZC60" s="1">
        <f t="shared" si="2801"/>
        <v>4.0204081632653063E-3</v>
      </c>
      <c r="ZD60" s="1">
        <f t="shared" si="2802"/>
        <v>30.844360453145931</v>
      </c>
      <c r="ZE60" s="1"/>
      <c r="ZF60" s="1"/>
      <c r="ZG60" s="2" t="s">
        <v>11</v>
      </c>
      <c r="ZH60" s="1" t="s">
        <v>74</v>
      </c>
      <c r="ZI60" s="1">
        <v>95</v>
      </c>
      <c r="ZJ60" s="2">
        <v>11</v>
      </c>
      <c r="ZK60" s="1">
        <v>9.1999999999999998E-2</v>
      </c>
      <c r="ZL60" s="1">
        <f t="shared" si="2803"/>
        <v>7.9000000000000001E-2</v>
      </c>
      <c r="ZM60" s="1">
        <f t="shared" si="2804"/>
        <v>2.9047619047619051</v>
      </c>
      <c r="ZN60" s="1">
        <f t="shared" si="2805"/>
        <v>4.357142857142858E-3</v>
      </c>
      <c r="ZO60" s="1">
        <f t="shared" si="2806"/>
        <v>33.427771354043948</v>
      </c>
      <c r="ZP60" s="1"/>
      <c r="ZQ60" s="1"/>
      <c r="ZR60" s="2" t="s">
        <v>11</v>
      </c>
      <c r="ZS60" s="1" t="s">
        <v>75</v>
      </c>
      <c r="ZT60" s="1">
        <v>99</v>
      </c>
      <c r="ZU60" s="2">
        <v>11</v>
      </c>
      <c r="ZV60" s="1">
        <v>0.104</v>
      </c>
      <c r="ZW60" s="1">
        <f t="shared" si="2807"/>
        <v>8.8999999999999996E-2</v>
      </c>
      <c r="ZX60" s="1">
        <f t="shared" si="2808"/>
        <v>3.1164383561643834</v>
      </c>
      <c r="ZY60" s="1">
        <f t="shared" si="2809"/>
        <v>4.6746575342465754E-3</v>
      </c>
      <c r="ZZ60" s="1">
        <f t="shared" si="2810"/>
        <v>35.863727294845027</v>
      </c>
      <c r="AAA60" s="1"/>
      <c r="AAB60" s="1"/>
      <c r="AAC60" s="2" t="s">
        <v>11</v>
      </c>
      <c r="AAD60" s="1" t="s">
        <v>76</v>
      </c>
      <c r="AAE60" s="1">
        <v>100</v>
      </c>
      <c r="AAF60" s="2">
        <v>11</v>
      </c>
      <c r="AAG60" s="1">
        <v>0.02</v>
      </c>
      <c r="AAH60" s="1">
        <f t="shared" si="3404"/>
        <v>1.8000000000000002E-2</v>
      </c>
      <c r="AAI60" s="1">
        <f t="shared" si="2811"/>
        <v>1.5206896551724138</v>
      </c>
      <c r="AAJ60" s="1">
        <f t="shared" si="2812"/>
        <v>2.2810344827586208E-3</v>
      </c>
      <c r="AAK60" s="1">
        <f t="shared" si="2813"/>
        <v>17.499976851882472</v>
      </c>
      <c r="AAL60" s="1"/>
      <c r="AAM60" s="1"/>
      <c r="AAN60" s="2" t="s">
        <v>11</v>
      </c>
      <c r="AAO60" s="1" t="s">
        <v>77</v>
      </c>
      <c r="AAP60" s="1">
        <v>101</v>
      </c>
      <c r="AAQ60" s="2">
        <v>11</v>
      </c>
      <c r="AAR60" s="1">
        <v>3.6999999999999998E-2</v>
      </c>
      <c r="AAS60" s="1">
        <f t="shared" si="2814"/>
        <v>0.03</v>
      </c>
      <c r="AAT60" s="1">
        <f t="shared" si="2815"/>
        <v>1.7370242214532872</v>
      </c>
      <c r="AAU60" s="1">
        <f t="shared" si="2816"/>
        <v>2.605536332179931E-3</v>
      </c>
      <c r="AAV60" s="1">
        <f t="shared" si="2817"/>
        <v>19.989538012044427</v>
      </c>
      <c r="AAW60" s="1"/>
      <c r="AAX60" s="1"/>
      <c r="AAY60" s="2" t="s">
        <v>11</v>
      </c>
      <c r="AAZ60" s="1" t="s">
        <v>78</v>
      </c>
      <c r="ABA60" s="1">
        <v>102</v>
      </c>
      <c r="ABB60" s="2">
        <v>11</v>
      </c>
      <c r="ABC60" s="1">
        <v>0.04</v>
      </c>
      <c r="ABD60" s="1">
        <f t="shared" si="2818"/>
        <v>3.3000000000000002E-2</v>
      </c>
      <c r="ABE60" s="1">
        <f t="shared" si="2819"/>
        <v>1.8896551724137931</v>
      </c>
      <c r="ABF60" s="1">
        <f t="shared" si="2820"/>
        <v>2.8344827586206899E-3</v>
      </c>
      <c r="ABG60" s="1">
        <f t="shared" si="2821"/>
        <v>21.746002981477538</v>
      </c>
      <c r="ABH60" s="1"/>
      <c r="ABI60" s="1"/>
      <c r="ABJ60" s="2" t="s">
        <v>11</v>
      </c>
      <c r="ABK60" s="1" t="s">
        <v>79</v>
      </c>
      <c r="ABL60" s="1">
        <v>112</v>
      </c>
      <c r="ABM60" s="2">
        <v>11</v>
      </c>
      <c r="ABN60" s="1">
        <v>8.2000000000000003E-2</v>
      </c>
      <c r="ABO60" s="1">
        <f t="shared" si="2822"/>
        <v>6.5000000000000002E-2</v>
      </c>
      <c r="ABP60" s="1">
        <f t="shared" si="2823"/>
        <v>3.0612244897959182</v>
      </c>
      <c r="ABQ60" s="1">
        <f t="shared" si="2824"/>
        <v>4.5918367346938771E-3</v>
      </c>
      <c r="ABR60" s="1">
        <f t="shared" si="2825"/>
        <v>35.228330466791036</v>
      </c>
      <c r="ABS60" s="1"/>
      <c r="ABT60" s="1"/>
      <c r="ABU60" s="2" t="s">
        <v>11</v>
      </c>
      <c r="ABV60" s="1" t="s">
        <v>80</v>
      </c>
      <c r="ABW60" s="1">
        <v>113</v>
      </c>
      <c r="ABX60" s="2">
        <v>11</v>
      </c>
      <c r="ABY60" s="1">
        <v>3.7999999999999999E-2</v>
      </c>
      <c r="ABZ60" s="1">
        <f t="shared" si="2826"/>
        <v>2.5000000000000001E-2</v>
      </c>
      <c r="ACA60" s="1">
        <f t="shared" si="2827"/>
        <v>0.5535714285714286</v>
      </c>
      <c r="ACB60" s="1">
        <f t="shared" si="2828"/>
        <v>8.3035714285714288E-4</v>
      </c>
      <c r="ACC60" s="1">
        <f t="shared" si="2829"/>
        <v>6.3704564260780456</v>
      </c>
      <c r="ACD60" s="1"/>
      <c r="ACE60" s="1"/>
      <c r="ACF60" s="2" t="s">
        <v>11</v>
      </c>
      <c r="ACG60" s="1" t="s">
        <v>81</v>
      </c>
      <c r="ACH60" s="1">
        <v>114</v>
      </c>
      <c r="ACI60" s="2">
        <v>11</v>
      </c>
      <c r="ACJ60" s="1">
        <v>0.05</v>
      </c>
      <c r="ACK60" s="1">
        <f t="shared" si="2830"/>
        <v>3.6000000000000004E-2</v>
      </c>
      <c r="ACL60" s="1">
        <f t="shared" si="2831"/>
        <v>0.87096774193548387</v>
      </c>
      <c r="ACM60" s="1">
        <f t="shared" si="2832"/>
        <v>1.3064516129032259E-3</v>
      </c>
      <c r="ACN60" s="1">
        <f t="shared" si="2833"/>
        <v>10.023028216680547</v>
      </c>
      <c r="ACO60" s="1"/>
      <c r="ACP60" s="1"/>
      <c r="ACQ60" s="2" t="s">
        <v>11</v>
      </c>
      <c r="ACR60" s="1" t="s">
        <v>82</v>
      </c>
      <c r="ACS60" s="1">
        <v>115</v>
      </c>
      <c r="ACT60" s="2">
        <v>11</v>
      </c>
      <c r="ACU60" s="1">
        <v>0.06</v>
      </c>
      <c r="ACV60" s="1">
        <f t="shared" si="2834"/>
        <v>4.5999999999999999E-2</v>
      </c>
      <c r="ACW60" s="1">
        <f t="shared" si="2835"/>
        <v>1.2704626334519571</v>
      </c>
      <c r="ACX60" s="1">
        <f t="shared" si="2836"/>
        <v>1.9056939501779357E-3</v>
      </c>
      <c r="ACY60" s="1">
        <f t="shared" si="2837"/>
        <v>14.620383982338684</v>
      </c>
      <c r="ACZ60" s="1"/>
      <c r="ADA60" s="1"/>
      <c r="ADB60" s="2" t="s">
        <v>11</v>
      </c>
      <c r="ADC60" s="1" t="s">
        <v>83</v>
      </c>
      <c r="ADD60" s="1">
        <v>116</v>
      </c>
      <c r="ADE60" s="2">
        <v>11</v>
      </c>
      <c r="ADF60" s="1">
        <v>7.0000000000000007E-2</v>
      </c>
      <c r="ADG60" s="1">
        <f t="shared" si="2838"/>
        <v>5.4000000000000006E-2</v>
      </c>
      <c r="ADH60" s="1">
        <f t="shared" si="2839"/>
        <v>1.5551601423487544</v>
      </c>
      <c r="ADI60" s="1">
        <f t="shared" si="2840"/>
        <v>2.3327402135231317E-3</v>
      </c>
      <c r="ADJ60" s="1">
        <f t="shared" si="2841"/>
        <v>17.896660504991612</v>
      </c>
      <c r="ADK60" s="1"/>
      <c r="ADL60" s="1"/>
      <c r="ADM60" s="2" t="s">
        <v>11</v>
      </c>
      <c r="ADN60" s="1" t="s">
        <v>84</v>
      </c>
      <c r="ADO60" s="1">
        <v>119</v>
      </c>
      <c r="ADP60" s="2">
        <v>11</v>
      </c>
      <c r="ADQ60" s="1">
        <v>8.3000000000000004E-2</v>
      </c>
      <c r="ADR60" s="1">
        <f t="shared" si="2842"/>
        <v>6.6000000000000003E-2</v>
      </c>
      <c r="ADS60" s="1">
        <f t="shared" si="2843"/>
        <v>1.4676258992805757</v>
      </c>
      <c r="ADT60" s="1">
        <f t="shared" si="2844"/>
        <v>2.2014388489208637E-3</v>
      </c>
      <c r="ADU60" s="1">
        <f t="shared" si="2845"/>
        <v>16.889323325949317</v>
      </c>
      <c r="ADV60" s="1"/>
      <c r="ADW60" s="1"/>
      <c r="ADX60" s="2" t="s">
        <v>11</v>
      </c>
      <c r="ADY60" s="1" t="s">
        <v>85</v>
      </c>
      <c r="ADZ60" s="1">
        <v>120</v>
      </c>
      <c r="AEA60" s="2">
        <v>11</v>
      </c>
      <c r="AEB60" s="1">
        <v>8.2000000000000003E-2</v>
      </c>
      <c r="AEC60" s="1">
        <f t="shared" si="2846"/>
        <v>6.5000000000000002E-2</v>
      </c>
      <c r="AED60" s="1">
        <f t="shared" si="2847"/>
        <v>1.402877697841727</v>
      </c>
      <c r="AEE60" s="1">
        <f t="shared" si="2848"/>
        <v>2.1043165467625907E-3</v>
      </c>
      <c r="AEF60" s="1">
        <f t="shared" si="2849"/>
        <v>16.144206120392731</v>
      </c>
      <c r="AEG60" s="1"/>
      <c r="AEH60" s="1"/>
      <c r="AEI60" s="2" t="s">
        <v>11</v>
      </c>
      <c r="AEJ60" s="1" t="s">
        <v>86</v>
      </c>
      <c r="AEK60" s="1">
        <v>121</v>
      </c>
      <c r="AEL60" s="2">
        <v>11</v>
      </c>
      <c r="AEM60" s="1">
        <v>8.6999999999999994E-2</v>
      </c>
      <c r="AEN60" s="1">
        <f t="shared" si="2850"/>
        <v>6.8999999999999992E-2</v>
      </c>
      <c r="AEO60" s="1">
        <f t="shared" si="2851"/>
        <v>1.5863309352517985</v>
      </c>
      <c r="AEP60" s="1">
        <f t="shared" si="2852"/>
        <v>2.3794964028776978E-3</v>
      </c>
      <c r="AEQ60" s="1">
        <f t="shared" si="2853"/>
        <v>18.255371536136391</v>
      </c>
      <c r="AER60" s="1"/>
      <c r="AES60" s="1"/>
      <c r="AET60" s="2" t="s">
        <v>11</v>
      </c>
      <c r="AEU60" s="1" t="s">
        <v>87</v>
      </c>
      <c r="AEV60" s="1">
        <v>122</v>
      </c>
      <c r="AEW60" s="2">
        <v>11</v>
      </c>
      <c r="AEX60" s="1">
        <v>8.7999999999999995E-2</v>
      </c>
      <c r="AEY60" s="1">
        <f t="shared" si="2854"/>
        <v>7.0999999999999994E-2</v>
      </c>
      <c r="AEZ60" s="1">
        <f t="shared" si="2855"/>
        <v>1.607913669064748</v>
      </c>
      <c r="AFA60" s="1">
        <f t="shared" si="2856"/>
        <v>2.4118705035971219E-3</v>
      </c>
      <c r="AFB60" s="1">
        <f t="shared" si="2857"/>
        <v>18.503743937988585</v>
      </c>
      <c r="AFC60" s="1"/>
      <c r="AFD60" s="1"/>
      <c r="AFE60" s="2" t="s">
        <v>11</v>
      </c>
      <c r="AFF60" s="1" t="s">
        <v>88</v>
      </c>
      <c r="AFG60" s="1">
        <v>123</v>
      </c>
      <c r="AFH60" s="2">
        <v>11</v>
      </c>
      <c r="AFI60" s="1">
        <v>9.1999999999999998E-2</v>
      </c>
      <c r="AFJ60" s="1">
        <f t="shared" si="2858"/>
        <v>7.4999999999999997E-2</v>
      </c>
      <c r="AFK60" s="1">
        <f t="shared" si="2859"/>
        <v>1.7482014388489209</v>
      </c>
      <c r="AFL60" s="1">
        <f t="shared" si="2860"/>
        <v>2.6223021582733813E-3</v>
      </c>
      <c r="AFM60" s="1">
        <f t="shared" si="2861"/>
        <v>20.11816455002786</v>
      </c>
      <c r="AFN60" s="1"/>
      <c r="AFO60" s="1"/>
      <c r="AFP60" s="2" t="s">
        <v>11</v>
      </c>
      <c r="AFQ60" s="1" t="s">
        <v>89</v>
      </c>
      <c r="AFR60" s="1">
        <v>126</v>
      </c>
      <c r="AFS60" s="2">
        <v>11</v>
      </c>
      <c r="AFT60" s="1">
        <v>0.10299999999999999</v>
      </c>
      <c r="AFU60" s="1">
        <f t="shared" si="3405"/>
        <v>8.4999999999999992E-2</v>
      </c>
      <c r="AFV60" s="1">
        <f t="shared" si="2862"/>
        <v>2.2633451957295372</v>
      </c>
      <c r="AFW60" s="1">
        <f t="shared" si="2863"/>
        <v>3.3950177935943059E-3</v>
      </c>
      <c r="AFX60" s="1">
        <f t="shared" si="2864"/>
        <v>26.046398355090766</v>
      </c>
      <c r="AFY60" s="1"/>
      <c r="AFZ60" s="1"/>
      <c r="AGA60" s="2" t="s">
        <v>11</v>
      </c>
      <c r="AGB60" s="1" t="s">
        <v>90</v>
      </c>
      <c r="AGC60" s="1">
        <v>127</v>
      </c>
      <c r="AGD60" s="2">
        <v>11</v>
      </c>
      <c r="AGE60" s="1">
        <v>0.03</v>
      </c>
      <c r="AGF60" s="1">
        <f t="shared" si="2865"/>
        <v>1.4999999999999999E-2</v>
      </c>
      <c r="AGG60" s="1">
        <f t="shared" si="2866"/>
        <v>0.74410774410774416</v>
      </c>
      <c r="AGH60" s="1">
        <f t="shared" si="2867"/>
        <v>1.1161616161616164E-3</v>
      </c>
      <c r="AGI60" s="1">
        <f t="shared" si="2868"/>
        <v>8.563133347359825</v>
      </c>
      <c r="AGJ60" s="1"/>
      <c r="AGK60" s="1"/>
      <c r="AGL60" s="2" t="s">
        <v>11</v>
      </c>
      <c r="AGM60" s="1" t="s">
        <v>91</v>
      </c>
      <c r="AGN60" s="1">
        <v>128</v>
      </c>
      <c r="AGO60" s="2">
        <v>11</v>
      </c>
      <c r="AGP60" s="1">
        <v>3.5000000000000003E-2</v>
      </c>
      <c r="AGQ60" s="1">
        <f t="shared" si="2869"/>
        <v>2.0000000000000004E-2</v>
      </c>
      <c r="AGR60" s="1">
        <f t="shared" si="2870"/>
        <v>0.94983277591973247</v>
      </c>
      <c r="AGS60" s="1">
        <f t="shared" si="2871"/>
        <v>1.4247491638795988E-3</v>
      </c>
      <c r="AGT60" s="1">
        <f t="shared" si="2872"/>
        <v>10.930600819974673</v>
      </c>
      <c r="AGU60" s="1"/>
      <c r="AGV60" s="1"/>
      <c r="AGW60" s="2" t="s">
        <v>11</v>
      </c>
      <c r="AGX60" s="1" t="s">
        <v>92</v>
      </c>
      <c r="AGY60" s="1">
        <v>129</v>
      </c>
      <c r="AGZ60" s="2">
        <v>11</v>
      </c>
      <c r="AHA60" s="1">
        <v>4.3999999999999997E-2</v>
      </c>
      <c r="AHB60" s="1">
        <f t="shared" si="2025"/>
        <v>0.03</v>
      </c>
      <c r="AHC60" s="1">
        <f t="shared" si="2873"/>
        <v>1.3754152823920267</v>
      </c>
      <c r="AHD60" s="1">
        <f t="shared" si="2874"/>
        <v>2.0631229235880399E-3</v>
      </c>
      <c r="AHE60" s="1">
        <f t="shared" si="2875"/>
        <v>15.828170805079136</v>
      </c>
      <c r="AHF60" s="1"/>
      <c r="AHG60" s="1"/>
      <c r="AHH60" s="2" t="s">
        <v>11</v>
      </c>
      <c r="AHI60" s="1" t="s">
        <v>93</v>
      </c>
      <c r="AHJ60" s="1">
        <v>130</v>
      </c>
      <c r="AHK60" s="2">
        <v>11</v>
      </c>
      <c r="AHL60" s="1">
        <v>5.1999999999999998E-2</v>
      </c>
      <c r="AHM60" s="1">
        <f t="shared" si="2876"/>
        <v>3.7999999999999999E-2</v>
      </c>
      <c r="AHN60" s="1">
        <f t="shared" si="2877"/>
        <v>1.6354515050167224</v>
      </c>
      <c r="AHO60" s="1">
        <f t="shared" si="2878"/>
        <v>2.4531772575250837E-3</v>
      </c>
      <c r="AHP60" s="1">
        <f t="shared" si="2879"/>
        <v>18.820647186505685</v>
      </c>
      <c r="AHQ60" s="1"/>
      <c r="AHR60" s="1"/>
      <c r="AHS60" s="2" t="s">
        <v>11</v>
      </c>
      <c r="AHT60" s="1" t="s">
        <v>94</v>
      </c>
      <c r="AHU60" s="1">
        <v>133</v>
      </c>
      <c r="AHV60" s="2">
        <v>11</v>
      </c>
      <c r="AHW60" s="1">
        <v>7.3999999999999996E-2</v>
      </c>
      <c r="AHX60" s="1">
        <f t="shared" si="2880"/>
        <v>5.7999999999999996E-2</v>
      </c>
      <c r="AHY60" s="1">
        <f t="shared" si="2881"/>
        <v>2.3222591362126246</v>
      </c>
      <c r="AHZ60" s="1">
        <f t="shared" si="2882"/>
        <v>3.483388704318937E-3</v>
      </c>
      <c r="AIA60" s="1">
        <f t="shared" si="2883"/>
        <v>26.724375344807527</v>
      </c>
      <c r="AIB60" s="1"/>
      <c r="AIC60" s="1"/>
      <c r="AID60" s="2" t="s">
        <v>11</v>
      </c>
      <c r="AIE60" s="1" t="s">
        <v>95</v>
      </c>
      <c r="AIF60" s="1">
        <v>134</v>
      </c>
      <c r="AIG60" s="2">
        <v>11</v>
      </c>
      <c r="AIH60" s="1">
        <v>7.1999999999999995E-2</v>
      </c>
      <c r="AII60" s="1">
        <f t="shared" si="2037"/>
        <v>5.4999999999999993E-2</v>
      </c>
      <c r="AIJ60" s="1">
        <f t="shared" si="2884"/>
        <v>2.2093023255813953</v>
      </c>
      <c r="AIK60" s="1">
        <f t="shared" si="2885"/>
        <v>3.3139534883720929E-3</v>
      </c>
      <c r="AIL60" s="1">
        <f t="shared" si="2886"/>
        <v>25.424477259366242</v>
      </c>
      <c r="AIM60" s="1"/>
      <c r="AIN60" s="1"/>
      <c r="AIO60" s="2" t="s">
        <v>11</v>
      </c>
      <c r="AIP60" s="1" t="s">
        <v>96</v>
      </c>
      <c r="AIQ60" s="1">
        <v>135</v>
      </c>
      <c r="AIR60" s="2">
        <v>11</v>
      </c>
      <c r="AIS60" s="1">
        <v>7.5999999999999998E-2</v>
      </c>
      <c r="AIT60" s="1">
        <f t="shared" si="2887"/>
        <v>6.2E-2</v>
      </c>
      <c r="AIU60" s="1">
        <f t="shared" si="2888"/>
        <v>2.4867549668874172</v>
      </c>
      <c r="AIV60" s="1">
        <f t="shared" si="2889"/>
        <v>3.7301324503311258E-3</v>
      </c>
      <c r="AIW60" s="1">
        <f t="shared" si="2890"/>
        <v>28.617380416058353</v>
      </c>
      <c r="AIX60" s="1"/>
      <c r="AIY60" s="1"/>
      <c r="AIZ60" s="2" t="s">
        <v>11</v>
      </c>
      <c r="AJA60" s="1" t="s">
        <v>97</v>
      </c>
      <c r="AJB60" s="1">
        <v>136</v>
      </c>
      <c r="AJC60" s="2">
        <v>11</v>
      </c>
      <c r="AJD60" s="1">
        <v>0.08</v>
      </c>
      <c r="AJE60" s="1">
        <f t="shared" si="2891"/>
        <v>6.4000000000000001E-2</v>
      </c>
      <c r="AJF60" s="1">
        <f t="shared" si="2892"/>
        <v>2.5430463576158941</v>
      </c>
      <c r="AJG60" s="1">
        <f t="shared" si="2893"/>
        <v>3.8145695364238414E-3</v>
      </c>
      <c r="AJH60" s="1">
        <f t="shared" si="2894"/>
        <v>29.265177309630914</v>
      </c>
      <c r="AJI60" s="1"/>
      <c r="AJJ60" s="1"/>
      <c r="AJK60" s="2" t="s">
        <v>11</v>
      </c>
      <c r="AJL60" s="1" t="s">
        <v>98</v>
      </c>
      <c r="AJM60" s="1">
        <v>140</v>
      </c>
      <c r="AJN60" s="2">
        <v>11</v>
      </c>
      <c r="AJO60" s="1">
        <v>8.8999999999999996E-2</v>
      </c>
      <c r="AJP60" s="1">
        <f t="shared" si="2895"/>
        <v>7.2999999999999995E-2</v>
      </c>
      <c r="AJQ60" s="1">
        <f t="shared" si="2896"/>
        <v>2.9084967320261437</v>
      </c>
      <c r="AJR60" s="1">
        <f t="shared" si="2897"/>
        <v>4.362745098039216E-3</v>
      </c>
      <c r="AJS60" s="1">
        <f t="shared" si="2898"/>
        <v>33.47075145221693</v>
      </c>
      <c r="AJT60" s="1"/>
      <c r="AJU60" s="1"/>
      <c r="AJV60" s="2" t="s">
        <v>11</v>
      </c>
      <c r="AJW60" s="1" t="s">
        <v>99</v>
      </c>
      <c r="AJX60" s="1">
        <v>141</v>
      </c>
      <c r="AJY60" s="2">
        <v>11</v>
      </c>
      <c r="AJZ60" s="1">
        <v>4.1000000000000002E-2</v>
      </c>
      <c r="AKA60" s="1">
        <f t="shared" si="2899"/>
        <v>2.1000000000000001E-2</v>
      </c>
      <c r="AKB60" s="1">
        <f t="shared" si="2900"/>
        <v>0.8542372881355933</v>
      </c>
      <c r="AKC60" s="1">
        <f t="shared" si="2901"/>
        <v>1.2813559322033899E-3</v>
      </c>
      <c r="AKD60" s="1">
        <f t="shared" si="2902"/>
        <v>9.830495471275384</v>
      </c>
      <c r="AKE60" s="1"/>
      <c r="AKF60" s="1"/>
      <c r="AKG60" s="2" t="s">
        <v>11</v>
      </c>
      <c r="AKH60" s="1" t="s">
        <v>100</v>
      </c>
      <c r="AKI60" s="1">
        <v>143</v>
      </c>
      <c r="AKJ60" s="2">
        <v>11</v>
      </c>
      <c r="AKK60" s="1">
        <v>5.7000000000000002E-2</v>
      </c>
      <c r="AKL60" s="1">
        <f t="shared" si="2903"/>
        <v>3.5000000000000003E-2</v>
      </c>
      <c r="AKM60" s="1">
        <f t="shared" si="2904"/>
        <v>1.3186440677966105</v>
      </c>
      <c r="AKN60" s="1">
        <f t="shared" si="2905"/>
        <v>1.9779661016949158E-3</v>
      </c>
      <c r="AKO60" s="1">
        <f t="shared" si="2906"/>
        <v>15.174852136214783</v>
      </c>
      <c r="AKP60" s="1"/>
      <c r="AKQ60" s="1"/>
      <c r="AKR60" s="2" t="s">
        <v>11</v>
      </c>
      <c r="AKS60" s="1" t="s">
        <v>101</v>
      </c>
      <c r="AKT60" s="1">
        <v>144</v>
      </c>
      <c r="AKU60" s="2">
        <v>11</v>
      </c>
      <c r="AKV60" s="1">
        <v>0.06</v>
      </c>
      <c r="AKW60" s="1">
        <f t="shared" si="2907"/>
        <v>3.6999999999999998E-2</v>
      </c>
      <c r="AKX60" s="1">
        <f t="shared" si="2908"/>
        <v>1.3559322033898307</v>
      </c>
      <c r="AKY60" s="1">
        <f t="shared" si="2909"/>
        <v>2.0338983050847462E-3</v>
      </c>
      <c r="AKZ60" s="1">
        <f t="shared" si="2910"/>
        <v>15.603961065516485</v>
      </c>
      <c r="ALA60" s="1"/>
      <c r="ALB60" s="1"/>
      <c r="ALC60" s="2" t="s">
        <v>11</v>
      </c>
      <c r="ALD60" s="1" t="s">
        <v>102</v>
      </c>
      <c r="ALE60" s="1">
        <v>147</v>
      </c>
      <c r="ALF60" s="2">
        <v>11</v>
      </c>
      <c r="ALG60" s="1">
        <v>6.8000000000000005E-2</v>
      </c>
      <c r="ALH60" s="1">
        <f t="shared" si="2911"/>
        <v>4.200000000000001E-2</v>
      </c>
      <c r="ALI60" s="1">
        <f t="shared" si="2912"/>
        <v>1.5288135593220342</v>
      </c>
      <c r="ALJ60" s="1">
        <f t="shared" si="2913"/>
        <v>2.2932203389830516E-3</v>
      </c>
      <c r="ALK60" s="1">
        <f t="shared" si="2914"/>
        <v>17.593466101369838</v>
      </c>
      <c r="ALL60" s="1"/>
      <c r="ALM60" s="1"/>
      <c r="ALN60" s="2" t="s">
        <v>11</v>
      </c>
      <c r="ALO60" s="1" t="s">
        <v>103</v>
      </c>
      <c r="ALP60" s="1">
        <v>148</v>
      </c>
      <c r="ALQ60" s="2">
        <v>11</v>
      </c>
      <c r="ALR60" s="1">
        <v>6.9000000000000006E-2</v>
      </c>
      <c r="ALS60" s="1">
        <f t="shared" si="2915"/>
        <v>4.4000000000000004E-2</v>
      </c>
      <c r="ALT60" s="1">
        <f t="shared" si="2916"/>
        <v>1.5034013605442178</v>
      </c>
      <c r="ALU60" s="1">
        <f t="shared" si="2917"/>
        <v>2.2551020408163266E-3</v>
      </c>
      <c r="ALV60" s="1">
        <f t="shared" si="2918"/>
        <v>17.301024518135154</v>
      </c>
      <c r="ALW60" s="1"/>
      <c r="ALX60" s="1"/>
      <c r="ALY60" s="2" t="s">
        <v>11</v>
      </c>
      <c r="ALZ60" s="1" t="s">
        <v>104</v>
      </c>
      <c r="AMA60" s="1">
        <v>149</v>
      </c>
      <c r="AMB60" s="2">
        <v>11</v>
      </c>
      <c r="AMC60" s="1">
        <v>6.5000000000000002E-2</v>
      </c>
      <c r="AMD60" s="1">
        <f t="shared" si="2919"/>
        <v>4.4999999999999998E-2</v>
      </c>
      <c r="AME60" s="1">
        <f t="shared" si="2920"/>
        <v>1.6198630136986298</v>
      </c>
      <c r="AMF60" s="1">
        <f t="shared" si="2921"/>
        <v>2.4297945205479449E-3</v>
      </c>
      <c r="AMG60" s="1">
        <f t="shared" si="2922"/>
        <v>18.641256055452413</v>
      </c>
      <c r="AMH60" s="1"/>
      <c r="AMI60" s="1"/>
      <c r="AMJ60" s="2" t="s">
        <v>11</v>
      </c>
      <c r="AMK60" s="1" t="s">
        <v>105</v>
      </c>
      <c r="AML60" s="1">
        <v>150</v>
      </c>
      <c r="AMM60" s="2">
        <v>11</v>
      </c>
      <c r="AMN60" s="1">
        <v>6.9000000000000006E-2</v>
      </c>
      <c r="AMO60" s="1">
        <f t="shared" si="2923"/>
        <v>0.05</v>
      </c>
      <c r="AMP60" s="1">
        <f t="shared" si="2924"/>
        <v>1.6849315068493151</v>
      </c>
      <c r="AMQ60" s="1">
        <f t="shared" si="2925"/>
        <v>2.5273972602739728E-3</v>
      </c>
      <c r="AMR60" s="1">
        <f t="shared" si="2926"/>
        <v>19.390059152817315</v>
      </c>
      <c r="AMS60" s="1"/>
      <c r="AMT60" s="1"/>
      <c r="AMU60" s="2" t="s">
        <v>11</v>
      </c>
      <c r="AMV60" s="1" t="s">
        <v>106</v>
      </c>
      <c r="AMW60" s="1">
        <v>151</v>
      </c>
      <c r="AMX60" s="2">
        <v>11</v>
      </c>
      <c r="AMY60" s="1">
        <v>7.4999999999999997E-2</v>
      </c>
      <c r="AMZ60" s="1">
        <f t="shared" si="2927"/>
        <v>5.4999999999999993E-2</v>
      </c>
      <c r="ANA60" s="1">
        <f t="shared" si="2928"/>
        <v>1.8082191780821915</v>
      </c>
      <c r="ANB60" s="1">
        <f t="shared" si="2929"/>
        <v>2.7123287671232872E-3</v>
      </c>
      <c r="ANC60" s="1">
        <f t="shared" si="2930"/>
        <v>20.808843968877113</v>
      </c>
      <c r="AND60" s="1"/>
      <c r="ANE60" s="1"/>
      <c r="ANF60" s="2" t="s">
        <v>11</v>
      </c>
      <c r="ANG60" s="1" t="s">
        <v>107</v>
      </c>
      <c r="ANH60" s="1">
        <v>154</v>
      </c>
      <c r="ANI60" s="2">
        <v>11</v>
      </c>
      <c r="ANJ60" s="1">
        <v>7.8E-2</v>
      </c>
      <c r="ANK60" s="1">
        <f t="shared" si="2931"/>
        <v>5.8999999999999997E-2</v>
      </c>
      <c r="ANL60" s="1">
        <f t="shared" si="2932"/>
        <v>1.9344827586206894</v>
      </c>
      <c r="ANM60" s="1">
        <f t="shared" si="2933"/>
        <v>2.9017241379310343E-3</v>
      </c>
      <c r="ANN60" s="1">
        <f t="shared" si="2934"/>
        <v>22.26187531497974</v>
      </c>
      <c r="ANO60" s="1"/>
      <c r="ANP60" s="1"/>
      <c r="ANQ60" s="2" t="s">
        <v>11</v>
      </c>
      <c r="ANR60" s="1" t="s">
        <v>108</v>
      </c>
      <c r="ANS60" s="1">
        <v>155</v>
      </c>
      <c r="ANT60" s="2">
        <v>11</v>
      </c>
      <c r="ANU60" s="1">
        <v>4.4999999999999998E-2</v>
      </c>
      <c r="ANV60" s="1">
        <f t="shared" si="2935"/>
        <v>2.4999999999999998E-2</v>
      </c>
      <c r="ANW60" s="1">
        <f t="shared" si="2936"/>
        <v>0.60409556313993162</v>
      </c>
      <c r="ANX60" s="1">
        <f t="shared" si="2937"/>
        <v>9.0614334470989744E-4</v>
      </c>
      <c r="ANY60" s="1">
        <f t="shared" si="2938"/>
        <v>6.9518841897264751</v>
      </c>
      <c r="ANZ60" s="1"/>
      <c r="AOA60" s="1"/>
      <c r="AOB60" s="2" t="s">
        <v>11</v>
      </c>
      <c r="AOC60" s="1" t="s">
        <v>109</v>
      </c>
      <c r="AOD60" s="1">
        <v>156</v>
      </c>
      <c r="AOE60" s="2">
        <v>11</v>
      </c>
      <c r="AOF60" s="1">
        <v>5.1999999999999998E-2</v>
      </c>
      <c r="AOG60" s="1">
        <f t="shared" si="2939"/>
        <v>3.0999999999999996E-2</v>
      </c>
      <c r="AOH60" s="1">
        <f t="shared" si="2940"/>
        <v>0.84745762711864392</v>
      </c>
      <c r="AOI60" s="1">
        <f t="shared" si="2941"/>
        <v>1.271186440677966E-3</v>
      </c>
      <c r="AOJ60" s="1">
        <f t="shared" si="2942"/>
        <v>9.7524756659478005</v>
      </c>
      <c r="AOK60" s="1"/>
      <c r="AOL60" s="1"/>
      <c r="AOM60" s="2" t="s">
        <v>11</v>
      </c>
      <c r="AON60" s="1" t="s">
        <v>110</v>
      </c>
      <c r="AOO60" s="1">
        <v>157</v>
      </c>
      <c r="AOP60" s="2">
        <v>11</v>
      </c>
      <c r="AOQ60" s="1">
        <v>5.6000000000000001E-2</v>
      </c>
      <c r="AOR60" s="1">
        <f t="shared" si="2943"/>
        <v>4.2000000000000003E-2</v>
      </c>
      <c r="AOS60" s="1">
        <f t="shared" si="2944"/>
        <v>1.3856655290102391</v>
      </c>
      <c r="AOT60" s="1">
        <f t="shared" si="2945"/>
        <v>2.0784982935153585E-3</v>
      </c>
      <c r="AOU60" s="1">
        <f t="shared" si="2946"/>
        <v>15.946129836321751</v>
      </c>
      <c r="AOV60" s="1"/>
      <c r="AOW60" s="1"/>
      <c r="AOX60" s="2" t="s">
        <v>11</v>
      </c>
      <c r="AOY60" s="1" t="s">
        <v>111</v>
      </c>
      <c r="AOZ60" s="1">
        <v>158</v>
      </c>
      <c r="APA60" s="2">
        <v>11</v>
      </c>
      <c r="APB60" s="1">
        <v>6.6000000000000003E-2</v>
      </c>
      <c r="APC60" s="1">
        <f t="shared" si="2947"/>
        <v>4.5999999999999999E-2</v>
      </c>
      <c r="APD60" s="1">
        <f t="shared" si="2948"/>
        <v>1.2671232876712328</v>
      </c>
      <c r="APE60" s="1">
        <f t="shared" si="2949"/>
        <v>1.9006849315068492E-3</v>
      </c>
      <c r="APF60" s="1">
        <f t="shared" si="2950"/>
        <v>14.581955053947977</v>
      </c>
      <c r="APG60" s="1"/>
      <c r="APH60" s="1"/>
      <c r="API60" s="2" t="s">
        <v>11</v>
      </c>
      <c r="APJ60" s="1" t="s">
        <v>112</v>
      </c>
      <c r="APK60" s="1">
        <v>161</v>
      </c>
      <c r="APL60" s="2">
        <v>11</v>
      </c>
      <c r="APM60" s="1">
        <v>7.4999999999999997E-2</v>
      </c>
      <c r="APN60" s="1">
        <f t="shared" si="2951"/>
        <v>5.8999999999999997E-2</v>
      </c>
      <c r="APO60" s="1">
        <f t="shared" si="2952"/>
        <v>1.8668941979522184</v>
      </c>
      <c r="APP60" s="1">
        <f t="shared" si="2953"/>
        <v>2.8003412969283279E-3</v>
      </c>
      <c r="APQ60" s="1">
        <f t="shared" si="2954"/>
        <v>21.484071478985214</v>
      </c>
      <c r="APR60" s="1"/>
      <c r="APS60" s="1"/>
      <c r="APT60" s="2" t="s">
        <v>11</v>
      </c>
      <c r="APU60" s="1" t="s">
        <v>113</v>
      </c>
      <c r="APV60" s="1">
        <v>162</v>
      </c>
      <c r="APW60" s="2">
        <v>11</v>
      </c>
      <c r="APX60" s="1">
        <v>6.2E-2</v>
      </c>
      <c r="APY60" s="1">
        <f t="shared" si="2955"/>
        <v>5.7000000000000002E-2</v>
      </c>
      <c r="APZ60" s="1">
        <f t="shared" si="2956"/>
        <v>2.2817869415807559</v>
      </c>
      <c r="AQA60" s="1">
        <f t="shared" si="2957"/>
        <v>3.4226804123711338E-3</v>
      </c>
      <c r="AQB60" s="1">
        <f t="shared" si="2958"/>
        <v>26.258624514719656</v>
      </c>
      <c r="AQC60" s="1"/>
      <c r="AQD60" s="1"/>
      <c r="AQE60" s="2" t="s">
        <v>11</v>
      </c>
      <c r="AQF60" s="1" t="s">
        <v>114</v>
      </c>
      <c r="AQG60" s="1">
        <v>163</v>
      </c>
      <c r="AQH60" s="2">
        <v>11</v>
      </c>
      <c r="AQI60" s="1">
        <v>8.8999999999999996E-2</v>
      </c>
      <c r="AQJ60" s="1">
        <f t="shared" si="3406"/>
        <v>7.2999999999999995E-2</v>
      </c>
      <c r="AQK60" s="1">
        <f t="shared" si="2959"/>
        <v>2.2191780821917808</v>
      </c>
      <c r="AQL60" s="1">
        <f t="shared" si="2960"/>
        <v>3.3287671232876711E-3</v>
      </c>
      <c r="AQM60" s="1">
        <f t="shared" si="2961"/>
        <v>25.53812668907646</v>
      </c>
      <c r="AQN60" s="1"/>
      <c r="AQO60" s="1"/>
      <c r="AQP60" s="2" t="s">
        <v>11</v>
      </c>
      <c r="AQQ60" s="1" t="s">
        <v>115</v>
      </c>
      <c r="AQR60" s="1">
        <v>169</v>
      </c>
      <c r="AQS60" s="2">
        <v>11</v>
      </c>
      <c r="AQT60" s="1">
        <v>0.06</v>
      </c>
      <c r="AQU60" s="1">
        <f t="shared" si="2962"/>
        <v>6.8000000000000005E-2</v>
      </c>
      <c r="AQV60" s="1">
        <f t="shared" si="2963"/>
        <v>2.8737201365187715</v>
      </c>
      <c r="AQW60" s="1">
        <f t="shared" si="2964"/>
        <v>4.3105802047781576E-3</v>
      </c>
      <c r="AQX60" s="1">
        <f t="shared" si="2965"/>
        <v>33.070545128529346</v>
      </c>
      <c r="AQY60" s="1"/>
      <c r="AQZ60" s="1"/>
      <c r="ARA60" s="2" t="s">
        <v>11</v>
      </c>
      <c r="ARB60" s="1" t="s">
        <v>116</v>
      </c>
      <c r="ARC60" s="1">
        <v>170</v>
      </c>
      <c r="ARD60" s="2">
        <v>11</v>
      </c>
      <c r="ARE60" s="1">
        <v>2.7E-2</v>
      </c>
      <c r="ARF60" s="1">
        <f t="shared" si="2966"/>
        <v>2.0999999999999998E-2</v>
      </c>
      <c r="ARG60" s="1">
        <f t="shared" si="2967"/>
        <v>0.44557823129251695</v>
      </c>
      <c r="ARH60" s="1">
        <f t="shared" si="2968"/>
        <v>6.6836734693877546E-4</v>
      </c>
      <c r="ARI60" s="1">
        <f t="shared" si="2969"/>
        <v>5.1276792123884727</v>
      </c>
      <c r="ARJ60" s="1"/>
      <c r="ARK60" s="1"/>
      <c r="ARL60" s="2" t="s">
        <v>11</v>
      </c>
      <c r="ARM60" s="1" t="s">
        <v>117</v>
      </c>
      <c r="ARN60" s="1">
        <v>171</v>
      </c>
      <c r="ARO60" s="2">
        <v>11</v>
      </c>
      <c r="ARP60" s="1">
        <v>4.1000000000000002E-2</v>
      </c>
      <c r="ARQ60" s="1">
        <f t="shared" si="2970"/>
        <v>3.5000000000000003E-2</v>
      </c>
      <c r="ARR60" s="1">
        <f t="shared" si="2971"/>
        <v>1.0102739726027399</v>
      </c>
      <c r="ARS60" s="1">
        <f t="shared" si="2972"/>
        <v>1.5154109589041098E-3</v>
      </c>
      <c r="ART60" s="1">
        <f t="shared" si="2973"/>
        <v>11.626153353823391</v>
      </c>
      <c r="ARU60" s="1"/>
      <c r="ARV60" s="1"/>
      <c r="ARW60" s="2" t="s">
        <v>11</v>
      </c>
      <c r="ARX60" s="1" t="s">
        <v>118</v>
      </c>
      <c r="ARY60" s="1">
        <v>172</v>
      </c>
      <c r="ARZ60" s="2">
        <v>11</v>
      </c>
      <c r="ASA60" s="1">
        <v>5.3999999999999999E-2</v>
      </c>
      <c r="ASB60" s="1">
        <f t="shared" si="2974"/>
        <v>3.4000000000000002E-2</v>
      </c>
      <c r="ASC60" s="1">
        <f t="shared" si="2975"/>
        <v>0.40000000000000008</v>
      </c>
      <c r="ASD60" s="1">
        <f t="shared" si="2976"/>
        <v>6.0000000000000016E-4</v>
      </c>
      <c r="ASE60" s="1">
        <f t="shared" si="2977"/>
        <v>4.6031685143273631</v>
      </c>
      <c r="ASF60" s="1"/>
      <c r="ASG60" s="1"/>
      <c r="ASH60" s="2" t="s">
        <v>11</v>
      </c>
      <c r="ASI60" s="1" t="s">
        <v>119</v>
      </c>
      <c r="ASJ60" s="1">
        <v>173</v>
      </c>
      <c r="ASK60" s="2">
        <v>11</v>
      </c>
      <c r="ASL60" s="1">
        <v>4.3999999999999997E-2</v>
      </c>
      <c r="ASM60" s="1">
        <f t="shared" si="2978"/>
        <v>4.0999999999999995E-2</v>
      </c>
      <c r="ASN60" s="1">
        <f t="shared" si="2979"/>
        <v>1.1712328767123286</v>
      </c>
      <c r="ASO60" s="1">
        <f t="shared" si="2980"/>
        <v>1.7568493150684928E-3</v>
      </c>
      <c r="ASP60" s="1">
        <f t="shared" si="2981"/>
        <v>13.478455752568129</v>
      </c>
      <c r="ASQ60" s="1"/>
      <c r="ASR60" s="1"/>
      <c r="ASS60" s="2" t="s">
        <v>11</v>
      </c>
      <c r="AST60" s="1" t="s">
        <v>120</v>
      </c>
      <c r="ASU60" s="1">
        <v>176</v>
      </c>
      <c r="ASV60" s="2">
        <v>11</v>
      </c>
      <c r="ASW60" s="1">
        <v>5.3999999999999999E-2</v>
      </c>
      <c r="ASX60" s="1">
        <f t="shared" si="2982"/>
        <v>4.7E-2</v>
      </c>
      <c r="ASY60" s="1">
        <f t="shared" si="2983"/>
        <v>1.1752577319587629</v>
      </c>
      <c r="ASZ60" s="1">
        <f t="shared" si="2984"/>
        <v>1.7628865979381445E-3</v>
      </c>
      <c r="ATA60" s="1">
        <f t="shared" si="2985"/>
        <v>13.52477346993091</v>
      </c>
      <c r="ATB60" s="1"/>
      <c r="ATC60" s="1"/>
      <c r="ATD60" s="2" t="s">
        <v>11</v>
      </c>
      <c r="ATE60" s="1" t="s">
        <v>121</v>
      </c>
      <c r="ATF60" s="1">
        <v>180</v>
      </c>
      <c r="ATG60" s="2">
        <v>11</v>
      </c>
      <c r="ATH60" s="1">
        <v>7.9000000000000001E-2</v>
      </c>
      <c r="ATI60" s="1">
        <f t="shared" si="2986"/>
        <v>5.7999999999999996E-2</v>
      </c>
      <c r="ATJ60" s="1">
        <f t="shared" si="2987"/>
        <v>0.98615916955017302</v>
      </c>
      <c r="ATK60" s="1">
        <f t="shared" si="2988"/>
        <v>1.4792387543252595E-3</v>
      </c>
      <c r="ATL60" s="1">
        <f t="shared" si="2989"/>
        <v>11.348642098471437</v>
      </c>
      <c r="ATM60" s="1"/>
      <c r="ATN60" s="1"/>
      <c r="ATO60" s="2" t="s">
        <v>11</v>
      </c>
      <c r="ATP60" s="1" t="s">
        <v>122</v>
      </c>
      <c r="ATQ60" s="1">
        <v>183</v>
      </c>
      <c r="ATR60" s="2">
        <v>11</v>
      </c>
      <c r="ATS60" s="1">
        <v>6.5000000000000002E-2</v>
      </c>
      <c r="ATT60" s="1">
        <f t="shared" si="2990"/>
        <v>6.4000000000000001E-2</v>
      </c>
      <c r="ATU60" s="1">
        <f t="shared" si="2991"/>
        <v>1.9109589041095891</v>
      </c>
      <c r="ATV60" s="1">
        <f t="shared" si="2992"/>
        <v>2.8664383561643838E-3</v>
      </c>
      <c r="ATW60" s="1">
        <f t="shared" si="2993"/>
        <v>21.991164648926954</v>
      </c>
      <c r="ATX60" s="1"/>
      <c r="ATY60" s="1"/>
      <c r="ATZ60" s="2" t="s">
        <v>11</v>
      </c>
      <c r="AUA60" s="1" t="s">
        <v>123</v>
      </c>
      <c r="AUB60" s="1">
        <v>184</v>
      </c>
      <c r="AUC60" s="2">
        <v>11</v>
      </c>
      <c r="AUD60" s="1">
        <v>1.4999999999999999E-2</v>
      </c>
      <c r="AUE60" s="1">
        <f t="shared" si="2994"/>
        <v>-1.0000000000000009E-3</v>
      </c>
      <c r="AUF60" s="1">
        <f t="shared" si="2995"/>
        <v>-0.35018050541516249</v>
      </c>
      <c r="AUG60" s="1">
        <f t="shared" si="2996"/>
        <v>-5.2527075812274372E-4</v>
      </c>
      <c r="AUH60" s="1">
        <f t="shared" si="2997"/>
        <v>-4.0298496921457954</v>
      </c>
      <c r="AUI60" s="1"/>
      <c r="AUJ60" s="1"/>
      <c r="AUK60" s="2" t="s">
        <v>11</v>
      </c>
      <c r="AUL60" s="1" t="s">
        <v>124</v>
      </c>
      <c r="AUM60" s="1">
        <v>185</v>
      </c>
      <c r="AUN60" s="2">
        <v>11</v>
      </c>
      <c r="AUO60" s="1">
        <v>2.5999999999999999E-2</v>
      </c>
      <c r="AUP60" s="1">
        <f t="shared" si="2998"/>
        <v>2.0999999999999998E-2</v>
      </c>
      <c r="AUQ60" s="1">
        <f t="shared" si="2999"/>
        <v>0.58844765342960281</v>
      </c>
      <c r="AUR60" s="1">
        <f t="shared" si="3000"/>
        <v>8.8267148014440429E-4</v>
      </c>
      <c r="AUS60" s="1">
        <f t="shared" si="3001"/>
        <v>6.7718092764924185</v>
      </c>
      <c r="AUT60" s="1"/>
      <c r="AUU60" s="1"/>
      <c r="AUV60" s="2" t="s">
        <v>11</v>
      </c>
      <c r="AUW60" s="1" t="s">
        <v>125</v>
      </c>
      <c r="AUX60" s="1">
        <v>186</v>
      </c>
      <c r="AUY60" s="2">
        <v>11</v>
      </c>
      <c r="AUZ60" s="1">
        <v>3.1E-2</v>
      </c>
      <c r="AVA60" s="1">
        <f t="shared" si="3002"/>
        <v>2.0999999999999998E-2</v>
      </c>
      <c r="AVB60" s="1">
        <f t="shared" si="3003"/>
        <v>0.62093862815884471</v>
      </c>
      <c r="AVC60" s="1">
        <f t="shared" si="3004"/>
        <v>9.314079422382671E-4</v>
      </c>
      <c r="AVD60" s="1">
        <f t="shared" si="3005"/>
        <v>7.1457128561760488</v>
      </c>
      <c r="AVE60" s="1"/>
      <c r="AVF60" s="1"/>
      <c r="AVG60" s="2" t="s">
        <v>11</v>
      </c>
      <c r="AVH60" s="1" t="s">
        <v>126</v>
      </c>
      <c r="AVI60" s="1">
        <v>187</v>
      </c>
      <c r="AVJ60" s="2">
        <v>11</v>
      </c>
      <c r="AVK60" s="1">
        <v>3.3000000000000002E-2</v>
      </c>
      <c r="AVL60" s="1">
        <f t="shared" si="3006"/>
        <v>2.3E-2</v>
      </c>
      <c r="AVM60" s="1">
        <f t="shared" si="3007"/>
        <v>0.81294964028776984</v>
      </c>
      <c r="AVN60" s="1">
        <f t="shared" si="3008"/>
        <v>1.2194244604316548E-3</v>
      </c>
      <c r="AVO60" s="1">
        <f t="shared" si="3009"/>
        <v>9.3553604697660422</v>
      </c>
      <c r="AVP60" s="1"/>
      <c r="AVQ60" s="1"/>
      <c r="AVR60" s="2" t="s">
        <v>11</v>
      </c>
      <c r="AVS60" s="1" t="s">
        <v>127</v>
      </c>
      <c r="AVT60" s="1">
        <v>190</v>
      </c>
      <c r="AVU60" s="2">
        <v>11</v>
      </c>
      <c r="AVV60" s="1">
        <v>4.1000000000000002E-2</v>
      </c>
      <c r="AVW60" s="1">
        <f t="shared" si="3010"/>
        <v>3.0000000000000002E-2</v>
      </c>
      <c r="AVX60" s="1">
        <f t="shared" si="3011"/>
        <v>1.1111111111111112</v>
      </c>
      <c r="AVY60" s="1">
        <f t="shared" si="3012"/>
        <v>1.6666666666666668E-3</v>
      </c>
      <c r="AVZ60" s="1">
        <f t="shared" si="3013"/>
        <v>12.786579206464895</v>
      </c>
      <c r="AWA60" s="1"/>
      <c r="AWB60" s="1"/>
      <c r="AWC60" s="2" t="s">
        <v>11</v>
      </c>
      <c r="AWD60" s="1" t="s">
        <v>128</v>
      </c>
      <c r="AWE60" s="1">
        <v>191</v>
      </c>
      <c r="AWF60" s="2">
        <v>11</v>
      </c>
      <c r="AWG60" s="1">
        <v>4.5999999999999999E-2</v>
      </c>
      <c r="AWH60" s="1">
        <f t="shared" si="3014"/>
        <v>3.3000000000000002E-2</v>
      </c>
      <c r="AWI60" s="1">
        <f t="shared" si="3015"/>
        <v>1.129032258064516</v>
      </c>
      <c r="AWJ60" s="1">
        <f t="shared" si="3016"/>
        <v>1.6935483870967741E-3</v>
      </c>
      <c r="AWK60" s="1">
        <f t="shared" si="3017"/>
        <v>12.992814354956263</v>
      </c>
      <c r="AWL60" s="1"/>
      <c r="AWM60" s="1"/>
      <c r="AWN60" s="2" t="s">
        <v>11</v>
      </c>
      <c r="AWO60" s="1" t="s">
        <v>129</v>
      </c>
      <c r="AWP60" s="1">
        <v>192</v>
      </c>
      <c r="AWQ60" s="2">
        <v>11</v>
      </c>
      <c r="AWR60" s="1">
        <v>0.05</v>
      </c>
      <c r="AWS60" s="1">
        <f t="shared" si="3018"/>
        <v>3.4000000000000002E-2</v>
      </c>
      <c r="AWT60" s="1">
        <f t="shared" si="3019"/>
        <v>1.1499999999999999</v>
      </c>
      <c r="AWU60" s="1">
        <f t="shared" si="3020"/>
        <v>1.725E-3</v>
      </c>
      <c r="AWV60" s="1">
        <f t="shared" si="3021"/>
        <v>13.234109478691165</v>
      </c>
      <c r="AWW60" s="1"/>
      <c r="AWX60" s="1"/>
      <c r="AWY60" s="2" t="s">
        <v>11</v>
      </c>
      <c r="AWZ60" s="1" t="s">
        <v>130</v>
      </c>
      <c r="AXA60" s="1">
        <v>193</v>
      </c>
      <c r="AXB60" s="2">
        <v>11</v>
      </c>
      <c r="AXC60" s="1">
        <v>4.8000000000000001E-2</v>
      </c>
      <c r="AXD60" s="1">
        <f t="shared" si="3022"/>
        <v>3.4000000000000002E-2</v>
      </c>
      <c r="AXE60" s="1">
        <f t="shared" si="3023"/>
        <v>1.1182795698924732</v>
      </c>
      <c r="AXF60" s="1">
        <f t="shared" si="3024"/>
        <v>1.6774193548387099E-3</v>
      </c>
      <c r="AXG60" s="1">
        <f t="shared" si="3025"/>
        <v>12.869073265861443</v>
      </c>
      <c r="AXH60" s="1"/>
      <c r="AXI60" s="1"/>
      <c r="AXJ60" s="2" t="s">
        <v>11</v>
      </c>
      <c r="AXK60" s="1" t="s">
        <v>131</v>
      </c>
      <c r="AXL60" s="1">
        <v>197</v>
      </c>
      <c r="AXM60" s="2">
        <v>11</v>
      </c>
      <c r="AXN60" s="1">
        <v>6.2E-2</v>
      </c>
      <c r="AXO60" s="1">
        <f t="shared" si="3026"/>
        <v>4.2999999999999997E-2</v>
      </c>
      <c r="AXP60" s="1">
        <f t="shared" si="3027"/>
        <v>1.3920863309352518</v>
      </c>
      <c r="AXQ60" s="1">
        <f t="shared" si="3028"/>
        <v>2.0881294964028778E-3</v>
      </c>
      <c r="AXR60" s="1">
        <f t="shared" si="3029"/>
        <v>16.02001991946663</v>
      </c>
      <c r="AXS60" s="1"/>
      <c r="AXT60" s="1"/>
      <c r="AXU60" s="2" t="s">
        <v>11</v>
      </c>
      <c r="AXV60" s="1" t="s">
        <v>132</v>
      </c>
      <c r="AXW60" s="1">
        <v>198</v>
      </c>
      <c r="AXX60" s="2">
        <v>11</v>
      </c>
      <c r="AXY60" s="1">
        <v>2.4E-2</v>
      </c>
      <c r="AXZ60" s="1">
        <f t="shared" si="3030"/>
        <v>6.9999999999999993E-3</v>
      </c>
      <c r="AYA60" s="1">
        <f t="shared" si="3031"/>
        <v>6.4748201438848907E-2</v>
      </c>
      <c r="AYB60" s="1">
        <f t="shared" si="3032"/>
        <v>9.712230215827336E-5</v>
      </c>
      <c r="AYC60" s="1">
        <f t="shared" si="3033"/>
        <v>0.74511720555658723</v>
      </c>
      <c r="AYD60" s="1"/>
      <c r="AYE60" s="1"/>
      <c r="AYF60" s="2" t="s">
        <v>11</v>
      </c>
      <c r="AYG60" s="1" t="s">
        <v>133</v>
      </c>
      <c r="AYH60" s="1">
        <v>201</v>
      </c>
      <c r="AYI60" s="2">
        <v>11</v>
      </c>
      <c r="AYJ60" s="1">
        <v>4.1000000000000002E-2</v>
      </c>
      <c r="AYK60" s="1">
        <f t="shared" si="3034"/>
        <v>1.8000000000000002E-2</v>
      </c>
      <c r="AYL60" s="1">
        <f t="shared" si="3035"/>
        <v>0.41071428571428581</v>
      </c>
      <c r="AYM60" s="1">
        <f t="shared" si="3036"/>
        <v>6.1607142857142872E-4</v>
      </c>
      <c r="AYN60" s="1">
        <f t="shared" si="3037"/>
        <v>4.7264676709611315</v>
      </c>
      <c r="AYO60" s="1"/>
      <c r="AYP60" s="1"/>
      <c r="AYQ60" s="2" t="s">
        <v>11</v>
      </c>
      <c r="AYR60" s="1" t="s">
        <v>134</v>
      </c>
      <c r="AYS60" s="1">
        <v>204</v>
      </c>
      <c r="AYT60" s="2">
        <v>11</v>
      </c>
      <c r="AYU60" s="1">
        <v>5.0999999999999997E-2</v>
      </c>
      <c r="AYV60" s="1">
        <f t="shared" si="3038"/>
        <v>2.7999999999999997E-2</v>
      </c>
      <c r="AYW60" s="1">
        <f t="shared" si="3039"/>
        <v>0.45357142857142846</v>
      </c>
      <c r="AYX60" s="1">
        <f t="shared" si="3040"/>
        <v>6.8035714285714271E-4</v>
      </c>
      <c r="AYY60" s="1">
        <f t="shared" si="3041"/>
        <v>5.2196642974962035</v>
      </c>
      <c r="AYZ60" s="1"/>
      <c r="AZA60" s="1"/>
      <c r="AZB60" s="2" t="s">
        <v>11</v>
      </c>
      <c r="AZC60" s="1" t="s">
        <v>135</v>
      </c>
      <c r="AZD60" s="1">
        <v>205</v>
      </c>
      <c r="AZE60" s="2">
        <v>11</v>
      </c>
      <c r="AZF60" s="1">
        <v>0.05</v>
      </c>
      <c r="AZG60" s="1">
        <f t="shared" si="2197"/>
        <v>2.8000000000000004E-2</v>
      </c>
      <c r="AZH60" s="1">
        <f t="shared" si="3042"/>
        <v>0.79285714285714304</v>
      </c>
      <c r="AZI60" s="1">
        <f t="shared" si="3043"/>
        <v>1.1892857142857146E-3</v>
      </c>
      <c r="AZJ60" s="1">
        <f t="shared" si="3044"/>
        <v>9.1241375908988811</v>
      </c>
      <c r="AZK60" s="1"/>
      <c r="AZL60" s="1"/>
      <c r="AZM60" s="2" t="s">
        <v>11</v>
      </c>
      <c r="AZN60" s="1" t="s">
        <v>136</v>
      </c>
      <c r="AZO60" s="1">
        <v>208</v>
      </c>
      <c r="AZP60" s="2">
        <v>11</v>
      </c>
      <c r="AZQ60" s="1">
        <v>5.7000000000000002E-2</v>
      </c>
      <c r="AZR60" s="1">
        <f t="shared" si="3045"/>
        <v>3.6000000000000004E-2</v>
      </c>
      <c r="AZS60" s="1">
        <f t="shared" si="3046"/>
        <v>1.0785714285714287</v>
      </c>
      <c r="AZT60" s="1">
        <f t="shared" si="3047"/>
        <v>1.6178571428571431E-3</v>
      </c>
      <c r="AZU60" s="1">
        <f t="shared" si="3048"/>
        <v>12.412115101132709</v>
      </c>
      <c r="AZV60" s="1"/>
      <c r="AZW60" s="1"/>
      <c r="AZX60" s="2" t="s">
        <v>11</v>
      </c>
      <c r="AZY60" s="1" t="s">
        <v>137</v>
      </c>
      <c r="AZZ60" s="1">
        <v>211</v>
      </c>
      <c r="BAA60" s="2">
        <v>11</v>
      </c>
      <c r="BAB60" s="1">
        <v>6.2E-2</v>
      </c>
      <c r="BAC60" s="1">
        <f t="shared" si="3049"/>
        <v>3.7999999999999999E-2</v>
      </c>
      <c r="BAD60" s="1">
        <f t="shared" si="3050"/>
        <v>1.0921985815602837</v>
      </c>
      <c r="BAE60" s="1">
        <f t="shared" si="3051"/>
        <v>1.6382978723404255E-3</v>
      </c>
      <c r="BAF60" s="1">
        <f t="shared" si="3052"/>
        <v>12.568935305078258</v>
      </c>
      <c r="BAG60" s="1"/>
      <c r="BAH60" s="1"/>
      <c r="BAI60" s="2" t="s">
        <v>11</v>
      </c>
      <c r="BAJ60" s="1" t="s">
        <v>138</v>
      </c>
      <c r="BAK60" s="1">
        <v>212</v>
      </c>
      <c r="BAL60" s="2">
        <v>11</v>
      </c>
      <c r="BAM60" s="1">
        <v>1.0999999999999999E-2</v>
      </c>
      <c r="BAN60" s="1">
        <f t="shared" si="3053"/>
        <v>9.9999999999999915E-4</v>
      </c>
      <c r="BAO60" s="1">
        <f t="shared" si="3054"/>
        <v>1.0309278350515463</v>
      </c>
      <c r="BAP60" s="1">
        <f t="shared" si="3055"/>
        <v>1.5463917525773195E-3</v>
      </c>
      <c r="BAQ60" s="1">
        <f t="shared" si="3056"/>
        <v>11.863836377132376</v>
      </c>
      <c r="BAR60" s="1"/>
      <c r="BAS60" s="1"/>
      <c r="BAT60" s="2" t="s">
        <v>11</v>
      </c>
      <c r="BAU60" s="1" t="s">
        <v>139</v>
      </c>
      <c r="BAV60" s="1">
        <v>213</v>
      </c>
      <c r="BAW60" s="2">
        <v>11</v>
      </c>
      <c r="BAX60" s="1">
        <v>0.01</v>
      </c>
      <c r="BAY60" s="1">
        <f t="shared" si="3057"/>
        <v>9.0000000000000011E-3</v>
      </c>
      <c r="BAZ60" s="1">
        <f t="shared" si="3058"/>
        <v>1.4444444444444444</v>
      </c>
      <c r="BBA60" s="1">
        <f t="shared" si="3059"/>
        <v>2.1666666666666666E-3</v>
      </c>
      <c r="BBB60" s="1">
        <f t="shared" si="3060"/>
        <v>16.622552968404364</v>
      </c>
      <c r="BBC60" s="1"/>
      <c r="BBD60" s="1"/>
      <c r="BBE60" s="2" t="s">
        <v>11</v>
      </c>
      <c r="BBF60" s="1" t="s">
        <v>140</v>
      </c>
      <c r="BBG60" s="1">
        <v>214</v>
      </c>
      <c r="BBH60" s="2">
        <v>11</v>
      </c>
      <c r="BBI60" s="1">
        <v>2.3E-2</v>
      </c>
      <c r="BBJ60" s="1">
        <f t="shared" si="3061"/>
        <v>1.7999999999999999E-2</v>
      </c>
      <c r="BBK60" s="1">
        <f t="shared" si="3062"/>
        <v>1.4355400696864111</v>
      </c>
      <c r="BBL60" s="1">
        <f t="shared" si="3063"/>
        <v>2.1533101045296166E-3</v>
      </c>
      <c r="BBM60" s="1">
        <f t="shared" si="3064"/>
        <v>16.520082124589486</v>
      </c>
      <c r="BBN60" s="1"/>
      <c r="BBO60" s="1"/>
      <c r="BBP60" s="2" t="s">
        <v>11</v>
      </c>
      <c r="BBQ60" s="1" t="s">
        <v>141</v>
      </c>
      <c r="BBR60" s="1">
        <v>215</v>
      </c>
      <c r="BBS60" s="2">
        <v>11</v>
      </c>
      <c r="BBT60" s="1">
        <v>2.8000000000000001E-2</v>
      </c>
      <c r="BBU60" s="1">
        <f t="shared" si="3065"/>
        <v>0.02</v>
      </c>
      <c r="BBV60" s="1">
        <f t="shared" si="3066"/>
        <v>1.4090909090909092</v>
      </c>
      <c r="BBW60" s="1">
        <f t="shared" si="3067"/>
        <v>2.113636363636364E-3</v>
      </c>
      <c r="BBX60" s="1">
        <f t="shared" si="3068"/>
        <v>16.215707266380484</v>
      </c>
      <c r="BBY60" s="1"/>
      <c r="BBZ60" s="1"/>
      <c r="BCA60" s="2" t="s">
        <v>11</v>
      </c>
      <c r="BCB60" s="1" t="s">
        <v>142</v>
      </c>
      <c r="BCC60" s="1">
        <v>225</v>
      </c>
      <c r="BCD60" s="2">
        <v>11</v>
      </c>
      <c r="BCE60" s="1">
        <v>3.6999999999999998E-2</v>
      </c>
      <c r="BCF60" s="1">
        <f t="shared" si="3069"/>
        <v>0.03</v>
      </c>
      <c r="BCG60" s="1">
        <f t="shared" si="3070"/>
        <v>1.7247386759581882</v>
      </c>
      <c r="BCH60" s="1">
        <f t="shared" si="3071"/>
        <v>2.5871080139372822E-3</v>
      </c>
      <c r="BCI60" s="1">
        <f t="shared" si="3072"/>
        <v>19.848156921533487</v>
      </c>
      <c r="BCJ60" s="1"/>
      <c r="BCK60" s="1"/>
      <c r="BCL60" s="2" t="s">
        <v>11</v>
      </c>
      <c r="BCM60" s="1" t="s">
        <v>143</v>
      </c>
      <c r="BCN60" s="1">
        <v>226</v>
      </c>
      <c r="BCO60" s="2">
        <v>11</v>
      </c>
      <c r="BCP60" s="1">
        <v>2.1999999999999999E-2</v>
      </c>
      <c r="BCQ60" s="1">
        <f t="shared" si="3073"/>
        <v>4.0000000000000001E-3</v>
      </c>
      <c r="BCR60" s="1">
        <f t="shared" si="3074"/>
        <v>0.6216216216216216</v>
      </c>
      <c r="BCS60" s="1">
        <f t="shared" si="3075"/>
        <v>9.3243243243243238E-4</v>
      </c>
      <c r="BCT60" s="1">
        <f t="shared" si="3076"/>
        <v>7.1535726911844133</v>
      </c>
      <c r="BCU60" s="1"/>
      <c r="BCV60" s="1"/>
      <c r="BCW60" s="2" t="s">
        <v>11</v>
      </c>
      <c r="BCX60" s="1" t="s">
        <v>144</v>
      </c>
      <c r="BCY60" s="1">
        <v>232</v>
      </c>
      <c r="BCZ60" s="2">
        <v>11</v>
      </c>
      <c r="BDA60" s="1">
        <v>4.8000000000000001E-2</v>
      </c>
      <c r="BDB60" s="1">
        <f t="shared" si="3077"/>
        <v>2.4E-2</v>
      </c>
      <c r="BDC60" s="1">
        <f t="shared" si="3078"/>
        <v>1.3648648648648649</v>
      </c>
      <c r="BDD60" s="1">
        <f t="shared" si="3079"/>
        <v>2.0472972972972975E-3</v>
      </c>
      <c r="BDE60" s="1">
        <f t="shared" si="3080"/>
        <v>15.706757430644041</v>
      </c>
      <c r="BDF60" s="1"/>
      <c r="BDG60" s="1"/>
      <c r="BDH60" s="2" t="s">
        <v>11</v>
      </c>
      <c r="BDI60" s="1" t="s">
        <v>145</v>
      </c>
      <c r="BDJ60" s="1">
        <v>233</v>
      </c>
      <c r="BDK60" s="2">
        <v>11</v>
      </c>
      <c r="BDL60" s="1">
        <v>4.9000000000000002E-2</v>
      </c>
      <c r="BDM60" s="1">
        <f t="shared" si="3081"/>
        <v>1.1000000000000003E-2</v>
      </c>
      <c r="BDN60" s="1">
        <f t="shared" si="3082"/>
        <v>0.96959459459459463</v>
      </c>
      <c r="BDO60" s="1">
        <f t="shared" si="3083"/>
        <v>1.4543918918918919E-3</v>
      </c>
      <c r="BDP60" s="1">
        <f t="shared" si="3084"/>
        <v>11.158018273749603</v>
      </c>
      <c r="BDQ60" s="1"/>
      <c r="BDR60" s="1"/>
      <c r="BDS60" s="2" t="s">
        <v>11</v>
      </c>
      <c r="BDT60" s="1" t="s">
        <v>146</v>
      </c>
      <c r="BDU60" s="1">
        <v>234</v>
      </c>
      <c r="BDV60" s="2">
        <v>11</v>
      </c>
      <c r="BDW60" s="1">
        <v>5.0999999999999997E-2</v>
      </c>
      <c r="BDX60" s="1">
        <f t="shared" si="3085"/>
        <v>1.5999999999999993E-2</v>
      </c>
      <c r="BDY60" s="1">
        <f t="shared" si="3086"/>
        <v>1.1152542372881353</v>
      </c>
      <c r="BDZ60" s="1">
        <f t="shared" si="3087"/>
        <v>1.672881355932203E-3</v>
      </c>
      <c r="BEA60" s="1">
        <f t="shared" si="3088"/>
        <v>12.834257976387303</v>
      </c>
      <c r="BEB60" s="1"/>
      <c r="BEC60" s="1"/>
      <c r="BED60" s="2" t="s">
        <v>11</v>
      </c>
      <c r="BEE60" s="1" t="s">
        <v>147</v>
      </c>
      <c r="BEF60" s="1">
        <v>236</v>
      </c>
      <c r="BEG60" s="2">
        <v>11</v>
      </c>
      <c r="BEH60" s="1">
        <v>5.2999999999999999E-2</v>
      </c>
      <c r="BEI60" s="1">
        <f t="shared" si="3089"/>
        <v>-5.0000000000000044E-3</v>
      </c>
      <c r="BEJ60" s="1">
        <f t="shared" si="3090"/>
        <v>0.41016949152542365</v>
      </c>
      <c r="BEK60" s="1">
        <f t="shared" si="3091"/>
        <v>6.1525423728813551E-4</v>
      </c>
      <c r="BEL60" s="1">
        <f t="shared" si="3092"/>
        <v>4.7201982223187349</v>
      </c>
      <c r="BEM60" s="1"/>
      <c r="BEN60" s="1"/>
      <c r="BEO60" s="2" t="s">
        <v>11</v>
      </c>
      <c r="BEP60" s="4" t="s">
        <v>148</v>
      </c>
      <c r="BEQ60" s="4">
        <v>239</v>
      </c>
      <c r="BER60" s="2">
        <v>11</v>
      </c>
      <c r="BES60" s="1">
        <v>5.8000000000000003E-2</v>
      </c>
      <c r="BET60" s="1">
        <f t="shared" si="3093"/>
        <v>-9.0000000000000011E-3</v>
      </c>
      <c r="BEU60" s="1">
        <f t="shared" si="3094"/>
        <v>0.32885906040268453</v>
      </c>
      <c r="BEV60" s="1">
        <f t="shared" si="3095"/>
        <v>4.9328859060402677E-4</v>
      </c>
      <c r="BEW60" s="1">
        <f t="shared" si="3096"/>
        <v>3.7844841812422936</v>
      </c>
      <c r="BEX60" s="1"/>
      <c r="BEY60" s="1"/>
      <c r="BEZ60" s="2" t="s">
        <v>11</v>
      </c>
      <c r="BFA60" s="4" t="s">
        <v>149</v>
      </c>
      <c r="BFB60" s="4">
        <v>240</v>
      </c>
      <c r="BFC60" s="2">
        <v>11</v>
      </c>
      <c r="BFD60" s="1">
        <v>-2.1999999999999999E-2</v>
      </c>
      <c r="BFE60" s="1">
        <f t="shared" si="3097"/>
        <v>1.0000000000000009E-3</v>
      </c>
      <c r="BFF60" s="1">
        <f t="shared" si="3098"/>
        <v>2.264808362369338</v>
      </c>
      <c r="BFG60" s="1">
        <f t="shared" si="3099"/>
        <v>3.3972125435540071E-3</v>
      </c>
      <c r="BFH60" s="1">
        <f t="shared" si="3100"/>
        <v>26.063236361609629</v>
      </c>
      <c r="BFI60" s="1"/>
      <c r="BFJ60" s="1"/>
      <c r="BFK60" s="2" t="s">
        <v>11</v>
      </c>
      <c r="BFL60" s="4" t="s">
        <v>150</v>
      </c>
      <c r="BFM60" s="4">
        <v>241</v>
      </c>
      <c r="BFN60" s="2">
        <v>11</v>
      </c>
      <c r="BFO60" s="1">
        <v>-1.0999999999999999E-2</v>
      </c>
      <c r="BFP60" s="1">
        <f t="shared" si="3101"/>
        <v>6.0000000000000019E-3</v>
      </c>
      <c r="BFQ60" s="1">
        <f t="shared" si="3102"/>
        <v>2.4604810996563575</v>
      </c>
      <c r="BFR60" s="1">
        <f t="shared" si="3103"/>
        <v>3.6907216494845366E-3</v>
      </c>
      <c r="BFS60" s="1">
        <f t="shared" si="3104"/>
        <v>28.315022820089276</v>
      </c>
      <c r="BFT60" s="1"/>
      <c r="BFU60" s="1"/>
      <c r="BFV60" s="2" t="s">
        <v>11</v>
      </c>
      <c r="BFW60" s="4" t="s">
        <v>151</v>
      </c>
      <c r="BFX60" s="4">
        <v>243</v>
      </c>
      <c r="BFY60" s="2">
        <v>11</v>
      </c>
      <c r="BFZ60" s="1">
        <v>1.9E-2</v>
      </c>
      <c r="BGA60" s="1">
        <f t="shared" si="3105"/>
        <v>1.2999999999999999E-2</v>
      </c>
      <c r="BGB60" s="1">
        <f t="shared" si="3106"/>
        <v>1.7128027681660898</v>
      </c>
      <c r="BGC60" s="1">
        <f t="shared" si="3107"/>
        <v>2.5692041522491346E-3</v>
      </c>
      <c r="BGD60" s="1">
        <f t="shared" si="3108"/>
        <v>19.71079943418723</v>
      </c>
      <c r="BGE60" s="1"/>
      <c r="BGF60" s="1"/>
      <c r="BGG60" s="2" t="s">
        <v>11</v>
      </c>
      <c r="BGH60" s="4" t="s">
        <v>152</v>
      </c>
      <c r="BGI60" s="4">
        <v>246</v>
      </c>
      <c r="BGJ60" s="2">
        <v>11</v>
      </c>
      <c r="BGK60" s="1">
        <v>2.9000000000000001E-2</v>
      </c>
      <c r="BGL60" s="1">
        <f t="shared" si="3109"/>
        <v>1.8000000000000002E-2</v>
      </c>
      <c r="BGM60" s="1">
        <f t="shared" si="2265"/>
        <v>1.7439446366782008</v>
      </c>
      <c r="BGN60" s="1">
        <f t="shared" si="3110"/>
        <v>2.6159169550173012E-3</v>
      </c>
      <c r="BGO60" s="1">
        <f t="shared" si="3111"/>
        <v>20.069177605717911</v>
      </c>
      <c r="BGP60" s="1"/>
      <c r="BGQ60" s="1"/>
      <c r="BGR60" s="2" t="s">
        <v>11</v>
      </c>
      <c r="BGS60" s="4" t="s">
        <v>153</v>
      </c>
      <c r="BGT60" s="4">
        <v>249</v>
      </c>
      <c r="BGU60" s="2">
        <v>11</v>
      </c>
      <c r="BGV60" s="1">
        <v>0.03</v>
      </c>
      <c r="BGW60" s="1">
        <f t="shared" si="3112"/>
        <v>2.0999999999999998E-2</v>
      </c>
      <c r="BGX60" s="1">
        <f t="shared" si="3113"/>
        <v>1.965635738831615</v>
      </c>
      <c r="BGY60" s="1">
        <f t="shared" si="3114"/>
        <v>2.9484536082474227E-3</v>
      </c>
      <c r="BGZ60" s="1">
        <f t="shared" si="3115"/>
        <v>22.620381359065732</v>
      </c>
      <c r="BHA60" s="1"/>
      <c r="BHB60" s="1"/>
      <c r="BHC60" s="2" t="s">
        <v>11</v>
      </c>
      <c r="BHD60" s="4" t="s">
        <v>154</v>
      </c>
      <c r="BHE60" s="4">
        <v>253</v>
      </c>
      <c r="BHF60" s="2">
        <v>11</v>
      </c>
      <c r="BHG60" s="1">
        <v>3.6999999999999998E-2</v>
      </c>
      <c r="BHH60" s="1">
        <f t="shared" si="3116"/>
        <v>2.8999999999999998E-2</v>
      </c>
      <c r="BHI60" s="1">
        <f t="shared" si="3407"/>
        <v>2.2041522491349483</v>
      </c>
      <c r="BHJ60" s="1">
        <f t="shared" si="3117"/>
        <v>3.3062283737024228E-3</v>
      </c>
      <c r="BHK60" s="1">
        <f t="shared" si="3118"/>
        <v>25.365210585004586</v>
      </c>
      <c r="BHL60" s="1"/>
      <c r="BHM60" s="1"/>
      <c r="BHN60" s="2" t="s">
        <v>11</v>
      </c>
      <c r="BHO60" s="4" t="s">
        <v>155</v>
      </c>
      <c r="BHP60" s="4">
        <v>254</v>
      </c>
      <c r="BHQ60" s="2">
        <v>11</v>
      </c>
      <c r="BHR60" s="1">
        <v>1.7999999999999999E-2</v>
      </c>
      <c r="BHS60" s="1">
        <f t="shared" si="3119"/>
        <v>-4.0000000000000001E-3</v>
      </c>
      <c r="BHT60" s="1">
        <f t="shared" si="3120"/>
        <v>-0.22336769759450173</v>
      </c>
      <c r="BHU60" s="1">
        <f t="shared" si="3121"/>
        <v>-3.3505154639175259E-4</v>
      </c>
      <c r="BHV60" s="1">
        <f t="shared" si="3122"/>
        <v>-2.570497881712015</v>
      </c>
      <c r="BHW60" s="1"/>
      <c r="BHX60" s="1"/>
      <c r="BHY60" s="2" t="s">
        <v>11</v>
      </c>
      <c r="BHZ60" s="4" t="s">
        <v>156</v>
      </c>
      <c r="BIA60" s="4">
        <v>260</v>
      </c>
      <c r="BIB60" s="2">
        <v>11</v>
      </c>
      <c r="BIC60" s="1">
        <v>3.5999999999999997E-2</v>
      </c>
      <c r="BID60" s="1">
        <f t="shared" si="3123"/>
        <v>4.9999999999999975E-3</v>
      </c>
      <c r="BIE60" s="1">
        <f t="shared" si="3124"/>
        <v>-4.3918918918919005E-2</v>
      </c>
      <c r="BIF60" s="1">
        <f t="shared" si="3125"/>
        <v>-6.5878378378378511E-5</v>
      </c>
      <c r="BIG60" s="1">
        <f t="shared" si="3126"/>
        <v>-0.50541546187716069</v>
      </c>
      <c r="BIH60" s="1"/>
      <c r="BII60" s="1"/>
      <c r="BIJ60" s="2" t="s">
        <v>11</v>
      </c>
      <c r="BIK60" s="4" t="s">
        <v>157</v>
      </c>
      <c r="BIL60" s="4">
        <v>267</v>
      </c>
      <c r="BIM60" s="2">
        <v>11</v>
      </c>
      <c r="BIN60" s="1">
        <v>3.9E-2</v>
      </c>
      <c r="BIO60" s="1">
        <f t="shared" si="3127"/>
        <v>8.0000000000000002E-3</v>
      </c>
      <c r="BIP60" s="1">
        <f t="shared" si="3128"/>
        <v>0.89666666666666672</v>
      </c>
      <c r="BIQ60" s="1">
        <f t="shared" si="3129"/>
        <v>1.3450000000000001E-3</v>
      </c>
      <c r="BIR60" s="1">
        <f t="shared" si="3130"/>
        <v>10.318769419617171</v>
      </c>
      <c r="BIS60" s="1"/>
      <c r="BIT60" s="1"/>
      <c r="BIU60" s="2" t="s">
        <v>11</v>
      </c>
      <c r="BIV60" s="4" t="s">
        <v>158</v>
      </c>
      <c r="BIW60" s="4">
        <v>268</v>
      </c>
      <c r="BIX60" s="2">
        <v>11</v>
      </c>
      <c r="BIY60" s="1">
        <v>3.4000000000000002E-2</v>
      </c>
      <c r="BIZ60" s="1">
        <f t="shared" si="3131"/>
        <v>5.000000000000001E-3</v>
      </c>
      <c r="BJA60" s="1">
        <f t="shared" si="3132"/>
        <v>0.16610169491525428</v>
      </c>
      <c r="BJB60" s="1">
        <f t="shared" si="3133"/>
        <v>2.491525423728814E-4</v>
      </c>
      <c r="BJC60" s="1">
        <f t="shared" si="3134"/>
        <v>1.9114852305257692</v>
      </c>
      <c r="BJD60" s="1"/>
      <c r="BJE60" s="1"/>
      <c r="BJF60" s="2" t="s">
        <v>11</v>
      </c>
      <c r="BJG60" s="4" t="s">
        <v>159</v>
      </c>
      <c r="BJH60" s="4">
        <v>274</v>
      </c>
      <c r="BJI60" s="2">
        <v>11</v>
      </c>
      <c r="BJJ60" s="1">
        <v>3.1E-2</v>
      </c>
      <c r="BJK60" s="1">
        <f t="shared" si="3135"/>
        <v>0.02</v>
      </c>
      <c r="BJL60" s="1">
        <f t="shared" si="3136"/>
        <v>1.3648648648648649</v>
      </c>
      <c r="BJM60" s="1">
        <f t="shared" si="3137"/>
        <v>2.0472972972972975E-3</v>
      </c>
      <c r="BJN60" s="1">
        <f t="shared" si="3138"/>
        <v>15.706757430644041</v>
      </c>
      <c r="BJO60" s="1"/>
      <c r="BJP60" s="1"/>
      <c r="BJQ60" s="2" t="s">
        <v>11</v>
      </c>
      <c r="BJR60" s="4" t="s">
        <v>160</v>
      </c>
      <c r="BJS60" s="4">
        <v>281</v>
      </c>
      <c r="BJT60" s="2">
        <v>11</v>
      </c>
      <c r="BJU60" s="1">
        <v>6.2E-2</v>
      </c>
      <c r="BJV60" s="1">
        <f t="shared" si="3139"/>
        <v>2.4E-2</v>
      </c>
      <c r="BJW60" s="1">
        <f t="shared" si="3140"/>
        <v>1.0266666666666668</v>
      </c>
      <c r="BJX60" s="1">
        <f t="shared" si="3141"/>
        <v>1.5400000000000004E-3</v>
      </c>
      <c r="BJY60" s="1">
        <f t="shared" si="3142"/>
        <v>11.814799186773564</v>
      </c>
      <c r="BJZ60" s="1"/>
      <c r="BKA60" s="1"/>
      <c r="BKB60" s="2" t="s">
        <v>11</v>
      </c>
      <c r="BKC60" s="4" t="s">
        <v>161</v>
      </c>
      <c r="BKD60" s="4">
        <v>282</v>
      </c>
      <c r="BKE60" s="2">
        <v>11</v>
      </c>
      <c r="BKF60" s="1">
        <v>2.4E-2</v>
      </c>
      <c r="BKG60" s="1">
        <f t="shared" si="3143"/>
        <v>2.9999999999999992E-3</v>
      </c>
      <c r="BKH60" s="1">
        <f t="shared" si="3144"/>
        <v>5.7971014492753596E-2</v>
      </c>
      <c r="BKI60" s="1">
        <f t="shared" si="3145"/>
        <v>8.69565217391304E-5</v>
      </c>
      <c r="BKJ60" s="1">
        <f t="shared" si="3146"/>
        <v>0.66712587164164638</v>
      </c>
      <c r="BKK60" s="1"/>
      <c r="BKL60" s="1"/>
      <c r="BKM60" s="2" t="s">
        <v>11</v>
      </c>
      <c r="BKN60" s="4" t="s">
        <v>162</v>
      </c>
      <c r="BKO60" s="4">
        <v>289</v>
      </c>
      <c r="BKP60" s="2">
        <v>11</v>
      </c>
      <c r="BKQ60" s="1">
        <v>4.2999999999999997E-2</v>
      </c>
      <c r="BKR60" s="1">
        <f t="shared" si="3147"/>
        <v>2.6999999999999996E-2</v>
      </c>
      <c r="BKS60" s="1">
        <f t="shared" si="3148"/>
        <v>1.0431654676258992</v>
      </c>
      <c r="BKT60" s="1">
        <f t="shared" si="3149"/>
        <v>1.5647482014388488E-3</v>
      </c>
      <c r="BKU60" s="1">
        <f t="shared" si="3150"/>
        <v>12.004666089522797</v>
      </c>
      <c r="BKV60" s="1"/>
      <c r="BKW60" s="1"/>
      <c r="BKX60" s="2" t="s">
        <v>11</v>
      </c>
      <c r="BKY60" s="4" t="s">
        <v>163</v>
      </c>
      <c r="BKZ60" s="4">
        <v>296</v>
      </c>
      <c r="BLA60" s="2">
        <v>11</v>
      </c>
      <c r="BLB60" s="1">
        <v>5.2999999999999999E-2</v>
      </c>
      <c r="BLC60" s="1">
        <f t="shared" si="3151"/>
        <v>3.3000000000000002E-2</v>
      </c>
      <c r="BLD60" s="1">
        <f t="shared" si="3152"/>
        <v>0.99275362318840588</v>
      </c>
      <c r="BLE60" s="1">
        <f t="shared" si="3153"/>
        <v>1.4891304347826088E-3</v>
      </c>
      <c r="BLF60" s="1">
        <f t="shared" si="3154"/>
        <v>11.424530551863199</v>
      </c>
      <c r="BLG60" s="1"/>
      <c r="BLH60" s="1"/>
      <c r="BLI60" s="2" t="s">
        <v>11</v>
      </c>
      <c r="BLJ60" s="4" t="s">
        <v>164</v>
      </c>
      <c r="BLK60" s="4">
        <v>303</v>
      </c>
      <c r="BLL60" s="2">
        <v>11</v>
      </c>
      <c r="BLM60" s="1">
        <v>4.3999999999999997E-2</v>
      </c>
      <c r="BLN60" s="1">
        <f t="shared" si="3155"/>
        <v>3.3000000000000002E-2</v>
      </c>
      <c r="BLO60" s="1">
        <f t="shared" si="3156"/>
        <v>1.3457627118644069</v>
      </c>
      <c r="BLP60" s="1">
        <f t="shared" si="3157"/>
        <v>2.0186440677966103E-3</v>
      </c>
      <c r="BLQ60" s="1">
        <f t="shared" si="3158"/>
        <v>15.486931357525108</v>
      </c>
      <c r="BLR60" s="1"/>
      <c r="BLS60" s="1"/>
      <c r="BLT60" s="2" t="s">
        <v>11</v>
      </c>
      <c r="BLU60" s="4" t="s">
        <v>165</v>
      </c>
      <c r="BLV60" s="4">
        <v>310</v>
      </c>
      <c r="BLW60" s="2">
        <v>11</v>
      </c>
      <c r="BLX60" s="1">
        <v>5.6000000000000001E-2</v>
      </c>
      <c r="BLY60" s="1">
        <f t="shared" si="3159"/>
        <v>4.3999999999999997E-2</v>
      </c>
      <c r="BLZ60" s="1">
        <f t="shared" si="3160"/>
        <v>1.8839590443686007</v>
      </c>
      <c r="BMA60" s="1">
        <f t="shared" si="3161"/>
        <v>2.825938566552901E-3</v>
      </c>
      <c r="BMB60" s="1">
        <f t="shared" si="3162"/>
        <v>21.680452388299521</v>
      </c>
      <c r="BMC60" s="1"/>
      <c r="BMD60" s="1"/>
      <c r="BME60" s="2" t="s">
        <v>11</v>
      </c>
      <c r="BMF60" s="4" t="s">
        <v>166</v>
      </c>
      <c r="BMG60" s="4">
        <v>311</v>
      </c>
      <c r="BMH60" s="2">
        <v>11</v>
      </c>
      <c r="BMI60" s="1">
        <v>2.8000000000000001E-2</v>
      </c>
      <c r="BMJ60" s="1">
        <f t="shared" si="3163"/>
        <v>1.8000000000000002E-2</v>
      </c>
      <c r="BMK60" s="1">
        <f t="shared" si="3164"/>
        <v>0.38297872340425543</v>
      </c>
      <c r="BML60" s="1">
        <f t="shared" si="3165"/>
        <v>5.7446808510638317E-4</v>
      </c>
      <c r="BMM60" s="1">
        <f t="shared" si="3166"/>
        <v>4.4072890030793905</v>
      </c>
      <c r="BMN60" s="1"/>
      <c r="BMO60" s="1"/>
      <c r="BMP60" s="2" t="s">
        <v>11</v>
      </c>
      <c r="BMQ60" s="4" t="s">
        <v>167</v>
      </c>
      <c r="BMR60" s="4">
        <v>317</v>
      </c>
      <c r="BMS60" s="2">
        <v>11</v>
      </c>
      <c r="BMT60" s="1">
        <v>4.3999999999999997E-2</v>
      </c>
      <c r="BMU60" s="4">
        <f t="shared" si="3167"/>
        <v>3.3999999999999996E-2</v>
      </c>
      <c r="BMV60" s="1">
        <f t="shared" si="3168"/>
        <v>1.1489361702127658</v>
      </c>
      <c r="BMW60" s="1">
        <f t="shared" si="3169"/>
        <v>1.7234042553191488E-3</v>
      </c>
      <c r="BMX60" s="1">
        <f t="shared" si="3170"/>
        <v>13.221867009238167</v>
      </c>
      <c r="BMY60" s="1"/>
      <c r="BMZ60" s="1"/>
      <c r="BNA60" s="2" t="s">
        <v>11</v>
      </c>
      <c r="BNB60" s="4" t="s">
        <v>168</v>
      </c>
      <c r="BNC60" s="4">
        <v>324</v>
      </c>
      <c r="BND60" s="2">
        <v>11</v>
      </c>
      <c r="BNE60" s="1">
        <v>0.06</v>
      </c>
      <c r="BNF60" s="1">
        <f t="shared" si="3171"/>
        <v>4.7E-2</v>
      </c>
      <c r="BNG60" s="1">
        <f t="shared" si="3172"/>
        <v>1.5857142857142859</v>
      </c>
      <c r="BNH60" s="1">
        <f t="shared" si="3173"/>
        <v>2.3785714285714287E-3</v>
      </c>
      <c r="BNI60" s="1">
        <f t="shared" si="3174"/>
        <v>18.248275181797759</v>
      </c>
      <c r="BNJ60" s="1"/>
      <c r="BNK60" s="1"/>
      <c r="BNL60" s="2" t="s">
        <v>11</v>
      </c>
      <c r="BNM60" s="4" t="s">
        <v>169</v>
      </c>
      <c r="BNN60" s="4">
        <v>325</v>
      </c>
      <c r="BNO60" s="2">
        <v>11</v>
      </c>
      <c r="BNP60" s="1">
        <v>2.1999999999999999E-2</v>
      </c>
      <c r="BNQ60" s="1">
        <f t="shared" si="3175"/>
        <v>2.9999999999999992E-3</v>
      </c>
      <c r="BNR60" s="1">
        <f t="shared" si="3176"/>
        <v>0.19930069930069927</v>
      </c>
      <c r="BNS60" s="1">
        <f t="shared" si="3177"/>
        <v>2.9895104895104893E-4</v>
      </c>
      <c r="BNT60" s="1">
        <f t="shared" si="3178"/>
        <v>2.2935367597610106</v>
      </c>
      <c r="BNU60" s="1"/>
      <c r="BNV60" s="1"/>
      <c r="BNW60" s="2" t="s">
        <v>11</v>
      </c>
      <c r="BNX60" s="4" t="s">
        <v>170</v>
      </c>
      <c r="BNY60" s="4">
        <v>338</v>
      </c>
      <c r="BNZ60" s="2">
        <v>11</v>
      </c>
      <c r="BOA60" s="1">
        <v>5.8000000000000003E-2</v>
      </c>
      <c r="BOB60" s="1">
        <f t="shared" si="3179"/>
        <v>4.8000000000000001E-2</v>
      </c>
      <c r="BOC60" s="1">
        <f t="shared" si="3180"/>
        <v>1.6826923076923077</v>
      </c>
      <c r="BOD60" s="1">
        <f t="shared" si="3181"/>
        <v>2.5240384615384617E-3</v>
      </c>
      <c r="BOE60" s="1">
        <f t="shared" si="3182"/>
        <v>19.364290625175201</v>
      </c>
      <c r="BOF60" s="1"/>
      <c r="BOG60" s="1"/>
      <c r="BOH60" s="2" t="s">
        <v>11</v>
      </c>
      <c r="BOI60" s="4" t="s">
        <v>171</v>
      </c>
      <c r="BOJ60" s="4">
        <v>339</v>
      </c>
      <c r="BOK60" s="2">
        <v>11</v>
      </c>
      <c r="BOL60" s="1">
        <v>2.3E-2</v>
      </c>
      <c r="BOM60" s="1">
        <f t="shared" si="3183"/>
        <v>1.7999999999999999E-2</v>
      </c>
      <c r="BON60" s="1">
        <f t="shared" si="3184"/>
        <v>0.71009771986970682</v>
      </c>
      <c r="BOO60" s="1">
        <f t="shared" si="3185"/>
        <v>1.0651465798045602E-3</v>
      </c>
      <c r="BOP60" s="1">
        <f t="shared" si="3186"/>
        <v>8.1717486654997131</v>
      </c>
      <c r="BOQ60" s="1"/>
      <c r="BOR60" s="1"/>
      <c r="BOS60" s="2" t="s">
        <v>11</v>
      </c>
      <c r="BOT60" s="4" t="s">
        <v>172</v>
      </c>
      <c r="BOU60" s="4">
        <v>345</v>
      </c>
      <c r="BOV60" s="2">
        <v>11</v>
      </c>
      <c r="BOW60" s="1">
        <v>4.9000000000000002E-2</v>
      </c>
      <c r="BOX60" s="1">
        <f t="shared" si="3187"/>
        <v>4.2000000000000003E-2</v>
      </c>
      <c r="BOY60" s="1">
        <f t="shared" si="3188"/>
        <v>1.5530546623794212</v>
      </c>
      <c r="BOZ60" s="1">
        <f t="shared" si="3189"/>
        <v>2.3295819935691318E-3</v>
      </c>
      <c r="BPA60" s="1">
        <f t="shared" si="3190"/>
        <v>17.872430807235656</v>
      </c>
      <c r="BPB60" s="1"/>
      <c r="BPC60" s="1"/>
      <c r="BPD60" s="2" t="s">
        <v>11</v>
      </c>
      <c r="BPE60" s="4" t="s">
        <v>173</v>
      </c>
      <c r="BPF60" s="4">
        <v>352</v>
      </c>
      <c r="BPG60" s="2">
        <v>11</v>
      </c>
      <c r="BPH60" s="1">
        <v>5.7000000000000002E-2</v>
      </c>
      <c r="BPI60" s="1">
        <f t="shared" si="3191"/>
        <v>4.8000000000000001E-2</v>
      </c>
      <c r="BPJ60" s="1">
        <f t="shared" si="3192"/>
        <v>1.6410256410256412</v>
      </c>
      <c r="BPK60" s="1">
        <f t="shared" si="3193"/>
        <v>2.4615384615384616E-3</v>
      </c>
      <c r="BPL60" s="1">
        <f t="shared" si="3194"/>
        <v>18.884793904932767</v>
      </c>
      <c r="BPM60" s="1"/>
      <c r="BPN60" s="1"/>
      <c r="BPO60" s="2" t="s">
        <v>11</v>
      </c>
      <c r="BPP60" s="4" t="s">
        <v>174</v>
      </c>
      <c r="BPQ60" s="4">
        <v>353</v>
      </c>
      <c r="BPR60" s="2">
        <v>11</v>
      </c>
      <c r="BPS60" s="1">
        <v>2.1000000000000001E-2</v>
      </c>
      <c r="BPT60" s="1">
        <f t="shared" si="3195"/>
        <v>1.2000000000000002E-2</v>
      </c>
      <c r="BPU60" s="1">
        <f t="shared" si="3196"/>
        <v>0.38333333333333341</v>
      </c>
      <c r="BPV60" s="1">
        <f t="shared" si="3197"/>
        <v>5.750000000000001E-4</v>
      </c>
      <c r="BPW60" s="1">
        <f t="shared" si="3198"/>
        <v>4.4113698262303895</v>
      </c>
      <c r="BPX60" s="1"/>
      <c r="BPY60" s="1"/>
      <c r="BPZ60" s="2" t="s">
        <v>11</v>
      </c>
      <c r="BQA60" s="4" t="s">
        <v>175</v>
      </c>
      <c r="BQB60" s="4">
        <v>358</v>
      </c>
      <c r="BQC60" s="2">
        <v>11</v>
      </c>
      <c r="BQD60" s="1">
        <v>4.1000000000000002E-2</v>
      </c>
      <c r="BQE60" s="1">
        <f t="shared" si="3199"/>
        <v>3.1E-2</v>
      </c>
      <c r="BQF60" s="1">
        <f t="shared" si="3200"/>
        <v>1.0236486486486487</v>
      </c>
      <c r="BQG60" s="1">
        <f t="shared" si="3201"/>
        <v>1.535472972972973E-3</v>
      </c>
      <c r="BQH60" s="1">
        <f t="shared" si="3202"/>
        <v>11.780068072983029</v>
      </c>
      <c r="BQI60" s="1"/>
      <c r="BQJ60" s="1"/>
      <c r="BQK60" s="2" t="s">
        <v>11</v>
      </c>
      <c r="BQL60" s="4" t="s">
        <v>176</v>
      </c>
      <c r="BQM60" s="4">
        <v>366</v>
      </c>
      <c r="BQN60" s="2">
        <v>11</v>
      </c>
      <c r="BQO60" s="1">
        <v>5.3999999999999999E-2</v>
      </c>
      <c r="BQP60" s="1">
        <f t="shared" si="3203"/>
        <v>4.2999999999999997E-2</v>
      </c>
      <c r="BQQ60" s="1">
        <f t="shared" si="3204"/>
        <v>1.6287625418060199</v>
      </c>
      <c r="BQR60" s="1">
        <f t="shared" si="3205"/>
        <v>2.4431438127090299E-3</v>
      </c>
      <c r="BQS60" s="1">
        <f t="shared" si="3206"/>
        <v>18.743671124393188</v>
      </c>
      <c r="BQT60" s="1"/>
      <c r="BQU60" s="1"/>
      <c r="BQV60" s="2" t="s">
        <v>11</v>
      </c>
      <c r="BQW60" s="4" t="s">
        <v>177</v>
      </c>
      <c r="BQX60" s="4">
        <v>367</v>
      </c>
      <c r="BQY60" s="2">
        <v>11</v>
      </c>
      <c r="BQZ60" s="1">
        <v>3.3000000000000002E-2</v>
      </c>
      <c r="BRA60" s="1">
        <f t="shared" si="3207"/>
        <v>1.2E-2</v>
      </c>
      <c r="BRB60" s="1">
        <f t="shared" si="3208"/>
        <v>-0.34680134680134678</v>
      </c>
      <c r="BRC60" s="1">
        <f t="shared" si="3209"/>
        <v>-5.2020202020202017E-4</v>
      </c>
      <c r="BRD60" s="1">
        <f t="shared" si="3210"/>
        <v>-3.9909626008057093</v>
      </c>
      <c r="BRE60" s="1"/>
      <c r="BRF60" s="1"/>
      <c r="BRG60" s="2" t="s">
        <v>11</v>
      </c>
      <c r="BRH60" s="4" t="s">
        <v>178</v>
      </c>
      <c r="BRI60" s="4">
        <v>373</v>
      </c>
      <c r="BRJ60" s="2">
        <v>11</v>
      </c>
      <c r="BRK60" s="1">
        <v>5.5E-2</v>
      </c>
      <c r="BRL60" s="1">
        <f t="shared" si="3211"/>
        <v>3.3000000000000002E-2</v>
      </c>
      <c r="BRM60" s="1">
        <f t="shared" si="3212"/>
        <v>0.66440677966101691</v>
      </c>
      <c r="BRN60" s="1">
        <f t="shared" si="3213"/>
        <v>9.966101694915254E-4</v>
      </c>
      <c r="BRO60" s="1">
        <f t="shared" si="3214"/>
        <v>7.6459409221030761</v>
      </c>
      <c r="BRP60" s="1"/>
      <c r="BRQ60" s="1"/>
      <c r="BRR60" s="2" t="s">
        <v>11</v>
      </c>
      <c r="BRS60" s="1" t="s">
        <v>179</v>
      </c>
      <c r="BRT60" s="1">
        <v>380</v>
      </c>
      <c r="BRU60" s="2">
        <v>11</v>
      </c>
      <c r="BRV60" s="1">
        <v>7.2999999999999995E-2</v>
      </c>
      <c r="BRW60" s="1">
        <f t="shared" si="3215"/>
        <v>4.2999999999999997E-2</v>
      </c>
      <c r="BRX60" s="1">
        <f t="shared" si="3216"/>
        <v>1.006711409395973</v>
      </c>
      <c r="BRY60" s="1">
        <f t="shared" si="3217"/>
        <v>1.5100671140939597E-3</v>
      </c>
      <c r="BRZ60" s="1">
        <f t="shared" si="3218"/>
        <v>11.585155656864165</v>
      </c>
      <c r="BSA60" s="1"/>
      <c r="BSB60" s="1"/>
      <c r="BSC60" s="2" t="s">
        <v>11</v>
      </c>
      <c r="BSD60" s="1" t="s">
        <v>180</v>
      </c>
      <c r="BSE60" s="1">
        <v>394</v>
      </c>
      <c r="BSF60" s="2">
        <v>11</v>
      </c>
      <c r="BSG60" s="1">
        <v>4.4999999999999998E-2</v>
      </c>
      <c r="BSH60" s="1">
        <f t="shared" si="3219"/>
        <v>3.3000000000000002E-2</v>
      </c>
      <c r="BSI60" s="1">
        <f t="shared" si="3220"/>
        <v>0.72695035460992907</v>
      </c>
      <c r="BSJ60" s="1">
        <f t="shared" si="3221"/>
        <v>1.0904255319148935E-3</v>
      </c>
      <c r="BSK60" s="1">
        <f t="shared" si="3222"/>
        <v>8.3656874595488393</v>
      </c>
      <c r="BSL60" s="1"/>
      <c r="BSM60" s="1"/>
      <c r="BSN60" s="1" t="s">
        <v>11</v>
      </c>
      <c r="BSO60" s="1" t="s">
        <v>181</v>
      </c>
      <c r="BSP60" s="1">
        <v>395</v>
      </c>
      <c r="BSQ60" s="2">
        <v>11</v>
      </c>
      <c r="BSR60" s="1">
        <v>2.7E-2</v>
      </c>
      <c r="BSS60" s="1">
        <f t="shared" si="3223"/>
        <v>1.7000000000000001E-2</v>
      </c>
      <c r="BST60" s="1">
        <f t="shared" si="3224"/>
        <v>0.61245674740484435</v>
      </c>
      <c r="BSU60" s="1">
        <f t="shared" si="3225"/>
        <v>9.186851211072665E-4</v>
      </c>
      <c r="BSV60" s="1">
        <f t="shared" si="3226"/>
        <v>7.0481040401033139</v>
      </c>
      <c r="BSW60" s="1"/>
      <c r="BSX60" s="1"/>
      <c r="BSY60" s="1" t="s">
        <v>11</v>
      </c>
      <c r="BSZ60" s="1" t="s">
        <v>182</v>
      </c>
      <c r="BTA60" s="1">
        <v>401</v>
      </c>
      <c r="BTB60" s="1">
        <v>11</v>
      </c>
      <c r="BTC60" s="1">
        <v>3.5999999999999997E-2</v>
      </c>
      <c r="BTD60" s="1">
        <f t="shared" si="3227"/>
        <v>2.3999999999999997E-2</v>
      </c>
      <c r="BTE60" s="1">
        <f t="shared" si="3228"/>
        <v>0.96153846153846145</v>
      </c>
      <c r="BTF60" s="1">
        <f t="shared" si="3229"/>
        <v>1.4423076923076922E-3</v>
      </c>
      <c r="BTG60" s="1">
        <f t="shared" si="3230"/>
        <v>11.065308928671541</v>
      </c>
      <c r="BTH60" s="1"/>
      <c r="BTI60" s="1"/>
      <c r="BTJ60" s="1" t="s">
        <v>11</v>
      </c>
      <c r="BTK60" s="1" t="s">
        <v>183</v>
      </c>
      <c r="BTL60" s="1">
        <v>408</v>
      </c>
      <c r="BTM60" s="1">
        <v>11</v>
      </c>
      <c r="BTN60" s="1">
        <v>4.5999999999999999E-2</v>
      </c>
      <c r="BTO60" s="1">
        <f t="shared" si="3231"/>
        <v>3.4000000000000002E-2</v>
      </c>
      <c r="BTP60" s="5">
        <f t="shared" si="3232"/>
        <v>1.4459930313588851</v>
      </c>
      <c r="BTQ60" s="1">
        <f t="shared" si="3233"/>
        <v>2.1689895470383279E-3</v>
      </c>
      <c r="BTR60" s="1">
        <f t="shared" si="3234"/>
        <v>16.640373984719997</v>
      </c>
      <c r="BTS60" s="1"/>
      <c r="BTT60" s="1"/>
      <c r="BTU60" s="1" t="s">
        <v>11</v>
      </c>
      <c r="BTV60" s="1" t="s">
        <v>184</v>
      </c>
      <c r="BTW60" s="1">
        <v>409</v>
      </c>
      <c r="BTX60" s="1">
        <v>11</v>
      </c>
      <c r="BTY60" s="1">
        <v>3.5999999999999997E-2</v>
      </c>
      <c r="BTZ60" s="1">
        <f t="shared" si="3235"/>
        <v>2.5999999999999995E-2</v>
      </c>
      <c r="BUA60" s="1">
        <f t="shared" si="3236"/>
        <v>0.99999999999999989</v>
      </c>
      <c r="BUB60" s="1">
        <f t="shared" si="3237"/>
        <v>1.4999999999999998E-3</v>
      </c>
      <c r="BUC60" s="1">
        <f t="shared" si="3238"/>
        <v>11.507921285818403</v>
      </c>
      <c r="BUD60" s="1"/>
      <c r="BUE60" s="1"/>
      <c r="BUF60" s="1" t="s">
        <v>11</v>
      </c>
      <c r="BUG60" s="1" t="s">
        <v>185</v>
      </c>
      <c r="BUH60" s="1">
        <v>415</v>
      </c>
      <c r="BUI60" s="1">
        <v>11</v>
      </c>
      <c r="BUJ60" s="1">
        <v>5.2999999999999999E-2</v>
      </c>
      <c r="BUK60" s="1">
        <f t="shared" si="3239"/>
        <v>0.04</v>
      </c>
      <c r="BUL60" s="1">
        <f t="shared" si="3240"/>
        <v>1.5505226480836236</v>
      </c>
      <c r="BUM60" s="1">
        <f t="shared" si="3241"/>
        <v>2.3257839721254354E-3</v>
      </c>
      <c r="BUN60" s="1">
        <f t="shared" si="3242"/>
        <v>17.843292586025051</v>
      </c>
      <c r="BUO60" s="1"/>
      <c r="BUP60" s="1"/>
      <c r="BUQ60" s="1" t="s">
        <v>11</v>
      </c>
      <c r="BUR60" s="1" t="s">
        <v>186</v>
      </c>
      <c r="BUS60" s="1">
        <v>422</v>
      </c>
      <c r="BUT60" s="1">
        <v>11</v>
      </c>
      <c r="BUU60" s="1">
        <v>6.5000000000000002E-2</v>
      </c>
      <c r="BUV60" s="1">
        <f t="shared" si="3243"/>
        <v>0.05</v>
      </c>
      <c r="BUW60" s="1">
        <f t="shared" si="3244"/>
        <v>1.8736842105263158</v>
      </c>
      <c r="BUX60" s="1">
        <f t="shared" si="3245"/>
        <v>2.8105263157894738E-3</v>
      </c>
      <c r="BUY60" s="1">
        <f t="shared" si="3246"/>
        <v>21.562210409217645</v>
      </c>
      <c r="BUZ60" s="1"/>
      <c r="BVA60" s="1"/>
      <c r="BVB60" s="1" t="s">
        <v>11</v>
      </c>
      <c r="BVC60" s="1" t="s">
        <v>187</v>
      </c>
      <c r="BVD60" s="1">
        <v>423</v>
      </c>
      <c r="BVE60" s="1">
        <v>11</v>
      </c>
      <c r="BVF60" s="1">
        <v>3.5000000000000003E-2</v>
      </c>
      <c r="BVG60" s="1">
        <f t="shared" si="3247"/>
        <v>2.5000000000000001E-2</v>
      </c>
      <c r="BVH60" s="1">
        <f t="shared" si="3248"/>
        <v>-8.5324232081911228E-2</v>
      </c>
      <c r="BVI60" s="1">
        <f t="shared" si="3249"/>
        <v>-1.2798634812286684E-4</v>
      </c>
      <c r="BVJ60" s="1">
        <f t="shared" si="3250"/>
        <v>-0.98190454657153581</v>
      </c>
      <c r="BVK60" s="1"/>
      <c r="BVL60" s="1"/>
      <c r="BVM60" s="1" t="s">
        <v>11</v>
      </c>
      <c r="BVN60" s="1" t="s">
        <v>188</v>
      </c>
      <c r="BVO60" s="1">
        <v>436</v>
      </c>
      <c r="BVP60" s="1">
        <v>11</v>
      </c>
      <c r="BVQ60" s="1">
        <v>7.3999999999999996E-2</v>
      </c>
      <c r="BVR60" s="1">
        <f t="shared" si="3251"/>
        <v>6.2E-2</v>
      </c>
      <c r="BVS60" s="1">
        <f t="shared" si="3252"/>
        <v>1.4675767918088736</v>
      </c>
      <c r="BVT60" s="1">
        <f t="shared" si="3253"/>
        <v>2.2013651877133104E-3</v>
      </c>
      <c r="BVU60" s="1">
        <f t="shared" si="3254"/>
        <v>16.888758201030424</v>
      </c>
      <c r="BVV60" s="1"/>
      <c r="BVW60" s="1"/>
      <c r="BVX60" s="1" t="s">
        <v>11</v>
      </c>
      <c r="BVY60" s="1" t="s">
        <v>189</v>
      </c>
      <c r="BVZ60" s="1">
        <v>437</v>
      </c>
      <c r="BWA60" s="1">
        <v>11</v>
      </c>
      <c r="BWB60" s="1">
        <v>3.7999999999999999E-2</v>
      </c>
      <c r="BWC60" s="1">
        <f t="shared" si="3255"/>
        <v>3.3000000000000002E-2</v>
      </c>
      <c r="BWD60" s="1">
        <f t="shared" si="3256"/>
        <v>0.46007604562737653</v>
      </c>
      <c r="BWE60" s="1">
        <f t="shared" si="3257"/>
        <v>6.901140684410648E-4</v>
      </c>
      <c r="BWF60" s="1">
        <f t="shared" si="3258"/>
        <v>5.2945189185704464</v>
      </c>
      <c r="BWG60" s="1"/>
      <c r="BWH60" s="1"/>
      <c r="BWI60" s="1" t="s">
        <v>11</v>
      </c>
      <c r="BWJ60" s="1" t="s">
        <v>190</v>
      </c>
      <c r="BWK60" s="1">
        <v>443</v>
      </c>
      <c r="BWL60" s="1">
        <v>11</v>
      </c>
      <c r="BWM60" s="1">
        <v>6.4000000000000001E-2</v>
      </c>
      <c r="BWN60" s="1">
        <f t="shared" si="3259"/>
        <v>5.3999999999999999E-2</v>
      </c>
      <c r="BWO60" s="1">
        <f t="shared" si="3260"/>
        <v>1.2272727272727273</v>
      </c>
      <c r="BWP60" s="1">
        <f t="shared" si="3261"/>
        <v>1.840909090909091E-3</v>
      </c>
      <c r="BWQ60" s="1">
        <f t="shared" si="3262"/>
        <v>14.123357941686224</v>
      </c>
      <c r="BWR60" s="1"/>
      <c r="BWS60" s="1"/>
      <c r="BWT60" s="1" t="s">
        <v>11</v>
      </c>
      <c r="BWU60" s="1" t="s">
        <v>191</v>
      </c>
      <c r="BWV60" s="1">
        <v>450</v>
      </c>
      <c r="BWW60" s="1">
        <v>11</v>
      </c>
      <c r="BWX60" s="1">
        <v>0.06</v>
      </c>
      <c r="BWY60" s="1">
        <f t="shared" si="3263"/>
        <v>5.5999999999999994E-2</v>
      </c>
      <c r="BWZ60" s="1">
        <f t="shared" si="3264"/>
        <v>1.6439393939393938</v>
      </c>
      <c r="BXA60" s="1">
        <f t="shared" si="3265"/>
        <v>2.4659090909090907E-3</v>
      </c>
      <c r="BXB60" s="1">
        <f t="shared" si="3266"/>
        <v>18.918325144110558</v>
      </c>
      <c r="BXC60" s="1"/>
      <c r="BXD60" s="1"/>
      <c r="BXE60" s="1" t="s">
        <v>11</v>
      </c>
      <c r="BXF60" s="1" t="s">
        <v>192</v>
      </c>
      <c r="BXG60" s="1">
        <v>451</v>
      </c>
      <c r="BXH60" s="1">
        <v>11</v>
      </c>
      <c r="BXI60" s="1">
        <v>1.0999999999999999E-2</v>
      </c>
      <c r="BXJ60" s="1">
        <f t="shared" si="3267"/>
        <v>1.3999999999999999E-2</v>
      </c>
      <c r="BXK60" s="1">
        <f t="shared" si="3268"/>
        <v>1.0113207547169811</v>
      </c>
      <c r="BXL60" s="1">
        <f t="shared" si="3269"/>
        <v>1.5169811320754718E-3</v>
      </c>
      <c r="BXM60" s="1">
        <f t="shared" si="3270"/>
        <v>11.638199639997483</v>
      </c>
      <c r="BXN60" s="1"/>
      <c r="BXO60" s="1"/>
      <c r="BXP60" s="1" t="s">
        <v>11</v>
      </c>
      <c r="BXQ60" s="1" t="s">
        <v>193</v>
      </c>
      <c r="BXR60" s="1">
        <v>464</v>
      </c>
      <c r="BXS60" s="1">
        <v>11</v>
      </c>
      <c r="BXT60" s="1">
        <v>0.04</v>
      </c>
      <c r="BXU60" s="1">
        <f t="shared" si="3271"/>
        <v>3.6000000000000004E-2</v>
      </c>
      <c r="BXV60" s="1">
        <f t="shared" si="3272"/>
        <v>2.1286764705882355</v>
      </c>
      <c r="BXW60" s="1">
        <f t="shared" si="3273"/>
        <v>3.1930147058823535E-3</v>
      </c>
      <c r="BXX60" s="1">
        <f t="shared" si="3274"/>
        <v>24.496641266503154</v>
      </c>
      <c r="BXY60" s="1"/>
      <c r="BXZ60" s="1"/>
      <c r="BYA60" s="1" t="s">
        <v>11</v>
      </c>
      <c r="BYB60" s="1" t="s">
        <v>194</v>
      </c>
      <c r="BYC60" s="1">
        <v>465</v>
      </c>
      <c r="BYD60" s="1">
        <v>11</v>
      </c>
      <c r="BYE60" s="1">
        <v>0.02</v>
      </c>
      <c r="BYF60" s="1">
        <f t="shared" si="3275"/>
        <v>1.4999999999999999E-2</v>
      </c>
      <c r="BYG60" s="1">
        <f t="shared" si="3276"/>
        <v>0.39700374531835197</v>
      </c>
      <c r="BYH60" s="1">
        <f t="shared" si="3277"/>
        <v>5.9550561797752795E-4</v>
      </c>
      <c r="BYI60" s="1">
        <f t="shared" si="3278"/>
        <v>4.5686878512986917</v>
      </c>
      <c r="BYJ60" s="1"/>
      <c r="BYK60" s="1"/>
      <c r="BYL60" s="1" t="s">
        <v>11</v>
      </c>
      <c r="BYM60" s="1" t="s">
        <v>195</v>
      </c>
      <c r="BYN60" s="1">
        <v>479</v>
      </c>
      <c r="BYO60" s="1">
        <v>11</v>
      </c>
      <c r="BYP60" s="1">
        <v>5.2999999999999999E-2</v>
      </c>
      <c r="BYQ60" s="1">
        <f t="shared" si="3279"/>
        <v>4.1999999999999996E-2</v>
      </c>
      <c r="BYR60" s="1">
        <f t="shared" si="3280"/>
        <v>1.7232472324723247</v>
      </c>
      <c r="BYS60" s="1">
        <f t="shared" si="3281"/>
        <v>2.5848708487084871E-3</v>
      </c>
      <c r="BYT60" s="1">
        <f t="shared" si="3282"/>
        <v>19.830993507295922</v>
      </c>
      <c r="BYU60" s="1"/>
      <c r="BYV60" s="1"/>
      <c r="BYW60" s="1" t="s">
        <v>11</v>
      </c>
      <c r="BYX60" s="1" t="s">
        <v>196</v>
      </c>
      <c r="BYY60" s="1">
        <v>480</v>
      </c>
      <c r="BYZ60" s="1">
        <v>11</v>
      </c>
      <c r="BZA60" s="1">
        <v>3.2000000000000001E-2</v>
      </c>
      <c r="BZB60" s="1">
        <f t="shared" si="3283"/>
        <v>1.9000000000000003E-2</v>
      </c>
      <c r="BZC60" s="1">
        <f t="shared" si="3284"/>
        <v>1.1161048689138577</v>
      </c>
      <c r="BZD60" s="1">
        <f t="shared" si="3285"/>
        <v>1.6741573033707867E-3</v>
      </c>
      <c r="BZE60" s="1">
        <f t="shared" si="3286"/>
        <v>12.844046978179344</v>
      </c>
      <c r="BZF60" s="1"/>
      <c r="BZG60" s="1"/>
      <c r="BZH60" s="1" t="s">
        <v>11</v>
      </c>
      <c r="BZI60" s="1" t="s">
        <v>197</v>
      </c>
      <c r="BZJ60" s="1">
        <v>494</v>
      </c>
      <c r="BZK60" s="1">
        <v>11</v>
      </c>
      <c r="BZL60" s="1">
        <v>6.5000000000000002E-2</v>
      </c>
      <c r="BZM60" s="1">
        <f t="shared" si="3287"/>
        <v>0.05</v>
      </c>
      <c r="BZN60" s="1">
        <f t="shared" si="3288"/>
        <v>2.5735294117647061</v>
      </c>
      <c r="BZO60" s="1">
        <f t="shared" si="3289"/>
        <v>3.860294117647059E-3</v>
      </c>
      <c r="BZP60" s="1">
        <f t="shared" si="3290"/>
        <v>29.615973897326779</v>
      </c>
      <c r="BZQ60" s="1"/>
      <c r="BZR60" s="1"/>
      <c r="BZS60" s="1" t="s">
        <v>11</v>
      </c>
      <c r="BZT60" s="1" t="s">
        <v>198</v>
      </c>
      <c r="BZU60" s="1">
        <v>495</v>
      </c>
      <c r="BZV60" s="1">
        <v>11</v>
      </c>
      <c r="BZW60" s="1">
        <v>3.1E-2</v>
      </c>
      <c r="BZX60" s="1">
        <f t="shared" si="3291"/>
        <v>1.7000000000000001E-2</v>
      </c>
      <c r="BZY60" s="1">
        <f t="shared" si="3292"/>
        <v>1.018450184501845</v>
      </c>
      <c r="BZZ60" s="1">
        <f t="shared" si="3293"/>
        <v>1.5276752767527674E-3</v>
      </c>
      <c r="CAA60" s="1">
        <f t="shared" si="3294"/>
        <v>11.720244556774464</v>
      </c>
      <c r="CAB60" s="1"/>
      <c r="CAC60" s="1"/>
      <c r="CAD60" s="1" t="s">
        <v>11</v>
      </c>
      <c r="CAE60" s="1" t="s">
        <v>199</v>
      </c>
      <c r="CAF60" s="1">
        <v>501</v>
      </c>
      <c r="CAG60" s="1">
        <v>11</v>
      </c>
      <c r="CAH60" s="1">
        <v>5.2999999999999999E-2</v>
      </c>
      <c r="CAI60" s="1">
        <f t="shared" si="3295"/>
        <v>3.5999999999999997E-2</v>
      </c>
      <c r="CAJ60" s="1">
        <f t="shared" si="3296"/>
        <v>1.7692307692307689</v>
      </c>
      <c r="CAK60" s="1">
        <f t="shared" si="3297"/>
        <v>2.6538461538461533E-3</v>
      </c>
      <c r="CAL60" s="1">
        <f t="shared" si="3298"/>
        <v>20.360168428755635</v>
      </c>
      <c r="CAM60" s="1"/>
      <c r="CAN60" s="1"/>
      <c r="CAO60" s="1" t="s">
        <v>11</v>
      </c>
      <c r="CAP60" s="1" t="s">
        <v>200</v>
      </c>
      <c r="CAQ60" s="1">
        <v>508</v>
      </c>
      <c r="CAR60" s="1">
        <v>11</v>
      </c>
      <c r="CAS60" s="1">
        <v>5.2999999999999999E-2</v>
      </c>
      <c r="CAT60" s="1">
        <f t="shared" si="3299"/>
        <v>1.4999999999999999E-2</v>
      </c>
      <c r="CAU60" s="1">
        <f t="shared" si="3300"/>
        <v>0.99267399267399259</v>
      </c>
      <c r="CAV60" s="1">
        <f t="shared" si="3301"/>
        <v>1.489010989010989E-3</v>
      </c>
      <c r="CAW60" s="1">
        <f t="shared" si="3302"/>
        <v>11.423614170171383</v>
      </c>
      <c r="CAX60" s="1"/>
      <c r="CAY60" s="1"/>
      <c r="CAZ60" s="1" t="s">
        <v>11</v>
      </c>
      <c r="CBA60" s="1" t="s">
        <v>201</v>
      </c>
      <c r="CBB60" s="1">
        <v>509</v>
      </c>
      <c r="CBC60" s="1">
        <v>11</v>
      </c>
      <c r="CBD60" s="1">
        <v>2.1999999999999999E-2</v>
      </c>
      <c r="CBE60" s="1">
        <f t="shared" si="3303"/>
        <v>8.9999999999999993E-3</v>
      </c>
      <c r="CBF60" s="1">
        <f t="shared" si="3304"/>
        <v>0.21052631578947367</v>
      </c>
      <c r="CBG60" s="1">
        <f t="shared" si="3305"/>
        <v>3.1578947368421053E-4</v>
      </c>
      <c r="CBH60" s="1">
        <f t="shared" si="3306"/>
        <v>2.4227202706986115</v>
      </c>
      <c r="CBI60" s="1"/>
      <c r="CBJ60" s="1"/>
      <c r="CBK60" s="1" t="s">
        <v>11</v>
      </c>
      <c r="CBL60" s="1" t="s">
        <v>202</v>
      </c>
      <c r="CBM60" s="1">
        <v>515</v>
      </c>
      <c r="CBN60" s="1">
        <v>11</v>
      </c>
      <c r="CBO60" s="1">
        <v>3.6999999999999998E-2</v>
      </c>
      <c r="CBP60" s="1">
        <f t="shared" si="2463"/>
        <v>2.1999999999999999E-2</v>
      </c>
      <c r="CBQ60" s="1">
        <f t="shared" si="3307"/>
        <v>0.80524344569288375</v>
      </c>
      <c r="CBR60" s="1">
        <f t="shared" si="3308"/>
        <v>1.2078651685393257E-3</v>
      </c>
      <c r="CBS60" s="1">
        <f t="shared" si="3309"/>
        <v>9.266678188954895</v>
      </c>
      <c r="CBT60" s="1"/>
      <c r="CBU60" s="1"/>
      <c r="CBV60" s="1" t="s">
        <v>11</v>
      </c>
      <c r="CBW60" s="1" t="s">
        <v>203</v>
      </c>
      <c r="CBX60" s="1">
        <v>522</v>
      </c>
      <c r="CBY60" s="1">
        <v>11</v>
      </c>
      <c r="CBZ60" s="1">
        <v>4.9000000000000002E-2</v>
      </c>
      <c r="CCA60" s="1">
        <f t="shared" si="3310"/>
        <v>3.5000000000000003E-2</v>
      </c>
      <c r="CCB60" s="1">
        <f t="shared" si="3311"/>
        <v>1.303370786516854</v>
      </c>
      <c r="CCC60" s="1">
        <f t="shared" si="3312"/>
        <v>1.9550561797752812E-3</v>
      </c>
      <c r="CCD60" s="1">
        <f t="shared" si="3313"/>
        <v>14.999088417471182</v>
      </c>
      <c r="CCE60" s="1"/>
      <c r="CCF60" s="1"/>
      <c r="CCG60" s="1" t="s">
        <v>11</v>
      </c>
      <c r="CCH60" s="1" t="s">
        <v>204</v>
      </c>
      <c r="CCI60" s="1">
        <v>523</v>
      </c>
      <c r="CCJ60" s="1">
        <v>11</v>
      </c>
      <c r="CCK60" s="1">
        <v>2.9000000000000001E-2</v>
      </c>
      <c r="CCL60" s="1">
        <f t="shared" si="3314"/>
        <v>1.0000000000000002E-2</v>
      </c>
      <c r="CCM60" s="1">
        <f t="shared" si="3315"/>
        <v>0.4562737642585552</v>
      </c>
      <c r="CCN60" s="1">
        <f t="shared" si="3316"/>
        <v>6.8441064638783279E-4</v>
      </c>
      <c r="CCO60" s="1">
        <f t="shared" si="3317"/>
        <v>5.2507625638715165</v>
      </c>
      <c r="CCP60" s="1"/>
      <c r="CCQ60" s="1"/>
      <c r="CCR60" s="1" t="s">
        <v>11</v>
      </c>
      <c r="CCS60" s="1" t="s">
        <v>205</v>
      </c>
      <c r="CCT60" s="1">
        <v>536</v>
      </c>
      <c r="CCU60" s="1">
        <v>11</v>
      </c>
      <c r="CCV60" s="1">
        <v>4.2999999999999997E-2</v>
      </c>
      <c r="CCW60" s="1">
        <f t="shared" si="3318"/>
        <v>2.2999999999999996E-2</v>
      </c>
      <c r="CCX60" s="1">
        <f t="shared" si="3319"/>
        <v>0.84555984555984542</v>
      </c>
      <c r="CCY60" s="1">
        <f t="shared" si="3320"/>
        <v>1.2683397683397682E-3</v>
      </c>
      <c r="CCZ60" s="1">
        <f t="shared" si="3321"/>
        <v>9.7306361451514682</v>
      </c>
      <c r="CDA60" s="1"/>
      <c r="CDB60" s="1"/>
      <c r="CDC60" s="1" t="s">
        <v>11</v>
      </c>
      <c r="CDD60" s="1" t="s">
        <v>206</v>
      </c>
      <c r="CDE60" s="1">
        <v>542</v>
      </c>
      <c r="CDF60" s="1">
        <v>11</v>
      </c>
      <c r="CDG60" s="1">
        <v>4.3999999999999997E-2</v>
      </c>
      <c r="CDH60" s="1">
        <f t="shared" si="3322"/>
        <v>2.8999999999999998E-2</v>
      </c>
      <c r="CDI60" s="1">
        <f t="shared" si="3323"/>
        <v>0.73106060606060597</v>
      </c>
      <c r="CDJ60" s="1">
        <f t="shared" si="3324"/>
        <v>1.096590909090909E-3</v>
      </c>
      <c r="CDK60" s="1">
        <f t="shared" si="3325"/>
        <v>8.4129879097081517</v>
      </c>
      <c r="CDL60" s="1"/>
      <c r="CDM60" s="1"/>
      <c r="CDN60" s="1" t="s">
        <v>11</v>
      </c>
      <c r="CDO60" s="1" t="s">
        <v>207</v>
      </c>
      <c r="CDP60" s="1">
        <v>549</v>
      </c>
      <c r="CDQ60" s="1">
        <v>11</v>
      </c>
      <c r="CDR60" s="1">
        <v>4.5999999999999999E-2</v>
      </c>
      <c r="CDS60" s="1">
        <f t="shared" si="3326"/>
        <v>3.1E-2</v>
      </c>
      <c r="CDT60" s="1">
        <f t="shared" si="3327"/>
        <v>0.73003802281368824</v>
      </c>
      <c r="CDU60" s="1">
        <f t="shared" si="3328"/>
        <v>1.0950570342205324E-3</v>
      </c>
      <c r="CDV60" s="1">
        <f t="shared" si="3329"/>
        <v>8.4012201021944257</v>
      </c>
      <c r="CDW60" s="1"/>
      <c r="CDX60" s="1"/>
      <c r="CDY60" s="1" t="s">
        <v>11</v>
      </c>
      <c r="CDZ60" s="1" t="s">
        <v>208</v>
      </c>
      <c r="CEA60" s="1">
        <v>550</v>
      </c>
      <c r="CEB60" s="1">
        <v>11</v>
      </c>
      <c r="CEC60" s="1">
        <v>3.9E-2</v>
      </c>
      <c r="CED60" s="1">
        <f t="shared" si="3330"/>
        <v>2.1999999999999999E-2</v>
      </c>
      <c r="CEE60" s="1">
        <f t="shared" si="3331"/>
        <v>0.82399999999999995</v>
      </c>
      <c r="CEF60" s="1">
        <f t="shared" si="3332"/>
        <v>1.2359999999999999E-3</v>
      </c>
      <c r="CEG60" s="1">
        <f t="shared" si="3333"/>
        <v>9.4825271395143655</v>
      </c>
      <c r="CEH60" s="1"/>
      <c r="CEI60" s="1"/>
      <c r="CEJ60" s="1" t="s">
        <v>11</v>
      </c>
      <c r="CEK60" s="1" t="s">
        <v>209</v>
      </c>
      <c r="CEL60" s="1">
        <v>556</v>
      </c>
      <c r="CEM60" s="1">
        <v>11</v>
      </c>
      <c r="CEN60" s="1">
        <v>3.7999999999999999E-2</v>
      </c>
      <c r="CEO60" s="1">
        <f t="shared" si="3334"/>
        <v>2.3E-2</v>
      </c>
      <c r="CEP60" s="1">
        <f t="shared" si="3335"/>
        <v>0.9920948616600791</v>
      </c>
      <c r="CEQ60" s="1">
        <f t="shared" si="3336"/>
        <v>1.4881422924901187E-3</v>
      </c>
      <c r="CER60" s="1">
        <f t="shared" si="3337"/>
        <v>11.41694957604909</v>
      </c>
      <c r="CES60" s="1"/>
      <c r="CET60" s="1"/>
      <c r="CEU60" s="1" t="s">
        <v>11</v>
      </c>
      <c r="CEV60" s="1" t="s">
        <v>210</v>
      </c>
      <c r="CEW60" s="1">
        <v>563</v>
      </c>
      <c r="CEX60" s="1">
        <v>11</v>
      </c>
      <c r="CEY60" s="1">
        <v>3.7999999999999999E-2</v>
      </c>
      <c r="CEZ60" s="1">
        <f t="shared" si="3338"/>
        <v>2.4E-2</v>
      </c>
      <c r="CFA60" s="1">
        <f t="shared" si="3339"/>
        <v>0.96352705410821637</v>
      </c>
      <c r="CFB60" s="1">
        <f t="shared" si="3340"/>
        <v>1.4452905811623245E-3</v>
      </c>
      <c r="CFC60" s="1">
        <f t="shared" si="3341"/>
        <v>11.088193495433845</v>
      </c>
      <c r="CFD60" s="1"/>
      <c r="CFE60" s="1"/>
      <c r="CFF60" s="1" t="s">
        <v>11</v>
      </c>
      <c r="CFG60" s="1" t="s">
        <v>211</v>
      </c>
      <c r="CFH60" s="1">
        <v>564</v>
      </c>
      <c r="CFI60" s="1">
        <v>11</v>
      </c>
      <c r="CFJ60" s="1">
        <v>4.7E-2</v>
      </c>
      <c r="CFK60" s="1">
        <f t="shared" si="3342"/>
        <v>1.4999999999999999E-2</v>
      </c>
      <c r="CFL60" s="1">
        <f t="shared" si="3343"/>
        <v>0.31716417910447764</v>
      </c>
      <c r="CFM60" s="1">
        <f t="shared" si="3344"/>
        <v>4.7574626865671648E-4</v>
      </c>
      <c r="CFN60" s="1">
        <f t="shared" si="3345"/>
        <v>3.6499004078155393</v>
      </c>
      <c r="CFO60" s="1"/>
      <c r="CFP60" s="1"/>
      <c r="CFQ60" s="1" t="s">
        <v>11</v>
      </c>
      <c r="CFR60" s="1" t="s">
        <v>212</v>
      </c>
      <c r="CFS60" s="1">
        <v>571</v>
      </c>
      <c r="CFT60" s="1">
        <v>11</v>
      </c>
      <c r="CFU60" s="1">
        <v>5.3999999999999999E-2</v>
      </c>
      <c r="CFV60" s="1">
        <f t="shared" si="3346"/>
        <v>2.3E-2</v>
      </c>
      <c r="CFW60" s="1">
        <f t="shared" si="3347"/>
        <v>0.50375939849624063</v>
      </c>
      <c r="CFX60" s="1">
        <f t="shared" si="3348"/>
        <v>7.5563909774436101E-4</v>
      </c>
      <c r="CFY60" s="1">
        <f t="shared" si="3349"/>
        <v>5.7972235048859639</v>
      </c>
      <c r="CFZ60" s="1"/>
      <c r="CGA60" s="1"/>
      <c r="CGB60" s="1" t="s">
        <v>11</v>
      </c>
      <c r="CGC60" s="1" t="s">
        <v>213</v>
      </c>
      <c r="CGD60" s="1">
        <v>577</v>
      </c>
      <c r="CGE60" s="1">
        <v>11</v>
      </c>
      <c r="CGF60" s="1">
        <v>5.8999999999999997E-2</v>
      </c>
      <c r="CGG60" s="1">
        <f t="shared" si="3350"/>
        <v>2.7999999999999997E-2</v>
      </c>
      <c r="CGH60" s="1">
        <f t="shared" si="3351"/>
        <v>0.50375939849624052</v>
      </c>
      <c r="CGI60" s="1">
        <f t="shared" si="3352"/>
        <v>7.5563909774436079E-4</v>
      </c>
      <c r="CGJ60" s="1">
        <f t="shared" si="3353"/>
        <v>5.7972235048859622</v>
      </c>
      <c r="CGK60" s="1"/>
      <c r="CGL60" s="1"/>
      <c r="CGM60" s="1" t="s">
        <v>11</v>
      </c>
      <c r="CGN60" s="1" t="s">
        <v>214</v>
      </c>
      <c r="CGO60" s="1">
        <v>578</v>
      </c>
      <c r="CGP60" s="1">
        <v>11</v>
      </c>
      <c r="CGQ60" s="1">
        <v>3.2000000000000001E-2</v>
      </c>
      <c r="CGR60" s="1">
        <f t="shared" si="3354"/>
        <v>1.4999999999999999E-2</v>
      </c>
      <c r="CGS60" s="1">
        <f t="shared" si="3355"/>
        <v>-0.27799227799227805</v>
      </c>
      <c r="CGT60" s="1">
        <f t="shared" si="3356"/>
        <v>-4.1698841698841708E-4</v>
      </c>
      <c r="CGU60" s="1">
        <f t="shared" si="3357"/>
        <v>-3.1991132532004838</v>
      </c>
      <c r="CGV60" s="1"/>
      <c r="CGW60" s="1"/>
      <c r="CGX60" s="1" t="s">
        <v>11</v>
      </c>
      <c r="CGY60" s="1" t="s">
        <v>215</v>
      </c>
      <c r="CGZ60" s="1">
        <v>592</v>
      </c>
      <c r="CHA60" s="1">
        <v>11</v>
      </c>
      <c r="CHB60" s="1">
        <v>8.2000000000000003E-2</v>
      </c>
      <c r="CHC60" s="1">
        <f t="shared" si="3358"/>
        <v>5.6000000000000008E-2</v>
      </c>
      <c r="CHD60" s="1">
        <f t="shared" si="3359"/>
        <v>1.0766283524904217</v>
      </c>
      <c r="CHE60" s="1">
        <f t="shared" si="3360"/>
        <v>1.6149425287356326E-3</v>
      </c>
      <c r="CHF60" s="1">
        <f t="shared" si="3361"/>
        <v>12.389754334540125</v>
      </c>
      <c r="CHG60" s="1"/>
      <c r="CHH60" s="1"/>
      <c r="CHI60" s="1" t="s">
        <v>11</v>
      </c>
      <c r="CHJ60" s="1" t="s">
        <v>216</v>
      </c>
      <c r="CHK60" s="1">
        <v>593</v>
      </c>
      <c r="CHL60" s="1">
        <v>11</v>
      </c>
      <c r="CHM60" s="1">
        <v>5.2999999999999999E-2</v>
      </c>
      <c r="CHN60" s="1">
        <f t="shared" si="3362"/>
        <v>0.03</v>
      </c>
      <c r="CHO60" s="1">
        <f t="shared" si="3363"/>
        <v>0.8666666666666667</v>
      </c>
      <c r="CHP60" s="1">
        <f t="shared" si="3364"/>
        <v>1.3000000000000002E-3</v>
      </c>
      <c r="CHQ60" s="1">
        <f t="shared" si="3365"/>
        <v>9.9735317810426185</v>
      </c>
      <c r="CHR60" s="1"/>
      <c r="CHS60" s="1"/>
      <c r="CHT60" s="1" t="s">
        <v>11</v>
      </c>
      <c r="CHU60" s="1" t="s">
        <v>217</v>
      </c>
      <c r="CHV60" s="1">
        <v>607</v>
      </c>
      <c r="CHW60" s="1">
        <v>11</v>
      </c>
      <c r="CHX60" s="1">
        <v>6.4000000000000001E-2</v>
      </c>
      <c r="CHY60" s="1">
        <f t="shared" si="3366"/>
        <v>4.2999999999999997E-2</v>
      </c>
      <c r="CHZ60" s="1">
        <f t="shared" si="3367"/>
        <v>1.4806201550387597</v>
      </c>
      <c r="CIA60" s="1">
        <f t="shared" si="3368"/>
        <v>2.2209302325581397E-3</v>
      </c>
      <c r="CIB60" s="1">
        <f t="shared" si="3369"/>
        <v>17.038860198382292</v>
      </c>
      <c r="CIC60" s="1"/>
      <c r="CID60" s="1"/>
      <c r="CIE60" s="1" t="s">
        <v>11</v>
      </c>
      <c r="CIF60" s="1" t="s">
        <v>218</v>
      </c>
      <c r="CIG60" s="1">
        <v>608</v>
      </c>
      <c r="CIH60" s="1">
        <v>11</v>
      </c>
      <c r="CII60" s="1">
        <v>5.5E-2</v>
      </c>
      <c r="CIJ60" s="1">
        <f t="shared" si="3370"/>
        <v>2.8000000000000001E-2</v>
      </c>
      <c r="CIK60" s="1">
        <f t="shared" si="3371"/>
        <v>0.32156862745098036</v>
      </c>
      <c r="CIL60" s="1">
        <f t="shared" si="3372"/>
        <v>4.8235294117647055E-4</v>
      </c>
      <c r="CIM60" s="1">
        <f t="shared" si="3373"/>
        <v>3.7005864526945458</v>
      </c>
      <c r="CIN60" s="1"/>
      <c r="CIO60" s="1"/>
      <c r="CIP60" s="1" t="s">
        <v>11</v>
      </c>
      <c r="CIQ60" s="1" t="s">
        <v>219</v>
      </c>
      <c r="CIR60" s="1">
        <v>621</v>
      </c>
      <c r="CIS60" s="1">
        <v>11</v>
      </c>
      <c r="CIT60" s="1">
        <v>6.4000000000000001E-2</v>
      </c>
      <c r="CIU60" s="1">
        <f t="shared" si="3374"/>
        <v>3.4000000000000002E-2</v>
      </c>
      <c r="CIV60" s="1">
        <f t="shared" si="3375"/>
        <v>-0.42460317460317437</v>
      </c>
      <c r="CIW60" s="1">
        <f t="shared" si="3376"/>
        <v>-6.369047619047616E-4</v>
      </c>
      <c r="CIX60" s="1">
        <f t="shared" si="3377"/>
        <v>-4.8862999110419398</v>
      </c>
      <c r="CIY60" s="1"/>
      <c r="CIZ60" s="1"/>
      <c r="CJA60" s="1" t="s">
        <v>11</v>
      </c>
      <c r="CJB60" s="1" t="s">
        <v>220</v>
      </c>
      <c r="CJC60" s="1">
        <v>622</v>
      </c>
      <c r="CJD60" s="1">
        <v>11</v>
      </c>
      <c r="CJE60" s="1">
        <v>3.9E-2</v>
      </c>
      <c r="CJF60" s="1">
        <f t="shared" si="3378"/>
        <v>0.03</v>
      </c>
      <c r="CJG60" s="1">
        <f t="shared" si="3379"/>
        <v>0.62544169611307421</v>
      </c>
      <c r="CJH60" s="1">
        <f t="shared" si="3380"/>
        <v>9.3816254416961137E-4</v>
      </c>
      <c r="CJI60" s="1">
        <f t="shared" si="3381"/>
        <v>7.1975338077380133</v>
      </c>
      <c r="CJJ60" s="1"/>
      <c r="CJK60" s="1"/>
      <c r="CJL60" s="1" t="s">
        <v>11</v>
      </c>
      <c r="CJM60" s="1" t="s">
        <v>221</v>
      </c>
      <c r="CJN60" s="1">
        <v>635</v>
      </c>
      <c r="CJO60" s="1">
        <v>11</v>
      </c>
      <c r="CJP60" s="1">
        <v>5.8999999999999997E-2</v>
      </c>
      <c r="CJQ60" s="1">
        <f t="shared" si="3382"/>
        <v>4.7E-2</v>
      </c>
      <c r="CJR60" s="1">
        <f t="shared" si="3383"/>
        <v>0.92198581560283688</v>
      </c>
      <c r="CJS60" s="1">
        <f t="shared" si="3384"/>
        <v>1.3829787234042553E-3</v>
      </c>
      <c r="CJT60" s="1">
        <f t="shared" si="3385"/>
        <v>10.610140192598529</v>
      </c>
      <c r="CJU60" s="1"/>
      <c r="CJV60" s="1"/>
      <c r="CJW60" s="1" t="s">
        <v>11</v>
      </c>
      <c r="CJX60" s="1" t="s">
        <v>222</v>
      </c>
      <c r="CJY60" s="1">
        <v>636</v>
      </c>
      <c r="CJZ60" s="1">
        <v>11</v>
      </c>
      <c r="CKA60" s="1">
        <v>5.1999999999999998E-2</v>
      </c>
      <c r="CKB60" s="1">
        <f t="shared" si="3386"/>
        <v>3.2000000000000001E-2</v>
      </c>
      <c r="CKC60" s="1">
        <f t="shared" si="3387"/>
        <v>0.23321554770318029</v>
      </c>
      <c r="CKD60" s="1">
        <f t="shared" si="3388"/>
        <v>3.4982332155477041E-4</v>
      </c>
      <c r="CKE60" s="1">
        <f t="shared" si="3389"/>
        <v>2.683826165597226</v>
      </c>
      <c r="CKF60" s="1"/>
      <c r="CKG60" s="1"/>
      <c r="CKH60" s="1" t="s">
        <v>11</v>
      </c>
      <c r="CKI60" s="1" t="s">
        <v>223</v>
      </c>
      <c r="CKJ60" s="1">
        <v>649</v>
      </c>
      <c r="CKK60" s="1">
        <v>11</v>
      </c>
      <c r="CKL60" s="1">
        <v>6.7000000000000004E-2</v>
      </c>
      <c r="CKM60" s="1">
        <f t="shared" si="3390"/>
        <v>4.3000000000000003E-2</v>
      </c>
      <c r="CKN60" s="1">
        <f t="shared" si="3391"/>
        <v>0.54063604240282703</v>
      </c>
      <c r="CKO60" s="1">
        <f t="shared" si="3392"/>
        <v>8.109540636042406E-4</v>
      </c>
      <c r="CKP60" s="1">
        <f t="shared" si="3393"/>
        <v>6.2215970202481152</v>
      </c>
      <c r="CKQ60" s="1"/>
      <c r="CKR60" s="1"/>
      <c r="CKS60" s="1" t="s">
        <v>11</v>
      </c>
      <c r="CKT60" s="1" t="s">
        <v>224</v>
      </c>
      <c r="CKU60" s="1">
        <v>650</v>
      </c>
      <c r="CKV60" s="1">
        <v>11</v>
      </c>
      <c r="CKW60" s="1">
        <v>4.3999999999999997E-2</v>
      </c>
      <c r="CKX60" s="1">
        <f t="shared" si="3394"/>
        <v>2.6999999999999996E-2</v>
      </c>
      <c r="CKY60" s="1">
        <f t="shared" si="3395"/>
        <v>0.34385964912280687</v>
      </c>
      <c r="CKZ60" s="1">
        <f t="shared" si="3396"/>
        <v>5.1578947368421035E-4</v>
      </c>
      <c r="CLA60" s="1">
        <f t="shared" si="3397"/>
        <v>3.9571097754743976</v>
      </c>
      <c r="CLB60" s="1"/>
      <c r="CLC60" s="1"/>
      <c r="CLD60" s="1" t="s">
        <v>11</v>
      </c>
      <c r="CLE60" s="1" t="s">
        <v>225</v>
      </c>
      <c r="CLF60" s="1">
        <v>663</v>
      </c>
      <c r="CLG60" s="1">
        <v>11</v>
      </c>
      <c r="CLH60" s="1">
        <v>6.6000000000000003E-2</v>
      </c>
      <c r="CLI60" s="1">
        <f t="shared" si="3398"/>
        <v>4.4000000000000004E-2</v>
      </c>
      <c r="CLJ60" s="1">
        <f t="shared" si="3399"/>
        <v>0.9342560553633219</v>
      </c>
      <c r="CLK60" s="1">
        <f t="shared" si="3400"/>
        <v>1.4013840830449829E-3</v>
      </c>
      <c r="CLL60" s="1">
        <f t="shared" si="3401"/>
        <v>10.751345145920311</v>
      </c>
      <c r="CLM60" s="1"/>
      <c r="CLN60" s="1"/>
      <c r="CLO60" s="1"/>
      <c r="CLP60" s="1"/>
      <c r="CLQ60" s="1"/>
      <c r="CLR60" s="1"/>
      <c r="CLS60" s="1"/>
      <c r="CLT60" s="1"/>
      <c r="CLU60" s="1"/>
      <c r="CLV60" s="1"/>
      <c r="CLW60" s="1"/>
      <c r="CLX60" s="1"/>
      <c r="CLY60" s="1"/>
      <c r="CLZ60" s="1"/>
      <c r="CMA60" s="1"/>
      <c r="CMB60" s="1"/>
      <c r="CMC60" s="1"/>
      <c r="CMD60" s="1"/>
      <c r="CME60" s="1"/>
      <c r="CMF60" s="1"/>
      <c r="CMG60" s="1"/>
      <c r="CMH60" s="1"/>
      <c r="CMI60" s="1"/>
      <c r="CMJ60" s="1"/>
      <c r="CMK60" s="1"/>
      <c r="CML60" s="1"/>
      <c r="CMM60" s="1"/>
      <c r="CMN60" s="1"/>
      <c r="CMO60" s="1"/>
      <c r="CMP60" s="1"/>
      <c r="CMQ60" s="1"/>
      <c r="CMR60" s="1"/>
      <c r="CMS60" s="1"/>
      <c r="CMT60" s="1"/>
      <c r="CMU60" s="1"/>
      <c r="CMV60" s="1"/>
      <c r="CMW60" s="1"/>
      <c r="CMX60" s="1"/>
      <c r="CMY60" s="1"/>
      <c r="CMZ60" s="1"/>
    </row>
    <row r="61" spans="1:2392" x14ac:dyDescent="0.3">
      <c r="A61" s="1" t="s">
        <v>11</v>
      </c>
      <c r="B61" s="1" t="s">
        <v>12</v>
      </c>
      <c r="C61" s="1">
        <v>1</v>
      </c>
      <c r="D61" s="1">
        <v>12</v>
      </c>
      <c r="E61" s="1">
        <v>4.2999999999999997E-2</v>
      </c>
      <c r="F61" s="1">
        <f t="shared" si="2560"/>
        <v>4.4999999999999998E-2</v>
      </c>
      <c r="G61" s="1">
        <f t="shared" si="2561"/>
        <v>1.8949152542372882</v>
      </c>
      <c r="H61" s="1">
        <f t="shared" si="3402"/>
        <v>2.8423728813559324E-3</v>
      </c>
      <c r="I61" s="1">
        <f t="shared" si="3403"/>
        <v>21.806535589059283</v>
      </c>
      <c r="J61" s="1"/>
      <c r="K61" s="1"/>
      <c r="L61" s="1" t="s">
        <v>11</v>
      </c>
      <c r="M61" s="1" t="s">
        <v>13</v>
      </c>
      <c r="N61" s="1">
        <v>2</v>
      </c>
      <c r="O61" s="1">
        <v>12</v>
      </c>
      <c r="P61" s="1">
        <v>6.2E-2</v>
      </c>
      <c r="Q61" s="1">
        <f t="shared" si="2562"/>
        <v>6.4000000000000001E-2</v>
      </c>
      <c r="R61" s="1">
        <f t="shared" si="2563"/>
        <v>2.5593220338983049</v>
      </c>
      <c r="S61" s="1">
        <f t="shared" si="2564"/>
        <v>3.8389830508474576E-3</v>
      </c>
      <c r="T61" s="1">
        <f t="shared" si="2565"/>
        <v>29.452476511162359</v>
      </c>
      <c r="U61" s="1"/>
      <c r="V61" s="1"/>
      <c r="W61" s="1" t="s">
        <v>11</v>
      </c>
      <c r="X61" s="1" t="s">
        <v>14</v>
      </c>
      <c r="Y61" s="1">
        <v>3</v>
      </c>
      <c r="Z61" s="1">
        <v>12</v>
      </c>
      <c r="AA61" s="1">
        <v>9.9000000000000005E-2</v>
      </c>
      <c r="AB61" s="1">
        <f t="shared" si="2566"/>
        <v>9.8000000000000004E-2</v>
      </c>
      <c r="AC61" s="1">
        <f t="shared" si="2567"/>
        <v>3.7050847457627123</v>
      </c>
      <c r="AD61" s="1">
        <f t="shared" si="2568"/>
        <v>5.5576271186440684E-3</v>
      </c>
      <c r="AE61" s="1">
        <f t="shared" si="2569"/>
        <v>42.637823611523793</v>
      </c>
      <c r="AF61" s="1"/>
      <c r="AG61" s="1"/>
      <c r="AH61" s="1" t="s">
        <v>11</v>
      </c>
      <c r="AI61" s="1" t="s">
        <v>15</v>
      </c>
      <c r="AJ61" s="1">
        <v>4</v>
      </c>
      <c r="AK61" s="1">
        <v>12</v>
      </c>
      <c r="AL61" s="1">
        <v>0.109</v>
      </c>
      <c r="AM61" s="1">
        <f t="shared" si="2570"/>
        <v>0.10100000000000001</v>
      </c>
      <c r="AN61" s="1">
        <f t="shared" si="2571"/>
        <v>3.7551020408163271</v>
      </c>
      <c r="AO61" s="1">
        <f t="shared" si="2572"/>
        <v>5.6326530612244912E-3</v>
      </c>
      <c r="AP61" s="1">
        <f t="shared" si="2573"/>
        <v>43.213418705930351</v>
      </c>
      <c r="AQ61" s="1"/>
      <c r="AR61" s="1"/>
      <c r="AS61" s="1" t="s">
        <v>11</v>
      </c>
      <c r="AT61" s="1" t="s">
        <v>16</v>
      </c>
      <c r="AU61" s="1">
        <v>8</v>
      </c>
      <c r="AV61" s="1">
        <v>12</v>
      </c>
      <c r="AW61" s="1">
        <v>0.13</v>
      </c>
      <c r="AX61" s="1">
        <f t="shared" si="2574"/>
        <v>0.122</v>
      </c>
      <c r="AY61" s="1">
        <f t="shared" si="2575"/>
        <v>4.4948805460750849</v>
      </c>
      <c r="AZ61" s="1">
        <f t="shared" si="2576"/>
        <v>6.7423208191126271E-3</v>
      </c>
      <c r="BA61" s="1">
        <f t="shared" si="2577"/>
        <v>51.726731513388522</v>
      </c>
      <c r="BB61" s="1"/>
      <c r="BC61" s="1"/>
      <c r="BD61" s="1" t="s">
        <v>11</v>
      </c>
      <c r="BE61" s="1" t="s">
        <v>17</v>
      </c>
      <c r="BF61" s="1">
        <v>9</v>
      </c>
      <c r="BG61" s="1">
        <v>12</v>
      </c>
      <c r="BH61" s="1">
        <v>0.14499999999999999</v>
      </c>
      <c r="BI61" s="1">
        <f t="shared" si="2578"/>
        <v>0.13999999999999999</v>
      </c>
      <c r="BJ61" s="1">
        <f t="shared" si="2579"/>
        <v>5.0955631399317403</v>
      </c>
      <c r="BK61" s="1">
        <f t="shared" si="2580"/>
        <v>7.6433447098976101E-3</v>
      </c>
      <c r="BL61" s="1">
        <f t="shared" si="2581"/>
        <v>58.63933952125214</v>
      </c>
      <c r="BM61" s="1"/>
      <c r="BN61" s="1"/>
      <c r="BO61" s="1" t="s">
        <v>11</v>
      </c>
      <c r="BP61" s="1" t="s">
        <v>18</v>
      </c>
      <c r="BQ61" s="1">
        <v>10</v>
      </c>
      <c r="BR61" s="1">
        <v>12</v>
      </c>
      <c r="BS61" s="1">
        <v>0.15</v>
      </c>
      <c r="BT61" s="1">
        <f t="shared" si="2582"/>
        <v>0.14099999999999999</v>
      </c>
      <c r="BU61" s="1">
        <f t="shared" si="2583"/>
        <v>5.0682593856655291</v>
      </c>
      <c r="BV61" s="1">
        <f t="shared" si="2584"/>
        <v>7.602389078498294E-3</v>
      </c>
      <c r="BW61" s="1">
        <f t="shared" si="2585"/>
        <v>58.32513006634926</v>
      </c>
      <c r="BX61" s="1"/>
      <c r="BY61" s="1"/>
      <c r="BZ61" s="1" t="s">
        <v>11</v>
      </c>
      <c r="CA61" s="1" t="s">
        <v>19</v>
      </c>
      <c r="CB61" s="1">
        <v>11</v>
      </c>
      <c r="CC61" s="1">
        <v>12</v>
      </c>
      <c r="CD61" s="1">
        <v>0.152</v>
      </c>
      <c r="CE61" s="1">
        <f t="shared" si="2586"/>
        <v>0.14699999999999999</v>
      </c>
      <c r="CF61" s="1">
        <f t="shared" si="2587"/>
        <v>5.3058419243986243</v>
      </c>
      <c r="CG61" s="1">
        <f t="shared" si="2588"/>
        <v>7.9587628865979369E-3</v>
      </c>
      <c r="CH61" s="1">
        <f t="shared" si="2589"/>
        <v>61.059211220974618</v>
      </c>
      <c r="CI61" s="1"/>
      <c r="CJ61" s="1"/>
      <c r="CK61" s="1" t="s">
        <v>11</v>
      </c>
      <c r="CL61" s="1" t="s">
        <v>20</v>
      </c>
      <c r="CM61" s="1">
        <v>14</v>
      </c>
      <c r="CN61" s="1">
        <v>12</v>
      </c>
      <c r="CO61" s="1">
        <v>0.16400000000000001</v>
      </c>
      <c r="CP61" s="1">
        <f t="shared" si="2590"/>
        <v>0.151</v>
      </c>
      <c r="CQ61" s="1">
        <f t="shared" si="2591"/>
        <v>5.3642611683848793</v>
      </c>
      <c r="CR61" s="1">
        <f t="shared" si="2592"/>
        <v>8.0463917525773199E-3</v>
      </c>
      <c r="CS61" s="1">
        <f t="shared" si="2593"/>
        <v>61.73149528234547</v>
      </c>
      <c r="CT61" s="1"/>
      <c r="CU61" s="1"/>
      <c r="CV61" s="1" t="s">
        <v>11</v>
      </c>
      <c r="CW61" s="1" t="s">
        <v>21</v>
      </c>
      <c r="CX61" s="1">
        <v>15</v>
      </c>
      <c r="CY61" s="1">
        <v>12</v>
      </c>
      <c r="CZ61" s="1">
        <v>9.9000000000000005E-2</v>
      </c>
      <c r="DA61" s="1">
        <f t="shared" si="2594"/>
        <v>7.9000000000000001E-2</v>
      </c>
      <c r="DB61" s="1">
        <f t="shared" si="2595"/>
        <v>2.9310344827586206</v>
      </c>
      <c r="DC61" s="1">
        <f t="shared" si="2596"/>
        <v>4.3965517241379313E-3</v>
      </c>
      <c r="DD61" s="1">
        <f t="shared" si="2597"/>
        <v>33.730114113605673</v>
      </c>
      <c r="DE61" s="1"/>
      <c r="DF61" s="1"/>
      <c r="DG61" s="1" t="s">
        <v>11</v>
      </c>
      <c r="DH61" s="1" t="s">
        <v>22</v>
      </c>
      <c r="DI61" s="1">
        <v>16</v>
      </c>
      <c r="DJ61" s="1">
        <v>12</v>
      </c>
      <c r="DK61" s="1">
        <v>0.11899999999999999</v>
      </c>
      <c r="DL61" s="1">
        <f t="shared" si="2598"/>
        <v>9.1999999999999998E-2</v>
      </c>
      <c r="DM61" s="1">
        <f t="shared" si="1751"/>
        <v>3.2491467576791808</v>
      </c>
      <c r="DN61" s="1">
        <f t="shared" si="2599"/>
        <v>4.8737201365187709E-3</v>
      </c>
      <c r="DO61" s="1">
        <f t="shared" si="2600"/>
        <v>37.3909251334441</v>
      </c>
      <c r="DP61" s="1"/>
      <c r="DQ61" s="1"/>
      <c r="DR61" s="1" t="s">
        <v>11</v>
      </c>
      <c r="DS61" s="1" t="s">
        <v>23</v>
      </c>
      <c r="DT61" s="1">
        <v>17</v>
      </c>
      <c r="DU61" s="1">
        <v>12</v>
      </c>
      <c r="DV61" s="1">
        <v>0.14099999999999999</v>
      </c>
      <c r="DW61" s="1">
        <f t="shared" si="2601"/>
        <v>0.11399999999999999</v>
      </c>
      <c r="DX61" s="1">
        <f t="shared" si="2602"/>
        <v>3.9383561643835612</v>
      </c>
      <c r="DY61" s="1">
        <f t="shared" si="2603"/>
        <v>5.9075342465753416E-3</v>
      </c>
      <c r="DZ61" s="1">
        <f t="shared" si="2604"/>
        <v>45.322292735243714</v>
      </c>
      <c r="EA61" s="1"/>
      <c r="EB61" s="1"/>
      <c r="EC61" s="1" t="s">
        <v>11</v>
      </c>
      <c r="ED61" s="1" t="s">
        <v>24</v>
      </c>
      <c r="EE61" s="1">
        <v>18</v>
      </c>
      <c r="EF61" s="1">
        <v>12</v>
      </c>
      <c r="EG61" s="1">
        <v>0.158</v>
      </c>
      <c r="EH61" s="1">
        <f t="shared" si="2605"/>
        <v>0.13200000000000001</v>
      </c>
      <c r="EI61" s="1">
        <f t="shared" si="2606"/>
        <v>4.666666666666667</v>
      </c>
      <c r="EJ61" s="1">
        <f t="shared" si="2607"/>
        <v>7.000000000000001E-3</v>
      </c>
      <c r="EK61" s="1">
        <f t="shared" si="2608"/>
        <v>53.703632667152561</v>
      </c>
      <c r="EL61" s="1"/>
      <c r="EM61" s="1"/>
      <c r="EN61" s="1" t="s">
        <v>11</v>
      </c>
      <c r="EO61" s="1" t="s">
        <v>25</v>
      </c>
      <c r="EP61" s="1">
        <v>21</v>
      </c>
      <c r="EQ61" s="1">
        <v>12</v>
      </c>
      <c r="ER61" s="1">
        <v>0.20899999999999999</v>
      </c>
      <c r="ES61" s="1">
        <f t="shared" si="2609"/>
        <v>0.17799999999999999</v>
      </c>
      <c r="ET61" s="1">
        <f t="shared" si="2610"/>
        <v>6.1849315068493143</v>
      </c>
      <c r="EU61" s="1">
        <f t="shared" si="2611"/>
        <v>9.2773972602739722E-3</v>
      </c>
      <c r="EV61" s="1">
        <f t="shared" si="2612"/>
        <v>71.175704939000127</v>
      </c>
      <c r="EW61" s="1"/>
      <c r="EX61" s="1"/>
      <c r="EY61" s="1" t="s">
        <v>11</v>
      </c>
      <c r="EZ61" s="1" t="s">
        <v>26</v>
      </c>
      <c r="FA61" s="1">
        <v>22</v>
      </c>
      <c r="FB61" s="1">
        <v>12</v>
      </c>
      <c r="FC61" s="1">
        <v>0.219</v>
      </c>
      <c r="FD61" s="1">
        <f t="shared" si="2613"/>
        <v>0.188</v>
      </c>
      <c r="FE61" s="1">
        <f t="shared" si="2614"/>
        <v>6.4436860068259385</v>
      </c>
      <c r="FF61" s="1">
        <f t="shared" si="2615"/>
        <v>9.6655290102389078E-3</v>
      </c>
      <c r="FG61" s="1">
        <f t="shared" si="2616"/>
        <v>74.153431357082411</v>
      </c>
      <c r="FH61" s="1"/>
      <c r="FI61" s="1"/>
      <c r="FJ61" s="1" t="s">
        <v>11</v>
      </c>
      <c r="FK61" s="1" t="s">
        <v>27</v>
      </c>
      <c r="FL61" s="1">
        <v>23</v>
      </c>
      <c r="FM61" s="1">
        <v>12</v>
      </c>
      <c r="FN61" s="1">
        <v>0.23899999999999999</v>
      </c>
      <c r="FO61" s="1">
        <f t="shared" si="2617"/>
        <v>0.20899999999999999</v>
      </c>
      <c r="FP61" s="1">
        <f t="shared" si="2618"/>
        <v>7.5136054421768703</v>
      </c>
      <c r="FQ61" s="1">
        <f t="shared" si="2619"/>
        <v>1.1270408163265305E-2</v>
      </c>
      <c r="FR61" s="1">
        <f t="shared" si="2620"/>
        <v>86.465980001268207</v>
      </c>
      <c r="FS61" s="1"/>
      <c r="FT61" s="1"/>
      <c r="FU61" s="1" t="s">
        <v>11</v>
      </c>
      <c r="FV61" s="1" t="s">
        <v>28</v>
      </c>
      <c r="FW61" s="1">
        <v>24</v>
      </c>
      <c r="FX61" s="1">
        <v>12</v>
      </c>
      <c r="FY61" s="1">
        <v>0.245</v>
      </c>
      <c r="FZ61" s="1">
        <f t="shared" si="2621"/>
        <v>0.214</v>
      </c>
      <c r="GA61" s="1">
        <f t="shared" si="2622"/>
        <v>7.2910958904109586</v>
      </c>
      <c r="GB61" s="1">
        <f t="shared" si="2623"/>
        <v>1.0936643835616438E-2</v>
      </c>
      <c r="GC61" s="1">
        <f t="shared" si="2624"/>
        <v>83.905357594203366</v>
      </c>
      <c r="GD61" s="1"/>
      <c r="GE61" s="1"/>
      <c r="GF61" s="1" t="s">
        <v>11</v>
      </c>
      <c r="GG61" s="1" t="s">
        <v>29</v>
      </c>
      <c r="GH61" s="1">
        <v>25</v>
      </c>
      <c r="GI61" s="1">
        <v>12</v>
      </c>
      <c r="GJ61" s="1">
        <v>0.26200000000000001</v>
      </c>
      <c r="GK61" s="1">
        <f t="shared" si="2625"/>
        <v>0.23100000000000001</v>
      </c>
      <c r="GL61" s="1">
        <f t="shared" si="2626"/>
        <v>8.0204778156996586</v>
      </c>
      <c r="GM61" s="1">
        <f t="shared" si="2627"/>
        <v>1.2030716723549488E-2</v>
      </c>
      <c r="GN61" s="1">
        <f t="shared" si="2628"/>
        <v>92.299027377724414</v>
      </c>
      <c r="GO61" s="1"/>
      <c r="GP61" s="1"/>
      <c r="GQ61" s="1" t="s">
        <v>11</v>
      </c>
      <c r="GR61" s="1" t="s">
        <v>30</v>
      </c>
      <c r="GS61" s="1">
        <v>28</v>
      </c>
      <c r="GT61" s="1">
        <v>12</v>
      </c>
      <c r="GU61" s="1">
        <v>0.29799999999999999</v>
      </c>
      <c r="GV61" s="1">
        <f t="shared" si="2629"/>
        <v>0.26899999999999996</v>
      </c>
      <c r="GW61" s="1">
        <f t="shared" si="2630"/>
        <v>9.2413793103448256</v>
      </c>
      <c r="GX61" s="1">
        <f t="shared" si="2631"/>
        <v>1.3862068965517239E-2</v>
      </c>
      <c r="GY61" s="1">
        <f t="shared" si="2632"/>
        <v>106.34906567583903</v>
      </c>
      <c r="GZ61" s="1"/>
      <c r="HA61" s="1"/>
      <c r="HB61" s="1" t="s">
        <v>11</v>
      </c>
      <c r="HC61" s="1" t="s">
        <v>31</v>
      </c>
      <c r="HD61" s="1">
        <v>29</v>
      </c>
      <c r="HE61" s="1">
        <v>12</v>
      </c>
      <c r="HF61" s="1">
        <v>7.8E-2</v>
      </c>
      <c r="HG61" s="1">
        <f t="shared" si="2633"/>
        <v>2.6000000000000002E-2</v>
      </c>
      <c r="HH61" s="1">
        <f t="shared" si="2634"/>
        <v>1.1375838926174497</v>
      </c>
      <c r="HI61" s="1">
        <f t="shared" si="2635"/>
        <v>1.7063758389261746E-3</v>
      </c>
      <c r="HJ61" s="1">
        <f t="shared" si="2636"/>
        <v>13.091225892256508</v>
      </c>
      <c r="HK61" s="1"/>
      <c r="HL61" s="1"/>
      <c r="HM61" s="1" t="s">
        <v>11</v>
      </c>
      <c r="HN61" s="1" t="s">
        <v>32</v>
      </c>
      <c r="HO61" s="1">
        <v>30</v>
      </c>
      <c r="HP61" s="1">
        <v>12</v>
      </c>
      <c r="HQ61" s="1">
        <v>9.0999999999999998E-2</v>
      </c>
      <c r="HR61" s="1">
        <f t="shared" si="2637"/>
        <v>3.9E-2</v>
      </c>
      <c r="HS61" s="1">
        <f t="shared" si="2638"/>
        <v>1.531986531986532</v>
      </c>
      <c r="HT61" s="1">
        <f t="shared" si="2639"/>
        <v>2.297979797979798E-3</v>
      </c>
      <c r="HU61" s="1">
        <f t="shared" si="2640"/>
        <v>17.629980421034929</v>
      </c>
      <c r="HV61" s="1"/>
      <c r="HW61" s="1"/>
      <c r="HX61" s="1" t="s">
        <v>11</v>
      </c>
      <c r="HY61" s="1" t="s">
        <v>33</v>
      </c>
      <c r="HZ61" s="1">
        <v>31</v>
      </c>
      <c r="IA61" s="1">
        <v>12</v>
      </c>
      <c r="IB61" s="1">
        <v>0.112</v>
      </c>
      <c r="IC61" s="1">
        <f t="shared" si="2641"/>
        <v>5.7000000000000002E-2</v>
      </c>
      <c r="ID61" s="1">
        <f t="shared" si="2642"/>
        <v>2.1283783783783785</v>
      </c>
      <c r="IE61" s="1">
        <f t="shared" si="2643"/>
        <v>3.1925675675675679E-3</v>
      </c>
      <c r="IF61" s="1">
        <f t="shared" si="2644"/>
        <v>24.493210844816204</v>
      </c>
      <c r="IG61" s="1"/>
      <c r="IH61" s="1"/>
      <c r="II61" s="1" t="s">
        <v>11</v>
      </c>
      <c r="IJ61" s="1" t="s">
        <v>34</v>
      </c>
      <c r="IK61" s="1">
        <v>32</v>
      </c>
      <c r="IL61" s="1">
        <v>12</v>
      </c>
      <c r="IM61" s="1">
        <v>0.129</v>
      </c>
      <c r="IN61" s="1">
        <f t="shared" si="2645"/>
        <v>7.400000000000001E-2</v>
      </c>
      <c r="IO61" s="1">
        <f t="shared" si="1797"/>
        <v>2.6498316498316501</v>
      </c>
      <c r="IP61" s="1">
        <f t="shared" si="2646"/>
        <v>3.9747474747474755E-3</v>
      </c>
      <c r="IQ61" s="1">
        <f t="shared" si="2647"/>
        <v>30.494054046932952</v>
      </c>
      <c r="IR61" s="1"/>
      <c r="IS61" s="1"/>
      <c r="IT61" s="1" t="s">
        <v>11</v>
      </c>
      <c r="IU61" s="1" t="s">
        <v>35</v>
      </c>
      <c r="IV61" s="1">
        <v>35</v>
      </c>
      <c r="IW61" s="1">
        <v>12</v>
      </c>
      <c r="IX61" s="1">
        <v>0.17100000000000001</v>
      </c>
      <c r="IY61" s="1">
        <f t="shared" si="2648"/>
        <v>0.11600000000000002</v>
      </c>
      <c r="IZ61" s="1">
        <f t="shared" si="2649"/>
        <v>4.1208053691275177</v>
      </c>
      <c r="JA61" s="1">
        <f t="shared" si="2650"/>
        <v>6.1812080536912768E-3</v>
      </c>
      <c r="JB61" s="1">
        <f t="shared" si="2651"/>
        <v>47.421903822097335</v>
      </c>
      <c r="JC61" s="1"/>
      <c r="JD61" s="1"/>
      <c r="JE61" s="1" t="s">
        <v>11</v>
      </c>
      <c r="JF61" s="3" t="s">
        <v>36</v>
      </c>
      <c r="JG61" s="3">
        <v>36</v>
      </c>
      <c r="JH61" s="1">
        <v>12</v>
      </c>
      <c r="JI61" s="1">
        <v>0.17699999999999999</v>
      </c>
      <c r="JJ61" s="1">
        <f t="shared" si="2652"/>
        <v>0.12</v>
      </c>
      <c r="JK61" s="1">
        <f t="shared" si="2653"/>
        <v>4.2976588628762542</v>
      </c>
      <c r="JL61" s="1">
        <f t="shared" si="2654"/>
        <v>6.4464882943143812E-3</v>
      </c>
      <c r="JM61" s="1">
        <f t="shared" si="2655"/>
        <v>49.457119907279768</v>
      </c>
      <c r="JN61" s="1"/>
      <c r="JO61" s="1"/>
      <c r="JP61" s="1" t="s">
        <v>11</v>
      </c>
      <c r="JQ61" s="1" t="s">
        <v>37</v>
      </c>
      <c r="JR61" s="1">
        <v>37</v>
      </c>
      <c r="JS61" s="1">
        <v>12</v>
      </c>
      <c r="JT61" s="1">
        <v>0.193</v>
      </c>
      <c r="JU61" s="1">
        <f t="shared" si="2656"/>
        <v>0.13500000000000001</v>
      </c>
      <c r="JV61" s="1">
        <f t="shared" si="2657"/>
        <v>4.7658862876254187</v>
      </c>
      <c r="JW61" s="1">
        <f t="shared" si="2658"/>
        <v>7.1488294314381281E-3</v>
      </c>
      <c r="JX61" s="1">
        <f t="shared" si="2659"/>
        <v>54.845444255154611</v>
      </c>
      <c r="JY61" s="1"/>
      <c r="JZ61" s="1"/>
      <c r="KA61" s="1" t="s">
        <v>11</v>
      </c>
      <c r="KB61" s="1" t="s">
        <v>38</v>
      </c>
      <c r="KC61" s="1">
        <v>38</v>
      </c>
      <c r="KD61" s="1">
        <v>12</v>
      </c>
      <c r="KE61" s="1">
        <v>0.20799999999999999</v>
      </c>
      <c r="KF61" s="1">
        <f t="shared" si="2660"/>
        <v>0.14699999999999999</v>
      </c>
      <c r="KG61" s="1">
        <f t="shared" si="2661"/>
        <v>5.0501672240802673</v>
      </c>
      <c r="KH61" s="1">
        <f t="shared" si="2662"/>
        <v>7.5752508361204007E-3</v>
      </c>
      <c r="KI61" s="1">
        <f t="shared" si="2663"/>
        <v>58.116926894935752</v>
      </c>
      <c r="KJ61" s="1"/>
      <c r="KK61" s="1"/>
      <c r="KL61" s="1" t="s">
        <v>11</v>
      </c>
      <c r="KM61" s="1" t="s">
        <v>39</v>
      </c>
      <c r="KN61" s="1">
        <v>39</v>
      </c>
      <c r="KO61" s="1">
        <v>12</v>
      </c>
      <c r="KP61" s="1">
        <v>0.22900000000000001</v>
      </c>
      <c r="KQ61" s="1">
        <f t="shared" si="2664"/>
        <v>0.16600000000000001</v>
      </c>
      <c r="KR61" s="1">
        <f t="shared" si="2665"/>
        <v>5.7382550335570475</v>
      </c>
      <c r="KS61" s="1">
        <f t="shared" si="2666"/>
        <v>8.6073825503355707E-3</v>
      </c>
      <c r="KT61" s="1">
        <f t="shared" si="2667"/>
        <v>66.035387244125744</v>
      </c>
      <c r="KU61" s="1"/>
      <c r="KV61" s="1"/>
      <c r="KW61" s="1" t="s">
        <v>11</v>
      </c>
      <c r="KX61" s="1" t="s">
        <v>40</v>
      </c>
      <c r="KY61" s="1">
        <v>42</v>
      </c>
      <c r="KZ61" s="1">
        <v>12</v>
      </c>
      <c r="LA61" s="1">
        <v>0.255</v>
      </c>
      <c r="LB61" s="1">
        <f t="shared" si="2668"/>
        <v>0.19</v>
      </c>
      <c r="LC61" s="1">
        <f t="shared" si="2669"/>
        <v>6.7080536912751674</v>
      </c>
      <c r="LD61" s="1">
        <f t="shared" si="2670"/>
        <v>1.0062080536912751E-2</v>
      </c>
      <c r="LE61" s="1">
        <f t="shared" si="2671"/>
        <v>77.195753860238227</v>
      </c>
      <c r="LF61" s="1"/>
      <c r="LG61" s="1"/>
      <c r="LH61" s="1" t="s">
        <v>11</v>
      </c>
      <c r="LI61" s="1" t="s">
        <v>41</v>
      </c>
      <c r="LJ61" s="1">
        <v>43</v>
      </c>
      <c r="LK61" s="1">
        <v>12</v>
      </c>
      <c r="LL61" s="1">
        <v>0.05</v>
      </c>
      <c r="LM61" s="1">
        <f t="shared" si="2672"/>
        <v>1.3000000000000005E-2</v>
      </c>
      <c r="LN61" s="1">
        <f t="shared" si="2673"/>
        <v>-0.18581081081081061</v>
      </c>
      <c r="LO61" s="1">
        <f t="shared" si="2674"/>
        <v>-2.7871621621621592E-4</v>
      </c>
      <c r="LP61" s="1">
        <f t="shared" si="2675"/>
        <v>-2.1382961848649042</v>
      </c>
      <c r="LQ61" s="1"/>
      <c r="LR61" s="1"/>
      <c r="LS61" s="1" t="s">
        <v>11</v>
      </c>
      <c r="LT61" s="1" t="s">
        <v>42</v>
      </c>
      <c r="LU61" s="1">
        <v>44</v>
      </c>
      <c r="LV61" s="1">
        <v>12</v>
      </c>
      <c r="LW61" s="1">
        <v>7.0000000000000007E-2</v>
      </c>
      <c r="LX61" s="1">
        <f t="shared" si="2676"/>
        <v>2.700000000000001E-2</v>
      </c>
      <c r="LY61" s="1">
        <f t="shared" si="2677"/>
        <v>-0.61209964412811368</v>
      </c>
      <c r="LZ61" s="1">
        <f t="shared" si="2678"/>
        <v>-9.1814946619217053E-4</v>
      </c>
      <c r="MA61" s="1">
        <f t="shared" si="2679"/>
        <v>-7.0439945237037902</v>
      </c>
      <c r="MB61" s="1"/>
      <c r="MC61" s="1"/>
      <c r="MD61" s="1" t="s">
        <v>11</v>
      </c>
      <c r="ME61" s="1" t="s">
        <v>43</v>
      </c>
      <c r="MF61" s="1">
        <v>46</v>
      </c>
      <c r="MG61" s="1">
        <v>12</v>
      </c>
      <c r="MH61" s="1">
        <v>9.5000000000000001E-2</v>
      </c>
      <c r="MI61" s="1">
        <f t="shared" si="2680"/>
        <v>4.3000000000000003E-2</v>
      </c>
      <c r="MJ61" s="1">
        <f t="shared" si="2681"/>
        <v>0.71525423728813575</v>
      </c>
      <c r="MK61" s="1">
        <f t="shared" si="2682"/>
        <v>1.0728813559322036E-3</v>
      </c>
      <c r="ML61" s="1">
        <f t="shared" si="2683"/>
        <v>8.2310894620599449</v>
      </c>
      <c r="MM61" s="1"/>
      <c r="MN61" s="1"/>
      <c r="MO61" s="1" t="s">
        <v>11</v>
      </c>
      <c r="MP61" s="1" t="s">
        <v>44</v>
      </c>
      <c r="MQ61" s="1">
        <v>52</v>
      </c>
      <c r="MR61" s="1">
        <v>12</v>
      </c>
      <c r="MS61" s="1">
        <v>0.13600000000000001</v>
      </c>
      <c r="MT61" s="1">
        <f t="shared" si="2684"/>
        <v>7.3000000000000009E-2</v>
      </c>
      <c r="MU61" s="1">
        <f t="shared" si="2685"/>
        <v>1.9191919191919196</v>
      </c>
      <c r="MV61" s="1">
        <f t="shared" si="2686"/>
        <v>2.8787878787878795E-3</v>
      </c>
      <c r="MW61" s="1">
        <f t="shared" si="2687"/>
        <v>22.08590953843937</v>
      </c>
      <c r="MX61" s="1"/>
      <c r="MY61" s="1"/>
      <c r="MZ61" s="1" t="s">
        <v>11</v>
      </c>
      <c r="NA61" s="1" t="s">
        <v>45</v>
      </c>
      <c r="NB61" s="1">
        <v>53</v>
      </c>
      <c r="NC61" s="1">
        <v>12</v>
      </c>
      <c r="ND61" s="1">
        <v>0.14299999999999999</v>
      </c>
      <c r="NE61" s="1">
        <f t="shared" si="2688"/>
        <v>4.9999999999999989E-2</v>
      </c>
      <c r="NF61" s="1">
        <f t="shared" si="2689"/>
        <v>0.99662162162162116</v>
      </c>
      <c r="NG61" s="1">
        <f t="shared" si="2690"/>
        <v>1.4949324324324317E-3</v>
      </c>
      <c r="NH61" s="1">
        <f t="shared" si="2691"/>
        <v>11.469043173366311</v>
      </c>
      <c r="NI61" s="1"/>
      <c r="NJ61" s="1"/>
      <c r="NK61" s="1" t="s">
        <v>11</v>
      </c>
      <c r="NL61" s="1" t="s">
        <v>46</v>
      </c>
      <c r="NM61" s="1">
        <v>56</v>
      </c>
      <c r="NN61" s="1">
        <v>12</v>
      </c>
      <c r="NO61" s="1">
        <v>0.16</v>
      </c>
      <c r="NP61" s="1">
        <f t="shared" si="2692"/>
        <v>6.8000000000000005E-2</v>
      </c>
      <c r="NQ61" s="1">
        <f t="shared" si="2693"/>
        <v>1.6644067796610171</v>
      </c>
      <c r="NR61" s="1">
        <f t="shared" si="2694"/>
        <v>2.4966101694915257E-3</v>
      </c>
      <c r="NS61" s="1">
        <f t="shared" si="2695"/>
        <v>19.153862207921481</v>
      </c>
      <c r="NT61" s="1"/>
      <c r="NU61" s="1"/>
      <c r="NV61" s="1" t="s">
        <v>11</v>
      </c>
      <c r="NW61" s="1" t="s">
        <v>47</v>
      </c>
      <c r="NX61" s="1">
        <v>57</v>
      </c>
      <c r="NY61" s="1">
        <v>12</v>
      </c>
      <c r="NZ61" s="1">
        <v>0.01</v>
      </c>
      <c r="OA61" s="1">
        <f t="shared" si="2696"/>
        <v>2.1999999999999999E-2</v>
      </c>
      <c r="OB61" s="1">
        <f t="shared" si="2697"/>
        <v>1.437299035369775</v>
      </c>
      <c r="OC61" s="1">
        <f t="shared" si="2698"/>
        <v>2.1559485530546624E-3</v>
      </c>
      <c r="OD61" s="1">
        <f t="shared" si="2699"/>
        <v>16.540324163218095</v>
      </c>
      <c r="OE61" s="1"/>
      <c r="OF61" s="1"/>
      <c r="OG61" s="1" t="s">
        <v>11</v>
      </c>
      <c r="OH61" s="1" t="s">
        <v>48</v>
      </c>
      <c r="OI61" s="1">
        <v>58</v>
      </c>
      <c r="OJ61" s="1">
        <v>12</v>
      </c>
      <c r="OK61" s="1">
        <v>2.1000000000000001E-2</v>
      </c>
      <c r="OL61" s="1">
        <f t="shared" si="2700"/>
        <v>3.3000000000000002E-2</v>
      </c>
      <c r="OM61" s="1">
        <f t="shared" si="2701"/>
        <v>1.7903225806451613</v>
      </c>
      <c r="ON61" s="1">
        <f t="shared" si="2702"/>
        <v>2.6854838709677417E-3</v>
      </c>
      <c r="OO61" s="1">
        <f t="shared" si="2703"/>
        <v>20.602891334287786</v>
      </c>
      <c r="OP61" s="1"/>
      <c r="OQ61" s="1"/>
      <c r="OR61" s="1" t="s">
        <v>11</v>
      </c>
      <c r="OS61" s="1" t="s">
        <v>49</v>
      </c>
      <c r="OT61" s="1">
        <v>59</v>
      </c>
      <c r="OU61" s="1">
        <v>12</v>
      </c>
      <c r="OV61" s="1">
        <v>2.7E-2</v>
      </c>
      <c r="OW61" s="1">
        <f t="shared" si="2704"/>
        <v>3.9E-2</v>
      </c>
      <c r="OX61" s="1">
        <f t="shared" si="2705"/>
        <v>2.0548387096774197</v>
      </c>
      <c r="OY61" s="1">
        <f t="shared" si="2706"/>
        <v>3.0822580645161295E-3</v>
      </c>
      <c r="OZ61" s="1">
        <f t="shared" si="2707"/>
        <v>23.646922126020403</v>
      </c>
      <c r="PA61" s="1"/>
      <c r="PB61" s="1"/>
      <c r="PC61" s="1" t="s">
        <v>11</v>
      </c>
      <c r="PD61" s="1" t="s">
        <v>50</v>
      </c>
      <c r="PE61" s="1">
        <v>60</v>
      </c>
      <c r="PF61" s="1">
        <v>12</v>
      </c>
      <c r="PG61" s="1">
        <v>3.4000000000000002E-2</v>
      </c>
      <c r="PH61" s="1">
        <f t="shared" si="2708"/>
        <v>4.5999999999999999E-2</v>
      </c>
      <c r="PI61" s="1">
        <f t="shared" si="2709"/>
        <v>2.3258064516129031</v>
      </c>
      <c r="PJ61" s="1">
        <f t="shared" si="2710"/>
        <v>3.4887096774193545E-3</v>
      </c>
      <c r="PK61" s="1">
        <f t="shared" si="2711"/>
        <v>26.7651975712099</v>
      </c>
      <c r="PL61" s="1"/>
      <c r="PM61" s="1"/>
      <c r="PN61" s="1" t="s">
        <v>11</v>
      </c>
      <c r="PO61" s="1" t="s">
        <v>51</v>
      </c>
      <c r="PP61" s="1">
        <v>63</v>
      </c>
      <c r="PQ61" s="1">
        <v>12</v>
      </c>
      <c r="PR61" s="1">
        <v>5.1999999999999998E-2</v>
      </c>
      <c r="PS61" s="1">
        <f t="shared" si="2712"/>
        <v>6.6000000000000003E-2</v>
      </c>
      <c r="PT61" s="1">
        <f t="shared" si="2713"/>
        <v>2.9870550161812299</v>
      </c>
      <c r="PU61" s="1">
        <f t="shared" si="2714"/>
        <v>4.480582524271845E-3</v>
      </c>
      <c r="PV61" s="1">
        <f t="shared" si="2715"/>
        <v>34.374794002622615</v>
      </c>
      <c r="PW61" s="1"/>
      <c r="PX61" s="1"/>
      <c r="PY61" s="1" t="s">
        <v>11</v>
      </c>
      <c r="PZ61" s="1" t="s">
        <v>52</v>
      </c>
      <c r="QA61" s="1">
        <v>64</v>
      </c>
      <c r="QB61" s="1">
        <v>12</v>
      </c>
      <c r="QC61" s="1">
        <v>5.7000000000000002E-2</v>
      </c>
      <c r="QD61" s="1">
        <f t="shared" si="2716"/>
        <v>5.8000000000000003E-2</v>
      </c>
      <c r="QE61" s="1">
        <f t="shared" si="2717"/>
        <v>2.6999999999999997</v>
      </c>
      <c r="QF61" s="1">
        <f t="shared" si="2718"/>
        <v>4.0499999999999998E-3</v>
      </c>
      <c r="QG61" s="1">
        <f t="shared" si="2719"/>
        <v>31.071387471709691</v>
      </c>
      <c r="QH61" s="1"/>
      <c r="QI61" s="1"/>
      <c r="QJ61" s="1" t="s">
        <v>11</v>
      </c>
      <c r="QK61" s="1" t="s">
        <v>53</v>
      </c>
      <c r="QL61" s="1">
        <v>65</v>
      </c>
      <c r="QM61" s="1">
        <v>12</v>
      </c>
      <c r="QN61" s="1">
        <v>6.9000000000000006E-2</v>
      </c>
      <c r="QO61" s="1">
        <f t="shared" si="2720"/>
        <v>7.1000000000000008E-2</v>
      </c>
      <c r="QP61" s="1">
        <f t="shared" si="2721"/>
        <v>3.1165048543689324</v>
      </c>
      <c r="QQ61" s="1">
        <f t="shared" si="2722"/>
        <v>4.6747572815533985E-3</v>
      </c>
      <c r="QR61" s="1">
        <f t="shared" si="2723"/>
        <v>35.864492550948626</v>
      </c>
      <c r="QS61" s="1"/>
      <c r="QT61" s="1"/>
      <c r="QU61" s="1" t="s">
        <v>11</v>
      </c>
      <c r="QV61" s="1" t="s">
        <v>54</v>
      </c>
      <c r="QW61" s="1">
        <v>66</v>
      </c>
      <c r="QX61" s="1">
        <v>12</v>
      </c>
      <c r="QY61" s="1">
        <v>7.8E-2</v>
      </c>
      <c r="QZ61" s="1">
        <f t="shared" si="2724"/>
        <v>7.6999999999999999E-2</v>
      </c>
      <c r="RA61" s="1">
        <f t="shared" si="2725"/>
        <v>3.3685897435897436</v>
      </c>
      <c r="RB61" s="1">
        <f t="shared" si="2726"/>
        <v>5.0528846153846153E-3</v>
      </c>
      <c r="RC61" s="1">
        <f t="shared" si="2727"/>
        <v>38.765465613445976</v>
      </c>
      <c r="RD61" s="1"/>
      <c r="RE61" s="1"/>
      <c r="RF61" s="1" t="s">
        <v>11</v>
      </c>
      <c r="RG61" s="1" t="s">
        <v>55</v>
      </c>
      <c r="RH61" s="1">
        <v>67</v>
      </c>
      <c r="RI61" s="1">
        <v>12</v>
      </c>
      <c r="RJ61" s="1">
        <v>0.09</v>
      </c>
      <c r="RK61" s="1">
        <f t="shared" si="2728"/>
        <v>9.0999999999999998E-2</v>
      </c>
      <c r="RL61" s="1">
        <f t="shared" si="2729"/>
        <v>3.8012820512820515</v>
      </c>
      <c r="RM61" s="1">
        <f t="shared" si="2730"/>
        <v>5.7019230769230775E-3</v>
      </c>
      <c r="RN61" s="1">
        <f t="shared" si="2731"/>
        <v>43.744854631348176</v>
      </c>
      <c r="RO61" s="1"/>
      <c r="RP61" s="1"/>
      <c r="RQ61" s="1" t="s">
        <v>11</v>
      </c>
      <c r="RR61" s="1" t="s">
        <v>56</v>
      </c>
      <c r="RS61" s="1">
        <v>70</v>
      </c>
      <c r="RT61" s="1">
        <v>12</v>
      </c>
      <c r="RU61" s="1">
        <v>0.105</v>
      </c>
      <c r="RV61" s="1">
        <f t="shared" si="2732"/>
        <v>9.8999999999999991E-2</v>
      </c>
      <c r="RW61" s="1">
        <f t="shared" si="2733"/>
        <v>4.0288461538461533</v>
      </c>
      <c r="RX61" s="1">
        <f t="shared" si="2734"/>
        <v>6.0432692307692297E-3</v>
      </c>
      <c r="RY61" s="1">
        <f t="shared" si="2735"/>
        <v>46.363644411133755</v>
      </c>
      <c r="RZ61" s="1"/>
      <c r="SA61" s="1"/>
      <c r="SB61" s="2" t="s">
        <v>11</v>
      </c>
      <c r="SC61" s="1" t="s">
        <v>57</v>
      </c>
      <c r="SD61" s="1">
        <v>71</v>
      </c>
      <c r="SE61" s="2">
        <v>12</v>
      </c>
      <c r="SF61" s="1">
        <v>2.4E-2</v>
      </c>
      <c r="SG61" s="1">
        <f t="shared" si="2736"/>
        <v>0.02</v>
      </c>
      <c r="SH61" s="1">
        <f t="shared" si="2737"/>
        <v>1.4383561643835614</v>
      </c>
      <c r="SI61" s="1">
        <f t="shared" si="2738"/>
        <v>2.1575342465753422E-3</v>
      </c>
      <c r="SJ61" s="1">
        <f t="shared" si="2739"/>
        <v>16.552489520697705</v>
      </c>
      <c r="SK61" s="1"/>
      <c r="SL61" s="1"/>
      <c r="SM61" s="2" t="s">
        <v>11</v>
      </c>
      <c r="SN61" s="1" t="s">
        <v>58</v>
      </c>
      <c r="SO61" s="1">
        <v>72</v>
      </c>
      <c r="SP61" s="2">
        <v>12</v>
      </c>
      <c r="SQ61" s="1">
        <v>3.9E-2</v>
      </c>
      <c r="SR61" s="1">
        <f t="shared" si="2740"/>
        <v>3.3000000000000002E-2</v>
      </c>
      <c r="SS61" s="1">
        <f t="shared" si="2741"/>
        <v>1.8109965635738829</v>
      </c>
      <c r="ST61" s="1">
        <f t="shared" si="2742"/>
        <v>2.7164948453608246E-3</v>
      </c>
      <c r="SU61" s="1">
        <f t="shared" si="2743"/>
        <v>20.840805902495873</v>
      </c>
      <c r="SV61" s="1"/>
      <c r="SW61" s="1"/>
      <c r="SX61" s="2" t="s">
        <v>11</v>
      </c>
      <c r="SY61" s="1" t="s">
        <v>59</v>
      </c>
      <c r="SZ61" s="1">
        <v>73</v>
      </c>
      <c r="TA61" s="2">
        <v>12</v>
      </c>
      <c r="TB61" s="1">
        <v>4.9000000000000002E-2</v>
      </c>
      <c r="TC61" s="1">
        <f t="shared" si="2744"/>
        <v>4.3000000000000003E-2</v>
      </c>
      <c r="TD61" s="1">
        <f t="shared" si="2745"/>
        <v>2.0965517241379312</v>
      </c>
      <c r="TE61" s="1">
        <f t="shared" si="2746"/>
        <v>3.144827586206897E-3</v>
      </c>
      <c r="TF61" s="1">
        <f t="shared" si="2747"/>
        <v>24.126952213026176</v>
      </c>
      <c r="TG61" s="1"/>
      <c r="TH61" s="1"/>
      <c r="TI61" s="2" t="s">
        <v>11</v>
      </c>
      <c r="TJ61" s="1" t="s">
        <v>60</v>
      </c>
      <c r="TK61" s="1">
        <v>74</v>
      </c>
      <c r="TL61" s="2">
        <v>12</v>
      </c>
      <c r="TM61" s="1">
        <v>5.2999999999999999E-2</v>
      </c>
      <c r="TN61" s="1">
        <f t="shared" si="2748"/>
        <v>4.7E-2</v>
      </c>
      <c r="TO61" s="1">
        <f t="shared" si="1899"/>
        <v>2.2336769759450172</v>
      </c>
      <c r="TP61" s="1">
        <f t="shared" si="2749"/>
        <v>3.350515463917526E-3</v>
      </c>
      <c r="TQ61" s="1">
        <f t="shared" si="2750"/>
        <v>25.70497881712015</v>
      </c>
      <c r="TR61" s="1"/>
      <c r="TS61" s="1"/>
      <c r="TT61" s="2" t="s">
        <v>11</v>
      </c>
      <c r="TU61" s="1" t="s">
        <v>61</v>
      </c>
      <c r="TV61" s="1">
        <v>77</v>
      </c>
      <c r="TW61" s="2">
        <v>12</v>
      </c>
      <c r="TX61" s="1">
        <v>7.9000000000000001E-2</v>
      </c>
      <c r="TY61" s="1">
        <f t="shared" si="2751"/>
        <v>7.0000000000000007E-2</v>
      </c>
      <c r="TZ61" s="1">
        <f t="shared" si="2752"/>
        <v>2.9965635738831615</v>
      </c>
      <c r="UA61" s="1">
        <f t="shared" si="2753"/>
        <v>4.4948453608247424E-3</v>
      </c>
      <c r="UB61" s="1">
        <f t="shared" si="2754"/>
        <v>34.484217736198111</v>
      </c>
      <c r="UC61" s="1"/>
      <c r="UD61" s="1"/>
      <c r="UE61" s="2" t="s">
        <v>11</v>
      </c>
      <c r="UF61" s="1" t="s">
        <v>62</v>
      </c>
      <c r="UG61" s="1">
        <v>78</v>
      </c>
      <c r="UH61" s="2">
        <v>12</v>
      </c>
      <c r="UI61" s="1">
        <v>8.3000000000000004E-2</v>
      </c>
      <c r="UJ61" s="1">
        <f t="shared" si="2755"/>
        <v>7.5000000000000011E-2</v>
      </c>
      <c r="UK61" s="1">
        <f t="shared" si="2756"/>
        <v>2.757785467128028</v>
      </c>
      <c r="UL61" s="1">
        <f t="shared" si="2757"/>
        <v>4.1366782006920424E-3</v>
      </c>
      <c r="UM61" s="1">
        <f t="shared" si="2758"/>
        <v>31.736378078883291</v>
      </c>
      <c r="UN61" s="1"/>
      <c r="UO61" s="1"/>
      <c r="UP61" s="2" t="s">
        <v>11</v>
      </c>
      <c r="UQ61" s="1" t="s">
        <v>63</v>
      </c>
      <c r="UR61" s="1">
        <v>79</v>
      </c>
      <c r="US61" s="2">
        <v>12</v>
      </c>
      <c r="UT61" s="1">
        <v>8.4000000000000005E-2</v>
      </c>
      <c r="UU61" s="1">
        <f t="shared" si="2759"/>
        <v>7.5000000000000011E-2</v>
      </c>
      <c r="UV61" s="1">
        <f t="shared" si="2760"/>
        <v>3.158620689655173</v>
      </c>
      <c r="UW61" s="1">
        <f t="shared" si="2761"/>
        <v>4.7379310344827594E-3</v>
      </c>
      <c r="UX61" s="1">
        <f t="shared" si="2762"/>
        <v>36.349158268309175</v>
      </c>
      <c r="UY61" s="1"/>
      <c r="UZ61" s="1"/>
      <c r="VA61" s="2" t="s">
        <v>11</v>
      </c>
      <c r="VB61" s="1" t="s">
        <v>64</v>
      </c>
      <c r="VC61" s="1">
        <v>80</v>
      </c>
      <c r="VD61" s="2">
        <v>12</v>
      </c>
      <c r="VE61" s="1">
        <v>9.1999999999999998E-2</v>
      </c>
      <c r="VF61" s="1">
        <f t="shared" si="2763"/>
        <v>8.2000000000000003E-2</v>
      </c>
      <c r="VG61" s="1">
        <f t="shared" si="2764"/>
        <v>3.3724137931034481</v>
      </c>
      <c r="VH61" s="1">
        <f t="shared" si="2765"/>
        <v>5.0586206896551722E-3</v>
      </c>
      <c r="VI61" s="1">
        <f t="shared" si="2766"/>
        <v>38.80947247424276</v>
      </c>
      <c r="VJ61" s="1"/>
      <c r="VK61" s="1"/>
      <c r="VL61" s="2" t="s">
        <v>11</v>
      </c>
      <c r="VM61" s="1" t="s">
        <v>65</v>
      </c>
      <c r="VN61" s="1">
        <v>84</v>
      </c>
      <c r="VO61" s="2">
        <v>12</v>
      </c>
      <c r="VP61" s="1">
        <v>0.114</v>
      </c>
      <c r="VQ61" s="1">
        <f t="shared" si="2767"/>
        <v>0.10200000000000001</v>
      </c>
      <c r="VR61" s="1">
        <f t="shared" si="2768"/>
        <v>4.0756013745704474</v>
      </c>
      <c r="VS61" s="1">
        <f t="shared" si="2769"/>
        <v>6.1134020618556712E-3</v>
      </c>
      <c r="VT61" s="1">
        <f t="shared" si="2770"/>
        <v>46.901699810930005</v>
      </c>
      <c r="VU61" s="1"/>
      <c r="VV61" s="1"/>
      <c r="VW61" s="2" t="s">
        <v>11</v>
      </c>
      <c r="VX61" s="1" t="s">
        <v>66</v>
      </c>
      <c r="VY61" s="1">
        <v>85</v>
      </c>
      <c r="VZ61" s="2">
        <v>12</v>
      </c>
      <c r="WA61" s="1">
        <v>2.1999999999999999E-2</v>
      </c>
      <c r="WB61" s="1">
        <f t="shared" si="2771"/>
        <v>1.6999999999999998E-2</v>
      </c>
      <c r="WC61" s="1">
        <f t="shared" si="2772"/>
        <v>0.82578397212543553</v>
      </c>
      <c r="WD61" s="1">
        <f t="shared" si="2773"/>
        <v>1.2386759581881532E-3</v>
      </c>
      <c r="WE61" s="1">
        <f t="shared" si="2774"/>
        <v>9.503056950309972</v>
      </c>
      <c r="WF61" s="1"/>
      <c r="WG61" s="1"/>
      <c r="WH61" s="2" t="s">
        <v>11</v>
      </c>
      <c r="WI61" s="1" t="s">
        <v>67</v>
      </c>
      <c r="WJ61" s="1">
        <v>86</v>
      </c>
      <c r="WK61" s="2">
        <v>12</v>
      </c>
      <c r="WL61" s="1">
        <v>3.7999999999999999E-2</v>
      </c>
      <c r="WM61" s="1">
        <f t="shared" si="2775"/>
        <v>0.03</v>
      </c>
      <c r="WN61" s="1">
        <f t="shared" si="2776"/>
        <v>1.1979166666666665</v>
      </c>
      <c r="WO61" s="1">
        <f t="shared" si="2777"/>
        <v>1.7968749999999999E-3</v>
      </c>
      <c r="WP61" s="1">
        <f t="shared" si="2778"/>
        <v>13.785530706969963</v>
      </c>
      <c r="WQ61" s="1"/>
      <c r="WR61" s="1"/>
      <c r="WS61" s="2" t="s">
        <v>11</v>
      </c>
      <c r="WT61" s="1" t="s">
        <v>68</v>
      </c>
      <c r="WU61" s="1">
        <v>87</v>
      </c>
      <c r="WV61" s="2">
        <v>12</v>
      </c>
      <c r="WW61" s="1">
        <v>4.8000000000000001E-2</v>
      </c>
      <c r="WX61" s="1">
        <f t="shared" si="2779"/>
        <v>4.1000000000000002E-2</v>
      </c>
      <c r="WY61" s="1">
        <f t="shared" si="2780"/>
        <v>1.5679442508710801</v>
      </c>
      <c r="WZ61" s="1">
        <f t="shared" si="2781"/>
        <v>2.3519163763066203E-3</v>
      </c>
      <c r="XA61" s="1">
        <f t="shared" si="2782"/>
        <v>18.043779019575897</v>
      </c>
      <c r="XB61" s="1"/>
      <c r="XC61" s="1"/>
      <c r="XD61" s="2" t="s">
        <v>11</v>
      </c>
      <c r="XE61" s="1" t="s">
        <v>69</v>
      </c>
      <c r="XF61" s="1">
        <v>88</v>
      </c>
      <c r="XG61" s="2">
        <v>12</v>
      </c>
      <c r="XH61" s="1">
        <v>6.3E-2</v>
      </c>
      <c r="XI61" s="1">
        <f t="shared" si="2783"/>
        <v>5.3999999999999999E-2</v>
      </c>
      <c r="XJ61" s="1">
        <f t="shared" si="2784"/>
        <v>1.9930555555555556</v>
      </c>
      <c r="XK61" s="1">
        <f t="shared" si="2785"/>
        <v>2.9895833333333332E-3</v>
      </c>
      <c r="XL61" s="1">
        <f t="shared" si="2786"/>
        <v>22.935926451596405</v>
      </c>
      <c r="XM61" s="1"/>
      <c r="XN61" s="1"/>
      <c r="XO61" s="2" t="s">
        <v>11</v>
      </c>
      <c r="XP61" s="1" t="s">
        <v>70</v>
      </c>
      <c r="XQ61" s="1">
        <v>91</v>
      </c>
      <c r="XR61" s="2">
        <v>12</v>
      </c>
      <c r="XS61" s="1">
        <v>8.5999999999999993E-2</v>
      </c>
      <c r="XT61" s="1">
        <f t="shared" si="2787"/>
        <v>7.4999999999999997E-2</v>
      </c>
      <c r="XU61" s="1">
        <f t="shared" si="2788"/>
        <v>2.7162629757785468</v>
      </c>
      <c r="XV61" s="1">
        <f t="shared" si="2789"/>
        <v>4.0743944636678206E-3</v>
      </c>
      <c r="XW61" s="1">
        <f t="shared" si="2790"/>
        <v>31.258540516842384</v>
      </c>
      <c r="XX61" s="1"/>
      <c r="XY61" s="1"/>
      <c r="XZ61" s="2" t="s">
        <v>11</v>
      </c>
      <c r="YA61" s="1" t="s">
        <v>71</v>
      </c>
      <c r="YB61" s="1">
        <v>92</v>
      </c>
      <c r="YC61" s="2">
        <v>12</v>
      </c>
      <c r="YD61" s="1">
        <v>8.4000000000000005E-2</v>
      </c>
      <c r="YE61" s="1">
        <f t="shared" si="2791"/>
        <v>7.3000000000000009E-2</v>
      </c>
      <c r="YF61" s="1">
        <f t="shared" si="2792"/>
        <v>2.7628865979381447</v>
      </c>
      <c r="YG61" s="1">
        <f t="shared" si="2793"/>
        <v>4.1443298969072173E-3</v>
      </c>
      <c r="YH61" s="1">
        <f t="shared" si="2794"/>
        <v>31.795081490714775</v>
      </c>
      <c r="YI61" s="1"/>
      <c r="YJ61" s="1"/>
      <c r="YK61" s="2" t="s">
        <v>11</v>
      </c>
      <c r="YL61" s="1" t="s">
        <v>72</v>
      </c>
      <c r="YM61" s="1">
        <v>93</v>
      </c>
      <c r="YN61" s="2">
        <v>12</v>
      </c>
      <c r="YO61" s="1">
        <v>9.1999999999999998E-2</v>
      </c>
      <c r="YP61" s="1">
        <f t="shared" si="2795"/>
        <v>8.1000000000000003E-2</v>
      </c>
      <c r="YQ61" s="1">
        <f t="shared" si="2796"/>
        <v>2.9965870307167237</v>
      </c>
      <c r="YR61" s="1">
        <f t="shared" si="2797"/>
        <v>4.4948805460750859E-3</v>
      </c>
      <c r="YS61" s="1">
        <f t="shared" si="2798"/>
        <v>34.484487675592355</v>
      </c>
      <c r="YT61" s="1"/>
      <c r="YU61" s="1"/>
      <c r="YV61" s="2" t="s">
        <v>11</v>
      </c>
      <c r="YW61" s="1" t="s">
        <v>73</v>
      </c>
      <c r="YX61" s="1">
        <v>94</v>
      </c>
      <c r="YY61" s="2">
        <v>12</v>
      </c>
      <c r="YZ61" s="1">
        <v>9.9000000000000005E-2</v>
      </c>
      <c r="ZA61" s="1">
        <f t="shared" si="2799"/>
        <v>8.6000000000000007E-2</v>
      </c>
      <c r="ZB61" s="1">
        <f t="shared" si="2800"/>
        <v>3.1224489795918369</v>
      </c>
      <c r="ZC61" s="1">
        <f t="shared" si="2801"/>
        <v>4.6836734693877554E-3</v>
      </c>
      <c r="ZD61" s="1">
        <f t="shared" si="2802"/>
        <v>35.932897076126856</v>
      </c>
      <c r="ZE61" s="1"/>
      <c r="ZF61" s="1"/>
      <c r="ZG61" s="2" t="s">
        <v>11</v>
      </c>
      <c r="ZH61" s="1" t="s">
        <v>74</v>
      </c>
      <c r="ZI61" s="1">
        <v>95</v>
      </c>
      <c r="ZJ61" s="2">
        <v>12</v>
      </c>
      <c r="ZK61" s="1">
        <v>9.8000000000000004E-2</v>
      </c>
      <c r="ZL61" s="1">
        <f t="shared" si="2803"/>
        <v>8.5000000000000006E-2</v>
      </c>
      <c r="ZM61" s="1">
        <f t="shared" si="2804"/>
        <v>3.1088435374149666</v>
      </c>
      <c r="ZN61" s="1">
        <f t="shared" si="2805"/>
        <v>4.6632653061224501E-3</v>
      </c>
      <c r="ZO61" s="1">
        <f t="shared" si="2806"/>
        <v>35.776326718496684</v>
      </c>
      <c r="ZP61" s="1"/>
      <c r="ZQ61" s="1"/>
      <c r="ZR61" s="2" t="s">
        <v>11</v>
      </c>
      <c r="ZS61" s="1" t="s">
        <v>75</v>
      </c>
      <c r="ZT61" s="1">
        <v>99</v>
      </c>
      <c r="ZU61" s="2">
        <v>12</v>
      </c>
      <c r="ZV61" s="1">
        <v>0.114</v>
      </c>
      <c r="ZW61" s="1">
        <f t="shared" si="2807"/>
        <v>9.9000000000000005E-2</v>
      </c>
      <c r="ZX61" s="1">
        <f t="shared" si="2808"/>
        <v>3.4589041095890414</v>
      </c>
      <c r="ZY61" s="1">
        <f t="shared" si="2809"/>
        <v>5.1883561643835622E-3</v>
      </c>
      <c r="ZZ61" s="1">
        <f t="shared" si="2810"/>
        <v>39.804796228344486</v>
      </c>
      <c r="AAA61" s="1"/>
      <c r="AAB61" s="1"/>
      <c r="AAC61" s="2" t="s">
        <v>11</v>
      </c>
      <c r="AAD61" s="1" t="s">
        <v>76</v>
      </c>
      <c r="AAE61" s="1">
        <v>100</v>
      </c>
      <c r="AAF61" s="2">
        <v>12</v>
      </c>
      <c r="AAG61" s="1">
        <v>2.1999999999999999E-2</v>
      </c>
      <c r="AAH61" s="1">
        <f t="shared" si="3404"/>
        <v>1.9999999999999997E-2</v>
      </c>
      <c r="AAI61" s="1">
        <f t="shared" si="2811"/>
        <v>1.5896551724137931</v>
      </c>
      <c r="AAJ61" s="1">
        <f t="shared" si="2812"/>
        <v>2.3844827586206895E-3</v>
      </c>
      <c r="AAK61" s="1">
        <f t="shared" si="2813"/>
        <v>18.293626595732015</v>
      </c>
      <c r="AAL61" s="1"/>
      <c r="AAM61" s="1"/>
      <c r="AAN61" s="2" t="s">
        <v>11</v>
      </c>
      <c r="AAO61" s="1" t="s">
        <v>77</v>
      </c>
      <c r="AAP61" s="1">
        <v>101</v>
      </c>
      <c r="AAQ61" s="2">
        <v>12</v>
      </c>
      <c r="AAR61" s="1">
        <v>0.04</v>
      </c>
      <c r="AAS61" s="1">
        <f t="shared" si="2814"/>
        <v>3.3000000000000002E-2</v>
      </c>
      <c r="AAT61" s="1">
        <f t="shared" si="2815"/>
        <v>1.8408304498269896</v>
      </c>
      <c r="AAU61" s="1">
        <f t="shared" si="2816"/>
        <v>2.7612456747404847E-3</v>
      </c>
      <c r="AAV61" s="1">
        <f t="shared" si="2817"/>
        <v>21.184131917146686</v>
      </c>
      <c r="AAW61" s="1"/>
      <c r="AAX61" s="1"/>
      <c r="AAY61" s="2" t="s">
        <v>11</v>
      </c>
      <c r="AAZ61" s="1" t="s">
        <v>78</v>
      </c>
      <c r="ABA61" s="1">
        <v>102</v>
      </c>
      <c r="ABB61" s="2">
        <v>12</v>
      </c>
      <c r="ABC61" s="1">
        <v>4.2000000000000003E-2</v>
      </c>
      <c r="ABD61" s="1">
        <f t="shared" si="2818"/>
        <v>3.5000000000000003E-2</v>
      </c>
      <c r="ABE61" s="1">
        <f t="shared" si="2819"/>
        <v>1.9586206896551723</v>
      </c>
      <c r="ABF61" s="1">
        <f t="shared" si="2820"/>
        <v>2.9379310344827586E-3</v>
      </c>
      <c r="ABG61" s="1">
        <f t="shared" si="2821"/>
        <v>22.539652725327084</v>
      </c>
      <c r="ABH61" s="1"/>
      <c r="ABI61" s="1"/>
      <c r="ABJ61" s="2" t="s">
        <v>11</v>
      </c>
      <c r="ABK61" s="1" t="s">
        <v>79</v>
      </c>
      <c r="ABL61" s="1">
        <v>112</v>
      </c>
      <c r="ABM61" s="2">
        <v>12</v>
      </c>
      <c r="ABN61" s="1">
        <v>9.4E-2</v>
      </c>
      <c r="ABO61" s="1">
        <f t="shared" si="2822"/>
        <v>7.6999999999999999E-2</v>
      </c>
      <c r="ABP61" s="1">
        <f t="shared" si="2823"/>
        <v>3.4693877551020411</v>
      </c>
      <c r="ABQ61" s="1">
        <f t="shared" si="2824"/>
        <v>5.204081632653062E-3</v>
      </c>
      <c r="ABR61" s="1">
        <f t="shared" si="2825"/>
        <v>39.925441195696514</v>
      </c>
      <c r="ABS61" s="1"/>
      <c r="ABT61" s="1"/>
      <c r="ABU61" s="2" t="s">
        <v>11</v>
      </c>
      <c r="ABV61" s="1" t="s">
        <v>80</v>
      </c>
      <c r="ABW61" s="1">
        <v>113</v>
      </c>
      <c r="ABX61" s="2">
        <v>12</v>
      </c>
      <c r="ABY61" s="1">
        <v>2.9000000000000001E-2</v>
      </c>
      <c r="ABZ61" s="1">
        <f t="shared" si="2826"/>
        <v>1.6E-2</v>
      </c>
      <c r="ACA61" s="1">
        <f t="shared" si="2827"/>
        <v>0.23214285714285715</v>
      </c>
      <c r="ACB61" s="1">
        <f t="shared" si="2828"/>
        <v>3.4821428571428574E-4</v>
      </c>
      <c r="ACC61" s="1">
        <f t="shared" si="2829"/>
        <v>2.6714817270649869</v>
      </c>
      <c r="ACD61" s="1"/>
      <c r="ACE61" s="1"/>
      <c r="ACF61" s="2" t="s">
        <v>11</v>
      </c>
      <c r="ACG61" s="1" t="s">
        <v>81</v>
      </c>
      <c r="ACH61" s="1">
        <v>114</v>
      </c>
      <c r="ACI61" s="2">
        <v>12</v>
      </c>
      <c r="ACJ61" s="1">
        <v>4.5999999999999999E-2</v>
      </c>
      <c r="ACK61" s="1">
        <f t="shared" si="2830"/>
        <v>3.2000000000000001E-2</v>
      </c>
      <c r="ACL61" s="1">
        <f t="shared" si="2831"/>
        <v>0.7275985663082436</v>
      </c>
      <c r="ACM61" s="1">
        <f t="shared" si="2832"/>
        <v>1.0913978494623655E-3</v>
      </c>
      <c r="ACN61" s="1">
        <f t="shared" si="2833"/>
        <v>8.3731470287495906</v>
      </c>
      <c r="ACO61" s="1"/>
      <c r="ACP61" s="1"/>
      <c r="ACQ61" s="2" t="s">
        <v>11</v>
      </c>
      <c r="ACR61" s="1" t="s">
        <v>82</v>
      </c>
      <c r="ACS61" s="1">
        <v>115</v>
      </c>
      <c r="ACT61" s="2">
        <v>12</v>
      </c>
      <c r="ACU61" s="1">
        <v>5.2999999999999999E-2</v>
      </c>
      <c r="ACV61" s="1">
        <f t="shared" si="2834"/>
        <v>3.9E-2</v>
      </c>
      <c r="ACW61" s="1">
        <f t="shared" si="2835"/>
        <v>1.0213523131672597</v>
      </c>
      <c r="ACX61" s="1">
        <f t="shared" si="2836"/>
        <v>1.5320284697508896E-3</v>
      </c>
      <c r="ACY61" s="1">
        <f t="shared" si="2837"/>
        <v>11.753642025017374</v>
      </c>
      <c r="ACZ61" s="1"/>
      <c r="ADA61" s="1"/>
      <c r="ADB61" s="2" t="s">
        <v>11</v>
      </c>
      <c r="ADC61" s="1" t="s">
        <v>83</v>
      </c>
      <c r="ADD61" s="1">
        <v>116</v>
      </c>
      <c r="ADE61" s="2">
        <v>12</v>
      </c>
      <c r="ADF61" s="1">
        <v>6.2E-2</v>
      </c>
      <c r="ADG61" s="1">
        <f t="shared" si="2838"/>
        <v>4.5999999999999999E-2</v>
      </c>
      <c r="ADH61" s="1">
        <f t="shared" si="2839"/>
        <v>1.2704626334519571</v>
      </c>
      <c r="ADI61" s="1">
        <f t="shared" si="2840"/>
        <v>1.9056939501779357E-3</v>
      </c>
      <c r="ADJ61" s="1">
        <f t="shared" si="2841"/>
        <v>14.620383982338684</v>
      </c>
      <c r="ADK61" s="1"/>
      <c r="ADL61" s="1"/>
      <c r="ADM61" s="2" t="s">
        <v>11</v>
      </c>
      <c r="ADN61" s="1" t="s">
        <v>84</v>
      </c>
      <c r="ADO61" s="1">
        <v>119</v>
      </c>
      <c r="ADP61" s="2">
        <v>12</v>
      </c>
      <c r="ADQ61" s="1">
        <v>0.08</v>
      </c>
      <c r="ADR61" s="1">
        <f t="shared" si="2842"/>
        <v>6.3E-2</v>
      </c>
      <c r="ADS61" s="1">
        <f t="shared" si="2843"/>
        <v>1.3597122302158273</v>
      </c>
      <c r="ADT61" s="1">
        <f t="shared" si="2844"/>
        <v>2.0395683453237412E-3</v>
      </c>
      <c r="ADU61" s="1">
        <f t="shared" si="2845"/>
        <v>15.647461316688336</v>
      </c>
      <c r="ADV61" s="1"/>
      <c r="ADW61" s="1"/>
      <c r="ADX61" s="2" t="s">
        <v>11</v>
      </c>
      <c r="ADY61" s="1" t="s">
        <v>85</v>
      </c>
      <c r="ADZ61" s="1">
        <v>120</v>
      </c>
      <c r="AEA61" s="2">
        <v>12</v>
      </c>
      <c r="AEB61" s="1">
        <v>8.4000000000000005E-2</v>
      </c>
      <c r="AEC61" s="1">
        <f t="shared" si="2846"/>
        <v>6.7000000000000004E-2</v>
      </c>
      <c r="AED61" s="1">
        <f t="shared" si="2847"/>
        <v>1.4748201438848925</v>
      </c>
      <c r="AEE61" s="1">
        <f t="shared" si="2848"/>
        <v>2.2122302158273386E-3</v>
      </c>
      <c r="AEF61" s="1">
        <f t="shared" si="2849"/>
        <v>16.972114126566716</v>
      </c>
      <c r="AEG61" s="1"/>
      <c r="AEH61" s="1"/>
      <c r="AEI61" s="2" t="s">
        <v>11</v>
      </c>
      <c r="AEJ61" s="1" t="s">
        <v>86</v>
      </c>
      <c r="AEK61" s="1">
        <v>121</v>
      </c>
      <c r="AEL61" s="2">
        <v>12</v>
      </c>
      <c r="AEM61" s="1">
        <v>8.4000000000000005E-2</v>
      </c>
      <c r="AEN61" s="1">
        <f t="shared" si="2850"/>
        <v>6.6000000000000003E-2</v>
      </c>
      <c r="AEO61" s="1">
        <f t="shared" si="2851"/>
        <v>1.4784172661870507</v>
      </c>
      <c r="AEP61" s="1">
        <f t="shared" si="2852"/>
        <v>2.2176258992805762E-3</v>
      </c>
      <c r="AEQ61" s="1">
        <f t="shared" si="2853"/>
        <v>17.013509526875417</v>
      </c>
      <c r="AER61" s="1"/>
      <c r="AES61" s="1"/>
      <c r="AET61" s="2" t="s">
        <v>11</v>
      </c>
      <c r="AEU61" s="1" t="s">
        <v>87</v>
      </c>
      <c r="AEV61" s="1">
        <v>122</v>
      </c>
      <c r="AEW61" s="2">
        <v>12</v>
      </c>
      <c r="AEX61" s="1">
        <v>8.8999999999999996E-2</v>
      </c>
      <c r="AEY61" s="1">
        <f t="shared" si="2854"/>
        <v>7.1999999999999995E-2</v>
      </c>
      <c r="AEZ61" s="1">
        <f t="shared" si="2855"/>
        <v>1.6438848920863307</v>
      </c>
      <c r="AFA61" s="1">
        <f t="shared" si="2856"/>
        <v>2.4658273381294961E-3</v>
      </c>
      <c r="AFB61" s="1">
        <f t="shared" si="2857"/>
        <v>18.917697941075577</v>
      </c>
      <c r="AFC61" s="1"/>
      <c r="AFD61" s="1"/>
      <c r="AFE61" s="2" t="s">
        <v>11</v>
      </c>
      <c r="AFF61" s="1" t="s">
        <v>88</v>
      </c>
      <c r="AFG61" s="1">
        <v>123</v>
      </c>
      <c r="AFH61" s="2">
        <v>12</v>
      </c>
      <c r="AFI61" s="1">
        <v>9.2999999999999999E-2</v>
      </c>
      <c r="AFJ61" s="1">
        <f t="shared" si="2858"/>
        <v>7.5999999999999998E-2</v>
      </c>
      <c r="AFK61" s="1">
        <f t="shared" si="2859"/>
        <v>1.7841726618705036</v>
      </c>
      <c r="AFL61" s="1">
        <f t="shared" si="2860"/>
        <v>2.6762589928057555E-3</v>
      </c>
      <c r="AFM61" s="1">
        <f t="shared" si="2861"/>
        <v>20.532118553114852</v>
      </c>
      <c r="AFN61" s="1"/>
      <c r="AFO61" s="1"/>
      <c r="AFP61" s="2" t="s">
        <v>11</v>
      </c>
      <c r="AFQ61" s="1" t="s">
        <v>89</v>
      </c>
      <c r="AFR61" s="1">
        <v>126</v>
      </c>
      <c r="AFS61" s="2">
        <v>12</v>
      </c>
      <c r="AFT61" s="1">
        <v>0.112</v>
      </c>
      <c r="AFU61" s="1">
        <f t="shared" si="3405"/>
        <v>9.4E-2</v>
      </c>
      <c r="AFV61" s="1">
        <f t="shared" si="2862"/>
        <v>2.5836298932384341</v>
      </c>
      <c r="AFW61" s="1">
        <f t="shared" si="2863"/>
        <v>3.8754448398576513E-3</v>
      </c>
      <c r="AFX61" s="1">
        <f t="shared" si="2864"/>
        <v>29.732209443075309</v>
      </c>
      <c r="AFY61" s="1"/>
      <c r="AFZ61" s="1"/>
      <c r="AGA61" s="2" t="s">
        <v>11</v>
      </c>
      <c r="AGB61" s="1" t="s">
        <v>90</v>
      </c>
      <c r="AGC61" s="1">
        <v>127</v>
      </c>
      <c r="AGD61" s="2">
        <v>12</v>
      </c>
      <c r="AGE61" s="1">
        <v>3.6999999999999998E-2</v>
      </c>
      <c r="AGF61" s="1">
        <f t="shared" si="2865"/>
        <v>2.1999999999999999E-2</v>
      </c>
      <c r="AGG61" s="1">
        <f t="shared" si="2866"/>
        <v>0.97979797979797978</v>
      </c>
      <c r="AGH61" s="1">
        <f t="shared" si="2867"/>
        <v>1.4696969696969698E-3</v>
      </c>
      <c r="AGI61" s="1">
        <f t="shared" si="2868"/>
        <v>11.275438027519044</v>
      </c>
      <c r="AGJ61" s="1"/>
      <c r="AGK61" s="1"/>
      <c r="AGL61" s="2" t="s">
        <v>11</v>
      </c>
      <c r="AGM61" s="1" t="s">
        <v>91</v>
      </c>
      <c r="AGN61" s="1">
        <v>128</v>
      </c>
      <c r="AGO61" s="2">
        <v>12</v>
      </c>
      <c r="AGP61" s="1">
        <v>4.7E-2</v>
      </c>
      <c r="AGQ61" s="1">
        <f t="shared" si="2869"/>
        <v>3.2000000000000001E-2</v>
      </c>
      <c r="AGR61" s="1">
        <f t="shared" si="2870"/>
        <v>1.3511705685618729</v>
      </c>
      <c r="AGS61" s="1">
        <f t="shared" si="2871"/>
        <v>2.0267558528428093E-3</v>
      </c>
      <c r="AGT61" s="1">
        <f t="shared" si="2872"/>
        <v>15.549164546724533</v>
      </c>
      <c r="AGU61" s="1"/>
      <c r="AGV61" s="1"/>
      <c r="AGW61" s="2" t="s">
        <v>11</v>
      </c>
      <c r="AGX61" s="1" t="s">
        <v>92</v>
      </c>
      <c r="AGY61" s="1">
        <v>129</v>
      </c>
      <c r="AGZ61" s="2">
        <v>12</v>
      </c>
      <c r="AHA61" s="1">
        <v>4.8000000000000001E-2</v>
      </c>
      <c r="AHB61" s="1">
        <f t="shared" si="2025"/>
        <v>3.4000000000000002E-2</v>
      </c>
      <c r="AHC61" s="1">
        <f t="shared" si="2873"/>
        <v>1.5083056478405317</v>
      </c>
      <c r="AHD61" s="1">
        <f t="shared" si="2874"/>
        <v>2.2624584717607977E-3</v>
      </c>
      <c r="AHE61" s="1">
        <f t="shared" si="2875"/>
        <v>17.357462670304177</v>
      </c>
      <c r="AHF61" s="1"/>
      <c r="AHG61" s="1"/>
      <c r="AHH61" s="2" t="s">
        <v>11</v>
      </c>
      <c r="AHI61" s="1" t="s">
        <v>93</v>
      </c>
      <c r="AHJ61" s="1">
        <v>130</v>
      </c>
      <c r="AHK61" s="2">
        <v>12</v>
      </c>
      <c r="AHL61" s="1">
        <v>5.6000000000000001E-2</v>
      </c>
      <c r="AHM61" s="1">
        <f t="shared" si="2876"/>
        <v>4.2000000000000003E-2</v>
      </c>
      <c r="AHN61" s="1">
        <f t="shared" si="2877"/>
        <v>1.7692307692307694</v>
      </c>
      <c r="AHO61" s="1">
        <f t="shared" si="2878"/>
        <v>2.6538461538461542E-3</v>
      </c>
      <c r="AHP61" s="1">
        <f t="shared" si="2879"/>
        <v>20.360168428755642</v>
      </c>
      <c r="AHQ61" s="1"/>
      <c r="AHR61" s="1"/>
      <c r="AHS61" s="2" t="s">
        <v>11</v>
      </c>
      <c r="AHT61" s="1" t="s">
        <v>94</v>
      </c>
      <c r="AHU61" s="1">
        <v>133</v>
      </c>
      <c r="AHV61" s="2">
        <v>12</v>
      </c>
      <c r="AHW61" s="1">
        <v>7.0999999999999994E-2</v>
      </c>
      <c r="AHX61" s="1">
        <f t="shared" si="2880"/>
        <v>5.4999999999999993E-2</v>
      </c>
      <c r="AHY61" s="1">
        <f t="shared" si="2881"/>
        <v>2.2225913621262454</v>
      </c>
      <c r="AHZ61" s="1">
        <f t="shared" si="2882"/>
        <v>3.3338870431893681E-3</v>
      </c>
      <c r="AIA61" s="1">
        <f t="shared" si="2883"/>
        <v>25.577406445888741</v>
      </c>
      <c r="AIB61" s="1"/>
      <c r="AIC61" s="1"/>
      <c r="AID61" s="2" t="s">
        <v>11</v>
      </c>
      <c r="AIE61" s="1" t="s">
        <v>95</v>
      </c>
      <c r="AIF61" s="1">
        <v>134</v>
      </c>
      <c r="AIG61" s="2">
        <v>12</v>
      </c>
      <c r="AIH61" s="1">
        <v>7.0000000000000007E-2</v>
      </c>
      <c r="AII61" s="1">
        <f t="shared" si="2037"/>
        <v>5.3000000000000005E-2</v>
      </c>
      <c r="AIJ61" s="1">
        <f t="shared" si="2884"/>
        <v>2.1428571428571432</v>
      </c>
      <c r="AIK61" s="1">
        <f t="shared" si="2885"/>
        <v>3.2142857142857151E-3</v>
      </c>
      <c r="AIL61" s="1">
        <f t="shared" si="2886"/>
        <v>24.659831326753732</v>
      </c>
      <c r="AIM61" s="1"/>
      <c r="AIN61" s="1"/>
      <c r="AIO61" s="2" t="s">
        <v>11</v>
      </c>
      <c r="AIP61" s="1" t="s">
        <v>96</v>
      </c>
      <c r="AIQ61" s="1">
        <v>135</v>
      </c>
      <c r="AIR61" s="2">
        <v>12</v>
      </c>
      <c r="AIS61" s="1">
        <v>7.3999999999999996E-2</v>
      </c>
      <c r="AIT61" s="1">
        <f t="shared" si="2887"/>
        <v>0.06</v>
      </c>
      <c r="AIU61" s="1">
        <f t="shared" si="2888"/>
        <v>2.4205298013245033</v>
      </c>
      <c r="AIV61" s="1">
        <f t="shared" si="2889"/>
        <v>3.6307947019867553E-3</v>
      </c>
      <c r="AIW61" s="1">
        <f t="shared" si="2890"/>
        <v>27.855266423620048</v>
      </c>
      <c r="AIX61" s="1"/>
      <c r="AIY61" s="1"/>
      <c r="AIZ61" s="2" t="s">
        <v>11</v>
      </c>
      <c r="AJA61" s="1" t="s">
        <v>97</v>
      </c>
      <c r="AJB61" s="1">
        <v>136</v>
      </c>
      <c r="AJC61" s="2">
        <v>12</v>
      </c>
      <c r="AJD61" s="1">
        <v>7.8E-2</v>
      </c>
      <c r="AJE61" s="1">
        <f t="shared" si="2891"/>
        <v>6.2E-2</v>
      </c>
      <c r="AJF61" s="1">
        <f t="shared" si="2892"/>
        <v>2.4768211920529803</v>
      </c>
      <c r="AJG61" s="1">
        <f t="shared" si="2893"/>
        <v>3.7152317880794704E-3</v>
      </c>
      <c r="AJH61" s="1">
        <f t="shared" si="2894"/>
        <v>28.503063317192609</v>
      </c>
      <c r="AJI61" s="1"/>
      <c r="AJJ61" s="1"/>
      <c r="AJK61" s="2" t="s">
        <v>11</v>
      </c>
      <c r="AJL61" s="1" t="s">
        <v>98</v>
      </c>
      <c r="AJM61" s="1">
        <v>140</v>
      </c>
      <c r="AJN61" s="2">
        <v>12</v>
      </c>
      <c r="AJO61" s="1">
        <v>0.122</v>
      </c>
      <c r="AJP61" s="1">
        <f t="shared" si="2895"/>
        <v>0.106</v>
      </c>
      <c r="AJQ61" s="1">
        <f t="shared" si="2896"/>
        <v>3.9869281045751634</v>
      </c>
      <c r="AJR61" s="1">
        <f t="shared" si="2897"/>
        <v>5.9803921568627452E-3</v>
      </c>
      <c r="AJS61" s="1">
        <f t="shared" si="2898"/>
        <v>45.881254799668149</v>
      </c>
      <c r="AJT61" s="1"/>
      <c r="AJU61" s="1"/>
      <c r="AJV61" s="2" t="s">
        <v>11</v>
      </c>
      <c r="AJW61" s="1" t="s">
        <v>99</v>
      </c>
      <c r="AJX61" s="1">
        <v>141</v>
      </c>
      <c r="AJY61" s="2">
        <v>12</v>
      </c>
      <c r="AJZ61" s="1">
        <v>3.2000000000000001E-2</v>
      </c>
      <c r="AKA61" s="1">
        <f t="shared" si="2899"/>
        <v>1.2E-2</v>
      </c>
      <c r="AKB61" s="1">
        <f t="shared" si="2900"/>
        <v>0.54915254237288136</v>
      </c>
      <c r="AKC61" s="1">
        <f t="shared" si="2901"/>
        <v>8.2372881355932204E-4</v>
      </c>
      <c r="AKD61" s="1">
        <f t="shared" si="2902"/>
        <v>6.3196042315341749</v>
      </c>
      <c r="AKE61" s="1"/>
      <c r="AKF61" s="1"/>
      <c r="AKG61" s="2" t="s">
        <v>11</v>
      </c>
      <c r="AKH61" s="1" t="s">
        <v>100</v>
      </c>
      <c r="AKI61" s="1">
        <v>143</v>
      </c>
      <c r="AKJ61" s="2">
        <v>12</v>
      </c>
      <c r="AKK61" s="1">
        <v>4.7E-2</v>
      </c>
      <c r="AKL61" s="1">
        <f t="shared" si="2903"/>
        <v>2.5000000000000001E-2</v>
      </c>
      <c r="AKM61" s="1">
        <f t="shared" si="2904"/>
        <v>0.97966101694915264</v>
      </c>
      <c r="AKN61" s="1">
        <f t="shared" si="2905"/>
        <v>1.4694915254237289E-3</v>
      </c>
      <c r="AKO61" s="1">
        <f t="shared" si="2906"/>
        <v>11.273861869835658</v>
      </c>
      <c r="AKP61" s="1"/>
      <c r="AKQ61" s="1"/>
      <c r="AKR61" s="2" t="s">
        <v>11</v>
      </c>
      <c r="AKS61" s="1" t="s">
        <v>101</v>
      </c>
      <c r="AKT61" s="1">
        <v>144</v>
      </c>
      <c r="AKU61" s="2">
        <v>12</v>
      </c>
      <c r="AKV61" s="1">
        <v>5.1999999999999998E-2</v>
      </c>
      <c r="AKW61" s="1">
        <f t="shared" si="2907"/>
        <v>2.8999999999999998E-2</v>
      </c>
      <c r="AKX61" s="1">
        <f t="shared" si="2908"/>
        <v>1.0847457627118644</v>
      </c>
      <c r="AKY61" s="1">
        <f t="shared" si="2909"/>
        <v>1.6271186440677966E-3</v>
      </c>
      <c r="AKZ61" s="1">
        <f t="shared" si="2910"/>
        <v>12.483168852413185</v>
      </c>
      <c r="ALA61" s="1"/>
      <c r="ALB61" s="1"/>
      <c r="ALC61" s="2" t="s">
        <v>11</v>
      </c>
      <c r="ALD61" s="1" t="s">
        <v>102</v>
      </c>
      <c r="ALE61" s="1">
        <v>147</v>
      </c>
      <c r="ALF61" s="2">
        <v>12</v>
      </c>
      <c r="ALG61" s="1">
        <v>6.3E-2</v>
      </c>
      <c r="ALH61" s="1">
        <f t="shared" si="2911"/>
        <v>3.7000000000000005E-2</v>
      </c>
      <c r="ALI61" s="1">
        <f t="shared" si="2912"/>
        <v>1.3593220338983052</v>
      </c>
      <c r="ALJ61" s="1">
        <f t="shared" si="2913"/>
        <v>2.038983050847458E-3</v>
      </c>
      <c r="ALK61" s="1">
        <f t="shared" si="2914"/>
        <v>15.642970968180276</v>
      </c>
      <c r="ALL61" s="1"/>
      <c r="ALM61" s="1"/>
      <c r="ALN61" s="2" t="s">
        <v>11</v>
      </c>
      <c r="ALO61" s="1" t="s">
        <v>103</v>
      </c>
      <c r="ALP61" s="1">
        <v>148</v>
      </c>
      <c r="ALQ61" s="2">
        <v>12</v>
      </c>
      <c r="ALR61" s="1">
        <v>6.2E-2</v>
      </c>
      <c r="ALS61" s="1">
        <f t="shared" si="2915"/>
        <v>3.6999999999999998E-2</v>
      </c>
      <c r="ALT61" s="1">
        <f t="shared" si="2916"/>
        <v>1.2653061224489794</v>
      </c>
      <c r="ALU61" s="1">
        <f t="shared" si="2917"/>
        <v>1.8979591836734693E-3</v>
      </c>
      <c r="ALV61" s="1">
        <f t="shared" si="2918"/>
        <v>14.561043259606961</v>
      </c>
      <c r="ALW61" s="1"/>
      <c r="ALX61" s="1"/>
      <c r="ALY61" s="2" t="s">
        <v>11</v>
      </c>
      <c r="ALZ61" s="1" t="s">
        <v>104</v>
      </c>
      <c r="AMA61" s="1">
        <v>149</v>
      </c>
      <c r="AMB61" s="2">
        <v>12</v>
      </c>
      <c r="AMC61" s="1">
        <v>6.4000000000000001E-2</v>
      </c>
      <c r="AMD61" s="1">
        <f t="shared" si="2919"/>
        <v>4.3999999999999997E-2</v>
      </c>
      <c r="AME61" s="1">
        <f t="shared" si="2920"/>
        <v>1.5856164383561642</v>
      </c>
      <c r="AMF61" s="1">
        <f t="shared" si="2921"/>
        <v>2.3784246575342463E-3</v>
      </c>
      <c r="AMG61" s="1">
        <f t="shared" si="2922"/>
        <v>18.24714916210247</v>
      </c>
      <c r="AMH61" s="1"/>
      <c r="AMI61" s="1"/>
      <c r="AMJ61" s="2" t="s">
        <v>11</v>
      </c>
      <c r="AMK61" s="1" t="s">
        <v>105</v>
      </c>
      <c r="AML61" s="1">
        <v>150</v>
      </c>
      <c r="AMM61" s="2">
        <v>12</v>
      </c>
      <c r="AMN61" s="1">
        <v>6.7000000000000004E-2</v>
      </c>
      <c r="AMO61" s="1">
        <f t="shared" si="2923"/>
        <v>4.8000000000000001E-2</v>
      </c>
      <c r="AMP61" s="1">
        <f t="shared" si="2924"/>
        <v>1.6164383561643836</v>
      </c>
      <c r="AMQ61" s="1">
        <f t="shared" si="2925"/>
        <v>2.4246575342465756E-3</v>
      </c>
      <c r="AMR61" s="1">
        <f t="shared" si="2926"/>
        <v>18.601845366117423</v>
      </c>
      <c r="AMS61" s="1"/>
      <c r="AMT61" s="1"/>
      <c r="AMU61" s="2" t="s">
        <v>11</v>
      </c>
      <c r="AMV61" s="1" t="s">
        <v>106</v>
      </c>
      <c r="AMW61" s="1">
        <v>151</v>
      </c>
      <c r="AMX61" s="2">
        <v>12</v>
      </c>
      <c r="AMY61" s="1">
        <v>7.2999999999999995E-2</v>
      </c>
      <c r="AMZ61" s="1">
        <f t="shared" si="2927"/>
        <v>5.2999999999999992E-2</v>
      </c>
      <c r="ANA61" s="1">
        <f t="shared" si="2928"/>
        <v>1.7397260273972599</v>
      </c>
      <c r="ANB61" s="1">
        <f t="shared" si="2929"/>
        <v>2.60958904109589E-3</v>
      </c>
      <c r="ANC61" s="1">
        <f t="shared" si="2930"/>
        <v>20.020630182177221</v>
      </c>
      <c r="AND61" s="1"/>
      <c r="ANE61" s="1"/>
      <c r="ANF61" s="2" t="s">
        <v>11</v>
      </c>
      <c r="ANG61" s="1" t="s">
        <v>107</v>
      </c>
      <c r="ANH61" s="1">
        <v>154</v>
      </c>
      <c r="ANI61" s="2">
        <v>12</v>
      </c>
      <c r="ANJ61" s="1">
        <v>0.08</v>
      </c>
      <c r="ANK61" s="1">
        <f t="shared" si="2931"/>
        <v>6.0999999999999999E-2</v>
      </c>
      <c r="ANL61" s="1">
        <f t="shared" si="2932"/>
        <v>2.0034482758620689</v>
      </c>
      <c r="ANM61" s="1">
        <f t="shared" si="2933"/>
        <v>3.0051724137931035E-3</v>
      </c>
      <c r="ANN61" s="1">
        <f t="shared" si="2934"/>
        <v>23.055525058829289</v>
      </c>
      <c r="ANO61" s="1"/>
      <c r="ANP61" s="1"/>
      <c r="ANQ61" s="2" t="s">
        <v>11</v>
      </c>
      <c r="ANR61" s="1" t="s">
        <v>108</v>
      </c>
      <c r="ANS61" s="1">
        <v>155</v>
      </c>
      <c r="ANT61" s="2">
        <v>12</v>
      </c>
      <c r="ANU61" s="1">
        <v>3.4000000000000002E-2</v>
      </c>
      <c r="ANV61" s="1">
        <f t="shared" si="2935"/>
        <v>1.4000000000000002E-2</v>
      </c>
      <c r="ANW61" s="1">
        <f t="shared" si="2936"/>
        <v>0.22866894197952226</v>
      </c>
      <c r="ANX61" s="1">
        <f t="shared" si="2937"/>
        <v>3.4300341296928337E-4</v>
      </c>
      <c r="ANY61" s="1">
        <f t="shared" si="2938"/>
        <v>2.631504184811718</v>
      </c>
      <c r="ANZ61" s="1"/>
      <c r="AOA61" s="1"/>
      <c r="AOB61" s="2" t="s">
        <v>11</v>
      </c>
      <c r="AOC61" s="1" t="s">
        <v>109</v>
      </c>
      <c r="AOD61" s="1">
        <v>156</v>
      </c>
      <c r="AOE61" s="2">
        <v>12</v>
      </c>
      <c r="AOF61" s="1">
        <v>4.1000000000000002E-2</v>
      </c>
      <c r="AOG61" s="1">
        <f t="shared" si="2939"/>
        <v>0.02</v>
      </c>
      <c r="AOH61" s="1">
        <f t="shared" si="2940"/>
        <v>0.47457627118644069</v>
      </c>
      <c r="AOI61" s="1">
        <f t="shared" si="2941"/>
        <v>7.1186440677966105E-4</v>
      </c>
      <c r="AOJ61" s="1">
        <f t="shared" si="2942"/>
        <v>5.461386372930769</v>
      </c>
      <c r="AOK61" s="1"/>
      <c r="AOL61" s="1"/>
      <c r="AOM61" s="2" t="s">
        <v>11</v>
      </c>
      <c r="AON61" s="1" t="s">
        <v>110</v>
      </c>
      <c r="AOO61" s="1">
        <v>157</v>
      </c>
      <c r="AOP61" s="2">
        <v>12</v>
      </c>
      <c r="AOQ61" s="1">
        <v>4.1000000000000002E-2</v>
      </c>
      <c r="AOR61" s="1">
        <f t="shared" si="2943"/>
        <v>2.7000000000000003E-2</v>
      </c>
      <c r="AOS61" s="1">
        <f t="shared" si="2944"/>
        <v>0.87372013651877145</v>
      </c>
      <c r="AOT61" s="1">
        <f t="shared" si="2945"/>
        <v>1.3105802047781571E-3</v>
      </c>
      <c r="AOU61" s="1">
        <f t="shared" si="2946"/>
        <v>10.054702556892533</v>
      </c>
      <c r="AOV61" s="1"/>
      <c r="AOW61" s="1"/>
      <c r="AOX61" s="2" t="s">
        <v>11</v>
      </c>
      <c r="AOY61" s="1" t="s">
        <v>111</v>
      </c>
      <c r="AOZ61" s="1">
        <v>158</v>
      </c>
      <c r="APA61" s="2">
        <v>12</v>
      </c>
      <c r="APB61" s="1">
        <v>5.1999999999999998E-2</v>
      </c>
      <c r="APC61" s="1">
        <f t="shared" si="2947"/>
        <v>3.2000000000000001E-2</v>
      </c>
      <c r="APD61" s="1">
        <f t="shared" si="2948"/>
        <v>0.78767123287671226</v>
      </c>
      <c r="APE61" s="1">
        <f t="shared" si="2949"/>
        <v>1.1815068493150685E-3</v>
      </c>
      <c r="APF61" s="1">
        <f t="shared" si="2950"/>
        <v>9.0644585470487442</v>
      </c>
      <c r="APG61" s="1"/>
      <c r="APH61" s="1"/>
      <c r="API61" s="2" t="s">
        <v>11</v>
      </c>
      <c r="APJ61" s="1" t="s">
        <v>112</v>
      </c>
      <c r="APK61" s="1">
        <v>161</v>
      </c>
      <c r="APL61" s="2">
        <v>12</v>
      </c>
      <c r="APM61" s="1">
        <v>0.06</v>
      </c>
      <c r="APN61" s="1">
        <f t="shared" si="2951"/>
        <v>4.3999999999999997E-2</v>
      </c>
      <c r="APO61" s="1">
        <f t="shared" si="2952"/>
        <v>1.3549488054607508</v>
      </c>
      <c r="APP61" s="1">
        <f t="shared" si="2953"/>
        <v>2.0324232081911264E-3</v>
      </c>
      <c r="APQ61" s="1">
        <f t="shared" si="2954"/>
        <v>15.592644199555997</v>
      </c>
      <c r="APR61" s="1"/>
      <c r="APS61" s="1"/>
      <c r="APT61" s="2" t="s">
        <v>11</v>
      </c>
      <c r="APU61" s="1" t="s">
        <v>113</v>
      </c>
      <c r="APV61" s="1">
        <v>162</v>
      </c>
      <c r="APW61" s="2">
        <v>12</v>
      </c>
      <c r="APX61" s="1">
        <v>4.8000000000000001E-2</v>
      </c>
      <c r="APY61" s="1">
        <f t="shared" si="2955"/>
        <v>4.3000000000000003E-2</v>
      </c>
      <c r="APZ61" s="1">
        <f t="shared" si="2956"/>
        <v>1.8006872852233677</v>
      </c>
      <c r="AQA61" s="1">
        <f t="shared" si="2957"/>
        <v>2.7010309278350515E-3</v>
      </c>
      <c r="AQB61" s="1">
        <f t="shared" si="2958"/>
        <v>20.722167538724552</v>
      </c>
      <c r="AQC61" s="1"/>
      <c r="AQD61" s="1"/>
      <c r="AQE61" s="2" t="s">
        <v>11</v>
      </c>
      <c r="AQF61" s="1" t="s">
        <v>114</v>
      </c>
      <c r="AQG61" s="1">
        <v>163</v>
      </c>
      <c r="AQH61" s="2">
        <v>12</v>
      </c>
      <c r="AQI61" s="1">
        <v>6.2E-2</v>
      </c>
      <c r="AQJ61" s="1">
        <f t="shared" si="3406"/>
        <v>4.5999999999999999E-2</v>
      </c>
      <c r="AQK61" s="1">
        <f t="shared" si="2959"/>
        <v>1.2945205479452055</v>
      </c>
      <c r="AQL61" s="1">
        <f t="shared" si="2960"/>
        <v>1.9417808219178083E-3</v>
      </c>
      <c r="AQM61" s="1">
        <f t="shared" si="2961"/>
        <v>14.897240568627936</v>
      </c>
      <c r="AQN61" s="1"/>
      <c r="AQO61" s="1"/>
      <c r="AQP61" s="2" t="s">
        <v>11</v>
      </c>
      <c r="AQQ61" s="1" t="s">
        <v>115</v>
      </c>
      <c r="AQR61" s="1">
        <v>169</v>
      </c>
      <c r="AQS61" s="2">
        <v>12</v>
      </c>
      <c r="AQT61" s="1">
        <v>4.9000000000000002E-2</v>
      </c>
      <c r="AQU61" s="1">
        <f t="shared" si="2962"/>
        <v>5.7000000000000002E-2</v>
      </c>
      <c r="AQV61" s="1">
        <f t="shared" si="2963"/>
        <v>2.4982935153583616</v>
      </c>
      <c r="AQW61" s="1">
        <f t="shared" si="2964"/>
        <v>3.7474402730375425E-3</v>
      </c>
      <c r="AQX61" s="1">
        <f t="shared" si="2965"/>
        <v>28.750165123614583</v>
      </c>
      <c r="AQY61" s="1"/>
      <c r="AQZ61" s="1"/>
      <c r="ARA61" s="2" t="s">
        <v>11</v>
      </c>
      <c r="ARB61" s="1" t="s">
        <v>116</v>
      </c>
      <c r="ARC61" s="1">
        <v>170</v>
      </c>
      <c r="ARD61" s="2">
        <v>12</v>
      </c>
      <c r="ARE61" s="1">
        <v>0.02</v>
      </c>
      <c r="ARF61" s="1">
        <f t="shared" si="2966"/>
        <v>1.4E-2</v>
      </c>
      <c r="ARG61" s="1">
        <f t="shared" si="2967"/>
        <v>0.20748299319727889</v>
      </c>
      <c r="ARH61" s="1">
        <f t="shared" si="2968"/>
        <v>3.1122448979591837E-4</v>
      </c>
      <c r="ARI61" s="1">
        <f t="shared" si="2969"/>
        <v>2.3876979538602812</v>
      </c>
      <c r="ARJ61" s="1"/>
      <c r="ARK61" s="1"/>
      <c r="ARL61" s="2" t="s">
        <v>11</v>
      </c>
      <c r="ARM61" s="1" t="s">
        <v>117</v>
      </c>
      <c r="ARN61" s="1">
        <v>171</v>
      </c>
      <c r="ARO61" s="2">
        <v>12</v>
      </c>
      <c r="ARP61" s="1">
        <v>3.1E-2</v>
      </c>
      <c r="ARQ61" s="1">
        <f t="shared" si="2970"/>
        <v>2.5000000000000001E-2</v>
      </c>
      <c r="ARR61" s="1">
        <f t="shared" si="2971"/>
        <v>0.66780821917808231</v>
      </c>
      <c r="ARS61" s="1">
        <f t="shared" si="2972"/>
        <v>1.0017123287671234E-3</v>
      </c>
      <c r="ART61" s="1">
        <f t="shared" si="2973"/>
        <v>7.6850844203239355</v>
      </c>
      <c r="ARU61" s="1"/>
      <c r="ARV61" s="1"/>
      <c r="ARW61" s="2" t="s">
        <v>11</v>
      </c>
      <c r="ARX61" s="1" t="s">
        <v>118</v>
      </c>
      <c r="ARY61" s="1">
        <v>172</v>
      </c>
      <c r="ARZ61" s="2">
        <v>12</v>
      </c>
      <c r="ASA61" s="1">
        <v>4.9000000000000002E-2</v>
      </c>
      <c r="ASB61" s="1">
        <f t="shared" si="2974"/>
        <v>2.9000000000000001E-2</v>
      </c>
      <c r="ASC61" s="1">
        <f t="shared" si="2975"/>
        <v>0.23050847457627122</v>
      </c>
      <c r="ASD61" s="1">
        <f t="shared" si="2976"/>
        <v>3.4576271186440683E-4</v>
      </c>
      <c r="ASE61" s="1">
        <f t="shared" si="2977"/>
        <v>2.6526733811378023</v>
      </c>
      <c r="ASF61" s="1"/>
      <c r="ASG61" s="1"/>
      <c r="ASH61" s="2" t="s">
        <v>11</v>
      </c>
      <c r="ASI61" s="1" t="s">
        <v>119</v>
      </c>
      <c r="ASJ61" s="1">
        <v>173</v>
      </c>
      <c r="ASK61" s="2">
        <v>12</v>
      </c>
      <c r="ASL61" s="1">
        <v>3.1E-2</v>
      </c>
      <c r="ASM61" s="1">
        <f t="shared" si="2978"/>
        <v>2.8000000000000001E-2</v>
      </c>
      <c r="ASN61" s="1">
        <f t="shared" si="2979"/>
        <v>0.72602739726027399</v>
      </c>
      <c r="ASO61" s="1">
        <f t="shared" si="2980"/>
        <v>1.0890410958904111E-3</v>
      </c>
      <c r="ASP61" s="1">
        <f t="shared" si="2981"/>
        <v>8.3550661390188434</v>
      </c>
      <c r="ASQ61" s="1"/>
      <c r="ASR61" s="1"/>
      <c r="ASS61" s="2" t="s">
        <v>11</v>
      </c>
      <c r="AST61" s="1" t="s">
        <v>120</v>
      </c>
      <c r="ASU61" s="1">
        <v>176</v>
      </c>
      <c r="ASV61" s="2">
        <v>12</v>
      </c>
      <c r="ASW61" s="1">
        <v>4.8000000000000001E-2</v>
      </c>
      <c r="ASX61" s="1">
        <f t="shared" si="2982"/>
        <v>4.1000000000000002E-2</v>
      </c>
      <c r="ASY61" s="1">
        <f t="shared" si="2983"/>
        <v>0.96907216494845372</v>
      </c>
      <c r="ASZ61" s="1">
        <f t="shared" si="2984"/>
        <v>1.4536082474226805E-3</v>
      </c>
      <c r="ATA61" s="1">
        <f t="shared" si="2985"/>
        <v>11.152006194504434</v>
      </c>
      <c r="ATB61" s="1"/>
      <c r="ATC61" s="1"/>
      <c r="ATD61" s="2" t="s">
        <v>11</v>
      </c>
      <c r="ATE61" s="1" t="s">
        <v>121</v>
      </c>
      <c r="ATF61" s="1">
        <v>180</v>
      </c>
      <c r="ATG61" s="2">
        <v>12</v>
      </c>
      <c r="ATH61" s="1">
        <v>7.2999999999999995E-2</v>
      </c>
      <c r="ATI61" s="1">
        <f t="shared" si="2986"/>
        <v>5.1999999999999991E-2</v>
      </c>
      <c r="ATJ61" s="1">
        <f t="shared" si="2987"/>
        <v>0.77854671280276788</v>
      </c>
      <c r="ATK61" s="1">
        <f t="shared" si="2988"/>
        <v>1.1678200692041519E-3</v>
      </c>
      <c r="ATL61" s="1">
        <f t="shared" si="2989"/>
        <v>8.9594542882669224</v>
      </c>
      <c r="ATM61" s="1"/>
      <c r="ATN61" s="1"/>
      <c r="ATO61" s="2" t="s">
        <v>11</v>
      </c>
      <c r="ATP61" s="1" t="s">
        <v>122</v>
      </c>
      <c r="ATQ61" s="1">
        <v>183</v>
      </c>
      <c r="ATR61" s="2">
        <v>12</v>
      </c>
      <c r="ATS61" s="1">
        <v>5.8000000000000003E-2</v>
      </c>
      <c r="ATT61" s="1">
        <f t="shared" si="2990"/>
        <v>5.7000000000000002E-2</v>
      </c>
      <c r="ATU61" s="1">
        <f t="shared" si="2991"/>
        <v>1.6712328767123288</v>
      </c>
      <c r="ATV61" s="1">
        <f t="shared" si="2992"/>
        <v>2.5068493150684932E-3</v>
      </c>
      <c r="ATW61" s="1">
        <f t="shared" si="2993"/>
        <v>19.232416395477333</v>
      </c>
      <c r="ATX61" s="1"/>
      <c r="ATY61" s="1"/>
      <c r="ATZ61" s="2" t="s">
        <v>11</v>
      </c>
      <c r="AUA61" s="1" t="s">
        <v>123</v>
      </c>
      <c r="AUB61" s="1">
        <v>184</v>
      </c>
      <c r="AUC61" s="2">
        <v>12</v>
      </c>
      <c r="AUD61" s="1">
        <v>1.4999999999999999E-2</v>
      </c>
      <c r="AUE61" s="1">
        <f t="shared" si="2994"/>
        <v>-1.0000000000000009E-3</v>
      </c>
      <c r="AUF61" s="1">
        <f t="shared" si="2995"/>
        <v>-0.35018050541516249</v>
      </c>
      <c r="AUG61" s="1">
        <f t="shared" si="2996"/>
        <v>-5.2527075812274372E-4</v>
      </c>
      <c r="AUH61" s="1">
        <f t="shared" si="2997"/>
        <v>-4.0298496921457954</v>
      </c>
      <c r="AUI61" s="1"/>
      <c r="AUJ61" s="1"/>
      <c r="AUK61" s="2" t="s">
        <v>11</v>
      </c>
      <c r="AUL61" s="1" t="s">
        <v>124</v>
      </c>
      <c r="AUM61" s="1">
        <v>185</v>
      </c>
      <c r="AUN61" s="2">
        <v>12</v>
      </c>
      <c r="AUO61" s="1">
        <v>2.8000000000000001E-2</v>
      </c>
      <c r="AUP61" s="1">
        <f t="shared" si="2998"/>
        <v>2.3E-2</v>
      </c>
      <c r="AUQ61" s="1">
        <f t="shared" si="2999"/>
        <v>0.6606498194945849</v>
      </c>
      <c r="AUR61" s="1">
        <f t="shared" si="3000"/>
        <v>9.9097472924187732E-4</v>
      </c>
      <c r="AUS61" s="1">
        <f t="shared" si="3001"/>
        <v>7.6027061202338206</v>
      </c>
      <c r="AUT61" s="1"/>
      <c r="AUU61" s="1"/>
      <c r="AUV61" s="2" t="s">
        <v>11</v>
      </c>
      <c r="AUW61" s="1" t="s">
        <v>125</v>
      </c>
      <c r="AUX61" s="1">
        <v>186</v>
      </c>
      <c r="AUY61" s="2">
        <v>12</v>
      </c>
      <c r="AUZ61" s="1">
        <v>3.4000000000000002E-2</v>
      </c>
      <c r="AVA61" s="1">
        <f t="shared" si="3002"/>
        <v>2.4E-2</v>
      </c>
      <c r="AVB61" s="1">
        <f t="shared" si="3003"/>
        <v>0.72924187725631773</v>
      </c>
      <c r="AVC61" s="1">
        <f t="shared" si="3004"/>
        <v>1.0938628158844766E-3</v>
      </c>
      <c r="AVD61" s="1">
        <f t="shared" si="3005"/>
        <v>8.3920581217881516</v>
      </c>
      <c r="AVE61" s="1"/>
      <c r="AVF61" s="1"/>
      <c r="AVG61" s="2" t="s">
        <v>11</v>
      </c>
      <c r="AVH61" s="1" t="s">
        <v>126</v>
      </c>
      <c r="AVI61" s="1">
        <v>187</v>
      </c>
      <c r="AVJ61" s="2">
        <v>12</v>
      </c>
      <c r="AVK61" s="1">
        <v>0.04</v>
      </c>
      <c r="AVL61" s="1">
        <f t="shared" si="3006"/>
        <v>0.03</v>
      </c>
      <c r="AVM61" s="1">
        <f t="shared" si="3007"/>
        <v>1.064748201438849</v>
      </c>
      <c r="AVN61" s="1">
        <f t="shared" si="3008"/>
        <v>1.5971223021582735E-3</v>
      </c>
      <c r="AVO61" s="1">
        <f t="shared" si="3009"/>
        <v>12.253038491374994</v>
      </c>
      <c r="AVP61" s="1"/>
      <c r="AVQ61" s="1"/>
      <c r="AVR61" s="2" t="s">
        <v>11</v>
      </c>
      <c r="AVS61" s="1" t="s">
        <v>127</v>
      </c>
      <c r="AVT61" s="1">
        <v>190</v>
      </c>
      <c r="AVU61" s="2">
        <v>12</v>
      </c>
      <c r="AVV61" s="1">
        <v>4.9000000000000002E-2</v>
      </c>
      <c r="AVW61" s="1">
        <f t="shared" si="3010"/>
        <v>3.8000000000000006E-2</v>
      </c>
      <c r="AVX61" s="1">
        <f t="shared" si="3011"/>
        <v>1.3978494623655915</v>
      </c>
      <c r="AVY61" s="1">
        <f t="shared" si="3012"/>
        <v>2.0967741935483874E-3</v>
      </c>
      <c r="AVZ61" s="1">
        <f t="shared" si="3013"/>
        <v>16.086341582326806</v>
      </c>
      <c r="AWA61" s="1"/>
      <c r="AWB61" s="1"/>
      <c r="AWC61" s="2" t="s">
        <v>11</v>
      </c>
      <c r="AWD61" s="1" t="s">
        <v>128</v>
      </c>
      <c r="AWE61" s="1">
        <v>191</v>
      </c>
      <c r="AWF61" s="2">
        <v>12</v>
      </c>
      <c r="AWG61" s="1">
        <v>5.2999999999999999E-2</v>
      </c>
      <c r="AWH61" s="1">
        <f t="shared" si="3014"/>
        <v>0.04</v>
      </c>
      <c r="AWI61" s="1">
        <f t="shared" si="3015"/>
        <v>1.3799283154121864</v>
      </c>
      <c r="AWJ61" s="1">
        <f t="shared" si="3016"/>
        <v>2.0698924731182796E-3</v>
      </c>
      <c r="AWK61" s="1">
        <f t="shared" si="3017"/>
        <v>15.880106433835435</v>
      </c>
      <c r="AWL61" s="1"/>
      <c r="AWM61" s="1"/>
      <c r="AWN61" s="2" t="s">
        <v>11</v>
      </c>
      <c r="AWO61" s="1" t="s">
        <v>129</v>
      </c>
      <c r="AWP61" s="1">
        <v>192</v>
      </c>
      <c r="AWQ61" s="2">
        <v>12</v>
      </c>
      <c r="AWR61" s="1">
        <v>5.6000000000000001E-2</v>
      </c>
      <c r="AWS61" s="1">
        <f t="shared" si="3018"/>
        <v>0.04</v>
      </c>
      <c r="AWT61" s="1">
        <f t="shared" si="3019"/>
        <v>1.3642857142857141</v>
      </c>
      <c r="AWU61" s="1">
        <f t="shared" si="3020"/>
        <v>2.046428571428571E-3</v>
      </c>
      <c r="AWV61" s="1">
        <f t="shared" si="3021"/>
        <v>15.700092611366536</v>
      </c>
      <c r="AWW61" s="1"/>
      <c r="AWX61" s="1"/>
      <c r="AWY61" s="2" t="s">
        <v>11</v>
      </c>
      <c r="AWZ61" s="1" t="s">
        <v>130</v>
      </c>
      <c r="AXA61" s="1">
        <v>193</v>
      </c>
      <c r="AXB61" s="2">
        <v>12</v>
      </c>
      <c r="AXC61" s="1">
        <v>5.2999999999999999E-2</v>
      </c>
      <c r="AXD61" s="1">
        <f t="shared" si="3022"/>
        <v>3.9E-2</v>
      </c>
      <c r="AXE61" s="1">
        <f t="shared" si="3023"/>
        <v>1.2974910394265233</v>
      </c>
      <c r="AXF61" s="1">
        <f t="shared" si="3024"/>
        <v>1.9462365591397851E-3</v>
      </c>
      <c r="AXG61" s="1">
        <f t="shared" si="3025"/>
        <v>14.931424750775136</v>
      </c>
      <c r="AXH61" s="1"/>
      <c r="AXI61" s="1"/>
      <c r="AXJ61" s="2" t="s">
        <v>11</v>
      </c>
      <c r="AXK61" s="1" t="s">
        <v>131</v>
      </c>
      <c r="AXL61" s="1">
        <v>197</v>
      </c>
      <c r="AXM61" s="2">
        <v>12</v>
      </c>
      <c r="AXN61" s="1">
        <v>6.7000000000000004E-2</v>
      </c>
      <c r="AXO61" s="1">
        <f t="shared" si="3026"/>
        <v>4.8000000000000001E-2</v>
      </c>
      <c r="AXP61" s="1">
        <f t="shared" si="3027"/>
        <v>1.5719424460431657</v>
      </c>
      <c r="AXQ61" s="1">
        <f t="shared" si="3028"/>
        <v>2.3579136690647486E-3</v>
      </c>
      <c r="AXR61" s="1">
        <f t="shared" si="3029"/>
        <v>18.089789934901596</v>
      </c>
      <c r="AXS61" s="1"/>
      <c r="AXT61" s="1"/>
      <c r="AXU61" s="2" t="s">
        <v>11</v>
      </c>
      <c r="AXV61" s="1" t="s">
        <v>132</v>
      </c>
      <c r="AXW61" s="1">
        <v>198</v>
      </c>
      <c r="AXX61" s="2">
        <v>12</v>
      </c>
      <c r="AXY61" s="1">
        <v>0.03</v>
      </c>
      <c r="AXZ61" s="1">
        <f t="shared" si="3030"/>
        <v>1.2999999999999998E-2</v>
      </c>
      <c r="AYA61" s="1">
        <f t="shared" si="3031"/>
        <v>0.28057553956834524</v>
      </c>
      <c r="AYB61" s="1">
        <f t="shared" si="3032"/>
        <v>4.2086330935251788E-4</v>
      </c>
      <c r="AYC61" s="1">
        <f t="shared" si="3033"/>
        <v>3.2288412240785447</v>
      </c>
      <c r="AYD61" s="1"/>
      <c r="AYE61" s="1"/>
      <c r="AYF61" s="2" t="s">
        <v>11</v>
      </c>
      <c r="AYG61" s="1" t="s">
        <v>133</v>
      </c>
      <c r="AYH61" s="1">
        <v>201</v>
      </c>
      <c r="AYI61" s="2">
        <v>12</v>
      </c>
      <c r="AYJ61" s="1">
        <v>4.4999999999999998E-2</v>
      </c>
      <c r="AYK61" s="1">
        <f t="shared" si="3034"/>
        <v>2.1999999999999999E-2</v>
      </c>
      <c r="AYL61" s="1">
        <f t="shared" si="3035"/>
        <v>0.5535714285714286</v>
      </c>
      <c r="AYM61" s="1">
        <f t="shared" si="3036"/>
        <v>8.3035714285714288E-4</v>
      </c>
      <c r="AYN61" s="1">
        <f t="shared" si="3037"/>
        <v>6.3704564260780456</v>
      </c>
      <c r="AYO61" s="1"/>
      <c r="AYP61" s="1"/>
      <c r="AYQ61" s="2" t="s">
        <v>11</v>
      </c>
      <c r="AYR61" s="1" t="s">
        <v>134</v>
      </c>
      <c r="AYS61" s="1">
        <v>204</v>
      </c>
      <c r="AYT61" s="2">
        <v>12</v>
      </c>
      <c r="AYU61" s="1">
        <v>5.3999999999999999E-2</v>
      </c>
      <c r="AYV61" s="1">
        <f t="shared" si="3038"/>
        <v>3.1E-2</v>
      </c>
      <c r="AYW61" s="1">
        <f t="shared" si="3039"/>
        <v>0.56071428571428561</v>
      </c>
      <c r="AYX61" s="1">
        <f t="shared" si="3040"/>
        <v>8.4107142857142844E-4</v>
      </c>
      <c r="AYY61" s="1">
        <f t="shared" si="3041"/>
        <v>6.4526558638338907</v>
      </c>
      <c r="AYZ61" s="1"/>
      <c r="AZA61" s="1"/>
      <c r="AZB61" s="2" t="s">
        <v>11</v>
      </c>
      <c r="AZC61" s="1" t="s">
        <v>135</v>
      </c>
      <c r="AZD61" s="1">
        <v>205</v>
      </c>
      <c r="AZE61" s="2">
        <v>12</v>
      </c>
      <c r="AZF61" s="1">
        <v>5.2999999999999999E-2</v>
      </c>
      <c r="AZG61" s="1">
        <f t="shared" si="2197"/>
        <v>3.1E-2</v>
      </c>
      <c r="AZH61" s="1">
        <f t="shared" si="3042"/>
        <v>0.9</v>
      </c>
      <c r="AZI61" s="1">
        <f t="shared" si="3043"/>
        <v>1.3500000000000001E-3</v>
      </c>
      <c r="AZJ61" s="1">
        <f t="shared" si="3044"/>
        <v>10.357129157236566</v>
      </c>
      <c r="AZK61" s="1"/>
      <c r="AZL61" s="1"/>
      <c r="AZM61" s="2" t="s">
        <v>11</v>
      </c>
      <c r="AZN61" s="1" t="s">
        <v>136</v>
      </c>
      <c r="AZO61" s="1">
        <v>208</v>
      </c>
      <c r="AZP61" s="2">
        <v>12</v>
      </c>
      <c r="AZQ61" s="1">
        <v>6.2E-2</v>
      </c>
      <c r="AZR61" s="1">
        <f t="shared" si="3045"/>
        <v>4.0999999999999995E-2</v>
      </c>
      <c r="AZS61" s="1">
        <f t="shared" si="3046"/>
        <v>1.2571428571428569</v>
      </c>
      <c r="AZT61" s="1">
        <f t="shared" si="3047"/>
        <v>1.8857142857142855E-3</v>
      </c>
      <c r="AZU61" s="1">
        <f t="shared" si="3048"/>
        <v>14.46710104502885</v>
      </c>
      <c r="AZV61" s="1"/>
      <c r="AZW61" s="1"/>
      <c r="AZX61" s="2" t="s">
        <v>11</v>
      </c>
      <c r="AZY61" s="1" t="s">
        <v>137</v>
      </c>
      <c r="AZZ61" s="1">
        <v>211</v>
      </c>
      <c r="BAA61" s="2">
        <v>12</v>
      </c>
      <c r="BAB61" s="1">
        <v>6.4000000000000001E-2</v>
      </c>
      <c r="BAC61" s="1">
        <f t="shared" si="3049"/>
        <v>0.04</v>
      </c>
      <c r="BAD61" s="1">
        <f t="shared" si="3050"/>
        <v>1.1631205673758866</v>
      </c>
      <c r="BAE61" s="1">
        <f t="shared" si="3051"/>
        <v>1.7446808510638301E-3</v>
      </c>
      <c r="BAF61" s="1">
        <f t="shared" si="3052"/>
        <v>13.385099935278147</v>
      </c>
      <c r="BAG61" s="1"/>
      <c r="BAH61" s="1"/>
      <c r="BAI61" s="2" t="s">
        <v>11</v>
      </c>
      <c r="BAJ61" s="1" t="s">
        <v>138</v>
      </c>
      <c r="BAK61" s="1">
        <v>212</v>
      </c>
      <c r="BAL61" s="2">
        <v>12</v>
      </c>
      <c r="BAM61" s="1">
        <v>1.2E-2</v>
      </c>
      <c r="BAN61" s="1">
        <f t="shared" si="3053"/>
        <v>2E-3</v>
      </c>
      <c r="BAO61" s="1">
        <f t="shared" si="3054"/>
        <v>1.0652920962199313</v>
      </c>
      <c r="BAP61" s="1">
        <f t="shared" si="3055"/>
        <v>1.5979381443298969E-3</v>
      </c>
      <c r="BAQ61" s="1">
        <f t="shared" si="3056"/>
        <v>12.259297589703456</v>
      </c>
      <c r="BAR61" s="1"/>
      <c r="BAS61" s="1"/>
      <c r="BAT61" s="2" t="s">
        <v>11</v>
      </c>
      <c r="BAU61" s="1" t="s">
        <v>139</v>
      </c>
      <c r="BAV61" s="1">
        <v>213</v>
      </c>
      <c r="BAW61" s="2">
        <v>12</v>
      </c>
      <c r="BAX61" s="1">
        <v>8.9999999999999993E-3</v>
      </c>
      <c r="BAY61" s="1">
        <f t="shared" si="3057"/>
        <v>8.0000000000000002E-3</v>
      </c>
      <c r="BAZ61" s="1">
        <f t="shared" si="3058"/>
        <v>1.4097222222222221</v>
      </c>
      <c r="BBA61" s="1">
        <f t="shared" si="3059"/>
        <v>2.1145833333333333E-3</v>
      </c>
      <c r="BBB61" s="1">
        <f t="shared" si="3060"/>
        <v>16.222972368202335</v>
      </c>
      <c r="BBC61" s="1"/>
      <c r="BBD61" s="1"/>
      <c r="BBE61" s="2" t="s">
        <v>11</v>
      </c>
      <c r="BBF61" s="1" t="s">
        <v>140</v>
      </c>
      <c r="BBG61" s="1">
        <v>214</v>
      </c>
      <c r="BBH61" s="2">
        <v>12</v>
      </c>
      <c r="BBI61" s="1">
        <v>1.6E-2</v>
      </c>
      <c r="BBJ61" s="1">
        <f t="shared" si="3061"/>
        <v>1.0999999999999999E-2</v>
      </c>
      <c r="BBK61" s="1">
        <f t="shared" si="3062"/>
        <v>1.1916376306620207</v>
      </c>
      <c r="BBL61" s="1">
        <f t="shared" si="3063"/>
        <v>1.7874564459930311E-3</v>
      </c>
      <c r="BBM61" s="1">
        <f t="shared" si="3064"/>
        <v>13.713272054877679</v>
      </c>
      <c r="BBN61" s="1"/>
      <c r="BBO61" s="1"/>
      <c r="BBP61" s="2" t="s">
        <v>11</v>
      </c>
      <c r="BBQ61" s="1" t="s">
        <v>141</v>
      </c>
      <c r="BBR61" s="1">
        <v>215</v>
      </c>
      <c r="BBS61" s="2">
        <v>12</v>
      </c>
      <c r="BBT61" s="1">
        <v>2.5999999999999999E-2</v>
      </c>
      <c r="BBU61" s="1">
        <f t="shared" si="3065"/>
        <v>1.7999999999999999E-2</v>
      </c>
      <c r="BBV61" s="1">
        <f t="shared" si="3066"/>
        <v>1.3391608391608392</v>
      </c>
      <c r="BBW61" s="1">
        <f t="shared" si="3067"/>
        <v>2.008741258741259E-3</v>
      </c>
      <c r="BBX61" s="1">
        <f t="shared" si="3068"/>
        <v>15.41095752611346</v>
      </c>
      <c r="BBY61" s="1"/>
      <c r="BBZ61" s="1"/>
      <c r="BCA61" s="2" t="s">
        <v>11</v>
      </c>
      <c r="BCB61" s="1" t="s">
        <v>142</v>
      </c>
      <c r="BCC61" s="1">
        <v>225</v>
      </c>
      <c r="BCD61" s="2">
        <v>12</v>
      </c>
      <c r="BCE61" s="1">
        <v>0.04</v>
      </c>
      <c r="BCF61" s="1">
        <f t="shared" si="3069"/>
        <v>3.3000000000000002E-2</v>
      </c>
      <c r="BCG61" s="1">
        <f t="shared" si="3070"/>
        <v>1.8292682926829271</v>
      </c>
      <c r="BCH61" s="1">
        <f t="shared" si="3071"/>
        <v>2.7439024390243909E-3</v>
      </c>
      <c r="BCI61" s="1">
        <f t="shared" si="3072"/>
        <v>21.051075522838552</v>
      </c>
      <c r="BCJ61" s="1"/>
      <c r="BCK61" s="1"/>
      <c r="BCL61" s="2" t="s">
        <v>11</v>
      </c>
      <c r="BCM61" s="1" t="s">
        <v>143</v>
      </c>
      <c r="BCN61" s="1">
        <v>226</v>
      </c>
      <c r="BCO61" s="2">
        <v>12</v>
      </c>
      <c r="BCP61" s="1">
        <v>2.5999999999999999E-2</v>
      </c>
      <c r="BCQ61" s="1">
        <f t="shared" si="3073"/>
        <v>8.0000000000000002E-3</v>
      </c>
      <c r="BCR61" s="1">
        <f t="shared" si="3074"/>
        <v>0.75675675675675669</v>
      </c>
      <c r="BCS61" s="1">
        <f t="shared" si="3075"/>
        <v>1.1351351351351351E-3</v>
      </c>
      <c r="BCT61" s="1">
        <f t="shared" si="3076"/>
        <v>8.7086971892679816</v>
      </c>
      <c r="BCU61" s="1"/>
      <c r="BCV61" s="1"/>
      <c r="BCW61" s="2" t="s">
        <v>11</v>
      </c>
      <c r="BCX61" s="1" t="s">
        <v>144</v>
      </c>
      <c r="BCY61" s="1">
        <v>232</v>
      </c>
      <c r="BCZ61" s="2">
        <v>12</v>
      </c>
      <c r="BDA61" s="1">
        <v>5.0999999999999997E-2</v>
      </c>
      <c r="BDB61" s="1">
        <f t="shared" si="3077"/>
        <v>2.6999999999999996E-2</v>
      </c>
      <c r="BDC61" s="1">
        <f t="shared" si="3078"/>
        <v>1.466216216216216</v>
      </c>
      <c r="BDD61" s="1">
        <f t="shared" si="3079"/>
        <v>2.1993243243243242E-3</v>
      </c>
      <c r="BDE61" s="1">
        <f t="shared" si="3080"/>
        <v>16.873100804206715</v>
      </c>
      <c r="BDF61" s="1"/>
      <c r="BDG61" s="1"/>
      <c r="BDH61" s="2" t="s">
        <v>11</v>
      </c>
      <c r="BDI61" s="1" t="s">
        <v>145</v>
      </c>
      <c r="BDJ61" s="1">
        <v>233</v>
      </c>
      <c r="BDK61" s="2">
        <v>12</v>
      </c>
      <c r="BDL61" s="1">
        <v>5.2999999999999999E-2</v>
      </c>
      <c r="BDM61" s="1">
        <f t="shared" si="3081"/>
        <v>1.4999999999999999E-2</v>
      </c>
      <c r="BDN61" s="1">
        <f t="shared" si="3082"/>
        <v>1.1047297297297296</v>
      </c>
      <c r="BDO61" s="1">
        <f t="shared" si="3083"/>
        <v>1.6570945945945945E-3</v>
      </c>
      <c r="BDP61" s="1">
        <f t="shared" si="3084"/>
        <v>12.713142771833169</v>
      </c>
      <c r="BDQ61" s="1"/>
      <c r="BDR61" s="1"/>
      <c r="BDS61" s="2" t="s">
        <v>11</v>
      </c>
      <c r="BDT61" s="1" t="s">
        <v>146</v>
      </c>
      <c r="BDU61" s="1">
        <v>234</v>
      </c>
      <c r="BDV61" s="2">
        <v>12</v>
      </c>
      <c r="BDW61" s="1">
        <v>5.6000000000000001E-2</v>
      </c>
      <c r="BDX61" s="1">
        <f t="shared" si="3085"/>
        <v>2.0999999999999998E-2</v>
      </c>
      <c r="BDY61" s="1">
        <f t="shared" si="3086"/>
        <v>1.2847457627118644</v>
      </c>
      <c r="BDZ61" s="1">
        <f t="shared" si="3087"/>
        <v>1.9271186440677965E-3</v>
      </c>
      <c r="BEA61" s="1">
        <f t="shared" si="3088"/>
        <v>14.784753109576865</v>
      </c>
      <c r="BEB61" s="1"/>
      <c r="BEC61" s="1"/>
      <c r="BED61" s="2" t="s">
        <v>11</v>
      </c>
      <c r="BEE61" s="1" t="s">
        <v>147</v>
      </c>
      <c r="BEF61" s="1">
        <v>236</v>
      </c>
      <c r="BEG61" s="2">
        <v>12</v>
      </c>
      <c r="BEH61" s="1">
        <v>6.0999999999999999E-2</v>
      </c>
      <c r="BEI61" s="1">
        <f t="shared" si="3089"/>
        <v>2.9999999999999957E-3</v>
      </c>
      <c r="BEJ61" s="1">
        <f t="shared" si="3090"/>
        <v>0.68135593220338975</v>
      </c>
      <c r="BEK61" s="1">
        <f t="shared" si="3091"/>
        <v>1.0220338983050847E-3</v>
      </c>
      <c r="BEL61" s="1">
        <f t="shared" si="3092"/>
        <v>7.8409904354220314</v>
      </c>
      <c r="BEM61" s="1"/>
      <c r="BEN61" s="1"/>
      <c r="BEO61" s="2" t="s">
        <v>11</v>
      </c>
      <c r="BEP61" s="4" t="s">
        <v>148</v>
      </c>
      <c r="BEQ61" s="4">
        <v>239</v>
      </c>
      <c r="BER61" s="2">
        <v>12</v>
      </c>
      <c r="BES61" s="1">
        <v>7.4999999999999997E-2</v>
      </c>
      <c r="BET61" s="1">
        <f t="shared" si="3093"/>
        <v>7.9999999999999932E-3</v>
      </c>
      <c r="BEU61" s="1">
        <f t="shared" si="3094"/>
        <v>0.8993288590604025</v>
      </c>
      <c r="BEV61" s="1">
        <f t="shared" si="3095"/>
        <v>1.3489932885906038E-3</v>
      </c>
      <c r="BEW61" s="1">
        <f t="shared" si="3096"/>
        <v>10.349405720131987</v>
      </c>
      <c r="BEX61" s="1"/>
      <c r="BEY61" s="1"/>
      <c r="BEZ61" s="2" t="s">
        <v>11</v>
      </c>
      <c r="BFA61" s="4" t="s">
        <v>149</v>
      </c>
      <c r="BFB61" s="4">
        <v>240</v>
      </c>
      <c r="BFC61" s="2">
        <v>12</v>
      </c>
      <c r="BFD61" s="1">
        <v>-1.7000000000000001E-2</v>
      </c>
      <c r="BFE61" s="1">
        <f t="shared" si="3097"/>
        <v>5.9999999999999984E-3</v>
      </c>
      <c r="BFF61" s="1">
        <f t="shared" si="3098"/>
        <v>2.4390243902439028</v>
      </c>
      <c r="BFG61" s="1">
        <f t="shared" si="3099"/>
        <v>3.6585365853658543E-3</v>
      </c>
      <c r="BFH61" s="1">
        <f t="shared" si="3100"/>
        <v>28.068100697118066</v>
      </c>
      <c r="BFI61" s="1"/>
      <c r="BFJ61" s="1"/>
      <c r="BFK61" s="2" t="s">
        <v>11</v>
      </c>
      <c r="BFL61" s="4" t="s">
        <v>150</v>
      </c>
      <c r="BFM61" s="4">
        <v>241</v>
      </c>
      <c r="BFN61" s="2">
        <v>12</v>
      </c>
      <c r="BFO61" s="1">
        <v>-8.0000000000000002E-3</v>
      </c>
      <c r="BFP61" s="1">
        <f t="shared" si="3101"/>
        <v>9.0000000000000011E-3</v>
      </c>
      <c r="BFQ61" s="1">
        <f t="shared" si="3102"/>
        <v>2.5635738831615118</v>
      </c>
      <c r="BFR61" s="1">
        <f t="shared" si="3103"/>
        <v>3.8453608247422679E-3</v>
      </c>
      <c r="BFS61" s="1">
        <f t="shared" si="3104"/>
        <v>29.501406457802506</v>
      </c>
      <c r="BFT61" s="1"/>
      <c r="BFU61" s="1"/>
      <c r="BFV61" s="2" t="s">
        <v>11</v>
      </c>
      <c r="BFW61" s="4" t="s">
        <v>151</v>
      </c>
      <c r="BFX61" s="4">
        <v>243</v>
      </c>
      <c r="BFY61" s="2">
        <v>12</v>
      </c>
      <c r="BFZ61" s="1">
        <v>2.3E-2</v>
      </c>
      <c r="BGA61" s="1">
        <f t="shared" si="3105"/>
        <v>1.7000000000000001E-2</v>
      </c>
      <c r="BGB61" s="1">
        <f t="shared" si="3106"/>
        <v>1.85121107266436</v>
      </c>
      <c r="BGC61" s="1">
        <f t="shared" si="3107"/>
        <v>2.7768166089965399E-3</v>
      </c>
      <c r="BGD61" s="1">
        <f t="shared" si="3108"/>
        <v>21.303591307656909</v>
      </c>
      <c r="BGE61" s="1"/>
      <c r="BGF61" s="1"/>
      <c r="BGG61" s="2" t="s">
        <v>11</v>
      </c>
      <c r="BGH61" s="4" t="s">
        <v>152</v>
      </c>
      <c r="BGI61" s="4">
        <v>246</v>
      </c>
      <c r="BGJ61" s="2">
        <v>12</v>
      </c>
      <c r="BGK61" s="1">
        <v>3.4000000000000002E-2</v>
      </c>
      <c r="BGL61" s="1">
        <f t="shared" si="3109"/>
        <v>2.3000000000000003E-2</v>
      </c>
      <c r="BGM61" s="1">
        <f t="shared" si="2265"/>
        <v>1.9169550173010383</v>
      </c>
      <c r="BGN61" s="1">
        <f t="shared" si="3110"/>
        <v>2.8754325259515577E-3</v>
      </c>
      <c r="BGO61" s="1">
        <f t="shared" si="3111"/>
        <v>22.06016744755501</v>
      </c>
      <c r="BGP61" s="1"/>
      <c r="BGQ61" s="1"/>
      <c r="BGR61" s="2" t="s">
        <v>11</v>
      </c>
      <c r="BGS61" s="4" t="s">
        <v>153</v>
      </c>
      <c r="BGT61" s="4">
        <v>249</v>
      </c>
      <c r="BGU61" s="2">
        <v>12</v>
      </c>
      <c r="BGV61" s="1">
        <v>3.5999999999999997E-2</v>
      </c>
      <c r="BGW61" s="1">
        <f t="shared" si="3112"/>
        <v>2.6999999999999996E-2</v>
      </c>
      <c r="BGX61" s="1">
        <f t="shared" si="3113"/>
        <v>2.1718213058419247</v>
      </c>
      <c r="BGY61" s="1">
        <f t="shared" si="3114"/>
        <v>3.257731958762887E-3</v>
      </c>
      <c r="BGZ61" s="1">
        <f t="shared" si="3115"/>
        <v>24.993148634492208</v>
      </c>
      <c r="BHA61" s="1"/>
      <c r="BHB61" s="1"/>
      <c r="BHC61" s="2" t="s">
        <v>11</v>
      </c>
      <c r="BHD61" s="4" t="s">
        <v>154</v>
      </c>
      <c r="BHE61" s="4">
        <v>253</v>
      </c>
      <c r="BHF61" s="2">
        <v>12</v>
      </c>
      <c r="BHG61" s="1">
        <v>4.4999999999999998E-2</v>
      </c>
      <c r="BHH61" s="1">
        <f t="shared" si="3116"/>
        <v>3.6999999999999998E-2</v>
      </c>
      <c r="BHI61" s="1">
        <f t="shared" si="3407"/>
        <v>2.4809688581314879</v>
      </c>
      <c r="BHJ61" s="1">
        <f t="shared" si="3117"/>
        <v>3.7214532871972321E-3</v>
      </c>
      <c r="BHK61" s="1">
        <f t="shared" si="3118"/>
        <v>28.550794331943933</v>
      </c>
      <c r="BHL61" s="1"/>
      <c r="BHM61" s="1"/>
      <c r="BHN61" s="2" t="s">
        <v>11</v>
      </c>
      <c r="BHO61" s="4" t="s">
        <v>155</v>
      </c>
      <c r="BHP61" s="4">
        <v>254</v>
      </c>
      <c r="BHQ61" s="2">
        <v>12</v>
      </c>
      <c r="BHR61" s="1">
        <v>2.1000000000000001E-2</v>
      </c>
      <c r="BHS61" s="1">
        <f t="shared" si="3119"/>
        <v>-9.9999999999999742E-4</v>
      </c>
      <c r="BHT61" s="1">
        <f t="shared" si="3120"/>
        <v>-0.12027491408934698</v>
      </c>
      <c r="BHU61" s="1">
        <f t="shared" si="3121"/>
        <v>-1.8041237113402048E-4</v>
      </c>
      <c r="BHV61" s="1">
        <f t="shared" si="3122"/>
        <v>-1.3841142439987761</v>
      </c>
      <c r="BHW61" s="1"/>
      <c r="BHX61" s="1"/>
      <c r="BHY61" s="2" t="s">
        <v>11</v>
      </c>
      <c r="BHZ61" s="4" t="s">
        <v>156</v>
      </c>
      <c r="BIA61" s="4">
        <v>260</v>
      </c>
      <c r="BIB61" s="2">
        <v>12</v>
      </c>
      <c r="BIC61" s="1">
        <v>3.3000000000000002E-2</v>
      </c>
      <c r="BID61" s="1">
        <f t="shared" si="3123"/>
        <v>2.0000000000000018E-3</v>
      </c>
      <c r="BIE61" s="1">
        <f t="shared" si="3124"/>
        <v>-0.1452702702702702</v>
      </c>
      <c r="BIF61" s="1">
        <f t="shared" si="3125"/>
        <v>-2.179054054054053E-4</v>
      </c>
      <c r="BIG61" s="1">
        <f t="shared" si="3126"/>
        <v>-1.6717588354398349</v>
      </c>
      <c r="BIH61" s="1"/>
      <c r="BII61" s="1"/>
      <c r="BIJ61" s="2" t="s">
        <v>11</v>
      </c>
      <c r="BIK61" s="4" t="s">
        <v>157</v>
      </c>
      <c r="BIL61" s="4">
        <v>267</v>
      </c>
      <c r="BIM61" s="2">
        <v>12</v>
      </c>
      <c r="BIN61" s="1">
        <v>3.3000000000000002E-2</v>
      </c>
      <c r="BIO61" s="1">
        <f t="shared" si="3127"/>
        <v>2.0000000000000018E-3</v>
      </c>
      <c r="BIP61" s="1">
        <f t="shared" si="3128"/>
        <v>0.69666666666666677</v>
      </c>
      <c r="BIQ61" s="1">
        <f t="shared" si="3129"/>
        <v>1.0450000000000001E-3</v>
      </c>
      <c r="BIR61" s="1">
        <f t="shared" si="3130"/>
        <v>8.0171851624534902</v>
      </c>
      <c r="BIS61" s="1"/>
      <c r="BIT61" s="1"/>
      <c r="BIU61" s="2" t="s">
        <v>11</v>
      </c>
      <c r="BIV61" s="4" t="s">
        <v>158</v>
      </c>
      <c r="BIW61" s="4">
        <v>268</v>
      </c>
      <c r="BIX61" s="2">
        <v>12</v>
      </c>
      <c r="BIY61" s="1">
        <v>3.4000000000000002E-2</v>
      </c>
      <c r="BIZ61" s="1">
        <f t="shared" si="3131"/>
        <v>5.000000000000001E-3</v>
      </c>
      <c r="BJA61" s="1">
        <f t="shared" si="3132"/>
        <v>0.16610169491525428</v>
      </c>
      <c r="BJB61" s="1">
        <f t="shared" si="3133"/>
        <v>2.491525423728814E-4</v>
      </c>
      <c r="BJC61" s="1">
        <f t="shared" si="3134"/>
        <v>1.9114852305257692</v>
      </c>
      <c r="BJD61" s="1"/>
      <c r="BJE61" s="1"/>
      <c r="BJF61" s="2" t="s">
        <v>11</v>
      </c>
      <c r="BJG61" s="4" t="s">
        <v>159</v>
      </c>
      <c r="BJH61" s="4">
        <v>274</v>
      </c>
      <c r="BJI61" s="2">
        <v>12</v>
      </c>
      <c r="BJJ61" s="1">
        <v>3.2000000000000001E-2</v>
      </c>
      <c r="BJK61" s="1">
        <f t="shared" si="3135"/>
        <v>2.1000000000000001E-2</v>
      </c>
      <c r="BJL61" s="1">
        <f t="shared" si="3136"/>
        <v>1.3986486486486489</v>
      </c>
      <c r="BJM61" s="1">
        <f t="shared" si="3137"/>
        <v>2.0979729729729735E-3</v>
      </c>
      <c r="BJN61" s="1">
        <f t="shared" si="3138"/>
        <v>16.095538555164936</v>
      </c>
      <c r="BJO61" s="1"/>
      <c r="BJP61" s="1"/>
      <c r="BJQ61" s="2" t="s">
        <v>11</v>
      </c>
      <c r="BJR61" s="4" t="s">
        <v>160</v>
      </c>
      <c r="BJS61" s="4">
        <v>281</v>
      </c>
      <c r="BJT61" s="2">
        <v>12</v>
      </c>
      <c r="BJU61" s="1">
        <v>6.8000000000000005E-2</v>
      </c>
      <c r="BJV61" s="1">
        <f t="shared" si="3139"/>
        <v>3.0000000000000006E-2</v>
      </c>
      <c r="BJW61" s="1">
        <f t="shared" si="3140"/>
        <v>1.226666666666667</v>
      </c>
      <c r="BJX61" s="1">
        <f t="shared" si="3141"/>
        <v>1.8400000000000005E-3</v>
      </c>
      <c r="BJY61" s="1">
        <f t="shared" si="3142"/>
        <v>14.116383443937247</v>
      </c>
      <c r="BJZ61" s="1"/>
      <c r="BKA61" s="1"/>
      <c r="BKB61" s="2" t="s">
        <v>11</v>
      </c>
      <c r="BKC61" s="4" t="s">
        <v>161</v>
      </c>
      <c r="BKD61" s="4">
        <v>282</v>
      </c>
      <c r="BKE61" s="2">
        <v>12</v>
      </c>
      <c r="BKF61" s="1">
        <v>2.7E-2</v>
      </c>
      <c r="BKG61" s="1">
        <f t="shared" si="3143"/>
        <v>5.9999999999999984E-3</v>
      </c>
      <c r="BKH61" s="1">
        <f t="shared" si="3144"/>
        <v>0.1666666666666666</v>
      </c>
      <c r="BKI61" s="1">
        <f t="shared" si="3145"/>
        <v>2.499999999999999E-4</v>
      </c>
      <c r="BKJ61" s="1">
        <f t="shared" si="3146"/>
        <v>1.9179868809697334</v>
      </c>
      <c r="BKK61" s="1"/>
      <c r="BKL61" s="1"/>
      <c r="BKM61" s="2" t="s">
        <v>11</v>
      </c>
      <c r="BKN61" s="4" t="s">
        <v>162</v>
      </c>
      <c r="BKO61" s="4">
        <v>289</v>
      </c>
      <c r="BKP61" s="2">
        <v>12</v>
      </c>
      <c r="BKQ61" s="1">
        <v>4.2999999999999997E-2</v>
      </c>
      <c r="BKR61" s="1">
        <f t="shared" si="3147"/>
        <v>2.6999999999999996E-2</v>
      </c>
      <c r="BKS61" s="1">
        <f t="shared" si="3148"/>
        <v>1.0431654676258992</v>
      </c>
      <c r="BKT61" s="1">
        <f t="shared" si="3149"/>
        <v>1.5647482014388488E-3</v>
      </c>
      <c r="BKU61" s="1">
        <f t="shared" si="3150"/>
        <v>12.004666089522797</v>
      </c>
      <c r="BKV61" s="1"/>
      <c r="BKW61" s="1"/>
      <c r="BKX61" s="2" t="s">
        <v>11</v>
      </c>
      <c r="BKY61" s="4" t="s">
        <v>163</v>
      </c>
      <c r="BKZ61" s="4">
        <v>296</v>
      </c>
      <c r="BLA61" s="2">
        <v>12</v>
      </c>
      <c r="BLB61" s="1">
        <v>5.3999999999999999E-2</v>
      </c>
      <c r="BLC61" s="1">
        <f t="shared" si="3151"/>
        <v>3.4000000000000002E-2</v>
      </c>
      <c r="BLD61" s="1">
        <f t="shared" si="3152"/>
        <v>1.0289855072463769</v>
      </c>
      <c r="BLE61" s="1">
        <f t="shared" si="3153"/>
        <v>1.5434782608695654E-3</v>
      </c>
      <c r="BLF61" s="1">
        <f t="shared" si="3154"/>
        <v>11.841484221639229</v>
      </c>
      <c r="BLG61" s="1"/>
      <c r="BLH61" s="1"/>
      <c r="BLI61" s="2" t="s">
        <v>11</v>
      </c>
      <c r="BLJ61" s="4" t="s">
        <v>164</v>
      </c>
      <c r="BLK61" s="4">
        <v>303</v>
      </c>
      <c r="BLL61" s="2">
        <v>12</v>
      </c>
      <c r="BLM61" s="1">
        <v>4.2999999999999997E-2</v>
      </c>
      <c r="BLN61" s="1">
        <f t="shared" si="3155"/>
        <v>3.2000000000000001E-2</v>
      </c>
      <c r="BLO61" s="1">
        <f t="shared" si="3156"/>
        <v>1.311864406779661</v>
      </c>
      <c r="BLP61" s="1">
        <f t="shared" si="3157"/>
        <v>1.9677966101694917E-3</v>
      </c>
      <c r="BLQ61" s="1">
        <f t="shared" si="3158"/>
        <v>15.096832330887198</v>
      </c>
      <c r="BLR61" s="1"/>
      <c r="BLS61" s="1"/>
      <c r="BLT61" s="2" t="s">
        <v>11</v>
      </c>
      <c r="BLU61" s="4" t="s">
        <v>165</v>
      </c>
      <c r="BLV61" s="4">
        <v>310</v>
      </c>
      <c r="BLW61" s="2">
        <v>12</v>
      </c>
      <c r="BLX61" s="1">
        <v>5.5E-2</v>
      </c>
      <c r="BLY61" s="1">
        <f t="shared" si="3159"/>
        <v>4.2999999999999997E-2</v>
      </c>
      <c r="BLZ61" s="1">
        <f t="shared" si="3160"/>
        <v>1.8498293515358362</v>
      </c>
      <c r="BMA61" s="1">
        <f t="shared" si="3161"/>
        <v>2.7747440273037543E-3</v>
      </c>
      <c r="BMB61" s="1">
        <f t="shared" si="3162"/>
        <v>21.287690569670907</v>
      </c>
      <c r="BMC61" s="1"/>
      <c r="BMD61" s="1"/>
      <c r="BME61" s="2" t="s">
        <v>11</v>
      </c>
      <c r="BMF61" s="4" t="s">
        <v>166</v>
      </c>
      <c r="BMG61" s="4">
        <v>311</v>
      </c>
      <c r="BMH61" s="2">
        <v>12</v>
      </c>
      <c r="BMI61" s="1">
        <v>2.5000000000000001E-2</v>
      </c>
      <c r="BMJ61" s="1">
        <f t="shared" si="3163"/>
        <v>1.5000000000000001E-2</v>
      </c>
      <c r="BMK61" s="1">
        <f t="shared" si="3164"/>
        <v>0.27659574468085113</v>
      </c>
      <c r="BML61" s="1">
        <f t="shared" si="3165"/>
        <v>4.1489361702127668E-4</v>
      </c>
      <c r="BMM61" s="1">
        <f t="shared" si="3166"/>
        <v>3.1830420577795593</v>
      </c>
      <c r="BMN61" s="1"/>
      <c r="BMO61" s="1"/>
      <c r="BMP61" s="2" t="s">
        <v>11</v>
      </c>
      <c r="BMQ61" s="4" t="s">
        <v>167</v>
      </c>
      <c r="BMR61" s="4">
        <v>317</v>
      </c>
      <c r="BMS61" s="2">
        <v>12</v>
      </c>
      <c r="BMT61" s="1">
        <v>4.9000000000000002E-2</v>
      </c>
      <c r="BMU61" s="4">
        <f t="shared" si="3167"/>
        <v>3.9E-2</v>
      </c>
      <c r="BMV61" s="1">
        <f t="shared" si="3168"/>
        <v>1.3262411347517731</v>
      </c>
      <c r="BMW61" s="1">
        <f t="shared" si="3169"/>
        <v>1.9893617021276597E-3</v>
      </c>
      <c r="BMX61" s="1">
        <f t="shared" si="3170"/>
        <v>15.262278584737885</v>
      </c>
      <c r="BMY61" s="1"/>
      <c r="BMZ61" s="1"/>
      <c r="BNA61" s="2" t="s">
        <v>11</v>
      </c>
      <c r="BNB61" s="4" t="s">
        <v>168</v>
      </c>
      <c r="BNC61" s="4">
        <v>324</v>
      </c>
      <c r="BND61" s="2">
        <v>12</v>
      </c>
      <c r="BNE61" s="1">
        <v>0.06</v>
      </c>
      <c r="BNF61" s="1">
        <f t="shared" si="3171"/>
        <v>4.7E-2</v>
      </c>
      <c r="BNG61" s="1">
        <f t="shared" si="3172"/>
        <v>1.5857142857142859</v>
      </c>
      <c r="BNH61" s="1">
        <f t="shared" si="3173"/>
        <v>2.3785714285714287E-3</v>
      </c>
      <c r="BNI61" s="1">
        <f t="shared" si="3174"/>
        <v>18.248275181797759</v>
      </c>
      <c r="BNJ61" s="1"/>
      <c r="BNK61" s="1"/>
      <c r="BNL61" s="2" t="s">
        <v>11</v>
      </c>
      <c r="BNM61" s="4" t="s">
        <v>169</v>
      </c>
      <c r="BNN61" s="4">
        <v>325</v>
      </c>
      <c r="BNO61" s="2">
        <v>12</v>
      </c>
      <c r="BNP61" s="1">
        <v>2.5000000000000001E-2</v>
      </c>
      <c r="BNQ61" s="1">
        <f t="shared" si="3175"/>
        <v>6.0000000000000019E-3</v>
      </c>
      <c r="BNR61" s="1">
        <f t="shared" si="3176"/>
        <v>0.30419580419580428</v>
      </c>
      <c r="BNS61" s="1">
        <f t="shared" si="3177"/>
        <v>4.5629370629370644E-4</v>
      </c>
      <c r="BNT61" s="1">
        <f t="shared" si="3178"/>
        <v>3.5006613701615441</v>
      </c>
      <c r="BNU61" s="1"/>
      <c r="BNV61" s="1"/>
      <c r="BNW61" s="2" t="s">
        <v>11</v>
      </c>
      <c r="BNX61" s="4" t="s">
        <v>170</v>
      </c>
      <c r="BNY61" s="4">
        <v>338</v>
      </c>
      <c r="BNZ61" s="2">
        <v>12</v>
      </c>
      <c r="BOA61" s="1">
        <v>5.8999999999999997E-2</v>
      </c>
      <c r="BOB61" s="1">
        <f t="shared" si="3179"/>
        <v>4.8999999999999995E-2</v>
      </c>
      <c r="BOC61" s="1">
        <f t="shared" si="3180"/>
        <v>1.7147435897435896</v>
      </c>
      <c r="BOD61" s="1">
        <f t="shared" si="3181"/>
        <v>2.5721153846153845E-3</v>
      </c>
      <c r="BOE61" s="1">
        <f t="shared" si="3182"/>
        <v>19.733134256130917</v>
      </c>
      <c r="BOF61" s="1"/>
      <c r="BOG61" s="1"/>
      <c r="BOH61" s="2" t="s">
        <v>11</v>
      </c>
      <c r="BOI61" s="4" t="s">
        <v>171</v>
      </c>
      <c r="BOJ61" s="4">
        <v>339</v>
      </c>
      <c r="BOK61" s="2">
        <v>12</v>
      </c>
      <c r="BOL61" s="1">
        <v>2.5999999999999999E-2</v>
      </c>
      <c r="BOM61" s="1">
        <f t="shared" si="3183"/>
        <v>2.0999999999999998E-2</v>
      </c>
      <c r="BON61" s="1">
        <f t="shared" si="3184"/>
        <v>0.80781758957654715</v>
      </c>
      <c r="BOO61" s="1">
        <f t="shared" si="3185"/>
        <v>1.2117263843648208E-3</v>
      </c>
      <c r="BOP61" s="1">
        <f t="shared" si="3186"/>
        <v>9.2963012341464637</v>
      </c>
      <c r="BOQ61" s="1"/>
      <c r="BOR61" s="1"/>
      <c r="BOS61" s="2" t="s">
        <v>11</v>
      </c>
      <c r="BOT61" s="4" t="s">
        <v>172</v>
      </c>
      <c r="BOU61" s="4">
        <v>345</v>
      </c>
      <c r="BOV61" s="2">
        <v>12</v>
      </c>
      <c r="BOW61" s="1">
        <v>0.05</v>
      </c>
      <c r="BOX61" s="1">
        <f t="shared" si="3187"/>
        <v>4.3000000000000003E-2</v>
      </c>
      <c r="BOY61" s="1">
        <f t="shared" si="3188"/>
        <v>1.5852090032154342</v>
      </c>
      <c r="BOZ61" s="1">
        <f t="shared" si="3189"/>
        <v>2.3778135048231515E-3</v>
      </c>
      <c r="BPA61" s="1">
        <f t="shared" si="3190"/>
        <v>18.242460430573875</v>
      </c>
      <c r="BPB61" s="1"/>
      <c r="BPC61" s="1"/>
      <c r="BPD61" s="2" t="s">
        <v>11</v>
      </c>
      <c r="BPE61" s="4" t="s">
        <v>173</v>
      </c>
      <c r="BPF61" s="4">
        <v>352</v>
      </c>
      <c r="BPG61" s="2">
        <v>12</v>
      </c>
      <c r="BPH61" s="1">
        <v>5.8000000000000003E-2</v>
      </c>
      <c r="BPI61" s="1">
        <f t="shared" si="3191"/>
        <v>4.9000000000000002E-2</v>
      </c>
      <c r="BPJ61" s="1">
        <f t="shared" si="3192"/>
        <v>1.6730769230769234</v>
      </c>
      <c r="BPK61" s="1">
        <f t="shared" si="3193"/>
        <v>2.5096153846153849E-3</v>
      </c>
      <c r="BPL61" s="1">
        <f t="shared" si="3194"/>
        <v>19.253637535888487</v>
      </c>
      <c r="BPM61" s="1"/>
      <c r="BPN61" s="1"/>
      <c r="BPO61" s="2" t="s">
        <v>11</v>
      </c>
      <c r="BPP61" s="4" t="s">
        <v>174</v>
      </c>
      <c r="BPQ61" s="4">
        <v>353</v>
      </c>
      <c r="BPR61" s="2">
        <v>12</v>
      </c>
      <c r="BPS61" s="1">
        <v>1.9E-2</v>
      </c>
      <c r="BPT61" s="1">
        <f t="shared" si="3195"/>
        <v>0.01</v>
      </c>
      <c r="BPU61" s="1">
        <f t="shared" si="3196"/>
        <v>0.31666666666666665</v>
      </c>
      <c r="BPV61" s="1">
        <f t="shared" si="3197"/>
        <v>4.75E-4</v>
      </c>
      <c r="BPW61" s="1">
        <f t="shared" si="3198"/>
        <v>3.6441750738424949</v>
      </c>
      <c r="BPX61" s="1"/>
      <c r="BPY61" s="1"/>
      <c r="BPZ61" s="2" t="s">
        <v>11</v>
      </c>
      <c r="BQA61" s="4" t="s">
        <v>175</v>
      </c>
      <c r="BQB61" s="4">
        <v>358</v>
      </c>
      <c r="BQC61" s="2">
        <v>12</v>
      </c>
      <c r="BQD61" s="1">
        <v>3.7999999999999999E-2</v>
      </c>
      <c r="BQE61" s="1">
        <f t="shared" si="3199"/>
        <v>2.7999999999999997E-2</v>
      </c>
      <c r="BQF61" s="1">
        <f t="shared" si="3200"/>
        <v>0.92229729729729715</v>
      </c>
      <c r="BQG61" s="1">
        <f t="shared" si="3201"/>
        <v>1.3834459459459458E-3</v>
      </c>
      <c r="BQH61" s="1">
        <f t="shared" si="3202"/>
        <v>10.613724699420352</v>
      </c>
      <c r="BQI61" s="1"/>
      <c r="BQJ61" s="1"/>
      <c r="BQK61" s="2" t="s">
        <v>11</v>
      </c>
      <c r="BQL61" s="4" t="s">
        <v>176</v>
      </c>
      <c r="BQM61" s="4">
        <v>366</v>
      </c>
      <c r="BQN61" s="2">
        <v>12</v>
      </c>
      <c r="BQO61" s="1">
        <v>5.3999999999999999E-2</v>
      </c>
      <c r="BQP61" s="1">
        <f t="shared" si="3203"/>
        <v>4.2999999999999997E-2</v>
      </c>
      <c r="BQQ61" s="1">
        <f t="shared" si="3204"/>
        <v>1.6287625418060199</v>
      </c>
      <c r="BQR61" s="1">
        <f t="shared" si="3205"/>
        <v>2.4431438127090299E-3</v>
      </c>
      <c r="BQS61" s="1">
        <f t="shared" si="3206"/>
        <v>18.743671124393188</v>
      </c>
      <c r="BQT61" s="1"/>
      <c r="BQU61" s="1"/>
      <c r="BQV61" s="2" t="s">
        <v>11</v>
      </c>
      <c r="BQW61" s="4" t="s">
        <v>177</v>
      </c>
      <c r="BQX61" s="4">
        <v>367</v>
      </c>
      <c r="BQY61" s="2">
        <v>12</v>
      </c>
      <c r="BQZ61" s="1">
        <v>3.4000000000000002E-2</v>
      </c>
      <c r="BRA61" s="1">
        <f t="shared" si="3207"/>
        <v>1.3000000000000001E-2</v>
      </c>
      <c r="BRB61" s="1">
        <f t="shared" si="3208"/>
        <v>-0.31313131313131309</v>
      </c>
      <c r="BRC61" s="1">
        <f t="shared" si="3209"/>
        <v>-4.6969696969696966E-4</v>
      </c>
      <c r="BRD61" s="1">
        <f t="shared" si="3210"/>
        <v>-3.6034905036401064</v>
      </c>
      <c r="BRE61" s="1"/>
      <c r="BRF61" s="1"/>
      <c r="BRG61" s="2" t="s">
        <v>11</v>
      </c>
      <c r="BRH61" s="4" t="s">
        <v>178</v>
      </c>
      <c r="BRI61" s="4">
        <v>373</v>
      </c>
      <c r="BRJ61" s="2">
        <v>12</v>
      </c>
      <c r="BRK61" s="1">
        <v>5.8999999999999997E-2</v>
      </c>
      <c r="BRL61" s="1">
        <f t="shared" si="3211"/>
        <v>3.6999999999999998E-2</v>
      </c>
      <c r="BRM61" s="1">
        <f t="shared" si="3212"/>
        <v>0.79999999999999993</v>
      </c>
      <c r="BRN61" s="1">
        <f t="shared" si="3213"/>
        <v>1.1999999999999999E-3</v>
      </c>
      <c r="BRO61" s="1">
        <f t="shared" si="3214"/>
        <v>9.2063370286547226</v>
      </c>
      <c r="BRP61" s="1"/>
      <c r="BRQ61" s="1"/>
      <c r="BRR61" s="2" t="s">
        <v>11</v>
      </c>
      <c r="BRS61" s="1" t="s">
        <v>179</v>
      </c>
      <c r="BRT61" s="1">
        <v>380</v>
      </c>
      <c r="BRU61" s="2">
        <v>12</v>
      </c>
      <c r="BRV61" s="1">
        <v>7.0000000000000007E-2</v>
      </c>
      <c r="BRW61" s="1">
        <f t="shared" si="3215"/>
        <v>4.0000000000000008E-2</v>
      </c>
      <c r="BRX61" s="1">
        <f t="shared" si="3216"/>
        <v>0.9060402684563762</v>
      </c>
      <c r="BRY61" s="1">
        <f t="shared" si="3217"/>
        <v>1.3590604026845643E-3</v>
      </c>
      <c r="BRZ61" s="1">
        <f t="shared" si="3218"/>
        <v>10.426640091177754</v>
      </c>
      <c r="BSA61" s="1"/>
      <c r="BSB61" s="1"/>
      <c r="BSC61" s="2" t="s">
        <v>11</v>
      </c>
      <c r="BSD61" s="1" t="s">
        <v>180</v>
      </c>
      <c r="BSE61" s="1">
        <v>394</v>
      </c>
      <c r="BSF61" s="2">
        <v>12</v>
      </c>
      <c r="BSG61" s="1">
        <v>4.7E-2</v>
      </c>
      <c r="BSH61" s="1">
        <f t="shared" si="3219"/>
        <v>3.5000000000000003E-2</v>
      </c>
      <c r="BSI61" s="1">
        <f t="shared" si="3220"/>
        <v>0.79787234042553201</v>
      </c>
      <c r="BSJ61" s="1">
        <f t="shared" si="3221"/>
        <v>1.1968085106382981E-3</v>
      </c>
      <c r="BSK61" s="1">
        <f t="shared" si="3222"/>
        <v>9.1818520897487286</v>
      </c>
      <c r="BSL61" s="1"/>
      <c r="BSM61" s="1"/>
      <c r="BSN61" s="1" t="s">
        <v>11</v>
      </c>
      <c r="BSO61" s="1" t="s">
        <v>181</v>
      </c>
      <c r="BSP61" s="1">
        <v>395</v>
      </c>
      <c r="BSQ61" s="2">
        <v>12</v>
      </c>
      <c r="BSR61" s="1">
        <v>2.5000000000000001E-2</v>
      </c>
      <c r="BSS61" s="1">
        <f t="shared" si="3223"/>
        <v>1.5000000000000001E-2</v>
      </c>
      <c r="BST61" s="1">
        <f t="shared" si="3224"/>
        <v>0.54325259515570945</v>
      </c>
      <c r="BSU61" s="1">
        <f t="shared" si="3225"/>
        <v>8.1487889273356416E-4</v>
      </c>
      <c r="BSV61" s="1">
        <f t="shared" si="3226"/>
        <v>6.2517081033684772</v>
      </c>
      <c r="BSW61" s="1"/>
      <c r="BSX61" s="1"/>
      <c r="BSY61" s="1" t="s">
        <v>11</v>
      </c>
      <c r="BSZ61" s="1" t="s">
        <v>182</v>
      </c>
      <c r="BTA61" s="1">
        <v>401</v>
      </c>
      <c r="BTB61" s="1">
        <v>12</v>
      </c>
      <c r="BTC61" s="1">
        <v>4.2999999999999997E-2</v>
      </c>
      <c r="BTD61" s="1">
        <f t="shared" si="3227"/>
        <v>3.0999999999999996E-2</v>
      </c>
      <c r="BTE61" s="1">
        <f t="shared" si="3228"/>
        <v>1.206293706293706</v>
      </c>
      <c r="BTF61" s="1">
        <f t="shared" si="3229"/>
        <v>1.809440559440559E-3</v>
      </c>
      <c r="BTG61" s="1">
        <f t="shared" si="3230"/>
        <v>13.881933019606114</v>
      </c>
      <c r="BTH61" s="1"/>
      <c r="BTI61" s="1"/>
      <c r="BTJ61" s="1" t="s">
        <v>11</v>
      </c>
      <c r="BTK61" s="1" t="s">
        <v>183</v>
      </c>
      <c r="BTL61" s="1">
        <v>408</v>
      </c>
      <c r="BTM61" s="1">
        <v>12</v>
      </c>
      <c r="BTN61" s="1">
        <v>5.0999999999999997E-2</v>
      </c>
      <c r="BTO61" s="1">
        <f t="shared" si="3231"/>
        <v>3.8999999999999993E-2</v>
      </c>
      <c r="BTP61" s="5">
        <f t="shared" si="3232"/>
        <v>1.6202090592334493</v>
      </c>
      <c r="BTQ61" s="1">
        <f t="shared" si="3233"/>
        <v>2.4303135888501738E-3</v>
      </c>
      <c r="BTR61" s="1">
        <f t="shared" si="3234"/>
        <v>18.645238320228422</v>
      </c>
      <c r="BTS61" s="1"/>
      <c r="BTT61" s="1"/>
      <c r="BTU61" s="1" t="s">
        <v>11</v>
      </c>
      <c r="BTV61" s="1" t="s">
        <v>184</v>
      </c>
      <c r="BTW61" s="1">
        <v>409</v>
      </c>
      <c r="BTX61" s="1">
        <v>12</v>
      </c>
      <c r="BTY61" s="1">
        <v>4.1000000000000002E-2</v>
      </c>
      <c r="BTZ61" s="1">
        <f t="shared" si="3235"/>
        <v>3.1E-2</v>
      </c>
      <c r="BUA61" s="1">
        <f t="shared" si="3236"/>
        <v>1.1730103806228374</v>
      </c>
      <c r="BUB61" s="1">
        <f t="shared" si="3237"/>
        <v>1.7595155709342562E-3</v>
      </c>
      <c r="BUC61" s="1">
        <f t="shared" si="3238"/>
        <v>13.4989111276555</v>
      </c>
      <c r="BUD61" s="1"/>
      <c r="BUE61" s="1"/>
      <c r="BUF61" s="1" t="s">
        <v>11</v>
      </c>
      <c r="BUG61" s="1" t="s">
        <v>185</v>
      </c>
      <c r="BUH61" s="1">
        <v>415</v>
      </c>
      <c r="BUI61" s="1">
        <v>12</v>
      </c>
      <c r="BUJ61" s="1">
        <v>5.8000000000000003E-2</v>
      </c>
      <c r="BUK61" s="1">
        <f t="shared" si="3239"/>
        <v>4.5000000000000005E-2</v>
      </c>
      <c r="BUL61" s="1">
        <f t="shared" si="3240"/>
        <v>1.7247386759581882</v>
      </c>
      <c r="BUM61" s="1">
        <f t="shared" si="3241"/>
        <v>2.5871080139372822E-3</v>
      </c>
      <c r="BUN61" s="1">
        <f t="shared" si="3242"/>
        <v>19.848156921533487</v>
      </c>
      <c r="BUO61" s="1"/>
      <c r="BUP61" s="1"/>
      <c r="BUQ61" s="1" t="s">
        <v>11</v>
      </c>
      <c r="BUR61" s="1" t="s">
        <v>186</v>
      </c>
      <c r="BUS61" s="1">
        <v>422</v>
      </c>
      <c r="BUT61" s="1">
        <v>12</v>
      </c>
      <c r="BUU61" s="1">
        <v>6.3E-2</v>
      </c>
      <c r="BUV61" s="1">
        <f t="shared" si="3243"/>
        <v>4.8000000000000001E-2</v>
      </c>
      <c r="BUW61" s="1">
        <f t="shared" si="3244"/>
        <v>1.8035087719298246</v>
      </c>
      <c r="BUX61" s="1">
        <f t="shared" si="3245"/>
        <v>2.7052631578947371E-3</v>
      </c>
      <c r="BUY61" s="1">
        <f t="shared" si="3246"/>
        <v>20.754636985651441</v>
      </c>
      <c r="BUZ61" s="1"/>
      <c r="BVA61" s="1"/>
      <c r="BVB61" s="1" t="s">
        <v>11</v>
      </c>
      <c r="BVC61" s="1" t="s">
        <v>187</v>
      </c>
      <c r="BVD61" s="1">
        <v>423</v>
      </c>
      <c r="BVE61" s="1">
        <v>12</v>
      </c>
      <c r="BVF61" s="1">
        <v>2.7E-2</v>
      </c>
      <c r="BVG61" s="1">
        <f t="shared" si="3247"/>
        <v>1.7000000000000001E-2</v>
      </c>
      <c r="BVH61" s="1">
        <f t="shared" si="3248"/>
        <v>-0.35836177474402725</v>
      </c>
      <c r="BVI61" s="1">
        <f t="shared" si="3249"/>
        <v>-5.3754266211604093E-4</v>
      </c>
      <c r="BVJ61" s="1">
        <f t="shared" si="3250"/>
        <v>-4.1239990956004524</v>
      </c>
      <c r="BVK61" s="1"/>
      <c r="BVL61" s="1"/>
      <c r="BVM61" s="1" t="s">
        <v>11</v>
      </c>
      <c r="BVN61" s="1" t="s">
        <v>188</v>
      </c>
      <c r="BVO61" s="1">
        <v>436</v>
      </c>
      <c r="BVP61" s="1">
        <v>12</v>
      </c>
      <c r="BVQ61" s="1">
        <v>5.5E-2</v>
      </c>
      <c r="BVR61" s="1">
        <f t="shared" si="3251"/>
        <v>4.2999999999999997E-2</v>
      </c>
      <c r="BVS61" s="1">
        <f t="shared" si="3252"/>
        <v>0.81911262798634799</v>
      </c>
      <c r="BVT61" s="1">
        <f t="shared" si="3253"/>
        <v>1.228668941979522E-3</v>
      </c>
      <c r="BVU61" s="1">
        <f t="shared" si="3254"/>
        <v>9.4262836470867466</v>
      </c>
      <c r="BVV61" s="1"/>
      <c r="BVW61" s="1"/>
      <c r="BVX61" s="1" t="s">
        <v>11</v>
      </c>
      <c r="BVY61" s="1" t="s">
        <v>189</v>
      </c>
      <c r="BVZ61" s="1">
        <v>437</v>
      </c>
      <c r="BWA61" s="1">
        <v>12</v>
      </c>
      <c r="BWB61" s="1">
        <v>2.7E-2</v>
      </c>
      <c r="BWC61" s="1">
        <f t="shared" si="3255"/>
        <v>2.1999999999999999E-2</v>
      </c>
      <c r="BWD61" s="1">
        <f t="shared" si="3256"/>
        <v>4.1825095057034231E-2</v>
      </c>
      <c r="BWE61" s="1">
        <f t="shared" si="3257"/>
        <v>6.2737642585551344E-5</v>
      </c>
      <c r="BWF61" s="1">
        <f t="shared" si="3258"/>
        <v>0.48131990168822236</v>
      </c>
      <c r="BWG61" s="1"/>
      <c r="BWH61" s="1"/>
      <c r="BWI61" s="1" t="s">
        <v>11</v>
      </c>
      <c r="BWJ61" s="1" t="s">
        <v>190</v>
      </c>
      <c r="BWK61" s="1">
        <v>443</v>
      </c>
      <c r="BWL61" s="1">
        <v>12</v>
      </c>
      <c r="BWM61" s="1">
        <v>4.8000000000000001E-2</v>
      </c>
      <c r="BWN61" s="1">
        <f t="shared" si="3259"/>
        <v>3.7999999999999999E-2</v>
      </c>
      <c r="BWO61" s="1">
        <f t="shared" si="3260"/>
        <v>0.6212121212121211</v>
      </c>
      <c r="BWP61" s="1">
        <f t="shared" si="3261"/>
        <v>9.3181818181818166E-4</v>
      </c>
      <c r="BWQ61" s="1">
        <f t="shared" si="3262"/>
        <v>7.1488601927053717</v>
      </c>
      <c r="BWR61" s="1"/>
      <c r="BWS61" s="1"/>
      <c r="BWT61" s="1" t="s">
        <v>11</v>
      </c>
      <c r="BWU61" s="1" t="s">
        <v>191</v>
      </c>
      <c r="BWV61" s="1">
        <v>450</v>
      </c>
      <c r="BWW61" s="1">
        <v>12</v>
      </c>
      <c r="BWX61" s="1">
        <v>4.2999999999999997E-2</v>
      </c>
      <c r="BWY61" s="1">
        <f t="shared" si="3263"/>
        <v>3.8999999999999993E-2</v>
      </c>
      <c r="BWZ61" s="1">
        <f t="shared" si="3264"/>
        <v>0.99999999999999978</v>
      </c>
      <c r="BXA61" s="1">
        <f t="shared" si="3265"/>
        <v>1.4999999999999996E-3</v>
      </c>
      <c r="BXB61" s="1">
        <f t="shared" si="3266"/>
        <v>11.507921285818401</v>
      </c>
      <c r="BXC61" s="1"/>
      <c r="BXD61" s="1"/>
      <c r="BXE61" s="1" t="s">
        <v>11</v>
      </c>
      <c r="BXF61" s="1" t="s">
        <v>192</v>
      </c>
      <c r="BXG61" s="1">
        <v>451</v>
      </c>
      <c r="BXH61" s="1">
        <v>12</v>
      </c>
      <c r="BXI61" s="1">
        <v>8.9999999999999993E-3</v>
      </c>
      <c r="BXJ61" s="1">
        <f t="shared" si="3267"/>
        <v>1.2E-2</v>
      </c>
      <c r="BXK61" s="1">
        <f t="shared" si="3268"/>
        <v>0.93584905660377371</v>
      </c>
      <c r="BXL61" s="1">
        <f t="shared" si="3269"/>
        <v>1.4037735849056607E-3</v>
      </c>
      <c r="BXM61" s="1">
        <f t="shared" si="3270"/>
        <v>10.769677278803641</v>
      </c>
      <c r="BXN61" s="1"/>
      <c r="BXO61" s="1"/>
      <c r="BXP61" s="1" t="s">
        <v>11</v>
      </c>
      <c r="BXQ61" s="1" t="s">
        <v>193</v>
      </c>
      <c r="BXR61" s="1">
        <v>464</v>
      </c>
      <c r="BXS61" s="1">
        <v>12</v>
      </c>
      <c r="BXT61" s="1">
        <v>4.3999999999999997E-2</v>
      </c>
      <c r="BXU61" s="1">
        <f t="shared" si="3271"/>
        <v>3.9999999999999994E-2</v>
      </c>
      <c r="BXV61" s="1">
        <f t="shared" si="3272"/>
        <v>2.2757352941176472</v>
      </c>
      <c r="BXW61" s="1">
        <f t="shared" si="3273"/>
        <v>3.4136029411764709E-3</v>
      </c>
      <c r="BXX61" s="1">
        <f t="shared" si="3274"/>
        <v>26.188982632064683</v>
      </c>
      <c r="BXY61" s="1"/>
      <c r="BXZ61" s="1"/>
      <c r="BYA61" s="1" t="s">
        <v>11</v>
      </c>
      <c r="BYB61" s="1" t="s">
        <v>194</v>
      </c>
      <c r="BYC61" s="1">
        <v>465</v>
      </c>
      <c r="BYD61" s="1">
        <v>12</v>
      </c>
      <c r="BYE61" s="1">
        <v>2.5999999999999999E-2</v>
      </c>
      <c r="BYF61" s="1">
        <f t="shared" si="3275"/>
        <v>2.0999999999999998E-2</v>
      </c>
      <c r="BYG61" s="1">
        <f t="shared" si="3276"/>
        <v>0.62172284644194742</v>
      </c>
      <c r="BYH61" s="1">
        <f t="shared" si="3277"/>
        <v>9.325842696629212E-4</v>
      </c>
      <c r="BYI61" s="1">
        <f t="shared" si="3278"/>
        <v>7.1547375784488949</v>
      </c>
      <c r="BYJ61" s="1"/>
      <c r="BYK61" s="1"/>
      <c r="BYL61" s="1" t="s">
        <v>11</v>
      </c>
      <c r="BYM61" s="1" t="s">
        <v>195</v>
      </c>
      <c r="BYN61" s="1">
        <v>479</v>
      </c>
      <c r="BYO61" s="1">
        <v>12</v>
      </c>
      <c r="BYP61" s="1">
        <v>5.8999999999999997E-2</v>
      </c>
      <c r="BYQ61" s="1">
        <f t="shared" si="3279"/>
        <v>4.8000000000000001E-2</v>
      </c>
      <c r="BYR61" s="1">
        <f t="shared" si="3280"/>
        <v>1.9446494464944653</v>
      </c>
      <c r="BYS61" s="1">
        <f t="shared" si="3281"/>
        <v>2.9169741697416978E-3</v>
      </c>
      <c r="BYT61" s="1">
        <f t="shared" si="3282"/>
        <v>22.378872758768637</v>
      </c>
      <c r="BYU61" s="1"/>
      <c r="BYV61" s="1"/>
      <c r="BYW61" s="1" t="s">
        <v>11</v>
      </c>
      <c r="BYX61" s="1" t="s">
        <v>196</v>
      </c>
      <c r="BYY61" s="1">
        <v>480</v>
      </c>
      <c r="BYZ61" s="1">
        <v>12</v>
      </c>
      <c r="BZA61" s="1">
        <v>3.4000000000000002E-2</v>
      </c>
      <c r="BZB61" s="1">
        <f t="shared" si="3283"/>
        <v>2.1000000000000005E-2</v>
      </c>
      <c r="BZC61" s="1">
        <f t="shared" si="3284"/>
        <v>1.1910112359550564</v>
      </c>
      <c r="BZD61" s="1">
        <f t="shared" si="3285"/>
        <v>1.7865168539325847E-3</v>
      </c>
      <c r="BZE61" s="1">
        <f t="shared" si="3286"/>
        <v>13.706063553896081</v>
      </c>
      <c r="BZF61" s="1"/>
      <c r="BZG61" s="1"/>
      <c r="BZH61" s="1" t="s">
        <v>11</v>
      </c>
      <c r="BZI61" s="1" t="s">
        <v>197</v>
      </c>
      <c r="BZJ61" s="1">
        <v>494</v>
      </c>
      <c r="BZK61" s="1">
        <v>12</v>
      </c>
      <c r="BZL61" s="1">
        <v>6.3E-2</v>
      </c>
      <c r="BZM61" s="1">
        <f t="shared" si="3287"/>
        <v>4.8000000000000001E-2</v>
      </c>
      <c r="BZN61" s="1">
        <f t="shared" si="3288"/>
        <v>2.5000000000000004</v>
      </c>
      <c r="BZO61" s="1">
        <f t="shared" si="3289"/>
        <v>3.7500000000000007E-3</v>
      </c>
      <c r="BZP61" s="1">
        <f t="shared" si="3290"/>
        <v>28.76980321454602</v>
      </c>
      <c r="BZQ61" s="1"/>
      <c r="BZR61" s="1"/>
      <c r="BZS61" s="1" t="s">
        <v>11</v>
      </c>
      <c r="BZT61" s="1" t="s">
        <v>198</v>
      </c>
      <c r="BZU61" s="1">
        <v>495</v>
      </c>
      <c r="BZV61" s="1">
        <v>12</v>
      </c>
      <c r="BZW61" s="1">
        <v>2.7E-2</v>
      </c>
      <c r="BZX61" s="1">
        <f t="shared" si="3291"/>
        <v>1.2999999999999999E-2</v>
      </c>
      <c r="BZY61" s="1">
        <f t="shared" si="3292"/>
        <v>0.87084870848708484</v>
      </c>
      <c r="BZZ61" s="1">
        <f t="shared" si="3293"/>
        <v>1.3062730627306273E-3</v>
      </c>
      <c r="CAA61" s="1">
        <f t="shared" si="3294"/>
        <v>10.02165838912599</v>
      </c>
      <c r="CAB61" s="1"/>
      <c r="CAC61" s="1"/>
      <c r="CAD61" s="1" t="s">
        <v>11</v>
      </c>
      <c r="CAE61" s="1" t="s">
        <v>199</v>
      </c>
      <c r="CAF61" s="1">
        <v>501</v>
      </c>
      <c r="CAG61" s="1">
        <v>12</v>
      </c>
      <c r="CAH61" s="1">
        <v>4.7E-2</v>
      </c>
      <c r="CAI61" s="1">
        <f t="shared" si="3295"/>
        <v>0.03</v>
      </c>
      <c r="CAJ61" s="1">
        <f t="shared" si="3296"/>
        <v>1.5494505494505493</v>
      </c>
      <c r="CAK61" s="1">
        <f t="shared" si="3297"/>
        <v>2.3241758241758239E-3</v>
      </c>
      <c r="CAL61" s="1">
        <f t="shared" si="3298"/>
        <v>17.830954959345</v>
      </c>
      <c r="CAM61" s="1"/>
      <c r="CAN61" s="1"/>
      <c r="CAO61" s="1" t="s">
        <v>11</v>
      </c>
      <c r="CAP61" s="1" t="s">
        <v>200</v>
      </c>
      <c r="CAQ61" s="1">
        <v>508</v>
      </c>
      <c r="CAR61" s="1">
        <v>12</v>
      </c>
      <c r="CAS61" s="1">
        <v>5.7000000000000002E-2</v>
      </c>
      <c r="CAT61" s="1">
        <f t="shared" si="3299"/>
        <v>1.9000000000000003E-2</v>
      </c>
      <c r="CAU61" s="1">
        <f t="shared" si="3300"/>
        <v>1.1391941391941391</v>
      </c>
      <c r="CAV61" s="1">
        <f t="shared" si="3301"/>
        <v>1.7087912087912088E-3</v>
      </c>
      <c r="CAW61" s="1">
        <f t="shared" si="3302"/>
        <v>13.109756483111809</v>
      </c>
      <c r="CAX61" s="1"/>
      <c r="CAY61" s="1"/>
      <c r="CAZ61" s="1" t="s">
        <v>11</v>
      </c>
      <c r="CBA61" s="1" t="s">
        <v>201</v>
      </c>
      <c r="CBB61" s="1">
        <v>509</v>
      </c>
      <c r="CBC61" s="1">
        <v>12</v>
      </c>
      <c r="CBD61" s="1">
        <v>2.1999999999999999E-2</v>
      </c>
      <c r="CBE61" s="1">
        <f t="shared" si="3303"/>
        <v>8.9999999999999993E-3</v>
      </c>
      <c r="CBF61" s="1">
        <f t="shared" si="3304"/>
        <v>0.21052631578947367</v>
      </c>
      <c r="CBG61" s="1">
        <f t="shared" si="3305"/>
        <v>3.1578947368421053E-4</v>
      </c>
      <c r="CBH61" s="1">
        <f t="shared" si="3306"/>
        <v>2.4227202706986115</v>
      </c>
      <c r="CBI61" s="1"/>
      <c r="CBJ61" s="1"/>
      <c r="CBK61" s="1" t="s">
        <v>11</v>
      </c>
      <c r="CBL61" s="1" t="s">
        <v>202</v>
      </c>
      <c r="CBM61" s="1">
        <v>515</v>
      </c>
      <c r="CBN61" s="1">
        <v>12</v>
      </c>
      <c r="CBO61" s="1">
        <v>3.5000000000000003E-2</v>
      </c>
      <c r="CBP61" s="1">
        <f t="shared" si="2463"/>
        <v>2.0000000000000004E-2</v>
      </c>
      <c r="CBQ61" s="1">
        <f t="shared" si="3307"/>
        <v>0.73033707865168551</v>
      </c>
      <c r="CBR61" s="1">
        <f t="shared" si="3308"/>
        <v>1.0955056179775284E-3</v>
      </c>
      <c r="CBS61" s="1">
        <f t="shared" si="3309"/>
        <v>8.4046616132381633</v>
      </c>
      <c r="CBT61" s="1"/>
      <c r="CBU61" s="1"/>
      <c r="CBV61" s="1" t="s">
        <v>11</v>
      </c>
      <c r="CBW61" s="1" t="s">
        <v>203</v>
      </c>
      <c r="CBX61" s="1">
        <v>522</v>
      </c>
      <c r="CBY61" s="1">
        <v>12</v>
      </c>
      <c r="CBZ61" s="1">
        <v>4.2000000000000003E-2</v>
      </c>
      <c r="CCA61" s="1">
        <f t="shared" si="3310"/>
        <v>2.8000000000000004E-2</v>
      </c>
      <c r="CCB61" s="1">
        <f t="shared" si="3311"/>
        <v>1.0411985018726593</v>
      </c>
      <c r="CCC61" s="1">
        <f t="shared" si="3312"/>
        <v>1.5617977528089889E-3</v>
      </c>
      <c r="CCD61" s="1">
        <f t="shared" si="3313"/>
        <v>11.982030402462611</v>
      </c>
      <c r="CCE61" s="1"/>
      <c r="CCF61" s="1"/>
      <c r="CCG61" s="1" t="s">
        <v>11</v>
      </c>
      <c r="CCH61" s="1" t="s">
        <v>204</v>
      </c>
      <c r="CCI61" s="1">
        <v>523</v>
      </c>
      <c r="CCJ61" s="1">
        <v>12</v>
      </c>
      <c r="CCK61" s="1">
        <v>3.6999999999999998E-2</v>
      </c>
      <c r="CCL61" s="1">
        <f t="shared" si="3314"/>
        <v>1.7999999999999999E-2</v>
      </c>
      <c r="CCM61" s="1">
        <f t="shared" si="3315"/>
        <v>0.76045627376425839</v>
      </c>
      <c r="CCN61" s="1">
        <f t="shared" si="3316"/>
        <v>1.1406844106463877E-3</v>
      </c>
      <c r="CCO61" s="1">
        <f t="shared" si="3317"/>
        <v>8.7512709397858579</v>
      </c>
      <c r="CCP61" s="1"/>
      <c r="CCQ61" s="1"/>
      <c r="CCR61" s="1" t="s">
        <v>11</v>
      </c>
      <c r="CCS61" s="1" t="s">
        <v>205</v>
      </c>
      <c r="CCT61" s="1">
        <v>536</v>
      </c>
      <c r="CCU61" s="1">
        <v>12</v>
      </c>
      <c r="CCV61" s="1">
        <v>4.7E-2</v>
      </c>
      <c r="CCW61" s="1">
        <f t="shared" si="3318"/>
        <v>2.7E-2</v>
      </c>
      <c r="CCX61" s="1">
        <f t="shared" si="3319"/>
        <v>1</v>
      </c>
      <c r="CCY61" s="1">
        <f t="shared" si="3320"/>
        <v>1.5E-3</v>
      </c>
      <c r="CCZ61" s="1">
        <f t="shared" si="3321"/>
        <v>11.507921285818405</v>
      </c>
      <c r="CDA61" s="1"/>
      <c r="CDB61" s="1"/>
      <c r="CDC61" s="1" t="s">
        <v>11</v>
      </c>
      <c r="CDD61" s="1" t="s">
        <v>206</v>
      </c>
      <c r="CDE61" s="1">
        <v>542</v>
      </c>
      <c r="CDF61" s="1">
        <v>12</v>
      </c>
      <c r="CDG61" s="1">
        <v>0.05</v>
      </c>
      <c r="CDH61" s="1">
        <f t="shared" si="3322"/>
        <v>3.5000000000000003E-2</v>
      </c>
      <c r="CDI61" s="1">
        <f t="shared" si="3323"/>
        <v>0.95833333333333348</v>
      </c>
      <c r="CDJ61" s="1">
        <f t="shared" si="3324"/>
        <v>1.4375000000000002E-3</v>
      </c>
      <c r="CDK61" s="1">
        <f t="shared" si="3325"/>
        <v>11.028424565575973</v>
      </c>
      <c r="CDL61" s="1"/>
      <c r="CDM61" s="1"/>
      <c r="CDN61" s="1" t="s">
        <v>11</v>
      </c>
      <c r="CDO61" s="1" t="s">
        <v>207</v>
      </c>
      <c r="CDP61" s="1">
        <v>549</v>
      </c>
      <c r="CDQ61" s="1">
        <v>12</v>
      </c>
      <c r="CDR61" s="1">
        <v>5.6000000000000001E-2</v>
      </c>
      <c r="CDS61" s="1">
        <f t="shared" si="3326"/>
        <v>4.1000000000000002E-2</v>
      </c>
      <c r="CDT61" s="1">
        <f t="shared" si="3327"/>
        <v>1.1102661596958177</v>
      </c>
      <c r="CDU61" s="1">
        <f t="shared" si="3328"/>
        <v>1.6653992395437266E-3</v>
      </c>
      <c r="CDV61" s="1">
        <f t="shared" si="3329"/>
        <v>12.776855572087356</v>
      </c>
      <c r="CDW61" s="1"/>
      <c r="CDX61" s="1"/>
      <c r="CDY61" s="1" t="s">
        <v>11</v>
      </c>
      <c r="CDZ61" s="1" t="s">
        <v>208</v>
      </c>
      <c r="CEA61" s="1">
        <v>550</v>
      </c>
      <c r="CEB61" s="1">
        <v>12</v>
      </c>
      <c r="CEC61" s="1">
        <v>4.1000000000000002E-2</v>
      </c>
      <c r="CED61" s="1">
        <f t="shared" si="3330"/>
        <v>2.4E-2</v>
      </c>
      <c r="CEE61" s="1">
        <f t="shared" si="3331"/>
        <v>0.90400000000000003</v>
      </c>
      <c r="CEF61" s="1">
        <f t="shared" si="3332"/>
        <v>1.356E-3</v>
      </c>
      <c r="CEG61" s="1">
        <f t="shared" si="3333"/>
        <v>10.403160842379839</v>
      </c>
      <c r="CEH61" s="1"/>
      <c r="CEI61" s="1"/>
      <c r="CEJ61" s="1" t="s">
        <v>11</v>
      </c>
      <c r="CEK61" s="1" t="s">
        <v>209</v>
      </c>
      <c r="CEL61" s="1">
        <v>556</v>
      </c>
      <c r="CEM61" s="1">
        <v>12</v>
      </c>
      <c r="CEN61" s="1">
        <v>4.2999999999999997E-2</v>
      </c>
      <c r="CEO61" s="1">
        <f t="shared" si="3334"/>
        <v>2.7999999999999997E-2</v>
      </c>
      <c r="CEP61" s="1">
        <f t="shared" si="3335"/>
        <v>1.1897233201581028</v>
      </c>
      <c r="CEQ61" s="1">
        <f t="shared" si="3336"/>
        <v>1.7845849802371541E-3</v>
      </c>
      <c r="CER61" s="1">
        <f t="shared" si="3337"/>
        <v>13.691242320281976</v>
      </c>
      <c r="CES61" s="1"/>
      <c r="CET61" s="1"/>
      <c r="CEU61" s="1" t="s">
        <v>11</v>
      </c>
      <c r="CEV61" s="1" t="s">
        <v>210</v>
      </c>
      <c r="CEW61" s="1">
        <v>563</v>
      </c>
      <c r="CEX61" s="1">
        <v>12</v>
      </c>
      <c r="CEY61" s="1">
        <v>4.5999999999999999E-2</v>
      </c>
      <c r="CEZ61" s="1">
        <f t="shared" si="3338"/>
        <v>3.2000000000000001E-2</v>
      </c>
      <c r="CFA61" s="1">
        <f t="shared" si="3339"/>
        <v>1.2841683366733467</v>
      </c>
      <c r="CFB61" s="1">
        <f t="shared" si="3340"/>
        <v>1.9262525050100202E-3</v>
      </c>
      <c r="CFC61" s="1">
        <f t="shared" si="3341"/>
        <v>14.778108136177224</v>
      </c>
      <c r="CFD61" s="1"/>
      <c r="CFE61" s="1"/>
      <c r="CFF61" s="1" t="s">
        <v>11</v>
      </c>
      <c r="CFG61" s="1" t="s">
        <v>211</v>
      </c>
      <c r="CFH61" s="1">
        <v>564</v>
      </c>
      <c r="CFI61" s="1">
        <v>12</v>
      </c>
      <c r="CFJ61" s="1">
        <v>4.8000000000000001E-2</v>
      </c>
      <c r="CFK61" s="1">
        <f t="shared" si="3342"/>
        <v>1.6E-2</v>
      </c>
      <c r="CFL61" s="1">
        <f t="shared" si="3343"/>
        <v>0.35447761194029853</v>
      </c>
      <c r="CFM61" s="1">
        <f t="shared" si="3344"/>
        <v>5.3171641791044779E-4</v>
      </c>
      <c r="CFN61" s="1">
        <f t="shared" si="3345"/>
        <v>4.0793004557938382</v>
      </c>
      <c r="CFO61" s="1"/>
      <c r="CFP61" s="1"/>
      <c r="CFQ61" s="1" t="s">
        <v>11</v>
      </c>
      <c r="CFR61" s="1" t="s">
        <v>212</v>
      </c>
      <c r="CFS61" s="1">
        <v>571</v>
      </c>
      <c r="CFT61" s="1">
        <v>12</v>
      </c>
      <c r="CFU61" s="1">
        <v>6.9000000000000006E-2</v>
      </c>
      <c r="CFV61" s="1">
        <f t="shared" si="3346"/>
        <v>3.8000000000000006E-2</v>
      </c>
      <c r="CFW61" s="1">
        <f t="shared" si="3347"/>
        <v>1.0676691729323311</v>
      </c>
      <c r="CFX61" s="1">
        <f t="shared" si="3348"/>
        <v>1.6015037593984968E-3</v>
      </c>
      <c r="CFY61" s="1">
        <f t="shared" si="3349"/>
        <v>12.286652801400106</v>
      </c>
      <c r="CFZ61" s="1"/>
      <c r="CGA61" s="1"/>
      <c r="CGB61" s="1" t="s">
        <v>11</v>
      </c>
      <c r="CGC61" s="1" t="s">
        <v>213</v>
      </c>
      <c r="CGD61" s="1">
        <v>577</v>
      </c>
      <c r="CGE61" s="1">
        <v>12</v>
      </c>
      <c r="CGF61" s="1">
        <v>6.8000000000000005E-2</v>
      </c>
      <c r="CGG61" s="1">
        <f t="shared" si="3350"/>
        <v>3.7000000000000005E-2</v>
      </c>
      <c r="CGH61" s="1">
        <f t="shared" si="3351"/>
        <v>0.84210526315789491</v>
      </c>
      <c r="CGI61" s="1">
        <f t="shared" si="3352"/>
        <v>1.2631578947368423E-3</v>
      </c>
      <c r="CGJ61" s="1">
        <f t="shared" si="3353"/>
        <v>9.6908810827944478</v>
      </c>
      <c r="CGK61" s="1"/>
      <c r="CGL61" s="1"/>
      <c r="CGM61" s="1" t="s">
        <v>11</v>
      </c>
      <c r="CGN61" s="1" t="s">
        <v>214</v>
      </c>
      <c r="CGO61" s="1">
        <v>578</v>
      </c>
      <c r="CGP61" s="1">
        <v>12</v>
      </c>
      <c r="CGQ61" s="1">
        <v>4.2999999999999997E-2</v>
      </c>
      <c r="CGR61" s="1">
        <f t="shared" si="3354"/>
        <v>2.5999999999999995E-2</v>
      </c>
      <c r="CGS61" s="1">
        <f t="shared" si="3355"/>
        <v>0.14671814671814651</v>
      </c>
      <c r="CGT61" s="1">
        <f t="shared" si="3356"/>
        <v>2.2007722007721977E-4</v>
      </c>
      <c r="CGU61" s="1">
        <f t="shared" si="3357"/>
        <v>1.6884208836335861</v>
      </c>
      <c r="CGV61" s="1"/>
      <c r="CGW61" s="1"/>
      <c r="CGX61" s="1" t="s">
        <v>11</v>
      </c>
      <c r="CGY61" s="1" t="s">
        <v>215</v>
      </c>
      <c r="CGZ61" s="1">
        <v>592</v>
      </c>
      <c r="CHA61" s="1">
        <v>12</v>
      </c>
      <c r="CHB61" s="1">
        <v>8.3000000000000004E-2</v>
      </c>
      <c r="CHC61" s="1">
        <f t="shared" si="3358"/>
        <v>5.7000000000000009E-2</v>
      </c>
      <c r="CHD61" s="1">
        <f t="shared" si="3359"/>
        <v>1.1149425287356325</v>
      </c>
      <c r="CHE61" s="1">
        <f t="shared" si="3360"/>
        <v>1.6724137931034488E-3</v>
      </c>
      <c r="CHF61" s="1">
        <f t="shared" si="3361"/>
        <v>12.830670858900984</v>
      </c>
      <c r="CHG61" s="1"/>
      <c r="CHH61" s="1"/>
      <c r="CHI61" s="1" t="s">
        <v>11</v>
      </c>
      <c r="CHJ61" s="1" t="s">
        <v>216</v>
      </c>
      <c r="CHK61" s="1">
        <v>593</v>
      </c>
      <c r="CHL61" s="1">
        <v>12</v>
      </c>
      <c r="CHM61" s="1">
        <v>3.1E-2</v>
      </c>
      <c r="CHN61" s="1">
        <f t="shared" si="3362"/>
        <v>8.0000000000000002E-3</v>
      </c>
      <c r="CHO61" s="1">
        <f t="shared" si="3363"/>
        <v>3.9215686274509569E-3</v>
      </c>
      <c r="CHP61" s="1">
        <f t="shared" si="3364"/>
        <v>5.8823529411764353E-6</v>
      </c>
      <c r="CHQ61" s="1">
        <f t="shared" si="3365"/>
        <v>4.5129103081640531E-2</v>
      </c>
      <c r="CHR61" s="1"/>
      <c r="CHS61" s="1"/>
      <c r="CHT61" s="1" t="s">
        <v>11</v>
      </c>
      <c r="CHU61" s="1" t="s">
        <v>217</v>
      </c>
      <c r="CHV61" s="1">
        <v>607</v>
      </c>
      <c r="CHW61" s="1">
        <v>12</v>
      </c>
      <c r="CHX61" s="1">
        <v>4.8000000000000001E-2</v>
      </c>
      <c r="CHY61" s="1">
        <f t="shared" si="3366"/>
        <v>2.7E-2</v>
      </c>
      <c r="CHZ61" s="1">
        <f t="shared" si="3367"/>
        <v>0.86046511627906985</v>
      </c>
      <c r="CIA61" s="1">
        <f t="shared" si="3368"/>
        <v>1.2906976744186049E-3</v>
      </c>
      <c r="CIB61" s="1">
        <f t="shared" si="3369"/>
        <v>9.9021648273321183</v>
      </c>
      <c r="CIC61" s="1"/>
      <c r="CID61" s="1"/>
      <c r="CIE61" s="1" t="s">
        <v>11</v>
      </c>
      <c r="CIF61" s="1" t="s">
        <v>218</v>
      </c>
      <c r="CIG61" s="1">
        <v>608</v>
      </c>
      <c r="CIH61" s="1">
        <v>12</v>
      </c>
      <c r="CII61" s="1">
        <v>4.4999999999999998E-2</v>
      </c>
      <c r="CIJ61" s="1">
        <f t="shared" si="3370"/>
        <v>1.7999999999999999E-2</v>
      </c>
      <c r="CIK61" s="1">
        <f t="shared" si="3371"/>
        <v>-7.0588235294117771E-2</v>
      </c>
      <c r="CIL61" s="1">
        <f t="shared" si="3372"/>
        <v>-1.0588235294117666E-4</v>
      </c>
      <c r="CIM61" s="1">
        <f t="shared" si="3373"/>
        <v>-0.812323855469536</v>
      </c>
      <c r="CIN61" s="1"/>
      <c r="CIO61" s="1"/>
      <c r="CIP61" s="1" t="s">
        <v>11</v>
      </c>
      <c r="CIQ61" s="1" t="s">
        <v>219</v>
      </c>
      <c r="CIR61" s="1">
        <v>621</v>
      </c>
      <c r="CIS61" s="1">
        <v>12</v>
      </c>
      <c r="CIT61" s="1">
        <v>4.9000000000000002E-2</v>
      </c>
      <c r="CIU61" s="1">
        <f t="shared" si="3374"/>
        <v>1.9000000000000003E-2</v>
      </c>
      <c r="CIV61" s="1">
        <f t="shared" si="3375"/>
        <v>-1.0198412698412695</v>
      </c>
      <c r="CIW61" s="1">
        <f t="shared" si="3376"/>
        <v>-1.5297619047619044E-3</v>
      </c>
      <c r="CIX61" s="1">
        <f t="shared" si="3377"/>
        <v>-11.736253057362418</v>
      </c>
      <c r="CIY61" s="1"/>
      <c r="CIZ61" s="1"/>
      <c r="CJA61" s="1" t="s">
        <v>11</v>
      </c>
      <c r="CJB61" s="1" t="s">
        <v>220</v>
      </c>
      <c r="CJC61" s="1">
        <v>622</v>
      </c>
      <c r="CJD61" s="1">
        <v>12</v>
      </c>
      <c r="CJE61" s="1">
        <v>4.2000000000000003E-2</v>
      </c>
      <c r="CJF61" s="1">
        <f t="shared" si="3378"/>
        <v>3.3000000000000002E-2</v>
      </c>
      <c r="CJG61" s="1">
        <f t="shared" si="3379"/>
        <v>0.73144876325088348</v>
      </c>
      <c r="CJH61" s="1">
        <f t="shared" si="3380"/>
        <v>1.0971731448763252E-3</v>
      </c>
      <c r="CJI61" s="1">
        <f t="shared" si="3381"/>
        <v>8.4174547921003899</v>
      </c>
      <c r="CJJ61" s="1"/>
      <c r="CJK61" s="1"/>
      <c r="CJL61" s="1" t="s">
        <v>11</v>
      </c>
      <c r="CJM61" s="1" t="s">
        <v>221</v>
      </c>
      <c r="CJN61" s="1">
        <v>635</v>
      </c>
      <c r="CJO61" s="1">
        <v>12</v>
      </c>
      <c r="CJP61" s="1">
        <v>6.0999999999999999E-2</v>
      </c>
      <c r="CJQ61" s="1">
        <f t="shared" si="3382"/>
        <v>4.9000000000000002E-2</v>
      </c>
      <c r="CJR61" s="1">
        <f t="shared" si="3383"/>
        <v>0.99290780141843971</v>
      </c>
      <c r="CJS61" s="1">
        <f t="shared" si="3384"/>
        <v>1.4893617021276596E-3</v>
      </c>
      <c r="CJT61" s="1">
        <f t="shared" si="3385"/>
        <v>11.426304822798416</v>
      </c>
      <c r="CJU61" s="1"/>
      <c r="CJV61" s="1"/>
      <c r="CJW61" s="1" t="s">
        <v>11</v>
      </c>
      <c r="CJX61" s="1" t="s">
        <v>222</v>
      </c>
      <c r="CJY61" s="1">
        <v>636</v>
      </c>
      <c r="CJZ61" s="1">
        <v>12</v>
      </c>
      <c r="CKA61" s="1">
        <v>5.3999999999999999E-2</v>
      </c>
      <c r="CKB61" s="1">
        <f t="shared" si="3386"/>
        <v>3.4000000000000002E-2</v>
      </c>
      <c r="CKC61" s="1">
        <f t="shared" si="3387"/>
        <v>0.30388692579505316</v>
      </c>
      <c r="CKD61" s="1">
        <f t="shared" si="3388"/>
        <v>4.5583038869257975E-4</v>
      </c>
      <c r="CKE61" s="1">
        <f t="shared" si="3389"/>
        <v>3.4971068218388104</v>
      </c>
      <c r="CKF61" s="1"/>
      <c r="CKG61" s="1"/>
      <c r="CKH61" s="1" t="s">
        <v>11</v>
      </c>
      <c r="CKI61" s="1" t="s">
        <v>223</v>
      </c>
      <c r="CKJ61" s="1">
        <v>649</v>
      </c>
      <c r="CKK61" s="1">
        <v>12</v>
      </c>
      <c r="CKL61" s="1">
        <v>6.0999999999999999E-2</v>
      </c>
      <c r="CKM61" s="1">
        <f t="shared" si="3390"/>
        <v>3.6999999999999998E-2</v>
      </c>
      <c r="CKN61" s="1">
        <f t="shared" si="3391"/>
        <v>0.32862190812720848</v>
      </c>
      <c r="CKO61" s="1">
        <f t="shared" si="3392"/>
        <v>4.9293286219081274E-4</v>
      </c>
      <c r="CKP61" s="1">
        <f t="shared" si="3393"/>
        <v>3.7817550515233629</v>
      </c>
      <c r="CKQ61" s="1"/>
      <c r="CKR61" s="1"/>
      <c r="CKS61" s="1" t="s">
        <v>11</v>
      </c>
      <c r="CKT61" s="1" t="s">
        <v>224</v>
      </c>
      <c r="CKU61" s="1">
        <v>650</v>
      </c>
      <c r="CKV61" s="1">
        <v>12</v>
      </c>
      <c r="CKW61" s="1">
        <v>3.6999999999999998E-2</v>
      </c>
      <c r="CKX61" s="1">
        <f t="shared" si="3394"/>
        <v>1.9999999999999997E-2</v>
      </c>
      <c r="CKY61" s="1">
        <f t="shared" si="3395"/>
        <v>9.8245614035087608E-2</v>
      </c>
      <c r="CKZ61" s="1">
        <f t="shared" si="3396"/>
        <v>1.4736842105263142E-4</v>
      </c>
      <c r="CLA61" s="1">
        <f t="shared" si="3397"/>
        <v>1.1306027929926841</v>
      </c>
      <c r="CLB61" s="1"/>
      <c r="CLC61" s="1"/>
      <c r="CLD61" s="1" t="s">
        <v>11</v>
      </c>
      <c r="CLE61" s="1" t="s">
        <v>225</v>
      </c>
      <c r="CLF61" s="1">
        <v>663</v>
      </c>
      <c r="CLG61" s="1">
        <v>12</v>
      </c>
      <c r="CLH61" s="1">
        <v>3.3000000000000002E-2</v>
      </c>
      <c r="CLI61" s="1">
        <f t="shared" si="3398"/>
        <v>1.1000000000000003E-2</v>
      </c>
      <c r="CLJ61" s="1">
        <f t="shared" si="3399"/>
        <v>-0.20761245674740481</v>
      </c>
      <c r="CLK61" s="1">
        <f t="shared" si="3400"/>
        <v>-3.1141868512110719E-4</v>
      </c>
      <c r="CLL61" s="1">
        <f t="shared" si="3401"/>
        <v>-2.3891878102045125</v>
      </c>
      <c r="CLM61" s="1"/>
      <c r="CLN61" s="1"/>
      <c r="CLO61" s="1"/>
      <c r="CLP61" s="1"/>
      <c r="CLQ61" s="1"/>
      <c r="CLR61" s="1"/>
      <c r="CLS61" s="1"/>
      <c r="CLT61" s="1"/>
      <c r="CLU61" s="1"/>
      <c r="CLV61" s="1"/>
      <c r="CLW61" s="1"/>
      <c r="CLX61" s="1"/>
      <c r="CLY61" s="1"/>
      <c r="CLZ61" s="1"/>
      <c r="CMA61" s="1"/>
      <c r="CMB61" s="1"/>
      <c r="CMC61" s="1"/>
      <c r="CMD61" s="1"/>
      <c r="CME61" s="1"/>
      <c r="CMF61" s="1"/>
      <c r="CMG61" s="1"/>
      <c r="CMH61" s="1"/>
      <c r="CMI61" s="1"/>
      <c r="CMJ61" s="1"/>
      <c r="CMK61" s="1"/>
      <c r="CML61" s="1"/>
      <c r="CMM61" s="1"/>
      <c r="CMN61" s="1"/>
      <c r="CMO61" s="1"/>
      <c r="CMP61" s="1"/>
      <c r="CMQ61" s="1"/>
      <c r="CMR61" s="1"/>
      <c r="CMS61" s="1"/>
      <c r="CMT61" s="1"/>
      <c r="CMU61" s="1"/>
      <c r="CMV61" s="1"/>
      <c r="CMW61" s="1"/>
      <c r="CMX61" s="1"/>
      <c r="CMY61" s="1"/>
      <c r="CMZ61" s="1"/>
    </row>
    <row r="62" spans="1:2392" x14ac:dyDescent="0.3">
      <c r="A62" s="1" t="s">
        <v>11</v>
      </c>
      <c r="B62" s="1" t="s">
        <v>12</v>
      </c>
      <c r="C62" s="1">
        <v>1</v>
      </c>
      <c r="D62" s="1">
        <v>13</v>
      </c>
      <c r="E62" s="1">
        <v>5.3999999999999999E-2</v>
      </c>
      <c r="F62" s="1">
        <f t="shared" si="2560"/>
        <v>5.6000000000000001E-2</v>
      </c>
      <c r="G62" s="1">
        <f t="shared" si="2561"/>
        <v>2.2677966101694915</v>
      </c>
      <c r="H62" s="1">
        <f t="shared" si="3402"/>
        <v>3.4016949152542372E-3</v>
      </c>
      <c r="I62" s="1">
        <f t="shared" si="3403"/>
        <v>26.097624882076314</v>
      </c>
      <c r="J62" s="1"/>
      <c r="K62" s="1"/>
      <c r="L62" s="1" t="s">
        <v>11</v>
      </c>
      <c r="M62" s="1" t="s">
        <v>13</v>
      </c>
      <c r="N62" s="1">
        <v>2</v>
      </c>
      <c r="O62" s="1">
        <v>13</v>
      </c>
      <c r="P62" s="1">
        <v>6.7000000000000004E-2</v>
      </c>
      <c r="Q62" s="1">
        <f t="shared" si="2562"/>
        <v>6.9000000000000006E-2</v>
      </c>
      <c r="R62" s="1">
        <f t="shared" si="2563"/>
        <v>2.7288135593220342</v>
      </c>
      <c r="S62" s="1">
        <f t="shared" si="2564"/>
        <v>4.0932203389830515E-3</v>
      </c>
      <c r="T62" s="1">
        <f t="shared" si="2565"/>
        <v>31.402971644351926</v>
      </c>
      <c r="U62" s="1"/>
      <c r="V62" s="1"/>
      <c r="W62" s="1" t="s">
        <v>11</v>
      </c>
      <c r="X62" s="1" t="s">
        <v>14</v>
      </c>
      <c r="Y62" s="1">
        <v>3</v>
      </c>
      <c r="Z62" s="1">
        <v>13</v>
      </c>
      <c r="AA62" s="1">
        <v>9.5000000000000001E-2</v>
      </c>
      <c r="AB62" s="1">
        <f t="shared" si="2566"/>
        <v>9.4E-2</v>
      </c>
      <c r="AC62" s="1">
        <f t="shared" si="2567"/>
        <v>3.5694915254237292</v>
      </c>
      <c r="AD62" s="1">
        <f t="shared" si="2568"/>
        <v>5.3542372881355939E-3</v>
      </c>
      <c r="AE62" s="1">
        <f t="shared" si="2569"/>
        <v>41.077427504972142</v>
      </c>
      <c r="AF62" s="1"/>
      <c r="AG62" s="1"/>
      <c r="AH62" s="1" t="s">
        <v>11</v>
      </c>
      <c r="AI62" s="1" t="s">
        <v>15</v>
      </c>
      <c r="AJ62" s="1">
        <v>4</v>
      </c>
      <c r="AK62" s="1">
        <v>13</v>
      </c>
      <c r="AL62" s="1">
        <v>9.5000000000000001E-2</v>
      </c>
      <c r="AM62" s="1">
        <f t="shared" si="2570"/>
        <v>8.6999999999999994E-2</v>
      </c>
      <c r="AN62" s="1">
        <f t="shared" si="2571"/>
        <v>3.2789115646258504</v>
      </c>
      <c r="AO62" s="1">
        <f t="shared" si="2572"/>
        <v>4.9183673469387753E-3</v>
      </c>
      <c r="AP62" s="1">
        <f t="shared" si="2573"/>
        <v>37.733456188873951</v>
      </c>
      <c r="AQ62" s="1"/>
      <c r="AR62" s="1"/>
      <c r="AS62" s="1" t="s">
        <v>11</v>
      </c>
      <c r="AT62" s="1" t="s">
        <v>16</v>
      </c>
      <c r="AU62" s="1">
        <v>8</v>
      </c>
      <c r="AV62" s="1">
        <v>13</v>
      </c>
      <c r="AW62" s="1">
        <v>0.11</v>
      </c>
      <c r="AX62" s="1">
        <f t="shared" si="2574"/>
        <v>0.10200000000000001</v>
      </c>
      <c r="AY62" s="1">
        <f t="shared" si="2575"/>
        <v>3.8122866894197953</v>
      </c>
      <c r="AZ62" s="1">
        <f t="shared" si="2576"/>
        <v>5.718430034129693E-3</v>
      </c>
      <c r="BA62" s="1">
        <f t="shared" si="2577"/>
        <v>43.871495140816243</v>
      </c>
      <c r="BB62" s="1"/>
      <c r="BC62" s="1"/>
      <c r="BD62" s="1" t="s">
        <v>11</v>
      </c>
      <c r="BE62" s="1" t="s">
        <v>17</v>
      </c>
      <c r="BF62" s="1">
        <v>9</v>
      </c>
      <c r="BG62" s="1">
        <v>13</v>
      </c>
      <c r="BH62" s="1">
        <v>0.13</v>
      </c>
      <c r="BI62" s="1">
        <f t="shared" si="2578"/>
        <v>0.125</v>
      </c>
      <c r="BJ62" s="1">
        <f t="shared" si="2579"/>
        <v>4.5836177474402735</v>
      </c>
      <c r="BK62" s="1">
        <f t="shared" si="2580"/>
        <v>6.87542662116041E-3</v>
      </c>
      <c r="BL62" s="1">
        <f t="shared" si="2581"/>
        <v>52.747912241822931</v>
      </c>
      <c r="BM62" s="1"/>
      <c r="BN62" s="1"/>
      <c r="BO62" s="1" t="s">
        <v>11</v>
      </c>
      <c r="BP62" s="1" t="s">
        <v>18</v>
      </c>
      <c r="BQ62" s="1">
        <v>10</v>
      </c>
      <c r="BR62" s="1">
        <v>13</v>
      </c>
      <c r="BS62" s="1">
        <v>0.122</v>
      </c>
      <c r="BT62" s="1">
        <f t="shared" si="2582"/>
        <v>0.113</v>
      </c>
      <c r="BU62" s="1">
        <f t="shared" si="2583"/>
        <v>4.112627986348123</v>
      </c>
      <c r="BV62" s="1">
        <f t="shared" si="2584"/>
        <v>6.1689419795221846E-3</v>
      </c>
      <c r="BW62" s="1">
        <f t="shared" si="2585"/>
        <v>47.327799144748049</v>
      </c>
      <c r="BX62" s="1"/>
      <c r="BY62" s="1"/>
      <c r="BZ62" s="1" t="s">
        <v>11</v>
      </c>
      <c r="CA62" s="1" t="s">
        <v>19</v>
      </c>
      <c r="CB62" s="1">
        <v>11</v>
      </c>
      <c r="CC62" s="1">
        <v>13</v>
      </c>
      <c r="CD62" s="1">
        <v>0.115</v>
      </c>
      <c r="CE62" s="1">
        <f t="shared" si="2586"/>
        <v>0.11</v>
      </c>
      <c r="CF62" s="1">
        <f t="shared" si="2587"/>
        <v>4.0343642611683848</v>
      </c>
      <c r="CG62" s="1">
        <f t="shared" si="2588"/>
        <v>6.0515463917525771E-3</v>
      </c>
      <c r="CH62" s="1">
        <f t="shared" si="2589"/>
        <v>46.427146355844698</v>
      </c>
      <c r="CI62" s="1"/>
      <c r="CJ62" s="1"/>
      <c r="CK62" s="1" t="s">
        <v>11</v>
      </c>
      <c r="CL62" s="1" t="s">
        <v>20</v>
      </c>
      <c r="CM62" s="1">
        <v>14</v>
      </c>
      <c r="CN62" s="1">
        <v>13</v>
      </c>
      <c r="CO62" s="1">
        <v>0.112</v>
      </c>
      <c r="CP62" s="1">
        <f t="shared" si="2590"/>
        <v>9.9000000000000005E-2</v>
      </c>
      <c r="CQ62" s="1">
        <f t="shared" si="2591"/>
        <v>3.5773195876288657</v>
      </c>
      <c r="CR62" s="1">
        <f t="shared" si="2592"/>
        <v>5.3659793814432987E-3</v>
      </c>
      <c r="CS62" s="1">
        <f t="shared" si="2593"/>
        <v>41.167512228649343</v>
      </c>
      <c r="CT62" s="1"/>
      <c r="CU62" s="1"/>
      <c r="CV62" s="1" t="s">
        <v>11</v>
      </c>
      <c r="CW62" s="1" t="s">
        <v>21</v>
      </c>
      <c r="CX62" s="1">
        <v>15</v>
      </c>
      <c r="CY62" s="1">
        <v>13</v>
      </c>
      <c r="CZ62" s="1">
        <v>9.9000000000000005E-2</v>
      </c>
      <c r="DA62" s="1">
        <f t="shared" si="2594"/>
        <v>7.9000000000000001E-2</v>
      </c>
      <c r="DB62" s="1">
        <f t="shared" si="2595"/>
        <v>2.9310344827586206</v>
      </c>
      <c r="DC62" s="1">
        <f t="shared" si="2596"/>
        <v>4.3965517241379313E-3</v>
      </c>
      <c r="DD62" s="1">
        <f t="shared" si="2597"/>
        <v>33.730114113605673</v>
      </c>
      <c r="DE62" s="1"/>
      <c r="DF62" s="1"/>
      <c r="DG62" s="1" t="s">
        <v>11</v>
      </c>
      <c r="DH62" s="1" t="s">
        <v>22</v>
      </c>
      <c r="DI62" s="1">
        <v>16</v>
      </c>
      <c r="DJ62" s="1">
        <v>13</v>
      </c>
      <c r="DK62" s="1">
        <v>0.128</v>
      </c>
      <c r="DL62" s="1">
        <f t="shared" si="2598"/>
        <v>0.10100000000000001</v>
      </c>
      <c r="DM62" s="1">
        <f t="shared" si="1751"/>
        <v>3.5563139931740615</v>
      </c>
      <c r="DN62" s="1">
        <f t="shared" si="2599"/>
        <v>5.3344709897610925E-3</v>
      </c>
      <c r="DO62" s="1">
        <f t="shared" si="2600"/>
        <v>40.925781501101632</v>
      </c>
      <c r="DP62" s="1"/>
      <c r="DQ62" s="1"/>
      <c r="DR62" s="1" t="s">
        <v>11</v>
      </c>
      <c r="DS62" s="1" t="s">
        <v>23</v>
      </c>
      <c r="DT62" s="1">
        <v>17</v>
      </c>
      <c r="DU62" s="1">
        <v>13</v>
      </c>
      <c r="DV62" s="1">
        <v>0.14199999999999999</v>
      </c>
      <c r="DW62" s="1">
        <f t="shared" si="2601"/>
        <v>0.11499999999999999</v>
      </c>
      <c r="DX62" s="1">
        <f t="shared" si="2602"/>
        <v>3.9726027397260273</v>
      </c>
      <c r="DY62" s="1">
        <f t="shared" si="2603"/>
        <v>5.9589041095890411E-3</v>
      </c>
      <c r="DZ62" s="1">
        <f t="shared" si="2604"/>
        <v>45.716399628593663</v>
      </c>
      <c r="EA62" s="1"/>
      <c r="EB62" s="1"/>
      <c r="EC62" s="1" t="s">
        <v>11</v>
      </c>
      <c r="ED62" s="1" t="s">
        <v>24</v>
      </c>
      <c r="EE62" s="1">
        <v>18</v>
      </c>
      <c r="EF62" s="1">
        <v>13</v>
      </c>
      <c r="EG62" s="1">
        <v>0.16300000000000001</v>
      </c>
      <c r="EH62" s="1">
        <f t="shared" si="2605"/>
        <v>0.13700000000000001</v>
      </c>
      <c r="EI62" s="1">
        <f t="shared" si="2606"/>
        <v>4.8367346938775517</v>
      </c>
      <c r="EJ62" s="1">
        <f t="shared" si="2607"/>
        <v>7.255102040816328E-3</v>
      </c>
      <c r="EK62" s="1">
        <f t="shared" si="2608"/>
        <v>55.660762137529851</v>
      </c>
      <c r="EL62" s="1"/>
      <c r="EM62" s="1"/>
      <c r="EN62" s="1" t="s">
        <v>11</v>
      </c>
      <c r="EO62" s="1" t="s">
        <v>25</v>
      </c>
      <c r="EP62" s="1">
        <v>21</v>
      </c>
      <c r="EQ62" s="1">
        <v>13</v>
      </c>
      <c r="ER62" s="1">
        <v>0.20100000000000001</v>
      </c>
      <c r="ES62" s="1">
        <f t="shared" si="2609"/>
        <v>0.17</v>
      </c>
      <c r="ET62" s="1">
        <f t="shared" si="2610"/>
        <v>5.9109589041095889</v>
      </c>
      <c r="EU62" s="1">
        <f t="shared" si="2611"/>
        <v>8.8664383561643835E-3</v>
      </c>
      <c r="EV62" s="1">
        <f t="shared" si="2612"/>
        <v>68.022849792200574</v>
      </c>
      <c r="EW62" s="1"/>
      <c r="EX62" s="1"/>
      <c r="EY62" s="1" t="s">
        <v>11</v>
      </c>
      <c r="EZ62" s="1" t="s">
        <v>26</v>
      </c>
      <c r="FA62" s="1">
        <v>22</v>
      </c>
      <c r="FB62" s="1">
        <v>13</v>
      </c>
      <c r="FC62" s="1">
        <v>0.21299999999999999</v>
      </c>
      <c r="FD62" s="1">
        <f t="shared" si="2613"/>
        <v>0.182</v>
      </c>
      <c r="FE62" s="1">
        <f t="shared" si="2614"/>
        <v>6.2389078498293511</v>
      </c>
      <c r="FF62" s="1">
        <f t="shared" si="2615"/>
        <v>9.3583617747440267E-3</v>
      </c>
      <c r="FG62" s="1">
        <f t="shared" si="2616"/>
        <v>71.796860445310728</v>
      </c>
      <c r="FH62" s="1"/>
      <c r="FI62" s="1"/>
      <c r="FJ62" s="1" t="s">
        <v>11</v>
      </c>
      <c r="FK62" s="1" t="s">
        <v>27</v>
      </c>
      <c r="FL62" s="1">
        <v>23</v>
      </c>
      <c r="FM62" s="1">
        <v>13</v>
      </c>
      <c r="FN62" s="1">
        <v>0.23699999999999999</v>
      </c>
      <c r="FO62" s="1">
        <f t="shared" si="2617"/>
        <v>0.20699999999999999</v>
      </c>
      <c r="FP62" s="1">
        <f t="shared" si="2618"/>
        <v>7.4455782312925169</v>
      </c>
      <c r="FQ62" s="1">
        <f t="shared" si="2619"/>
        <v>1.1168367346938775E-2</v>
      </c>
      <c r="FR62" s="1">
        <f t="shared" si="2620"/>
        <v>85.6831282131173</v>
      </c>
      <c r="FS62" s="1"/>
      <c r="FT62" s="1"/>
      <c r="FU62" s="1" t="s">
        <v>11</v>
      </c>
      <c r="FV62" s="1" t="s">
        <v>28</v>
      </c>
      <c r="FW62" s="1">
        <v>24</v>
      </c>
      <c r="FX62" s="1">
        <v>13</v>
      </c>
      <c r="FY62" s="1">
        <v>0.248</v>
      </c>
      <c r="FZ62" s="1">
        <f t="shared" si="2621"/>
        <v>0.217</v>
      </c>
      <c r="GA62" s="1">
        <f t="shared" si="2622"/>
        <v>7.3938356164383565</v>
      </c>
      <c r="GB62" s="1">
        <f t="shared" si="2623"/>
        <v>1.1090753424657535E-2</v>
      </c>
      <c r="GC62" s="1">
        <f t="shared" si="2624"/>
        <v>85.087678274253207</v>
      </c>
      <c r="GD62" s="1"/>
      <c r="GE62" s="1"/>
      <c r="GF62" s="1" t="s">
        <v>11</v>
      </c>
      <c r="GG62" s="1" t="s">
        <v>29</v>
      </c>
      <c r="GH62" s="1">
        <v>25</v>
      </c>
      <c r="GI62" s="1">
        <v>13</v>
      </c>
      <c r="GJ62" s="1">
        <v>0.27300000000000002</v>
      </c>
      <c r="GK62" s="1">
        <f t="shared" si="2625"/>
        <v>0.24200000000000002</v>
      </c>
      <c r="GL62" s="1">
        <f t="shared" si="2626"/>
        <v>8.3959044368600697</v>
      </c>
      <c r="GM62" s="1">
        <f t="shared" si="2627"/>
        <v>1.2593856655290106E-2</v>
      </c>
      <c r="GN62" s="1">
        <f t="shared" si="2628"/>
        <v>96.619407382639196</v>
      </c>
      <c r="GO62" s="1"/>
      <c r="GP62" s="1"/>
      <c r="GQ62" s="1" t="s">
        <v>11</v>
      </c>
      <c r="GR62" s="1" t="s">
        <v>30</v>
      </c>
      <c r="GS62" s="1">
        <v>28</v>
      </c>
      <c r="GT62" s="1">
        <v>13</v>
      </c>
      <c r="GU62" s="1">
        <v>0.307</v>
      </c>
      <c r="GV62" s="1">
        <f t="shared" si="2629"/>
        <v>0.27799999999999997</v>
      </c>
      <c r="GW62" s="1">
        <f t="shared" si="2630"/>
        <v>9.551724137931032</v>
      </c>
      <c r="GX62" s="1">
        <f t="shared" si="2631"/>
        <v>1.4327586206896548E-2</v>
      </c>
      <c r="GY62" s="1">
        <f t="shared" si="2632"/>
        <v>109.92048952316198</v>
      </c>
      <c r="GZ62" s="1"/>
      <c r="HA62" s="1"/>
      <c r="HB62" s="1" t="s">
        <v>11</v>
      </c>
      <c r="HC62" s="1" t="s">
        <v>31</v>
      </c>
      <c r="HD62" s="1">
        <v>29</v>
      </c>
      <c r="HE62" s="1">
        <v>13</v>
      </c>
      <c r="HF62" s="1">
        <v>6.8000000000000005E-2</v>
      </c>
      <c r="HG62" s="1">
        <f t="shared" si="2633"/>
        <v>1.6000000000000007E-2</v>
      </c>
      <c r="HH62" s="1">
        <f t="shared" si="2634"/>
        <v>0.80201342281879218</v>
      </c>
      <c r="HI62" s="1">
        <f t="shared" si="2635"/>
        <v>1.2030201342281882E-3</v>
      </c>
      <c r="HJ62" s="1">
        <f t="shared" si="2636"/>
        <v>9.2295073399684551</v>
      </c>
      <c r="HK62" s="1"/>
      <c r="HL62" s="1"/>
      <c r="HM62" s="1" t="s">
        <v>11</v>
      </c>
      <c r="HN62" s="1" t="s">
        <v>32</v>
      </c>
      <c r="HO62" s="1">
        <v>30</v>
      </c>
      <c r="HP62" s="1">
        <v>13</v>
      </c>
      <c r="HQ62" s="1">
        <v>8.8999999999999996E-2</v>
      </c>
      <c r="HR62" s="1">
        <f t="shared" si="2637"/>
        <v>3.6999999999999998E-2</v>
      </c>
      <c r="HS62" s="1">
        <f t="shared" si="2638"/>
        <v>1.4646464646464645</v>
      </c>
      <c r="HT62" s="1">
        <f t="shared" si="2639"/>
        <v>2.1969696969696968E-3</v>
      </c>
      <c r="HU62" s="1">
        <f t="shared" si="2640"/>
        <v>16.855036226703724</v>
      </c>
      <c r="HV62" s="1"/>
      <c r="HW62" s="1"/>
      <c r="HX62" s="1" t="s">
        <v>11</v>
      </c>
      <c r="HY62" s="1" t="s">
        <v>33</v>
      </c>
      <c r="HZ62" s="1">
        <v>31</v>
      </c>
      <c r="IA62" s="1">
        <v>13</v>
      </c>
      <c r="IB62" s="1">
        <v>0.109</v>
      </c>
      <c r="IC62" s="1">
        <f t="shared" si="2641"/>
        <v>5.3999999999999999E-2</v>
      </c>
      <c r="ID62" s="1">
        <f t="shared" si="2642"/>
        <v>2.0270270270270268</v>
      </c>
      <c r="IE62" s="1">
        <f t="shared" si="2643"/>
        <v>3.0405405405405403E-3</v>
      </c>
      <c r="IF62" s="1">
        <f t="shared" si="2644"/>
        <v>23.326867471253522</v>
      </c>
      <c r="IG62" s="1"/>
      <c r="IH62" s="1"/>
      <c r="II62" s="1" t="s">
        <v>11</v>
      </c>
      <c r="IJ62" s="1" t="s">
        <v>34</v>
      </c>
      <c r="IK62" s="1">
        <v>32</v>
      </c>
      <c r="IL62" s="1">
        <v>13</v>
      </c>
      <c r="IM62" s="1">
        <v>0.124</v>
      </c>
      <c r="IN62" s="1">
        <f t="shared" si="2645"/>
        <v>6.9000000000000006E-2</v>
      </c>
      <c r="IO62" s="1">
        <f t="shared" si="1797"/>
        <v>2.4814814814814814</v>
      </c>
      <c r="IP62" s="1">
        <f t="shared" si="2646"/>
        <v>3.7222222222222223E-3</v>
      </c>
      <c r="IQ62" s="1">
        <f t="shared" si="2647"/>
        <v>28.556693561104932</v>
      </c>
      <c r="IR62" s="1"/>
      <c r="IS62" s="1"/>
      <c r="IT62" s="1" t="s">
        <v>11</v>
      </c>
      <c r="IU62" s="1" t="s">
        <v>35</v>
      </c>
      <c r="IV62" s="1">
        <v>35</v>
      </c>
      <c r="IW62" s="1">
        <v>13</v>
      </c>
      <c r="IX62" s="1">
        <v>0.17799999999999999</v>
      </c>
      <c r="IY62" s="1">
        <f t="shared" si="2648"/>
        <v>0.123</v>
      </c>
      <c r="IZ62" s="1">
        <f t="shared" si="2649"/>
        <v>4.3557046979865772</v>
      </c>
      <c r="JA62" s="1">
        <f t="shared" si="2650"/>
        <v>6.5335570469798659E-3</v>
      </c>
      <c r="JB62" s="1">
        <f t="shared" si="2651"/>
        <v>50.125106808698959</v>
      </c>
      <c r="JC62" s="1"/>
      <c r="JD62" s="1"/>
      <c r="JE62" s="1" t="s">
        <v>11</v>
      </c>
      <c r="JF62" s="3" t="s">
        <v>36</v>
      </c>
      <c r="JG62" s="3">
        <v>36</v>
      </c>
      <c r="JH62" s="1">
        <v>13</v>
      </c>
      <c r="JI62" s="1">
        <v>0.185</v>
      </c>
      <c r="JJ62" s="1">
        <f t="shared" si="2652"/>
        <v>0.128</v>
      </c>
      <c r="JK62" s="1">
        <f t="shared" si="2653"/>
        <v>4.5652173913043486</v>
      </c>
      <c r="JL62" s="1">
        <f t="shared" si="2654"/>
        <v>6.8478260869565231E-3</v>
      </c>
      <c r="JM62" s="1">
        <f t="shared" si="2655"/>
        <v>52.536162391779683</v>
      </c>
      <c r="JN62" s="1"/>
      <c r="JO62" s="1"/>
      <c r="JP62" s="1" t="s">
        <v>11</v>
      </c>
      <c r="JQ62" s="1" t="s">
        <v>37</v>
      </c>
      <c r="JR62" s="1">
        <v>37</v>
      </c>
      <c r="JS62" s="1">
        <v>13</v>
      </c>
      <c r="JT62" s="1">
        <v>0.19900000000000001</v>
      </c>
      <c r="JU62" s="1">
        <f t="shared" si="2656"/>
        <v>0.14100000000000001</v>
      </c>
      <c r="JV62" s="1">
        <f t="shared" si="2657"/>
        <v>4.9665551839464888</v>
      </c>
      <c r="JW62" s="1">
        <f t="shared" si="2658"/>
        <v>7.449832775919733E-3</v>
      </c>
      <c r="JX62" s="1">
        <f t="shared" si="2659"/>
        <v>57.154726118529538</v>
      </c>
      <c r="JY62" s="1"/>
      <c r="JZ62" s="1"/>
      <c r="KA62" s="1" t="s">
        <v>11</v>
      </c>
      <c r="KB62" s="1" t="s">
        <v>38</v>
      </c>
      <c r="KC62" s="1">
        <v>38</v>
      </c>
      <c r="KD62" s="1">
        <v>13</v>
      </c>
      <c r="KE62" s="1">
        <v>0.21199999999999999</v>
      </c>
      <c r="KF62" s="1">
        <f t="shared" si="2660"/>
        <v>0.151</v>
      </c>
      <c r="KG62" s="1">
        <f t="shared" si="2661"/>
        <v>5.183946488294314</v>
      </c>
      <c r="KH62" s="1">
        <f t="shared" si="2662"/>
        <v>7.7759197324414712E-3</v>
      </c>
      <c r="KI62" s="1">
        <f t="shared" si="2663"/>
        <v>59.656448137185713</v>
      </c>
      <c r="KJ62" s="1"/>
      <c r="KK62" s="1"/>
      <c r="KL62" s="1" t="s">
        <v>11</v>
      </c>
      <c r="KM62" s="1" t="s">
        <v>39</v>
      </c>
      <c r="KN62" s="1">
        <v>39</v>
      </c>
      <c r="KO62" s="1">
        <v>13</v>
      </c>
      <c r="KP62" s="1">
        <v>0.22700000000000001</v>
      </c>
      <c r="KQ62" s="1">
        <f t="shared" si="2664"/>
        <v>0.16400000000000001</v>
      </c>
      <c r="KR62" s="1">
        <f t="shared" si="2665"/>
        <v>5.6711409395973158</v>
      </c>
      <c r="KS62" s="1">
        <f t="shared" si="2666"/>
        <v>8.5067114093959739E-3</v>
      </c>
      <c r="KT62" s="1">
        <f t="shared" si="2667"/>
        <v>65.263043533668139</v>
      </c>
      <c r="KU62" s="1"/>
      <c r="KV62" s="1"/>
      <c r="KW62" s="1" t="s">
        <v>11</v>
      </c>
      <c r="KX62" s="1" t="s">
        <v>40</v>
      </c>
      <c r="KY62" s="1">
        <v>42</v>
      </c>
      <c r="KZ62" s="1">
        <v>13</v>
      </c>
      <c r="LA62" s="1">
        <v>0.253</v>
      </c>
      <c r="LB62" s="1">
        <f t="shared" si="2668"/>
        <v>0.188</v>
      </c>
      <c r="LC62" s="1">
        <f t="shared" si="2669"/>
        <v>6.6409395973154357</v>
      </c>
      <c r="LD62" s="1">
        <f t="shared" si="2670"/>
        <v>9.9614093959731545E-3</v>
      </c>
      <c r="LE62" s="1">
        <f t="shared" si="2671"/>
        <v>76.423410149780622</v>
      </c>
      <c r="LF62" s="1"/>
      <c r="LG62" s="1"/>
      <c r="LH62" s="1" t="s">
        <v>11</v>
      </c>
      <c r="LI62" s="1" t="s">
        <v>41</v>
      </c>
      <c r="LJ62" s="1">
        <v>43</v>
      </c>
      <c r="LK62" s="1">
        <v>13</v>
      </c>
      <c r="LL62" s="1">
        <v>4.5999999999999999E-2</v>
      </c>
      <c r="LM62" s="1">
        <f t="shared" si="2672"/>
        <v>9.0000000000000011E-3</v>
      </c>
      <c r="LN62" s="1">
        <f t="shared" si="2673"/>
        <v>-0.32094594594594589</v>
      </c>
      <c r="LO62" s="1">
        <f t="shared" si="2674"/>
        <v>-4.8141891891891883E-4</v>
      </c>
      <c r="LP62" s="1">
        <f t="shared" si="2675"/>
        <v>-3.6934206829484739</v>
      </c>
      <c r="LQ62" s="1"/>
      <c r="LR62" s="1"/>
      <c r="LS62" s="1" t="s">
        <v>11</v>
      </c>
      <c r="LT62" s="1" t="s">
        <v>42</v>
      </c>
      <c r="LU62" s="1">
        <v>44</v>
      </c>
      <c r="LV62" s="1">
        <v>13</v>
      </c>
      <c r="LW62" s="1">
        <v>6.5000000000000002E-2</v>
      </c>
      <c r="LX62" s="1">
        <f t="shared" si="2676"/>
        <v>2.2000000000000006E-2</v>
      </c>
      <c r="LY62" s="1">
        <f t="shared" si="2677"/>
        <v>-0.790035587188612</v>
      </c>
      <c r="LZ62" s="1">
        <f t="shared" si="2678"/>
        <v>-1.1850533807829179E-3</v>
      </c>
      <c r="MA62" s="1">
        <f t="shared" si="2679"/>
        <v>-9.0916673503618703</v>
      </c>
      <c r="MB62" s="1"/>
      <c r="MC62" s="1"/>
      <c r="MD62" s="1" t="s">
        <v>11</v>
      </c>
      <c r="ME62" s="1" t="s">
        <v>43</v>
      </c>
      <c r="MF62" s="1">
        <v>46</v>
      </c>
      <c r="MG62" s="1">
        <v>13</v>
      </c>
      <c r="MH62" s="1">
        <v>0.09</v>
      </c>
      <c r="MI62" s="1">
        <f t="shared" si="2680"/>
        <v>3.7999999999999999E-2</v>
      </c>
      <c r="MJ62" s="1">
        <f t="shared" si="2681"/>
        <v>0.54576271186440684</v>
      </c>
      <c r="MK62" s="1">
        <f t="shared" si="2682"/>
        <v>8.1864406779661022E-4</v>
      </c>
      <c r="ML62" s="1">
        <f t="shared" si="2683"/>
        <v>6.280594328870384</v>
      </c>
      <c r="MM62" s="1"/>
      <c r="MN62" s="1"/>
      <c r="MO62" s="1" t="s">
        <v>11</v>
      </c>
      <c r="MP62" s="1" t="s">
        <v>44</v>
      </c>
      <c r="MQ62" s="1">
        <v>52</v>
      </c>
      <c r="MR62" s="1">
        <v>13</v>
      </c>
      <c r="MS62" s="1">
        <v>0.13300000000000001</v>
      </c>
      <c r="MT62" s="1">
        <f t="shared" si="2684"/>
        <v>7.0000000000000007E-2</v>
      </c>
      <c r="MU62" s="1">
        <f t="shared" si="2685"/>
        <v>1.8181818181818183</v>
      </c>
      <c r="MV62" s="1">
        <f t="shared" si="2686"/>
        <v>2.7272727272727275E-3</v>
      </c>
      <c r="MW62" s="1">
        <f t="shared" si="2687"/>
        <v>20.923493246942556</v>
      </c>
      <c r="MX62" s="1"/>
      <c r="MY62" s="1"/>
      <c r="MZ62" s="1" t="s">
        <v>11</v>
      </c>
      <c r="NA62" s="1" t="s">
        <v>45</v>
      </c>
      <c r="NB62" s="1">
        <v>53</v>
      </c>
      <c r="NC62" s="1">
        <v>13</v>
      </c>
      <c r="ND62" s="1">
        <v>0.13600000000000001</v>
      </c>
      <c r="NE62" s="1">
        <f t="shared" si="2688"/>
        <v>4.300000000000001E-2</v>
      </c>
      <c r="NF62" s="1">
        <f t="shared" si="2689"/>
        <v>0.76013513513513542</v>
      </c>
      <c r="NG62" s="1">
        <f t="shared" si="2690"/>
        <v>1.1402027027027032E-3</v>
      </c>
      <c r="NH62" s="1">
        <f t="shared" si="2691"/>
        <v>8.7475753017200759</v>
      </c>
      <c r="NI62" s="1"/>
      <c r="NJ62" s="1"/>
      <c r="NK62" s="1" t="s">
        <v>11</v>
      </c>
      <c r="NL62" s="1" t="s">
        <v>46</v>
      </c>
      <c r="NM62" s="1">
        <v>56</v>
      </c>
      <c r="NN62" s="1">
        <v>13</v>
      </c>
      <c r="NO62" s="1">
        <v>0.157</v>
      </c>
      <c r="NP62" s="1">
        <f t="shared" si="2692"/>
        <v>6.5000000000000002E-2</v>
      </c>
      <c r="NQ62" s="1">
        <f t="shared" si="2693"/>
        <v>1.5627118644067799</v>
      </c>
      <c r="NR62" s="1">
        <f t="shared" si="2694"/>
        <v>2.3440677966101698E-3</v>
      </c>
      <c r="NS62" s="1">
        <f t="shared" si="2695"/>
        <v>17.983565128007747</v>
      </c>
      <c r="NT62" s="1"/>
      <c r="NU62" s="1"/>
      <c r="NV62" s="1" t="s">
        <v>11</v>
      </c>
      <c r="NW62" s="1" t="s">
        <v>47</v>
      </c>
      <c r="NX62" s="1">
        <v>57</v>
      </c>
      <c r="NY62" s="1">
        <v>13</v>
      </c>
      <c r="NZ62" s="1">
        <v>6.0000000000000001E-3</v>
      </c>
      <c r="OA62" s="1">
        <f t="shared" si="2696"/>
        <v>1.8000000000000002E-2</v>
      </c>
      <c r="OB62" s="1">
        <f t="shared" si="2697"/>
        <v>1.3086816720257235</v>
      </c>
      <c r="OC62" s="1">
        <f t="shared" si="2698"/>
        <v>1.9630225080385852E-3</v>
      </c>
      <c r="OD62" s="1">
        <f t="shared" si="2699"/>
        <v>15.060205669865244</v>
      </c>
      <c r="OE62" s="1"/>
      <c r="OF62" s="1"/>
      <c r="OG62" s="1" t="s">
        <v>11</v>
      </c>
      <c r="OH62" s="1" t="s">
        <v>48</v>
      </c>
      <c r="OI62" s="1">
        <v>58</v>
      </c>
      <c r="OJ62" s="1">
        <v>13</v>
      </c>
      <c r="OK62" s="1">
        <v>1.9E-2</v>
      </c>
      <c r="OL62" s="1">
        <f t="shared" si="2700"/>
        <v>3.1E-2</v>
      </c>
      <c r="OM62" s="1">
        <f t="shared" si="2701"/>
        <v>1.7258064516129032</v>
      </c>
      <c r="ON62" s="1">
        <f t="shared" si="2702"/>
        <v>2.5887096774193548E-3</v>
      </c>
      <c r="OO62" s="1">
        <f t="shared" si="2703"/>
        <v>19.860444799718859</v>
      </c>
      <c r="OP62" s="1"/>
      <c r="OQ62" s="1"/>
      <c r="OR62" s="1" t="s">
        <v>11</v>
      </c>
      <c r="OS62" s="1" t="s">
        <v>49</v>
      </c>
      <c r="OT62" s="1">
        <v>59</v>
      </c>
      <c r="OU62" s="1">
        <v>13</v>
      </c>
      <c r="OV62" s="1">
        <v>2.4E-2</v>
      </c>
      <c r="OW62" s="1">
        <f t="shared" si="2704"/>
        <v>3.6000000000000004E-2</v>
      </c>
      <c r="OX62" s="1">
        <f t="shared" si="2705"/>
        <v>1.9580645161290324</v>
      </c>
      <c r="OY62" s="1">
        <f t="shared" si="2706"/>
        <v>2.9370967741935488E-3</v>
      </c>
      <c r="OZ62" s="1">
        <f t="shared" si="2707"/>
        <v>22.533252324167009</v>
      </c>
      <c r="PA62" s="1"/>
      <c r="PB62" s="1"/>
      <c r="PC62" s="1" t="s">
        <v>11</v>
      </c>
      <c r="PD62" s="1" t="s">
        <v>50</v>
      </c>
      <c r="PE62" s="1">
        <v>60</v>
      </c>
      <c r="PF62" s="1">
        <v>13</v>
      </c>
      <c r="PG62" s="1">
        <v>3.3000000000000002E-2</v>
      </c>
      <c r="PH62" s="1">
        <f t="shared" si="2708"/>
        <v>4.4999999999999998E-2</v>
      </c>
      <c r="PI62" s="1">
        <f t="shared" si="2709"/>
        <v>2.2935483870967741</v>
      </c>
      <c r="PJ62" s="1">
        <f t="shared" si="2710"/>
        <v>3.4403225806451613E-3</v>
      </c>
      <c r="PK62" s="1">
        <f t="shared" si="2711"/>
        <v>26.39397430392544</v>
      </c>
      <c r="PL62" s="1"/>
      <c r="PM62" s="1"/>
      <c r="PN62" s="1" t="s">
        <v>11</v>
      </c>
      <c r="PO62" s="1" t="s">
        <v>51</v>
      </c>
      <c r="PP62" s="1">
        <v>63</v>
      </c>
      <c r="PQ62" s="1">
        <v>13</v>
      </c>
      <c r="PR62" s="1">
        <v>5.3999999999999999E-2</v>
      </c>
      <c r="PS62" s="1">
        <f t="shared" si="2712"/>
        <v>6.8000000000000005E-2</v>
      </c>
      <c r="PT62" s="1">
        <f t="shared" si="2713"/>
        <v>3.0517799352750812</v>
      </c>
      <c r="PU62" s="1">
        <f t="shared" si="2714"/>
        <v>4.5776699029126218E-3</v>
      </c>
      <c r="PV62" s="1">
        <f t="shared" si="2715"/>
        <v>35.119643276785624</v>
      </c>
      <c r="PW62" s="1"/>
      <c r="PX62" s="1"/>
      <c r="PY62" s="1" t="s">
        <v>11</v>
      </c>
      <c r="PZ62" s="1" t="s">
        <v>52</v>
      </c>
      <c r="QA62" s="1">
        <v>64</v>
      </c>
      <c r="QB62" s="1">
        <v>13</v>
      </c>
      <c r="QC62" s="1">
        <v>5.7000000000000002E-2</v>
      </c>
      <c r="QD62" s="1">
        <f t="shared" si="2716"/>
        <v>5.8000000000000003E-2</v>
      </c>
      <c r="QE62" s="1">
        <f t="shared" si="2717"/>
        <v>2.6999999999999997</v>
      </c>
      <c r="QF62" s="1">
        <f t="shared" si="2718"/>
        <v>4.0499999999999998E-3</v>
      </c>
      <c r="QG62" s="1">
        <f t="shared" si="2719"/>
        <v>31.071387471709691</v>
      </c>
      <c r="QH62" s="1"/>
      <c r="QI62" s="1"/>
      <c r="QJ62" s="1" t="s">
        <v>11</v>
      </c>
      <c r="QK62" s="1" t="s">
        <v>53</v>
      </c>
      <c r="QL62" s="1">
        <v>65</v>
      </c>
      <c r="QM62" s="1">
        <v>13</v>
      </c>
      <c r="QN62" s="1">
        <v>7.0000000000000007E-2</v>
      </c>
      <c r="QO62" s="1">
        <f t="shared" si="2720"/>
        <v>7.2000000000000008E-2</v>
      </c>
      <c r="QP62" s="1">
        <f t="shared" si="2721"/>
        <v>3.1488673139158578</v>
      </c>
      <c r="QQ62" s="1">
        <f t="shared" si="2722"/>
        <v>4.7233009708737865E-3</v>
      </c>
      <c r="QR62" s="1">
        <f t="shared" si="2723"/>
        <v>36.236917188030127</v>
      </c>
      <c r="QS62" s="1"/>
      <c r="QT62" s="1"/>
      <c r="QU62" s="1" t="s">
        <v>11</v>
      </c>
      <c r="QV62" s="1" t="s">
        <v>54</v>
      </c>
      <c r="QW62" s="1">
        <v>66</v>
      </c>
      <c r="QX62" s="1">
        <v>13</v>
      </c>
      <c r="QY62" s="1">
        <v>7.8E-2</v>
      </c>
      <c r="QZ62" s="1">
        <f t="shared" si="2724"/>
        <v>7.6999999999999999E-2</v>
      </c>
      <c r="RA62" s="1">
        <f t="shared" si="2725"/>
        <v>3.3685897435897436</v>
      </c>
      <c r="RB62" s="1">
        <f t="shared" si="2726"/>
        <v>5.0528846153846153E-3</v>
      </c>
      <c r="RC62" s="1">
        <f t="shared" si="2727"/>
        <v>38.765465613445976</v>
      </c>
      <c r="RD62" s="1"/>
      <c r="RE62" s="1"/>
      <c r="RF62" s="1" t="s">
        <v>11</v>
      </c>
      <c r="RG62" s="1" t="s">
        <v>55</v>
      </c>
      <c r="RH62" s="1">
        <v>67</v>
      </c>
      <c r="RI62" s="1">
        <v>13</v>
      </c>
      <c r="RJ62" s="1">
        <v>9.1999999999999998E-2</v>
      </c>
      <c r="RK62" s="1">
        <f t="shared" si="2728"/>
        <v>9.2999999999999999E-2</v>
      </c>
      <c r="RL62" s="1">
        <f t="shared" si="2729"/>
        <v>3.8653846153846154</v>
      </c>
      <c r="RM62" s="1">
        <f t="shared" si="2730"/>
        <v>5.7980769230769232E-3</v>
      </c>
      <c r="RN62" s="1">
        <f t="shared" si="2731"/>
        <v>44.482541893259608</v>
      </c>
      <c r="RO62" s="1"/>
      <c r="RP62" s="1"/>
      <c r="RQ62" s="1" t="s">
        <v>11</v>
      </c>
      <c r="RR62" s="1" t="s">
        <v>56</v>
      </c>
      <c r="RS62" s="1">
        <v>70</v>
      </c>
      <c r="RT62" s="1">
        <v>13</v>
      </c>
      <c r="RU62" s="1">
        <v>0.112</v>
      </c>
      <c r="RV62" s="1">
        <f t="shared" si="2732"/>
        <v>0.106</v>
      </c>
      <c r="RW62" s="1">
        <f t="shared" si="2733"/>
        <v>4.2532051282051277</v>
      </c>
      <c r="RX62" s="1">
        <f t="shared" si="2734"/>
        <v>6.3798076923076916E-3</v>
      </c>
      <c r="RY62" s="1">
        <f t="shared" si="2735"/>
        <v>48.94554982782379</v>
      </c>
      <c r="RZ62" s="1"/>
      <c r="SA62" s="1"/>
      <c r="SB62" s="2" t="s">
        <v>11</v>
      </c>
      <c r="SC62" s="1" t="s">
        <v>57</v>
      </c>
      <c r="SD62" s="1">
        <v>71</v>
      </c>
      <c r="SE62" s="2">
        <v>13</v>
      </c>
      <c r="SF62" s="1">
        <v>3.5000000000000003E-2</v>
      </c>
      <c r="SG62" s="1">
        <f t="shared" si="2736"/>
        <v>3.1000000000000003E-2</v>
      </c>
      <c r="SH62" s="1">
        <f t="shared" si="2737"/>
        <v>1.8150684931506851</v>
      </c>
      <c r="SI62" s="1">
        <f t="shared" si="2738"/>
        <v>2.7226027397260276E-3</v>
      </c>
      <c r="SJ62" s="1">
        <f t="shared" si="2739"/>
        <v>20.887665347547106</v>
      </c>
      <c r="SK62" s="1"/>
      <c r="SL62" s="1"/>
      <c r="SM62" s="2" t="s">
        <v>11</v>
      </c>
      <c r="SN62" s="1" t="s">
        <v>58</v>
      </c>
      <c r="SO62" s="1">
        <v>72</v>
      </c>
      <c r="SP62" s="2">
        <v>13</v>
      </c>
      <c r="SQ62" s="1">
        <v>4.8000000000000001E-2</v>
      </c>
      <c r="SR62" s="1">
        <f t="shared" si="2740"/>
        <v>4.2000000000000003E-2</v>
      </c>
      <c r="SS62" s="1">
        <f t="shared" si="2741"/>
        <v>2.1202749140893471</v>
      </c>
      <c r="ST62" s="1">
        <f t="shared" si="2742"/>
        <v>3.1804123711340207E-3</v>
      </c>
      <c r="SU62" s="1">
        <f t="shared" si="2743"/>
        <v>24.399956815635587</v>
      </c>
      <c r="SV62" s="1"/>
      <c r="SW62" s="1"/>
      <c r="SX62" s="2" t="s">
        <v>11</v>
      </c>
      <c r="SY62" s="1" t="s">
        <v>59</v>
      </c>
      <c r="SZ62" s="1">
        <v>73</v>
      </c>
      <c r="TA62" s="2">
        <v>13</v>
      </c>
      <c r="TB62" s="1">
        <v>5.8000000000000003E-2</v>
      </c>
      <c r="TC62" s="1">
        <f t="shared" si="2744"/>
        <v>5.2000000000000005E-2</v>
      </c>
      <c r="TD62" s="1">
        <f t="shared" si="2745"/>
        <v>2.4068965517241376</v>
      </c>
      <c r="TE62" s="1">
        <f t="shared" si="2746"/>
        <v>3.6103448275862067E-3</v>
      </c>
      <c r="TF62" s="1">
        <f t="shared" si="2747"/>
        <v>27.698376060349126</v>
      </c>
      <c r="TG62" s="1"/>
      <c r="TH62" s="1"/>
      <c r="TI62" s="2" t="s">
        <v>11</v>
      </c>
      <c r="TJ62" s="1" t="s">
        <v>60</v>
      </c>
      <c r="TK62" s="1">
        <v>74</v>
      </c>
      <c r="TL62" s="2">
        <v>13</v>
      </c>
      <c r="TM62" s="1">
        <v>6.2E-2</v>
      </c>
      <c r="TN62" s="1">
        <f t="shared" si="2748"/>
        <v>5.6000000000000001E-2</v>
      </c>
      <c r="TO62" s="1">
        <f t="shared" si="1899"/>
        <v>2.5429553264604809</v>
      </c>
      <c r="TP62" s="1">
        <f t="shared" si="2749"/>
        <v>3.8144329896907217E-3</v>
      </c>
      <c r="TQ62" s="1">
        <f t="shared" si="2750"/>
        <v>29.264129730259864</v>
      </c>
      <c r="TR62" s="1"/>
      <c r="TS62" s="1"/>
      <c r="TT62" s="2" t="s">
        <v>11</v>
      </c>
      <c r="TU62" s="1" t="s">
        <v>61</v>
      </c>
      <c r="TV62" s="1">
        <v>77</v>
      </c>
      <c r="TW62" s="2">
        <v>13</v>
      </c>
      <c r="TX62" s="1">
        <v>8.4000000000000005E-2</v>
      </c>
      <c r="TY62" s="1">
        <f t="shared" si="2751"/>
        <v>7.5000000000000011E-2</v>
      </c>
      <c r="TZ62" s="1">
        <f t="shared" si="2752"/>
        <v>3.1683848797250858</v>
      </c>
      <c r="UA62" s="1">
        <f t="shared" si="2753"/>
        <v>4.7525773195876289E-3</v>
      </c>
      <c r="UB62" s="1">
        <f t="shared" si="2754"/>
        <v>36.461523799053502</v>
      </c>
      <c r="UC62" s="1"/>
      <c r="UD62" s="1"/>
      <c r="UE62" s="2" t="s">
        <v>11</v>
      </c>
      <c r="UF62" s="1" t="s">
        <v>62</v>
      </c>
      <c r="UG62" s="1">
        <v>78</v>
      </c>
      <c r="UH62" s="2">
        <v>13</v>
      </c>
      <c r="UI62" s="1">
        <v>9.0999999999999998E-2</v>
      </c>
      <c r="UJ62" s="1">
        <f t="shared" si="2755"/>
        <v>8.299999999999999E-2</v>
      </c>
      <c r="UK62" s="1">
        <f t="shared" si="2756"/>
        <v>3.0346020761245671</v>
      </c>
      <c r="UL62" s="1">
        <f t="shared" si="2757"/>
        <v>4.5519031141868505E-3</v>
      </c>
      <c r="UM62" s="1">
        <f t="shared" si="2758"/>
        <v>34.921961825822628</v>
      </c>
      <c r="UN62" s="1"/>
      <c r="UO62" s="1"/>
      <c r="UP62" s="2" t="s">
        <v>11</v>
      </c>
      <c r="UQ62" s="1" t="s">
        <v>63</v>
      </c>
      <c r="UR62" s="1">
        <v>79</v>
      </c>
      <c r="US62" s="2">
        <v>13</v>
      </c>
      <c r="UT62" s="1">
        <v>9.5000000000000001E-2</v>
      </c>
      <c r="UU62" s="1">
        <f t="shared" si="2759"/>
        <v>8.6000000000000007E-2</v>
      </c>
      <c r="UV62" s="1">
        <f t="shared" si="2760"/>
        <v>3.5379310344827588</v>
      </c>
      <c r="UW62" s="1">
        <f t="shared" si="2761"/>
        <v>5.3068965517241379E-3</v>
      </c>
      <c r="UX62" s="1">
        <f t="shared" si="2762"/>
        <v>40.714231859481664</v>
      </c>
      <c r="UY62" s="1"/>
      <c r="UZ62" s="1"/>
      <c r="VA62" s="2" t="s">
        <v>11</v>
      </c>
      <c r="VB62" s="1" t="s">
        <v>64</v>
      </c>
      <c r="VC62" s="1">
        <v>80</v>
      </c>
      <c r="VD62" s="2">
        <v>13</v>
      </c>
      <c r="VE62" s="1">
        <v>0.104</v>
      </c>
      <c r="VF62" s="1">
        <f t="shared" si="2763"/>
        <v>9.4E-2</v>
      </c>
      <c r="VG62" s="1">
        <f t="shared" si="2764"/>
        <v>3.7862068965517244</v>
      </c>
      <c r="VH62" s="1">
        <f t="shared" si="2765"/>
        <v>5.6793103448275865E-3</v>
      </c>
      <c r="VI62" s="1">
        <f t="shared" si="2766"/>
        <v>43.571370937340035</v>
      </c>
      <c r="VJ62" s="1"/>
      <c r="VK62" s="1"/>
      <c r="VL62" s="2" t="s">
        <v>11</v>
      </c>
      <c r="VM62" s="1" t="s">
        <v>65</v>
      </c>
      <c r="VN62" s="1">
        <v>84</v>
      </c>
      <c r="VO62" s="2">
        <v>13</v>
      </c>
      <c r="VP62" s="1">
        <v>0.127</v>
      </c>
      <c r="VQ62" s="1">
        <f t="shared" si="2767"/>
        <v>0.115</v>
      </c>
      <c r="VR62" s="1">
        <f t="shared" si="2768"/>
        <v>4.5223367697594501</v>
      </c>
      <c r="VS62" s="1">
        <f t="shared" si="2769"/>
        <v>6.7835051546391752E-3</v>
      </c>
      <c r="VT62" s="1">
        <f t="shared" si="2770"/>
        <v>52.04269557435402</v>
      </c>
      <c r="VU62" s="1"/>
      <c r="VV62" s="1"/>
      <c r="VW62" s="2" t="s">
        <v>11</v>
      </c>
      <c r="VX62" s="1" t="s">
        <v>66</v>
      </c>
      <c r="VY62" s="1">
        <v>85</v>
      </c>
      <c r="VZ62" s="2">
        <v>13</v>
      </c>
      <c r="WA62" s="1">
        <v>2.4E-2</v>
      </c>
      <c r="WB62" s="1">
        <f t="shared" si="2771"/>
        <v>1.9E-2</v>
      </c>
      <c r="WC62" s="1">
        <f t="shared" si="2772"/>
        <v>0.89547038327526141</v>
      </c>
      <c r="WD62" s="1">
        <f t="shared" si="2773"/>
        <v>1.3432055749128921E-3</v>
      </c>
      <c r="WE62" s="1">
        <f t="shared" si="2774"/>
        <v>10.305002684513346</v>
      </c>
      <c r="WF62" s="1"/>
      <c r="WG62" s="1"/>
      <c r="WH62" s="2" t="s">
        <v>11</v>
      </c>
      <c r="WI62" s="1" t="s">
        <v>67</v>
      </c>
      <c r="WJ62" s="1">
        <v>86</v>
      </c>
      <c r="WK62" s="2">
        <v>13</v>
      </c>
      <c r="WL62" s="1">
        <v>3.5000000000000003E-2</v>
      </c>
      <c r="WM62" s="1">
        <f t="shared" si="2775"/>
        <v>2.7000000000000003E-2</v>
      </c>
      <c r="WN62" s="1">
        <f t="shared" si="2776"/>
        <v>1.09375</v>
      </c>
      <c r="WO62" s="1">
        <f t="shared" si="2777"/>
        <v>1.6406249999999999E-3</v>
      </c>
      <c r="WP62" s="1">
        <f t="shared" si="2778"/>
        <v>12.58678890636388</v>
      </c>
      <c r="WQ62" s="1"/>
      <c r="WR62" s="1"/>
      <c r="WS62" s="2" t="s">
        <v>11</v>
      </c>
      <c r="WT62" s="1" t="s">
        <v>68</v>
      </c>
      <c r="WU62" s="1">
        <v>87</v>
      </c>
      <c r="WV62" s="2">
        <v>13</v>
      </c>
      <c r="WW62" s="1">
        <v>4.5999999999999999E-2</v>
      </c>
      <c r="WX62" s="1">
        <f t="shared" si="2779"/>
        <v>3.9E-2</v>
      </c>
      <c r="WY62" s="1">
        <f t="shared" si="2780"/>
        <v>1.4982578397212543</v>
      </c>
      <c r="WZ62" s="1">
        <f t="shared" si="2781"/>
        <v>2.2473867595818814E-3</v>
      </c>
      <c r="XA62" s="1">
        <f t="shared" si="2782"/>
        <v>17.241833285372522</v>
      </c>
      <c r="XB62" s="1"/>
      <c r="XC62" s="1"/>
      <c r="XD62" s="2" t="s">
        <v>11</v>
      </c>
      <c r="XE62" s="1" t="s">
        <v>69</v>
      </c>
      <c r="XF62" s="1">
        <v>88</v>
      </c>
      <c r="XG62" s="2">
        <v>13</v>
      </c>
      <c r="XH62" s="1">
        <v>5.5E-2</v>
      </c>
      <c r="XI62" s="1">
        <f t="shared" si="2783"/>
        <v>4.5999999999999999E-2</v>
      </c>
      <c r="XJ62" s="1">
        <f t="shared" si="2784"/>
        <v>1.7152777777777779</v>
      </c>
      <c r="XK62" s="1">
        <f t="shared" si="2785"/>
        <v>2.5729166666666669E-3</v>
      </c>
      <c r="XL62" s="1">
        <f t="shared" si="2786"/>
        <v>19.739281649980182</v>
      </c>
      <c r="XM62" s="1"/>
      <c r="XN62" s="1"/>
      <c r="XO62" s="2" t="s">
        <v>11</v>
      </c>
      <c r="XP62" s="1" t="s">
        <v>70</v>
      </c>
      <c r="XQ62" s="1">
        <v>91</v>
      </c>
      <c r="XR62" s="2">
        <v>13</v>
      </c>
      <c r="XS62" s="1">
        <v>7.5999999999999998E-2</v>
      </c>
      <c r="XT62" s="1">
        <f t="shared" si="2787"/>
        <v>6.5000000000000002E-2</v>
      </c>
      <c r="XU62" s="1">
        <f t="shared" si="2788"/>
        <v>2.3702422145328721</v>
      </c>
      <c r="XV62" s="1">
        <f t="shared" si="2789"/>
        <v>3.5553633217993083E-3</v>
      </c>
      <c r="XW62" s="1">
        <f t="shared" si="2790"/>
        <v>27.276560833168194</v>
      </c>
      <c r="XX62" s="1"/>
      <c r="XY62" s="1"/>
      <c r="XZ62" s="2" t="s">
        <v>11</v>
      </c>
      <c r="YA62" s="1" t="s">
        <v>71</v>
      </c>
      <c r="YB62" s="1">
        <v>92</v>
      </c>
      <c r="YC62" s="2">
        <v>13</v>
      </c>
      <c r="YD62" s="1">
        <v>8.1000000000000003E-2</v>
      </c>
      <c r="YE62" s="1">
        <f t="shared" si="2791"/>
        <v>7.0000000000000007E-2</v>
      </c>
      <c r="YF62" s="1">
        <f t="shared" si="2792"/>
        <v>2.65979381443299</v>
      </c>
      <c r="YG62" s="1">
        <f t="shared" si="2793"/>
        <v>3.9896907216494847E-3</v>
      </c>
      <c r="YH62" s="1">
        <f t="shared" si="2794"/>
        <v>30.608697853001534</v>
      </c>
      <c r="YI62" s="1"/>
      <c r="YJ62" s="1"/>
      <c r="YK62" s="2" t="s">
        <v>11</v>
      </c>
      <c r="YL62" s="1" t="s">
        <v>72</v>
      </c>
      <c r="YM62" s="1">
        <v>93</v>
      </c>
      <c r="YN62" s="2">
        <v>13</v>
      </c>
      <c r="YO62" s="1">
        <v>8.5999999999999993E-2</v>
      </c>
      <c r="YP62" s="1">
        <f t="shared" si="2795"/>
        <v>7.4999999999999997E-2</v>
      </c>
      <c r="YQ62" s="1">
        <f t="shared" si="2796"/>
        <v>2.7918088737201363</v>
      </c>
      <c r="YR62" s="1">
        <f t="shared" si="2797"/>
        <v>4.1877133105802048E-3</v>
      </c>
      <c r="YS62" s="1">
        <f t="shared" si="2798"/>
        <v>32.127916763820664</v>
      </c>
      <c r="YT62" s="1"/>
      <c r="YU62" s="1"/>
      <c r="YV62" s="2" t="s">
        <v>11</v>
      </c>
      <c r="YW62" s="1" t="s">
        <v>73</v>
      </c>
      <c r="YX62" s="1">
        <v>94</v>
      </c>
      <c r="YY62" s="2">
        <v>13</v>
      </c>
      <c r="YZ62" s="1">
        <v>9.2999999999999999E-2</v>
      </c>
      <c r="ZA62" s="1">
        <f t="shared" si="2799"/>
        <v>0.08</v>
      </c>
      <c r="ZB62" s="1">
        <f t="shared" si="2800"/>
        <v>2.9183673469387759</v>
      </c>
      <c r="ZC62" s="1">
        <f t="shared" si="2801"/>
        <v>4.3775510204081642E-3</v>
      </c>
      <c r="ZD62" s="1">
        <f t="shared" si="2802"/>
        <v>33.584341711674128</v>
      </c>
      <c r="ZE62" s="1"/>
      <c r="ZF62" s="1"/>
      <c r="ZG62" s="2" t="s">
        <v>11</v>
      </c>
      <c r="ZH62" s="1" t="s">
        <v>74</v>
      </c>
      <c r="ZI62" s="1">
        <v>95</v>
      </c>
      <c r="ZJ62" s="2">
        <v>13</v>
      </c>
      <c r="ZK62" s="1">
        <v>9.5000000000000001E-2</v>
      </c>
      <c r="ZL62" s="1">
        <f t="shared" si="2803"/>
        <v>8.2000000000000003E-2</v>
      </c>
      <c r="ZM62" s="1">
        <f t="shared" si="2804"/>
        <v>3.0068027210884356</v>
      </c>
      <c r="ZN62" s="1">
        <f t="shared" si="2805"/>
        <v>4.5102040816326532E-3</v>
      </c>
      <c r="ZO62" s="1">
        <f t="shared" si="2806"/>
        <v>34.602049036270309</v>
      </c>
      <c r="ZP62" s="1"/>
      <c r="ZQ62" s="1"/>
      <c r="ZR62" s="2" t="s">
        <v>11</v>
      </c>
      <c r="ZS62" s="1" t="s">
        <v>75</v>
      </c>
      <c r="ZT62" s="1">
        <v>99</v>
      </c>
      <c r="ZU62" s="2">
        <v>13</v>
      </c>
      <c r="ZV62" s="1">
        <v>0.11</v>
      </c>
      <c r="ZW62" s="1">
        <f t="shared" si="2807"/>
        <v>9.5000000000000001E-2</v>
      </c>
      <c r="ZX62" s="1">
        <f t="shared" si="2808"/>
        <v>3.3219178082191783</v>
      </c>
      <c r="ZY62" s="1">
        <f t="shared" si="2809"/>
        <v>4.9828767123287678E-3</v>
      </c>
      <c r="ZZ62" s="1">
        <f t="shared" si="2810"/>
        <v>38.22836865494471</v>
      </c>
      <c r="AAA62" s="1"/>
      <c r="AAB62" s="1"/>
      <c r="AAC62" s="2" t="s">
        <v>11</v>
      </c>
      <c r="AAD62" s="1" t="s">
        <v>76</v>
      </c>
      <c r="AAE62" s="1">
        <v>100</v>
      </c>
      <c r="AAF62" s="2">
        <v>13</v>
      </c>
      <c r="AAG62" s="1">
        <v>2.1999999999999999E-2</v>
      </c>
      <c r="AAH62" s="1">
        <f t="shared" si="3404"/>
        <v>1.9999999999999997E-2</v>
      </c>
      <c r="AAI62" s="1">
        <f t="shared" si="2811"/>
        <v>1.5896551724137931</v>
      </c>
      <c r="AAJ62" s="1">
        <f t="shared" si="2812"/>
        <v>2.3844827586206895E-3</v>
      </c>
      <c r="AAK62" s="1">
        <f t="shared" si="2813"/>
        <v>18.293626595732015</v>
      </c>
      <c r="AAL62" s="1"/>
      <c r="AAM62" s="1"/>
      <c r="AAN62" s="2" t="s">
        <v>11</v>
      </c>
      <c r="AAO62" s="1" t="s">
        <v>77</v>
      </c>
      <c r="AAP62" s="1">
        <v>101</v>
      </c>
      <c r="AAQ62" s="2">
        <v>13</v>
      </c>
      <c r="AAR62" s="1">
        <v>0.04</v>
      </c>
      <c r="AAS62" s="1">
        <f t="shared" si="2814"/>
        <v>3.3000000000000002E-2</v>
      </c>
      <c r="AAT62" s="1">
        <f t="shared" si="2815"/>
        <v>1.8408304498269896</v>
      </c>
      <c r="AAU62" s="1">
        <f t="shared" si="2816"/>
        <v>2.7612456747404847E-3</v>
      </c>
      <c r="AAV62" s="1">
        <f t="shared" si="2817"/>
        <v>21.184131917146686</v>
      </c>
      <c r="AAW62" s="1"/>
      <c r="AAX62" s="1"/>
      <c r="AAY62" s="2" t="s">
        <v>11</v>
      </c>
      <c r="AAZ62" s="1" t="s">
        <v>78</v>
      </c>
      <c r="ABA62" s="1">
        <v>102</v>
      </c>
      <c r="ABB62" s="2">
        <v>13</v>
      </c>
      <c r="ABC62" s="1">
        <v>4.5999999999999999E-2</v>
      </c>
      <c r="ABD62" s="1">
        <f t="shared" si="2818"/>
        <v>3.9E-2</v>
      </c>
      <c r="ABE62" s="1">
        <f t="shared" si="2819"/>
        <v>2.0965517241379308</v>
      </c>
      <c r="ABF62" s="1">
        <f t="shared" si="2820"/>
        <v>3.1448275862068962E-3</v>
      </c>
      <c r="ABG62" s="1">
        <f t="shared" si="2821"/>
        <v>24.126952213026172</v>
      </c>
      <c r="ABH62" s="1"/>
      <c r="ABI62" s="1"/>
      <c r="ABJ62" s="2" t="s">
        <v>11</v>
      </c>
      <c r="ABK62" s="1" t="s">
        <v>79</v>
      </c>
      <c r="ABL62" s="1">
        <v>112</v>
      </c>
      <c r="ABM62" s="2">
        <v>13</v>
      </c>
      <c r="ABN62" s="1">
        <v>9.4E-2</v>
      </c>
      <c r="ABO62" s="1">
        <f t="shared" si="2822"/>
        <v>7.6999999999999999E-2</v>
      </c>
      <c r="ABP62" s="1">
        <f t="shared" si="2823"/>
        <v>3.4693877551020411</v>
      </c>
      <c r="ABQ62" s="1">
        <f t="shared" si="2824"/>
        <v>5.204081632653062E-3</v>
      </c>
      <c r="ABR62" s="1">
        <f t="shared" si="2825"/>
        <v>39.925441195696514</v>
      </c>
      <c r="ABS62" s="1"/>
      <c r="ABT62" s="1"/>
      <c r="ABU62" s="2" t="s">
        <v>11</v>
      </c>
      <c r="ABV62" s="1" t="s">
        <v>80</v>
      </c>
      <c r="ABW62" s="1">
        <v>113</v>
      </c>
      <c r="ABX62" s="2">
        <v>13</v>
      </c>
      <c r="ABY62" s="1">
        <v>2.7E-2</v>
      </c>
      <c r="ABZ62" s="1">
        <f t="shared" si="2826"/>
        <v>1.4E-2</v>
      </c>
      <c r="ACA62" s="1">
        <f t="shared" si="2827"/>
        <v>0.16071428571428573</v>
      </c>
      <c r="ACB62" s="1">
        <f t="shared" si="2828"/>
        <v>2.410714285714286E-4</v>
      </c>
      <c r="ACC62" s="1">
        <f t="shared" si="2829"/>
        <v>1.8494873495065296</v>
      </c>
      <c r="ACD62" s="1"/>
      <c r="ACE62" s="1"/>
      <c r="ACF62" s="2" t="s">
        <v>11</v>
      </c>
      <c r="ACG62" s="1" t="s">
        <v>81</v>
      </c>
      <c r="ACH62" s="1">
        <v>114</v>
      </c>
      <c r="ACI62" s="2">
        <v>13</v>
      </c>
      <c r="ACJ62" s="1">
        <v>4.2000000000000003E-2</v>
      </c>
      <c r="ACK62" s="1">
        <f t="shared" si="2830"/>
        <v>2.8000000000000004E-2</v>
      </c>
      <c r="ACL62" s="1">
        <f t="shared" si="2831"/>
        <v>0.58422939068100366</v>
      </c>
      <c r="ACM62" s="1">
        <f t="shared" si="2832"/>
        <v>8.7634408602150549E-4</v>
      </c>
      <c r="ACN62" s="1">
        <f t="shared" si="2833"/>
        <v>6.7232658408186392</v>
      </c>
      <c r="ACO62" s="1"/>
      <c r="ACP62" s="1"/>
      <c r="ACQ62" s="2" t="s">
        <v>11</v>
      </c>
      <c r="ACR62" s="1" t="s">
        <v>82</v>
      </c>
      <c r="ACS62" s="1">
        <v>115</v>
      </c>
      <c r="ACT62" s="2">
        <v>13</v>
      </c>
      <c r="ACU62" s="1">
        <v>5.1999999999999998E-2</v>
      </c>
      <c r="ACV62" s="1">
        <f t="shared" si="2834"/>
        <v>3.7999999999999999E-2</v>
      </c>
      <c r="ACW62" s="1">
        <f t="shared" si="2835"/>
        <v>0.98576512455516008</v>
      </c>
      <c r="ACX62" s="1">
        <f t="shared" si="2836"/>
        <v>1.4786476868327402E-3</v>
      </c>
      <c r="ACY62" s="1">
        <f t="shared" si="2837"/>
        <v>11.344107459685759</v>
      </c>
      <c r="ACZ62" s="1"/>
      <c r="ADA62" s="1"/>
      <c r="ADB62" s="2" t="s">
        <v>11</v>
      </c>
      <c r="ADC62" s="1" t="s">
        <v>83</v>
      </c>
      <c r="ADD62" s="1">
        <v>116</v>
      </c>
      <c r="ADE62" s="2">
        <v>13</v>
      </c>
      <c r="ADF62" s="1">
        <v>6.5000000000000002E-2</v>
      </c>
      <c r="ADG62" s="1">
        <f t="shared" si="2838"/>
        <v>4.9000000000000002E-2</v>
      </c>
      <c r="ADH62" s="1">
        <f t="shared" si="2839"/>
        <v>1.3772241992882561</v>
      </c>
      <c r="ADI62" s="1">
        <f t="shared" si="2840"/>
        <v>2.0658362989323842E-3</v>
      </c>
      <c r="ADJ62" s="1">
        <f t="shared" si="2841"/>
        <v>15.848987678333533</v>
      </c>
      <c r="ADK62" s="1"/>
      <c r="ADL62" s="1"/>
      <c r="ADM62" s="2" t="s">
        <v>11</v>
      </c>
      <c r="ADN62" s="1" t="s">
        <v>84</v>
      </c>
      <c r="ADO62" s="1">
        <v>119</v>
      </c>
      <c r="ADP62" s="2">
        <v>13</v>
      </c>
      <c r="ADQ62" s="1">
        <v>8.5000000000000006E-2</v>
      </c>
      <c r="ADR62" s="1">
        <f t="shared" si="2842"/>
        <v>6.8000000000000005E-2</v>
      </c>
      <c r="ADS62" s="1">
        <f t="shared" si="2843"/>
        <v>1.5395683453237412</v>
      </c>
      <c r="ADT62" s="1">
        <f t="shared" si="2844"/>
        <v>2.3093525179856121E-3</v>
      </c>
      <c r="ADU62" s="1">
        <f t="shared" si="2845"/>
        <v>17.717231332123305</v>
      </c>
      <c r="ADV62" s="1"/>
      <c r="ADW62" s="1"/>
      <c r="ADX62" s="2" t="s">
        <v>11</v>
      </c>
      <c r="ADY62" s="1" t="s">
        <v>85</v>
      </c>
      <c r="ADZ62" s="1">
        <v>120</v>
      </c>
      <c r="AEA62" s="2">
        <v>13</v>
      </c>
      <c r="AEB62" s="1">
        <v>8.5999999999999993E-2</v>
      </c>
      <c r="AEC62" s="1">
        <f t="shared" si="2846"/>
        <v>6.8999999999999992E-2</v>
      </c>
      <c r="AED62" s="1">
        <f t="shared" si="2847"/>
        <v>1.5467625899280575</v>
      </c>
      <c r="AEE62" s="1">
        <f t="shared" si="2848"/>
        <v>2.3201438848920865E-3</v>
      </c>
      <c r="AEF62" s="1">
        <f t="shared" si="2849"/>
        <v>17.8000221327407</v>
      </c>
      <c r="AEG62" s="1"/>
      <c r="AEH62" s="1"/>
      <c r="AEI62" s="2" t="s">
        <v>11</v>
      </c>
      <c r="AEJ62" s="1" t="s">
        <v>86</v>
      </c>
      <c r="AEK62" s="1">
        <v>121</v>
      </c>
      <c r="AEL62" s="2">
        <v>13</v>
      </c>
      <c r="AEM62" s="1">
        <v>8.6999999999999994E-2</v>
      </c>
      <c r="AEN62" s="1">
        <f t="shared" si="2850"/>
        <v>6.8999999999999992E-2</v>
      </c>
      <c r="AEO62" s="1">
        <f t="shared" si="2851"/>
        <v>1.5863309352517985</v>
      </c>
      <c r="AEP62" s="1">
        <f t="shared" si="2852"/>
        <v>2.3794964028776978E-3</v>
      </c>
      <c r="AEQ62" s="1">
        <f t="shared" si="2853"/>
        <v>18.255371536136391</v>
      </c>
      <c r="AER62" s="1"/>
      <c r="AES62" s="1"/>
      <c r="AET62" s="2" t="s">
        <v>11</v>
      </c>
      <c r="AEU62" s="1" t="s">
        <v>87</v>
      </c>
      <c r="AEV62" s="1">
        <v>122</v>
      </c>
      <c r="AEW62" s="2">
        <v>13</v>
      </c>
      <c r="AEX62" s="1">
        <v>9.9000000000000005E-2</v>
      </c>
      <c r="AEY62" s="1">
        <f t="shared" si="2854"/>
        <v>8.2000000000000003E-2</v>
      </c>
      <c r="AEZ62" s="1">
        <f t="shared" si="2855"/>
        <v>2.0035971223021583</v>
      </c>
      <c r="AFA62" s="1">
        <f t="shared" si="2856"/>
        <v>3.0053956834532373E-3</v>
      </c>
      <c r="AFB62" s="1">
        <f t="shared" si="2857"/>
        <v>23.057237971945508</v>
      </c>
      <c r="AFC62" s="1"/>
      <c r="AFD62" s="1"/>
      <c r="AFE62" s="2" t="s">
        <v>11</v>
      </c>
      <c r="AFF62" s="1" t="s">
        <v>88</v>
      </c>
      <c r="AFG62" s="1">
        <v>123</v>
      </c>
      <c r="AFH62" s="2">
        <v>13</v>
      </c>
      <c r="AFI62" s="1">
        <v>9.5000000000000001E-2</v>
      </c>
      <c r="AFJ62" s="1">
        <f t="shared" si="2858"/>
        <v>7.8E-2</v>
      </c>
      <c r="AFK62" s="1">
        <f t="shared" si="2859"/>
        <v>1.8561151079136691</v>
      </c>
      <c r="AFL62" s="1">
        <f t="shared" si="2860"/>
        <v>2.7841726618705038E-3</v>
      </c>
      <c r="AFM62" s="1">
        <f t="shared" si="2861"/>
        <v>21.360026559288841</v>
      </c>
      <c r="AFN62" s="1"/>
      <c r="AFO62" s="1"/>
      <c r="AFP62" s="2" t="s">
        <v>11</v>
      </c>
      <c r="AFQ62" s="1" t="s">
        <v>89</v>
      </c>
      <c r="AFR62" s="1">
        <v>126</v>
      </c>
      <c r="AFS62" s="2">
        <v>13</v>
      </c>
      <c r="AFT62" s="1">
        <v>0.115</v>
      </c>
      <c r="AFU62" s="1">
        <f t="shared" si="3405"/>
        <v>9.7000000000000003E-2</v>
      </c>
      <c r="AFV62" s="1">
        <f t="shared" si="2862"/>
        <v>2.6903914590747333</v>
      </c>
      <c r="AFW62" s="1">
        <f t="shared" si="2863"/>
        <v>4.0355871886121001E-3</v>
      </c>
      <c r="AFX62" s="1">
        <f t="shared" si="2864"/>
        <v>30.960813139070162</v>
      </c>
      <c r="AFY62" s="1"/>
      <c r="AFZ62" s="1"/>
      <c r="AGA62" s="2" t="s">
        <v>11</v>
      </c>
      <c r="AGB62" s="1" t="s">
        <v>90</v>
      </c>
      <c r="AGC62" s="1">
        <v>127</v>
      </c>
      <c r="AGD62" s="2">
        <v>13</v>
      </c>
      <c r="AGE62" s="1">
        <v>3.7999999999999999E-2</v>
      </c>
      <c r="AGF62" s="1">
        <f t="shared" si="2865"/>
        <v>2.3E-2</v>
      </c>
      <c r="AGG62" s="1">
        <f t="shared" si="2866"/>
        <v>1.0134680134680134</v>
      </c>
      <c r="AGH62" s="1">
        <f t="shared" si="2867"/>
        <v>1.5202020202020202E-3</v>
      </c>
      <c r="AGI62" s="1">
        <f t="shared" si="2868"/>
        <v>11.662910124684647</v>
      </c>
      <c r="AGJ62" s="1"/>
      <c r="AGK62" s="1"/>
      <c r="AGL62" s="2" t="s">
        <v>11</v>
      </c>
      <c r="AGM62" s="1" t="s">
        <v>91</v>
      </c>
      <c r="AGN62" s="1">
        <v>128</v>
      </c>
      <c r="AGO62" s="2">
        <v>13</v>
      </c>
      <c r="AGP62" s="1">
        <v>4.9000000000000002E-2</v>
      </c>
      <c r="AGQ62" s="1">
        <f t="shared" si="2869"/>
        <v>3.4000000000000002E-2</v>
      </c>
      <c r="AGR62" s="1">
        <f t="shared" si="2870"/>
        <v>1.4180602006688963</v>
      </c>
      <c r="AGS62" s="1">
        <f t="shared" si="2871"/>
        <v>2.1270903010033445E-3</v>
      </c>
      <c r="AGT62" s="1">
        <f t="shared" si="2872"/>
        <v>16.31892516784951</v>
      </c>
      <c r="AGU62" s="1"/>
      <c r="AGV62" s="1"/>
      <c r="AGW62" s="2" t="s">
        <v>11</v>
      </c>
      <c r="AGX62" s="1" t="s">
        <v>92</v>
      </c>
      <c r="AGY62" s="1">
        <v>129</v>
      </c>
      <c r="AGZ62" s="2">
        <v>13</v>
      </c>
      <c r="AHA62" s="1">
        <v>5.7000000000000002E-2</v>
      </c>
      <c r="AHB62" s="1">
        <f t="shared" si="2025"/>
        <v>4.3000000000000003E-2</v>
      </c>
      <c r="AHC62" s="1">
        <f t="shared" si="2873"/>
        <v>1.8073089700996681</v>
      </c>
      <c r="AHD62" s="1">
        <f t="shared" si="2874"/>
        <v>2.7109634551495021E-3</v>
      </c>
      <c r="AHE62" s="1">
        <f t="shared" si="2875"/>
        <v>20.798369367060509</v>
      </c>
      <c r="AHF62" s="1"/>
      <c r="AHG62" s="1"/>
      <c r="AHH62" s="2" t="s">
        <v>11</v>
      </c>
      <c r="AHI62" s="1" t="s">
        <v>93</v>
      </c>
      <c r="AHJ62" s="1">
        <v>130</v>
      </c>
      <c r="AHK62" s="2">
        <v>13</v>
      </c>
      <c r="AHL62" s="1">
        <v>6.4000000000000001E-2</v>
      </c>
      <c r="AHM62" s="1">
        <f t="shared" si="2876"/>
        <v>0.05</v>
      </c>
      <c r="AHN62" s="1">
        <f t="shared" si="2877"/>
        <v>2.0367892976588631</v>
      </c>
      <c r="AHO62" s="1">
        <f t="shared" si="2878"/>
        <v>3.0551839464882948E-3</v>
      </c>
      <c r="AHP62" s="1">
        <f t="shared" si="2879"/>
        <v>23.43921091325555</v>
      </c>
      <c r="AHQ62" s="1"/>
      <c r="AHR62" s="1"/>
      <c r="AHS62" s="2" t="s">
        <v>11</v>
      </c>
      <c r="AHT62" s="1" t="s">
        <v>94</v>
      </c>
      <c r="AHU62" s="1">
        <v>133</v>
      </c>
      <c r="AHV62" s="2">
        <v>13</v>
      </c>
      <c r="AHW62" s="1">
        <v>7.8E-2</v>
      </c>
      <c r="AHX62" s="1">
        <f t="shared" si="2880"/>
        <v>6.2E-2</v>
      </c>
      <c r="AHY62" s="1">
        <f t="shared" si="2881"/>
        <v>2.4551495016611296</v>
      </c>
      <c r="AHZ62" s="1">
        <f t="shared" si="2882"/>
        <v>3.6827242524916943E-3</v>
      </c>
      <c r="AIA62" s="1">
        <f t="shared" si="2883"/>
        <v>28.25366721003256</v>
      </c>
      <c r="AIB62" s="1"/>
      <c r="AIC62" s="1"/>
      <c r="AID62" s="2" t="s">
        <v>11</v>
      </c>
      <c r="AIE62" s="1" t="s">
        <v>95</v>
      </c>
      <c r="AIF62" s="1">
        <v>134</v>
      </c>
      <c r="AIG62" s="2">
        <v>13</v>
      </c>
      <c r="AIH62" s="1">
        <v>8.4000000000000005E-2</v>
      </c>
      <c r="AII62" s="1">
        <f t="shared" si="2037"/>
        <v>6.7000000000000004E-2</v>
      </c>
      <c r="AIJ62" s="1">
        <f t="shared" si="2884"/>
        <v>2.6079734219269106</v>
      </c>
      <c r="AIK62" s="1">
        <f t="shared" si="2885"/>
        <v>3.9119601328903662E-3</v>
      </c>
      <c r="AIL62" s="1">
        <f t="shared" si="2886"/>
        <v>30.01235285504136</v>
      </c>
      <c r="AIM62" s="1"/>
      <c r="AIN62" s="1"/>
      <c r="AIO62" s="2" t="s">
        <v>11</v>
      </c>
      <c r="AIP62" s="1" t="s">
        <v>96</v>
      </c>
      <c r="AIQ62" s="1">
        <v>135</v>
      </c>
      <c r="AIR62" s="2">
        <v>13</v>
      </c>
      <c r="AIS62" s="1">
        <v>7.4999999999999997E-2</v>
      </c>
      <c r="AIT62" s="1">
        <f t="shared" si="2887"/>
        <v>6.0999999999999999E-2</v>
      </c>
      <c r="AIU62" s="1">
        <f t="shared" si="2888"/>
        <v>2.4536423841059603</v>
      </c>
      <c r="AIV62" s="1">
        <f t="shared" si="2889"/>
        <v>3.6804635761589406E-3</v>
      </c>
      <c r="AIW62" s="1">
        <f t="shared" si="2890"/>
        <v>28.236323419839202</v>
      </c>
      <c r="AIX62" s="1"/>
      <c r="AIY62" s="1"/>
      <c r="AIZ62" s="2" t="s">
        <v>11</v>
      </c>
      <c r="AJA62" s="1" t="s">
        <v>97</v>
      </c>
      <c r="AJB62" s="1">
        <v>136</v>
      </c>
      <c r="AJC62" s="2">
        <v>13</v>
      </c>
      <c r="AJD62" s="1">
        <v>8.7999999999999995E-2</v>
      </c>
      <c r="AJE62" s="1">
        <f t="shared" si="2891"/>
        <v>7.1999999999999995E-2</v>
      </c>
      <c r="AJF62" s="1">
        <f t="shared" si="2892"/>
        <v>2.8079470198675494</v>
      </c>
      <c r="AJG62" s="1">
        <f t="shared" si="2893"/>
        <v>4.2119205298013244E-3</v>
      </c>
      <c r="AJH62" s="1">
        <f t="shared" si="2894"/>
        <v>32.313633279384128</v>
      </c>
      <c r="AJI62" s="1"/>
      <c r="AJJ62" s="1"/>
      <c r="AJK62" s="2" t="s">
        <v>11</v>
      </c>
      <c r="AJL62" s="1" t="s">
        <v>98</v>
      </c>
      <c r="AJM62" s="1">
        <v>140</v>
      </c>
      <c r="AJN62" s="2">
        <v>13</v>
      </c>
      <c r="AJO62" s="1">
        <v>9.8000000000000004E-2</v>
      </c>
      <c r="AJP62" s="1">
        <f t="shared" si="2895"/>
        <v>8.2000000000000003E-2</v>
      </c>
      <c r="AJQ62" s="1">
        <f t="shared" si="2896"/>
        <v>3.2026143790849675</v>
      </c>
      <c r="AJR62" s="1">
        <f t="shared" si="2897"/>
        <v>4.8039215686274516E-3</v>
      </c>
      <c r="AJS62" s="1">
        <f t="shared" si="2898"/>
        <v>36.855434183339995</v>
      </c>
      <c r="AJT62" s="1"/>
      <c r="AJU62" s="1"/>
      <c r="AJV62" s="2" t="s">
        <v>11</v>
      </c>
      <c r="AJW62" s="1" t="s">
        <v>99</v>
      </c>
      <c r="AJX62" s="1">
        <v>141</v>
      </c>
      <c r="AJY62" s="2">
        <v>13</v>
      </c>
      <c r="AJZ62" s="1">
        <v>3.5000000000000003E-2</v>
      </c>
      <c r="AKA62" s="1">
        <f t="shared" si="2899"/>
        <v>1.5000000000000003E-2</v>
      </c>
      <c r="AKB62" s="1">
        <f t="shared" si="2900"/>
        <v>0.65084745762711871</v>
      </c>
      <c r="AKC62" s="1">
        <f t="shared" si="2901"/>
        <v>9.7627118644067813E-4</v>
      </c>
      <c r="AKD62" s="1">
        <f t="shared" si="2902"/>
        <v>7.4899013114479125</v>
      </c>
      <c r="AKE62" s="1"/>
      <c r="AKF62" s="1"/>
      <c r="AKG62" s="2" t="s">
        <v>11</v>
      </c>
      <c r="AKH62" s="1" t="s">
        <v>100</v>
      </c>
      <c r="AKI62" s="1">
        <v>143</v>
      </c>
      <c r="AKJ62" s="2">
        <v>13</v>
      </c>
      <c r="AKK62" s="1">
        <v>4.8000000000000001E-2</v>
      </c>
      <c r="AKL62" s="1">
        <f t="shared" si="2903"/>
        <v>2.6000000000000002E-2</v>
      </c>
      <c r="AKM62" s="1">
        <f t="shared" si="2904"/>
        <v>1.0135593220338985</v>
      </c>
      <c r="AKN62" s="1">
        <f t="shared" si="2905"/>
        <v>1.5203389830508477E-3</v>
      </c>
      <c r="AKO62" s="1">
        <f t="shared" si="2906"/>
        <v>11.663960896473572</v>
      </c>
      <c r="AKP62" s="1"/>
      <c r="AKQ62" s="1"/>
      <c r="AKR62" s="2" t="s">
        <v>11</v>
      </c>
      <c r="AKS62" s="1" t="s">
        <v>101</v>
      </c>
      <c r="AKT62" s="1">
        <v>144</v>
      </c>
      <c r="AKU62" s="2">
        <v>13</v>
      </c>
      <c r="AKV62" s="1">
        <v>5.2999999999999999E-2</v>
      </c>
      <c r="AKW62" s="1">
        <f t="shared" si="2907"/>
        <v>0.03</v>
      </c>
      <c r="AKX62" s="1">
        <f t="shared" si="2908"/>
        <v>1.1186440677966103</v>
      </c>
      <c r="AKY62" s="1">
        <f t="shared" si="2909"/>
        <v>1.6779661016949154E-3</v>
      </c>
      <c r="AKZ62" s="1">
        <f t="shared" si="2910"/>
        <v>12.873267879051099</v>
      </c>
      <c r="ALA62" s="1"/>
      <c r="ALB62" s="1"/>
      <c r="ALC62" s="2" t="s">
        <v>11</v>
      </c>
      <c r="ALD62" s="1" t="s">
        <v>102</v>
      </c>
      <c r="ALE62" s="1">
        <v>147</v>
      </c>
      <c r="ALF62" s="2">
        <v>13</v>
      </c>
      <c r="ALG62" s="1">
        <v>6.4000000000000001E-2</v>
      </c>
      <c r="ALH62" s="1">
        <f t="shared" si="2911"/>
        <v>3.8000000000000006E-2</v>
      </c>
      <c r="ALI62" s="1">
        <f t="shared" si="2912"/>
        <v>1.3932203389830511</v>
      </c>
      <c r="ALJ62" s="1">
        <f t="shared" si="2913"/>
        <v>2.0898305084745767E-3</v>
      </c>
      <c r="ALK62" s="1">
        <f t="shared" si="2914"/>
        <v>16.033069994818188</v>
      </c>
      <c r="ALL62" s="1"/>
      <c r="ALM62" s="1"/>
      <c r="ALN62" s="2" t="s">
        <v>11</v>
      </c>
      <c r="ALO62" s="1" t="s">
        <v>103</v>
      </c>
      <c r="ALP62" s="1">
        <v>148</v>
      </c>
      <c r="ALQ62" s="2">
        <v>13</v>
      </c>
      <c r="ALR62" s="1">
        <v>0.06</v>
      </c>
      <c r="ALS62" s="1">
        <f t="shared" si="2915"/>
        <v>3.4999999999999996E-2</v>
      </c>
      <c r="ALT62" s="1">
        <f t="shared" si="2916"/>
        <v>1.1972789115646256</v>
      </c>
      <c r="ALU62" s="1">
        <f t="shared" si="2917"/>
        <v>1.7959183673469385E-3</v>
      </c>
      <c r="ALV62" s="1">
        <f t="shared" si="2918"/>
        <v>13.778191471456047</v>
      </c>
      <c r="ALW62" s="1"/>
      <c r="ALX62" s="1"/>
      <c r="ALY62" s="2" t="s">
        <v>11</v>
      </c>
      <c r="ALZ62" s="1" t="s">
        <v>104</v>
      </c>
      <c r="AMA62" s="1">
        <v>149</v>
      </c>
      <c r="AMB62" s="2">
        <v>13</v>
      </c>
      <c r="AMC62" s="1">
        <v>6.6000000000000003E-2</v>
      </c>
      <c r="AMD62" s="1">
        <f t="shared" si="2919"/>
        <v>4.5999999999999999E-2</v>
      </c>
      <c r="AME62" s="1">
        <f t="shared" si="2920"/>
        <v>1.6541095890410957</v>
      </c>
      <c r="AMF62" s="1">
        <f t="shared" si="2921"/>
        <v>2.4811643835616435E-3</v>
      </c>
      <c r="AMG62" s="1">
        <f t="shared" si="2922"/>
        <v>19.035362948802359</v>
      </c>
      <c r="AMH62" s="1"/>
      <c r="AMI62" s="1"/>
      <c r="AMJ62" s="2" t="s">
        <v>11</v>
      </c>
      <c r="AMK62" s="1" t="s">
        <v>105</v>
      </c>
      <c r="AML62" s="1">
        <v>150</v>
      </c>
      <c r="AMM62" s="2">
        <v>13</v>
      </c>
      <c r="AMN62" s="1">
        <v>6.7000000000000004E-2</v>
      </c>
      <c r="AMO62" s="1">
        <f t="shared" si="2923"/>
        <v>4.8000000000000001E-2</v>
      </c>
      <c r="AMP62" s="1">
        <f t="shared" si="2924"/>
        <v>1.6164383561643836</v>
      </c>
      <c r="AMQ62" s="1">
        <f t="shared" si="2925"/>
        <v>2.4246575342465756E-3</v>
      </c>
      <c r="AMR62" s="1">
        <f t="shared" si="2926"/>
        <v>18.601845366117423</v>
      </c>
      <c r="AMS62" s="1"/>
      <c r="AMT62" s="1"/>
      <c r="AMU62" s="2" t="s">
        <v>11</v>
      </c>
      <c r="AMV62" s="1" t="s">
        <v>106</v>
      </c>
      <c r="AMW62" s="1">
        <v>151</v>
      </c>
      <c r="AMX62" s="2">
        <v>13</v>
      </c>
      <c r="AMY62" s="1">
        <v>6.7000000000000004E-2</v>
      </c>
      <c r="AMZ62" s="1">
        <f t="shared" si="2927"/>
        <v>4.7E-2</v>
      </c>
      <c r="ANA62" s="1">
        <f t="shared" si="2928"/>
        <v>1.5342465753424657</v>
      </c>
      <c r="ANB62" s="1">
        <f t="shared" si="2929"/>
        <v>2.3013698630136984E-3</v>
      </c>
      <c r="ANC62" s="1">
        <f t="shared" si="2930"/>
        <v>17.65598882207755</v>
      </c>
      <c r="AND62" s="1"/>
      <c r="ANE62" s="1"/>
      <c r="ANF62" s="2" t="s">
        <v>11</v>
      </c>
      <c r="ANG62" s="1" t="s">
        <v>107</v>
      </c>
      <c r="ANH62" s="1">
        <v>154</v>
      </c>
      <c r="ANI62" s="2">
        <v>13</v>
      </c>
      <c r="ANJ62" s="1">
        <v>7.4999999999999997E-2</v>
      </c>
      <c r="ANK62" s="1">
        <f t="shared" si="2931"/>
        <v>5.5999999999999994E-2</v>
      </c>
      <c r="ANL62" s="1">
        <f t="shared" si="2932"/>
        <v>1.8310344827586205</v>
      </c>
      <c r="ANM62" s="1">
        <f t="shared" si="2933"/>
        <v>2.7465517241379309E-3</v>
      </c>
      <c r="ANN62" s="1">
        <f t="shared" si="2934"/>
        <v>21.071400699205423</v>
      </c>
      <c r="ANO62" s="1"/>
      <c r="ANP62" s="1"/>
      <c r="ANQ62" s="2" t="s">
        <v>11</v>
      </c>
      <c r="ANR62" s="1" t="s">
        <v>108</v>
      </c>
      <c r="ANS62" s="1">
        <v>155</v>
      </c>
      <c r="ANT62" s="2">
        <v>13</v>
      </c>
      <c r="ANU62" s="1">
        <v>3.1E-2</v>
      </c>
      <c r="ANV62" s="1">
        <f t="shared" si="2935"/>
        <v>1.0999999999999999E-2</v>
      </c>
      <c r="ANW62" s="1">
        <f t="shared" si="2936"/>
        <v>0.12627986348122866</v>
      </c>
      <c r="ANX62" s="1">
        <f t="shared" si="2937"/>
        <v>1.8941979522184299E-4</v>
      </c>
      <c r="ANY62" s="1">
        <f t="shared" si="2938"/>
        <v>1.4532187289258736</v>
      </c>
      <c r="ANZ62" s="1"/>
      <c r="AOA62" s="1"/>
      <c r="AOB62" s="2" t="s">
        <v>11</v>
      </c>
      <c r="AOC62" s="1" t="s">
        <v>109</v>
      </c>
      <c r="AOD62" s="1">
        <v>156</v>
      </c>
      <c r="AOE62" s="2">
        <v>13</v>
      </c>
      <c r="AOF62" s="1">
        <v>4.7E-2</v>
      </c>
      <c r="AOG62" s="1">
        <f t="shared" si="2939"/>
        <v>2.5999999999999999E-2</v>
      </c>
      <c r="AOH62" s="1">
        <f t="shared" si="2940"/>
        <v>0.67796610169491522</v>
      </c>
      <c r="AOI62" s="1">
        <f t="shared" si="2941"/>
        <v>1.0169491525423729E-3</v>
      </c>
      <c r="AOJ62" s="1">
        <f t="shared" si="2942"/>
        <v>7.8019805327582405</v>
      </c>
      <c r="AOK62" s="1"/>
      <c r="AOL62" s="1"/>
      <c r="AOM62" s="2" t="s">
        <v>11</v>
      </c>
      <c r="AON62" s="1" t="s">
        <v>110</v>
      </c>
      <c r="AOO62" s="1">
        <v>157</v>
      </c>
      <c r="AOP62" s="2">
        <v>13</v>
      </c>
      <c r="AOQ62" s="1">
        <v>4.9000000000000002E-2</v>
      </c>
      <c r="AOR62" s="1">
        <f t="shared" si="2943"/>
        <v>3.5000000000000003E-2</v>
      </c>
      <c r="AOS62" s="1">
        <f t="shared" si="2944"/>
        <v>1.1467576791808876</v>
      </c>
      <c r="AOT62" s="1">
        <f t="shared" si="2945"/>
        <v>1.7201365187713314E-3</v>
      </c>
      <c r="AOU62" s="1">
        <f t="shared" si="2946"/>
        <v>13.196797105921449</v>
      </c>
      <c r="AOV62" s="1"/>
      <c r="AOW62" s="1"/>
      <c r="AOX62" s="2" t="s">
        <v>11</v>
      </c>
      <c r="AOY62" s="1" t="s">
        <v>111</v>
      </c>
      <c r="AOZ62" s="1">
        <v>158</v>
      </c>
      <c r="APA62" s="2">
        <v>13</v>
      </c>
      <c r="APB62" s="1">
        <v>5.3999999999999999E-2</v>
      </c>
      <c r="APC62" s="1">
        <f t="shared" si="2947"/>
        <v>3.4000000000000002E-2</v>
      </c>
      <c r="APD62" s="1">
        <f t="shared" si="2948"/>
        <v>0.85616438356164393</v>
      </c>
      <c r="APE62" s="1">
        <f t="shared" si="2949"/>
        <v>1.2842465753424659E-3</v>
      </c>
      <c r="APF62" s="1">
        <f t="shared" si="2950"/>
        <v>9.8526723337486359</v>
      </c>
      <c r="APG62" s="1"/>
      <c r="APH62" s="1"/>
      <c r="API62" s="2" t="s">
        <v>11</v>
      </c>
      <c r="APJ62" s="1" t="s">
        <v>112</v>
      </c>
      <c r="APK62" s="1">
        <v>161</v>
      </c>
      <c r="APL62" s="2">
        <v>13</v>
      </c>
      <c r="APM62" s="1">
        <v>6.4000000000000001E-2</v>
      </c>
      <c r="APN62" s="1">
        <f t="shared" si="2951"/>
        <v>4.8000000000000001E-2</v>
      </c>
      <c r="APO62" s="1">
        <f t="shared" si="2952"/>
        <v>1.4914675767918091</v>
      </c>
      <c r="APP62" s="1">
        <f t="shared" si="2953"/>
        <v>2.2372013651877137E-3</v>
      </c>
      <c r="APQ62" s="1">
        <f t="shared" si="2954"/>
        <v>17.163691474070458</v>
      </c>
      <c r="APR62" s="1"/>
      <c r="APS62" s="1"/>
      <c r="APT62" s="2" t="s">
        <v>11</v>
      </c>
      <c r="APU62" s="1" t="s">
        <v>113</v>
      </c>
      <c r="APV62" s="1">
        <v>162</v>
      </c>
      <c r="APW62" s="2">
        <v>13</v>
      </c>
      <c r="APX62" s="1">
        <v>5.7000000000000002E-2</v>
      </c>
      <c r="APY62" s="1">
        <f t="shared" si="2955"/>
        <v>5.2000000000000005E-2</v>
      </c>
      <c r="APZ62" s="1">
        <f t="shared" si="2956"/>
        <v>2.1099656357388317</v>
      </c>
      <c r="AQA62" s="1">
        <f t="shared" si="2957"/>
        <v>3.1649484536082476E-3</v>
      </c>
      <c r="AQB62" s="1">
        <f t="shared" si="2958"/>
        <v>24.281318451864266</v>
      </c>
      <c r="AQC62" s="1"/>
      <c r="AQD62" s="1"/>
      <c r="AQE62" s="2" t="s">
        <v>11</v>
      </c>
      <c r="AQF62" s="1" t="s">
        <v>114</v>
      </c>
      <c r="AQG62" s="1">
        <v>163</v>
      </c>
      <c r="AQH62" s="2">
        <v>13</v>
      </c>
      <c r="AQI62" s="1">
        <v>6.9000000000000006E-2</v>
      </c>
      <c r="AQJ62" s="1">
        <f t="shared" si="3406"/>
        <v>5.3000000000000005E-2</v>
      </c>
      <c r="AQK62" s="1">
        <f t="shared" si="2959"/>
        <v>1.5342465753424659</v>
      </c>
      <c r="AQL62" s="1">
        <f t="shared" si="2960"/>
        <v>2.3013698630136989E-3</v>
      </c>
      <c r="AQM62" s="1">
        <f t="shared" si="2961"/>
        <v>17.655988822077553</v>
      </c>
      <c r="AQN62" s="1"/>
      <c r="AQO62" s="1"/>
      <c r="AQP62" s="2" t="s">
        <v>11</v>
      </c>
      <c r="AQQ62" s="1" t="s">
        <v>115</v>
      </c>
      <c r="AQR62" s="1">
        <v>169</v>
      </c>
      <c r="AQS62" s="2">
        <v>13</v>
      </c>
      <c r="AQT62" s="1">
        <v>6.4000000000000001E-2</v>
      </c>
      <c r="AQU62" s="1">
        <f t="shared" si="2962"/>
        <v>7.2000000000000008E-2</v>
      </c>
      <c r="AQV62" s="1">
        <f t="shared" si="2963"/>
        <v>3.0102389078498293</v>
      </c>
      <c r="AQW62" s="1">
        <f t="shared" si="2964"/>
        <v>4.5153583617747444E-3</v>
      </c>
      <c r="AQX62" s="1">
        <f t="shared" si="2965"/>
        <v>34.641592403043802</v>
      </c>
      <c r="AQY62" s="1"/>
      <c r="AQZ62" s="1"/>
      <c r="ARA62" s="2" t="s">
        <v>11</v>
      </c>
      <c r="ARB62" s="1" t="s">
        <v>116</v>
      </c>
      <c r="ARC62" s="1">
        <v>170</v>
      </c>
      <c r="ARD62" s="2">
        <v>13</v>
      </c>
      <c r="ARE62" s="1">
        <v>2.4E-2</v>
      </c>
      <c r="ARF62" s="1">
        <f t="shared" si="2966"/>
        <v>1.8000000000000002E-2</v>
      </c>
      <c r="ARG62" s="1">
        <f t="shared" si="2967"/>
        <v>0.34353741496598644</v>
      </c>
      <c r="ARH62" s="1">
        <f t="shared" si="2968"/>
        <v>5.1530612244897966E-4</v>
      </c>
      <c r="ARI62" s="1">
        <f t="shared" si="2969"/>
        <v>3.9534015301621057</v>
      </c>
      <c r="ARJ62" s="1"/>
      <c r="ARK62" s="1"/>
      <c r="ARL62" s="2" t="s">
        <v>11</v>
      </c>
      <c r="ARM62" s="1" t="s">
        <v>117</v>
      </c>
      <c r="ARN62" s="1">
        <v>171</v>
      </c>
      <c r="ARO62" s="2">
        <v>13</v>
      </c>
      <c r="ARP62" s="1">
        <v>3.5999999999999997E-2</v>
      </c>
      <c r="ARQ62" s="1">
        <f t="shared" si="2970"/>
        <v>0.03</v>
      </c>
      <c r="ARR62" s="1">
        <f t="shared" si="2971"/>
        <v>0.83904109589041098</v>
      </c>
      <c r="ARS62" s="1">
        <f t="shared" si="2972"/>
        <v>1.2585616438356166E-3</v>
      </c>
      <c r="ART62" s="1">
        <f t="shared" si="2973"/>
        <v>9.655618887073663</v>
      </c>
      <c r="ARU62" s="1"/>
      <c r="ARV62" s="1"/>
      <c r="ARW62" s="2" t="s">
        <v>11</v>
      </c>
      <c r="ARX62" s="1" t="s">
        <v>118</v>
      </c>
      <c r="ARY62" s="1">
        <v>172</v>
      </c>
      <c r="ARZ62" s="2">
        <v>13</v>
      </c>
      <c r="ASA62" s="1">
        <v>5.3999999999999999E-2</v>
      </c>
      <c r="ASB62" s="1">
        <f t="shared" si="2974"/>
        <v>3.4000000000000002E-2</v>
      </c>
      <c r="ASC62" s="1">
        <f t="shared" si="2975"/>
        <v>0.40000000000000008</v>
      </c>
      <c r="ASD62" s="1">
        <f t="shared" si="2976"/>
        <v>6.0000000000000016E-4</v>
      </c>
      <c r="ASE62" s="1">
        <f t="shared" si="2977"/>
        <v>4.6031685143273631</v>
      </c>
      <c r="ASF62" s="1"/>
      <c r="ASG62" s="1"/>
      <c r="ASH62" s="2" t="s">
        <v>11</v>
      </c>
      <c r="ASI62" s="1" t="s">
        <v>119</v>
      </c>
      <c r="ASJ62" s="1">
        <v>173</v>
      </c>
      <c r="ASK62" s="2">
        <v>13</v>
      </c>
      <c r="ASL62" s="1">
        <v>4.2999999999999997E-2</v>
      </c>
      <c r="ASM62" s="1">
        <f t="shared" si="2978"/>
        <v>3.9999999999999994E-2</v>
      </c>
      <c r="ASN62" s="1">
        <f t="shared" si="2979"/>
        <v>1.1369863013698627</v>
      </c>
      <c r="ASO62" s="1">
        <f t="shared" si="2980"/>
        <v>1.705479452054794E-3</v>
      </c>
      <c r="ASP62" s="1">
        <f t="shared" si="2981"/>
        <v>13.084348859218183</v>
      </c>
      <c r="ASQ62" s="1"/>
      <c r="ASR62" s="1"/>
      <c r="ASS62" s="2" t="s">
        <v>11</v>
      </c>
      <c r="AST62" s="1" t="s">
        <v>120</v>
      </c>
      <c r="ASU62" s="1">
        <v>176</v>
      </c>
      <c r="ASV62" s="2">
        <v>13</v>
      </c>
      <c r="ASW62" s="1">
        <v>5.7000000000000002E-2</v>
      </c>
      <c r="ASX62" s="1">
        <f t="shared" si="2982"/>
        <v>0.05</v>
      </c>
      <c r="ASY62" s="1">
        <f t="shared" si="2983"/>
        <v>1.2783505154639176</v>
      </c>
      <c r="ASZ62" s="1">
        <f t="shared" si="2984"/>
        <v>1.9175257731958765E-3</v>
      </c>
      <c r="ATA62" s="1">
        <f t="shared" si="2985"/>
        <v>14.711157107644148</v>
      </c>
      <c r="ATB62" s="1"/>
      <c r="ATC62" s="1"/>
      <c r="ATD62" s="2" t="s">
        <v>11</v>
      </c>
      <c r="ATE62" s="1" t="s">
        <v>121</v>
      </c>
      <c r="ATF62" s="1">
        <v>180</v>
      </c>
      <c r="ATG62" s="2">
        <v>13</v>
      </c>
      <c r="ATH62" s="1">
        <v>8.3000000000000004E-2</v>
      </c>
      <c r="ATI62" s="1">
        <f t="shared" si="2986"/>
        <v>6.2E-2</v>
      </c>
      <c r="ATJ62" s="1">
        <f t="shared" si="2987"/>
        <v>1.124567474048443</v>
      </c>
      <c r="ATK62" s="1">
        <f t="shared" si="2988"/>
        <v>1.6868512110726646E-3</v>
      </c>
      <c r="ATL62" s="1">
        <f t="shared" si="2989"/>
        <v>12.941433971941114</v>
      </c>
      <c r="ATM62" s="1"/>
      <c r="ATN62" s="1"/>
      <c r="ATO62" s="2" t="s">
        <v>11</v>
      </c>
      <c r="ATP62" s="1" t="s">
        <v>122</v>
      </c>
      <c r="ATQ62" s="1">
        <v>183</v>
      </c>
      <c r="ATR62" s="2">
        <v>13</v>
      </c>
      <c r="ATS62" s="1">
        <v>6.9000000000000006E-2</v>
      </c>
      <c r="ATT62" s="1">
        <f t="shared" si="2990"/>
        <v>6.8000000000000005E-2</v>
      </c>
      <c r="ATU62" s="1">
        <f t="shared" si="2991"/>
        <v>2.047945205479452</v>
      </c>
      <c r="ATV62" s="1">
        <f t="shared" si="2992"/>
        <v>3.0719178082191782E-3</v>
      </c>
      <c r="ATW62" s="1">
        <f t="shared" si="2993"/>
        <v>23.567592222326734</v>
      </c>
      <c r="ATX62" s="1"/>
      <c r="ATY62" s="1"/>
      <c r="ATZ62" s="2" t="s">
        <v>11</v>
      </c>
      <c r="AUA62" s="1" t="s">
        <v>123</v>
      </c>
      <c r="AUB62" s="1">
        <v>184</v>
      </c>
      <c r="AUC62" s="2">
        <v>13</v>
      </c>
      <c r="AUD62" s="1">
        <v>1.7000000000000001E-2</v>
      </c>
      <c r="AUE62" s="1">
        <f t="shared" si="2994"/>
        <v>1.0000000000000009E-3</v>
      </c>
      <c r="AUF62" s="1">
        <f t="shared" si="2995"/>
        <v>-0.27797833935018046</v>
      </c>
      <c r="AUG62" s="1">
        <f t="shared" si="2996"/>
        <v>-4.1696750902527069E-4</v>
      </c>
      <c r="AUH62" s="1">
        <f t="shared" si="2997"/>
        <v>-3.1989528484043936</v>
      </c>
      <c r="AUI62" s="1"/>
      <c r="AUJ62" s="1"/>
      <c r="AUK62" s="2" t="s">
        <v>11</v>
      </c>
      <c r="AUL62" s="1" t="s">
        <v>124</v>
      </c>
      <c r="AUM62" s="1">
        <v>185</v>
      </c>
      <c r="AUN62" s="2">
        <v>13</v>
      </c>
      <c r="AUO62" s="1">
        <v>0.03</v>
      </c>
      <c r="AUP62" s="1">
        <f t="shared" si="2998"/>
        <v>2.4999999999999998E-2</v>
      </c>
      <c r="AUQ62" s="1">
        <f t="shared" si="2999"/>
        <v>0.73285198555956677</v>
      </c>
      <c r="AUR62" s="1">
        <f t="shared" si="3000"/>
        <v>1.0992779783393501E-3</v>
      </c>
      <c r="AUS62" s="1">
        <f t="shared" si="3001"/>
        <v>8.4336029639752201</v>
      </c>
      <c r="AUT62" s="1"/>
      <c r="AUU62" s="1"/>
      <c r="AUV62" s="2" t="s">
        <v>11</v>
      </c>
      <c r="AUW62" s="1" t="s">
        <v>125</v>
      </c>
      <c r="AUX62" s="1">
        <v>186</v>
      </c>
      <c r="AUY62" s="2">
        <v>13</v>
      </c>
      <c r="AUZ62" s="1">
        <v>0.04</v>
      </c>
      <c r="AVA62" s="1">
        <f t="shared" si="3002"/>
        <v>0.03</v>
      </c>
      <c r="AVB62" s="1">
        <f t="shared" si="3003"/>
        <v>0.94584837545126343</v>
      </c>
      <c r="AVC62" s="1">
        <f t="shared" si="3004"/>
        <v>1.4187725631768951E-3</v>
      </c>
      <c r="AVD62" s="1">
        <f t="shared" si="3005"/>
        <v>10.884748653012352</v>
      </c>
      <c r="AVE62" s="1"/>
      <c r="AVF62" s="1"/>
      <c r="AVG62" s="2" t="s">
        <v>11</v>
      </c>
      <c r="AVH62" s="1" t="s">
        <v>126</v>
      </c>
      <c r="AVI62" s="1">
        <v>187</v>
      </c>
      <c r="AVJ62" s="2">
        <v>13</v>
      </c>
      <c r="AVK62" s="1">
        <v>4.8000000000000001E-2</v>
      </c>
      <c r="AVL62" s="1">
        <f t="shared" si="3006"/>
        <v>3.7999999999999999E-2</v>
      </c>
      <c r="AVM62" s="1">
        <f t="shared" si="3007"/>
        <v>1.3525179856115108</v>
      </c>
      <c r="AVN62" s="1">
        <f t="shared" si="3008"/>
        <v>2.0287769784172664E-3</v>
      </c>
      <c r="AVO62" s="1">
        <f t="shared" si="3009"/>
        <v>15.564670516070938</v>
      </c>
      <c r="AVP62" s="1"/>
      <c r="AVQ62" s="1"/>
      <c r="AVR62" s="2" t="s">
        <v>11</v>
      </c>
      <c r="AVS62" s="1" t="s">
        <v>127</v>
      </c>
      <c r="AVT62" s="1">
        <v>190</v>
      </c>
      <c r="AVU62" s="2">
        <v>13</v>
      </c>
      <c r="AVV62" s="1">
        <v>5.7000000000000002E-2</v>
      </c>
      <c r="AVW62" s="1">
        <f t="shared" si="3010"/>
        <v>4.5999999999999999E-2</v>
      </c>
      <c r="AVX62" s="1">
        <f t="shared" si="3011"/>
        <v>1.6845878136200716</v>
      </c>
      <c r="AVY62" s="1">
        <f t="shared" si="3012"/>
        <v>2.5268817204301074E-3</v>
      </c>
      <c r="AVZ62" s="1">
        <f t="shared" si="3013"/>
        <v>19.386103958188709</v>
      </c>
      <c r="AWA62" s="1"/>
      <c r="AWB62" s="1"/>
      <c r="AWC62" s="2" t="s">
        <v>11</v>
      </c>
      <c r="AWD62" s="1" t="s">
        <v>128</v>
      </c>
      <c r="AWE62" s="1">
        <v>191</v>
      </c>
      <c r="AWF62" s="2">
        <v>13</v>
      </c>
      <c r="AWG62" s="1">
        <v>5.8999999999999997E-2</v>
      </c>
      <c r="AWH62" s="1">
        <f t="shared" si="3014"/>
        <v>4.5999999999999999E-2</v>
      </c>
      <c r="AWI62" s="1">
        <f t="shared" si="3015"/>
        <v>1.5949820788530464</v>
      </c>
      <c r="AWJ62" s="1">
        <f t="shared" si="3016"/>
        <v>2.3924731182795697E-3</v>
      </c>
      <c r="AWK62" s="1">
        <f t="shared" si="3017"/>
        <v>18.354928215731864</v>
      </c>
      <c r="AWL62" s="1"/>
      <c r="AWM62" s="1"/>
      <c r="AWN62" s="2" t="s">
        <v>11</v>
      </c>
      <c r="AWO62" s="1" t="s">
        <v>129</v>
      </c>
      <c r="AWP62" s="1">
        <v>192</v>
      </c>
      <c r="AWQ62" s="2">
        <v>13</v>
      </c>
      <c r="AWR62" s="1">
        <v>5.8999999999999997E-2</v>
      </c>
      <c r="AWS62" s="1">
        <f t="shared" si="3018"/>
        <v>4.2999999999999997E-2</v>
      </c>
      <c r="AWT62" s="1">
        <f t="shared" si="3019"/>
        <v>1.4714285714285711</v>
      </c>
      <c r="AWU62" s="1">
        <f t="shared" si="3020"/>
        <v>2.2071428571428567E-3</v>
      </c>
      <c r="AWV62" s="1">
        <f t="shared" si="3021"/>
        <v>16.93308417770422</v>
      </c>
      <c r="AWW62" s="1"/>
      <c r="AWX62" s="1"/>
      <c r="AWY62" s="2" t="s">
        <v>11</v>
      </c>
      <c r="AWZ62" s="1" t="s">
        <v>130</v>
      </c>
      <c r="AXA62" s="1">
        <v>193</v>
      </c>
      <c r="AXB62" s="2">
        <v>13</v>
      </c>
      <c r="AXC62" s="1">
        <v>5.8000000000000003E-2</v>
      </c>
      <c r="AXD62" s="1">
        <f t="shared" si="3022"/>
        <v>4.4000000000000004E-2</v>
      </c>
      <c r="AXE62" s="1">
        <f t="shared" si="3023"/>
        <v>1.4767025089605736</v>
      </c>
      <c r="AXF62" s="1">
        <f t="shared" si="3024"/>
        <v>2.2150537634408607E-3</v>
      </c>
      <c r="AXG62" s="1">
        <f t="shared" si="3025"/>
        <v>16.993776235688831</v>
      </c>
      <c r="AXH62" s="1"/>
      <c r="AXI62" s="1"/>
      <c r="AXJ62" s="2" t="s">
        <v>11</v>
      </c>
      <c r="AXK62" s="1" t="s">
        <v>131</v>
      </c>
      <c r="AXL62" s="1">
        <v>197</v>
      </c>
      <c r="AXM62" s="2">
        <v>13</v>
      </c>
      <c r="AXN62" s="1">
        <v>7.0999999999999994E-2</v>
      </c>
      <c r="AXO62" s="1">
        <f t="shared" si="3026"/>
        <v>5.1999999999999991E-2</v>
      </c>
      <c r="AXP62" s="1">
        <f t="shared" si="3027"/>
        <v>1.7158273381294962</v>
      </c>
      <c r="AXQ62" s="1">
        <f t="shared" si="3028"/>
        <v>2.5737410071942444E-3</v>
      </c>
      <c r="AXR62" s="1">
        <f t="shared" si="3029"/>
        <v>19.745605947249565</v>
      </c>
      <c r="AXS62" s="1"/>
      <c r="AXT62" s="1"/>
      <c r="AXU62" s="2" t="s">
        <v>11</v>
      </c>
      <c r="AXV62" s="1" t="s">
        <v>132</v>
      </c>
      <c r="AXW62" s="1">
        <v>198</v>
      </c>
      <c r="AXX62" s="2">
        <v>13</v>
      </c>
      <c r="AXY62" s="1">
        <v>3.3000000000000002E-2</v>
      </c>
      <c r="AXZ62" s="1">
        <f t="shared" si="3030"/>
        <v>1.6E-2</v>
      </c>
      <c r="AYA62" s="1">
        <f t="shared" si="3031"/>
        <v>0.38848920863309355</v>
      </c>
      <c r="AYB62" s="1">
        <f t="shared" si="3032"/>
        <v>5.8273381294964032E-4</v>
      </c>
      <c r="AYC62" s="1">
        <f t="shared" si="3033"/>
        <v>4.4707032333395249</v>
      </c>
      <c r="AYD62" s="1"/>
      <c r="AYE62" s="1"/>
      <c r="AYF62" s="2" t="s">
        <v>11</v>
      </c>
      <c r="AYG62" s="1" t="s">
        <v>133</v>
      </c>
      <c r="AYH62" s="1">
        <v>201</v>
      </c>
      <c r="AYI62" s="2">
        <v>13</v>
      </c>
      <c r="AYJ62" s="1">
        <v>5.2999999999999999E-2</v>
      </c>
      <c r="AYK62" s="1">
        <f t="shared" si="3034"/>
        <v>0.03</v>
      </c>
      <c r="AYL62" s="1">
        <f t="shared" si="3035"/>
        <v>0.8392857142857143</v>
      </c>
      <c r="AYM62" s="1">
        <f t="shared" si="3036"/>
        <v>1.2589285714285714E-3</v>
      </c>
      <c r="AYN62" s="1">
        <f t="shared" si="3037"/>
        <v>9.6584339363118765</v>
      </c>
      <c r="AYO62" s="1"/>
      <c r="AYP62" s="1"/>
      <c r="AYQ62" s="2" t="s">
        <v>11</v>
      </c>
      <c r="AYR62" s="1" t="s">
        <v>134</v>
      </c>
      <c r="AYS62" s="1">
        <v>204</v>
      </c>
      <c r="AYT62" s="2">
        <v>13</v>
      </c>
      <c r="AYU62" s="1">
        <v>5.7000000000000002E-2</v>
      </c>
      <c r="AYV62" s="1">
        <f t="shared" si="3038"/>
        <v>3.4000000000000002E-2</v>
      </c>
      <c r="AYW62" s="1">
        <f t="shared" si="3039"/>
        <v>0.66785714285714293</v>
      </c>
      <c r="AYX62" s="1">
        <f t="shared" si="3040"/>
        <v>1.0017857142857144E-3</v>
      </c>
      <c r="AYY62" s="1">
        <f t="shared" si="3041"/>
        <v>7.6856474301715787</v>
      </c>
      <c r="AYZ62" s="1"/>
      <c r="AZA62" s="1"/>
      <c r="AZB62" s="2" t="s">
        <v>11</v>
      </c>
      <c r="AZC62" s="1" t="s">
        <v>135</v>
      </c>
      <c r="AZD62" s="1">
        <v>205</v>
      </c>
      <c r="AZE62" s="2">
        <v>13</v>
      </c>
      <c r="AZF62" s="1">
        <v>5.0999999999999997E-2</v>
      </c>
      <c r="AZG62" s="1">
        <f t="shared" si="2197"/>
        <v>2.8999999999999998E-2</v>
      </c>
      <c r="AZH62" s="1">
        <f t="shared" si="3042"/>
        <v>0.82857142857142851</v>
      </c>
      <c r="AZI62" s="1">
        <f t="shared" si="3043"/>
        <v>1.2428571428571428E-3</v>
      </c>
      <c r="AZJ62" s="1">
        <f t="shared" si="3044"/>
        <v>9.5351347796781063</v>
      </c>
      <c r="AZK62" s="1"/>
      <c r="AZL62" s="1"/>
      <c r="AZM62" s="2" t="s">
        <v>11</v>
      </c>
      <c r="AZN62" s="1" t="s">
        <v>136</v>
      </c>
      <c r="AZO62" s="1">
        <v>208</v>
      </c>
      <c r="AZP62" s="2">
        <v>13</v>
      </c>
      <c r="AZQ62" s="1">
        <v>6.4000000000000001E-2</v>
      </c>
      <c r="AZR62" s="1">
        <f t="shared" si="3045"/>
        <v>4.2999999999999997E-2</v>
      </c>
      <c r="AZS62" s="1">
        <f t="shared" si="3046"/>
        <v>1.3285714285714285</v>
      </c>
      <c r="AZT62" s="1">
        <f t="shared" si="3047"/>
        <v>1.992857142857143E-3</v>
      </c>
      <c r="AZU62" s="1">
        <f t="shared" si="3048"/>
        <v>15.289095422587311</v>
      </c>
      <c r="AZV62" s="1"/>
      <c r="AZW62" s="1"/>
      <c r="AZX62" s="2" t="s">
        <v>11</v>
      </c>
      <c r="AZY62" s="1" t="s">
        <v>137</v>
      </c>
      <c r="AZZ62" s="1">
        <v>211</v>
      </c>
      <c r="BAA62" s="2">
        <v>13</v>
      </c>
      <c r="BAB62" s="1">
        <v>6.8000000000000005E-2</v>
      </c>
      <c r="BAC62" s="1">
        <f t="shared" si="3049"/>
        <v>4.4000000000000004E-2</v>
      </c>
      <c r="BAD62" s="1">
        <f t="shared" si="3050"/>
        <v>1.3049645390070925</v>
      </c>
      <c r="BAE62" s="1">
        <f t="shared" si="3051"/>
        <v>1.9574468085106389E-3</v>
      </c>
      <c r="BAF62" s="1">
        <f t="shared" si="3052"/>
        <v>15.017429195677924</v>
      </c>
      <c r="BAG62" s="1"/>
      <c r="BAH62" s="1"/>
      <c r="BAI62" s="2" t="s">
        <v>11</v>
      </c>
      <c r="BAJ62" s="1" t="s">
        <v>138</v>
      </c>
      <c r="BAK62" s="1">
        <v>212</v>
      </c>
      <c r="BAL62" s="2">
        <v>13</v>
      </c>
      <c r="BAM62" s="1">
        <v>1.4E-2</v>
      </c>
      <c r="BAN62" s="1">
        <f t="shared" si="3053"/>
        <v>4.0000000000000001E-3</v>
      </c>
      <c r="BAO62" s="1">
        <f t="shared" si="3054"/>
        <v>1.134020618556701</v>
      </c>
      <c r="BAP62" s="1">
        <f t="shared" si="3055"/>
        <v>1.7010309278350515E-3</v>
      </c>
      <c r="BAQ62" s="1">
        <f t="shared" si="3056"/>
        <v>13.050220014845614</v>
      </c>
      <c r="BAR62" s="1"/>
      <c r="BAS62" s="1"/>
      <c r="BAT62" s="2" t="s">
        <v>11</v>
      </c>
      <c r="BAU62" s="1" t="s">
        <v>139</v>
      </c>
      <c r="BAV62" s="1">
        <v>213</v>
      </c>
      <c r="BAW62" s="2">
        <v>13</v>
      </c>
      <c r="BAX62" s="1">
        <v>1.0999999999999999E-2</v>
      </c>
      <c r="BAY62" s="1">
        <f t="shared" si="3057"/>
        <v>9.9999999999999985E-3</v>
      </c>
      <c r="BAZ62" s="1">
        <f t="shared" si="3058"/>
        <v>1.4791666666666667</v>
      </c>
      <c r="BBA62" s="1">
        <f t="shared" si="3059"/>
        <v>2.2187500000000002E-3</v>
      </c>
      <c r="BBB62" s="1">
        <f t="shared" si="3060"/>
        <v>17.022133568606392</v>
      </c>
      <c r="BBC62" s="1"/>
      <c r="BBD62" s="1"/>
      <c r="BBE62" s="2" t="s">
        <v>11</v>
      </c>
      <c r="BBF62" s="1" t="s">
        <v>140</v>
      </c>
      <c r="BBG62" s="1">
        <v>214</v>
      </c>
      <c r="BBH62" s="2">
        <v>13</v>
      </c>
      <c r="BBI62" s="1">
        <v>2.4E-2</v>
      </c>
      <c r="BBJ62" s="1">
        <f t="shared" si="3061"/>
        <v>1.9E-2</v>
      </c>
      <c r="BBK62" s="1">
        <f t="shared" si="3062"/>
        <v>1.4703832752613242</v>
      </c>
      <c r="BBL62" s="1">
        <f t="shared" si="3063"/>
        <v>2.2055749128919865E-3</v>
      </c>
      <c r="BBM62" s="1">
        <f t="shared" si="3064"/>
        <v>16.921054991691179</v>
      </c>
      <c r="BBN62" s="1"/>
      <c r="BBO62" s="1"/>
      <c r="BBP62" s="2" t="s">
        <v>11</v>
      </c>
      <c r="BBQ62" s="1" t="s">
        <v>141</v>
      </c>
      <c r="BBR62" s="1">
        <v>215</v>
      </c>
      <c r="BBS62" s="2">
        <v>13</v>
      </c>
      <c r="BBT62" s="1">
        <v>3.3000000000000002E-2</v>
      </c>
      <c r="BBU62" s="1">
        <f t="shared" si="3065"/>
        <v>2.5000000000000001E-2</v>
      </c>
      <c r="BBV62" s="1">
        <f t="shared" si="3066"/>
        <v>1.583916083916084</v>
      </c>
      <c r="BBW62" s="1">
        <f t="shared" si="3067"/>
        <v>2.3758741258741258E-3</v>
      </c>
      <c r="BBX62" s="1">
        <f t="shared" si="3068"/>
        <v>18.227581617048031</v>
      </c>
      <c r="BBY62" s="1"/>
      <c r="BBZ62" s="1"/>
      <c r="BCA62" s="2" t="s">
        <v>11</v>
      </c>
      <c r="BCB62" s="1" t="s">
        <v>142</v>
      </c>
      <c r="BCC62" s="1">
        <v>225</v>
      </c>
      <c r="BCD62" s="2">
        <v>13</v>
      </c>
      <c r="BCE62" s="1">
        <v>4.3999999999999997E-2</v>
      </c>
      <c r="BCF62" s="1">
        <f t="shared" si="3069"/>
        <v>3.6999999999999998E-2</v>
      </c>
      <c r="BCG62" s="1">
        <f t="shared" si="3070"/>
        <v>1.9686411149825782</v>
      </c>
      <c r="BCH62" s="1">
        <f t="shared" si="3071"/>
        <v>2.9529616724738674E-3</v>
      </c>
      <c r="BCI62" s="1">
        <f t="shared" si="3072"/>
        <v>22.654966991245292</v>
      </c>
      <c r="BCJ62" s="1"/>
      <c r="BCK62" s="1"/>
      <c r="BCL62" s="2" t="s">
        <v>11</v>
      </c>
      <c r="BCM62" s="1" t="s">
        <v>143</v>
      </c>
      <c r="BCN62" s="1">
        <v>226</v>
      </c>
      <c r="BCO62" s="2">
        <v>13</v>
      </c>
      <c r="BCP62" s="1">
        <v>2.9000000000000001E-2</v>
      </c>
      <c r="BCQ62" s="1">
        <f t="shared" si="3073"/>
        <v>1.1000000000000003E-2</v>
      </c>
      <c r="BCR62" s="1">
        <f t="shared" si="3074"/>
        <v>0.85810810810810811</v>
      </c>
      <c r="BCS62" s="1">
        <f t="shared" si="3075"/>
        <v>1.2871621621621623E-3</v>
      </c>
      <c r="BCT62" s="1">
        <f t="shared" si="3076"/>
        <v>9.8750405628306588</v>
      </c>
      <c r="BCU62" s="1"/>
      <c r="BCV62" s="1"/>
      <c r="BCW62" s="2" t="s">
        <v>11</v>
      </c>
      <c r="BCX62" s="1" t="s">
        <v>144</v>
      </c>
      <c r="BCY62" s="1">
        <v>232</v>
      </c>
      <c r="BCZ62" s="2">
        <v>13</v>
      </c>
      <c r="BDA62" s="1">
        <v>5.2999999999999999E-2</v>
      </c>
      <c r="BDB62" s="1">
        <f t="shared" si="3077"/>
        <v>2.8999999999999998E-2</v>
      </c>
      <c r="BDC62" s="1">
        <f t="shared" si="3078"/>
        <v>1.5337837837837835</v>
      </c>
      <c r="BDD62" s="1">
        <f t="shared" si="3079"/>
        <v>2.3006756756756754E-3</v>
      </c>
      <c r="BDE62" s="1">
        <f t="shared" si="3080"/>
        <v>17.650663053248497</v>
      </c>
      <c r="BDF62" s="1"/>
      <c r="BDG62" s="1"/>
      <c r="BDH62" s="2" t="s">
        <v>11</v>
      </c>
      <c r="BDI62" s="1" t="s">
        <v>145</v>
      </c>
      <c r="BDJ62" s="1">
        <v>233</v>
      </c>
      <c r="BDK62" s="2">
        <v>13</v>
      </c>
      <c r="BDL62" s="1">
        <v>5.0999999999999997E-2</v>
      </c>
      <c r="BDM62" s="1">
        <f t="shared" si="3081"/>
        <v>1.2999999999999998E-2</v>
      </c>
      <c r="BDN62" s="1">
        <f t="shared" si="3082"/>
        <v>1.0371621621621621</v>
      </c>
      <c r="BDO62" s="1">
        <f t="shared" si="3083"/>
        <v>1.5557432432432431E-3</v>
      </c>
      <c r="BDP62" s="1">
        <f t="shared" si="3084"/>
        <v>11.935580522791385</v>
      </c>
      <c r="BDQ62" s="1"/>
      <c r="BDR62" s="1"/>
      <c r="BDS62" s="2" t="s">
        <v>11</v>
      </c>
      <c r="BDT62" s="1" t="s">
        <v>146</v>
      </c>
      <c r="BDU62" s="1">
        <v>234</v>
      </c>
      <c r="BDV62" s="2">
        <v>13</v>
      </c>
      <c r="BDW62" s="1">
        <v>5.2999999999999999E-2</v>
      </c>
      <c r="BDX62" s="1">
        <f t="shared" si="3085"/>
        <v>1.7999999999999995E-2</v>
      </c>
      <c r="BDY62" s="1">
        <f t="shared" si="3086"/>
        <v>1.1830508474576269</v>
      </c>
      <c r="BDZ62" s="1">
        <f t="shared" si="3087"/>
        <v>1.7745762711864404E-3</v>
      </c>
      <c r="BEA62" s="1">
        <f t="shared" si="3088"/>
        <v>13.614456029663128</v>
      </c>
      <c r="BEB62" s="1"/>
      <c r="BEC62" s="1"/>
      <c r="BED62" s="2" t="s">
        <v>11</v>
      </c>
      <c r="BEE62" s="1" t="s">
        <v>147</v>
      </c>
      <c r="BEF62" s="1">
        <v>236</v>
      </c>
      <c r="BEG62" s="2">
        <v>13</v>
      </c>
      <c r="BEH62" s="1">
        <v>6.7000000000000004E-2</v>
      </c>
      <c r="BEI62" s="1">
        <f t="shared" si="3089"/>
        <v>9.0000000000000011E-3</v>
      </c>
      <c r="BEJ62" s="1">
        <f t="shared" si="3090"/>
        <v>0.88474576271186456</v>
      </c>
      <c r="BEK62" s="1">
        <f t="shared" si="3091"/>
        <v>1.3271186440677969E-3</v>
      </c>
      <c r="BEL62" s="1">
        <f t="shared" si="3092"/>
        <v>10.181584595249506</v>
      </c>
      <c r="BEM62" s="1"/>
      <c r="BEN62" s="1"/>
      <c r="BEO62" s="2" t="s">
        <v>11</v>
      </c>
      <c r="BEP62" s="4" t="s">
        <v>148</v>
      </c>
      <c r="BEQ62" s="4">
        <v>239</v>
      </c>
      <c r="BER62" s="2">
        <v>13</v>
      </c>
      <c r="BES62" s="1">
        <v>7.0000000000000007E-2</v>
      </c>
      <c r="BET62" s="1">
        <f t="shared" si="3093"/>
        <v>3.0000000000000027E-3</v>
      </c>
      <c r="BEU62" s="1">
        <f t="shared" si="3094"/>
        <v>0.73154362416107399</v>
      </c>
      <c r="BEV62" s="1">
        <f t="shared" si="3095"/>
        <v>1.0973154362416109E-3</v>
      </c>
      <c r="BEW62" s="1">
        <f t="shared" si="3096"/>
        <v>8.418546443987962</v>
      </c>
      <c r="BEX62" s="1"/>
      <c r="BEY62" s="1"/>
      <c r="BEZ62" s="2" t="s">
        <v>11</v>
      </c>
      <c r="BFA62" s="4" t="s">
        <v>149</v>
      </c>
      <c r="BFB62" s="4">
        <v>240</v>
      </c>
      <c r="BFC62" s="2">
        <v>13</v>
      </c>
      <c r="BFD62" s="1">
        <v>-8.0000000000000002E-3</v>
      </c>
      <c r="BFE62" s="1">
        <f t="shared" si="3097"/>
        <v>1.4999999999999999E-2</v>
      </c>
      <c r="BFF62" s="1">
        <f t="shared" si="3098"/>
        <v>2.7526132404181185</v>
      </c>
      <c r="BFG62" s="1">
        <f t="shared" si="3099"/>
        <v>4.128919860627178E-3</v>
      </c>
      <c r="BFH62" s="1">
        <f t="shared" si="3100"/>
        <v>31.676856501033242</v>
      </c>
      <c r="BFI62" s="1"/>
      <c r="BFJ62" s="1"/>
      <c r="BFK62" s="2" t="s">
        <v>11</v>
      </c>
      <c r="BFL62" s="4" t="s">
        <v>150</v>
      </c>
      <c r="BFM62" s="4">
        <v>241</v>
      </c>
      <c r="BFN62" s="2">
        <v>13</v>
      </c>
      <c r="BFO62" s="1">
        <v>-3.0000000000000001E-3</v>
      </c>
      <c r="BFP62" s="1">
        <f t="shared" si="3101"/>
        <v>1.4000000000000002E-2</v>
      </c>
      <c r="BFQ62" s="1">
        <f t="shared" si="3102"/>
        <v>2.7353951890034365</v>
      </c>
      <c r="BFR62" s="1">
        <f t="shared" si="3103"/>
        <v>4.1030927835051549E-3</v>
      </c>
      <c r="BFS62" s="1">
        <f t="shared" si="3104"/>
        <v>31.478712520657908</v>
      </c>
      <c r="BFT62" s="1"/>
      <c r="BFU62" s="1"/>
      <c r="BFV62" s="2" t="s">
        <v>11</v>
      </c>
      <c r="BFW62" s="4" t="s">
        <v>151</v>
      </c>
      <c r="BFX62" s="4">
        <v>243</v>
      </c>
      <c r="BFY62" s="2">
        <v>13</v>
      </c>
      <c r="BFZ62" s="1">
        <v>2.9000000000000001E-2</v>
      </c>
      <c r="BGA62" s="1">
        <f t="shared" si="3105"/>
        <v>2.3E-2</v>
      </c>
      <c r="BGB62" s="1">
        <f t="shared" si="3106"/>
        <v>2.0588235294117645</v>
      </c>
      <c r="BGC62" s="1">
        <f t="shared" si="3107"/>
        <v>3.0882352941176468E-3</v>
      </c>
      <c r="BGD62" s="1">
        <f t="shared" si="3108"/>
        <v>23.69277911786142</v>
      </c>
      <c r="BGE62" s="1"/>
      <c r="BGF62" s="1"/>
      <c r="BGG62" s="2" t="s">
        <v>11</v>
      </c>
      <c r="BGH62" s="4" t="s">
        <v>152</v>
      </c>
      <c r="BGI62" s="4">
        <v>246</v>
      </c>
      <c r="BGJ62" s="2">
        <v>13</v>
      </c>
      <c r="BGK62" s="1">
        <v>3.3000000000000002E-2</v>
      </c>
      <c r="BGL62" s="1">
        <f t="shared" si="3109"/>
        <v>2.2000000000000002E-2</v>
      </c>
      <c r="BGM62" s="1">
        <f t="shared" si="2265"/>
        <v>1.8823529411764708</v>
      </c>
      <c r="BGN62" s="1">
        <f t="shared" si="3110"/>
        <v>2.8235294117647061E-3</v>
      </c>
      <c r="BGO62" s="1">
        <f t="shared" si="3111"/>
        <v>21.661969479187587</v>
      </c>
      <c r="BGP62" s="1"/>
      <c r="BGQ62" s="1"/>
      <c r="BGR62" s="2" t="s">
        <v>11</v>
      </c>
      <c r="BGS62" s="4" t="s">
        <v>153</v>
      </c>
      <c r="BGT62" s="4">
        <v>249</v>
      </c>
      <c r="BGU62" s="2">
        <v>13</v>
      </c>
      <c r="BGV62" s="1">
        <v>4.1000000000000002E-2</v>
      </c>
      <c r="BGW62" s="1">
        <f t="shared" si="3112"/>
        <v>3.2000000000000001E-2</v>
      </c>
      <c r="BGX62" s="1">
        <f t="shared" si="3113"/>
        <v>2.3436426116838489</v>
      </c>
      <c r="BGY62" s="1">
        <f t="shared" si="3114"/>
        <v>3.5154639175257736E-3</v>
      </c>
      <c r="BGZ62" s="1">
        <f t="shared" si="3115"/>
        <v>26.970454697347606</v>
      </c>
      <c r="BHA62" s="1"/>
      <c r="BHB62" s="1"/>
      <c r="BHC62" s="2" t="s">
        <v>11</v>
      </c>
      <c r="BHD62" s="4" t="s">
        <v>154</v>
      </c>
      <c r="BHE62" s="4">
        <v>253</v>
      </c>
      <c r="BHF62" s="2">
        <v>13</v>
      </c>
      <c r="BHG62" s="1">
        <v>4.3999999999999997E-2</v>
      </c>
      <c r="BHH62" s="1">
        <f t="shared" si="3116"/>
        <v>3.5999999999999997E-2</v>
      </c>
      <c r="BHI62" s="1">
        <f t="shared" si="3407"/>
        <v>2.4463667820069204</v>
      </c>
      <c r="BHJ62" s="1">
        <f t="shared" si="3117"/>
        <v>3.6695501730103805E-3</v>
      </c>
      <c r="BHK62" s="1">
        <f t="shared" si="3118"/>
        <v>28.152596363576514</v>
      </c>
      <c r="BHL62" s="1"/>
      <c r="BHM62" s="1"/>
      <c r="BHN62" s="2" t="s">
        <v>11</v>
      </c>
      <c r="BHO62" s="4" t="s">
        <v>155</v>
      </c>
      <c r="BHP62" s="4">
        <v>254</v>
      </c>
      <c r="BHQ62" s="2">
        <v>13</v>
      </c>
      <c r="BHR62" s="1">
        <v>3.2000000000000001E-2</v>
      </c>
      <c r="BHS62" s="1">
        <f t="shared" si="3119"/>
        <v>1.0000000000000002E-2</v>
      </c>
      <c r="BHT62" s="1">
        <f t="shared" si="3120"/>
        <v>0.25773195876288663</v>
      </c>
      <c r="BHU62" s="1">
        <f t="shared" si="3121"/>
        <v>3.8659793814432993E-4</v>
      </c>
      <c r="BHV62" s="1">
        <f t="shared" si="3122"/>
        <v>2.9659590942830945</v>
      </c>
      <c r="BHW62" s="1"/>
      <c r="BHX62" s="1"/>
      <c r="BHY62" s="2" t="s">
        <v>11</v>
      </c>
      <c r="BHZ62" s="4" t="s">
        <v>156</v>
      </c>
      <c r="BIA62" s="4">
        <v>260</v>
      </c>
      <c r="BIB62" s="2">
        <v>13</v>
      </c>
      <c r="BIC62" s="1">
        <v>4.5999999999999999E-2</v>
      </c>
      <c r="BID62" s="1">
        <f t="shared" si="3123"/>
        <v>1.4999999999999999E-2</v>
      </c>
      <c r="BIE62" s="1">
        <f t="shared" si="3124"/>
        <v>0.29391891891891886</v>
      </c>
      <c r="BIF62" s="1">
        <f t="shared" si="3125"/>
        <v>4.4087837837837829E-4</v>
      </c>
      <c r="BIG62" s="1">
        <f t="shared" si="3126"/>
        <v>3.3823957833317602</v>
      </c>
      <c r="BIH62" s="1"/>
      <c r="BII62" s="1"/>
      <c r="BIJ62" s="2" t="s">
        <v>11</v>
      </c>
      <c r="BIK62" s="4" t="s">
        <v>157</v>
      </c>
      <c r="BIL62" s="4">
        <v>267</v>
      </c>
      <c r="BIM62" s="2">
        <v>13</v>
      </c>
      <c r="BIN62" s="1">
        <v>4.4999999999999998E-2</v>
      </c>
      <c r="BIO62" s="1">
        <f t="shared" si="3127"/>
        <v>1.3999999999999999E-2</v>
      </c>
      <c r="BIP62" s="1">
        <f t="shared" si="3128"/>
        <v>1.0966666666666667</v>
      </c>
      <c r="BIQ62" s="1">
        <f t="shared" si="3129"/>
        <v>1.645E-3</v>
      </c>
      <c r="BIR62" s="1">
        <f t="shared" si="3130"/>
        <v>12.620353676780852</v>
      </c>
      <c r="BIS62" s="1"/>
      <c r="BIT62" s="1"/>
      <c r="BIU62" s="2" t="s">
        <v>11</v>
      </c>
      <c r="BIV62" s="4" t="s">
        <v>158</v>
      </c>
      <c r="BIW62" s="4">
        <v>268</v>
      </c>
      <c r="BIX62" s="2">
        <v>13</v>
      </c>
      <c r="BIY62" s="1">
        <v>3.5000000000000003E-2</v>
      </c>
      <c r="BIZ62" s="1">
        <f t="shared" si="3131"/>
        <v>6.0000000000000019E-3</v>
      </c>
      <c r="BJA62" s="1">
        <f t="shared" si="3132"/>
        <v>0.20000000000000007</v>
      </c>
      <c r="BJB62" s="1">
        <f t="shared" si="3133"/>
        <v>3.0000000000000008E-4</v>
      </c>
      <c r="BJC62" s="1">
        <f t="shared" si="3134"/>
        <v>2.3015842571636815</v>
      </c>
      <c r="BJD62" s="1"/>
      <c r="BJE62" s="1"/>
      <c r="BJF62" s="2" t="s">
        <v>11</v>
      </c>
      <c r="BJG62" s="4" t="s">
        <v>159</v>
      </c>
      <c r="BJH62" s="4">
        <v>274</v>
      </c>
      <c r="BJI62" s="2">
        <v>13</v>
      </c>
      <c r="BJJ62" s="1">
        <v>3.9E-2</v>
      </c>
      <c r="BJK62" s="1">
        <f t="shared" si="3135"/>
        <v>2.8000000000000001E-2</v>
      </c>
      <c r="BJL62" s="1">
        <f t="shared" si="3136"/>
        <v>1.6351351351351351</v>
      </c>
      <c r="BJM62" s="1">
        <f t="shared" si="3137"/>
        <v>2.4527027027027026E-3</v>
      </c>
      <c r="BJN62" s="1">
        <f t="shared" si="3138"/>
        <v>18.817006426811176</v>
      </c>
      <c r="BJO62" s="1"/>
      <c r="BJP62" s="1"/>
      <c r="BJQ62" s="2" t="s">
        <v>11</v>
      </c>
      <c r="BJR62" s="4" t="s">
        <v>160</v>
      </c>
      <c r="BJS62" s="4">
        <v>281</v>
      </c>
      <c r="BJT62" s="2">
        <v>13</v>
      </c>
      <c r="BJU62" s="1">
        <v>7.8E-2</v>
      </c>
      <c r="BJV62" s="1">
        <f t="shared" si="3139"/>
        <v>0.04</v>
      </c>
      <c r="BJW62" s="1">
        <f t="shared" si="3140"/>
        <v>1.56</v>
      </c>
      <c r="BJX62" s="1">
        <f t="shared" si="3141"/>
        <v>2.3400000000000001E-3</v>
      </c>
      <c r="BJY62" s="1">
        <f t="shared" si="3142"/>
        <v>17.952357205876712</v>
      </c>
      <c r="BJZ62" s="1"/>
      <c r="BKA62" s="1"/>
      <c r="BKB62" s="2" t="s">
        <v>11</v>
      </c>
      <c r="BKC62" s="4" t="s">
        <v>161</v>
      </c>
      <c r="BKD62" s="4">
        <v>282</v>
      </c>
      <c r="BKE62" s="2">
        <v>13</v>
      </c>
      <c r="BKF62" s="1">
        <v>0.04</v>
      </c>
      <c r="BKG62" s="1">
        <f t="shared" si="3143"/>
        <v>1.9E-2</v>
      </c>
      <c r="BKH62" s="1">
        <f t="shared" si="3144"/>
        <v>0.63768115942028991</v>
      </c>
      <c r="BKI62" s="1">
        <f t="shared" si="3145"/>
        <v>9.5652173913043492E-4</v>
      </c>
      <c r="BKJ62" s="1">
        <f t="shared" si="3146"/>
        <v>7.3383845880581147</v>
      </c>
      <c r="BKK62" s="1"/>
      <c r="BKL62" s="1"/>
      <c r="BKM62" s="2" t="s">
        <v>11</v>
      </c>
      <c r="BKN62" s="4" t="s">
        <v>162</v>
      </c>
      <c r="BKO62" s="4">
        <v>289</v>
      </c>
      <c r="BKP62" s="2">
        <v>13</v>
      </c>
      <c r="BKQ62" s="1">
        <v>0.06</v>
      </c>
      <c r="BKR62" s="1">
        <f t="shared" si="3147"/>
        <v>4.3999999999999997E-2</v>
      </c>
      <c r="BKS62" s="1">
        <f t="shared" si="3148"/>
        <v>1.6546762589928059</v>
      </c>
      <c r="BKT62" s="1">
        <f t="shared" si="3149"/>
        <v>2.482014388489209E-3</v>
      </c>
      <c r="BKU62" s="1">
        <f t="shared" si="3150"/>
        <v>19.041884142001681</v>
      </c>
      <c r="BKV62" s="1"/>
      <c r="BKW62" s="1"/>
      <c r="BKX62" s="2" t="s">
        <v>11</v>
      </c>
      <c r="BKY62" s="4" t="s">
        <v>163</v>
      </c>
      <c r="BKZ62" s="4">
        <v>296</v>
      </c>
      <c r="BLA62" s="2">
        <v>13</v>
      </c>
      <c r="BLB62" s="1">
        <v>7.0999999999999994E-2</v>
      </c>
      <c r="BLC62" s="1">
        <f t="shared" si="3151"/>
        <v>5.099999999999999E-2</v>
      </c>
      <c r="BLD62" s="1">
        <f t="shared" si="3152"/>
        <v>1.6449275362318836</v>
      </c>
      <c r="BLE62" s="1">
        <f t="shared" si="3153"/>
        <v>2.4673913043478254E-3</v>
      </c>
      <c r="BLF62" s="1">
        <f t="shared" si="3154"/>
        <v>18.929696607831719</v>
      </c>
      <c r="BLG62" s="1"/>
      <c r="BLH62" s="1"/>
      <c r="BLI62" s="2" t="s">
        <v>11</v>
      </c>
      <c r="BLJ62" s="4" t="s">
        <v>164</v>
      </c>
      <c r="BLK62" s="4">
        <v>303</v>
      </c>
      <c r="BLL62" s="2">
        <v>13</v>
      </c>
      <c r="BLM62" s="1">
        <v>5.0999999999999997E-2</v>
      </c>
      <c r="BLN62" s="1">
        <f t="shared" si="3155"/>
        <v>3.9999999999999994E-2</v>
      </c>
      <c r="BLO62" s="1">
        <f t="shared" si="3156"/>
        <v>1.5830508474576268</v>
      </c>
      <c r="BLP62" s="1">
        <f t="shared" si="3157"/>
        <v>2.3745762711864403E-3</v>
      </c>
      <c r="BLQ62" s="1">
        <f t="shared" si="3158"/>
        <v>18.217624543990489</v>
      </c>
      <c r="BLR62" s="1"/>
      <c r="BLS62" s="1"/>
      <c r="BLT62" s="2" t="s">
        <v>11</v>
      </c>
      <c r="BLU62" s="4" t="s">
        <v>165</v>
      </c>
      <c r="BLV62" s="4">
        <v>310</v>
      </c>
      <c r="BLW62" s="2">
        <v>13</v>
      </c>
      <c r="BLX62" s="1">
        <v>6.2E-2</v>
      </c>
      <c r="BLY62" s="1">
        <f t="shared" si="3159"/>
        <v>0.05</v>
      </c>
      <c r="BLZ62" s="1">
        <f t="shared" si="3160"/>
        <v>2.0887372013651877</v>
      </c>
      <c r="BMA62" s="1">
        <f t="shared" si="3161"/>
        <v>3.1331058020477817E-3</v>
      </c>
      <c r="BMB62" s="1">
        <f t="shared" si="3162"/>
        <v>24.037023300071208</v>
      </c>
      <c r="BMC62" s="1"/>
      <c r="BMD62" s="1"/>
      <c r="BME62" s="2" t="s">
        <v>11</v>
      </c>
      <c r="BMF62" s="4" t="s">
        <v>166</v>
      </c>
      <c r="BMG62" s="4">
        <v>311</v>
      </c>
      <c r="BMH62" s="2">
        <v>13</v>
      </c>
      <c r="BMI62" s="1">
        <v>0.03</v>
      </c>
      <c r="BMJ62" s="1">
        <f t="shared" si="3163"/>
        <v>1.9999999999999997E-2</v>
      </c>
      <c r="BMK62" s="1">
        <f t="shared" si="3164"/>
        <v>0.45390070921985809</v>
      </c>
      <c r="BML62" s="1">
        <f t="shared" si="3165"/>
        <v>6.8085106382978716E-4</v>
      </c>
      <c r="BMM62" s="1">
        <f t="shared" si="3166"/>
        <v>5.2234536332792754</v>
      </c>
      <c r="BMN62" s="1"/>
      <c r="BMO62" s="1"/>
      <c r="BMP62" s="2" t="s">
        <v>11</v>
      </c>
      <c r="BMQ62" s="4" t="s">
        <v>167</v>
      </c>
      <c r="BMR62" s="4">
        <v>317</v>
      </c>
      <c r="BMS62" s="2">
        <v>13</v>
      </c>
      <c r="BMT62" s="1">
        <v>4.7E-2</v>
      </c>
      <c r="BMU62" s="4">
        <f t="shared" si="3167"/>
        <v>3.6999999999999998E-2</v>
      </c>
      <c r="BMV62" s="1">
        <f t="shared" si="3168"/>
        <v>1.2553191489361704</v>
      </c>
      <c r="BMW62" s="1">
        <f t="shared" si="3169"/>
        <v>1.8829787234042555E-3</v>
      </c>
      <c r="BMX62" s="1">
        <f t="shared" si="3170"/>
        <v>14.446113954537999</v>
      </c>
      <c r="BMY62" s="1"/>
      <c r="BMZ62" s="1"/>
      <c r="BNA62" s="2" t="s">
        <v>11</v>
      </c>
      <c r="BNB62" s="4" t="s">
        <v>168</v>
      </c>
      <c r="BNC62" s="4">
        <v>324</v>
      </c>
      <c r="BND62" s="2">
        <v>13</v>
      </c>
      <c r="BNE62" s="1">
        <v>5.8000000000000003E-2</v>
      </c>
      <c r="BNF62" s="1">
        <f t="shared" si="3171"/>
        <v>4.5000000000000005E-2</v>
      </c>
      <c r="BNG62" s="1">
        <f t="shared" si="3172"/>
        <v>1.5142857142857145</v>
      </c>
      <c r="BNH62" s="1">
        <f t="shared" si="3173"/>
        <v>2.2714285714285718E-3</v>
      </c>
      <c r="BNI62" s="1">
        <f t="shared" si="3174"/>
        <v>17.426280804239301</v>
      </c>
      <c r="BNJ62" s="1"/>
      <c r="BNK62" s="1"/>
      <c r="BNL62" s="2" t="s">
        <v>11</v>
      </c>
      <c r="BNM62" s="4" t="s">
        <v>169</v>
      </c>
      <c r="BNN62" s="4">
        <v>325</v>
      </c>
      <c r="BNO62" s="2">
        <v>13</v>
      </c>
      <c r="BNP62" s="1">
        <v>0.02</v>
      </c>
      <c r="BNQ62" s="1">
        <f t="shared" si="3175"/>
        <v>1.0000000000000009E-3</v>
      </c>
      <c r="BNR62" s="1">
        <f t="shared" si="3176"/>
        <v>0.1293706293706294</v>
      </c>
      <c r="BNS62" s="1">
        <f t="shared" si="3177"/>
        <v>1.9405594405594412E-4</v>
      </c>
      <c r="BNT62" s="1">
        <f t="shared" si="3178"/>
        <v>1.4887870194939901</v>
      </c>
      <c r="BNU62" s="1"/>
      <c r="BNV62" s="1"/>
      <c r="BNW62" s="2" t="s">
        <v>11</v>
      </c>
      <c r="BNX62" s="4" t="s">
        <v>170</v>
      </c>
      <c r="BNY62" s="4">
        <v>338</v>
      </c>
      <c r="BNZ62" s="2">
        <v>13</v>
      </c>
      <c r="BOA62" s="1">
        <v>5.3999999999999999E-2</v>
      </c>
      <c r="BOB62" s="1">
        <f t="shared" si="3179"/>
        <v>4.3999999999999997E-2</v>
      </c>
      <c r="BOC62" s="1">
        <f t="shared" si="3180"/>
        <v>1.5544871794871793</v>
      </c>
      <c r="BOD62" s="1">
        <f t="shared" si="3181"/>
        <v>2.3317307692307691E-3</v>
      </c>
      <c r="BOE62" s="1">
        <f t="shared" si="3182"/>
        <v>17.888916101352326</v>
      </c>
      <c r="BOF62" s="1"/>
      <c r="BOG62" s="1"/>
      <c r="BOH62" s="2" t="s">
        <v>11</v>
      </c>
      <c r="BOI62" s="4" t="s">
        <v>171</v>
      </c>
      <c r="BOJ62" s="4">
        <v>339</v>
      </c>
      <c r="BOK62" s="2">
        <v>13</v>
      </c>
      <c r="BOL62" s="1">
        <v>2.3E-2</v>
      </c>
      <c r="BOM62" s="1">
        <f t="shared" si="3183"/>
        <v>1.7999999999999999E-2</v>
      </c>
      <c r="BON62" s="1">
        <f t="shared" si="3184"/>
        <v>0.71009771986970682</v>
      </c>
      <c r="BOO62" s="1">
        <f t="shared" si="3185"/>
        <v>1.0651465798045602E-3</v>
      </c>
      <c r="BOP62" s="1">
        <f t="shared" si="3186"/>
        <v>8.1717486654997131</v>
      </c>
      <c r="BOQ62" s="1"/>
      <c r="BOR62" s="1"/>
      <c r="BOS62" s="2" t="s">
        <v>11</v>
      </c>
      <c r="BOT62" s="4" t="s">
        <v>172</v>
      </c>
      <c r="BOU62" s="4">
        <v>345</v>
      </c>
      <c r="BOV62" s="2">
        <v>13</v>
      </c>
      <c r="BOW62" s="1">
        <v>5.0999999999999997E-2</v>
      </c>
      <c r="BOX62" s="1">
        <f t="shared" si="3187"/>
        <v>4.3999999999999997E-2</v>
      </c>
      <c r="BOY62" s="1">
        <f t="shared" si="3188"/>
        <v>1.617363344051447</v>
      </c>
      <c r="BOZ62" s="1">
        <f t="shared" si="3189"/>
        <v>2.4260450160771703E-3</v>
      </c>
      <c r="BPA62" s="1">
        <f t="shared" si="3190"/>
        <v>18.612490053912083</v>
      </c>
      <c r="BPB62" s="1"/>
      <c r="BPC62" s="1"/>
      <c r="BPD62" s="2" t="s">
        <v>11</v>
      </c>
      <c r="BPE62" s="4" t="s">
        <v>173</v>
      </c>
      <c r="BPF62" s="4">
        <v>352</v>
      </c>
      <c r="BPG62" s="2">
        <v>13</v>
      </c>
      <c r="BPH62" s="1">
        <v>0.06</v>
      </c>
      <c r="BPI62" s="1">
        <f t="shared" si="3191"/>
        <v>5.0999999999999997E-2</v>
      </c>
      <c r="BPJ62" s="1">
        <f t="shared" si="3192"/>
        <v>1.7371794871794872</v>
      </c>
      <c r="BPK62" s="1">
        <f t="shared" si="3193"/>
        <v>2.6057692307692309E-3</v>
      </c>
      <c r="BPL62" s="1">
        <f t="shared" si="3194"/>
        <v>19.991324797799923</v>
      </c>
      <c r="BPM62" s="1"/>
      <c r="BPN62" s="1"/>
      <c r="BPO62" s="2" t="s">
        <v>11</v>
      </c>
      <c r="BPP62" s="4" t="s">
        <v>174</v>
      </c>
      <c r="BPQ62" s="4">
        <v>353</v>
      </c>
      <c r="BPR62" s="2">
        <v>13</v>
      </c>
      <c r="BPS62" s="1">
        <v>2.3E-2</v>
      </c>
      <c r="BPT62" s="1">
        <f t="shared" si="3195"/>
        <v>1.4E-2</v>
      </c>
      <c r="BPU62" s="1">
        <f t="shared" si="3196"/>
        <v>0.45</v>
      </c>
      <c r="BPV62" s="1">
        <f t="shared" si="3197"/>
        <v>6.7500000000000004E-4</v>
      </c>
      <c r="BPW62" s="1">
        <f t="shared" si="3198"/>
        <v>5.1785645786182828</v>
      </c>
      <c r="BPX62" s="1"/>
      <c r="BPY62" s="1"/>
      <c r="BPZ62" s="2" t="s">
        <v>11</v>
      </c>
      <c r="BQA62" s="4" t="s">
        <v>175</v>
      </c>
      <c r="BQB62" s="4">
        <v>358</v>
      </c>
      <c r="BQC62" s="2">
        <v>13</v>
      </c>
      <c r="BQD62" s="1">
        <v>4.4999999999999998E-2</v>
      </c>
      <c r="BQE62" s="1">
        <f t="shared" si="3199"/>
        <v>3.4999999999999996E-2</v>
      </c>
      <c r="BQF62" s="1">
        <f t="shared" si="3200"/>
        <v>1.1587837837837835</v>
      </c>
      <c r="BQG62" s="1">
        <f t="shared" si="3201"/>
        <v>1.7381756756756754E-3</v>
      </c>
      <c r="BQH62" s="1">
        <f t="shared" si="3202"/>
        <v>13.335192571066596</v>
      </c>
      <c r="BQI62" s="1"/>
      <c r="BQJ62" s="1"/>
      <c r="BQK62" s="2" t="s">
        <v>11</v>
      </c>
      <c r="BQL62" s="4" t="s">
        <v>176</v>
      </c>
      <c r="BQM62" s="4">
        <v>366</v>
      </c>
      <c r="BQN62" s="2">
        <v>13</v>
      </c>
      <c r="BQO62" s="1">
        <v>6.4000000000000001E-2</v>
      </c>
      <c r="BQP62" s="1">
        <f t="shared" si="3203"/>
        <v>5.3000000000000005E-2</v>
      </c>
      <c r="BQQ62" s="1">
        <f t="shared" si="3204"/>
        <v>1.9632107023411371</v>
      </c>
      <c r="BQR62" s="1">
        <f t="shared" si="3205"/>
        <v>2.9448160535117058E-3</v>
      </c>
      <c r="BQS62" s="1">
        <f t="shared" si="3206"/>
        <v>22.592474230018073</v>
      </c>
      <c r="BQT62" s="1"/>
      <c r="BQU62" s="1"/>
      <c r="BQV62" s="2" t="s">
        <v>11</v>
      </c>
      <c r="BQW62" s="4" t="s">
        <v>177</v>
      </c>
      <c r="BQX62" s="4">
        <v>367</v>
      </c>
      <c r="BQY62" s="2">
        <v>13</v>
      </c>
      <c r="BQZ62" s="1">
        <v>3.6999999999999998E-2</v>
      </c>
      <c r="BRA62" s="1">
        <f t="shared" si="3207"/>
        <v>1.5999999999999997E-2</v>
      </c>
      <c r="BRB62" s="1">
        <f t="shared" si="3208"/>
        <v>-0.21212121212121224</v>
      </c>
      <c r="BRC62" s="1">
        <f t="shared" si="3209"/>
        <v>-3.1818181818181837E-4</v>
      </c>
      <c r="BRD62" s="1">
        <f t="shared" si="3210"/>
        <v>-2.4410742121432993</v>
      </c>
      <c r="BRE62" s="1"/>
      <c r="BRF62" s="1"/>
      <c r="BRG62" s="2" t="s">
        <v>11</v>
      </c>
      <c r="BRH62" s="4" t="s">
        <v>178</v>
      </c>
      <c r="BRI62" s="4">
        <v>373</v>
      </c>
      <c r="BRJ62" s="2">
        <v>13</v>
      </c>
      <c r="BRK62" s="1">
        <v>6.0999999999999999E-2</v>
      </c>
      <c r="BRL62" s="1">
        <f t="shared" si="3211"/>
        <v>3.9E-2</v>
      </c>
      <c r="BRM62" s="1">
        <f t="shared" si="3212"/>
        <v>0.8677966101694915</v>
      </c>
      <c r="BRN62" s="1">
        <f t="shared" si="3213"/>
        <v>1.3016949152542374E-3</v>
      </c>
      <c r="BRO62" s="1">
        <f t="shared" si="3214"/>
        <v>9.9865350819305494</v>
      </c>
      <c r="BRP62" s="1"/>
      <c r="BRQ62" s="1"/>
      <c r="BRR62" s="2" t="s">
        <v>11</v>
      </c>
      <c r="BRS62" s="1" t="s">
        <v>179</v>
      </c>
      <c r="BRT62" s="1">
        <v>380</v>
      </c>
      <c r="BRU62" s="2">
        <v>13</v>
      </c>
      <c r="BRV62" s="1">
        <v>7.5999999999999998E-2</v>
      </c>
      <c r="BRW62" s="1">
        <f t="shared" si="3215"/>
        <v>4.5999999999999999E-2</v>
      </c>
      <c r="BRX62" s="1">
        <f t="shared" si="3216"/>
        <v>1.1073825503355705</v>
      </c>
      <c r="BRY62" s="1">
        <f t="shared" si="3217"/>
        <v>1.6610738255033559E-3</v>
      </c>
      <c r="BRZ62" s="1">
        <f t="shared" si="3218"/>
        <v>12.743671222550583</v>
      </c>
      <c r="BSA62" s="1"/>
      <c r="BSB62" s="1"/>
      <c r="BSC62" s="2" t="s">
        <v>11</v>
      </c>
      <c r="BSD62" s="1" t="s">
        <v>180</v>
      </c>
      <c r="BSE62" s="1">
        <v>394</v>
      </c>
      <c r="BSF62" s="2">
        <v>13</v>
      </c>
      <c r="BSG62" s="1">
        <v>5.5E-2</v>
      </c>
      <c r="BSH62" s="1">
        <f t="shared" si="3219"/>
        <v>4.2999999999999997E-2</v>
      </c>
      <c r="BSI62" s="1">
        <f t="shared" si="3220"/>
        <v>1.0815602836879432</v>
      </c>
      <c r="BSJ62" s="1">
        <f t="shared" si="3221"/>
        <v>1.6223404255319149E-3</v>
      </c>
      <c r="BSK62" s="1">
        <f t="shared" si="3222"/>
        <v>12.446510610548275</v>
      </c>
      <c r="BSL62" s="1"/>
      <c r="BSM62" s="1"/>
      <c r="BSN62" s="1" t="s">
        <v>11</v>
      </c>
      <c r="BSO62" s="1" t="s">
        <v>181</v>
      </c>
      <c r="BSP62" s="1">
        <v>395</v>
      </c>
      <c r="BSQ62" s="2">
        <v>13</v>
      </c>
      <c r="BSR62" s="1">
        <v>2.5999999999999999E-2</v>
      </c>
      <c r="BSS62" s="1">
        <f t="shared" si="3223"/>
        <v>1.6E-2</v>
      </c>
      <c r="BST62" s="1">
        <f t="shared" si="3224"/>
        <v>0.57785467128027679</v>
      </c>
      <c r="BSU62" s="1">
        <f t="shared" si="3225"/>
        <v>8.6678200692041516E-4</v>
      </c>
      <c r="BSV62" s="1">
        <f t="shared" si="3226"/>
        <v>6.6499060717358942</v>
      </c>
      <c r="BSW62" s="1"/>
      <c r="BSX62" s="1"/>
      <c r="BSY62" s="1" t="s">
        <v>11</v>
      </c>
      <c r="BSZ62" s="1" t="s">
        <v>182</v>
      </c>
      <c r="BTA62" s="1">
        <v>401</v>
      </c>
      <c r="BTB62" s="1">
        <v>13</v>
      </c>
      <c r="BTC62" s="1">
        <v>4.2000000000000003E-2</v>
      </c>
      <c r="BTD62" s="1">
        <f t="shared" si="3227"/>
        <v>3.0000000000000002E-2</v>
      </c>
      <c r="BTE62" s="1">
        <f t="shared" si="3228"/>
        <v>1.1713286713286715</v>
      </c>
      <c r="BTF62" s="1">
        <f t="shared" si="3229"/>
        <v>1.7569930069930072E-3</v>
      </c>
      <c r="BTG62" s="1">
        <f t="shared" si="3230"/>
        <v>13.479558149472609</v>
      </c>
      <c r="BTH62" s="1"/>
      <c r="BTI62" s="1"/>
      <c r="BTJ62" s="1" t="s">
        <v>11</v>
      </c>
      <c r="BTK62" s="1" t="s">
        <v>183</v>
      </c>
      <c r="BTL62" s="1">
        <v>408</v>
      </c>
      <c r="BTM62" s="1">
        <v>13</v>
      </c>
      <c r="BTN62" s="1">
        <v>5.7000000000000002E-2</v>
      </c>
      <c r="BTO62" s="1">
        <f t="shared" si="3231"/>
        <v>4.4999999999999998E-2</v>
      </c>
      <c r="BTP62" s="5">
        <f t="shared" si="3232"/>
        <v>1.8292682926829267</v>
      </c>
      <c r="BTQ62" s="1">
        <f t="shared" si="3233"/>
        <v>2.7439024390243901E-3</v>
      </c>
      <c r="BTR62" s="1">
        <f t="shared" si="3234"/>
        <v>21.051075522838545</v>
      </c>
      <c r="BTS62" s="1"/>
      <c r="BTT62" s="1"/>
      <c r="BTU62" s="1" t="s">
        <v>11</v>
      </c>
      <c r="BTV62" s="1" t="s">
        <v>184</v>
      </c>
      <c r="BTW62" s="1">
        <v>409</v>
      </c>
      <c r="BTX62" s="1">
        <v>13</v>
      </c>
      <c r="BTY62" s="1">
        <v>0.03</v>
      </c>
      <c r="BTZ62" s="1">
        <f t="shared" si="3235"/>
        <v>1.9999999999999997E-2</v>
      </c>
      <c r="BUA62" s="1">
        <f t="shared" si="3236"/>
        <v>0.79238754325259508</v>
      </c>
      <c r="BUB62" s="1">
        <f t="shared" si="3237"/>
        <v>1.1885813148788927E-3</v>
      </c>
      <c r="BUC62" s="1">
        <f t="shared" si="3238"/>
        <v>9.118733475613892</v>
      </c>
      <c r="BUD62" s="1"/>
      <c r="BUE62" s="1"/>
      <c r="BUF62" s="1" t="s">
        <v>11</v>
      </c>
      <c r="BUG62" s="1" t="s">
        <v>185</v>
      </c>
      <c r="BUH62" s="1">
        <v>415</v>
      </c>
      <c r="BUI62" s="1">
        <v>13</v>
      </c>
      <c r="BUJ62" s="1">
        <v>0.05</v>
      </c>
      <c r="BUK62" s="1">
        <f t="shared" si="3239"/>
        <v>3.7000000000000005E-2</v>
      </c>
      <c r="BUL62" s="1">
        <f t="shared" si="3240"/>
        <v>1.4459930313588851</v>
      </c>
      <c r="BUM62" s="1">
        <f t="shared" si="3241"/>
        <v>2.1689895470383279E-3</v>
      </c>
      <c r="BUN62" s="1">
        <f t="shared" si="3242"/>
        <v>16.640373984719997</v>
      </c>
      <c r="BUO62" s="1"/>
      <c r="BUP62" s="1"/>
      <c r="BUQ62" s="1" t="s">
        <v>11</v>
      </c>
      <c r="BUR62" s="1" t="s">
        <v>186</v>
      </c>
      <c r="BUS62" s="1">
        <v>422</v>
      </c>
      <c r="BUT62" s="1">
        <v>13</v>
      </c>
      <c r="BUU62" s="1">
        <v>5.8000000000000003E-2</v>
      </c>
      <c r="BUV62" s="1">
        <f t="shared" si="3243"/>
        <v>4.3000000000000003E-2</v>
      </c>
      <c r="BUW62" s="1">
        <f t="shared" si="3244"/>
        <v>1.6280701754385967</v>
      </c>
      <c r="BUX62" s="1">
        <f t="shared" si="3245"/>
        <v>2.4421052631578952E-3</v>
      </c>
      <c r="BUY62" s="1">
        <f t="shared" si="3246"/>
        <v>18.735703426735935</v>
      </c>
      <c r="BUZ62" s="1"/>
      <c r="BVA62" s="1"/>
      <c r="BVB62" s="1" t="s">
        <v>11</v>
      </c>
      <c r="BVC62" s="1" t="s">
        <v>187</v>
      </c>
      <c r="BVD62" s="1">
        <v>423</v>
      </c>
      <c r="BVE62" s="1">
        <v>13</v>
      </c>
      <c r="BVF62" s="1">
        <v>2.5999999999999999E-2</v>
      </c>
      <c r="BVG62" s="1">
        <f t="shared" si="3247"/>
        <v>1.6E-2</v>
      </c>
      <c r="BVH62" s="1">
        <f t="shared" si="3248"/>
        <v>-0.39249146757679182</v>
      </c>
      <c r="BVI62" s="1">
        <f t="shared" si="3249"/>
        <v>-5.8873720136518775E-4</v>
      </c>
      <c r="BVJ62" s="1">
        <f t="shared" si="3250"/>
        <v>-4.5167609142290672</v>
      </c>
      <c r="BVK62" s="1"/>
      <c r="BVL62" s="1"/>
      <c r="BVM62" s="1" t="s">
        <v>11</v>
      </c>
      <c r="BVN62" s="1" t="s">
        <v>188</v>
      </c>
      <c r="BVO62" s="1">
        <v>436</v>
      </c>
      <c r="BVP62" s="1">
        <v>13</v>
      </c>
      <c r="BVQ62" s="1">
        <v>5.5E-2</v>
      </c>
      <c r="BVR62" s="1">
        <f t="shared" si="3251"/>
        <v>4.2999999999999997E-2</v>
      </c>
      <c r="BVS62" s="1">
        <f t="shared" si="3252"/>
        <v>0.81911262798634799</v>
      </c>
      <c r="BVT62" s="1">
        <f t="shared" si="3253"/>
        <v>1.228668941979522E-3</v>
      </c>
      <c r="BVU62" s="1">
        <f t="shared" si="3254"/>
        <v>9.4262836470867466</v>
      </c>
      <c r="BVV62" s="1"/>
      <c r="BVW62" s="1"/>
      <c r="BVX62" s="1" t="s">
        <v>11</v>
      </c>
      <c r="BVY62" s="1" t="s">
        <v>189</v>
      </c>
      <c r="BVZ62" s="1">
        <v>437</v>
      </c>
      <c r="BWA62" s="1">
        <v>13</v>
      </c>
      <c r="BWB62" s="1">
        <v>1.6E-2</v>
      </c>
      <c r="BWC62" s="1">
        <f t="shared" si="3255"/>
        <v>1.0999999999999999E-2</v>
      </c>
      <c r="BWD62" s="1">
        <f t="shared" si="3256"/>
        <v>-0.37642585551330793</v>
      </c>
      <c r="BWE62" s="1">
        <f t="shared" si="3257"/>
        <v>-5.6463878326996192E-4</v>
      </c>
      <c r="BWF62" s="1">
        <f t="shared" si="3258"/>
        <v>-4.3318791151939999</v>
      </c>
      <c r="BWG62" s="1"/>
      <c r="BWH62" s="1"/>
      <c r="BWI62" s="1" t="s">
        <v>11</v>
      </c>
      <c r="BWJ62" s="1" t="s">
        <v>190</v>
      </c>
      <c r="BWK62" s="1">
        <v>443</v>
      </c>
      <c r="BWL62" s="1">
        <v>13</v>
      </c>
      <c r="BWM62" s="1">
        <v>4.3999999999999997E-2</v>
      </c>
      <c r="BWN62" s="1">
        <f t="shared" si="3259"/>
        <v>3.3999999999999996E-2</v>
      </c>
      <c r="BWO62" s="1">
        <f t="shared" si="3260"/>
        <v>0.4696969696969695</v>
      </c>
      <c r="BWP62" s="1">
        <f t="shared" si="3261"/>
        <v>7.0454545454545423E-4</v>
      </c>
      <c r="BWQ62" s="1">
        <f t="shared" si="3262"/>
        <v>5.4052357554601578</v>
      </c>
      <c r="BWR62" s="1"/>
      <c r="BWS62" s="1"/>
      <c r="BWT62" s="1" t="s">
        <v>11</v>
      </c>
      <c r="BWU62" s="1" t="s">
        <v>191</v>
      </c>
      <c r="BWV62" s="1">
        <v>450</v>
      </c>
      <c r="BWW62" s="1">
        <v>13</v>
      </c>
      <c r="BWX62" s="1">
        <v>4.2999999999999997E-2</v>
      </c>
      <c r="BWY62" s="1">
        <f t="shared" si="3263"/>
        <v>3.8999999999999993E-2</v>
      </c>
      <c r="BWZ62" s="1">
        <f t="shared" si="3264"/>
        <v>0.99999999999999978</v>
      </c>
      <c r="BXA62" s="1">
        <f t="shared" si="3265"/>
        <v>1.4999999999999996E-3</v>
      </c>
      <c r="BXB62" s="1">
        <f t="shared" si="3266"/>
        <v>11.507921285818401</v>
      </c>
      <c r="BXC62" s="1"/>
      <c r="BXD62" s="1"/>
      <c r="BXE62" s="1" t="s">
        <v>11</v>
      </c>
      <c r="BXF62" s="1" t="s">
        <v>192</v>
      </c>
      <c r="BXG62" s="1">
        <v>451</v>
      </c>
      <c r="BXH62" s="1">
        <v>13</v>
      </c>
      <c r="BXI62" s="1">
        <v>8.0000000000000002E-3</v>
      </c>
      <c r="BXJ62" s="1">
        <f t="shared" si="3267"/>
        <v>1.0999999999999999E-2</v>
      </c>
      <c r="BXK62" s="1">
        <f t="shared" si="3268"/>
        <v>0.89811320754716994</v>
      </c>
      <c r="BXL62" s="1">
        <f t="shared" si="3269"/>
        <v>1.347169811320755E-3</v>
      </c>
      <c r="BXM62" s="1">
        <f t="shared" si="3270"/>
        <v>10.335416098206721</v>
      </c>
      <c r="BXN62" s="1"/>
      <c r="BXO62" s="1"/>
      <c r="BXP62" s="1" t="s">
        <v>11</v>
      </c>
      <c r="BXQ62" s="1" t="s">
        <v>193</v>
      </c>
      <c r="BXR62" s="1">
        <v>464</v>
      </c>
      <c r="BXS62" s="1">
        <v>13</v>
      </c>
      <c r="BXT62" s="1">
        <v>6.3E-2</v>
      </c>
      <c r="BXU62" s="1">
        <f t="shared" si="3271"/>
        <v>5.8999999999999997E-2</v>
      </c>
      <c r="BXV62" s="1">
        <f t="shared" si="3272"/>
        <v>2.9742647058823533</v>
      </c>
      <c r="BXW62" s="1">
        <f t="shared" si="3273"/>
        <v>4.46139705882353E-3</v>
      </c>
      <c r="BXX62" s="1">
        <f t="shared" si="3274"/>
        <v>34.227604118481949</v>
      </c>
      <c r="BXY62" s="1"/>
      <c r="BXZ62" s="1"/>
      <c r="BYA62" s="1" t="s">
        <v>11</v>
      </c>
      <c r="BYB62" s="1" t="s">
        <v>194</v>
      </c>
      <c r="BYC62" s="1">
        <v>465</v>
      </c>
      <c r="BYD62" s="1">
        <v>13</v>
      </c>
      <c r="BYE62" s="1">
        <v>2.5000000000000001E-2</v>
      </c>
      <c r="BYF62" s="1">
        <f t="shared" si="3275"/>
        <v>0.02</v>
      </c>
      <c r="BYG62" s="1">
        <f t="shared" si="3276"/>
        <v>0.5842696629213483</v>
      </c>
      <c r="BYH62" s="1">
        <f t="shared" si="3277"/>
        <v>8.7640449438202241E-4</v>
      </c>
      <c r="BYI62" s="1">
        <f t="shared" si="3278"/>
        <v>6.7237292905905282</v>
      </c>
      <c r="BYJ62" s="1"/>
      <c r="BYK62" s="1"/>
      <c r="BYL62" s="1" t="s">
        <v>11</v>
      </c>
      <c r="BYM62" s="1" t="s">
        <v>195</v>
      </c>
      <c r="BYN62" s="1">
        <v>479</v>
      </c>
      <c r="BYO62" s="1">
        <v>13</v>
      </c>
      <c r="BYP62" s="1">
        <v>7.0999999999999994E-2</v>
      </c>
      <c r="BYQ62" s="1">
        <f t="shared" si="3279"/>
        <v>0.06</v>
      </c>
      <c r="BYR62" s="1">
        <f t="shared" si="3280"/>
        <v>2.3874538745387452</v>
      </c>
      <c r="BYS62" s="1">
        <f t="shared" si="3281"/>
        <v>3.5811808118081179E-3</v>
      </c>
      <c r="BYT62" s="1">
        <f t="shared" si="3282"/>
        <v>27.474631261714052</v>
      </c>
      <c r="BYU62" s="1"/>
      <c r="BYV62" s="1"/>
      <c r="BYW62" s="1" t="s">
        <v>11</v>
      </c>
      <c r="BYX62" s="1" t="s">
        <v>196</v>
      </c>
      <c r="BYY62" s="1">
        <v>480</v>
      </c>
      <c r="BYZ62" s="1">
        <v>13</v>
      </c>
      <c r="BZA62" s="1">
        <v>2.5000000000000001E-2</v>
      </c>
      <c r="BZB62" s="1">
        <f t="shared" si="3283"/>
        <v>1.2000000000000002E-2</v>
      </c>
      <c r="BZC62" s="1">
        <f t="shared" si="3284"/>
        <v>0.8539325842696629</v>
      </c>
      <c r="BZD62" s="1">
        <f t="shared" si="3285"/>
        <v>1.2808988764044943E-3</v>
      </c>
      <c r="BZE62" s="1">
        <f t="shared" si="3286"/>
        <v>9.8269889631707716</v>
      </c>
      <c r="BZF62" s="1"/>
      <c r="BZG62" s="1"/>
      <c r="BZH62" s="1" t="s">
        <v>11</v>
      </c>
      <c r="BZI62" s="1" t="s">
        <v>197</v>
      </c>
      <c r="BZJ62" s="1">
        <v>494</v>
      </c>
      <c r="BZK62" s="1">
        <v>13</v>
      </c>
      <c r="BZL62" s="1">
        <v>6.7000000000000004E-2</v>
      </c>
      <c r="BZM62" s="1">
        <f t="shared" si="3287"/>
        <v>5.2000000000000005E-2</v>
      </c>
      <c r="BZN62" s="1">
        <f t="shared" si="3288"/>
        <v>2.6470588235294121</v>
      </c>
      <c r="BZO62" s="1">
        <f t="shared" si="3289"/>
        <v>3.9705882352941181E-3</v>
      </c>
      <c r="BZP62" s="1">
        <f t="shared" si="3290"/>
        <v>30.462144580107545</v>
      </c>
      <c r="BZQ62" s="1"/>
      <c r="BZR62" s="1"/>
      <c r="BZS62" s="1" t="s">
        <v>11</v>
      </c>
      <c r="BZT62" s="1" t="s">
        <v>198</v>
      </c>
      <c r="BZU62" s="1">
        <v>495</v>
      </c>
      <c r="BZV62" s="1">
        <v>13</v>
      </c>
      <c r="BZW62" s="1">
        <v>0.04</v>
      </c>
      <c r="BZX62" s="1">
        <f t="shared" si="3291"/>
        <v>2.6000000000000002E-2</v>
      </c>
      <c r="BZY62" s="1">
        <f t="shared" si="3292"/>
        <v>1.3505535055350555</v>
      </c>
      <c r="BZZ62" s="1">
        <f t="shared" si="3293"/>
        <v>2.0258302583025835E-3</v>
      </c>
      <c r="CAA62" s="1">
        <f t="shared" si="3294"/>
        <v>15.542063433983532</v>
      </c>
      <c r="CAB62" s="1"/>
      <c r="CAC62" s="1"/>
      <c r="CAD62" s="1" t="s">
        <v>11</v>
      </c>
      <c r="CAE62" s="1" t="s">
        <v>199</v>
      </c>
      <c r="CAF62" s="1">
        <v>501</v>
      </c>
      <c r="CAG62" s="1">
        <v>13</v>
      </c>
      <c r="CAH62" s="1">
        <v>0.05</v>
      </c>
      <c r="CAI62" s="1">
        <f t="shared" si="3295"/>
        <v>3.3000000000000002E-2</v>
      </c>
      <c r="CAJ62" s="1">
        <f t="shared" si="3296"/>
        <v>1.6593406593406592</v>
      </c>
      <c r="CAK62" s="1">
        <f t="shared" si="3297"/>
        <v>2.4890109890109888E-3</v>
      </c>
      <c r="CAL62" s="1">
        <f t="shared" si="3298"/>
        <v>19.095561694050318</v>
      </c>
      <c r="CAM62" s="1"/>
      <c r="CAN62" s="1"/>
      <c r="CAO62" s="1" t="s">
        <v>11</v>
      </c>
      <c r="CAP62" s="1" t="s">
        <v>200</v>
      </c>
      <c r="CAQ62" s="1">
        <v>508</v>
      </c>
      <c r="CAR62" s="1">
        <v>13</v>
      </c>
      <c r="CAS62" s="1">
        <v>7.4999999999999997E-2</v>
      </c>
      <c r="CAT62" s="1">
        <f t="shared" si="3299"/>
        <v>3.6999999999999998E-2</v>
      </c>
      <c r="CAU62" s="1">
        <f t="shared" si="3300"/>
        <v>1.7985347985347984</v>
      </c>
      <c r="CAV62" s="1">
        <f t="shared" si="3301"/>
        <v>2.6978021978021978E-3</v>
      </c>
      <c r="CAW62" s="1">
        <f t="shared" si="3302"/>
        <v>20.697396891343725</v>
      </c>
      <c r="CAX62" s="1"/>
      <c r="CAY62" s="1"/>
      <c r="CAZ62" s="1" t="s">
        <v>11</v>
      </c>
      <c r="CBA62" s="1" t="s">
        <v>201</v>
      </c>
      <c r="CBB62" s="1">
        <v>509</v>
      </c>
      <c r="CBC62" s="1">
        <v>13</v>
      </c>
      <c r="CBD62" s="1">
        <v>2.5999999999999999E-2</v>
      </c>
      <c r="CBE62" s="1">
        <f t="shared" si="3303"/>
        <v>1.2999999999999999E-2</v>
      </c>
      <c r="CBF62" s="1">
        <f t="shared" si="3304"/>
        <v>0.36090225563909772</v>
      </c>
      <c r="CBG62" s="1">
        <f t="shared" si="3305"/>
        <v>5.4135338345864662E-4</v>
      </c>
      <c r="CBH62" s="1">
        <f t="shared" si="3306"/>
        <v>4.1532347497690481</v>
      </c>
      <c r="CBI62" s="1"/>
      <c r="CBJ62" s="1"/>
      <c r="CBK62" s="1" t="s">
        <v>11</v>
      </c>
      <c r="CBL62" s="1" t="s">
        <v>202</v>
      </c>
      <c r="CBM62" s="1">
        <v>515</v>
      </c>
      <c r="CBN62" s="1">
        <v>13</v>
      </c>
      <c r="CBO62" s="1">
        <v>4.4999999999999998E-2</v>
      </c>
      <c r="CBP62" s="1">
        <f t="shared" si="2463"/>
        <v>0.03</v>
      </c>
      <c r="CBQ62" s="1">
        <f t="shared" si="3307"/>
        <v>1.1048689138576777</v>
      </c>
      <c r="CBR62" s="1">
        <f t="shared" si="3308"/>
        <v>1.6573033707865167E-3</v>
      </c>
      <c r="CBS62" s="1">
        <f t="shared" si="3309"/>
        <v>12.714744491821833</v>
      </c>
      <c r="CBT62" s="1"/>
      <c r="CBU62" s="1"/>
      <c r="CBV62" s="1" t="s">
        <v>11</v>
      </c>
      <c r="CBW62" s="1" t="s">
        <v>203</v>
      </c>
      <c r="CBX62" s="1">
        <v>522</v>
      </c>
      <c r="CBY62" s="1">
        <v>13</v>
      </c>
      <c r="CBZ62" s="1">
        <v>4.8000000000000001E-2</v>
      </c>
      <c r="CCA62" s="1">
        <f t="shared" si="3310"/>
        <v>3.4000000000000002E-2</v>
      </c>
      <c r="CCB62" s="1">
        <f t="shared" si="3311"/>
        <v>1.2659176029962547</v>
      </c>
      <c r="CCC62" s="1">
        <f t="shared" si="3312"/>
        <v>1.8988764044943821E-3</v>
      </c>
      <c r="CCD62" s="1">
        <f t="shared" si="3313"/>
        <v>14.568080129612813</v>
      </c>
      <c r="CCE62" s="1"/>
      <c r="CCF62" s="1"/>
      <c r="CCG62" s="1" t="s">
        <v>11</v>
      </c>
      <c r="CCH62" s="1" t="s">
        <v>204</v>
      </c>
      <c r="CCI62" s="1">
        <v>523</v>
      </c>
      <c r="CCJ62" s="1">
        <v>13</v>
      </c>
      <c r="CCK62" s="1">
        <v>3.5999999999999997E-2</v>
      </c>
      <c r="CCL62" s="1">
        <f t="shared" si="3314"/>
        <v>1.6999999999999998E-2</v>
      </c>
      <c r="CCM62" s="1">
        <f t="shared" si="3315"/>
        <v>0.72243346007604547</v>
      </c>
      <c r="CCN62" s="1">
        <f t="shared" si="3316"/>
        <v>1.0836501901140682E-3</v>
      </c>
      <c r="CCO62" s="1">
        <f t="shared" si="3317"/>
        <v>8.3137073927965641</v>
      </c>
      <c r="CCP62" s="1"/>
      <c r="CCQ62" s="1"/>
      <c r="CCR62" s="1" t="s">
        <v>11</v>
      </c>
      <c r="CCS62" s="1" t="s">
        <v>205</v>
      </c>
      <c r="CCT62" s="1">
        <v>536</v>
      </c>
      <c r="CCU62" s="1">
        <v>13</v>
      </c>
      <c r="CCV62" s="1">
        <v>0.06</v>
      </c>
      <c r="CCW62" s="1">
        <f t="shared" si="3318"/>
        <v>3.9999999999999994E-2</v>
      </c>
      <c r="CCX62" s="1">
        <f t="shared" si="3319"/>
        <v>1.5019305019305018</v>
      </c>
      <c r="CCY62" s="1">
        <f t="shared" si="3320"/>
        <v>2.2528957528957527E-3</v>
      </c>
      <c r="CCZ62" s="1">
        <f t="shared" si="3321"/>
        <v>17.284097992985942</v>
      </c>
      <c r="CDA62" s="1"/>
      <c r="CDB62" s="1"/>
      <c r="CDC62" s="1" t="s">
        <v>11</v>
      </c>
      <c r="CDD62" s="1" t="s">
        <v>206</v>
      </c>
      <c r="CDE62" s="1">
        <v>542</v>
      </c>
      <c r="CDF62" s="1">
        <v>13</v>
      </c>
      <c r="CDG62" s="1">
        <v>4.8000000000000001E-2</v>
      </c>
      <c r="CDH62" s="1">
        <f t="shared" si="3322"/>
        <v>3.3000000000000002E-2</v>
      </c>
      <c r="CDI62" s="1">
        <f t="shared" si="3323"/>
        <v>0.88257575757575768</v>
      </c>
      <c r="CDJ62" s="1">
        <f t="shared" si="3324"/>
        <v>1.3238636363636365E-3</v>
      </c>
      <c r="CDK62" s="1">
        <f t="shared" si="3325"/>
        <v>10.156612346953366</v>
      </c>
      <c r="CDL62" s="1"/>
      <c r="CDM62" s="1"/>
      <c r="CDN62" s="1" t="s">
        <v>11</v>
      </c>
      <c r="CDO62" s="1" t="s">
        <v>207</v>
      </c>
      <c r="CDP62" s="1">
        <v>549</v>
      </c>
      <c r="CDQ62" s="1">
        <v>13</v>
      </c>
      <c r="CDR62" s="1">
        <v>0.05</v>
      </c>
      <c r="CDS62" s="1">
        <f t="shared" si="3326"/>
        <v>3.5000000000000003E-2</v>
      </c>
      <c r="CDT62" s="1">
        <f t="shared" si="3327"/>
        <v>0.88212927756654014</v>
      </c>
      <c r="CDU62" s="1">
        <f t="shared" si="3328"/>
        <v>1.3231939163498103E-3</v>
      </c>
      <c r="CDV62" s="1">
        <f t="shared" si="3329"/>
        <v>10.151474290151601</v>
      </c>
      <c r="CDW62" s="1"/>
      <c r="CDX62" s="1"/>
      <c r="CDY62" s="1" t="s">
        <v>11</v>
      </c>
      <c r="CDZ62" s="1" t="s">
        <v>208</v>
      </c>
      <c r="CEA62" s="1">
        <v>550</v>
      </c>
      <c r="CEB62" s="1">
        <v>13</v>
      </c>
      <c r="CEC62" s="1">
        <v>4.1000000000000002E-2</v>
      </c>
      <c r="CED62" s="1">
        <f t="shared" si="3330"/>
        <v>2.4E-2</v>
      </c>
      <c r="CEE62" s="1">
        <f t="shared" si="3331"/>
        <v>0.90400000000000003</v>
      </c>
      <c r="CEF62" s="1">
        <f t="shared" si="3332"/>
        <v>1.356E-3</v>
      </c>
      <c r="CEG62" s="1">
        <f t="shared" si="3333"/>
        <v>10.403160842379839</v>
      </c>
      <c r="CEH62" s="1"/>
      <c r="CEI62" s="1"/>
      <c r="CEJ62" s="1" t="s">
        <v>11</v>
      </c>
      <c r="CEK62" s="1" t="s">
        <v>209</v>
      </c>
      <c r="CEL62" s="1">
        <v>556</v>
      </c>
      <c r="CEM62" s="1">
        <v>13</v>
      </c>
      <c r="CEN62" s="1">
        <v>5.7000000000000002E-2</v>
      </c>
      <c r="CEO62" s="1">
        <f t="shared" si="3334"/>
        <v>4.2000000000000003E-2</v>
      </c>
      <c r="CEP62" s="1">
        <f t="shared" si="3335"/>
        <v>1.7430830039525693</v>
      </c>
      <c r="CEQ62" s="1">
        <f t="shared" si="3336"/>
        <v>2.6146245059288542E-3</v>
      </c>
      <c r="CER62" s="1">
        <f t="shared" si="3337"/>
        <v>20.059262004134062</v>
      </c>
      <c r="CES62" s="1"/>
      <c r="CET62" s="1"/>
      <c r="CEU62" s="1" t="s">
        <v>11</v>
      </c>
      <c r="CEV62" s="1" t="s">
        <v>210</v>
      </c>
      <c r="CEW62" s="1">
        <v>563</v>
      </c>
      <c r="CEX62" s="1">
        <v>13</v>
      </c>
      <c r="CEY62" s="1">
        <v>4.2000000000000003E-2</v>
      </c>
      <c r="CEZ62" s="1">
        <f t="shared" si="3338"/>
        <v>2.8000000000000004E-2</v>
      </c>
      <c r="CFA62" s="1">
        <f t="shared" si="3339"/>
        <v>1.1238476953907817</v>
      </c>
      <c r="CFB62" s="1">
        <f t="shared" si="3340"/>
        <v>1.6857715430861726E-3</v>
      </c>
      <c r="CFC62" s="1">
        <f t="shared" si="3341"/>
        <v>12.933150815805536</v>
      </c>
      <c r="CFD62" s="1"/>
      <c r="CFE62" s="1"/>
      <c r="CFF62" s="1" t="s">
        <v>11</v>
      </c>
      <c r="CFG62" s="1" t="s">
        <v>211</v>
      </c>
      <c r="CFH62" s="1">
        <v>564</v>
      </c>
      <c r="CFI62" s="1">
        <v>13</v>
      </c>
      <c r="CFJ62" s="1">
        <v>4.1000000000000002E-2</v>
      </c>
      <c r="CFK62" s="1">
        <f t="shared" si="3342"/>
        <v>9.0000000000000011E-3</v>
      </c>
      <c r="CFL62" s="1">
        <f t="shared" si="3343"/>
        <v>9.3283582089552286E-2</v>
      </c>
      <c r="CFM62" s="1">
        <f t="shared" si="3344"/>
        <v>1.3992537313432842E-4</v>
      </c>
      <c r="CFN62" s="1">
        <f t="shared" si="3345"/>
        <v>1.0735001199457472</v>
      </c>
      <c r="CFO62" s="1"/>
      <c r="CFP62" s="1"/>
      <c r="CFQ62" s="1" t="s">
        <v>11</v>
      </c>
      <c r="CFR62" s="1" t="s">
        <v>212</v>
      </c>
      <c r="CFS62" s="1">
        <v>571</v>
      </c>
      <c r="CFT62" s="1">
        <v>13</v>
      </c>
      <c r="CFU62" s="1">
        <v>0.05</v>
      </c>
      <c r="CFV62" s="1">
        <f t="shared" si="3346"/>
        <v>1.9000000000000003E-2</v>
      </c>
      <c r="CFW62" s="1">
        <f t="shared" si="3347"/>
        <v>0.35338345864661669</v>
      </c>
      <c r="CFX62" s="1">
        <f t="shared" si="3348"/>
        <v>5.3007518796992508E-4</v>
      </c>
      <c r="CFY62" s="1">
        <f t="shared" si="3349"/>
        <v>4.0667090258155287</v>
      </c>
      <c r="CFZ62" s="1"/>
      <c r="CGA62" s="1"/>
      <c r="CGB62" s="1" t="s">
        <v>11</v>
      </c>
      <c r="CGC62" s="1" t="s">
        <v>213</v>
      </c>
      <c r="CGD62" s="1">
        <v>577</v>
      </c>
      <c r="CGE62" s="1">
        <v>13</v>
      </c>
      <c r="CGF62" s="1">
        <v>5.8999999999999997E-2</v>
      </c>
      <c r="CGG62" s="1">
        <f t="shared" si="3350"/>
        <v>2.7999999999999997E-2</v>
      </c>
      <c r="CGH62" s="1">
        <f t="shared" si="3351"/>
        <v>0.50375939849624052</v>
      </c>
      <c r="CGI62" s="1">
        <f t="shared" si="3352"/>
        <v>7.5563909774436079E-4</v>
      </c>
      <c r="CGJ62" s="1">
        <f t="shared" si="3353"/>
        <v>5.7972235048859622</v>
      </c>
      <c r="CGK62" s="1"/>
      <c r="CGL62" s="1"/>
      <c r="CGM62" s="1" t="s">
        <v>11</v>
      </c>
      <c r="CGN62" s="1" t="s">
        <v>214</v>
      </c>
      <c r="CGO62" s="1">
        <v>578</v>
      </c>
      <c r="CGP62" s="1">
        <v>13</v>
      </c>
      <c r="CGQ62" s="1">
        <v>2.4E-2</v>
      </c>
      <c r="CGR62" s="1">
        <f t="shared" si="3354"/>
        <v>6.9999999999999993E-3</v>
      </c>
      <c r="CGS62" s="1">
        <f t="shared" si="3355"/>
        <v>-0.58687258687258692</v>
      </c>
      <c r="CGT62" s="1">
        <f t="shared" si="3356"/>
        <v>-8.8030888030888037E-4</v>
      </c>
      <c r="CGU62" s="1">
        <f t="shared" si="3357"/>
        <v>-6.7536835345343542</v>
      </c>
      <c r="CGV62" s="1"/>
      <c r="CGW62" s="1"/>
      <c r="CGX62" s="1" t="s">
        <v>11</v>
      </c>
      <c r="CGY62" s="1" t="s">
        <v>215</v>
      </c>
      <c r="CGZ62" s="1">
        <v>592</v>
      </c>
      <c r="CHA62" s="1">
        <v>13</v>
      </c>
      <c r="CHB62" s="1">
        <v>6.0999999999999999E-2</v>
      </c>
      <c r="CHC62" s="1">
        <f t="shared" si="3358"/>
        <v>3.5000000000000003E-2</v>
      </c>
      <c r="CHD62" s="1">
        <f t="shared" si="3359"/>
        <v>0.27203065134099624</v>
      </c>
      <c r="CHE62" s="1">
        <f t="shared" si="3360"/>
        <v>4.0804597701149439E-4</v>
      </c>
      <c r="CHF62" s="1">
        <f t="shared" si="3361"/>
        <v>3.1305073229620959</v>
      </c>
      <c r="CHG62" s="1"/>
      <c r="CHH62" s="1"/>
      <c r="CHI62" s="1" t="s">
        <v>11</v>
      </c>
      <c r="CHJ62" s="1" t="s">
        <v>216</v>
      </c>
      <c r="CHK62" s="1">
        <v>593</v>
      </c>
      <c r="CHL62" s="1">
        <v>13</v>
      </c>
      <c r="CHM62" s="1">
        <v>4.7E-2</v>
      </c>
      <c r="CHN62" s="1">
        <f t="shared" si="3362"/>
        <v>2.4E-2</v>
      </c>
      <c r="CHO62" s="1">
        <f t="shared" si="3363"/>
        <v>0.63137254901960782</v>
      </c>
      <c r="CHP62" s="1">
        <f t="shared" si="3364"/>
        <v>9.4705882352941174E-4</v>
      </c>
      <c r="CHQ62" s="1">
        <f t="shared" si="3365"/>
        <v>7.2657855961441689</v>
      </c>
      <c r="CHR62" s="1"/>
      <c r="CHS62" s="1"/>
      <c r="CHT62" s="1" t="s">
        <v>11</v>
      </c>
      <c r="CHU62" s="1" t="s">
        <v>217</v>
      </c>
      <c r="CHV62" s="1">
        <v>607</v>
      </c>
      <c r="CHW62" s="1">
        <v>13</v>
      </c>
      <c r="CHX62" s="1">
        <v>6.9000000000000006E-2</v>
      </c>
      <c r="CHY62" s="1">
        <f t="shared" si="3366"/>
        <v>4.8000000000000001E-2</v>
      </c>
      <c r="CHZ62" s="1">
        <f t="shared" si="3367"/>
        <v>1.6744186046511629</v>
      </c>
      <c r="CIA62" s="1">
        <f t="shared" si="3368"/>
        <v>2.5116279069767444E-3</v>
      </c>
      <c r="CIB62" s="1">
        <f t="shared" si="3369"/>
        <v>19.269077501835469</v>
      </c>
      <c r="CIC62" s="1"/>
      <c r="CID62" s="1"/>
      <c r="CIE62" s="1" t="s">
        <v>11</v>
      </c>
      <c r="CIF62" s="1" t="s">
        <v>218</v>
      </c>
      <c r="CIG62" s="1">
        <v>608</v>
      </c>
      <c r="CIH62" s="1">
        <v>13</v>
      </c>
      <c r="CII62" s="1">
        <v>3.3000000000000002E-2</v>
      </c>
      <c r="CIJ62" s="1">
        <f t="shared" si="3370"/>
        <v>6.0000000000000019E-3</v>
      </c>
      <c r="CIK62" s="1">
        <f t="shared" si="3371"/>
        <v>-0.54117647058823537</v>
      </c>
      <c r="CIL62" s="1">
        <f t="shared" si="3372"/>
        <v>-8.1176470588235309E-4</v>
      </c>
      <c r="CIM62" s="1">
        <f t="shared" si="3373"/>
        <v>-6.227816225266432</v>
      </c>
      <c r="CIN62" s="1"/>
      <c r="CIO62" s="1"/>
      <c r="CIP62" s="1" t="s">
        <v>11</v>
      </c>
      <c r="CIQ62" s="1" t="s">
        <v>219</v>
      </c>
      <c r="CIR62" s="1">
        <v>621</v>
      </c>
      <c r="CIS62" s="1">
        <v>13</v>
      </c>
      <c r="CIT62" s="1">
        <v>0.05</v>
      </c>
      <c r="CIU62" s="1">
        <f t="shared" si="3374"/>
        <v>2.0000000000000004E-2</v>
      </c>
      <c r="CIV62" s="1">
        <f t="shared" si="3375"/>
        <v>-0.9801587301587299</v>
      </c>
      <c r="CIW62" s="1">
        <f t="shared" si="3376"/>
        <v>-1.4702380952380948E-3</v>
      </c>
      <c r="CIX62" s="1">
        <f t="shared" si="3377"/>
        <v>-11.279589514274386</v>
      </c>
      <c r="CIY62" s="1"/>
      <c r="CIZ62" s="1"/>
      <c r="CJA62" s="1" t="s">
        <v>11</v>
      </c>
      <c r="CJB62" s="1" t="s">
        <v>220</v>
      </c>
      <c r="CJC62" s="1">
        <v>622</v>
      </c>
      <c r="CJD62" s="1">
        <v>13</v>
      </c>
      <c r="CJE62" s="1">
        <v>0.04</v>
      </c>
      <c r="CJF62" s="1">
        <f t="shared" si="3378"/>
        <v>3.1E-2</v>
      </c>
      <c r="CJG62" s="1">
        <f t="shared" si="3379"/>
        <v>0.66077738515901063</v>
      </c>
      <c r="CJH62" s="1">
        <f t="shared" si="3380"/>
        <v>9.9116607773851607E-4</v>
      </c>
      <c r="CJI62" s="1">
        <f t="shared" si="3381"/>
        <v>7.6041741358588064</v>
      </c>
      <c r="CJJ62" s="1"/>
      <c r="CJK62" s="1"/>
      <c r="CJL62" s="1" t="s">
        <v>11</v>
      </c>
      <c r="CJM62" s="1" t="s">
        <v>221</v>
      </c>
      <c r="CJN62" s="1">
        <v>635</v>
      </c>
      <c r="CJO62" s="1">
        <v>13</v>
      </c>
      <c r="CJP62" s="1">
        <v>5.8999999999999997E-2</v>
      </c>
      <c r="CJQ62" s="1">
        <f t="shared" si="3382"/>
        <v>4.7E-2</v>
      </c>
      <c r="CJR62" s="1">
        <f t="shared" si="3383"/>
        <v>0.92198581560283688</v>
      </c>
      <c r="CJS62" s="1">
        <f t="shared" si="3384"/>
        <v>1.3829787234042553E-3</v>
      </c>
      <c r="CJT62" s="1">
        <f t="shared" si="3385"/>
        <v>10.610140192598529</v>
      </c>
      <c r="CJU62" s="1"/>
      <c r="CJV62" s="1"/>
      <c r="CJW62" s="1" t="s">
        <v>11</v>
      </c>
      <c r="CJX62" s="1" t="s">
        <v>222</v>
      </c>
      <c r="CJY62" s="1">
        <v>636</v>
      </c>
      <c r="CJZ62" s="1">
        <v>13</v>
      </c>
      <c r="CKA62" s="1">
        <v>3.2000000000000001E-2</v>
      </c>
      <c r="CKB62" s="1">
        <f t="shared" si="3386"/>
        <v>1.2E-2</v>
      </c>
      <c r="CKC62" s="1">
        <f t="shared" si="3387"/>
        <v>-0.47349823321554768</v>
      </c>
      <c r="CKD62" s="1">
        <f t="shared" si="3388"/>
        <v>-7.1024734982332157E-4</v>
      </c>
      <c r="CKE62" s="1">
        <f t="shared" si="3389"/>
        <v>-5.4489803968186088</v>
      </c>
      <c r="CKF62" s="1"/>
      <c r="CKG62" s="1"/>
      <c r="CKH62" s="1" t="s">
        <v>11</v>
      </c>
      <c r="CKI62" s="1" t="s">
        <v>223</v>
      </c>
      <c r="CKJ62" s="1">
        <v>649</v>
      </c>
      <c r="CKK62" s="1">
        <v>13</v>
      </c>
      <c r="CKL62" s="1">
        <v>7.1999999999999995E-2</v>
      </c>
      <c r="CKM62" s="1">
        <f t="shared" si="3390"/>
        <v>4.7999999999999994E-2</v>
      </c>
      <c r="CKN62" s="1">
        <f t="shared" si="3391"/>
        <v>0.71731448763250871</v>
      </c>
      <c r="CKO62" s="1">
        <f t="shared" si="3392"/>
        <v>1.0759717314487631E-3</v>
      </c>
      <c r="CKP62" s="1">
        <f t="shared" si="3393"/>
        <v>8.2547986608520709</v>
      </c>
      <c r="CKQ62" s="1"/>
      <c r="CKR62" s="1"/>
      <c r="CKS62" s="1" t="s">
        <v>11</v>
      </c>
      <c r="CKT62" s="1" t="s">
        <v>224</v>
      </c>
      <c r="CKU62" s="1">
        <v>650</v>
      </c>
      <c r="CKV62" s="1">
        <v>13</v>
      </c>
      <c r="CKW62" s="1">
        <v>3.6999999999999998E-2</v>
      </c>
      <c r="CKX62" s="1">
        <f t="shared" si="3394"/>
        <v>1.9999999999999997E-2</v>
      </c>
      <c r="CKY62" s="1">
        <f t="shared" si="3395"/>
        <v>9.8245614035087608E-2</v>
      </c>
      <c r="CKZ62" s="1">
        <f t="shared" si="3396"/>
        <v>1.4736842105263142E-4</v>
      </c>
      <c r="CLA62" s="1">
        <f t="shared" si="3397"/>
        <v>1.1306027929926841</v>
      </c>
      <c r="CLB62" s="1"/>
      <c r="CLC62" s="1"/>
      <c r="CLD62" s="1" t="s">
        <v>11</v>
      </c>
      <c r="CLE62" s="1" t="s">
        <v>225</v>
      </c>
      <c r="CLF62" s="1">
        <v>663</v>
      </c>
      <c r="CLG62" s="1">
        <v>13</v>
      </c>
      <c r="CLH62" s="1">
        <v>6.6000000000000003E-2</v>
      </c>
      <c r="CLI62" s="1">
        <f t="shared" si="3398"/>
        <v>4.4000000000000004E-2</v>
      </c>
      <c r="CLJ62" s="1">
        <f t="shared" si="3399"/>
        <v>0.9342560553633219</v>
      </c>
      <c r="CLK62" s="1">
        <f t="shared" si="3400"/>
        <v>1.4013840830449829E-3</v>
      </c>
      <c r="CLL62" s="1">
        <f t="shared" si="3401"/>
        <v>10.751345145920311</v>
      </c>
      <c r="CLM62" s="1"/>
      <c r="CLN62" s="1"/>
      <c r="CLO62" s="1"/>
      <c r="CLP62" s="1"/>
      <c r="CLQ62" s="1"/>
      <c r="CLR62" s="1"/>
      <c r="CLS62" s="1"/>
      <c r="CLT62" s="1"/>
      <c r="CLU62" s="1"/>
      <c r="CLV62" s="1"/>
      <c r="CLW62" s="1"/>
      <c r="CLX62" s="1"/>
      <c r="CLY62" s="1"/>
      <c r="CLZ62" s="1"/>
      <c r="CMA62" s="1"/>
      <c r="CMB62" s="1"/>
      <c r="CMC62" s="1"/>
      <c r="CMD62" s="1"/>
      <c r="CME62" s="1"/>
      <c r="CMF62" s="1"/>
      <c r="CMG62" s="1"/>
      <c r="CMH62" s="1"/>
      <c r="CMI62" s="1"/>
      <c r="CMJ62" s="1"/>
      <c r="CMK62" s="1"/>
      <c r="CML62" s="1"/>
      <c r="CMM62" s="1"/>
      <c r="CMN62" s="1"/>
      <c r="CMO62" s="1"/>
      <c r="CMP62" s="1"/>
      <c r="CMQ62" s="1"/>
      <c r="CMR62" s="1"/>
      <c r="CMS62" s="1"/>
      <c r="CMT62" s="1"/>
      <c r="CMU62" s="1"/>
      <c r="CMV62" s="1"/>
      <c r="CMW62" s="1"/>
      <c r="CMX62" s="1"/>
      <c r="CMY62" s="1"/>
      <c r="CMZ62" s="1"/>
    </row>
    <row r="63" spans="1:2392" x14ac:dyDescent="0.3">
      <c r="A63" s="1" t="s">
        <v>11</v>
      </c>
      <c r="B63" s="1" t="s">
        <v>12</v>
      </c>
      <c r="C63" s="1">
        <v>1</v>
      </c>
      <c r="D63" s="1">
        <v>14</v>
      </c>
      <c r="E63" s="1">
        <v>3.9E-2</v>
      </c>
      <c r="F63" s="1">
        <f t="shared" si="2560"/>
        <v>4.1000000000000002E-2</v>
      </c>
      <c r="G63" s="1">
        <f t="shared" si="2561"/>
        <v>1.7593220338983053</v>
      </c>
      <c r="H63" s="1">
        <f t="shared" si="3402"/>
        <v>2.6389830508474579E-3</v>
      </c>
      <c r="I63" s="1">
        <f t="shared" si="3403"/>
        <v>20.246139482507637</v>
      </c>
      <c r="J63" s="1"/>
      <c r="K63" s="1"/>
      <c r="L63" s="1" t="s">
        <v>11</v>
      </c>
      <c r="M63" s="1" t="s">
        <v>13</v>
      </c>
      <c r="N63" s="1">
        <v>2</v>
      </c>
      <c r="O63" s="1">
        <v>14</v>
      </c>
      <c r="P63" s="1">
        <v>5.8000000000000003E-2</v>
      </c>
      <c r="Q63" s="1">
        <f t="shared" si="2562"/>
        <v>6.0000000000000005E-2</v>
      </c>
      <c r="R63" s="1">
        <f t="shared" si="2563"/>
        <v>2.4237288135593222</v>
      </c>
      <c r="S63" s="1">
        <f t="shared" si="2564"/>
        <v>3.6355932203389835E-3</v>
      </c>
      <c r="T63" s="1">
        <f t="shared" si="2565"/>
        <v>27.892080404610713</v>
      </c>
      <c r="U63" s="1"/>
      <c r="V63" s="1"/>
      <c r="W63" s="1" t="s">
        <v>11</v>
      </c>
      <c r="X63" s="1" t="s">
        <v>14</v>
      </c>
      <c r="Y63" s="1">
        <v>3</v>
      </c>
      <c r="Z63" s="1">
        <v>14</v>
      </c>
      <c r="AA63" s="1">
        <v>7.5999999999999998E-2</v>
      </c>
      <c r="AB63" s="1">
        <f t="shared" si="2566"/>
        <v>7.4999999999999997E-2</v>
      </c>
      <c r="AC63" s="1">
        <f t="shared" si="2567"/>
        <v>2.9254237288135596</v>
      </c>
      <c r="AD63" s="1">
        <f t="shared" si="2568"/>
        <v>4.3881355932203396E-3</v>
      </c>
      <c r="AE63" s="1">
        <f t="shared" si="2569"/>
        <v>33.665545998851812</v>
      </c>
      <c r="AF63" s="1"/>
      <c r="AG63" s="1"/>
      <c r="AH63" s="1" t="s">
        <v>11</v>
      </c>
      <c r="AI63" s="1" t="s">
        <v>15</v>
      </c>
      <c r="AJ63" s="1">
        <v>4</v>
      </c>
      <c r="AK63" s="1">
        <v>14</v>
      </c>
      <c r="AL63" s="1">
        <v>7.9000000000000001E-2</v>
      </c>
      <c r="AM63" s="1">
        <f t="shared" si="2570"/>
        <v>7.1000000000000008E-2</v>
      </c>
      <c r="AN63" s="1">
        <f t="shared" si="2571"/>
        <v>2.7346938775510208</v>
      </c>
      <c r="AO63" s="1">
        <f t="shared" si="2572"/>
        <v>4.1020408163265311E-3</v>
      </c>
      <c r="AP63" s="1">
        <f t="shared" si="2573"/>
        <v>31.470641883666662</v>
      </c>
      <c r="AQ63" s="1"/>
      <c r="AR63" s="1"/>
      <c r="AS63" s="1" t="s">
        <v>11</v>
      </c>
      <c r="AT63" s="1" t="s">
        <v>16</v>
      </c>
      <c r="AU63" s="1">
        <v>8</v>
      </c>
      <c r="AV63" s="1">
        <v>14</v>
      </c>
      <c r="AW63" s="1">
        <v>0.104</v>
      </c>
      <c r="AX63" s="1">
        <f t="shared" si="2574"/>
        <v>9.6000000000000002E-2</v>
      </c>
      <c r="AY63" s="1">
        <f t="shared" si="2575"/>
        <v>3.6075085324232083</v>
      </c>
      <c r="AZ63" s="1">
        <f t="shared" si="2576"/>
        <v>5.4112627986348128E-3</v>
      </c>
      <c r="BA63" s="1">
        <f t="shared" si="2577"/>
        <v>41.51492422904456</v>
      </c>
      <c r="BB63" s="1"/>
      <c r="BC63" s="1"/>
      <c r="BD63" s="1" t="s">
        <v>11</v>
      </c>
      <c r="BE63" s="1" t="s">
        <v>17</v>
      </c>
      <c r="BF63" s="1">
        <v>9</v>
      </c>
      <c r="BG63" s="1">
        <v>14</v>
      </c>
      <c r="BH63" s="1">
        <v>0.108</v>
      </c>
      <c r="BI63" s="1">
        <f t="shared" si="2578"/>
        <v>0.10299999999999999</v>
      </c>
      <c r="BJ63" s="1">
        <f t="shared" si="2579"/>
        <v>3.8327645051194539</v>
      </c>
      <c r="BK63" s="1">
        <f t="shared" si="2580"/>
        <v>5.7491467576791808E-3</v>
      </c>
      <c r="BL63" s="1">
        <f t="shared" si="2581"/>
        <v>44.10715223199341</v>
      </c>
      <c r="BM63" s="1"/>
      <c r="BN63" s="1"/>
      <c r="BO63" s="1" t="s">
        <v>11</v>
      </c>
      <c r="BP63" s="1" t="s">
        <v>18</v>
      </c>
      <c r="BQ63" s="1">
        <v>10</v>
      </c>
      <c r="BR63" s="1">
        <v>14</v>
      </c>
      <c r="BS63" s="1">
        <v>0.115</v>
      </c>
      <c r="BT63" s="1">
        <f t="shared" si="2582"/>
        <v>0.10600000000000001</v>
      </c>
      <c r="BU63" s="1">
        <f t="shared" si="2583"/>
        <v>3.8737201365187719</v>
      </c>
      <c r="BV63" s="1">
        <f t="shared" si="2584"/>
        <v>5.8105802047781581E-3</v>
      </c>
      <c r="BW63" s="1">
        <f t="shared" si="2585"/>
        <v>44.578466414347751</v>
      </c>
      <c r="BX63" s="1"/>
      <c r="BY63" s="1"/>
      <c r="BZ63" s="1" t="s">
        <v>11</v>
      </c>
      <c r="CA63" s="1" t="s">
        <v>19</v>
      </c>
      <c r="CB63" s="1">
        <v>11</v>
      </c>
      <c r="CC63" s="1">
        <v>14</v>
      </c>
      <c r="CD63" s="1">
        <v>0.114</v>
      </c>
      <c r="CE63" s="1">
        <f t="shared" si="2586"/>
        <v>0.109</v>
      </c>
      <c r="CF63" s="1">
        <f t="shared" si="2587"/>
        <v>4</v>
      </c>
      <c r="CG63" s="1">
        <f t="shared" si="2588"/>
        <v>6.0000000000000001E-3</v>
      </c>
      <c r="CH63" s="1">
        <f t="shared" si="2589"/>
        <v>46.03168514327362</v>
      </c>
      <c r="CI63" s="1"/>
      <c r="CJ63" s="1"/>
      <c r="CK63" s="1" t="s">
        <v>11</v>
      </c>
      <c r="CL63" s="1" t="s">
        <v>20</v>
      </c>
      <c r="CM63" s="1">
        <v>14</v>
      </c>
      <c r="CN63" s="1">
        <v>14</v>
      </c>
      <c r="CO63" s="1">
        <v>0.13100000000000001</v>
      </c>
      <c r="CP63" s="1">
        <f t="shared" si="2590"/>
        <v>0.11800000000000001</v>
      </c>
      <c r="CQ63" s="1">
        <f t="shared" si="2591"/>
        <v>4.2302405498281788</v>
      </c>
      <c r="CR63" s="1">
        <f t="shared" si="2592"/>
        <v>6.3453608247422679E-3</v>
      </c>
      <c r="CS63" s="1">
        <f t="shared" si="2593"/>
        <v>48.681275267499849</v>
      </c>
      <c r="CT63" s="1"/>
      <c r="CU63" s="1"/>
      <c r="CV63" s="1" t="s">
        <v>11</v>
      </c>
      <c r="CW63" s="1" t="s">
        <v>21</v>
      </c>
      <c r="CX63" s="1">
        <v>15</v>
      </c>
      <c r="CY63" s="1">
        <v>14</v>
      </c>
      <c r="CZ63" s="1">
        <v>0.10299999999999999</v>
      </c>
      <c r="DA63" s="1">
        <f t="shared" si="2594"/>
        <v>8.299999999999999E-2</v>
      </c>
      <c r="DB63" s="1">
        <f t="shared" si="2595"/>
        <v>3.068965517241379</v>
      </c>
      <c r="DC63" s="1">
        <f t="shared" si="2596"/>
        <v>4.6034482758620689E-3</v>
      </c>
      <c r="DD63" s="1">
        <f t="shared" si="2597"/>
        <v>35.317413601304757</v>
      </c>
      <c r="DE63" s="1"/>
      <c r="DF63" s="1"/>
      <c r="DG63" s="1" t="s">
        <v>11</v>
      </c>
      <c r="DH63" s="1" t="s">
        <v>22</v>
      </c>
      <c r="DI63" s="1">
        <v>16</v>
      </c>
      <c r="DJ63" s="1">
        <v>14</v>
      </c>
      <c r="DK63" s="1">
        <v>0.11899999999999999</v>
      </c>
      <c r="DL63" s="1">
        <f t="shared" si="2598"/>
        <v>9.1999999999999998E-2</v>
      </c>
      <c r="DM63" s="1">
        <f t="shared" si="1751"/>
        <v>3.2491467576791808</v>
      </c>
      <c r="DN63" s="1">
        <f t="shared" si="2599"/>
        <v>4.8737201365187709E-3</v>
      </c>
      <c r="DO63" s="1">
        <f t="shared" si="2600"/>
        <v>37.3909251334441</v>
      </c>
      <c r="DP63" s="1"/>
      <c r="DQ63" s="1"/>
      <c r="DR63" s="1" t="s">
        <v>11</v>
      </c>
      <c r="DS63" s="1" t="s">
        <v>23</v>
      </c>
      <c r="DT63" s="1">
        <v>17</v>
      </c>
      <c r="DU63" s="1">
        <v>14</v>
      </c>
      <c r="DV63" s="1">
        <v>0.13100000000000001</v>
      </c>
      <c r="DW63" s="1">
        <f t="shared" si="2601"/>
        <v>0.10400000000000001</v>
      </c>
      <c r="DX63" s="1">
        <f t="shared" si="2602"/>
        <v>3.5958904109589045</v>
      </c>
      <c r="DY63" s="1">
        <f t="shared" si="2603"/>
        <v>5.3938356164383566E-3</v>
      </c>
      <c r="DZ63" s="1">
        <f t="shared" si="2604"/>
        <v>41.38122380174427</v>
      </c>
      <c r="EA63" s="1"/>
      <c r="EB63" s="1"/>
      <c r="EC63" s="1" t="s">
        <v>11</v>
      </c>
      <c r="ED63" s="1" t="s">
        <v>24</v>
      </c>
      <c r="EE63" s="1">
        <v>18</v>
      </c>
      <c r="EF63" s="1">
        <v>14</v>
      </c>
      <c r="EG63" s="1">
        <v>0.14299999999999999</v>
      </c>
      <c r="EH63" s="1">
        <f t="shared" si="2605"/>
        <v>0.11699999999999999</v>
      </c>
      <c r="EI63" s="1">
        <f t="shared" si="2606"/>
        <v>4.1564625850340136</v>
      </c>
      <c r="EJ63" s="1">
        <f t="shared" si="2607"/>
        <v>6.2346938775510201E-3</v>
      </c>
      <c r="EK63" s="1">
        <f t="shared" si="2608"/>
        <v>47.832244256020715</v>
      </c>
      <c r="EL63" s="1"/>
      <c r="EM63" s="1"/>
      <c r="EN63" s="1" t="s">
        <v>11</v>
      </c>
      <c r="EO63" s="1" t="s">
        <v>25</v>
      </c>
      <c r="EP63" s="1">
        <v>21</v>
      </c>
      <c r="EQ63" s="1">
        <v>14</v>
      </c>
      <c r="ER63" s="1">
        <v>0.17499999999999999</v>
      </c>
      <c r="ES63" s="1">
        <f t="shared" si="2609"/>
        <v>0.14399999999999999</v>
      </c>
      <c r="ET63" s="1">
        <f t="shared" si="2610"/>
        <v>5.0205479452054789</v>
      </c>
      <c r="EU63" s="1">
        <f t="shared" si="2611"/>
        <v>7.5308219178082184E-3</v>
      </c>
      <c r="EV63" s="1">
        <f t="shared" si="2612"/>
        <v>57.776070565101989</v>
      </c>
      <c r="EW63" s="1"/>
      <c r="EX63" s="1"/>
      <c r="EY63" s="1" t="s">
        <v>11</v>
      </c>
      <c r="EZ63" s="1" t="s">
        <v>26</v>
      </c>
      <c r="FA63" s="1">
        <v>22</v>
      </c>
      <c r="FB63" s="1">
        <v>14</v>
      </c>
      <c r="FC63" s="1">
        <v>0.185</v>
      </c>
      <c r="FD63" s="1">
        <f t="shared" si="2613"/>
        <v>0.154</v>
      </c>
      <c r="FE63" s="1">
        <f t="shared" si="2614"/>
        <v>5.2832764505119449</v>
      </c>
      <c r="FF63" s="1">
        <f t="shared" si="2615"/>
        <v>7.9249146757679172E-3</v>
      </c>
      <c r="FG63" s="1">
        <f t="shared" si="2616"/>
        <v>60.799529523709516</v>
      </c>
      <c r="FH63" s="1"/>
      <c r="FI63" s="1"/>
      <c r="FJ63" s="1" t="s">
        <v>11</v>
      </c>
      <c r="FK63" s="1" t="s">
        <v>27</v>
      </c>
      <c r="FL63" s="1">
        <v>23</v>
      </c>
      <c r="FM63" s="1">
        <v>14</v>
      </c>
      <c r="FN63" s="1">
        <v>0.20100000000000001</v>
      </c>
      <c r="FO63" s="1">
        <f t="shared" si="2617"/>
        <v>0.17100000000000001</v>
      </c>
      <c r="FP63" s="1">
        <f t="shared" si="2618"/>
        <v>6.22108843537415</v>
      </c>
      <c r="FQ63" s="1">
        <f t="shared" si="2619"/>
        <v>9.3316326530612261E-3</v>
      </c>
      <c r="FR63" s="1">
        <f t="shared" si="2620"/>
        <v>71.5917960264009</v>
      </c>
      <c r="FS63" s="1"/>
      <c r="FT63" s="1"/>
      <c r="FU63" s="1" t="s">
        <v>11</v>
      </c>
      <c r="FV63" s="1" t="s">
        <v>28</v>
      </c>
      <c r="FW63" s="1">
        <v>24</v>
      </c>
      <c r="FX63" s="1">
        <v>14</v>
      </c>
      <c r="FY63" s="1">
        <v>0.216</v>
      </c>
      <c r="FZ63" s="1">
        <f t="shared" si="2621"/>
        <v>0.185</v>
      </c>
      <c r="GA63" s="1">
        <f t="shared" si="2622"/>
        <v>6.2979452054794525</v>
      </c>
      <c r="GB63" s="1">
        <f t="shared" si="2623"/>
        <v>9.4469178082191782E-3</v>
      </c>
      <c r="GC63" s="1">
        <f t="shared" si="2624"/>
        <v>72.476257687054954</v>
      </c>
      <c r="GD63" s="1"/>
      <c r="GE63" s="1"/>
      <c r="GF63" s="1" t="s">
        <v>11</v>
      </c>
      <c r="GG63" s="1" t="s">
        <v>29</v>
      </c>
      <c r="GH63" s="1">
        <v>25</v>
      </c>
      <c r="GI63" s="1">
        <v>14</v>
      </c>
      <c r="GJ63" s="1">
        <v>0.22700000000000001</v>
      </c>
      <c r="GK63" s="1">
        <f t="shared" si="2625"/>
        <v>0.19600000000000001</v>
      </c>
      <c r="GL63" s="1">
        <f t="shared" si="2626"/>
        <v>6.8259385665529013</v>
      </c>
      <c r="GM63" s="1">
        <f t="shared" si="2627"/>
        <v>1.0238907849829353E-2</v>
      </c>
      <c r="GN63" s="1">
        <f t="shared" si="2628"/>
        <v>78.552363725722913</v>
      </c>
      <c r="GO63" s="1"/>
      <c r="GP63" s="1"/>
      <c r="GQ63" s="1" t="s">
        <v>11</v>
      </c>
      <c r="GR63" s="1" t="s">
        <v>30</v>
      </c>
      <c r="GS63" s="1">
        <v>28</v>
      </c>
      <c r="GT63" s="1">
        <v>14</v>
      </c>
      <c r="GU63" s="1">
        <v>0.26800000000000002</v>
      </c>
      <c r="GV63" s="1">
        <f t="shared" si="2629"/>
        <v>0.23900000000000002</v>
      </c>
      <c r="GW63" s="1">
        <f t="shared" si="2630"/>
        <v>8.2068965517241388</v>
      </c>
      <c r="GX63" s="1">
        <f t="shared" si="2631"/>
        <v>1.2310344827586209E-2</v>
      </c>
      <c r="GY63" s="1">
        <f t="shared" si="2632"/>
        <v>94.444319518095895</v>
      </c>
      <c r="GZ63" s="1"/>
      <c r="HA63" s="1"/>
      <c r="HB63" s="1" t="s">
        <v>11</v>
      </c>
      <c r="HC63" s="1" t="s">
        <v>31</v>
      </c>
      <c r="HD63" s="1">
        <v>29</v>
      </c>
      <c r="HE63" s="1">
        <v>14</v>
      </c>
      <c r="HF63" s="1">
        <v>0.08</v>
      </c>
      <c r="HG63" s="1">
        <f t="shared" si="2633"/>
        <v>2.8000000000000004E-2</v>
      </c>
      <c r="HH63" s="1">
        <f t="shared" si="2634"/>
        <v>1.2046979865771812</v>
      </c>
      <c r="HI63" s="1">
        <f t="shared" si="2635"/>
        <v>1.8070469798657717E-3</v>
      </c>
      <c r="HJ63" s="1">
        <f t="shared" si="2636"/>
        <v>13.863569602714119</v>
      </c>
      <c r="HK63" s="1"/>
      <c r="HL63" s="1"/>
      <c r="HM63" s="1" t="s">
        <v>11</v>
      </c>
      <c r="HN63" s="1" t="s">
        <v>32</v>
      </c>
      <c r="HO63" s="1">
        <v>30</v>
      </c>
      <c r="HP63" s="1">
        <v>14</v>
      </c>
      <c r="HQ63" s="1">
        <v>0.125</v>
      </c>
      <c r="HR63" s="1">
        <f t="shared" si="2637"/>
        <v>7.3000000000000009E-2</v>
      </c>
      <c r="HS63" s="1">
        <f t="shared" si="2638"/>
        <v>2.6767676767676774</v>
      </c>
      <c r="HT63" s="1">
        <f t="shared" si="2639"/>
        <v>4.0151515151515159E-3</v>
      </c>
      <c r="HU63" s="1">
        <f t="shared" si="2640"/>
        <v>30.804031724665432</v>
      </c>
      <c r="HV63" s="1"/>
      <c r="HW63" s="1"/>
      <c r="HX63" s="1" t="s">
        <v>11</v>
      </c>
      <c r="HY63" s="1" t="s">
        <v>33</v>
      </c>
      <c r="HZ63" s="1">
        <v>31</v>
      </c>
      <c r="IA63" s="1">
        <v>14</v>
      </c>
      <c r="IB63" s="1">
        <v>0.115</v>
      </c>
      <c r="IC63" s="1">
        <f t="shared" si="2641"/>
        <v>6.0000000000000005E-2</v>
      </c>
      <c r="ID63" s="1">
        <f t="shared" si="2642"/>
        <v>2.2297297297297298</v>
      </c>
      <c r="IE63" s="1">
        <f t="shared" si="2643"/>
        <v>3.3445945945945947E-3</v>
      </c>
      <c r="IF63" s="1">
        <f t="shared" si="2644"/>
        <v>25.659554218378876</v>
      </c>
      <c r="IG63" s="1"/>
      <c r="IH63" s="1"/>
      <c r="II63" s="1" t="s">
        <v>11</v>
      </c>
      <c r="IJ63" s="1" t="s">
        <v>34</v>
      </c>
      <c r="IK63" s="1">
        <v>32</v>
      </c>
      <c r="IL63" s="1">
        <v>14</v>
      </c>
      <c r="IM63" s="1">
        <v>0.13600000000000001</v>
      </c>
      <c r="IN63" s="1">
        <f t="shared" si="2645"/>
        <v>8.1000000000000016E-2</v>
      </c>
      <c r="IO63" s="1">
        <f t="shared" si="1797"/>
        <v>2.8855218855218858</v>
      </c>
      <c r="IP63" s="1">
        <f t="shared" si="2646"/>
        <v>4.3282828282828287E-3</v>
      </c>
      <c r="IQ63" s="1">
        <f t="shared" si="2647"/>
        <v>33.206358727092166</v>
      </c>
      <c r="IR63" s="1"/>
      <c r="IS63" s="1"/>
      <c r="IT63" s="1" t="s">
        <v>11</v>
      </c>
      <c r="IU63" s="1" t="s">
        <v>35</v>
      </c>
      <c r="IV63" s="1">
        <v>35</v>
      </c>
      <c r="IW63" s="1">
        <v>14</v>
      </c>
      <c r="IX63" s="1">
        <v>0.183</v>
      </c>
      <c r="IY63" s="1">
        <f t="shared" si="2648"/>
        <v>0.128</v>
      </c>
      <c r="IZ63" s="1">
        <f t="shared" si="2649"/>
        <v>4.523489932885906</v>
      </c>
      <c r="JA63" s="1">
        <f t="shared" si="2650"/>
        <v>6.785234899328859E-3</v>
      </c>
      <c r="JB63" s="1">
        <f t="shared" si="2651"/>
        <v>52.055966084842986</v>
      </c>
      <c r="JC63" s="1"/>
      <c r="JD63" s="1"/>
      <c r="JE63" s="1" t="s">
        <v>11</v>
      </c>
      <c r="JF63" s="3" t="s">
        <v>36</v>
      </c>
      <c r="JG63" s="3">
        <v>36</v>
      </c>
      <c r="JH63" s="1">
        <v>14</v>
      </c>
      <c r="JI63" s="1">
        <v>0.191</v>
      </c>
      <c r="JJ63" s="1">
        <f t="shared" si="2652"/>
        <v>0.13400000000000001</v>
      </c>
      <c r="JK63" s="1">
        <f t="shared" si="2653"/>
        <v>4.7658862876254187</v>
      </c>
      <c r="JL63" s="1">
        <f t="shared" si="2654"/>
        <v>7.1488294314381281E-3</v>
      </c>
      <c r="JM63" s="1">
        <f t="shared" si="2655"/>
        <v>54.845444255154611</v>
      </c>
      <c r="JN63" s="1"/>
      <c r="JO63" s="1"/>
      <c r="JP63" s="1" t="s">
        <v>11</v>
      </c>
      <c r="JQ63" s="1" t="s">
        <v>37</v>
      </c>
      <c r="JR63" s="1">
        <v>37</v>
      </c>
      <c r="JS63" s="1">
        <v>14</v>
      </c>
      <c r="JT63" s="1">
        <v>0.19800000000000001</v>
      </c>
      <c r="JU63" s="1">
        <f t="shared" si="2656"/>
        <v>0.14000000000000001</v>
      </c>
      <c r="JV63" s="1">
        <f t="shared" si="2657"/>
        <v>4.9331103678929775</v>
      </c>
      <c r="JW63" s="1">
        <f t="shared" si="2658"/>
        <v>7.3996655518394662E-3</v>
      </c>
      <c r="JX63" s="1">
        <f t="shared" si="2659"/>
        <v>56.769845807967059</v>
      </c>
      <c r="JY63" s="1"/>
      <c r="JZ63" s="1"/>
      <c r="KA63" s="1" t="s">
        <v>11</v>
      </c>
      <c r="KB63" s="1" t="s">
        <v>38</v>
      </c>
      <c r="KC63" s="1">
        <v>38</v>
      </c>
      <c r="KD63" s="1">
        <v>14</v>
      </c>
      <c r="KE63" s="1">
        <v>0.20699999999999999</v>
      </c>
      <c r="KF63" s="1">
        <f t="shared" si="2660"/>
        <v>0.14599999999999999</v>
      </c>
      <c r="KG63" s="1">
        <f t="shared" si="2661"/>
        <v>5.0167224080267561</v>
      </c>
      <c r="KH63" s="1">
        <f t="shared" si="2662"/>
        <v>7.525083612040134E-3</v>
      </c>
      <c r="KI63" s="1">
        <f t="shared" si="2663"/>
        <v>57.732046584373272</v>
      </c>
      <c r="KJ63" s="1"/>
      <c r="KK63" s="1"/>
      <c r="KL63" s="1" t="s">
        <v>11</v>
      </c>
      <c r="KM63" s="1" t="s">
        <v>39</v>
      </c>
      <c r="KN63" s="1">
        <v>39</v>
      </c>
      <c r="KO63" s="1">
        <v>14</v>
      </c>
      <c r="KP63" s="1">
        <v>0.22600000000000001</v>
      </c>
      <c r="KQ63" s="1">
        <f t="shared" si="2664"/>
        <v>0.16300000000000001</v>
      </c>
      <c r="KR63" s="1">
        <f t="shared" si="2665"/>
        <v>5.6375838926174504</v>
      </c>
      <c r="KS63" s="1">
        <f t="shared" si="2666"/>
        <v>8.4563758389261754E-3</v>
      </c>
      <c r="KT63" s="1">
        <f t="shared" si="2667"/>
        <v>64.876871678439343</v>
      </c>
      <c r="KU63" s="1"/>
      <c r="KV63" s="1"/>
      <c r="KW63" s="1" t="s">
        <v>11</v>
      </c>
      <c r="KX63" s="1" t="s">
        <v>40</v>
      </c>
      <c r="KY63" s="1">
        <v>42</v>
      </c>
      <c r="KZ63" s="1">
        <v>14</v>
      </c>
      <c r="LA63" s="1">
        <v>0.247</v>
      </c>
      <c r="LB63" s="1">
        <f t="shared" si="2668"/>
        <v>0.182</v>
      </c>
      <c r="LC63" s="1">
        <f t="shared" si="2669"/>
        <v>6.4395973154362416</v>
      </c>
      <c r="LD63" s="1">
        <f t="shared" si="2670"/>
        <v>9.6593959731543621E-3</v>
      </c>
      <c r="LE63" s="1">
        <f t="shared" si="2671"/>
        <v>74.106379018407779</v>
      </c>
      <c r="LF63" s="1"/>
      <c r="LG63" s="1"/>
      <c r="LH63" s="1" t="s">
        <v>11</v>
      </c>
      <c r="LI63" s="1" t="s">
        <v>41</v>
      </c>
      <c r="LJ63" s="1">
        <v>43</v>
      </c>
      <c r="LK63" s="1">
        <v>14</v>
      </c>
      <c r="LL63" s="1">
        <v>0.04</v>
      </c>
      <c r="LM63" s="1">
        <f t="shared" si="2672"/>
        <v>3.0000000000000027E-3</v>
      </c>
      <c r="LN63" s="1">
        <f t="shared" si="2673"/>
        <v>-0.52364864864864846</v>
      </c>
      <c r="LO63" s="1">
        <f t="shared" si="2674"/>
        <v>-7.8547297297297276E-4</v>
      </c>
      <c r="LP63" s="1">
        <f t="shared" si="2675"/>
        <v>-6.0261074300738251</v>
      </c>
      <c r="LQ63" s="1"/>
      <c r="LR63" s="1"/>
      <c r="LS63" s="1" t="s">
        <v>11</v>
      </c>
      <c r="LT63" s="1" t="s">
        <v>42</v>
      </c>
      <c r="LU63" s="1">
        <v>44</v>
      </c>
      <c r="LV63" s="1">
        <v>14</v>
      </c>
      <c r="LW63" s="1">
        <v>6.0999999999999999E-2</v>
      </c>
      <c r="LX63" s="1">
        <f t="shared" si="2676"/>
        <v>1.8000000000000002E-2</v>
      </c>
      <c r="LY63" s="1">
        <f t="shared" si="2677"/>
        <v>-0.93238434163701067</v>
      </c>
      <c r="LZ63" s="1">
        <f t="shared" si="2678"/>
        <v>-1.3985765124555161E-3</v>
      </c>
      <c r="MA63" s="1">
        <f t="shared" si="2679"/>
        <v>-10.729805611688336</v>
      </c>
      <c r="MB63" s="1"/>
      <c r="MC63" s="1"/>
      <c r="MD63" s="1" t="s">
        <v>11</v>
      </c>
      <c r="ME63" s="1" t="s">
        <v>43</v>
      </c>
      <c r="MF63" s="1">
        <v>46</v>
      </c>
      <c r="MG63" s="1">
        <v>14</v>
      </c>
      <c r="MH63" s="1">
        <v>8.1000000000000003E-2</v>
      </c>
      <c r="MI63" s="1">
        <f t="shared" si="2680"/>
        <v>2.9000000000000005E-2</v>
      </c>
      <c r="MJ63" s="1">
        <f t="shared" si="2681"/>
        <v>0.24067796610169512</v>
      </c>
      <c r="MK63" s="1">
        <f t="shared" si="2682"/>
        <v>3.6101694915254267E-4</v>
      </c>
      <c r="ML63" s="1">
        <f t="shared" si="2683"/>
        <v>2.7697030891291776</v>
      </c>
      <c r="MM63" s="1"/>
      <c r="MN63" s="1"/>
      <c r="MO63" s="1" t="s">
        <v>11</v>
      </c>
      <c r="MP63" s="1" t="s">
        <v>44</v>
      </c>
      <c r="MQ63" s="1">
        <v>52</v>
      </c>
      <c r="MR63" s="1">
        <v>14</v>
      </c>
      <c r="MS63" s="1">
        <v>0.109</v>
      </c>
      <c r="MT63" s="1">
        <f t="shared" si="2684"/>
        <v>4.5999999999999999E-2</v>
      </c>
      <c r="MU63" s="1">
        <f t="shared" si="2685"/>
        <v>1.0101010101010099</v>
      </c>
      <c r="MV63" s="1">
        <f t="shared" si="2686"/>
        <v>1.5151515151515149E-3</v>
      </c>
      <c r="MW63" s="1">
        <f t="shared" si="2687"/>
        <v>11.624162914968084</v>
      </c>
      <c r="MX63" s="1"/>
      <c r="MY63" s="1"/>
      <c r="MZ63" s="1" t="s">
        <v>11</v>
      </c>
      <c r="NA63" s="1" t="s">
        <v>45</v>
      </c>
      <c r="NB63" s="1">
        <v>53</v>
      </c>
      <c r="NC63" s="1">
        <v>14</v>
      </c>
      <c r="ND63" s="1">
        <v>0.121</v>
      </c>
      <c r="NE63" s="1">
        <f t="shared" si="2688"/>
        <v>2.7999999999999997E-2</v>
      </c>
      <c r="NF63" s="1">
        <f t="shared" si="2689"/>
        <v>0.25337837837837823</v>
      </c>
      <c r="NG63" s="1">
        <f t="shared" si="2690"/>
        <v>3.8006756756756737E-4</v>
      </c>
      <c r="NH63" s="1">
        <f t="shared" si="2691"/>
        <v>2.9158584339066889</v>
      </c>
      <c r="NI63" s="1"/>
      <c r="NJ63" s="1"/>
      <c r="NK63" s="1" t="s">
        <v>11</v>
      </c>
      <c r="NL63" s="1" t="s">
        <v>46</v>
      </c>
      <c r="NM63" s="1">
        <v>56</v>
      </c>
      <c r="NN63" s="1">
        <v>14</v>
      </c>
      <c r="NO63" s="1">
        <v>0.14099999999999999</v>
      </c>
      <c r="NP63" s="1">
        <f t="shared" si="2692"/>
        <v>4.8999999999999988E-2</v>
      </c>
      <c r="NQ63" s="1">
        <f t="shared" si="2693"/>
        <v>1.0203389830508471</v>
      </c>
      <c r="NR63" s="1">
        <f t="shared" si="2694"/>
        <v>1.5305084745762707E-3</v>
      </c>
      <c r="NS63" s="1">
        <f t="shared" si="2695"/>
        <v>11.741980701801149</v>
      </c>
      <c r="NT63" s="1"/>
      <c r="NU63" s="1"/>
      <c r="NV63" s="1" t="s">
        <v>11</v>
      </c>
      <c r="NW63" s="1" t="s">
        <v>47</v>
      </c>
      <c r="NX63" s="1">
        <v>57</v>
      </c>
      <c r="NY63" s="1">
        <v>14</v>
      </c>
      <c r="NZ63" s="1">
        <v>1.0999999999999999E-2</v>
      </c>
      <c r="OA63" s="1">
        <f t="shared" si="2696"/>
        <v>2.3E-2</v>
      </c>
      <c r="OB63" s="1">
        <f t="shared" si="2697"/>
        <v>1.469453376205788</v>
      </c>
      <c r="OC63" s="1">
        <f t="shared" si="2698"/>
        <v>2.2041800643086821E-3</v>
      </c>
      <c r="OD63" s="1">
        <f t="shared" si="2699"/>
        <v>16.91035378655631</v>
      </c>
      <c r="OE63" s="1"/>
      <c r="OF63" s="1"/>
      <c r="OG63" s="1" t="s">
        <v>11</v>
      </c>
      <c r="OH63" s="1" t="s">
        <v>48</v>
      </c>
      <c r="OI63" s="1">
        <v>58</v>
      </c>
      <c r="OJ63" s="1">
        <v>14</v>
      </c>
      <c r="OK63" s="1">
        <v>1.7999999999999999E-2</v>
      </c>
      <c r="OL63" s="1">
        <f t="shared" si="2700"/>
        <v>0.03</v>
      </c>
      <c r="OM63" s="1">
        <f t="shared" si="2701"/>
        <v>1.6935483870967742</v>
      </c>
      <c r="ON63" s="1">
        <f t="shared" si="2702"/>
        <v>2.5403225806451615E-3</v>
      </c>
      <c r="OO63" s="1">
        <f t="shared" si="2703"/>
        <v>19.489221532434396</v>
      </c>
      <c r="OP63" s="1"/>
      <c r="OQ63" s="1"/>
      <c r="OR63" s="1" t="s">
        <v>11</v>
      </c>
      <c r="OS63" s="1" t="s">
        <v>49</v>
      </c>
      <c r="OT63" s="1">
        <v>59</v>
      </c>
      <c r="OU63" s="1">
        <v>14</v>
      </c>
      <c r="OV63" s="1">
        <v>2.7E-2</v>
      </c>
      <c r="OW63" s="1">
        <f t="shared" si="2704"/>
        <v>3.9E-2</v>
      </c>
      <c r="OX63" s="1">
        <f t="shared" si="2705"/>
        <v>2.0548387096774197</v>
      </c>
      <c r="OY63" s="1">
        <f t="shared" si="2706"/>
        <v>3.0822580645161295E-3</v>
      </c>
      <c r="OZ63" s="1">
        <f t="shared" si="2707"/>
        <v>23.646922126020403</v>
      </c>
      <c r="PA63" s="1"/>
      <c r="PB63" s="1"/>
      <c r="PC63" s="1" t="s">
        <v>11</v>
      </c>
      <c r="PD63" s="1" t="s">
        <v>50</v>
      </c>
      <c r="PE63" s="1">
        <v>60</v>
      </c>
      <c r="PF63" s="1">
        <v>14</v>
      </c>
      <c r="PG63" s="1">
        <v>3.9E-2</v>
      </c>
      <c r="PH63" s="1">
        <f t="shared" si="2708"/>
        <v>5.1000000000000004E-2</v>
      </c>
      <c r="PI63" s="1">
        <f t="shared" si="2709"/>
        <v>2.4870967741935486</v>
      </c>
      <c r="PJ63" s="1">
        <f t="shared" si="2710"/>
        <v>3.730645161290323E-3</v>
      </c>
      <c r="PK63" s="1">
        <f t="shared" si="2711"/>
        <v>28.621313907632231</v>
      </c>
      <c r="PL63" s="1"/>
      <c r="PM63" s="1"/>
      <c r="PN63" s="1" t="s">
        <v>11</v>
      </c>
      <c r="PO63" s="1" t="s">
        <v>51</v>
      </c>
      <c r="PP63" s="1">
        <v>63</v>
      </c>
      <c r="PQ63" s="1">
        <v>14</v>
      </c>
      <c r="PR63" s="1">
        <v>5.5E-2</v>
      </c>
      <c r="PS63" s="1">
        <f t="shared" si="2712"/>
        <v>6.9000000000000006E-2</v>
      </c>
      <c r="PT63" s="1">
        <f t="shared" si="2713"/>
        <v>3.0841423948220066</v>
      </c>
      <c r="PU63" s="1">
        <f t="shared" si="2714"/>
        <v>4.6262135922330097E-3</v>
      </c>
      <c r="PV63" s="1">
        <f t="shared" si="2715"/>
        <v>35.492067913867118</v>
      </c>
      <c r="PW63" s="1"/>
      <c r="PX63" s="1"/>
      <c r="PY63" s="1" t="s">
        <v>11</v>
      </c>
      <c r="PZ63" s="1" t="s">
        <v>52</v>
      </c>
      <c r="QA63" s="1">
        <v>64</v>
      </c>
      <c r="QB63" s="1">
        <v>14</v>
      </c>
      <c r="QC63" s="1">
        <v>6.0999999999999999E-2</v>
      </c>
      <c r="QD63" s="1">
        <f t="shared" si="2716"/>
        <v>6.2E-2</v>
      </c>
      <c r="QE63" s="1">
        <f t="shared" si="2717"/>
        <v>2.8290322580645162</v>
      </c>
      <c r="QF63" s="1">
        <f t="shared" si="2718"/>
        <v>4.2435483870967745E-3</v>
      </c>
      <c r="QG63" s="1">
        <f t="shared" si="2719"/>
        <v>32.556280540847553</v>
      </c>
      <c r="QH63" s="1"/>
      <c r="QI63" s="1"/>
      <c r="QJ63" s="1" t="s">
        <v>11</v>
      </c>
      <c r="QK63" s="1" t="s">
        <v>53</v>
      </c>
      <c r="QL63" s="1">
        <v>65</v>
      </c>
      <c r="QM63" s="1">
        <v>14</v>
      </c>
      <c r="QN63" s="1">
        <v>6.7000000000000004E-2</v>
      </c>
      <c r="QO63" s="1">
        <f t="shared" si="2720"/>
        <v>6.9000000000000006E-2</v>
      </c>
      <c r="QP63" s="1">
        <f t="shared" si="2721"/>
        <v>3.0517799352750812</v>
      </c>
      <c r="QQ63" s="1">
        <f t="shared" si="2722"/>
        <v>4.5776699029126218E-3</v>
      </c>
      <c r="QR63" s="1">
        <f t="shared" si="2723"/>
        <v>35.119643276785624</v>
      </c>
      <c r="QS63" s="1"/>
      <c r="QT63" s="1"/>
      <c r="QU63" s="1" t="s">
        <v>11</v>
      </c>
      <c r="QV63" s="1" t="s">
        <v>54</v>
      </c>
      <c r="QW63" s="1">
        <v>66</v>
      </c>
      <c r="QX63" s="1">
        <v>14</v>
      </c>
      <c r="QY63" s="1">
        <v>7.4999999999999997E-2</v>
      </c>
      <c r="QZ63" s="1">
        <f t="shared" si="2724"/>
        <v>7.3999999999999996E-2</v>
      </c>
      <c r="RA63" s="1">
        <f t="shared" si="2725"/>
        <v>3.2724358974358974</v>
      </c>
      <c r="RB63" s="1">
        <f t="shared" si="2726"/>
        <v>4.9086538461538464E-3</v>
      </c>
      <c r="RC63" s="1">
        <f t="shared" si="2727"/>
        <v>37.65893472057882</v>
      </c>
      <c r="RD63" s="1"/>
      <c r="RE63" s="1"/>
      <c r="RF63" s="1" t="s">
        <v>11</v>
      </c>
      <c r="RG63" s="1" t="s">
        <v>55</v>
      </c>
      <c r="RH63" s="1">
        <v>67</v>
      </c>
      <c r="RI63" s="1">
        <v>14</v>
      </c>
      <c r="RJ63" s="1">
        <v>9.2999999999999999E-2</v>
      </c>
      <c r="RK63" s="1">
        <f t="shared" si="2728"/>
        <v>9.4E-2</v>
      </c>
      <c r="RL63" s="1">
        <f t="shared" si="2729"/>
        <v>3.8974358974358978</v>
      </c>
      <c r="RM63" s="1">
        <f t="shared" si="2730"/>
        <v>5.8461538461538464E-3</v>
      </c>
      <c r="RN63" s="1">
        <f t="shared" si="2731"/>
        <v>44.851385524215324</v>
      </c>
      <c r="RO63" s="1"/>
      <c r="RP63" s="1"/>
      <c r="RQ63" s="1" t="s">
        <v>11</v>
      </c>
      <c r="RR63" s="1" t="s">
        <v>56</v>
      </c>
      <c r="RS63" s="1">
        <v>70</v>
      </c>
      <c r="RT63" s="1">
        <v>14</v>
      </c>
      <c r="RU63" s="1">
        <v>0.11</v>
      </c>
      <c r="RV63" s="1">
        <f t="shared" si="2732"/>
        <v>0.104</v>
      </c>
      <c r="RW63" s="1">
        <f t="shared" si="2733"/>
        <v>4.1891025641025639</v>
      </c>
      <c r="RX63" s="1">
        <f t="shared" si="2734"/>
        <v>6.2836538461538459E-3</v>
      </c>
      <c r="RY63" s="1">
        <f t="shared" si="2735"/>
        <v>48.207862565912357</v>
      </c>
      <c r="RZ63" s="1"/>
      <c r="SA63" s="1"/>
      <c r="SB63" s="2" t="s">
        <v>11</v>
      </c>
      <c r="SC63" s="1" t="s">
        <v>57</v>
      </c>
      <c r="SD63" s="1">
        <v>71</v>
      </c>
      <c r="SE63" s="2">
        <v>14</v>
      </c>
      <c r="SF63" s="1">
        <v>2.9000000000000001E-2</v>
      </c>
      <c r="SG63" s="1">
        <f t="shared" si="2736"/>
        <v>2.5000000000000001E-2</v>
      </c>
      <c r="SH63" s="1">
        <f t="shared" si="2737"/>
        <v>1.6095890410958904</v>
      </c>
      <c r="SI63" s="1">
        <f t="shared" si="2738"/>
        <v>2.4143835616438356E-3</v>
      </c>
      <c r="SJ63" s="1">
        <f t="shared" si="2739"/>
        <v>18.523023987447434</v>
      </c>
      <c r="SK63" s="1"/>
      <c r="SL63" s="1"/>
      <c r="SM63" s="2" t="s">
        <v>11</v>
      </c>
      <c r="SN63" s="1" t="s">
        <v>58</v>
      </c>
      <c r="SO63" s="1">
        <v>72</v>
      </c>
      <c r="SP63" s="2">
        <v>14</v>
      </c>
      <c r="SQ63" s="1">
        <v>4.1000000000000002E-2</v>
      </c>
      <c r="SR63" s="1">
        <f t="shared" si="2740"/>
        <v>3.5000000000000003E-2</v>
      </c>
      <c r="SS63" s="1">
        <f t="shared" si="2741"/>
        <v>1.8797250859106529</v>
      </c>
      <c r="ST63" s="1">
        <f t="shared" si="2742"/>
        <v>2.8195876288659794E-3</v>
      </c>
      <c r="SU63" s="1">
        <f t="shared" si="2743"/>
        <v>21.631728327638033</v>
      </c>
      <c r="SV63" s="1"/>
      <c r="SW63" s="1"/>
      <c r="SX63" s="2" t="s">
        <v>11</v>
      </c>
      <c r="SY63" s="1" t="s">
        <v>59</v>
      </c>
      <c r="SZ63" s="1">
        <v>73</v>
      </c>
      <c r="TA63" s="2">
        <v>14</v>
      </c>
      <c r="TB63" s="1">
        <v>5.0999999999999997E-2</v>
      </c>
      <c r="TC63" s="1">
        <f t="shared" si="2744"/>
        <v>4.4999999999999998E-2</v>
      </c>
      <c r="TD63" s="1">
        <f t="shared" si="2745"/>
        <v>2.1655172413793102</v>
      </c>
      <c r="TE63" s="1">
        <f t="shared" si="2746"/>
        <v>3.2482758620689654E-3</v>
      </c>
      <c r="TF63" s="1">
        <f t="shared" si="2747"/>
        <v>24.920601956875718</v>
      </c>
      <c r="TG63" s="1"/>
      <c r="TH63" s="1"/>
      <c r="TI63" s="2" t="s">
        <v>11</v>
      </c>
      <c r="TJ63" s="1" t="s">
        <v>60</v>
      </c>
      <c r="TK63" s="1">
        <v>74</v>
      </c>
      <c r="TL63" s="2">
        <v>14</v>
      </c>
      <c r="TM63" s="1">
        <v>5.7000000000000002E-2</v>
      </c>
      <c r="TN63" s="1">
        <f t="shared" si="2748"/>
        <v>5.1000000000000004E-2</v>
      </c>
      <c r="TO63" s="1">
        <f t="shared" si="1899"/>
        <v>2.3711340206185567</v>
      </c>
      <c r="TP63" s="1">
        <f t="shared" si="2749"/>
        <v>3.5567010309278352E-3</v>
      </c>
      <c r="TQ63" s="1">
        <f t="shared" si="2750"/>
        <v>27.286823667404466</v>
      </c>
      <c r="TR63" s="1"/>
      <c r="TS63" s="1"/>
      <c r="TT63" s="2" t="s">
        <v>11</v>
      </c>
      <c r="TU63" s="1" t="s">
        <v>61</v>
      </c>
      <c r="TV63" s="1">
        <v>77</v>
      </c>
      <c r="TW63" s="2">
        <v>14</v>
      </c>
      <c r="TX63" s="1">
        <v>7.0999999999999994E-2</v>
      </c>
      <c r="TY63" s="1">
        <f t="shared" si="2751"/>
        <v>6.1999999999999993E-2</v>
      </c>
      <c r="TZ63" s="1">
        <f t="shared" si="2752"/>
        <v>2.7216494845360821</v>
      </c>
      <c r="UA63" s="1">
        <f t="shared" si="2753"/>
        <v>4.0824742268041232E-3</v>
      </c>
      <c r="UB63" s="1">
        <f t="shared" si="2754"/>
        <v>31.320528035629469</v>
      </c>
      <c r="UC63" s="1"/>
      <c r="UD63" s="1"/>
      <c r="UE63" s="2" t="s">
        <v>11</v>
      </c>
      <c r="UF63" s="1" t="s">
        <v>62</v>
      </c>
      <c r="UG63" s="1">
        <v>78</v>
      </c>
      <c r="UH63" s="2">
        <v>14</v>
      </c>
      <c r="UI63" s="1">
        <v>7.4999999999999997E-2</v>
      </c>
      <c r="UJ63" s="1">
        <f t="shared" si="2755"/>
        <v>6.7000000000000004E-2</v>
      </c>
      <c r="UK63" s="1">
        <f t="shared" si="2756"/>
        <v>2.4809688581314879</v>
      </c>
      <c r="UL63" s="1">
        <f t="shared" si="2757"/>
        <v>3.7214532871972321E-3</v>
      </c>
      <c r="UM63" s="1">
        <f t="shared" si="2758"/>
        <v>28.550794331943933</v>
      </c>
      <c r="UN63" s="1"/>
      <c r="UO63" s="1"/>
      <c r="UP63" s="2" t="s">
        <v>11</v>
      </c>
      <c r="UQ63" s="1" t="s">
        <v>63</v>
      </c>
      <c r="UR63" s="1">
        <v>79</v>
      </c>
      <c r="US63" s="2">
        <v>14</v>
      </c>
      <c r="UT63" s="1">
        <v>8.2000000000000003E-2</v>
      </c>
      <c r="UU63" s="1">
        <f t="shared" si="2759"/>
        <v>7.3000000000000009E-2</v>
      </c>
      <c r="UV63" s="1">
        <f t="shared" si="2760"/>
        <v>3.0896551724137935</v>
      </c>
      <c r="UW63" s="1">
        <f t="shared" si="2761"/>
        <v>4.6344827586206902E-3</v>
      </c>
      <c r="UX63" s="1">
        <f t="shared" si="2762"/>
        <v>35.555508524459626</v>
      </c>
      <c r="UY63" s="1"/>
      <c r="UZ63" s="1"/>
      <c r="VA63" s="2" t="s">
        <v>11</v>
      </c>
      <c r="VB63" s="1" t="s">
        <v>64</v>
      </c>
      <c r="VC63" s="1">
        <v>80</v>
      </c>
      <c r="VD63" s="2">
        <v>14</v>
      </c>
      <c r="VE63" s="1">
        <v>8.6999999999999994E-2</v>
      </c>
      <c r="VF63" s="1">
        <f t="shared" si="2763"/>
        <v>7.6999999999999999E-2</v>
      </c>
      <c r="VG63" s="1">
        <f t="shared" si="2764"/>
        <v>3.1999999999999997</v>
      </c>
      <c r="VH63" s="1">
        <f t="shared" si="2765"/>
        <v>4.7999999999999996E-3</v>
      </c>
      <c r="VI63" s="1">
        <f t="shared" si="2766"/>
        <v>36.82534811461889</v>
      </c>
      <c r="VJ63" s="1"/>
      <c r="VK63" s="1"/>
      <c r="VL63" s="2" t="s">
        <v>11</v>
      </c>
      <c r="VM63" s="1" t="s">
        <v>65</v>
      </c>
      <c r="VN63" s="1">
        <v>84</v>
      </c>
      <c r="VO63" s="2">
        <v>14</v>
      </c>
      <c r="VP63" s="1">
        <v>0.113</v>
      </c>
      <c r="VQ63" s="1">
        <f t="shared" si="2767"/>
        <v>0.10100000000000001</v>
      </c>
      <c r="VR63" s="1">
        <f t="shared" si="2768"/>
        <v>4.0412371134020617</v>
      </c>
      <c r="VS63" s="1">
        <f t="shared" si="2769"/>
        <v>6.0618556701030925E-3</v>
      </c>
      <c r="VT63" s="1">
        <f t="shared" si="2770"/>
        <v>46.506238598358912</v>
      </c>
      <c r="VU63" s="1"/>
      <c r="VV63" s="1"/>
      <c r="VW63" s="2" t="s">
        <v>11</v>
      </c>
      <c r="VX63" s="1" t="s">
        <v>66</v>
      </c>
      <c r="VY63" s="1">
        <v>85</v>
      </c>
      <c r="VZ63" s="2">
        <v>14</v>
      </c>
      <c r="WA63" s="1">
        <v>3.7999999999999999E-2</v>
      </c>
      <c r="WB63" s="1">
        <f t="shared" si="2771"/>
        <v>3.3000000000000002E-2</v>
      </c>
      <c r="WC63" s="1">
        <f t="shared" si="2772"/>
        <v>1.3832752613240418</v>
      </c>
      <c r="WD63" s="1">
        <f t="shared" si="2773"/>
        <v>2.0749128919860626E-3</v>
      </c>
      <c r="WE63" s="1">
        <f t="shared" si="2774"/>
        <v>15.918622823936957</v>
      </c>
      <c r="WF63" s="1"/>
      <c r="WG63" s="1"/>
      <c r="WH63" s="2" t="s">
        <v>11</v>
      </c>
      <c r="WI63" s="1" t="s">
        <v>67</v>
      </c>
      <c r="WJ63" s="1">
        <v>86</v>
      </c>
      <c r="WK63" s="2">
        <v>14</v>
      </c>
      <c r="WL63" s="1">
        <v>0.05</v>
      </c>
      <c r="WM63" s="1">
        <f t="shared" si="2775"/>
        <v>4.2000000000000003E-2</v>
      </c>
      <c r="WN63" s="1">
        <f t="shared" si="2776"/>
        <v>1.6145833333333333</v>
      </c>
      <c r="WO63" s="1">
        <f t="shared" si="2777"/>
        <v>2.421875E-3</v>
      </c>
      <c r="WP63" s="1">
        <f t="shared" si="2778"/>
        <v>18.5804979093943</v>
      </c>
      <c r="WQ63" s="1"/>
      <c r="WR63" s="1"/>
      <c r="WS63" s="2" t="s">
        <v>11</v>
      </c>
      <c r="WT63" s="1" t="s">
        <v>68</v>
      </c>
      <c r="WU63" s="1">
        <v>87</v>
      </c>
      <c r="WV63" s="2">
        <v>14</v>
      </c>
      <c r="WW63" s="1">
        <v>4.9000000000000002E-2</v>
      </c>
      <c r="WX63" s="1">
        <f t="shared" si="2779"/>
        <v>4.2000000000000003E-2</v>
      </c>
      <c r="WY63" s="1">
        <f t="shared" si="2780"/>
        <v>1.602787456445993</v>
      </c>
      <c r="WZ63" s="1">
        <f t="shared" si="2781"/>
        <v>2.4041811846689893E-3</v>
      </c>
      <c r="XA63" s="1">
        <f t="shared" si="2782"/>
        <v>18.444751886677583</v>
      </c>
      <c r="XB63" s="1"/>
      <c r="XC63" s="1"/>
      <c r="XD63" s="2" t="s">
        <v>11</v>
      </c>
      <c r="XE63" s="1" t="s">
        <v>69</v>
      </c>
      <c r="XF63" s="1">
        <v>88</v>
      </c>
      <c r="XG63" s="2">
        <v>14</v>
      </c>
      <c r="XH63" s="1">
        <v>6.3E-2</v>
      </c>
      <c r="XI63" s="1">
        <f t="shared" si="2783"/>
        <v>5.3999999999999999E-2</v>
      </c>
      <c r="XJ63" s="1">
        <f t="shared" si="2784"/>
        <v>1.9930555555555556</v>
      </c>
      <c r="XK63" s="1">
        <f t="shared" si="2785"/>
        <v>2.9895833333333332E-3</v>
      </c>
      <c r="XL63" s="1">
        <f t="shared" si="2786"/>
        <v>22.935926451596405</v>
      </c>
      <c r="XM63" s="1"/>
      <c r="XN63" s="1"/>
      <c r="XO63" s="2" t="s">
        <v>11</v>
      </c>
      <c r="XP63" s="1" t="s">
        <v>70</v>
      </c>
      <c r="XQ63" s="1">
        <v>91</v>
      </c>
      <c r="XR63" s="2">
        <v>14</v>
      </c>
      <c r="XS63" s="1">
        <v>7.5999999999999998E-2</v>
      </c>
      <c r="XT63" s="1">
        <f t="shared" si="2787"/>
        <v>6.5000000000000002E-2</v>
      </c>
      <c r="XU63" s="1">
        <f t="shared" si="2788"/>
        <v>2.3702422145328721</v>
      </c>
      <c r="XV63" s="1">
        <f t="shared" si="2789"/>
        <v>3.5553633217993083E-3</v>
      </c>
      <c r="XW63" s="1">
        <f t="shared" si="2790"/>
        <v>27.276560833168194</v>
      </c>
      <c r="XX63" s="1"/>
      <c r="XY63" s="1"/>
      <c r="XZ63" s="2" t="s">
        <v>11</v>
      </c>
      <c r="YA63" s="1" t="s">
        <v>71</v>
      </c>
      <c r="YB63" s="1">
        <v>92</v>
      </c>
      <c r="YC63" s="2">
        <v>14</v>
      </c>
      <c r="YD63" s="1">
        <v>7.4999999999999997E-2</v>
      </c>
      <c r="YE63" s="1">
        <f t="shared" si="2791"/>
        <v>6.4000000000000001E-2</v>
      </c>
      <c r="YF63" s="1">
        <f t="shared" si="2792"/>
        <v>2.4536082474226806</v>
      </c>
      <c r="YG63" s="1">
        <f t="shared" si="2793"/>
        <v>3.6804123711340207E-3</v>
      </c>
      <c r="YH63" s="1">
        <f t="shared" si="2794"/>
        <v>28.235930577575058</v>
      </c>
      <c r="YI63" s="1"/>
      <c r="YJ63" s="1"/>
      <c r="YK63" s="2" t="s">
        <v>11</v>
      </c>
      <c r="YL63" s="1" t="s">
        <v>72</v>
      </c>
      <c r="YM63" s="1">
        <v>93</v>
      </c>
      <c r="YN63" s="2">
        <v>14</v>
      </c>
      <c r="YO63" s="1">
        <v>8.3000000000000004E-2</v>
      </c>
      <c r="YP63" s="1">
        <f t="shared" si="2795"/>
        <v>7.2000000000000008E-2</v>
      </c>
      <c r="YQ63" s="1">
        <f t="shared" si="2796"/>
        <v>2.6894197952218435</v>
      </c>
      <c r="YR63" s="1">
        <f t="shared" si="2797"/>
        <v>4.0341296928327651E-3</v>
      </c>
      <c r="YS63" s="1">
        <f t="shared" si="2798"/>
        <v>30.949631307934826</v>
      </c>
      <c r="YT63" s="1"/>
      <c r="YU63" s="1"/>
      <c r="YV63" s="2" t="s">
        <v>11</v>
      </c>
      <c r="YW63" s="1" t="s">
        <v>73</v>
      </c>
      <c r="YX63" s="1">
        <v>94</v>
      </c>
      <c r="YY63" s="2">
        <v>14</v>
      </c>
      <c r="YZ63" s="1">
        <v>8.6999999999999994E-2</v>
      </c>
      <c r="ZA63" s="1">
        <f t="shared" si="2799"/>
        <v>7.3999999999999996E-2</v>
      </c>
      <c r="ZB63" s="1">
        <f t="shared" si="2800"/>
        <v>2.7142857142857144</v>
      </c>
      <c r="ZC63" s="1">
        <f t="shared" si="2801"/>
        <v>4.0714285714285713E-3</v>
      </c>
      <c r="ZD63" s="1">
        <f t="shared" si="2802"/>
        <v>31.235786347221385</v>
      </c>
      <c r="ZE63" s="1"/>
      <c r="ZF63" s="1"/>
      <c r="ZG63" s="2" t="s">
        <v>11</v>
      </c>
      <c r="ZH63" s="1" t="s">
        <v>74</v>
      </c>
      <c r="ZI63" s="1">
        <v>95</v>
      </c>
      <c r="ZJ63" s="2">
        <v>14</v>
      </c>
      <c r="ZK63" s="1">
        <v>8.8999999999999996E-2</v>
      </c>
      <c r="ZL63" s="1">
        <f t="shared" si="2803"/>
        <v>7.5999999999999998E-2</v>
      </c>
      <c r="ZM63" s="1">
        <f t="shared" si="2804"/>
        <v>2.8027210884353742</v>
      </c>
      <c r="ZN63" s="1">
        <f t="shared" si="2805"/>
        <v>4.2040816326530612E-3</v>
      </c>
      <c r="ZO63" s="1">
        <f t="shared" si="2806"/>
        <v>32.253493671817573</v>
      </c>
      <c r="ZP63" s="1"/>
      <c r="ZQ63" s="1"/>
      <c r="ZR63" s="2" t="s">
        <v>11</v>
      </c>
      <c r="ZS63" s="1" t="s">
        <v>75</v>
      </c>
      <c r="ZT63" s="1">
        <v>99</v>
      </c>
      <c r="ZU63" s="2">
        <v>14</v>
      </c>
      <c r="ZV63" s="1">
        <v>0.105</v>
      </c>
      <c r="ZW63" s="1">
        <f t="shared" si="2807"/>
        <v>0.09</v>
      </c>
      <c r="ZX63" s="1">
        <f t="shared" si="2808"/>
        <v>3.150684931506849</v>
      </c>
      <c r="ZY63" s="1">
        <f t="shared" si="2809"/>
        <v>4.726027397260274E-3</v>
      </c>
      <c r="ZZ63" s="1">
        <f t="shared" si="2810"/>
        <v>36.257834188194977</v>
      </c>
      <c r="AAA63" s="1"/>
      <c r="AAB63" s="1"/>
      <c r="AAC63" s="2" t="s">
        <v>11</v>
      </c>
      <c r="AAD63" s="1" t="s">
        <v>76</v>
      </c>
      <c r="AAE63" s="1">
        <v>100</v>
      </c>
      <c r="AAF63" s="2">
        <v>14</v>
      </c>
      <c r="AAG63" s="1">
        <v>0.02</v>
      </c>
      <c r="AAH63" s="1">
        <f t="shared" si="3404"/>
        <v>1.8000000000000002E-2</v>
      </c>
      <c r="AAI63" s="1">
        <f t="shared" si="2811"/>
        <v>1.5206896551724138</v>
      </c>
      <c r="AAJ63" s="1">
        <f t="shared" si="2812"/>
        <v>2.2810344827586208E-3</v>
      </c>
      <c r="AAK63" s="1">
        <f t="shared" si="2813"/>
        <v>17.499976851882472</v>
      </c>
      <c r="AAL63" s="1"/>
      <c r="AAM63" s="1"/>
      <c r="AAN63" s="2" t="s">
        <v>11</v>
      </c>
      <c r="AAO63" s="1" t="s">
        <v>77</v>
      </c>
      <c r="AAP63" s="1">
        <v>101</v>
      </c>
      <c r="AAQ63" s="2">
        <v>14</v>
      </c>
      <c r="AAR63" s="1">
        <v>3.5000000000000003E-2</v>
      </c>
      <c r="AAS63" s="1">
        <f t="shared" si="2814"/>
        <v>2.8000000000000004E-2</v>
      </c>
      <c r="AAT63" s="1">
        <f t="shared" si="2815"/>
        <v>1.6678200692041525</v>
      </c>
      <c r="AAU63" s="1">
        <f t="shared" si="2816"/>
        <v>2.501730103806229E-3</v>
      </c>
      <c r="AAV63" s="1">
        <f t="shared" si="2817"/>
        <v>19.193142075309595</v>
      </c>
      <c r="AAW63" s="1"/>
      <c r="AAX63" s="1"/>
      <c r="AAY63" s="2" t="s">
        <v>11</v>
      </c>
      <c r="AAZ63" s="1" t="s">
        <v>78</v>
      </c>
      <c r="ABA63" s="1">
        <v>102</v>
      </c>
      <c r="ABB63" s="2">
        <v>14</v>
      </c>
      <c r="ABC63" s="1">
        <v>3.5000000000000003E-2</v>
      </c>
      <c r="ABD63" s="1">
        <f t="shared" si="2818"/>
        <v>2.8000000000000004E-2</v>
      </c>
      <c r="ABE63" s="1">
        <f t="shared" si="2819"/>
        <v>1.7172413793103449</v>
      </c>
      <c r="ABF63" s="1">
        <f t="shared" si="2820"/>
        <v>2.5758620689655173E-3</v>
      </c>
      <c r="ABG63" s="1">
        <f t="shared" si="2821"/>
        <v>19.761878621853675</v>
      </c>
      <c r="ABH63" s="1"/>
      <c r="ABI63" s="1"/>
      <c r="ABJ63" s="2" t="s">
        <v>11</v>
      </c>
      <c r="ABK63" s="1" t="s">
        <v>79</v>
      </c>
      <c r="ABL63" s="1">
        <v>112</v>
      </c>
      <c r="ABM63" s="2">
        <v>14</v>
      </c>
      <c r="ABN63" s="1">
        <v>7.5999999999999998E-2</v>
      </c>
      <c r="ABO63" s="1">
        <f t="shared" si="2822"/>
        <v>5.8999999999999997E-2</v>
      </c>
      <c r="ABP63" s="1">
        <f t="shared" si="2823"/>
        <v>2.8571428571428568</v>
      </c>
      <c r="ABQ63" s="1">
        <f t="shared" si="2824"/>
        <v>4.2857142857142851E-3</v>
      </c>
      <c r="ABR63" s="1">
        <f t="shared" si="2825"/>
        <v>32.879775102338293</v>
      </c>
      <c r="ABS63" s="1"/>
      <c r="ABT63" s="1"/>
      <c r="ABU63" s="2" t="s">
        <v>11</v>
      </c>
      <c r="ABV63" s="1" t="s">
        <v>80</v>
      </c>
      <c r="ABW63" s="1">
        <v>113</v>
      </c>
      <c r="ABX63" s="2">
        <v>14</v>
      </c>
      <c r="ABY63" s="1">
        <v>0.03</v>
      </c>
      <c r="ABZ63" s="1">
        <f t="shared" si="2826"/>
        <v>1.7000000000000001E-2</v>
      </c>
      <c r="ACA63" s="1">
        <f t="shared" si="2827"/>
        <v>0.2678571428571429</v>
      </c>
      <c r="ACB63" s="1">
        <f t="shared" si="2828"/>
        <v>4.0178571428571439E-4</v>
      </c>
      <c r="ACC63" s="1">
        <f t="shared" si="2829"/>
        <v>3.0824789158442165</v>
      </c>
      <c r="ACD63" s="1"/>
      <c r="ACE63" s="1"/>
      <c r="ACF63" s="2" t="s">
        <v>11</v>
      </c>
      <c r="ACG63" s="1" t="s">
        <v>81</v>
      </c>
      <c r="ACH63" s="1">
        <v>114</v>
      </c>
      <c r="ACI63" s="2">
        <v>14</v>
      </c>
      <c r="ACJ63" s="1">
        <v>4.2000000000000003E-2</v>
      </c>
      <c r="ACK63" s="1">
        <f t="shared" si="2830"/>
        <v>2.8000000000000004E-2</v>
      </c>
      <c r="ACL63" s="1">
        <f t="shared" si="2831"/>
        <v>0.58422939068100366</v>
      </c>
      <c r="ACM63" s="1">
        <f t="shared" si="2832"/>
        <v>8.7634408602150549E-4</v>
      </c>
      <c r="ACN63" s="1">
        <f t="shared" si="2833"/>
        <v>6.7232658408186392</v>
      </c>
      <c r="ACO63" s="1"/>
      <c r="ACP63" s="1"/>
      <c r="ACQ63" s="2" t="s">
        <v>11</v>
      </c>
      <c r="ACR63" s="1" t="s">
        <v>82</v>
      </c>
      <c r="ACS63" s="1">
        <v>115</v>
      </c>
      <c r="ACT63" s="2">
        <v>14</v>
      </c>
      <c r="ACU63" s="1">
        <v>5.1999999999999998E-2</v>
      </c>
      <c r="ACV63" s="1">
        <f t="shared" si="2834"/>
        <v>3.7999999999999999E-2</v>
      </c>
      <c r="ACW63" s="1">
        <f t="shared" si="2835"/>
        <v>0.98576512455516008</v>
      </c>
      <c r="ACX63" s="1">
        <f t="shared" si="2836"/>
        <v>1.4786476868327402E-3</v>
      </c>
      <c r="ACY63" s="1">
        <f t="shared" si="2837"/>
        <v>11.344107459685759</v>
      </c>
      <c r="ACZ63" s="1"/>
      <c r="ADA63" s="1"/>
      <c r="ADB63" s="2" t="s">
        <v>11</v>
      </c>
      <c r="ADC63" s="1" t="s">
        <v>83</v>
      </c>
      <c r="ADD63" s="1">
        <v>116</v>
      </c>
      <c r="ADE63" s="2">
        <v>14</v>
      </c>
      <c r="ADF63" s="1">
        <v>6.3E-2</v>
      </c>
      <c r="ADG63" s="1">
        <f t="shared" si="2838"/>
        <v>4.7E-2</v>
      </c>
      <c r="ADH63" s="1">
        <f t="shared" si="2839"/>
        <v>1.3060498220640568</v>
      </c>
      <c r="ADI63" s="1">
        <f t="shared" si="2840"/>
        <v>1.9590747330960855E-3</v>
      </c>
      <c r="ADJ63" s="1">
        <f t="shared" si="2841"/>
        <v>15.029918547670302</v>
      </c>
      <c r="ADK63" s="1"/>
      <c r="ADL63" s="1"/>
      <c r="ADM63" s="2" t="s">
        <v>11</v>
      </c>
      <c r="ADN63" s="1" t="s">
        <v>84</v>
      </c>
      <c r="ADO63" s="1">
        <v>119</v>
      </c>
      <c r="ADP63" s="2">
        <v>14</v>
      </c>
      <c r="ADQ63" s="1">
        <v>7.6999999999999999E-2</v>
      </c>
      <c r="ADR63" s="1">
        <f t="shared" si="2842"/>
        <v>0.06</v>
      </c>
      <c r="ADS63" s="1">
        <f t="shared" si="2843"/>
        <v>1.2517985611510791</v>
      </c>
      <c r="ADT63" s="1">
        <f t="shared" si="2844"/>
        <v>1.8776978417266187E-3</v>
      </c>
      <c r="ADU63" s="1">
        <f t="shared" si="2845"/>
        <v>14.405599307427357</v>
      </c>
      <c r="ADV63" s="1"/>
      <c r="ADW63" s="1"/>
      <c r="ADX63" s="2" t="s">
        <v>11</v>
      </c>
      <c r="ADY63" s="1" t="s">
        <v>85</v>
      </c>
      <c r="ADZ63" s="1">
        <v>120</v>
      </c>
      <c r="AEA63" s="2">
        <v>14</v>
      </c>
      <c r="AEB63" s="1">
        <v>7.8E-2</v>
      </c>
      <c r="AEC63" s="1">
        <f t="shared" si="2846"/>
        <v>6.0999999999999999E-2</v>
      </c>
      <c r="AED63" s="1">
        <f t="shared" si="2847"/>
        <v>1.2589928057553958</v>
      </c>
      <c r="AEE63" s="1">
        <f t="shared" si="2848"/>
        <v>1.8884892086330938E-3</v>
      </c>
      <c r="AEF63" s="1">
        <f t="shared" si="2849"/>
        <v>14.488390108044756</v>
      </c>
      <c r="AEG63" s="1"/>
      <c r="AEH63" s="1"/>
      <c r="AEI63" s="2" t="s">
        <v>11</v>
      </c>
      <c r="AEJ63" s="1" t="s">
        <v>86</v>
      </c>
      <c r="AEK63" s="1">
        <v>121</v>
      </c>
      <c r="AEL63" s="2">
        <v>14</v>
      </c>
      <c r="AEM63" s="1">
        <v>7.9000000000000001E-2</v>
      </c>
      <c r="AEN63" s="1">
        <f t="shared" si="2850"/>
        <v>6.0999999999999999E-2</v>
      </c>
      <c r="AEO63" s="1">
        <f t="shared" si="2851"/>
        <v>1.2985611510791368</v>
      </c>
      <c r="AEP63" s="1">
        <f t="shared" si="2852"/>
        <v>1.9478417266187054E-3</v>
      </c>
      <c r="AEQ63" s="1">
        <f t="shared" si="2853"/>
        <v>14.94373951144045</v>
      </c>
      <c r="AER63" s="1"/>
      <c r="AES63" s="1"/>
      <c r="AET63" s="2" t="s">
        <v>11</v>
      </c>
      <c r="AEU63" s="1" t="s">
        <v>87</v>
      </c>
      <c r="AEV63" s="1">
        <v>122</v>
      </c>
      <c r="AEW63" s="2">
        <v>14</v>
      </c>
      <c r="AEX63" s="1">
        <v>0.08</v>
      </c>
      <c r="AEY63" s="1">
        <f t="shared" si="2854"/>
        <v>6.3E-2</v>
      </c>
      <c r="AEZ63" s="1">
        <f t="shared" si="2855"/>
        <v>1.3201438848920863</v>
      </c>
      <c r="AFA63" s="1">
        <f t="shared" si="2856"/>
        <v>1.9802158273381294E-3</v>
      </c>
      <c r="AFB63" s="1">
        <f t="shared" si="2857"/>
        <v>15.192111913292642</v>
      </c>
      <c r="AFC63" s="1"/>
      <c r="AFD63" s="1"/>
      <c r="AFE63" s="2" t="s">
        <v>11</v>
      </c>
      <c r="AFF63" s="1" t="s">
        <v>88</v>
      </c>
      <c r="AFG63" s="1">
        <v>123</v>
      </c>
      <c r="AFH63" s="2">
        <v>14</v>
      </c>
      <c r="AFI63" s="1">
        <v>8.2000000000000003E-2</v>
      </c>
      <c r="AFJ63" s="1">
        <f t="shared" si="2858"/>
        <v>6.5000000000000002E-2</v>
      </c>
      <c r="AFK63" s="1">
        <f t="shared" si="2859"/>
        <v>1.3884892086330938</v>
      </c>
      <c r="AFL63" s="1">
        <f t="shared" si="2860"/>
        <v>2.0827338129496406E-3</v>
      </c>
      <c r="AFM63" s="1">
        <f t="shared" si="2861"/>
        <v>15.978624519157931</v>
      </c>
      <c r="AFN63" s="1"/>
      <c r="AFO63" s="1"/>
      <c r="AFP63" s="2" t="s">
        <v>11</v>
      </c>
      <c r="AFQ63" s="1" t="s">
        <v>89</v>
      </c>
      <c r="AFR63" s="1">
        <v>126</v>
      </c>
      <c r="AFS63" s="2">
        <v>14</v>
      </c>
      <c r="AFT63" s="1">
        <v>9.7000000000000003E-2</v>
      </c>
      <c r="AFU63" s="1">
        <f t="shared" si="3405"/>
        <v>7.9000000000000001E-2</v>
      </c>
      <c r="AFV63" s="1">
        <f t="shared" si="2862"/>
        <v>2.0498220640569396</v>
      </c>
      <c r="AFW63" s="1">
        <f t="shared" si="2863"/>
        <v>3.0747330960854092E-3</v>
      </c>
      <c r="AFX63" s="1">
        <f t="shared" si="2864"/>
        <v>23.589190963101071</v>
      </c>
      <c r="AFY63" s="1"/>
      <c r="AFZ63" s="1"/>
      <c r="AGA63" s="2" t="s">
        <v>11</v>
      </c>
      <c r="AGB63" s="1" t="s">
        <v>90</v>
      </c>
      <c r="AGC63" s="1">
        <v>127</v>
      </c>
      <c r="AGD63" s="2">
        <v>14</v>
      </c>
      <c r="AGE63" s="1">
        <v>0.03</v>
      </c>
      <c r="AGF63" s="1">
        <f t="shared" si="2865"/>
        <v>1.4999999999999999E-2</v>
      </c>
      <c r="AGG63" s="1">
        <f t="shared" si="2866"/>
        <v>0.74410774410774416</v>
      </c>
      <c r="AGH63" s="1">
        <f t="shared" si="2867"/>
        <v>1.1161616161616164E-3</v>
      </c>
      <c r="AGI63" s="1">
        <f t="shared" si="2868"/>
        <v>8.563133347359825</v>
      </c>
      <c r="AGJ63" s="1"/>
      <c r="AGK63" s="1"/>
      <c r="AGL63" s="2" t="s">
        <v>11</v>
      </c>
      <c r="AGM63" s="1" t="s">
        <v>91</v>
      </c>
      <c r="AGN63" s="1">
        <v>128</v>
      </c>
      <c r="AGO63" s="2">
        <v>14</v>
      </c>
      <c r="AGP63" s="1">
        <v>4.2999999999999997E-2</v>
      </c>
      <c r="AGQ63" s="1">
        <f t="shared" si="2869"/>
        <v>2.7999999999999997E-2</v>
      </c>
      <c r="AGR63" s="1">
        <f t="shared" si="2870"/>
        <v>1.2173913043478259</v>
      </c>
      <c r="AGS63" s="1">
        <f t="shared" si="2871"/>
        <v>1.826086956521739E-3</v>
      </c>
      <c r="AGT63" s="1">
        <f t="shared" si="2872"/>
        <v>14.009643304474579</v>
      </c>
      <c r="AGU63" s="1"/>
      <c r="AGV63" s="1"/>
      <c r="AGW63" s="2" t="s">
        <v>11</v>
      </c>
      <c r="AGX63" s="1" t="s">
        <v>92</v>
      </c>
      <c r="AGY63" s="1">
        <v>129</v>
      </c>
      <c r="AGZ63" s="2">
        <v>14</v>
      </c>
      <c r="AHA63" s="1">
        <v>4.9000000000000002E-2</v>
      </c>
      <c r="AHB63" s="1">
        <f t="shared" si="2025"/>
        <v>3.5000000000000003E-2</v>
      </c>
      <c r="AHC63" s="1">
        <f t="shared" si="2873"/>
        <v>1.5415282392026579</v>
      </c>
      <c r="AHD63" s="1">
        <f t="shared" si="2874"/>
        <v>2.312292358803987E-3</v>
      </c>
      <c r="AHE63" s="1">
        <f t="shared" si="2875"/>
        <v>17.739785636610435</v>
      </c>
      <c r="AHF63" s="1"/>
      <c r="AHG63" s="1"/>
      <c r="AHH63" s="2" t="s">
        <v>11</v>
      </c>
      <c r="AHI63" s="1" t="s">
        <v>93</v>
      </c>
      <c r="AHJ63" s="1">
        <v>130</v>
      </c>
      <c r="AHK63" s="2">
        <v>14</v>
      </c>
      <c r="AHL63" s="1">
        <v>5.5E-2</v>
      </c>
      <c r="AHM63" s="1">
        <f t="shared" si="2876"/>
        <v>4.1000000000000002E-2</v>
      </c>
      <c r="AHN63" s="1">
        <f t="shared" si="2877"/>
        <v>1.7357859531772577</v>
      </c>
      <c r="AHO63" s="1">
        <f t="shared" si="2878"/>
        <v>2.6036789297658866E-3</v>
      </c>
      <c r="AHP63" s="1">
        <f t="shared" si="2879"/>
        <v>19.975288118193152</v>
      </c>
      <c r="AHQ63" s="1"/>
      <c r="AHR63" s="1"/>
      <c r="AHS63" s="2" t="s">
        <v>11</v>
      </c>
      <c r="AHT63" s="1" t="s">
        <v>94</v>
      </c>
      <c r="AHU63" s="1">
        <v>133</v>
      </c>
      <c r="AHV63" s="2">
        <v>14</v>
      </c>
      <c r="AHW63" s="1">
        <v>7.0000000000000007E-2</v>
      </c>
      <c r="AHX63" s="1">
        <f t="shared" si="2880"/>
        <v>5.4000000000000006E-2</v>
      </c>
      <c r="AHY63" s="1">
        <f t="shared" si="2881"/>
        <v>2.1893687707641201</v>
      </c>
      <c r="AHZ63" s="1">
        <f t="shared" si="2882"/>
        <v>3.2840531561461801E-3</v>
      </c>
      <c r="AIA63" s="1">
        <f t="shared" si="2883"/>
        <v>25.195083479582493</v>
      </c>
      <c r="AIB63" s="1"/>
      <c r="AIC63" s="1"/>
      <c r="AID63" s="2" t="s">
        <v>11</v>
      </c>
      <c r="AIE63" s="1" t="s">
        <v>95</v>
      </c>
      <c r="AIF63" s="1">
        <v>134</v>
      </c>
      <c r="AIG63" s="2">
        <v>14</v>
      </c>
      <c r="AIH63" s="1">
        <v>7.3999999999999996E-2</v>
      </c>
      <c r="AII63" s="1">
        <f t="shared" si="2037"/>
        <v>5.6999999999999995E-2</v>
      </c>
      <c r="AIJ63" s="1">
        <f t="shared" si="2884"/>
        <v>2.2757475083056478</v>
      </c>
      <c r="AIK63" s="1">
        <f t="shared" si="2885"/>
        <v>3.4136212624584716E-3</v>
      </c>
      <c r="AIL63" s="1">
        <f t="shared" si="2886"/>
        <v>26.189123191978762</v>
      </c>
      <c r="AIM63" s="1"/>
      <c r="AIN63" s="1"/>
      <c r="AIO63" s="2" t="s">
        <v>11</v>
      </c>
      <c r="AIP63" s="1" t="s">
        <v>96</v>
      </c>
      <c r="AIQ63" s="1">
        <v>135</v>
      </c>
      <c r="AIR63" s="2">
        <v>14</v>
      </c>
      <c r="AIS63" s="1">
        <v>7.9000000000000001E-2</v>
      </c>
      <c r="AIT63" s="1">
        <f t="shared" si="2887"/>
        <v>6.5000000000000002E-2</v>
      </c>
      <c r="AIU63" s="1">
        <f t="shared" si="2888"/>
        <v>2.5860927152317879</v>
      </c>
      <c r="AIV63" s="1">
        <f t="shared" si="2889"/>
        <v>3.8791390728476816E-3</v>
      </c>
      <c r="AIW63" s="1">
        <f t="shared" si="2890"/>
        <v>29.760551404715805</v>
      </c>
      <c r="AIX63" s="1"/>
      <c r="AIY63" s="1"/>
      <c r="AIZ63" s="2" t="s">
        <v>11</v>
      </c>
      <c r="AJA63" s="1" t="s">
        <v>97</v>
      </c>
      <c r="AJB63" s="1">
        <v>136</v>
      </c>
      <c r="AJC63" s="2">
        <v>14</v>
      </c>
      <c r="AJD63" s="1">
        <v>8.5999999999999993E-2</v>
      </c>
      <c r="AJE63" s="1">
        <f t="shared" si="2891"/>
        <v>6.9999999999999993E-2</v>
      </c>
      <c r="AJF63" s="1">
        <f t="shared" si="2892"/>
        <v>2.7417218543046356</v>
      </c>
      <c r="AJG63" s="1">
        <f t="shared" si="2893"/>
        <v>4.112582781456953E-3</v>
      </c>
      <c r="AJH63" s="1">
        <f t="shared" si="2894"/>
        <v>31.551519286945823</v>
      </c>
      <c r="AJI63" s="1"/>
      <c r="AJJ63" s="1"/>
      <c r="AJK63" s="2" t="s">
        <v>11</v>
      </c>
      <c r="AJL63" s="1" t="s">
        <v>98</v>
      </c>
      <c r="AJM63" s="1">
        <v>140</v>
      </c>
      <c r="AJN63" s="2">
        <v>14</v>
      </c>
      <c r="AJO63" s="1">
        <v>9.1999999999999998E-2</v>
      </c>
      <c r="AJP63" s="1">
        <f t="shared" si="2895"/>
        <v>7.5999999999999998E-2</v>
      </c>
      <c r="AJQ63" s="1">
        <f t="shared" si="2896"/>
        <v>3.0065359477124183</v>
      </c>
      <c r="AJR63" s="1">
        <f t="shared" si="2897"/>
        <v>4.5098039215686276E-3</v>
      </c>
      <c r="AJS63" s="1">
        <f t="shared" si="2898"/>
        <v>34.598979029257947</v>
      </c>
      <c r="AJT63" s="1"/>
      <c r="AJU63" s="1"/>
      <c r="AJV63" s="2" t="s">
        <v>11</v>
      </c>
      <c r="AJW63" s="1" t="s">
        <v>99</v>
      </c>
      <c r="AJX63" s="1">
        <v>141</v>
      </c>
      <c r="AJY63" s="2">
        <v>14</v>
      </c>
      <c r="AJZ63" s="1">
        <v>3.1E-2</v>
      </c>
      <c r="AKA63" s="1">
        <f t="shared" si="2899"/>
        <v>1.0999999999999999E-2</v>
      </c>
      <c r="AKB63" s="1">
        <f t="shared" si="2900"/>
        <v>0.51525423728813557</v>
      </c>
      <c r="AKC63" s="1">
        <f t="shared" si="2901"/>
        <v>7.7288135593220342E-4</v>
      </c>
      <c r="AKD63" s="1">
        <f t="shared" si="2902"/>
        <v>5.9295052048962633</v>
      </c>
      <c r="AKE63" s="1"/>
      <c r="AKF63" s="1"/>
      <c r="AKG63" s="2" t="s">
        <v>11</v>
      </c>
      <c r="AKH63" s="1" t="s">
        <v>100</v>
      </c>
      <c r="AKI63" s="1">
        <v>143</v>
      </c>
      <c r="AKJ63" s="2">
        <v>14</v>
      </c>
      <c r="AKK63" s="1">
        <v>4.3999999999999997E-2</v>
      </c>
      <c r="AKL63" s="1">
        <f t="shared" si="2903"/>
        <v>2.1999999999999999E-2</v>
      </c>
      <c r="AKM63" s="1">
        <f t="shared" si="2904"/>
        <v>0.87796610169491529</v>
      </c>
      <c r="AKN63" s="1">
        <f t="shared" si="2905"/>
        <v>1.316949152542373E-3</v>
      </c>
      <c r="AKO63" s="1">
        <f t="shared" si="2906"/>
        <v>10.103564789921922</v>
      </c>
      <c r="AKP63" s="1"/>
      <c r="AKQ63" s="1"/>
      <c r="AKR63" s="2" t="s">
        <v>11</v>
      </c>
      <c r="AKS63" s="1" t="s">
        <v>101</v>
      </c>
      <c r="AKT63" s="1">
        <v>144</v>
      </c>
      <c r="AKU63" s="2">
        <v>14</v>
      </c>
      <c r="AKV63" s="1">
        <v>0.05</v>
      </c>
      <c r="AKW63" s="1">
        <f t="shared" si="2907"/>
        <v>2.7000000000000003E-2</v>
      </c>
      <c r="AKX63" s="1">
        <f t="shared" si="2908"/>
        <v>1.0169491525423731</v>
      </c>
      <c r="AKY63" s="1">
        <f t="shared" si="2909"/>
        <v>1.5254237288135596E-3</v>
      </c>
      <c r="AKZ63" s="1">
        <f t="shared" si="2910"/>
        <v>11.702970799137363</v>
      </c>
      <c r="ALA63" s="1"/>
      <c r="ALB63" s="1"/>
      <c r="ALC63" s="2" t="s">
        <v>11</v>
      </c>
      <c r="ALD63" s="1" t="s">
        <v>102</v>
      </c>
      <c r="ALE63" s="1">
        <v>147</v>
      </c>
      <c r="ALF63" s="2">
        <v>14</v>
      </c>
      <c r="ALG63" s="1">
        <v>5.8000000000000003E-2</v>
      </c>
      <c r="ALH63" s="1">
        <f t="shared" si="2911"/>
        <v>3.2000000000000001E-2</v>
      </c>
      <c r="ALI63" s="1">
        <f t="shared" si="2912"/>
        <v>1.1898305084745764</v>
      </c>
      <c r="ALJ63" s="1">
        <f t="shared" si="2913"/>
        <v>1.7847457627118647E-3</v>
      </c>
      <c r="ALK63" s="1">
        <f t="shared" si="2914"/>
        <v>13.692475834990715</v>
      </c>
      <c r="ALL63" s="1"/>
      <c r="ALM63" s="1"/>
      <c r="ALN63" s="2" t="s">
        <v>11</v>
      </c>
      <c r="ALO63" s="1" t="s">
        <v>103</v>
      </c>
      <c r="ALP63" s="1">
        <v>148</v>
      </c>
      <c r="ALQ63" s="2">
        <v>14</v>
      </c>
      <c r="ALR63" s="1">
        <v>5.6000000000000001E-2</v>
      </c>
      <c r="ALS63" s="1">
        <f t="shared" si="2915"/>
        <v>3.1E-2</v>
      </c>
      <c r="ALT63" s="1">
        <f t="shared" si="2916"/>
        <v>1.0612244897959184</v>
      </c>
      <c r="ALU63" s="1">
        <f t="shared" si="2917"/>
        <v>1.5918367346938777E-3</v>
      </c>
      <c r="ALV63" s="1">
        <f t="shared" si="2918"/>
        <v>12.212487895154228</v>
      </c>
      <c r="ALW63" s="1"/>
      <c r="ALX63" s="1"/>
      <c r="ALY63" s="2" t="s">
        <v>11</v>
      </c>
      <c r="ALZ63" s="1" t="s">
        <v>104</v>
      </c>
      <c r="AMA63" s="1">
        <v>149</v>
      </c>
      <c r="AMB63" s="2">
        <v>14</v>
      </c>
      <c r="AMC63" s="1">
        <v>5.8999999999999997E-2</v>
      </c>
      <c r="AMD63" s="1">
        <f t="shared" si="2919"/>
        <v>3.8999999999999993E-2</v>
      </c>
      <c r="AME63" s="1">
        <f t="shared" si="2920"/>
        <v>1.4143835616438352</v>
      </c>
      <c r="AMF63" s="1">
        <f t="shared" si="2921"/>
        <v>2.1215753424657529E-3</v>
      </c>
      <c r="AMG63" s="1">
        <f t="shared" si="2922"/>
        <v>16.276614695352741</v>
      </c>
      <c r="AMH63" s="1"/>
      <c r="AMI63" s="1"/>
      <c r="AMJ63" s="2" t="s">
        <v>11</v>
      </c>
      <c r="AMK63" s="1" t="s">
        <v>105</v>
      </c>
      <c r="AML63" s="1">
        <v>150</v>
      </c>
      <c r="AMM63" s="2">
        <v>14</v>
      </c>
      <c r="AMN63" s="1">
        <v>6.0999999999999999E-2</v>
      </c>
      <c r="AMO63" s="1">
        <f t="shared" si="2923"/>
        <v>4.1999999999999996E-2</v>
      </c>
      <c r="AMP63" s="1">
        <f t="shared" si="2924"/>
        <v>1.4109589041095889</v>
      </c>
      <c r="AMQ63" s="1">
        <f t="shared" si="2925"/>
        <v>2.1164383561643836E-3</v>
      </c>
      <c r="AMR63" s="1">
        <f t="shared" si="2926"/>
        <v>16.237204006017748</v>
      </c>
      <c r="AMS63" s="1"/>
      <c r="AMT63" s="1"/>
      <c r="AMU63" s="2" t="s">
        <v>11</v>
      </c>
      <c r="AMV63" s="1" t="s">
        <v>106</v>
      </c>
      <c r="AMW63" s="1">
        <v>151</v>
      </c>
      <c r="AMX63" s="2">
        <v>14</v>
      </c>
      <c r="AMY63" s="1">
        <v>6.3E-2</v>
      </c>
      <c r="AMZ63" s="1">
        <f t="shared" si="2927"/>
        <v>4.2999999999999997E-2</v>
      </c>
      <c r="ANA63" s="1">
        <f t="shared" si="2928"/>
        <v>1.3972602739726026</v>
      </c>
      <c r="ANB63" s="1">
        <f t="shared" si="2929"/>
        <v>2.0958904109589041E-3</v>
      </c>
      <c r="ANC63" s="1">
        <f t="shared" si="2930"/>
        <v>16.07956124867777</v>
      </c>
      <c r="AND63" s="1"/>
      <c r="ANE63" s="1"/>
      <c r="ANF63" s="2" t="s">
        <v>11</v>
      </c>
      <c r="ANG63" s="1" t="s">
        <v>107</v>
      </c>
      <c r="ANH63" s="1">
        <v>154</v>
      </c>
      <c r="ANI63" s="2">
        <v>14</v>
      </c>
      <c r="ANJ63" s="1">
        <v>7.0000000000000007E-2</v>
      </c>
      <c r="ANK63" s="1">
        <f t="shared" si="2931"/>
        <v>5.1000000000000004E-2</v>
      </c>
      <c r="ANL63" s="1">
        <f t="shared" si="2932"/>
        <v>1.6586206896551725</v>
      </c>
      <c r="ANM63" s="1">
        <f t="shared" si="2933"/>
        <v>2.4879310344827587E-3</v>
      </c>
      <c r="ANN63" s="1">
        <f t="shared" si="2934"/>
        <v>19.087276339581564</v>
      </c>
      <c r="ANO63" s="1"/>
      <c r="ANP63" s="1"/>
      <c r="ANQ63" s="2" t="s">
        <v>11</v>
      </c>
      <c r="ANR63" s="1" t="s">
        <v>108</v>
      </c>
      <c r="ANS63" s="1">
        <v>155</v>
      </c>
      <c r="ANT63" s="2">
        <v>14</v>
      </c>
      <c r="ANU63" s="1">
        <v>0.04</v>
      </c>
      <c r="ANV63" s="1">
        <f t="shared" si="2935"/>
        <v>0.02</v>
      </c>
      <c r="ANW63" s="1">
        <f t="shared" si="2936"/>
        <v>0.43344709897610922</v>
      </c>
      <c r="ANX63" s="1">
        <f t="shared" si="2937"/>
        <v>6.5017064846416381E-4</v>
      </c>
      <c r="ANY63" s="1">
        <f t="shared" si="2938"/>
        <v>4.9880750965834038</v>
      </c>
      <c r="ANZ63" s="1"/>
      <c r="AOA63" s="1"/>
      <c r="AOB63" s="2" t="s">
        <v>11</v>
      </c>
      <c r="AOC63" s="1" t="s">
        <v>109</v>
      </c>
      <c r="AOD63" s="1">
        <v>156</v>
      </c>
      <c r="AOE63" s="2">
        <v>14</v>
      </c>
      <c r="AOF63" s="1">
        <v>4.7E-2</v>
      </c>
      <c r="AOG63" s="1">
        <f t="shared" si="2939"/>
        <v>2.5999999999999999E-2</v>
      </c>
      <c r="AOH63" s="1">
        <f t="shared" si="2940"/>
        <v>0.67796610169491522</v>
      </c>
      <c r="AOI63" s="1">
        <f t="shared" si="2941"/>
        <v>1.0169491525423729E-3</v>
      </c>
      <c r="AOJ63" s="1">
        <f t="shared" si="2942"/>
        <v>7.8019805327582405</v>
      </c>
      <c r="AOK63" s="1"/>
      <c r="AOL63" s="1"/>
      <c r="AOM63" s="2" t="s">
        <v>11</v>
      </c>
      <c r="AON63" s="1" t="s">
        <v>110</v>
      </c>
      <c r="AOO63" s="1">
        <v>157</v>
      </c>
      <c r="AOP63" s="2">
        <v>14</v>
      </c>
      <c r="AOQ63" s="1">
        <v>4.7E-2</v>
      </c>
      <c r="AOR63" s="1">
        <f t="shared" si="2943"/>
        <v>3.3000000000000002E-2</v>
      </c>
      <c r="AOS63" s="1">
        <f t="shared" si="2944"/>
        <v>1.0784982935153584</v>
      </c>
      <c r="AOT63" s="1">
        <f t="shared" si="2945"/>
        <v>1.6177474402730378E-3</v>
      </c>
      <c r="AOU63" s="1">
        <f t="shared" si="2946"/>
        <v>12.41127346866422</v>
      </c>
      <c r="AOV63" s="1"/>
      <c r="AOW63" s="1"/>
      <c r="AOX63" s="2" t="s">
        <v>11</v>
      </c>
      <c r="AOY63" s="1" t="s">
        <v>111</v>
      </c>
      <c r="AOZ63" s="1">
        <v>158</v>
      </c>
      <c r="APA63" s="2">
        <v>14</v>
      </c>
      <c r="APB63" s="1">
        <v>5.3999999999999999E-2</v>
      </c>
      <c r="APC63" s="1">
        <f t="shared" si="2947"/>
        <v>3.4000000000000002E-2</v>
      </c>
      <c r="APD63" s="1">
        <f t="shared" si="2948"/>
        <v>0.85616438356164393</v>
      </c>
      <c r="APE63" s="1">
        <f t="shared" si="2949"/>
        <v>1.2842465753424659E-3</v>
      </c>
      <c r="APF63" s="1">
        <f t="shared" si="2950"/>
        <v>9.8526723337486359</v>
      </c>
      <c r="APG63" s="1"/>
      <c r="APH63" s="1"/>
      <c r="API63" s="2" t="s">
        <v>11</v>
      </c>
      <c r="APJ63" s="1" t="s">
        <v>112</v>
      </c>
      <c r="APK63" s="1">
        <v>161</v>
      </c>
      <c r="APL63" s="2">
        <v>14</v>
      </c>
      <c r="APM63" s="1">
        <v>6.6000000000000003E-2</v>
      </c>
      <c r="APN63" s="1">
        <f t="shared" si="2951"/>
        <v>0.05</v>
      </c>
      <c r="APO63" s="1">
        <f t="shared" si="2952"/>
        <v>1.559726962457338</v>
      </c>
      <c r="APP63" s="1">
        <f t="shared" si="2953"/>
        <v>2.3395904436860071E-3</v>
      </c>
      <c r="APQ63" s="1">
        <f t="shared" si="2954"/>
        <v>17.949215111327685</v>
      </c>
      <c r="APR63" s="1"/>
      <c r="APS63" s="1"/>
      <c r="APT63" s="2" t="s">
        <v>11</v>
      </c>
      <c r="APU63" s="1" t="s">
        <v>113</v>
      </c>
      <c r="APV63" s="1">
        <v>162</v>
      </c>
      <c r="APW63" s="2">
        <v>14</v>
      </c>
      <c r="APX63" s="1">
        <v>5.0999999999999997E-2</v>
      </c>
      <c r="APY63" s="1">
        <f t="shared" si="2955"/>
        <v>4.5999999999999999E-2</v>
      </c>
      <c r="APZ63" s="1">
        <f t="shared" si="2956"/>
        <v>1.9037800687285222</v>
      </c>
      <c r="AQA63" s="1">
        <f t="shared" si="2957"/>
        <v>2.8556701030927833E-3</v>
      </c>
      <c r="AQB63" s="1">
        <f t="shared" si="2958"/>
        <v>21.908551176437786</v>
      </c>
      <c r="AQC63" s="1"/>
      <c r="AQD63" s="1"/>
      <c r="AQE63" s="2" t="s">
        <v>11</v>
      </c>
      <c r="AQF63" s="1" t="s">
        <v>114</v>
      </c>
      <c r="AQG63" s="1">
        <v>163</v>
      </c>
      <c r="AQH63" s="2">
        <v>14</v>
      </c>
      <c r="AQI63" s="1">
        <v>6.5000000000000002E-2</v>
      </c>
      <c r="AQJ63" s="1">
        <f t="shared" si="3406"/>
        <v>4.9000000000000002E-2</v>
      </c>
      <c r="AQK63" s="1">
        <f t="shared" si="2959"/>
        <v>1.3972602739726028</v>
      </c>
      <c r="AQL63" s="1">
        <f t="shared" si="2960"/>
        <v>2.0958904109589041E-3</v>
      </c>
      <c r="AQM63" s="1">
        <f t="shared" si="2961"/>
        <v>16.07956124867777</v>
      </c>
      <c r="AQN63" s="1"/>
      <c r="AQO63" s="1"/>
      <c r="AQP63" s="2" t="s">
        <v>11</v>
      </c>
      <c r="AQQ63" s="1" t="s">
        <v>115</v>
      </c>
      <c r="AQR63" s="1">
        <v>169</v>
      </c>
      <c r="AQS63" s="2">
        <v>14</v>
      </c>
      <c r="AQT63" s="1">
        <v>5.0999999999999997E-2</v>
      </c>
      <c r="AQU63" s="1">
        <f t="shared" si="2962"/>
        <v>5.8999999999999997E-2</v>
      </c>
      <c r="AQV63" s="1">
        <f t="shared" si="2963"/>
        <v>2.5665529010238903</v>
      </c>
      <c r="AQW63" s="1">
        <f t="shared" si="2964"/>
        <v>3.8498293515358355E-3</v>
      </c>
      <c r="AQX63" s="1">
        <f t="shared" si="2965"/>
        <v>29.535688760871807</v>
      </c>
      <c r="AQY63" s="1"/>
      <c r="AQZ63" s="1"/>
      <c r="ARA63" s="2" t="s">
        <v>11</v>
      </c>
      <c r="ARB63" s="1" t="s">
        <v>116</v>
      </c>
      <c r="ARC63" s="1">
        <v>170</v>
      </c>
      <c r="ARD63" s="2">
        <v>14</v>
      </c>
      <c r="ARE63" s="1">
        <v>2.8000000000000001E-2</v>
      </c>
      <c r="ARF63" s="1">
        <f t="shared" si="2966"/>
        <v>2.1999999999999999E-2</v>
      </c>
      <c r="ARG63" s="1">
        <f t="shared" si="2967"/>
        <v>0.4795918367346938</v>
      </c>
      <c r="ARH63" s="1">
        <f t="shared" si="2968"/>
        <v>7.1938775510204073E-4</v>
      </c>
      <c r="ARI63" s="1">
        <f t="shared" si="2969"/>
        <v>5.519105106463928</v>
      </c>
      <c r="ARJ63" s="1"/>
      <c r="ARK63" s="1"/>
      <c r="ARL63" s="2" t="s">
        <v>11</v>
      </c>
      <c r="ARM63" s="1" t="s">
        <v>117</v>
      </c>
      <c r="ARN63" s="1">
        <v>171</v>
      </c>
      <c r="ARO63" s="2">
        <v>14</v>
      </c>
      <c r="ARP63" s="1">
        <v>3.6999999999999998E-2</v>
      </c>
      <c r="ARQ63" s="1">
        <f t="shared" si="2970"/>
        <v>3.1E-2</v>
      </c>
      <c r="ARR63" s="1">
        <f t="shared" si="2971"/>
        <v>0.87328767123287676</v>
      </c>
      <c r="ARS63" s="1">
        <f t="shared" si="2972"/>
        <v>1.3099315068493152E-3</v>
      </c>
      <c r="ART63" s="1">
        <f t="shared" si="2973"/>
        <v>10.049725780423609</v>
      </c>
      <c r="ARU63" s="1"/>
      <c r="ARV63" s="1"/>
      <c r="ARW63" s="2" t="s">
        <v>11</v>
      </c>
      <c r="ARX63" s="1" t="s">
        <v>118</v>
      </c>
      <c r="ARY63" s="1">
        <v>172</v>
      </c>
      <c r="ARZ63" s="2">
        <v>14</v>
      </c>
      <c r="ASA63" s="1">
        <v>5.0999999999999997E-2</v>
      </c>
      <c r="ASB63" s="1">
        <f t="shared" si="2974"/>
        <v>3.0999999999999996E-2</v>
      </c>
      <c r="ASC63" s="1">
        <f t="shared" si="2975"/>
        <v>0.29830508474576256</v>
      </c>
      <c r="ASD63" s="1">
        <f t="shared" si="2976"/>
        <v>4.4745762711864386E-4</v>
      </c>
      <c r="ASE63" s="1">
        <f t="shared" si="2977"/>
        <v>3.4328714344136242</v>
      </c>
      <c r="ASF63" s="1"/>
      <c r="ASG63" s="1"/>
      <c r="ASH63" s="2" t="s">
        <v>11</v>
      </c>
      <c r="ASI63" s="1" t="s">
        <v>119</v>
      </c>
      <c r="ASJ63" s="1">
        <v>173</v>
      </c>
      <c r="ASK63" s="2">
        <v>14</v>
      </c>
      <c r="ASL63" s="1">
        <v>3.5000000000000003E-2</v>
      </c>
      <c r="ASM63" s="1">
        <f t="shared" si="2978"/>
        <v>3.2000000000000001E-2</v>
      </c>
      <c r="ASN63" s="1">
        <f t="shared" si="2979"/>
        <v>0.86301369863013699</v>
      </c>
      <c r="ASO63" s="1">
        <f t="shared" si="2980"/>
        <v>1.2945205479452054E-3</v>
      </c>
      <c r="ASP63" s="1">
        <f t="shared" si="2981"/>
        <v>9.9314937124186233</v>
      </c>
      <c r="ASQ63" s="1"/>
      <c r="ASR63" s="1"/>
      <c r="ASS63" s="2" t="s">
        <v>11</v>
      </c>
      <c r="AST63" s="1" t="s">
        <v>120</v>
      </c>
      <c r="ASU63" s="1">
        <v>176</v>
      </c>
      <c r="ASV63" s="2">
        <v>14</v>
      </c>
      <c r="ASW63" s="1">
        <v>0.05</v>
      </c>
      <c r="ASX63" s="1">
        <f t="shared" si="2982"/>
        <v>4.3000000000000003E-2</v>
      </c>
      <c r="ASY63" s="1">
        <f t="shared" si="2983"/>
        <v>1.0378006872852235</v>
      </c>
      <c r="ASZ63" s="1">
        <f t="shared" si="2984"/>
        <v>1.5567010309278351E-3</v>
      </c>
      <c r="ATA63" s="1">
        <f t="shared" si="2985"/>
        <v>11.942928619646592</v>
      </c>
      <c r="ATB63" s="1"/>
      <c r="ATC63" s="1"/>
      <c r="ATD63" s="2" t="s">
        <v>11</v>
      </c>
      <c r="ATE63" s="1" t="s">
        <v>121</v>
      </c>
      <c r="ATF63" s="1">
        <v>180</v>
      </c>
      <c r="ATG63" s="2">
        <v>14</v>
      </c>
      <c r="ATH63" s="1">
        <v>7.0999999999999994E-2</v>
      </c>
      <c r="ATI63" s="1">
        <f t="shared" si="2986"/>
        <v>4.9999999999999989E-2</v>
      </c>
      <c r="ATJ63" s="1">
        <f t="shared" si="2987"/>
        <v>0.70934256055363287</v>
      </c>
      <c r="ATK63" s="1">
        <f t="shared" si="2988"/>
        <v>1.0640138408304493E-3</v>
      </c>
      <c r="ATL63" s="1">
        <f t="shared" si="2989"/>
        <v>8.1630583515320829</v>
      </c>
      <c r="ATM63" s="1"/>
      <c r="ATN63" s="1"/>
      <c r="ATO63" s="2" t="s">
        <v>11</v>
      </c>
      <c r="ATP63" s="1" t="s">
        <v>122</v>
      </c>
      <c r="ATQ63" s="1">
        <v>183</v>
      </c>
      <c r="ATR63" s="2">
        <v>14</v>
      </c>
      <c r="ATS63" s="1">
        <v>0.05</v>
      </c>
      <c r="ATT63" s="1">
        <f t="shared" si="2990"/>
        <v>4.9000000000000002E-2</v>
      </c>
      <c r="ATU63" s="1">
        <f t="shared" si="2991"/>
        <v>1.3972602739726028</v>
      </c>
      <c r="ATV63" s="1">
        <f t="shared" si="2992"/>
        <v>2.0958904109589041E-3</v>
      </c>
      <c r="ATW63" s="1">
        <f t="shared" si="2993"/>
        <v>16.07956124867777</v>
      </c>
      <c r="ATX63" s="1"/>
      <c r="ATY63" s="1"/>
      <c r="ATZ63" s="2" t="s">
        <v>11</v>
      </c>
      <c r="AUA63" s="1" t="s">
        <v>123</v>
      </c>
      <c r="AUB63" s="1">
        <v>184</v>
      </c>
      <c r="AUC63" s="2">
        <v>14</v>
      </c>
      <c r="AUD63" s="1">
        <v>1.7000000000000001E-2</v>
      </c>
      <c r="AUE63" s="1">
        <f t="shared" si="2994"/>
        <v>1.0000000000000009E-3</v>
      </c>
      <c r="AUF63" s="1">
        <f t="shared" si="2995"/>
        <v>-0.27797833935018046</v>
      </c>
      <c r="AUG63" s="1">
        <f t="shared" si="2996"/>
        <v>-4.1696750902527069E-4</v>
      </c>
      <c r="AUH63" s="1">
        <f t="shared" si="2997"/>
        <v>-3.1989528484043936</v>
      </c>
      <c r="AUI63" s="1"/>
      <c r="AUJ63" s="1"/>
      <c r="AUK63" s="2" t="s">
        <v>11</v>
      </c>
      <c r="AUL63" s="1" t="s">
        <v>124</v>
      </c>
      <c r="AUM63" s="1">
        <v>185</v>
      </c>
      <c r="AUN63" s="2">
        <v>14</v>
      </c>
      <c r="AUO63" s="1">
        <v>2.4E-2</v>
      </c>
      <c r="AUP63" s="1">
        <f t="shared" si="2998"/>
        <v>1.9E-2</v>
      </c>
      <c r="AUQ63" s="1">
        <f t="shared" si="2999"/>
        <v>0.51624548736462095</v>
      </c>
      <c r="AUR63" s="1">
        <f t="shared" si="3000"/>
        <v>7.7436823104693147E-4</v>
      </c>
      <c r="AUS63" s="1">
        <f t="shared" si="3001"/>
        <v>5.9409124327510181</v>
      </c>
      <c r="AUT63" s="1"/>
      <c r="AUU63" s="1"/>
      <c r="AUV63" s="2" t="s">
        <v>11</v>
      </c>
      <c r="AUW63" s="1" t="s">
        <v>125</v>
      </c>
      <c r="AUX63" s="1">
        <v>186</v>
      </c>
      <c r="AUY63" s="2">
        <v>14</v>
      </c>
      <c r="AUZ63" s="1">
        <v>3.1E-2</v>
      </c>
      <c r="AVA63" s="1">
        <f t="shared" si="3002"/>
        <v>2.0999999999999998E-2</v>
      </c>
      <c r="AVB63" s="1">
        <f t="shared" si="3003"/>
        <v>0.62093862815884471</v>
      </c>
      <c r="AVC63" s="1">
        <f t="shared" si="3004"/>
        <v>9.314079422382671E-4</v>
      </c>
      <c r="AVD63" s="1">
        <f t="shared" si="3005"/>
        <v>7.1457128561760488</v>
      </c>
      <c r="AVE63" s="1"/>
      <c r="AVF63" s="1"/>
      <c r="AVG63" s="2" t="s">
        <v>11</v>
      </c>
      <c r="AVH63" s="1" t="s">
        <v>126</v>
      </c>
      <c r="AVI63" s="1">
        <v>187</v>
      </c>
      <c r="AVJ63" s="2">
        <v>14</v>
      </c>
      <c r="AVK63" s="1">
        <v>3.3000000000000002E-2</v>
      </c>
      <c r="AVL63" s="1">
        <f t="shared" si="3006"/>
        <v>2.3E-2</v>
      </c>
      <c r="AVM63" s="1">
        <f t="shared" si="3007"/>
        <v>0.81294964028776984</v>
      </c>
      <c r="AVN63" s="1">
        <f t="shared" si="3008"/>
        <v>1.2194244604316548E-3</v>
      </c>
      <c r="AVO63" s="1">
        <f t="shared" si="3009"/>
        <v>9.3553604697660422</v>
      </c>
      <c r="AVP63" s="1"/>
      <c r="AVQ63" s="1"/>
      <c r="AVR63" s="2" t="s">
        <v>11</v>
      </c>
      <c r="AVS63" s="1" t="s">
        <v>127</v>
      </c>
      <c r="AVT63" s="1">
        <v>190</v>
      </c>
      <c r="AVU63" s="2">
        <v>14</v>
      </c>
      <c r="AVV63" s="1">
        <v>4.2999999999999997E-2</v>
      </c>
      <c r="AVW63" s="1">
        <f t="shared" si="3010"/>
        <v>3.2000000000000001E-2</v>
      </c>
      <c r="AVX63" s="1">
        <f t="shared" si="3011"/>
        <v>1.1827956989247312</v>
      </c>
      <c r="AVY63" s="1">
        <f t="shared" si="3012"/>
        <v>1.7741935483870969E-3</v>
      </c>
      <c r="AVZ63" s="1">
        <f t="shared" si="3013"/>
        <v>13.611519800430372</v>
      </c>
      <c r="AWA63" s="1"/>
      <c r="AWB63" s="1"/>
      <c r="AWC63" s="2" t="s">
        <v>11</v>
      </c>
      <c r="AWD63" s="1" t="s">
        <v>128</v>
      </c>
      <c r="AWE63" s="1">
        <v>191</v>
      </c>
      <c r="AWF63" s="2">
        <v>14</v>
      </c>
      <c r="AWG63" s="1">
        <v>4.8000000000000001E-2</v>
      </c>
      <c r="AWH63" s="1">
        <f t="shared" si="3014"/>
        <v>3.5000000000000003E-2</v>
      </c>
      <c r="AWI63" s="1">
        <f t="shared" si="3015"/>
        <v>1.2007168458781363</v>
      </c>
      <c r="AWJ63" s="1">
        <f t="shared" si="3016"/>
        <v>1.8010752688172045E-3</v>
      </c>
      <c r="AWK63" s="1">
        <f t="shared" si="3017"/>
        <v>13.817754948921742</v>
      </c>
      <c r="AWL63" s="1"/>
      <c r="AWM63" s="1"/>
      <c r="AWN63" s="2" t="s">
        <v>11</v>
      </c>
      <c r="AWO63" s="1" t="s">
        <v>129</v>
      </c>
      <c r="AWP63" s="1">
        <v>192</v>
      </c>
      <c r="AWQ63" s="2">
        <v>14</v>
      </c>
      <c r="AWR63" s="1">
        <v>4.5999999999999999E-2</v>
      </c>
      <c r="AWS63" s="1">
        <f t="shared" si="3018"/>
        <v>0.03</v>
      </c>
      <c r="AWT63" s="1">
        <f t="shared" si="3019"/>
        <v>1.0071428571428571</v>
      </c>
      <c r="AWU63" s="1">
        <f t="shared" si="3020"/>
        <v>1.5107142857142858E-3</v>
      </c>
      <c r="AWV63" s="1">
        <f t="shared" si="3021"/>
        <v>11.590120723574252</v>
      </c>
      <c r="AWW63" s="1"/>
      <c r="AWX63" s="1"/>
      <c r="AWY63" s="2" t="s">
        <v>11</v>
      </c>
      <c r="AWZ63" s="1" t="s">
        <v>130</v>
      </c>
      <c r="AXA63" s="1">
        <v>193</v>
      </c>
      <c r="AXB63" s="2">
        <v>14</v>
      </c>
      <c r="AXC63" s="1">
        <v>4.5999999999999999E-2</v>
      </c>
      <c r="AXD63" s="1">
        <f t="shared" si="3022"/>
        <v>3.2000000000000001E-2</v>
      </c>
      <c r="AXE63" s="1">
        <f t="shared" si="3023"/>
        <v>1.0465949820788529</v>
      </c>
      <c r="AXF63" s="1">
        <f t="shared" si="3024"/>
        <v>1.5698924731182794E-3</v>
      </c>
      <c r="AXG63" s="1">
        <f t="shared" si="3025"/>
        <v>12.044132671895964</v>
      </c>
      <c r="AXH63" s="1"/>
      <c r="AXI63" s="1"/>
      <c r="AXJ63" s="2" t="s">
        <v>11</v>
      </c>
      <c r="AXK63" s="1" t="s">
        <v>131</v>
      </c>
      <c r="AXL63" s="1">
        <v>197</v>
      </c>
      <c r="AXM63" s="2">
        <v>14</v>
      </c>
      <c r="AXN63" s="1">
        <v>0.06</v>
      </c>
      <c r="AXO63" s="1">
        <f t="shared" si="3026"/>
        <v>4.0999999999999995E-2</v>
      </c>
      <c r="AXP63" s="1">
        <f t="shared" si="3027"/>
        <v>1.3201438848920863</v>
      </c>
      <c r="AXQ63" s="1">
        <f t="shared" si="3028"/>
        <v>1.9802158273381294E-3</v>
      </c>
      <c r="AXR63" s="1">
        <f t="shared" si="3029"/>
        <v>15.192111913292642</v>
      </c>
      <c r="AXS63" s="1"/>
      <c r="AXT63" s="1"/>
      <c r="AXU63" s="2" t="s">
        <v>11</v>
      </c>
      <c r="AXV63" s="1" t="s">
        <v>132</v>
      </c>
      <c r="AXW63" s="1">
        <v>198</v>
      </c>
      <c r="AXX63" s="2">
        <v>14</v>
      </c>
      <c r="AXY63" s="1">
        <v>2.7E-2</v>
      </c>
      <c r="AXZ63" s="1">
        <f t="shared" si="3030"/>
        <v>9.9999999999999985E-3</v>
      </c>
      <c r="AYA63" s="1">
        <f t="shared" si="3031"/>
        <v>0.17266187050359708</v>
      </c>
      <c r="AYB63" s="1">
        <f t="shared" si="3032"/>
        <v>2.5899280575539561E-4</v>
      </c>
      <c r="AYC63" s="1">
        <f t="shared" si="3033"/>
        <v>1.9869792148175658</v>
      </c>
      <c r="AYD63" s="1"/>
      <c r="AYE63" s="1"/>
      <c r="AYF63" s="2" t="s">
        <v>11</v>
      </c>
      <c r="AYG63" s="1" t="s">
        <v>133</v>
      </c>
      <c r="AYH63" s="1">
        <v>201</v>
      </c>
      <c r="AYI63" s="2">
        <v>14</v>
      </c>
      <c r="AYJ63" s="1">
        <v>0.04</v>
      </c>
      <c r="AYK63" s="1">
        <f t="shared" si="3034"/>
        <v>1.7000000000000001E-2</v>
      </c>
      <c r="AYL63" s="1">
        <f t="shared" si="3035"/>
        <v>0.37500000000000006</v>
      </c>
      <c r="AYM63" s="1">
        <f t="shared" si="3036"/>
        <v>5.6250000000000007E-4</v>
      </c>
      <c r="AYN63" s="1">
        <f t="shared" si="3037"/>
        <v>4.3154704821819028</v>
      </c>
      <c r="AYO63" s="1"/>
      <c r="AYP63" s="1"/>
      <c r="AYQ63" s="2" t="s">
        <v>11</v>
      </c>
      <c r="AYR63" s="1" t="s">
        <v>134</v>
      </c>
      <c r="AYS63" s="1">
        <v>204</v>
      </c>
      <c r="AYT63" s="2">
        <v>14</v>
      </c>
      <c r="AYU63" s="1">
        <v>0.05</v>
      </c>
      <c r="AYV63" s="1">
        <f t="shared" si="3038"/>
        <v>2.7000000000000003E-2</v>
      </c>
      <c r="AYW63" s="1">
        <f t="shared" si="3039"/>
        <v>0.41785714285714298</v>
      </c>
      <c r="AYX63" s="1">
        <f t="shared" si="3040"/>
        <v>6.2678571428571449E-4</v>
      </c>
      <c r="AYY63" s="1">
        <f t="shared" si="3041"/>
        <v>4.8086671087169783</v>
      </c>
      <c r="AYZ63" s="1"/>
      <c r="AZA63" s="1"/>
      <c r="AZB63" s="2" t="s">
        <v>11</v>
      </c>
      <c r="AZC63" s="1" t="s">
        <v>135</v>
      </c>
      <c r="AZD63" s="1">
        <v>205</v>
      </c>
      <c r="AZE63" s="2">
        <v>14</v>
      </c>
      <c r="AZF63" s="1">
        <v>5.2999999999999999E-2</v>
      </c>
      <c r="AZG63" s="1">
        <f t="shared" si="2197"/>
        <v>3.1E-2</v>
      </c>
      <c r="AZH63" s="1">
        <f t="shared" si="3042"/>
        <v>0.9</v>
      </c>
      <c r="AZI63" s="1">
        <f t="shared" si="3043"/>
        <v>1.3500000000000001E-3</v>
      </c>
      <c r="AZJ63" s="1">
        <f t="shared" si="3044"/>
        <v>10.357129157236566</v>
      </c>
      <c r="AZK63" s="1"/>
      <c r="AZL63" s="1"/>
      <c r="AZM63" s="2" t="s">
        <v>11</v>
      </c>
      <c r="AZN63" s="1" t="s">
        <v>136</v>
      </c>
      <c r="AZO63" s="1">
        <v>208</v>
      </c>
      <c r="AZP63" s="2">
        <v>14</v>
      </c>
      <c r="AZQ63" s="1">
        <v>5.8000000000000003E-2</v>
      </c>
      <c r="AZR63" s="1">
        <f t="shared" si="3045"/>
        <v>3.7000000000000005E-2</v>
      </c>
      <c r="AZS63" s="1">
        <f t="shared" si="3046"/>
        <v>1.1142857142857145</v>
      </c>
      <c r="AZT63" s="1">
        <f t="shared" si="3047"/>
        <v>1.6714285714285718E-3</v>
      </c>
      <c r="AZU63" s="1">
        <f t="shared" si="3048"/>
        <v>12.82311228991194</v>
      </c>
      <c r="AZV63" s="1"/>
      <c r="AZW63" s="1"/>
      <c r="AZX63" s="2" t="s">
        <v>11</v>
      </c>
      <c r="AZY63" s="1" t="s">
        <v>137</v>
      </c>
      <c r="AZZ63" s="1">
        <v>211</v>
      </c>
      <c r="BAA63" s="2">
        <v>14</v>
      </c>
      <c r="BAB63" s="1">
        <v>6.5000000000000002E-2</v>
      </c>
      <c r="BAC63" s="1">
        <f t="shared" si="3049"/>
        <v>4.1000000000000002E-2</v>
      </c>
      <c r="BAD63" s="1">
        <f t="shared" si="3050"/>
        <v>1.198581560283688</v>
      </c>
      <c r="BAE63" s="1">
        <f t="shared" si="3051"/>
        <v>1.797872340425532E-3</v>
      </c>
      <c r="BAF63" s="1">
        <f t="shared" si="3052"/>
        <v>13.79318225037809</v>
      </c>
      <c r="BAG63" s="1"/>
      <c r="BAH63" s="1"/>
      <c r="BAI63" s="2" t="s">
        <v>11</v>
      </c>
      <c r="BAJ63" s="1" t="s">
        <v>138</v>
      </c>
      <c r="BAK63" s="1">
        <v>212</v>
      </c>
      <c r="BAL63" s="2">
        <v>14</v>
      </c>
      <c r="BAM63" s="1">
        <v>1.0999999999999999E-2</v>
      </c>
      <c r="BAN63" s="1">
        <f t="shared" si="3053"/>
        <v>9.9999999999999915E-4</v>
      </c>
      <c r="BAO63" s="1">
        <f t="shared" si="3054"/>
        <v>1.0309278350515463</v>
      </c>
      <c r="BAP63" s="1">
        <f t="shared" si="3055"/>
        <v>1.5463917525773195E-3</v>
      </c>
      <c r="BAQ63" s="1">
        <f t="shared" si="3056"/>
        <v>11.863836377132376</v>
      </c>
      <c r="BAR63" s="1"/>
      <c r="BAS63" s="1"/>
      <c r="BAT63" s="2" t="s">
        <v>11</v>
      </c>
      <c r="BAU63" s="1" t="s">
        <v>139</v>
      </c>
      <c r="BAV63" s="1">
        <v>213</v>
      </c>
      <c r="BAW63" s="2">
        <v>14</v>
      </c>
      <c r="BAX63" s="1">
        <v>8.9999999999999993E-3</v>
      </c>
      <c r="BAY63" s="1">
        <f t="shared" si="3057"/>
        <v>8.0000000000000002E-3</v>
      </c>
      <c r="BAZ63" s="1">
        <f t="shared" si="3058"/>
        <v>1.4097222222222221</v>
      </c>
      <c r="BBA63" s="1">
        <f t="shared" si="3059"/>
        <v>2.1145833333333333E-3</v>
      </c>
      <c r="BBB63" s="1">
        <f t="shared" si="3060"/>
        <v>16.222972368202335</v>
      </c>
      <c r="BBC63" s="1"/>
      <c r="BBD63" s="1"/>
      <c r="BBE63" s="2" t="s">
        <v>11</v>
      </c>
      <c r="BBF63" s="1" t="s">
        <v>140</v>
      </c>
      <c r="BBG63" s="1">
        <v>214</v>
      </c>
      <c r="BBH63" s="2">
        <v>14</v>
      </c>
      <c r="BBI63" s="1">
        <v>2.3E-2</v>
      </c>
      <c r="BBJ63" s="1">
        <f t="shared" si="3061"/>
        <v>1.7999999999999999E-2</v>
      </c>
      <c r="BBK63" s="1">
        <f t="shared" si="3062"/>
        <v>1.4355400696864111</v>
      </c>
      <c r="BBL63" s="1">
        <f t="shared" si="3063"/>
        <v>2.1533101045296166E-3</v>
      </c>
      <c r="BBM63" s="1">
        <f t="shared" si="3064"/>
        <v>16.520082124589486</v>
      </c>
      <c r="BBN63" s="1"/>
      <c r="BBO63" s="1"/>
      <c r="BBP63" s="2" t="s">
        <v>11</v>
      </c>
      <c r="BBQ63" s="1" t="s">
        <v>141</v>
      </c>
      <c r="BBR63" s="1">
        <v>215</v>
      </c>
      <c r="BBS63" s="2">
        <v>14</v>
      </c>
      <c r="BBT63" s="1">
        <v>2.4E-2</v>
      </c>
      <c r="BBU63" s="1">
        <f t="shared" si="3065"/>
        <v>1.6E-2</v>
      </c>
      <c r="BBV63" s="1">
        <f t="shared" si="3066"/>
        <v>1.2692307692307692</v>
      </c>
      <c r="BBW63" s="1">
        <f t="shared" si="3067"/>
        <v>1.9038461538461538E-3</v>
      </c>
      <c r="BBX63" s="1">
        <f t="shared" si="3068"/>
        <v>14.606207785846436</v>
      </c>
      <c r="BBY63" s="1"/>
      <c r="BBZ63" s="1"/>
      <c r="BCA63" s="2" t="s">
        <v>11</v>
      </c>
      <c r="BCB63" s="1" t="s">
        <v>142</v>
      </c>
      <c r="BCC63" s="1">
        <v>225</v>
      </c>
      <c r="BCD63" s="2">
        <v>14</v>
      </c>
      <c r="BCE63" s="1">
        <v>3.5999999999999997E-2</v>
      </c>
      <c r="BCF63" s="1">
        <f t="shared" si="3069"/>
        <v>2.8999999999999998E-2</v>
      </c>
      <c r="BCG63" s="1">
        <f t="shared" si="3070"/>
        <v>1.6898954703832754</v>
      </c>
      <c r="BCH63" s="1">
        <f t="shared" si="3071"/>
        <v>2.5348432055749132E-3</v>
      </c>
      <c r="BCI63" s="1">
        <f t="shared" si="3072"/>
        <v>19.447184054431801</v>
      </c>
      <c r="BCJ63" s="1"/>
      <c r="BCK63" s="1"/>
      <c r="BCL63" s="2" t="s">
        <v>11</v>
      </c>
      <c r="BCM63" s="1" t="s">
        <v>143</v>
      </c>
      <c r="BCN63" s="1">
        <v>226</v>
      </c>
      <c r="BCO63" s="2">
        <v>14</v>
      </c>
      <c r="BCP63" s="1">
        <v>2.1000000000000001E-2</v>
      </c>
      <c r="BCQ63" s="1">
        <f t="shared" si="3073"/>
        <v>3.0000000000000027E-3</v>
      </c>
      <c r="BCR63" s="1">
        <f t="shared" si="3074"/>
        <v>0.58783783783783794</v>
      </c>
      <c r="BCS63" s="1">
        <f t="shared" si="3075"/>
        <v>8.817567567567569E-4</v>
      </c>
      <c r="BCT63" s="1">
        <f t="shared" si="3076"/>
        <v>6.764791566663523</v>
      </c>
      <c r="BCU63" s="1"/>
      <c r="BCV63" s="1"/>
      <c r="BCW63" s="2" t="s">
        <v>11</v>
      </c>
      <c r="BCX63" s="1" t="s">
        <v>144</v>
      </c>
      <c r="BCY63" s="1">
        <v>232</v>
      </c>
      <c r="BCZ63" s="2">
        <v>14</v>
      </c>
      <c r="BDA63" s="1">
        <v>4.2000000000000003E-2</v>
      </c>
      <c r="BDB63" s="1">
        <f t="shared" si="3077"/>
        <v>1.8000000000000002E-2</v>
      </c>
      <c r="BDC63" s="1">
        <f t="shared" si="3078"/>
        <v>1.1621621621621621</v>
      </c>
      <c r="BDD63" s="1">
        <f t="shared" si="3079"/>
        <v>1.743243243243243E-3</v>
      </c>
      <c r="BDE63" s="1">
        <f t="shared" si="3080"/>
        <v>13.374070683518685</v>
      </c>
      <c r="BDF63" s="1"/>
      <c r="BDG63" s="1"/>
      <c r="BDH63" s="2" t="s">
        <v>11</v>
      </c>
      <c r="BDI63" s="1" t="s">
        <v>145</v>
      </c>
      <c r="BDJ63" s="1">
        <v>233</v>
      </c>
      <c r="BDK63" s="2">
        <v>14</v>
      </c>
      <c r="BDL63" s="1">
        <v>4.4999999999999998E-2</v>
      </c>
      <c r="BDM63" s="1">
        <f t="shared" si="3081"/>
        <v>6.9999999999999993E-3</v>
      </c>
      <c r="BDN63" s="1">
        <f t="shared" si="3082"/>
        <v>0.83445945945945943</v>
      </c>
      <c r="BDO63" s="1">
        <f t="shared" si="3083"/>
        <v>1.2516891891891891E-3</v>
      </c>
      <c r="BDP63" s="1">
        <f t="shared" si="3084"/>
        <v>9.6028937756660326</v>
      </c>
      <c r="BDQ63" s="1"/>
      <c r="BDR63" s="1"/>
      <c r="BDS63" s="2" t="s">
        <v>11</v>
      </c>
      <c r="BDT63" s="1" t="s">
        <v>146</v>
      </c>
      <c r="BDU63" s="1">
        <v>234</v>
      </c>
      <c r="BDV63" s="2">
        <v>14</v>
      </c>
      <c r="BDW63" s="1">
        <v>4.8000000000000001E-2</v>
      </c>
      <c r="BDX63" s="1">
        <f t="shared" si="3085"/>
        <v>1.2999999999999998E-2</v>
      </c>
      <c r="BDY63" s="1">
        <f t="shared" si="3086"/>
        <v>1.0135593220338983</v>
      </c>
      <c r="BDZ63" s="1">
        <f t="shared" si="3087"/>
        <v>1.5203389830508475E-3</v>
      </c>
      <c r="BEA63" s="1">
        <f t="shared" si="3088"/>
        <v>11.66396089647357</v>
      </c>
      <c r="BEB63" s="1"/>
      <c r="BEC63" s="1"/>
      <c r="BED63" s="2" t="s">
        <v>11</v>
      </c>
      <c r="BEE63" s="1" t="s">
        <v>147</v>
      </c>
      <c r="BEF63" s="1">
        <v>236</v>
      </c>
      <c r="BEG63" s="2">
        <v>14</v>
      </c>
      <c r="BEH63" s="1">
        <v>5.3999999999999999E-2</v>
      </c>
      <c r="BEI63" s="1">
        <f t="shared" si="3089"/>
        <v>-4.0000000000000036E-3</v>
      </c>
      <c r="BEJ63" s="1">
        <f t="shared" si="3090"/>
        <v>0.44406779661016943</v>
      </c>
      <c r="BEK63" s="1">
        <f t="shared" si="3091"/>
        <v>6.6610169491525414E-4</v>
      </c>
      <c r="BEL63" s="1">
        <f t="shared" si="3092"/>
        <v>5.1102972489566465</v>
      </c>
      <c r="BEM63" s="1"/>
      <c r="BEN63" s="1"/>
      <c r="BEO63" s="2" t="s">
        <v>11</v>
      </c>
      <c r="BEP63" s="4" t="s">
        <v>148</v>
      </c>
      <c r="BEQ63" s="4">
        <v>239</v>
      </c>
      <c r="BER63" s="2">
        <v>14</v>
      </c>
      <c r="BES63" s="1">
        <v>6.0999999999999999E-2</v>
      </c>
      <c r="BET63" s="1">
        <f t="shared" si="3093"/>
        <v>-6.0000000000000053E-3</v>
      </c>
      <c r="BEU63" s="1">
        <f t="shared" si="3094"/>
        <v>0.4295302013422817</v>
      </c>
      <c r="BEV63" s="1">
        <f t="shared" si="3095"/>
        <v>6.4429530201342254E-4</v>
      </c>
      <c r="BEW63" s="1">
        <f t="shared" si="3096"/>
        <v>4.9429997469287086</v>
      </c>
      <c r="BEX63" s="1"/>
      <c r="BEY63" s="1"/>
      <c r="BEZ63" s="2" t="s">
        <v>11</v>
      </c>
      <c r="BFA63" s="4" t="s">
        <v>149</v>
      </c>
      <c r="BFB63" s="4">
        <v>240</v>
      </c>
      <c r="BFC63" s="2">
        <v>14</v>
      </c>
      <c r="BFD63" s="1">
        <v>-1.9E-2</v>
      </c>
      <c r="BFE63" s="1">
        <f t="shared" si="3097"/>
        <v>4.0000000000000001E-3</v>
      </c>
      <c r="BFF63" s="1">
        <f t="shared" si="3098"/>
        <v>2.3693379790940767</v>
      </c>
      <c r="BFG63" s="1">
        <f t="shared" si="3099"/>
        <v>3.554006968641115E-3</v>
      </c>
      <c r="BFH63" s="1">
        <f t="shared" si="3100"/>
        <v>27.266154962914687</v>
      </c>
      <c r="BFI63" s="1"/>
      <c r="BFJ63" s="1"/>
      <c r="BFK63" s="2" t="s">
        <v>11</v>
      </c>
      <c r="BFL63" s="4" t="s">
        <v>150</v>
      </c>
      <c r="BFM63" s="4">
        <v>241</v>
      </c>
      <c r="BFN63" s="2">
        <v>14</v>
      </c>
      <c r="BFO63" s="1">
        <v>-1E-3</v>
      </c>
      <c r="BFP63" s="1">
        <f t="shared" si="3101"/>
        <v>1.6E-2</v>
      </c>
      <c r="BFQ63" s="1">
        <f t="shared" si="3102"/>
        <v>2.8041237113402064</v>
      </c>
      <c r="BFR63" s="1">
        <f t="shared" si="3103"/>
        <v>4.2061855670103097E-3</v>
      </c>
      <c r="BFS63" s="1">
        <f t="shared" si="3104"/>
        <v>32.269634945800064</v>
      </c>
      <c r="BFT63" s="1"/>
      <c r="BFU63" s="1"/>
      <c r="BFV63" s="2" t="s">
        <v>11</v>
      </c>
      <c r="BFW63" s="4" t="s">
        <v>151</v>
      </c>
      <c r="BFX63" s="4">
        <v>243</v>
      </c>
      <c r="BFY63" s="2">
        <v>14</v>
      </c>
      <c r="BFZ63" s="1">
        <v>2.9000000000000001E-2</v>
      </c>
      <c r="BGA63" s="1">
        <f t="shared" si="3105"/>
        <v>2.3E-2</v>
      </c>
      <c r="BGB63" s="1">
        <f t="shared" si="3106"/>
        <v>2.0588235294117645</v>
      </c>
      <c r="BGC63" s="1">
        <f t="shared" si="3107"/>
        <v>3.0882352941176468E-3</v>
      </c>
      <c r="BGD63" s="1">
        <f t="shared" si="3108"/>
        <v>23.69277911786142</v>
      </c>
      <c r="BGE63" s="1"/>
      <c r="BGF63" s="1"/>
      <c r="BGG63" s="2" t="s">
        <v>11</v>
      </c>
      <c r="BGH63" s="4" t="s">
        <v>152</v>
      </c>
      <c r="BGI63" s="4">
        <v>246</v>
      </c>
      <c r="BGJ63" s="2">
        <v>14</v>
      </c>
      <c r="BGK63" s="1">
        <v>3.3000000000000002E-2</v>
      </c>
      <c r="BGL63" s="1">
        <f t="shared" si="3109"/>
        <v>2.2000000000000002E-2</v>
      </c>
      <c r="BGM63" s="1">
        <f t="shared" si="2265"/>
        <v>1.8823529411764708</v>
      </c>
      <c r="BGN63" s="1">
        <f t="shared" si="3110"/>
        <v>2.8235294117647061E-3</v>
      </c>
      <c r="BGO63" s="1">
        <f t="shared" si="3111"/>
        <v>21.661969479187587</v>
      </c>
      <c r="BGP63" s="1"/>
      <c r="BGQ63" s="1"/>
      <c r="BGR63" s="2" t="s">
        <v>11</v>
      </c>
      <c r="BGS63" s="4" t="s">
        <v>153</v>
      </c>
      <c r="BGT63" s="4">
        <v>249</v>
      </c>
      <c r="BGU63" s="2">
        <v>14</v>
      </c>
      <c r="BGV63" s="1">
        <v>3.6999999999999998E-2</v>
      </c>
      <c r="BGW63" s="1">
        <f t="shared" si="3112"/>
        <v>2.7999999999999997E-2</v>
      </c>
      <c r="BGX63" s="1">
        <f t="shared" si="3113"/>
        <v>2.2061855670103094</v>
      </c>
      <c r="BGY63" s="1">
        <f t="shared" si="3114"/>
        <v>3.309278350515464E-3</v>
      </c>
      <c r="BGZ63" s="1">
        <f t="shared" si="3115"/>
        <v>25.388609847063286</v>
      </c>
      <c r="BHA63" s="1"/>
      <c r="BHB63" s="1"/>
      <c r="BHC63" s="2" t="s">
        <v>11</v>
      </c>
      <c r="BHD63" s="4" t="s">
        <v>154</v>
      </c>
      <c r="BHE63" s="4">
        <v>253</v>
      </c>
      <c r="BHF63" s="2">
        <v>14</v>
      </c>
      <c r="BHG63" s="1">
        <v>0.04</v>
      </c>
      <c r="BHH63" s="1">
        <f t="shared" si="3116"/>
        <v>3.2000000000000001E-2</v>
      </c>
      <c r="BHI63" s="1">
        <f t="shared" si="3407"/>
        <v>2.307958477508651</v>
      </c>
      <c r="BHJ63" s="1">
        <f t="shared" si="3117"/>
        <v>3.4619377162629764E-3</v>
      </c>
      <c r="BHK63" s="1">
        <f t="shared" si="3118"/>
        <v>26.559804490106842</v>
      </c>
      <c r="BHL63" s="1"/>
      <c r="BHM63" s="1"/>
      <c r="BHN63" s="2" t="s">
        <v>11</v>
      </c>
      <c r="BHO63" s="4" t="s">
        <v>155</v>
      </c>
      <c r="BHP63" s="4">
        <v>254</v>
      </c>
      <c r="BHQ63" s="2">
        <v>14</v>
      </c>
      <c r="BHR63" s="1">
        <v>2.1999999999999999E-2</v>
      </c>
      <c r="BHS63" s="1">
        <f t="shared" si="3119"/>
        <v>0</v>
      </c>
      <c r="BHT63" s="1">
        <f t="shared" si="3120"/>
        <v>-8.5910652920962199E-2</v>
      </c>
      <c r="BHU63" s="1">
        <f t="shared" si="3121"/>
        <v>-1.288659793814433E-4</v>
      </c>
      <c r="BHV63" s="1">
        <f t="shared" si="3122"/>
        <v>-0.988653031427698</v>
      </c>
      <c r="BHW63" s="1"/>
      <c r="BHX63" s="1"/>
      <c r="BHY63" s="2" t="s">
        <v>11</v>
      </c>
      <c r="BHZ63" s="4" t="s">
        <v>156</v>
      </c>
      <c r="BIA63" s="4">
        <v>260</v>
      </c>
      <c r="BIB63" s="2">
        <v>14</v>
      </c>
      <c r="BIC63" s="1">
        <v>4.2999999999999997E-2</v>
      </c>
      <c r="BID63" s="1">
        <f t="shared" si="3123"/>
        <v>1.1999999999999997E-2</v>
      </c>
      <c r="BIE63" s="1">
        <f t="shared" si="3124"/>
        <v>0.19256756756756746</v>
      </c>
      <c r="BIF63" s="1">
        <f t="shared" si="3125"/>
        <v>2.8885135135135119E-4</v>
      </c>
      <c r="BIG63" s="1">
        <f t="shared" si="3126"/>
        <v>2.2160524097690835</v>
      </c>
      <c r="BIH63" s="1"/>
      <c r="BII63" s="1"/>
      <c r="BIJ63" s="2" t="s">
        <v>11</v>
      </c>
      <c r="BIK63" s="4" t="s">
        <v>157</v>
      </c>
      <c r="BIL63" s="4">
        <v>267</v>
      </c>
      <c r="BIM63" s="2">
        <v>14</v>
      </c>
      <c r="BIN63" s="1">
        <v>3.3000000000000002E-2</v>
      </c>
      <c r="BIO63" s="1">
        <f t="shared" si="3127"/>
        <v>2.0000000000000018E-3</v>
      </c>
      <c r="BIP63" s="1">
        <f t="shared" si="3128"/>
        <v>0.69666666666666677</v>
      </c>
      <c r="BIQ63" s="1">
        <f t="shared" si="3129"/>
        <v>1.0450000000000001E-3</v>
      </c>
      <c r="BIR63" s="1">
        <f t="shared" si="3130"/>
        <v>8.0171851624534902</v>
      </c>
      <c r="BIS63" s="1"/>
      <c r="BIT63" s="1"/>
      <c r="BIU63" s="2" t="s">
        <v>11</v>
      </c>
      <c r="BIV63" s="4" t="s">
        <v>158</v>
      </c>
      <c r="BIW63" s="4">
        <v>268</v>
      </c>
      <c r="BIX63" s="2">
        <v>14</v>
      </c>
      <c r="BIY63" s="1">
        <v>3.1E-2</v>
      </c>
      <c r="BIZ63" s="1">
        <f t="shared" si="3131"/>
        <v>1.9999999999999983E-3</v>
      </c>
      <c r="BJA63" s="1">
        <f t="shared" si="3132"/>
        <v>6.4406779661016891E-2</v>
      </c>
      <c r="BJB63" s="1">
        <f t="shared" si="3133"/>
        <v>9.6610169491525332E-5</v>
      </c>
      <c r="BJC63" s="1">
        <f t="shared" si="3134"/>
        <v>0.74118815061203214</v>
      </c>
      <c r="BJD63" s="1"/>
      <c r="BJE63" s="1"/>
      <c r="BJF63" s="2" t="s">
        <v>11</v>
      </c>
      <c r="BJG63" s="4" t="s">
        <v>159</v>
      </c>
      <c r="BJH63" s="4">
        <v>274</v>
      </c>
      <c r="BJI63" s="2">
        <v>14</v>
      </c>
      <c r="BJJ63" s="1">
        <v>2.8000000000000001E-2</v>
      </c>
      <c r="BJK63" s="1">
        <f t="shared" si="3135"/>
        <v>1.7000000000000001E-2</v>
      </c>
      <c r="BJL63" s="1">
        <f t="shared" si="3136"/>
        <v>1.2635135135135136</v>
      </c>
      <c r="BJM63" s="1">
        <f t="shared" si="3137"/>
        <v>1.8952702702702705E-3</v>
      </c>
      <c r="BJN63" s="1">
        <f t="shared" si="3138"/>
        <v>14.540414057081364</v>
      </c>
      <c r="BJO63" s="1"/>
      <c r="BJP63" s="1"/>
      <c r="BJQ63" s="2" t="s">
        <v>11</v>
      </c>
      <c r="BJR63" s="4" t="s">
        <v>160</v>
      </c>
      <c r="BJS63" s="4">
        <v>281</v>
      </c>
      <c r="BJT63" s="2">
        <v>14</v>
      </c>
      <c r="BJU63" s="1">
        <v>5.5E-2</v>
      </c>
      <c r="BJV63" s="1">
        <f t="shared" si="3139"/>
        <v>1.7000000000000001E-2</v>
      </c>
      <c r="BJW63" s="1">
        <f t="shared" si="3140"/>
        <v>0.79333333333333345</v>
      </c>
      <c r="BJX63" s="1">
        <f t="shared" si="3141"/>
        <v>1.1900000000000001E-3</v>
      </c>
      <c r="BJY63" s="1">
        <f t="shared" si="3142"/>
        <v>9.1296175534159349</v>
      </c>
      <c r="BJZ63" s="1"/>
      <c r="BKA63" s="1"/>
      <c r="BKB63" s="2" t="s">
        <v>11</v>
      </c>
      <c r="BKC63" s="4" t="s">
        <v>161</v>
      </c>
      <c r="BKD63" s="4">
        <v>282</v>
      </c>
      <c r="BKE63" s="2">
        <v>14</v>
      </c>
      <c r="BKF63" s="1">
        <v>2.5000000000000001E-2</v>
      </c>
      <c r="BKG63" s="1">
        <f t="shared" si="3143"/>
        <v>4.0000000000000001E-3</v>
      </c>
      <c r="BKH63" s="1">
        <f t="shared" si="3144"/>
        <v>9.420289855072464E-2</v>
      </c>
      <c r="BKI63" s="1">
        <f t="shared" si="3145"/>
        <v>1.4130434782608697E-4</v>
      </c>
      <c r="BKJ63" s="1">
        <f t="shared" si="3146"/>
        <v>1.084079541417676</v>
      </c>
      <c r="BKK63" s="1"/>
      <c r="BKL63" s="1"/>
      <c r="BKM63" s="2" t="s">
        <v>11</v>
      </c>
      <c r="BKN63" s="4" t="s">
        <v>162</v>
      </c>
      <c r="BKO63" s="4">
        <v>289</v>
      </c>
      <c r="BKP63" s="2">
        <v>14</v>
      </c>
      <c r="BKQ63" s="1">
        <v>5.6000000000000001E-2</v>
      </c>
      <c r="BKR63" s="1">
        <f t="shared" si="3147"/>
        <v>0.04</v>
      </c>
      <c r="BKS63" s="1">
        <f t="shared" si="3148"/>
        <v>1.510791366906475</v>
      </c>
      <c r="BKT63" s="1">
        <f t="shared" si="3149"/>
        <v>2.2661870503597123E-3</v>
      </c>
      <c r="BKU63" s="1">
        <f t="shared" si="3150"/>
        <v>17.386068129653705</v>
      </c>
      <c r="BKV63" s="1"/>
      <c r="BKW63" s="1"/>
      <c r="BKX63" s="2" t="s">
        <v>11</v>
      </c>
      <c r="BKY63" s="4" t="s">
        <v>163</v>
      </c>
      <c r="BKZ63" s="4">
        <v>296</v>
      </c>
      <c r="BLA63" s="2">
        <v>14</v>
      </c>
      <c r="BLB63" s="1">
        <v>5.0999999999999997E-2</v>
      </c>
      <c r="BLC63" s="1">
        <f t="shared" si="3151"/>
        <v>3.0999999999999996E-2</v>
      </c>
      <c r="BLD63" s="1">
        <f t="shared" si="3152"/>
        <v>0.92028985507246364</v>
      </c>
      <c r="BLE63" s="1">
        <f t="shared" si="3153"/>
        <v>1.3804347826086956E-3</v>
      </c>
      <c r="BLF63" s="1">
        <f t="shared" si="3154"/>
        <v>10.59062321231114</v>
      </c>
      <c r="BLG63" s="1"/>
      <c r="BLH63" s="1"/>
      <c r="BLI63" s="2" t="s">
        <v>11</v>
      </c>
      <c r="BLJ63" s="4" t="s">
        <v>164</v>
      </c>
      <c r="BLK63" s="4">
        <v>303</v>
      </c>
      <c r="BLL63" s="2">
        <v>14</v>
      </c>
      <c r="BLM63" s="1">
        <v>4.2999999999999997E-2</v>
      </c>
      <c r="BLN63" s="1">
        <f t="shared" si="3155"/>
        <v>3.2000000000000001E-2</v>
      </c>
      <c r="BLO63" s="1">
        <f t="shared" si="3156"/>
        <v>1.311864406779661</v>
      </c>
      <c r="BLP63" s="1">
        <f t="shared" si="3157"/>
        <v>1.9677966101694917E-3</v>
      </c>
      <c r="BLQ63" s="1">
        <f t="shared" si="3158"/>
        <v>15.096832330887198</v>
      </c>
      <c r="BLR63" s="1"/>
      <c r="BLS63" s="1"/>
      <c r="BLT63" s="2" t="s">
        <v>11</v>
      </c>
      <c r="BLU63" s="4" t="s">
        <v>165</v>
      </c>
      <c r="BLV63" s="4">
        <v>310</v>
      </c>
      <c r="BLW63" s="2">
        <v>14</v>
      </c>
      <c r="BLX63" s="1">
        <v>4.9000000000000002E-2</v>
      </c>
      <c r="BLY63" s="1">
        <f t="shared" si="3159"/>
        <v>3.7000000000000005E-2</v>
      </c>
      <c r="BLZ63" s="1">
        <f t="shared" si="3160"/>
        <v>1.6450511945392494</v>
      </c>
      <c r="BMA63" s="1">
        <f t="shared" si="3161"/>
        <v>2.4675767918088741E-3</v>
      </c>
      <c r="BMB63" s="1">
        <f t="shared" si="3162"/>
        <v>18.93111965789922</v>
      </c>
      <c r="BMC63" s="1"/>
      <c r="BMD63" s="1"/>
      <c r="BME63" s="2" t="s">
        <v>11</v>
      </c>
      <c r="BMF63" s="4" t="s">
        <v>166</v>
      </c>
      <c r="BMG63" s="4">
        <v>311</v>
      </c>
      <c r="BMH63" s="2">
        <v>14</v>
      </c>
      <c r="BMI63" s="1">
        <v>2.1999999999999999E-2</v>
      </c>
      <c r="BMJ63" s="1">
        <f t="shared" si="3163"/>
        <v>1.1999999999999999E-2</v>
      </c>
      <c r="BMK63" s="1">
        <f t="shared" si="3164"/>
        <v>0.17021276595744678</v>
      </c>
      <c r="BML63" s="1">
        <f t="shared" si="3165"/>
        <v>2.5531914893617015E-4</v>
      </c>
      <c r="BMM63" s="1">
        <f t="shared" si="3166"/>
        <v>1.958795112479728</v>
      </c>
      <c r="BMN63" s="1"/>
      <c r="BMO63" s="1"/>
      <c r="BMP63" s="2" t="s">
        <v>11</v>
      </c>
      <c r="BMQ63" s="4" t="s">
        <v>167</v>
      </c>
      <c r="BMR63" s="4">
        <v>317</v>
      </c>
      <c r="BMS63" s="2">
        <v>14</v>
      </c>
      <c r="BMT63" s="1">
        <v>4.2999999999999997E-2</v>
      </c>
      <c r="BMU63" s="4">
        <f t="shared" si="3167"/>
        <v>3.2999999999999995E-2</v>
      </c>
      <c r="BMV63" s="1">
        <f t="shared" si="3168"/>
        <v>1.1134751773049645</v>
      </c>
      <c r="BMW63" s="1">
        <f t="shared" si="3169"/>
        <v>1.6702127659574467E-3</v>
      </c>
      <c r="BMX63" s="1">
        <f t="shared" si="3170"/>
        <v>12.813784694138223</v>
      </c>
      <c r="BMY63" s="1"/>
      <c r="BMZ63" s="1"/>
      <c r="BNA63" s="2" t="s">
        <v>11</v>
      </c>
      <c r="BNB63" s="4" t="s">
        <v>168</v>
      </c>
      <c r="BNC63" s="4">
        <v>324</v>
      </c>
      <c r="BND63" s="2">
        <v>14</v>
      </c>
      <c r="BNE63" s="1">
        <v>5.2999999999999999E-2</v>
      </c>
      <c r="BNF63" s="1">
        <f t="shared" si="3171"/>
        <v>0.04</v>
      </c>
      <c r="BNG63" s="1">
        <f t="shared" si="3172"/>
        <v>1.3357142857142859</v>
      </c>
      <c r="BNH63" s="1">
        <f t="shared" si="3173"/>
        <v>2.0035714285714288E-3</v>
      </c>
      <c r="BNI63" s="1">
        <f t="shared" si="3174"/>
        <v>15.371294860343157</v>
      </c>
      <c r="BNJ63" s="1"/>
      <c r="BNK63" s="1"/>
      <c r="BNL63" s="2" t="s">
        <v>11</v>
      </c>
      <c r="BNM63" s="4" t="s">
        <v>169</v>
      </c>
      <c r="BNN63" s="4">
        <v>325</v>
      </c>
      <c r="BNO63" s="2">
        <v>14</v>
      </c>
      <c r="BNP63" s="1">
        <v>2.4E-2</v>
      </c>
      <c r="BNQ63" s="1">
        <f t="shared" si="3175"/>
        <v>5.000000000000001E-3</v>
      </c>
      <c r="BNR63" s="1">
        <f t="shared" si="3176"/>
        <v>0.26923076923076927</v>
      </c>
      <c r="BNS63" s="1">
        <f t="shared" si="3177"/>
        <v>4.0384615384615394E-4</v>
      </c>
      <c r="BNT63" s="1">
        <f t="shared" si="3178"/>
        <v>3.0982865000280326</v>
      </c>
      <c r="BNU63" s="1"/>
      <c r="BNV63" s="1"/>
      <c r="BNW63" s="2" t="s">
        <v>11</v>
      </c>
      <c r="BNX63" s="4" t="s">
        <v>170</v>
      </c>
      <c r="BNY63" s="4">
        <v>338</v>
      </c>
      <c r="BNZ63" s="2">
        <v>14</v>
      </c>
      <c r="BOA63" s="1">
        <v>5.2999999999999999E-2</v>
      </c>
      <c r="BOB63" s="1">
        <f t="shared" si="3179"/>
        <v>4.2999999999999997E-2</v>
      </c>
      <c r="BOC63" s="1">
        <f t="shared" si="3180"/>
        <v>1.5224358974358974</v>
      </c>
      <c r="BOD63" s="1">
        <f t="shared" si="3181"/>
        <v>2.2836538461538463E-3</v>
      </c>
      <c r="BOE63" s="1">
        <f t="shared" si="3182"/>
        <v>17.52007247039661</v>
      </c>
      <c r="BOF63" s="1"/>
      <c r="BOG63" s="1"/>
      <c r="BOH63" s="2" t="s">
        <v>11</v>
      </c>
      <c r="BOI63" s="4" t="s">
        <v>171</v>
      </c>
      <c r="BOJ63" s="4">
        <v>339</v>
      </c>
      <c r="BOK63" s="2">
        <v>14</v>
      </c>
      <c r="BOL63" s="1">
        <v>2.8000000000000001E-2</v>
      </c>
      <c r="BOM63" s="1">
        <f t="shared" si="3183"/>
        <v>2.3E-2</v>
      </c>
      <c r="BON63" s="1">
        <f t="shared" si="3184"/>
        <v>0.87296416938110744</v>
      </c>
      <c r="BOO63" s="1">
        <f t="shared" si="3185"/>
        <v>1.3094462540716612E-3</v>
      </c>
      <c r="BOP63" s="1">
        <f t="shared" si="3186"/>
        <v>10.04600294657763</v>
      </c>
      <c r="BOQ63" s="1"/>
      <c r="BOR63" s="1"/>
      <c r="BOS63" s="2" t="s">
        <v>11</v>
      </c>
      <c r="BOT63" s="4" t="s">
        <v>172</v>
      </c>
      <c r="BOU63" s="4">
        <v>345</v>
      </c>
      <c r="BOV63" s="2">
        <v>14</v>
      </c>
      <c r="BOW63" s="1">
        <v>4.9000000000000002E-2</v>
      </c>
      <c r="BOX63" s="1">
        <f t="shared" si="3187"/>
        <v>4.2000000000000003E-2</v>
      </c>
      <c r="BOY63" s="1">
        <f t="shared" si="3188"/>
        <v>1.5530546623794212</v>
      </c>
      <c r="BOZ63" s="1">
        <f t="shared" si="3189"/>
        <v>2.3295819935691318E-3</v>
      </c>
      <c r="BPA63" s="1">
        <f t="shared" si="3190"/>
        <v>17.872430807235656</v>
      </c>
      <c r="BPB63" s="1"/>
      <c r="BPC63" s="1"/>
      <c r="BPD63" s="2" t="s">
        <v>11</v>
      </c>
      <c r="BPE63" s="4" t="s">
        <v>173</v>
      </c>
      <c r="BPF63" s="4">
        <v>352</v>
      </c>
      <c r="BPG63" s="2">
        <v>14</v>
      </c>
      <c r="BPH63" s="1">
        <v>5.2999999999999999E-2</v>
      </c>
      <c r="BPI63" s="1">
        <f t="shared" si="3191"/>
        <v>4.3999999999999997E-2</v>
      </c>
      <c r="BPJ63" s="1">
        <f t="shared" si="3192"/>
        <v>1.5128205128205128</v>
      </c>
      <c r="BPK63" s="1">
        <f t="shared" si="3193"/>
        <v>2.269230769230769E-3</v>
      </c>
      <c r="BPL63" s="1">
        <f t="shared" si="3194"/>
        <v>17.409419381109892</v>
      </c>
      <c r="BPM63" s="1"/>
      <c r="BPN63" s="1"/>
      <c r="BPO63" s="2" t="s">
        <v>11</v>
      </c>
      <c r="BPP63" s="4" t="s">
        <v>174</v>
      </c>
      <c r="BPQ63" s="4">
        <v>353</v>
      </c>
      <c r="BPR63" s="2">
        <v>14</v>
      </c>
      <c r="BPS63" s="1">
        <v>2.7E-2</v>
      </c>
      <c r="BPT63" s="1">
        <f t="shared" si="3195"/>
        <v>1.8000000000000002E-2</v>
      </c>
      <c r="BPU63" s="1">
        <f t="shared" si="3196"/>
        <v>0.58333333333333337</v>
      </c>
      <c r="BPV63" s="1">
        <f t="shared" si="3197"/>
        <v>8.7500000000000013E-4</v>
      </c>
      <c r="BPW63" s="1">
        <f t="shared" si="3198"/>
        <v>6.7129540833940702</v>
      </c>
      <c r="BPX63" s="1"/>
      <c r="BPY63" s="1"/>
      <c r="BPZ63" s="2" t="s">
        <v>11</v>
      </c>
      <c r="BQA63" s="4" t="s">
        <v>175</v>
      </c>
      <c r="BQB63" s="4">
        <v>358</v>
      </c>
      <c r="BQC63" s="2">
        <v>14</v>
      </c>
      <c r="BQD63" s="1">
        <v>4.7E-2</v>
      </c>
      <c r="BQE63" s="1">
        <f t="shared" si="3199"/>
        <v>3.6999999999999998E-2</v>
      </c>
      <c r="BQF63" s="1">
        <f t="shared" si="3200"/>
        <v>1.2263513513513513</v>
      </c>
      <c r="BQG63" s="1">
        <f t="shared" si="3201"/>
        <v>1.839527027027027E-3</v>
      </c>
      <c r="BQH63" s="1">
        <f t="shared" si="3202"/>
        <v>14.112754820108382</v>
      </c>
      <c r="BQI63" s="1"/>
      <c r="BQJ63" s="1"/>
      <c r="BQK63" s="2" t="s">
        <v>11</v>
      </c>
      <c r="BQL63" s="4" t="s">
        <v>176</v>
      </c>
      <c r="BQM63" s="4">
        <v>366</v>
      </c>
      <c r="BQN63" s="2">
        <v>14</v>
      </c>
      <c r="BQO63" s="1">
        <v>6.8000000000000005E-2</v>
      </c>
      <c r="BQP63" s="1">
        <f t="shared" si="3203"/>
        <v>5.7000000000000009E-2</v>
      </c>
      <c r="BQQ63" s="1">
        <f t="shared" si="3204"/>
        <v>2.0969899665551841</v>
      </c>
      <c r="BQR63" s="1">
        <f t="shared" si="3205"/>
        <v>3.1454849498327763E-3</v>
      </c>
      <c r="BQS63" s="1">
        <f t="shared" si="3206"/>
        <v>24.131995472268031</v>
      </c>
      <c r="BQT63" s="1"/>
      <c r="BQU63" s="1"/>
      <c r="BQV63" s="2" t="s">
        <v>11</v>
      </c>
      <c r="BQW63" s="4" t="s">
        <v>177</v>
      </c>
      <c r="BQX63" s="4">
        <v>367</v>
      </c>
      <c r="BQY63" s="2">
        <v>14</v>
      </c>
      <c r="BQZ63" s="1">
        <v>4.8000000000000001E-2</v>
      </c>
      <c r="BRA63" s="1">
        <f t="shared" si="3207"/>
        <v>2.7E-2</v>
      </c>
      <c r="BRB63" s="1">
        <f t="shared" si="3208"/>
        <v>0.15824915824915822</v>
      </c>
      <c r="BRC63" s="1">
        <f t="shared" si="3209"/>
        <v>2.3737373737373735E-4</v>
      </c>
      <c r="BRD63" s="1">
        <f t="shared" si="3210"/>
        <v>1.8211188566783334</v>
      </c>
      <c r="BRE63" s="1"/>
      <c r="BRF63" s="1"/>
      <c r="BRG63" s="2" t="s">
        <v>11</v>
      </c>
      <c r="BRH63" s="4" t="s">
        <v>178</v>
      </c>
      <c r="BRI63" s="4">
        <v>373</v>
      </c>
      <c r="BRJ63" s="2">
        <v>14</v>
      </c>
      <c r="BRK63" s="1">
        <v>0.06</v>
      </c>
      <c r="BRL63" s="1">
        <f t="shared" si="3211"/>
        <v>3.7999999999999999E-2</v>
      </c>
      <c r="BRM63" s="1">
        <f t="shared" si="3212"/>
        <v>0.83389830508474572</v>
      </c>
      <c r="BRN63" s="1">
        <f t="shared" si="3213"/>
        <v>1.2508474576271185E-3</v>
      </c>
      <c r="BRO63" s="1">
        <f t="shared" si="3214"/>
        <v>9.5964360552926351</v>
      </c>
      <c r="BRP63" s="1"/>
      <c r="BRQ63" s="1"/>
      <c r="BRR63" s="2" t="s">
        <v>11</v>
      </c>
      <c r="BRS63" s="1" t="s">
        <v>179</v>
      </c>
      <c r="BRT63" s="1">
        <v>380</v>
      </c>
      <c r="BRU63" s="2">
        <v>14</v>
      </c>
      <c r="BRV63" s="1">
        <v>7.0000000000000007E-2</v>
      </c>
      <c r="BRW63" s="1">
        <f t="shared" si="3215"/>
        <v>4.0000000000000008E-2</v>
      </c>
      <c r="BRX63" s="1">
        <f t="shared" si="3216"/>
        <v>0.9060402684563762</v>
      </c>
      <c r="BRY63" s="1">
        <f t="shared" si="3217"/>
        <v>1.3590604026845643E-3</v>
      </c>
      <c r="BRZ63" s="1">
        <f t="shared" si="3218"/>
        <v>10.426640091177754</v>
      </c>
      <c r="BSA63" s="1"/>
      <c r="BSB63" s="1"/>
      <c r="BSC63" s="2" t="s">
        <v>11</v>
      </c>
      <c r="BSD63" s="1" t="s">
        <v>180</v>
      </c>
      <c r="BSE63" s="1">
        <v>394</v>
      </c>
      <c r="BSF63" s="2">
        <v>14</v>
      </c>
      <c r="BSG63" s="1">
        <v>3.9E-2</v>
      </c>
      <c r="BSH63" s="1">
        <f t="shared" si="3219"/>
        <v>2.7E-2</v>
      </c>
      <c r="BSI63" s="1">
        <f t="shared" si="3220"/>
        <v>0.51418439716312059</v>
      </c>
      <c r="BSJ63" s="1">
        <f t="shared" si="3221"/>
        <v>7.712765957446809E-4</v>
      </c>
      <c r="BSK63" s="1">
        <f t="shared" si="3222"/>
        <v>5.9171935689491804</v>
      </c>
      <c r="BSL63" s="1"/>
      <c r="BSM63" s="1"/>
      <c r="BSN63" s="1" t="s">
        <v>11</v>
      </c>
      <c r="BSO63" s="1" t="s">
        <v>181</v>
      </c>
      <c r="BSP63" s="1">
        <v>395</v>
      </c>
      <c r="BSQ63" s="2">
        <v>14</v>
      </c>
      <c r="BSR63" s="1">
        <v>0.02</v>
      </c>
      <c r="BSS63" s="1">
        <f t="shared" si="3223"/>
        <v>0.01</v>
      </c>
      <c r="BST63" s="1">
        <f t="shared" si="3224"/>
        <v>0.37024221453287198</v>
      </c>
      <c r="BSU63" s="1">
        <f t="shared" si="3225"/>
        <v>5.5536332179930803E-4</v>
      </c>
      <c r="BSV63" s="1">
        <f t="shared" si="3226"/>
        <v>4.2607182615313821</v>
      </c>
      <c r="BSW63" s="1"/>
      <c r="BSX63" s="1"/>
      <c r="BSY63" s="1" t="s">
        <v>11</v>
      </c>
      <c r="BSZ63" s="1" t="s">
        <v>182</v>
      </c>
      <c r="BTA63" s="1">
        <v>401</v>
      </c>
      <c r="BTB63" s="1">
        <v>14</v>
      </c>
      <c r="BTC63" s="1">
        <v>3.5999999999999997E-2</v>
      </c>
      <c r="BTD63" s="1">
        <f t="shared" si="3227"/>
        <v>2.3999999999999997E-2</v>
      </c>
      <c r="BTE63" s="1">
        <f t="shared" si="3228"/>
        <v>0.96153846153846145</v>
      </c>
      <c r="BTF63" s="1">
        <f t="shared" si="3229"/>
        <v>1.4423076923076922E-3</v>
      </c>
      <c r="BTG63" s="1">
        <f t="shared" si="3230"/>
        <v>11.065308928671541</v>
      </c>
      <c r="BTH63" s="1"/>
      <c r="BTI63" s="1"/>
      <c r="BTJ63" s="1" t="s">
        <v>11</v>
      </c>
      <c r="BTK63" s="1" t="s">
        <v>183</v>
      </c>
      <c r="BTL63" s="1">
        <v>408</v>
      </c>
      <c r="BTM63" s="1">
        <v>14</v>
      </c>
      <c r="BTN63" s="1">
        <v>4.8000000000000001E-2</v>
      </c>
      <c r="BTO63" s="1">
        <f t="shared" si="3231"/>
        <v>3.6000000000000004E-2</v>
      </c>
      <c r="BTP63" s="5">
        <f t="shared" si="3232"/>
        <v>1.515679442508711</v>
      </c>
      <c r="BTQ63" s="1">
        <f t="shared" si="3233"/>
        <v>2.2735191637630664E-3</v>
      </c>
      <c r="BTR63" s="1">
        <f t="shared" si="3234"/>
        <v>17.442319718923368</v>
      </c>
      <c r="BTS63" s="1"/>
      <c r="BTT63" s="1"/>
      <c r="BTU63" s="1" t="s">
        <v>11</v>
      </c>
      <c r="BTV63" s="1" t="s">
        <v>184</v>
      </c>
      <c r="BTW63" s="1">
        <v>409</v>
      </c>
      <c r="BTX63" s="1">
        <v>14</v>
      </c>
      <c r="BTY63" s="1">
        <v>3.4000000000000002E-2</v>
      </c>
      <c r="BTZ63" s="1">
        <f t="shared" si="3235"/>
        <v>2.4E-2</v>
      </c>
      <c r="BUA63" s="1">
        <f t="shared" si="3236"/>
        <v>0.9307958477508651</v>
      </c>
      <c r="BUB63" s="1">
        <f t="shared" si="3237"/>
        <v>1.3961937716262976E-3</v>
      </c>
      <c r="BUC63" s="1">
        <f t="shared" si="3238"/>
        <v>10.711525349083567</v>
      </c>
      <c r="BUD63" s="1"/>
      <c r="BUE63" s="1"/>
      <c r="BUF63" s="1" t="s">
        <v>11</v>
      </c>
      <c r="BUG63" s="1" t="s">
        <v>185</v>
      </c>
      <c r="BUH63" s="1">
        <v>415</v>
      </c>
      <c r="BUI63" s="1">
        <v>14</v>
      </c>
      <c r="BUJ63" s="1">
        <v>0.05</v>
      </c>
      <c r="BUK63" s="1">
        <f t="shared" si="3239"/>
        <v>3.7000000000000005E-2</v>
      </c>
      <c r="BUL63" s="1">
        <f t="shared" si="3240"/>
        <v>1.4459930313588851</v>
      </c>
      <c r="BUM63" s="1">
        <f t="shared" si="3241"/>
        <v>2.1689895470383279E-3</v>
      </c>
      <c r="BUN63" s="1">
        <f t="shared" si="3242"/>
        <v>16.640373984719997</v>
      </c>
      <c r="BUO63" s="1"/>
      <c r="BUP63" s="1"/>
      <c r="BUQ63" s="1" t="s">
        <v>11</v>
      </c>
      <c r="BUR63" s="1" t="s">
        <v>186</v>
      </c>
      <c r="BUS63" s="1">
        <v>422</v>
      </c>
      <c r="BUT63" s="1">
        <v>14</v>
      </c>
      <c r="BUU63" s="1">
        <v>0.06</v>
      </c>
      <c r="BUV63" s="1">
        <f t="shared" si="3243"/>
        <v>4.4999999999999998E-2</v>
      </c>
      <c r="BUW63" s="1">
        <f t="shared" si="3244"/>
        <v>1.6982456140350877</v>
      </c>
      <c r="BUX63" s="1">
        <f t="shared" si="3245"/>
        <v>2.5473684210526315E-3</v>
      </c>
      <c r="BUY63" s="1">
        <f t="shared" si="3246"/>
        <v>19.543276850302131</v>
      </c>
      <c r="BUZ63" s="1"/>
      <c r="BVA63" s="1"/>
      <c r="BVB63" s="1" t="s">
        <v>11</v>
      </c>
      <c r="BVC63" s="1" t="s">
        <v>187</v>
      </c>
      <c r="BVD63" s="1">
        <v>423</v>
      </c>
      <c r="BVE63" s="1">
        <v>14</v>
      </c>
      <c r="BVF63" s="1">
        <v>2.5999999999999999E-2</v>
      </c>
      <c r="BVG63" s="1">
        <f t="shared" si="3247"/>
        <v>1.6E-2</v>
      </c>
      <c r="BVH63" s="1">
        <f t="shared" si="3248"/>
        <v>-0.39249146757679182</v>
      </c>
      <c r="BVI63" s="1">
        <f t="shared" si="3249"/>
        <v>-5.8873720136518775E-4</v>
      </c>
      <c r="BVJ63" s="1">
        <f t="shared" si="3250"/>
        <v>-4.5167609142290672</v>
      </c>
      <c r="BVK63" s="1"/>
      <c r="BVL63" s="1"/>
      <c r="BVM63" s="1" t="s">
        <v>11</v>
      </c>
      <c r="BVN63" s="1" t="s">
        <v>188</v>
      </c>
      <c r="BVO63" s="1">
        <v>436</v>
      </c>
      <c r="BVP63" s="1">
        <v>14</v>
      </c>
      <c r="BVQ63" s="1">
        <v>0.05</v>
      </c>
      <c r="BVR63" s="1">
        <f t="shared" si="3251"/>
        <v>3.8000000000000006E-2</v>
      </c>
      <c r="BVS63" s="1">
        <f t="shared" si="3252"/>
        <v>0.64846416382252581</v>
      </c>
      <c r="BVT63" s="1">
        <f t="shared" si="3253"/>
        <v>9.7269624573378879E-4</v>
      </c>
      <c r="BVU63" s="1">
        <f t="shared" si="3254"/>
        <v>7.4624745539436788</v>
      </c>
      <c r="BVV63" s="1"/>
      <c r="BVW63" s="1"/>
      <c r="BVX63" s="1" t="s">
        <v>11</v>
      </c>
      <c r="BVY63" s="1" t="s">
        <v>189</v>
      </c>
      <c r="BVZ63" s="1">
        <v>437</v>
      </c>
      <c r="BWA63" s="1">
        <v>14</v>
      </c>
      <c r="BWB63" s="1">
        <v>0.01</v>
      </c>
      <c r="BWC63" s="1">
        <f t="shared" si="3255"/>
        <v>5.0000000000000001E-3</v>
      </c>
      <c r="BWD63" s="1">
        <f t="shared" si="3256"/>
        <v>-0.60456273764258539</v>
      </c>
      <c r="BWE63" s="1">
        <f t="shared" si="3257"/>
        <v>-9.0684410646387815E-4</v>
      </c>
      <c r="BWF63" s="1">
        <f t="shared" si="3258"/>
        <v>-6.9572603971297564</v>
      </c>
      <c r="BWG63" s="1"/>
      <c r="BWH63" s="1"/>
      <c r="BWI63" s="1" t="s">
        <v>11</v>
      </c>
      <c r="BWJ63" s="1" t="s">
        <v>190</v>
      </c>
      <c r="BWK63" s="1">
        <v>443</v>
      </c>
      <c r="BWL63" s="1">
        <v>14</v>
      </c>
      <c r="BWM63" s="1">
        <v>2.9000000000000001E-2</v>
      </c>
      <c r="BWN63" s="1">
        <f t="shared" si="3259"/>
        <v>1.9000000000000003E-2</v>
      </c>
      <c r="BWO63" s="1">
        <f t="shared" si="3260"/>
        <v>-9.8484848484848411E-2</v>
      </c>
      <c r="BWP63" s="1">
        <f t="shared" si="3261"/>
        <v>-1.4772727272727263E-4</v>
      </c>
      <c r="BWQ63" s="1">
        <f t="shared" si="3262"/>
        <v>-1.1333558842093876</v>
      </c>
      <c r="BWR63" s="1"/>
      <c r="BWS63" s="1"/>
      <c r="BWT63" s="1" t="s">
        <v>11</v>
      </c>
      <c r="BWU63" s="1" t="s">
        <v>191</v>
      </c>
      <c r="BWV63" s="1">
        <v>450</v>
      </c>
      <c r="BWW63" s="1">
        <v>14</v>
      </c>
      <c r="BWX63" s="1">
        <v>2.9000000000000001E-2</v>
      </c>
      <c r="BWY63" s="1">
        <f t="shared" si="3263"/>
        <v>2.5000000000000001E-2</v>
      </c>
      <c r="BWZ63" s="1">
        <f t="shared" si="3264"/>
        <v>0.46969696969696972</v>
      </c>
      <c r="BXA63" s="1">
        <f t="shared" si="3265"/>
        <v>7.0454545454545455E-4</v>
      </c>
      <c r="BXB63" s="1">
        <f t="shared" si="3266"/>
        <v>5.4052357554601596</v>
      </c>
      <c r="BXC63" s="1"/>
      <c r="BXD63" s="1"/>
      <c r="BXE63" s="1" t="s">
        <v>11</v>
      </c>
      <c r="BXF63" s="1" t="s">
        <v>192</v>
      </c>
      <c r="BXG63" s="1">
        <v>451</v>
      </c>
      <c r="BXH63" s="1">
        <v>14</v>
      </c>
      <c r="BXI63" s="1">
        <v>8.9999999999999993E-3</v>
      </c>
      <c r="BXJ63" s="1">
        <f t="shared" si="3267"/>
        <v>1.2E-2</v>
      </c>
      <c r="BXK63" s="1">
        <f t="shared" si="3268"/>
        <v>0.93584905660377371</v>
      </c>
      <c r="BXL63" s="1">
        <f t="shared" si="3269"/>
        <v>1.4037735849056607E-3</v>
      </c>
      <c r="BXM63" s="1">
        <f t="shared" si="3270"/>
        <v>10.769677278803641</v>
      </c>
      <c r="BXN63" s="1"/>
      <c r="BXO63" s="1"/>
      <c r="BXP63" s="1" t="s">
        <v>11</v>
      </c>
      <c r="BXQ63" s="1" t="s">
        <v>193</v>
      </c>
      <c r="BXR63" s="1">
        <v>464</v>
      </c>
      <c r="BXS63" s="1">
        <v>14</v>
      </c>
      <c r="BXT63" s="1">
        <v>3.5000000000000003E-2</v>
      </c>
      <c r="BXU63" s="1">
        <f t="shared" si="3271"/>
        <v>3.1000000000000003E-2</v>
      </c>
      <c r="BXV63" s="1">
        <f t="shared" si="3272"/>
        <v>1.9448529411764708</v>
      </c>
      <c r="BXW63" s="1">
        <f t="shared" si="3273"/>
        <v>2.9172794117647062E-3</v>
      </c>
      <c r="BXX63" s="1">
        <f t="shared" si="3274"/>
        <v>22.381214559551239</v>
      </c>
      <c r="BXY63" s="1"/>
      <c r="BXZ63" s="1"/>
      <c r="BYA63" s="1" t="s">
        <v>11</v>
      </c>
      <c r="BYB63" s="1" t="s">
        <v>194</v>
      </c>
      <c r="BYC63" s="1">
        <v>465</v>
      </c>
      <c r="BYD63" s="1">
        <v>14</v>
      </c>
      <c r="BYE63" s="1">
        <v>1.7000000000000001E-2</v>
      </c>
      <c r="BYF63" s="1">
        <f t="shared" si="3275"/>
        <v>1.2E-2</v>
      </c>
      <c r="BYG63" s="1">
        <f t="shared" si="3276"/>
        <v>0.28464419475655428</v>
      </c>
      <c r="BYH63" s="1">
        <f t="shared" si="3277"/>
        <v>4.2696629213483144E-4</v>
      </c>
      <c r="BYI63" s="1">
        <f t="shared" si="3278"/>
        <v>3.275662987723591</v>
      </c>
      <c r="BYJ63" s="1"/>
      <c r="BYK63" s="1"/>
      <c r="BYL63" s="1" t="s">
        <v>11</v>
      </c>
      <c r="BYM63" s="1" t="s">
        <v>195</v>
      </c>
      <c r="BYN63" s="1">
        <v>479</v>
      </c>
      <c r="BYO63" s="1">
        <v>14</v>
      </c>
      <c r="BYP63" s="1">
        <v>5.0999999999999997E-2</v>
      </c>
      <c r="BYQ63" s="1">
        <f t="shared" si="3279"/>
        <v>3.9999999999999994E-2</v>
      </c>
      <c r="BYR63" s="1">
        <f t="shared" si="3280"/>
        <v>1.6494464944649445</v>
      </c>
      <c r="BYS63" s="1">
        <f t="shared" si="3281"/>
        <v>2.4741697416974166E-3</v>
      </c>
      <c r="BYT63" s="1">
        <f t="shared" si="3282"/>
        <v>18.981700423471683</v>
      </c>
      <c r="BYU63" s="1"/>
      <c r="BYV63" s="1"/>
      <c r="BYW63" s="1" t="s">
        <v>11</v>
      </c>
      <c r="BYX63" s="1" t="s">
        <v>196</v>
      </c>
      <c r="BYY63" s="1">
        <v>480</v>
      </c>
      <c r="BYZ63" s="1">
        <v>14</v>
      </c>
      <c r="BZA63" s="1">
        <v>2.1999999999999999E-2</v>
      </c>
      <c r="BZB63" s="1">
        <f t="shared" si="3283"/>
        <v>8.9999999999999993E-3</v>
      </c>
      <c r="BZC63" s="1">
        <f t="shared" si="3284"/>
        <v>0.74157303370786509</v>
      </c>
      <c r="BZD63" s="1">
        <f t="shared" si="3285"/>
        <v>1.1123595505617976E-3</v>
      </c>
      <c r="BZE63" s="1">
        <f t="shared" si="3286"/>
        <v>8.5339640995956696</v>
      </c>
      <c r="BZF63" s="1"/>
      <c r="BZG63" s="1"/>
      <c r="BZH63" s="1" t="s">
        <v>11</v>
      </c>
      <c r="BZI63" s="1" t="s">
        <v>197</v>
      </c>
      <c r="BZJ63" s="1">
        <v>494</v>
      </c>
      <c r="BZK63" s="1">
        <v>14</v>
      </c>
      <c r="BZL63" s="1">
        <v>3.7999999999999999E-2</v>
      </c>
      <c r="BZM63" s="1">
        <f t="shared" si="3287"/>
        <v>2.3E-2</v>
      </c>
      <c r="BZN63" s="1">
        <f t="shared" si="3288"/>
        <v>1.5808823529411764</v>
      </c>
      <c r="BZO63" s="1">
        <f t="shared" si="3289"/>
        <v>2.3713235294117647E-3</v>
      </c>
      <c r="BZP63" s="1">
        <f t="shared" si="3290"/>
        <v>18.192669679786448</v>
      </c>
      <c r="BZQ63" s="1"/>
      <c r="BZR63" s="1"/>
      <c r="BZS63" s="1" t="s">
        <v>11</v>
      </c>
      <c r="BZT63" s="1" t="s">
        <v>198</v>
      </c>
      <c r="BZU63" s="1">
        <v>495</v>
      </c>
      <c r="BZV63" s="1">
        <v>14</v>
      </c>
      <c r="BZW63" s="1">
        <v>3.5000000000000003E-2</v>
      </c>
      <c r="BZX63" s="1">
        <f t="shared" si="3291"/>
        <v>2.1000000000000005E-2</v>
      </c>
      <c r="BZY63" s="1">
        <f t="shared" si="3292"/>
        <v>1.1660516605166054</v>
      </c>
      <c r="BZZ63" s="1">
        <f t="shared" si="3293"/>
        <v>1.749077490774908E-3</v>
      </c>
      <c r="CAA63" s="1">
        <f t="shared" si="3294"/>
        <v>13.418830724422939</v>
      </c>
      <c r="CAB63" s="1"/>
      <c r="CAC63" s="1"/>
      <c r="CAD63" s="1" t="s">
        <v>11</v>
      </c>
      <c r="CAE63" s="1" t="s">
        <v>199</v>
      </c>
      <c r="CAF63" s="1">
        <v>501</v>
      </c>
      <c r="CAG63" s="1">
        <v>14</v>
      </c>
      <c r="CAH63" s="1">
        <v>3.1E-2</v>
      </c>
      <c r="CAI63" s="1">
        <f t="shared" si="3295"/>
        <v>1.3999999999999999E-2</v>
      </c>
      <c r="CAJ63" s="1">
        <f t="shared" si="3296"/>
        <v>0.96336996336996317</v>
      </c>
      <c r="CAK63" s="1">
        <f t="shared" si="3297"/>
        <v>1.4450549450549448E-3</v>
      </c>
      <c r="CAL63" s="1">
        <f t="shared" si="3298"/>
        <v>11.086385707583297</v>
      </c>
      <c r="CAM63" s="1"/>
      <c r="CAN63" s="1"/>
      <c r="CAO63" s="1" t="s">
        <v>11</v>
      </c>
      <c r="CAP63" s="1" t="s">
        <v>200</v>
      </c>
      <c r="CAQ63" s="1">
        <v>508</v>
      </c>
      <c r="CAR63" s="1">
        <v>14</v>
      </c>
      <c r="CAS63" s="1">
        <v>6.4000000000000001E-2</v>
      </c>
      <c r="CAT63" s="1">
        <f t="shared" si="3299"/>
        <v>2.6000000000000002E-2</v>
      </c>
      <c r="CAU63" s="1">
        <f t="shared" si="3300"/>
        <v>1.3956043956043955</v>
      </c>
      <c r="CAV63" s="1">
        <f t="shared" si="3301"/>
        <v>2.0934065934065933E-3</v>
      </c>
      <c r="CAW63" s="1">
        <f t="shared" si="3302"/>
        <v>16.060505530757553</v>
      </c>
      <c r="CAX63" s="1"/>
      <c r="CAY63" s="1"/>
      <c r="CAZ63" s="1" t="s">
        <v>11</v>
      </c>
      <c r="CBA63" s="1" t="s">
        <v>201</v>
      </c>
      <c r="CBB63" s="1">
        <v>509</v>
      </c>
      <c r="CBC63" s="1">
        <v>14</v>
      </c>
      <c r="CBD63" s="1">
        <v>2.3E-2</v>
      </c>
      <c r="CBE63" s="1">
        <f t="shared" si="3303"/>
        <v>0.01</v>
      </c>
      <c r="CBF63" s="1">
        <f t="shared" si="3304"/>
        <v>0.24812030075187971</v>
      </c>
      <c r="CBG63" s="1">
        <f t="shared" si="3305"/>
        <v>3.7218045112781957E-4</v>
      </c>
      <c r="CBH63" s="1">
        <f t="shared" si="3306"/>
        <v>2.855348890466221</v>
      </c>
      <c r="CBI63" s="1"/>
      <c r="CBJ63" s="1"/>
      <c r="CBK63" s="1" t="s">
        <v>11</v>
      </c>
      <c r="CBL63" s="1" t="s">
        <v>202</v>
      </c>
      <c r="CBM63" s="1">
        <v>515</v>
      </c>
      <c r="CBN63" s="1">
        <v>14</v>
      </c>
      <c r="CBO63" s="1">
        <v>3.2000000000000001E-2</v>
      </c>
      <c r="CBP63" s="1">
        <f t="shared" si="2463"/>
        <v>1.7000000000000001E-2</v>
      </c>
      <c r="CBQ63" s="1">
        <f t="shared" si="3307"/>
        <v>0.6179775280898876</v>
      </c>
      <c r="CBR63" s="1">
        <f t="shared" si="3308"/>
        <v>9.269662921348314E-4</v>
      </c>
      <c r="CBS63" s="1">
        <f t="shared" si="3309"/>
        <v>7.1116367496630586</v>
      </c>
      <c r="CBT63" s="1"/>
      <c r="CBU63" s="1"/>
      <c r="CBV63" s="1" t="s">
        <v>11</v>
      </c>
      <c r="CBW63" s="1" t="s">
        <v>203</v>
      </c>
      <c r="CBX63" s="1">
        <v>522</v>
      </c>
      <c r="CBY63" s="1">
        <v>14</v>
      </c>
      <c r="CBZ63" s="1">
        <v>4.2000000000000003E-2</v>
      </c>
      <c r="CCA63" s="1">
        <f t="shared" si="3310"/>
        <v>2.8000000000000004E-2</v>
      </c>
      <c r="CCB63" s="1">
        <f t="shared" si="3311"/>
        <v>1.0411985018726593</v>
      </c>
      <c r="CCC63" s="1">
        <f t="shared" si="3312"/>
        <v>1.5617977528089889E-3</v>
      </c>
      <c r="CCD63" s="1">
        <f t="shared" si="3313"/>
        <v>11.982030402462611</v>
      </c>
      <c r="CCE63" s="1"/>
      <c r="CCF63" s="1"/>
      <c r="CCG63" s="1" t="s">
        <v>11</v>
      </c>
      <c r="CCH63" s="1" t="s">
        <v>204</v>
      </c>
      <c r="CCI63" s="1">
        <v>523</v>
      </c>
      <c r="CCJ63" s="1">
        <v>14</v>
      </c>
      <c r="CCK63" s="1">
        <v>3.5999999999999997E-2</v>
      </c>
      <c r="CCL63" s="1">
        <f t="shared" si="3314"/>
        <v>1.6999999999999998E-2</v>
      </c>
      <c r="CCM63" s="1">
        <f t="shared" si="3315"/>
        <v>0.72243346007604547</v>
      </c>
      <c r="CCN63" s="1">
        <f t="shared" si="3316"/>
        <v>1.0836501901140682E-3</v>
      </c>
      <c r="CCO63" s="1">
        <f t="shared" si="3317"/>
        <v>8.3137073927965641</v>
      </c>
      <c r="CCP63" s="1"/>
      <c r="CCQ63" s="1"/>
      <c r="CCR63" s="1" t="s">
        <v>11</v>
      </c>
      <c r="CCS63" s="1" t="s">
        <v>205</v>
      </c>
      <c r="CCT63" s="1">
        <v>536</v>
      </c>
      <c r="CCU63" s="1">
        <v>14</v>
      </c>
      <c r="CCV63" s="1">
        <v>4.4999999999999998E-2</v>
      </c>
      <c r="CCW63" s="1">
        <f t="shared" si="3318"/>
        <v>2.4999999999999998E-2</v>
      </c>
      <c r="CCX63" s="1">
        <f t="shared" si="3319"/>
        <v>0.92277992277992271</v>
      </c>
      <c r="CCY63" s="1">
        <f t="shared" si="3320"/>
        <v>1.384169884169884E-3</v>
      </c>
      <c r="CCZ63" s="1">
        <f t="shared" si="3321"/>
        <v>10.619278715484937</v>
      </c>
      <c r="CDA63" s="1"/>
      <c r="CDB63" s="1"/>
      <c r="CDC63" s="1" t="s">
        <v>11</v>
      </c>
      <c r="CDD63" s="1" t="s">
        <v>206</v>
      </c>
      <c r="CDE63" s="1">
        <v>542</v>
      </c>
      <c r="CDF63" s="1">
        <v>14</v>
      </c>
      <c r="CDG63" s="1">
        <v>4.2000000000000003E-2</v>
      </c>
      <c r="CDH63" s="1">
        <f t="shared" si="3322"/>
        <v>2.7000000000000003E-2</v>
      </c>
      <c r="CDI63" s="1">
        <f t="shared" si="3323"/>
        <v>0.65530303030303039</v>
      </c>
      <c r="CDJ63" s="1">
        <f t="shared" si="3324"/>
        <v>9.8295454545454554E-4</v>
      </c>
      <c r="CDK63" s="1">
        <f t="shared" si="3325"/>
        <v>7.5411756910855461</v>
      </c>
      <c r="CDL63" s="1"/>
      <c r="CDM63" s="1"/>
      <c r="CDN63" s="1" t="s">
        <v>11</v>
      </c>
      <c r="CDO63" s="1" t="s">
        <v>207</v>
      </c>
      <c r="CDP63" s="1">
        <v>549</v>
      </c>
      <c r="CDQ63" s="1">
        <v>14</v>
      </c>
      <c r="CDR63" s="1">
        <v>5.1999999999999998E-2</v>
      </c>
      <c r="CDS63" s="1">
        <f t="shared" si="3326"/>
        <v>3.6999999999999998E-2</v>
      </c>
      <c r="CDT63" s="1">
        <f t="shared" si="3327"/>
        <v>0.95817490494296575</v>
      </c>
      <c r="CDU63" s="1">
        <f t="shared" si="3328"/>
        <v>1.4372623574144486E-3</v>
      </c>
      <c r="CDV63" s="1">
        <f t="shared" si="3329"/>
        <v>11.026601384130183</v>
      </c>
      <c r="CDW63" s="1"/>
      <c r="CDX63" s="1"/>
      <c r="CDY63" s="1" t="s">
        <v>11</v>
      </c>
      <c r="CDZ63" s="1" t="s">
        <v>208</v>
      </c>
      <c r="CEA63" s="1">
        <v>550</v>
      </c>
      <c r="CEB63" s="1">
        <v>14</v>
      </c>
      <c r="CEC63" s="1">
        <v>4.1000000000000002E-2</v>
      </c>
      <c r="CED63" s="1">
        <f t="shared" si="3330"/>
        <v>2.4E-2</v>
      </c>
      <c r="CEE63" s="1">
        <f t="shared" si="3331"/>
        <v>0.90400000000000003</v>
      </c>
      <c r="CEF63" s="1">
        <f t="shared" si="3332"/>
        <v>1.356E-3</v>
      </c>
      <c r="CEG63" s="1">
        <f t="shared" si="3333"/>
        <v>10.403160842379839</v>
      </c>
      <c r="CEH63" s="1"/>
      <c r="CEI63" s="1"/>
      <c r="CEJ63" s="1" t="s">
        <v>11</v>
      </c>
      <c r="CEK63" s="1" t="s">
        <v>209</v>
      </c>
      <c r="CEL63" s="1">
        <v>556</v>
      </c>
      <c r="CEM63" s="1">
        <v>14</v>
      </c>
      <c r="CEN63" s="1">
        <v>5.0999999999999997E-2</v>
      </c>
      <c r="CEO63" s="1">
        <f t="shared" si="3334"/>
        <v>3.5999999999999997E-2</v>
      </c>
      <c r="CEP63" s="1">
        <f t="shared" si="3335"/>
        <v>1.5059288537549405</v>
      </c>
      <c r="CEQ63" s="1">
        <f t="shared" si="3336"/>
        <v>2.2588932806324106E-3</v>
      </c>
      <c r="CER63" s="1">
        <f t="shared" si="3337"/>
        <v>17.330110711054591</v>
      </c>
      <c r="CES63" s="1"/>
      <c r="CET63" s="1"/>
      <c r="CEU63" s="1" t="s">
        <v>11</v>
      </c>
      <c r="CEV63" s="1" t="s">
        <v>210</v>
      </c>
      <c r="CEW63" s="1">
        <v>563</v>
      </c>
      <c r="CEX63" s="1">
        <v>14</v>
      </c>
      <c r="CEY63" s="1">
        <v>3.7999999999999999E-2</v>
      </c>
      <c r="CEZ63" s="1">
        <f t="shared" si="3338"/>
        <v>2.4E-2</v>
      </c>
      <c r="CFA63" s="1">
        <f t="shared" si="3339"/>
        <v>0.96352705410821637</v>
      </c>
      <c r="CFB63" s="1">
        <f t="shared" si="3340"/>
        <v>1.4452905811623245E-3</v>
      </c>
      <c r="CFC63" s="1">
        <f t="shared" si="3341"/>
        <v>11.088193495433845</v>
      </c>
      <c r="CFD63" s="1"/>
      <c r="CFE63" s="1"/>
      <c r="CFF63" s="1" t="s">
        <v>11</v>
      </c>
      <c r="CFG63" s="1" t="s">
        <v>211</v>
      </c>
      <c r="CFH63" s="1">
        <v>564</v>
      </c>
      <c r="CFI63" s="1">
        <v>14</v>
      </c>
      <c r="CFJ63" s="1">
        <v>4.1000000000000002E-2</v>
      </c>
      <c r="CFK63" s="1">
        <f t="shared" si="3342"/>
        <v>9.0000000000000011E-3</v>
      </c>
      <c r="CFL63" s="1">
        <f t="shared" si="3343"/>
        <v>9.3283582089552286E-2</v>
      </c>
      <c r="CFM63" s="1">
        <f t="shared" si="3344"/>
        <v>1.3992537313432842E-4</v>
      </c>
      <c r="CFN63" s="1">
        <f t="shared" si="3345"/>
        <v>1.0735001199457472</v>
      </c>
      <c r="CFO63" s="1"/>
      <c r="CFP63" s="1"/>
      <c r="CFQ63" s="1" t="s">
        <v>11</v>
      </c>
      <c r="CFR63" s="1" t="s">
        <v>212</v>
      </c>
      <c r="CFS63" s="1">
        <v>571</v>
      </c>
      <c r="CFT63" s="1">
        <v>14</v>
      </c>
      <c r="CFU63" s="1">
        <v>4.2000000000000003E-2</v>
      </c>
      <c r="CFV63" s="1">
        <f t="shared" si="3346"/>
        <v>1.1000000000000003E-2</v>
      </c>
      <c r="CFW63" s="1">
        <f t="shared" si="3347"/>
        <v>5.2631578947368564E-2</v>
      </c>
      <c r="CFX63" s="1">
        <f t="shared" si="3348"/>
        <v>7.8947368421052849E-5</v>
      </c>
      <c r="CFY63" s="1">
        <f t="shared" si="3349"/>
        <v>0.60568006767465454</v>
      </c>
      <c r="CFZ63" s="1"/>
      <c r="CGA63" s="1"/>
      <c r="CGB63" s="1" t="s">
        <v>11</v>
      </c>
      <c r="CGC63" s="1" t="s">
        <v>213</v>
      </c>
      <c r="CGD63" s="1">
        <v>577</v>
      </c>
      <c r="CGE63" s="1">
        <v>14</v>
      </c>
      <c r="CGF63" s="1">
        <v>0.05</v>
      </c>
      <c r="CGG63" s="1">
        <f t="shared" si="3350"/>
        <v>1.9000000000000003E-2</v>
      </c>
      <c r="CGH63" s="1">
        <f t="shared" si="3351"/>
        <v>0.1654135338345866</v>
      </c>
      <c r="CGI63" s="1">
        <f t="shared" si="3352"/>
        <v>2.4812030075187989E-4</v>
      </c>
      <c r="CGJ63" s="1">
        <f t="shared" si="3353"/>
        <v>1.9035659269774821</v>
      </c>
      <c r="CGK63" s="1"/>
      <c r="CGL63" s="1"/>
      <c r="CGM63" s="1" t="s">
        <v>11</v>
      </c>
      <c r="CGN63" s="1" t="s">
        <v>214</v>
      </c>
      <c r="CGO63" s="1">
        <v>578</v>
      </c>
      <c r="CGP63" s="1">
        <v>14</v>
      </c>
      <c r="CGQ63" s="1">
        <v>2.1000000000000001E-2</v>
      </c>
      <c r="CGR63" s="1">
        <f t="shared" si="3354"/>
        <v>4.0000000000000001E-3</v>
      </c>
      <c r="CGS63" s="1">
        <f t="shared" si="3355"/>
        <v>-0.70270270270270274</v>
      </c>
      <c r="CGT63" s="1">
        <f t="shared" si="3356"/>
        <v>-1.0540540540540542E-3</v>
      </c>
      <c r="CGU63" s="1">
        <f t="shared" si="3357"/>
        <v>-8.0866473900345568</v>
      </c>
      <c r="CGV63" s="1"/>
      <c r="CGW63" s="1"/>
      <c r="CGX63" s="1" t="s">
        <v>11</v>
      </c>
      <c r="CGY63" s="1" t="s">
        <v>215</v>
      </c>
      <c r="CGZ63" s="1">
        <v>592</v>
      </c>
      <c r="CHA63" s="1">
        <v>14</v>
      </c>
      <c r="CHB63" s="1">
        <v>4.2999999999999997E-2</v>
      </c>
      <c r="CHC63" s="1">
        <f t="shared" si="3358"/>
        <v>1.6999999999999998E-2</v>
      </c>
      <c r="CHD63" s="1">
        <f t="shared" si="3359"/>
        <v>-0.41762452107279702</v>
      </c>
      <c r="CHE63" s="1">
        <f t="shared" si="3360"/>
        <v>-6.2643678160919552E-4</v>
      </c>
      <c r="CHF63" s="1">
        <f t="shared" si="3361"/>
        <v>-4.8059901155333575</v>
      </c>
      <c r="CHG63" s="1"/>
      <c r="CHH63" s="1"/>
      <c r="CHI63" s="1" t="s">
        <v>11</v>
      </c>
      <c r="CHJ63" s="1" t="s">
        <v>216</v>
      </c>
      <c r="CHK63" s="1">
        <v>593</v>
      </c>
      <c r="CHL63" s="1">
        <v>14</v>
      </c>
      <c r="CHM63" s="1">
        <v>3.9E-2</v>
      </c>
      <c r="CHN63" s="1">
        <f t="shared" si="3362"/>
        <v>1.6E-2</v>
      </c>
      <c r="CHO63" s="1">
        <f t="shared" si="3363"/>
        <v>0.31764705882352939</v>
      </c>
      <c r="CHP63" s="1">
        <f t="shared" si="3364"/>
        <v>4.7647058823529408E-4</v>
      </c>
      <c r="CHQ63" s="1">
        <f t="shared" si="3365"/>
        <v>3.655457349612905</v>
      </c>
      <c r="CHR63" s="1"/>
      <c r="CHS63" s="1"/>
      <c r="CHT63" s="1" t="s">
        <v>11</v>
      </c>
      <c r="CHU63" s="1" t="s">
        <v>217</v>
      </c>
      <c r="CHV63" s="1">
        <v>607</v>
      </c>
      <c r="CHW63" s="1">
        <v>14</v>
      </c>
      <c r="CHX63" s="1">
        <v>0.05</v>
      </c>
      <c r="CHY63" s="1">
        <f t="shared" si="3366"/>
        <v>2.9000000000000001E-2</v>
      </c>
      <c r="CHZ63" s="1">
        <f t="shared" si="3367"/>
        <v>0.93798449612403112</v>
      </c>
      <c r="CIA63" s="1">
        <f t="shared" si="3368"/>
        <v>1.4069767441860467E-3</v>
      </c>
      <c r="CIB63" s="1">
        <f t="shared" si="3369"/>
        <v>10.794251748713389</v>
      </c>
      <c r="CIC63" s="1"/>
      <c r="CID63" s="1"/>
      <c r="CIE63" s="1" t="s">
        <v>11</v>
      </c>
      <c r="CIF63" s="1" t="s">
        <v>218</v>
      </c>
      <c r="CIG63" s="1">
        <v>608</v>
      </c>
      <c r="CIH63" s="1">
        <v>14</v>
      </c>
      <c r="CII63" s="1">
        <v>5.5E-2</v>
      </c>
      <c r="CIJ63" s="1">
        <f t="shared" si="3370"/>
        <v>2.8000000000000001E-2</v>
      </c>
      <c r="CIK63" s="1">
        <f t="shared" si="3371"/>
        <v>0.32156862745098036</v>
      </c>
      <c r="CIL63" s="1">
        <f t="shared" si="3372"/>
        <v>4.8235294117647055E-4</v>
      </c>
      <c r="CIM63" s="1">
        <f t="shared" si="3373"/>
        <v>3.7005864526945458</v>
      </c>
      <c r="CIN63" s="1"/>
      <c r="CIO63" s="1"/>
      <c r="CIP63" s="1" t="s">
        <v>11</v>
      </c>
      <c r="CIQ63" s="1" t="s">
        <v>219</v>
      </c>
      <c r="CIR63" s="1">
        <v>621</v>
      </c>
      <c r="CIS63" s="1">
        <v>14</v>
      </c>
      <c r="CIT63" s="1">
        <v>3.5999999999999997E-2</v>
      </c>
      <c r="CIU63" s="1">
        <f t="shared" si="3374"/>
        <v>5.9999999999999984E-3</v>
      </c>
      <c r="CIV63" s="1">
        <f t="shared" si="3375"/>
        <v>-1.5357142857142856</v>
      </c>
      <c r="CIW63" s="1">
        <f t="shared" si="3376"/>
        <v>-2.3035714285714283E-3</v>
      </c>
      <c r="CIX63" s="1">
        <f t="shared" si="3377"/>
        <v>-17.672879117506834</v>
      </c>
      <c r="CIY63" s="1"/>
      <c r="CIZ63" s="1"/>
      <c r="CJA63" s="1" t="s">
        <v>11</v>
      </c>
      <c r="CJB63" s="1" t="s">
        <v>220</v>
      </c>
      <c r="CJC63" s="1">
        <v>622</v>
      </c>
      <c r="CJD63" s="1">
        <v>14</v>
      </c>
      <c r="CJE63" s="1">
        <v>6.5000000000000002E-2</v>
      </c>
      <c r="CJF63" s="1">
        <f t="shared" si="3378"/>
        <v>5.6000000000000001E-2</v>
      </c>
      <c r="CJG63" s="1">
        <f t="shared" si="3379"/>
        <v>1.5441696113074206</v>
      </c>
      <c r="CJH63" s="1">
        <f t="shared" si="3380"/>
        <v>2.3162544169611308E-3</v>
      </c>
      <c r="CJI63" s="1">
        <f t="shared" si="3381"/>
        <v>17.770182338878598</v>
      </c>
      <c r="CJJ63" s="1"/>
      <c r="CJK63" s="1"/>
      <c r="CJL63" s="6" t="s">
        <v>11</v>
      </c>
      <c r="CJM63" s="6" t="s">
        <v>221</v>
      </c>
      <c r="CJN63" s="6">
        <v>635</v>
      </c>
      <c r="CJO63" s="6">
        <v>14</v>
      </c>
      <c r="CJP63" s="6">
        <v>0.11</v>
      </c>
      <c r="CJQ63" s="6">
        <f t="shared" si="3382"/>
        <v>9.8000000000000004E-2</v>
      </c>
      <c r="CJR63" s="6">
        <f t="shared" si="3383"/>
        <v>2.7304964539007091</v>
      </c>
      <c r="CJS63" s="6">
        <f t="shared" si="3384"/>
        <v>4.095744680851064E-3</v>
      </c>
      <c r="CJT63" s="6">
        <f t="shared" si="3385"/>
        <v>31.422338262695646</v>
      </c>
      <c r="CJU63" s="1"/>
      <c r="CJV63" s="1"/>
      <c r="CJW63" s="6" t="s">
        <v>11</v>
      </c>
      <c r="CJX63" s="6" t="s">
        <v>222</v>
      </c>
      <c r="CJY63" s="6">
        <v>636</v>
      </c>
      <c r="CJZ63" s="6">
        <v>14</v>
      </c>
      <c r="CKA63" s="6">
        <v>7.0999999999999994E-2</v>
      </c>
      <c r="CKB63" s="6">
        <f t="shared" si="3386"/>
        <v>5.099999999999999E-2</v>
      </c>
      <c r="CKC63" s="6">
        <f t="shared" si="3387"/>
        <v>0.9045936395759715</v>
      </c>
      <c r="CKD63" s="6">
        <f t="shared" si="3388"/>
        <v>1.3568904593639574E-3</v>
      </c>
      <c r="CKE63" s="6">
        <f t="shared" si="3389"/>
        <v>10.409992399892266</v>
      </c>
      <c r="CKF63" s="1"/>
      <c r="CKG63" s="1"/>
      <c r="CKH63" s="1" t="s">
        <v>11</v>
      </c>
      <c r="CKI63" s="1" t="s">
        <v>223</v>
      </c>
      <c r="CKJ63" s="1">
        <v>649</v>
      </c>
      <c r="CKK63" s="1">
        <v>14</v>
      </c>
      <c r="CKL63" s="1">
        <v>7.0999999999999994E-2</v>
      </c>
      <c r="CKM63" s="1">
        <f t="shared" si="3390"/>
        <v>4.6999999999999993E-2</v>
      </c>
      <c r="CKN63" s="1">
        <f t="shared" si="3391"/>
        <v>0.68197879858657229</v>
      </c>
      <c r="CKO63" s="1">
        <f t="shared" si="3392"/>
        <v>1.0229681978798585E-3</v>
      </c>
      <c r="CKP63" s="1">
        <f t="shared" si="3393"/>
        <v>7.8481583327312787</v>
      </c>
      <c r="CKQ63" s="1"/>
      <c r="CKR63" s="1"/>
      <c r="CKS63" s="1" t="s">
        <v>11</v>
      </c>
      <c r="CKT63" s="1" t="s">
        <v>224</v>
      </c>
      <c r="CKU63" s="1">
        <v>650</v>
      </c>
      <c r="CKV63" s="1">
        <v>14</v>
      </c>
      <c r="CKW63" s="1">
        <v>5.2999999999999999E-2</v>
      </c>
      <c r="CKX63" s="1">
        <f t="shared" si="3394"/>
        <v>3.5999999999999997E-2</v>
      </c>
      <c r="CKY63" s="1">
        <f t="shared" si="3395"/>
        <v>0.65964912280701737</v>
      </c>
      <c r="CKZ63" s="1">
        <f t="shared" si="3396"/>
        <v>9.8947368421052617E-4</v>
      </c>
      <c r="CLA63" s="1">
        <f t="shared" si="3397"/>
        <v>7.5911901815223155</v>
      </c>
      <c r="CLB63" s="1"/>
      <c r="CLC63" s="1"/>
      <c r="CLD63" s="1" t="s">
        <v>11</v>
      </c>
      <c r="CLE63" s="1" t="s">
        <v>225</v>
      </c>
      <c r="CLF63" s="1">
        <v>663</v>
      </c>
      <c r="CLG63" s="1">
        <v>14</v>
      </c>
      <c r="CLH63" s="1">
        <v>8.6999999999999994E-2</v>
      </c>
      <c r="CLI63" s="1">
        <f t="shared" si="3398"/>
        <v>6.5000000000000002E-2</v>
      </c>
      <c r="CLJ63" s="1">
        <f t="shared" si="3399"/>
        <v>1.6608996539792389</v>
      </c>
      <c r="CLK63" s="1">
        <f t="shared" si="3400"/>
        <v>2.4913494809688584E-3</v>
      </c>
      <c r="CLL63" s="1">
        <f t="shared" si="3401"/>
        <v>19.113502481636107</v>
      </c>
      <c r="CLM63" s="1"/>
      <c r="CLN63" s="1"/>
      <c r="CLO63" s="1"/>
      <c r="CLP63" s="1"/>
      <c r="CLQ63" s="1"/>
      <c r="CLR63" s="1"/>
      <c r="CLS63" s="1"/>
      <c r="CLT63" s="1"/>
      <c r="CLU63" s="1"/>
      <c r="CLV63" s="1"/>
      <c r="CLW63" s="1"/>
      <c r="CLX63" s="1"/>
      <c r="CLY63" s="1"/>
      <c r="CLZ63" s="1"/>
      <c r="CMA63" s="1"/>
      <c r="CMB63" s="1"/>
      <c r="CMC63" s="1"/>
      <c r="CMD63" s="1"/>
      <c r="CME63" s="1"/>
      <c r="CMF63" s="1"/>
      <c r="CMG63" s="1"/>
      <c r="CMH63" s="1"/>
      <c r="CMI63" s="1"/>
      <c r="CMJ63" s="1"/>
      <c r="CMK63" s="1"/>
      <c r="CML63" s="1"/>
      <c r="CMM63" s="1"/>
      <c r="CMN63" s="1"/>
      <c r="CMO63" s="1"/>
      <c r="CMP63" s="1"/>
      <c r="CMQ63" s="1"/>
      <c r="CMR63" s="1"/>
      <c r="CMS63" s="1"/>
      <c r="CMT63" s="1"/>
      <c r="CMU63" s="1"/>
      <c r="CMV63" s="1"/>
      <c r="CMW63" s="1"/>
      <c r="CMX63" s="1"/>
      <c r="CMY63" s="1"/>
      <c r="CMZ63" s="1"/>
    </row>
    <row r="64" spans="1:2392" x14ac:dyDescent="0.3">
      <c r="A64" s="1" t="s">
        <v>11</v>
      </c>
      <c r="B64" s="1" t="s">
        <v>12</v>
      </c>
      <c r="C64" s="1">
        <v>1</v>
      </c>
      <c r="D64" s="1">
        <v>15</v>
      </c>
      <c r="E64" s="1">
        <v>0.05</v>
      </c>
      <c r="F64" s="1">
        <f t="shared" si="2560"/>
        <v>5.2000000000000005E-2</v>
      </c>
      <c r="G64" s="1">
        <f t="shared" si="2561"/>
        <v>2.1322033898305088</v>
      </c>
      <c r="H64" s="1">
        <f t="shared" si="3402"/>
        <v>3.1983050847457632E-3</v>
      </c>
      <c r="I64" s="1">
        <f t="shared" si="3403"/>
        <v>24.537228775524671</v>
      </c>
      <c r="J64" s="1">
        <f>AVERAGE(I50:I64)</f>
        <v>23.835050527576428</v>
      </c>
      <c r="K64" s="1"/>
      <c r="L64" s="1" t="s">
        <v>11</v>
      </c>
      <c r="M64" s="1" t="s">
        <v>13</v>
      </c>
      <c r="N64" s="1">
        <v>2</v>
      </c>
      <c r="O64" s="1">
        <v>15</v>
      </c>
      <c r="P64" s="1">
        <v>6.6000000000000003E-2</v>
      </c>
      <c r="Q64" s="1">
        <f t="shared" si="2562"/>
        <v>6.8000000000000005E-2</v>
      </c>
      <c r="R64" s="1">
        <f t="shared" si="2563"/>
        <v>2.6949152542372885</v>
      </c>
      <c r="S64" s="1">
        <f t="shared" si="2564"/>
        <v>4.0423728813559325E-3</v>
      </c>
      <c r="T64" s="1">
        <f t="shared" si="2565"/>
        <v>31.012872617714009</v>
      </c>
      <c r="U64" s="1">
        <f>AVERAGE(T50:T64)</f>
        <v>31.012872617714006</v>
      </c>
      <c r="V64" s="1"/>
      <c r="W64" s="1" t="s">
        <v>11</v>
      </c>
      <c r="X64" s="1" t="s">
        <v>14</v>
      </c>
      <c r="Y64" s="1">
        <v>3</v>
      </c>
      <c r="Z64" s="1">
        <v>15</v>
      </c>
      <c r="AA64" s="1">
        <v>9.4E-2</v>
      </c>
      <c r="AB64" s="1">
        <f t="shared" si="2566"/>
        <v>9.2999999999999999E-2</v>
      </c>
      <c r="AC64" s="1">
        <f t="shared" si="2567"/>
        <v>3.5355932203389835</v>
      </c>
      <c r="AD64" s="1">
        <f t="shared" si="2568"/>
        <v>5.3033898305084757E-3</v>
      </c>
      <c r="AE64" s="1">
        <f t="shared" si="2569"/>
        <v>40.687328478334237</v>
      </c>
      <c r="AF64" s="1">
        <f>AVERAGE(AE50:AE64)</f>
        <v>40.427262460575626</v>
      </c>
      <c r="AG64" s="1"/>
      <c r="AH64" s="1" t="s">
        <v>11</v>
      </c>
      <c r="AI64" s="1" t="s">
        <v>15</v>
      </c>
      <c r="AJ64" s="1">
        <v>4</v>
      </c>
      <c r="AK64" s="1">
        <v>15</v>
      </c>
      <c r="AL64" s="1">
        <v>0.10199999999999999</v>
      </c>
      <c r="AM64" s="1">
        <f t="shared" si="2570"/>
        <v>9.4E-2</v>
      </c>
      <c r="AN64" s="1">
        <f t="shared" si="2571"/>
        <v>3.5170068027210886</v>
      </c>
      <c r="AO64" s="1">
        <f t="shared" si="2572"/>
        <v>5.2755102040816333E-3</v>
      </c>
      <c r="AP64" s="1">
        <f t="shared" si="2573"/>
        <v>40.473437447402148</v>
      </c>
      <c r="AQ64" s="1">
        <f>AVERAGE(AP50:AP64)</f>
        <v>40.421247328192088</v>
      </c>
      <c r="AR64" s="1"/>
      <c r="AS64" s="1" t="s">
        <v>11</v>
      </c>
      <c r="AT64" s="1" t="s">
        <v>16</v>
      </c>
      <c r="AU64" s="1">
        <v>8</v>
      </c>
      <c r="AV64" s="1">
        <v>15</v>
      </c>
      <c r="AW64" s="1">
        <v>0.115</v>
      </c>
      <c r="AX64" s="1">
        <f t="shared" si="2574"/>
        <v>0.10700000000000001</v>
      </c>
      <c r="AY64" s="1">
        <f t="shared" si="2575"/>
        <v>3.9829351535836182</v>
      </c>
      <c r="AZ64" s="1">
        <f t="shared" si="2576"/>
        <v>5.974402730375427E-3</v>
      </c>
      <c r="BA64" s="1">
        <f t="shared" si="2577"/>
        <v>45.835304233959313</v>
      </c>
      <c r="BB64" s="1">
        <f>AVERAGE(BA50:BA64)</f>
        <v>45.521094779056419</v>
      </c>
      <c r="BC64" s="1"/>
      <c r="BD64" s="1" t="s">
        <v>11</v>
      </c>
      <c r="BE64" s="1" t="s">
        <v>17</v>
      </c>
      <c r="BF64" s="1">
        <v>9</v>
      </c>
      <c r="BG64" s="1">
        <v>15</v>
      </c>
      <c r="BH64" s="1">
        <v>0.14000000000000001</v>
      </c>
      <c r="BI64" s="1">
        <f t="shared" si="2578"/>
        <v>0.13500000000000001</v>
      </c>
      <c r="BJ64" s="1">
        <f t="shared" si="2579"/>
        <v>4.9249146757679183</v>
      </c>
      <c r="BK64" s="1">
        <f t="shared" si="2580"/>
        <v>7.3873720136518779E-3</v>
      </c>
      <c r="BL64" s="1">
        <f t="shared" si="2581"/>
        <v>56.675530428109077</v>
      </c>
      <c r="BM64" s="1">
        <f>AVERAGE(BL50:BL64)</f>
        <v>50.810287269921766</v>
      </c>
      <c r="BN64" s="1"/>
      <c r="BO64" s="1" t="s">
        <v>11</v>
      </c>
      <c r="BP64" s="1" t="s">
        <v>18</v>
      </c>
      <c r="BQ64" s="1">
        <v>10</v>
      </c>
      <c r="BR64" s="1">
        <v>15</v>
      </c>
      <c r="BS64" s="1">
        <v>0.153</v>
      </c>
      <c r="BT64" s="1">
        <f t="shared" si="2582"/>
        <v>0.14399999999999999</v>
      </c>
      <c r="BU64" s="1">
        <f t="shared" si="2583"/>
        <v>5.1706484641638228</v>
      </c>
      <c r="BV64" s="1">
        <f t="shared" si="2584"/>
        <v>7.7559726962457345E-3</v>
      </c>
      <c r="BW64" s="1">
        <f t="shared" si="2585"/>
        <v>59.503415522235102</v>
      </c>
      <c r="BX64" s="1">
        <f>AVERAGE(BW50:BW64)</f>
        <v>49.422528844100654</v>
      </c>
      <c r="BY64" s="1"/>
      <c r="BZ64" s="1" t="s">
        <v>11</v>
      </c>
      <c r="CA64" s="1" t="s">
        <v>19</v>
      </c>
      <c r="CB64" s="1">
        <v>11</v>
      </c>
      <c r="CC64" s="1">
        <v>15</v>
      </c>
      <c r="CD64" s="1">
        <v>0.154</v>
      </c>
      <c r="CE64" s="1">
        <f t="shared" si="2586"/>
        <v>0.14899999999999999</v>
      </c>
      <c r="CF64" s="1">
        <f t="shared" si="2587"/>
        <v>5.3745704467353947</v>
      </c>
      <c r="CG64" s="1">
        <f t="shared" si="2588"/>
        <v>8.0618556701030925E-3</v>
      </c>
      <c r="CH64" s="1">
        <f t="shared" si="2589"/>
        <v>61.850133646116788</v>
      </c>
      <c r="CI64" s="1">
        <f>AVERAGE(CH50:CH64)</f>
        <v>51.172680906697643</v>
      </c>
      <c r="CJ64" s="1"/>
      <c r="CK64" s="1" t="s">
        <v>11</v>
      </c>
      <c r="CL64" s="1" t="s">
        <v>20</v>
      </c>
      <c r="CM64" s="1">
        <v>14</v>
      </c>
      <c r="CN64" s="1">
        <v>15</v>
      </c>
      <c r="CO64" s="1">
        <v>0.16200000000000001</v>
      </c>
      <c r="CP64" s="1">
        <f t="shared" si="2590"/>
        <v>0.14899999999999999</v>
      </c>
      <c r="CQ64" s="1">
        <f t="shared" si="2591"/>
        <v>5.2955326460481098</v>
      </c>
      <c r="CR64" s="1">
        <f t="shared" si="2592"/>
        <v>7.9432989690721642E-3</v>
      </c>
      <c r="CS64" s="1">
        <f t="shared" si="2593"/>
        <v>60.9405728572033</v>
      </c>
      <c r="CT64" s="1">
        <f>AVERAGE(CS50:CS64)</f>
        <v>50.764037653707526</v>
      </c>
      <c r="CU64" s="1"/>
      <c r="CV64" s="1" t="s">
        <v>11</v>
      </c>
      <c r="CW64" s="1" t="s">
        <v>21</v>
      </c>
      <c r="CX64" s="1">
        <v>15</v>
      </c>
      <c r="CY64" s="1">
        <v>15</v>
      </c>
      <c r="CZ64" s="1">
        <v>9.7000000000000003E-2</v>
      </c>
      <c r="DA64" s="1">
        <f t="shared" si="2594"/>
        <v>7.6999999999999999E-2</v>
      </c>
      <c r="DB64" s="1">
        <f t="shared" si="2595"/>
        <v>2.8620689655172415</v>
      </c>
      <c r="DC64" s="1">
        <f t="shared" si="2596"/>
        <v>4.2931034482758621E-3</v>
      </c>
      <c r="DD64" s="1">
        <f t="shared" si="2597"/>
        <v>32.936464369756123</v>
      </c>
      <c r="DE64" s="1">
        <f>AVERAGE(DD50:DD64)</f>
        <v>34.206303959915402</v>
      </c>
      <c r="DF64" s="1"/>
      <c r="DG64" s="1" t="s">
        <v>11</v>
      </c>
      <c r="DH64" s="1" t="s">
        <v>22</v>
      </c>
      <c r="DI64" s="1">
        <v>16</v>
      </c>
      <c r="DJ64" s="1">
        <v>15</v>
      </c>
      <c r="DK64" s="1">
        <v>0.13600000000000001</v>
      </c>
      <c r="DL64" s="1">
        <f>DK64-0.027</f>
        <v>0.10900000000000001</v>
      </c>
      <c r="DM64" s="1">
        <f t="shared" si="1751"/>
        <v>3.8293515358361776</v>
      </c>
      <c r="DN64" s="1">
        <f t="shared" si="2599"/>
        <v>5.7440273037542662E-3</v>
      </c>
      <c r="DO64" s="1">
        <f t="shared" si="2600"/>
        <v>44.06787605013055</v>
      </c>
      <c r="DP64" s="1">
        <f>AVERAGE(DO50:DO64)</f>
        <v>41.004333864827352</v>
      </c>
      <c r="DQ64" s="1"/>
      <c r="DR64" s="1" t="s">
        <v>11</v>
      </c>
      <c r="DS64" s="1" t="s">
        <v>23</v>
      </c>
      <c r="DT64" s="1">
        <v>17</v>
      </c>
      <c r="DU64" s="1">
        <v>15</v>
      </c>
      <c r="DV64" s="1">
        <v>0.155</v>
      </c>
      <c r="DW64" s="1">
        <f t="shared" si="2601"/>
        <v>0.128</v>
      </c>
      <c r="DX64" s="1">
        <f t="shared" si="2602"/>
        <v>4.4178082191780819</v>
      </c>
      <c r="DY64" s="1">
        <f t="shared" si="2603"/>
        <v>6.6267123287671228E-3</v>
      </c>
      <c r="DZ64" s="1">
        <f t="shared" si="2604"/>
        <v>50.839789242142949</v>
      </c>
      <c r="EA64" s="1">
        <f>AVERAGE(DZ50:DZ64)</f>
        <v>45.348566528133716</v>
      </c>
      <c r="EB64" s="1"/>
      <c r="EC64" s="1" t="s">
        <v>11</v>
      </c>
      <c r="ED64" s="1" t="s">
        <v>24</v>
      </c>
      <c r="EE64" s="1">
        <v>18</v>
      </c>
      <c r="EF64" s="1">
        <v>15</v>
      </c>
      <c r="EG64" s="1">
        <v>0.16500000000000001</v>
      </c>
      <c r="EH64" s="1">
        <f t="shared" si="2605"/>
        <v>0.13900000000000001</v>
      </c>
      <c r="EI64" s="1">
        <f t="shared" si="2606"/>
        <v>4.904761904761906</v>
      </c>
      <c r="EJ64" s="1">
        <f t="shared" si="2607"/>
        <v>7.357142857142859E-3</v>
      </c>
      <c r="EK64" s="1">
        <f t="shared" si="2608"/>
        <v>56.443613925680765</v>
      </c>
      <c r="EL64" s="1">
        <f>AVERAGE(EK50:EK64)</f>
        <v>52.007453792825594</v>
      </c>
      <c r="EM64" s="1"/>
      <c r="EN64" s="1" t="s">
        <v>11</v>
      </c>
      <c r="EO64" s="1" t="s">
        <v>25</v>
      </c>
      <c r="EP64" s="1">
        <v>21</v>
      </c>
      <c r="EQ64" s="1">
        <v>15</v>
      </c>
      <c r="ER64" s="1">
        <v>0.24199999999999999</v>
      </c>
      <c r="ES64" s="1">
        <f t="shared" si="2609"/>
        <v>0.21099999999999999</v>
      </c>
      <c r="ET64" s="1">
        <f t="shared" si="2610"/>
        <v>7.315068493150684</v>
      </c>
      <c r="EU64" s="1">
        <f t="shared" si="2611"/>
        <v>1.0972602739726027E-2</v>
      </c>
      <c r="EV64" s="1">
        <f t="shared" si="2612"/>
        <v>84.181232419548323</v>
      </c>
      <c r="EW64" s="1">
        <f>AVERAGE(EV50:EV64)</f>
        <v>66.20995808279082</v>
      </c>
      <c r="EX64" s="1"/>
      <c r="EY64" s="1" t="s">
        <v>11</v>
      </c>
      <c r="EZ64" s="1" t="s">
        <v>26</v>
      </c>
      <c r="FA64" s="1">
        <v>22</v>
      </c>
      <c r="FB64" s="1">
        <v>15</v>
      </c>
      <c r="FC64" s="1">
        <v>0.254</v>
      </c>
      <c r="FD64" s="1">
        <f t="shared" si="2613"/>
        <v>0.223</v>
      </c>
      <c r="FE64" s="1">
        <f t="shared" si="2614"/>
        <v>7.6382252559726966</v>
      </c>
      <c r="FF64" s="1">
        <f t="shared" si="2615"/>
        <v>1.1457337883959045E-2</v>
      </c>
      <c r="FG64" s="1">
        <f t="shared" si="2616"/>
        <v>87.900095009083927</v>
      </c>
      <c r="FH64" s="1">
        <f>AVERAGE(FG50:FG64)</f>
        <v>71.351730384198305</v>
      </c>
      <c r="FI64" s="1"/>
      <c r="FJ64" s="1" t="s">
        <v>11</v>
      </c>
      <c r="FK64" s="1" t="s">
        <v>27</v>
      </c>
      <c r="FL64" s="1">
        <v>23</v>
      </c>
      <c r="FM64" s="1">
        <v>15</v>
      </c>
      <c r="FN64" s="1">
        <v>0.28199999999999997</v>
      </c>
      <c r="FO64" s="1">
        <f t="shared" si="2617"/>
        <v>0.252</v>
      </c>
      <c r="FP64" s="1">
        <f t="shared" si="2618"/>
        <v>8.9761904761904781</v>
      </c>
      <c r="FQ64" s="1">
        <f t="shared" si="2619"/>
        <v>1.3464285714285717E-2</v>
      </c>
      <c r="FR64" s="1">
        <f t="shared" si="2620"/>
        <v>103.29729344651284</v>
      </c>
      <c r="FS64" s="1">
        <f>AVERAGE(FR50:FR64)</f>
        <v>81.455728557102404</v>
      </c>
      <c r="FT64" s="1"/>
      <c r="FU64" s="1" t="s">
        <v>11</v>
      </c>
      <c r="FV64" s="1" t="s">
        <v>28</v>
      </c>
      <c r="FW64" s="1">
        <v>24</v>
      </c>
      <c r="FX64" s="1">
        <v>15</v>
      </c>
      <c r="FY64" s="1">
        <v>0.30099999999999999</v>
      </c>
      <c r="FZ64" s="1">
        <f t="shared" si="2621"/>
        <v>0.27</v>
      </c>
      <c r="GA64" s="1">
        <f t="shared" si="2622"/>
        <v>9.2089041095890423</v>
      </c>
      <c r="GB64" s="1">
        <f t="shared" si="2623"/>
        <v>1.3813356164383563E-2</v>
      </c>
      <c r="GC64" s="1">
        <f t="shared" si="2624"/>
        <v>105.97534362180032</v>
      </c>
      <c r="GD64" s="1">
        <f>AVERAGE(GC50:GC64)</f>
        <v>80.831323826073785</v>
      </c>
      <c r="GE64" s="1"/>
      <c r="GF64" s="1" t="s">
        <v>11</v>
      </c>
      <c r="GG64" s="1" t="s">
        <v>29</v>
      </c>
      <c r="GH64" s="1">
        <v>25</v>
      </c>
      <c r="GI64" s="1">
        <v>15</v>
      </c>
      <c r="GJ64" s="1">
        <v>0.32100000000000001</v>
      </c>
      <c r="GK64" s="1">
        <f t="shared" si="2625"/>
        <v>0.29000000000000004</v>
      </c>
      <c r="GL64" s="1">
        <f t="shared" si="2626"/>
        <v>10.034129692832765</v>
      </c>
      <c r="GM64" s="1">
        <f t="shared" si="2627"/>
        <v>1.5051194539249149E-2</v>
      </c>
      <c r="GN64" s="1">
        <f t="shared" si="2628"/>
        <v>115.47197467681268</v>
      </c>
      <c r="GO64" s="1">
        <f>AVERAGE(GN50:GN64)</f>
        <v>90.41377064830705</v>
      </c>
      <c r="GP64" s="1"/>
      <c r="GQ64" s="1" t="s">
        <v>11</v>
      </c>
      <c r="GR64" s="1" t="s">
        <v>30</v>
      </c>
      <c r="GS64" s="1">
        <v>28</v>
      </c>
      <c r="GT64" s="1">
        <v>15</v>
      </c>
      <c r="GU64" s="1">
        <v>0.372</v>
      </c>
      <c r="GV64" s="1">
        <f t="shared" si="2629"/>
        <v>0.34299999999999997</v>
      </c>
      <c r="GW64" s="1">
        <f t="shared" si="2630"/>
        <v>11.793103448275861</v>
      </c>
      <c r="GX64" s="1">
        <f t="shared" si="2631"/>
        <v>1.7689655172413794E-2</v>
      </c>
      <c r="GY64" s="1">
        <f t="shared" si="2632"/>
        <v>135.71410619827222</v>
      </c>
      <c r="GZ64" s="1">
        <f>AVERAGE(GY50:GY64)</f>
        <v>103.01573675167096</v>
      </c>
      <c r="HA64" s="1"/>
      <c r="HB64" s="1" t="s">
        <v>11</v>
      </c>
      <c r="HC64" s="1" t="s">
        <v>31</v>
      </c>
      <c r="HD64" s="1">
        <v>29</v>
      </c>
      <c r="HE64" s="1">
        <v>15</v>
      </c>
      <c r="HF64" s="1">
        <v>8.6999999999999994E-2</v>
      </c>
      <c r="HG64" s="1">
        <f t="shared" si="2633"/>
        <v>3.4999999999999996E-2</v>
      </c>
      <c r="HH64" s="1">
        <f t="shared" si="2634"/>
        <v>1.4395973154362414</v>
      </c>
      <c r="HI64" s="1">
        <f t="shared" si="2635"/>
        <v>2.1593959731543619E-3</v>
      </c>
      <c r="HJ64" s="1">
        <f t="shared" si="2636"/>
        <v>16.566772589315754</v>
      </c>
      <c r="HK64" s="1">
        <f>AVERAGE(HJ50:HJ64)</f>
        <v>12.37037176249607</v>
      </c>
      <c r="HL64" s="1"/>
      <c r="HM64" s="1" t="s">
        <v>11</v>
      </c>
      <c r="HN64" s="1" t="s">
        <v>32</v>
      </c>
      <c r="HO64" s="1">
        <v>30</v>
      </c>
      <c r="HP64" s="1">
        <v>15</v>
      </c>
      <c r="HQ64" s="1">
        <v>0.111</v>
      </c>
      <c r="HR64" s="1">
        <f t="shared" si="2637"/>
        <v>5.9000000000000004E-2</v>
      </c>
      <c r="HS64" s="1">
        <f t="shared" si="2638"/>
        <v>2.2053872053872055</v>
      </c>
      <c r="HT64" s="1">
        <f t="shared" si="2639"/>
        <v>3.3080808080808081E-3</v>
      </c>
      <c r="HU64" s="1">
        <f t="shared" si="2640"/>
        <v>25.379422364346986</v>
      </c>
      <c r="HV64" s="1">
        <f>AVERAGE(HU50:HU64)</f>
        <v>20.52310541320476</v>
      </c>
      <c r="HW64" s="1"/>
      <c r="HX64" s="1" t="s">
        <v>11</v>
      </c>
      <c r="HY64" s="1" t="s">
        <v>33</v>
      </c>
      <c r="HZ64" s="1">
        <v>31</v>
      </c>
      <c r="IA64" s="1">
        <v>15</v>
      </c>
      <c r="IB64" s="1">
        <v>0.13500000000000001</v>
      </c>
      <c r="IC64" s="1">
        <f t="shared" si="2641"/>
        <v>8.0000000000000016E-2</v>
      </c>
      <c r="ID64" s="1">
        <f t="shared" si="2642"/>
        <v>2.9054054054054061</v>
      </c>
      <c r="IE64" s="1">
        <f t="shared" si="2643"/>
        <v>4.3581081081081096E-3</v>
      </c>
      <c r="IF64" s="1">
        <f t="shared" si="2644"/>
        <v>33.435176708796732</v>
      </c>
      <c r="IG64" s="1">
        <f>AVERAGE(IF50:IF64)</f>
        <v>24.985666935876001</v>
      </c>
      <c r="IH64" s="1"/>
      <c r="II64" s="1" t="s">
        <v>11</v>
      </c>
      <c r="IJ64" s="1" t="s">
        <v>34</v>
      </c>
      <c r="IK64" s="1">
        <v>32</v>
      </c>
      <c r="IL64" s="1">
        <v>15</v>
      </c>
      <c r="IM64" s="1">
        <v>0.154</v>
      </c>
      <c r="IN64" s="1">
        <f t="shared" si="2645"/>
        <v>9.9000000000000005E-2</v>
      </c>
      <c r="IO64" s="1">
        <f t="shared" si="1797"/>
        <v>3.4915824915824913</v>
      </c>
      <c r="IP64" s="1">
        <f t="shared" si="2646"/>
        <v>5.2373737373737368E-3</v>
      </c>
      <c r="IQ64" s="1">
        <f t="shared" si="2647"/>
        <v>40.180856476073011</v>
      </c>
      <c r="IR64" s="1">
        <f>AVERAGE(IQ50:IQ64)</f>
        <v>29.460795121158</v>
      </c>
      <c r="IS64" s="1"/>
      <c r="IT64" s="1" t="s">
        <v>11</v>
      </c>
      <c r="IU64" s="1" t="s">
        <v>35</v>
      </c>
      <c r="IV64" s="1">
        <v>35</v>
      </c>
      <c r="IW64" s="1">
        <v>15</v>
      </c>
      <c r="IX64" s="1">
        <v>0.216</v>
      </c>
      <c r="IY64" s="1">
        <f t="shared" si="2648"/>
        <v>0.161</v>
      </c>
      <c r="IZ64" s="1">
        <f t="shared" si="2649"/>
        <v>5.6308724832214763</v>
      </c>
      <c r="JA64" s="1">
        <f t="shared" si="2650"/>
        <v>8.4463087248322147E-3</v>
      </c>
      <c r="JB64" s="1">
        <f t="shared" si="2651"/>
        <v>64.799637307393567</v>
      </c>
      <c r="JC64" s="1">
        <f>AVERAGE(JB50:JB64)</f>
        <v>46.675304901988305</v>
      </c>
      <c r="JD64" s="1"/>
      <c r="JE64" s="1" t="s">
        <v>11</v>
      </c>
      <c r="JF64" s="3" t="s">
        <v>36</v>
      </c>
      <c r="JG64" s="3">
        <v>36</v>
      </c>
      <c r="JH64" s="1">
        <v>15</v>
      </c>
      <c r="JI64" s="1">
        <v>0.24199999999999999</v>
      </c>
      <c r="JJ64" s="1">
        <f t="shared" si="2652"/>
        <v>0.185</v>
      </c>
      <c r="JK64" s="1">
        <f t="shared" si="2653"/>
        <v>6.471571906354515</v>
      </c>
      <c r="JL64" s="1">
        <f t="shared" si="2654"/>
        <v>9.7073578595317719E-3</v>
      </c>
      <c r="JM64" s="1">
        <f t="shared" si="2655"/>
        <v>74.474340093841519</v>
      </c>
      <c r="JN64" s="1">
        <f>AVERAGE(JM50:JM64)</f>
        <v>51.869036520138032</v>
      </c>
      <c r="JO64" s="1"/>
      <c r="JP64" s="1" t="s">
        <v>11</v>
      </c>
      <c r="JQ64" s="1" t="s">
        <v>37</v>
      </c>
      <c r="JR64" s="1">
        <v>37</v>
      </c>
      <c r="JS64" s="1">
        <v>15</v>
      </c>
      <c r="JT64" s="1">
        <v>0.25</v>
      </c>
      <c r="JU64" s="1">
        <f t="shared" si="2656"/>
        <v>0.192</v>
      </c>
      <c r="JV64" s="1">
        <f t="shared" si="2657"/>
        <v>6.6722408026755859</v>
      </c>
      <c r="JW64" s="1">
        <f t="shared" si="2658"/>
        <v>1.0008361204013379E-2</v>
      </c>
      <c r="JX64" s="1">
        <f t="shared" si="2659"/>
        <v>76.783621957216454</v>
      </c>
      <c r="JY64" s="1">
        <f>AVERAGE(JX50:JX64)</f>
        <v>54.845444255154611</v>
      </c>
      <c r="JZ64" s="1"/>
      <c r="KA64" s="1" t="s">
        <v>11</v>
      </c>
      <c r="KB64" s="1" t="s">
        <v>38</v>
      </c>
      <c r="KC64" s="1">
        <v>38</v>
      </c>
      <c r="KD64" s="1">
        <v>15</v>
      </c>
      <c r="KE64" s="1">
        <v>0.28999999999999998</v>
      </c>
      <c r="KF64" s="1">
        <f t="shared" si="2660"/>
        <v>0.22899999999999998</v>
      </c>
      <c r="KG64" s="1">
        <f t="shared" si="2661"/>
        <v>7.7926421404682271</v>
      </c>
      <c r="KH64" s="1">
        <f t="shared" si="2662"/>
        <v>1.1688963210702341E-2</v>
      </c>
      <c r="KI64" s="1">
        <f t="shared" si="2663"/>
        <v>89.677112361059812</v>
      </c>
      <c r="KJ64" s="1">
        <f>AVERAGE(KI50:KI64)</f>
        <v>57.347166273810785</v>
      </c>
      <c r="KK64" s="1"/>
      <c r="KL64" s="1" t="s">
        <v>11</v>
      </c>
      <c r="KM64" s="1" t="s">
        <v>39</v>
      </c>
      <c r="KN64" s="1">
        <v>39</v>
      </c>
      <c r="KO64" s="1">
        <v>15</v>
      </c>
      <c r="KP64" s="1">
        <v>0.29099999999999998</v>
      </c>
      <c r="KQ64" s="1">
        <f t="shared" si="2664"/>
        <v>0.22799999999999998</v>
      </c>
      <c r="KR64" s="1">
        <f t="shared" si="2665"/>
        <v>7.8187919463087239</v>
      </c>
      <c r="KS64" s="1">
        <f t="shared" si="2666"/>
        <v>1.1728187919463087E-2</v>
      </c>
      <c r="KT64" s="1">
        <f t="shared" si="2667"/>
        <v>89.978042268311683</v>
      </c>
      <c r="KU64" s="1">
        <f>AVERAGE(KT50:KT64)</f>
        <v>60.912173964756924</v>
      </c>
      <c r="KV64" s="1"/>
      <c r="KW64" s="1" t="s">
        <v>11</v>
      </c>
      <c r="KX64" s="1" t="s">
        <v>40</v>
      </c>
      <c r="KY64" s="1">
        <v>42</v>
      </c>
      <c r="KZ64" s="1">
        <v>15</v>
      </c>
      <c r="LA64" s="1">
        <v>0.318</v>
      </c>
      <c r="LB64" s="1">
        <f t="shared" si="2668"/>
        <v>0.253</v>
      </c>
      <c r="LC64" s="1">
        <f t="shared" si="2669"/>
        <v>8.8221476510067127</v>
      </c>
      <c r="LD64" s="1">
        <f t="shared" si="2670"/>
        <v>1.3233221476510069E-2</v>
      </c>
      <c r="LE64" s="1">
        <f t="shared" si="2671"/>
        <v>101.52458073965299</v>
      </c>
      <c r="LF64" s="1">
        <f>AVERAGE(LE50:LE64)</f>
        <v>71.480410402851902</v>
      </c>
      <c r="LG64" s="1"/>
      <c r="LH64" s="1" t="s">
        <v>11</v>
      </c>
      <c r="LI64" s="1" t="s">
        <v>41</v>
      </c>
      <c r="LJ64" s="1">
        <v>43</v>
      </c>
      <c r="LK64" s="1">
        <v>15</v>
      </c>
      <c r="LL64" s="1">
        <v>0.05</v>
      </c>
      <c r="LM64" s="1">
        <f t="shared" si="2672"/>
        <v>1.3000000000000005E-2</v>
      </c>
      <c r="LN64" s="1">
        <f t="shared" si="2673"/>
        <v>-0.18581081081081061</v>
      </c>
      <c r="LO64" s="1">
        <f t="shared" si="2674"/>
        <v>-2.7871621621621592E-4</v>
      </c>
      <c r="LP64" s="1">
        <f t="shared" si="2675"/>
        <v>-2.1382961848649042</v>
      </c>
      <c r="LQ64" s="1">
        <f>AVERAGE(LP50:LP64)</f>
        <v>-3.9526080992957349</v>
      </c>
      <c r="LR64" s="1"/>
      <c r="LS64" s="1" t="s">
        <v>11</v>
      </c>
      <c r="LT64" s="1" t="s">
        <v>42</v>
      </c>
      <c r="LU64" s="1">
        <v>44</v>
      </c>
      <c r="LV64" s="1">
        <v>15</v>
      </c>
      <c r="LW64" s="1">
        <v>7.5999999999999998E-2</v>
      </c>
      <c r="LX64" s="1">
        <f t="shared" si="2676"/>
        <v>3.3000000000000002E-2</v>
      </c>
      <c r="LY64" s="1">
        <f t="shared" si="2677"/>
        <v>-0.39857651245551606</v>
      </c>
      <c r="LZ64" s="1">
        <f t="shared" si="2678"/>
        <v>-5.9786476868327408E-4</v>
      </c>
      <c r="MA64" s="1">
        <f t="shared" si="2679"/>
        <v>-4.5867871317140976</v>
      </c>
      <c r="MB64" s="1">
        <f>AVERAGE(MA50:MA64)</f>
        <v>-8.9278535242292243</v>
      </c>
      <c r="MC64" s="1"/>
      <c r="MD64" s="1" t="s">
        <v>11</v>
      </c>
      <c r="ME64" s="1" t="s">
        <v>43</v>
      </c>
      <c r="MF64" s="1">
        <v>46</v>
      </c>
      <c r="MG64" s="1">
        <v>15</v>
      </c>
      <c r="MH64" s="1">
        <v>0.10100000000000001</v>
      </c>
      <c r="MI64" s="1">
        <f t="shared" si="2680"/>
        <v>4.9000000000000009E-2</v>
      </c>
      <c r="MJ64" s="1">
        <f t="shared" si="2681"/>
        <v>0.91864406779661056</v>
      </c>
      <c r="MK64" s="1">
        <f t="shared" si="2682"/>
        <v>1.3779661016949159E-3</v>
      </c>
      <c r="ML64" s="1">
        <f t="shared" si="2683"/>
        <v>10.571683621887422</v>
      </c>
      <c r="MM64" s="1">
        <f>AVERAGE(ML50:ML64)</f>
        <v>4.850231231198042</v>
      </c>
      <c r="MN64" s="1"/>
      <c r="MO64" s="1" t="s">
        <v>11</v>
      </c>
      <c r="MP64" s="1" t="s">
        <v>44</v>
      </c>
      <c r="MQ64" s="1">
        <v>52</v>
      </c>
      <c r="MR64" s="1">
        <v>15</v>
      </c>
      <c r="MS64" s="1">
        <v>0.16300000000000001</v>
      </c>
      <c r="MT64" s="1">
        <f t="shared" si="2684"/>
        <v>0.1</v>
      </c>
      <c r="MU64" s="1">
        <f t="shared" si="2685"/>
        <v>2.8282828282828283</v>
      </c>
      <c r="MV64" s="1">
        <f t="shared" si="2686"/>
        <v>4.2424242424242429E-3</v>
      </c>
      <c r="MW64" s="1">
        <f t="shared" si="2687"/>
        <v>32.547656161910645</v>
      </c>
      <c r="MX64" s="1">
        <f>AVERAGE(MW50:MW64)</f>
        <v>16.377153973532817</v>
      </c>
      <c r="MY64" s="1"/>
      <c r="MZ64" s="1" t="s">
        <v>11</v>
      </c>
      <c r="NA64" s="1" t="s">
        <v>45</v>
      </c>
      <c r="NB64" s="1">
        <v>53</v>
      </c>
      <c r="NC64" s="1">
        <v>15</v>
      </c>
      <c r="ND64" s="1">
        <v>0.16900000000000001</v>
      </c>
      <c r="NE64" s="1">
        <f t="shared" si="2688"/>
        <v>7.6000000000000012E-2</v>
      </c>
      <c r="NF64" s="1">
        <f t="shared" si="2689"/>
        <v>1.8750000000000002</v>
      </c>
      <c r="NG64" s="1">
        <f t="shared" si="2690"/>
        <v>2.8125000000000003E-3</v>
      </c>
      <c r="NH64" s="1">
        <f t="shared" si="2691"/>
        <v>21.577352410909512</v>
      </c>
      <c r="NI64" s="1">
        <f>AVERAGE(NH50:NH64)</f>
        <v>6.2334573631516355</v>
      </c>
      <c r="NJ64" s="1"/>
      <c r="NK64" s="1" t="s">
        <v>11</v>
      </c>
      <c r="NL64" s="1" t="s">
        <v>46</v>
      </c>
      <c r="NM64" s="1">
        <v>56</v>
      </c>
      <c r="NN64" s="1">
        <v>15</v>
      </c>
      <c r="NO64" s="1">
        <v>0.2</v>
      </c>
      <c r="NP64" s="1">
        <f t="shared" si="2692"/>
        <v>0.10800000000000001</v>
      </c>
      <c r="NQ64" s="1">
        <f t="shared" si="2693"/>
        <v>3.020338983050848</v>
      </c>
      <c r="NR64" s="1">
        <f t="shared" si="2694"/>
        <v>4.5305084745762723E-3</v>
      </c>
      <c r="NS64" s="1">
        <f t="shared" si="2695"/>
        <v>34.757823273437971</v>
      </c>
      <c r="NT64" s="1">
        <f>AVERAGE(NS50:NS64)</f>
        <v>14.706733304249282</v>
      </c>
      <c r="NU64" s="1"/>
      <c r="NV64" s="1" t="s">
        <v>11</v>
      </c>
      <c r="NW64" s="1" t="s">
        <v>47</v>
      </c>
      <c r="NX64" s="1">
        <v>57</v>
      </c>
      <c r="NY64" s="1">
        <v>15</v>
      </c>
      <c r="NZ64" s="1">
        <v>1.7000000000000001E-2</v>
      </c>
      <c r="OA64" s="1">
        <f t="shared" si="2696"/>
        <v>2.9000000000000001E-2</v>
      </c>
      <c r="OB64" s="1">
        <f t="shared" si="2697"/>
        <v>1.662379421221865</v>
      </c>
      <c r="OC64" s="1">
        <f t="shared" si="2698"/>
        <v>2.4935691318327975E-3</v>
      </c>
      <c r="OD64" s="1">
        <f t="shared" si="2699"/>
        <v>19.130531526585582</v>
      </c>
      <c r="OE64" s="1">
        <f>AVERAGE(OD50:OD64)</f>
        <v>16.76234193722102</v>
      </c>
      <c r="OF64" s="1"/>
      <c r="OG64" s="1" t="s">
        <v>11</v>
      </c>
      <c r="OH64" s="1" t="s">
        <v>48</v>
      </c>
      <c r="OI64" s="1">
        <v>58</v>
      </c>
      <c r="OJ64" s="1">
        <v>15</v>
      </c>
      <c r="OK64" s="1">
        <v>0.03</v>
      </c>
      <c r="OL64" s="1">
        <f t="shared" si="2700"/>
        <v>4.1999999999999996E-2</v>
      </c>
      <c r="OM64" s="1">
        <f t="shared" si="2701"/>
        <v>2.0806451612903225</v>
      </c>
      <c r="ON64" s="1">
        <f t="shared" si="2702"/>
        <v>3.1209677419354836E-3</v>
      </c>
      <c r="OO64" s="1">
        <f t="shared" si="2703"/>
        <v>23.943900739847969</v>
      </c>
      <c r="OP64" s="1">
        <f>AVERAGE(OO50:OO64)</f>
        <v>20.231668067003323</v>
      </c>
      <c r="OQ64" s="1"/>
      <c r="OR64" s="1" t="s">
        <v>11</v>
      </c>
      <c r="OS64" s="1" t="s">
        <v>49</v>
      </c>
      <c r="OT64" s="1">
        <v>59</v>
      </c>
      <c r="OU64" s="1">
        <v>15</v>
      </c>
      <c r="OV64" s="1">
        <v>3.5999999999999997E-2</v>
      </c>
      <c r="OW64" s="1">
        <f t="shared" si="2704"/>
        <v>4.8000000000000001E-2</v>
      </c>
      <c r="OX64" s="1">
        <f t="shared" si="2705"/>
        <v>2.3451612903225807</v>
      </c>
      <c r="OY64" s="1">
        <f t="shared" si="2706"/>
        <v>3.5177419354838709E-3</v>
      </c>
      <c r="OZ64" s="1">
        <f t="shared" si="2707"/>
        <v>26.987931531580582</v>
      </c>
      <c r="PA64" s="1">
        <f>AVERAGE(OZ50:OZ64)</f>
        <v>24.587354403141045</v>
      </c>
      <c r="PB64" s="1"/>
      <c r="PC64" s="1" t="s">
        <v>11</v>
      </c>
      <c r="PD64" s="1" t="s">
        <v>50</v>
      </c>
      <c r="PE64" s="1">
        <v>60</v>
      </c>
      <c r="PF64" s="1">
        <v>15</v>
      </c>
      <c r="PG64" s="1">
        <v>4.8000000000000001E-2</v>
      </c>
      <c r="PH64" s="1">
        <f t="shared" si="2708"/>
        <v>0.06</v>
      </c>
      <c r="PI64" s="1">
        <f t="shared" si="2709"/>
        <v>2.7774193548387096</v>
      </c>
      <c r="PJ64" s="1">
        <f t="shared" si="2710"/>
        <v>4.1661290322580645E-3</v>
      </c>
      <c r="PK64" s="1">
        <f t="shared" si="2711"/>
        <v>31.962323313192407</v>
      </c>
      <c r="PL64" s="1">
        <f>AVERAGE(PK50:PK64)</f>
        <v>28.027356679977082</v>
      </c>
      <c r="PM64" s="1"/>
      <c r="PN64" s="1" t="s">
        <v>11</v>
      </c>
      <c r="PO64" s="1" t="s">
        <v>51</v>
      </c>
      <c r="PP64" s="1">
        <v>63</v>
      </c>
      <c r="PQ64" s="1">
        <v>15</v>
      </c>
      <c r="PR64" s="1">
        <v>7.8E-2</v>
      </c>
      <c r="PS64" s="1">
        <f t="shared" si="2712"/>
        <v>9.1999999999999998E-2</v>
      </c>
      <c r="PT64" s="1">
        <f t="shared" si="2713"/>
        <v>3.8284789644012944</v>
      </c>
      <c r="PU64" s="1">
        <f t="shared" si="2714"/>
        <v>5.742718446601942E-3</v>
      </c>
      <c r="PV64" s="1">
        <f t="shared" si="2715"/>
        <v>44.057834566741661</v>
      </c>
      <c r="PW64" s="1">
        <f>AVERAGE(PV50:PV64)</f>
        <v>35.243784822479455</v>
      </c>
      <c r="PX64" s="1"/>
      <c r="PY64" s="1" t="s">
        <v>11</v>
      </c>
      <c r="PZ64" s="1" t="s">
        <v>52</v>
      </c>
      <c r="QA64" s="1">
        <v>64</v>
      </c>
      <c r="QB64" s="1">
        <v>15</v>
      </c>
      <c r="QC64" s="1">
        <v>8.7999999999999995E-2</v>
      </c>
      <c r="QD64" s="1">
        <f t="shared" si="2716"/>
        <v>8.8999999999999996E-2</v>
      </c>
      <c r="QE64" s="1">
        <f t="shared" si="2717"/>
        <v>3.6999999999999997</v>
      </c>
      <c r="QF64" s="1">
        <f t="shared" si="2718"/>
        <v>5.5499999999999994E-3</v>
      </c>
      <c r="QG64" s="1">
        <f t="shared" si="2719"/>
        <v>42.579308757528096</v>
      </c>
      <c r="QH64" s="1">
        <f>AVERAGE(QG51:QG64)</f>
        <v>31.628222372636394</v>
      </c>
      <c r="QI64" s="1"/>
      <c r="QJ64" s="1" t="s">
        <v>11</v>
      </c>
      <c r="QK64" s="1" t="s">
        <v>53</v>
      </c>
      <c r="QL64" s="1">
        <v>65</v>
      </c>
      <c r="QM64" s="1">
        <v>15</v>
      </c>
      <c r="QN64" s="1">
        <v>0.104</v>
      </c>
      <c r="QO64" s="1">
        <f t="shared" si="2720"/>
        <v>0.106</v>
      </c>
      <c r="QP64" s="1">
        <f t="shared" si="2721"/>
        <v>4.2491909385113269</v>
      </c>
      <c r="QQ64" s="1">
        <f t="shared" si="2722"/>
        <v>6.3737864077669905E-3</v>
      </c>
      <c r="QR64" s="1">
        <f t="shared" si="2723"/>
        <v>48.899354848801188</v>
      </c>
      <c r="QS64" s="1">
        <f>AVERAGE(QR51:QR64)</f>
        <v>35.545271433450189</v>
      </c>
      <c r="QT64" s="1"/>
      <c r="QU64" s="1" t="s">
        <v>11</v>
      </c>
      <c r="QV64" s="1" t="s">
        <v>54</v>
      </c>
      <c r="QW64" s="1">
        <v>66</v>
      </c>
      <c r="QX64" s="1">
        <v>15</v>
      </c>
      <c r="QY64" s="1">
        <v>0.11600000000000001</v>
      </c>
      <c r="QZ64" s="1">
        <f t="shared" si="2724"/>
        <v>0.115</v>
      </c>
      <c r="RA64" s="1">
        <f t="shared" si="2725"/>
        <v>4.5865384615384617</v>
      </c>
      <c r="RB64" s="1">
        <f t="shared" si="2726"/>
        <v>6.8798076923076929E-3</v>
      </c>
      <c r="RC64" s="1">
        <f t="shared" si="2727"/>
        <v>52.781523589763268</v>
      </c>
      <c r="RD64" s="1">
        <f>AVERAGE(RC51:RC64)</f>
        <v>37.948740430615466</v>
      </c>
      <c r="RE64" s="1"/>
      <c r="RF64" s="1" t="s">
        <v>11</v>
      </c>
      <c r="RG64" s="1" t="s">
        <v>55</v>
      </c>
      <c r="RH64" s="1">
        <v>67</v>
      </c>
      <c r="RI64" s="1">
        <v>15</v>
      </c>
      <c r="RJ64" s="1">
        <v>0.124</v>
      </c>
      <c r="RK64" s="1">
        <f t="shared" si="2728"/>
        <v>0.125</v>
      </c>
      <c r="RL64" s="1">
        <f t="shared" si="2729"/>
        <v>4.8910256410256414</v>
      </c>
      <c r="RM64" s="1">
        <f t="shared" si="2730"/>
        <v>7.336538461538462E-3</v>
      </c>
      <c r="RN64" s="1">
        <f t="shared" si="2731"/>
        <v>56.285538083842589</v>
      </c>
      <c r="RO64" s="1">
        <f>AVERAGE(RN51:RN64)</f>
        <v>42.16409621296652</v>
      </c>
      <c r="RP64" s="1"/>
      <c r="RQ64" s="1" t="s">
        <v>11</v>
      </c>
      <c r="RR64" s="1" t="s">
        <v>56</v>
      </c>
      <c r="RS64" s="1">
        <v>70</v>
      </c>
      <c r="RT64" s="1">
        <v>15</v>
      </c>
      <c r="RU64" s="1">
        <v>0.115</v>
      </c>
      <c r="RV64" s="1">
        <f t="shared" si="2732"/>
        <v>0.109</v>
      </c>
      <c r="RW64" s="1">
        <f t="shared" si="2733"/>
        <v>4.3493589743589745</v>
      </c>
      <c r="RX64" s="1">
        <f t="shared" si="2734"/>
        <v>6.5240384615384622E-3</v>
      </c>
      <c r="RY64" s="1">
        <f t="shared" si="2735"/>
        <v>50.052080720690952</v>
      </c>
      <c r="RZ64" s="1">
        <f>AVERAGE(RY51:RY64)</f>
        <v>44.861923913671198</v>
      </c>
      <c r="SA64" s="1"/>
      <c r="SB64" s="2" t="s">
        <v>11</v>
      </c>
      <c r="SC64" s="1" t="s">
        <v>57</v>
      </c>
      <c r="SD64" s="1">
        <v>71</v>
      </c>
      <c r="SE64" s="2">
        <v>15</v>
      </c>
      <c r="SF64" s="1">
        <v>3.4000000000000002E-2</v>
      </c>
      <c r="SG64" s="1">
        <f t="shared" si="2736"/>
        <v>3.0000000000000002E-2</v>
      </c>
      <c r="SH64" s="1">
        <f t="shared" si="2737"/>
        <v>1.7808219178082194</v>
      </c>
      <c r="SI64" s="1">
        <f t="shared" si="2738"/>
        <v>2.671232876712329E-3</v>
      </c>
      <c r="SJ64" s="1">
        <f t="shared" si="2739"/>
        <v>20.49355845419716</v>
      </c>
      <c r="SK64" s="1">
        <f>AVERAGE(SJ50:SJ64)</f>
        <v>19.442606738597309</v>
      </c>
      <c r="SL64" s="1"/>
      <c r="SM64" s="2" t="s">
        <v>11</v>
      </c>
      <c r="SN64" s="1" t="s">
        <v>58</v>
      </c>
      <c r="SO64" s="1">
        <v>72</v>
      </c>
      <c r="SP64" s="2">
        <v>15</v>
      </c>
      <c r="SQ64" s="1">
        <v>5.7000000000000002E-2</v>
      </c>
      <c r="SR64" s="1">
        <f t="shared" si="2740"/>
        <v>5.1000000000000004E-2</v>
      </c>
      <c r="SS64" s="1">
        <f t="shared" si="2741"/>
        <v>2.4295532646048108</v>
      </c>
      <c r="ST64" s="1">
        <f t="shared" si="2742"/>
        <v>3.6443298969072164E-3</v>
      </c>
      <c r="SU64" s="1">
        <f t="shared" si="2743"/>
        <v>27.959107728775301</v>
      </c>
      <c r="SV64" s="1">
        <f>AVERAGE(SU50:SU64)</f>
        <v>23.239937258760417</v>
      </c>
      <c r="SW64" s="1"/>
      <c r="SX64" s="2" t="s">
        <v>11</v>
      </c>
      <c r="SY64" s="1" t="s">
        <v>59</v>
      </c>
      <c r="SZ64" s="1">
        <v>73</v>
      </c>
      <c r="TA64" s="2">
        <v>15</v>
      </c>
      <c r="TB64" s="1">
        <v>6.2E-2</v>
      </c>
      <c r="TC64" s="1">
        <f t="shared" si="2744"/>
        <v>5.6000000000000001E-2</v>
      </c>
      <c r="TD64" s="1">
        <f t="shared" si="2745"/>
        <v>2.5448275862068965</v>
      </c>
      <c r="TE64" s="1">
        <f t="shared" si="2746"/>
        <v>3.8172413793103447E-3</v>
      </c>
      <c r="TF64" s="1">
        <f t="shared" si="2747"/>
        <v>29.285675548048218</v>
      </c>
      <c r="TG64" s="1">
        <f>AVERAGE(TF50:TF64)</f>
        <v>26.587266418959761</v>
      </c>
      <c r="TH64" s="1"/>
      <c r="TI64" s="2" t="s">
        <v>11</v>
      </c>
      <c r="TJ64" s="1" t="s">
        <v>60</v>
      </c>
      <c r="TK64" s="1">
        <v>74</v>
      </c>
      <c r="TL64" s="2">
        <v>15</v>
      </c>
      <c r="TM64" s="1">
        <v>7.0000000000000007E-2</v>
      </c>
      <c r="TN64" s="1">
        <f t="shared" si="2748"/>
        <v>6.4000000000000001E-2</v>
      </c>
      <c r="TO64" s="1">
        <f t="shared" si="1899"/>
        <v>2.8178694158075603</v>
      </c>
      <c r="TP64" s="1">
        <f t="shared" si="2749"/>
        <v>4.2268041237113405E-3</v>
      </c>
      <c r="TQ64" s="1">
        <f t="shared" si="2750"/>
        <v>32.427819430828499</v>
      </c>
      <c r="TR64" s="1">
        <f>AVERAGE(TQ50:TQ64)</f>
        <v>28.657755870984207</v>
      </c>
      <c r="TS64" s="1"/>
      <c r="TT64" s="2" t="s">
        <v>11</v>
      </c>
      <c r="TU64" s="1" t="s">
        <v>61</v>
      </c>
      <c r="TV64" s="1">
        <v>77</v>
      </c>
      <c r="TW64" s="2">
        <v>15</v>
      </c>
      <c r="TX64" s="1">
        <v>0.10100000000000001</v>
      </c>
      <c r="TY64" s="1">
        <f t="shared" si="2751"/>
        <v>9.2000000000000012E-2</v>
      </c>
      <c r="TZ64" s="1">
        <f t="shared" si="2752"/>
        <v>3.7525773195876293</v>
      </c>
      <c r="UA64" s="1">
        <f t="shared" si="2753"/>
        <v>5.6288659793814443E-3</v>
      </c>
      <c r="UB64" s="1">
        <f t="shared" si="2754"/>
        <v>43.184364412761859</v>
      </c>
      <c r="UC64" s="1">
        <f>AVERAGE(UB50:UB64)</f>
        <v>35.090591595473761</v>
      </c>
      <c r="UD64" s="1"/>
      <c r="UE64" s="2" t="s">
        <v>11</v>
      </c>
      <c r="UF64" s="1" t="s">
        <v>62</v>
      </c>
      <c r="UG64" s="1">
        <v>78</v>
      </c>
      <c r="UH64" s="2">
        <v>15</v>
      </c>
      <c r="UI64" s="1">
        <v>0.111</v>
      </c>
      <c r="UJ64" s="1">
        <f t="shared" si="2755"/>
        <v>0.10300000000000001</v>
      </c>
      <c r="UK64" s="1">
        <f t="shared" si="2756"/>
        <v>3.7266435986159174</v>
      </c>
      <c r="UL64" s="1">
        <f t="shared" si="2757"/>
        <v>5.5899653979238758E-3</v>
      </c>
      <c r="UM64" s="1">
        <f t="shared" si="2758"/>
        <v>42.885921193171015</v>
      </c>
      <c r="UN64" s="1">
        <f>AVERAGE(UM50:UM64)</f>
        <v>32.824785859087569</v>
      </c>
      <c r="UO64" s="1"/>
      <c r="UP64" s="2" t="s">
        <v>11</v>
      </c>
      <c r="UQ64" s="1" t="s">
        <v>63</v>
      </c>
      <c r="UR64" s="1">
        <v>79</v>
      </c>
      <c r="US64" s="2">
        <v>15</v>
      </c>
      <c r="UT64" s="1">
        <v>0.121</v>
      </c>
      <c r="UU64" s="1">
        <f t="shared" si="2759"/>
        <v>0.112</v>
      </c>
      <c r="UV64" s="1">
        <f t="shared" si="2760"/>
        <v>4.434482758620689</v>
      </c>
      <c r="UW64" s="1">
        <f t="shared" si="2761"/>
        <v>6.6517241379310333E-3</v>
      </c>
      <c r="UX64" s="1">
        <f t="shared" si="2762"/>
        <v>51.031678529525749</v>
      </c>
      <c r="UY64" s="1">
        <f>AVERAGE(UX50:UX64)</f>
        <v>38.65074252547285</v>
      </c>
      <c r="UZ64" s="1"/>
      <c r="VA64" s="2" t="s">
        <v>11</v>
      </c>
      <c r="VB64" s="1" t="s">
        <v>64</v>
      </c>
      <c r="VC64" s="1">
        <v>80</v>
      </c>
      <c r="VD64" s="2">
        <v>15</v>
      </c>
      <c r="VE64" s="1">
        <v>0.13500000000000001</v>
      </c>
      <c r="VF64" s="1">
        <f t="shared" si="2763"/>
        <v>0.125</v>
      </c>
      <c r="VG64" s="1">
        <f t="shared" si="2764"/>
        <v>4.8551724137931034</v>
      </c>
      <c r="VH64" s="1">
        <f t="shared" si="2765"/>
        <v>7.2827586206896553E-3</v>
      </c>
      <c r="VI64" s="1">
        <f t="shared" si="2766"/>
        <v>55.872941967007982</v>
      </c>
      <c r="VJ64" s="1">
        <f>AVERAGE(VI50:VI64)</f>
        <v>41.137511722868091</v>
      </c>
      <c r="VK64" s="1"/>
      <c r="VL64" s="2" t="s">
        <v>11</v>
      </c>
      <c r="VM64" s="1" t="s">
        <v>65</v>
      </c>
      <c r="VN64" s="1">
        <v>84</v>
      </c>
      <c r="VO64" s="2">
        <v>15</v>
      </c>
      <c r="VP64" s="1">
        <v>0.16600000000000001</v>
      </c>
      <c r="VQ64" s="1">
        <f t="shared" si="2767"/>
        <v>0.154</v>
      </c>
      <c r="VR64" s="1">
        <f t="shared" si="2768"/>
        <v>5.8625429553264601</v>
      </c>
      <c r="VS64" s="1">
        <f t="shared" si="2769"/>
        <v>8.7938144329896897E-3</v>
      </c>
      <c r="VT64" s="1">
        <f t="shared" si="2770"/>
        <v>67.465682864626103</v>
      </c>
      <c r="VU64" s="1">
        <f>AVERAGE(VT50:VT64)</f>
        <v>50.170845834850915</v>
      </c>
      <c r="VV64" s="1"/>
      <c r="VW64" s="2" t="s">
        <v>11</v>
      </c>
      <c r="VX64" s="1" t="s">
        <v>66</v>
      </c>
      <c r="VY64" s="1">
        <v>85</v>
      </c>
      <c r="VZ64" s="2">
        <v>15</v>
      </c>
      <c r="WA64" s="1">
        <v>3.5000000000000003E-2</v>
      </c>
      <c r="WB64" s="1">
        <f t="shared" si="2771"/>
        <v>3.0000000000000002E-2</v>
      </c>
      <c r="WC64" s="1">
        <f t="shared" si="2772"/>
        <v>1.2787456445993033</v>
      </c>
      <c r="WD64" s="1">
        <f t="shared" si="2773"/>
        <v>1.918118466898955E-3</v>
      </c>
      <c r="WE64" s="1">
        <f t="shared" si="2774"/>
        <v>14.715704222631899</v>
      </c>
      <c r="WF64" s="1">
        <f>AVERAGE(WE50:WE64)</f>
        <v>12.283135495548331</v>
      </c>
      <c r="WG64" s="1"/>
      <c r="WH64" s="2" t="s">
        <v>11</v>
      </c>
      <c r="WI64" s="1" t="s">
        <v>67</v>
      </c>
      <c r="WJ64" s="1">
        <v>86</v>
      </c>
      <c r="WK64" s="2">
        <v>15</v>
      </c>
      <c r="WL64" s="1">
        <v>5.2999999999999999E-2</v>
      </c>
      <c r="WM64" s="1">
        <f t="shared" si="2775"/>
        <v>4.4999999999999998E-2</v>
      </c>
      <c r="WN64" s="1">
        <f t="shared" si="2776"/>
        <v>1.7187499999999998</v>
      </c>
      <c r="WO64" s="1">
        <f t="shared" si="2777"/>
        <v>2.5781249999999997E-3</v>
      </c>
      <c r="WP64" s="1">
        <f t="shared" si="2778"/>
        <v>19.779239710000383</v>
      </c>
      <c r="WQ64" s="1">
        <f>AVERAGE(WP50:WP64)</f>
        <v>15.756795001299967</v>
      </c>
      <c r="WR64" s="1"/>
      <c r="WS64" s="2" t="s">
        <v>11</v>
      </c>
      <c r="WT64" s="1" t="s">
        <v>68</v>
      </c>
      <c r="WU64" s="1">
        <v>87</v>
      </c>
      <c r="WV64" s="2">
        <v>15</v>
      </c>
      <c r="WW64" s="1">
        <v>6.4000000000000001E-2</v>
      </c>
      <c r="WX64" s="1">
        <f t="shared" si="2779"/>
        <v>5.7000000000000002E-2</v>
      </c>
      <c r="WY64" s="1">
        <f t="shared" si="2780"/>
        <v>2.1254355400696863</v>
      </c>
      <c r="WZ64" s="1">
        <f t="shared" si="2781"/>
        <v>3.1881533101045293E-3</v>
      </c>
      <c r="XA64" s="1">
        <f t="shared" si="2782"/>
        <v>24.459344893202879</v>
      </c>
      <c r="XB64" s="1">
        <f>AVERAGE(XA50:XA64)</f>
        <v>19.781328110349872</v>
      </c>
      <c r="XC64" s="1"/>
      <c r="XD64" s="2" t="s">
        <v>11</v>
      </c>
      <c r="XE64" s="1" t="s">
        <v>69</v>
      </c>
      <c r="XF64" s="1">
        <v>88</v>
      </c>
      <c r="XG64" s="2">
        <v>15</v>
      </c>
      <c r="XH64" s="1">
        <v>7.6999999999999999E-2</v>
      </c>
      <c r="XI64" s="1">
        <f t="shared" si="2783"/>
        <v>6.8000000000000005E-2</v>
      </c>
      <c r="XJ64" s="1">
        <f t="shared" si="2784"/>
        <v>2.479166666666667</v>
      </c>
      <c r="XK64" s="1">
        <f t="shared" si="2785"/>
        <v>3.7187500000000007E-3</v>
      </c>
      <c r="XL64" s="1">
        <f t="shared" si="2786"/>
        <v>28.530054854424801</v>
      </c>
      <c r="XM64" s="1">
        <f>AVERAGE(XL50:XL64)</f>
        <v>23.495339291879244</v>
      </c>
      <c r="XN64" s="1"/>
      <c r="XO64" s="2" t="s">
        <v>11</v>
      </c>
      <c r="XP64" s="1" t="s">
        <v>70</v>
      </c>
      <c r="XQ64" s="1">
        <v>91</v>
      </c>
      <c r="XR64" s="2">
        <v>15</v>
      </c>
      <c r="XS64" s="1">
        <v>0.104</v>
      </c>
      <c r="XT64" s="1">
        <f t="shared" si="2787"/>
        <v>9.2999999999999999E-2</v>
      </c>
      <c r="XU64" s="1">
        <f t="shared" si="2788"/>
        <v>3.3391003460207616</v>
      </c>
      <c r="XV64" s="1">
        <f t="shared" si="2789"/>
        <v>5.0086505190311426E-3</v>
      </c>
      <c r="XW64" s="1">
        <f t="shared" si="2790"/>
        <v>38.426103947455928</v>
      </c>
      <c r="XX64" s="1">
        <f>AVERAGE(XW50:XW53,XW55:XW64)</f>
        <v>29.637305931346475</v>
      </c>
      <c r="XY64" s="1"/>
      <c r="XZ64" s="2" t="s">
        <v>11</v>
      </c>
      <c r="YA64" s="1" t="s">
        <v>71</v>
      </c>
      <c r="YB64" s="1">
        <v>92</v>
      </c>
      <c r="YC64" s="2">
        <v>15</v>
      </c>
      <c r="YD64" s="1">
        <v>0.107</v>
      </c>
      <c r="YE64" s="1">
        <f t="shared" si="2791"/>
        <v>9.6000000000000002E-2</v>
      </c>
      <c r="YF64" s="1">
        <f t="shared" si="2792"/>
        <v>3.5532646048109968</v>
      </c>
      <c r="YG64" s="1">
        <f t="shared" si="2793"/>
        <v>5.3298969072164953E-3</v>
      </c>
      <c r="YH64" s="1">
        <f t="shared" si="2794"/>
        <v>40.890689379849597</v>
      </c>
      <c r="YI64" s="1">
        <f>AVERAGE(YH50:YH53,YH55:YH64)</f>
        <v>32.783734522142474</v>
      </c>
      <c r="YJ64" s="1"/>
      <c r="YK64" s="2" t="s">
        <v>11</v>
      </c>
      <c r="YL64" s="1" t="s">
        <v>72</v>
      </c>
      <c r="YM64" s="1">
        <v>93</v>
      </c>
      <c r="YN64" s="2">
        <v>15</v>
      </c>
      <c r="YO64" s="1">
        <v>0.11600000000000001</v>
      </c>
      <c r="YP64" s="1">
        <f t="shared" si="2795"/>
        <v>0.10500000000000001</v>
      </c>
      <c r="YQ64" s="1">
        <f t="shared" si="2796"/>
        <v>3.815699658703072</v>
      </c>
      <c r="YR64" s="1">
        <f t="shared" si="2797"/>
        <v>5.7235494880546085E-3</v>
      </c>
      <c r="YS64" s="1">
        <f t="shared" si="2798"/>
        <v>43.910771322679111</v>
      </c>
      <c r="YT64" s="1">
        <f>AVERAGE(YS50:YS53,YS55:YS64)</f>
        <v>34.31616118189438</v>
      </c>
      <c r="YU64" s="1"/>
      <c r="YV64" s="2" t="s">
        <v>11</v>
      </c>
      <c r="YW64" s="1" t="s">
        <v>73</v>
      </c>
      <c r="YX64" s="1">
        <v>94</v>
      </c>
      <c r="YY64" s="2">
        <v>15</v>
      </c>
      <c r="YZ64" s="1">
        <v>0.127</v>
      </c>
      <c r="ZA64" s="1">
        <f t="shared" si="2799"/>
        <v>0.114</v>
      </c>
      <c r="ZB64" s="1">
        <f t="shared" si="2800"/>
        <v>4.074829931972789</v>
      </c>
      <c r="ZC64" s="1">
        <f t="shared" si="2801"/>
        <v>6.1122448979591838E-3</v>
      </c>
      <c r="ZD64" s="1">
        <f t="shared" si="2802"/>
        <v>46.892822110239621</v>
      </c>
      <c r="ZE64" s="1">
        <f>AVERAGE(ZD50:ZD53,ZD55:ZD64)</f>
        <v>35.317799242579717</v>
      </c>
      <c r="ZF64" s="1"/>
      <c r="ZG64" s="2" t="s">
        <v>11</v>
      </c>
      <c r="ZH64" s="1" t="s">
        <v>74</v>
      </c>
      <c r="ZI64" s="1">
        <v>95</v>
      </c>
      <c r="ZJ64" s="2">
        <v>15</v>
      </c>
      <c r="ZK64" s="1">
        <v>0.128</v>
      </c>
      <c r="ZL64" s="1">
        <f t="shared" si="2803"/>
        <v>0.115</v>
      </c>
      <c r="ZM64" s="1">
        <f t="shared" si="2804"/>
        <v>4.1292517006802729</v>
      </c>
      <c r="ZN64" s="1">
        <f t="shared" si="2805"/>
        <v>6.1938775510204094E-3</v>
      </c>
      <c r="ZO64" s="1">
        <f t="shared" si="2806"/>
        <v>47.519103540760362</v>
      </c>
      <c r="ZP64" s="1">
        <f>AVERAGE(ZO50:ZO53,ZO55:ZO64)</f>
        <v>36.922645408289085</v>
      </c>
      <c r="ZQ64" s="1"/>
      <c r="ZR64" s="2" t="s">
        <v>11</v>
      </c>
      <c r="ZS64" s="1" t="s">
        <v>75</v>
      </c>
      <c r="ZT64" s="1">
        <v>99</v>
      </c>
      <c r="ZU64" s="2">
        <v>15</v>
      </c>
      <c r="ZV64" s="1">
        <v>0.152</v>
      </c>
      <c r="ZW64" s="1">
        <f t="shared" si="2807"/>
        <v>0.13700000000000001</v>
      </c>
      <c r="ZX64" s="1">
        <f t="shared" si="2808"/>
        <v>4.7602739726027403</v>
      </c>
      <c r="ZY64" s="1">
        <f t="shared" si="2809"/>
        <v>7.1404109589041104E-3</v>
      </c>
      <c r="ZZ64" s="1">
        <f t="shared" si="2810"/>
        <v>54.780858175642415</v>
      </c>
      <c r="AAA64" s="1">
        <f>AVERAGE(ZZ50:ZZ53,ZZ55:ZZ64)</f>
        <v>40.874514938865772</v>
      </c>
      <c r="AAB64" s="1"/>
      <c r="AAC64" s="2" t="s">
        <v>11</v>
      </c>
      <c r="AAD64" s="1" t="s">
        <v>76</v>
      </c>
      <c r="AAE64" s="1">
        <v>100</v>
      </c>
      <c r="AAF64" s="2">
        <v>15</v>
      </c>
      <c r="AAG64" s="1">
        <v>0.03</v>
      </c>
      <c r="AAH64" s="1">
        <f t="shared" si="3404"/>
        <v>2.7999999999999997E-2</v>
      </c>
      <c r="AAI64" s="1">
        <f t="shared" si="2811"/>
        <v>1.8655172413793102</v>
      </c>
      <c r="AAJ64" s="1">
        <f t="shared" si="2812"/>
        <v>2.7982758620689655E-3</v>
      </c>
      <c r="AAK64" s="1">
        <f t="shared" si="2813"/>
        <v>21.468225571130198</v>
      </c>
      <c r="AAL64" s="1">
        <f>AVERAGE(AAK50:AAK64)</f>
        <v>18.902091399349999</v>
      </c>
      <c r="AAM64" s="1"/>
      <c r="AAN64" s="2" t="s">
        <v>11</v>
      </c>
      <c r="AAO64" s="1" t="s">
        <v>77</v>
      </c>
      <c r="AAP64" s="1">
        <v>101</v>
      </c>
      <c r="AAQ64" s="2">
        <v>15</v>
      </c>
      <c r="AAR64" s="1">
        <v>4.9000000000000002E-2</v>
      </c>
      <c r="AAS64" s="1">
        <f t="shared" si="2814"/>
        <v>4.2000000000000003E-2</v>
      </c>
      <c r="AAT64" s="1">
        <f t="shared" si="2815"/>
        <v>2.152249134948097</v>
      </c>
      <c r="AAU64" s="1">
        <f t="shared" si="2816"/>
        <v>3.2283737024221457E-3</v>
      </c>
      <c r="AAV64" s="1">
        <f t="shared" si="2817"/>
        <v>24.767913632453457</v>
      </c>
      <c r="AAW64" s="1">
        <f>AVERAGE(AAV50:AAV64)</f>
        <v>20.785933948779263</v>
      </c>
      <c r="AAX64" s="1"/>
      <c r="AAY64" s="2" t="s">
        <v>11</v>
      </c>
      <c r="AAZ64" s="1" t="s">
        <v>78</v>
      </c>
      <c r="ABA64" s="1">
        <v>102</v>
      </c>
      <c r="ABB64" s="2">
        <v>15</v>
      </c>
      <c r="ABC64" s="1">
        <v>5.0999999999999997E-2</v>
      </c>
      <c r="ABD64" s="1">
        <f t="shared" si="2818"/>
        <v>4.3999999999999997E-2</v>
      </c>
      <c r="ABE64" s="1">
        <f t="shared" si="2819"/>
        <v>2.2689655172413792</v>
      </c>
      <c r="ABF64" s="1">
        <f t="shared" si="2820"/>
        <v>3.4034482758620688E-3</v>
      </c>
      <c r="ABG64" s="1">
        <f t="shared" si="2821"/>
        <v>26.111076572650035</v>
      </c>
      <c r="ABH64" s="1">
        <f>AVERAGE(ABG50:ABG64)</f>
        <v>23.148117528945068</v>
      </c>
      <c r="ABI64" s="1"/>
      <c r="ABJ64" s="2" t="s">
        <v>11</v>
      </c>
      <c r="ABK64" s="1" t="s">
        <v>79</v>
      </c>
      <c r="ABL64" s="1">
        <v>112</v>
      </c>
      <c r="ABM64" s="2">
        <v>15</v>
      </c>
      <c r="ABN64" s="1">
        <v>0.111</v>
      </c>
      <c r="ABO64" s="1">
        <f t="shared" si="2822"/>
        <v>9.4E-2</v>
      </c>
      <c r="ABP64" s="1">
        <f t="shared" si="2823"/>
        <v>4.0476190476190474</v>
      </c>
      <c r="ABQ64" s="1">
        <f t="shared" si="2824"/>
        <v>6.0714285714285714E-3</v>
      </c>
      <c r="ABR64" s="1">
        <f t="shared" si="2825"/>
        <v>46.579681394979261</v>
      </c>
      <c r="ABS64" s="1">
        <f>AVERAGE(ABR50:ABR64)</f>
        <v>37.576885831243779</v>
      </c>
      <c r="ABT64" s="1"/>
      <c r="ABU64" s="2" t="s">
        <v>11</v>
      </c>
      <c r="ABV64" s="1" t="s">
        <v>80</v>
      </c>
      <c r="ABW64" s="1">
        <v>113</v>
      </c>
      <c r="ABX64" s="2">
        <v>15</v>
      </c>
      <c r="ABY64" s="1">
        <v>4.8000000000000001E-2</v>
      </c>
      <c r="ABZ64" s="1">
        <f t="shared" si="2826"/>
        <v>3.5000000000000003E-2</v>
      </c>
      <c r="ACA64" s="1">
        <f t="shared" si="2827"/>
        <v>0.91071428571428581</v>
      </c>
      <c r="ACB64" s="1">
        <f t="shared" si="2828"/>
        <v>1.3660714285714287E-3</v>
      </c>
      <c r="ACC64" s="1">
        <f t="shared" si="2829"/>
        <v>10.480428313870334</v>
      </c>
      <c r="ACD64" s="1">
        <f>AVERAGE(ACC50:ACC64)</f>
        <v>5.0552654219845143</v>
      </c>
      <c r="ACE64" s="1"/>
      <c r="ACF64" s="2" t="s">
        <v>11</v>
      </c>
      <c r="ACG64" s="1" t="s">
        <v>81</v>
      </c>
      <c r="ACH64" s="1">
        <v>114</v>
      </c>
      <c r="ACI64" s="2">
        <v>15</v>
      </c>
      <c r="ACJ64" s="1">
        <v>6.0999999999999999E-2</v>
      </c>
      <c r="ACK64" s="1">
        <f t="shared" si="2830"/>
        <v>4.7E-2</v>
      </c>
      <c r="ACL64" s="1">
        <f t="shared" si="2831"/>
        <v>1.2652329749103941</v>
      </c>
      <c r="ACM64" s="1">
        <f t="shared" si="2832"/>
        <v>1.8978494623655912E-3</v>
      </c>
      <c r="ACN64" s="1">
        <f t="shared" si="2833"/>
        <v>14.560201483490669</v>
      </c>
      <c r="ACO64" s="1">
        <f>AVERAGE(ACN50:ACN64)</f>
        <v>8.73062128613463</v>
      </c>
      <c r="ACP64" s="1"/>
      <c r="ACQ64" s="2" t="s">
        <v>11</v>
      </c>
      <c r="ACR64" s="1" t="s">
        <v>82</v>
      </c>
      <c r="ACS64" s="1">
        <v>115</v>
      </c>
      <c r="ACT64" s="2">
        <v>15</v>
      </c>
      <c r="ACU64" s="1">
        <v>7.0000000000000007E-2</v>
      </c>
      <c r="ACV64" s="1">
        <f t="shared" si="2834"/>
        <v>5.6000000000000008E-2</v>
      </c>
      <c r="ACW64" s="1">
        <f t="shared" si="2835"/>
        <v>1.6263345195729539</v>
      </c>
      <c r="ACX64" s="1">
        <f t="shared" si="2836"/>
        <v>2.4395017793594309E-3</v>
      </c>
      <c r="ACY64" s="1">
        <f t="shared" si="2837"/>
        <v>18.715729635654846</v>
      </c>
      <c r="ACZ64" s="1">
        <f>AVERAGE(ACY50:ACY64)</f>
        <v>13.091454938433985</v>
      </c>
      <c r="ADA64" s="1"/>
      <c r="ADB64" s="2" t="s">
        <v>11</v>
      </c>
      <c r="ADC64" s="1" t="s">
        <v>83</v>
      </c>
      <c r="ADD64" s="1">
        <v>116</v>
      </c>
      <c r="ADE64" s="2">
        <v>15</v>
      </c>
      <c r="ADF64" s="1">
        <v>8.3000000000000004E-2</v>
      </c>
      <c r="ADG64" s="1">
        <f t="shared" si="2838"/>
        <v>6.7000000000000004E-2</v>
      </c>
      <c r="ADH64" s="1">
        <f t="shared" si="2839"/>
        <v>2.0177935943060499</v>
      </c>
      <c r="ADI64" s="1">
        <f t="shared" si="2840"/>
        <v>3.0266903914590751E-3</v>
      </c>
      <c r="ADJ64" s="1">
        <f t="shared" si="2841"/>
        <v>23.220609854302619</v>
      </c>
      <c r="ADK64" s="1">
        <f>AVERAGE(ADJ50:ADJ64)</f>
        <v>16.476940678508676</v>
      </c>
      <c r="ADL64" s="1"/>
      <c r="ADM64" s="2" t="s">
        <v>11</v>
      </c>
      <c r="ADN64" s="1" t="s">
        <v>84</v>
      </c>
      <c r="ADO64" s="1">
        <v>119</v>
      </c>
      <c r="ADP64" s="2">
        <v>15</v>
      </c>
      <c r="ADQ64" s="1">
        <v>0.10299999999999999</v>
      </c>
      <c r="ADR64" s="1">
        <f t="shared" si="2842"/>
        <v>8.5999999999999993E-2</v>
      </c>
      <c r="ADS64" s="1">
        <f t="shared" si="2843"/>
        <v>2.1870503597122299</v>
      </c>
      <c r="ADT64" s="1">
        <f t="shared" si="2844"/>
        <v>3.2805755395683448E-3</v>
      </c>
      <c r="ADU64" s="1">
        <f t="shared" si="2845"/>
        <v>25.168403387689171</v>
      </c>
      <c r="ADV64" s="1">
        <f>AVERAGE(ADU50:ADU64)</f>
        <v>16.944517193027583</v>
      </c>
      <c r="ADW64" s="1"/>
      <c r="ADX64" s="2" t="s">
        <v>11</v>
      </c>
      <c r="ADY64" s="1" t="s">
        <v>85</v>
      </c>
      <c r="ADZ64" s="1">
        <v>120</v>
      </c>
      <c r="AEA64" s="2">
        <v>15</v>
      </c>
      <c r="AEB64" s="1">
        <v>0.107</v>
      </c>
      <c r="AEC64" s="1">
        <f t="shared" si="2846"/>
        <v>0.09</v>
      </c>
      <c r="AED64" s="1">
        <f>(AEC64-0.026)/0.0278</f>
        <v>2.3021582733812953</v>
      </c>
      <c r="AEE64" s="1">
        <f t="shared" si="2848"/>
        <v>3.453237410071943E-3</v>
      </c>
      <c r="AEF64" s="1">
        <f t="shared" si="2849"/>
        <v>26.493056197567554</v>
      </c>
      <c r="AEG64" s="1">
        <f>AVERAGE(AEF50:AEF64)</f>
        <v>17.330874262575442</v>
      </c>
      <c r="AEH64" s="1"/>
      <c r="AEI64" s="2" t="s">
        <v>11</v>
      </c>
      <c r="AEJ64" s="1" t="s">
        <v>86</v>
      </c>
      <c r="AEK64" s="1">
        <v>121</v>
      </c>
      <c r="AEL64" s="2">
        <v>15</v>
      </c>
      <c r="AEM64" s="1">
        <v>0.112</v>
      </c>
      <c r="AEN64" s="1">
        <f t="shared" si="2850"/>
        <v>9.4E-2</v>
      </c>
      <c r="AEO64" s="1">
        <f t="shared" si="2851"/>
        <v>2.485611510791367</v>
      </c>
      <c r="AEP64" s="1">
        <f t="shared" si="2852"/>
        <v>3.7284172661870506E-3</v>
      </c>
      <c r="AEQ64" s="1">
        <f t="shared" si="2853"/>
        <v>28.604221613311218</v>
      </c>
      <c r="AER64" s="1">
        <f>AVERAGE(AEQ50:AEQ64)</f>
        <v>19.055682608771242</v>
      </c>
      <c r="AES64" s="1"/>
      <c r="AET64" s="2" t="s">
        <v>11</v>
      </c>
      <c r="AEU64" s="1" t="s">
        <v>87</v>
      </c>
      <c r="AEV64" s="1">
        <v>122</v>
      </c>
      <c r="AEW64" s="2">
        <v>15</v>
      </c>
      <c r="AEX64" s="1">
        <v>0.112</v>
      </c>
      <c r="AEY64" s="1">
        <f t="shared" si="2854"/>
        <v>9.5000000000000001E-2</v>
      </c>
      <c r="AEZ64" s="1">
        <f t="shared" si="2855"/>
        <v>2.471223021582734</v>
      </c>
      <c r="AFA64" s="1">
        <f t="shared" si="2856"/>
        <v>3.706834532374101E-3</v>
      </c>
      <c r="AFB64" s="1">
        <f t="shared" si="2857"/>
        <v>28.438640012076419</v>
      </c>
      <c r="AFC64" s="1">
        <f>AVERAGE(AFB50:AFB64)</f>
        <v>20.297544618032223</v>
      </c>
      <c r="AFD64" s="1"/>
      <c r="AFE64" s="2" t="s">
        <v>11</v>
      </c>
      <c r="AFF64" s="1" t="s">
        <v>88</v>
      </c>
      <c r="AFG64" s="1">
        <v>123</v>
      </c>
      <c r="AFH64" s="2">
        <v>15</v>
      </c>
      <c r="AFI64" s="1">
        <v>0.122</v>
      </c>
      <c r="AFJ64" s="1">
        <f t="shared" si="2858"/>
        <v>0.105</v>
      </c>
      <c r="AFK64" s="1">
        <f t="shared" si="2859"/>
        <v>2.8273381294964031</v>
      </c>
      <c r="AFL64" s="1">
        <f t="shared" si="2860"/>
        <v>4.2410071942446045E-3</v>
      </c>
      <c r="AFM64" s="1">
        <f t="shared" si="2861"/>
        <v>32.536784642637649</v>
      </c>
      <c r="AFN64" s="1">
        <f>AVERAGE(AFM50:AFM64)</f>
        <v>22.022352964228027</v>
      </c>
      <c r="AFO64" s="1"/>
      <c r="AFP64" s="2" t="s">
        <v>11</v>
      </c>
      <c r="AFQ64" s="1" t="s">
        <v>89</v>
      </c>
      <c r="AFR64" s="1">
        <v>126</v>
      </c>
      <c r="AFS64" s="2">
        <v>15</v>
      </c>
      <c r="AFT64" s="1">
        <v>0.14000000000000001</v>
      </c>
      <c r="AFU64" s="1">
        <f t="shared" si="3405"/>
        <v>0.12200000000000001</v>
      </c>
      <c r="AFV64" s="1">
        <f t="shared" si="2862"/>
        <v>3.5800711743772244</v>
      </c>
      <c r="AFW64" s="1">
        <f t="shared" si="2863"/>
        <v>5.3701067615658368E-3</v>
      </c>
      <c r="AFX64" s="1">
        <f t="shared" si="2864"/>
        <v>41.199177272360558</v>
      </c>
      <c r="AFY64" s="1">
        <f>AVERAGE(AFX50:AFX64)</f>
        <v>29.240767964677374</v>
      </c>
      <c r="AFZ64" s="1"/>
      <c r="AGA64" s="2" t="s">
        <v>11</v>
      </c>
      <c r="AGB64" s="1" t="s">
        <v>90</v>
      </c>
      <c r="AGC64" s="1">
        <v>127</v>
      </c>
      <c r="AGD64" s="2">
        <v>15</v>
      </c>
      <c r="AGE64" s="1">
        <v>3.3000000000000002E-2</v>
      </c>
      <c r="AGF64" s="1">
        <f t="shared" si="2865"/>
        <v>1.8000000000000002E-2</v>
      </c>
      <c r="AGG64" s="1">
        <f t="shared" si="2866"/>
        <v>0.84511784511784527</v>
      </c>
      <c r="AGH64" s="1">
        <f t="shared" si="2867"/>
        <v>1.267676767676768E-3</v>
      </c>
      <c r="AGI64" s="1">
        <f t="shared" si="2868"/>
        <v>9.7255496388566343</v>
      </c>
      <c r="AGJ64" s="1">
        <f>AVERAGE(AGI50:AGI64)</f>
        <v>9.5705607999903926</v>
      </c>
      <c r="AGK64" s="1"/>
      <c r="AGL64" s="2" t="s">
        <v>11</v>
      </c>
      <c r="AGM64" s="1" t="s">
        <v>91</v>
      </c>
      <c r="AGN64" s="1">
        <v>128</v>
      </c>
      <c r="AGO64" s="2">
        <v>15</v>
      </c>
      <c r="AGP64" s="1">
        <v>4.9000000000000002E-2</v>
      </c>
      <c r="AGQ64" s="1">
        <f t="shared" si="2869"/>
        <v>3.4000000000000002E-2</v>
      </c>
      <c r="AGR64" s="1">
        <f t="shared" si="2870"/>
        <v>1.4180602006688963</v>
      </c>
      <c r="AGS64" s="1">
        <f t="shared" si="2871"/>
        <v>2.1270903010033445E-3</v>
      </c>
      <c r="AGT64" s="1">
        <f t="shared" si="2872"/>
        <v>16.31892516784951</v>
      </c>
      <c r="AGU64" s="1">
        <f>AVERAGE(AGT50:AGT64)</f>
        <v>14.548475739262063</v>
      </c>
      <c r="AGV64" s="1"/>
      <c r="AGW64" s="2" t="s">
        <v>11</v>
      </c>
      <c r="AGX64" s="1" t="s">
        <v>92</v>
      </c>
      <c r="AGY64" s="1">
        <v>129</v>
      </c>
      <c r="AGZ64" s="2">
        <v>15</v>
      </c>
      <c r="AHA64" s="1">
        <v>5.7000000000000002E-2</v>
      </c>
      <c r="AHB64" s="1">
        <f t="shared" si="2025"/>
        <v>4.3000000000000003E-2</v>
      </c>
      <c r="AHC64" s="1">
        <f t="shared" si="2873"/>
        <v>1.8073089700996681</v>
      </c>
      <c r="AHD64" s="1">
        <f t="shared" si="2874"/>
        <v>2.7109634551495021E-3</v>
      </c>
      <c r="AHE64" s="1">
        <f t="shared" si="2875"/>
        <v>20.798369367060509</v>
      </c>
      <c r="AHF64" s="1">
        <f>AVERAGE(AHE50:AHE64)</f>
        <v>17.535880054580431</v>
      </c>
      <c r="AHG64" s="1"/>
      <c r="AHH64" s="2" t="s">
        <v>11</v>
      </c>
      <c r="AHI64" s="1" t="s">
        <v>93</v>
      </c>
      <c r="AHJ64" s="1">
        <v>130</v>
      </c>
      <c r="AHK64" s="2">
        <v>15</v>
      </c>
      <c r="AHL64" s="1">
        <v>6.6000000000000003E-2</v>
      </c>
      <c r="AHM64" s="1">
        <f t="shared" si="2876"/>
        <v>5.2000000000000005E-2</v>
      </c>
      <c r="AHN64" s="1">
        <f>(AHM64--0.0109)/0.0299</f>
        <v>2.1036789297658869</v>
      </c>
      <c r="AHO64" s="1">
        <f t="shared" si="2878"/>
        <v>3.1555183946488305E-3</v>
      </c>
      <c r="AHP64" s="1">
        <f t="shared" si="2879"/>
        <v>24.208971534380531</v>
      </c>
      <c r="AHQ64" s="1">
        <f>AVERAGE(AHP50:AHP64)</f>
        <v>20.488461865609803</v>
      </c>
      <c r="AHR64" s="1"/>
      <c r="AHS64" s="2" t="s">
        <v>11</v>
      </c>
      <c r="AHT64" s="1" t="s">
        <v>94</v>
      </c>
      <c r="AHU64" s="1">
        <v>133</v>
      </c>
      <c r="AHV64" s="2">
        <v>15</v>
      </c>
      <c r="AHW64" s="1">
        <v>0.09</v>
      </c>
      <c r="AHX64" s="1">
        <f t="shared" si="2880"/>
        <v>7.3999999999999996E-2</v>
      </c>
      <c r="AHY64" s="1">
        <f t="shared" si="2881"/>
        <v>2.8538205980066449</v>
      </c>
      <c r="AHZ64" s="1">
        <f t="shared" si="2882"/>
        <v>4.2807308970099671E-3</v>
      </c>
      <c r="AIA64" s="1">
        <f t="shared" si="2883"/>
        <v>32.841542805707675</v>
      </c>
      <c r="AIB64" s="1">
        <f>AVERAGE(AIA50:AIA64)</f>
        <v>25.806800225672507</v>
      </c>
      <c r="AIC64" s="1"/>
      <c r="AID64" s="2" t="s">
        <v>11</v>
      </c>
      <c r="AIE64" s="1" t="s">
        <v>95</v>
      </c>
      <c r="AIF64" s="1">
        <v>134</v>
      </c>
      <c r="AIG64" s="2">
        <v>15</v>
      </c>
      <c r="AIH64" s="1">
        <v>9.2999999999999999E-2</v>
      </c>
      <c r="AII64" s="1">
        <f t="shared" si="2037"/>
        <v>7.5999999999999998E-2</v>
      </c>
      <c r="AIJ64" s="1">
        <f t="shared" si="2884"/>
        <v>2.9069767441860463</v>
      </c>
      <c r="AIK64" s="1">
        <f t="shared" si="2885"/>
        <v>4.3604651162790697E-3</v>
      </c>
      <c r="AIL64" s="1">
        <f t="shared" si="2886"/>
        <v>33.453259551797686</v>
      </c>
      <c r="AIM64" s="1">
        <f>AVERAGE(AIL50:AIL64)</f>
        <v>26.928280926837534</v>
      </c>
      <c r="AIN64" s="1"/>
      <c r="AIO64" s="2" t="s">
        <v>11</v>
      </c>
      <c r="AIP64" s="1" t="s">
        <v>96</v>
      </c>
      <c r="AIQ64" s="1">
        <v>135</v>
      </c>
      <c r="AIR64" s="2">
        <v>15</v>
      </c>
      <c r="AIS64" s="1">
        <v>9.7000000000000003E-2</v>
      </c>
      <c r="AIT64" s="1">
        <f t="shared" si="2887"/>
        <v>8.3000000000000004E-2</v>
      </c>
      <c r="AIU64" s="1">
        <f t="shared" si="2888"/>
        <v>3.1821192052980134</v>
      </c>
      <c r="AIV64" s="1">
        <f t="shared" si="2889"/>
        <v>4.7731788079470204E-3</v>
      </c>
      <c r="AIW64" s="1">
        <f t="shared" si="2890"/>
        <v>36.619577336660555</v>
      </c>
      <c r="AIX64" s="1">
        <f>AVERAGE(AIW50:AIW64)</f>
        <v>29.252475409756933</v>
      </c>
      <c r="AIY64" s="1"/>
      <c r="AIZ64" s="2" t="s">
        <v>11</v>
      </c>
      <c r="AJA64" s="1" t="s">
        <v>97</v>
      </c>
      <c r="AJB64" s="1">
        <v>136</v>
      </c>
      <c r="AJC64" s="2">
        <v>15</v>
      </c>
      <c r="AJD64" s="1">
        <v>9.9000000000000005E-2</v>
      </c>
      <c r="AJE64" s="1">
        <f t="shared" si="2891"/>
        <v>8.3000000000000004E-2</v>
      </c>
      <c r="AJF64" s="1">
        <f t="shared" si="2892"/>
        <v>3.1721854304635766</v>
      </c>
      <c r="AJG64" s="1">
        <f t="shared" si="2893"/>
        <v>4.758278145695365E-3</v>
      </c>
      <c r="AJH64" s="1">
        <f t="shared" si="2894"/>
        <v>36.505260237794815</v>
      </c>
      <c r="AJI64" s="1">
        <f>AVERAGE(AJH50:AJH64)</f>
        <v>29.798657104337728</v>
      </c>
      <c r="AJJ64" s="1"/>
      <c r="AJK64" s="2" t="s">
        <v>11</v>
      </c>
      <c r="AJL64" s="1" t="s">
        <v>98</v>
      </c>
      <c r="AJM64" s="1">
        <v>140</v>
      </c>
      <c r="AJN64" s="2">
        <v>15</v>
      </c>
      <c r="AJO64" s="1">
        <v>0.11799999999999999</v>
      </c>
      <c r="AJP64" s="1">
        <f t="shared" si="2895"/>
        <v>0.10199999999999999</v>
      </c>
      <c r="AJQ64" s="1">
        <f t="shared" si="2896"/>
        <v>3.8562091503267975</v>
      </c>
      <c r="AJR64" s="1">
        <f t="shared" si="2897"/>
        <v>5.7843137254901967E-3</v>
      </c>
      <c r="AJS64" s="1">
        <f t="shared" si="2898"/>
        <v>44.376951363613465</v>
      </c>
      <c r="AJT64" s="1">
        <f>AVERAGE(AJS50:AJS64)</f>
        <v>35.0753417840086</v>
      </c>
      <c r="AJU64" s="1"/>
      <c r="AJV64" s="2" t="s">
        <v>11</v>
      </c>
      <c r="AJW64" s="1" t="s">
        <v>99</v>
      </c>
      <c r="AJX64" s="1">
        <v>141</v>
      </c>
      <c r="AJY64" s="2">
        <v>15</v>
      </c>
      <c r="AJZ64" s="1">
        <v>3.5999999999999997E-2</v>
      </c>
      <c r="AKA64" s="1">
        <f t="shared" si="2899"/>
        <v>1.5999999999999997E-2</v>
      </c>
      <c r="AKB64" s="1">
        <f t="shared" si="2900"/>
        <v>0.68474576271186427</v>
      </c>
      <c r="AKC64" s="1">
        <f t="shared" si="2901"/>
        <v>1.0271186440677965E-3</v>
      </c>
      <c r="AKD64" s="1">
        <f t="shared" si="2902"/>
        <v>7.8800003380858223</v>
      </c>
      <c r="AKE64" s="1">
        <f>AVERAGE(AKD50:AKD64)</f>
        <v>7.0737956830341373</v>
      </c>
      <c r="AKF64" s="1"/>
      <c r="AKG64" s="2" t="s">
        <v>11</v>
      </c>
      <c r="AKH64" s="1" t="s">
        <v>100</v>
      </c>
      <c r="AKI64" s="1">
        <v>143</v>
      </c>
      <c r="AKJ64" s="2">
        <v>15</v>
      </c>
      <c r="AKK64" s="1">
        <v>5.0999999999999997E-2</v>
      </c>
      <c r="AKL64" s="1">
        <f t="shared" si="2903"/>
        <v>2.8999999999999998E-2</v>
      </c>
      <c r="AKM64" s="1">
        <f t="shared" si="2904"/>
        <v>1.1152542372881356</v>
      </c>
      <c r="AKN64" s="1">
        <f t="shared" si="2905"/>
        <v>1.6728813559322034E-3</v>
      </c>
      <c r="AKO64" s="1">
        <f t="shared" si="2906"/>
        <v>12.834257976387306</v>
      </c>
      <c r="AKP64" s="1">
        <f>AVERAGE(AKO50:AKO64)</f>
        <v>11.429901480490825</v>
      </c>
      <c r="AKQ64" s="1"/>
      <c r="AKR64" s="2" t="s">
        <v>11</v>
      </c>
      <c r="AKS64" s="1" t="s">
        <v>101</v>
      </c>
      <c r="AKT64" s="1">
        <v>144</v>
      </c>
      <c r="AKU64" s="2">
        <v>15</v>
      </c>
      <c r="AKV64" s="1">
        <v>0.06</v>
      </c>
      <c r="AKW64" s="1">
        <f t="shared" si="2907"/>
        <v>3.6999999999999998E-2</v>
      </c>
      <c r="AKX64" s="1">
        <f t="shared" si="2908"/>
        <v>1.3559322033898307</v>
      </c>
      <c r="AKY64" s="1">
        <f t="shared" si="2909"/>
        <v>2.0338983050847462E-3</v>
      </c>
      <c r="AKZ64" s="1">
        <f t="shared" si="2910"/>
        <v>15.603961065516485</v>
      </c>
      <c r="ALA64" s="1">
        <f>AVERAGE(AKZ50:AKZ64)</f>
        <v>13.055314091482124</v>
      </c>
      <c r="ALB64" s="1"/>
      <c r="ALC64" s="2" t="s">
        <v>11</v>
      </c>
      <c r="ALD64" s="1" t="s">
        <v>102</v>
      </c>
      <c r="ALE64" s="1">
        <v>147</v>
      </c>
      <c r="ALF64" s="2">
        <v>15</v>
      </c>
      <c r="ALG64" s="1">
        <v>7.1999999999999995E-2</v>
      </c>
      <c r="ALH64" s="1">
        <f t="shared" si="2911"/>
        <v>4.5999999999999999E-2</v>
      </c>
      <c r="ALI64" s="1">
        <f t="shared" si="2912"/>
        <v>1.6644067796610169</v>
      </c>
      <c r="ALJ64" s="1">
        <f t="shared" si="2913"/>
        <v>2.4966101694915252E-3</v>
      </c>
      <c r="ALK64" s="1">
        <f t="shared" si="2914"/>
        <v>19.153862207921481</v>
      </c>
      <c r="ALL64" s="1">
        <f>AVERAGE(ALK50:ALK64)</f>
        <v>15.903036985938884</v>
      </c>
      <c r="ALM64" s="1"/>
      <c r="ALN64" s="2" t="s">
        <v>11</v>
      </c>
      <c r="ALO64" s="1" t="s">
        <v>103</v>
      </c>
      <c r="ALP64" s="1">
        <v>148</v>
      </c>
      <c r="ALQ64" s="2">
        <v>15</v>
      </c>
      <c r="ALR64" s="1">
        <v>7.2999999999999995E-2</v>
      </c>
      <c r="ALS64" s="1">
        <f t="shared" si="2915"/>
        <v>4.7999999999999994E-2</v>
      </c>
      <c r="ALT64" s="1">
        <f t="shared" si="2916"/>
        <v>1.639455782312925</v>
      </c>
      <c r="ALU64" s="1">
        <f t="shared" si="2917"/>
        <v>2.4591836734693877E-3</v>
      </c>
      <c r="ALV64" s="1">
        <f t="shared" si="2918"/>
        <v>18.866728094436976</v>
      </c>
      <c r="ALW64" s="1">
        <f>AVERAGE(ALV50:ALV64)</f>
        <v>15.500465405388058</v>
      </c>
      <c r="ALX64" s="1"/>
      <c r="ALY64" s="2" t="s">
        <v>11</v>
      </c>
      <c r="ALZ64" s="1" t="s">
        <v>104</v>
      </c>
      <c r="AMA64" s="1">
        <v>149</v>
      </c>
      <c r="AMB64" s="2">
        <v>15</v>
      </c>
      <c r="AMC64" s="1">
        <v>7.3999999999999996E-2</v>
      </c>
      <c r="AMD64" s="1">
        <f t="shared" si="2919"/>
        <v>5.3999999999999992E-2</v>
      </c>
      <c r="AME64" s="1">
        <f t="shared" si="2920"/>
        <v>1.9280821917808215</v>
      </c>
      <c r="AMF64" s="1">
        <f t="shared" si="2921"/>
        <v>2.8921232876712322E-3</v>
      </c>
      <c r="AMG64" s="1">
        <f t="shared" si="2922"/>
        <v>22.188218095601918</v>
      </c>
      <c r="AMH64" s="1">
        <f>AVERAGE(AMG50:AMG64)</f>
        <v>18.378518126552454</v>
      </c>
      <c r="AMI64" s="1"/>
      <c r="AMJ64" s="2" t="s">
        <v>11</v>
      </c>
      <c r="AMK64" s="1" t="s">
        <v>105</v>
      </c>
      <c r="AML64" s="1">
        <v>150</v>
      </c>
      <c r="AMM64" s="2">
        <v>15</v>
      </c>
      <c r="AMN64" s="1">
        <v>0.08</v>
      </c>
      <c r="AMO64" s="1">
        <f t="shared" si="2923"/>
        <v>6.0999999999999999E-2</v>
      </c>
      <c r="AMP64" s="1">
        <f t="shared" si="2924"/>
        <v>2.0616438356164384</v>
      </c>
      <c r="AMQ64" s="1">
        <f t="shared" si="2925"/>
        <v>3.0924657534246577E-3</v>
      </c>
      <c r="AMR64" s="1">
        <f t="shared" si="2926"/>
        <v>23.725234979666713</v>
      </c>
      <c r="AMS64" s="1">
        <f>AVERAGE(AMR50:AMR64)</f>
        <v>19.153595016807348</v>
      </c>
      <c r="AMT64" s="1"/>
      <c r="AMU64" s="2" t="s">
        <v>11</v>
      </c>
      <c r="AMV64" s="1" t="s">
        <v>106</v>
      </c>
      <c r="AMW64" s="1">
        <v>151</v>
      </c>
      <c r="AMX64" s="2">
        <v>15</v>
      </c>
      <c r="AMY64" s="1">
        <v>8.4000000000000005E-2</v>
      </c>
      <c r="AMZ64" s="1">
        <f t="shared" si="2927"/>
        <v>6.4000000000000001E-2</v>
      </c>
      <c r="ANA64" s="1">
        <f t="shared" si="2928"/>
        <v>2.1164383561643834</v>
      </c>
      <c r="ANB64" s="1">
        <f t="shared" si="2929"/>
        <v>3.1746575342465749E-3</v>
      </c>
      <c r="ANC64" s="1">
        <f t="shared" si="2930"/>
        <v>24.355806009026622</v>
      </c>
      <c r="AND64" s="1">
        <f>AVERAGE(ANC50:ANC64)</f>
        <v>19.468880531487297</v>
      </c>
      <c r="ANE64" s="1"/>
      <c r="ANF64" s="2" t="s">
        <v>11</v>
      </c>
      <c r="ANG64" s="1" t="s">
        <v>107</v>
      </c>
      <c r="ANH64" s="1">
        <v>154</v>
      </c>
      <c r="ANI64" s="2">
        <v>15</v>
      </c>
      <c r="ANJ64" s="1">
        <v>9.0999999999999998E-2</v>
      </c>
      <c r="ANK64" s="1">
        <f t="shared" si="2931"/>
        <v>7.1999999999999995E-2</v>
      </c>
      <c r="ANL64" s="1">
        <f t="shared" si="2932"/>
        <v>2.3827586206896547</v>
      </c>
      <c r="ANM64" s="1">
        <f t="shared" si="2933"/>
        <v>3.5741379310344819E-3</v>
      </c>
      <c r="ANN64" s="1">
        <f t="shared" si="2934"/>
        <v>27.420598650001779</v>
      </c>
      <c r="ANO64" s="1">
        <f>AVERAGE(ANN50:ANN64)</f>
        <v>22.235420323518095</v>
      </c>
      <c r="ANP64" s="1"/>
      <c r="ANQ64" s="2" t="s">
        <v>11</v>
      </c>
      <c r="ANR64" s="1" t="s">
        <v>108</v>
      </c>
      <c r="ANS64" s="1">
        <v>155</v>
      </c>
      <c r="ANT64" s="2">
        <v>15</v>
      </c>
      <c r="ANU64" s="1">
        <v>0.04</v>
      </c>
      <c r="ANV64" s="1">
        <f t="shared" si="2935"/>
        <v>0.02</v>
      </c>
      <c r="ANW64" s="1">
        <f t="shared" si="2936"/>
        <v>0.43344709897610922</v>
      </c>
      <c r="ANX64" s="1">
        <f t="shared" si="2937"/>
        <v>6.5017064846416381E-4</v>
      </c>
      <c r="ANY64" s="1">
        <f t="shared" si="2938"/>
        <v>4.9880750965834038</v>
      </c>
      <c r="ANZ64" s="1">
        <f>AVERAGE(ANY50:ANY64)</f>
        <v>2.8933453972307932</v>
      </c>
      <c r="AOA64" s="1"/>
      <c r="AOB64" s="2" t="s">
        <v>11</v>
      </c>
      <c r="AOC64" s="1" t="s">
        <v>109</v>
      </c>
      <c r="AOD64" s="1">
        <v>156</v>
      </c>
      <c r="AOE64" s="2">
        <v>15</v>
      </c>
      <c r="AOF64" s="1">
        <v>5.3999999999999999E-2</v>
      </c>
      <c r="AOG64" s="1">
        <f t="shared" si="2939"/>
        <v>3.3000000000000002E-2</v>
      </c>
      <c r="AOH64" s="1">
        <f t="shared" si="2940"/>
        <v>0.91525423728813571</v>
      </c>
      <c r="AOI64" s="1">
        <f t="shared" si="2941"/>
        <v>1.3728813559322037E-3</v>
      </c>
      <c r="AOJ64" s="1">
        <f t="shared" si="2942"/>
        <v>10.532673719223627</v>
      </c>
      <c r="AOK64" s="1">
        <f>AVERAGE(AOJ50:AOJ64)</f>
        <v>6.7617164617238075</v>
      </c>
      <c r="AOL64" s="1"/>
      <c r="AOM64" s="2" t="s">
        <v>11</v>
      </c>
      <c r="AON64" s="1" t="s">
        <v>110</v>
      </c>
      <c r="AOO64" s="1">
        <v>157</v>
      </c>
      <c r="AOP64" s="2">
        <v>15</v>
      </c>
      <c r="AOQ64" s="1">
        <v>0.05</v>
      </c>
      <c r="AOR64" s="1">
        <f t="shared" si="2943"/>
        <v>3.6000000000000004E-2</v>
      </c>
      <c r="AOS64" s="1">
        <f t="shared" si="2944"/>
        <v>1.1808873720136521</v>
      </c>
      <c r="AOT64" s="1">
        <f t="shared" si="2945"/>
        <v>1.7713310580204783E-3</v>
      </c>
      <c r="AOU64" s="1">
        <f t="shared" si="2946"/>
        <v>13.589558924550065</v>
      </c>
      <c r="AOV64" s="1">
        <f>AVERAGE(AOU50:AOU64)</f>
        <v>11.285356255262194</v>
      </c>
      <c r="AOW64" s="1"/>
      <c r="AOX64" s="2" t="s">
        <v>11</v>
      </c>
      <c r="AOY64" s="1" t="s">
        <v>111</v>
      </c>
      <c r="AOZ64" s="1">
        <v>158</v>
      </c>
      <c r="APA64" s="2">
        <v>15</v>
      </c>
      <c r="APB64" s="1">
        <v>5.8999999999999997E-2</v>
      </c>
      <c r="APC64" s="1">
        <f t="shared" si="2947"/>
        <v>3.8999999999999993E-2</v>
      </c>
      <c r="APD64" s="1">
        <f>(APC64-0.009)/0.0292</f>
        <v>1.0273972602739723</v>
      </c>
      <c r="APE64" s="1">
        <f t="shared" si="2949"/>
        <v>1.5410958904109584E-3</v>
      </c>
      <c r="APF64" s="1">
        <f t="shared" si="2950"/>
        <v>11.823206800498358</v>
      </c>
      <c r="APG64" s="1">
        <f>AVERAGE(APF50:APF64)</f>
        <v>9.5636606119586745</v>
      </c>
      <c r="APH64" s="1"/>
      <c r="API64" s="2" t="s">
        <v>11</v>
      </c>
      <c r="APJ64" s="1" t="s">
        <v>112</v>
      </c>
      <c r="APK64" s="1">
        <v>161</v>
      </c>
      <c r="APL64" s="2">
        <v>15</v>
      </c>
      <c r="APM64" s="1">
        <v>7.4999999999999997E-2</v>
      </c>
      <c r="APN64" s="1">
        <f t="shared" si="2951"/>
        <v>5.8999999999999997E-2</v>
      </c>
      <c r="APO64" s="1">
        <f t="shared" si="2952"/>
        <v>1.8668941979522184</v>
      </c>
      <c r="APP64" s="1">
        <f t="shared" si="2953"/>
        <v>2.8003412969283279E-3</v>
      </c>
      <c r="APQ64" s="1">
        <f t="shared" si="2954"/>
        <v>21.484071478985214</v>
      </c>
      <c r="APR64" s="1">
        <f>AVERAGE(APQ50:APQ64)</f>
        <v>16.09014250315224</v>
      </c>
      <c r="APS64" s="1"/>
      <c r="APT64" s="2" t="s">
        <v>11</v>
      </c>
      <c r="APU64" s="1" t="s">
        <v>113</v>
      </c>
      <c r="APV64" s="1">
        <v>162</v>
      </c>
      <c r="APW64" s="2">
        <v>15</v>
      </c>
      <c r="APX64" s="1">
        <v>6.5000000000000002E-2</v>
      </c>
      <c r="APY64" s="1">
        <f t="shared" si="2955"/>
        <v>6.0000000000000005E-2</v>
      </c>
      <c r="APZ64" s="1">
        <f t="shared" si="2956"/>
        <v>2.3848797250859106</v>
      </c>
      <c r="AQA64" s="1">
        <f t="shared" si="2957"/>
        <v>3.577319587628866E-3</v>
      </c>
      <c r="AQB64" s="1">
        <f t="shared" si="2958"/>
        <v>27.445008152432898</v>
      </c>
      <c r="AQC64" s="1">
        <f>AVERAGE(AQB50:AQB64)</f>
        <v>21.855823014761647</v>
      </c>
      <c r="AQD64" s="1"/>
      <c r="AQE64" s="2" t="s">
        <v>11</v>
      </c>
      <c r="AQF64" s="1" t="s">
        <v>114</v>
      </c>
      <c r="AQG64" s="1">
        <v>163</v>
      </c>
      <c r="AQH64" s="2">
        <v>15</v>
      </c>
      <c r="AQI64" s="1">
        <v>7.9000000000000001E-2</v>
      </c>
      <c r="AQJ64" s="1">
        <f t="shared" si="3406"/>
        <v>6.3E-2</v>
      </c>
      <c r="AQK64" s="1">
        <f t="shared" si="2959"/>
        <v>1.8767123287671232</v>
      </c>
      <c r="AQL64" s="1">
        <f t="shared" si="2960"/>
        <v>2.8150684931506848E-3</v>
      </c>
      <c r="AQM64" s="1">
        <f t="shared" si="2961"/>
        <v>21.597057755577005</v>
      </c>
      <c r="AQN64" s="1">
        <f>AVERAGE(AQM50:AQM64)</f>
        <v>16.578763313587704</v>
      </c>
      <c r="AQO64" s="1"/>
      <c r="AQP64" s="2" t="s">
        <v>11</v>
      </c>
      <c r="AQQ64" s="1" t="s">
        <v>115</v>
      </c>
      <c r="AQR64" s="1">
        <v>169</v>
      </c>
      <c r="AQS64" s="2">
        <v>15</v>
      </c>
      <c r="AQT64" s="1">
        <v>7.8E-2</v>
      </c>
      <c r="AQU64" s="1">
        <f t="shared" si="2962"/>
        <v>8.5999999999999993E-2</v>
      </c>
      <c r="AQV64" s="1">
        <f t="shared" si="2963"/>
        <v>3.4880546075085319</v>
      </c>
      <c r="AQW64" s="1">
        <f t="shared" si="2964"/>
        <v>5.2320819112627983E-3</v>
      </c>
      <c r="AQX64" s="1">
        <f t="shared" si="2965"/>
        <v>40.140257863844397</v>
      </c>
      <c r="AQY64" s="1">
        <f>AVERAGE(AQX50:AQX64)</f>
        <v>30.611856143914213</v>
      </c>
      <c r="AQZ64" s="1"/>
      <c r="ARA64" s="2" t="s">
        <v>11</v>
      </c>
      <c r="ARB64" s="1" t="s">
        <v>116</v>
      </c>
      <c r="ARC64" s="1">
        <v>170</v>
      </c>
      <c r="ARD64" s="2">
        <v>15</v>
      </c>
      <c r="ARE64" s="1">
        <v>2.1000000000000001E-2</v>
      </c>
      <c r="ARF64" s="1">
        <f t="shared" si="2966"/>
        <v>1.5000000000000001E-2</v>
      </c>
      <c r="ARG64" s="1">
        <f t="shared" si="2967"/>
        <v>0.2414965986394558</v>
      </c>
      <c r="ARH64" s="1">
        <f t="shared" si="2968"/>
        <v>3.6224489795918369E-4</v>
      </c>
      <c r="ARI64" s="1">
        <f t="shared" si="2969"/>
        <v>2.7791238479357374</v>
      </c>
      <c r="ARJ64" s="1">
        <f>AVERAGE(ARI50:ARI64)</f>
        <v>2.9878843247759801</v>
      </c>
      <c r="ARK64" s="1"/>
      <c r="ARL64" s="2" t="s">
        <v>11</v>
      </c>
      <c r="ARM64" s="1" t="s">
        <v>117</v>
      </c>
      <c r="ARN64" s="1">
        <v>171</v>
      </c>
      <c r="ARO64" s="2">
        <v>15</v>
      </c>
      <c r="ARP64" s="1">
        <v>3.4000000000000002E-2</v>
      </c>
      <c r="ARQ64" s="1">
        <f t="shared" si="2970"/>
        <v>2.8000000000000004E-2</v>
      </c>
      <c r="ARR64" s="1">
        <f t="shared" si="2971"/>
        <v>0.77054794520547965</v>
      </c>
      <c r="ARS64" s="1">
        <f t="shared" si="2972"/>
        <v>1.1558219178082194E-3</v>
      </c>
      <c r="ART64" s="1">
        <f t="shared" si="2973"/>
        <v>8.8674051003737731</v>
      </c>
      <c r="ARU64" s="1">
        <f>AVERAGE(ART50:ART64)</f>
        <v>8.1842864852338657</v>
      </c>
      <c r="ARV64" s="1"/>
      <c r="ARW64" s="2" t="s">
        <v>11</v>
      </c>
      <c r="ARX64" s="1" t="s">
        <v>118</v>
      </c>
      <c r="ARY64" s="1">
        <v>172</v>
      </c>
      <c r="ARZ64" s="2">
        <v>15</v>
      </c>
      <c r="ASA64" s="1">
        <v>5.1999999999999998E-2</v>
      </c>
      <c r="ASB64" s="1">
        <f t="shared" si="2974"/>
        <v>3.2000000000000001E-2</v>
      </c>
      <c r="ASC64" s="1">
        <f t="shared" si="2975"/>
        <v>0.33220338983050846</v>
      </c>
      <c r="ASD64" s="1">
        <f t="shared" si="2976"/>
        <v>4.983050847457627E-4</v>
      </c>
      <c r="ASE64" s="1">
        <f t="shared" si="2977"/>
        <v>3.822970461051538</v>
      </c>
      <c r="ASF64" s="1">
        <f>AVERAGE(ASE50:ASE64)</f>
        <v>2.9907592042239926</v>
      </c>
      <c r="ASG64" s="1"/>
      <c r="ASH64" s="2" t="s">
        <v>11</v>
      </c>
      <c r="ASI64" s="1" t="s">
        <v>119</v>
      </c>
      <c r="ASJ64" s="1">
        <v>173</v>
      </c>
      <c r="ASK64" s="2">
        <v>15</v>
      </c>
      <c r="ASL64" s="1">
        <v>4.1000000000000002E-2</v>
      </c>
      <c r="ASM64" s="1">
        <f t="shared" si="2978"/>
        <v>3.7999999999999999E-2</v>
      </c>
      <c r="ASN64" s="1">
        <f t="shared" si="2979"/>
        <v>1.0684931506849316</v>
      </c>
      <c r="ASO64" s="1">
        <f t="shared" si="2980"/>
        <v>1.6027397260273974E-3</v>
      </c>
      <c r="ASP64" s="1">
        <f t="shared" si="2981"/>
        <v>12.296135072518297</v>
      </c>
      <c r="ASQ64" s="1">
        <f>AVERAGE(ASP50:ASP64)</f>
        <v>10.982445428018476</v>
      </c>
      <c r="ASR64" s="1"/>
      <c r="ASS64" s="2" t="s">
        <v>11</v>
      </c>
      <c r="AST64" s="1" t="s">
        <v>120</v>
      </c>
      <c r="ASU64" s="1">
        <v>176</v>
      </c>
      <c r="ASV64" s="2">
        <v>15</v>
      </c>
      <c r="ASW64" s="1">
        <v>5.6000000000000001E-2</v>
      </c>
      <c r="ASX64" s="1">
        <f t="shared" si="2982"/>
        <v>4.9000000000000002E-2</v>
      </c>
      <c r="ASY64" s="1">
        <f t="shared" si="2983"/>
        <v>1.2439862542955327</v>
      </c>
      <c r="ASZ64" s="1">
        <f t="shared" si="2984"/>
        <v>1.8659793814432991E-3</v>
      </c>
      <c r="ATA64" s="1">
        <f t="shared" si="2985"/>
        <v>14.315695895073068</v>
      </c>
      <c r="ATB64" s="1">
        <f>AVERAGE(ATA50:ATA64)</f>
        <v>12.127477185513097</v>
      </c>
      <c r="ATC64" s="1"/>
      <c r="ATD64" s="2" t="s">
        <v>11</v>
      </c>
      <c r="ATE64" s="1" t="s">
        <v>121</v>
      </c>
      <c r="ATF64" s="1">
        <v>180</v>
      </c>
      <c r="ATG64" s="2">
        <v>15</v>
      </c>
      <c r="ATH64" s="1">
        <v>8.4000000000000005E-2</v>
      </c>
      <c r="ATI64" s="1">
        <f t="shared" si="2986"/>
        <v>6.3E-2</v>
      </c>
      <c r="ATJ64" s="1">
        <f t="shared" si="2987"/>
        <v>1.1591695501730106</v>
      </c>
      <c r="ATK64" s="1">
        <f t="shared" si="2988"/>
        <v>1.7387543252595158E-3</v>
      </c>
      <c r="ATL64" s="1">
        <f t="shared" si="2989"/>
        <v>13.339631940308534</v>
      </c>
      <c r="ATM64" s="1">
        <f>AVERAGE(ATL50:ATL64)</f>
        <v>9.198373069287376</v>
      </c>
      <c r="ATN64" s="1"/>
      <c r="ATO64" s="2" t="s">
        <v>11</v>
      </c>
      <c r="ATP64" s="1" t="s">
        <v>122</v>
      </c>
      <c r="ATQ64" s="1">
        <v>183</v>
      </c>
      <c r="ATR64" s="2">
        <v>15</v>
      </c>
      <c r="ATS64" s="1">
        <v>7.0000000000000007E-2</v>
      </c>
      <c r="ATT64" s="1">
        <f t="shared" si="2990"/>
        <v>6.9000000000000006E-2</v>
      </c>
      <c r="ATU64" s="1">
        <f t="shared" si="2991"/>
        <v>2.0821917808219181</v>
      </c>
      <c r="ATV64" s="1">
        <f t="shared" si="2992"/>
        <v>3.1232876712328772E-3</v>
      </c>
      <c r="ATW64" s="1">
        <f t="shared" si="2993"/>
        <v>23.961699115676684</v>
      </c>
      <c r="ATX64" s="1">
        <f>AVERAGE(ATW50:ATW64)</f>
        <v>19.127321223917352</v>
      </c>
      <c r="ATY64" s="1"/>
      <c r="ATZ64" s="2" t="s">
        <v>11</v>
      </c>
      <c r="AUA64" s="1" t="s">
        <v>123</v>
      </c>
      <c r="AUB64" s="1">
        <v>184</v>
      </c>
      <c r="AUC64" s="2">
        <v>15</v>
      </c>
      <c r="AUD64" s="1">
        <v>1.7000000000000001E-2</v>
      </c>
      <c r="AUE64" s="1">
        <f t="shared" si="2994"/>
        <v>1.0000000000000009E-3</v>
      </c>
      <c r="AUF64" s="1">
        <f t="shared" si="2995"/>
        <v>-0.27797833935018046</v>
      </c>
      <c r="AUG64" s="1">
        <f t="shared" si="2996"/>
        <v>-4.1696750902527069E-4</v>
      </c>
      <c r="AUH64" s="1">
        <f t="shared" si="2997"/>
        <v>-3.1989528484043936</v>
      </c>
      <c r="AUI64" s="1">
        <f>AVERAGE(AUH50:AUH64)</f>
        <v>-3.7805806390233756</v>
      </c>
      <c r="AUJ64" s="1"/>
      <c r="AUK64" s="2" t="s">
        <v>11</v>
      </c>
      <c r="AUL64" s="1" t="s">
        <v>124</v>
      </c>
      <c r="AUM64" s="1">
        <v>185</v>
      </c>
      <c r="AUN64" s="2">
        <v>15</v>
      </c>
      <c r="AUO64" s="1">
        <v>3.3000000000000002E-2</v>
      </c>
      <c r="AUP64" s="1">
        <f t="shared" si="2998"/>
        <v>2.8000000000000001E-2</v>
      </c>
      <c r="AUQ64" s="1">
        <f>(AUP64-0.0047)/0.0277</f>
        <v>0.84115523465703979</v>
      </c>
      <c r="AUR64" s="1">
        <f t="shared" si="3000"/>
        <v>1.2617328519855598E-3</v>
      </c>
      <c r="AUS64" s="1">
        <f t="shared" si="3001"/>
        <v>9.6799482295873247</v>
      </c>
      <c r="AUT64" s="1">
        <f>AVERAGE(AUS50:AUS64)</f>
        <v>7.2426508212792129</v>
      </c>
      <c r="AUU64" s="1"/>
      <c r="AUV64" s="2" t="s">
        <v>11</v>
      </c>
      <c r="AUW64" s="1" t="s">
        <v>125</v>
      </c>
      <c r="AUX64" s="1">
        <v>186</v>
      </c>
      <c r="AUY64" s="2">
        <v>15</v>
      </c>
      <c r="AUZ64" s="1">
        <v>3.9E-2</v>
      </c>
      <c r="AVA64" s="1">
        <f t="shared" si="3002"/>
        <v>2.8999999999999998E-2</v>
      </c>
      <c r="AVB64" s="1">
        <f t="shared" si="3003"/>
        <v>0.9097472924187725</v>
      </c>
      <c r="AVC64" s="1">
        <f t="shared" si="3004"/>
        <v>1.3646209386281587E-3</v>
      </c>
      <c r="AVD64" s="1">
        <f t="shared" si="3005"/>
        <v>10.469300231141652</v>
      </c>
      <c r="AVE64" s="1">
        <f>AVERAGE(AVD50:AVD64)</f>
        <v>8.0043062613754969</v>
      </c>
      <c r="AVF64" s="1"/>
      <c r="AVG64" s="2" t="s">
        <v>11</v>
      </c>
      <c r="AVH64" s="1" t="s">
        <v>126</v>
      </c>
      <c r="AVI64" s="1">
        <v>187</v>
      </c>
      <c r="AVJ64" s="2">
        <v>15</v>
      </c>
      <c r="AVK64" s="1">
        <v>4.9000000000000002E-2</v>
      </c>
      <c r="AVL64" s="1">
        <f t="shared" si="3006"/>
        <v>3.9E-2</v>
      </c>
      <c r="AVM64" s="1">
        <f t="shared" si="3007"/>
        <v>1.3884892086330938</v>
      </c>
      <c r="AVN64" s="1">
        <f t="shared" si="3008"/>
        <v>2.0827338129496406E-3</v>
      </c>
      <c r="AVO64" s="1">
        <f t="shared" si="3009"/>
        <v>15.978624519157931</v>
      </c>
      <c r="AVP64" s="1">
        <f>AVERAGE(AVO50:AVO64)</f>
        <v>11.673502887053205</v>
      </c>
      <c r="AVQ64" s="1"/>
      <c r="AVR64" s="2" t="s">
        <v>11</v>
      </c>
      <c r="AVS64" s="1" t="s">
        <v>127</v>
      </c>
      <c r="AVT64" s="1">
        <v>190</v>
      </c>
      <c r="AVU64" s="2">
        <v>15</v>
      </c>
      <c r="AVV64" s="1">
        <v>5.6000000000000001E-2</v>
      </c>
      <c r="AVW64" s="1">
        <f t="shared" si="3010"/>
        <v>4.4999999999999998E-2</v>
      </c>
      <c r="AVX64" s="1">
        <f t="shared" si="3011"/>
        <v>1.6487455197132614</v>
      </c>
      <c r="AVY64" s="1">
        <f t="shared" si="3012"/>
        <v>2.4731182795698923E-3</v>
      </c>
      <c r="AVZ64" s="1">
        <f t="shared" si="3013"/>
        <v>18.97363366120597</v>
      </c>
      <c r="AWA64" s="1">
        <f>AVERAGE(AVZ50:AVZ64)</f>
        <v>15.233902968562479</v>
      </c>
      <c r="AWB64" s="1"/>
      <c r="AWC64" s="2" t="s">
        <v>11</v>
      </c>
      <c r="AWD64" s="1" t="s">
        <v>128</v>
      </c>
      <c r="AWE64" s="1">
        <v>191</v>
      </c>
      <c r="AWF64" s="2">
        <v>15</v>
      </c>
      <c r="AWG64" s="1">
        <v>6.2E-2</v>
      </c>
      <c r="AWH64" s="1">
        <f t="shared" si="3014"/>
        <v>4.9000000000000002E-2</v>
      </c>
      <c r="AWI64" s="1">
        <f t="shared" si="3015"/>
        <v>1.7025089605734767</v>
      </c>
      <c r="AWJ64" s="1">
        <f t="shared" si="3016"/>
        <v>2.5537634408602152E-3</v>
      </c>
      <c r="AWK64" s="1">
        <f t="shared" si="3017"/>
        <v>19.592339106680082</v>
      </c>
      <c r="AWL64" s="1">
        <f>AVERAGE(AWK50:AWK64)</f>
        <v>15.000169800272257</v>
      </c>
      <c r="AWM64" s="1"/>
      <c r="AWN64" s="2" t="s">
        <v>11</v>
      </c>
      <c r="AWO64" s="1" t="s">
        <v>129</v>
      </c>
      <c r="AWP64" s="1">
        <v>192</v>
      </c>
      <c r="AWQ64" s="2">
        <v>15</v>
      </c>
      <c r="AWR64" s="1">
        <v>6.7000000000000004E-2</v>
      </c>
      <c r="AWS64" s="1">
        <f t="shared" si="3018"/>
        <v>5.1000000000000004E-2</v>
      </c>
      <c r="AWT64" s="1">
        <f t="shared" si="3019"/>
        <v>1.7571428571428571</v>
      </c>
      <c r="AWU64" s="1">
        <f t="shared" si="3020"/>
        <v>2.6357142857142859E-3</v>
      </c>
      <c r="AWV64" s="1">
        <f t="shared" si="3021"/>
        <v>20.221061687938057</v>
      </c>
      <c r="AWW64" s="1">
        <f>AVERAGE(AWV50:AWV64)</f>
        <v>14.384901607273004</v>
      </c>
      <c r="AWX64" s="1"/>
      <c r="AWY64" s="2" t="s">
        <v>11</v>
      </c>
      <c r="AWZ64" s="1" t="s">
        <v>130</v>
      </c>
      <c r="AXA64" s="1">
        <v>193</v>
      </c>
      <c r="AXB64" s="2">
        <v>15</v>
      </c>
      <c r="AXC64" s="1">
        <v>6.9000000000000006E-2</v>
      </c>
      <c r="AXD64" s="1">
        <f t="shared" si="3022"/>
        <v>5.5000000000000007E-2</v>
      </c>
      <c r="AXE64" s="1">
        <f t="shared" si="3023"/>
        <v>1.8709677419354842</v>
      </c>
      <c r="AXF64" s="1">
        <f t="shared" si="3024"/>
        <v>2.8064516129032262E-3</v>
      </c>
      <c r="AXG64" s="1">
        <f t="shared" si="3025"/>
        <v>21.530949502498956</v>
      </c>
      <c r="AXH64" s="1">
        <f>AVERAGE(AXG50:AXG64)</f>
        <v>15.068914849769381</v>
      </c>
      <c r="AXI64" s="1"/>
      <c r="AXJ64" s="2" t="s">
        <v>11</v>
      </c>
      <c r="AXK64" s="1" t="s">
        <v>131</v>
      </c>
      <c r="AXL64" s="1">
        <v>197</v>
      </c>
      <c r="AXM64" s="2">
        <v>15</v>
      </c>
      <c r="AXN64" s="1">
        <v>7.8E-2</v>
      </c>
      <c r="AXO64" s="1">
        <f t="shared" si="3026"/>
        <v>5.8999999999999997E-2</v>
      </c>
      <c r="AXP64" s="1">
        <f t="shared" si="3027"/>
        <v>1.9676258992805755</v>
      </c>
      <c r="AXQ64" s="1">
        <f t="shared" si="3028"/>
        <v>2.9514388489208635E-3</v>
      </c>
      <c r="AXR64" s="1">
        <f t="shared" si="3029"/>
        <v>22.643283968858519</v>
      </c>
      <c r="AXS64" s="1">
        <f>AVERAGE(AXR50:AXR64)</f>
        <v>17.068703393953683</v>
      </c>
      <c r="AXT64" s="1"/>
      <c r="AXU64" s="2" t="s">
        <v>11</v>
      </c>
      <c r="AXV64" s="1" t="s">
        <v>132</v>
      </c>
      <c r="AXW64" s="1">
        <v>198</v>
      </c>
      <c r="AXX64" s="2">
        <v>15</v>
      </c>
      <c r="AXY64" s="1">
        <v>3.2000000000000001E-2</v>
      </c>
      <c r="AXZ64" s="1">
        <f t="shared" si="3030"/>
        <v>1.4999999999999999E-2</v>
      </c>
      <c r="AYA64" s="1">
        <f t="shared" si="3031"/>
        <v>0.35251798561151082</v>
      </c>
      <c r="AYB64" s="1">
        <f t="shared" si="3032"/>
        <v>5.2877697841726627E-4</v>
      </c>
      <c r="AYC64" s="1">
        <f t="shared" si="3033"/>
        <v>4.0567492302525316</v>
      </c>
      <c r="AYD64" s="1">
        <f>AVERAGE(AYC50:AYC64)</f>
        <v>2.9528718886872167</v>
      </c>
      <c r="AYE64" s="1"/>
      <c r="AYF64" s="2" t="s">
        <v>11</v>
      </c>
      <c r="AYG64" s="1" t="s">
        <v>133</v>
      </c>
      <c r="AYH64" s="1">
        <v>201</v>
      </c>
      <c r="AYI64" s="2">
        <v>15</v>
      </c>
      <c r="AYJ64" s="1">
        <v>5.3999999999999999E-2</v>
      </c>
      <c r="AYK64" s="1">
        <f t="shared" si="3034"/>
        <v>3.1E-2</v>
      </c>
      <c r="AYL64" s="1">
        <f t="shared" si="3035"/>
        <v>0.875</v>
      </c>
      <c r="AYM64" s="1">
        <f t="shared" si="3036"/>
        <v>1.3125000000000001E-3</v>
      </c>
      <c r="AYN64" s="1">
        <f t="shared" si="3037"/>
        <v>10.069431125091105</v>
      </c>
      <c r="AYO64" s="1">
        <f>AVERAGE(AYN50:AYN64)</f>
        <v>6.7540538022719936</v>
      </c>
      <c r="AYP64" s="1"/>
      <c r="AYQ64" s="2" t="s">
        <v>11</v>
      </c>
      <c r="AYR64" s="1" t="s">
        <v>134</v>
      </c>
      <c r="AYS64" s="1">
        <v>204</v>
      </c>
      <c r="AYT64" s="2">
        <v>15</v>
      </c>
      <c r="AYU64" s="1">
        <v>6.3E-2</v>
      </c>
      <c r="AYV64" s="1">
        <f t="shared" si="3038"/>
        <v>0.04</v>
      </c>
      <c r="AYW64" s="1">
        <f t="shared" si="3039"/>
        <v>0.88214285714285712</v>
      </c>
      <c r="AYX64" s="1">
        <f t="shared" si="3040"/>
        <v>1.3232142857142856E-3</v>
      </c>
      <c r="AYY64" s="1">
        <f t="shared" si="3041"/>
        <v>10.15163056284695</v>
      </c>
      <c r="AYZ64" s="1">
        <f>AVERAGE(AYY50:AYY64)</f>
        <v>6.8088534274425569</v>
      </c>
      <c r="AZA64" s="1"/>
      <c r="AZB64" s="2" t="s">
        <v>11</v>
      </c>
      <c r="AZC64" s="1" t="s">
        <v>135</v>
      </c>
      <c r="AZD64" s="1">
        <v>205</v>
      </c>
      <c r="AZE64" s="2">
        <v>15</v>
      </c>
      <c r="AZF64" s="1">
        <v>6.6000000000000003E-2</v>
      </c>
      <c r="AZG64" s="1">
        <f t="shared" si="2197"/>
        <v>4.4000000000000004E-2</v>
      </c>
      <c r="AZH64" s="1">
        <f t="shared" si="3042"/>
        <v>1.3642857142857143</v>
      </c>
      <c r="AZI64" s="1">
        <f t="shared" si="3043"/>
        <v>2.0464285714285714E-3</v>
      </c>
      <c r="AZJ64" s="1">
        <f t="shared" si="3044"/>
        <v>15.700092611366538</v>
      </c>
      <c r="AZK64" s="1">
        <f>AVERAGE(AZJ50:AZJ64)</f>
        <v>10.329729344651282</v>
      </c>
      <c r="AZL64" s="1"/>
      <c r="AZM64" s="2" t="s">
        <v>11</v>
      </c>
      <c r="AZN64" s="1" t="s">
        <v>136</v>
      </c>
      <c r="AZO64" s="1">
        <v>208</v>
      </c>
      <c r="AZP64" s="2">
        <v>15</v>
      </c>
      <c r="AZQ64" s="1">
        <v>7.4999999999999997E-2</v>
      </c>
      <c r="AZR64" s="1">
        <f t="shared" si="3045"/>
        <v>5.3999999999999992E-2</v>
      </c>
      <c r="AZS64" s="1">
        <f t="shared" si="3046"/>
        <v>1.7214285714285711</v>
      </c>
      <c r="AZT64" s="1">
        <f t="shared" si="3047"/>
        <v>2.5821428571428566E-3</v>
      </c>
      <c r="AZU64" s="1">
        <f t="shared" si="3048"/>
        <v>19.810064499158823</v>
      </c>
      <c r="AZV64" s="1">
        <f>AVERAGE(AZU50:AZU64)</f>
        <v>13.891704980737929</v>
      </c>
      <c r="AZW64" s="1"/>
      <c r="AZX64" s="2" t="s">
        <v>11</v>
      </c>
      <c r="AZY64" s="1" t="s">
        <v>137</v>
      </c>
      <c r="AZZ64" s="1">
        <v>211</v>
      </c>
      <c r="BAA64" s="2">
        <v>15</v>
      </c>
      <c r="BAB64" s="1">
        <v>7.1999999999999995E-2</v>
      </c>
      <c r="BAC64" s="1">
        <f t="shared" si="3049"/>
        <v>4.7999999999999994E-2</v>
      </c>
      <c r="BAD64" s="1">
        <f t="shared" si="3050"/>
        <v>1.4468085106382977</v>
      </c>
      <c r="BAE64" s="1">
        <f t="shared" si="3051"/>
        <v>2.1702127659574467E-3</v>
      </c>
      <c r="BAF64" s="1">
        <f t="shared" si="3052"/>
        <v>16.649758456077691</v>
      </c>
      <c r="BAG64" s="1">
        <f>AVERAGE(BAF50:BAF64)</f>
        <v>13.575538348991453</v>
      </c>
      <c r="BAH64" s="1"/>
      <c r="BAI64" s="2" t="s">
        <v>11</v>
      </c>
      <c r="BAJ64" s="1" t="s">
        <v>138</v>
      </c>
      <c r="BAK64" s="1">
        <v>212</v>
      </c>
      <c r="BAL64" s="2">
        <v>15</v>
      </c>
      <c r="BAM64" s="1">
        <v>1.7000000000000001E-2</v>
      </c>
      <c r="BAN64" s="1">
        <f t="shared" si="3053"/>
        <v>7.000000000000001E-3</v>
      </c>
      <c r="BAO64" s="1">
        <f t="shared" si="3054"/>
        <v>1.2371134020618557</v>
      </c>
      <c r="BAP64" s="1">
        <f t="shared" si="3055"/>
        <v>1.8556701030927837E-3</v>
      </c>
      <c r="BAQ64" s="1">
        <f t="shared" si="3056"/>
        <v>14.236603652558854</v>
      </c>
      <c r="BAR64" s="1">
        <f>AVERAGE(BAQ50:BAQ64)</f>
        <v>13.498409389092838</v>
      </c>
      <c r="BAS64" s="1"/>
      <c r="BAT64" s="2" t="s">
        <v>11</v>
      </c>
      <c r="BAU64" s="1" t="s">
        <v>139</v>
      </c>
      <c r="BAV64" s="1">
        <v>213</v>
      </c>
      <c r="BAW64" s="2">
        <v>15</v>
      </c>
      <c r="BAX64" s="1">
        <v>1.2E-2</v>
      </c>
      <c r="BAY64" s="1">
        <f t="shared" si="3057"/>
        <v>1.0999999999999999E-2</v>
      </c>
      <c r="BAZ64" s="1">
        <f t="shared" si="3058"/>
        <v>1.5138888888888888</v>
      </c>
      <c r="BBA64" s="1">
        <f t="shared" si="3059"/>
        <v>2.2708333333333335E-3</v>
      </c>
      <c r="BBB64" s="1">
        <f t="shared" si="3060"/>
        <v>17.421714168808421</v>
      </c>
      <c r="BBC64" s="1">
        <f>AVERAGE(BBB50:BBB64)</f>
        <v>17.075410981966662</v>
      </c>
      <c r="BBD64" s="1"/>
      <c r="BBE64" s="2" t="s">
        <v>11</v>
      </c>
      <c r="BBF64" s="1" t="s">
        <v>140</v>
      </c>
      <c r="BBG64" s="1">
        <v>214</v>
      </c>
      <c r="BBH64" s="2">
        <v>15</v>
      </c>
      <c r="BBI64" s="1">
        <v>2.3E-2</v>
      </c>
      <c r="BBJ64" s="1">
        <f t="shared" si="3061"/>
        <v>1.7999999999999999E-2</v>
      </c>
      <c r="BBK64" s="1">
        <f t="shared" si="3062"/>
        <v>1.4355400696864111</v>
      </c>
      <c r="BBL64" s="1">
        <f t="shared" si="3063"/>
        <v>2.1533101045296166E-3</v>
      </c>
      <c r="BBM64" s="1">
        <f t="shared" si="3064"/>
        <v>16.520082124589486</v>
      </c>
      <c r="BBN64" s="1">
        <f>AVERAGE(BBM50:BBM64)</f>
        <v>16.386424502222262</v>
      </c>
      <c r="BBO64" s="1"/>
      <c r="BBP64" s="2" t="s">
        <v>11</v>
      </c>
      <c r="BBQ64" s="1" t="s">
        <v>141</v>
      </c>
      <c r="BBR64" s="1">
        <v>215</v>
      </c>
      <c r="BBS64" s="2">
        <v>15</v>
      </c>
      <c r="BBT64" s="1">
        <v>3.1E-2</v>
      </c>
      <c r="BBU64" s="1">
        <f t="shared" si="3065"/>
        <v>2.3E-2</v>
      </c>
      <c r="BBV64" s="1">
        <f t="shared" si="3066"/>
        <v>1.513986013986014</v>
      </c>
      <c r="BBW64" s="1">
        <f t="shared" si="3067"/>
        <v>2.2709790209790208E-3</v>
      </c>
      <c r="BBX64" s="1">
        <f t="shared" si="3068"/>
        <v>17.422831876781011</v>
      </c>
      <c r="BBY64" s="1">
        <f>AVERAGE(BBX50:BBX64)</f>
        <v>16.671732119198463</v>
      </c>
      <c r="BBZ64" s="1"/>
      <c r="BCA64" s="2" t="s">
        <v>11</v>
      </c>
      <c r="BCB64" s="1" t="s">
        <v>142</v>
      </c>
      <c r="BCC64" s="1">
        <v>225</v>
      </c>
      <c r="BCD64" s="2">
        <v>15</v>
      </c>
      <c r="BCE64" s="1">
        <v>4.8000000000000001E-2</v>
      </c>
      <c r="BCF64" s="1">
        <f t="shared" si="3069"/>
        <v>4.1000000000000002E-2</v>
      </c>
      <c r="BCG64" s="1">
        <f t="shared" si="3070"/>
        <v>2.1080139372822297</v>
      </c>
      <c r="BCH64" s="1">
        <f t="shared" si="3071"/>
        <v>3.1620209059233448E-3</v>
      </c>
      <c r="BCI64" s="1">
        <f t="shared" si="3072"/>
        <v>24.258858459652036</v>
      </c>
      <c r="BCJ64" s="1">
        <f>AVERAGE(BCI50:BCI64)</f>
        <v>20.837223327050985</v>
      </c>
      <c r="BCK64" s="1"/>
      <c r="BCL64" s="2" t="s">
        <v>11</v>
      </c>
      <c r="BCM64" s="1" t="s">
        <v>143</v>
      </c>
      <c r="BCN64" s="1">
        <v>226</v>
      </c>
      <c r="BCO64" s="2">
        <v>15</v>
      </c>
      <c r="BCP64" s="1">
        <v>2.3E-2</v>
      </c>
      <c r="BCQ64" s="1">
        <f t="shared" si="3073"/>
        <v>5.000000000000001E-3</v>
      </c>
      <c r="BCR64" s="1">
        <f t="shared" si="3074"/>
        <v>0.65540540540540537</v>
      </c>
      <c r="BCS64" s="1">
        <f t="shared" si="3075"/>
        <v>9.8310810810810808E-4</v>
      </c>
      <c r="BCT64" s="1">
        <f t="shared" si="3076"/>
        <v>7.5423538157053054</v>
      </c>
      <c r="BCU64" s="1">
        <f>AVERAGE(BCT50:BCT64)</f>
        <v>7.9311349402261975</v>
      </c>
      <c r="BCV64" s="1"/>
      <c r="BCW64" s="2" t="s">
        <v>11</v>
      </c>
      <c r="BCX64" s="1" t="s">
        <v>144</v>
      </c>
      <c r="BCY64" s="1">
        <v>232</v>
      </c>
      <c r="BCZ64" s="2">
        <v>15</v>
      </c>
      <c r="BDA64" s="1">
        <v>5.7000000000000002E-2</v>
      </c>
      <c r="BDB64" s="1">
        <f t="shared" si="3077"/>
        <v>3.3000000000000002E-2</v>
      </c>
      <c r="BDC64" s="1">
        <f t="shared" si="3078"/>
        <v>1.6689189189189189</v>
      </c>
      <c r="BDD64" s="1">
        <f t="shared" si="3079"/>
        <v>2.5033783783783782E-3</v>
      </c>
      <c r="BDE64" s="1">
        <f t="shared" si="3080"/>
        <v>19.205787551332065</v>
      </c>
      <c r="BDF64" s="1">
        <f>AVERAGE(BDE50:BDE64)</f>
        <v>15.784513655548215</v>
      </c>
      <c r="BDG64" s="1"/>
      <c r="BDH64" s="2" t="s">
        <v>11</v>
      </c>
      <c r="BDI64" s="1" t="s">
        <v>145</v>
      </c>
      <c r="BDJ64" s="1">
        <v>233</v>
      </c>
      <c r="BDK64" s="2">
        <v>15</v>
      </c>
      <c r="BDL64" s="1">
        <v>0.06</v>
      </c>
      <c r="BDM64" s="1">
        <f t="shared" si="3081"/>
        <v>2.1999999999999999E-2</v>
      </c>
      <c r="BDN64" s="1">
        <f t="shared" si="3082"/>
        <v>1.3412162162162162</v>
      </c>
      <c r="BDO64" s="1">
        <f t="shared" si="3083"/>
        <v>2.0118243243243245E-3</v>
      </c>
      <c r="BDP64" s="1">
        <f t="shared" si="3084"/>
        <v>15.434610643479417</v>
      </c>
      <c r="BDQ64" s="1">
        <f>AVERAGE(BDP50:BDP64)</f>
        <v>11.417205690096864</v>
      </c>
      <c r="BDR64" s="1"/>
      <c r="BDS64" s="2" t="s">
        <v>11</v>
      </c>
      <c r="BDT64" s="1" t="s">
        <v>146</v>
      </c>
      <c r="BDU64" s="1">
        <v>234</v>
      </c>
      <c r="BDV64" s="2">
        <v>15</v>
      </c>
      <c r="BDW64" s="1">
        <v>6.5000000000000002E-2</v>
      </c>
      <c r="BDX64" s="1">
        <f t="shared" si="3085"/>
        <v>0.03</v>
      </c>
      <c r="BDY64" s="1">
        <f t="shared" si="3086"/>
        <v>1.5898305084745763</v>
      </c>
      <c r="BDZ64" s="1">
        <f t="shared" si="3087"/>
        <v>2.3847457627118643E-3</v>
      </c>
      <c r="BEA64" s="1">
        <f t="shared" si="3088"/>
        <v>18.295644349318074</v>
      </c>
      <c r="BEB64" s="1">
        <f>AVERAGE(BEA50:BEA64)</f>
        <v>13.666469233214851</v>
      </c>
      <c r="BEC64" s="1"/>
      <c r="BED64" s="2" t="s">
        <v>11</v>
      </c>
      <c r="BEE64" s="1" t="s">
        <v>147</v>
      </c>
      <c r="BEF64" s="1">
        <v>236</v>
      </c>
      <c r="BEG64" s="2">
        <v>15</v>
      </c>
      <c r="BEH64" s="1">
        <v>7.2999999999999995E-2</v>
      </c>
      <c r="BEI64" s="1">
        <f t="shared" si="3089"/>
        <v>1.4999999999999993E-2</v>
      </c>
      <c r="BEJ64" s="1">
        <f t="shared" si="3090"/>
        <v>1.0881355932203387</v>
      </c>
      <c r="BEK64" s="1">
        <f t="shared" si="3091"/>
        <v>1.6322033898305082E-3</v>
      </c>
      <c r="BEL64" s="1">
        <f t="shared" si="3092"/>
        <v>12.522178755076974</v>
      </c>
      <c r="BEM64" s="1">
        <f>AVERAGE(BEL50:BEL64)</f>
        <v>6.9827725768186237</v>
      </c>
      <c r="BEN64" s="1"/>
      <c r="BEO64" s="2" t="s">
        <v>11</v>
      </c>
      <c r="BEP64" s="4" t="s">
        <v>148</v>
      </c>
      <c r="BEQ64" s="4">
        <v>239</v>
      </c>
      <c r="BER64" s="2">
        <v>15</v>
      </c>
      <c r="BES64" s="1">
        <v>8.4000000000000005E-2</v>
      </c>
      <c r="BET64" s="1">
        <f t="shared" si="3093"/>
        <v>1.7000000000000001E-2</v>
      </c>
      <c r="BEU64" s="1">
        <f t="shared" si="3094"/>
        <v>1.2013422818791946</v>
      </c>
      <c r="BEV64" s="1">
        <f t="shared" si="3095"/>
        <v>1.8020134228187918E-3</v>
      </c>
      <c r="BEW64" s="1">
        <f t="shared" si="3096"/>
        <v>13.824952417191238</v>
      </c>
      <c r="BEX64" s="1">
        <f>AVERAGE(BEW50:BEW64)</f>
        <v>7.8779058466676313</v>
      </c>
      <c r="BEY64" s="1"/>
      <c r="BEZ64" s="2" t="s">
        <v>11</v>
      </c>
      <c r="BFA64" s="4" t="s">
        <v>149</v>
      </c>
      <c r="BFB64" s="4">
        <v>240</v>
      </c>
      <c r="BFC64" s="2">
        <v>15</v>
      </c>
      <c r="BFD64" s="1">
        <v>-1.4999999999999999E-2</v>
      </c>
      <c r="BFE64" s="1">
        <f t="shared" si="3097"/>
        <v>8.0000000000000002E-3</v>
      </c>
      <c r="BFF64" s="1">
        <f t="shared" si="3098"/>
        <v>2.5087108013937285</v>
      </c>
      <c r="BFG64" s="1">
        <f t="shared" si="3099"/>
        <v>3.7630662020905928E-3</v>
      </c>
      <c r="BFH64" s="1">
        <f t="shared" si="3100"/>
        <v>28.870046431321438</v>
      </c>
      <c r="BFI64" s="1">
        <f>AVERAGE(BFH50:BFH64)</f>
        <v>29.137361676055892</v>
      </c>
      <c r="BFJ64" s="1"/>
      <c r="BFK64" s="2" t="s">
        <v>11</v>
      </c>
      <c r="BFL64" s="4" t="s">
        <v>150</v>
      </c>
      <c r="BFM64" s="4">
        <v>241</v>
      </c>
      <c r="BFN64" s="2">
        <v>15</v>
      </c>
      <c r="BFO64" s="1">
        <v>-5.0000000000000001E-3</v>
      </c>
      <c r="BFP64" s="1">
        <f t="shared" si="3101"/>
        <v>1.2E-2</v>
      </c>
      <c r="BFQ64" s="1">
        <f t="shared" si="3102"/>
        <v>2.6666666666666665</v>
      </c>
      <c r="BFR64" s="1">
        <f t="shared" si="3103"/>
        <v>4.0000000000000001E-3</v>
      </c>
      <c r="BFS64" s="1">
        <f t="shared" si="3104"/>
        <v>30.687790095515748</v>
      </c>
      <c r="BFT64" s="1">
        <f>AVERAGE(BFS50:BFS64)</f>
        <v>30.450513367973098</v>
      </c>
      <c r="BFU64" s="1"/>
      <c r="BFV64" s="2" t="s">
        <v>11</v>
      </c>
      <c r="BFW64" s="4" t="s">
        <v>151</v>
      </c>
      <c r="BFX64" s="4">
        <v>243</v>
      </c>
      <c r="BFY64" s="2">
        <v>15</v>
      </c>
      <c r="BFZ64" s="1">
        <v>2.8000000000000001E-2</v>
      </c>
      <c r="BGA64" s="1">
        <f t="shared" si="3105"/>
        <v>2.1999999999999999E-2</v>
      </c>
      <c r="BGB64" s="1">
        <f t="shared" si="3106"/>
        <v>2.0242214532871974</v>
      </c>
      <c r="BGC64" s="1">
        <f t="shared" si="3107"/>
        <v>3.0363321799307961E-3</v>
      </c>
      <c r="BGD64" s="1">
        <f t="shared" si="3108"/>
        <v>23.294581149494004</v>
      </c>
      <c r="BGE64" s="1">
        <f>AVERAGE(BGD50:BGD64)</f>
        <v>22.524731743983654</v>
      </c>
      <c r="BGF64" s="1"/>
      <c r="BGG64" s="2" t="s">
        <v>11</v>
      </c>
      <c r="BGH64" s="4" t="s">
        <v>152</v>
      </c>
      <c r="BGI64" s="4">
        <v>246</v>
      </c>
      <c r="BGJ64" s="2">
        <v>15</v>
      </c>
      <c r="BGK64" s="1">
        <v>3.5999999999999997E-2</v>
      </c>
      <c r="BGL64" s="1">
        <f t="shared" si="3109"/>
        <v>2.4999999999999998E-2</v>
      </c>
      <c r="BGM64" s="1">
        <f t="shared" si="2265"/>
        <v>1.9861591695501728</v>
      </c>
      <c r="BGN64" s="1">
        <f t="shared" si="3110"/>
        <v>2.9792387543252593E-3</v>
      </c>
      <c r="BGO64" s="1">
        <f t="shared" si="3111"/>
        <v>22.856563384289842</v>
      </c>
      <c r="BGP64" s="1">
        <f>AVERAGE(BGO50:BGO64)</f>
        <v>21.821248666534551</v>
      </c>
      <c r="BGQ64" s="1"/>
      <c r="BGR64" s="2" t="s">
        <v>11</v>
      </c>
      <c r="BGS64" s="4" t="s">
        <v>153</v>
      </c>
      <c r="BGT64" s="4">
        <v>249</v>
      </c>
      <c r="BGU64" s="2">
        <v>15</v>
      </c>
      <c r="BGV64" s="1">
        <v>0.04</v>
      </c>
      <c r="BGW64" s="1">
        <f t="shared" si="3112"/>
        <v>3.1E-2</v>
      </c>
      <c r="BGX64" s="1">
        <f t="shared" si="3113"/>
        <v>2.3092783505154642</v>
      </c>
      <c r="BGY64" s="1">
        <f t="shared" si="3114"/>
        <v>3.4639175257731962E-3</v>
      </c>
      <c r="BGZ64" s="1">
        <f t="shared" si="3115"/>
        <v>26.574993484776524</v>
      </c>
      <c r="BHA64" s="1">
        <f>AVERAGE(BGZ50:BGZ64)</f>
        <v>25.968619625500875</v>
      </c>
      <c r="BHB64" s="1"/>
      <c r="BHC64" s="2" t="s">
        <v>11</v>
      </c>
      <c r="BHD64" s="4" t="s">
        <v>154</v>
      </c>
      <c r="BHE64" s="4">
        <v>253</v>
      </c>
      <c r="BHF64" s="2">
        <v>15</v>
      </c>
      <c r="BHG64" s="1">
        <v>0.05</v>
      </c>
      <c r="BHH64" s="1">
        <f t="shared" si="3116"/>
        <v>4.2000000000000003E-2</v>
      </c>
      <c r="BHI64" s="1">
        <f t="shared" si="3407"/>
        <v>2.6539792387543257</v>
      </c>
      <c r="BHJ64" s="1">
        <f t="shared" si="3117"/>
        <v>3.9809688581314883E-3</v>
      </c>
      <c r="BHK64" s="1">
        <f t="shared" si="3118"/>
        <v>30.541784173781028</v>
      </c>
      <c r="BHL64" s="1">
        <f>AVERAGE(BHK50:BHK64)</f>
        <v>28.285329019698981</v>
      </c>
      <c r="BHM64" s="1"/>
      <c r="BHN64" s="2" t="s">
        <v>11</v>
      </c>
      <c r="BHO64" s="4" t="s">
        <v>155</v>
      </c>
      <c r="BHP64" s="4">
        <v>254</v>
      </c>
      <c r="BHQ64" s="2">
        <v>15</v>
      </c>
      <c r="BHR64" s="1">
        <v>1.7999999999999999E-2</v>
      </c>
      <c r="BHS64" s="1">
        <f t="shared" si="3119"/>
        <v>-4.0000000000000001E-3</v>
      </c>
      <c r="BHT64" s="1">
        <f t="shared" si="3120"/>
        <v>-0.22336769759450173</v>
      </c>
      <c r="BHU64" s="1">
        <f t="shared" si="3121"/>
        <v>-3.3505154639175259E-4</v>
      </c>
      <c r="BHV64" s="1">
        <f t="shared" si="3122"/>
        <v>-2.570497881712015</v>
      </c>
      <c r="BHW64" s="1">
        <f>AVERAGE(BHV50:BHV64)</f>
        <v>0.59319181885661931</v>
      </c>
      <c r="BHX64" s="1"/>
      <c r="BHY64" s="2" t="s">
        <v>11</v>
      </c>
      <c r="BHZ64" s="4" t="s">
        <v>156</v>
      </c>
      <c r="BIA64" s="4">
        <v>260</v>
      </c>
      <c r="BIB64" s="2">
        <v>15</v>
      </c>
      <c r="BIC64" s="1">
        <v>3.6999999999999998E-2</v>
      </c>
      <c r="BID64" s="1">
        <f t="shared" si="3123"/>
        <v>5.9999999999999984E-3</v>
      </c>
      <c r="BIE64" s="1">
        <f t="shared" si="3124"/>
        <v>-1.0135135135135191E-2</v>
      </c>
      <c r="BIF64" s="1">
        <f t="shared" si="3125"/>
        <v>-1.5202702702702787E-5</v>
      </c>
      <c r="BIG64" s="1">
        <f t="shared" si="3126"/>
        <v>-0.11663433735626826</v>
      </c>
      <c r="BIH64" s="1">
        <f>AVERAGE(BIG50:BIG64)</f>
        <v>0.99787155293695606</v>
      </c>
      <c r="BII64" s="1"/>
      <c r="BIJ64" s="2" t="s">
        <v>11</v>
      </c>
      <c r="BIK64" s="4" t="s">
        <v>157</v>
      </c>
      <c r="BIL64" s="4">
        <v>267</v>
      </c>
      <c r="BIM64" s="2">
        <v>15</v>
      </c>
      <c r="BIN64" s="1">
        <v>4.7E-2</v>
      </c>
      <c r="BIO64" s="1">
        <f t="shared" si="3127"/>
        <v>1.6E-2</v>
      </c>
      <c r="BIP64" s="1">
        <f t="shared" si="3128"/>
        <v>1.1633333333333333</v>
      </c>
      <c r="BIQ64" s="1">
        <f t="shared" si="3129"/>
        <v>1.745E-3</v>
      </c>
      <c r="BIR64" s="1">
        <f t="shared" si="3130"/>
        <v>13.387548429168744</v>
      </c>
      <c r="BIS64" s="1">
        <f>AVERAGE(BIR50:BIR64)</f>
        <v>12.287902617412767</v>
      </c>
      <c r="BIT64" s="1"/>
      <c r="BIU64" s="2" t="s">
        <v>11</v>
      </c>
      <c r="BIV64" s="4" t="s">
        <v>158</v>
      </c>
      <c r="BIW64" s="4">
        <v>268</v>
      </c>
      <c r="BIX64" s="2">
        <v>15</v>
      </c>
      <c r="BIY64" s="1">
        <v>3.7999999999999999E-2</v>
      </c>
      <c r="BIZ64" s="1">
        <f t="shared" si="3131"/>
        <v>8.9999999999999976E-3</v>
      </c>
      <c r="BJA64" s="1">
        <f t="shared" si="3132"/>
        <v>0.30169491525423725</v>
      </c>
      <c r="BJB64" s="1">
        <f t="shared" si="3133"/>
        <v>4.525423728813559E-4</v>
      </c>
      <c r="BJC64" s="1">
        <f t="shared" si="3134"/>
        <v>3.4718813370774169</v>
      </c>
      <c r="BJD64" s="1">
        <f>AVERAGE(BJC50:BJC64)</f>
        <v>2.5616502749222887</v>
      </c>
      <c r="BJE64" s="1"/>
      <c r="BJF64" s="2" t="s">
        <v>11</v>
      </c>
      <c r="BJG64" s="4" t="s">
        <v>159</v>
      </c>
      <c r="BJH64" s="4">
        <v>274</v>
      </c>
      <c r="BJI64" s="2">
        <v>15</v>
      </c>
      <c r="BJJ64" s="1">
        <v>4.1000000000000002E-2</v>
      </c>
      <c r="BJK64" s="1">
        <f t="shared" si="3135"/>
        <v>3.0000000000000002E-2</v>
      </c>
      <c r="BJL64" s="1">
        <f t="shared" si="3136"/>
        <v>1.7027027027027026</v>
      </c>
      <c r="BJM64" s="1">
        <f t="shared" si="3137"/>
        <v>2.5540540540540538E-3</v>
      </c>
      <c r="BJN64" s="1">
        <f t="shared" si="3138"/>
        <v>19.594568675852958</v>
      </c>
      <c r="BJO64" s="1">
        <f>AVERAGE(BJN50:BJN64)</f>
        <v>17.0545319956498</v>
      </c>
      <c r="BJP64" s="1"/>
      <c r="BJQ64" s="2" t="s">
        <v>11</v>
      </c>
      <c r="BJR64" s="4" t="s">
        <v>160</v>
      </c>
      <c r="BJS64" s="4">
        <v>281</v>
      </c>
      <c r="BJT64" s="2">
        <v>15</v>
      </c>
      <c r="BJU64" s="1">
        <v>7.6999999999999999E-2</v>
      </c>
      <c r="BJV64" s="1">
        <f t="shared" si="3139"/>
        <v>3.9E-2</v>
      </c>
      <c r="BJW64" s="1">
        <f t="shared" si="3140"/>
        <v>1.5266666666666668</v>
      </c>
      <c r="BJX64" s="1">
        <f t="shared" si="3141"/>
        <v>2.2900000000000004E-3</v>
      </c>
      <c r="BJY64" s="1">
        <f t="shared" si="3142"/>
        <v>17.568759829682769</v>
      </c>
      <c r="BJZ64" s="1">
        <f>AVERAGE(BJY50:BJY64)</f>
        <v>13.29804237472349</v>
      </c>
      <c r="BKA64" s="1"/>
      <c r="BKB64" s="2" t="s">
        <v>11</v>
      </c>
      <c r="BKC64" s="4" t="s">
        <v>161</v>
      </c>
      <c r="BKD64" s="4">
        <v>282</v>
      </c>
      <c r="BKE64" s="2">
        <v>15</v>
      </c>
      <c r="BKF64" s="1">
        <v>5.1999999999999998E-2</v>
      </c>
      <c r="BKG64" s="1">
        <f t="shared" si="3143"/>
        <v>3.0999999999999996E-2</v>
      </c>
      <c r="BKH64" s="1">
        <f t="shared" si="3144"/>
        <v>1.0724637681159419</v>
      </c>
      <c r="BKI64" s="1">
        <f t="shared" si="3145"/>
        <v>1.6086956521739128E-3</v>
      </c>
      <c r="BKJ64" s="1">
        <f t="shared" si="3146"/>
        <v>12.341828625370461</v>
      </c>
      <c r="BKK64" s="1">
        <f>AVERAGE(BKJ50:BKJ64)</f>
        <v>5.3648038844515762</v>
      </c>
      <c r="BKL64" s="1"/>
      <c r="BKM64" s="2" t="s">
        <v>11</v>
      </c>
      <c r="BKN64" s="4" t="s">
        <v>162</v>
      </c>
      <c r="BKO64" s="4">
        <v>289</v>
      </c>
      <c r="BKP64" s="2">
        <v>15</v>
      </c>
      <c r="BKQ64" s="1">
        <v>8.4000000000000005E-2</v>
      </c>
      <c r="BKR64" s="1">
        <f t="shared" si="3147"/>
        <v>6.8000000000000005E-2</v>
      </c>
      <c r="BKS64" s="1">
        <f t="shared" si="3148"/>
        <v>2.5179856115107917</v>
      </c>
      <c r="BKT64" s="1">
        <f t="shared" si="3149"/>
        <v>3.7769784172661876E-3</v>
      </c>
      <c r="BKU64" s="1">
        <f t="shared" si="3150"/>
        <v>28.976780216089512</v>
      </c>
      <c r="BKV64" s="1">
        <f>AVERAGE(BKU50:BKU64)</f>
        <v>15.923430652079665</v>
      </c>
      <c r="BKW64" s="1"/>
      <c r="BKX64" s="2" t="s">
        <v>11</v>
      </c>
      <c r="BKY64" s="4" t="s">
        <v>163</v>
      </c>
      <c r="BKZ64" s="4">
        <v>296</v>
      </c>
      <c r="BLA64" s="2">
        <v>15</v>
      </c>
      <c r="BLB64" s="1">
        <v>9.6000000000000002E-2</v>
      </c>
      <c r="BLC64" s="1">
        <f t="shared" si="3151"/>
        <v>7.5999999999999998E-2</v>
      </c>
      <c r="BLD64" s="1">
        <f t="shared" si="3152"/>
        <v>2.5507246376811596</v>
      </c>
      <c r="BLE64" s="1">
        <f t="shared" si="3153"/>
        <v>3.8260869565217397E-3</v>
      </c>
      <c r="BLF64" s="1">
        <f t="shared" si="3154"/>
        <v>29.353538352232459</v>
      </c>
      <c r="BLG64" s="1">
        <f>AVERAGE(BLF50:BLF64)</f>
        <v>14.815753732708234</v>
      </c>
      <c r="BLH64" s="1"/>
      <c r="BLI64" s="2" t="s">
        <v>11</v>
      </c>
      <c r="BLJ64" s="4" t="s">
        <v>164</v>
      </c>
      <c r="BLK64" s="4">
        <v>303</v>
      </c>
      <c r="BLL64" s="2">
        <v>15</v>
      </c>
      <c r="BLM64" s="1">
        <v>5.0999999999999997E-2</v>
      </c>
      <c r="BLN64" s="1">
        <f t="shared" si="3155"/>
        <v>3.9999999999999994E-2</v>
      </c>
      <c r="BLO64" s="1">
        <f t="shared" si="3156"/>
        <v>1.5830508474576268</v>
      </c>
      <c r="BLP64" s="1">
        <f t="shared" si="3157"/>
        <v>2.3745762711864403E-3</v>
      </c>
      <c r="BLQ64" s="1">
        <f t="shared" si="3158"/>
        <v>18.217624543990489</v>
      </c>
      <c r="BLR64" s="1">
        <f>AVERAGE(BLQ50:BLQ64)</f>
        <v>16.371155817904377</v>
      </c>
      <c r="BLS64" s="1"/>
      <c r="BLT64" s="2" t="s">
        <v>11</v>
      </c>
      <c r="BLU64" s="4" t="s">
        <v>165</v>
      </c>
      <c r="BLV64" s="4">
        <v>310</v>
      </c>
      <c r="BLW64" s="2">
        <v>15</v>
      </c>
      <c r="BLX64" s="1">
        <v>6.6000000000000003E-2</v>
      </c>
      <c r="BLY64" s="1">
        <f t="shared" si="3159"/>
        <v>5.4000000000000006E-2</v>
      </c>
      <c r="BLZ64" s="1">
        <f t="shared" si="3160"/>
        <v>2.225255972696246</v>
      </c>
      <c r="BMA64" s="1">
        <f t="shared" si="3161"/>
        <v>3.3378839590443689E-3</v>
      </c>
      <c r="BMB64" s="1">
        <f t="shared" si="3162"/>
        <v>25.608070574585668</v>
      </c>
      <c r="BMC64" s="1">
        <f>AVERAGE(BMB50:BMB64)</f>
        <v>22.675448995492012</v>
      </c>
      <c r="BMD64" s="1"/>
      <c r="BME64" s="2" t="s">
        <v>11</v>
      </c>
      <c r="BMF64" s="4" t="s">
        <v>166</v>
      </c>
      <c r="BMG64" s="4">
        <v>311</v>
      </c>
      <c r="BMH64" s="2">
        <v>15</v>
      </c>
      <c r="BMI64" s="1">
        <v>0.03</v>
      </c>
      <c r="BMJ64" s="1">
        <f t="shared" si="3163"/>
        <v>1.9999999999999997E-2</v>
      </c>
      <c r="BMK64" s="1">
        <f t="shared" si="3164"/>
        <v>0.45390070921985809</v>
      </c>
      <c r="BML64" s="1">
        <f t="shared" si="3165"/>
        <v>6.8085106382978716E-4</v>
      </c>
      <c r="BMM64" s="1">
        <f t="shared" si="3166"/>
        <v>5.2234536332792754</v>
      </c>
      <c r="BMN64" s="1">
        <f>AVERAGE(BMM50:BMM64)</f>
        <v>4.5977274167926963</v>
      </c>
      <c r="BMO64" s="1"/>
      <c r="BMP64" s="2" t="s">
        <v>11</v>
      </c>
      <c r="BMQ64" s="4" t="s">
        <v>167</v>
      </c>
      <c r="BMR64" s="4">
        <v>317</v>
      </c>
      <c r="BMS64" s="2">
        <v>15</v>
      </c>
      <c r="BMT64" s="1">
        <v>5.6000000000000001E-2</v>
      </c>
      <c r="BMU64" s="4">
        <f t="shared" si="3167"/>
        <v>4.5999999999999999E-2</v>
      </c>
      <c r="BMV64" s="1">
        <f t="shared" si="3168"/>
        <v>1.574468085106383</v>
      </c>
      <c r="BMW64" s="1">
        <f t="shared" si="3169"/>
        <v>2.3617021276595746E-3</v>
      </c>
      <c r="BMX64" s="1">
        <f t="shared" si="3170"/>
        <v>18.118854790437489</v>
      </c>
      <c r="BMY64" s="1">
        <f>AVERAGE(BMX50:BMX64)</f>
        <v>14.718168831271296</v>
      </c>
      <c r="BMZ64" s="1"/>
      <c r="BNA64" s="2" t="s">
        <v>11</v>
      </c>
      <c r="BNB64" s="4" t="s">
        <v>168</v>
      </c>
      <c r="BNC64" s="4">
        <v>324</v>
      </c>
      <c r="BND64" s="2">
        <v>15</v>
      </c>
      <c r="BNE64" s="1">
        <v>6.9000000000000006E-2</v>
      </c>
      <c r="BNF64" s="1">
        <f t="shared" si="3171"/>
        <v>5.6000000000000008E-2</v>
      </c>
      <c r="BNG64" s="1">
        <f t="shared" si="3172"/>
        <v>1.9071428571428575</v>
      </c>
      <c r="BNH64" s="1">
        <f t="shared" si="3173"/>
        <v>2.8607142857142863E-3</v>
      </c>
      <c r="BNI64" s="1">
        <f t="shared" si="3174"/>
        <v>21.947249880810819</v>
      </c>
      <c r="BNJ64" s="1">
        <f>AVERAGE(BNI50:BNI64)</f>
        <v>18.960670309015089</v>
      </c>
      <c r="BNK64" s="1"/>
      <c r="BNL64" s="2" t="s">
        <v>11</v>
      </c>
      <c r="BNM64" s="4" t="s">
        <v>169</v>
      </c>
      <c r="BNN64" s="4">
        <v>325</v>
      </c>
      <c r="BNO64" s="2">
        <v>15</v>
      </c>
      <c r="BNP64" s="1">
        <v>0.02</v>
      </c>
      <c r="BNQ64" s="1">
        <f t="shared" si="3175"/>
        <v>1.0000000000000009E-3</v>
      </c>
      <c r="BNR64" s="1">
        <f t="shared" si="3176"/>
        <v>0.1293706293706294</v>
      </c>
      <c r="BNS64" s="1">
        <f t="shared" si="3177"/>
        <v>1.9405594405594412E-4</v>
      </c>
      <c r="BNT64" s="1">
        <f t="shared" si="3178"/>
        <v>1.4887870194939901</v>
      </c>
      <c r="BNU64" s="1">
        <f>AVERAGE(BNT50:BNT64)</f>
        <v>2.2398867770765429</v>
      </c>
      <c r="BNV64" s="1"/>
      <c r="BNW64" s="2" t="s">
        <v>11</v>
      </c>
      <c r="BNX64" s="4" t="s">
        <v>170</v>
      </c>
      <c r="BNY64" s="4">
        <v>338</v>
      </c>
      <c r="BNZ64" s="2">
        <v>15</v>
      </c>
      <c r="BOA64" s="1">
        <v>7.0000000000000007E-2</v>
      </c>
      <c r="BOB64" s="1">
        <f t="shared" si="3179"/>
        <v>6.0000000000000005E-2</v>
      </c>
      <c r="BOC64" s="1">
        <f t="shared" si="3180"/>
        <v>2.0673076923076925</v>
      </c>
      <c r="BOD64" s="1">
        <f t="shared" si="3181"/>
        <v>3.100961538461539E-3</v>
      </c>
      <c r="BOE64" s="1">
        <f t="shared" si="3182"/>
        <v>23.790414196643823</v>
      </c>
      <c r="BOF64" s="1">
        <f>AVERAGE(BOE50:BOE64)</f>
        <v>19.65936552993978</v>
      </c>
      <c r="BOG64" s="1"/>
      <c r="BOH64" s="2" t="s">
        <v>11</v>
      </c>
      <c r="BOI64" s="4" t="s">
        <v>171</v>
      </c>
      <c r="BOJ64" s="4">
        <v>339</v>
      </c>
      <c r="BOK64" s="2">
        <v>15</v>
      </c>
      <c r="BOL64" s="1">
        <v>3.2000000000000001E-2</v>
      </c>
      <c r="BOM64" s="1">
        <f t="shared" si="3183"/>
        <v>2.7E-2</v>
      </c>
      <c r="BON64" s="1">
        <f t="shared" si="3184"/>
        <v>1.003257328990228</v>
      </c>
      <c r="BOO64" s="1">
        <f t="shared" si="3185"/>
        <v>1.504885993485342E-3</v>
      </c>
      <c r="BOP64" s="1">
        <f t="shared" si="3186"/>
        <v>11.545406371439963</v>
      </c>
      <c r="BOQ64" s="1">
        <f>AVERAGE(BOP50:BOP64)</f>
        <v>9.3712714053895816</v>
      </c>
      <c r="BOR64" s="1"/>
      <c r="BOS64" s="2" t="s">
        <v>11</v>
      </c>
      <c r="BOT64" s="4" t="s">
        <v>172</v>
      </c>
      <c r="BOU64" s="4">
        <v>345</v>
      </c>
      <c r="BOV64" s="2">
        <v>15</v>
      </c>
      <c r="BOW64" s="1">
        <v>6.3E-2</v>
      </c>
      <c r="BOX64" s="1">
        <f t="shared" si="3187"/>
        <v>5.6000000000000001E-2</v>
      </c>
      <c r="BOY64" s="1">
        <f t="shared" si="3188"/>
        <v>2.0032154340836015</v>
      </c>
      <c r="BOZ64" s="1">
        <f t="shared" si="3189"/>
        <v>3.0048231511254023E-3</v>
      </c>
      <c r="BPA64" s="1">
        <f t="shared" si="3190"/>
        <v>23.052845533970636</v>
      </c>
      <c r="BPB64" s="1">
        <f>AVERAGE(BPA50:BPA64)</f>
        <v>18.415140921465031</v>
      </c>
      <c r="BPC64" s="1"/>
      <c r="BPD64" s="2" t="s">
        <v>11</v>
      </c>
      <c r="BPE64" s="4" t="s">
        <v>173</v>
      </c>
      <c r="BPF64" s="4">
        <v>352</v>
      </c>
      <c r="BPG64" s="2">
        <v>15</v>
      </c>
      <c r="BPH64" s="1">
        <v>7.0000000000000007E-2</v>
      </c>
      <c r="BPI64" s="1">
        <f t="shared" si="3191"/>
        <v>6.1000000000000006E-2</v>
      </c>
      <c r="BPJ64" s="1">
        <f t="shared" si="3192"/>
        <v>2.0576923076923079</v>
      </c>
      <c r="BPK64" s="1">
        <f t="shared" si="3193"/>
        <v>3.0865384615384617E-3</v>
      </c>
      <c r="BPL64" s="1">
        <f t="shared" si="3194"/>
        <v>23.679761107357105</v>
      </c>
      <c r="BPM64" s="1">
        <f>AVERAGE(BPL50:BPL64)</f>
        <v>19.007741781918007</v>
      </c>
      <c r="BPN64" s="1"/>
      <c r="BPO64" s="2" t="s">
        <v>11</v>
      </c>
      <c r="BPP64" s="4" t="s">
        <v>174</v>
      </c>
      <c r="BPQ64" s="4">
        <v>353</v>
      </c>
      <c r="BPR64" s="2">
        <v>15</v>
      </c>
      <c r="BPS64" s="1">
        <v>2.3E-2</v>
      </c>
      <c r="BPT64" s="1">
        <f t="shared" si="3195"/>
        <v>1.4E-2</v>
      </c>
      <c r="BPU64" s="1">
        <f t="shared" si="3196"/>
        <v>0.45</v>
      </c>
      <c r="BPV64" s="1">
        <f t="shared" si="3197"/>
        <v>6.7500000000000004E-4</v>
      </c>
      <c r="BPW64" s="1">
        <f t="shared" si="3198"/>
        <v>5.1785645786182828</v>
      </c>
      <c r="BPX64" s="1">
        <f>AVERAGE(BPW50:BPW64)</f>
        <v>5.51101563798637</v>
      </c>
      <c r="BPY64" s="1"/>
      <c r="BPZ64" s="2" t="s">
        <v>11</v>
      </c>
      <c r="BQA64" s="4" t="s">
        <v>175</v>
      </c>
      <c r="BQB64" s="4">
        <v>358</v>
      </c>
      <c r="BQC64" s="2">
        <v>15</v>
      </c>
      <c r="BQD64" s="1">
        <v>4.4999999999999998E-2</v>
      </c>
      <c r="BQE64" s="1">
        <f t="shared" si="3199"/>
        <v>3.4999999999999996E-2</v>
      </c>
      <c r="BQF64" s="1">
        <f t="shared" si="3200"/>
        <v>1.1587837837837835</v>
      </c>
      <c r="BQG64" s="1">
        <f t="shared" si="3201"/>
        <v>1.7381756756756754E-3</v>
      </c>
      <c r="BQH64" s="1">
        <f t="shared" si="3202"/>
        <v>13.335192571066596</v>
      </c>
      <c r="BQI64" s="1">
        <f>AVERAGE(BQH50:BQH64)</f>
        <v>12.63538654692899</v>
      </c>
      <c r="BQJ64" s="1"/>
      <c r="BQK64" s="2" t="s">
        <v>11</v>
      </c>
      <c r="BQL64" s="4" t="s">
        <v>176</v>
      </c>
      <c r="BQM64" s="4">
        <v>366</v>
      </c>
      <c r="BQN64" s="2">
        <v>15</v>
      </c>
      <c r="BQO64" s="1">
        <v>6.4000000000000001E-2</v>
      </c>
      <c r="BQP64" s="1">
        <f t="shared" si="3203"/>
        <v>5.3000000000000005E-2</v>
      </c>
      <c r="BQQ64" s="1">
        <f t="shared" si="3204"/>
        <v>1.9632107023411371</v>
      </c>
      <c r="BQR64" s="1">
        <f t="shared" si="3205"/>
        <v>2.9448160535117058E-3</v>
      </c>
      <c r="BQS64" s="1">
        <f t="shared" si="3206"/>
        <v>22.592474230018073</v>
      </c>
      <c r="BQT64" s="1">
        <f>AVERAGE(BQS50:BQS64)</f>
        <v>20.847683488801461</v>
      </c>
      <c r="BQU64" s="1"/>
      <c r="BQV64" s="2" t="s">
        <v>11</v>
      </c>
      <c r="BQW64" s="4" t="s">
        <v>177</v>
      </c>
      <c r="BQX64" s="4">
        <v>367</v>
      </c>
      <c r="BQY64" s="2">
        <v>15</v>
      </c>
      <c r="BQZ64" s="1">
        <v>3.6999999999999998E-2</v>
      </c>
      <c r="BRA64" s="1">
        <f t="shared" si="3207"/>
        <v>1.5999999999999997E-2</v>
      </c>
      <c r="BRB64" s="1">
        <f t="shared" si="3208"/>
        <v>-0.21212121212121224</v>
      </c>
      <c r="BRC64" s="1">
        <f t="shared" si="3209"/>
        <v>-3.1818181818181837E-4</v>
      </c>
      <c r="BRD64" s="1">
        <f t="shared" si="3210"/>
        <v>-2.4410742121432993</v>
      </c>
      <c r="BRE64" s="1">
        <f>AVERAGE(BRD50:BRD64)</f>
        <v>-1.0203431892027546</v>
      </c>
      <c r="BRF64" s="1"/>
      <c r="BRG64" s="2" t="s">
        <v>11</v>
      </c>
      <c r="BRH64" s="4" t="s">
        <v>178</v>
      </c>
      <c r="BRI64" s="4">
        <v>373</v>
      </c>
      <c r="BRJ64" s="2">
        <v>15</v>
      </c>
      <c r="BRK64" s="1">
        <v>7.0999999999999994E-2</v>
      </c>
      <c r="BRL64" s="1">
        <f t="shared" si="3211"/>
        <v>4.8999999999999995E-2</v>
      </c>
      <c r="BRM64" s="1">
        <f t="shared" si="3212"/>
        <v>1.206779661016949</v>
      </c>
      <c r="BRN64" s="1">
        <f t="shared" si="3213"/>
        <v>1.8101694915254236E-3</v>
      </c>
      <c r="BRO64" s="1">
        <f t="shared" si="3214"/>
        <v>13.887525348309667</v>
      </c>
      <c r="BRP64" s="1">
        <f>AVERAGE(BRO50:BRO64)</f>
        <v>11.598944392033921</v>
      </c>
      <c r="BRQ64" s="1"/>
      <c r="BRR64" s="2" t="s">
        <v>11</v>
      </c>
      <c r="BRS64" s="1" t="s">
        <v>179</v>
      </c>
      <c r="BRT64" s="1">
        <v>380</v>
      </c>
      <c r="BRU64" s="2">
        <v>15</v>
      </c>
      <c r="BRV64" s="1">
        <v>8.2000000000000003E-2</v>
      </c>
      <c r="BRW64" s="1">
        <f t="shared" si="3215"/>
        <v>5.2000000000000005E-2</v>
      </c>
      <c r="BRX64" s="1">
        <f t="shared" si="3216"/>
        <v>1.3087248322147653</v>
      </c>
      <c r="BRY64" s="1">
        <f t="shared" si="3217"/>
        <v>1.9630872483221481E-3</v>
      </c>
      <c r="BRZ64" s="1">
        <f t="shared" si="3218"/>
        <v>15.060702353923419</v>
      </c>
      <c r="BSA64" s="1">
        <f>AVERAGE(BRZ50:BRZ64)</f>
        <v>12.795160803247757</v>
      </c>
      <c r="BSB64" s="1"/>
      <c r="BSC64" s="2" t="s">
        <v>11</v>
      </c>
      <c r="BSD64" s="1" t="s">
        <v>180</v>
      </c>
      <c r="BSE64" s="1">
        <v>394</v>
      </c>
      <c r="BSF64" s="2">
        <v>15</v>
      </c>
      <c r="BSG64" s="1">
        <v>6.3E-2</v>
      </c>
      <c r="BSH64" s="1">
        <f t="shared" si="3219"/>
        <v>5.1000000000000004E-2</v>
      </c>
      <c r="BSI64" s="1">
        <f t="shared" si="3220"/>
        <v>1.365248226950355</v>
      </c>
      <c r="BSJ64" s="1">
        <f t="shared" si="3221"/>
        <v>2.0478723404255324E-3</v>
      </c>
      <c r="BSK64" s="1">
        <f t="shared" si="3222"/>
        <v>15.711169131347827</v>
      </c>
      <c r="BSL64" s="1">
        <f>AVERAGE(BSK50:BSK64)</f>
        <v>13.289880728421492</v>
      </c>
      <c r="BSM64" s="1"/>
      <c r="BSN64" s="1" t="s">
        <v>11</v>
      </c>
      <c r="BSO64" s="1" t="s">
        <v>181</v>
      </c>
      <c r="BSP64" s="1">
        <v>395</v>
      </c>
      <c r="BSQ64" s="2">
        <v>15</v>
      </c>
      <c r="BSR64" s="1">
        <v>3.2000000000000001E-2</v>
      </c>
      <c r="BSS64" s="1">
        <f t="shared" si="3223"/>
        <v>2.1999999999999999E-2</v>
      </c>
      <c r="BST64" s="1">
        <f t="shared" si="3224"/>
        <v>0.78546712802768159</v>
      </c>
      <c r="BSU64" s="1">
        <f t="shared" si="3225"/>
        <v>1.1782006920415225E-3</v>
      </c>
      <c r="BSV64" s="1">
        <f t="shared" si="3226"/>
        <v>9.0390938819404081</v>
      </c>
      <c r="BSW64" s="1">
        <f>AVERAGE(BSV50:BSV64)</f>
        <v>6.4109872907154424</v>
      </c>
      <c r="BSX64" s="1"/>
      <c r="BSY64" s="1" t="s">
        <v>11</v>
      </c>
      <c r="BSZ64" s="1" t="s">
        <v>182</v>
      </c>
      <c r="BTA64" s="1">
        <v>401</v>
      </c>
      <c r="BTB64" s="1">
        <v>15</v>
      </c>
      <c r="BTC64" s="1">
        <v>4.8000000000000001E-2</v>
      </c>
      <c r="BTD64" s="1">
        <f t="shared" si="3227"/>
        <v>3.6000000000000004E-2</v>
      </c>
      <c r="BTE64" s="1">
        <f t="shared" si="3228"/>
        <v>1.3811188811188813</v>
      </c>
      <c r="BTF64" s="1">
        <f t="shared" si="3229"/>
        <v>2.071678321678322E-3</v>
      </c>
      <c r="BTG64" s="1">
        <f t="shared" si="3230"/>
        <v>15.893807370273674</v>
      </c>
      <c r="BTH64" s="1">
        <f>AVERAGE(BTG50:BTG64)</f>
        <v>12.674808409205584</v>
      </c>
      <c r="BTI64" s="1"/>
      <c r="BTJ64" s="1" t="s">
        <v>11</v>
      </c>
      <c r="BTK64" s="1" t="s">
        <v>183</v>
      </c>
      <c r="BTL64" s="1">
        <v>408</v>
      </c>
      <c r="BTM64" s="1">
        <v>15</v>
      </c>
      <c r="BTN64" s="1">
        <v>0.06</v>
      </c>
      <c r="BTO64" s="1">
        <f t="shared" si="3231"/>
        <v>4.8000000000000001E-2</v>
      </c>
      <c r="BTP64" s="5">
        <f t="shared" si="3232"/>
        <v>1.9337979094076656</v>
      </c>
      <c r="BTQ64" s="1">
        <f t="shared" si="3233"/>
        <v>2.9006968641114984E-3</v>
      </c>
      <c r="BTR64" s="1">
        <f t="shared" si="3234"/>
        <v>22.253994124143606</v>
      </c>
      <c r="BTS64" s="1">
        <f>AVERAGE(BTR50:BTR64)</f>
        <v>18.671969844701877</v>
      </c>
      <c r="BTT64" s="1"/>
      <c r="BTU64" s="1" t="s">
        <v>11</v>
      </c>
      <c r="BTV64" s="1" t="s">
        <v>184</v>
      </c>
      <c r="BTW64" s="1">
        <v>409</v>
      </c>
      <c r="BTX64" s="1">
        <v>15</v>
      </c>
      <c r="BTY64" s="1">
        <v>3.5000000000000003E-2</v>
      </c>
      <c r="BTZ64" s="1">
        <f t="shared" si="3235"/>
        <v>2.5000000000000001E-2</v>
      </c>
      <c r="BUA64" s="1">
        <f t="shared" si="3236"/>
        <v>0.96539792387543266</v>
      </c>
      <c r="BUB64" s="1">
        <f t="shared" si="3237"/>
        <v>1.448096885813149E-3</v>
      </c>
      <c r="BUC64" s="1">
        <f t="shared" si="3238"/>
        <v>11.109723317450989</v>
      </c>
      <c r="BUD64" s="1">
        <f>AVERAGE(BUC50:BUC64)</f>
        <v>10.552246161736601</v>
      </c>
      <c r="BUE64" s="1"/>
      <c r="BUF64" s="1" t="s">
        <v>11</v>
      </c>
      <c r="BUG64" s="1" t="s">
        <v>185</v>
      </c>
      <c r="BUH64" s="1">
        <v>415</v>
      </c>
      <c r="BUI64" s="1">
        <v>15</v>
      </c>
      <c r="BUJ64" s="1">
        <v>5.8999999999999997E-2</v>
      </c>
      <c r="BUK64" s="1">
        <f t="shared" si="3239"/>
        <v>4.5999999999999999E-2</v>
      </c>
      <c r="BUL64" s="1">
        <f t="shared" si="3240"/>
        <v>1.759581881533101</v>
      </c>
      <c r="BUM64" s="1">
        <f t="shared" si="3241"/>
        <v>2.6393728222996516E-3</v>
      </c>
      <c r="BUN64" s="1">
        <f t="shared" si="3242"/>
        <v>20.249129788635173</v>
      </c>
      <c r="BUO64" s="1">
        <f>AVERAGE(BUN50:BUN64)</f>
        <v>18.270996977600188</v>
      </c>
      <c r="BUP64" s="1"/>
      <c r="BUQ64" s="1" t="s">
        <v>11</v>
      </c>
      <c r="BUR64" s="1" t="s">
        <v>186</v>
      </c>
      <c r="BUS64" s="1">
        <v>422</v>
      </c>
      <c r="BUT64" s="1">
        <v>15</v>
      </c>
      <c r="BUU64" s="1">
        <v>7.2999999999999995E-2</v>
      </c>
      <c r="BUV64" s="1">
        <f t="shared" si="3243"/>
        <v>5.7999999999999996E-2</v>
      </c>
      <c r="BUW64" s="1">
        <f t="shared" si="3244"/>
        <v>2.1543859649122803</v>
      </c>
      <c r="BUX64" s="1">
        <f t="shared" si="3245"/>
        <v>3.2315789473684204E-3</v>
      </c>
      <c r="BUY64" s="1">
        <f t="shared" si="3246"/>
        <v>24.792504103482454</v>
      </c>
      <c r="BUZ64" s="1">
        <f>AVERAGE(BUY50:BUY64)</f>
        <v>21.266100153910031</v>
      </c>
      <c r="BVA64" s="1"/>
      <c r="BVB64" s="1" t="s">
        <v>11</v>
      </c>
      <c r="BVC64" s="1" t="s">
        <v>187</v>
      </c>
      <c r="BVD64" s="1">
        <v>423</v>
      </c>
      <c r="BVE64" s="1">
        <v>15</v>
      </c>
      <c r="BVF64" s="1">
        <v>2.7E-2</v>
      </c>
      <c r="BVG64" s="1">
        <f t="shared" si="3247"/>
        <v>1.7000000000000001E-2</v>
      </c>
      <c r="BVH64" s="1">
        <f t="shared" si="3248"/>
        <v>-0.35836177474402725</v>
      </c>
      <c r="BVI64" s="1">
        <f t="shared" si="3249"/>
        <v>-5.3754266211604093E-4</v>
      </c>
      <c r="BVJ64" s="1">
        <f t="shared" si="3250"/>
        <v>-4.1239990956004524</v>
      </c>
      <c r="BVK64" s="1">
        <f>AVERAGE(BVJ50:BVJ64)</f>
        <v>-2.9195295184727019</v>
      </c>
      <c r="BVL64" s="1"/>
      <c r="BVM64" s="1" t="s">
        <v>11</v>
      </c>
      <c r="BVN64" s="1" t="s">
        <v>188</v>
      </c>
      <c r="BVO64" s="1">
        <v>436</v>
      </c>
      <c r="BVP64" s="1">
        <v>15</v>
      </c>
      <c r="BVQ64" s="1">
        <v>6.2E-2</v>
      </c>
      <c r="BVR64" s="1">
        <f t="shared" si="3251"/>
        <v>0.05</v>
      </c>
      <c r="BVS64" s="1">
        <f t="shared" si="3252"/>
        <v>1.0580204778156999</v>
      </c>
      <c r="BVT64" s="1">
        <f t="shared" si="3253"/>
        <v>1.5870307167235498E-3</v>
      </c>
      <c r="BVU64" s="1">
        <f t="shared" si="3254"/>
        <v>12.175616377487051</v>
      </c>
      <c r="BVV64" s="1">
        <f>AVERAGE(BVU50:BVU64)</f>
        <v>11.049699164085022</v>
      </c>
      <c r="BVW64" s="1"/>
      <c r="BVX64" s="1" t="s">
        <v>11</v>
      </c>
      <c r="BVY64" s="1" t="s">
        <v>189</v>
      </c>
      <c r="BVZ64" s="1">
        <v>437</v>
      </c>
      <c r="BWA64" s="1">
        <v>15</v>
      </c>
      <c r="BWB64" s="1">
        <v>5.0000000000000001E-3</v>
      </c>
      <c r="BWC64" s="1">
        <f t="shared" si="3255"/>
        <v>0</v>
      </c>
      <c r="BWD64" s="1">
        <f t="shared" si="3256"/>
        <v>-0.7946768060836501</v>
      </c>
      <c r="BWE64" s="1">
        <f t="shared" si="3257"/>
        <v>-1.1920152091254752E-3</v>
      </c>
      <c r="BWF64" s="1">
        <f t="shared" si="3258"/>
        <v>-9.1450781320762218</v>
      </c>
      <c r="BWG64" s="1">
        <f>AVERAGE(BWF50:BWF64)</f>
        <v>-1.6481560269930029</v>
      </c>
      <c r="BWH64" s="1"/>
      <c r="BWI64" s="1" t="s">
        <v>11</v>
      </c>
      <c r="BWJ64" s="1" t="s">
        <v>190</v>
      </c>
      <c r="BWK64" s="1">
        <v>443</v>
      </c>
      <c r="BWL64" s="1">
        <v>15</v>
      </c>
      <c r="BWM64" s="1">
        <v>3.6999999999999998E-2</v>
      </c>
      <c r="BWN64" s="1">
        <f t="shared" si="3259"/>
        <v>2.6999999999999996E-2</v>
      </c>
      <c r="BWO64" s="1">
        <f t="shared" si="3260"/>
        <v>0.20454545454545436</v>
      </c>
      <c r="BWP64" s="1">
        <f t="shared" si="3261"/>
        <v>3.0681818181818154E-4</v>
      </c>
      <c r="BWQ64" s="1">
        <f t="shared" si="3262"/>
        <v>2.353892990281035</v>
      </c>
      <c r="BWR64" s="1">
        <f>AVERAGE(BWQ50:BWQ64)</f>
        <v>5.6377190137595194</v>
      </c>
      <c r="BWS64" s="1"/>
      <c r="BWT64" s="1" t="s">
        <v>11</v>
      </c>
      <c r="BWU64" s="1" t="s">
        <v>191</v>
      </c>
      <c r="BWV64" s="1">
        <v>450</v>
      </c>
      <c r="BWW64" s="1">
        <v>15</v>
      </c>
      <c r="BWX64" s="1">
        <v>3.2000000000000001E-2</v>
      </c>
      <c r="BWY64" s="1">
        <f t="shared" si="3263"/>
        <v>2.8000000000000001E-2</v>
      </c>
      <c r="BWZ64" s="1">
        <f t="shared" si="3264"/>
        <v>0.58333333333333337</v>
      </c>
      <c r="BXA64" s="1">
        <f t="shared" si="3265"/>
        <v>8.7500000000000013E-4</v>
      </c>
      <c r="BXB64" s="1">
        <f t="shared" si="3266"/>
        <v>6.7129540833940702</v>
      </c>
      <c r="BXC64" s="1">
        <f>AVERAGE(BXB50:BXB64)</f>
        <v>10.607048659908378</v>
      </c>
      <c r="BXD64" s="1"/>
      <c r="BXE64" s="1" t="s">
        <v>11</v>
      </c>
      <c r="BXF64" s="1" t="s">
        <v>192</v>
      </c>
      <c r="BXG64" s="1">
        <v>451</v>
      </c>
      <c r="BXH64" s="1">
        <v>15</v>
      </c>
      <c r="BXI64" s="1">
        <v>1.4E-2</v>
      </c>
      <c r="BXJ64" s="1">
        <f t="shared" si="3267"/>
        <v>1.7000000000000001E-2</v>
      </c>
      <c r="BXK64" s="1">
        <f t="shared" si="3268"/>
        <v>1.1245283018867924</v>
      </c>
      <c r="BXL64" s="1">
        <f t="shared" si="3269"/>
        <v>1.6867924528301886E-3</v>
      </c>
      <c r="BXM64" s="1">
        <f t="shared" si="3270"/>
        <v>12.940983181788244</v>
      </c>
      <c r="BXN64" s="1">
        <f>AVERAGE(BXM50:BXM64)</f>
        <v>10.711775788057386</v>
      </c>
      <c r="BXO64" s="1"/>
      <c r="BXP64" s="1" t="s">
        <v>11</v>
      </c>
      <c r="BXQ64" s="1" t="s">
        <v>193</v>
      </c>
      <c r="BXR64" s="1">
        <v>464</v>
      </c>
      <c r="BXS64" s="1">
        <v>15</v>
      </c>
      <c r="BXT64" s="1">
        <v>0.05</v>
      </c>
      <c r="BXU64" s="1">
        <f t="shared" si="3271"/>
        <v>4.5999999999999999E-2</v>
      </c>
      <c r="BXV64" s="1">
        <f t="shared" si="3272"/>
        <v>2.4963235294117649</v>
      </c>
      <c r="BXW64" s="1">
        <f t="shared" si="3273"/>
        <v>3.7444852941176474E-3</v>
      </c>
      <c r="BXX64" s="1">
        <f t="shared" si="3274"/>
        <v>28.727494680406977</v>
      </c>
      <c r="BXY64" s="1">
        <f>AVERAGE(BXX50:BXX64)</f>
        <v>26.386422458046862</v>
      </c>
      <c r="BXZ64" s="1"/>
      <c r="BYA64" s="1" t="s">
        <v>11</v>
      </c>
      <c r="BYB64" s="1" t="s">
        <v>194</v>
      </c>
      <c r="BYC64" s="1">
        <v>465</v>
      </c>
      <c r="BYD64" s="1">
        <v>15</v>
      </c>
      <c r="BYE64" s="1">
        <v>2.5999999999999999E-2</v>
      </c>
      <c r="BYF64" s="1">
        <f t="shared" si="3275"/>
        <v>2.0999999999999998E-2</v>
      </c>
      <c r="BYG64" s="1">
        <f t="shared" si="3276"/>
        <v>0.62172284644194742</v>
      </c>
      <c r="BYH64" s="1">
        <f t="shared" si="3277"/>
        <v>9.325842696629212E-4</v>
      </c>
      <c r="BYI64" s="1">
        <f t="shared" si="3278"/>
        <v>7.1547375784488949</v>
      </c>
      <c r="BYJ64" s="1">
        <f>AVERAGE(BYI50:BYI64)</f>
        <v>6.4076565461610588</v>
      </c>
      <c r="BYK64" s="1"/>
      <c r="BYL64" s="1" t="s">
        <v>11</v>
      </c>
      <c r="BYM64" s="1" t="s">
        <v>195</v>
      </c>
      <c r="BYN64" s="1">
        <v>479</v>
      </c>
      <c r="BYO64" s="1">
        <v>15</v>
      </c>
      <c r="BYP64" s="1">
        <v>6.8000000000000005E-2</v>
      </c>
      <c r="BYQ64" s="1">
        <f t="shared" si="3279"/>
        <v>5.7000000000000009E-2</v>
      </c>
      <c r="BYR64" s="1">
        <f t="shared" si="3280"/>
        <v>2.2767527675276757</v>
      </c>
      <c r="BYS64" s="1">
        <f t="shared" si="3281"/>
        <v>3.4151291512915139E-3</v>
      </c>
      <c r="BYT64" s="1">
        <f t="shared" si="3282"/>
        <v>26.200691635977705</v>
      </c>
      <c r="BYU64" s="1">
        <f>AVERAGE(BYT50:BYT64)</f>
        <v>20.708596360580973</v>
      </c>
      <c r="BYV64" s="1"/>
      <c r="BYW64" s="1" t="s">
        <v>11</v>
      </c>
      <c r="BYX64" s="1" t="s">
        <v>196</v>
      </c>
      <c r="BYY64" s="1">
        <v>480</v>
      </c>
      <c r="BYZ64" s="1">
        <v>15</v>
      </c>
      <c r="BZA64" s="1">
        <v>5.3999999999999999E-2</v>
      </c>
      <c r="BZB64" s="1">
        <f t="shared" si="3283"/>
        <v>4.1000000000000002E-2</v>
      </c>
      <c r="BZC64" s="1">
        <f t="shared" si="3284"/>
        <v>1.9400749063670411</v>
      </c>
      <c r="BZD64" s="1">
        <f t="shared" si="3285"/>
        <v>2.9101123595505615E-3</v>
      </c>
      <c r="BZE64" s="1">
        <f t="shared" si="3286"/>
        <v>22.326229311063422</v>
      </c>
      <c r="BZF64" s="1">
        <f>AVERAGE(BZE50:BZE64)</f>
        <v>12.068232060034283</v>
      </c>
      <c r="BZG64" s="1"/>
      <c r="BZH64" s="1" t="s">
        <v>11</v>
      </c>
      <c r="BZI64" s="1" t="s">
        <v>197</v>
      </c>
      <c r="BZJ64" s="1">
        <v>494</v>
      </c>
      <c r="BZK64" s="1">
        <v>15</v>
      </c>
      <c r="BZL64" s="1">
        <v>8.3000000000000004E-2</v>
      </c>
      <c r="BZM64" s="1">
        <f t="shared" si="3287"/>
        <v>6.8000000000000005E-2</v>
      </c>
      <c r="BZN64" s="1">
        <f t="shared" si="3288"/>
        <v>3.2352941176470593</v>
      </c>
      <c r="BZO64" s="1">
        <f t="shared" si="3289"/>
        <v>4.8529411764705894E-3</v>
      </c>
      <c r="BZP64" s="1">
        <f t="shared" si="3290"/>
        <v>37.231510042353669</v>
      </c>
      <c r="BZQ64" s="1">
        <f>AVERAGE(BZP50:BZP64)</f>
        <v>29.023654419380239</v>
      </c>
      <c r="BZR64" s="1"/>
      <c r="BZS64" s="1" t="s">
        <v>11</v>
      </c>
      <c r="BZT64" s="1" t="s">
        <v>198</v>
      </c>
      <c r="BZU64" s="1">
        <v>495</v>
      </c>
      <c r="BZV64" s="1">
        <v>15</v>
      </c>
      <c r="BZW64" s="1">
        <v>5.8000000000000003E-2</v>
      </c>
      <c r="BZX64" s="1">
        <f t="shared" si="3291"/>
        <v>4.4000000000000004E-2</v>
      </c>
      <c r="BZY64" s="1">
        <f t="shared" si="3292"/>
        <v>2.0147601476014763</v>
      </c>
      <c r="BZZ64" s="1">
        <f t="shared" si="3293"/>
        <v>3.0221402214022143E-3</v>
      </c>
      <c r="CAA64" s="1">
        <f t="shared" si="3294"/>
        <v>23.185701188401659</v>
      </c>
      <c r="CAB64" s="1">
        <f>AVERAGE(CAA50:CAA64)</f>
        <v>12.739396257363552</v>
      </c>
      <c r="CAC64" s="1"/>
      <c r="CAD64" s="1" t="s">
        <v>11</v>
      </c>
      <c r="CAE64" s="1" t="s">
        <v>199</v>
      </c>
      <c r="CAF64" s="1">
        <v>501</v>
      </c>
      <c r="CAG64" s="1">
        <v>15</v>
      </c>
      <c r="CAH64" s="1">
        <v>4.3999999999999997E-2</v>
      </c>
      <c r="CAI64" s="1">
        <f t="shared" si="3295"/>
        <v>2.6999999999999996E-2</v>
      </c>
      <c r="CAJ64" s="1">
        <f t="shared" si="3296"/>
        <v>1.4395604395604393</v>
      </c>
      <c r="CAK64" s="1">
        <f t="shared" si="3297"/>
        <v>2.1593406593406589E-3</v>
      </c>
      <c r="CAL64" s="1">
        <f t="shared" si="3298"/>
        <v>16.566348224639679</v>
      </c>
      <c r="CAM64" s="1">
        <f>AVERAGE(CAL50:CAL64)</f>
        <v>16.369631621463295</v>
      </c>
      <c r="CAN64" s="1"/>
      <c r="CAO64" s="1" t="s">
        <v>11</v>
      </c>
      <c r="CAP64" s="1" t="s">
        <v>200</v>
      </c>
      <c r="CAQ64" s="1">
        <v>508</v>
      </c>
      <c r="CAR64" s="1">
        <v>15</v>
      </c>
      <c r="CAS64" s="1">
        <v>6.2E-2</v>
      </c>
      <c r="CAT64" s="1">
        <f t="shared" si="3299"/>
        <v>2.4E-2</v>
      </c>
      <c r="CAU64" s="1">
        <f t="shared" si="3300"/>
        <v>1.3223443223443223</v>
      </c>
      <c r="CAV64" s="1">
        <f t="shared" si="3301"/>
        <v>1.9835164835164836E-3</v>
      </c>
      <c r="CAW64" s="1">
        <f t="shared" si="3302"/>
        <v>15.217434374287341</v>
      </c>
      <c r="CAX64" s="1">
        <f>AVERAGE(CAW50:CAW64)</f>
        <v>14.261953730287765</v>
      </c>
      <c r="CAY64" s="1"/>
      <c r="CAZ64" s="1" t="s">
        <v>11</v>
      </c>
      <c r="CBA64" s="1" t="s">
        <v>201</v>
      </c>
      <c r="CBB64" s="1">
        <v>509</v>
      </c>
      <c r="CBC64" s="1">
        <v>15</v>
      </c>
      <c r="CBD64" s="1">
        <v>2.5000000000000001E-2</v>
      </c>
      <c r="CBE64" s="1">
        <f t="shared" si="3303"/>
        <v>1.2000000000000002E-2</v>
      </c>
      <c r="CBF64" s="1">
        <f t="shared" si="3304"/>
        <v>0.32330827067669182</v>
      </c>
      <c r="CBG64" s="1">
        <f t="shared" si="3305"/>
        <v>4.8496240601503775E-4</v>
      </c>
      <c r="CBH64" s="1">
        <f t="shared" si="3306"/>
        <v>3.7206061300014404</v>
      </c>
      <c r="CBI64" s="1">
        <f>AVERAGE(CBH50:CBH64)</f>
        <v>2.797665074497206</v>
      </c>
      <c r="CBJ64" s="1"/>
      <c r="CBK64" s="1" t="s">
        <v>11</v>
      </c>
      <c r="CBL64" s="1" t="s">
        <v>202</v>
      </c>
      <c r="CBM64" s="1">
        <v>515</v>
      </c>
      <c r="CBN64" s="1">
        <v>15</v>
      </c>
      <c r="CBO64" s="1">
        <v>4.9000000000000002E-2</v>
      </c>
      <c r="CBP64" s="1">
        <f t="shared" si="2463"/>
        <v>3.4000000000000002E-2</v>
      </c>
      <c r="CBQ64" s="1">
        <f t="shared" si="3307"/>
        <v>1.2546816479400749</v>
      </c>
      <c r="CBR64" s="1">
        <f t="shared" si="3308"/>
        <v>1.8820224719101122E-3</v>
      </c>
      <c r="CBS64" s="1">
        <f t="shared" si="3309"/>
        <v>14.438777643255301</v>
      </c>
      <c r="CBT64" s="1">
        <f>AVERAGE(CBS50:CBS64)</f>
        <v>9.640218705098814</v>
      </c>
      <c r="CBU64" s="1"/>
      <c r="CBV64" s="1" t="s">
        <v>11</v>
      </c>
      <c r="CBW64" s="1" t="s">
        <v>203</v>
      </c>
      <c r="CBX64" s="1">
        <v>522</v>
      </c>
      <c r="CBY64" s="1">
        <v>15</v>
      </c>
      <c r="CBZ64" s="1">
        <v>5.6000000000000001E-2</v>
      </c>
      <c r="CCA64" s="1">
        <f t="shared" si="3310"/>
        <v>4.2000000000000003E-2</v>
      </c>
      <c r="CCB64" s="1">
        <f t="shared" si="3311"/>
        <v>1.5655430711610487</v>
      </c>
      <c r="CCC64" s="1">
        <f t="shared" si="3312"/>
        <v>2.348314606741573E-3</v>
      </c>
      <c r="CCD64" s="1">
        <f t="shared" si="3313"/>
        <v>18.016146432479751</v>
      </c>
      <c r="CCE64" s="1">
        <f>AVERAGE(CCD50:CCD64)</f>
        <v>13.849732983182202</v>
      </c>
      <c r="CCF64" s="1"/>
      <c r="CCG64" s="1" t="s">
        <v>11</v>
      </c>
      <c r="CCH64" s="1" t="s">
        <v>204</v>
      </c>
      <c r="CCI64" s="1">
        <v>523</v>
      </c>
      <c r="CCJ64" s="1">
        <v>15</v>
      </c>
      <c r="CCK64" s="1">
        <v>3.6999999999999998E-2</v>
      </c>
      <c r="CCL64" s="1">
        <f t="shared" si="3314"/>
        <v>1.7999999999999999E-2</v>
      </c>
      <c r="CCM64" s="1">
        <f t="shared" si="3315"/>
        <v>0.76045627376425839</v>
      </c>
      <c r="CCN64" s="1">
        <f t="shared" si="3316"/>
        <v>1.1406844106463877E-3</v>
      </c>
      <c r="CCO64" s="1">
        <f t="shared" si="3317"/>
        <v>8.7512709397858579</v>
      </c>
      <c r="CCP64" s="1">
        <f>AVERAGE(CCO50:CCO64)</f>
        <v>7.5260930082158373</v>
      </c>
      <c r="CCQ64" s="1"/>
      <c r="CCR64" s="1" t="s">
        <v>11</v>
      </c>
      <c r="CCS64" s="1" t="s">
        <v>205</v>
      </c>
      <c r="CCT64" s="1">
        <v>536</v>
      </c>
      <c r="CCU64" s="1">
        <v>15</v>
      </c>
      <c r="CCV64" s="1">
        <v>5.5E-2</v>
      </c>
      <c r="CCW64" s="1">
        <f t="shared" si="3318"/>
        <v>3.5000000000000003E-2</v>
      </c>
      <c r="CCX64" s="1">
        <f t="shared" si="3319"/>
        <v>1.3088803088803092</v>
      </c>
      <c r="CCY64" s="1">
        <f t="shared" si="3320"/>
        <v>1.9633204633204638E-3</v>
      </c>
      <c r="CCZ64" s="1">
        <f t="shared" si="3321"/>
        <v>15.062491567152279</v>
      </c>
      <c r="CDA64" s="1">
        <f>AVERAGE(CCZ50:CCZ64)</f>
        <v>13.196342169451997</v>
      </c>
      <c r="CDB64" s="1"/>
      <c r="CDC64" s="1" t="s">
        <v>11</v>
      </c>
      <c r="CDD64" s="1" t="s">
        <v>206</v>
      </c>
      <c r="CDE64" s="1">
        <v>542</v>
      </c>
      <c r="CDF64" s="1">
        <v>15</v>
      </c>
      <c r="CDG64" s="1">
        <v>4.7E-2</v>
      </c>
      <c r="CDH64" s="1">
        <f t="shared" si="3322"/>
        <v>3.2000000000000001E-2</v>
      </c>
      <c r="CDI64" s="1">
        <f t="shared" si="3323"/>
        <v>0.84469696969696972</v>
      </c>
      <c r="CDJ64" s="1">
        <f t="shared" si="3324"/>
        <v>1.2670454545454545E-3</v>
      </c>
      <c r="CDK64" s="1">
        <f t="shared" si="3325"/>
        <v>9.7207062376420623</v>
      </c>
      <c r="CDL64" s="1">
        <f>AVERAGE(CDK50:CDK64)</f>
        <v>9.3138605356181792</v>
      </c>
      <c r="CDM64" s="1"/>
      <c r="CDN64" s="1" t="s">
        <v>11</v>
      </c>
      <c r="CDO64" s="1" t="s">
        <v>207</v>
      </c>
      <c r="CDP64" s="1">
        <v>549</v>
      </c>
      <c r="CDQ64" s="1">
        <v>15</v>
      </c>
      <c r="CDR64" s="1">
        <v>5.3999999999999999E-2</v>
      </c>
      <c r="CDS64" s="1">
        <f t="shared" si="3326"/>
        <v>3.9E-2</v>
      </c>
      <c r="CDT64" s="1">
        <f t="shared" si="3327"/>
        <v>1.0342205323193916</v>
      </c>
      <c r="CDU64" s="1">
        <f t="shared" si="3328"/>
        <v>1.5513307984790874E-3</v>
      </c>
      <c r="CDV64" s="1">
        <f t="shared" si="3329"/>
        <v>11.901728478108769</v>
      </c>
      <c r="CDW64" s="1">
        <f>AVERAGE(CDV50:CDV64)</f>
        <v>10.414012418345173</v>
      </c>
      <c r="CDX64" s="1"/>
      <c r="CDY64" s="1" t="s">
        <v>11</v>
      </c>
      <c r="CDZ64" s="1" t="s">
        <v>208</v>
      </c>
      <c r="CEA64" s="1">
        <v>550</v>
      </c>
      <c r="CEB64" s="1">
        <v>15</v>
      </c>
      <c r="CEC64" s="1">
        <v>4.7E-2</v>
      </c>
      <c r="CED64" s="1">
        <f t="shared" si="3330"/>
        <v>0.03</v>
      </c>
      <c r="CEE64" s="1">
        <f t="shared" si="3331"/>
        <v>1.1439999999999999</v>
      </c>
      <c r="CEF64" s="1">
        <f t="shared" si="3332"/>
        <v>1.7159999999999999E-3</v>
      </c>
      <c r="CEG64" s="1">
        <f t="shared" si="3333"/>
        <v>13.165061950976254</v>
      </c>
      <c r="CEH64" s="1">
        <f>AVERAGE(CEG50:CEG64)</f>
        <v>9.3597759791323032</v>
      </c>
      <c r="CEI64" s="1"/>
      <c r="CEJ64" s="1" t="s">
        <v>11</v>
      </c>
      <c r="CEK64" s="1" t="s">
        <v>209</v>
      </c>
      <c r="CEL64" s="1">
        <v>556</v>
      </c>
      <c r="CEM64" s="1">
        <v>15</v>
      </c>
      <c r="CEN64" s="1">
        <v>5.3999999999999999E-2</v>
      </c>
      <c r="CEO64" s="1">
        <f t="shared" si="3334"/>
        <v>3.9E-2</v>
      </c>
      <c r="CEP64" s="1">
        <f t="shared" si="3335"/>
        <v>1.6245059288537549</v>
      </c>
      <c r="CEQ64" s="1">
        <f t="shared" si="3336"/>
        <v>2.4367588932806324E-3</v>
      </c>
      <c r="CER64" s="1">
        <f t="shared" si="3337"/>
        <v>18.694686357594325</v>
      </c>
      <c r="CES64" s="1">
        <f>AVERAGE(CER50:CER64)</f>
        <v>14.691931127744448</v>
      </c>
      <c r="CET64" s="1"/>
      <c r="CEU64" s="1" t="s">
        <v>11</v>
      </c>
      <c r="CEV64" s="1" t="s">
        <v>210</v>
      </c>
      <c r="CEW64" s="1">
        <v>563</v>
      </c>
      <c r="CEX64" s="1">
        <v>15</v>
      </c>
      <c r="CEY64" s="1">
        <v>5.5E-2</v>
      </c>
      <c r="CEZ64" s="1">
        <f t="shared" si="3338"/>
        <v>4.1000000000000002E-2</v>
      </c>
      <c r="CFA64" s="1">
        <f t="shared" si="3339"/>
        <v>1.6448897795591182</v>
      </c>
      <c r="CFB64" s="1">
        <f t="shared" si="3340"/>
        <v>2.4673346693386772E-3</v>
      </c>
      <c r="CFC64" s="1">
        <f t="shared" si="3341"/>
        <v>18.929262107013521</v>
      </c>
      <c r="CFD64" s="1">
        <f>AVERAGE(CFC50:CFC64)</f>
        <v>13.30214227987987</v>
      </c>
      <c r="CFE64" s="1"/>
      <c r="CFF64" s="1" t="s">
        <v>11</v>
      </c>
      <c r="CFG64" s="1" t="s">
        <v>211</v>
      </c>
      <c r="CFH64" s="1">
        <v>564</v>
      </c>
      <c r="CFI64" s="1">
        <v>15</v>
      </c>
      <c r="CFJ64" s="1">
        <v>4.7E-2</v>
      </c>
      <c r="CFK64" s="1">
        <f t="shared" si="3342"/>
        <v>1.4999999999999999E-2</v>
      </c>
      <c r="CFL64" s="1">
        <f t="shared" si="3343"/>
        <v>0.31716417910447764</v>
      </c>
      <c r="CFM64" s="1">
        <f t="shared" si="3344"/>
        <v>4.7574626865671648E-4</v>
      </c>
      <c r="CFN64" s="1">
        <f t="shared" si="3345"/>
        <v>3.6499004078155393</v>
      </c>
      <c r="CFO64" s="1">
        <f>AVERAGE(CFN50:CFN64)</f>
        <v>2.3903269337458632</v>
      </c>
      <c r="CFP64" s="1"/>
      <c r="CFQ64" s="1" t="s">
        <v>11</v>
      </c>
      <c r="CFR64" s="1" t="s">
        <v>212</v>
      </c>
      <c r="CFS64" s="1">
        <v>571</v>
      </c>
      <c r="CFT64" s="1">
        <v>15</v>
      </c>
      <c r="CFU64" s="1">
        <v>6.2E-2</v>
      </c>
      <c r="CFV64" s="1">
        <f t="shared" si="3346"/>
        <v>3.1E-2</v>
      </c>
      <c r="CFW64" s="1">
        <f t="shared" si="3347"/>
        <v>0.80451127819548884</v>
      </c>
      <c r="CFX64" s="1">
        <f t="shared" si="3348"/>
        <v>1.2067669172932333E-3</v>
      </c>
      <c r="CFY64" s="1">
        <f t="shared" si="3349"/>
        <v>9.2582524630268388</v>
      </c>
      <c r="CFZ64" s="1">
        <f>AVERAGE(CFY50:CFY64)</f>
        <v>5.8260654128704727</v>
      </c>
      <c r="CGA64" s="1"/>
      <c r="CGB64" s="1" t="s">
        <v>11</v>
      </c>
      <c r="CGC64" s="1" t="s">
        <v>213</v>
      </c>
      <c r="CGD64" s="1">
        <v>577</v>
      </c>
      <c r="CGE64" s="1">
        <v>15</v>
      </c>
      <c r="CGF64" s="1">
        <v>0.06</v>
      </c>
      <c r="CGG64" s="1">
        <f t="shared" si="3350"/>
        <v>2.8999999999999998E-2</v>
      </c>
      <c r="CGH64" s="1">
        <f t="shared" si="3351"/>
        <v>0.54135338345864659</v>
      </c>
      <c r="CGI64" s="1">
        <f t="shared" si="3352"/>
        <v>8.1203007518796993E-4</v>
      </c>
      <c r="CGJ64" s="1">
        <f t="shared" si="3353"/>
        <v>6.229852124653573</v>
      </c>
      <c r="CGK64" s="1">
        <f>AVERAGE(CGJ50:CGJ64)</f>
        <v>5.335752977133847</v>
      </c>
      <c r="CGL64" s="1"/>
      <c r="CGM64" s="1" t="s">
        <v>11</v>
      </c>
      <c r="CGN64" s="1" t="s">
        <v>214</v>
      </c>
      <c r="CGO64" s="1">
        <v>578</v>
      </c>
      <c r="CGP64" s="1">
        <v>15</v>
      </c>
      <c r="CGQ64" s="1">
        <v>3.5000000000000003E-2</v>
      </c>
      <c r="CGR64" s="1">
        <f t="shared" si="3354"/>
        <v>1.8000000000000002E-2</v>
      </c>
      <c r="CGS64" s="1">
        <f t="shared" si="3355"/>
        <v>-0.16216216216216212</v>
      </c>
      <c r="CGT64" s="1">
        <f t="shared" si="3356"/>
        <v>-2.4324324324324318E-4</v>
      </c>
      <c r="CGU64" s="1">
        <f t="shared" si="3357"/>
        <v>-1.8661493977002814</v>
      </c>
      <c r="CGV64" s="1">
        <f>AVERAGE(CGU50:CGU64)</f>
        <v>-3.7322987954005651</v>
      </c>
      <c r="CGW64" s="1"/>
      <c r="CGX64" s="1" t="s">
        <v>11</v>
      </c>
      <c r="CGY64" s="1" t="s">
        <v>215</v>
      </c>
      <c r="CGZ64" s="1">
        <v>592</v>
      </c>
      <c r="CHA64" s="1">
        <v>15</v>
      </c>
      <c r="CHB64" s="1">
        <v>0.06</v>
      </c>
      <c r="CHC64" s="1">
        <f t="shared" si="3358"/>
        <v>3.4000000000000002E-2</v>
      </c>
      <c r="CHD64" s="1">
        <f t="shared" si="3359"/>
        <v>0.23371647509578547</v>
      </c>
      <c r="CHE64" s="1">
        <f t="shared" si="3360"/>
        <v>3.5057471264367821E-4</v>
      </c>
      <c r="CHF64" s="1">
        <f t="shared" si="3361"/>
        <v>2.6895907986012366</v>
      </c>
      <c r="CHG64" s="1">
        <f>AVERAGE(CHF50:CHF64)</f>
        <v>4.6590179407464047</v>
      </c>
      <c r="CHH64" s="1"/>
      <c r="CHI64" s="1" t="s">
        <v>11</v>
      </c>
      <c r="CHJ64" s="1" t="s">
        <v>216</v>
      </c>
      <c r="CHK64" s="1">
        <v>593</v>
      </c>
      <c r="CHL64" s="1">
        <v>15</v>
      </c>
      <c r="CHM64" s="1">
        <v>4.5999999999999999E-2</v>
      </c>
      <c r="CHN64" s="1">
        <f t="shared" si="3362"/>
        <v>2.3E-2</v>
      </c>
      <c r="CHO64" s="1">
        <f t="shared" si="3363"/>
        <v>0.59215686274509804</v>
      </c>
      <c r="CHP64" s="1">
        <f t="shared" si="3364"/>
        <v>8.8823529411764704E-4</v>
      </c>
      <c r="CHQ64" s="1">
        <f t="shared" si="3365"/>
        <v>6.8144945653277613</v>
      </c>
      <c r="CHR64" s="1">
        <f>AVERAGE(CHQ50:CHQ64)</f>
        <v>5.5508796790418184</v>
      </c>
      <c r="CHS64" s="1"/>
      <c r="CHT64" s="1" t="s">
        <v>11</v>
      </c>
      <c r="CHU64" s="1" t="s">
        <v>217</v>
      </c>
      <c r="CHV64" s="1">
        <v>607</v>
      </c>
      <c r="CHW64" s="1">
        <v>15</v>
      </c>
      <c r="CHX64" s="1">
        <v>7.8E-2</v>
      </c>
      <c r="CHY64" s="1">
        <f t="shared" si="3366"/>
        <v>5.6999999999999995E-2</v>
      </c>
      <c r="CHZ64" s="1">
        <f t="shared" si="3367"/>
        <v>2.0232558139534884</v>
      </c>
      <c r="CIA64" s="1">
        <f t="shared" si="3368"/>
        <v>3.0348837209302326E-3</v>
      </c>
      <c r="CIB64" s="1">
        <f t="shared" si="3369"/>
        <v>23.283468648051191</v>
      </c>
      <c r="CIC64" s="1">
        <f>AVERAGE(CIB50:CIB64)</f>
        <v>15.40336750918329</v>
      </c>
      <c r="CID64" s="1"/>
      <c r="CIE64" s="1" t="s">
        <v>11</v>
      </c>
      <c r="CIF64" s="1" t="s">
        <v>218</v>
      </c>
      <c r="CIG64" s="1">
        <v>608</v>
      </c>
      <c r="CIH64" s="1">
        <v>15</v>
      </c>
      <c r="CII64" s="1">
        <v>5.8000000000000003E-2</v>
      </c>
      <c r="CIJ64" s="1">
        <f t="shared" si="3370"/>
        <v>3.1000000000000003E-2</v>
      </c>
      <c r="CIK64" s="1">
        <f t="shared" si="3371"/>
        <v>0.43921568627450991</v>
      </c>
      <c r="CIL64" s="1">
        <f t="shared" si="3372"/>
        <v>6.5882352941176487E-4</v>
      </c>
      <c r="CIM64" s="1">
        <f t="shared" si="3373"/>
        <v>5.0544595451437715</v>
      </c>
      <c r="CIN64" s="1">
        <f>AVERAGE(CIM50:CIM64)</f>
        <v>-9.0258206163281923E-2</v>
      </c>
      <c r="CIO64" s="1"/>
      <c r="CIP64" s="1" t="s">
        <v>11</v>
      </c>
      <c r="CIQ64" s="1" t="s">
        <v>219</v>
      </c>
      <c r="CIR64" s="1">
        <v>621</v>
      </c>
      <c r="CIS64" s="1">
        <v>15</v>
      </c>
      <c r="CIT64" s="1">
        <v>6.5000000000000002E-2</v>
      </c>
      <c r="CIU64" s="1">
        <f t="shared" si="3374"/>
        <v>3.5000000000000003E-2</v>
      </c>
      <c r="CIV64" s="1">
        <f t="shared" si="3375"/>
        <v>-0.38492063492063466</v>
      </c>
      <c r="CIW64" s="1">
        <f t="shared" si="3376"/>
        <v>-5.7738095238095205E-4</v>
      </c>
      <c r="CIX64" s="1">
        <f t="shared" si="3377"/>
        <v>-4.4296363679539077</v>
      </c>
      <c r="CIY64" s="1">
        <f>AVERAGE(CIX50:CIX64)</f>
        <v>-11.096924097039174</v>
      </c>
      <c r="CIZ64" s="1"/>
      <c r="CJA64" s="1" t="s">
        <v>11</v>
      </c>
      <c r="CJB64" s="1" t="s">
        <v>220</v>
      </c>
      <c r="CJC64" s="1">
        <v>622</v>
      </c>
      <c r="CJD64" s="1">
        <v>15</v>
      </c>
      <c r="CJE64" s="1">
        <v>3.7999999999999999E-2</v>
      </c>
      <c r="CJF64" s="1">
        <f t="shared" si="3378"/>
        <v>2.8999999999999998E-2</v>
      </c>
      <c r="CJG64" s="1">
        <f t="shared" si="3379"/>
        <v>0.59010600706713778</v>
      </c>
      <c r="CJH64" s="1">
        <f t="shared" si="3380"/>
        <v>8.8515901060070667E-4</v>
      </c>
      <c r="CJI64" s="1">
        <f t="shared" si="3381"/>
        <v>6.7908934796172211</v>
      </c>
      <c r="CJJ64" s="1">
        <f>AVERAGE(CJI50:CJI64)</f>
        <v>6.9535496108655384</v>
      </c>
      <c r="CJK64" s="1"/>
      <c r="CJL64" s="1" t="s">
        <v>11</v>
      </c>
      <c r="CJM64" s="1" t="s">
        <v>221</v>
      </c>
      <c r="CJN64" s="1">
        <v>635</v>
      </c>
      <c r="CJO64" s="1">
        <v>15</v>
      </c>
      <c r="CJP64" s="1">
        <v>6.5000000000000002E-2</v>
      </c>
      <c r="CJQ64" s="1">
        <f t="shared" si="3382"/>
        <v>5.3000000000000005E-2</v>
      </c>
      <c r="CJR64" s="1">
        <f t="shared" si="3383"/>
        <v>1.1347517730496455</v>
      </c>
      <c r="CJS64" s="1">
        <f t="shared" si="3384"/>
        <v>1.7021276595744683E-3</v>
      </c>
      <c r="CJT64" s="1">
        <f t="shared" si="3385"/>
        <v>13.058634083198191</v>
      </c>
      <c r="CJU64" s="1">
        <f>AVERAGE(CJT50:CJT62,CJT64)</f>
        <v>10.34780156146285</v>
      </c>
      <c r="CJV64" s="1"/>
      <c r="CJW64" s="6" t="s">
        <v>11</v>
      </c>
      <c r="CJX64" s="6" t="s">
        <v>222</v>
      </c>
      <c r="CJY64" s="6">
        <v>636</v>
      </c>
      <c r="CJZ64" s="6">
        <v>15</v>
      </c>
      <c r="CKA64" s="6">
        <v>0.114</v>
      </c>
      <c r="CKB64" s="6">
        <f t="shared" si="3386"/>
        <v>9.4E-2</v>
      </c>
      <c r="CKC64" s="6">
        <f t="shared" si="3387"/>
        <v>2.4240282685512367</v>
      </c>
      <c r="CKD64" s="6">
        <f t="shared" si="3388"/>
        <v>3.6360424028268551E-3</v>
      </c>
      <c r="CKE64" s="6">
        <f t="shared" si="3389"/>
        <v>27.895526509086309</v>
      </c>
      <c r="CKF64" s="1">
        <f>AVERAGE(CKE50:CKE62)</f>
        <v>-0.78825663604953422</v>
      </c>
      <c r="CKG64" s="1"/>
      <c r="CKH64" s="1" t="s">
        <v>11</v>
      </c>
      <c r="CKI64" s="1" t="s">
        <v>223</v>
      </c>
      <c r="CKJ64" s="1">
        <v>649</v>
      </c>
      <c r="CKK64" s="1">
        <v>15</v>
      </c>
      <c r="CKL64" s="1">
        <v>8.8999999999999996E-2</v>
      </c>
      <c r="CKM64" s="1">
        <f t="shared" si="3390"/>
        <v>6.5000000000000002E-2</v>
      </c>
      <c r="CKN64" s="1">
        <f t="shared" si="3391"/>
        <v>1.3180212014134276</v>
      </c>
      <c r="CKO64" s="1">
        <f t="shared" si="3392"/>
        <v>1.9770318021201413E-3</v>
      </c>
      <c r="CKP64" s="1">
        <f t="shared" si="3393"/>
        <v>15.16768423890553</v>
      </c>
      <c r="CKQ64" s="1">
        <f>AVERAGE(CKP50:CKP64)</f>
        <v>4.5679263525568947</v>
      </c>
      <c r="CKR64" s="1"/>
      <c r="CKS64" s="1" t="s">
        <v>11</v>
      </c>
      <c r="CKT64" s="1" t="s">
        <v>224</v>
      </c>
      <c r="CKU64" s="1">
        <v>650</v>
      </c>
      <c r="CKV64" s="1">
        <v>15</v>
      </c>
      <c r="CKW64" s="1">
        <v>5.7000000000000002E-2</v>
      </c>
      <c r="CKX64" s="1">
        <f t="shared" si="3394"/>
        <v>0.04</v>
      </c>
      <c r="CKY64" s="1">
        <f t="shared" si="3395"/>
        <v>0.8</v>
      </c>
      <c r="CKZ64" s="1">
        <f t="shared" si="3396"/>
        <v>1.2000000000000001E-3</v>
      </c>
      <c r="CLA64" s="1">
        <f t="shared" si="3397"/>
        <v>9.2063370286547244</v>
      </c>
      <c r="CLB64" s="1">
        <f>AVERAGE(CLA50:CLA51,CLA53:CLA64)</f>
        <v>1.9670181245433958</v>
      </c>
      <c r="CLC64" s="1"/>
      <c r="CLD64" s="1" t="s">
        <v>11</v>
      </c>
      <c r="CLE64" s="1" t="s">
        <v>225</v>
      </c>
      <c r="CLF64" s="1">
        <v>663</v>
      </c>
      <c r="CLG64" s="1">
        <v>15</v>
      </c>
      <c r="CLH64" s="1">
        <v>8.3000000000000004E-2</v>
      </c>
      <c r="CLI64" s="1">
        <f t="shared" si="3398"/>
        <v>6.1000000000000006E-2</v>
      </c>
      <c r="CLJ64" s="1">
        <f t="shared" si="3399"/>
        <v>1.5224913494809691</v>
      </c>
      <c r="CLK64" s="1">
        <f t="shared" si="3400"/>
        <v>2.2837370242214535E-3</v>
      </c>
      <c r="CLL64" s="1">
        <f t="shared" si="3401"/>
        <v>17.520710608166432</v>
      </c>
      <c r="CLM64" s="1">
        <f>AVERAGE(CLL50:CLL64)</f>
        <v>8.5479830542872595</v>
      </c>
      <c r="CLN64" s="1"/>
      <c r="CLO64" s="1"/>
      <c r="CLP64" s="1"/>
      <c r="CLQ64" s="1"/>
      <c r="CLR64" s="1"/>
      <c r="CLS64" s="1"/>
      <c r="CLT64" s="1"/>
      <c r="CLU64" s="1"/>
      <c r="CLV64" s="1"/>
      <c r="CLW64" s="1"/>
      <c r="CLX64" s="1"/>
      <c r="CLY64" s="1"/>
      <c r="CLZ64" s="1"/>
      <c r="CMA64" s="1"/>
      <c r="CMB64" s="1"/>
      <c r="CMC64" s="1"/>
      <c r="CMD64" s="1"/>
      <c r="CME64" s="1"/>
      <c r="CMF64" s="1"/>
      <c r="CMG64" s="1"/>
      <c r="CMH64" s="1"/>
      <c r="CMI64" s="1"/>
      <c r="CMJ64" s="1"/>
      <c r="CMK64" s="1"/>
      <c r="CML64" s="1"/>
      <c r="CMM64" s="1"/>
      <c r="CMN64" s="1"/>
      <c r="CMO64" s="1"/>
      <c r="CMP64" s="1"/>
      <c r="CMQ64" s="1"/>
      <c r="CMR64" s="1"/>
      <c r="CMS64" s="1"/>
      <c r="CMT64" s="1"/>
      <c r="CMU64" s="1"/>
      <c r="CMV64" s="1"/>
      <c r="CMW64" s="1"/>
      <c r="CMX64" s="1"/>
      <c r="CMY64" s="1"/>
      <c r="CMZ64" s="1"/>
    </row>
    <row r="65" spans="1:2392" x14ac:dyDescent="0.3">
      <c r="A65" s="1" t="s">
        <v>11</v>
      </c>
      <c r="B65" s="1" t="s">
        <v>12</v>
      </c>
      <c r="C65" s="1">
        <v>1</v>
      </c>
      <c r="D65" s="1" t="s">
        <v>229</v>
      </c>
      <c r="E65" s="1"/>
      <c r="F65" s="1"/>
      <c r="G65" s="1"/>
      <c r="H65" s="1"/>
      <c r="I65" s="1"/>
      <c r="J65" s="1"/>
      <c r="K65" s="1"/>
      <c r="L65" s="1" t="s">
        <v>11</v>
      </c>
      <c r="M65" s="1" t="s">
        <v>13</v>
      </c>
      <c r="N65" s="1">
        <v>2</v>
      </c>
      <c r="O65" s="1" t="s">
        <v>229</v>
      </c>
      <c r="P65" s="1"/>
      <c r="Q65" s="1"/>
      <c r="R65" s="1"/>
      <c r="S65" s="1"/>
      <c r="T65" s="1"/>
      <c r="U65" s="1"/>
      <c r="V65" s="1"/>
      <c r="W65" s="1" t="s">
        <v>11</v>
      </c>
      <c r="X65" s="1" t="s">
        <v>14</v>
      </c>
      <c r="Y65" s="1">
        <v>3</v>
      </c>
      <c r="Z65" s="1" t="s">
        <v>229</v>
      </c>
      <c r="AA65" s="1"/>
      <c r="AB65" s="1"/>
      <c r="AC65" s="1"/>
      <c r="AD65" s="1"/>
      <c r="AE65" s="1"/>
      <c r="AF65" s="1"/>
      <c r="AG65" s="1"/>
      <c r="AH65" s="1" t="s">
        <v>11</v>
      </c>
      <c r="AI65" s="1" t="s">
        <v>15</v>
      </c>
      <c r="AJ65" s="1">
        <v>4</v>
      </c>
      <c r="AK65" s="1" t="s">
        <v>229</v>
      </c>
      <c r="AL65" s="1"/>
      <c r="AM65" s="1"/>
      <c r="AN65" s="1"/>
      <c r="AO65" s="1"/>
      <c r="AP65" s="1"/>
      <c r="AQ65" s="1"/>
      <c r="AR65" s="1"/>
      <c r="AS65" s="1" t="s">
        <v>11</v>
      </c>
      <c r="AT65" s="1" t="s">
        <v>16</v>
      </c>
      <c r="AU65" s="1">
        <v>8</v>
      </c>
      <c r="AV65" s="1" t="s">
        <v>229</v>
      </c>
      <c r="AW65" s="1"/>
      <c r="AX65" s="1"/>
      <c r="AY65" s="1"/>
      <c r="AZ65" s="1"/>
      <c r="BA65" s="1"/>
      <c r="BB65" s="1"/>
      <c r="BC65" s="1"/>
      <c r="BD65" s="1" t="s">
        <v>11</v>
      </c>
      <c r="BE65" s="1" t="s">
        <v>17</v>
      </c>
      <c r="BF65" s="1">
        <v>9</v>
      </c>
      <c r="BG65" s="1" t="s">
        <v>229</v>
      </c>
      <c r="BH65" s="1"/>
      <c r="BI65" s="1"/>
      <c r="BJ65" s="1"/>
      <c r="BK65" s="1"/>
      <c r="BL65" s="1"/>
      <c r="BM65" s="1"/>
      <c r="BN65" s="1"/>
      <c r="BO65" s="1" t="s">
        <v>11</v>
      </c>
      <c r="BP65" s="1" t="s">
        <v>18</v>
      </c>
      <c r="BQ65" s="1">
        <v>10</v>
      </c>
      <c r="BR65" s="1" t="s">
        <v>229</v>
      </c>
      <c r="BS65" s="1"/>
      <c r="BT65" s="1"/>
      <c r="BU65" s="1"/>
      <c r="BV65" s="1"/>
      <c r="BW65" s="1"/>
      <c r="BX65" s="1"/>
      <c r="BY65" s="1"/>
      <c r="BZ65" s="1" t="s">
        <v>11</v>
      </c>
      <c r="CA65" s="1" t="s">
        <v>19</v>
      </c>
      <c r="CB65" s="1">
        <v>11</v>
      </c>
      <c r="CC65" s="1" t="s">
        <v>229</v>
      </c>
      <c r="CD65" s="1"/>
      <c r="CE65" s="1"/>
      <c r="CF65" s="1"/>
      <c r="CG65" s="1"/>
      <c r="CH65" s="1"/>
      <c r="CI65" s="1"/>
      <c r="CJ65" s="1"/>
      <c r="CK65" s="1" t="s">
        <v>11</v>
      </c>
      <c r="CL65" s="1" t="s">
        <v>20</v>
      </c>
      <c r="CM65" s="1">
        <v>14</v>
      </c>
      <c r="CN65" s="1" t="s">
        <v>229</v>
      </c>
      <c r="CO65" s="1"/>
      <c r="CP65" s="1"/>
      <c r="CQ65" s="1"/>
      <c r="CR65" s="1"/>
      <c r="CS65" s="1"/>
      <c r="CT65" s="1"/>
      <c r="CU65" s="1"/>
      <c r="CV65" s="1" t="s">
        <v>11</v>
      </c>
      <c r="CW65" s="1" t="s">
        <v>21</v>
      </c>
      <c r="CX65" s="1">
        <v>15</v>
      </c>
      <c r="CY65" s="1" t="s">
        <v>229</v>
      </c>
      <c r="CZ65" s="1"/>
      <c r="DA65" s="1"/>
      <c r="DB65" s="1"/>
      <c r="DC65" s="1"/>
      <c r="DD65" s="1"/>
      <c r="DE65" s="1"/>
      <c r="DF65" s="1"/>
      <c r="DG65" s="1" t="s">
        <v>11</v>
      </c>
      <c r="DH65" s="1" t="s">
        <v>22</v>
      </c>
      <c r="DI65" s="1">
        <v>16</v>
      </c>
      <c r="DJ65" s="1" t="s">
        <v>229</v>
      </c>
      <c r="DK65" s="1"/>
      <c r="DL65" s="1"/>
      <c r="DM65" s="1"/>
      <c r="DN65" s="1"/>
      <c r="DO65" s="1"/>
      <c r="DP65" s="1"/>
      <c r="DQ65" s="1"/>
      <c r="DR65" s="1" t="s">
        <v>11</v>
      </c>
      <c r="DS65" s="1" t="s">
        <v>23</v>
      </c>
      <c r="DT65" s="1">
        <v>17</v>
      </c>
      <c r="DU65" s="1" t="s">
        <v>229</v>
      </c>
      <c r="DV65" s="1"/>
      <c r="DW65" s="1"/>
      <c r="DX65" s="1"/>
      <c r="DY65" s="1"/>
      <c r="DZ65" s="1"/>
      <c r="EA65" s="1"/>
      <c r="EB65" s="1"/>
      <c r="EC65" s="1" t="s">
        <v>11</v>
      </c>
      <c r="ED65" s="1" t="s">
        <v>24</v>
      </c>
      <c r="EE65" s="1">
        <v>18</v>
      </c>
      <c r="EF65" s="1" t="s">
        <v>229</v>
      </c>
      <c r="EG65" s="1"/>
      <c r="EH65" s="1"/>
      <c r="EI65" s="1"/>
      <c r="EJ65" s="1"/>
      <c r="EK65" s="1"/>
      <c r="EL65" s="1"/>
      <c r="EM65" s="1"/>
      <c r="EN65" s="1" t="s">
        <v>11</v>
      </c>
      <c r="EO65" s="1" t="s">
        <v>25</v>
      </c>
      <c r="EP65" s="1">
        <v>21</v>
      </c>
      <c r="EQ65" s="1" t="s">
        <v>229</v>
      </c>
      <c r="ER65" s="1"/>
      <c r="ES65" s="1"/>
      <c r="ET65" s="1"/>
      <c r="EU65" s="1"/>
      <c r="EV65" s="1"/>
      <c r="EW65" s="1"/>
      <c r="EX65" s="1"/>
      <c r="EY65" s="1" t="s">
        <v>11</v>
      </c>
      <c r="EZ65" s="1" t="s">
        <v>26</v>
      </c>
      <c r="FA65" s="1">
        <v>22</v>
      </c>
      <c r="FB65" s="1" t="s">
        <v>229</v>
      </c>
      <c r="FC65" s="1"/>
      <c r="FD65" s="1"/>
      <c r="FE65" s="1"/>
      <c r="FF65" s="1"/>
      <c r="FG65" s="1"/>
      <c r="FH65" s="1"/>
      <c r="FI65" s="1"/>
      <c r="FJ65" s="1" t="s">
        <v>11</v>
      </c>
      <c r="FK65" s="1" t="s">
        <v>27</v>
      </c>
      <c r="FL65" s="1">
        <v>23</v>
      </c>
      <c r="FM65" s="1" t="s">
        <v>229</v>
      </c>
      <c r="FN65" s="1"/>
      <c r="FO65" s="1"/>
      <c r="FP65" s="1"/>
      <c r="FQ65" s="1"/>
      <c r="FR65" s="1"/>
      <c r="FS65" s="1"/>
      <c r="FT65" s="1"/>
      <c r="FU65" s="1" t="s">
        <v>11</v>
      </c>
      <c r="FV65" s="1" t="s">
        <v>28</v>
      </c>
      <c r="FW65" s="1">
        <v>24</v>
      </c>
      <c r="FX65" s="1" t="s">
        <v>229</v>
      </c>
      <c r="FY65" s="1"/>
      <c r="FZ65" s="1"/>
      <c r="GA65" s="1"/>
      <c r="GB65" s="1"/>
      <c r="GC65" s="1"/>
      <c r="GD65" s="1"/>
      <c r="GE65" s="1"/>
      <c r="GF65" s="1" t="s">
        <v>11</v>
      </c>
      <c r="GG65" s="1" t="s">
        <v>29</v>
      </c>
      <c r="GH65" s="1">
        <v>25</v>
      </c>
      <c r="GI65" s="1" t="s">
        <v>229</v>
      </c>
      <c r="GJ65" s="1"/>
      <c r="GK65" s="1"/>
      <c r="GL65" s="1"/>
      <c r="GM65" s="1"/>
      <c r="GN65" s="1"/>
      <c r="GO65" s="1"/>
      <c r="GP65" s="1"/>
      <c r="GQ65" s="1" t="s">
        <v>11</v>
      </c>
      <c r="GR65" s="1" t="s">
        <v>30</v>
      </c>
      <c r="GS65" s="1">
        <v>28</v>
      </c>
      <c r="GT65" s="1" t="s">
        <v>229</v>
      </c>
      <c r="GU65" s="1"/>
      <c r="GV65" s="1"/>
      <c r="GW65" s="1"/>
      <c r="GX65" s="1"/>
      <c r="GY65" s="1"/>
      <c r="GZ65" s="1"/>
      <c r="HA65" s="1"/>
      <c r="HB65" s="1" t="s">
        <v>11</v>
      </c>
      <c r="HC65" s="1" t="s">
        <v>31</v>
      </c>
      <c r="HD65" s="1">
        <v>29</v>
      </c>
      <c r="HE65" s="1" t="s">
        <v>229</v>
      </c>
      <c r="HF65" s="1"/>
      <c r="HG65" s="1"/>
      <c r="HH65" s="1"/>
      <c r="HI65" s="1"/>
      <c r="HJ65" s="1"/>
      <c r="HK65" s="1"/>
      <c r="HL65" s="1"/>
      <c r="HM65" s="1" t="s">
        <v>11</v>
      </c>
      <c r="HN65" s="1" t="s">
        <v>32</v>
      </c>
      <c r="HO65" s="1">
        <v>30</v>
      </c>
      <c r="HP65" s="1" t="s">
        <v>229</v>
      </c>
      <c r="HQ65" s="1"/>
      <c r="HR65" s="1"/>
      <c r="HS65" s="1"/>
      <c r="HT65" s="1"/>
      <c r="HU65" s="1"/>
      <c r="HV65" s="1"/>
      <c r="HW65" s="1"/>
      <c r="HX65" s="1" t="s">
        <v>11</v>
      </c>
      <c r="HY65" s="1" t="s">
        <v>33</v>
      </c>
      <c r="HZ65" s="1">
        <v>31</v>
      </c>
      <c r="IA65" s="1" t="s">
        <v>229</v>
      </c>
      <c r="IB65" s="1"/>
      <c r="IC65" s="1"/>
      <c r="ID65" s="1"/>
      <c r="IE65" s="1"/>
      <c r="IF65" s="1"/>
      <c r="IG65" s="1"/>
      <c r="IH65" s="1"/>
      <c r="II65" s="1" t="s">
        <v>11</v>
      </c>
      <c r="IJ65" s="1" t="s">
        <v>34</v>
      </c>
      <c r="IK65" s="1">
        <v>32</v>
      </c>
      <c r="IL65" s="1" t="s">
        <v>229</v>
      </c>
      <c r="IM65" s="1"/>
      <c r="IN65" s="1"/>
      <c r="IO65" s="1"/>
      <c r="IP65" s="1"/>
      <c r="IQ65" s="1"/>
      <c r="IR65" s="1"/>
      <c r="IS65" s="1"/>
      <c r="IT65" s="1" t="s">
        <v>11</v>
      </c>
      <c r="IU65" s="1" t="s">
        <v>35</v>
      </c>
      <c r="IV65" s="1">
        <v>35</v>
      </c>
      <c r="IW65" s="1" t="s">
        <v>229</v>
      </c>
      <c r="IX65" s="1"/>
      <c r="IY65" s="1"/>
      <c r="IZ65" s="1"/>
      <c r="JA65" s="1"/>
      <c r="JB65" s="1"/>
      <c r="JC65" s="1"/>
      <c r="JD65" s="1"/>
      <c r="JE65" s="1" t="s">
        <v>11</v>
      </c>
      <c r="JF65" s="3" t="s">
        <v>36</v>
      </c>
      <c r="JG65" s="3">
        <v>36</v>
      </c>
      <c r="JH65" s="1" t="s">
        <v>229</v>
      </c>
      <c r="JI65" s="1"/>
      <c r="JJ65" s="1"/>
      <c r="JK65" s="1"/>
      <c r="JL65" s="1"/>
      <c r="JM65" s="1"/>
      <c r="JN65" s="1"/>
      <c r="JO65" s="1"/>
      <c r="JP65" s="1" t="s">
        <v>11</v>
      </c>
      <c r="JQ65" s="1" t="s">
        <v>37</v>
      </c>
      <c r="JR65" s="1">
        <v>37</v>
      </c>
      <c r="JS65" s="1" t="s">
        <v>229</v>
      </c>
      <c r="JT65" s="1"/>
      <c r="JU65" s="1"/>
      <c r="JV65" s="1"/>
      <c r="JW65" s="1"/>
      <c r="JX65" s="1"/>
      <c r="JY65" s="1"/>
      <c r="JZ65" s="1"/>
      <c r="KA65" s="1" t="s">
        <v>11</v>
      </c>
      <c r="KB65" s="1" t="s">
        <v>38</v>
      </c>
      <c r="KC65" s="1">
        <v>38</v>
      </c>
      <c r="KD65" s="1" t="s">
        <v>229</v>
      </c>
      <c r="KE65" s="1"/>
      <c r="KF65" s="1"/>
      <c r="KG65" s="1"/>
      <c r="KH65" s="1"/>
      <c r="KI65" s="1"/>
      <c r="KJ65" s="1"/>
      <c r="KK65" s="1"/>
      <c r="KL65" s="1" t="s">
        <v>11</v>
      </c>
      <c r="KM65" s="1" t="s">
        <v>39</v>
      </c>
      <c r="KN65" s="1">
        <v>39</v>
      </c>
      <c r="KO65" s="1" t="s">
        <v>229</v>
      </c>
      <c r="KP65" s="1"/>
      <c r="KQ65" s="1"/>
      <c r="KR65" s="1"/>
      <c r="KS65" s="1"/>
      <c r="KT65" s="1"/>
      <c r="KU65" s="1"/>
      <c r="KV65" s="1"/>
      <c r="KW65" s="1" t="s">
        <v>11</v>
      </c>
      <c r="KX65" s="1" t="s">
        <v>40</v>
      </c>
      <c r="KY65" s="1">
        <v>42</v>
      </c>
      <c r="KZ65" s="1" t="s">
        <v>229</v>
      </c>
      <c r="LA65" s="1"/>
      <c r="LB65" s="1"/>
      <c r="LC65" s="1"/>
      <c r="LD65" s="1"/>
      <c r="LE65" s="1"/>
      <c r="LF65" s="1"/>
      <c r="LG65" s="1"/>
      <c r="LH65" s="1" t="s">
        <v>11</v>
      </c>
      <c r="LI65" s="1" t="s">
        <v>41</v>
      </c>
      <c r="LJ65" s="1">
        <v>43</v>
      </c>
      <c r="LK65" s="1" t="s">
        <v>229</v>
      </c>
      <c r="LL65" s="1"/>
      <c r="LM65" s="1"/>
      <c r="LN65" s="1"/>
      <c r="LO65" s="1"/>
      <c r="LP65" s="1"/>
      <c r="LQ65" s="1"/>
      <c r="LR65" s="1"/>
      <c r="LS65" s="1" t="s">
        <v>11</v>
      </c>
      <c r="LT65" s="1" t="s">
        <v>42</v>
      </c>
      <c r="LU65" s="1">
        <v>44</v>
      </c>
      <c r="LV65" s="1" t="s">
        <v>229</v>
      </c>
      <c r="LW65" s="1"/>
      <c r="LX65" s="1"/>
      <c r="LY65" s="1"/>
      <c r="LZ65" s="1"/>
      <c r="MA65" s="1"/>
      <c r="MB65" s="1"/>
      <c r="MC65" s="1"/>
      <c r="MD65" s="1" t="s">
        <v>11</v>
      </c>
      <c r="ME65" s="1" t="s">
        <v>43</v>
      </c>
      <c r="MF65" s="1">
        <v>46</v>
      </c>
      <c r="MG65" s="1" t="s">
        <v>229</v>
      </c>
      <c r="MH65" s="1"/>
      <c r="MI65" s="1"/>
      <c r="MJ65" s="1"/>
      <c r="MK65" s="1"/>
      <c r="ML65" s="1"/>
      <c r="MM65" s="1"/>
      <c r="MN65" s="1"/>
      <c r="MO65" s="1" t="s">
        <v>11</v>
      </c>
      <c r="MP65" s="1" t="s">
        <v>44</v>
      </c>
      <c r="MQ65" s="1">
        <v>52</v>
      </c>
      <c r="MR65" s="1" t="s">
        <v>229</v>
      </c>
      <c r="MS65" s="1"/>
      <c r="MT65" s="1"/>
      <c r="MU65" s="1"/>
      <c r="MV65" s="1"/>
      <c r="MW65" s="1"/>
      <c r="MX65" s="1"/>
      <c r="MY65" s="1"/>
      <c r="MZ65" s="1" t="s">
        <v>11</v>
      </c>
      <c r="NA65" s="1" t="s">
        <v>45</v>
      </c>
      <c r="NB65" s="1">
        <v>53</v>
      </c>
      <c r="NC65" s="1" t="s">
        <v>229</v>
      </c>
      <c r="ND65" s="1"/>
      <c r="NE65" s="1"/>
      <c r="NF65" s="1"/>
      <c r="NG65" s="1"/>
      <c r="NH65" s="1"/>
      <c r="NI65" s="1"/>
      <c r="NJ65" s="1"/>
      <c r="NK65" s="1" t="s">
        <v>11</v>
      </c>
      <c r="NL65" s="1" t="s">
        <v>46</v>
      </c>
      <c r="NM65" s="1">
        <v>56</v>
      </c>
      <c r="NN65" s="1" t="s">
        <v>229</v>
      </c>
      <c r="NO65" s="1"/>
      <c r="NP65" s="1"/>
      <c r="NQ65" s="1"/>
      <c r="NR65" s="1"/>
      <c r="NS65" s="1"/>
      <c r="NT65" s="1"/>
      <c r="NU65" s="1"/>
      <c r="NV65" s="1" t="s">
        <v>11</v>
      </c>
      <c r="NW65" s="1" t="s">
        <v>47</v>
      </c>
      <c r="NX65" s="1">
        <v>57</v>
      </c>
      <c r="NY65" s="1" t="s">
        <v>229</v>
      </c>
      <c r="NZ65" s="1"/>
      <c r="OA65" s="1"/>
      <c r="OB65" s="1"/>
      <c r="OC65" s="1"/>
      <c r="OD65" s="1"/>
      <c r="OE65" s="1"/>
      <c r="OF65" s="1"/>
      <c r="OG65" s="1" t="s">
        <v>11</v>
      </c>
      <c r="OH65" s="1" t="s">
        <v>48</v>
      </c>
      <c r="OI65" s="1">
        <v>58</v>
      </c>
      <c r="OJ65" s="1" t="s">
        <v>229</v>
      </c>
      <c r="OK65" s="1"/>
      <c r="OL65" s="1"/>
      <c r="OM65" s="1"/>
      <c r="ON65" s="1"/>
      <c r="OO65" s="1"/>
      <c r="OP65" s="1"/>
      <c r="OQ65" s="1"/>
      <c r="OR65" s="1" t="s">
        <v>11</v>
      </c>
      <c r="OS65" s="1" t="s">
        <v>49</v>
      </c>
      <c r="OT65" s="1">
        <v>59</v>
      </c>
      <c r="OU65" s="1" t="s">
        <v>229</v>
      </c>
      <c r="OV65" s="1"/>
      <c r="OW65" s="1"/>
      <c r="OX65" s="1"/>
      <c r="OY65" s="1"/>
      <c r="OZ65" s="1"/>
      <c r="PA65" s="1"/>
      <c r="PB65" s="1"/>
      <c r="PC65" s="1" t="s">
        <v>11</v>
      </c>
      <c r="PD65" s="1" t="s">
        <v>50</v>
      </c>
      <c r="PE65" s="1">
        <v>60</v>
      </c>
      <c r="PF65" s="1" t="s">
        <v>229</v>
      </c>
      <c r="PG65" s="1"/>
      <c r="PH65" s="1"/>
      <c r="PI65" s="1"/>
      <c r="PJ65" s="1"/>
      <c r="PK65" s="1"/>
      <c r="PL65" s="1"/>
      <c r="PM65" s="1"/>
      <c r="PN65" s="1" t="s">
        <v>11</v>
      </c>
      <c r="PO65" s="1" t="s">
        <v>51</v>
      </c>
      <c r="PP65" s="1">
        <v>63</v>
      </c>
      <c r="PQ65" s="1" t="s">
        <v>229</v>
      </c>
      <c r="PR65" s="1"/>
      <c r="PS65" s="1"/>
      <c r="PT65" s="1"/>
      <c r="PU65" s="1"/>
      <c r="PV65" s="1"/>
      <c r="PW65" s="1"/>
      <c r="PX65" s="1"/>
      <c r="PY65" s="1" t="s">
        <v>11</v>
      </c>
      <c r="PZ65" s="1" t="s">
        <v>52</v>
      </c>
      <c r="QA65" s="1">
        <v>64</v>
      </c>
      <c r="QB65" s="1" t="s">
        <v>229</v>
      </c>
      <c r="QC65" s="1"/>
      <c r="QD65" s="1"/>
      <c r="QE65" s="1"/>
      <c r="QF65" s="1"/>
      <c r="QG65" s="1"/>
      <c r="QH65" s="1"/>
      <c r="QI65" s="1"/>
      <c r="QJ65" s="1" t="s">
        <v>11</v>
      </c>
      <c r="QK65" s="1" t="s">
        <v>53</v>
      </c>
      <c r="QL65" s="1">
        <v>65</v>
      </c>
      <c r="QM65" s="1" t="s">
        <v>229</v>
      </c>
      <c r="QN65" s="1"/>
      <c r="QO65" s="1"/>
      <c r="QP65" s="1"/>
      <c r="QQ65" s="1"/>
      <c r="QR65" s="1"/>
      <c r="QS65" s="1"/>
      <c r="QT65" s="1"/>
      <c r="QU65" s="1" t="s">
        <v>11</v>
      </c>
      <c r="QV65" s="1" t="s">
        <v>54</v>
      </c>
      <c r="QW65" s="1">
        <v>66</v>
      </c>
      <c r="QX65" s="1" t="s">
        <v>229</v>
      </c>
      <c r="QY65" s="1"/>
      <c r="QZ65" s="1"/>
      <c r="RA65" s="1"/>
      <c r="RB65" s="1"/>
      <c r="RC65" s="1"/>
      <c r="RD65" s="1"/>
      <c r="RE65" s="1"/>
      <c r="RF65" s="1" t="s">
        <v>11</v>
      </c>
      <c r="RG65" s="1" t="s">
        <v>55</v>
      </c>
      <c r="RH65" s="1">
        <v>67</v>
      </c>
      <c r="RI65" s="1" t="s">
        <v>229</v>
      </c>
      <c r="RJ65" s="1"/>
      <c r="RK65" s="1"/>
      <c r="RL65" s="1"/>
      <c r="RM65" s="1"/>
      <c r="RN65" s="1"/>
      <c r="RO65" s="1"/>
      <c r="RP65" s="1"/>
      <c r="RQ65" s="1" t="s">
        <v>11</v>
      </c>
      <c r="RR65" s="1" t="s">
        <v>56</v>
      </c>
      <c r="RS65" s="1">
        <v>70</v>
      </c>
      <c r="RT65" s="1" t="s">
        <v>229</v>
      </c>
      <c r="RU65" s="1"/>
      <c r="RV65" s="1"/>
      <c r="RW65" s="1"/>
      <c r="RX65" s="1"/>
      <c r="RY65" s="1"/>
      <c r="RZ65" s="1"/>
      <c r="SA65" s="1"/>
      <c r="SB65" s="2" t="s">
        <v>11</v>
      </c>
      <c r="SC65" s="1" t="s">
        <v>57</v>
      </c>
      <c r="SD65" s="1">
        <v>71</v>
      </c>
      <c r="SE65" s="2" t="s">
        <v>229</v>
      </c>
      <c r="SF65" s="1"/>
      <c r="SG65" s="1"/>
      <c r="SH65" s="1"/>
      <c r="SI65" s="1"/>
      <c r="SJ65" s="1"/>
      <c r="SK65" s="1"/>
      <c r="SL65" s="1"/>
      <c r="SM65" s="2" t="s">
        <v>11</v>
      </c>
      <c r="SN65" s="1" t="s">
        <v>58</v>
      </c>
      <c r="SO65" s="1">
        <v>72</v>
      </c>
      <c r="SP65" s="2" t="s">
        <v>229</v>
      </c>
      <c r="SQ65" s="1"/>
      <c r="SR65" s="1"/>
      <c r="SS65" s="1"/>
      <c r="ST65" s="1"/>
      <c r="SU65" s="1"/>
      <c r="SV65" s="1"/>
      <c r="SW65" s="1"/>
      <c r="SX65" s="2" t="s">
        <v>11</v>
      </c>
      <c r="SY65" s="1" t="s">
        <v>59</v>
      </c>
      <c r="SZ65" s="1">
        <v>73</v>
      </c>
      <c r="TA65" s="2" t="s">
        <v>229</v>
      </c>
      <c r="TB65" s="1"/>
      <c r="TC65" s="1"/>
      <c r="TD65" s="1"/>
      <c r="TE65" s="1"/>
      <c r="TF65" s="1"/>
      <c r="TG65" s="1"/>
      <c r="TH65" s="1"/>
      <c r="TI65" s="2" t="s">
        <v>11</v>
      </c>
      <c r="TJ65" s="1" t="s">
        <v>60</v>
      </c>
      <c r="TK65" s="1">
        <v>74</v>
      </c>
      <c r="TL65" s="2" t="s">
        <v>229</v>
      </c>
      <c r="TM65" s="1"/>
      <c r="TN65" s="1"/>
      <c r="TO65" s="1"/>
      <c r="TP65" s="1"/>
      <c r="TQ65" s="1"/>
      <c r="TR65" s="1"/>
      <c r="TS65" s="1"/>
      <c r="TT65" s="2" t="s">
        <v>11</v>
      </c>
      <c r="TU65" s="1" t="s">
        <v>61</v>
      </c>
      <c r="TV65" s="1">
        <v>77</v>
      </c>
      <c r="TW65" s="2" t="s">
        <v>229</v>
      </c>
      <c r="TX65" s="1"/>
      <c r="TY65" s="1"/>
      <c r="TZ65" s="1"/>
      <c r="UA65" s="1"/>
      <c r="UB65" s="1"/>
      <c r="UC65" s="1"/>
      <c r="UD65" s="1"/>
      <c r="UE65" s="2" t="s">
        <v>11</v>
      </c>
      <c r="UF65" s="1" t="s">
        <v>62</v>
      </c>
      <c r="UG65" s="1">
        <v>78</v>
      </c>
      <c r="UH65" s="2" t="s">
        <v>229</v>
      </c>
      <c r="UI65" s="1"/>
      <c r="UJ65" s="1"/>
      <c r="UK65" s="1"/>
      <c r="UL65" s="1"/>
      <c r="UM65" s="1"/>
      <c r="UN65" s="1"/>
      <c r="UO65" s="1"/>
      <c r="UP65" s="2" t="s">
        <v>11</v>
      </c>
      <c r="UQ65" s="1" t="s">
        <v>63</v>
      </c>
      <c r="UR65" s="1">
        <v>79</v>
      </c>
      <c r="US65" s="2" t="s">
        <v>229</v>
      </c>
      <c r="UT65" s="1"/>
      <c r="UU65" s="1"/>
      <c r="UV65" s="1"/>
      <c r="UW65" s="1"/>
      <c r="UX65" s="1"/>
      <c r="UY65" s="1"/>
      <c r="UZ65" s="1"/>
      <c r="VA65" s="2" t="s">
        <v>11</v>
      </c>
      <c r="VB65" s="1" t="s">
        <v>64</v>
      </c>
      <c r="VC65" s="1">
        <v>80</v>
      </c>
      <c r="VD65" s="2" t="s">
        <v>229</v>
      </c>
      <c r="VE65" s="1"/>
      <c r="VF65" s="1"/>
      <c r="VG65" s="1"/>
      <c r="VH65" s="1"/>
      <c r="VI65" s="1"/>
      <c r="VJ65" s="1"/>
      <c r="VK65" s="1"/>
      <c r="VL65" s="2" t="s">
        <v>11</v>
      </c>
      <c r="VM65" s="1" t="s">
        <v>65</v>
      </c>
      <c r="VN65" s="1">
        <v>84</v>
      </c>
      <c r="VO65" s="2" t="s">
        <v>229</v>
      </c>
      <c r="VP65" s="1"/>
      <c r="VQ65" s="1"/>
      <c r="VR65" s="1"/>
      <c r="VS65" s="1"/>
      <c r="VT65" s="1"/>
      <c r="VU65" s="1"/>
      <c r="VV65" s="1"/>
      <c r="VW65" s="2" t="s">
        <v>11</v>
      </c>
      <c r="VX65" s="1" t="s">
        <v>66</v>
      </c>
      <c r="VY65" s="1">
        <v>85</v>
      </c>
      <c r="VZ65" s="2" t="s">
        <v>229</v>
      </c>
      <c r="WA65" s="1"/>
      <c r="WB65" s="1"/>
      <c r="WC65" s="1"/>
      <c r="WD65" s="1"/>
      <c r="WE65" s="1"/>
      <c r="WF65" s="1"/>
      <c r="WG65" s="1"/>
      <c r="WH65" s="2" t="s">
        <v>11</v>
      </c>
      <c r="WI65" s="1" t="s">
        <v>67</v>
      </c>
      <c r="WJ65" s="1">
        <v>86</v>
      </c>
      <c r="WK65" s="2" t="s">
        <v>229</v>
      </c>
      <c r="WL65" s="1"/>
      <c r="WM65" s="1"/>
      <c r="WN65" s="1"/>
      <c r="WO65" s="1"/>
      <c r="WP65" s="1"/>
      <c r="WQ65" s="1"/>
      <c r="WR65" s="1"/>
      <c r="WS65" s="2" t="s">
        <v>11</v>
      </c>
      <c r="WT65" s="1" t="s">
        <v>68</v>
      </c>
      <c r="WU65" s="1">
        <v>87</v>
      </c>
      <c r="WV65" s="2" t="s">
        <v>229</v>
      </c>
      <c r="WW65" s="1"/>
      <c r="WX65" s="1"/>
      <c r="WY65" s="1"/>
      <c r="WZ65" s="1"/>
      <c r="XA65" s="1"/>
      <c r="XB65" s="1"/>
      <c r="XC65" s="1"/>
      <c r="XD65" s="2" t="s">
        <v>11</v>
      </c>
      <c r="XE65" s="1" t="s">
        <v>69</v>
      </c>
      <c r="XF65" s="1">
        <v>88</v>
      </c>
      <c r="XG65" s="2" t="s">
        <v>229</v>
      </c>
      <c r="XH65" s="1"/>
      <c r="XI65" s="1"/>
      <c r="XJ65" s="1"/>
      <c r="XK65" s="1"/>
      <c r="XL65" s="1"/>
      <c r="XM65" s="1"/>
      <c r="XN65" s="1"/>
      <c r="XO65" s="2" t="s">
        <v>11</v>
      </c>
      <c r="XP65" s="1" t="s">
        <v>70</v>
      </c>
      <c r="XQ65" s="1">
        <v>91</v>
      </c>
      <c r="XR65" s="2" t="s">
        <v>229</v>
      </c>
      <c r="XS65" s="1"/>
      <c r="XT65" s="1"/>
      <c r="XU65" s="1"/>
      <c r="XV65" s="1"/>
      <c r="XW65" s="1"/>
      <c r="XX65" s="1"/>
      <c r="XY65" s="1"/>
      <c r="XZ65" s="2" t="s">
        <v>11</v>
      </c>
      <c r="YA65" s="1" t="s">
        <v>71</v>
      </c>
      <c r="YB65" s="1">
        <v>92</v>
      </c>
      <c r="YC65" s="2" t="s">
        <v>229</v>
      </c>
      <c r="YD65" s="1"/>
      <c r="YE65" s="1"/>
      <c r="YF65" s="1"/>
      <c r="YG65" s="1"/>
      <c r="YH65" s="1"/>
      <c r="YI65" s="1"/>
      <c r="YJ65" s="1"/>
      <c r="YK65" s="2" t="s">
        <v>11</v>
      </c>
      <c r="YL65" s="1" t="s">
        <v>72</v>
      </c>
      <c r="YM65" s="1">
        <v>93</v>
      </c>
      <c r="YN65" s="2" t="s">
        <v>229</v>
      </c>
      <c r="YO65" s="1"/>
      <c r="YP65" s="1"/>
      <c r="YQ65" s="1"/>
      <c r="YR65" s="1"/>
      <c r="YS65" s="1"/>
      <c r="YT65" s="1"/>
      <c r="YU65" s="1"/>
      <c r="YV65" s="2" t="s">
        <v>11</v>
      </c>
      <c r="YW65" s="1" t="s">
        <v>73</v>
      </c>
      <c r="YX65" s="1">
        <v>94</v>
      </c>
      <c r="YY65" s="2" t="s">
        <v>229</v>
      </c>
      <c r="YZ65" s="1"/>
      <c r="ZA65" s="1"/>
      <c r="ZB65" s="1"/>
      <c r="ZC65" s="1"/>
      <c r="ZD65" s="1"/>
      <c r="ZE65" s="1"/>
      <c r="ZF65" s="1"/>
      <c r="ZG65" s="2" t="s">
        <v>11</v>
      </c>
      <c r="ZH65" s="1" t="s">
        <v>74</v>
      </c>
      <c r="ZI65" s="1">
        <v>95</v>
      </c>
      <c r="ZJ65" s="2" t="s">
        <v>229</v>
      </c>
      <c r="ZK65" s="1"/>
      <c r="ZL65" s="1"/>
      <c r="ZM65" s="1"/>
      <c r="ZN65" s="1"/>
      <c r="ZO65" s="1"/>
      <c r="ZP65" s="1"/>
      <c r="ZQ65" s="1"/>
      <c r="ZR65" s="2" t="s">
        <v>11</v>
      </c>
      <c r="ZS65" s="1" t="s">
        <v>75</v>
      </c>
      <c r="ZT65" s="1">
        <v>99</v>
      </c>
      <c r="ZU65" s="2" t="s">
        <v>229</v>
      </c>
      <c r="ZV65" s="1"/>
      <c r="ZW65" s="1"/>
      <c r="ZX65" s="1"/>
      <c r="ZY65" s="1"/>
      <c r="ZZ65" s="1"/>
      <c r="AAA65" s="1"/>
      <c r="AAB65" s="1"/>
      <c r="AAC65" s="2" t="s">
        <v>11</v>
      </c>
      <c r="AAD65" s="1" t="s">
        <v>76</v>
      </c>
      <c r="AAE65" s="1">
        <v>100</v>
      </c>
      <c r="AAF65" s="2" t="s">
        <v>229</v>
      </c>
      <c r="AAG65" s="1"/>
      <c r="AAH65" s="1"/>
      <c r="AAI65" s="1"/>
      <c r="AAJ65" s="1"/>
      <c r="AAK65" s="1"/>
      <c r="AAL65" s="1"/>
      <c r="AAM65" s="1"/>
      <c r="AAN65" s="2" t="s">
        <v>11</v>
      </c>
      <c r="AAO65" s="1" t="s">
        <v>77</v>
      </c>
      <c r="AAP65" s="1">
        <v>101</v>
      </c>
      <c r="AAQ65" s="2" t="s">
        <v>229</v>
      </c>
      <c r="AAR65" s="1"/>
      <c r="AAS65" s="1"/>
      <c r="AAT65" s="1"/>
      <c r="AAU65" s="1"/>
      <c r="AAV65" s="1"/>
      <c r="AAW65" s="1"/>
      <c r="AAX65" s="1"/>
      <c r="AAY65" s="2" t="s">
        <v>11</v>
      </c>
      <c r="AAZ65" s="1" t="s">
        <v>78</v>
      </c>
      <c r="ABA65" s="1">
        <v>102</v>
      </c>
      <c r="ABB65" s="2" t="s">
        <v>229</v>
      </c>
      <c r="ABC65" s="1"/>
      <c r="ABD65" s="1"/>
      <c r="ABE65" s="1"/>
      <c r="ABF65" s="1"/>
      <c r="ABG65" s="1"/>
      <c r="ABH65" s="1"/>
      <c r="ABI65" s="1"/>
      <c r="ABJ65" s="2" t="s">
        <v>11</v>
      </c>
      <c r="ABK65" s="1" t="s">
        <v>79</v>
      </c>
      <c r="ABL65" s="1">
        <v>112</v>
      </c>
      <c r="ABM65" s="2" t="s">
        <v>229</v>
      </c>
      <c r="ABN65" s="1"/>
      <c r="ABO65" s="1"/>
      <c r="ABP65" s="1"/>
      <c r="ABQ65" s="1"/>
      <c r="ABR65" s="1"/>
      <c r="ABS65" s="1"/>
      <c r="ABT65" s="1"/>
      <c r="ABU65" s="2" t="s">
        <v>11</v>
      </c>
      <c r="ABV65" s="1" t="s">
        <v>80</v>
      </c>
      <c r="ABW65" s="1">
        <v>113</v>
      </c>
      <c r="ABX65" s="2" t="s">
        <v>229</v>
      </c>
      <c r="ABY65" s="1"/>
      <c r="ABZ65" s="1"/>
      <c r="ACA65" s="1"/>
      <c r="ACB65" s="1"/>
      <c r="ACC65" s="1"/>
      <c r="ACD65" s="1"/>
      <c r="ACE65" s="1"/>
      <c r="ACF65" s="2" t="s">
        <v>11</v>
      </c>
      <c r="ACG65" s="1" t="s">
        <v>81</v>
      </c>
      <c r="ACH65" s="1">
        <v>114</v>
      </c>
      <c r="ACI65" s="2" t="s">
        <v>229</v>
      </c>
      <c r="ACJ65" s="1"/>
      <c r="ACK65" s="1"/>
      <c r="ACL65" s="1"/>
      <c r="ACM65" s="1"/>
      <c r="ACN65" s="1"/>
      <c r="ACO65" s="1"/>
      <c r="ACP65" s="1"/>
      <c r="ACQ65" s="2" t="s">
        <v>11</v>
      </c>
      <c r="ACR65" s="1" t="s">
        <v>82</v>
      </c>
      <c r="ACS65" s="1">
        <v>115</v>
      </c>
      <c r="ACT65" s="2" t="s">
        <v>229</v>
      </c>
      <c r="ACU65" s="1"/>
      <c r="ACV65" s="1"/>
      <c r="ACW65" s="1"/>
      <c r="ACX65" s="1"/>
      <c r="ACY65" s="1"/>
      <c r="ACZ65" s="1"/>
      <c r="ADA65" s="1"/>
      <c r="ADB65" s="2" t="s">
        <v>11</v>
      </c>
      <c r="ADC65" s="1" t="s">
        <v>83</v>
      </c>
      <c r="ADD65" s="1">
        <v>116</v>
      </c>
      <c r="ADE65" s="2" t="s">
        <v>229</v>
      </c>
      <c r="ADF65" s="1"/>
      <c r="ADG65" s="1"/>
      <c r="ADH65" s="1"/>
      <c r="ADI65" s="1"/>
      <c r="ADJ65" s="1"/>
      <c r="ADK65" s="1"/>
      <c r="ADL65" s="1"/>
      <c r="ADM65" s="2" t="s">
        <v>11</v>
      </c>
      <c r="ADN65" s="1" t="s">
        <v>84</v>
      </c>
      <c r="ADO65" s="1">
        <v>119</v>
      </c>
      <c r="ADP65" s="2" t="s">
        <v>229</v>
      </c>
      <c r="ADQ65" s="1"/>
      <c r="ADR65" s="1"/>
      <c r="ADS65" s="1"/>
      <c r="ADT65" s="1"/>
      <c r="ADU65" s="1"/>
      <c r="ADV65" s="1"/>
      <c r="ADW65" s="1"/>
      <c r="ADX65" s="2" t="s">
        <v>11</v>
      </c>
      <c r="ADY65" s="1" t="s">
        <v>85</v>
      </c>
      <c r="ADZ65" s="1">
        <v>120</v>
      </c>
      <c r="AEA65" s="2" t="s">
        <v>229</v>
      </c>
      <c r="AEB65" s="1"/>
      <c r="AEC65" s="1"/>
      <c r="AED65" s="1"/>
      <c r="AEE65" s="1"/>
      <c r="AEF65" s="1"/>
      <c r="AEG65" s="1"/>
      <c r="AEH65" s="1"/>
      <c r="AEI65" s="2" t="s">
        <v>11</v>
      </c>
      <c r="AEJ65" s="1" t="s">
        <v>86</v>
      </c>
      <c r="AEK65" s="1">
        <v>121</v>
      </c>
      <c r="AEL65" s="2" t="s">
        <v>229</v>
      </c>
      <c r="AEM65" s="1"/>
      <c r="AEN65" s="1"/>
      <c r="AEO65" s="1"/>
      <c r="AEP65" s="1"/>
      <c r="AEQ65" s="1"/>
      <c r="AER65" s="1"/>
      <c r="AES65" s="1"/>
      <c r="AET65" s="2" t="s">
        <v>11</v>
      </c>
      <c r="AEU65" s="1" t="s">
        <v>87</v>
      </c>
      <c r="AEV65" s="1">
        <v>122</v>
      </c>
      <c r="AEW65" s="2" t="s">
        <v>229</v>
      </c>
      <c r="AEX65" s="1"/>
      <c r="AEY65" s="1"/>
      <c r="AEZ65" s="1"/>
      <c r="AFA65" s="1"/>
      <c r="AFB65" s="1"/>
      <c r="AFC65" s="1"/>
      <c r="AFD65" s="1"/>
      <c r="AFE65" s="2" t="s">
        <v>11</v>
      </c>
      <c r="AFF65" s="1" t="s">
        <v>88</v>
      </c>
      <c r="AFG65" s="1">
        <v>123</v>
      </c>
      <c r="AFH65" s="2" t="s">
        <v>229</v>
      </c>
      <c r="AFI65" s="1"/>
      <c r="AFJ65" s="1"/>
      <c r="AFK65" s="1"/>
      <c r="AFL65" s="1"/>
      <c r="AFM65" s="1"/>
      <c r="AFN65" s="1"/>
      <c r="AFO65" s="1"/>
      <c r="AFP65" s="2" t="s">
        <v>11</v>
      </c>
      <c r="AFQ65" s="1" t="s">
        <v>89</v>
      </c>
      <c r="AFR65" s="1">
        <v>126</v>
      </c>
      <c r="AFS65" s="2" t="s">
        <v>229</v>
      </c>
      <c r="AFT65" s="1"/>
      <c r="AFU65" s="1"/>
      <c r="AFV65" s="1"/>
      <c r="AFW65" s="1"/>
      <c r="AFX65" s="1"/>
      <c r="AFY65" s="1"/>
      <c r="AFZ65" s="1"/>
      <c r="AGA65" s="2" t="s">
        <v>11</v>
      </c>
      <c r="AGB65" s="1" t="s">
        <v>90</v>
      </c>
      <c r="AGC65" s="1">
        <v>127</v>
      </c>
      <c r="AGD65" s="2" t="s">
        <v>229</v>
      </c>
      <c r="AGE65" s="1"/>
      <c r="AGF65" s="1"/>
      <c r="AGG65" s="1"/>
      <c r="AGH65" s="1"/>
      <c r="AGI65" s="1"/>
      <c r="AGJ65" s="1"/>
      <c r="AGK65" s="1"/>
      <c r="AGL65" s="2" t="s">
        <v>11</v>
      </c>
      <c r="AGM65" s="1" t="s">
        <v>91</v>
      </c>
      <c r="AGN65" s="1">
        <v>128</v>
      </c>
      <c r="AGO65" s="2" t="s">
        <v>229</v>
      </c>
      <c r="AGP65" s="1"/>
      <c r="AGQ65" s="1"/>
      <c r="AGR65" s="1"/>
      <c r="AGS65" s="1"/>
      <c r="AGT65" s="1"/>
      <c r="AGU65" s="1"/>
      <c r="AGV65" s="1"/>
      <c r="AGW65" s="2" t="s">
        <v>11</v>
      </c>
      <c r="AGX65" s="1" t="s">
        <v>92</v>
      </c>
      <c r="AGY65" s="1">
        <v>129</v>
      </c>
      <c r="AGZ65" s="2" t="s">
        <v>229</v>
      </c>
      <c r="AHA65" s="1"/>
      <c r="AHB65" s="1"/>
      <c r="AHC65" s="1"/>
      <c r="AHD65" s="1"/>
      <c r="AHE65" s="1"/>
      <c r="AHF65" s="1"/>
      <c r="AHG65" s="1"/>
      <c r="AHH65" s="2" t="s">
        <v>11</v>
      </c>
      <c r="AHI65" s="1" t="s">
        <v>93</v>
      </c>
      <c r="AHJ65" s="1">
        <v>130</v>
      </c>
      <c r="AHK65" s="2" t="s">
        <v>229</v>
      </c>
      <c r="AHL65" s="1"/>
      <c r="AHM65" s="1"/>
      <c r="AHN65" s="1"/>
      <c r="AHO65" s="1"/>
      <c r="AHP65" s="1"/>
      <c r="AHQ65" s="1"/>
      <c r="AHR65" s="1"/>
      <c r="AHS65" s="2" t="s">
        <v>11</v>
      </c>
      <c r="AHT65" s="1" t="s">
        <v>94</v>
      </c>
      <c r="AHU65" s="1">
        <v>133</v>
      </c>
      <c r="AHV65" s="2" t="s">
        <v>229</v>
      </c>
      <c r="AHW65" s="1"/>
      <c r="AHX65" s="1"/>
      <c r="AHY65" s="1"/>
      <c r="AHZ65" s="1"/>
      <c r="AIA65" s="1"/>
      <c r="AIB65" s="1"/>
      <c r="AIC65" s="1"/>
      <c r="AID65" s="2" t="s">
        <v>11</v>
      </c>
      <c r="AIE65" s="1" t="s">
        <v>95</v>
      </c>
      <c r="AIF65" s="1">
        <v>134</v>
      </c>
      <c r="AIG65" s="2" t="s">
        <v>229</v>
      </c>
      <c r="AIH65" s="1"/>
      <c r="AII65" s="1"/>
      <c r="AIJ65" s="1"/>
      <c r="AIK65" s="1"/>
      <c r="AIL65" s="1"/>
      <c r="AIM65" s="1"/>
      <c r="AIN65" s="1"/>
      <c r="AIO65" s="2" t="s">
        <v>11</v>
      </c>
      <c r="AIP65" s="1" t="s">
        <v>96</v>
      </c>
      <c r="AIQ65" s="1">
        <v>135</v>
      </c>
      <c r="AIR65" s="2" t="s">
        <v>229</v>
      </c>
      <c r="AIS65" s="1"/>
      <c r="AIT65" s="1"/>
      <c r="AIU65" s="1"/>
      <c r="AIV65" s="1"/>
      <c r="AIW65" s="1"/>
      <c r="AIX65" s="1"/>
      <c r="AIY65" s="1"/>
      <c r="AIZ65" s="2" t="s">
        <v>11</v>
      </c>
      <c r="AJA65" s="1" t="s">
        <v>97</v>
      </c>
      <c r="AJB65" s="1">
        <v>136</v>
      </c>
      <c r="AJC65" s="2" t="s">
        <v>229</v>
      </c>
      <c r="AJD65" s="1"/>
      <c r="AJE65" s="1"/>
      <c r="AJF65" s="1"/>
      <c r="AJG65" s="1"/>
      <c r="AJH65" s="1"/>
      <c r="AJI65" s="1"/>
      <c r="AJJ65" s="1"/>
      <c r="AJK65" s="2" t="s">
        <v>11</v>
      </c>
      <c r="AJL65" s="1" t="s">
        <v>98</v>
      </c>
      <c r="AJM65" s="1">
        <v>140</v>
      </c>
      <c r="AJN65" s="2" t="s">
        <v>229</v>
      </c>
      <c r="AJO65" s="1"/>
      <c r="AJP65" s="1"/>
      <c r="AJQ65" s="1"/>
      <c r="AJR65" s="1"/>
      <c r="AJS65" s="1"/>
      <c r="AJT65" s="1"/>
      <c r="AJU65" s="1"/>
      <c r="AJV65" s="2" t="s">
        <v>11</v>
      </c>
      <c r="AJW65" s="1" t="s">
        <v>99</v>
      </c>
      <c r="AJX65" s="1">
        <v>141</v>
      </c>
      <c r="AJY65" s="2" t="s">
        <v>229</v>
      </c>
      <c r="AJZ65" s="1"/>
      <c r="AKA65" s="1"/>
      <c r="AKB65" s="1"/>
      <c r="AKC65" s="1"/>
      <c r="AKD65" s="1"/>
      <c r="AKE65" s="1"/>
      <c r="AKF65" s="1"/>
      <c r="AKG65" s="2" t="s">
        <v>11</v>
      </c>
      <c r="AKH65" s="1" t="s">
        <v>100</v>
      </c>
      <c r="AKI65" s="1">
        <v>143</v>
      </c>
      <c r="AKJ65" s="2" t="s">
        <v>229</v>
      </c>
      <c r="AKK65" s="1"/>
      <c r="AKL65" s="1"/>
      <c r="AKM65" s="1"/>
      <c r="AKN65" s="1"/>
      <c r="AKO65" s="1"/>
      <c r="AKP65" s="1"/>
      <c r="AKQ65" s="1"/>
      <c r="AKR65" s="2" t="s">
        <v>11</v>
      </c>
      <c r="AKS65" s="1" t="s">
        <v>101</v>
      </c>
      <c r="AKT65" s="1">
        <v>144</v>
      </c>
      <c r="AKU65" s="2" t="s">
        <v>229</v>
      </c>
      <c r="AKV65" s="1"/>
      <c r="AKW65" s="1"/>
      <c r="AKX65" s="1"/>
      <c r="AKY65" s="1"/>
      <c r="AKZ65" s="1"/>
      <c r="ALA65" s="1"/>
      <c r="ALB65" s="1"/>
      <c r="ALC65" s="2" t="s">
        <v>11</v>
      </c>
      <c r="ALD65" s="1" t="s">
        <v>102</v>
      </c>
      <c r="ALE65" s="1">
        <v>147</v>
      </c>
      <c r="ALF65" s="2" t="s">
        <v>229</v>
      </c>
      <c r="ALG65" s="1"/>
      <c r="ALH65" s="1"/>
      <c r="ALI65" s="1"/>
      <c r="ALJ65" s="1"/>
      <c r="ALK65" s="1"/>
      <c r="ALL65" s="1"/>
      <c r="ALM65" s="1"/>
      <c r="ALN65" s="2" t="s">
        <v>11</v>
      </c>
      <c r="ALO65" s="1" t="s">
        <v>103</v>
      </c>
      <c r="ALP65" s="1">
        <v>148</v>
      </c>
      <c r="ALQ65" s="2" t="s">
        <v>229</v>
      </c>
      <c r="ALR65" s="1"/>
      <c r="ALS65" s="1"/>
      <c r="ALT65" s="1"/>
      <c r="ALU65" s="1"/>
      <c r="ALV65" s="1"/>
      <c r="ALW65" s="1"/>
      <c r="ALX65" s="1"/>
      <c r="ALY65" s="2" t="s">
        <v>11</v>
      </c>
      <c r="ALZ65" s="1" t="s">
        <v>104</v>
      </c>
      <c r="AMA65" s="1">
        <v>149</v>
      </c>
      <c r="AMB65" s="2" t="s">
        <v>229</v>
      </c>
      <c r="AMC65" s="1"/>
      <c r="AMD65" s="1"/>
      <c r="AME65" s="1"/>
      <c r="AMF65" s="1"/>
      <c r="AMG65" s="1"/>
      <c r="AMH65" s="1"/>
      <c r="AMI65" s="1"/>
      <c r="AMJ65" s="2" t="s">
        <v>11</v>
      </c>
      <c r="AMK65" s="1" t="s">
        <v>105</v>
      </c>
      <c r="AML65" s="1">
        <v>150</v>
      </c>
      <c r="AMM65" s="2" t="s">
        <v>229</v>
      </c>
      <c r="AMN65" s="1"/>
      <c r="AMO65" s="1"/>
      <c r="AMP65" s="1"/>
      <c r="AMQ65" s="1"/>
      <c r="AMR65" s="1"/>
      <c r="AMS65" s="1"/>
      <c r="AMT65" s="1"/>
      <c r="AMU65" s="2" t="s">
        <v>11</v>
      </c>
      <c r="AMV65" s="1" t="s">
        <v>106</v>
      </c>
      <c r="AMW65" s="1">
        <v>151</v>
      </c>
      <c r="AMX65" s="2" t="s">
        <v>229</v>
      </c>
      <c r="AMY65" s="1"/>
      <c r="AMZ65" s="1"/>
      <c r="ANA65" s="1"/>
      <c r="ANB65" s="1"/>
      <c r="ANC65" s="1"/>
      <c r="AND65" s="1"/>
      <c r="ANE65" s="1"/>
      <c r="ANF65" s="2" t="s">
        <v>11</v>
      </c>
      <c r="ANG65" s="1" t="s">
        <v>107</v>
      </c>
      <c r="ANH65" s="1">
        <v>154</v>
      </c>
      <c r="ANI65" s="2" t="s">
        <v>229</v>
      </c>
      <c r="ANJ65" s="1"/>
      <c r="ANK65" s="1"/>
      <c r="ANL65" s="1"/>
      <c r="ANM65" s="1"/>
      <c r="ANN65" s="1"/>
      <c r="ANO65" s="1"/>
      <c r="ANP65" s="1"/>
      <c r="ANQ65" s="2" t="s">
        <v>11</v>
      </c>
      <c r="ANR65" s="1" t="s">
        <v>108</v>
      </c>
      <c r="ANS65" s="1">
        <v>155</v>
      </c>
      <c r="ANT65" s="2" t="s">
        <v>229</v>
      </c>
      <c r="ANU65" s="1"/>
      <c r="ANV65" s="1"/>
      <c r="ANW65" s="1"/>
      <c r="ANX65" s="1"/>
      <c r="ANY65" s="1"/>
      <c r="ANZ65" s="1"/>
      <c r="AOA65" s="1"/>
      <c r="AOB65" s="2" t="s">
        <v>11</v>
      </c>
      <c r="AOC65" s="1" t="s">
        <v>109</v>
      </c>
      <c r="AOD65" s="1">
        <v>156</v>
      </c>
      <c r="AOE65" s="2" t="s">
        <v>229</v>
      </c>
      <c r="AOF65" s="1"/>
      <c r="AOG65" s="1"/>
      <c r="AOH65" s="1"/>
      <c r="AOI65" s="1"/>
      <c r="AOJ65" s="1"/>
      <c r="AOK65" s="1"/>
      <c r="AOL65" s="1"/>
      <c r="AOM65" s="2" t="s">
        <v>11</v>
      </c>
      <c r="AON65" s="1" t="s">
        <v>110</v>
      </c>
      <c r="AOO65" s="1">
        <v>157</v>
      </c>
      <c r="AOP65" s="2" t="s">
        <v>229</v>
      </c>
      <c r="AOQ65" s="1"/>
      <c r="AOR65" s="1"/>
      <c r="AOS65" s="1"/>
      <c r="AOT65" s="1"/>
      <c r="AOU65" s="1"/>
      <c r="AOV65" s="1"/>
      <c r="AOW65" s="1"/>
      <c r="AOX65" s="2" t="s">
        <v>11</v>
      </c>
      <c r="AOY65" s="1" t="s">
        <v>111</v>
      </c>
      <c r="AOZ65" s="1">
        <v>158</v>
      </c>
      <c r="APA65" s="2" t="s">
        <v>229</v>
      </c>
      <c r="APB65" s="1"/>
      <c r="APC65" s="1"/>
      <c r="APD65" s="1"/>
      <c r="APE65" s="1"/>
      <c r="APF65" s="1"/>
      <c r="APG65" s="1"/>
      <c r="APH65" s="1"/>
      <c r="API65" s="2" t="s">
        <v>11</v>
      </c>
      <c r="APJ65" s="1" t="s">
        <v>112</v>
      </c>
      <c r="APK65" s="1">
        <v>161</v>
      </c>
      <c r="APL65" s="2" t="s">
        <v>229</v>
      </c>
      <c r="APM65" s="1"/>
      <c r="APN65" s="1"/>
      <c r="APO65" s="1"/>
      <c r="APP65" s="1"/>
      <c r="APQ65" s="1"/>
      <c r="APR65" s="1"/>
      <c r="APS65" s="1"/>
      <c r="APT65" s="2" t="s">
        <v>11</v>
      </c>
      <c r="APU65" s="1" t="s">
        <v>113</v>
      </c>
      <c r="APV65" s="1">
        <v>162</v>
      </c>
      <c r="APW65" s="2" t="s">
        <v>229</v>
      </c>
      <c r="APX65" s="1"/>
      <c r="APY65" s="1"/>
      <c r="APZ65" s="1"/>
      <c r="AQA65" s="1"/>
      <c r="AQB65" s="1"/>
      <c r="AQC65" s="1"/>
      <c r="AQD65" s="1"/>
      <c r="AQE65" s="2" t="s">
        <v>11</v>
      </c>
      <c r="AQF65" s="1" t="s">
        <v>114</v>
      </c>
      <c r="AQG65" s="1">
        <v>163</v>
      </c>
      <c r="AQH65" s="2" t="s">
        <v>229</v>
      </c>
      <c r="AQI65" s="1"/>
      <c r="AQJ65" s="1"/>
      <c r="AQK65" s="1"/>
      <c r="AQL65" s="1"/>
      <c r="AQM65" s="1"/>
      <c r="AQN65" s="1"/>
      <c r="AQO65" s="1"/>
      <c r="AQP65" s="2" t="s">
        <v>11</v>
      </c>
      <c r="AQQ65" s="1" t="s">
        <v>115</v>
      </c>
      <c r="AQR65" s="1">
        <v>169</v>
      </c>
      <c r="AQS65" s="2" t="s">
        <v>229</v>
      </c>
      <c r="AQT65" s="1"/>
      <c r="AQU65" s="1"/>
      <c r="AQV65" s="1"/>
      <c r="AQW65" s="1"/>
      <c r="AQX65" s="1"/>
      <c r="AQY65" s="1"/>
      <c r="AQZ65" s="1"/>
      <c r="ARA65" s="2" t="s">
        <v>11</v>
      </c>
      <c r="ARB65" s="1" t="s">
        <v>116</v>
      </c>
      <c r="ARC65" s="1">
        <v>170</v>
      </c>
      <c r="ARD65" s="2" t="s">
        <v>229</v>
      </c>
      <c r="ARE65" s="1"/>
      <c r="ARF65" s="1"/>
      <c r="ARG65" s="1"/>
      <c r="ARH65" s="1"/>
      <c r="ARI65" s="1"/>
      <c r="ARJ65" s="1"/>
      <c r="ARK65" s="1"/>
      <c r="ARL65" s="2" t="s">
        <v>11</v>
      </c>
      <c r="ARM65" s="1" t="s">
        <v>117</v>
      </c>
      <c r="ARN65" s="1">
        <v>171</v>
      </c>
      <c r="ARO65" s="2" t="s">
        <v>229</v>
      </c>
      <c r="ARP65" s="1"/>
      <c r="ARQ65" s="1"/>
      <c r="ARR65" s="1"/>
      <c r="ARS65" s="1"/>
      <c r="ART65" s="1"/>
      <c r="ARU65" s="1"/>
      <c r="ARV65" s="1"/>
      <c r="ARW65" s="2" t="s">
        <v>11</v>
      </c>
      <c r="ARX65" s="1" t="s">
        <v>118</v>
      </c>
      <c r="ARY65" s="1">
        <v>172</v>
      </c>
      <c r="ARZ65" s="2" t="s">
        <v>229</v>
      </c>
      <c r="ASA65" s="1"/>
      <c r="ASB65" s="1"/>
      <c r="ASC65" s="1"/>
      <c r="ASD65" s="1"/>
      <c r="ASE65" s="1"/>
      <c r="ASF65" s="1"/>
      <c r="ASG65" s="1"/>
      <c r="ASH65" s="2" t="s">
        <v>11</v>
      </c>
      <c r="ASI65" s="1" t="s">
        <v>119</v>
      </c>
      <c r="ASJ65" s="1">
        <v>173</v>
      </c>
      <c r="ASK65" s="2" t="s">
        <v>229</v>
      </c>
      <c r="ASL65" s="1"/>
      <c r="ASM65" s="1"/>
      <c r="ASN65" s="1"/>
      <c r="ASO65" s="1"/>
      <c r="ASP65" s="1"/>
      <c r="ASQ65" s="1"/>
      <c r="ASR65" s="1"/>
      <c r="ASS65" s="2" t="s">
        <v>11</v>
      </c>
      <c r="AST65" s="1" t="s">
        <v>120</v>
      </c>
      <c r="ASU65" s="1">
        <v>176</v>
      </c>
      <c r="ASV65" s="2" t="s">
        <v>229</v>
      </c>
      <c r="ASW65" s="1"/>
      <c r="ASX65" s="1"/>
      <c r="ASY65" s="1"/>
      <c r="ASZ65" s="1"/>
      <c r="ATA65" s="1"/>
      <c r="ATB65" s="1"/>
      <c r="ATC65" s="1"/>
      <c r="ATD65" s="2" t="s">
        <v>11</v>
      </c>
      <c r="ATE65" s="1" t="s">
        <v>121</v>
      </c>
      <c r="ATF65" s="1">
        <v>180</v>
      </c>
      <c r="ATG65" s="2" t="s">
        <v>229</v>
      </c>
      <c r="ATH65" s="1"/>
      <c r="ATI65" s="1"/>
      <c r="ATJ65" s="1"/>
      <c r="ATK65" s="1"/>
      <c r="ATL65" s="1"/>
      <c r="ATM65" s="1"/>
      <c r="ATN65" s="1"/>
      <c r="ATO65" s="2" t="s">
        <v>11</v>
      </c>
      <c r="ATP65" s="1" t="s">
        <v>122</v>
      </c>
      <c r="ATQ65" s="1">
        <v>183</v>
      </c>
      <c r="ATR65" s="2" t="s">
        <v>229</v>
      </c>
      <c r="ATS65" s="1"/>
      <c r="ATT65" s="1"/>
      <c r="ATU65" s="1"/>
      <c r="ATV65" s="1"/>
      <c r="ATW65" s="1"/>
      <c r="ATX65" s="1"/>
      <c r="ATY65" s="1"/>
      <c r="ATZ65" s="2" t="s">
        <v>11</v>
      </c>
      <c r="AUA65" s="1" t="s">
        <v>123</v>
      </c>
      <c r="AUB65" s="1">
        <v>184</v>
      </c>
      <c r="AUC65" s="2" t="s">
        <v>229</v>
      </c>
      <c r="AUD65" s="1"/>
      <c r="AUE65" s="1"/>
      <c r="AUF65" s="1"/>
      <c r="AUG65" s="1"/>
      <c r="AUH65" s="1"/>
      <c r="AUI65" s="1"/>
      <c r="AUJ65" s="1"/>
      <c r="AUK65" s="2" t="s">
        <v>11</v>
      </c>
      <c r="AUL65" s="1" t="s">
        <v>124</v>
      </c>
      <c r="AUM65" s="1">
        <v>185</v>
      </c>
      <c r="AUN65" s="2" t="s">
        <v>229</v>
      </c>
      <c r="AUO65" s="1"/>
      <c r="AUP65" s="1"/>
      <c r="AUQ65" s="1"/>
      <c r="AUR65" s="1"/>
      <c r="AUS65" s="1"/>
      <c r="AUT65" s="1"/>
      <c r="AUU65" s="1"/>
      <c r="AUV65" s="2" t="s">
        <v>11</v>
      </c>
      <c r="AUW65" s="1" t="s">
        <v>125</v>
      </c>
      <c r="AUX65" s="1">
        <v>186</v>
      </c>
      <c r="AUY65" s="2" t="s">
        <v>229</v>
      </c>
      <c r="AUZ65" s="1"/>
      <c r="AVA65" s="1"/>
      <c r="AVB65" s="1"/>
      <c r="AVC65" s="1"/>
      <c r="AVD65" s="1"/>
      <c r="AVE65" s="1"/>
      <c r="AVF65" s="1"/>
      <c r="AVG65" s="2" t="s">
        <v>11</v>
      </c>
      <c r="AVH65" s="1" t="s">
        <v>126</v>
      </c>
      <c r="AVI65" s="1">
        <v>187</v>
      </c>
      <c r="AVJ65" s="2" t="s">
        <v>229</v>
      </c>
      <c r="AVK65" s="1"/>
      <c r="AVL65" s="1"/>
      <c r="AVM65" s="1"/>
      <c r="AVN65" s="1"/>
      <c r="AVO65" s="1"/>
      <c r="AVP65" s="1"/>
      <c r="AVQ65" s="1"/>
      <c r="AVR65" s="2" t="s">
        <v>11</v>
      </c>
      <c r="AVS65" s="1" t="s">
        <v>127</v>
      </c>
      <c r="AVT65" s="1">
        <v>190</v>
      </c>
      <c r="AVU65" s="2" t="s">
        <v>229</v>
      </c>
      <c r="AVV65" s="1"/>
      <c r="AVW65" s="1"/>
      <c r="AVX65" s="1"/>
      <c r="AVY65" s="1"/>
      <c r="AVZ65" s="1"/>
      <c r="AWA65" s="1"/>
      <c r="AWB65" s="1"/>
      <c r="AWC65" s="2" t="s">
        <v>11</v>
      </c>
      <c r="AWD65" s="1" t="s">
        <v>128</v>
      </c>
      <c r="AWE65" s="1">
        <v>191</v>
      </c>
      <c r="AWF65" s="2" t="s">
        <v>229</v>
      </c>
      <c r="AWG65" s="1"/>
      <c r="AWH65" s="1"/>
      <c r="AWI65" s="1"/>
      <c r="AWJ65" s="1"/>
      <c r="AWK65" s="1"/>
      <c r="AWL65" s="1"/>
      <c r="AWM65" s="1"/>
      <c r="AWN65" s="2" t="s">
        <v>11</v>
      </c>
      <c r="AWO65" s="1" t="s">
        <v>129</v>
      </c>
      <c r="AWP65" s="1">
        <v>192</v>
      </c>
      <c r="AWQ65" s="2" t="s">
        <v>229</v>
      </c>
      <c r="AWR65" s="1"/>
      <c r="AWS65" s="1"/>
      <c r="AWT65" s="1"/>
      <c r="AWU65" s="1"/>
      <c r="AWV65" s="1"/>
      <c r="AWW65" s="1"/>
      <c r="AWX65" s="1"/>
      <c r="AWY65" s="2" t="s">
        <v>11</v>
      </c>
      <c r="AWZ65" s="1" t="s">
        <v>130</v>
      </c>
      <c r="AXA65" s="1">
        <v>193</v>
      </c>
      <c r="AXB65" s="2" t="s">
        <v>229</v>
      </c>
      <c r="AXC65" s="1"/>
      <c r="AXD65" s="1"/>
      <c r="AXE65" s="1"/>
      <c r="AXF65" s="1"/>
      <c r="AXG65" s="1"/>
      <c r="AXH65" s="1"/>
      <c r="AXI65" s="1"/>
      <c r="AXJ65" s="2" t="s">
        <v>11</v>
      </c>
      <c r="AXK65" s="1" t="s">
        <v>131</v>
      </c>
      <c r="AXL65" s="1">
        <v>197</v>
      </c>
      <c r="AXM65" s="2" t="s">
        <v>229</v>
      </c>
      <c r="AXN65" s="1"/>
      <c r="AXO65" s="1"/>
      <c r="AXP65" s="1"/>
      <c r="AXQ65" s="1"/>
      <c r="AXR65" s="1"/>
      <c r="AXS65" s="1"/>
      <c r="AXT65" s="1"/>
      <c r="AXU65" s="2" t="s">
        <v>11</v>
      </c>
      <c r="AXV65" s="1" t="s">
        <v>132</v>
      </c>
      <c r="AXW65" s="1">
        <v>198</v>
      </c>
      <c r="AXX65" s="2" t="s">
        <v>229</v>
      </c>
      <c r="AXY65" s="1"/>
      <c r="AXZ65" s="1"/>
      <c r="AYA65" s="1"/>
      <c r="AYB65" s="1"/>
      <c r="AYC65" s="1"/>
      <c r="AYD65" s="1"/>
      <c r="AYE65" s="1"/>
      <c r="AYF65" s="2" t="s">
        <v>11</v>
      </c>
      <c r="AYG65" s="1" t="s">
        <v>133</v>
      </c>
      <c r="AYH65" s="1">
        <v>201</v>
      </c>
      <c r="AYI65" s="2" t="s">
        <v>229</v>
      </c>
      <c r="AYJ65" s="1"/>
      <c r="AYK65" s="1"/>
      <c r="AYL65" s="1"/>
      <c r="AYM65" s="1"/>
      <c r="AYN65" s="1"/>
      <c r="AYO65" s="1"/>
      <c r="AYP65" s="1"/>
      <c r="AYQ65" s="2" t="s">
        <v>11</v>
      </c>
      <c r="AYR65" s="1" t="s">
        <v>134</v>
      </c>
      <c r="AYS65" s="1">
        <v>204</v>
      </c>
      <c r="AYT65" s="2" t="s">
        <v>229</v>
      </c>
      <c r="AYU65" s="1"/>
      <c r="AYV65" s="1"/>
      <c r="AYW65" s="1"/>
      <c r="AYX65" s="1"/>
      <c r="AYY65" s="1"/>
      <c r="AYZ65" s="1"/>
      <c r="AZA65" s="1"/>
      <c r="AZB65" s="2" t="s">
        <v>11</v>
      </c>
      <c r="AZC65" s="1" t="s">
        <v>135</v>
      </c>
      <c r="AZD65" s="1">
        <v>205</v>
      </c>
      <c r="AZE65" s="2" t="s">
        <v>229</v>
      </c>
      <c r="AZF65" s="1"/>
      <c r="AZG65" s="1"/>
      <c r="AZH65" s="1"/>
      <c r="AZI65" s="1"/>
      <c r="AZJ65" s="1"/>
      <c r="AZK65" s="1"/>
      <c r="AZL65" s="1"/>
      <c r="AZM65" s="2" t="s">
        <v>11</v>
      </c>
      <c r="AZN65" s="1" t="s">
        <v>136</v>
      </c>
      <c r="AZO65" s="1">
        <v>208</v>
      </c>
      <c r="AZP65" s="2" t="s">
        <v>229</v>
      </c>
      <c r="AZQ65" s="1"/>
      <c r="AZR65" s="1"/>
      <c r="AZS65" s="1"/>
      <c r="AZT65" s="1"/>
      <c r="AZU65" s="1"/>
      <c r="AZV65" s="1"/>
      <c r="AZW65" s="1"/>
      <c r="AZX65" s="2" t="s">
        <v>11</v>
      </c>
      <c r="AZY65" s="1" t="s">
        <v>137</v>
      </c>
      <c r="AZZ65" s="1">
        <v>211</v>
      </c>
      <c r="BAA65" s="2" t="s">
        <v>229</v>
      </c>
      <c r="BAB65" s="1"/>
      <c r="BAC65" s="1"/>
      <c r="BAD65" s="1"/>
      <c r="BAE65" s="1"/>
      <c r="BAF65" s="1"/>
      <c r="BAG65" s="1"/>
      <c r="BAH65" s="1"/>
      <c r="BAI65" s="2" t="s">
        <v>11</v>
      </c>
      <c r="BAJ65" s="1" t="s">
        <v>138</v>
      </c>
      <c r="BAK65" s="1">
        <v>212</v>
      </c>
      <c r="BAL65" s="2" t="s">
        <v>229</v>
      </c>
      <c r="BAM65" s="1"/>
      <c r="BAN65" s="1"/>
      <c r="BAO65" s="1"/>
      <c r="BAP65" s="1"/>
      <c r="BAQ65" s="1"/>
      <c r="BAR65" s="1"/>
      <c r="BAS65" s="1"/>
      <c r="BAT65" s="2" t="s">
        <v>11</v>
      </c>
      <c r="BAU65" s="1" t="s">
        <v>139</v>
      </c>
      <c r="BAV65" s="1">
        <v>213</v>
      </c>
      <c r="BAW65" s="2" t="s">
        <v>229</v>
      </c>
      <c r="BAX65" s="1"/>
      <c r="BAY65" s="1"/>
      <c r="BAZ65" s="1"/>
      <c r="BBA65" s="1"/>
      <c r="BBB65" s="1"/>
      <c r="BBC65" s="1"/>
      <c r="BBD65" s="1"/>
      <c r="BBE65" s="2" t="s">
        <v>11</v>
      </c>
      <c r="BBF65" s="1" t="s">
        <v>140</v>
      </c>
      <c r="BBG65" s="1">
        <v>214</v>
      </c>
      <c r="BBH65" s="2" t="s">
        <v>229</v>
      </c>
      <c r="BBI65" s="1"/>
      <c r="BBJ65" s="1"/>
      <c r="BBK65" s="1"/>
      <c r="BBL65" s="1"/>
      <c r="BBM65" s="1"/>
      <c r="BBN65" s="1"/>
      <c r="BBO65" s="1"/>
      <c r="BBP65" s="2" t="s">
        <v>11</v>
      </c>
      <c r="BBQ65" s="1" t="s">
        <v>141</v>
      </c>
      <c r="BBR65" s="1">
        <v>215</v>
      </c>
      <c r="BBS65" s="2" t="s">
        <v>229</v>
      </c>
      <c r="BBT65" s="1"/>
      <c r="BBU65" s="1"/>
      <c r="BBV65" s="1"/>
      <c r="BBW65" s="1"/>
      <c r="BBX65" s="1"/>
      <c r="BBY65" s="1"/>
      <c r="BBZ65" s="1"/>
      <c r="BCA65" s="2" t="s">
        <v>11</v>
      </c>
      <c r="BCB65" s="1" t="s">
        <v>142</v>
      </c>
      <c r="BCC65" s="1">
        <v>225</v>
      </c>
      <c r="BCD65" s="2" t="s">
        <v>229</v>
      </c>
      <c r="BCE65" s="1"/>
      <c r="BCF65" s="1"/>
      <c r="BCG65" s="1"/>
      <c r="BCH65" s="1"/>
      <c r="BCI65" s="1"/>
      <c r="BCJ65" s="1"/>
      <c r="BCK65" s="1"/>
      <c r="BCL65" s="2" t="s">
        <v>11</v>
      </c>
      <c r="BCM65" s="1" t="s">
        <v>143</v>
      </c>
      <c r="BCN65" s="1">
        <v>226</v>
      </c>
      <c r="BCO65" s="2" t="s">
        <v>229</v>
      </c>
      <c r="BCP65" s="1"/>
      <c r="BCQ65" s="1"/>
      <c r="BCR65" s="1"/>
      <c r="BCS65" s="1"/>
      <c r="BCT65" s="1"/>
      <c r="BCU65" s="1"/>
      <c r="BCV65" s="1"/>
      <c r="BCW65" s="2" t="s">
        <v>11</v>
      </c>
      <c r="BCX65" s="1" t="s">
        <v>144</v>
      </c>
      <c r="BCY65" s="1">
        <v>232</v>
      </c>
      <c r="BCZ65" s="2" t="s">
        <v>229</v>
      </c>
      <c r="BDA65" s="1"/>
      <c r="BDB65" s="1"/>
      <c r="BDC65" s="1"/>
      <c r="BDD65" s="1"/>
      <c r="BDE65" s="1"/>
      <c r="BDF65" s="1"/>
      <c r="BDG65" s="1"/>
      <c r="BDH65" s="2" t="s">
        <v>11</v>
      </c>
      <c r="BDI65" s="1" t="s">
        <v>145</v>
      </c>
      <c r="BDJ65" s="1">
        <v>233</v>
      </c>
      <c r="BDK65" s="2" t="s">
        <v>229</v>
      </c>
      <c r="BDL65" s="1"/>
      <c r="BDM65" s="1"/>
      <c r="BDN65" s="1"/>
      <c r="BDO65" s="1"/>
      <c r="BDP65" s="1"/>
      <c r="BDQ65" s="1"/>
      <c r="BDR65" s="1"/>
      <c r="BDS65" s="2" t="s">
        <v>11</v>
      </c>
      <c r="BDT65" s="1" t="s">
        <v>146</v>
      </c>
      <c r="BDU65" s="1">
        <v>234</v>
      </c>
      <c r="BDV65" s="2" t="s">
        <v>229</v>
      </c>
      <c r="BDW65" s="1"/>
      <c r="BDX65" s="1"/>
      <c r="BDY65" s="1"/>
      <c r="BDZ65" s="1"/>
      <c r="BEA65" s="1"/>
      <c r="BEB65" s="1"/>
      <c r="BEC65" s="1"/>
      <c r="BED65" s="2" t="s">
        <v>11</v>
      </c>
      <c r="BEE65" s="1" t="s">
        <v>147</v>
      </c>
      <c r="BEF65" s="1">
        <v>236</v>
      </c>
      <c r="BEG65" s="2" t="s">
        <v>229</v>
      </c>
      <c r="BEH65" s="1"/>
      <c r="BEI65" s="1"/>
      <c r="BEJ65" s="1"/>
      <c r="BEK65" s="1"/>
      <c r="BEL65" s="1"/>
      <c r="BEM65" s="1"/>
      <c r="BEN65" s="1"/>
      <c r="BEO65" s="2" t="s">
        <v>11</v>
      </c>
      <c r="BEP65" s="4" t="s">
        <v>148</v>
      </c>
      <c r="BEQ65" s="4">
        <v>239</v>
      </c>
      <c r="BER65" s="2" t="s">
        <v>229</v>
      </c>
      <c r="BES65" s="1"/>
      <c r="BET65" s="1"/>
      <c r="BEU65" s="1"/>
      <c r="BEV65" s="1"/>
      <c r="BEW65" s="1"/>
      <c r="BEX65" s="1"/>
      <c r="BEY65" s="1"/>
      <c r="BEZ65" s="2" t="s">
        <v>11</v>
      </c>
      <c r="BFA65" s="4" t="s">
        <v>149</v>
      </c>
      <c r="BFB65" s="4">
        <v>240</v>
      </c>
      <c r="BFC65" s="2" t="s">
        <v>229</v>
      </c>
      <c r="BFD65" s="1"/>
      <c r="BFE65" s="1"/>
      <c r="BFF65" s="1"/>
      <c r="BFG65" s="1"/>
      <c r="BFH65" s="1"/>
      <c r="BFI65" s="1"/>
      <c r="BFJ65" s="1"/>
      <c r="BFK65" s="2" t="s">
        <v>11</v>
      </c>
      <c r="BFL65" s="4" t="s">
        <v>150</v>
      </c>
      <c r="BFM65" s="4">
        <v>241</v>
      </c>
      <c r="BFN65" s="2" t="s">
        <v>229</v>
      </c>
      <c r="BFO65" s="1"/>
      <c r="BFP65" s="1"/>
      <c r="BFQ65" s="1"/>
      <c r="BFR65" s="1"/>
      <c r="BFS65" s="1"/>
      <c r="BFT65" s="1"/>
      <c r="BFU65" s="1"/>
      <c r="BFV65" s="2" t="s">
        <v>11</v>
      </c>
      <c r="BFW65" s="4" t="s">
        <v>151</v>
      </c>
      <c r="BFX65" s="4">
        <v>243</v>
      </c>
      <c r="BFY65" s="2" t="s">
        <v>229</v>
      </c>
      <c r="BFZ65" s="1"/>
      <c r="BGA65" s="1"/>
      <c r="BGB65" s="1"/>
      <c r="BGC65" s="1"/>
      <c r="BGD65" s="1"/>
      <c r="BGE65" s="1"/>
      <c r="BGF65" s="1"/>
      <c r="BGG65" s="2" t="s">
        <v>11</v>
      </c>
      <c r="BGH65" s="4" t="s">
        <v>152</v>
      </c>
      <c r="BGI65" s="4">
        <v>246</v>
      </c>
      <c r="BGJ65" s="2" t="s">
        <v>229</v>
      </c>
      <c r="BGK65" s="1"/>
      <c r="BGL65" s="1"/>
      <c r="BGM65" s="1"/>
      <c r="BGN65" s="1"/>
      <c r="BGO65" s="1"/>
      <c r="BGP65" s="1"/>
      <c r="BGQ65" s="1"/>
      <c r="BGR65" s="2" t="s">
        <v>11</v>
      </c>
      <c r="BGS65" s="4" t="s">
        <v>153</v>
      </c>
      <c r="BGT65" s="4">
        <v>249</v>
      </c>
      <c r="BGU65" s="2" t="s">
        <v>229</v>
      </c>
      <c r="BGV65" s="1"/>
      <c r="BGW65" s="1"/>
      <c r="BGX65" s="1"/>
      <c r="BGY65" s="1"/>
      <c r="BGZ65" s="1"/>
      <c r="BHA65" s="1"/>
      <c r="BHB65" s="1"/>
      <c r="BHC65" s="2" t="s">
        <v>11</v>
      </c>
      <c r="BHD65" s="4" t="s">
        <v>154</v>
      </c>
      <c r="BHE65" s="4">
        <v>253</v>
      </c>
      <c r="BHF65" s="2" t="s">
        <v>229</v>
      </c>
      <c r="BHG65" s="1"/>
      <c r="BHH65" s="1"/>
      <c r="BHI65" s="1"/>
      <c r="BHJ65" s="1"/>
      <c r="BHK65" s="1"/>
      <c r="BHL65" s="1"/>
      <c r="BHM65" s="1"/>
      <c r="BHN65" s="2" t="s">
        <v>11</v>
      </c>
      <c r="BHO65" s="4" t="s">
        <v>155</v>
      </c>
      <c r="BHP65" s="4">
        <v>254</v>
      </c>
      <c r="BHQ65" s="2" t="s">
        <v>229</v>
      </c>
      <c r="BHR65" s="1"/>
      <c r="BHS65" s="1"/>
      <c r="BHT65" s="1"/>
      <c r="BHU65" s="1"/>
      <c r="BHV65" s="1"/>
      <c r="BHW65" s="1"/>
      <c r="BHX65" s="1"/>
      <c r="BHY65" s="2" t="s">
        <v>11</v>
      </c>
      <c r="BHZ65" s="4" t="s">
        <v>156</v>
      </c>
      <c r="BIA65" s="4">
        <v>260</v>
      </c>
      <c r="BIB65" s="2" t="s">
        <v>229</v>
      </c>
      <c r="BIC65" s="1"/>
      <c r="BID65" s="1"/>
      <c r="BIE65" s="1"/>
      <c r="BIF65" s="1"/>
      <c r="BIG65" s="1"/>
      <c r="BIH65" s="1"/>
      <c r="BII65" s="1"/>
      <c r="BIJ65" s="2" t="s">
        <v>11</v>
      </c>
      <c r="BIK65" s="4" t="s">
        <v>157</v>
      </c>
      <c r="BIL65" s="4">
        <v>267</v>
      </c>
      <c r="BIM65" s="2" t="s">
        <v>229</v>
      </c>
      <c r="BIN65" s="1"/>
      <c r="BIO65" s="1"/>
      <c r="BIP65" s="1"/>
      <c r="BIQ65" s="1"/>
      <c r="BIR65" s="1"/>
      <c r="BIS65" s="1"/>
      <c r="BIT65" s="1"/>
      <c r="BIU65" s="2" t="s">
        <v>11</v>
      </c>
      <c r="BIV65" s="4" t="s">
        <v>158</v>
      </c>
      <c r="BIW65" s="4">
        <v>268</v>
      </c>
      <c r="BIX65" s="2" t="s">
        <v>229</v>
      </c>
      <c r="BIY65" s="1"/>
      <c r="BIZ65" s="1"/>
      <c r="BJA65" s="1"/>
      <c r="BJB65" s="1"/>
      <c r="BJC65" s="1"/>
      <c r="BJD65" s="1"/>
      <c r="BJE65" s="1"/>
      <c r="BJF65" s="2" t="s">
        <v>11</v>
      </c>
      <c r="BJG65" s="4" t="s">
        <v>159</v>
      </c>
      <c r="BJH65" s="4">
        <v>274</v>
      </c>
      <c r="BJI65" s="2" t="s">
        <v>229</v>
      </c>
      <c r="BJJ65" s="1"/>
      <c r="BJK65" s="1"/>
      <c r="BJL65" s="1"/>
      <c r="BJM65" s="1"/>
      <c r="BJN65" s="1"/>
      <c r="BJO65" s="1"/>
      <c r="BJP65" s="1"/>
      <c r="BJQ65" s="2" t="s">
        <v>11</v>
      </c>
      <c r="BJR65" s="4" t="s">
        <v>160</v>
      </c>
      <c r="BJS65" s="4">
        <v>281</v>
      </c>
      <c r="BJT65" s="2" t="s">
        <v>229</v>
      </c>
      <c r="BJU65" s="1"/>
      <c r="BJV65" s="1"/>
      <c r="BJW65" s="1"/>
      <c r="BJX65" s="1"/>
      <c r="BJY65" s="1"/>
      <c r="BJZ65" s="1"/>
      <c r="BKA65" s="1"/>
      <c r="BKB65" s="2" t="s">
        <v>11</v>
      </c>
      <c r="BKC65" s="4" t="s">
        <v>161</v>
      </c>
      <c r="BKD65" s="4">
        <v>282</v>
      </c>
      <c r="BKE65" s="2" t="s">
        <v>229</v>
      </c>
      <c r="BKF65" s="1"/>
      <c r="BKG65" s="1"/>
      <c r="BKH65" s="1"/>
      <c r="BKI65" s="1"/>
      <c r="BKJ65" s="1"/>
      <c r="BKK65" s="1"/>
      <c r="BKL65" s="1"/>
      <c r="BKM65" s="2" t="s">
        <v>11</v>
      </c>
      <c r="BKN65" s="4" t="s">
        <v>162</v>
      </c>
      <c r="BKO65" s="4">
        <v>289</v>
      </c>
      <c r="BKP65" s="2" t="s">
        <v>229</v>
      </c>
      <c r="BKQ65" s="1"/>
      <c r="BKR65" s="1"/>
      <c r="BKS65" s="1"/>
      <c r="BKT65" s="1"/>
      <c r="BKU65" s="1"/>
      <c r="BKV65" s="1"/>
      <c r="BKW65" s="1"/>
      <c r="BKX65" s="2" t="s">
        <v>11</v>
      </c>
      <c r="BKY65" s="4" t="s">
        <v>163</v>
      </c>
      <c r="BKZ65" s="4">
        <v>296</v>
      </c>
      <c r="BLA65" s="2" t="s">
        <v>229</v>
      </c>
      <c r="BLB65" s="1"/>
      <c r="BLC65" s="1"/>
      <c r="BLD65" s="1"/>
      <c r="BLE65" s="1"/>
      <c r="BLF65" s="1"/>
      <c r="BLG65" s="1"/>
      <c r="BLH65" s="1"/>
      <c r="BLI65" s="2" t="s">
        <v>11</v>
      </c>
      <c r="BLJ65" s="4" t="s">
        <v>164</v>
      </c>
      <c r="BLK65" s="4">
        <v>303</v>
      </c>
      <c r="BLL65" s="2" t="s">
        <v>229</v>
      </c>
      <c r="BLM65" s="1"/>
      <c r="BLN65" s="1"/>
      <c r="BLO65" s="1"/>
      <c r="BLP65" s="1"/>
      <c r="BLQ65" s="1"/>
      <c r="BLR65" s="1"/>
      <c r="BLS65" s="1"/>
      <c r="BLT65" s="2" t="s">
        <v>11</v>
      </c>
      <c r="BLU65" s="4" t="s">
        <v>165</v>
      </c>
      <c r="BLV65" s="4">
        <v>310</v>
      </c>
      <c r="BLW65" s="2" t="s">
        <v>229</v>
      </c>
      <c r="BLX65" s="1"/>
      <c r="BLY65" s="1"/>
      <c r="BLZ65" s="1"/>
      <c r="BMA65" s="1"/>
      <c r="BMB65" s="1"/>
      <c r="BMC65" s="1"/>
      <c r="BMD65" s="1"/>
      <c r="BME65" s="2" t="s">
        <v>11</v>
      </c>
      <c r="BMF65" s="4" t="s">
        <v>166</v>
      </c>
      <c r="BMG65" s="4">
        <v>311</v>
      </c>
      <c r="BMH65" s="2" t="s">
        <v>229</v>
      </c>
      <c r="BMI65" s="1"/>
      <c r="BMJ65" s="1"/>
      <c r="BMK65" s="1"/>
      <c r="BML65" s="1"/>
      <c r="BMM65" s="1"/>
      <c r="BMN65" s="1"/>
      <c r="BMO65" s="1"/>
      <c r="BMP65" s="2" t="s">
        <v>11</v>
      </c>
      <c r="BMQ65" s="4" t="s">
        <v>167</v>
      </c>
      <c r="BMR65" s="4">
        <v>317</v>
      </c>
      <c r="BMS65" s="2" t="s">
        <v>229</v>
      </c>
      <c r="BMT65" s="1"/>
      <c r="BMU65" s="1"/>
      <c r="BMV65" s="1"/>
      <c r="BMW65" s="1"/>
      <c r="BMX65" s="1"/>
      <c r="BMY65" s="1"/>
      <c r="BMZ65" s="1"/>
      <c r="BNA65" s="2" t="s">
        <v>11</v>
      </c>
      <c r="BNB65" s="4" t="s">
        <v>168</v>
      </c>
      <c r="BNC65" s="4">
        <v>324</v>
      </c>
      <c r="BND65" s="2" t="s">
        <v>229</v>
      </c>
      <c r="BNE65" s="1"/>
      <c r="BNF65" s="1"/>
      <c r="BNG65" s="1"/>
      <c r="BNH65" s="1"/>
      <c r="BNI65" s="1"/>
      <c r="BNJ65" s="1"/>
      <c r="BNK65" s="1"/>
      <c r="BNL65" s="2" t="s">
        <v>11</v>
      </c>
      <c r="BNM65" s="4" t="s">
        <v>169</v>
      </c>
      <c r="BNN65" s="4">
        <v>325</v>
      </c>
      <c r="BNO65" s="2" t="s">
        <v>229</v>
      </c>
      <c r="BNP65" s="1"/>
      <c r="BNQ65" s="1"/>
      <c r="BNR65" s="1"/>
      <c r="BNS65" s="1"/>
      <c r="BNT65" s="1"/>
      <c r="BNU65" s="1"/>
      <c r="BNV65" s="1"/>
      <c r="BNW65" s="2" t="s">
        <v>11</v>
      </c>
      <c r="BNX65" s="4" t="s">
        <v>170</v>
      </c>
      <c r="BNY65" s="4">
        <v>338</v>
      </c>
      <c r="BNZ65" s="2" t="s">
        <v>229</v>
      </c>
      <c r="BOA65" s="1"/>
      <c r="BOB65" s="1"/>
      <c r="BOC65" s="1"/>
      <c r="BOD65" s="1"/>
      <c r="BOE65" s="1"/>
      <c r="BOF65" s="1"/>
      <c r="BOG65" s="1"/>
      <c r="BOH65" s="2" t="s">
        <v>11</v>
      </c>
      <c r="BOI65" s="4" t="s">
        <v>171</v>
      </c>
      <c r="BOJ65" s="4">
        <v>339</v>
      </c>
      <c r="BOK65" s="2" t="s">
        <v>229</v>
      </c>
      <c r="BOL65" s="1"/>
      <c r="BOM65" s="1"/>
      <c r="BON65" s="1"/>
      <c r="BOO65" s="1"/>
      <c r="BOP65" s="1"/>
      <c r="BOQ65" s="1"/>
      <c r="BOR65" s="1"/>
      <c r="BOS65" s="2" t="s">
        <v>11</v>
      </c>
      <c r="BOT65" s="4" t="s">
        <v>172</v>
      </c>
      <c r="BOU65" s="4">
        <v>345</v>
      </c>
      <c r="BOV65" s="2" t="s">
        <v>229</v>
      </c>
      <c r="BOW65" s="1"/>
      <c r="BOX65" s="1"/>
      <c r="BOY65" s="1"/>
      <c r="BOZ65" s="1"/>
      <c r="BPA65" s="1"/>
      <c r="BPB65" s="1"/>
      <c r="BPC65" s="1"/>
      <c r="BPD65" s="2" t="s">
        <v>11</v>
      </c>
      <c r="BPE65" s="4" t="s">
        <v>173</v>
      </c>
      <c r="BPF65" s="4">
        <v>352</v>
      </c>
      <c r="BPG65" s="2" t="s">
        <v>229</v>
      </c>
      <c r="BPH65" s="1"/>
      <c r="BPI65" s="1"/>
      <c r="BPJ65" s="1"/>
      <c r="BPK65" s="1"/>
      <c r="BPL65" s="1"/>
      <c r="BPM65" s="1"/>
      <c r="BPN65" s="1"/>
      <c r="BPO65" s="2" t="s">
        <v>11</v>
      </c>
      <c r="BPP65" s="4" t="s">
        <v>174</v>
      </c>
      <c r="BPQ65" s="4">
        <v>353</v>
      </c>
      <c r="BPR65" s="2" t="s">
        <v>229</v>
      </c>
      <c r="BPS65" s="1"/>
      <c r="BPT65" s="1"/>
      <c r="BPU65" s="1"/>
      <c r="BPV65" s="1"/>
      <c r="BPW65" s="1"/>
      <c r="BPX65" s="1"/>
      <c r="BPY65" s="1"/>
      <c r="BPZ65" s="2" t="s">
        <v>11</v>
      </c>
      <c r="BQA65" s="4" t="s">
        <v>175</v>
      </c>
      <c r="BQB65" s="4">
        <v>358</v>
      </c>
      <c r="BQC65" s="2" t="s">
        <v>229</v>
      </c>
      <c r="BQD65" s="1"/>
      <c r="BQE65" s="1"/>
      <c r="BQF65" s="1"/>
      <c r="BQG65" s="1"/>
      <c r="BQH65" s="1"/>
      <c r="BQI65" s="1"/>
      <c r="BQJ65" s="1"/>
      <c r="BQK65" s="2" t="s">
        <v>11</v>
      </c>
      <c r="BQL65" s="4" t="s">
        <v>176</v>
      </c>
      <c r="BQM65" s="4">
        <v>366</v>
      </c>
      <c r="BQN65" s="2" t="s">
        <v>229</v>
      </c>
      <c r="BQO65" s="1"/>
      <c r="BQP65" s="1"/>
      <c r="BQQ65" s="1"/>
      <c r="BQR65" s="1"/>
      <c r="BQS65" s="1"/>
      <c r="BQT65" s="1"/>
      <c r="BQU65" s="1"/>
      <c r="BQV65" s="2" t="s">
        <v>11</v>
      </c>
      <c r="BQW65" s="4" t="s">
        <v>177</v>
      </c>
      <c r="BQX65" s="4">
        <v>367</v>
      </c>
      <c r="BQY65" s="2" t="s">
        <v>229</v>
      </c>
      <c r="BQZ65" s="1"/>
      <c r="BRA65" s="1"/>
      <c r="BRB65" s="1"/>
      <c r="BRC65" s="1"/>
      <c r="BRD65" s="1"/>
      <c r="BRE65" s="1"/>
      <c r="BRF65" s="1"/>
      <c r="BRG65" s="2" t="s">
        <v>11</v>
      </c>
      <c r="BRH65" s="4" t="s">
        <v>178</v>
      </c>
      <c r="BRI65" s="4">
        <v>373</v>
      </c>
      <c r="BRJ65" s="2" t="s">
        <v>229</v>
      </c>
      <c r="BRK65" s="1"/>
      <c r="BRL65" s="1"/>
      <c r="BRM65" s="1"/>
      <c r="BRN65" s="1"/>
      <c r="BRO65" s="1"/>
      <c r="BRP65" s="1"/>
      <c r="BRQ65" s="1"/>
      <c r="BRR65" s="2" t="s">
        <v>11</v>
      </c>
      <c r="BRS65" s="1" t="s">
        <v>179</v>
      </c>
      <c r="BRT65" s="1">
        <v>380</v>
      </c>
      <c r="BRU65" s="2" t="s">
        <v>229</v>
      </c>
      <c r="BRV65" s="1"/>
      <c r="BRW65" s="1"/>
      <c r="BRX65" s="1"/>
      <c r="BRY65" s="1"/>
      <c r="BRZ65" s="1"/>
      <c r="BSA65" s="1"/>
      <c r="BSB65" s="1"/>
      <c r="BSC65" s="2" t="s">
        <v>11</v>
      </c>
      <c r="BSD65" s="1" t="s">
        <v>180</v>
      </c>
      <c r="BSE65" s="1">
        <v>394</v>
      </c>
      <c r="BSF65" s="2" t="s">
        <v>229</v>
      </c>
      <c r="BSG65" s="1"/>
      <c r="BSH65" s="1"/>
      <c r="BSI65" s="1"/>
      <c r="BSJ65" s="1"/>
      <c r="BSK65" s="1"/>
      <c r="BSL65" s="1"/>
      <c r="BSM65" s="1"/>
      <c r="BSN65" s="1" t="s">
        <v>11</v>
      </c>
      <c r="BSO65" s="1" t="s">
        <v>181</v>
      </c>
      <c r="BSP65" s="1">
        <v>395</v>
      </c>
      <c r="BSQ65" s="2" t="s">
        <v>229</v>
      </c>
      <c r="BSR65" s="1"/>
      <c r="BSS65" s="1"/>
      <c r="BST65" s="1"/>
      <c r="BSU65" s="1"/>
      <c r="BSV65" s="1"/>
      <c r="BSW65" s="1"/>
      <c r="BSX65" s="1"/>
      <c r="BSY65" s="1" t="s">
        <v>11</v>
      </c>
      <c r="BSZ65" s="1" t="s">
        <v>182</v>
      </c>
      <c r="BTA65" s="1">
        <v>401</v>
      </c>
      <c r="BTB65" s="1" t="s">
        <v>229</v>
      </c>
      <c r="BTC65" s="1"/>
      <c r="BTD65" s="1"/>
      <c r="BTE65" s="1"/>
      <c r="BTF65" s="1"/>
      <c r="BTG65" s="1"/>
      <c r="BTH65" s="1"/>
      <c r="BTI65" s="1"/>
      <c r="BTJ65" s="1" t="s">
        <v>11</v>
      </c>
      <c r="BTK65" s="1" t="s">
        <v>183</v>
      </c>
      <c r="BTL65" s="1">
        <v>408</v>
      </c>
      <c r="BTM65" s="1" t="s">
        <v>229</v>
      </c>
      <c r="BTN65" s="1"/>
      <c r="BTO65" s="1"/>
      <c r="BTP65" s="5"/>
      <c r="BTQ65" s="1"/>
      <c r="BTR65" s="1"/>
      <c r="BTS65" s="1"/>
      <c r="BTT65" s="1"/>
      <c r="BTU65" s="1" t="s">
        <v>11</v>
      </c>
      <c r="BTV65" s="1" t="s">
        <v>184</v>
      </c>
      <c r="BTW65" s="1">
        <v>409</v>
      </c>
      <c r="BTX65" s="1" t="s">
        <v>229</v>
      </c>
      <c r="BTY65" s="1"/>
      <c r="BTZ65" s="1"/>
      <c r="BUA65" s="1"/>
      <c r="BUB65" s="1"/>
      <c r="BUC65" s="1"/>
      <c r="BUD65" s="1"/>
      <c r="BUE65" s="1"/>
      <c r="BUF65" s="1" t="s">
        <v>11</v>
      </c>
      <c r="BUG65" s="1" t="s">
        <v>185</v>
      </c>
      <c r="BUH65" s="1">
        <v>415</v>
      </c>
      <c r="BUI65" s="1" t="s">
        <v>229</v>
      </c>
      <c r="BUJ65" s="1"/>
      <c r="BUK65" s="1"/>
      <c r="BUL65" s="1"/>
      <c r="BUM65" s="1"/>
      <c r="BUN65" s="1"/>
      <c r="BUO65" s="1"/>
      <c r="BUP65" s="1"/>
      <c r="BUQ65" s="1" t="s">
        <v>11</v>
      </c>
      <c r="BUR65" s="1" t="s">
        <v>186</v>
      </c>
      <c r="BUS65" s="1">
        <v>422</v>
      </c>
      <c r="BUT65" s="1" t="s">
        <v>229</v>
      </c>
      <c r="BUU65" s="1"/>
      <c r="BUV65" s="1"/>
      <c r="BUW65" s="1"/>
      <c r="BUX65" s="1"/>
      <c r="BUY65" s="1"/>
      <c r="BUZ65" s="1"/>
      <c r="BVA65" s="1"/>
      <c r="BVB65" s="1" t="s">
        <v>11</v>
      </c>
      <c r="BVC65" s="1" t="s">
        <v>187</v>
      </c>
      <c r="BVD65" s="1">
        <v>423</v>
      </c>
      <c r="BVE65" s="1" t="s">
        <v>229</v>
      </c>
      <c r="BVF65" s="1"/>
      <c r="BVG65" s="1"/>
      <c r="BVH65" s="1"/>
      <c r="BVI65" s="1"/>
      <c r="BVJ65" s="1"/>
      <c r="BVK65" s="1"/>
      <c r="BVL65" s="1"/>
      <c r="BVM65" s="1" t="s">
        <v>11</v>
      </c>
      <c r="BVN65" s="1" t="s">
        <v>188</v>
      </c>
      <c r="BVO65" s="1">
        <v>436</v>
      </c>
      <c r="BVP65" s="1" t="s">
        <v>229</v>
      </c>
      <c r="BVQ65" s="1"/>
      <c r="BVR65" s="1"/>
      <c r="BVS65" s="1"/>
      <c r="BVT65" s="1"/>
      <c r="BVU65" s="1"/>
      <c r="BVV65" s="1"/>
      <c r="BVW65" s="1"/>
      <c r="BVX65" s="1" t="s">
        <v>11</v>
      </c>
      <c r="BVY65" s="1" t="s">
        <v>189</v>
      </c>
      <c r="BVZ65" s="1">
        <v>437</v>
      </c>
      <c r="BWA65" s="1" t="s">
        <v>229</v>
      </c>
      <c r="BWB65" s="1"/>
      <c r="BWC65" s="1"/>
      <c r="BWD65" s="1"/>
      <c r="BWE65" s="1"/>
      <c r="BWF65" s="1"/>
      <c r="BWG65" s="1"/>
      <c r="BWH65" s="1"/>
      <c r="BWI65" s="1" t="s">
        <v>11</v>
      </c>
      <c r="BWJ65" s="1" t="s">
        <v>190</v>
      </c>
      <c r="BWK65" s="1">
        <v>443</v>
      </c>
      <c r="BWL65" s="1" t="s">
        <v>229</v>
      </c>
      <c r="BWM65" s="1"/>
      <c r="BWN65" s="1"/>
      <c r="BWO65" s="1"/>
      <c r="BWP65" s="1"/>
      <c r="BWQ65" s="1"/>
      <c r="BWR65" s="1"/>
      <c r="BWS65" s="1"/>
      <c r="BWT65" s="1" t="s">
        <v>11</v>
      </c>
      <c r="BWU65" s="1" t="s">
        <v>191</v>
      </c>
      <c r="BWV65" s="1">
        <v>450</v>
      </c>
      <c r="BWW65" s="1" t="s">
        <v>229</v>
      </c>
      <c r="BWX65" s="1"/>
      <c r="BWY65" s="1"/>
      <c r="BWZ65" s="1"/>
      <c r="BXA65" s="1"/>
      <c r="BXB65" s="1"/>
      <c r="BXC65" s="1"/>
      <c r="BXD65" s="1"/>
      <c r="BXE65" s="1" t="s">
        <v>11</v>
      </c>
      <c r="BXF65" s="1" t="s">
        <v>192</v>
      </c>
      <c r="BXG65" s="1">
        <v>451</v>
      </c>
      <c r="BXH65" s="1" t="s">
        <v>229</v>
      </c>
      <c r="BXI65" s="1"/>
      <c r="BXJ65" s="1"/>
      <c r="BXK65" s="1"/>
      <c r="BXL65" s="1"/>
      <c r="BXM65" s="1"/>
      <c r="BXN65" s="1"/>
      <c r="BXO65" s="1"/>
      <c r="BXP65" s="1" t="s">
        <v>11</v>
      </c>
      <c r="BXQ65" s="1" t="s">
        <v>193</v>
      </c>
      <c r="BXR65" s="1">
        <v>464</v>
      </c>
      <c r="BXS65" s="1" t="s">
        <v>229</v>
      </c>
      <c r="BXT65" s="1"/>
      <c r="BXU65" s="1"/>
      <c r="BXV65" s="1"/>
      <c r="BXW65" s="1"/>
      <c r="BXX65" s="1"/>
      <c r="BXY65" s="1"/>
      <c r="BXZ65" s="1"/>
      <c r="BYA65" s="1" t="s">
        <v>11</v>
      </c>
      <c r="BYB65" s="1" t="s">
        <v>194</v>
      </c>
      <c r="BYC65" s="1">
        <v>465</v>
      </c>
      <c r="BYD65" s="1" t="s">
        <v>229</v>
      </c>
      <c r="BYE65" s="1"/>
      <c r="BYF65" s="1"/>
      <c r="BYG65" s="1"/>
      <c r="BYH65" s="1"/>
      <c r="BYI65" s="1"/>
      <c r="BYJ65" s="1"/>
      <c r="BYK65" s="1"/>
      <c r="BYL65" s="1" t="s">
        <v>11</v>
      </c>
      <c r="BYM65" s="1" t="s">
        <v>195</v>
      </c>
      <c r="BYN65" s="1">
        <v>479</v>
      </c>
      <c r="BYO65" s="1" t="s">
        <v>229</v>
      </c>
      <c r="BYP65" s="1"/>
      <c r="BYQ65" s="1"/>
      <c r="BYR65" s="1"/>
      <c r="BYS65" s="1"/>
      <c r="BYT65" s="1"/>
      <c r="BYU65" s="1"/>
      <c r="BYV65" s="1"/>
      <c r="BYW65" s="1" t="s">
        <v>11</v>
      </c>
      <c r="BYX65" s="1" t="s">
        <v>196</v>
      </c>
      <c r="BYY65" s="1">
        <v>480</v>
      </c>
      <c r="BYZ65" s="1" t="s">
        <v>229</v>
      </c>
      <c r="BZA65" s="1"/>
      <c r="BZB65" s="1"/>
      <c r="BZC65" s="1"/>
      <c r="BZD65" s="1"/>
      <c r="BZE65" s="1"/>
      <c r="BZF65" s="1"/>
      <c r="BZG65" s="1"/>
      <c r="BZH65" s="1" t="s">
        <v>11</v>
      </c>
      <c r="BZI65" s="1" t="s">
        <v>197</v>
      </c>
      <c r="BZJ65" s="1">
        <v>494</v>
      </c>
      <c r="BZK65" s="1" t="s">
        <v>229</v>
      </c>
      <c r="BZL65" s="1"/>
      <c r="BZM65" s="1"/>
      <c r="BZN65" s="1"/>
      <c r="BZO65" s="1"/>
      <c r="BZP65" s="1"/>
      <c r="BZQ65" s="1"/>
      <c r="BZR65" s="1"/>
      <c r="BZS65" s="1" t="s">
        <v>11</v>
      </c>
      <c r="BZT65" s="1" t="s">
        <v>198</v>
      </c>
      <c r="BZU65" s="1">
        <v>495</v>
      </c>
      <c r="BZV65" s="1" t="s">
        <v>229</v>
      </c>
      <c r="BZW65" s="1"/>
      <c r="BZX65" s="1"/>
      <c r="BZY65" s="1"/>
      <c r="BZZ65" s="1"/>
      <c r="CAA65" s="1"/>
      <c r="CAB65" s="1"/>
      <c r="CAC65" s="1"/>
      <c r="CAD65" s="1" t="s">
        <v>11</v>
      </c>
      <c r="CAE65" s="1" t="s">
        <v>199</v>
      </c>
      <c r="CAF65" s="1">
        <v>501</v>
      </c>
      <c r="CAG65" s="1" t="s">
        <v>229</v>
      </c>
      <c r="CAH65" s="1"/>
      <c r="CAI65" s="1"/>
      <c r="CAJ65" s="1"/>
      <c r="CAK65" s="1"/>
      <c r="CAL65" s="1"/>
      <c r="CAM65" s="1"/>
      <c r="CAN65" s="1"/>
      <c r="CAO65" s="1" t="s">
        <v>11</v>
      </c>
      <c r="CAP65" s="1" t="s">
        <v>200</v>
      </c>
      <c r="CAQ65" s="1">
        <v>508</v>
      </c>
      <c r="CAR65" s="1" t="s">
        <v>229</v>
      </c>
      <c r="CAS65" s="1"/>
      <c r="CAT65" s="1"/>
      <c r="CAU65" s="1"/>
      <c r="CAV65" s="1"/>
      <c r="CAW65" s="1"/>
      <c r="CAX65" s="1"/>
      <c r="CAY65" s="1"/>
      <c r="CAZ65" s="1" t="s">
        <v>11</v>
      </c>
      <c r="CBA65" s="1" t="s">
        <v>201</v>
      </c>
      <c r="CBB65" s="1">
        <v>509</v>
      </c>
      <c r="CBC65" s="1" t="s">
        <v>229</v>
      </c>
      <c r="CBD65" s="1"/>
      <c r="CBE65" s="1"/>
      <c r="CBF65" s="1"/>
      <c r="CBG65" s="1"/>
      <c r="CBH65" s="1"/>
      <c r="CBI65" s="1"/>
      <c r="CBJ65" s="1"/>
      <c r="CBK65" s="1" t="s">
        <v>11</v>
      </c>
      <c r="CBL65" s="1" t="s">
        <v>202</v>
      </c>
      <c r="CBM65" s="1">
        <v>515</v>
      </c>
      <c r="CBN65" s="1" t="s">
        <v>229</v>
      </c>
      <c r="CBO65" s="1"/>
      <c r="CBP65" s="1"/>
      <c r="CBQ65" s="1"/>
      <c r="CBR65" s="1"/>
      <c r="CBS65" s="1"/>
      <c r="CBT65" s="1"/>
      <c r="CBU65" s="1"/>
      <c r="CBV65" s="1" t="s">
        <v>11</v>
      </c>
      <c r="CBW65" s="1" t="s">
        <v>203</v>
      </c>
      <c r="CBX65" s="1">
        <v>522</v>
      </c>
      <c r="CBY65" s="1" t="s">
        <v>229</v>
      </c>
      <c r="CBZ65" s="1"/>
      <c r="CCA65" s="1"/>
      <c r="CCB65" s="1"/>
      <c r="CCC65" s="1"/>
      <c r="CCD65" s="1"/>
      <c r="CCE65" s="1"/>
      <c r="CCF65" s="1"/>
      <c r="CCG65" s="1" t="s">
        <v>11</v>
      </c>
      <c r="CCH65" s="1" t="s">
        <v>204</v>
      </c>
      <c r="CCI65" s="1">
        <v>523</v>
      </c>
      <c r="CCJ65" s="1" t="s">
        <v>229</v>
      </c>
      <c r="CCK65" s="1"/>
      <c r="CCL65" s="1"/>
      <c r="CCM65" s="1"/>
      <c r="CCN65" s="1"/>
      <c r="CCO65" s="1"/>
      <c r="CCP65" s="1"/>
      <c r="CCQ65" s="1"/>
      <c r="CCR65" s="1" t="s">
        <v>11</v>
      </c>
      <c r="CCS65" s="1" t="s">
        <v>205</v>
      </c>
      <c r="CCT65" s="1">
        <v>536</v>
      </c>
      <c r="CCU65" s="1" t="s">
        <v>229</v>
      </c>
      <c r="CCV65" s="1"/>
      <c r="CCW65" s="1"/>
      <c r="CCX65" s="1"/>
      <c r="CCY65" s="1"/>
      <c r="CCZ65" s="1"/>
      <c r="CDA65" s="1"/>
      <c r="CDB65" s="1"/>
      <c r="CDC65" s="1" t="s">
        <v>11</v>
      </c>
      <c r="CDD65" s="1" t="s">
        <v>206</v>
      </c>
      <c r="CDE65" s="1">
        <v>542</v>
      </c>
      <c r="CDF65" s="1" t="s">
        <v>229</v>
      </c>
      <c r="CDG65" s="1"/>
      <c r="CDH65" s="1"/>
      <c r="CDI65" s="1"/>
      <c r="CDJ65" s="1"/>
      <c r="CDK65" s="1"/>
      <c r="CDL65" s="1"/>
      <c r="CDM65" s="1"/>
      <c r="CDN65" s="1" t="s">
        <v>11</v>
      </c>
      <c r="CDO65" s="1" t="s">
        <v>207</v>
      </c>
      <c r="CDP65" s="1">
        <v>549</v>
      </c>
      <c r="CDQ65" s="1" t="s">
        <v>229</v>
      </c>
      <c r="CDR65" s="1"/>
      <c r="CDS65" s="1"/>
      <c r="CDT65" s="1"/>
      <c r="CDU65" s="1"/>
      <c r="CDV65" s="1"/>
      <c r="CDW65" s="1"/>
      <c r="CDX65" s="1"/>
      <c r="CDY65" s="1" t="s">
        <v>11</v>
      </c>
      <c r="CDZ65" s="1" t="s">
        <v>208</v>
      </c>
      <c r="CEA65" s="1">
        <v>550</v>
      </c>
      <c r="CEB65" s="1" t="s">
        <v>229</v>
      </c>
      <c r="CEC65" s="1"/>
      <c r="CED65" s="1"/>
      <c r="CEE65" s="1"/>
      <c r="CEF65" s="1"/>
      <c r="CEG65" s="1"/>
      <c r="CEH65" s="1"/>
      <c r="CEI65" s="1"/>
      <c r="CEJ65" s="1" t="s">
        <v>11</v>
      </c>
      <c r="CEK65" s="1" t="s">
        <v>209</v>
      </c>
      <c r="CEL65" s="1">
        <v>556</v>
      </c>
      <c r="CEM65" s="1" t="s">
        <v>229</v>
      </c>
      <c r="CEN65" s="1"/>
      <c r="CEO65" s="1"/>
      <c r="CEP65" s="1"/>
      <c r="CEQ65" s="1"/>
      <c r="CER65" s="1"/>
      <c r="CES65" s="1"/>
      <c r="CET65" s="1"/>
      <c r="CEU65" s="1" t="s">
        <v>11</v>
      </c>
      <c r="CEV65" s="1" t="s">
        <v>210</v>
      </c>
      <c r="CEW65" s="1">
        <v>563</v>
      </c>
      <c r="CEX65" s="1" t="s">
        <v>229</v>
      </c>
      <c r="CEY65" s="1"/>
      <c r="CEZ65" s="1"/>
      <c r="CFA65" s="1"/>
      <c r="CFB65" s="1"/>
      <c r="CFC65" s="1"/>
      <c r="CFD65" s="1"/>
      <c r="CFE65" s="1"/>
      <c r="CFF65" s="1" t="s">
        <v>11</v>
      </c>
      <c r="CFG65" s="1" t="s">
        <v>211</v>
      </c>
      <c r="CFH65" s="1">
        <v>564</v>
      </c>
      <c r="CFI65" s="1" t="s">
        <v>229</v>
      </c>
      <c r="CFJ65" s="1"/>
      <c r="CFK65" s="1"/>
      <c r="CFL65" s="1"/>
      <c r="CFM65" s="1"/>
      <c r="CFN65" s="1"/>
      <c r="CFO65" s="1"/>
      <c r="CFP65" s="1"/>
      <c r="CFQ65" s="1" t="s">
        <v>11</v>
      </c>
      <c r="CFR65" s="1" t="s">
        <v>212</v>
      </c>
      <c r="CFS65" s="1">
        <v>571</v>
      </c>
      <c r="CFT65" s="1" t="s">
        <v>229</v>
      </c>
      <c r="CFU65" s="1"/>
      <c r="CFV65" s="1"/>
      <c r="CFW65" s="1"/>
      <c r="CFX65" s="1"/>
      <c r="CFY65" s="1"/>
      <c r="CFZ65" s="1"/>
      <c r="CGA65" s="1"/>
      <c r="CGB65" s="1" t="s">
        <v>11</v>
      </c>
      <c r="CGC65" s="1" t="s">
        <v>213</v>
      </c>
      <c r="CGD65" s="1">
        <v>577</v>
      </c>
      <c r="CGE65" s="1" t="s">
        <v>229</v>
      </c>
      <c r="CGF65" s="1"/>
      <c r="CGG65" s="1"/>
      <c r="CGH65" s="1"/>
      <c r="CGI65" s="1"/>
      <c r="CGJ65" s="1"/>
      <c r="CGK65" s="1"/>
      <c r="CGL65" s="1"/>
      <c r="CGM65" s="1" t="s">
        <v>11</v>
      </c>
      <c r="CGN65" s="1" t="s">
        <v>214</v>
      </c>
      <c r="CGO65" s="1">
        <v>578</v>
      </c>
      <c r="CGP65" s="1" t="s">
        <v>229</v>
      </c>
      <c r="CGQ65" s="1"/>
      <c r="CGR65" s="1"/>
      <c r="CGS65" s="1"/>
      <c r="CGT65" s="1"/>
      <c r="CGU65" s="1"/>
      <c r="CGV65" s="1"/>
      <c r="CGW65" s="1"/>
      <c r="CGX65" s="1" t="s">
        <v>11</v>
      </c>
      <c r="CGY65" s="1" t="s">
        <v>215</v>
      </c>
      <c r="CGZ65" s="1">
        <v>592</v>
      </c>
      <c r="CHA65" s="1" t="s">
        <v>229</v>
      </c>
      <c r="CHB65" s="1"/>
      <c r="CHC65" s="1"/>
      <c r="CHD65" s="1"/>
      <c r="CHE65" s="1"/>
      <c r="CHF65" s="1"/>
      <c r="CHG65" s="1"/>
      <c r="CHH65" s="1"/>
      <c r="CHI65" s="1" t="s">
        <v>11</v>
      </c>
      <c r="CHJ65" s="1" t="s">
        <v>216</v>
      </c>
      <c r="CHK65" s="1">
        <v>593</v>
      </c>
      <c r="CHL65" s="1" t="s">
        <v>229</v>
      </c>
      <c r="CHM65" s="1"/>
      <c r="CHN65" s="1"/>
      <c r="CHO65" s="1"/>
      <c r="CHP65" s="1"/>
      <c r="CHQ65" s="1"/>
      <c r="CHR65" s="1"/>
      <c r="CHS65" s="1"/>
      <c r="CHT65" s="1" t="s">
        <v>11</v>
      </c>
      <c r="CHU65" s="1" t="s">
        <v>217</v>
      </c>
      <c r="CHV65" s="1">
        <v>607</v>
      </c>
      <c r="CHW65" s="1" t="s">
        <v>229</v>
      </c>
      <c r="CHX65" s="1"/>
      <c r="CHY65" s="1"/>
      <c r="CHZ65" s="1"/>
      <c r="CIA65" s="1"/>
      <c r="CIB65" s="1"/>
      <c r="CIC65" s="1"/>
      <c r="CID65" s="1"/>
      <c r="CIE65" s="1" t="s">
        <v>11</v>
      </c>
      <c r="CIF65" s="1" t="s">
        <v>218</v>
      </c>
      <c r="CIG65" s="1">
        <v>608</v>
      </c>
      <c r="CIH65" s="1" t="s">
        <v>229</v>
      </c>
      <c r="CII65" s="1"/>
      <c r="CIJ65" s="1"/>
      <c r="CIK65" s="1"/>
      <c r="CIL65" s="1"/>
      <c r="CIM65" s="1"/>
      <c r="CIN65" s="1"/>
      <c r="CIO65" s="1"/>
      <c r="CIP65" s="1" t="s">
        <v>11</v>
      </c>
      <c r="CIQ65" s="1" t="s">
        <v>219</v>
      </c>
      <c r="CIR65" s="1">
        <v>621</v>
      </c>
      <c r="CIS65" s="1" t="s">
        <v>229</v>
      </c>
      <c r="CIT65" s="1"/>
      <c r="CIU65" s="1"/>
      <c r="CIV65" s="1"/>
      <c r="CIW65" s="1"/>
      <c r="CIX65" s="1"/>
      <c r="CIY65" s="1"/>
      <c r="CIZ65" s="1"/>
      <c r="CJA65" s="1" t="s">
        <v>11</v>
      </c>
      <c r="CJB65" s="1" t="s">
        <v>220</v>
      </c>
      <c r="CJC65" s="1">
        <v>622</v>
      </c>
      <c r="CJD65" s="1" t="s">
        <v>229</v>
      </c>
      <c r="CJE65" s="1"/>
      <c r="CJF65" s="1"/>
      <c r="CJG65" s="1"/>
      <c r="CJH65" s="1"/>
      <c r="CJI65" s="1"/>
      <c r="CJJ65" s="1"/>
      <c r="CJK65" s="1"/>
      <c r="CJL65" s="1" t="s">
        <v>11</v>
      </c>
      <c r="CJM65" s="1" t="s">
        <v>221</v>
      </c>
      <c r="CJN65" s="1">
        <v>635</v>
      </c>
      <c r="CJO65" s="1" t="s">
        <v>229</v>
      </c>
      <c r="CJP65" s="1"/>
      <c r="CJQ65" s="1"/>
      <c r="CJR65" s="1"/>
      <c r="CJS65" s="1"/>
      <c r="CJT65" s="1"/>
      <c r="CJU65" s="1"/>
      <c r="CJV65" s="1"/>
      <c r="CJW65" s="1" t="s">
        <v>11</v>
      </c>
      <c r="CJX65" s="1" t="s">
        <v>222</v>
      </c>
      <c r="CJY65" s="1">
        <v>636</v>
      </c>
      <c r="CJZ65" s="1" t="s">
        <v>229</v>
      </c>
      <c r="CKA65" s="1"/>
      <c r="CKB65" s="1"/>
      <c r="CKC65" s="1"/>
      <c r="CKD65" s="1"/>
      <c r="CKE65" s="1"/>
      <c r="CKF65" s="1"/>
      <c r="CKG65" s="1"/>
      <c r="CKH65" s="1" t="s">
        <v>11</v>
      </c>
      <c r="CKI65" s="1" t="s">
        <v>223</v>
      </c>
      <c r="CKJ65" s="1">
        <v>649</v>
      </c>
      <c r="CKK65" s="1" t="s">
        <v>229</v>
      </c>
      <c r="CKL65" s="1"/>
      <c r="CKM65" s="1"/>
      <c r="CKN65" s="1"/>
      <c r="CKO65" s="1"/>
      <c r="CKP65" s="1"/>
      <c r="CKQ65" s="1"/>
      <c r="CKR65" s="1"/>
      <c r="CKS65" s="1" t="s">
        <v>11</v>
      </c>
      <c r="CKT65" s="1" t="s">
        <v>224</v>
      </c>
      <c r="CKU65" s="1">
        <v>650</v>
      </c>
      <c r="CKV65" s="1" t="s">
        <v>229</v>
      </c>
      <c r="CKW65" s="1"/>
      <c r="CKX65" s="1"/>
      <c r="CKY65" s="1"/>
      <c r="CKZ65" s="1"/>
      <c r="CLA65" s="1"/>
      <c r="CLB65" s="1"/>
      <c r="CLC65" s="1"/>
      <c r="CLD65" s="1" t="s">
        <v>11</v>
      </c>
      <c r="CLE65" s="1" t="s">
        <v>225</v>
      </c>
      <c r="CLF65" s="1">
        <v>663</v>
      </c>
      <c r="CLG65" s="1" t="s">
        <v>229</v>
      </c>
      <c r="CLH65" s="1"/>
      <c r="CLI65" s="1"/>
      <c r="CLJ65" s="1"/>
      <c r="CLK65" s="1"/>
      <c r="CLL65" s="1"/>
      <c r="CLM65" s="1"/>
      <c r="CLN65" s="1"/>
      <c r="CLO65" s="1"/>
      <c r="CLP65" s="1"/>
      <c r="CLQ65" s="1"/>
      <c r="CLR65" s="1"/>
      <c r="CLS65" s="1"/>
      <c r="CLT65" s="1"/>
      <c r="CLU65" s="1"/>
      <c r="CLV65" s="1"/>
      <c r="CLW65" s="1"/>
      <c r="CLX65" s="1"/>
      <c r="CLY65" s="1"/>
      <c r="CLZ65" s="1"/>
      <c r="CMA65" s="1"/>
      <c r="CMB65" s="1"/>
      <c r="CMC65" s="1"/>
      <c r="CMD65" s="1"/>
      <c r="CME65" s="1"/>
      <c r="CMF65" s="1"/>
      <c r="CMG65" s="1"/>
      <c r="CMH65" s="1"/>
      <c r="CMI65" s="1"/>
      <c r="CMJ65" s="1"/>
      <c r="CMK65" s="1"/>
      <c r="CML65" s="1"/>
      <c r="CMM65" s="1"/>
      <c r="CMN65" s="1"/>
      <c r="CMO65" s="1"/>
      <c r="CMP65" s="1"/>
      <c r="CMQ65" s="1"/>
      <c r="CMR65" s="1"/>
      <c r="CMS65" s="1"/>
      <c r="CMT65" s="1"/>
      <c r="CMU65" s="1"/>
      <c r="CMV65" s="1"/>
      <c r="CMW65" s="1"/>
      <c r="CMX65" s="1"/>
      <c r="CMY65" s="1"/>
      <c r="CMZ65" s="1"/>
    </row>
    <row r="66" spans="1:2392" x14ac:dyDescent="0.3">
      <c r="A66" s="1" t="s">
        <v>11</v>
      </c>
      <c r="B66" s="1" t="s">
        <v>12</v>
      </c>
      <c r="C66" s="1">
        <v>1</v>
      </c>
      <c r="D66" s="1">
        <v>1</v>
      </c>
      <c r="E66" s="1">
        <v>6.2E-2</v>
      </c>
      <c r="F66" s="1">
        <f t="shared" ref="F66:F80" si="3408">E66--0.002</f>
        <v>6.4000000000000001E-2</v>
      </c>
      <c r="G66" s="1">
        <f t="shared" ref="G66:G80" si="3409">(F66--0.0109)/0.0295</f>
        <v>2.5389830508474578</v>
      </c>
      <c r="H66" s="1">
        <f>G66*0.0015</f>
        <v>3.8084745762711866E-3</v>
      </c>
      <c r="I66" s="1">
        <f>H66/0.000130907</f>
        <v>29.092978803816344</v>
      </c>
      <c r="J66" s="1"/>
      <c r="K66" s="1"/>
      <c r="L66" s="1" t="s">
        <v>11</v>
      </c>
      <c r="M66" s="1" t="s">
        <v>13</v>
      </c>
      <c r="N66" s="1">
        <v>2</v>
      </c>
      <c r="O66" s="1">
        <v>1</v>
      </c>
      <c r="P66" s="1">
        <v>8.3000000000000004E-2</v>
      </c>
      <c r="Q66" s="1">
        <f t="shared" ref="Q66:Q80" si="3410">P66--0.002</f>
        <v>8.5000000000000006E-2</v>
      </c>
      <c r="R66" s="1">
        <f t="shared" ref="R66:R80" si="3411">(Q66--0.0115)/0.0295</f>
        <v>3.2711864406779663</v>
      </c>
      <c r="S66" s="1">
        <f t="shared" ref="S66:S80" si="3412">R66*0.0015</f>
        <v>4.9067796610169495E-3</v>
      </c>
      <c r="T66" s="1">
        <f t="shared" ref="T66:T80" si="3413">S66/0.000130907</f>
        <v>37.482943318668589</v>
      </c>
      <c r="U66" s="1"/>
      <c r="V66" s="1"/>
      <c r="W66" s="1" t="s">
        <v>11</v>
      </c>
      <c r="X66" s="1" t="s">
        <v>14</v>
      </c>
      <c r="Y66" s="1">
        <v>3</v>
      </c>
      <c r="Z66" s="1">
        <v>1</v>
      </c>
      <c r="AA66" s="1">
        <v>0.125</v>
      </c>
      <c r="AB66" s="1">
        <f t="shared" ref="AB66:AB80" si="3414">AA66-0.001</f>
        <v>0.124</v>
      </c>
      <c r="AC66" s="1">
        <f t="shared" ref="AC66:AC80" si="3415">(AB66--0.0113)/0.0295</f>
        <v>4.5864406779661024</v>
      </c>
      <c r="AD66" s="1">
        <f t="shared" ref="AD66:AD80" si="3416">AC66*0.0015</f>
        <v>6.8796610169491535E-3</v>
      </c>
      <c r="AE66" s="1">
        <f t="shared" ref="AE66:AE80" si="3417">AD66/0.000130907</f>
        <v>52.553805502755033</v>
      </c>
      <c r="AF66" s="1"/>
      <c r="AG66" s="1"/>
      <c r="AH66" s="1" t="s">
        <v>11</v>
      </c>
      <c r="AI66" s="1" t="s">
        <v>15</v>
      </c>
      <c r="AJ66" s="1">
        <v>4</v>
      </c>
      <c r="AK66" s="1">
        <v>1</v>
      </c>
      <c r="AL66" s="1">
        <v>0.14199999999999999</v>
      </c>
      <c r="AM66" s="1">
        <f t="shared" ref="AM66:AM80" si="3418">AL66-0.008</f>
        <v>0.13399999999999998</v>
      </c>
      <c r="AN66" s="1">
        <f t="shared" ref="AN66:AN80" si="3419">(AM66--0.0094)/0.0294</f>
        <v>4.8775510204081627</v>
      </c>
      <c r="AO66" s="1">
        <f t="shared" ref="AO66:AO80" si="3420">AN66*0.0015</f>
        <v>7.316326530612244E-3</v>
      </c>
      <c r="AP66" s="1">
        <f t="shared" ref="AP66:AP80" si="3421">AO66/0.000130907</f>
        <v>55.889498121660743</v>
      </c>
      <c r="AQ66" s="1"/>
      <c r="AR66" s="1"/>
      <c r="AS66" s="1" t="s">
        <v>11</v>
      </c>
      <c r="AT66" s="1" t="s">
        <v>16</v>
      </c>
      <c r="AU66" s="1">
        <v>8</v>
      </c>
      <c r="AV66" s="1">
        <v>1</v>
      </c>
      <c r="AW66" s="1">
        <v>0.17599999999999999</v>
      </c>
      <c r="AX66" s="1">
        <f t="shared" ref="AX66:AX80" si="3422">AW66-0.008</f>
        <v>0.16799999999999998</v>
      </c>
      <c r="AY66" s="1">
        <f t="shared" ref="AY66:AY80" si="3423">(AX66--0.0097)/0.0293</f>
        <v>6.0648464163822515</v>
      </c>
      <c r="AZ66" s="1">
        <f t="shared" ref="AZ66:AZ80" si="3424">AY66*0.0015</f>
        <v>9.0972696245733772E-3</v>
      </c>
      <c r="BA66" s="1">
        <f t="shared" ref="BA66:BA80" si="3425">AZ66/0.000130907</f>
        <v>69.49414183025641</v>
      </c>
      <c r="BB66" s="1"/>
      <c r="BC66" s="1"/>
      <c r="BD66" s="1" t="s">
        <v>11</v>
      </c>
      <c r="BE66" s="1" t="s">
        <v>17</v>
      </c>
      <c r="BF66" s="1">
        <v>9</v>
      </c>
      <c r="BG66" s="1">
        <v>1</v>
      </c>
      <c r="BH66" s="1">
        <v>0.185</v>
      </c>
      <c r="BI66" s="1">
        <f t="shared" ref="BI66:BI80" si="3426">BH66-0.005</f>
        <v>0.18</v>
      </c>
      <c r="BJ66" s="1">
        <f t="shared" ref="BJ66:BJ80" si="3427">(BI66--0.0093)/0.0293</f>
        <v>6.4607508532423203</v>
      </c>
      <c r="BK66" s="1">
        <f t="shared" ref="BK66:BK80" si="3428">BJ66*0.0015</f>
        <v>9.6911262798634809E-3</v>
      </c>
      <c r="BL66" s="1">
        <f t="shared" ref="BL66:BL80" si="3429">BK66/0.000130907</f>
        <v>74.030619293570851</v>
      </c>
      <c r="BM66" s="1"/>
      <c r="BN66" s="1"/>
      <c r="BO66" s="1" t="s">
        <v>11</v>
      </c>
      <c r="BP66" s="1" t="s">
        <v>18</v>
      </c>
      <c r="BQ66" s="1">
        <v>10</v>
      </c>
      <c r="BR66" s="1">
        <v>1</v>
      </c>
      <c r="BS66" s="1">
        <v>0.18099999999999999</v>
      </c>
      <c r="BT66" s="1">
        <f t="shared" ref="BT66:BT80" si="3430">BS66-0.009</f>
        <v>0.17199999999999999</v>
      </c>
      <c r="BU66" s="1">
        <f t="shared" ref="BU66:BU80" si="3431">(BT66--0.0075)/0.0293</f>
        <v>6.1262798634812281</v>
      </c>
      <c r="BV66" s="1">
        <f t="shared" ref="BV66:BV80" si="3432">BU66*0.0015</f>
        <v>9.1894197952218423E-3</v>
      </c>
      <c r="BW66" s="1">
        <f t="shared" ref="BW66:BW80" si="3433">BV66/0.000130907</f>
        <v>70.198077988356943</v>
      </c>
      <c r="BX66" s="1"/>
      <c r="BY66" s="1"/>
      <c r="BZ66" s="1" t="s">
        <v>11</v>
      </c>
      <c r="CA66" s="1" t="s">
        <v>19</v>
      </c>
      <c r="CB66" s="1">
        <v>11</v>
      </c>
      <c r="CC66" s="1">
        <v>1</v>
      </c>
      <c r="CD66" s="1">
        <v>0.18</v>
      </c>
      <c r="CE66" s="1">
        <f t="shared" ref="CE66:CE80" si="3434">CD66-0.005</f>
        <v>0.17499999999999999</v>
      </c>
      <c r="CF66" s="1">
        <f t="shared" ref="CF66:CF80" si="3435">(CE66--0.0074)/0.0291</f>
        <v>6.2680412371134011</v>
      </c>
      <c r="CG66" s="1">
        <f t="shared" ref="CG66:CG80" si="3436">CF66*0.0015</f>
        <v>9.4020618556701022E-3</v>
      </c>
      <c r="CH66" s="1">
        <f t="shared" ref="CH66:CH80" si="3437">CG66/0.000130907</f>
        <v>71.82245300610434</v>
      </c>
      <c r="CI66" s="1"/>
      <c r="CJ66" s="1"/>
      <c r="CK66" s="1" t="s">
        <v>11</v>
      </c>
      <c r="CL66" s="1" t="s">
        <v>20</v>
      </c>
      <c r="CM66" s="1">
        <v>14</v>
      </c>
      <c r="CN66" s="1">
        <v>1</v>
      </c>
      <c r="CO66" s="1">
        <v>0.193</v>
      </c>
      <c r="CP66" s="1">
        <f t="shared" ref="CP66:CP80" si="3438">CO66-0.013</f>
        <v>0.18</v>
      </c>
      <c r="CQ66" s="1">
        <f t="shared" ref="CQ66:CQ80" si="3439">(CP66--0.0051)/0.0291</f>
        <v>6.3608247422680408</v>
      </c>
      <c r="CR66" s="1">
        <f t="shared" ref="CR66:CR80" si="3440">CQ66*0.0015</f>
        <v>9.5412371134020613E-3</v>
      </c>
      <c r="CS66" s="1">
        <f t="shared" ref="CS66:CS80" si="3441">CR66/0.000130907</f>
        <v>72.885614317049971</v>
      </c>
      <c r="CT66" s="1"/>
      <c r="CU66" s="1"/>
      <c r="CV66" s="1" t="s">
        <v>11</v>
      </c>
      <c r="CW66" s="1" t="s">
        <v>21</v>
      </c>
      <c r="CX66" s="1">
        <v>15</v>
      </c>
      <c r="CY66" s="1">
        <v>1</v>
      </c>
      <c r="CZ66" s="1">
        <v>0.112</v>
      </c>
      <c r="DA66" s="1">
        <f t="shared" ref="DA66:DA80" si="3442">CZ66-0.02</f>
        <v>9.1999999999999998E-2</v>
      </c>
      <c r="DB66" s="1">
        <f t="shared" ref="DB66:DB80" si="3443">(DA66--0.006)/0.029</f>
        <v>3.3793103448275863</v>
      </c>
      <c r="DC66" s="1">
        <f t="shared" ref="DC66:DC80" si="3444">DB66*0.0015</f>
        <v>5.0689655172413799E-3</v>
      </c>
      <c r="DD66" s="1">
        <f t="shared" ref="DD66:DD80" si="3445">DC66/0.000130907</f>
        <v>38.721882842333713</v>
      </c>
      <c r="DE66" s="1"/>
      <c r="DF66" s="1"/>
      <c r="DG66" s="1" t="s">
        <v>11</v>
      </c>
      <c r="DH66" s="1" t="s">
        <v>22</v>
      </c>
      <c r="DI66" s="1">
        <v>16</v>
      </c>
      <c r="DJ66" s="1">
        <v>1</v>
      </c>
      <c r="DK66" s="1">
        <v>0.153</v>
      </c>
      <c r="DL66" s="1">
        <f t="shared" ref="DL66:DL80" si="3446">DK66-0.027</f>
        <v>0.126</v>
      </c>
      <c r="DM66" s="1">
        <f t="shared" ref="DM66:DM80" si="3447">(DL66--0.0032)/0.0293</f>
        <v>4.4095563139931748</v>
      </c>
      <c r="DN66" s="1">
        <f t="shared" ref="DN66:DN80" si="3448">DM66*0.0015</f>
        <v>6.6143344709897623E-3</v>
      </c>
      <c r="DO66" s="1">
        <f t="shared" ref="DO66:DO80" si="3449">DN66/0.000130907</f>
        <v>50.52697312588144</v>
      </c>
      <c r="DP66" s="1"/>
      <c r="DQ66" s="1"/>
      <c r="DR66" s="1" t="s">
        <v>11</v>
      </c>
      <c r="DS66" s="1" t="s">
        <v>23</v>
      </c>
      <c r="DT66" s="1">
        <v>17</v>
      </c>
      <c r="DU66" s="1">
        <v>1</v>
      </c>
      <c r="DV66" s="1">
        <v>0.17299999999999999</v>
      </c>
      <c r="DW66" s="1">
        <f t="shared" ref="DW66:DW80" si="3450">DV66-0.027</f>
        <v>0.14599999999999999</v>
      </c>
      <c r="DX66" s="1">
        <f t="shared" ref="DX66:DX80" si="3451">(DW66--0.001)/0.0292</f>
        <v>5.0342465753424657</v>
      </c>
      <c r="DY66" s="1">
        <f t="shared" ref="DY66:DY80" si="3452">DX66*0.0015</f>
        <v>7.5513698630136983E-3</v>
      </c>
      <c r="DZ66" s="1">
        <f t="shared" ref="DZ66:DZ80" si="3453">DY66/0.000130907</f>
        <v>57.684996700051926</v>
      </c>
      <c r="EA66" s="1"/>
      <c r="EB66" s="1"/>
      <c r="EC66" s="1" t="s">
        <v>11</v>
      </c>
      <c r="ED66" s="1" t="s">
        <v>24</v>
      </c>
      <c r="EE66" s="1">
        <v>18</v>
      </c>
      <c r="EF66" s="1">
        <v>1</v>
      </c>
      <c r="EG66" s="1">
        <v>0.188</v>
      </c>
      <c r="EH66" s="1">
        <f t="shared" ref="EH66:EH79" si="3454">EG66-0.026</f>
        <v>0.16200000000000001</v>
      </c>
      <c r="EI66" s="1">
        <f t="shared" ref="EI66:EI80" si="3455">(EH66--0.0052)/0.0294</f>
        <v>5.6870748299319738</v>
      </c>
      <c r="EJ66" s="1">
        <f t="shared" ref="EJ66:EJ80" si="3456">EI66*0.0015</f>
        <v>8.5306122448979612E-3</v>
      </c>
      <c r="EK66" s="1">
        <f t="shared" ref="EK66:EK80" si="3457">EJ66/0.000130907</f>
        <v>65.165439929858294</v>
      </c>
      <c r="EL66" s="1"/>
      <c r="EM66" s="1"/>
      <c r="EN66" s="1" t="s">
        <v>11</v>
      </c>
      <c r="EO66" s="1" t="s">
        <v>25</v>
      </c>
      <c r="EP66" s="1">
        <v>21</v>
      </c>
      <c r="EQ66" s="1">
        <v>1</v>
      </c>
      <c r="ER66" s="1">
        <v>0.247</v>
      </c>
      <c r="ES66" s="1">
        <f t="shared" ref="ES66:ES80" si="3458">ER66-0.031</f>
        <v>0.216</v>
      </c>
      <c r="ET66" s="1">
        <f t="shared" ref="ET66:ET80" si="3459">((ES66--0.0026)/0.0292)</f>
        <v>7.4863013698630132</v>
      </c>
      <c r="EU66" s="1">
        <f t="shared" ref="EU66:EU80" si="3460">ET66*0.0015</f>
        <v>1.122945205479452E-2</v>
      </c>
      <c r="EV66" s="1">
        <f t="shared" ref="EV66:EV80" si="3461">EU66/0.000130907</f>
        <v>85.781906657356132</v>
      </c>
      <c r="EW66" s="1"/>
      <c r="EX66" s="1"/>
      <c r="EY66" s="1" t="s">
        <v>11</v>
      </c>
      <c r="EZ66" s="1" t="s">
        <v>26</v>
      </c>
      <c r="FA66" s="1">
        <v>22</v>
      </c>
      <c r="FB66" s="1">
        <v>1</v>
      </c>
      <c r="FC66" s="1">
        <v>0.26600000000000001</v>
      </c>
      <c r="FD66" s="1">
        <f t="shared" ref="FD66:FD80" si="3462">FC66-0.031</f>
        <v>0.23500000000000001</v>
      </c>
      <c r="FE66" s="1">
        <f t="shared" ref="FE66:FE80" si="3463">(FD66--0.0008)/0.0293</f>
        <v>8.0477815699658706</v>
      </c>
      <c r="FF66" s="1">
        <f t="shared" ref="FF66:FF80" si="3464">FE66*0.0015</f>
        <v>1.2071672354948807E-2</v>
      </c>
      <c r="FG66" s="1">
        <f t="shared" ref="FG66:FG80" si="3465">FF66/0.000130907</f>
        <v>92.215636711167519</v>
      </c>
      <c r="FH66" s="1"/>
      <c r="FI66" s="1"/>
      <c r="FJ66" s="1" t="s">
        <v>11</v>
      </c>
      <c r="FK66" s="1" t="s">
        <v>27</v>
      </c>
      <c r="FL66" s="1">
        <v>23</v>
      </c>
      <c r="FM66" s="1">
        <v>1</v>
      </c>
      <c r="FN66" s="1">
        <v>0.28199999999999997</v>
      </c>
      <c r="FO66" s="1">
        <f t="shared" ref="FO66:FO80" si="3466">FN66-0.03</f>
        <v>0.252</v>
      </c>
      <c r="FP66" s="1">
        <f t="shared" ref="FP66:FP80" si="3467">(FO66--0.0119)/0.0294</f>
        <v>8.9761904761904781</v>
      </c>
      <c r="FQ66" s="1">
        <f t="shared" ref="FQ66:FQ80" si="3468">FP66*0.0015</f>
        <v>1.3464285714285717E-2</v>
      </c>
      <c r="FR66" s="1">
        <f t="shared" ref="FR66:FR80" si="3469">FQ66/0.000130907</f>
        <v>102.85382534383734</v>
      </c>
      <c r="FS66" s="1"/>
      <c r="FT66" s="1"/>
      <c r="FU66" s="1" t="s">
        <v>11</v>
      </c>
      <c r="FV66" s="1" t="s">
        <v>28</v>
      </c>
      <c r="FW66" s="1">
        <v>24</v>
      </c>
      <c r="FX66" s="1">
        <v>1</v>
      </c>
      <c r="FY66" s="1">
        <v>0.29399999999999998</v>
      </c>
      <c r="FZ66" s="1">
        <f t="shared" ref="FZ66:FZ80" si="3470">FY66-0.031</f>
        <v>0.26300000000000001</v>
      </c>
      <c r="GA66" s="1">
        <f t="shared" ref="GA66:GA80" si="3471">(FZ66-0.0011)/0.0292</f>
        <v>8.9691780821917817</v>
      </c>
      <c r="GB66" s="1">
        <f t="shared" ref="GB66:GB80" si="3472">GA66*0.0015</f>
        <v>1.3453767123287674E-2</v>
      </c>
      <c r="GC66" s="1">
        <f t="shared" ref="GC66:GC80" si="3473">GB66/0.000130907</f>
        <v>102.77347371254152</v>
      </c>
      <c r="GD66" s="1"/>
      <c r="GE66" s="1"/>
      <c r="GF66" s="1" t="s">
        <v>11</v>
      </c>
      <c r="GG66" s="1" t="s">
        <v>29</v>
      </c>
      <c r="GH66" s="1">
        <v>25</v>
      </c>
      <c r="GI66" s="1">
        <v>1</v>
      </c>
      <c r="GJ66" s="1">
        <v>0.318</v>
      </c>
      <c r="GK66" s="1">
        <f t="shared" ref="GK66:GK80" si="3474">GJ66-0.031</f>
        <v>0.28700000000000003</v>
      </c>
      <c r="GL66" s="1">
        <f t="shared" ref="GL66:GL80" si="3475">(GK66--0.004)/0.0293</f>
        <v>9.9317406143344726</v>
      </c>
      <c r="GM66" s="1">
        <f t="shared" ref="GM66:GM80" si="3476">GL66*0.0015</f>
        <v>1.4897610921501709E-2</v>
      </c>
      <c r="GN66" s="1">
        <f t="shared" ref="GN66:GN80" si="3477">GM66/0.000130907</f>
        <v>113.80301222624999</v>
      </c>
      <c r="GO66" s="1"/>
      <c r="GP66" s="1"/>
      <c r="GQ66" s="1" t="s">
        <v>11</v>
      </c>
      <c r="GR66" s="1" t="s">
        <v>30</v>
      </c>
      <c r="GS66" s="1">
        <v>28</v>
      </c>
      <c r="GT66" s="1">
        <v>1</v>
      </c>
      <c r="GU66" s="1">
        <v>0.36299999999999999</v>
      </c>
      <c r="GV66" s="1">
        <f t="shared" ref="GV66:GV80" si="3478">GU66-0.029</f>
        <v>0.33399999999999996</v>
      </c>
      <c r="GW66" s="1">
        <f t="shared" ref="GW66:GW80" si="3479">(GV66-0.001)/0.029</f>
        <v>11.482758620689653</v>
      </c>
      <c r="GX66" s="1">
        <f t="shared" ref="GX66:GX80" si="3480">GW66*0.0015</f>
        <v>1.7224137931034479E-2</v>
      </c>
      <c r="GY66" s="1">
        <f t="shared" ref="GY66:GY80" si="3481">GX66/0.000130907</f>
        <v>131.57537741323594</v>
      </c>
      <c r="GZ66" s="1"/>
      <c r="HA66" s="1"/>
      <c r="HB66" s="1" t="s">
        <v>11</v>
      </c>
      <c r="HC66" s="1" t="s">
        <v>31</v>
      </c>
      <c r="HD66" s="1">
        <v>29</v>
      </c>
      <c r="HE66" s="1">
        <v>1</v>
      </c>
      <c r="HF66" s="1">
        <v>7.8E-2</v>
      </c>
      <c r="HG66" s="1">
        <f t="shared" ref="HG66:HG80" si="3482">HF66-0.052</f>
        <v>2.6000000000000002E-2</v>
      </c>
      <c r="HH66" s="1">
        <f t="shared" ref="HH66:HH80" si="3483">(HG66--0.0079)/0.0298</f>
        <v>1.1375838926174497</v>
      </c>
      <c r="HI66" s="1">
        <f t="shared" ref="HI66:HI80" si="3484">HH66*0.0015</f>
        <v>1.7063758389261746E-3</v>
      </c>
      <c r="HJ66" s="1">
        <f t="shared" ref="HJ66:HJ80" si="3485">HI66/0.000130907</f>
        <v>13.035023634535774</v>
      </c>
      <c r="HK66" s="1"/>
      <c r="HL66" s="1"/>
      <c r="HM66" s="1" t="s">
        <v>11</v>
      </c>
      <c r="HN66" s="1" t="s">
        <v>32</v>
      </c>
      <c r="HO66" s="1">
        <v>30</v>
      </c>
      <c r="HP66" s="1">
        <v>1</v>
      </c>
      <c r="HQ66" s="1">
        <v>0.114</v>
      </c>
      <c r="HR66" s="1">
        <f t="shared" ref="HR66:HR80" si="3486">HQ66-0.052</f>
        <v>6.2000000000000006E-2</v>
      </c>
      <c r="HS66" s="1">
        <f t="shared" ref="HS66:HS80" si="3487">(HR66--0.0065)/0.0297</f>
        <v>2.3063973063973067</v>
      </c>
      <c r="HT66" s="1">
        <f t="shared" ref="HT66:HT80" si="3488">HS66*0.0015</f>
        <v>3.4595959595959602E-3</v>
      </c>
      <c r="HU66" s="1">
        <f t="shared" ref="HU66:HU80" si="3489">HT66/0.000130907</f>
        <v>26.427891247954349</v>
      </c>
      <c r="HV66" s="1"/>
      <c r="HW66" s="1"/>
      <c r="HX66" s="1" t="s">
        <v>11</v>
      </c>
      <c r="HY66" s="1" t="s">
        <v>33</v>
      </c>
      <c r="HZ66" s="1">
        <v>31</v>
      </c>
      <c r="IA66" s="1">
        <v>1</v>
      </c>
      <c r="IB66" s="1">
        <v>0.13400000000000001</v>
      </c>
      <c r="IC66" s="1">
        <f t="shared" ref="IC66:IC80" si="3490">IB66-0.055</f>
        <v>7.9000000000000015E-2</v>
      </c>
      <c r="ID66" s="1">
        <f t="shared" ref="ID66:ID80" si="3491">(IC66--0.006)/0.0296</f>
        <v>2.8716216216216224</v>
      </c>
      <c r="IE66" s="1">
        <f t="shared" ref="IE66:IE80" si="3492">ID66*0.0015</f>
        <v>4.3074324324324335E-3</v>
      </c>
      <c r="IF66" s="1">
        <f t="shared" ref="IF66:IF80" si="3493">IE66/0.000130907</f>
        <v>32.904523306106114</v>
      </c>
      <c r="IG66" s="1"/>
      <c r="IH66" s="1"/>
      <c r="II66" s="1" t="s">
        <v>11</v>
      </c>
      <c r="IJ66" s="1" t="s">
        <v>34</v>
      </c>
      <c r="IK66" s="1">
        <v>32</v>
      </c>
      <c r="IL66" s="1">
        <v>1</v>
      </c>
      <c r="IM66" s="1">
        <v>0.14899999999999999</v>
      </c>
      <c r="IN66" s="1">
        <f t="shared" ref="IN66:IN80" si="3494">IM66-0.055</f>
        <v>9.4E-2</v>
      </c>
      <c r="IO66" s="1">
        <f t="shared" ref="IO66:IO80" si="3495">(IN66--0.0047)/0.0297</f>
        <v>3.3232323232323231</v>
      </c>
      <c r="IP66" s="1">
        <f t="shared" ref="IP66:IP80" si="3496">IO66*0.0015</f>
        <v>4.9848484848484843E-3</v>
      </c>
      <c r="IQ66" s="1">
        <f t="shared" ref="IQ66:IQ80" si="3497">IP66/0.000130907</f>
        <v>38.079311914935673</v>
      </c>
      <c r="IR66" s="1"/>
      <c r="IS66" s="1"/>
      <c r="IT66" s="1" t="s">
        <v>11</v>
      </c>
      <c r="IU66" s="1" t="s">
        <v>35</v>
      </c>
      <c r="IV66" s="1">
        <v>35</v>
      </c>
      <c r="IW66" s="1">
        <v>1</v>
      </c>
      <c r="IX66" s="1">
        <v>0.2</v>
      </c>
      <c r="IY66" s="1">
        <f t="shared" ref="IY66:IY80" si="3498">IX66-0.055</f>
        <v>0.14500000000000002</v>
      </c>
      <c r="IZ66" s="1">
        <f t="shared" ref="IZ66:IZ80" si="3499">(IY66--0.0068)/0.0298</f>
        <v>5.0939597315436247</v>
      </c>
      <c r="JA66" s="1">
        <f t="shared" ref="JA66:JA80" si="3500">IZ66*0.0015</f>
        <v>7.6409395973154369E-3</v>
      </c>
      <c r="JB66" s="1">
        <f t="shared" ref="JB66:JB80" si="3501">JA66/0.000130907</f>
        <v>58.369220876770811</v>
      </c>
      <c r="JC66" s="1"/>
      <c r="JD66" s="1"/>
      <c r="JE66" s="1" t="s">
        <v>11</v>
      </c>
      <c r="JF66" s="3" t="s">
        <v>36</v>
      </c>
      <c r="JG66" s="3">
        <v>36</v>
      </c>
      <c r="JH66" s="1">
        <v>1</v>
      </c>
      <c r="JI66" s="1">
        <v>0.214</v>
      </c>
      <c r="JJ66" s="1">
        <f t="shared" ref="JJ66:JJ80" si="3502">JI66-0.057</f>
        <v>0.157</v>
      </c>
      <c r="JK66" s="1">
        <f t="shared" ref="JK66:JK80" si="3503">(JJ66--0.0085)/0.0299</f>
        <v>5.5351170568561878</v>
      </c>
      <c r="JL66" s="1">
        <f t="shared" ref="JL66:JL80" si="3504">JK66*0.0015</f>
        <v>8.3026755852842818E-3</v>
      </c>
      <c r="JM66" s="1">
        <f t="shared" ref="JM66:JM80" si="3505">JL66/0.000130907</f>
        <v>63.424229302361837</v>
      </c>
      <c r="JN66" s="1"/>
      <c r="JO66" s="1"/>
      <c r="JP66" s="1" t="s">
        <v>11</v>
      </c>
      <c r="JQ66" s="1" t="s">
        <v>37</v>
      </c>
      <c r="JR66" s="1">
        <v>37</v>
      </c>
      <c r="JS66" s="1">
        <v>1</v>
      </c>
      <c r="JT66" s="1">
        <v>0.23</v>
      </c>
      <c r="JU66" s="1">
        <f t="shared" ref="JU66:JU80" si="3506">JT66-0.058</f>
        <v>0.17200000000000001</v>
      </c>
      <c r="JV66" s="1">
        <f t="shared" ref="JV66:JV80" si="3507">(JU66--0.0075)/0.0299</f>
        <v>6.0033444816053523</v>
      </c>
      <c r="JW66" s="1">
        <f t="shared" ref="JW66:JW80" si="3508">JV66*0.0015</f>
        <v>9.0050167224080286E-3</v>
      </c>
      <c r="JX66" s="1">
        <f t="shared" ref="JX66:JX80" si="3509">JW66/0.000130907</f>
        <v>68.789420904978556</v>
      </c>
      <c r="JY66" s="1"/>
      <c r="JZ66" s="1"/>
      <c r="KA66" s="1" t="s">
        <v>11</v>
      </c>
      <c r="KB66" s="1" t="s">
        <v>38</v>
      </c>
      <c r="KC66" s="1">
        <v>38</v>
      </c>
      <c r="KD66" s="1">
        <v>1</v>
      </c>
      <c r="KE66" s="1">
        <v>0.247</v>
      </c>
      <c r="KF66" s="1">
        <f t="shared" ref="KF66:KF80" si="3510">KE66-0.061</f>
        <v>0.186</v>
      </c>
      <c r="KG66" s="1">
        <f t="shared" ref="KG66:KG80" si="3511">(KF66--0.004)/0.0299</f>
        <v>6.3545150501672243</v>
      </c>
      <c r="KH66" s="1">
        <f t="shared" ref="KH66:KH80" si="3512">KG66*0.0015</f>
        <v>9.5317725752508374E-3</v>
      </c>
      <c r="KI66" s="1">
        <f t="shared" ref="KI66:KI80" si="3513">KH66/0.000130907</f>
        <v>72.813314606941091</v>
      </c>
      <c r="KJ66" s="1"/>
      <c r="KK66" s="1"/>
      <c r="KL66" s="1" t="s">
        <v>11</v>
      </c>
      <c r="KM66" s="1" t="s">
        <v>39</v>
      </c>
      <c r="KN66" s="1">
        <v>39</v>
      </c>
      <c r="KO66" s="1">
        <v>1</v>
      </c>
      <c r="KP66" s="1">
        <v>0.251</v>
      </c>
      <c r="KQ66" s="1">
        <f t="shared" ref="KQ66:KQ80" si="3514">KP66-0.063</f>
        <v>0.188</v>
      </c>
      <c r="KR66" s="1">
        <f t="shared" ref="KR66:KR80" si="3515">(KQ66--0.005)/0.0298</f>
        <v>6.476510067114094</v>
      </c>
      <c r="KS66" s="1">
        <f t="shared" ref="KS66:KS80" si="3516">KR66*0.0015</f>
        <v>9.7147651006711418E-3</v>
      </c>
      <c r="KT66" s="1">
        <f t="shared" ref="KT66:KT80" si="3517">KS66/0.000130907</f>
        <v>74.211196503404253</v>
      </c>
      <c r="KU66" s="1"/>
      <c r="KV66" s="1"/>
      <c r="KW66" s="1" t="s">
        <v>11</v>
      </c>
      <c r="KX66" s="1" t="s">
        <v>40</v>
      </c>
      <c r="KY66" s="1">
        <v>42</v>
      </c>
      <c r="KZ66" s="1">
        <v>1</v>
      </c>
      <c r="LA66" s="1">
        <v>0.27500000000000002</v>
      </c>
      <c r="LB66" s="1">
        <f t="shared" ref="LB66:LB80" si="3518">LA66-0.065</f>
        <v>0.21000000000000002</v>
      </c>
      <c r="LC66" s="1">
        <f t="shared" ref="LC66:LC80" si="3519">(LB66--0.0099)/0.0298</f>
        <v>7.3791946308724832</v>
      </c>
      <c r="LD66" s="1">
        <f t="shared" ref="LD66:LD80" si="3520">LC66*0.0015</f>
        <v>1.1068791946308726E-2</v>
      </c>
      <c r="LE66" s="1">
        <f t="shared" ref="LE66:LE80" si="3521">LD66/0.000130907</f>
        <v>84.554622337298426</v>
      </c>
      <c r="LF66" s="1"/>
      <c r="LG66" s="1"/>
      <c r="LH66" s="1" t="s">
        <v>11</v>
      </c>
      <c r="LI66" s="1" t="s">
        <v>41</v>
      </c>
      <c r="LJ66" s="1">
        <v>43</v>
      </c>
      <c r="LK66" s="1">
        <v>1</v>
      </c>
      <c r="LL66" s="1">
        <v>5.2999999999999999E-2</v>
      </c>
      <c r="LM66" s="1">
        <f t="shared" ref="LM66:LM80" si="3522">LL66-0.037</f>
        <v>1.6E-2</v>
      </c>
      <c r="LN66" s="1">
        <f t="shared" ref="LN66:LN80" si="3523">(LM66-0.0185)/0.0296</f>
        <v>-8.4459459459459416E-2</v>
      </c>
      <c r="LO66" s="1">
        <f t="shared" ref="LO66:LO80" si="3524">LN66*0.0015</f>
        <v>-1.2668918918918911E-4</v>
      </c>
      <c r="LP66" s="1">
        <f t="shared" ref="LP66:LP80" si="3525">LO66/0.000130907</f>
        <v>-0.96778009723841429</v>
      </c>
      <c r="LQ66" s="1"/>
      <c r="LR66" s="1"/>
      <c r="LS66" s="1" t="s">
        <v>11</v>
      </c>
      <c r="LT66" s="1" t="s">
        <v>42</v>
      </c>
      <c r="LU66" s="1">
        <v>44</v>
      </c>
      <c r="LV66" s="1">
        <v>1</v>
      </c>
      <c r="LW66" s="1">
        <v>0.08</v>
      </c>
      <c r="LX66" s="1">
        <f t="shared" ref="LX66:LX80" si="3526">LW66-0.043</f>
        <v>3.7000000000000005E-2</v>
      </c>
      <c r="LY66" s="1">
        <f>(LX66-0.0442)/0.0281</f>
        <v>-0.25622775800711739</v>
      </c>
      <c r="LZ66" s="1">
        <f t="shared" ref="LZ66:LZ80" si="3527">LY66*0.0015</f>
        <v>-3.843416370106761E-4</v>
      </c>
      <c r="MA66" s="1">
        <f t="shared" ref="MA66:MA80" si="3528">LZ66/0.000130907</f>
        <v>-2.9359899547822201</v>
      </c>
      <c r="MB66" s="1"/>
      <c r="MC66" s="1"/>
      <c r="MD66" s="1" t="s">
        <v>11</v>
      </c>
      <c r="ME66" s="1" t="s">
        <v>43</v>
      </c>
      <c r="MF66" s="1">
        <v>46</v>
      </c>
      <c r="MG66" s="1">
        <v>1</v>
      </c>
      <c r="MH66" s="1">
        <v>0.112</v>
      </c>
      <c r="MI66" s="1">
        <f t="shared" ref="MI66:MI80" si="3529">MH66-0.052</f>
        <v>6.0000000000000005E-2</v>
      </c>
      <c r="MJ66" s="1">
        <f t="shared" ref="MJ66:MJ80" si="3530">(MI66-0.0219)/0.0295</f>
        <v>1.2915254237288138</v>
      </c>
      <c r="MK66" s="1">
        <f t="shared" ref="MK66:MK80" si="3531">MJ66*0.0015</f>
        <v>1.9372881355932208E-3</v>
      </c>
      <c r="ML66" s="1">
        <f t="shared" ref="ML66:ML80" si="3532">MK66/0.000130907</f>
        <v>14.798965185919933</v>
      </c>
      <c r="MM66" s="1"/>
      <c r="MN66" s="1"/>
      <c r="MO66" s="1" t="s">
        <v>11</v>
      </c>
      <c r="MP66" s="1" t="s">
        <v>44</v>
      </c>
      <c r="MQ66" s="1">
        <v>52</v>
      </c>
      <c r="MR66" s="1">
        <v>1</v>
      </c>
      <c r="MS66" s="1">
        <v>0.17299999999999999</v>
      </c>
      <c r="MT66" s="1">
        <f t="shared" ref="MT66:MT80" si="3533">MS66-0.063</f>
        <v>0.10999999999999999</v>
      </c>
      <c r="MU66" s="1">
        <f t="shared" ref="MU66:MU80" si="3534">(MT66-0.016)/0.0297</f>
        <v>3.1649831649831643</v>
      </c>
      <c r="MV66" s="1">
        <f t="shared" ref="MV66:MV80" si="3535">MU66*0.0015</f>
        <v>4.7474747474747468E-3</v>
      </c>
      <c r="MW66" s="1">
        <f t="shared" ref="MW66:MW80" si="3536">MV66/0.000130907</f>
        <v>36.266011347557779</v>
      </c>
      <c r="MX66" s="1"/>
      <c r="MY66" s="1"/>
      <c r="MZ66" s="1" t="s">
        <v>11</v>
      </c>
      <c r="NA66" s="1" t="s">
        <v>45</v>
      </c>
      <c r="NB66" s="1">
        <v>53</v>
      </c>
      <c r="NC66" s="1">
        <v>1</v>
      </c>
      <c r="ND66" s="1">
        <v>0.182</v>
      </c>
      <c r="NE66" s="1">
        <f t="shared" ref="NE66:NE80" si="3537">ND66-0.093</f>
        <v>8.8999999999999996E-2</v>
      </c>
      <c r="NF66" s="1">
        <f t="shared" ref="NF66:NF80" si="3538">(NE66-0.0205)/0.0296</f>
        <v>2.3141891891891886</v>
      </c>
      <c r="NG66" s="1">
        <f t="shared" ref="NG66:NG80" si="3539">NF66*0.0015</f>
        <v>3.471283783783783E-3</v>
      </c>
      <c r="NH66" s="1">
        <f t="shared" ref="NH66:NH80" si="3540">NG66/0.000130907</f>
        <v>26.517174664332561</v>
      </c>
      <c r="NI66" s="1"/>
      <c r="NJ66" s="1"/>
      <c r="NK66" s="1" t="s">
        <v>11</v>
      </c>
      <c r="NL66" s="1" t="s">
        <v>46</v>
      </c>
      <c r="NM66" s="1">
        <v>56</v>
      </c>
      <c r="NN66" s="1">
        <v>1</v>
      </c>
      <c r="NO66" s="1">
        <v>0.21299999999999999</v>
      </c>
      <c r="NP66" s="1">
        <f t="shared" ref="NP66:NP80" si="3541">NO66-0.092</f>
        <v>0.121</v>
      </c>
      <c r="NQ66" s="1">
        <f t="shared" ref="NQ66:NQ80" si="3542">(NP66-0.0189)/0.0295</f>
        <v>3.4610169491525422</v>
      </c>
      <c r="NR66" s="1">
        <f t="shared" ref="NR66:NR80" si="3543">NQ66*0.0015</f>
        <v>5.1915254237288131E-3</v>
      </c>
      <c r="NS66" s="1">
        <f t="shared" ref="NS66:NS80" si="3544">NR66/0.000130907</f>
        <v>39.65811930400065</v>
      </c>
      <c r="NT66" s="1"/>
      <c r="NU66" s="1"/>
      <c r="NV66" s="1" t="s">
        <v>11</v>
      </c>
      <c r="NW66" s="1" t="s">
        <v>47</v>
      </c>
      <c r="NX66" s="1">
        <v>57</v>
      </c>
      <c r="NY66" s="1">
        <v>1</v>
      </c>
      <c r="NZ66" s="1">
        <v>2.1000000000000001E-2</v>
      </c>
      <c r="OA66" s="1">
        <f t="shared" ref="OA66:OA80" si="3545">NZ66--0.012</f>
        <v>3.3000000000000002E-2</v>
      </c>
      <c r="OB66" s="1">
        <f t="shared" ref="OB66:OB80" si="3546">(OA66--0.0227)/0.0311</f>
        <v>1.7909967845659165</v>
      </c>
      <c r="OC66" s="1">
        <f t="shared" ref="OC66:OC80" si="3547">OB66*0.0015</f>
        <v>2.6864951768488746E-3</v>
      </c>
      <c r="OD66" s="1">
        <f t="shared" ref="OD66:OD80" si="3548">OC66/0.000130907</f>
        <v>20.522165941079351</v>
      </c>
      <c r="OE66" s="1"/>
      <c r="OF66" s="1"/>
      <c r="OG66" s="1" t="s">
        <v>11</v>
      </c>
      <c r="OH66" s="1" t="s">
        <v>48</v>
      </c>
      <c r="OI66" s="1">
        <v>58</v>
      </c>
      <c r="OJ66" s="1">
        <v>1</v>
      </c>
      <c r="OK66" s="1">
        <v>3.3000000000000002E-2</v>
      </c>
      <c r="OL66" s="1">
        <f t="shared" ref="OL66:OL80" si="3549">OK66--0.012</f>
        <v>4.4999999999999998E-2</v>
      </c>
      <c r="OM66" s="1">
        <f t="shared" ref="OM66:OM80" si="3550">(OL66--0.0225)/0.031</f>
        <v>2.17741935483871</v>
      </c>
      <c r="ON66" s="1">
        <f t="shared" ref="ON66:ON80" si="3551">OM66*0.0015</f>
        <v>3.2661290322580651E-3</v>
      </c>
      <c r="OO66" s="1">
        <f t="shared" ref="OO66:OO80" si="3552">ON66/0.000130907</f>
        <v>24.949995281062623</v>
      </c>
      <c r="OP66" s="1"/>
      <c r="OQ66" s="1"/>
      <c r="OR66" s="1" t="s">
        <v>11</v>
      </c>
      <c r="OS66" s="1" t="s">
        <v>49</v>
      </c>
      <c r="OT66" s="1">
        <v>59</v>
      </c>
      <c r="OU66" s="1">
        <v>1</v>
      </c>
      <c r="OV66" s="1">
        <v>4.2000000000000003E-2</v>
      </c>
      <c r="OW66" s="1">
        <f t="shared" ref="OW66:OW80" si="3553">OV66--0.012</f>
        <v>5.4000000000000006E-2</v>
      </c>
      <c r="OX66" s="1">
        <f t="shared" ref="OX66:OX80" si="3554">(OW66--0.0247)/0.031</f>
        <v>2.5387096774193552</v>
      </c>
      <c r="OY66" s="1">
        <f t="shared" ref="OY66:OY80" si="3555">OX66*0.0015</f>
        <v>3.8080645161290326E-3</v>
      </c>
      <c r="OZ66" s="1">
        <f t="shared" ref="OZ66:OZ80" si="3556">OY66/0.000130907</f>
        <v>29.089846349920418</v>
      </c>
      <c r="PA66" s="1"/>
      <c r="PB66" s="1"/>
      <c r="PC66" s="1" t="s">
        <v>11</v>
      </c>
      <c r="PD66" s="1" t="s">
        <v>50</v>
      </c>
      <c r="PE66" s="1">
        <v>60</v>
      </c>
      <c r="PF66" s="1">
        <v>1</v>
      </c>
      <c r="PG66" s="1">
        <v>5.6000000000000001E-2</v>
      </c>
      <c r="PH66" s="1">
        <f t="shared" ref="PH66:PH80" si="3557">PG66--0.012</f>
        <v>6.8000000000000005E-2</v>
      </c>
      <c r="PI66" s="1">
        <f t="shared" ref="PI66:PI80" si="3558">(PH66--0.0261)/0.031</f>
        <v>3.0354838709677421</v>
      </c>
      <c r="PJ66" s="1">
        <f t="shared" ref="PJ66:PJ80" si="3559">PI66*0.0015</f>
        <v>4.5532258064516131E-3</v>
      </c>
      <c r="PK66" s="1">
        <f t="shared" ref="PK66:PK80" si="3560">PJ66/0.000130907</f>
        <v>34.782141569599887</v>
      </c>
      <c r="PL66" s="1"/>
      <c r="PM66" s="1"/>
      <c r="PN66" s="1" t="s">
        <v>11</v>
      </c>
      <c r="PO66" s="1" t="s">
        <v>51</v>
      </c>
      <c r="PP66" s="1">
        <v>63</v>
      </c>
      <c r="PQ66" s="1">
        <v>1</v>
      </c>
      <c r="PR66" s="1">
        <v>0.08</v>
      </c>
      <c r="PS66" s="1">
        <f t="shared" ref="PS66:PS80" si="3561">PR66--0.014</f>
        <v>9.4E-2</v>
      </c>
      <c r="PT66" s="1">
        <f t="shared" ref="PT66:PT80" si="3562">(PS66--0.0263)/0.0309</f>
        <v>3.8932038834951457</v>
      </c>
      <c r="PU66" s="1">
        <f t="shared" ref="PU66:PU80" si="3563">PT66*0.0015</f>
        <v>5.8398058252427188E-3</v>
      </c>
      <c r="PV66" s="1">
        <f t="shared" ref="PV66:PV80" si="3564">PU66/0.000130907</f>
        <v>44.610340357984818</v>
      </c>
      <c r="PW66" s="1"/>
      <c r="PX66" s="1"/>
      <c r="PY66" s="1" t="s">
        <v>11</v>
      </c>
      <c r="PZ66" s="1" t="s">
        <v>52</v>
      </c>
      <c r="QA66" s="1">
        <v>64</v>
      </c>
      <c r="QB66" s="1">
        <v>1</v>
      </c>
      <c r="QC66" s="1">
        <v>8.5000000000000006E-2</v>
      </c>
      <c r="QD66" s="1">
        <f t="shared" ref="QD66:QD80" si="3565">QC66--0.001</f>
        <v>8.6000000000000007E-2</v>
      </c>
      <c r="QE66" s="1">
        <f t="shared" ref="QE66:QE80" si="3566">(QD66--0.0257)/0.031</f>
        <v>3.6032258064516132</v>
      </c>
      <c r="QF66" s="1">
        <f t="shared" ref="QF66:QF80" si="3567">QE66*0.0015</f>
        <v>5.4048387096774196E-3</v>
      </c>
      <c r="QG66" s="1">
        <f t="shared" ref="QG66:QG80" si="3568">QF66/0.000130907</f>
        <v>41.287621820662146</v>
      </c>
      <c r="QH66" s="1"/>
      <c r="QI66" s="1"/>
      <c r="QJ66" s="1" t="s">
        <v>11</v>
      </c>
      <c r="QK66" s="1" t="s">
        <v>53</v>
      </c>
      <c r="QL66" s="1">
        <v>65</v>
      </c>
      <c r="QM66" s="1">
        <v>1</v>
      </c>
      <c r="QN66" s="1">
        <v>0.1</v>
      </c>
      <c r="QO66" s="1">
        <f t="shared" ref="QO66:QO80" si="3569">QN66--0.002</f>
        <v>0.10200000000000001</v>
      </c>
      <c r="QP66" s="1">
        <f t="shared" ref="QP66:QP80" si="3570">(QO66--0.0253)/0.0309</f>
        <v>4.1197411003236244</v>
      </c>
      <c r="QQ66" s="1">
        <f t="shared" ref="QQ66:QQ80" si="3571">QP66*0.0015</f>
        <v>6.179611650485437E-3</v>
      </c>
      <c r="QR66" s="1">
        <f t="shared" ref="QR66:QR80" si="3572">QQ66/0.000130907</f>
        <v>47.206120761192572</v>
      </c>
      <c r="QS66" s="1"/>
      <c r="QT66" s="1"/>
      <c r="QU66" s="1" t="s">
        <v>11</v>
      </c>
      <c r="QV66" s="1" t="s">
        <v>54</v>
      </c>
      <c r="QW66" s="1">
        <v>66</v>
      </c>
      <c r="QX66" s="1">
        <v>1</v>
      </c>
      <c r="QY66" s="1">
        <v>0.108</v>
      </c>
      <c r="QZ66" s="1">
        <f t="shared" ref="QZ66:QZ80" si="3573">QY66-0.001</f>
        <v>0.107</v>
      </c>
      <c r="RA66" s="1">
        <f t="shared" ref="RA66:RA80" si="3574">(QZ66--0.0281)/0.0312</f>
        <v>4.3301282051282053</v>
      </c>
      <c r="RB66" s="1">
        <f t="shared" ref="RB66:RB80" si="3575">RA66*0.0015</f>
        <v>6.4951923076923077E-3</v>
      </c>
      <c r="RC66" s="1">
        <f t="shared" ref="RC66:RC80" si="3576">RB66/0.000130907</f>
        <v>49.61684484169912</v>
      </c>
      <c r="RD66" s="1"/>
      <c r="RE66" s="1"/>
      <c r="RF66" s="1" t="s">
        <v>11</v>
      </c>
      <c r="RG66" s="1" t="s">
        <v>55</v>
      </c>
      <c r="RH66" s="1">
        <v>67</v>
      </c>
      <c r="RI66" s="1">
        <v>1</v>
      </c>
      <c r="RJ66" s="1">
        <v>0.114</v>
      </c>
      <c r="RK66" s="1">
        <f t="shared" ref="RK66:RK80" si="3577">RJ66--0.001</f>
        <v>0.115</v>
      </c>
      <c r="RL66" s="1">
        <f t="shared" ref="RL66:RL80" si="3578">(RK66--0.0276)/0.0312</f>
        <v>4.5705128205128212</v>
      </c>
      <c r="RM66" s="1">
        <f t="shared" ref="RM66:RM80" si="3579">RL66*0.0015</f>
        <v>6.8557692307692321E-3</v>
      </c>
      <c r="RN66" s="1">
        <f t="shared" ref="RN66:RN80" si="3580">RM66/0.000130907</f>
        <v>52.371295887685392</v>
      </c>
      <c r="RO66" s="1"/>
      <c r="RP66" s="1"/>
      <c r="RQ66" s="1" t="s">
        <v>11</v>
      </c>
      <c r="RR66" s="1" t="s">
        <v>56</v>
      </c>
      <c r="RS66" s="1">
        <v>70</v>
      </c>
      <c r="RT66" s="1">
        <v>1</v>
      </c>
      <c r="RU66" s="1">
        <v>0.14399999999999999</v>
      </c>
      <c r="RV66" s="1">
        <f t="shared" ref="RV66:RV80" si="3581">RU66-0.006</f>
        <v>0.13799999999999998</v>
      </c>
      <c r="RW66" s="1">
        <f t="shared" ref="RW66:RW80" si="3582">(RV66--0.0267)/0.0312</f>
        <v>5.2788461538461533</v>
      </c>
      <c r="RX66" s="1">
        <f t="shared" ref="RX66:RX80" si="3583">RW66*0.0015</f>
        <v>7.9182692307692305E-3</v>
      </c>
      <c r="RY66" s="1">
        <f t="shared" ref="RY66:RY80" si="3584">RX66/0.000130907</f>
        <v>60.48774496985822</v>
      </c>
      <c r="RZ66" s="1"/>
      <c r="SA66" s="1"/>
      <c r="SB66" s="2" t="s">
        <v>11</v>
      </c>
      <c r="SC66" s="1" t="s">
        <v>57</v>
      </c>
      <c r="SD66" s="1">
        <v>71</v>
      </c>
      <c r="SE66" s="2">
        <v>1</v>
      </c>
      <c r="SF66" s="1">
        <v>3.9E-2</v>
      </c>
      <c r="SG66" s="1">
        <f t="shared" ref="SG66:SG80" si="3585">SF66-0.004</f>
        <v>3.5000000000000003E-2</v>
      </c>
      <c r="SH66" s="1">
        <f t="shared" ref="SH66:SH80" si="3586">(SG66--0.022)/0.0292</f>
        <v>1.952054794520548</v>
      </c>
      <c r="SI66" s="1">
        <f t="shared" ref="SI66:SI80" si="3587">SH66*0.0015</f>
        <v>2.9280821917808219E-3</v>
      </c>
      <c r="SJ66" s="1">
        <f t="shared" ref="SJ66:SJ80" si="3588">SI66/0.000130907</f>
        <v>22.367651781652789</v>
      </c>
      <c r="SK66" s="1"/>
      <c r="SL66" s="1"/>
      <c r="SM66" s="2" t="s">
        <v>11</v>
      </c>
      <c r="SN66" s="1" t="s">
        <v>58</v>
      </c>
      <c r="SO66" s="1">
        <v>72</v>
      </c>
      <c r="SP66" s="2">
        <v>1</v>
      </c>
      <c r="SQ66" s="1">
        <v>0.06</v>
      </c>
      <c r="SR66" s="1">
        <f t="shared" ref="SR66:SR80" si="3589">SQ66-0.006</f>
        <v>5.3999999999999999E-2</v>
      </c>
      <c r="SS66" s="1">
        <f t="shared" ref="SS66:SS80" si="3590">(SR66--0.0197)/0.0291</f>
        <v>2.5326460481099655</v>
      </c>
      <c r="ST66" s="1">
        <f t="shared" ref="ST66:ST80" si="3591">SS66*0.0015</f>
        <v>3.7989690721649482E-3</v>
      </c>
      <c r="SU66" s="1">
        <f t="shared" ref="SU66:SU80" si="3592">ST66/0.000130907</f>
        <v>29.020366154330539</v>
      </c>
      <c r="SV66" s="1"/>
      <c r="SW66" s="1"/>
      <c r="SX66" s="2" t="s">
        <v>11</v>
      </c>
      <c r="SY66" s="1" t="s">
        <v>59</v>
      </c>
      <c r="SZ66" s="1">
        <v>73</v>
      </c>
      <c r="TA66" s="2">
        <v>1</v>
      </c>
      <c r="TB66" s="1">
        <v>7.0000000000000007E-2</v>
      </c>
      <c r="TC66" s="1">
        <f t="shared" ref="TC66:TC80" si="3593">TB66-0.006</f>
        <v>6.4000000000000001E-2</v>
      </c>
      <c r="TD66" s="1">
        <f t="shared" ref="TD66:TD80" si="3594">(TC66--0.0178)/0.029</f>
        <v>2.8206896551724134</v>
      </c>
      <c r="TE66" s="1">
        <f t="shared" ref="TE66:TE80" si="3595">TD66*0.0015</f>
        <v>4.2310344827586202E-3</v>
      </c>
      <c r="TF66" s="1">
        <f t="shared" ref="TF66:TF80" si="3596">TE66/0.000130907</f>
        <v>32.32091853574385</v>
      </c>
      <c r="TG66" s="1"/>
      <c r="TH66" s="1"/>
      <c r="TI66" s="2" t="s">
        <v>11</v>
      </c>
      <c r="TJ66" s="1" t="s">
        <v>60</v>
      </c>
      <c r="TK66" s="1">
        <v>74</v>
      </c>
      <c r="TL66" s="2">
        <v>1</v>
      </c>
      <c r="TM66" s="1">
        <v>7.6999999999999999E-2</v>
      </c>
      <c r="TN66" s="1">
        <f t="shared" ref="TN66:TN80" si="3597">TM66-0.006</f>
        <v>7.0999999999999994E-2</v>
      </c>
      <c r="TO66" s="1">
        <f t="shared" ref="TO66:TO80" si="3598">(TN66--0.018)/0.0291</f>
        <v>3.0584192439862541</v>
      </c>
      <c r="TP66" s="1">
        <f t="shared" ref="TP66:TP80" si="3599">TO66*0.0015</f>
        <v>4.5876288659793809E-3</v>
      </c>
      <c r="TQ66" s="1">
        <f t="shared" ref="TQ66:TQ80" si="3600">TP66/0.000130907</f>
        <v>35.044946916355734</v>
      </c>
      <c r="TR66" s="1"/>
      <c r="TS66" s="1"/>
      <c r="TT66" s="2" t="s">
        <v>11</v>
      </c>
      <c r="TU66" s="1" t="s">
        <v>61</v>
      </c>
      <c r="TV66" s="1">
        <v>77</v>
      </c>
      <c r="TW66" s="2">
        <v>1</v>
      </c>
      <c r="TX66" s="1">
        <v>0.111</v>
      </c>
      <c r="TY66" s="1">
        <f t="shared" ref="TY66:TY80" si="3601">TX66-0.009</f>
        <v>0.10200000000000001</v>
      </c>
      <c r="TZ66" s="1">
        <f t="shared" ref="TZ66:TZ80" si="3602">(TY66--0.0172)/0.0291</f>
        <v>4.0962199312714773</v>
      </c>
      <c r="UA66" s="1">
        <f t="shared" ref="UA66:UA80" si="3603">TZ66*0.0015</f>
        <v>6.1443298969072165E-3</v>
      </c>
      <c r="UB66" s="1">
        <f t="shared" ref="UB66:UB80" si="3604">UA66/0.000130907</f>
        <v>46.936603061006792</v>
      </c>
      <c r="UC66" s="1"/>
      <c r="UD66" s="1"/>
      <c r="UE66" s="2" t="s">
        <v>11</v>
      </c>
      <c r="UF66" s="1" t="s">
        <v>62</v>
      </c>
      <c r="UG66" s="1">
        <v>78</v>
      </c>
      <c r="UH66" s="2">
        <v>1</v>
      </c>
      <c r="UI66" s="1">
        <v>0.11600000000000001</v>
      </c>
      <c r="UJ66" s="1">
        <f t="shared" ref="UJ66:UJ80" si="3605">UI66-0.008</f>
        <v>0.10800000000000001</v>
      </c>
      <c r="UK66" s="1">
        <f t="shared" ref="UK66:UK80" si="3606">(UJ66--0.0047)/0.0289</f>
        <v>3.8996539792387548</v>
      </c>
      <c r="UL66" s="1">
        <f t="shared" ref="UL66:UL80" si="3607">UK66*0.0015</f>
        <v>5.8494809688581324E-3</v>
      </c>
      <c r="UM66" s="1">
        <f t="shared" ref="UM66:UM80" si="3608">UL66/0.000130907</f>
        <v>44.68424888553043</v>
      </c>
      <c r="UN66" s="1"/>
      <c r="UO66" s="1"/>
      <c r="UP66" s="2" t="s">
        <v>11</v>
      </c>
      <c r="UQ66" s="1" t="s">
        <v>63</v>
      </c>
      <c r="UR66" s="1">
        <v>79</v>
      </c>
      <c r="US66" s="2">
        <v>1</v>
      </c>
      <c r="UT66" s="1">
        <v>0.123</v>
      </c>
      <c r="UU66" s="1">
        <f t="shared" ref="UU66:UU80" si="3609">UT66-0.009</f>
        <v>0.114</v>
      </c>
      <c r="UV66" s="1">
        <f t="shared" ref="UV66:UV80" si="3610">(UU66--0.0166)/0.029</f>
        <v>4.5034482758620689</v>
      </c>
      <c r="UW66" s="1">
        <f t="shared" ref="UW66:UW80" si="3611">UV66*0.0015</f>
        <v>6.7551724137931033E-3</v>
      </c>
      <c r="UX66" s="1">
        <f t="shared" ref="UX66:UX80" si="3612">UW66/0.000130907</f>
        <v>51.602835706212062</v>
      </c>
      <c r="UY66" s="1"/>
      <c r="UZ66" s="1"/>
      <c r="VA66" s="2" t="s">
        <v>11</v>
      </c>
      <c r="VB66" s="1" t="s">
        <v>64</v>
      </c>
      <c r="VC66" s="1">
        <v>80</v>
      </c>
      <c r="VD66" s="2">
        <v>1</v>
      </c>
      <c r="VE66" s="1">
        <v>0.128</v>
      </c>
      <c r="VF66" s="1">
        <f t="shared" ref="VF66:VF80" si="3613">VE66-0.01</f>
        <v>0.11800000000000001</v>
      </c>
      <c r="VG66" s="1">
        <f t="shared" si="2764"/>
        <v>4.613793103448276</v>
      </c>
      <c r="VH66" s="1">
        <f t="shared" ref="VH66:VH80" si="3614">VG66*0.0015</f>
        <v>6.9206896551724144E-3</v>
      </c>
      <c r="VI66" s="1">
        <f t="shared" ref="VI66:VI80" si="3615">VH66/0.000130907</f>
        <v>52.867223717390317</v>
      </c>
      <c r="VJ66" s="1"/>
      <c r="VK66" s="1"/>
      <c r="VL66" s="2" t="s">
        <v>11</v>
      </c>
      <c r="VM66" s="1" t="s">
        <v>65</v>
      </c>
      <c r="VN66" s="1">
        <v>84</v>
      </c>
      <c r="VO66" s="2">
        <v>1</v>
      </c>
      <c r="VP66" s="1">
        <v>0.161</v>
      </c>
      <c r="VQ66" s="1">
        <f t="shared" ref="VQ66:VQ80" si="3616">VP66-0.012</f>
        <v>0.14899999999999999</v>
      </c>
      <c r="VR66" s="1">
        <f t="shared" ref="VR66:VR80" si="3617">(VQ66--0.0166)/0.0291</f>
        <v>5.6907216494845354</v>
      </c>
      <c r="VS66" s="1">
        <f t="shared" ref="VS66:VS80" si="3618">VR66*0.0015</f>
        <v>8.5360824742268041E-3</v>
      </c>
      <c r="VT66" s="1">
        <f t="shared" ref="VT66:VT80" si="3619">VS66/0.000130907</f>
        <v>65.207227071331587</v>
      </c>
      <c r="VU66" s="1"/>
      <c r="VV66" s="1"/>
      <c r="VW66" s="2" t="s">
        <v>11</v>
      </c>
      <c r="VX66" s="1" t="s">
        <v>66</v>
      </c>
      <c r="VY66" s="1">
        <v>85</v>
      </c>
      <c r="VZ66" s="2">
        <v>1</v>
      </c>
      <c r="WA66" s="1">
        <v>0.04</v>
      </c>
      <c r="WB66" s="1">
        <f t="shared" ref="WB66:WB80" si="3620">WA66-0.005</f>
        <v>3.5000000000000003E-2</v>
      </c>
      <c r="WC66" s="1">
        <f t="shared" ref="WC66:WC80" si="3621">(WB66--0.0067)/0.0287</f>
        <v>1.4529616724738676</v>
      </c>
      <c r="WD66" s="1">
        <f t="shared" ref="WD66:WD80" si="3622">WC66*0.0015</f>
        <v>2.1794425087108015E-3</v>
      </c>
      <c r="WE66" s="1">
        <f t="shared" ref="WE66:WE80" si="3623">WD66/0.000130907</f>
        <v>16.648785081858122</v>
      </c>
      <c r="WF66" s="1"/>
      <c r="WG66" s="1"/>
      <c r="WH66" s="2" t="s">
        <v>11</v>
      </c>
      <c r="WI66" s="1" t="s">
        <v>67</v>
      </c>
      <c r="WJ66" s="1">
        <v>86</v>
      </c>
      <c r="WK66" s="2">
        <v>1</v>
      </c>
      <c r="WL66" s="1">
        <v>6.4000000000000001E-2</v>
      </c>
      <c r="WM66" s="1">
        <f t="shared" ref="WM66:WM80" si="3624">WL66-0.008</f>
        <v>5.6000000000000001E-2</v>
      </c>
      <c r="WN66" s="1">
        <f t="shared" ref="WN66:WN80" si="3625">(WM66--0.0045)/0.0288</f>
        <v>2.1006944444444446</v>
      </c>
      <c r="WO66" s="1">
        <f t="shared" ref="WO66:WO80" si="3626">WN66*0.0015</f>
        <v>3.151041666666667E-3</v>
      </c>
      <c r="WP66" s="1">
        <f t="shared" ref="WP66:WP80" si="3627">WO66/0.000130907</f>
        <v>24.070841640757688</v>
      </c>
      <c r="WQ66" s="1"/>
      <c r="WR66" s="1"/>
      <c r="WS66" s="2" t="s">
        <v>11</v>
      </c>
      <c r="WT66" s="1" t="s">
        <v>68</v>
      </c>
      <c r="WU66" s="1">
        <v>87</v>
      </c>
      <c r="WV66" s="2">
        <v>1</v>
      </c>
      <c r="WW66" s="1">
        <v>6.9000000000000006E-2</v>
      </c>
      <c r="WX66" s="1">
        <f t="shared" ref="WX66:WX80" si="3628">WW66-0.007</f>
        <v>6.2000000000000006E-2</v>
      </c>
      <c r="WY66" s="1">
        <f t="shared" ref="WY66:WY80" si="3629">(WX66--0.004)/0.0287</f>
        <v>2.2996515679442511</v>
      </c>
      <c r="WZ66" s="1">
        <f t="shared" ref="WZ66:WZ80" si="3630">WY66*0.0015</f>
        <v>3.4494773519163765E-3</v>
      </c>
      <c r="XA66" s="1">
        <f t="shared" ref="XA66:XA80" si="3631">WZ66/0.000130907</f>
        <v>26.350595093588396</v>
      </c>
      <c r="XB66" s="1"/>
      <c r="XC66" s="1"/>
      <c r="XD66" s="2" t="s">
        <v>11</v>
      </c>
      <c r="XE66" s="1" t="s">
        <v>69</v>
      </c>
      <c r="XF66" s="1">
        <v>88</v>
      </c>
      <c r="XG66" s="2">
        <v>1</v>
      </c>
      <c r="XH66" s="1">
        <v>8.2000000000000003E-2</v>
      </c>
      <c r="XI66" s="1">
        <f t="shared" ref="XI66:XI96" si="3632">XH66-0.009</f>
        <v>7.3000000000000009E-2</v>
      </c>
      <c r="XJ66" s="1">
        <f t="shared" ref="XJ66:XJ80" si="3633">(XI66--0.0034)/0.0288</f>
        <v>2.6527777777777781</v>
      </c>
      <c r="XK66" s="1">
        <f t="shared" ref="XK66:XK80" si="3634">XJ66*0.0015</f>
        <v>3.9791666666666673E-3</v>
      </c>
      <c r="XL66" s="1">
        <f t="shared" ref="XL66:XL80" si="3635">XK66/0.000130907</f>
        <v>30.396897543039461</v>
      </c>
      <c r="XM66" s="1"/>
      <c r="XN66" s="1"/>
      <c r="XO66" s="2" t="s">
        <v>11</v>
      </c>
      <c r="XP66" s="1" t="s">
        <v>70</v>
      </c>
      <c r="XQ66" s="1">
        <v>91</v>
      </c>
      <c r="XR66" s="2">
        <v>1</v>
      </c>
      <c r="XS66" s="1">
        <v>0.108</v>
      </c>
      <c r="XT66" s="1">
        <f t="shared" ref="XT66:XT80" si="3636">XS66-0.011</f>
        <v>9.7000000000000003E-2</v>
      </c>
      <c r="XU66" s="1">
        <f t="shared" ref="XU66:XU80" si="3637">(XT66--0.0035)/0.0289</f>
        <v>3.4775086505190314</v>
      </c>
      <c r="XV66" s="1">
        <f t="shared" ref="XV66:XV80" si="3638">XU66*0.0015</f>
        <v>5.2162629757785475E-3</v>
      </c>
      <c r="XW66" s="1">
        <f t="shared" ref="XW66:XW80" si="3639">XV66/0.000130907</f>
        <v>39.847089733769373</v>
      </c>
      <c r="XX66" s="1"/>
      <c r="XY66" s="1"/>
      <c r="XZ66" s="2" t="s">
        <v>11</v>
      </c>
      <c r="YA66" s="1" t="s">
        <v>71</v>
      </c>
      <c r="YB66" s="1">
        <v>92</v>
      </c>
      <c r="YC66" s="2">
        <v>1</v>
      </c>
      <c r="YD66" s="1">
        <v>0.113</v>
      </c>
      <c r="YE66" s="1">
        <f t="shared" ref="YE66:YE80" si="3640">YD66-0.011</f>
        <v>0.10200000000000001</v>
      </c>
      <c r="YF66" s="1">
        <f t="shared" ref="YF66:YF80" si="3641">(YE66--0.0074)/0.0291</f>
        <v>3.7594501718213063</v>
      </c>
      <c r="YG66" s="1">
        <f t="shared" ref="YG66:YG80" si="3642">YF66*0.0015</f>
        <v>5.6391752577319596E-3</v>
      </c>
      <c r="YH66" s="1">
        <f t="shared" ref="YH66:YH80" si="3643">YG66/0.000130907</f>
        <v>43.07772126572268</v>
      </c>
      <c r="YI66" s="1"/>
      <c r="YJ66" s="1"/>
      <c r="YK66" s="2" t="s">
        <v>11</v>
      </c>
      <c r="YL66" s="1" t="s">
        <v>72</v>
      </c>
      <c r="YM66" s="1">
        <v>93</v>
      </c>
      <c r="YN66" s="2">
        <v>1</v>
      </c>
      <c r="YO66" s="1">
        <v>0.11600000000000001</v>
      </c>
      <c r="YP66" s="1">
        <f t="shared" ref="YP66:YP80" si="3644">YO66-0.011</f>
        <v>0.10500000000000001</v>
      </c>
      <c r="YQ66" s="1">
        <f t="shared" ref="YQ66:YQ80" si="3645">(YP66--0.0068)/0.0293</f>
        <v>3.815699658703072</v>
      </c>
      <c r="YR66" s="1">
        <f t="shared" ref="YR66:YR80" si="3646">YQ66*0.0015</f>
        <v>5.7235494880546085E-3</v>
      </c>
      <c r="YS66" s="1">
        <f t="shared" ref="YS66:YS80" si="3647">YR66/0.000130907</f>
        <v>43.722256930909793</v>
      </c>
      <c r="YT66" s="1"/>
      <c r="YU66" s="1"/>
      <c r="YV66" s="2" t="s">
        <v>11</v>
      </c>
      <c r="YW66" s="1" t="s">
        <v>73</v>
      </c>
      <c r="YX66" s="1">
        <v>94</v>
      </c>
      <c r="YY66" s="2">
        <v>1</v>
      </c>
      <c r="YZ66" s="1">
        <v>0.128</v>
      </c>
      <c r="ZA66" s="1">
        <f t="shared" ref="ZA66:ZA80" si="3648">YZ66-0.013</f>
        <v>0.115</v>
      </c>
      <c r="ZB66" s="1">
        <f t="shared" ref="ZB66:ZB80" si="3649">(ZA66--0.0058)/0.0294</f>
        <v>4.1088435374149661</v>
      </c>
      <c r="ZC66" s="1">
        <f t="shared" ref="ZC66:ZC80" si="3650">ZB66*0.0015</f>
        <v>6.1632653061224497E-3</v>
      </c>
      <c r="ZD66" s="1">
        <f t="shared" ref="ZD66:ZD80" si="3651">ZC66/0.000130907</f>
        <v>47.081250858414364</v>
      </c>
      <c r="ZE66" s="1"/>
      <c r="ZF66" s="1"/>
      <c r="ZG66" s="2" t="s">
        <v>11</v>
      </c>
      <c r="ZH66" s="1" t="s">
        <v>74</v>
      </c>
      <c r="ZI66" s="1">
        <v>95</v>
      </c>
      <c r="ZJ66" s="2">
        <v>1</v>
      </c>
      <c r="ZK66" s="1">
        <v>0.13100000000000001</v>
      </c>
      <c r="ZL66" s="1">
        <f t="shared" ref="ZL66:ZL80" si="3652">ZK66-0.013</f>
        <v>0.11800000000000001</v>
      </c>
      <c r="ZM66" s="1">
        <f t="shared" ref="ZM66:ZM80" si="3653">(ZL66--0.0064)/0.0294</f>
        <v>4.2312925170068034</v>
      </c>
      <c r="ZN66" s="1">
        <f t="shared" ref="ZN66:ZN80" si="3654">ZM66*0.0015</f>
        <v>6.3469387755102054E-3</v>
      </c>
      <c r="ZO66" s="1">
        <f t="shared" ref="ZO66:ZO80" si="3655">ZN66/0.000130907</f>
        <v>48.484334493267774</v>
      </c>
      <c r="ZP66" s="1"/>
      <c r="ZQ66" s="1"/>
      <c r="ZR66" s="2" t="s">
        <v>11</v>
      </c>
      <c r="ZS66" s="1" t="s">
        <v>75</v>
      </c>
      <c r="ZT66" s="1">
        <v>99</v>
      </c>
      <c r="ZU66" s="2">
        <v>1</v>
      </c>
      <c r="ZV66" s="1">
        <v>0.154</v>
      </c>
      <c r="ZW66" s="1">
        <f t="shared" ref="ZW66:ZW80" si="3656">ZV66-0.015</f>
        <v>0.13900000000000001</v>
      </c>
      <c r="ZX66" s="1">
        <f t="shared" ref="ZX66:ZX80" si="3657">(ZW66--0.002)/0.0292</f>
        <v>4.8287671232876717</v>
      </c>
      <c r="ZY66" s="1">
        <f t="shared" ref="ZY66:ZY80" si="3658">ZX66*0.0015</f>
        <v>7.2431506849315076E-3</v>
      </c>
      <c r="ZZ66" s="1">
        <f t="shared" ref="ZZ66:ZZ80" si="3659">ZY66/0.000130907</f>
        <v>55.330507038825324</v>
      </c>
      <c r="AAA66" s="1"/>
      <c r="AAB66" s="1"/>
      <c r="AAC66" s="2" t="s">
        <v>11</v>
      </c>
      <c r="AAD66" s="1" t="s">
        <v>76</v>
      </c>
      <c r="AAE66" s="1">
        <v>100</v>
      </c>
      <c r="AAF66" s="2">
        <v>1</v>
      </c>
      <c r="AAG66" s="1">
        <v>2.9000000000000001E-2</v>
      </c>
      <c r="AAH66" s="1">
        <f t="shared" ref="AAH66:AAH80" si="3660">AAG66-0.002</f>
        <v>2.7000000000000003E-2</v>
      </c>
      <c r="AAI66" s="1">
        <f t="shared" ref="AAI66:AAI80" si="3661">(AAH66--0.0261)/0.029</f>
        <v>1.8310344827586209</v>
      </c>
      <c r="AAJ66" s="1">
        <f t="shared" ref="AAJ66:AAJ80" si="3662">AAI66*0.0015</f>
        <v>2.7465517241379313E-3</v>
      </c>
      <c r="AAK66" s="1">
        <f t="shared" ref="AAK66:AAK80" si="3663">AAJ66/0.000130907</f>
        <v>20.98093856048898</v>
      </c>
      <c r="AAL66" s="1"/>
      <c r="AAM66" s="1"/>
      <c r="AAN66" s="2" t="s">
        <v>11</v>
      </c>
      <c r="AAO66" s="1" t="s">
        <v>77</v>
      </c>
      <c r="AAP66" s="1">
        <v>101</v>
      </c>
      <c r="AAQ66" s="2">
        <v>1</v>
      </c>
      <c r="AAR66" s="1">
        <v>4.9000000000000002E-2</v>
      </c>
      <c r="AAS66" s="1">
        <f t="shared" ref="AAS66:AAS80" si="3664">AAR66-0.007</f>
        <v>4.2000000000000003E-2</v>
      </c>
      <c r="AAT66" s="1">
        <f t="shared" ref="AAT66:AAT80" si="3665">(AAS66--0.0202)/0.0289</f>
        <v>2.152249134948097</v>
      </c>
      <c r="AAU66" s="1">
        <f t="shared" ref="AAU66:AAU80" si="3666">AAT66*0.0015</f>
        <v>3.2283737024221457E-3</v>
      </c>
      <c r="AAV66" s="1">
        <f t="shared" ref="AAV66:AAV80" si="3667">AAU66/0.000130907</f>
        <v>24.661581904880148</v>
      </c>
      <c r="AAW66" s="1"/>
      <c r="AAX66" s="1"/>
      <c r="AAY66" s="2" t="s">
        <v>11</v>
      </c>
      <c r="AAZ66" s="1" t="s">
        <v>78</v>
      </c>
      <c r="ABA66" s="1">
        <v>102</v>
      </c>
      <c r="ABB66" s="2">
        <v>1</v>
      </c>
      <c r="ABC66" s="1">
        <v>5.7000000000000002E-2</v>
      </c>
      <c r="ABD66" s="1">
        <f t="shared" ref="ABD66:ABD96" si="3668">ABC66-0.007</f>
        <v>0.05</v>
      </c>
      <c r="ABE66" s="1">
        <f t="shared" ref="ABE66:ABE80" si="3669">(ABD66--0.0218)/0.029</f>
        <v>2.4758620689655171</v>
      </c>
      <c r="ABF66" s="1">
        <f t="shared" ref="ABF66:ABF80" si="3670">ABE66*0.0015</f>
        <v>3.7137931034482755E-3</v>
      </c>
      <c r="ABG66" s="1">
        <f t="shared" ref="ABG66:ABG80" si="3671">ABF66/0.000130907</f>
        <v>28.369706000811838</v>
      </c>
      <c r="ABH66" s="1"/>
      <c r="ABI66" s="1"/>
      <c r="ABJ66" s="2" t="s">
        <v>11</v>
      </c>
      <c r="ABK66" s="1" t="s">
        <v>79</v>
      </c>
      <c r="ABL66" s="1">
        <v>112</v>
      </c>
      <c r="ABM66" s="2">
        <v>1</v>
      </c>
      <c r="ABN66" s="1">
        <v>0.122</v>
      </c>
      <c r="ABO66" s="1">
        <f>ABN66-0.017</f>
        <v>0.105</v>
      </c>
      <c r="ABP66" s="1">
        <f t="shared" ref="ABP66:ABP80" si="3672">(ABO66--0.025)/0.0294</f>
        <v>4.4217687074829932</v>
      </c>
      <c r="ABQ66" s="1">
        <f t="shared" ref="ABQ66:ABQ80" si="3673">ABP66*0.0015</f>
        <v>6.6326530612244904E-3</v>
      </c>
      <c r="ABR66" s="1">
        <f t="shared" ref="ABR66:ABR80" si="3674">ABQ66/0.000130907</f>
        <v>50.66690903637307</v>
      </c>
      <c r="ABS66" s="1"/>
      <c r="ABT66" s="1"/>
      <c r="ABU66" s="2" t="s">
        <v>11</v>
      </c>
      <c r="ABV66" s="1" t="s">
        <v>80</v>
      </c>
      <c r="ABW66" s="1">
        <v>113</v>
      </c>
      <c r="ABX66" s="2">
        <v>1</v>
      </c>
      <c r="ABY66" s="1">
        <v>4.4999999999999998E-2</v>
      </c>
      <c r="ABZ66" s="1">
        <f t="shared" ref="ABZ66:ABZ80" si="3675">ABY66-0.013</f>
        <v>3.2000000000000001E-2</v>
      </c>
      <c r="ACA66" s="1">
        <f t="shared" ref="ACA66:ACA80" si="3676">(ABZ66-0.0095)/0.028</f>
        <v>0.80357142857142849</v>
      </c>
      <c r="ACB66" s="1">
        <f t="shared" ref="ACB66:ACB80" si="3677">ACA66*0.0015</f>
        <v>1.2053571428571428E-3</v>
      </c>
      <c r="ACC66" s="1">
        <f t="shared" ref="ACC66:ACC80" si="3678">ACB66/0.000130907</f>
        <v>9.2077363537254904</v>
      </c>
      <c r="ACD66" s="1"/>
      <c r="ACE66" s="1"/>
      <c r="ACF66" s="2" t="s">
        <v>11</v>
      </c>
      <c r="ACG66" s="1" t="s">
        <v>81</v>
      </c>
      <c r="ACH66" s="1">
        <v>114</v>
      </c>
      <c r="ACI66" s="2">
        <v>1</v>
      </c>
      <c r="ACJ66" s="1">
        <v>6.2E-2</v>
      </c>
      <c r="ACK66" s="1">
        <f t="shared" ref="ACK66:ACK80" si="3679">ACJ66-0.014</f>
        <v>4.8000000000000001E-2</v>
      </c>
      <c r="ACL66" s="1">
        <f t="shared" ref="ACL66:ACL80" si="3680">(ACK66-0.0117)/0.0279</f>
        <v>1.3010752688172043</v>
      </c>
      <c r="ACM66" s="1">
        <f t="shared" ref="ACM66:ACM80" si="3681">ACL66*0.0015</f>
        <v>1.9516129032258064E-3</v>
      </c>
      <c r="ACN66" s="1">
        <f t="shared" ref="ACN66:ACN80" si="3682">ACM66/0.000130907</f>
        <v>14.908392242017662</v>
      </c>
      <c r="ACO66" s="1"/>
      <c r="ACP66" s="1"/>
      <c r="ACQ66" s="2" t="s">
        <v>11</v>
      </c>
      <c r="ACR66" s="1" t="s">
        <v>82</v>
      </c>
      <c r="ACS66" s="1">
        <v>115</v>
      </c>
      <c r="ACT66" s="2">
        <v>1</v>
      </c>
      <c r="ACU66" s="1">
        <v>7.3999999999999996E-2</v>
      </c>
      <c r="ACV66" s="1">
        <f t="shared" ref="ACV66:ACV80" si="3683">ACU66-0.014</f>
        <v>0.06</v>
      </c>
      <c r="ACW66" s="1">
        <f t="shared" ref="ACW66:ACW80" si="3684">(ACV66-0.0103)/0.0281</f>
        <v>1.7686832740213521</v>
      </c>
      <c r="ACX66" s="1">
        <f t="shared" ref="ACX66:ACX80" si="3685">ACW66*0.0015</f>
        <v>2.6530249110320279E-3</v>
      </c>
      <c r="ACY66" s="1">
        <f t="shared" ref="ACY66:ACY80" si="3686">ACX66/0.000130907</f>
        <v>20.26648621564949</v>
      </c>
      <c r="ACZ66" s="1"/>
      <c r="ADA66" s="1"/>
      <c r="ADB66" s="2" t="s">
        <v>11</v>
      </c>
      <c r="ADC66" s="1" t="s">
        <v>83</v>
      </c>
      <c r="ADD66" s="1">
        <v>116</v>
      </c>
      <c r="ADE66" s="2">
        <v>1</v>
      </c>
      <c r="ADF66" s="1">
        <v>8.5999999999999993E-2</v>
      </c>
      <c r="ADG66" s="1">
        <f t="shared" ref="ADG66:ADG80" si="3687">ADF66-0.016</f>
        <v>6.9999999999999993E-2</v>
      </c>
      <c r="ADH66" s="1">
        <f t="shared" ref="ADH66:ADH80" si="3688">(ADG66-0.0103)/0.0281</f>
        <v>2.1245551601423482</v>
      </c>
      <c r="ADI66" s="1">
        <f t="shared" ref="ADI66:ADI80" si="3689">ADH66*0.0015</f>
        <v>3.1868327402135225E-3</v>
      </c>
      <c r="ADJ66" s="1">
        <f t="shared" ref="ADJ66:ADJ80" si="3690">ADI66/0.000130907</f>
        <v>24.344250041735904</v>
      </c>
      <c r="ADK66" s="1"/>
      <c r="ADL66" s="1"/>
      <c r="ADM66" s="2" t="s">
        <v>11</v>
      </c>
      <c r="ADN66" s="1" t="s">
        <v>84</v>
      </c>
      <c r="ADO66" s="1">
        <v>119</v>
      </c>
      <c r="ADP66" s="2">
        <v>1</v>
      </c>
      <c r="ADQ66" s="1">
        <v>0.105</v>
      </c>
      <c r="ADR66" s="1">
        <f t="shared" ref="ADR66:ADR80" si="3691">ADQ66-0.017</f>
        <v>8.7999999999999995E-2</v>
      </c>
      <c r="ADS66" s="1">
        <f t="shared" ref="ADS66:ADS80" si="3692">(ADR66-0.0252)/0.0278</f>
        <v>2.2589928057553958</v>
      </c>
      <c r="ADT66" s="1">
        <f t="shared" ref="ADT66:ADT80" si="3693">ADS66*0.0015</f>
        <v>3.388489208633094E-3</v>
      </c>
      <c r="ADU66" s="1">
        <f t="shared" ref="ADU66:ADU80" si="3694">ADT66/0.000130907</f>
        <v>25.88470600222367</v>
      </c>
      <c r="ADV66" s="1"/>
      <c r="ADW66" s="1"/>
      <c r="ADX66" s="2" t="s">
        <v>11</v>
      </c>
      <c r="ADY66" s="1" t="s">
        <v>85</v>
      </c>
      <c r="ADZ66" s="1">
        <v>120</v>
      </c>
      <c r="AEA66" s="2">
        <v>1</v>
      </c>
      <c r="AEB66" s="1">
        <v>0.109</v>
      </c>
      <c r="AEC66" s="1">
        <f t="shared" ref="AEC66:AEC80" si="3695">AEB66-0.017</f>
        <v>9.1999999999999998E-2</v>
      </c>
      <c r="AED66" s="1">
        <f t="shared" ref="AED66:AED80" si="3696">(AEC66-0.026)/0.0278</f>
        <v>2.3741007194244608</v>
      </c>
      <c r="AEE66" s="1">
        <f t="shared" ref="AEE66:AEE80" si="3697">AED66*0.0015</f>
        <v>3.5611510791366914E-3</v>
      </c>
      <c r="AEF66" s="1">
        <f t="shared" ref="AEF66:AEF80" si="3698">AEE66/0.000130907</f>
        <v>27.203671913165003</v>
      </c>
      <c r="AEG66" s="1"/>
      <c r="AEH66" s="1"/>
      <c r="AEI66" s="2" t="s">
        <v>11</v>
      </c>
      <c r="AEJ66" s="1" t="s">
        <v>86</v>
      </c>
      <c r="AEK66" s="1">
        <v>121</v>
      </c>
      <c r="AEL66" s="2">
        <v>1</v>
      </c>
      <c r="AEM66" s="1">
        <v>0.11700000000000001</v>
      </c>
      <c r="AEN66" s="1">
        <f t="shared" ref="AEN66:AEN80" si="3699">AEM66-0.018</f>
        <v>9.9000000000000005E-2</v>
      </c>
      <c r="AEO66" s="1">
        <f t="shared" ref="AEO66:AEO80" si="3700">(AEN66-0.0249)/0.0278</f>
        <v>2.6654676258992809</v>
      </c>
      <c r="AEP66" s="1">
        <f t="shared" ref="AEP66:AEP80" si="3701">AEO66*0.0015</f>
        <v>3.9982014388489215E-3</v>
      </c>
      <c r="AEQ66" s="1">
        <f t="shared" ref="AEQ66:AEQ80" si="3702">AEP66/0.000130907</f>
        <v>30.542304375235251</v>
      </c>
      <c r="AER66" s="1"/>
      <c r="AES66" s="1"/>
      <c r="AET66" s="2" t="s">
        <v>11</v>
      </c>
      <c r="AEU66" s="1" t="s">
        <v>87</v>
      </c>
      <c r="AEV66" s="1">
        <v>122</v>
      </c>
      <c r="AEW66" s="2">
        <v>1</v>
      </c>
      <c r="AEX66" s="1">
        <v>0.11700000000000001</v>
      </c>
      <c r="AEY66" s="1">
        <f t="shared" ref="AEY66:AEY80" si="3703">AEX66-0.017</f>
        <v>0.1</v>
      </c>
      <c r="AEZ66" s="1">
        <f t="shared" ref="AEZ66:AEZ80" si="3704">(AEY66-0.0263)/0.0278</f>
        <v>2.6510791366906479</v>
      </c>
      <c r="AFA66" s="1">
        <f t="shared" ref="AFA66:AFA80" si="3705">AEZ66*0.0015</f>
        <v>3.9766187050359718E-3</v>
      </c>
      <c r="AFB66" s="1">
        <f t="shared" ref="AFB66:AFB80" si="3706">AFA66/0.000130907</f>
        <v>30.377433636367584</v>
      </c>
      <c r="AFC66" s="1"/>
      <c r="AFD66" s="1"/>
      <c r="AFE66" s="2" t="s">
        <v>11</v>
      </c>
      <c r="AFF66" s="1" t="s">
        <v>88</v>
      </c>
      <c r="AFG66" s="1">
        <v>123</v>
      </c>
      <c r="AFH66" s="2">
        <v>1</v>
      </c>
      <c r="AFI66" s="1">
        <v>0.128</v>
      </c>
      <c r="AFJ66" s="1">
        <f t="shared" ref="AFJ66:AFJ80" si="3707">AFI66-0.017</f>
        <v>0.111</v>
      </c>
      <c r="AFK66" s="1">
        <f t="shared" ref="AFK66:AFK80" si="3708">(AFJ66-0.0264)/0.0278</f>
        <v>3.0431654676258999</v>
      </c>
      <c r="AFL66" s="1">
        <f t="shared" ref="AFL66:AFL80" si="3709">AFK66*0.0015</f>
        <v>4.5647482014388495E-3</v>
      </c>
      <c r="AFM66" s="1">
        <f t="shared" ref="AFM66:AFM80" si="3710">AFL66/0.000130907</f>
        <v>34.870161270511502</v>
      </c>
      <c r="AFN66" s="1"/>
      <c r="AFO66" s="1"/>
      <c r="AFP66" s="2" t="s">
        <v>11</v>
      </c>
      <c r="AFQ66" s="1" t="s">
        <v>89</v>
      </c>
      <c r="AFR66" s="1">
        <v>126</v>
      </c>
      <c r="AFS66" s="2">
        <v>1</v>
      </c>
      <c r="AFT66" s="1">
        <v>0.155</v>
      </c>
      <c r="AFU66" s="1">
        <f t="shared" ref="AFU66:AFU80" si="3711">AFT66-0.018</f>
        <v>0.13700000000000001</v>
      </c>
      <c r="AFV66" s="1">
        <f t="shared" ref="AFV66:AFV80" si="3712">(AFU66-0.0214)/0.0281</f>
        <v>4.1138790035587194</v>
      </c>
      <c r="AFW66" s="1">
        <f t="shared" ref="AFW66:AFW80" si="3713">AFV66*0.0015</f>
        <v>6.1708185053380793E-3</v>
      </c>
      <c r="AFX66" s="1">
        <f t="shared" ref="AFX66:AFX80" si="3714">AFW66/0.000130907</f>
        <v>47.138949829558989</v>
      </c>
      <c r="AFY66" s="1"/>
      <c r="AFZ66" s="1"/>
      <c r="AGA66" s="2" t="s">
        <v>11</v>
      </c>
      <c r="AGB66" s="1" t="s">
        <v>90</v>
      </c>
      <c r="AGC66" s="1">
        <v>127</v>
      </c>
      <c r="AGD66" s="2">
        <v>1</v>
      </c>
      <c r="AGE66" s="1">
        <v>4.4999999999999998E-2</v>
      </c>
      <c r="AGF66" s="1">
        <f t="shared" ref="AGF66:AGF79" si="3715">AGE66-0.015</f>
        <v>0.03</v>
      </c>
      <c r="AGG66" s="1">
        <f t="shared" ref="AGG66:AGG80" si="3716">(AGF66--0.0071)/0.0297</f>
        <v>1.2491582491582491</v>
      </c>
      <c r="AGH66" s="1">
        <f t="shared" ref="AGH66:AGH80" si="3717">AGG66*0.0015</f>
        <v>1.8737373737373738E-3</v>
      </c>
      <c r="AGI66" s="1">
        <f t="shared" ref="AGI66:AGI80" si="3718">AGH66/0.000130907</f>
        <v>14.313500223344617</v>
      </c>
      <c r="AGJ66" s="1"/>
      <c r="AGK66" s="1"/>
      <c r="AGL66" s="2" t="s">
        <v>11</v>
      </c>
      <c r="AGM66" s="1" t="s">
        <v>91</v>
      </c>
      <c r="AGN66" s="1">
        <v>128</v>
      </c>
      <c r="AGO66" s="2">
        <v>1</v>
      </c>
      <c r="AGP66" s="1">
        <v>5.8999999999999997E-2</v>
      </c>
      <c r="AGQ66" s="1">
        <f t="shared" ref="AGQ66:AGQ80" si="3719">AGP66-0.015</f>
        <v>4.3999999999999997E-2</v>
      </c>
      <c r="AGR66" s="1">
        <f t="shared" ref="AGR66:AGR80" si="3720">(AGQ66--0.0084)/0.0299</f>
        <v>1.7525083612040133</v>
      </c>
      <c r="AGS66" s="1">
        <f t="shared" ref="AGS66:AGS80" si="3721">AGR66*0.0015</f>
        <v>2.62876254180602E-3</v>
      </c>
      <c r="AGT66" s="1">
        <f t="shared" ref="AGT66:AGT80" si="3722">AGS66/0.000130907</f>
        <v>20.081145712651118</v>
      </c>
      <c r="AGU66" s="1"/>
      <c r="AGV66" s="1"/>
      <c r="AGW66" s="2" t="s">
        <v>11</v>
      </c>
      <c r="AGX66" s="1" t="s">
        <v>92</v>
      </c>
      <c r="AGY66" s="1">
        <v>129</v>
      </c>
      <c r="AGZ66" s="2">
        <v>1</v>
      </c>
      <c r="AHA66" s="1">
        <v>6.7000000000000004E-2</v>
      </c>
      <c r="AHB66" s="1">
        <f t="shared" ref="AHB66:AHB80" si="3723">AHA66-0.014</f>
        <v>5.3000000000000005E-2</v>
      </c>
      <c r="AHC66" s="1">
        <f t="shared" ref="AHC66:AHC80" si="3724">(AHB66--0.0114)/0.0301</f>
        <v>2.1395348837209309</v>
      </c>
      <c r="AHD66" s="1">
        <f t="shared" ref="AHD66:AHD80" si="3725">AHC66*0.0015</f>
        <v>3.2093023255813963E-3</v>
      </c>
      <c r="AHE66" s="1">
        <f t="shared" ref="AHE66:AHE80" si="3726">AHD66/0.000130907</f>
        <v>24.515895449299091</v>
      </c>
      <c r="AHF66" s="1"/>
      <c r="AHG66" s="1"/>
      <c r="AHH66" s="2" t="s">
        <v>11</v>
      </c>
      <c r="AHI66" s="1" t="s">
        <v>93</v>
      </c>
      <c r="AHJ66" s="1">
        <v>130</v>
      </c>
      <c r="AHK66" s="2">
        <v>1</v>
      </c>
      <c r="AHL66" s="1">
        <v>7.3999999999999996E-2</v>
      </c>
      <c r="AHM66" s="1">
        <f t="shared" ref="AHM66:AHM80" si="3727">AHL66-0.014</f>
        <v>0.06</v>
      </c>
      <c r="AHN66" s="1">
        <f t="shared" ref="AHN66:AHN80" si="3728">(AHM66--0.0109)/0.0299</f>
        <v>2.3712374581939795</v>
      </c>
      <c r="AHO66" s="1">
        <f t="shared" ref="AHO66:AHO80" si="3729">AHN66*0.0015</f>
        <v>3.5568561872909694E-3</v>
      </c>
      <c r="AHP66" s="1">
        <f t="shared" ref="AHP66:AHP80" si="3730">AHO66/0.000130907</f>
        <v>27.170863187537481</v>
      </c>
      <c r="AHQ66" s="1"/>
      <c r="AHR66" s="1"/>
      <c r="AHS66" s="2" t="s">
        <v>11</v>
      </c>
      <c r="AHT66" s="1" t="s">
        <v>94</v>
      </c>
      <c r="AHU66" s="1">
        <v>133</v>
      </c>
      <c r="AHV66" s="2">
        <v>1</v>
      </c>
      <c r="AHW66" s="1">
        <v>9.2999999999999999E-2</v>
      </c>
      <c r="AHX66" s="1">
        <f t="shared" ref="AHX66:AHX80" si="3731">AHW66-0.016</f>
        <v>7.6999999999999999E-2</v>
      </c>
      <c r="AHY66" s="1">
        <f t="shared" ref="AHY66:AHY80" si="3732">(AHX66--0.0119)/0.0301</f>
        <v>2.9534883720930236</v>
      </c>
      <c r="AHZ66" s="1">
        <f t="shared" ref="AHZ66:AHZ80" si="3733">AHY66*0.0015</f>
        <v>4.4302325581395356E-3</v>
      </c>
      <c r="AIA66" s="1">
        <f t="shared" ref="AIA66:AIA80" si="3734">AHZ66/0.000130907</f>
        <v>33.842594805010698</v>
      </c>
      <c r="AIB66" s="1"/>
      <c r="AIC66" s="1"/>
      <c r="AID66" s="2" t="s">
        <v>11</v>
      </c>
      <c r="AIE66" s="1" t="s">
        <v>95</v>
      </c>
      <c r="AIF66" s="1">
        <v>134</v>
      </c>
      <c r="AIG66" s="2">
        <v>1</v>
      </c>
      <c r="AIH66" s="1">
        <v>9.8000000000000004E-2</v>
      </c>
      <c r="AII66" s="1">
        <f t="shared" ref="AII66:AII80" si="3735">AIH66-0.017</f>
        <v>8.1000000000000003E-2</v>
      </c>
      <c r="AIJ66" s="1">
        <f t="shared" ref="AIJ66:AIJ80" si="3736">(AII66--0.0115)/0.0301</f>
        <v>3.073089700996678</v>
      </c>
      <c r="AIK66" s="1">
        <f t="shared" ref="AIK66:AIK80" si="3737">AIJ66*0.0015</f>
        <v>4.6096345514950168E-3</v>
      </c>
      <c r="AIL66" s="1">
        <f t="shared" ref="AIL66:AIL80" si="3738">AIK66/0.000130907</f>
        <v>35.213048587890768</v>
      </c>
      <c r="AIM66" s="1"/>
      <c r="AIN66" s="1"/>
      <c r="AIO66" s="2" t="s">
        <v>11</v>
      </c>
      <c r="AIP66" s="1" t="s">
        <v>96</v>
      </c>
      <c r="AIQ66" s="1">
        <v>135</v>
      </c>
      <c r="AIR66" s="2">
        <v>1</v>
      </c>
      <c r="AIS66" s="1">
        <v>9.7000000000000003E-2</v>
      </c>
      <c r="AIT66" s="1">
        <f t="shared" ref="AIT66:AIT80" si="3739">AIS66-0.014</f>
        <v>8.3000000000000004E-2</v>
      </c>
      <c r="AIU66" s="1">
        <f t="shared" ref="AIU66:AIU80" si="3740">(AIT66--0.0131)/0.0302</f>
        <v>3.1821192052980134</v>
      </c>
      <c r="AIV66" s="1">
        <f t="shared" ref="AIV66:AIV80" si="3741">AIU66*0.0015</f>
        <v>4.7731788079470204E-3</v>
      </c>
      <c r="AIW66" s="1">
        <f t="shared" ref="AIW66:AIW80" si="3742">AIV66/0.000130907</f>
        <v>36.462364945702063</v>
      </c>
      <c r="AIX66" s="1"/>
      <c r="AIY66" s="1"/>
      <c r="AIZ66" s="2" t="s">
        <v>11</v>
      </c>
      <c r="AJA66" s="1" t="s">
        <v>97</v>
      </c>
      <c r="AJB66" s="1">
        <v>136</v>
      </c>
      <c r="AJC66" s="2">
        <v>1</v>
      </c>
      <c r="AJD66" s="1">
        <v>0.106</v>
      </c>
      <c r="AJE66" s="1">
        <f t="shared" ref="AJE66:AJE80" si="3743">AJD66-0.016</f>
        <v>0.09</v>
      </c>
      <c r="AJF66" s="1">
        <f t="shared" ref="AJF66:AJF80" si="3744">(AJE66--0.0128)/0.0302</f>
        <v>3.4039735099337749</v>
      </c>
      <c r="AJG66" s="1">
        <f t="shared" ref="AJG66:AJG80" si="3745">AJF66*0.0015</f>
        <v>5.1059602649006627E-3</v>
      </c>
      <c r="AJH66" s="1">
        <f t="shared" ref="AJH66:AJH80" si="3746">AJG66/0.000130907</f>
        <v>39.004486122977859</v>
      </c>
      <c r="AJI66" s="1"/>
      <c r="AJJ66" s="1"/>
      <c r="AJK66" s="2" t="s">
        <v>11</v>
      </c>
      <c r="AJL66" s="1" t="s">
        <v>98</v>
      </c>
      <c r="AJM66" s="1">
        <v>140</v>
      </c>
      <c r="AJN66" s="2">
        <v>1</v>
      </c>
      <c r="AJO66" s="1">
        <v>0.125</v>
      </c>
      <c r="AJP66" s="1">
        <f t="shared" ref="AJP66:AJP80" si="3747">AJO66-0.016</f>
        <v>0.109</v>
      </c>
      <c r="AJQ66" s="1">
        <f t="shared" ref="AJQ66:AJQ80" si="3748">(AJP66--0.016)/0.0306</f>
        <v>4.0849673202614385</v>
      </c>
      <c r="AJR66" s="1">
        <f t="shared" ref="AJR66:AJR80" si="3749">AJQ66*0.0015</f>
        <v>6.1274509803921576E-3</v>
      </c>
      <c r="AJS66" s="1">
        <f t="shared" ref="AJS66:AJS80" si="3750">AJR66/0.000130907</f>
        <v>46.807664833753407</v>
      </c>
      <c r="AJT66" s="1"/>
      <c r="AJU66" s="1"/>
      <c r="AJV66" s="2" t="s">
        <v>11</v>
      </c>
      <c r="AJW66" s="1" t="s">
        <v>99</v>
      </c>
      <c r="AJX66" s="1">
        <v>141</v>
      </c>
      <c r="AJY66" s="2">
        <v>1</v>
      </c>
      <c r="AJZ66" s="1">
        <v>4.3999999999999997E-2</v>
      </c>
      <c r="AKA66" s="1">
        <f t="shared" ref="AKA66:AKA80" si="3751">AJZ66-0.02</f>
        <v>2.3999999999999997E-2</v>
      </c>
      <c r="AKB66" s="1">
        <f t="shared" ref="AKB66:AKB80" si="3752">(AKA66--0.0042)/0.0295</f>
        <v>0.95593220338983043</v>
      </c>
      <c r="AKC66" s="1">
        <f t="shared" ref="AKC66:AKC80" si="3753">AKB66*0.0015</f>
        <v>1.4338983050847457E-3</v>
      </c>
      <c r="AKD66" s="1">
        <f t="shared" ref="AKD66:AKD80" si="3754">AKC66/0.000130907</f>
        <v>10.953564783279317</v>
      </c>
      <c r="AKE66" s="1"/>
      <c r="AKF66" s="1"/>
      <c r="AKG66" s="2" t="s">
        <v>11</v>
      </c>
      <c r="AKH66" s="1" t="s">
        <v>100</v>
      </c>
      <c r="AKI66" s="1">
        <v>143</v>
      </c>
      <c r="AKJ66" s="2">
        <v>1</v>
      </c>
      <c r="AKK66" s="1">
        <v>6.4000000000000001E-2</v>
      </c>
      <c r="AKL66" s="1">
        <f t="shared" ref="AKL66:AKL80" si="3755">AKK66-0.022</f>
        <v>4.2000000000000003E-2</v>
      </c>
      <c r="AKM66" s="1">
        <f t="shared" ref="AKM66:AKM80" si="3756">(AKL66--0.0039)/0.0295</f>
        <v>1.5559322033898306</v>
      </c>
      <c r="AKN66" s="1">
        <f t="shared" ref="AKN66:AKN80" si="3757">AKM66*0.0015</f>
        <v>2.3338983050847461E-3</v>
      </c>
      <c r="AKO66" s="1">
        <f t="shared" ref="AKO66:AKO80" si="3758">AKN66/0.000130907</f>
        <v>17.82867459406102</v>
      </c>
      <c r="AKP66" s="1"/>
      <c r="AKQ66" s="1"/>
      <c r="AKR66" s="2" t="s">
        <v>11</v>
      </c>
      <c r="AKS66" s="1" t="s">
        <v>101</v>
      </c>
      <c r="AKT66" s="1">
        <v>144</v>
      </c>
      <c r="AKU66" s="2">
        <v>1</v>
      </c>
      <c r="AKV66" s="1">
        <v>7.0000000000000007E-2</v>
      </c>
      <c r="AKW66" s="1">
        <f t="shared" ref="AKW66:AKW80" si="3759">AKV66-0.023</f>
        <v>4.7000000000000007E-2</v>
      </c>
      <c r="AKX66" s="1">
        <f t="shared" ref="AKX66:AKX80" si="3760">(AKW66--0.003)/0.0295</f>
        <v>1.6949152542372885</v>
      </c>
      <c r="AKY66" s="1">
        <f t="shared" ref="AKY66:AKY80" si="3761">AKX66*0.0015</f>
        <v>2.5423728813559329E-3</v>
      </c>
      <c r="AKZ66" s="1">
        <f t="shared" ref="AKZ66:AKZ80" si="3762">AKY66/0.000130907</f>
        <v>19.421214154750569</v>
      </c>
      <c r="ALA66" s="1"/>
      <c r="ALB66" s="1"/>
      <c r="ALC66" s="2" t="s">
        <v>11</v>
      </c>
      <c r="ALD66" s="1" t="s">
        <v>102</v>
      </c>
      <c r="ALE66" s="1">
        <v>147</v>
      </c>
      <c r="ALF66" s="2">
        <v>1</v>
      </c>
      <c r="ALG66" s="1">
        <v>8.1000000000000003E-2</v>
      </c>
      <c r="ALH66" s="1">
        <f t="shared" ref="ALH66:ALH80" si="3763">ALG66-0.026</f>
        <v>5.5000000000000007E-2</v>
      </c>
      <c r="ALI66" s="1">
        <f t="shared" ref="ALI66:ALI80" si="3764">(ALH66--0.0031)/0.0295</f>
        <v>1.9694915254237291</v>
      </c>
      <c r="ALJ66" s="1">
        <f t="shared" ref="ALJ66:ALJ80" si="3765">ALI66*0.0015</f>
        <v>2.9542372881355937E-3</v>
      </c>
      <c r="ALK66" s="1">
        <f t="shared" ref="ALK66:ALK80" si="3766">ALJ66/0.000130907</f>
        <v>22.567450847820158</v>
      </c>
      <c r="ALL66" s="1"/>
      <c r="ALM66" s="1"/>
      <c r="ALN66" s="2" t="s">
        <v>11</v>
      </c>
      <c r="ALO66" s="1" t="s">
        <v>103</v>
      </c>
      <c r="ALP66" s="1">
        <v>148</v>
      </c>
      <c r="ALQ66" s="2">
        <v>1</v>
      </c>
      <c r="ALR66" s="1">
        <v>0.08</v>
      </c>
      <c r="ALS66" s="1">
        <f t="shared" ref="ALS66:ALS80" si="3767">ALR66-0.025</f>
        <v>5.5E-2</v>
      </c>
      <c r="ALT66" s="1">
        <f t="shared" ref="ALT66:ALT80" si="3768">(ALS66--0.0002)/0.0294</f>
        <v>1.8775510204081634</v>
      </c>
      <c r="ALU66" s="1">
        <f t="shared" ref="ALU66:ALU80" si="3769">ALT66*0.0015</f>
        <v>2.8163265306122452E-3</v>
      </c>
      <c r="ALV66" s="1">
        <f t="shared" ref="ALV66:ALV80" si="3770">ALU66/0.000130907</f>
        <v>21.513949067752257</v>
      </c>
      <c r="ALW66" s="1"/>
      <c r="ALX66" s="1"/>
      <c r="ALY66" s="2" t="s">
        <v>11</v>
      </c>
      <c r="ALZ66" s="1" t="s">
        <v>104</v>
      </c>
      <c r="AMA66" s="1">
        <v>149</v>
      </c>
      <c r="AMB66" s="2">
        <v>1</v>
      </c>
      <c r="AMC66" s="1">
        <v>0.08</v>
      </c>
      <c r="AMD66" s="1">
        <f t="shared" ref="AMD66:AMD80" si="3771">AMC66-0.02</f>
        <v>0.06</v>
      </c>
      <c r="AME66" s="1">
        <f t="shared" ref="AME66:AME80" si="3772">(AMD66--0.0023)/0.0292</f>
        <v>2.1335616438356162</v>
      </c>
      <c r="AMF66" s="1">
        <f t="shared" ref="AMF66:AMF80" si="3773">AME66*0.0015</f>
        <v>3.2003424657534242E-3</v>
      </c>
      <c r="AMG66" s="1">
        <f t="shared" ref="AMG66:AMG80" si="3774">AMF66/0.000130907</f>
        <v>24.447450982402959</v>
      </c>
      <c r="AMH66" s="1"/>
      <c r="AMI66" s="1"/>
      <c r="AMJ66" s="2" t="s">
        <v>11</v>
      </c>
      <c r="AMK66" s="1" t="s">
        <v>105</v>
      </c>
      <c r="AML66" s="1">
        <v>150</v>
      </c>
      <c r="AMM66" s="2">
        <v>1</v>
      </c>
      <c r="AMN66" s="1">
        <v>8.7999999999999995E-2</v>
      </c>
      <c r="AMO66" s="1">
        <f t="shared" ref="AMO66:AMO80" si="3775">AMN66-0.019</f>
        <v>6.8999999999999992E-2</v>
      </c>
      <c r="AMP66" s="1">
        <f t="shared" ref="AMP66:AMP80" si="3776">(AMO66-0.0008)/0.0292</f>
        <v>2.3356164383561642</v>
      </c>
      <c r="AMQ66" s="1">
        <f t="shared" ref="AMQ66:AMQ80" si="3777">AMP66*0.0015</f>
        <v>3.5034246575342464E-3</v>
      </c>
      <c r="AMR66" s="1">
        <f t="shared" ref="AMR66:AMR80" si="3778">AMQ66/0.000130907</f>
        <v>26.762699149275793</v>
      </c>
      <c r="AMS66" s="1"/>
      <c r="AMT66" s="1"/>
      <c r="AMU66" s="2" t="s">
        <v>11</v>
      </c>
      <c r="AMV66" s="1" t="s">
        <v>106</v>
      </c>
      <c r="AMW66" s="1">
        <v>151</v>
      </c>
      <c r="AMX66" s="2">
        <v>1</v>
      </c>
      <c r="AMY66" s="1">
        <v>9.1999999999999998E-2</v>
      </c>
      <c r="AMZ66" s="1">
        <f t="shared" ref="AMZ66:AMZ80" si="3779">AMY66-0.02</f>
        <v>7.1999999999999995E-2</v>
      </c>
      <c r="ANA66" s="1">
        <f t="shared" ref="ANA66:ANA80" si="3780">(AMZ66-0.0022)/0.0292</f>
        <v>2.3904109589041096</v>
      </c>
      <c r="ANB66" s="1">
        <f t="shared" ref="ANB66:ANB80" si="3781">ANA66*0.0015</f>
        <v>3.5856164383561645E-3</v>
      </c>
      <c r="ANC66" s="1">
        <f t="shared" ref="ANC66:ANC80" si="3782">ANB66/0.000130907</f>
        <v>27.390563058936223</v>
      </c>
      <c r="AND66" s="1"/>
      <c r="ANE66" s="1"/>
      <c r="ANF66" s="2" t="s">
        <v>11</v>
      </c>
      <c r="ANG66" s="1" t="s">
        <v>107</v>
      </c>
      <c r="ANH66" s="1">
        <v>154</v>
      </c>
      <c r="ANI66" s="2">
        <v>1</v>
      </c>
      <c r="ANJ66" s="1">
        <v>0.104</v>
      </c>
      <c r="ANK66" s="1">
        <f t="shared" ref="ANK66:ANK80" si="3783">ANJ66-0.019</f>
        <v>8.4999999999999992E-2</v>
      </c>
      <c r="ANL66" s="1">
        <f t="shared" ref="ANL66:ANL80" si="3784">(ANK66-0.0029)/0.029</f>
        <v>2.8310344827586205</v>
      </c>
      <c r="ANM66" s="1">
        <f t="shared" ref="ANM66:ANM80" si="3785">ANL66*0.0015</f>
        <v>4.2465517241379305E-3</v>
      </c>
      <c r="ANN66" s="1">
        <f t="shared" ref="ANN66:ANN80" si="3786">ANM66/0.000130907</f>
        <v>32.439454911791806</v>
      </c>
      <c r="ANO66" s="1"/>
      <c r="ANP66" s="1"/>
      <c r="ANQ66" s="2" t="s">
        <v>11</v>
      </c>
      <c r="ANR66" s="1" t="s">
        <v>108</v>
      </c>
      <c r="ANS66" s="1">
        <v>155</v>
      </c>
      <c r="ANT66" s="2">
        <v>1</v>
      </c>
      <c r="ANU66" s="1">
        <v>4.5999999999999999E-2</v>
      </c>
      <c r="ANV66" s="1">
        <f t="shared" ref="ANV66:ANV80" si="3787">ANU66-0.02</f>
        <v>2.5999999999999999E-2</v>
      </c>
      <c r="ANW66" s="1">
        <f>(ANV66-0.0073)/0.0293</f>
        <v>0.63822525597269619</v>
      </c>
      <c r="ANX66" s="1">
        <f t="shared" ref="ANX66:ANX80" si="3788">ANW66*0.0015</f>
        <v>9.5733788395904436E-4</v>
      </c>
      <c r="ANY66" s="1">
        <f t="shared" ref="ANY66:ANY80" si="3789">ANX66/0.000130907</f>
        <v>7.3131145313775754</v>
      </c>
      <c r="ANZ66" s="1"/>
      <c r="AOA66" s="1"/>
      <c r="AOB66" s="2" t="s">
        <v>11</v>
      </c>
      <c r="AOC66" s="1" t="s">
        <v>109</v>
      </c>
      <c r="AOD66" s="1">
        <v>156</v>
      </c>
      <c r="AOE66" s="2">
        <v>1</v>
      </c>
      <c r="AOF66" s="1">
        <v>5.3999999999999999E-2</v>
      </c>
      <c r="AOG66" s="1">
        <f t="shared" ref="AOG66:AOG80" si="3790">AOF66-0.021</f>
        <v>3.3000000000000002E-2</v>
      </c>
      <c r="AOH66" s="1">
        <f t="shared" ref="AOH66:AOH80" si="3791">(AOG66-0.006)/0.0295</f>
        <v>0.91525423728813571</v>
      </c>
      <c r="AOI66" s="1">
        <f t="shared" ref="AOI66:AOI80" si="3792">AOH66*0.0015</f>
        <v>1.3728813559322037E-3</v>
      </c>
      <c r="AOJ66" s="1">
        <f t="shared" ref="AOJ66:AOJ80" si="3793">AOI66/0.000130907</f>
        <v>10.487455643565307</v>
      </c>
      <c r="AOK66" s="1"/>
      <c r="AOL66" s="1"/>
      <c r="AOM66" s="2" t="s">
        <v>11</v>
      </c>
      <c r="AON66" s="1" t="s">
        <v>110</v>
      </c>
      <c r="AOO66" s="1">
        <v>157</v>
      </c>
      <c r="AOP66" s="2">
        <v>1</v>
      </c>
      <c r="AOQ66" s="1">
        <v>0.05</v>
      </c>
      <c r="AOR66" s="1">
        <f t="shared" ref="AOR66:AOR80" si="3794">AOQ66-0.014</f>
        <v>3.6000000000000004E-2</v>
      </c>
      <c r="AOS66" s="1">
        <f t="shared" ref="AOS66:AOS80" si="3795">(AOR66-0.0014)/0.0293</f>
        <v>1.1808873720136521</v>
      </c>
      <c r="AOT66" s="1">
        <f t="shared" ref="AOT66:AOT80" si="3796">AOS66*0.0015</f>
        <v>1.7713310580204783E-3</v>
      </c>
      <c r="AOU66" s="1">
        <f t="shared" ref="AOU66:AOU80" si="3797">AOT66/0.000130907</f>
        <v>13.531217261265464</v>
      </c>
      <c r="AOV66" s="1"/>
      <c r="AOW66" s="1"/>
      <c r="AOX66" s="2" t="s">
        <v>11</v>
      </c>
      <c r="AOY66" s="1" t="s">
        <v>111</v>
      </c>
      <c r="AOZ66" s="1">
        <v>158</v>
      </c>
      <c r="APA66" s="2">
        <v>1</v>
      </c>
      <c r="APB66" s="1">
        <v>6.6000000000000003E-2</v>
      </c>
      <c r="APC66" s="1">
        <f t="shared" ref="APC66:APC96" si="3798">APB66-0.02</f>
        <v>4.5999999999999999E-2</v>
      </c>
      <c r="APD66" s="1">
        <f t="shared" ref="APD66:APD80" si="3799">(APC66-0.009)/0.0292</f>
        <v>1.2671232876712328</v>
      </c>
      <c r="APE66" s="1">
        <f t="shared" ref="APE66:APE80" si="3800">APD66*0.0015</f>
        <v>1.9006849315068492E-3</v>
      </c>
      <c r="APF66" s="1">
        <f t="shared" ref="APF66:APF80" si="3801">APE66/0.000130907</f>
        <v>14.519352910897423</v>
      </c>
      <c r="APG66" s="1"/>
      <c r="APH66" s="1"/>
      <c r="API66" s="2" t="s">
        <v>11</v>
      </c>
      <c r="APJ66" s="1" t="s">
        <v>112</v>
      </c>
      <c r="APK66" s="1">
        <v>161</v>
      </c>
      <c r="APL66" s="2">
        <v>1</v>
      </c>
      <c r="APM66" s="1">
        <v>6.9000000000000006E-2</v>
      </c>
      <c r="APN66" s="1">
        <f t="shared" si="2951"/>
        <v>5.3000000000000005E-2</v>
      </c>
      <c r="APO66" s="1">
        <f t="shared" ref="APO66:APO80" si="3802">(APN66-0.0043)/0.0293</f>
        <v>1.6621160409556317</v>
      </c>
      <c r="APP66" s="1">
        <f t="shared" ref="APP66:APP80" si="3803">APO66*0.0015</f>
        <v>2.4931740614334476E-3</v>
      </c>
      <c r="APQ66" s="1">
        <f t="shared" ref="APQ66:APQ80" si="3804">APP66/0.000130907</f>
        <v>19.045383833052835</v>
      </c>
      <c r="APR66" s="1"/>
      <c r="APS66" s="1"/>
      <c r="APT66" s="2" t="s">
        <v>11</v>
      </c>
      <c r="APU66" s="1" t="s">
        <v>113</v>
      </c>
      <c r="APV66" s="1">
        <v>162</v>
      </c>
      <c r="APW66" s="2">
        <v>1</v>
      </c>
      <c r="APX66" s="1">
        <v>6.4000000000000001E-2</v>
      </c>
      <c r="APY66" s="1">
        <f t="shared" ref="APY66:APY80" si="3805">APX66-0.005</f>
        <v>5.9000000000000004E-2</v>
      </c>
      <c r="APZ66" s="1">
        <f t="shared" ref="APZ66:APZ96" si="3806">(APY66--0.0094)/0.0291</f>
        <v>2.3505154639175259</v>
      </c>
      <c r="AQA66" s="1">
        <f t="shared" ref="AQA66:AQA80" si="3807">APZ66*0.0015</f>
        <v>3.525773195876289E-3</v>
      </c>
      <c r="AQB66" s="1">
        <f t="shared" ref="AQB66:AQB80" si="3808">AQA66/0.000130907</f>
        <v>26.933419877289133</v>
      </c>
      <c r="AQC66" s="1"/>
      <c r="AQD66" s="1"/>
      <c r="AQE66" s="2" t="s">
        <v>11</v>
      </c>
      <c r="AQF66" s="1" t="s">
        <v>114</v>
      </c>
      <c r="AQG66" s="1">
        <v>163</v>
      </c>
      <c r="AQH66" s="2">
        <v>1</v>
      </c>
      <c r="AQI66" s="1">
        <v>7.8E-2</v>
      </c>
      <c r="AQJ66" s="1">
        <f t="shared" ref="AQJ66:AQJ80" si="3809">AQI66-0.016</f>
        <v>6.2E-2</v>
      </c>
      <c r="AQK66" s="1">
        <f t="shared" ref="AQK66:AQK80" si="3810">(AQJ66-0.0082)/0.0292</f>
        <v>1.8424657534246576</v>
      </c>
      <c r="AQL66" s="1">
        <f t="shared" ref="AQL66:AQL80" si="3811">AQK66*0.0015</f>
        <v>2.7636986301369866E-3</v>
      </c>
      <c r="AQM66" s="1">
        <f t="shared" ref="AQM66:AQM80" si="3812">AQL66/0.000130907</f>
        <v>21.111923962331932</v>
      </c>
      <c r="AQN66" s="1"/>
      <c r="AQO66" s="1"/>
      <c r="AQP66" s="2" t="s">
        <v>11</v>
      </c>
      <c r="AQQ66" s="1" t="s">
        <v>115</v>
      </c>
      <c r="AQR66" s="1">
        <v>169</v>
      </c>
      <c r="AQS66" s="2">
        <v>1</v>
      </c>
      <c r="AQT66" s="1">
        <v>7.0999999999999994E-2</v>
      </c>
      <c r="AQU66" s="1">
        <f t="shared" ref="AQU66:AQU80" si="3813">AQT66--0.008</f>
        <v>7.8999999999999987E-2</v>
      </c>
      <c r="AQV66" s="1">
        <f t="shared" ref="AQV66:AQV80" si="3814">(AQU66--0.0162)/0.0293</f>
        <v>3.2491467576791804</v>
      </c>
      <c r="AQW66" s="1">
        <f t="shared" ref="AQW66:AQW80" si="3815">AQV66*0.0015</f>
        <v>4.8737201365187709E-3</v>
      </c>
      <c r="AQX66" s="1">
        <f t="shared" ref="AQX66:AQX80" si="3816">AQW66/0.000130907</f>
        <v>37.230401250649471</v>
      </c>
      <c r="AQY66" s="1"/>
      <c r="AQZ66" s="1"/>
      <c r="ARA66" s="2" t="s">
        <v>11</v>
      </c>
      <c r="ARB66" s="1" t="s">
        <v>116</v>
      </c>
      <c r="ARC66" s="1">
        <v>170</v>
      </c>
      <c r="ARD66" s="2">
        <v>1</v>
      </c>
      <c r="ARE66" s="1">
        <v>2.3E-2</v>
      </c>
      <c r="ARF66" s="1">
        <f t="shared" ref="ARF66:ARF80" si="3817">ARE66-0.006</f>
        <v>1.7000000000000001E-2</v>
      </c>
      <c r="ARG66" s="1">
        <f t="shared" ref="ARG66:ARG80" si="3818">(ARF66-0.0079)/0.0294</f>
        <v>0.30952380952380953</v>
      </c>
      <c r="ARH66" s="1">
        <f t="shared" ref="ARH66:ARH80" si="3819">ARG66*0.0015</f>
        <v>4.6428571428571433E-4</v>
      </c>
      <c r="ARI66" s="1">
        <f t="shared" ref="ARI66:ARI80" si="3820">ARH66/0.000130907</f>
        <v>3.5466836325461153</v>
      </c>
      <c r="ARJ66" s="1"/>
      <c r="ARK66" s="1"/>
      <c r="ARL66" s="2" t="s">
        <v>11</v>
      </c>
      <c r="ARM66" s="1" t="s">
        <v>117</v>
      </c>
      <c r="ARN66" s="1">
        <v>171</v>
      </c>
      <c r="ARO66" s="2">
        <v>1</v>
      </c>
      <c r="ARP66" s="1">
        <v>0.04</v>
      </c>
      <c r="ARQ66" s="1">
        <f t="shared" ref="ARQ66:ARQ80" si="3821">ARP66-0.006</f>
        <v>3.4000000000000002E-2</v>
      </c>
      <c r="ARR66" s="1">
        <f t="shared" ref="ARR66:ARR80" si="3822">(ARQ66-0.0055)/0.0292</f>
        <v>0.9760273972602741</v>
      </c>
      <c r="ARS66" s="1">
        <f t="shared" ref="ARS66:ARS80" si="3823">ARR66*0.0015</f>
        <v>1.4640410958904112E-3</v>
      </c>
      <c r="ART66" s="1">
        <f t="shared" ref="ART66:ART80" si="3824">ARS66/0.000130907</f>
        <v>11.183825890826396</v>
      </c>
      <c r="ARU66" s="1"/>
      <c r="ARV66" s="1"/>
      <c r="ARW66" s="2" t="s">
        <v>11</v>
      </c>
      <c r="ARX66" s="1" t="s">
        <v>118</v>
      </c>
      <c r="ARY66" s="1">
        <v>172</v>
      </c>
      <c r="ARZ66" s="2">
        <v>1</v>
      </c>
      <c r="ASA66" s="1">
        <v>5.8000000000000003E-2</v>
      </c>
      <c r="ASB66" s="1">
        <f t="shared" ref="ASB66:ASB80" si="3825">ASA66-0.02</f>
        <v>3.8000000000000006E-2</v>
      </c>
      <c r="ASC66" s="1">
        <f t="shared" ref="ASC66:ASC80" si="3826">(ASB66-0.0222)/0.0295</f>
        <v>0.53559322033898327</v>
      </c>
      <c r="ASD66" s="1">
        <f t="shared" ref="ASD66:ASD80" si="3827">ASC66*0.0015</f>
        <v>8.0338983050847487E-4</v>
      </c>
      <c r="ASE66" s="1">
        <f t="shared" ref="ASE66:ASE80" si="3828">ASD66/0.000130907</f>
        <v>6.1371036729011799</v>
      </c>
      <c r="ASF66" s="1"/>
      <c r="ASG66" s="1"/>
      <c r="ASH66" s="2" t="s">
        <v>11</v>
      </c>
      <c r="ASI66" s="1" t="s">
        <v>119</v>
      </c>
      <c r="ASJ66" s="1">
        <v>173</v>
      </c>
      <c r="ASK66" s="2">
        <v>1</v>
      </c>
      <c r="ASL66" s="1">
        <v>4.5999999999999999E-2</v>
      </c>
      <c r="ASM66" s="1">
        <f t="shared" ref="ASM66:ASM80" si="3829">ASL66-0.003</f>
        <v>4.2999999999999997E-2</v>
      </c>
      <c r="ASN66" s="1">
        <f t="shared" ref="ASN66:ASN80" si="3830">(ASM66-0.0068)/0.0292</f>
        <v>1.2397260273972601</v>
      </c>
      <c r="ASO66" s="1">
        <f t="shared" ref="ASO66:ASO80" si="3831">ASN66*0.0015</f>
        <v>1.8595890410958902E-3</v>
      </c>
      <c r="ASP66" s="1">
        <f t="shared" ref="ASP66:ASP80" si="3832">ASO66/0.000130907</f>
        <v>14.205420956067208</v>
      </c>
      <c r="ASQ66" s="1"/>
      <c r="ASR66" s="1"/>
      <c r="ASS66" s="2" t="s">
        <v>11</v>
      </c>
      <c r="AST66" s="1" t="s">
        <v>120</v>
      </c>
      <c r="ASU66" s="1">
        <v>176</v>
      </c>
      <c r="ASV66" s="2">
        <v>1</v>
      </c>
      <c r="ASW66" s="1">
        <v>5.7000000000000002E-2</v>
      </c>
      <c r="ASX66" s="1">
        <f t="shared" ref="ASX66:ASX80" si="3833">ASW66-0.007</f>
        <v>0.05</v>
      </c>
      <c r="ASY66" s="1">
        <f t="shared" ref="ASY66:ASY80" si="3834">(ASX66-0.0128)/0.0291</f>
        <v>1.2783505154639176</v>
      </c>
      <c r="ASZ66" s="1">
        <f t="shared" ref="ASZ66:ASZ80" si="3835">ASY66*0.0015</f>
        <v>1.9175257731958765E-3</v>
      </c>
      <c r="ATA66" s="1">
        <f t="shared" ref="ATA66:ATA80" si="3836">ASZ66/0.000130907</f>
        <v>14.648000284139705</v>
      </c>
      <c r="ATB66" s="1"/>
      <c r="ATC66" s="1"/>
      <c r="ATD66" s="2" t="s">
        <v>11</v>
      </c>
      <c r="ATE66" s="1" t="s">
        <v>121</v>
      </c>
      <c r="ATF66" s="1">
        <v>180</v>
      </c>
      <c r="ATG66" s="2">
        <v>1</v>
      </c>
      <c r="ATH66" s="1">
        <v>8.8999999999999996E-2</v>
      </c>
      <c r="ATI66" s="1">
        <f t="shared" ref="ATI66:ATI80" si="3837">ATH66-0.021</f>
        <v>6.7999999999999991E-2</v>
      </c>
      <c r="ATJ66" s="1">
        <f t="shared" ref="ATJ66:ATJ80" si="3838">(ATI66-0.0295)/0.0289</f>
        <v>1.3321799307958475</v>
      </c>
      <c r="ATK66" s="1">
        <f t="shared" ref="ATK66:ATK80" si="3839">ATJ66*0.0015</f>
        <v>1.9982698961937711E-3</v>
      </c>
      <c r="ATL66" s="1">
        <f t="shared" ref="ATL66:ATL80" si="3840">ATK66/0.000130907</f>
        <v>15.264805519901692</v>
      </c>
      <c r="ATM66" s="1"/>
      <c r="ATN66" s="1"/>
      <c r="ATO66" s="2" t="s">
        <v>11</v>
      </c>
      <c r="ATP66" s="1" t="s">
        <v>122</v>
      </c>
      <c r="ATQ66" s="1">
        <v>183</v>
      </c>
      <c r="ATR66" s="2">
        <v>1</v>
      </c>
      <c r="ATS66" s="1">
        <v>7.0999999999999994E-2</v>
      </c>
      <c r="ATT66" s="1">
        <f t="shared" ref="ATT66:ATT80" si="3841">ATS66-0.001</f>
        <v>6.9999999999999993E-2</v>
      </c>
      <c r="ATU66" s="1">
        <f t="shared" ref="ATU66:ATU80" si="3842">(ATT66-0.0082)/0.0292</f>
        <v>2.1164383561643834</v>
      </c>
      <c r="ATV66" s="1">
        <f t="shared" ref="ATV66:ATV80" si="3843">ATU66*0.0015</f>
        <v>3.1746575342465749E-3</v>
      </c>
      <c r="ATW66" s="1">
        <f t="shared" ref="ATW66:ATW80" si="3844">ATV66/0.000130907</f>
        <v>24.251243510634072</v>
      </c>
      <c r="ATX66" s="1"/>
      <c r="ATY66" s="1"/>
      <c r="ATZ66" s="2" t="s">
        <v>11</v>
      </c>
      <c r="AUA66" s="1" t="s">
        <v>123</v>
      </c>
      <c r="AUB66" s="1">
        <v>184</v>
      </c>
      <c r="AUC66" s="2">
        <v>1</v>
      </c>
      <c r="AUD66" s="1">
        <v>2.5000000000000001E-2</v>
      </c>
      <c r="AUE66" s="1">
        <f t="shared" ref="AUE66:AUE80" si="3845">AUD66-0.016</f>
        <v>9.0000000000000011E-3</v>
      </c>
      <c r="AUF66" s="1">
        <f t="shared" ref="AUF66:AUF96" si="3846">(AUE66-0.0087)/0.0277</f>
        <v>1.0830324909747353E-2</v>
      </c>
      <c r="AUG66" s="1">
        <f t="shared" ref="AUG66:AUG80" si="3847">AUF66*0.0015</f>
        <v>1.6245487364621029E-5</v>
      </c>
      <c r="AUH66" s="1">
        <f t="shared" ref="AUH66:AUH80" si="3848">AUG66/0.000130907</f>
        <v>0.12409945506826242</v>
      </c>
      <c r="AUI66" s="1"/>
      <c r="AUJ66" s="1"/>
      <c r="AUK66" s="2" t="s">
        <v>11</v>
      </c>
      <c r="AUL66" s="1" t="s">
        <v>124</v>
      </c>
      <c r="AUM66" s="1">
        <v>185</v>
      </c>
      <c r="AUN66" s="2">
        <v>1</v>
      </c>
      <c r="AUO66" s="1">
        <v>4.3999999999999997E-2</v>
      </c>
      <c r="AUP66" s="1">
        <f t="shared" ref="AUP66:AUP80" si="3849">AUO66-0.005</f>
        <v>3.9E-2</v>
      </c>
      <c r="AUQ66" s="1">
        <f t="shared" ref="AUQ66:AUQ80" si="3850">(AUP66-0.0047)/0.0277</f>
        <v>1.2382671480144405</v>
      </c>
      <c r="AUR66" s="1">
        <f t="shared" ref="AUR66:AUR80" si="3851">AUQ66*0.0015</f>
        <v>1.8574007220216607E-3</v>
      </c>
      <c r="AUS66" s="1">
        <f t="shared" ref="AUS66:AUS80" si="3852">AUR66/0.000130907</f>
        <v>14.188704362804591</v>
      </c>
      <c r="AUT66" s="1"/>
      <c r="AUU66" s="1"/>
      <c r="AUV66" s="2" t="s">
        <v>11</v>
      </c>
      <c r="AUW66" s="1" t="s">
        <v>125</v>
      </c>
      <c r="AUX66" s="1">
        <v>186</v>
      </c>
      <c r="AUY66" s="2">
        <v>1</v>
      </c>
      <c r="AUZ66" s="1">
        <v>5.1999999999999998E-2</v>
      </c>
      <c r="AVA66" s="1">
        <f t="shared" si="3002"/>
        <v>4.1999999999999996E-2</v>
      </c>
      <c r="AVB66" s="1">
        <f t="shared" ref="AVB66:AVB96" si="3853">(AVA66-0.0038)/0.0277</f>
        <v>1.3790613718411553</v>
      </c>
      <c r="AVC66" s="1">
        <f t="shared" ref="AVC66:AVC80" si="3854">AVB66*0.0015</f>
        <v>2.0685920577617331E-3</v>
      </c>
      <c r="AVD66" s="1">
        <f t="shared" ref="AVD66:AVD80" si="3855">AVC66/0.000130907</f>
        <v>15.801997278691994</v>
      </c>
      <c r="AVE66" s="1"/>
      <c r="AVF66" s="1"/>
      <c r="AVG66" s="2" t="s">
        <v>11</v>
      </c>
      <c r="AVH66" s="1" t="s">
        <v>126</v>
      </c>
      <c r="AVI66" s="1">
        <v>187</v>
      </c>
      <c r="AVJ66" s="2">
        <v>1</v>
      </c>
      <c r="AVK66" s="1">
        <v>5.5E-2</v>
      </c>
      <c r="AVL66" s="1">
        <f t="shared" ref="AVL66:AVL80" si="3856">AVK66-0.01</f>
        <v>4.4999999999999998E-2</v>
      </c>
      <c r="AVM66" s="1">
        <f t="shared" ref="AVM66:AVM80" si="3857">(AVL66-0.0004)/0.0278</f>
        <v>1.6043165467625899</v>
      </c>
      <c r="AVN66" s="1">
        <f t="shared" ref="AVN66:AVN80" si="3858">AVM66*0.0015</f>
        <v>2.4064748201438851E-3</v>
      </c>
      <c r="AVO66" s="1">
        <f t="shared" ref="AVO66:AVO80" si="3859">AVN66/0.000130907</f>
        <v>18.383087383744833</v>
      </c>
      <c r="AVP66" s="1"/>
      <c r="AVQ66" s="1"/>
      <c r="AVR66" s="2" t="s">
        <v>11</v>
      </c>
      <c r="AVS66" s="1" t="s">
        <v>127</v>
      </c>
      <c r="AVT66" s="1">
        <v>190</v>
      </c>
      <c r="AVU66" s="2">
        <v>1</v>
      </c>
      <c r="AVV66" s="1">
        <v>6.7000000000000004E-2</v>
      </c>
      <c r="AVW66" s="1">
        <f t="shared" ref="AVW66:AVW80" si="3860">AVV66-0.011</f>
        <v>5.6000000000000008E-2</v>
      </c>
      <c r="AVX66" s="1">
        <f t="shared" ref="AVX66:AVX80" si="3861">(AVW66--0.001)/0.0279</f>
        <v>2.0430107526881724</v>
      </c>
      <c r="AVY66" s="1">
        <f t="shared" ref="AVY66:AVY80" si="3862">AVX66*0.0015</f>
        <v>3.0645161290322586E-3</v>
      </c>
      <c r="AVZ66" s="1">
        <f t="shared" ref="AVZ66:AVZ80" si="3863">AVY66/0.000130907</f>
        <v>23.40987211556493</v>
      </c>
      <c r="AWA66" s="1"/>
      <c r="AWB66" s="1"/>
      <c r="AWC66" s="2" t="s">
        <v>11</v>
      </c>
      <c r="AWD66" s="1" t="s">
        <v>128</v>
      </c>
      <c r="AWE66" s="1">
        <v>191</v>
      </c>
      <c r="AWF66" s="2">
        <v>1</v>
      </c>
      <c r="AWG66" s="1">
        <v>7.0999999999999994E-2</v>
      </c>
      <c r="AWH66" s="1">
        <f t="shared" ref="AWH66:AWH80" si="3864">AWG66-0.013</f>
        <v>5.7999999999999996E-2</v>
      </c>
      <c r="AWI66" s="1">
        <f t="shared" ref="AWI66:AWI80" si="3865">(AWH66-0.0015)/0.0279</f>
        <v>2.0250896057347667</v>
      </c>
      <c r="AWJ66" s="1">
        <f t="shared" ref="AWJ66:AWJ80" si="3866">AWI66*0.0015</f>
        <v>3.0376344086021499E-3</v>
      </c>
      <c r="AWK66" s="1">
        <f t="shared" ref="AWK66:AWK80" si="3867">AWJ66/0.000130907</f>
        <v>23.204522360165228</v>
      </c>
      <c r="AWL66" s="1"/>
      <c r="AWM66" s="1"/>
      <c r="AWN66" s="2" t="s">
        <v>11</v>
      </c>
      <c r="AWO66" s="1" t="s">
        <v>129</v>
      </c>
      <c r="AWP66" s="1">
        <v>192</v>
      </c>
      <c r="AWQ66" s="2">
        <v>1</v>
      </c>
      <c r="AWR66" s="1">
        <v>7.5999999999999998E-2</v>
      </c>
      <c r="AWS66" s="1">
        <f>AWR66-0.016</f>
        <v>0.06</v>
      </c>
      <c r="AWT66" s="1">
        <f t="shared" ref="AWT66:AWT80" si="3868">(AWS66-0.0018)/0.028</f>
        <v>2.0785714285714283</v>
      </c>
      <c r="AWU66" s="1">
        <f t="shared" ref="AWU66:AWU80" si="3869">AWT66*0.0015</f>
        <v>3.1178571428571427E-3</v>
      </c>
      <c r="AWV66" s="1">
        <f t="shared" ref="AWV66:AWV80" si="3870">AWU66/0.000130907</f>
        <v>23.8173447016366</v>
      </c>
      <c r="AWW66" s="1"/>
      <c r="AWX66" s="1"/>
      <c r="AWY66" s="2" t="s">
        <v>11</v>
      </c>
      <c r="AWZ66" s="1" t="s">
        <v>130</v>
      </c>
      <c r="AXA66" s="1">
        <v>193</v>
      </c>
      <c r="AXB66" s="2">
        <v>1</v>
      </c>
      <c r="AXC66" s="1">
        <v>7.5999999999999998E-2</v>
      </c>
      <c r="AXD66" s="1">
        <f t="shared" ref="AXD66:AXD80" si="3871">AXC66-0.014</f>
        <v>6.2E-2</v>
      </c>
      <c r="AXE66" s="1">
        <f t="shared" ref="AXE66:AXE80" si="3872">(AXD66-0.0028)/0.0279</f>
        <v>2.1218637992831542</v>
      </c>
      <c r="AXF66" s="1">
        <f t="shared" ref="AXF66:AXF80" si="3873">AXE66*0.0015</f>
        <v>3.1827956989247314E-3</v>
      </c>
      <c r="AXG66" s="1">
        <f t="shared" ref="AXG66:AXG80" si="3874">AXF66/0.000130907</f>
        <v>24.313411039323576</v>
      </c>
      <c r="AXH66" s="1"/>
      <c r="AXI66" s="1"/>
      <c r="AXJ66" s="2" t="s">
        <v>11</v>
      </c>
      <c r="AXK66" s="1" t="s">
        <v>131</v>
      </c>
      <c r="AXL66" s="1">
        <v>197</v>
      </c>
      <c r="AXM66" s="2">
        <v>1</v>
      </c>
      <c r="AXN66" s="1">
        <v>8.3000000000000004E-2</v>
      </c>
      <c r="AXO66" s="1">
        <f t="shared" ref="AXO66:AXO80" si="3875">AXN66-0.019</f>
        <v>6.4000000000000001E-2</v>
      </c>
      <c r="AXP66" s="1">
        <f t="shared" si="3027"/>
        <v>2.1474820143884896</v>
      </c>
      <c r="AXQ66" s="1">
        <f t="shared" ref="AXQ66:AXQ80" si="3876">AXP66*0.0015</f>
        <v>3.2212230215827344E-3</v>
      </c>
      <c r="AXR66" s="1">
        <f t="shared" ref="AXR66:AXR80" si="3877">AXQ66/0.000130907</f>
        <v>24.606957775999252</v>
      </c>
      <c r="AXS66" s="1"/>
      <c r="AXT66" s="1"/>
      <c r="AXU66" s="2" t="s">
        <v>11</v>
      </c>
      <c r="AXV66" s="1" t="s">
        <v>132</v>
      </c>
      <c r="AXW66" s="1">
        <v>198</v>
      </c>
      <c r="AXX66" s="2">
        <v>1</v>
      </c>
      <c r="AXY66" s="1">
        <v>0.05</v>
      </c>
      <c r="AXZ66" s="1">
        <f t="shared" ref="AXZ66:AXZ80" si="3878">(AXY66-0.017)</f>
        <v>3.3000000000000002E-2</v>
      </c>
      <c r="AYA66" s="1">
        <f t="shared" ref="AYA66:AYA80" si="3879">(AXZ66-0.0052)/0.0278</f>
        <v>1.0000000000000002</v>
      </c>
      <c r="AYB66" s="1">
        <f t="shared" ref="AYB66:AYB80" si="3880">AYA66*0.0015</f>
        <v>1.5000000000000005E-3</v>
      </c>
      <c r="AYC66" s="1">
        <f t="shared" ref="AYC66:AYC80" si="3881">AYB66/0.000130907</f>
        <v>11.458516351302835</v>
      </c>
      <c r="AYD66" s="1"/>
      <c r="AYE66" s="1"/>
      <c r="AYF66" s="2" t="s">
        <v>11</v>
      </c>
      <c r="AYG66" s="1" t="s">
        <v>133</v>
      </c>
      <c r="AYH66" s="1">
        <v>201</v>
      </c>
      <c r="AYI66" s="2">
        <v>1</v>
      </c>
      <c r="AYJ66" s="1">
        <v>7.0000000000000007E-2</v>
      </c>
      <c r="AYK66" s="1">
        <f t="shared" ref="AYK66:AYK80" si="3882">AYJ66-0.023</f>
        <v>4.7000000000000007E-2</v>
      </c>
      <c r="AYL66" s="1">
        <f t="shared" ref="AYL66:AYL80" si="3883">(AYK66-0.0065)/0.028</f>
        <v>1.4464285714285716</v>
      </c>
      <c r="AYM66" s="1">
        <f t="shared" ref="AYM66:AYM80" si="3884">AYL66*0.0015</f>
        <v>2.1696428571428574E-3</v>
      </c>
      <c r="AYN66" s="1">
        <f t="shared" ref="AYN66:AYN80" si="3885">AYM66/0.000130907</f>
        <v>16.573925436705885</v>
      </c>
      <c r="AYO66" s="1"/>
      <c r="AYP66" s="1"/>
      <c r="AYQ66" s="2" t="s">
        <v>11</v>
      </c>
      <c r="AYR66" s="1" t="s">
        <v>134</v>
      </c>
      <c r="AYS66" s="1">
        <v>204</v>
      </c>
      <c r="AYT66" s="2">
        <v>1</v>
      </c>
      <c r="AYU66" s="1">
        <v>8.4000000000000005E-2</v>
      </c>
      <c r="AYV66" s="1">
        <f t="shared" ref="AYV66:AYV80" si="3886">AYU66-0.023</f>
        <v>6.1000000000000006E-2</v>
      </c>
      <c r="AYW66" s="1">
        <f t="shared" si="3039"/>
        <v>1.6321428571428573</v>
      </c>
      <c r="AYX66" s="1">
        <f t="shared" ref="AYX66:AYX80" si="3887">AYW66*0.0015</f>
        <v>2.4482142857142862E-3</v>
      </c>
      <c r="AYY66" s="1">
        <f t="shared" ref="AYY66:AYY80" si="3888">AYX66/0.000130907</f>
        <v>18.701935616233555</v>
      </c>
      <c r="AYZ66" s="1"/>
      <c r="AZA66" s="1"/>
      <c r="AZB66" s="2" t="s">
        <v>11</v>
      </c>
      <c r="AZC66" s="1" t="s">
        <v>135</v>
      </c>
      <c r="AZD66" s="1">
        <v>205</v>
      </c>
      <c r="AZE66" s="2">
        <v>1</v>
      </c>
      <c r="AZF66" s="1">
        <v>7.6999999999999999E-2</v>
      </c>
      <c r="AZG66" s="1">
        <f t="shared" ref="AZG66:AZG80" si="3889">AZF66-0.022</f>
        <v>5.5E-2</v>
      </c>
      <c r="AZH66" s="1">
        <f t="shared" ref="AZH66:AZH80" si="3890">(AZG66-0.0058)/0.028</f>
        <v>1.7571428571428571</v>
      </c>
      <c r="AZI66" s="1">
        <f t="shared" ref="AZI66:AZI80" si="3891">AZH66*0.0015</f>
        <v>2.6357142857142859E-3</v>
      </c>
      <c r="AZJ66" s="1">
        <f t="shared" ref="AZJ66:AZJ80" si="3892">AZI66/0.000130907</f>
        <v>20.134250160146408</v>
      </c>
      <c r="AZK66" s="1"/>
      <c r="AZL66" s="1"/>
      <c r="AZM66" s="2" t="s">
        <v>11</v>
      </c>
      <c r="AZN66" s="1" t="s">
        <v>136</v>
      </c>
      <c r="AZO66" s="1">
        <v>208</v>
      </c>
      <c r="AZP66" s="2">
        <v>1</v>
      </c>
      <c r="AZQ66" s="1">
        <v>8.7999999999999995E-2</v>
      </c>
      <c r="AZR66" s="1">
        <f t="shared" ref="AZR66:AZR80" si="3893">AZQ66-0.021</f>
        <v>6.699999999999999E-2</v>
      </c>
      <c r="AZS66" s="1">
        <f t="shared" ref="AZS66:AZS80" si="3894">(AZR66-0.0058)/0.028</f>
        <v>2.1857142857142855</v>
      </c>
      <c r="AZT66" s="1">
        <f t="shared" ref="AZT66:AZT80" si="3895">AZS66*0.0015</f>
        <v>3.2785714285714284E-3</v>
      </c>
      <c r="AZU66" s="1">
        <f t="shared" ref="AZU66:AZU80" si="3896">AZT66/0.000130907</f>
        <v>25.045042882133334</v>
      </c>
      <c r="AZV66" s="1"/>
      <c r="AZW66" s="1"/>
      <c r="AZX66" s="2" t="s">
        <v>11</v>
      </c>
      <c r="AZY66" s="1" t="s">
        <v>137</v>
      </c>
      <c r="AZZ66" s="1">
        <v>211</v>
      </c>
      <c r="BAA66" s="2">
        <v>1</v>
      </c>
      <c r="BAB66" s="1">
        <v>9.6000000000000002E-2</v>
      </c>
      <c r="BAC66" s="1">
        <f t="shared" ref="BAC66:BAC80" si="3897">BAB66-0.024</f>
        <v>7.2000000000000008E-2</v>
      </c>
      <c r="BAD66" s="1">
        <f t="shared" ref="BAD66:BAD80" si="3898">(BAC66-0.0072)/0.0282</f>
        <v>2.2978723404255321</v>
      </c>
      <c r="BAE66" s="1">
        <f t="shared" ref="BAE66:BAE80" si="3899">BAD66*0.0015</f>
        <v>3.4468085106382981E-3</v>
      </c>
      <c r="BAF66" s="1">
        <f t="shared" ref="BAF66:BAF80" si="3900">BAE66/0.000130907</f>
        <v>26.330207785972469</v>
      </c>
      <c r="BAG66" s="1"/>
      <c r="BAH66" s="1"/>
      <c r="BAI66" s="2" t="s">
        <v>11</v>
      </c>
      <c r="BAJ66" s="1" t="s">
        <v>138</v>
      </c>
      <c r="BAK66" s="1">
        <v>212</v>
      </c>
      <c r="BAL66" s="2">
        <v>1</v>
      </c>
      <c r="BAM66" s="1">
        <v>3.3000000000000002E-2</v>
      </c>
      <c r="BAN66" s="1">
        <f t="shared" ref="BAN66:BAN80" si="3901">BAM66-0.01</f>
        <v>2.3E-2</v>
      </c>
      <c r="BAO66" s="1">
        <f t="shared" ref="BAO66:BAO80" si="3902">(BAN66--0.029)/0.0291</f>
        <v>1.7869415807560138</v>
      </c>
      <c r="BAP66" s="1">
        <f t="shared" ref="BAP66:BAP80" si="3903">BAO66*0.0015</f>
        <v>2.6804123711340207E-3</v>
      </c>
      <c r="BAQ66" s="1">
        <f t="shared" ref="BAQ66:BAQ80" si="3904">BAP66/0.000130907</f>
        <v>20.475699321915716</v>
      </c>
      <c r="BAR66" s="1"/>
      <c r="BAS66" s="1"/>
      <c r="BAT66" s="2" t="s">
        <v>11</v>
      </c>
      <c r="BAU66" s="1" t="s">
        <v>139</v>
      </c>
      <c r="BAV66" s="1">
        <v>213</v>
      </c>
      <c r="BAW66" s="2">
        <v>1</v>
      </c>
      <c r="BAX66" s="1">
        <v>3.9E-2</v>
      </c>
      <c r="BAY66" s="1">
        <f t="shared" ref="BAY66:BAY80" si="3905">BAX66-0.001</f>
        <v>3.7999999999999999E-2</v>
      </c>
      <c r="BAZ66" s="1">
        <f t="shared" ref="BAZ66:BAZ80" si="3906">(BAY66--0.0326)/0.0288</f>
        <v>2.4513888888888888</v>
      </c>
      <c r="BBA66" s="1">
        <f t="shared" ref="BBA66:BBA80" si="3907">BAZ66*0.0015</f>
        <v>3.6770833333333334E-3</v>
      </c>
      <c r="BBB66" s="1">
        <f t="shared" ref="BBB66:BBB80" si="3908">BBA66/0.000130907</f>
        <v>28.089279666735415</v>
      </c>
      <c r="BBC66" s="1"/>
      <c r="BBD66" s="1"/>
      <c r="BBE66" s="2" t="s">
        <v>11</v>
      </c>
      <c r="BBF66" s="1" t="s">
        <v>140</v>
      </c>
      <c r="BBG66" s="1">
        <v>214</v>
      </c>
      <c r="BBH66" s="2">
        <v>1</v>
      </c>
      <c r="BBI66" s="1">
        <v>4.2999999999999997E-2</v>
      </c>
      <c r="BBJ66" s="1">
        <f t="shared" ref="BBJ66:BBJ80" si="3909">BBI66-0.005</f>
        <v>3.7999999999999999E-2</v>
      </c>
      <c r="BBK66" s="1">
        <f t="shared" ref="BBK66:BBK80" si="3910">(BBJ66--0.0232)/0.0287</f>
        <v>2.1324041811846688</v>
      </c>
      <c r="BBL66" s="1">
        <f t="shared" ref="BBL66:BBL80" si="3911">BBK66*0.0015</f>
        <v>3.1986062717770034E-3</v>
      </c>
      <c r="BBM66" s="1">
        <f t="shared" ref="BBM66:BBM80" si="3912">BBL66/0.000130907</f>
        <v>24.434188177691055</v>
      </c>
      <c r="BBN66" s="1"/>
      <c r="BBO66" s="1"/>
      <c r="BBP66" s="2" t="s">
        <v>11</v>
      </c>
      <c r="BBQ66" s="1" t="s">
        <v>141</v>
      </c>
      <c r="BBR66" s="1">
        <v>215</v>
      </c>
      <c r="BBS66" s="2">
        <v>1</v>
      </c>
      <c r="BBT66" s="1">
        <v>5.8999999999999997E-2</v>
      </c>
      <c r="BBU66" s="1">
        <f t="shared" ref="BBU66:BBU80" si="3913">BBT66-0.008</f>
        <v>5.0999999999999997E-2</v>
      </c>
      <c r="BBV66" s="1">
        <f t="shared" ref="BBV66:BBV80" si="3914">(BBU66--0.0203)/0.0286</f>
        <v>2.4930069930069929</v>
      </c>
      <c r="BBW66" s="1">
        <f t="shared" ref="BBW66:BBW80" si="3915">BBV66*0.0015</f>
        <v>3.7395104895104896E-3</v>
      </c>
      <c r="BBX66" s="1">
        <f t="shared" ref="BBX66:BBX80" si="3916">BBW66/0.000130907</f>
        <v>28.566161393282936</v>
      </c>
      <c r="BBY66" s="1"/>
      <c r="BBZ66" s="1"/>
      <c r="BCA66" s="2" t="s">
        <v>11</v>
      </c>
      <c r="BCB66" s="1" t="s">
        <v>142</v>
      </c>
      <c r="BCC66" s="1">
        <v>225</v>
      </c>
      <c r="BCD66" s="2">
        <v>1</v>
      </c>
      <c r="BCE66" s="1">
        <v>6.3E-2</v>
      </c>
      <c r="BCF66" s="1">
        <f t="shared" ref="BCF66:BCF80" si="3917">BCE66-0.007</f>
        <v>5.6000000000000001E-2</v>
      </c>
      <c r="BCG66" s="1">
        <f t="shared" ref="BCG66:BCG80" si="3918">(BCF66--0.0195)/0.0287</f>
        <v>2.6306620209059233</v>
      </c>
      <c r="BCH66" s="1">
        <f t="shared" ref="BCH66:BCH80" si="3919">BCG66*0.0015</f>
        <v>3.9459930313588852E-3</v>
      </c>
      <c r="BCI66" s="1">
        <f t="shared" ref="BCI66:BCI80" si="3920">BCH66/0.000130907</f>
        <v>30.143483781301878</v>
      </c>
      <c r="BCJ66" s="1"/>
      <c r="BCK66" s="1"/>
      <c r="BCL66" s="2" t="s">
        <v>11</v>
      </c>
      <c r="BCM66" s="1" t="s">
        <v>143</v>
      </c>
      <c r="BCN66" s="1">
        <v>226</v>
      </c>
      <c r="BCO66" s="2">
        <v>1</v>
      </c>
      <c r="BCP66" s="1">
        <v>2.7E-2</v>
      </c>
      <c r="BCQ66" s="1">
        <f t="shared" si="3073"/>
        <v>9.0000000000000011E-3</v>
      </c>
      <c r="BCR66" s="1">
        <f t="shared" ref="BCR66:BCR80" si="3921">(BCQ66--0.0144)/0.0296</f>
        <v>0.79054054054054057</v>
      </c>
      <c r="BCS66" s="1">
        <f t="shared" ref="BCS66:BCS80" si="3922">BCR66*0.0015</f>
        <v>1.1858108108108109E-3</v>
      </c>
      <c r="BCT66" s="1">
        <f t="shared" ref="BCT66:BCT80" si="3923">BCS66/0.000130907</f>
        <v>9.0584217101515634</v>
      </c>
      <c r="BCU66" s="1"/>
      <c r="BCV66" s="1"/>
      <c r="BCW66" s="2" t="s">
        <v>11</v>
      </c>
      <c r="BCX66" s="1" t="s">
        <v>144</v>
      </c>
      <c r="BCY66" s="1">
        <v>232</v>
      </c>
      <c r="BCZ66" s="2">
        <v>1</v>
      </c>
      <c r="BDA66" s="1">
        <v>6.3E-2</v>
      </c>
      <c r="BDB66" s="1">
        <f t="shared" ref="BDB66:BDB80" si="3924">BDA66-0.024</f>
        <v>3.9E-2</v>
      </c>
      <c r="BDC66" s="1">
        <f t="shared" ref="BDC66:BDC80" si="3925">(BDB66--0.0164)/0.0296</f>
        <v>1.8716216216216217</v>
      </c>
      <c r="BDD66" s="1">
        <f t="shared" ref="BDD66:BDD80" si="3926">BDC66*0.0015</f>
        <v>2.8074324324324326E-3</v>
      </c>
      <c r="BDE66" s="1">
        <f t="shared" ref="BDE66:BDE80" si="3927">BDD66/0.000130907</f>
        <v>21.446006954803277</v>
      </c>
      <c r="BDF66" s="1"/>
      <c r="BDG66" s="1"/>
      <c r="BDH66" s="2" t="s">
        <v>11</v>
      </c>
      <c r="BDI66" s="1" t="s">
        <v>145</v>
      </c>
      <c r="BDJ66" s="1">
        <v>233</v>
      </c>
      <c r="BDK66" s="2">
        <v>1</v>
      </c>
      <c r="BDL66" s="1">
        <v>5.8999999999999997E-2</v>
      </c>
      <c r="BDM66" s="1">
        <f t="shared" ref="BDM66:BDM80" si="3928">BDL66-0.038</f>
        <v>2.0999999999999998E-2</v>
      </c>
      <c r="BDN66" s="1">
        <f t="shared" ref="BDN66:BDN80" si="3929">(BDM66--0.0177)/0.0296</f>
        <v>1.3074324324324322</v>
      </c>
      <c r="BDO66" s="1">
        <f t="shared" ref="BDO66:BDO80" si="3930">BDN66*0.0015</f>
        <v>1.9611486486486485E-3</v>
      </c>
      <c r="BDP66" s="1">
        <f t="shared" ref="BDP66:BDP80" si="3931">BDO66/0.000130907</f>
        <v>14.981235905250662</v>
      </c>
      <c r="BDQ66" s="1"/>
      <c r="BDR66" s="1"/>
      <c r="BDS66" s="2" t="s">
        <v>11</v>
      </c>
      <c r="BDT66" s="1" t="s">
        <v>146</v>
      </c>
      <c r="BDU66" s="1">
        <v>234</v>
      </c>
      <c r="BDV66" s="2">
        <v>1</v>
      </c>
      <c r="BDW66" s="1">
        <v>5.8999999999999997E-2</v>
      </c>
      <c r="BDX66" s="1">
        <f t="shared" ref="BDX66:BDX80" si="3932">BDW66-0.035</f>
        <v>2.3999999999999994E-2</v>
      </c>
      <c r="BDY66" s="1">
        <f t="shared" ref="BDY66:BDY80" si="3933">(BDX66--0.0169)/0.0295</f>
        <v>1.3864406779661016</v>
      </c>
      <c r="BDZ66" s="1">
        <f t="shared" ref="BDZ66:BDZ80" si="3934">BDY66*0.0015</f>
        <v>2.0796610169491526E-3</v>
      </c>
      <c r="BEA66" s="1">
        <f t="shared" ref="BEA66:BEA80" si="3935">BDZ66/0.000130907</f>
        <v>15.886553178585961</v>
      </c>
      <c r="BEB66" s="1"/>
      <c r="BEC66" s="1"/>
      <c r="BED66" s="2" t="s">
        <v>11</v>
      </c>
      <c r="BEE66" s="1" t="s">
        <v>147</v>
      </c>
      <c r="BEF66" s="1">
        <v>236</v>
      </c>
      <c r="BEG66" s="2">
        <v>1</v>
      </c>
      <c r="BEH66" s="1">
        <v>6.6000000000000003E-2</v>
      </c>
      <c r="BEI66" s="1">
        <f t="shared" ref="BEI66:BEI80" si="3936">BEH66-0.058</f>
        <v>8.0000000000000002E-3</v>
      </c>
      <c r="BEJ66" s="1">
        <f t="shared" ref="BEJ66:BEJ80" si="3937">(BEI66--0.0171)/0.0295</f>
        <v>0.85084745762711866</v>
      </c>
      <c r="BEK66" s="1">
        <f t="shared" ref="BEK66:BEK80" si="3938">BEJ66*0.0015</f>
        <v>1.276271186440678E-3</v>
      </c>
      <c r="BEL66" s="1">
        <f t="shared" ref="BEL66:BEL80" si="3939">BEK66/0.000130907</f>
        <v>9.7494495056847832</v>
      </c>
      <c r="BEM66" s="1"/>
      <c r="BEN66" s="1"/>
      <c r="BEO66" s="2" t="s">
        <v>11</v>
      </c>
      <c r="BEP66" s="4" t="s">
        <v>148</v>
      </c>
      <c r="BEQ66" s="4">
        <v>239</v>
      </c>
      <c r="BER66" s="2">
        <v>1</v>
      </c>
      <c r="BES66" s="1">
        <v>7.5999999999999998E-2</v>
      </c>
      <c r="BET66" s="1">
        <f t="shared" ref="BET66:BET80" si="3940">BES66-0.067</f>
        <v>8.9999999999999941E-3</v>
      </c>
      <c r="BEU66" s="1">
        <f t="shared" ref="BEU66:BEU80" si="3941">(BET66--0.0188)/0.0298</f>
        <v>0.93288590604026833</v>
      </c>
      <c r="BEV66" s="1">
        <f t="shared" ref="BEV66:BEV80" si="3942">BEU66*0.0015</f>
        <v>1.3993288590604025E-3</v>
      </c>
      <c r="BEW66" s="1">
        <f t="shared" ref="BEW66:BEW80" si="3943">BEV66/0.000130907</f>
        <v>10.689488408262372</v>
      </c>
      <c r="BEX66" s="1"/>
      <c r="BEY66" s="1"/>
      <c r="BEZ66" s="2" t="s">
        <v>11</v>
      </c>
      <c r="BFA66" s="4" t="s">
        <v>149</v>
      </c>
      <c r="BFB66" s="4">
        <v>240</v>
      </c>
      <c r="BFC66" s="2">
        <v>1</v>
      </c>
      <c r="BFD66" s="1">
        <v>-1.2999999999999999E-2</v>
      </c>
      <c r="BFE66" s="1">
        <f t="shared" ref="BFE66:BFE80" si="3944">BFD66--0.023</f>
        <v>0.01</v>
      </c>
      <c r="BFF66" s="1">
        <f t="shared" ref="BFF66:BFF80" si="3945">(BFE66--0.064)/0.0287</f>
        <v>2.5783972125435537</v>
      </c>
      <c r="BFG66" s="1">
        <f t="shared" ref="BFG66:BFG80" si="3946">BFF66*0.0015</f>
        <v>3.8675958188153308E-3</v>
      </c>
      <c r="BFH66" s="1">
        <f t="shared" ref="BFH66:BFH80" si="3947">BFG66/0.000130907</f>
        <v>29.544606620083957</v>
      </c>
      <c r="BFI66" s="1"/>
      <c r="BFJ66" s="1"/>
      <c r="BFK66" s="2" t="s">
        <v>11</v>
      </c>
      <c r="BFL66" s="4" t="s">
        <v>150</v>
      </c>
      <c r="BFM66" s="4">
        <v>241</v>
      </c>
      <c r="BFN66" s="2">
        <v>1</v>
      </c>
      <c r="BFO66" s="1">
        <v>-3.0000000000000001E-3</v>
      </c>
      <c r="BFP66" s="1">
        <f t="shared" ref="BFP66:BFP80" si="3948">BFO66--0.017</f>
        <v>1.4000000000000002E-2</v>
      </c>
      <c r="BFQ66" s="1">
        <f t="shared" ref="BFQ66:BFQ80" si="3949">(BFP66--0.0656)/0.0291</f>
        <v>2.7353951890034365</v>
      </c>
      <c r="BFR66" s="1">
        <f t="shared" ref="BFR66:BFR80" si="3950">BFQ66*0.0015</f>
        <v>4.1030927835051549E-3</v>
      </c>
      <c r="BFS66" s="1">
        <f t="shared" ref="BFS66:BFS80" si="3951">BFR66/0.000130907</f>
        <v>31.343570500470978</v>
      </c>
      <c r="BFT66" s="1"/>
      <c r="BFU66" s="1"/>
      <c r="BFV66" s="2" t="s">
        <v>11</v>
      </c>
      <c r="BFW66" s="4" t="s">
        <v>151</v>
      </c>
      <c r="BFX66" s="4">
        <v>243</v>
      </c>
      <c r="BFY66" s="2">
        <v>1</v>
      </c>
      <c r="BFZ66" s="1">
        <v>3.2000000000000001E-2</v>
      </c>
      <c r="BGA66" s="1">
        <f t="shared" ref="BGA66:BGA80" si="3952">BFZ66-0.006</f>
        <v>2.6000000000000002E-2</v>
      </c>
      <c r="BGB66" s="1">
        <f t="shared" ref="BGB66:BGB80" si="3953">(BGA66--0.0365)/0.0289</f>
        <v>2.1626297577854672</v>
      </c>
      <c r="BGC66" s="1">
        <f t="shared" ref="BGC66:BGC80" si="3954">BGB66*0.0015</f>
        <v>3.243944636678201E-3</v>
      </c>
      <c r="BGD66" s="1">
        <f t="shared" ref="BGD66:BGD80" si="3955">BGC66/0.000130907</f>
        <v>24.780528441398861</v>
      </c>
      <c r="BGE66" s="1"/>
      <c r="BGF66" s="1"/>
      <c r="BGG66" s="2" t="s">
        <v>11</v>
      </c>
      <c r="BGH66" s="4" t="s">
        <v>152</v>
      </c>
      <c r="BGI66" s="4">
        <v>246</v>
      </c>
      <c r="BGJ66" s="2">
        <v>1</v>
      </c>
      <c r="BGK66" s="1">
        <v>3.9E-2</v>
      </c>
      <c r="BGL66" s="1">
        <f t="shared" ref="BGL66:BGL80" si="3956">BGK66-0.011</f>
        <v>2.8000000000000001E-2</v>
      </c>
      <c r="BGM66" s="1">
        <f t="shared" ref="BGM66:BGM80" si="3957">(BGL66--0.0324)/0.0289</f>
        <v>2.0899653979238755</v>
      </c>
      <c r="BGN66" s="1">
        <f t="shared" ref="BGN66:BGN80" si="3958">BGM66*0.0015</f>
        <v>3.1349480968858134E-3</v>
      </c>
      <c r="BGO66" s="1">
        <f t="shared" ref="BGO66:BGO80" si="3959">BGN66/0.000130907</f>
        <v>23.947902685767858</v>
      </c>
      <c r="BGP66" s="1"/>
      <c r="BGQ66" s="1"/>
      <c r="BGR66" s="2" t="s">
        <v>11</v>
      </c>
      <c r="BGS66" s="4" t="s">
        <v>153</v>
      </c>
      <c r="BGT66" s="4">
        <v>249</v>
      </c>
      <c r="BGU66" s="2">
        <v>1</v>
      </c>
      <c r="BGV66" s="1">
        <v>4.8000000000000001E-2</v>
      </c>
      <c r="BGW66" s="1">
        <f t="shared" ref="BGW66:BGW80" si="3960">BGV66-0.009</f>
        <v>3.9E-2</v>
      </c>
      <c r="BGX66" s="1">
        <f t="shared" ref="BGX66:BGX80" si="3961">(BGW66--0.0362)/0.0291</f>
        <v>2.5841924398625431</v>
      </c>
      <c r="BGY66" s="1">
        <f t="shared" ref="BGY66:BGY80" si="3962">BGX66*0.0015</f>
        <v>3.8762886597938149E-3</v>
      </c>
      <c r="BGZ66" s="1">
        <f t="shared" ref="BGZ66:BGZ80" si="3963">BGY66/0.000130907</f>
        <v>29.611011327078113</v>
      </c>
      <c r="BHA66" s="1"/>
      <c r="BHB66" s="1"/>
      <c r="BHC66" s="2" t="s">
        <v>11</v>
      </c>
      <c r="BHD66" s="4" t="s">
        <v>154</v>
      </c>
      <c r="BHE66" s="4">
        <v>253</v>
      </c>
      <c r="BHF66" s="2">
        <v>1</v>
      </c>
      <c r="BHG66" s="1">
        <v>4.9000000000000002E-2</v>
      </c>
      <c r="BHH66" s="1">
        <f t="shared" ref="BHH66:BHH80" si="3964">BHG66-0.008</f>
        <v>4.1000000000000002E-2</v>
      </c>
      <c r="BHI66" s="1">
        <f t="shared" si="3407"/>
        <v>2.6193771626297582</v>
      </c>
      <c r="BHJ66" s="1">
        <f t="shared" ref="BHJ66:BHJ80" si="3965">BHI66*0.0015</f>
        <v>3.9290657439446375E-3</v>
      </c>
      <c r="BHK66" s="1">
        <f t="shared" ref="BHK66:BHK80" si="3966">BHJ66/0.000130907</f>
        <v>30.014176048222303</v>
      </c>
      <c r="BHL66" s="1"/>
      <c r="BHM66" s="1"/>
      <c r="BHN66" s="2" t="s">
        <v>11</v>
      </c>
      <c r="BHO66" s="4" t="s">
        <v>155</v>
      </c>
      <c r="BHP66" s="4">
        <v>254</v>
      </c>
      <c r="BHQ66" s="2">
        <v>1</v>
      </c>
      <c r="BHR66" s="1">
        <v>2.7E-2</v>
      </c>
      <c r="BHS66" s="1">
        <f t="shared" ref="BHS66:BHS80" si="3967">BHR66-0.022</f>
        <v>5.000000000000001E-3</v>
      </c>
      <c r="BHT66" s="1">
        <f t="shared" ref="BHT66:BHT80" si="3968">(BHS66-0.0025)/0.0291</f>
        <v>8.5910652920962227E-2</v>
      </c>
      <c r="BHU66" s="1">
        <f t="shared" ref="BHU66:BHU80" si="3969">BHT66*0.0015</f>
        <v>1.2886597938144336E-4</v>
      </c>
      <c r="BHV66" s="1">
        <f t="shared" ref="BHV66:BHV80" si="3970">BHU66/0.000130907</f>
        <v>0.98440862124594819</v>
      </c>
      <c r="BHW66" s="1"/>
      <c r="BHX66" s="1"/>
      <c r="BHY66" s="2" t="s">
        <v>11</v>
      </c>
      <c r="BHZ66" s="4" t="s">
        <v>156</v>
      </c>
      <c r="BIA66" s="4">
        <v>260</v>
      </c>
      <c r="BIB66" s="2">
        <v>1</v>
      </c>
      <c r="BIC66" s="1">
        <v>4.4999999999999998E-2</v>
      </c>
      <c r="BID66" s="1">
        <f t="shared" ref="BID66:BID80" si="3971">BIC66-0.031</f>
        <v>1.3999999999999999E-2</v>
      </c>
      <c r="BIE66" s="1">
        <f t="shared" ref="BIE66:BIE80" si="3972">(BID66-0.0063)/0.0296</f>
        <v>0.26013513513513509</v>
      </c>
      <c r="BIF66" s="1">
        <f t="shared" ref="BIF66:BIF80" si="3973">BIE66*0.0015</f>
        <v>3.9020270270270264E-4</v>
      </c>
      <c r="BIG66" s="1">
        <f t="shared" ref="BIG66:BIG80" si="3974">BIF66/0.000130907</f>
        <v>2.9807626994943175</v>
      </c>
      <c r="BIH66" s="1"/>
      <c r="BII66" s="1"/>
      <c r="BIJ66" s="2" t="s">
        <v>11</v>
      </c>
      <c r="BIK66" s="4" t="s">
        <v>157</v>
      </c>
      <c r="BIL66" s="4">
        <v>267</v>
      </c>
      <c r="BIM66" s="2">
        <v>1</v>
      </c>
      <c r="BIN66" s="1">
        <v>4.8000000000000001E-2</v>
      </c>
      <c r="BIO66" s="1">
        <f t="shared" ref="BIO66:BIO80" si="3975">BIN66-0.031</f>
        <v>1.7000000000000001E-2</v>
      </c>
      <c r="BIP66" s="1">
        <f t="shared" ref="BIP66:BIP80" si="3976">(BIO66--0.0189)/0.03</f>
        <v>1.1966666666666668</v>
      </c>
      <c r="BIQ66" s="1">
        <f t="shared" ref="BIQ66:BIQ80" si="3977">BIP66*0.0015</f>
        <v>1.7950000000000002E-3</v>
      </c>
      <c r="BIR66" s="1">
        <f t="shared" ref="BIR66:BIR80" si="3978">BIQ66/0.000130907</f>
        <v>13.712024567059057</v>
      </c>
      <c r="BIS66" s="1"/>
      <c r="BIT66" s="1"/>
      <c r="BIU66" s="2" t="s">
        <v>11</v>
      </c>
      <c r="BIV66" s="4" t="s">
        <v>158</v>
      </c>
      <c r="BIW66" s="4">
        <v>268</v>
      </c>
      <c r="BIX66" s="2">
        <v>1</v>
      </c>
      <c r="BIY66" s="1">
        <v>4.2000000000000003E-2</v>
      </c>
      <c r="BIZ66" s="1">
        <f t="shared" ref="BIZ66:BIZ80" si="3979">BIY66-0.029</f>
        <v>1.3000000000000001E-2</v>
      </c>
      <c r="BJA66" s="1">
        <f t="shared" ref="BJA66:BJA80" si="3980">(BIZ66-0.0001)/0.0295</f>
        <v>0.43728813559322044</v>
      </c>
      <c r="BJB66" s="1">
        <f t="shared" ref="BJB66:BJB80" si="3981">BJA66*0.0015</f>
        <v>6.5593220338983071E-4</v>
      </c>
      <c r="BJC66" s="1">
        <f t="shared" ref="BJC66:BJC80" si="3982">BJB66/0.000130907</f>
        <v>5.0106732519256472</v>
      </c>
      <c r="BJD66" s="1"/>
      <c r="BJE66" s="1"/>
      <c r="BJF66" s="2" t="s">
        <v>11</v>
      </c>
      <c r="BJG66" s="4" t="s">
        <v>159</v>
      </c>
      <c r="BJH66" s="4">
        <v>274</v>
      </c>
      <c r="BJI66" s="2">
        <v>1</v>
      </c>
      <c r="BJJ66" s="1">
        <v>4.2000000000000003E-2</v>
      </c>
      <c r="BJK66" s="1">
        <f t="shared" ref="BJK66:BJK80" si="3983">BJJ66-0.011</f>
        <v>3.1000000000000003E-2</v>
      </c>
      <c r="BJL66" s="1">
        <f t="shared" ref="BJL66:BJL80" si="3984">(BJK66--0.0204)/0.0296</f>
        <v>1.7364864864864864</v>
      </c>
      <c r="BJM66" s="1">
        <f t="shared" ref="BJM66:BJM80" si="3985">BJL66*0.0015</f>
        <v>2.6047297297297298E-3</v>
      </c>
      <c r="BJN66" s="1">
        <f t="shared" ref="BJN66:BJN80" si="3986">BJM66/0.000130907</f>
        <v>19.897558799221812</v>
      </c>
      <c r="BJO66" s="1"/>
      <c r="BJP66" s="1"/>
      <c r="BJQ66" s="2" t="s">
        <v>11</v>
      </c>
      <c r="BJR66" s="4" t="s">
        <v>160</v>
      </c>
      <c r="BJS66" s="4">
        <v>281</v>
      </c>
      <c r="BJT66" s="2">
        <v>1</v>
      </c>
      <c r="BJU66" s="1">
        <v>7.9000000000000001E-2</v>
      </c>
      <c r="BJV66" s="1">
        <f t="shared" ref="BJV66:BJV80" si="3987">BJU66-0.038</f>
        <v>4.1000000000000002E-2</v>
      </c>
      <c r="BJW66" s="1">
        <f t="shared" ref="BJW66:BJW80" si="3988">(BJV66--0.0068)/0.03</f>
        <v>1.5933333333333335</v>
      </c>
      <c r="BJX66" s="1">
        <f t="shared" ref="BJX66:BJX80" si="3989">BJW66*0.0015</f>
        <v>2.3900000000000002E-3</v>
      </c>
      <c r="BJY66" s="1">
        <f t="shared" ref="BJY66:BJY80" si="3990">BJX66/0.000130907</f>
        <v>18.257236053075847</v>
      </c>
      <c r="BJZ66" s="1"/>
      <c r="BKA66" s="1"/>
      <c r="BKB66" s="2" t="s">
        <v>11</v>
      </c>
      <c r="BKC66" s="4" t="s">
        <v>161</v>
      </c>
      <c r="BKD66" s="4">
        <v>282</v>
      </c>
      <c r="BKE66" s="2">
        <v>1</v>
      </c>
      <c r="BKF66" s="1">
        <v>3.9E-2</v>
      </c>
      <c r="BKG66" s="1">
        <f t="shared" ref="BKG66:BKG80" si="3991">BKF66-0.021</f>
        <v>1.7999999999999999E-2</v>
      </c>
      <c r="BKH66" s="1">
        <f t="shared" ref="BKH66:BKH80" si="3992">(BKG66-0.0014)/0.0276</f>
        <v>0.60144927536231885</v>
      </c>
      <c r="BKI66" s="1">
        <f t="shared" ref="BKI66:BKI80" si="3993">BKH66*0.0015</f>
        <v>9.0217391304347832E-4</v>
      </c>
      <c r="BKJ66" s="1">
        <f t="shared" ref="BKJ66:BKJ80" si="3994">BKI66/0.000130907</f>
        <v>6.891716356218371</v>
      </c>
      <c r="BKK66" s="1"/>
      <c r="BKL66" s="1"/>
      <c r="BKM66" s="2" t="s">
        <v>11</v>
      </c>
      <c r="BKN66" s="4" t="s">
        <v>162</v>
      </c>
      <c r="BKO66" s="4">
        <v>289</v>
      </c>
      <c r="BKP66" s="2">
        <v>1</v>
      </c>
      <c r="BKQ66" s="1">
        <v>0.06</v>
      </c>
      <c r="BKR66" s="1">
        <f t="shared" ref="BKR66:BKR80" si="3995">BKQ66-0.016</f>
        <v>4.3999999999999997E-2</v>
      </c>
      <c r="BKS66" s="1">
        <f t="shared" ref="BKS66:BKS80" si="3996">(BKR66--0.002)/0.0278</f>
        <v>1.6546762589928059</v>
      </c>
      <c r="BKT66" s="1">
        <f t="shared" ref="BKT66:BKT80" si="3997">BKS66*0.0015</f>
        <v>2.482014388489209E-3</v>
      </c>
      <c r="BKU66" s="1">
        <f t="shared" ref="BKU66:BKU80" si="3998">BKT66/0.000130907</f>
        <v>18.960134969781667</v>
      </c>
      <c r="BKV66" s="1"/>
      <c r="BKW66" s="1"/>
      <c r="BKX66" s="2" t="s">
        <v>11</v>
      </c>
      <c r="BKY66" s="4" t="s">
        <v>163</v>
      </c>
      <c r="BKZ66" s="4">
        <v>296</v>
      </c>
      <c r="BLA66" s="2">
        <v>1</v>
      </c>
      <c r="BLB66" s="1">
        <v>7.4999999999999997E-2</v>
      </c>
      <c r="BLC66" s="1">
        <f t="shared" ref="BLC66:BLC80" si="3999">BLB66-0.02</f>
        <v>5.4999999999999993E-2</v>
      </c>
      <c r="BLD66" s="1">
        <f t="shared" ref="BLD66:BLD80" si="4000">(BLC66-0.0056)/0.0276</f>
        <v>1.7898550724637678</v>
      </c>
      <c r="BLE66" s="1">
        <f t="shared" ref="BLE66:BLE80" si="4001">BLD66*0.0015</f>
        <v>2.6847826086956517E-3</v>
      </c>
      <c r="BLF66" s="1">
        <f t="shared" ref="BLF66:BLF80" si="4002">BLE66/0.000130907</f>
        <v>20.5090836142884</v>
      </c>
      <c r="BLG66" s="1"/>
      <c r="BLH66" s="1"/>
      <c r="BLI66" s="2" t="s">
        <v>11</v>
      </c>
      <c r="BLJ66" s="4" t="s">
        <v>164</v>
      </c>
      <c r="BLK66" s="4">
        <v>303</v>
      </c>
      <c r="BLL66" s="2">
        <v>1</v>
      </c>
      <c r="BLM66" s="1">
        <v>5.8000000000000003E-2</v>
      </c>
      <c r="BLN66" s="1">
        <f t="shared" ref="BLN66:BLN80" si="4003">BLM66-0.011</f>
        <v>4.7E-2</v>
      </c>
      <c r="BLO66" s="1">
        <f t="shared" ref="BLO66:BLO80" si="4004">(BLN66--0.0067)/0.0295</f>
        <v>1.8203389830508474</v>
      </c>
      <c r="BLP66" s="1">
        <f t="shared" ref="BLP66:BLP80" si="4005">BLO66*0.0015</f>
        <v>2.7305084745762711E-3</v>
      </c>
      <c r="BLQ66" s="1">
        <f t="shared" ref="BLQ66:BLQ80" si="4006">BLP66/0.000130907</f>
        <v>20.858384002202104</v>
      </c>
      <c r="BLR66" s="1"/>
      <c r="BLS66" s="1"/>
      <c r="BLT66" s="2" t="s">
        <v>11</v>
      </c>
      <c r="BLU66" s="4" t="s">
        <v>165</v>
      </c>
      <c r="BLV66" s="4">
        <v>310</v>
      </c>
      <c r="BLW66" s="2">
        <v>1</v>
      </c>
      <c r="BLX66" s="1">
        <v>7.2999999999999995E-2</v>
      </c>
      <c r="BLY66" s="1">
        <f t="shared" ref="BLY66:BLY80" si="4007">BLX66-0.012</f>
        <v>6.0999999999999999E-2</v>
      </c>
      <c r="BLZ66" s="1">
        <f t="shared" ref="BLZ66:BLZ80" si="4008">(BLY66--0.0112)/0.0293</f>
        <v>2.4641638225255975</v>
      </c>
      <c r="BMA66" s="1">
        <f t="shared" ref="BMA66:BMA80" si="4009">BLZ66*0.0015</f>
        <v>3.6962457337883963E-3</v>
      </c>
      <c r="BMB66" s="1">
        <f t="shared" ref="BMB66:BMB80" si="4010">BMA66/0.000130907</f>
        <v>28.235661452698448</v>
      </c>
      <c r="BMC66" s="1"/>
      <c r="BMD66" s="1"/>
      <c r="BME66" s="2" t="s">
        <v>11</v>
      </c>
      <c r="BMF66" s="4" t="s">
        <v>166</v>
      </c>
      <c r="BMG66" s="4">
        <v>311</v>
      </c>
      <c r="BMH66" s="2">
        <v>1</v>
      </c>
      <c r="BMI66" s="1">
        <v>3.7999999999999999E-2</v>
      </c>
      <c r="BMJ66" s="1">
        <f t="shared" ref="BMJ66:BMJ80" si="4011">BMI66-0.01</f>
        <v>2.7999999999999997E-2</v>
      </c>
      <c r="BMK66" s="1">
        <f t="shared" ref="BMK66:BMK80" si="4012">(BMJ66-0.0072)/0.0282</f>
        <v>0.73758865248226946</v>
      </c>
      <c r="BML66" s="1">
        <f t="shared" ref="BML66:BML80" si="4013">BMK66*0.0015</f>
        <v>1.1063829787234041E-3</v>
      </c>
      <c r="BMM66" s="1">
        <f t="shared" ref="BMM66:BMM80" si="4014">BML66/0.000130907</f>
        <v>8.4516716350035068</v>
      </c>
      <c r="BMN66" s="1"/>
      <c r="BMO66" s="1"/>
      <c r="BMP66" s="2" t="s">
        <v>11</v>
      </c>
      <c r="BMQ66" s="4" t="s">
        <v>167</v>
      </c>
      <c r="BMR66" s="4">
        <v>317</v>
      </c>
      <c r="BMS66" s="2">
        <v>1</v>
      </c>
      <c r="BMT66" s="1">
        <v>6.4000000000000001E-2</v>
      </c>
      <c r="BMU66" s="4">
        <f t="shared" ref="BMU66:BMU80" si="4015">BMT66-0.01</f>
        <v>5.3999999999999999E-2</v>
      </c>
      <c r="BMV66" s="1">
        <f t="shared" ref="BMV66:BMV80" si="4016">(BMU66-0.0016)/0.0282</f>
        <v>1.8581560283687943</v>
      </c>
      <c r="BMW66" s="1">
        <f t="shared" ref="BMW66:BMW80" si="4017">BMV66*0.0015</f>
        <v>2.7872340425531914E-3</v>
      </c>
      <c r="BMX66" s="1">
        <f t="shared" ref="BMX66:BMX80" si="4018">BMW66/0.000130907</f>
        <v>21.291711234335757</v>
      </c>
      <c r="BMY66" s="1"/>
      <c r="BMZ66" s="1"/>
      <c r="BNA66" s="2" t="s">
        <v>11</v>
      </c>
      <c r="BNB66" s="4" t="s">
        <v>168</v>
      </c>
      <c r="BNC66" s="4">
        <v>324</v>
      </c>
      <c r="BND66" s="2">
        <v>1</v>
      </c>
      <c r="BNE66" s="1">
        <v>8.1000000000000003E-2</v>
      </c>
      <c r="BNF66" s="1">
        <f t="shared" ref="BNF66:BNF80" si="4019">BNE66-0.013</f>
        <v>6.8000000000000005E-2</v>
      </c>
      <c r="BNG66" s="1">
        <f t="shared" ref="BNG66:BNG80" si="4020">(BNF66-0.0026)/0.028</f>
        <v>2.3357142857142859</v>
      </c>
      <c r="BNH66" s="1">
        <f t="shared" ref="BNH66:BNH80" si="4021">BNG66*0.0015</f>
        <v>3.5035714285714288E-3</v>
      </c>
      <c r="BNI66" s="1">
        <f t="shared" ref="BNI66:BNI80" si="4022">BNH66/0.000130907</f>
        <v>26.763820334828761</v>
      </c>
      <c r="BNJ66" s="1"/>
      <c r="BNK66" s="1"/>
      <c r="BNL66" s="2" t="s">
        <v>11</v>
      </c>
      <c r="BNM66" s="4" t="s">
        <v>169</v>
      </c>
      <c r="BNN66" s="4">
        <v>325</v>
      </c>
      <c r="BNO66" s="2">
        <v>1</v>
      </c>
      <c r="BNP66" s="1">
        <v>1.9E-2</v>
      </c>
      <c r="BNQ66" s="1">
        <f t="shared" ref="BNQ66:BNQ80" si="4023">BNP66-0.019</f>
        <v>0</v>
      </c>
      <c r="BNR66" s="1">
        <f t="shared" ref="BNR66:BNR80" si="4024">(BNQ66--0.0027)/0.0286</f>
        <v>9.4405594405594415E-2</v>
      </c>
      <c r="BNS66" s="1">
        <f t="shared" ref="BNS66:BNS80" si="4025">BNR66*0.0015</f>
        <v>1.4160839160839162E-4</v>
      </c>
      <c r="BNT66" s="1">
        <f t="shared" ref="BNT66:BNT80" si="4026">BNS66/0.000130907</f>
        <v>1.0817480471509668</v>
      </c>
      <c r="BNU66" s="1"/>
      <c r="BNV66" s="1"/>
      <c r="BNW66" s="2" t="s">
        <v>11</v>
      </c>
      <c r="BNX66" s="4" t="s">
        <v>170</v>
      </c>
      <c r="BNY66" s="4">
        <v>338</v>
      </c>
      <c r="BNZ66" s="2">
        <v>1</v>
      </c>
      <c r="BOA66" s="1">
        <v>7.9000000000000001E-2</v>
      </c>
      <c r="BOB66" s="1">
        <f t="shared" ref="BOB66:BOB80" si="4027">BOA66-0.01</f>
        <v>6.9000000000000006E-2</v>
      </c>
      <c r="BOC66" s="1">
        <f t="shared" ref="BOC66:BOC80" si="4028">(BOB66--0.0045)/0.0312</f>
        <v>2.3557692307692313</v>
      </c>
      <c r="BOD66" s="1">
        <f t="shared" ref="BOD66:BOD80" si="4029">BOC66*0.0015</f>
        <v>3.533653846153847E-3</v>
      </c>
      <c r="BOE66" s="1">
        <f t="shared" ref="BOE66:BOE80" si="4030">BOD66/0.000130907</f>
        <v>26.993620250665334</v>
      </c>
      <c r="BOF66" s="1"/>
      <c r="BOG66" s="1"/>
      <c r="BOH66" s="2" t="s">
        <v>11</v>
      </c>
      <c r="BOI66" s="4" t="s">
        <v>171</v>
      </c>
      <c r="BOJ66" s="4">
        <v>339</v>
      </c>
      <c r="BOK66" s="2">
        <v>1</v>
      </c>
      <c r="BOL66" s="1">
        <v>3.6999999999999998E-2</v>
      </c>
      <c r="BOM66" s="1">
        <f t="shared" ref="BOM66:BOM80" si="4031">BOL66-0.005</f>
        <v>3.2000000000000001E-2</v>
      </c>
      <c r="BON66" s="1">
        <f t="shared" ref="BON66:BON80" si="4032">(BOM66--0.0038)/0.0307</f>
        <v>1.1661237785016285</v>
      </c>
      <c r="BOO66" s="1">
        <f t="shared" ref="BOO66:BOO80" si="4033">BON66*0.0015</f>
        <v>1.7491856677524429E-3</v>
      </c>
      <c r="BOP66" s="1">
        <f t="shared" ref="BOP66:BOP80" si="4034">BOO66/0.000130907</f>
        <v>13.362048383603954</v>
      </c>
      <c r="BOQ66" s="1"/>
      <c r="BOR66" s="1"/>
      <c r="BOS66" s="2" t="s">
        <v>11</v>
      </c>
      <c r="BOT66" s="4" t="s">
        <v>172</v>
      </c>
      <c r="BOU66" s="4">
        <v>345</v>
      </c>
      <c r="BOV66" s="2">
        <v>1</v>
      </c>
      <c r="BOW66" s="1">
        <v>6.4000000000000001E-2</v>
      </c>
      <c r="BOX66" s="1">
        <f t="shared" ref="BOX66:BOX80" si="4035">BOW66-0.007</f>
        <v>5.7000000000000002E-2</v>
      </c>
      <c r="BOY66" s="1">
        <f t="shared" ref="BOY66:BOY80" si="4036">(BOX66--0.0063)/0.0311</f>
        <v>2.035369774919614</v>
      </c>
      <c r="BOZ66" s="1">
        <f t="shared" ref="BOZ66:BOZ80" si="4037">BOY66*0.0015</f>
        <v>3.0530546623794212E-3</v>
      </c>
      <c r="BPA66" s="1">
        <f t="shared" ref="BPA66:BPA80" si="4038">BOZ66/0.000130907</f>
        <v>23.322317846863964</v>
      </c>
      <c r="BPB66" s="1"/>
      <c r="BPC66" s="1"/>
      <c r="BPD66" s="2" t="s">
        <v>11</v>
      </c>
      <c r="BPE66" s="4" t="s">
        <v>173</v>
      </c>
      <c r="BPF66" s="4">
        <v>352</v>
      </c>
      <c r="BPG66" s="2">
        <v>1</v>
      </c>
      <c r="BPH66" s="1">
        <v>7.6999999999999999E-2</v>
      </c>
      <c r="BPI66" s="1">
        <f t="shared" si="3191"/>
        <v>6.8000000000000005E-2</v>
      </c>
      <c r="BPJ66" s="1">
        <f t="shared" ref="BPJ66:BPJ80" si="4039">(BPI66--0.0032)/0.0312</f>
        <v>2.2820512820512819</v>
      </c>
      <c r="BPK66" s="1">
        <f t="shared" ref="BPK66:BPK80" si="4040">BPJ66*0.0015</f>
        <v>3.4230769230769228E-3</v>
      </c>
      <c r="BPL66" s="1">
        <f t="shared" ref="BPL66:BPL80" si="4041">BPK66/0.000130907</f>
        <v>26.148921929896204</v>
      </c>
      <c r="BPM66" s="1"/>
      <c r="BPN66" s="1"/>
      <c r="BPO66" s="2" t="s">
        <v>11</v>
      </c>
      <c r="BPP66" s="4" t="s">
        <v>174</v>
      </c>
      <c r="BPQ66" s="4">
        <v>353</v>
      </c>
      <c r="BPR66" s="2">
        <v>1</v>
      </c>
      <c r="BPS66" s="1">
        <v>3.4000000000000002E-2</v>
      </c>
      <c r="BPT66" s="1">
        <f t="shared" ref="BPT66:BPT80" si="4042">BPS66-0.009</f>
        <v>2.5000000000000001E-2</v>
      </c>
      <c r="BPU66" s="1">
        <f t="shared" ref="BPU66:BPU80" si="4043">(BPT66-0.0005)/0.03</f>
        <v>0.81666666666666676</v>
      </c>
      <c r="BPV66" s="1">
        <f t="shared" ref="BPV66:BPV80" si="4044">BPU66*0.0015</f>
        <v>1.2250000000000002E-3</v>
      </c>
      <c r="BPW66" s="1">
        <f t="shared" ref="BPW66:BPW80" si="4045">BPV66/0.000130907</f>
        <v>9.357788353563981</v>
      </c>
      <c r="BPX66" s="1"/>
      <c r="BPY66" s="1"/>
      <c r="BPZ66" s="2" t="s">
        <v>11</v>
      </c>
      <c r="BQA66" s="4" t="s">
        <v>175</v>
      </c>
      <c r="BQB66" s="4">
        <v>358</v>
      </c>
      <c r="BQC66" s="2">
        <v>1</v>
      </c>
      <c r="BQD66" s="1">
        <v>5.7000000000000002E-2</v>
      </c>
      <c r="BQE66" s="1">
        <f t="shared" ref="BQE66:BQE80" si="4046">BQD66-0.01</f>
        <v>4.7E-2</v>
      </c>
      <c r="BQF66" s="1">
        <f t="shared" ref="BQF66:BQF80" si="4047">(BQE66-0.0007)/0.0296</f>
        <v>1.5641891891891893</v>
      </c>
      <c r="BQG66" s="1">
        <f t="shared" ref="BQG66:BQG80" si="4048">BQF66*0.0015</f>
        <v>2.3462837837837838E-3</v>
      </c>
      <c r="BQH66" s="1">
        <f t="shared" ref="BQH66:BQH80" si="4049">BQG66/0.000130907</f>
        <v>17.923287400855443</v>
      </c>
      <c r="BQI66" s="1"/>
      <c r="BQJ66" s="1"/>
      <c r="BQK66" s="2" t="s">
        <v>11</v>
      </c>
      <c r="BQL66" s="4" t="s">
        <v>176</v>
      </c>
      <c r="BQM66" s="4">
        <v>366</v>
      </c>
      <c r="BQN66" s="2">
        <v>1</v>
      </c>
      <c r="BQO66" s="1">
        <v>7.1999999999999995E-2</v>
      </c>
      <c r="BQP66" s="1">
        <f t="shared" ref="BQP66:BQP80" si="4050">BQO66-0.011</f>
        <v>6.0999999999999999E-2</v>
      </c>
      <c r="BQQ66" s="1">
        <f t="shared" ref="BQQ66:BQQ80" si="4051">(BQP66--0.0057)/0.0299</f>
        <v>2.2307692307692308</v>
      </c>
      <c r="BQR66" s="1">
        <f t="shared" ref="BQR66:BQR80" si="4052">BQQ66*0.0015</f>
        <v>3.3461538461538464E-3</v>
      </c>
      <c r="BQS66" s="1">
        <f t="shared" ref="BQS66:BQS80" si="4053">BQR66/0.000130907</f>
        <v>25.561305706752474</v>
      </c>
      <c r="BQT66" s="1"/>
      <c r="BQU66" s="1"/>
      <c r="BQV66" s="2" t="s">
        <v>11</v>
      </c>
      <c r="BQW66" s="4" t="s">
        <v>177</v>
      </c>
      <c r="BQX66" s="4">
        <v>367</v>
      </c>
      <c r="BQY66" s="2">
        <v>1</v>
      </c>
      <c r="BQZ66" s="1">
        <v>4.9000000000000002E-2</v>
      </c>
      <c r="BRA66" s="1">
        <f t="shared" ref="BRA66:BRA80" si="4054">BQZ66-0.021</f>
        <v>2.8000000000000001E-2</v>
      </c>
      <c r="BRB66" s="1">
        <f t="shared" ref="BRB66:BRB80" si="4055">(BRA66-0.0223)/0.0297</f>
        <v>0.19191919191919193</v>
      </c>
      <c r="BRC66" s="1">
        <f t="shared" ref="BRC66:BRC80" si="4056">BRB66*0.0015</f>
        <v>2.8787878787878791E-4</v>
      </c>
      <c r="BRD66" s="1">
        <f t="shared" ref="BRD66:BRD80" si="4057">BRC66/0.000130907</f>
        <v>2.1991091987348872</v>
      </c>
      <c r="BRE66" s="1"/>
      <c r="BRF66" s="1"/>
      <c r="BRG66" s="2" t="s">
        <v>11</v>
      </c>
      <c r="BRH66" s="4" t="s">
        <v>178</v>
      </c>
      <c r="BRI66" s="4">
        <v>373</v>
      </c>
      <c r="BRJ66" s="2">
        <v>1</v>
      </c>
      <c r="BRK66" s="1">
        <v>7.9000000000000001E-2</v>
      </c>
      <c r="BRL66" s="1">
        <f t="shared" ref="BRL66:BRL80" si="4058">BRK66-0.022</f>
        <v>5.7000000000000002E-2</v>
      </c>
      <c r="BRM66" s="1">
        <f t="shared" ref="BRM66:BRM79" si="4059">(BRL66-0.0134)/0.0295</f>
        <v>1.4779661016949153</v>
      </c>
      <c r="BRN66" s="1">
        <f t="shared" ref="BRN66:BRN80" si="4060">BRM66*0.0015</f>
        <v>2.216949152542373E-3</v>
      </c>
      <c r="BRO66" s="1">
        <f t="shared" ref="BRO66:BRO80" si="4061">BRN66/0.000130907</f>
        <v>16.935298742942493</v>
      </c>
      <c r="BRP66" s="1"/>
      <c r="BRQ66" s="1"/>
      <c r="BRR66" s="2" t="s">
        <v>11</v>
      </c>
      <c r="BRS66" s="1" t="s">
        <v>179</v>
      </c>
      <c r="BRT66" s="1">
        <v>380</v>
      </c>
      <c r="BRU66" s="2">
        <v>1</v>
      </c>
      <c r="BRV66" s="1">
        <v>9.0999999999999998E-2</v>
      </c>
      <c r="BRW66" s="1">
        <f t="shared" ref="BRW66:BRW80" si="4062">BRV66-0.03</f>
        <v>6.0999999999999999E-2</v>
      </c>
      <c r="BRX66" s="1">
        <f t="shared" ref="BRX66:BRX80" si="4063">(BRW66-0.013)/0.0298</f>
        <v>1.6107382550335572</v>
      </c>
      <c r="BRY66" s="1">
        <f t="shared" ref="BRY66:BRY80" si="4064">BRX66*0.0015</f>
        <v>2.4161073825503358E-3</v>
      </c>
      <c r="BRZ66" s="1">
        <f t="shared" ref="BRZ66:BRZ80" si="4065">BRY66/0.000130907</f>
        <v>18.456670632971008</v>
      </c>
      <c r="BSA66" s="1"/>
      <c r="BSB66" s="1"/>
      <c r="BSC66" s="2" t="s">
        <v>11</v>
      </c>
      <c r="BSD66" s="1" t="s">
        <v>180</v>
      </c>
      <c r="BSE66" s="1">
        <v>394</v>
      </c>
      <c r="BSF66" s="2">
        <v>1</v>
      </c>
      <c r="BSG66" s="1">
        <v>7.5999999999999998E-2</v>
      </c>
      <c r="BSH66" s="1">
        <f t="shared" ref="BSH66:BSH80" si="4066">BSG66-0.012</f>
        <v>6.4000000000000001E-2</v>
      </c>
      <c r="BSI66" s="1">
        <f t="shared" ref="BSI66:BSI80" si="4067">(BSH66-0.0125)/0.0282</f>
        <v>1.8262411347517733</v>
      </c>
      <c r="BSJ66" s="1">
        <f t="shared" ref="BSJ66:BSJ80" si="4068">BSI66*0.0015</f>
        <v>2.7393617021276599E-3</v>
      </c>
      <c r="BSK66" s="1">
        <f t="shared" ref="BSK66:BSK80" si="4069">BSJ66/0.000130907</f>
        <v>20.926013903975033</v>
      </c>
      <c r="BSL66" s="1"/>
      <c r="BSM66" s="1"/>
      <c r="BSN66" s="1" t="s">
        <v>11</v>
      </c>
      <c r="BSO66" s="1" t="s">
        <v>181</v>
      </c>
      <c r="BSP66" s="1">
        <v>395</v>
      </c>
      <c r="BSQ66" s="2">
        <v>1</v>
      </c>
      <c r="BSR66" s="1">
        <v>0.03</v>
      </c>
      <c r="BSS66" s="1">
        <f t="shared" ref="BSS66:BSS80" si="4070">BSR66-0.01</f>
        <v>1.9999999999999997E-2</v>
      </c>
      <c r="BST66" s="1">
        <f t="shared" ref="BST66:BST80" si="4071">(BSS66--0.0007)/0.0289</f>
        <v>0.71626297577854658</v>
      </c>
      <c r="BSU66" s="1">
        <f t="shared" ref="BSU66:BSU80" si="4072">BST66*0.0015</f>
        <v>1.0743944636678199E-3</v>
      </c>
      <c r="BSV66" s="1">
        <f t="shared" ref="BSV66:BSV80" si="4073">BSU66/0.000130907</f>
        <v>8.2073110197913</v>
      </c>
      <c r="BSW66" s="1"/>
      <c r="BSX66" s="1"/>
      <c r="BSY66" s="1" t="s">
        <v>11</v>
      </c>
      <c r="BSZ66" s="1" t="s">
        <v>182</v>
      </c>
      <c r="BTA66" s="1">
        <v>401</v>
      </c>
      <c r="BTB66" s="1">
        <v>1</v>
      </c>
      <c r="BTC66" s="1">
        <v>4.4999999999999998E-2</v>
      </c>
      <c r="BTD66" s="1">
        <f t="shared" ref="BTD66:BTD80" si="4074">BTC66-0.012</f>
        <v>3.3000000000000002E-2</v>
      </c>
      <c r="BTE66" s="1">
        <f t="shared" ref="BTE66:BTE80" si="4075">(BTD66--0.0035)/0.0286</f>
        <v>1.2762237762237765</v>
      </c>
      <c r="BTF66" s="1">
        <f t="shared" ref="BTF66:BTF80" si="4076">BTE66*0.0015</f>
        <v>1.9143356643356647E-3</v>
      </c>
      <c r="BTG66" s="1">
        <f t="shared" ref="BTG66:BTG80" si="4077">BTF66/0.000130907</f>
        <v>14.62363100778159</v>
      </c>
      <c r="BTH66" s="1"/>
      <c r="BTI66" s="1"/>
      <c r="BTJ66" s="1" t="s">
        <v>11</v>
      </c>
      <c r="BTK66" s="1" t="s">
        <v>183</v>
      </c>
      <c r="BTL66" s="1">
        <v>408</v>
      </c>
      <c r="BTM66" s="1">
        <v>1</v>
      </c>
      <c r="BTN66" s="1">
        <v>5.8999999999999997E-2</v>
      </c>
      <c r="BTO66" s="1">
        <f t="shared" ref="BTO66:BTO80" si="4078">BTN66-0.012</f>
        <v>4.7E-2</v>
      </c>
      <c r="BTP66" s="5">
        <f t="shared" ref="BTP66:BTP80" si="4079">(BTO66--0.0075)/0.0287</f>
        <v>1.8989547038327526</v>
      </c>
      <c r="BTQ66" s="1">
        <f t="shared" ref="BTQ66:BTQ80" si="4080">BTP66*0.0015</f>
        <v>2.848432055749129E-3</v>
      </c>
      <c r="BTR66" s="1">
        <f t="shared" ref="BTR66:BTR80" si="4081">BTQ66/0.000130907</f>
        <v>21.759203524251024</v>
      </c>
      <c r="BTS66" s="1"/>
      <c r="BTT66" s="1"/>
      <c r="BTU66" s="1" t="s">
        <v>11</v>
      </c>
      <c r="BTV66" s="1" t="s">
        <v>184</v>
      </c>
      <c r="BTW66" s="1">
        <v>409</v>
      </c>
      <c r="BTX66" s="1">
        <v>1</v>
      </c>
      <c r="BTY66" s="1">
        <v>3.4000000000000002E-2</v>
      </c>
      <c r="BTZ66" s="1">
        <f t="shared" ref="BTZ66:BTZ80" si="4082">BTY66-0.01</f>
        <v>2.4E-2</v>
      </c>
      <c r="BUA66" s="1">
        <f t="shared" ref="BUA66:BUA80" si="4083">(BTZ66--0.0029)/0.0289</f>
        <v>0.9307958477508651</v>
      </c>
      <c r="BUB66" s="1">
        <f t="shared" ref="BUB66:BUB80" si="4084">BUA66*0.0015</f>
        <v>1.3961937716262976E-3</v>
      </c>
      <c r="BUC66" s="1">
        <f t="shared" ref="BUC66:BUC80" si="4085">BUB66/0.000130907</f>
        <v>10.665539441178069</v>
      </c>
      <c r="BUD66" s="1"/>
      <c r="BUE66" s="1"/>
      <c r="BUF66" s="1" t="s">
        <v>11</v>
      </c>
      <c r="BUG66" s="1" t="s">
        <v>185</v>
      </c>
      <c r="BUH66" s="1">
        <v>415</v>
      </c>
      <c r="BUI66" s="1">
        <v>1</v>
      </c>
      <c r="BUJ66" s="1">
        <v>5.5E-2</v>
      </c>
      <c r="BUK66" s="1">
        <f t="shared" ref="BUK66:BUK80" si="4086">BUJ66-0.013</f>
        <v>4.2000000000000003E-2</v>
      </c>
      <c r="BUL66" s="1">
        <f t="shared" ref="BUL66:BUL80" si="4087">(BUK66--0.0045)/0.0287</f>
        <v>1.6202090592334495</v>
      </c>
      <c r="BUM66" s="1">
        <f t="shared" ref="BUM66:BUM80" si="4088">BUL66*0.0015</f>
        <v>2.4303135888501743E-3</v>
      </c>
      <c r="BUN66" s="1">
        <f t="shared" ref="BUN66:BUN80" si="4089">BUM66/0.000130907</f>
        <v>18.565191997755459</v>
      </c>
      <c r="BUO66" s="1"/>
      <c r="BUP66" s="1"/>
      <c r="BUQ66" s="1" t="s">
        <v>11</v>
      </c>
      <c r="BUR66" s="1" t="s">
        <v>186</v>
      </c>
      <c r="BUS66" s="1">
        <v>422</v>
      </c>
      <c r="BUT66" s="1">
        <v>1</v>
      </c>
      <c r="BUU66" s="1">
        <v>7.1999999999999995E-2</v>
      </c>
      <c r="BUV66" s="1">
        <f t="shared" ref="BUV66:BUV80" si="4090">BUU66-0.015</f>
        <v>5.6999999999999995E-2</v>
      </c>
      <c r="BUW66" s="1">
        <f t="shared" ref="BUW66:BUW80" si="4091">(BUV66--0.0034)/0.0285</f>
        <v>2.119298245614035</v>
      </c>
      <c r="BUX66" s="1">
        <f t="shared" ref="BUX66:BUX80" si="4092">BUW66*0.0015</f>
        <v>3.1789473684210525E-3</v>
      </c>
      <c r="BUY66" s="1">
        <f t="shared" ref="BUY66:BUY80" si="4093">BUX66/0.000130907</f>
        <v>24.284013600655825</v>
      </c>
      <c r="BUZ66" s="1"/>
      <c r="BVA66" s="1"/>
      <c r="BVB66" s="1" t="s">
        <v>11</v>
      </c>
      <c r="BVC66" s="1" t="s">
        <v>187</v>
      </c>
      <c r="BVD66" s="1">
        <v>423</v>
      </c>
      <c r="BVE66" s="1">
        <v>1</v>
      </c>
      <c r="BVF66" s="1">
        <v>2.7E-2</v>
      </c>
      <c r="BVG66" s="1">
        <f t="shared" ref="BVG66:BVG80" si="4094">BVF66-0.01</f>
        <v>1.7000000000000001E-2</v>
      </c>
      <c r="BVH66" s="1">
        <f t="shared" ref="BVH66:BVH80" si="4095">(BVG66-0.0275)/0.0293</f>
        <v>-0.35836177474402725</v>
      </c>
      <c r="BVI66" s="1">
        <f t="shared" ref="BVI66:BVI80" si="4096">BVH66*0.0015</f>
        <v>-5.3754266211604093E-4</v>
      </c>
      <c r="BVJ66" s="1">
        <f t="shared" ref="BVJ66:BVJ80" si="4097">BVI66/0.000130907</f>
        <v>-4.1062942555863389</v>
      </c>
      <c r="BVK66" s="1"/>
      <c r="BVL66" s="1"/>
      <c r="BVM66" s="1" t="s">
        <v>11</v>
      </c>
      <c r="BVN66" s="1" t="s">
        <v>188</v>
      </c>
      <c r="BVO66" s="1">
        <v>436</v>
      </c>
      <c r="BVP66" s="1">
        <v>1</v>
      </c>
      <c r="BVQ66" s="1">
        <v>6.5000000000000002E-2</v>
      </c>
      <c r="BVR66" s="1">
        <f t="shared" ref="BVR66:BVR80" si="4098">BVQ66-0.012</f>
        <v>5.3000000000000005E-2</v>
      </c>
      <c r="BVS66" s="1">
        <f>(BVR66-0.019)/0.0293</f>
        <v>1.1604095563139933</v>
      </c>
      <c r="BVT66" s="1">
        <f t="shared" ref="BVT66:BVT80" si="4099">BVS66*0.0015</f>
        <v>1.7406143344709901E-3</v>
      </c>
      <c r="BVU66" s="1">
        <f t="shared" ref="BVU66:BVU80" si="4100">BVT66/0.000130907</f>
        <v>13.296571875231958</v>
      </c>
      <c r="BVV66" s="1"/>
      <c r="BVW66" s="1"/>
      <c r="BVX66" s="1" t="s">
        <v>11</v>
      </c>
      <c r="BVY66" s="1" t="s">
        <v>189</v>
      </c>
      <c r="BVZ66" s="1">
        <v>437</v>
      </c>
      <c r="BWA66" s="1">
        <v>1</v>
      </c>
      <c r="BWB66" s="1">
        <v>7.0000000000000001E-3</v>
      </c>
      <c r="BWC66" s="1">
        <f t="shared" ref="BWC66:BWC80" si="4101">BWB66-0.005</f>
        <v>2E-3</v>
      </c>
      <c r="BWD66" s="1">
        <f t="shared" ref="BWD66:BWD80" si="4102">(BWC66-0.0209)/0.0263</f>
        <v>-0.71863117870722437</v>
      </c>
      <c r="BWE66" s="1">
        <f t="shared" ref="BWE66:BWE80" si="4103">BWD66*0.0015</f>
        <v>-1.0779467680608365E-3</v>
      </c>
      <c r="BWF66" s="1">
        <f t="shared" ref="BWF66:BWF80" si="4104">BWE66/0.000130907</f>
        <v>-8.2344471117727576</v>
      </c>
      <c r="BWG66" s="1"/>
      <c r="BWH66" s="1"/>
      <c r="BWI66" s="1" t="s">
        <v>11</v>
      </c>
      <c r="BWJ66" s="1" t="s">
        <v>190</v>
      </c>
      <c r="BWK66" s="1">
        <v>443</v>
      </c>
      <c r="BWL66" s="1">
        <v>1</v>
      </c>
      <c r="BWM66" s="1">
        <v>3.9E-2</v>
      </c>
      <c r="BWN66" s="1">
        <f t="shared" ref="BWN66:BWN80" si="4105">BWM66-0.01</f>
        <v>2.8999999999999998E-2</v>
      </c>
      <c r="BWO66" s="1">
        <f t="shared" ref="BWO66:BWO80" si="4106">(BWN66-0.0216)/0.0264</f>
        <v>0.28030303030303017</v>
      </c>
      <c r="BWP66" s="1">
        <f t="shared" ref="BWP66:BWP80" si="4107">BWO66*0.0015</f>
        <v>4.2045454545454526E-4</v>
      </c>
      <c r="BWQ66" s="1">
        <f t="shared" ref="BWQ66:BWQ80" si="4108">BWP66/0.000130907</f>
        <v>3.2118568560470044</v>
      </c>
      <c r="BWR66" s="1"/>
      <c r="BWS66" s="1"/>
      <c r="BWT66" s="1" t="s">
        <v>11</v>
      </c>
      <c r="BWU66" s="1" t="s">
        <v>191</v>
      </c>
      <c r="BWV66" s="1">
        <v>450</v>
      </c>
      <c r="BWW66" s="1">
        <v>1</v>
      </c>
      <c r="BWX66" s="1">
        <v>3.4000000000000002E-2</v>
      </c>
      <c r="BWY66" s="1">
        <f t="shared" ref="BWY66:BWY80" si="4109">BWX66-0.004</f>
        <v>3.0000000000000002E-2</v>
      </c>
      <c r="BWZ66" s="1">
        <f t="shared" ref="BWZ66:BWZ80" si="4110">(BWY66-0.0126)/0.0264</f>
        <v>0.65909090909090917</v>
      </c>
      <c r="BXA66" s="1">
        <f t="shared" ref="BXA66:BXA80" si="4111">BWZ66*0.0015</f>
        <v>9.8863636363636384E-4</v>
      </c>
      <c r="BXB66" s="1">
        <f t="shared" ref="BXB66:BXB80" si="4112">BXA66/0.000130907</f>
        <v>7.5522039588132319</v>
      </c>
      <c r="BXC66" s="1"/>
      <c r="BXD66" s="1"/>
      <c r="BXE66" s="1" t="s">
        <v>11</v>
      </c>
      <c r="BXF66" s="1" t="s">
        <v>192</v>
      </c>
      <c r="BXG66" s="1">
        <v>451</v>
      </c>
      <c r="BXH66" s="1">
        <v>1</v>
      </c>
      <c r="BXI66" s="1">
        <v>1.9E-2</v>
      </c>
      <c r="BXJ66" s="1">
        <f t="shared" ref="BXJ66:BXJ80" si="4113">BXI66--0.003</f>
        <v>2.1999999999999999E-2</v>
      </c>
      <c r="BXK66" s="1">
        <f t="shared" ref="BXK66:BXK80" si="4114">(BXJ66--0.0128)/0.0265</f>
        <v>1.3132075471698113</v>
      </c>
      <c r="BXL66" s="1">
        <f t="shared" ref="BXL66:BXL80" si="4115">BXK66*0.0015</f>
        <v>1.9698113207547168E-3</v>
      </c>
      <c r="BXM66" s="1">
        <f t="shared" ref="BXM66:BXM80" si="4116">BXL66/0.000130907</f>
        <v>15.047410151899566</v>
      </c>
      <c r="BXN66" s="1"/>
      <c r="BXO66" s="1"/>
      <c r="BXP66" s="1" t="s">
        <v>11</v>
      </c>
      <c r="BXQ66" s="1" t="s">
        <v>193</v>
      </c>
      <c r="BXR66" s="1">
        <v>464</v>
      </c>
      <c r="BXS66" s="1">
        <v>1</v>
      </c>
      <c r="BXT66" s="1">
        <v>6.5000000000000002E-2</v>
      </c>
      <c r="BXU66" s="1">
        <f t="shared" ref="BXU66:BXU80" si="4117">BXT66-0.004</f>
        <v>6.0999999999999999E-2</v>
      </c>
      <c r="BXV66" s="1">
        <f t="shared" ref="BXV66:BXV80" si="4118">(BXU66--0.0219)/0.0272</f>
        <v>3.0477941176470589</v>
      </c>
      <c r="BXW66" s="1">
        <f t="shared" ref="BXW66:BXW80" si="4119">BXV66*0.0015</f>
        <v>4.5716911764705883E-3</v>
      </c>
      <c r="BXX66" s="1">
        <f t="shared" ref="BXX66:BXX80" si="4120">BXW66/0.000130907</f>
        <v>34.923198732463412</v>
      </c>
      <c r="BXY66" s="1"/>
      <c r="BXZ66" s="1"/>
      <c r="BYA66" s="1" t="s">
        <v>11</v>
      </c>
      <c r="BYB66" s="1" t="s">
        <v>194</v>
      </c>
      <c r="BYC66" s="1">
        <v>465</v>
      </c>
      <c r="BYD66" s="1">
        <v>1</v>
      </c>
      <c r="BYE66" s="1">
        <v>3.5999999999999997E-2</v>
      </c>
      <c r="BYF66" s="1">
        <f t="shared" ref="BYF66:BYF80" si="4121">BYE66-0.005</f>
        <v>3.0999999999999996E-2</v>
      </c>
      <c r="BYG66" s="1">
        <f t="shared" ref="BYG66:BYG78" si="4122">(BYF66-0.0044)/0.0267</f>
        <v>0.99625468164793984</v>
      </c>
      <c r="BYH66" s="1">
        <f t="shared" ref="BYH66:BYH80" si="4123">BYG66*0.0015</f>
        <v>1.4943820224719098E-3</v>
      </c>
      <c r="BYI66" s="1">
        <f t="shared" ref="BYI66:BYI80" si="4124">BYH66/0.000130907</f>
        <v>11.415600559724917</v>
      </c>
      <c r="BYJ66" s="1"/>
      <c r="BYK66" s="1"/>
      <c r="BYL66" s="1" t="s">
        <v>11</v>
      </c>
      <c r="BYM66" s="1" t="s">
        <v>195</v>
      </c>
      <c r="BYN66" s="1">
        <v>479</v>
      </c>
      <c r="BYO66" s="1">
        <v>1</v>
      </c>
      <c r="BYP66" s="1">
        <v>6.7000000000000004E-2</v>
      </c>
      <c r="BYQ66" s="1">
        <f t="shared" ref="BYQ66:BYQ80" si="4125">BYP66-0.011</f>
        <v>5.6000000000000008E-2</v>
      </c>
      <c r="BYR66" s="1">
        <f t="shared" ref="BYR66:BYR80" si="4126">(BYQ66--0.0047)/0.0271</f>
        <v>2.2398523985239858</v>
      </c>
      <c r="BYS66" s="1">
        <f t="shared" ref="BYS66:BYS80" si="4127">BYR66*0.0015</f>
        <v>3.3597785977859786E-3</v>
      </c>
      <c r="BYT66" s="1">
        <f t="shared" ref="BYT66:BYT80" si="4128">BYS66/0.000130907</f>
        <v>25.66538533299196</v>
      </c>
      <c r="BYU66" s="1"/>
      <c r="BYV66" s="1"/>
      <c r="BYW66" s="1" t="s">
        <v>11</v>
      </c>
      <c r="BYX66" s="1" t="s">
        <v>196</v>
      </c>
      <c r="BYY66" s="1">
        <v>480</v>
      </c>
      <c r="BYZ66" s="1">
        <v>1</v>
      </c>
      <c r="BZA66" s="1">
        <v>4.1000000000000002E-2</v>
      </c>
      <c r="BZB66" s="1">
        <f t="shared" ref="BZB66:BZB96" si="4129">BZA66-0.013</f>
        <v>2.8000000000000004E-2</v>
      </c>
      <c r="BZC66" s="1">
        <f t="shared" ref="BZC66:BZC80" si="4130">(BZB66--0.0108)/0.0267</f>
        <v>1.4531835205992509</v>
      </c>
      <c r="BZD66" s="1">
        <f t="shared" ref="BZD66:BZD80" si="4131">BZC66*0.0015</f>
        <v>2.1797752808988763E-3</v>
      </c>
      <c r="BZE66" s="1">
        <f t="shared" ref="BZE66:BZE80" si="4132">BZD66/0.000130907</f>
        <v>16.651327132230332</v>
      </c>
      <c r="BZF66" s="1"/>
      <c r="BZG66" s="1"/>
      <c r="BZH66" s="1" t="s">
        <v>11</v>
      </c>
      <c r="BZI66" s="1" t="s">
        <v>197</v>
      </c>
      <c r="BZJ66" s="1">
        <v>494</v>
      </c>
      <c r="BZK66" s="1">
        <v>1</v>
      </c>
      <c r="BZL66" s="1">
        <v>7.4999999999999997E-2</v>
      </c>
      <c r="BZM66" s="1">
        <f t="shared" ref="BZM66:BZM80" si="4133">BZL66-0.015</f>
        <v>0.06</v>
      </c>
      <c r="BZN66" s="1">
        <f t="shared" ref="BZN66:BZN80" si="4134">(BZM66--0.02)/0.0272</f>
        <v>2.9411764705882355</v>
      </c>
      <c r="BZO66" s="1">
        <f t="shared" ref="BZO66:BZO80" si="4135">BZN66*0.0015</f>
        <v>4.4117647058823537E-3</v>
      </c>
      <c r="BZP66" s="1">
        <f t="shared" ref="BZP66:BZP80" si="4136">BZO66/0.000130907</f>
        <v>33.701518680302456</v>
      </c>
      <c r="BZQ66" s="1"/>
      <c r="BZR66" s="1"/>
      <c r="BZS66" s="1" t="s">
        <v>11</v>
      </c>
      <c r="BZT66" s="1" t="s">
        <v>198</v>
      </c>
      <c r="BZU66" s="1">
        <v>495</v>
      </c>
      <c r="BZV66" s="1">
        <v>1</v>
      </c>
      <c r="BZW66" s="1">
        <v>4.2000000000000003E-2</v>
      </c>
      <c r="BZX66" s="1">
        <f t="shared" ref="BZX66:BZX80" si="4137">BZW66-0.014</f>
        <v>2.8000000000000004E-2</v>
      </c>
      <c r="BZY66" s="1">
        <f t="shared" ref="BZY66:BZY80" si="4138">(BZX66--0.0106)/0.0271</f>
        <v>1.4243542435424354</v>
      </c>
      <c r="BZZ66" s="1">
        <f t="shared" ref="BZZ66:BZZ80" si="4139">BZY66*0.0015</f>
        <v>2.1365313653136531E-3</v>
      </c>
      <c r="CAA66" s="1">
        <f t="shared" ref="CAA66:CAA80" si="4140">BZZ66/0.000130907</f>
        <v>16.320986389678573</v>
      </c>
      <c r="CAB66" s="1"/>
      <c r="CAC66" s="1"/>
      <c r="CAD66" s="1" t="s">
        <v>11</v>
      </c>
      <c r="CAE66" s="1" t="s">
        <v>199</v>
      </c>
      <c r="CAF66" s="1">
        <v>501</v>
      </c>
      <c r="CAG66" s="1">
        <v>1</v>
      </c>
      <c r="CAH66" s="1">
        <v>5.3999999999999999E-2</v>
      </c>
      <c r="CAI66" s="1">
        <f t="shared" ref="CAI66:CAI80" si="4141">CAH66-0.017</f>
        <v>3.6999999999999998E-2</v>
      </c>
      <c r="CAJ66" s="1">
        <f t="shared" ref="CAJ66:CAJ80" si="4142">(CAI66--0.0123)/0.0273</f>
        <v>1.8058608058608057</v>
      </c>
      <c r="CAK66" s="1">
        <f t="shared" ref="CAK66:CAK80" si="4143">CAJ66*0.0015</f>
        <v>2.7087912087912086E-3</v>
      </c>
      <c r="CAL66" s="1">
        <f t="shared" ref="CAL66:CAL80" si="4144">CAK66/0.000130907</f>
        <v>20.692485572132952</v>
      </c>
      <c r="CAM66" s="1"/>
      <c r="CAN66" s="1"/>
      <c r="CAO66" s="1" t="s">
        <v>11</v>
      </c>
      <c r="CAP66" s="1" t="s">
        <v>200</v>
      </c>
      <c r="CAQ66" s="1">
        <v>508</v>
      </c>
      <c r="CAR66" s="1">
        <v>1</v>
      </c>
      <c r="CAS66" s="1">
        <v>8.4000000000000005E-2</v>
      </c>
      <c r="CAT66" s="1">
        <f t="shared" ref="CAT66:CAT80" si="4145">CAS66-0.038</f>
        <v>4.6000000000000006E-2</v>
      </c>
      <c r="CAU66" s="1">
        <f t="shared" ref="CAU66:CAU80" si="4146">(CAT66--0.0121)/0.0273</f>
        <v>2.1282051282051282</v>
      </c>
      <c r="CAV66" s="1">
        <f t="shared" ref="CAV66:CAV80" si="4147">CAU66*0.0015</f>
        <v>3.1923076923076922E-3</v>
      </c>
      <c r="CAW66" s="1">
        <f t="shared" ref="CAW66:CAW80" si="4148">CAV66/0.000130907</f>
        <v>24.386073260465</v>
      </c>
      <c r="CAX66" s="1"/>
      <c r="CAY66" s="1"/>
      <c r="CAZ66" s="1" t="s">
        <v>11</v>
      </c>
      <c r="CBA66" s="1" t="s">
        <v>201</v>
      </c>
      <c r="CBB66" s="1">
        <v>509</v>
      </c>
      <c r="CBC66" s="1">
        <v>1</v>
      </c>
      <c r="CBD66" s="1">
        <v>0.03</v>
      </c>
      <c r="CBE66" s="1">
        <f t="shared" ref="CBE66:CBE80" si="4149">CBD66-0.013</f>
        <v>1.7000000000000001E-2</v>
      </c>
      <c r="CBF66" s="1">
        <f t="shared" ref="CBF66:CBF80" si="4150">(CBE66-0.0034)/0.0266</f>
        <v>0.51127819548872189</v>
      </c>
      <c r="CBG66" s="1">
        <f t="shared" ref="CBG66:CBG80" si="4151">CBF66*0.0015</f>
        <v>7.6691729323308288E-4</v>
      </c>
      <c r="CBH66" s="1">
        <f t="shared" ref="CBH66:CBH80" si="4152">CBG66/0.000130907</f>
        <v>5.8584895630721263</v>
      </c>
      <c r="CBI66" s="1"/>
      <c r="CBJ66" s="1"/>
      <c r="CBK66" s="1" t="s">
        <v>11</v>
      </c>
      <c r="CBL66" s="1" t="s">
        <v>202</v>
      </c>
      <c r="CBM66" s="1">
        <v>515</v>
      </c>
      <c r="CBN66" s="1">
        <v>1</v>
      </c>
      <c r="CBO66" s="1">
        <v>5.1999999999999998E-2</v>
      </c>
      <c r="CBP66" s="1">
        <f t="shared" ref="CBP66:CBP80" si="4153">CBO66-0.015</f>
        <v>3.6999999999999998E-2</v>
      </c>
      <c r="CBQ66" s="1">
        <f t="shared" ref="CBQ66:CBQ80" si="4154">(CBP66-0.0005)/0.0267</f>
        <v>1.3670411985018724</v>
      </c>
      <c r="CBR66" s="1">
        <f t="shared" ref="CBR66:CBR80" si="4155">CBQ66*0.0015</f>
        <v>2.0505617977528089E-3</v>
      </c>
      <c r="CBS66" s="1">
        <f t="shared" ref="CBS66:CBS80" si="4156">CBR66/0.000130907</f>
        <v>15.664263925938329</v>
      </c>
      <c r="CBT66" s="1"/>
      <c r="CBU66" s="1"/>
      <c r="CBV66" s="1" t="s">
        <v>11</v>
      </c>
      <c r="CBW66" s="1" t="s">
        <v>203</v>
      </c>
      <c r="CBX66" s="1">
        <v>522</v>
      </c>
      <c r="CBY66" s="1">
        <v>1</v>
      </c>
      <c r="CBZ66" s="1">
        <v>6.2E-2</v>
      </c>
      <c r="CCA66" s="1">
        <f t="shared" ref="CCA66:CCA80" si="4157">CBZ66-0.014</f>
        <v>4.8000000000000001E-2</v>
      </c>
      <c r="CCB66" s="1">
        <f t="shared" ref="CCB66:CCB80" si="4158">(CCA66-0.0002)/0.0267</f>
        <v>1.7902621722846441</v>
      </c>
      <c r="CCC66" s="1">
        <f t="shared" ref="CCC66:CCC80" si="4159">CCB66*0.0015</f>
        <v>2.6853932584269664E-3</v>
      </c>
      <c r="CCD66" s="1">
        <f t="shared" ref="CCD66:CCD80" si="4160">CCC66/0.000130907</f>
        <v>20.513748374242525</v>
      </c>
      <c r="CCE66" s="1"/>
      <c r="CCF66" s="1"/>
      <c r="CCG66" s="1" t="s">
        <v>11</v>
      </c>
      <c r="CCH66" s="1" t="s">
        <v>204</v>
      </c>
      <c r="CCI66" s="1">
        <v>523</v>
      </c>
      <c r="CCJ66" s="1">
        <v>1</v>
      </c>
      <c r="CCK66" s="1">
        <v>0.04</v>
      </c>
      <c r="CCL66" s="1">
        <f t="shared" ref="CCL66:CCL80" si="4161">CCK66-0.019</f>
        <v>2.1000000000000001E-2</v>
      </c>
      <c r="CCM66" s="1">
        <f t="shared" ref="CCM66:CCM96" si="4162">(CCL66--0.002)/0.0263</f>
        <v>0.87452471482889726</v>
      </c>
      <c r="CCN66" s="1">
        <f t="shared" ref="CCN66:CCN80" si="4163">CCM66*0.0015</f>
        <v>1.3117870722433459E-3</v>
      </c>
      <c r="CCO66" s="1">
        <f t="shared" ref="CCO66:CCO80" si="4164">CCN66/0.000130907</f>
        <v>10.020755744485365</v>
      </c>
      <c r="CCP66" s="1"/>
      <c r="CCQ66" s="1"/>
      <c r="CCR66" s="1" t="s">
        <v>11</v>
      </c>
      <c r="CCS66" s="1" t="s">
        <v>205</v>
      </c>
      <c r="CCT66" s="1">
        <v>536</v>
      </c>
      <c r="CCU66" s="1">
        <v>1</v>
      </c>
      <c r="CCV66" s="1">
        <v>6.5000000000000002E-2</v>
      </c>
      <c r="CCW66" s="1">
        <f t="shared" ref="CCW66:CCW80" si="4165">CCV66-0.02</f>
        <v>4.4999999999999998E-2</v>
      </c>
      <c r="CCX66" s="1">
        <f t="shared" ref="CCX66:CCX80" si="4166">(CCW66-0.0011)/0.0259</f>
        <v>1.6949806949806951</v>
      </c>
      <c r="CCY66" s="1">
        <f t="shared" ref="CCY66:CCY80" si="4167">CCX66*0.0015</f>
        <v>2.5424710424710429E-3</v>
      </c>
      <c r="CCZ66" s="1">
        <f t="shared" ref="CCZ66:CCZ80" si="4168">CCY66/0.000130907</f>
        <v>19.421964008578936</v>
      </c>
      <c r="CDA66" s="1"/>
      <c r="CDB66" s="1"/>
      <c r="CDC66" s="1" t="s">
        <v>11</v>
      </c>
      <c r="CDD66" s="1" t="s">
        <v>206</v>
      </c>
      <c r="CDE66" s="1">
        <v>542</v>
      </c>
      <c r="CDF66" s="1">
        <v>1</v>
      </c>
      <c r="CDG66" s="1">
        <v>7.3999999999999996E-2</v>
      </c>
      <c r="CDH66" s="1">
        <f t="shared" ref="CDH66:CDH80" si="4169">CDG66-0.015</f>
        <v>5.8999999999999997E-2</v>
      </c>
      <c r="CDI66" s="1">
        <f t="shared" ref="CDI66:CDI80" si="4170">(CDH66-0.0097)/0.0264</f>
        <v>1.8674242424242422</v>
      </c>
      <c r="CDJ66" s="1">
        <f t="shared" ref="CDJ66:CDJ80" si="4171">CDI66*0.0015</f>
        <v>2.8011363636363633E-3</v>
      </c>
      <c r="CDK66" s="1">
        <f t="shared" ref="CDK66:CDK80" si="4172">CDJ66/0.000130907</f>
        <v>21.397911216637482</v>
      </c>
      <c r="CDL66" s="1"/>
      <c r="CDM66" s="1"/>
      <c r="CDN66" s="1" t="s">
        <v>11</v>
      </c>
      <c r="CDO66" s="1" t="s">
        <v>207</v>
      </c>
      <c r="CDP66" s="1">
        <v>549</v>
      </c>
      <c r="CDQ66" s="1">
        <v>1</v>
      </c>
      <c r="CDR66" s="1">
        <v>7.0000000000000007E-2</v>
      </c>
      <c r="CDS66" s="1">
        <f t="shared" ref="CDS66:CDS80" si="4173">CDR66-0.015</f>
        <v>5.5000000000000007E-2</v>
      </c>
      <c r="CDT66" s="1">
        <f t="shared" ref="CDT66:CDT80" si="4174">(CDS66-0.0118)/0.0263</f>
        <v>1.6425855513307988</v>
      </c>
      <c r="CDU66" s="1">
        <f t="shared" ref="CDU66:CDU80" si="4175">CDT66*0.0015</f>
        <v>2.463878326996198E-3</v>
      </c>
      <c r="CDV66" s="1">
        <f t="shared" ref="CDV66:CDV80" si="4176">CDU66/0.000130907</f>
        <v>18.821593398337733</v>
      </c>
      <c r="CDW66" s="1"/>
      <c r="CDX66" s="1"/>
      <c r="CDY66" s="1" t="s">
        <v>11</v>
      </c>
      <c r="CDZ66" s="1" t="s">
        <v>208</v>
      </c>
      <c r="CEA66" s="1">
        <v>550</v>
      </c>
      <c r="CEB66" s="1">
        <v>1</v>
      </c>
      <c r="CEC66" s="1">
        <v>4.8000000000000001E-2</v>
      </c>
      <c r="CED66" s="1">
        <f t="shared" ref="CED66:CED80" si="4177">CEC66-0.017</f>
        <v>3.1E-2</v>
      </c>
      <c r="CEE66" s="1">
        <f t="shared" ref="CEE66:CEE80" si="4178">(CED66-0.0014)/0.025</f>
        <v>1.1839999999999999</v>
      </c>
      <c r="CEF66" s="1">
        <f t="shared" ref="CEF66:CEF80" si="4179">CEE66*0.0015</f>
        <v>1.776E-3</v>
      </c>
      <c r="CEG66" s="1">
        <f t="shared" ref="CEG66:CEG80" si="4180">CEF66/0.000130907</f>
        <v>13.566883359942553</v>
      </c>
      <c r="CEH66" s="1"/>
      <c r="CEI66" s="1"/>
      <c r="CEJ66" s="1" t="s">
        <v>11</v>
      </c>
      <c r="CEK66" s="1" t="s">
        <v>209</v>
      </c>
      <c r="CEL66" s="1">
        <v>556</v>
      </c>
      <c r="CEM66" s="1">
        <v>1</v>
      </c>
      <c r="CEN66" s="1">
        <v>5.2999999999999999E-2</v>
      </c>
      <c r="CEO66" s="1">
        <f t="shared" ref="CEO66:CEO80" si="4181">CEN66-0.015</f>
        <v>3.7999999999999999E-2</v>
      </c>
      <c r="CEP66" s="1">
        <f t="shared" ref="CEP66:CEP80" si="4182">(CEO66--0.0021)/0.0253</f>
        <v>1.5849802371541502</v>
      </c>
      <c r="CEQ66" s="1">
        <f t="shared" ref="CEQ66:CEQ80" si="4183">CEP66*0.0015</f>
        <v>2.3774703557312253E-3</v>
      </c>
      <c r="CER66" s="1">
        <f t="shared" ref="CER66:CER80" si="4184">CEQ66/0.000130907</f>
        <v>18.16152196392267</v>
      </c>
      <c r="CES66" s="1"/>
      <c r="CET66" s="1"/>
      <c r="CEU66" s="1" t="s">
        <v>11</v>
      </c>
      <c r="CEV66" s="1" t="s">
        <v>210</v>
      </c>
      <c r="CEW66" s="1">
        <v>563</v>
      </c>
      <c r="CEX66" s="1">
        <v>1</v>
      </c>
      <c r="CEY66" s="1">
        <v>5.8999999999999997E-2</v>
      </c>
      <c r="CEZ66" s="1">
        <f t="shared" ref="CEZ66:CEZ80" si="4185">CEY66-0.014</f>
        <v>4.4999999999999998E-2</v>
      </c>
      <c r="CFA66" s="1">
        <f t="shared" ref="CFA66:CFA80" si="4186">(CEZ66--0.00004)/0.02495</f>
        <v>1.8052104208416833</v>
      </c>
      <c r="CFB66" s="1">
        <f t="shared" ref="CFB66:CFB80" si="4187">CFA66*0.0015</f>
        <v>2.707815631262525E-3</v>
      </c>
      <c r="CFC66" s="1">
        <f t="shared" ref="CFC66:CFC80" si="4188">CFB66/0.000130907</f>
        <v>20.685033124756696</v>
      </c>
      <c r="CFD66" s="1"/>
      <c r="CFE66" s="1"/>
      <c r="CFF66" s="1" t="s">
        <v>11</v>
      </c>
      <c r="CFG66" s="1" t="s">
        <v>211</v>
      </c>
      <c r="CFH66" s="1">
        <v>564</v>
      </c>
      <c r="CFI66" s="1">
        <v>1</v>
      </c>
      <c r="CFJ66" s="1">
        <v>5.2999999999999999E-2</v>
      </c>
      <c r="CFK66" s="1">
        <f t="shared" ref="CFK66:CFK80" si="4189">CFJ66-0.032</f>
        <v>2.0999999999999998E-2</v>
      </c>
      <c r="CFL66" s="1">
        <f t="shared" ref="CFL66:CFL80" si="4190">(CFK66-0.0065)/0.0268</f>
        <v>0.54104477611940294</v>
      </c>
      <c r="CFM66" s="1">
        <f t="shared" ref="CFM66:CFM80" si="4191">CFL66*0.0015</f>
        <v>8.1156716417910447E-4</v>
      </c>
      <c r="CFN66" s="1">
        <f t="shared" ref="CFN66:CFN80" si="4192">CFM66/0.000130907</f>
        <v>6.1995704139511592</v>
      </c>
      <c r="CFO66" s="1"/>
      <c r="CFP66" s="1"/>
      <c r="CFQ66" s="1" t="s">
        <v>11</v>
      </c>
      <c r="CFR66" s="1" t="s">
        <v>212</v>
      </c>
      <c r="CFS66" s="1">
        <v>571</v>
      </c>
      <c r="CFT66" s="1">
        <v>1</v>
      </c>
      <c r="CFU66" s="1">
        <v>6.4000000000000001E-2</v>
      </c>
      <c r="CFV66" s="1">
        <f t="shared" ref="CFV66:CFV80" si="4193">CFU66-0.031</f>
        <v>3.3000000000000002E-2</v>
      </c>
      <c r="CFW66" s="1">
        <f t="shared" ref="CFW66:CFW80" si="4194">(CFV66-0.0096)/0.0266</f>
        <v>0.87969924812030098</v>
      </c>
      <c r="CFX66" s="1">
        <f t="shared" ref="CFX66:CFX80" si="4195">CFW66*0.0015</f>
        <v>1.3195488721804516E-3</v>
      </c>
      <c r="CFY66" s="1">
        <f t="shared" ref="CFY66:CFY80" si="4196">CFX66/0.000130907</f>
        <v>10.080048218815277</v>
      </c>
      <c r="CFZ66" s="1"/>
      <c r="CGA66" s="1"/>
      <c r="CGB66" s="1" t="s">
        <v>11</v>
      </c>
      <c r="CGC66" s="1" t="s">
        <v>213</v>
      </c>
      <c r="CGD66" s="1">
        <v>577</v>
      </c>
      <c r="CGE66" s="1">
        <v>1</v>
      </c>
      <c r="CGF66" s="1">
        <v>6.8000000000000005E-2</v>
      </c>
      <c r="CGG66" s="1">
        <f t="shared" ref="CGG66:CGG80" si="4197">CGF66-0.031</f>
        <v>3.7000000000000005E-2</v>
      </c>
      <c r="CGH66" s="1">
        <f t="shared" ref="CGH66:CGH80" si="4198">(CGG66-0.0146)/0.0266</f>
        <v>0.84210526315789491</v>
      </c>
      <c r="CGI66" s="1">
        <f t="shared" ref="CGI66:CGI80" si="4199">CGH66*0.0015</f>
        <v>1.2631578947368423E-3</v>
      </c>
      <c r="CGJ66" s="1">
        <f t="shared" ref="CGJ66:CGJ80" si="4200">CGI66/0.000130907</f>
        <v>9.6492769274129131</v>
      </c>
      <c r="CGK66" s="1"/>
      <c r="CGL66" s="1"/>
      <c r="CGM66" s="1" t="s">
        <v>11</v>
      </c>
      <c r="CGN66" s="1" t="s">
        <v>214</v>
      </c>
      <c r="CGO66" s="1">
        <v>578</v>
      </c>
      <c r="CGP66" s="1">
        <v>1</v>
      </c>
      <c r="CGQ66" s="1">
        <v>4.2000000000000003E-2</v>
      </c>
      <c r="CGR66" s="1">
        <f t="shared" ref="CGR66:CGR80" si="4201">CGQ66-0.017</f>
        <v>2.5000000000000001E-2</v>
      </c>
      <c r="CGS66" s="1">
        <f t="shared" ref="CGS66:CGS80" si="4202">(CGR66-0.0222)/0.0259</f>
        <v>0.10810810810810813</v>
      </c>
      <c r="CGT66" s="1">
        <f t="shared" ref="CGT66:CGT80" si="4203">CGS66*0.0015</f>
        <v>1.6216216216216221E-4</v>
      </c>
      <c r="CGU66" s="1">
        <f t="shared" ref="CGU66:CGU80" si="4204">CGT66/0.000130907</f>
        <v>1.2387585244651713</v>
      </c>
      <c r="CGV66" s="1"/>
      <c r="CGW66" s="1"/>
      <c r="CGX66" s="1" t="s">
        <v>11</v>
      </c>
      <c r="CGY66" s="1" t="s">
        <v>215</v>
      </c>
      <c r="CGZ66" s="1">
        <v>592</v>
      </c>
      <c r="CHA66" s="1">
        <v>1</v>
      </c>
      <c r="CHB66" s="1">
        <v>8.5000000000000006E-2</v>
      </c>
      <c r="CHC66" s="1">
        <f t="shared" ref="CHC66:CHC80" si="4205">CHB66-0.026</f>
        <v>5.9000000000000011E-2</v>
      </c>
      <c r="CHD66" s="1">
        <f t="shared" ref="CHD66:CHD80" si="4206">(CHC66-0.0279)/0.0261</f>
        <v>1.1915708812260539</v>
      </c>
      <c r="CHE66" s="1">
        <f t="shared" ref="CHE66:CHE80" si="4207">CHD66*0.0015</f>
        <v>1.7873563218390809E-3</v>
      </c>
      <c r="CHF66" s="1">
        <f t="shared" ref="CHF66:CHF80" si="4208">CHE66/0.000130907</f>
        <v>13.653634426265064</v>
      </c>
      <c r="CHG66" s="1"/>
      <c r="CHH66" s="1"/>
      <c r="CHI66" s="1" t="s">
        <v>11</v>
      </c>
      <c r="CHJ66" s="1" t="s">
        <v>216</v>
      </c>
      <c r="CHK66" s="1">
        <v>593</v>
      </c>
      <c r="CHL66" s="1">
        <v>1</v>
      </c>
      <c r="CHM66" s="1">
        <v>0.05</v>
      </c>
      <c r="CHN66" s="1">
        <f t="shared" ref="CHN66:CHN80" si="4209">CHM66-0.023</f>
        <v>2.7000000000000003E-2</v>
      </c>
      <c r="CHO66" s="1">
        <f t="shared" ref="CHO66:CHO96" si="4210">(CHN66-0.0079)/0.0255</f>
        <v>0.74901960784313737</v>
      </c>
      <c r="CHP66" s="1">
        <f t="shared" ref="CHP66:CHP80" si="4211">CHO66*0.0015</f>
        <v>1.1235294117647062E-3</v>
      </c>
      <c r="CHQ66" s="1">
        <f t="shared" ref="CHQ66:CHQ80" si="4212">CHP66/0.000130907</f>
        <v>8.5826534239170247</v>
      </c>
      <c r="CHR66" s="1"/>
      <c r="CHS66" s="1"/>
      <c r="CHT66" s="1" t="s">
        <v>11</v>
      </c>
      <c r="CHU66" s="1" t="s">
        <v>217</v>
      </c>
      <c r="CHV66" s="1">
        <v>607</v>
      </c>
      <c r="CHW66" s="1">
        <v>1</v>
      </c>
      <c r="CHX66" s="1">
        <v>6.6000000000000003E-2</v>
      </c>
      <c r="CHY66" s="1">
        <f t="shared" ref="CHY66:CHY80" si="4213">CHX66-0.021</f>
        <v>4.4999999999999998E-2</v>
      </c>
      <c r="CHZ66" s="1">
        <f t="shared" ref="CHZ66:CHZ80" si="4214">(CHY66-0.0048)/0.0258</f>
        <v>1.5581395348837208</v>
      </c>
      <c r="CIA66" s="1">
        <f t="shared" ref="CIA66:CIA80" si="4215">CHZ66*0.0015</f>
        <v>2.3372093023255811E-3</v>
      </c>
      <c r="CIB66" s="1">
        <f t="shared" ref="CIB66:CIB80" si="4216">CIA66/0.000130907</f>
        <v>17.853967338076504</v>
      </c>
      <c r="CIC66" s="1"/>
      <c r="CID66" s="1"/>
      <c r="CIE66" s="1" t="s">
        <v>11</v>
      </c>
      <c r="CIF66" s="1" t="s">
        <v>218</v>
      </c>
      <c r="CIG66" s="1">
        <v>608</v>
      </c>
      <c r="CIH66" s="1">
        <v>1</v>
      </c>
      <c r="CII66" s="1">
        <v>4.5999999999999999E-2</v>
      </c>
      <c r="CIJ66" s="1">
        <f t="shared" ref="CIJ66:CIJ80" si="4217">CII66-0.027</f>
        <v>1.9E-2</v>
      </c>
      <c r="CIK66" s="1">
        <f t="shared" ref="CIK66:CIK96" si="4218">(CIJ66-0.0198)/0.0255</f>
        <v>-3.1372549019607926E-2</v>
      </c>
      <c r="CIL66" s="1">
        <f t="shared" ref="CIL66:CIL80" si="4219">CIK66*0.0015</f>
        <v>-4.7058823529411889E-5</v>
      </c>
      <c r="CIM66" s="1">
        <f t="shared" ref="CIM66:CIM80" si="4220">CIL66/0.000130907</f>
        <v>-0.35948286592322704</v>
      </c>
      <c r="CIN66" s="1"/>
      <c r="CIO66" s="1"/>
      <c r="CIP66" s="1" t="s">
        <v>11</v>
      </c>
      <c r="CIQ66" s="1" t="s">
        <v>219</v>
      </c>
      <c r="CIR66" s="1">
        <v>621</v>
      </c>
      <c r="CIS66" s="1">
        <v>1</v>
      </c>
      <c r="CIT66" s="1">
        <v>6.2E-2</v>
      </c>
      <c r="CIU66" s="1">
        <f t="shared" ref="CIU66:CIU80" si="4221">CIT66-0.03</f>
        <v>3.2000000000000001E-2</v>
      </c>
      <c r="CIV66" s="1">
        <f t="shared" ref="CIV66:CIV80" si="4222">(CIU66-0.0447)/0.0252</f>
        <v>-0.50396825396825384</v>
      </c>
      <c r="CIW66" s="1">
        <f t="shared" ref="CIW66:CIW80" si="4223">CIV66*0.0015</f>
        <v>-7.5595238095238081E-4</v>
      </c>
      <c r="CIX66" s="1">
        <f t="shared" ref="CIX66:CIX80" si="4224">CIW66/0.000130907</f>
        <v>-5.7747284786327757</v>
      </c>
      <c r="CIY66" s="1"/>
      <c r="CIZ66" s="1"/>
      <c r="CJA66" s="1" t="s">
        <v>11</v>
      </c>
      <c r="CJB66" s="1" t="s">
        <v>220</v>
      </c>
      <c r="CJC66" s="1">
        <v>622</v>
      </c>
      <c r="CJD66" s="1">
        <v>1</v>
      </c>
      <c r="CJE66" s="1">
        <v>0.04</v>
      </c>
      <c r="CJF66" s="1">
        <f t="shared" ref="CJF66:CJF80" si="4225">CJE66-0.009</f>
        <v>3.1E-2</v>
      </c>
      <c r="CJG66" s="1">
        <f t="shared" si="3379"/>
        <v>0.66077738515901063</v>
      </c>
      <c r="CJH66" s="1">
        <f t="shared" ref="CJH66:CJH80" si="4226">CJG66*0.0015</f>
        <v>9.9116607773851607E-4</v>
      </c>
      <c r="CJI66" s="1">
        <f t="shared" ref="CJI66:CJI80" si="4227">CJH66/0.000130907</f>
        <v>7.571528472415654</v>
      </c>
      <c r="CJJ66" s="1"/>
      <c r="CJK66" s="1"/>
      <c r="CJL66" s="1" t="s">
        <v>11</v>
      </c>
      <c r="CJM66" s="1" t="s">
        <v>221</v>
      </c>
      <c r="CJN66" s="1">
        <v>635</v>
      </c>
      <c r="CJO66" s="1">
        <v>1</v>
      </c>
      <c r="CJP66" s="1">
        <v>7.2999999999999995E-2</v>
      </c>
      <c r="CJQ66" s="1">
        <f t="shared" ref="CJQ66:CJQ80" si="4228">CJP66-0.012</f>
        <v>6.0999999999999999E-2</v>
      </c>
      <c r="CJR66" s="1">
        <f t="shared" ref="CJR66:CJR80" si="4229">(CJQ66-0.021)/0.0282</f>
        <v>1.4184397163120566</v>
      </c>
      <c r="CJS66" s="1">
        <f t="shared" ref="CJS66:CJS80" si="4230">CJR66*0.0015</f>
        <v>2.1276595744680847E-3</v>
      </c>
      <c r="CJT66" s="1">
        <f t="shared" ref="CJT66:CJT80" si="4231">CJS66/0.000130907</f>
        <v>16.253214682699049</v>
      </c>
      <c r="CJU66" s="1"/>
      <c r="CJV66" s="1"/>
      <c r="CJW66" s="1" t="s">
        <v>11</v>
      </c>
      <c r="CJX66" s="1" t="s">
        <v>222</v>
      </c>
      <c r="CJY66" s="1">
        <v>636</v>
      </c>
      <c r="CJZ66" s="1">
        <v>1</v>
      </c>
      <c r="CKA66" s="1">
        <v>4.7E-2</v>
      </c>
      <c r="CKB66" s="1">
        <f t="shared" ref="CKB66:CKB80" si="4232">CKA66-0.02</f>
        <v>2.7E-2</v>
      </c>
      <c r="CKC66" s="1">
        <f t="shared" ref="CKC66:CKC80" si="4233">(CKB66-0.0254)/0.0283</f>
        <v>5.653710247349826E-2</v>
      </c>
      <c r="CKD66" s="1">
        <f t="shared" ref="CKD66:CKD80" si="4234">CKC66*0.0015</f>
        <v>8.4805653710247391E-5</v>
      </c>
      <c r="CKE66" s="1">
        <f t="shared" ref="CKE66:CKE80" si="4235">CKD66/0.000130907</f>
        <v>0.64783131314786357</v>
      </c>
      <c r="CKF66" s="1"/>
      <c r="CKG66" s="1"/>
      <c r="CKH66" s="1" t="s">
        <v>11</v>
      </c>
      <c r="CKI66" s="1" t="s">
        <v>223</v>
      </c>
      <c r="CKJ66" s="1">
        <v>649</v>
      </c>
      <c r="CKK66" s="1">
        <v>1</v>
      </c>
      <c r="CKL66" s="1">
        <v>8.3000000000000004E-2</v>
      </c>
      <c r="CKM66" s="1">
        <f t="shared" ref="CKM66:CKM80" si="4236">CKL66-0.024</f>
        <v>5.9000000000000004E-2</v>
      </c>
      <c r="CKN66" s="1">
        <f t="shared" ref="CKN66:CKN80" si="4237">(CKM66-0.0277)/0.0283</f>
        <v>1.1060070671378095</v>
      </c>
      <c r="CKO66" s="1">
        <f t="shared" ref="CKO66:CKO80" si="4238">CKN66*0.0015</f>
        <v>1.6590106007067142E-3</v>
      </c>
      <c r="CKP66" s="1">
        <f t="shared" ref="CKP66:CKP80" si="4239">CKO66/0.000130907</f>
        <v>12.673200063455079</v>
      </c>
      <c r="CKQ66" s="1"/>
      <c r="CKR66" s="1"/>
      <c r="CKS66" s="1" t="s">
        <v>11</v>
      </c>
      <c r="CKT66" s="1" t="s">
        <v>224</v>
      </c>
      <c r="CKU66" s="1">
        <v>650</v>
      </c>
      <c r="CKV66" s="1">
        <v>1</v>
      </c>
      <c r="CKW66" s="1">
        <v>0.04</v>
      </c>
      <c r="CKX66" s="1">
        <f t="shared" ref="CKX66:CKX80" si="4240">CKW66-0.017</f>
        <v>2.3E-2</v>
      </c>
      <c r="CKY66" s="1">
        <f t="shared" ref="CKY66:CKY80" si="4241">(CKX66-0.0172)/0.0285</f>
        <v>0.20350877192982453</v>
      </c>
      <c r="CKZ66" s="1">
        <f t="shared" ref="CKZ66:CKZ80" si="4242">CKY66*0.0015</f>
        <v>3.0526315789473679E-4</v>
      </c>
      <c r="CLA66" s="1">
        <f t="shared" ref="CLA66:CLA80" si="4243">CKZ66/0.000130907</f>
        <v>2.331908590791453</v>
      </c>
      <c r="CLB66" s="1"/>
      <c r="CLC66" s="1"/>
      <c r="CLD66" s="1" t="s">
        <v>11</v>
      </c>
      <c r="CLE66" s="1" t="s">
        <v>225</v>
      </c>
      <c r="CLF66" s="1">
        <v>663</v>
      </c>
      <c r="CLG66" s="1">
        <v>1</v>
      </c>
      <c r="CLH66" s="1">
        <v>6.9000000000000006E-2</v>
      </c>
      <c r="CLI66" s="1">
        <f t="shared" ref="CLI66:CLI80" si="4244">CLH66-0.022</f>
        <v>4.7000000000000007E-2</v>
      </c>
      <c r="CLJ66" s="1">
        <f t="shared" ref="CLJ66:CLJ80" si="4245">(CLI66-0.017)/0.0289</f>
        <v>1.0380622837370246</v>
      </c>
      <c r="CLK66" s="1">
        <f t="shared" ref="CLK66:CLK80" si="4246">CLJ66*0.0015</f>
        <v>1.557093425605537E-3</v>
      </c>
      <c r="CLL66" s="1">
        <f t="shared" ref="CLL66:CLL80" si="4247">CLK66/0.000130907</f>
        <v>11.894653651871456</v>
      </c>
      <c r="CLM66" s="1"/>
      <c r="CLN66" s="1"/>
      <c r="CLO66" s="1"/>
      <c r="CLP66" s="1"/>
      <c r="CLQ66" s="1"/>
      <c r="CLR66" s="1"/>
      <c r="CLS66" s="1"/>
      <c r="CLT66" s="1"/>
      <c r="CLU66" s="1"/>
      <c r="CLV66" s="1"/>
      <c r="CLW66" s="1"/>
      <c r="CLX66" s="1"/>
      <c r="CLY66" s="1"/>
      <c r="CLZ66" s="1"/>
      <c r="CMA66" s="1"/>
      <c r="CMB66" s="1"/>
      <c r="CMC66" s="1"/>
      <c r="CMD66" s="1"/>
      <c r="CME66" s="1"/>
      <c r="CMF66" s="1"/>
      <c r="CMG66" s="1"/>
      <c r="CMH66" s="1"/>
      <c r="CMI66" s="1"/>
      <c r="CMJ66" s="1"/>
      <c r="CMK66" s="1"/>
      <c r="CML66" s="1"/>
      <c r="CMM66" s="1"/>
      <c r="CMN66" s="1"/>
      <c r="CMO66" s="1"/>
      <c r="CMP66" s="1"/>
      <c r="CMQ66" s="1"/>
      <c r="CMR66" s="1"/>
      <c r="CMS66" s="1"/>
      <c r="CMT66" s="1"/>
      <c r="CMU66" s="1"/>
      <c r="CMV66" s="1"/>
      <c r="CMW66" s="1"/>
      <c r="CMX66" s="1"/>
      <c r="CMY66" s="1"/>
      <c r="CMZ66" s="1"/>
    </row>
    <row r="67" spans="1:2392" x14ac:dyDescent="0.3">
      <c r="A67" s="1" t="s">
        <v>11</v>
      </c>
      <c r="B67" s="1" t="s">
        <v>12</v>
      </c>
      <c r="C67" s="1">
        <v>1</v>
      </c>
      <c r="D67" s="1">
        <v>2</v>
      </c>
      <c r="E67" s="1">
        <v>6.3E-2</v>
      </c>
      <c r="F67" s="1">
        <f t="shared" si="3408"/>
        <v>6.5000000000000002E-2</v>
      </c>
      <c r="G67" s="1">
        <f t="shared" si="3409"/>
        <v>2.5728813559322035</v>
      </c>
      <c r="H67" s="1">
        <f t="shared" ref="H67:H80" si="4248">G67*0.0015</f>
        <v>3.8593220338983053E-3</v>
      </c>
      <c r="I67" s="1">
        <f t="shared" ref="I67:I80" si="4249">H67/0.000130907</f>
        <v>29.481403086911357</v>
      </c>
      <c r="J67" s="1"/>
      <c r="K67" s="1"/>
      <c r="L67" s="1" t="s">
        <v>11</v>
      </c>
      <c r="M67" s="1" t="s">
        <v>13</v>
      </c>
      <c r="N67" s="1">
        <v>2</v>
      </c>
      <c r="O67" s="1">
        <v>2</v>
      </c>
      <c r="P67" s="1">
        <v>0.1</v>
      </c>
      <c r="Q67" s="1">
        <f t="shared" si="3410"/>
        <v>0.10200000000000001</v>
      </c>
      <c r="R67" s="1">
        <f t="shared" si="3411"/>
        <v>3.8474576271186445</v>
      </c>
      <c r="S67" s="1">
        <f t="shared" si="3412"/>
        <v>5.7711864406779665E-3</v>
      </c>
      <c r="T67" s="1">
        <f t="shared" si="3413"/>
        <v>44.086156131283779</v>
      </c>
      <c r="U67" s="1"/>
      <c r="V67" s="1"/>
      <c r="W67" s="1" t="s">
        <v>11</v>
      </c>
      <c r="X67" s="1" t="s">
        <v>14</v>
      </c>
      <c r="Y67" s="1">
        <v>3</v>
      </c>
      <c r="Z67" s="1">
        <v>2</v>
      </c>
      <c r="AA67" s="1">
        <v>0.128</v>
      </c>
      <c r="AB67" s="1">
        <f t="shared" si="3414"/>
        <v>0.127</v>
      </c>
      <c r="AC67" s="1">
        <f t="shared" si="3415"/>
        <v>4.6881355932203395</v>
      </c>
      <c r="AD67" s="1">
        <f t="shared" si="3416"/>
        <v>7.0322033898305089E-3</v>
      </c>
      <c r="AE67" s="1">
        <f t="shared" si="3417"/>
        <v>53.719078352040064</v>
      </c>
      <c r="AF67" s="1"/>
      <c r="AG67" s="1"/>
      <c r="AH67" s="1" t="s">
        <v>11</v>
      </c>
      <c r="AI67" s="1" t="s">
        <v>15</v>
      </c>
      <c r="AJ67" s="1">
        <v>4</v>
      </c>
      <c r="AK67" s="1">
        <v>2</v>
      </c>
      <c r="AL67" s="1">
        <v>0.13900000000000001</v>
      </c>
      <c r="AM67" s="1">
        <f t="shared" si="3418"/>
        <v>0.13100000000000001</v>
      </c>
      <c r="AN67" s="1">
        <f t="shared" si="3419"/>
        <v>4.7755102040816331</v>
      </c>
      <c r="AO67" s="1">
        <f t="shared" si="3420"/>
        <v>7.1632653061224497E-3</v>
      </c>
      <c r="AP67" s="1">
        <f t="shared" si="3421"/>
        <v>54.72026175928292</v>
      </c>
      <c r="AQ67" s="1"/>
      <c r="AR67" s="1"/>
      <c r="AS67" s="1" t="s">
        <v>11</v>
      </c>
      <c r="AT67" s="1" t="s">
        <v>16</v>
      </c>
      <c r="AU67" s="1">
        <v>8</v>
      </c>
      <c r="AV67" s="1">
        <v>2</v>
      </c>
      <c r="AW67" s="1">
        <v>0.14599999999999999</v>
      </c>
      <c r="AX67" s="1">
        <f t="shared" si="3422"/>
        <v>0.13799999999999998</v>
      </c>
      <c r="AY67" s="1">
        <f t="shared" si="3423"/>
        <v>5.0409556313993171</v>
      </c>
      <c r="AZ67" s="1">
        <f t="shared" si="3424"/>
        <v>7.5614334470989761E-3</v>
      </c>
      <c r="BA67" s="1">
        <f t="shared" si="3425"/>
        <v>57.761872528581172</v>
      </c>
      <c r="BB67" s="1"/>
      <c r="BC67" s="1"/>
      <c r="BD67" s="1" t="s">
        <v>11</v>
      </c>
      <c r="BE67" s="1" t="s">
        <v>17</v>
      </c>
      <c r="BF67" s="1">
        <v>9</v>
      </c>
      <c r="BG67" s="1">
        <v>2</v>
      </c>
      <c r="BH67" s="1">
        <v>0.158</v>
      </c>
      <c r="BI67" s="1">
        <f t="shared" si="3426"/>
        <v>0.153</v>
      </c>
      <c r="BJ67" s="1">
        <f t="shared" si="3427"/>
        <v>5.5392491467576797</v>
      </c>
      <c r="BK67" s="1">
        <f t="shared" si="3428"/>
        <v>8.3088737201365195E-3</v>
      </c>
      <c r="BL67" s="1">
        <f t="shared" si="3429"/>
        <v>63.471576922063136</v>
      </c>
      <c r="BM67" s="1"/>
      <c r="BN67" s="1"/>
      <c r="BO67" s="1" t="s">
        <v>11</v>
      </c>
      <c r="BP67" s="1" t="s">
        <v>18</v>
      </c>
      <c r="BQ67" s="1">
        <v>10</v>
      </c>
      <c r="BR67" s="1">
        <v>2</v>
      </c>
      <c r="BS67" s="1">
        <v>0.16</v>
      </c>
      <c r="BT67" s="1">
        <f t="shared" si="3430"/>
        <v>0.151</v>
      </c>
      <c r="BU67" s="1">
        <f t="shared" si="3431"/>
        <v>5.4095563139931739</v>
      </c>
      <c r="BV67" s="1">
        <f t="shared" si="3432"/>
        <v>8.1143344709897619E-3</v>
      </c>
      <c r="BW67" s="1">
        <f t="shared" si="3433"/>
        <v>61.985489477184267</v>
      </c>
      <c r="BX67" s="1"/>
      <c r="BY67" s="1"/>
      <c r="BZ67" s="1" t="s">
        <v>11</v>
      </c>
      <c r="CA67" s="1" t="s">
        <v>19</v>
      </c>
      <c r="CB67" s="1">
        <v>11</v>
      </c>
      <c r="CC67" s="1">
        <v>2</v>
      </c>
      <c r="CD67" s="1">
        <v>0.16400000000000001</v>
      </c>
      <c r="CE67" s="1">
        <f t="shared" si="3434"/>
        <v>0.159</v>
      </c>
      <c r="CF67" s="1">
        <f t="shared" si="3435"/>
        <v>5.7182130584192432</v>
      </c>
      <c r="CG67" s="1">
        <f t="shared" si="3436"/>
        <v>8.5773195876288656E-3</v>
      </c>
      <c r="CH67" s="1">
        <f t="shared" si="3437"/>
        <v>65.52223783013028</v>
      </c>
      <c r="CI67" s="1"/>
      <c r="CJ67" s="1"/>
      <c r="CK67" s="1" t="s">
        <v>11</v>
      </c>
      <c r="CL67" s="1" t="s">
        <v>20</v>
      </c>
      <c r="CM67" s="1">
        <v>14</v>
      </c>
      <c r="CN67" s="1">
        <v>2</v>
      </c>
      <c r="CO67" s="1">
        <v>0.16900000000000001</v>
      </c>
      <c r="CP67" s="1">
        <f t="shared" si="3438"/>
        <v>0.156</v>
      </c>
      <c r="CQ67" s="1">
        <f t="shared" si="3439"/>
        <v>5.536082474226804</v>
      </c>
      <c r="CR67" s="1">
        <f t="shared" si="3440"/>
        <v>8.3041237113402055E-3</v>
      </c>
      <c r="CS67" s="1">
        <f t="shared" si="3441"/>
        <v>63.435291553088874</v>
      </c>
      <c r="CT67" s="1"/>
      <c r="CU67" s="1"/>
      <c r="CV67" s="1" t="s">
        <v>11</v>
      </c>
      <c r="CW67" s="1" t="s">
        <v>21</v>
      </c>
      <c r="CX67" s="1">
        <v>15</v>
      </c>
      <c r="CY67" s="1">
        <v>2</v>
      </c>
      <c r="CZ67" s="1">
        <v>0.127</v>
      </c>
      <c r="DA67" s="1">
        <f t="shared" si="3442"/>
        <v>0.107</v>
      </c>
      <c r="DB67" s="1">
        <f t="shared" si="3443"/>
        <v>3.896551724137931</v>
      </c>
      <c r="DC67" s="1">
        <f t="shared" si="3444"/>
        <v>5.8448275862068967E-3</v>
      </c>
      <c r="DD67" s="1">
        <f t="shared" si="3445"/>
        <v>44.64870164473173</v>
      </c>
      <c r="DE67" s="1"/>
      <c r="DF67" s="1"/>
      <c r="DG67" s="1" t="s">
        <v>11</v>
      </c>
      <c r="DH67" s="1" t="s">
        <v>22</v>
      </c>
      <c r="DI67" s="1">
        <v>16</v>
      </c>
      <c r="DJ67" s="1">
        <v>2</v>
      </c>
      <c r="DK67" s="1">
        <v>0.16800000000000001</v>
      </c>
      <c r="DL67" s="1">
        <f t="shared" si="3446"/>
        <v>0.14100000000000001</v>
      </c>
      <c r="DM67" s="1">
        <f t="shared" si="3447"/>
        <v>4.9215017064846425</v>
      </c>
      <c r="DN67" s="1">
        <f t="shared" si="3448"/>
        <v>7.3822525597269642E-3</v>
      </c>
      <c r="DO67" s="1">
        <f t="shared" si="3449"/>
        <v>56.39310777671907</v>
      </c>
      <c r="DP67" s="1"/>
      <c r="DQ67" s="1"/>
      <c r="DR67" s="1" t="s">
        <v>11</v>
      </c>
      <c r="DS67" s="1" t="s">
        <v>23</v>
      </c>
      <c r="DT67" s="1">
        <v>17</v>
      </c>
      <c r="DU67" s="1">
        <v>2</v>
      </c>
      <c r="DV67" s="1">
        <v>0.186</v>
      </c>
      <c r="DW67" s="1">
        <f t="shared" si="3450"/>
        <v>0.159</v>
      </c>
      <c r="DX67" s="1">
        <f t="shared" si="3451"/>
        <v>5.4794520547945202</v>
      </c>
      <c r="DY67" s="1">
        <f t="shared" si="3452"/>
        <v>8.21917808219178E-3</v>
      </c>
      <c r="DZ67" s="1">
        <f t="shared" si="3453"/>
        <v>62.786390966042909</v>
      </c>
      <c r="EA67" s="1"/>
      <c r="EB67" s="1"/>
      <c r="EC67" s="1" t="s">
        <v>11</v>
      </c>
      <c r="ED67" s="1" t="s">
        <v>24</v>
      </c>
      <c r="EE67" s="1">
        <v>18</v>
      </c>
      <c r="EF67" s="1">
        <v>2</v>
      </c>
      <c r="EG67" s="1">
        <v>0.20499999999999999</v>
      </c>
      <c r="EH67" s="1">
        <f t="shared" si="3454"/>
        <v>0.17899999999999999</v>
      </c>
      <c r="EI67" s="1">
        <f t="shared" si="3455"/>
        <v>6.2653061224489797</v>
      </c>
      <c r="EJ67" s="1">
        <f t="shared" si="3456"/>
        <v>9.3979591836734697E-3</v>
      </c>
      <c r="EK67" s="1">
        <f t="shared" si="3457"/>
        <v>71.791112649999377</v>
      </c>
      <c r="EL67" s="1"/>
      <c r="EM67" s="1"/>
      <c r="EN67" s="1" t="s">
        <v>11</v>
      </c>
      <c r="EO67" s="1" t="s">
        <v>25</v>
      </c>
      <c r="EP67" s="1">
        <v>21</v>
      </c>
      <c r="EQ67" s="1">
        <v>2</v>
      </c>
      <c r="ER67" s="1">
        <v>0.45700000000000002</v>
      </c>
      <c r="ES67" s="1">
        <f t="shared" si="3458"/>
        <v>0.42600000000000005</v>
      </c>
      <c r="ET67" s="1">
        <f t="shared" si="3459"/>
        <v>14.678082191780822</v>
      </c>
      <c r="EU67" s="1">
        <f t="shared" si="3460"/>
        <v>2.2017123287671234E-2</v>
      </c>
      <c r="EV67" s="1">
        <f t="shared" si="3461"/>
        <v>168.18904480028746</v>
      </c>
      <c r="EW67" s="1"/>
      <c r="EX67" s="1"/>
      <c r="EY67" s="1" t="s">
        <v>11</v>
      </c>
      <c r="EZ67" s="1" t="s">
        <v>26</v>
      </c>
      <c r="FA67" s="1">
        <v>22</v>
      </c>
      <c r="FB67" s="1">
        <v>2</v>
      </c>
      <c r="FC67" s="1">
        <v>0.27600000000000002</v>
      </c>
      <c r="FD67" s="1">
        <f t="shared" si="3462"/>
        <v>0.24500000000000002</v>
      </c>
      <c r="FE67" s="1">
        <f t="shared" si="3463"/>
        <v>8.3890784982935163</v>
      </c>
      <c r="FF67" s="1">
        <f t="shared" si="3464"/>
        <v>1.2583617747440275E-2</v>
      </c>
      <c r="FG67" s="1">
        <f t="shared" si="3465"/>
        <v>96.126393145059268</v>
      </c>
      <c r="FH67" s="1"/>
      <c r="FI67" s="1"/>
      <c r="FJ67" s="1" t="s">
        <v>11</v>
      </c>
      <c r="FK67" s="1" t="s">
        <v>27</v>
      </c>
      <c r="FL67" s="1">
        <v>23</v>
      </c>
      <c r="FM67" s="1">
        <v>2</v>
      </c>
      <c r="FN67" s="1">
        <v>0.29399999999999998</v>
      </c>
      <c r="FO67" s="1">
        <f t="shared" si="3466"/>
        <v>0.26400000000000001</v>
      </c>
      <c r="FP67" s="1">
        <f t="shared" si="3467"/>
        <v>9.3843537414966001</v>
      </c>
      <c r="FQ67" s="1">
        <f t="shared" si="3468"/>
        <v>1.4076530612244901E-2</v>
      </c>
      <c r="FR67" s="1">
        <f t="shared" si="3469"/>
        <v>107.53077079334871</v>
      </c>
      <c r="FS67" s="1"/>
      <c r="FT67" s="1"/>
      <c r="FU67" s="1" t="s">
        <v>11</v>
      </c>
      <c r="FV67" s="1" t="s">
        <v>28</v>
      </c>
      <c r="FW67" s="1">
        <v>24</v>
      </c>
      <c r="FX67" s="1">
        <v>2</v>
      </c>
      <c r="FY67" s="1">
        <v>0.309</v>
      </c>
      <c r="FZ67" s="1">
        <f t="shared" si="3470"/>
        <v>0.27800000000000002</v>
      </c>
      <c r="GA67" s="1">
        <f t="shared" si="3471"/>
        <v>9.4828767123287676</v>
      </c>
      <c r="GB67" s="1">
        <f t="shared" si="3472"/>
        <v>1.4224315068493152E-2</v>
      </c>
      <c r="GC67" s="1">
        <f t="shared" si="3473"/>
        <v>108.65969786560802</v>
      </c>
      <c r="GD67" s="1"/>
      <c r="GE67" s="1"/>
      <c r="GF67" s="1" t="s">
        <v>11</v>
      </c>
      <c r="GG67" s="1" t="s">
        <v>29</v>
      </c>
      <c r="GH67" s="1">
        <v>25</v>
      </c>
      <c r="GI67" s="1">
        <v>2</v>
      </c>
      <c r="GJ67" s="1">
        <v>0.32700000000000001</v>
      </c>
      <c r="GK67" s="1">
        <f t="shared" si="3474"/>
        <v>0.29600000000000004</v>
      </c>
      <c r="GL67" s="1">
        <f t="shared" si="3475"/>
        <v>10.238907849829353</v>
      </c>
      <c r="GM67" s="1">
        <f t="shared" si="3476"/>
        <v>1.535836177474403E-2</v>
      </c>
      <c r="GN67" s="1">
        <f t="shared" si="3477"/>
        <v>117.32269301675257</v>
      </c>
      <c r="GO67" s="1"/>
      <c r="GP67" s="1"/>
      <c r="GQ67" s="1" t="s">
        <v>11</v>
      </c>
      <c r="GR67" s="1" t="s">
        <v>30</v>
      </c>
      <c r="GS67" s="1">
        <v>28</v>
      </c>
      <c r="GT67" s="1">
        <v>2</v>
      </c>
      <c r="GU67" s="1">
        <v>0.371</v>
      </c>
      <c r="GV67" s="1">
        <f t="shared" si="3478"/>
        <v>0.34199999999999997</v>
      </c>
      <c r="GW67" s="1">
        <f t="shared" si="3479"/>
        <v>11.758620689655171</v>
      </c>
      <c r="GX67" s="1">
        <f t="shared" si="3480"/>
        <v>1.7637931034482756E-2</v>
      </c>
      <c r="GY67" s="1">
        <f t="shared" si="3481"/>
        <v>134.73634744118155</v>
      </c>
      <c r="GZ67" s="1"/>
      <c r="HA67" s="1"/>
      <c r="HB67" s="1" t="s">
        <v>11</v>
      </c>
      <c r="HC67" s="1" t="s">
        <v>31</v>
      </c>
      <c r="HD67" s="1">
        <v>29</v>
      </c>
      <c r="HE67" s="1">
        <v>2</v>
      </c>
      <c r="HF67" s="1">
        <v>0.107</v>
      </c>
      <c r="HG67" s="1">
        <f t="shared" si="3482"/>
        <v>5.5E-2</v>
      </c>
      <c r="HH67" s="1">
        <f t="shared" si="3483"/>
        <v>2.1107382550335569</v>
      </c>
      <c r="HI67" s="1">
        <f t="shared" si="3484"/>
        <v>3.1661073825503356E-3</v>
      </c>
      <c r="HJ67" s="1">
        <f t="shared" si="3485"/>
        <v>24.185928808622421</v>
      </c>
      <c r="HK67" s="1"/>
      <c r="HL67" s="1"/>
      <c r="HM67" s="1" t="s">
        <v>11</v>
      </c>
      <c r="HN67" s="1" t="s">
        <v>32</v>
      </c>
      <c r="HO67" s="1">
        <v>30</v>
      </c>
      <c r="HP67" s="1">
        <v>2</v>
      </c>
      <c r="HQ67" s="1">
        <v>0.13900000000000001</v>
      </c>
      <c r="HR67" s="1">
        <f t="shared" si="3486"/>
        <v>8.7000000000000022E-2</v>
      </c>
      <c r="HS67" s="1">
        <f t="shared" si="3487"/>
        <v>3.1481481481481488</v>
      </c>
      <c r="HT67" s="1">
        <f t="shared" si="3488"/>
        <v>4.7222222222222231E-3</v>
      </c>
      <c r="HU67" s="1">
        <f t="shared" si="3489"/>
        <v>36.073107031879296</v>
      </c>
      <c r="HV67" s="1"/>
      <c r="HW67" s="1"/>
      <c r="HX67" s="1" t="s">
        <v>11</v>
      </c>
      <c r="HY67" s="1" t="s">
        <v>33</v>
      </c>
      <c r="HZ67" s="1">
        <v>31</v>
      </c>
      <c r="IA67" s="1">
        <v>2</v>
      </c>
      <c r="IB67" s="1">
        <v>0.158</v>
      </c>
      <c r="IC67" s="1">
        <f t="shared" si="3490"/>
        <v>0.10300000000000001</v>
      </c>
      <c r="ID67" s="1">
        <f t="shared" si="3491"/>
        <v>3.6824324324324329</v>
      </c>
      <c r="IE67" s="1">
        <f t="shared" si="3492"/>
        <v>5.5236486486486495E-3</v>
      </c>
      <c r="IF67" s="1">
        <f t="shared" si="3493"/>
        <v>42.195212239594895</v>
      </c>
      <c r="IG67" s="1"/>
      <c r="IH67" s="1"/>
      <c r="II67" s="1" t="s">
        <v>11</v>
      </c>
      <c r="IJ67" s="1" t="s">
        <v>34</v>
      </c>
      <c r="IK67" s="1">
        <v>32</v>
      </c>
      <c r="IL67" s="1">
        <v>2</v>
      </c>
      <c r="IM67" s="1">
        <v>0.17599999999999999</v>
      </c>
      <c r="IN67" s="1">
        <f t="shared" si="3494"/>
        <v>0.121</v>
      </c>
      <c r="IO67" s="1">
        <f t="shared" si="3495"/>
        <v>4.2323232323232327</v>
      </c>
      <c r="IP67" s="1">
        <f t="shared" si="3496"/>
        <v>6.3484848484848489E-3</v>
      </c>
      <c r="IQ67" s="1">
        <f t="shared" si="3497"/>
        <v>48.496144961574615</v>
      </c>
      <c r="IR67" s="1"/>
      <c r="IS67" s="1"/>
      <c r="IT67" s="1" t="s">
        <v>11</v>
      </c>
      <c r="IU67" s="1" t="s">
        <v>35</v>
      </c>
      <c r="IV67" s="1">
        <v>35</v>
      </c>
      <c r="IW67" s="1">
        <v>2</v>
      </c>
      <c r="IX67" s="1">
        <v>0.22700000000000001</v>
      </c>
      <c r="IY67" s="1">
        <f t="shared" si="3498"/>
        <v>0.17200000000000001</v>
      </c>
      <c r="IZ67" s="1">
        <f t="shared" si="3499"/>
        <v>6.0000000000000009</v>
      </c>
      <c r="JA67" s="1">
        <f t="shared" si="3500"/>
        <v>9.0000000000000011E-3</v>
      </c>
      <c r="JB67" s="1">
        <f t="shared" si="3501"/>
        <v>68.751098107817</v>
      </c>
      <c r="JC67" s="1"/>
      <c r="JD67" s="1"/>
      <c r="JE67" s="1" t="s">
        <v>11</v>
      </c>
      <c r="JF67" s="3" t="s">
        <v>36</v>
      </c>
      <c r="JG67" s="3">
        <v>36</v>
      </c>
      <c r="JH67" s="1">
        <v>2</v>
      </c>
      <c r="JI67" s="1">
        <v>0.248</v>
      </c>
      <c r="JJ67" s="1">
        <f t="shared" si="3502"/>
        <v>0.191</v>
      </c>
      <c r="JK67" s="1">
        <f t="shared" si="3503"/>
        <v>6.6722408026755859</v>
      </c>
      <c r="JL67" s="1">
        <f t="shared" si="3504"/>
        <v>1.0008361204013379E-2</v>
      </c>
      <c r="JM67" s="1">
        <f t="shared" si="3505"/>
        <v>76.453980337288144</v>
      </c>
      <c r="JN67" s="1"/>
      <c r="JO67" s="1"/>
      <c r="JP67" s="1" t="s">
        <v>11</v>
      </c>
      <c r="JQ67" s="1" t="s">
        <v>37</v>
      </c>
      <c r="JR67" s="1">
        <v>37</v>
      </c>
      <c r="JS67" s="1">
        <v>2</v>
      </c>
      <c r="JT67" s="1">
        <v>0.26100000000000001</v>
      </c>
      <c r="JU67" s="1">
        <f t="shared" si="3506"/>
        <v>0.20300000000000001</v>
      </c>
      <c r="JV67" s="1">
        <f t="shared" si="3507"/>
        <v>7.0401337792642149</v>
      </c>
      <c r="JW67" s="1">
        <f t="shared" si="3508"/>
        <v>1.0560200668896323E-2</v>
      </c>
      <c r="JX67" s="1">
        <f t="shared" si="3509"/>
        <v>80.669488025058413</v>
      </c>
      <c r="JY67" s="1"/>
      <c r="JZ67" s="1"/>
      <c r="KA67" s="1" t="s">
        <v>11</v>
      </c>
      <c r="KB67" s="1" t="s">
        <v>38</v>
      </c>
      <c r="KC67" s="1">
        <v>38</v>
      </c>
      <c r="KD67" s="1">
        <v>2</v>
      </c>
      <c r="KE67" s="1">
        <v>0.28599999999999998</v>
      </c>
      <c r="KF67" s="1">
        <f t="shared" si="3510"/>
        <v>0.22499999999999998</v>
      </c>
      <c r="KG67" s="1">
        <f t="shared" si="3511"/>
        <v>7.6588628762541804</v>
      </c>
      <c r="KH67" s="1">
        <f t="shared" si="3512"/>
        <v>1.1488294314381271E-2</v>
      </c>
      <c r="KI67" s="1">
        <f t="shared" si="3513"/>
        <v>87.75920549994477</v>
      </c>
      <c r="KJ67" s="1"/>
      <c r="KK67" s="1"/>
      <c r="KL67" s="1" t="s">
        <v>11</v>
      </c>
      <c r="KM67" s="1" t="s">
        <v>39</v>
      </c>
      <c r="KN67" s="1">
        <v>39</v>
      </c>
      <c r="KO67" s="1">
        <v>2</v>
      </c>
      <c r="KP67" s="1">
        <v>0.29599999999999999</v>
      </c>
      <c r="KQ67" s="1">
        <f t="shared" si="3514"/>
        <v>0.23299999999999998</v>
      </c>
      <c r="KR67" s="1">
        <f t="shared" si="3515"/>
        <v>7.9865771812080535</v>
      </c>
      <c r="KS67" s="1">
        <f t="shared" si="3516"/>
        <v>1.1979865771812081E-2</v>
      </c>
      <c r="KT67" s="1">
        <f t="shared" si="3517"/>
        <v>91.514325221814559</v>
      </c>
      <c r="KU67" s="1"/>
      <c r="KV67" s="1"/>
      <c r="KW67" s="1" t="s">
        <v>11</v>
      </c>
      <c r="KX67" s="1" t="s">
        <v>40</v>
      </c>
      <c r="KY67" s="1">
        <v>42</v>
      </c>
      <c r="KZ67" s="1">
        <v>2</v>
      </c>
      <c r="LA67" s="1">
        <v>0.34</v>
      </c>
      <c r="LB67" s="1">
        <f t="shared" si="3518"/>
        <v>0.27500000000000002</v>
      </c>
      <c r="LC67" s="1">
        <f t="shared" si="3519"/>
        <v>9.5604026845637602</v>
      </c>
      <c r="LD67" s="1">
        <f t="shared" si="3520"/>
        <v>1.434060402684564E-2</v>
      </c>
      <c r="LE67" s="1">
        <f t="shared" si="3521"/>
        <v>109.54803048611333</v>
      </c>
      <c r="LF67" s="1"/>
      <c r="LG67" s="1"/>
      <c r="LH67" s="1" t="s">
        <v>11</v>
      </c>
      <c r="LI67" s="1" t="s">
        <v>41</v>
      </c>
      <c r="LJ67" s="1">
        <v>43</v>
      </c>
      <c r="LK67" s="1">
        <v>2</v>
      </c>
      <c r="LL67" s="1">
        <v>4.7E-2</v>
      </c>
      <c r="LM67" s="1">
        <f t="shared" si="3522"/>
        <v>1.0000000000000002E-2</v>
      </c>
      <c r="LN67" s="1">
        <f t="shared" si="3523"/>
        <v>-0.28716216216216206</v>
      </c>
      <c r="LO67" s="1">
        <f t="shared" si="3524"/>
        <v>-4.3074324324324313E-4</v>
      </c>
      <c r="LP67" s="1">
        <f t="shared" si="3525"/>
        <v>-3.2904523306106097</v>
      </c>
      <c r="LQ67" s="1"/>
      <c r="LR67" s="1"/>
      <c r="LS67" s="1" t="s">
        <v>11</v>
      </c>
      <c r="LT67" s="1" t="s">
        <v>42</v>
      </c>
      <c r="LU67" s="1">
        <v>44</v>
      </c>
      <c r="LV67" s="1">
        <v>2</v>
      </c>
      <c r="LW67" s="1">
        <v>7.6999999999999999E-2</v>
      </c>
      <c r="LX67" s="1">
        <f t="shared" si="3526"/>
        <v>3.4000000000000002E-2</v>
      </c>
      <c r="LY67" s="1">
        <f t="shared" ref="LY67:LY96" si="4250">(LX67-0.0442)/0.0281</f>
        <v>-0.36298932384341642</v>
      </c>
      <c r="LZ67" s="1">
        <f t="shared" si="3527"/>
        <v>-5.444839857651246E-4</v>
      </c>
      <c r="MA67" s="1">
        <f t="shared" si="3528"/>
        <v>-4.159319102608146</v>
      </c>
      <c r="MB67" s="1"/>
      <c r="MC67" s="1"/>
      <c r="MD67" s="1" t="s">
        <v>11</v>
      </c>
      <c r="ME67" s="1" t="s">
        <v>43</v>
      </c>
      <c r="MF67" s="1">
        <v>46</v>
      </c>
      <c r="MG67" s="1">
        <v>2</v>
      </c>
      <c r="MH67" s="1">
        <v>0.107</v>
      </c>
      <c r="MI67" s="1">
        <f t="shared" si="3529"/>
        <v>5.5E-2</v>
      </c>
      <c r="MJ67" s="1">
        <f t="shared" si="3530"/>
        <v>1.122033898305085</v>
      </c>
      <c r="MK67" s="1">
        <f t="shared" si="3531"/>
        <v>1.6830508474576277E-3</v>
      </c>
      <c r="ML67" s="1">
        <f t="shared" si="3532"/>
        <v>12.856843770444877</v>
      </c>
      <c r="MM67" s="1"/>
      <c r="MN67" s="1"/>
      <c r="MO67" s="1" t="s">
        <v>11</v>
      </c>
      <c r="MP67" s="1" t="s">
        <v>44</v>
      </c>
      <c r="MQ67" s="1">
        <v>52</v>
      </c>
      <c r="MR67" s="1">
        <v>2</v>
      </c>
      <c r="MS67" s="1">
        <v>0.157</v>
      </c>
      <c r="MT67" s="1">
        <f t="shared" si="3533"/>
        <v>9.4E-2</v>
      </c>
      <c r="MU67" s="1">
        <f t="shared" si="3534"/>
        <v>2.6262626262626263</v>
      </c>
      <c r="MV67" s="1">
        <f t="shared" si="3535"/>
        <v>3.9393939393939396E-3</v>
      </c>
      <c r="MW67" s="1">
        <f t="shared" si="3536"/>
        <v>30.093073245845822</v>
      </c>
      <c r="MX67" s="1"/>
      <c r="MY67" s="1"/>
      <c r="MZ67" s="1" t="s">
        <v>11</v>
      </c>
      <c r="NA67" s="1" t="s">
        <v>45</v>
      </c>
      <c r="NB67" s="1">
        <v>53</v>
      </c>
      <c r="NC67" s="1">
        <v>2</v>
      </c>
      <c r="ND67" s="1">
        <v>0.16400000000000001</v>
      </c>
      <c r="NE67" s="1">
        <f t="shared" si="3537"/>
        <v>7.1000000000000008E-2</v>
      </c>
      <c r="NF67" s="1">
        <f t="shared" si="3538"/>
        <v>1.7060810810810811</v>
      </c>
      <c r="NG67" s="1">
        <f t="shared" si="3539"/>
        <v>2.5591216216216219E-3</v>
      </c>
      <c r="NH67" s="1">
        <f t="shared" si="3540"/>
        <v>19.549157964215983</v>
      </c>
      <c r="NI67" s="1"/>
      <c r="NJ67" s="1"/>
      <c r="NK67" s="1" t="s">
        <v>11</v>
      </c>
      <c r="NL67" s="1" t="s">
        <v>46</v>
      </c>
      <c r="NM67" s="1">
        <v>56</v>
      </c>
      <c r="NN67" s="1">
        <v>2</v>
      </c>
      <c r="NO67" s="1">
        <v>0.192</v>
      </c>
      <c r="NP67" s="1">
        <f t="shared" si="3541"/>
        <v>0.1</v>
      </c>
      <c r="NQ67" s="1">
        <f t="shared" si="3542"/>
        <v>2.7491525423728818</v>
      </c>
      <c r="NR67" s="1">
        <f t="shared" si="3543"/>
        <v>4.1237288135593225E-3</v>
      </c>
      <c r="NS67" s="1">
        <f t="shared" si="3544"/>
        <v>31.501209359005415</v>
      </c>
      <c r="NT67" s="1"/>
      <c r="NU67" s="1"/>
      <c r="NV67" s="1" t="s">
        <v>11</v>
      </c>
      <c r="NW67" s="1" t="s">
        <v>47</v>
      </c>
      <c r="NX67" s="1">
        <v>57</v>
      </c>
      <c r="NY67" s="1">
        <v>2</v>
      </c>
      <c r="NZ67" s="1">
        <v>1.7000000000000001E-2</v>
      </c>
      <c r="OA67" s="1">
        <f t="shared" si="3545"/>
        <v>2.9000000000000001E-2</v>
      </c>
      <c r="OB67" s="1">
        <f t="shared" si="3546"/>
        <v>1.662379421221865</v>
      </c>
      <c r="OC67" s="1">
        <f t="shared" si="3547"/>
        <v>2.4935691318327975E-3</v>
      </c>
      <c r="OD67" s="1">
        <f t="shared" si="3548"/>
        <v>19.048401780140079</v>
      </c>
      <c r="OE67" s="1"/>
      <c r="OF67" s="1"/>
      <c r="OG67" s="1" t="s">
        <v>11</v>
      </c>
      <c r="OH67" s="1" t="s">
        <v>48</v>
      </c>
      <c r="OI67" s="1">
        <v>58</v>
      </c>
      <c r="OJ67" s="1">
        <v>2</v>
      </c>
      <c r="OK67" s="1">
        <v>0.03</v>
      </c>
      <c r="OL67" s="1">
        <f t="shared" si="3549"/>
        <v>4.1999999999999996E-2</v>
      </c>
      <c r="OM67" s="1">
        <f t="shared" si="3550"/>
        <v>2.0806451612903225</v>
      </c>
      <c r="ON67" s="1">
        <f t="shared" si="3551"/>
        <v>3.1209677419354836E-3</v>
      </c>
      <c r="OO67" s="1">
        <f t="shared" si="3552"/>
        <v>23.841106601904279</v>
      </c>
      <c r="OP67" s="1"/>
      <c r="OQ67" s="1"/>
      <c r="OR67" s="1" t="s">
        <v>11</v>
      </c>
      <c r="OS67" s="1" t="s">
        <v>49</v>
      </c>
      <c r="OT67" s="1">
        <v>59</v>
      </c>
      <c r="OU67" s="1">
        <v>2</v>
      </c>
      <c r="OV67" s="1">
        <v>4.1000000000000002E-2</v>
      </c>
      <c r="OW67" s="1">
        <f t="shared" si="3553"/>
        <v>5.3000000000000005E-2</v>
      </c>
      <c r="OX67" s="1">
        <f t="shared" si="3554"/>
        <v>2.5064516129032262</v>
      </c>
      <c r="OY67" s="1">
        <f t="shared" si="3555"/>
        <v>3.7596774193548394E-3</v>
      </c>
      <c r="OZ67" s="1">
        <f t="shared" si="3556"/>
        <v>28.720216790200976</v>
      </c>
      <c r="PA67" s="1"/>
      <c r="PB67" s="1"/>
      <c r="PC67" s="1" t="s">
        <v>11</v>
      </c>
      <c r="PD67" s="1" t="s">
        <v>50</v>
      </c>
      <c r="PE67" s="1">
        <v>60</v>
      </c>
      <c r="PF67" s="1">
        <v>2</v>
      </c>
      <c r="PG67" s="1">
        <v>0.05</v>
      </c>
      <c r="PH67" s="1">
        <f t="shared" si="3557"/>
        <v>6.2E-2</v>
      </c>
      <c r="PI67" s="1">
        <f t="shared" si="3558"/>
        <v>2.8419354838709676</v>
      </c>
      <c r="PJ67" s="1">
        <f t="shared" si="3559"/>
        <v>4.2629032258064518E-3</v>
      </c>
      <c r="PK67" s="1">
        <f t="shared" si="3560"/>
        <v>32.564364211283213</v>
      </c>
      <c r="PL67" s="1"/>
      <c r="PM67" s="1"/>
      <c r="PN67" s="1" t="s">
        <v>11</v>
      </c>
      <c r="PO67" s="1" t="s">
        <v>51</v>
      </c>
      <c r="PP67" s="1">
        <v>63</v>
      </c>
      <c r="PQ67" s="1">
        <v>2</v>
      </c>
      <c r="PR67" s="1">
        <v>7.4999999999999997E-2</v>
      </c>
      <c r="PS67" s="1">
        <f t="shared" si="3561"/>
        <v>8.8999999999999996E-2</v>
      </c>
      <c r="PT67" s="1">
        <f t="shared" si="3562"/>
        <v>3.7313915857605178</v>
      </c>
      <c r="PU67" s="1">
        <f t="shared" si="3563"/>
        <v>5.5970873786407764E-3</v>
      </c>
      <c r="PV67" s="1">
        <f t="shared" si="3564"/>
        <v>42.756211498550698</v>
      </c>
      <c r="PW67" s="1"/>
      <c r="PX67" s="1"/>
      <c r="PY67" s="1" t="s">
        <v>11</v>
      </c>
      <c r="PZ67" s="1" t="s">
        <v>52</v>
      </c>
      <c r="QA67" s="1">
        <v>64</v>
      </c>
      <c r="QB67" s="1">
        <v>2</v>
      </c>
      <c r="QC67" s="1">
        <v>8.3000000000000004E-2</v>
      </c>
      <c r="QD67" s="1">
        <f t="shared" si="3565"/>
        <v>8.4000000000000005E-2</v>
      </c>
      <c r="QE67" s="1">
        <f t="shared" si="3566"/>
        <v>3.5387096774193552</v>
      </c>
      <c r="QF67" s="1">
        <f t="shared" si="3567"/>
        <v>5.3080645161290331E-3</v>
      </c>
      <c r="QG67" s="1">
        <f t="shared" si="3568"/>
        <v>40.548362701223255</v>
      </c>
      <c r="QH67" s="1"/>
      <c r="QI67" s="1"/>
      <c r="QJ67" s="1" t="s">
        <v>11</v>
      </c>
      <c r="QK67" s="1" t="s">
        <v>53</v>
      </c>
      <c r="QL67" s="1">
        <v>65</v>
      </c>
      <c r="QM67" s="1">
        <v>2</v>
      </c>
      <c r="QN67" s="1">
        <v>9.5000000000000001E-2</v>
      </c>
      <c r="QO67" s="1">
        <f t="shared" si="3569"/>
        <v>9.7000000000000003E-2</v>
      </c>
      <c r="QP67" s="1">
        <f t="shared" si="3570"/>
        <v>3.9579288025889969</v>
      </c>
      <c r="QQ67" s="1">
        <f t="shared" si="3571"/>
        <v>5.9368932038834955E-3</v>
      </c>
      <c r="QR67" s="1">
        <f t="shared" si="3572"/>
        <v>45.35199190175846</v>
      </c>
      <c r="QS67" s="1"/>
      <c r="QT67" s="1"/>
      <c r="QU67" s="1" t="s">
        <v>11</v>
      </c>
      <c r="QV67" s="1" t="s">
        <v>54</v>
      </c>
      <c r="QW67" s="1">
        <v>66</v>
      </c>
      <c r="QX67" s="1">
        <v>2</v>
      </c>
      <c r="QY67" s="1">
        <v>0.104</v>
      </c>
      <c r="QZ67" s="1">
        <f t="shared" si="3573"/>
        <v>0.10299999999999999</v>
      </c>
      <c r="RA67" s="1">
        <f t="shared" si="3574"/>
        <v>4.2019230769230766</v>
      </c>
      <c r="RB67" s="1">
        <f t="shared" si="3575"/>
        <v>6.3028846153846147E-3</v>
      </c>
      <c r="RC67" s="1">
        <f t="shared" si="3576"/>
        <v>48.147804283839783</v>
      </c>
      <c r="RD67" s="1"/>
      <c r="RE67" s="1"/>
      <c r="RF67" s="1" t="s">
        <v>11</v>
      </c>
      <c r="RG67" s="1" t="s">
        <v>55</v>
      </c>
      <c r="RH67" s="1">
        <v>67</v>
      </c>
      <c r="RI67" s="1">
        <v>2</v>
      </c>
      <c r="RJ67" s="1">
        <v>0.11700000000000001</v>
      </c>
      <c r="RK67" s="1">
        <f t="shared" si="3577"/>
        <v>0.11800000000000001</v>
      </c>
      <c r="RL67" s="1">
        <f t="shared" si="3578"/>
        <v>4.666666666666667</v>
      </c>
      <c r="RM67" s="1">
        <f t="shared" si="3579"/>
        <v>7.000000000000001E-3</v>
      </c>
      <c r="RN67" s="1">
        <f t="shared" si="3580"/>
        <v>53.473076306079889</v>
      </c>
      <c r="RO67" s="1"/>
      <c r="RP67" s="1"/>
      <c r="RQ67" s="1" t="s">
        <v>11</v>
      </c>
      <c r="RR67" s="1" t="s">
        <v>56</v>
      </c>
      <c r="RS67" s="1">
        <v>70</v>
      </c>
      <c r="RT67" s="1">
        <v>2</v>
      </c>
      <c r="RU67" s="1">
        <v>0.13400000000000001</v>
      </c>
      <c r="RV67" s="1">
        <f t="shared" si="3581"/>
        <v>0.128</v>
      </c>
      <c r="RW67" s="1">
        <f t="shared" si="3582"/>
        <v>4.9583333333333339</v>
      </c>
      <c r="RX67" s="1">
        <f t="shared" si="3583"/>
        <v>7.4375000000000014E-3</v>
      </c>
      <c r="RY67" s="1">
        <f t="shared" si="3584"/>
        <v>56.815143575209888</v>
      </c>
      <c r="RZ67" s="1"/>
      <c r="SA67" s="1"/>
      <c r="SB67" s="2" t="s">
        <v>11</v>
      </c>
      <c r="SC67" s="1" t="s">
        <v>57</v>
      </c>
      <c r="SD67" s="1">
        <v>71</v>
      </c>
      <c r="SE67" s="2">
        <v>2</v>
      </c>
      <c r="SF67" s="1">
        <v>0.04</v>
      </c>
      <c r="SG67" s="1">
        <f t="shared" si="3585"/>
        <v>3.6000000000000004E-2</v>
      </c>
      <c r="SH67" s="1">
        <f t="shared" si="3586"/>
        <v>1.9863013698630139</v>
      </c>
      <c r="SI67" s="1">
        <f t="shared" si="3587"/>
        <v>2.979452054794521E-3</v>
      </c>
      <c r="SJ67" s="1">
        <f t="shared" si="3588"/>
        <v>22.760066725190562</v>
      </c>
      <c r="SK67" s="1"/>
      <c r="SL67" s="1"/>
      <c r="SM67" s="2" t="s">
        <v>11</v>
      </c>
      <c r="SN67" s="1" t="s">
        <v>58</v>
      </c>
      <c r="SO67" s="1">
        <v>72</v>
      </c>
      <c r="SP67" s="2">
        <v>2</v>
      </c>
      <c r="SQ67" s="1">
        <v>5.6000000000000001E-2</v>
      </c>
      <c r="SR67" s="1">
        <f t="shared" si="3589"/>
        <v>0.05</v>
      </c>
      <c r="SS67" s="1">
        <f t="shared" si="3590"/>
        <v>2.395189003436426</v>
      </c>
      <c r="ST67" s="1">
        <f t="shared" si="3591"/>
        <v>3.592783505154639E-3</v>
      </c>
      <c r="SU67" s="1">
        <f t="shared" si="3592"/>
        <v>27.445312360337024</v>
      </c>
      <c r="SV67" s="1"/>
      <c r="SW67" s="1"/>
      <c r="SX67" s="2" t="s">
        <v>11</v>
      </c>
      <c r="SY67" s="1" t="s">
        <v>59</v>
      </c>
      <c r="SZ67" s="1">
        <v>73</v>
      </c>
      <c r="TA67" s="2">
        <v>2</v>
      </c>
      <c r="TB67" s="1">
        <v>7.0000000000000007E-2</v>
      </c>
      <c r="TC67" s="1">
        <f t="shared" si="3593"/>
        <v>6.4000000000000001E-2</v>
      </c>
      <c r="TD67" s="1">
        <f t="shared" si="3594"/>
        <v>2.8206896551724134</v>
      </c>
      <c r="TE67" s="1">
        <f t="shared" si="3595"/>
        <v>4.2310344827586202E-3</v>
      </c>
      <c r="TF67" s="1">
        <f t="shared" si="3596"/>
        <v>32.32091853574385</v>
      </c>
      <c r="TG67" s="1"/>
      <c r="TH67" s="1"/>
      <c r="TI67" s="2" t="s">
        <v>11</v>
      </c>
      <c r="TJ67" s="1" t="s">
        <v>60</v>
      </c>
      <c r="TK67" s="1">
        <v>74</v>
      </c>
      <c r="TL67" s="2">
        <v>2</v>
      </c>
      <c r="TM67" s="1">
        <v>8.1000000000000003E-2</v>
      </c>
      <c r="TN67" s="1">
        <f t="shared" si="3597"/>
        <v>7.4999999999999997E-2</v>
      </c>
      <c r="TO67" s="1">
        <f t="shared" si="3598"/>
        <v>3.1958762886597936</v>
      </c>
      <c r="TP67" s="1">
        <f t="shared" si="3599"/>
        <v>4.7938144329896905E-3</v>
      </c>
      <c r="TQ67" s="1">
        <f t="shared" si="3600"/>
        <v>36.62000071034926</v>
      </c>
      <c r="TR67" s="1"/>
      <c r="TS67" s="1"/>
      <c r="TT67" s="2" t="s">
        <v>11</v>
      </c>
      <c r="TU67" s="1" t="s">
        <v>61</v>
      </c>
      <c r="TV67" s="1">
        <v>77</v>
      </c>
      <c r="TW67" s="2">
        <v>2</v>
      </c>
      <c r="TX67" s="1">
        <v>0.109</v>
      </c>
      <c r="TY67" s="1">
        <f t="shared" si="3601"/>
        <v>0.1</v>
      </c>
      <c r="TZ67" s="1">
        <f t="shared" si="3602"/>
        <v>4.0274914089347078</v>
      </c>
      <c r="UA67" s="1">
        <f t="shared" si="3603"/>
        <v>6.0412371134020617E-3</v>
      </c>
      <c r="UB67" s="1">
        <f t="shared" si="3604"/>
        <v>46.149076164010033</v>
      </c>
      <c r="UC67" s="1"/>
      <c r="UD67" s="1"/>
      <c r="UE67" s="2" t="s">
        <v>11</v>
      </c>
      <c r="UF67" s="1" t="s">
        <v>62</v>
      </c>
      <c r="UG67" s="1">
        <v>78</v>
      </c>
      <c r="UH67" s="2">
        <v>2</v>
      </c>
      <c r="UI67" s="1">
        <v>0.113</v>
      </c>
      <c r="UJ67" s="1">
        <f t="shared" si="3605"/>
        <v>0.10500000000000001</v>
      </c>
      <c r="UK67" s="1">
        <f t="shared" si="3606"/>
        <v>3.7958477508650521</v>
      </c>
      <c r="UL67" s="1">
        <f t="shared" si="3607"/>
        <v>5.6937716262975783E-3</v>
      </c>
      <c r="UM67" s="1">
        <f t="shared" si="3608"/>
        <v>43.494783520343283</v>
      </c>
      <c r="UN67" s="1"/>
      <c r="UO67" s="1"/>
      <c r="UP67" s="2" t="s">
        <v>11</v>
      </c>
      <c r="UQ67" s="1" t="s">
        <v>63</v>
      </c>
      <c r="UR67" s="1">
        <v>79</v>
      </c>
      <c r="US67" s="2">
        <v>2</v>
      </c>
      <c r="UT67" s="1">
        <v>0.11799999999999999</v>
      </c>
      <c r="UU67" s="1">
        <f t="shared" si="3609"/>
        <v>0.109</v>
      </c>
      <c r="UV67" s="1">
        <f t="shared" si="3610"/>
        <v>4.3310344827586205</v>
      </c>
      <c r="UW67" s="1">
        <f t="shared" si="3611"/>
        <v>6.4965517241379308E-3</v>
      </c>
      <c r="UX67" s="1">
        <f t="shared" si="3612"/>
        <v>49.627229438746056</v>
      </c>
      <c r="UY67" s="1"/>
      <c r="UZ67" s="1"/>
      <c r="VA67" s="2" t="s">
        <v>11</v>
      </c>
      <c r="VB67" s="1" t="s">
        <v>64</v>
      </c>
      <c r="VC67" s="1">
        <v>80</v>
      </c>
      <c r="VD67" s="2">
        <v>2</v>
      </c>
      <c r="VE67" s="1">
        <v>0.127</v>
      </c>
      <c r="VF67" s="1">
        <f t="shared" si="3613"/>
        <v>0.11700000000000001</v>
      </c>
      <c r="VG67" s="1">
        <f t="shared" si="2764"/>
        <v>4.5793103448275856</v>
      </c>
      <c r="VH67" s="1">
        <f t="shared" si="3614"/>
        <v>6.8689655172413785E-3</v>
      </c>
      <c r="VI67" s="1">
        <f t="shared" si="3615"/>
        <v>52.472102463897102</v>
      </c>
      <c r="VJ67" s="1"/>
      <c r="VK67" s="1"/>
      <c r="VL67" s="2" t="s">
        <v>11</v>
      </c>
      <c r="VM67" s="1" t="s">
        <v>65</v>
      </c>
      <c r="VN67" s="1">
        <v>84</v>
      </c>
      <c r="VO67" s="2">
        <v>2</v>
      </c>
      <c r="VP67" s="1">
        <v>0.154</v>
      </c>
      <c r="VQ67" s="1">
        <f t="shared" si="3616"/>
        <v>0.14199999999999999</v>
      </c>
      <c r="VR67" s="1">
        <f t="shared" si="3617"/>
        <v>5.4501718213058412</v>
      </c>
      <c r="VS67" s="1">
        <f t="shared" si="3618"/>
        <v>8.1752577319587627E-3</v>
      </c>
      <c r="VT67" s="1">
        <f t="shared" si="3619"/>
        <v>62.450882931842926</v>
      </c>
      <c r="VU67" s="1"/>
      <c r="VV67" s="1"/>
      <c r="VW67" s="2" t="s">
        <v>11</v>
      </c>
      <c r="VX67" s="1" t="s">
        <v>66</v>
      </c>
      <c r="VY67" s="1">
        <v>85</v>
      </c>
      <c r="VZ67" s="2">
        <v>2</v>
      </c>
      <c r="WA67" s="1">
        <v>3.5999999999999997E-2</v>
      </c>
      <c r="WB67" s="1">
        <f t="shared" si="3620"/>
        <v>3.0999999999999996E-2</v>
      </c>
      <c r="WC67" s="1">
        <f t="shared" si="3621"/>
        <v>1.3135888501742159</v>
      </c>
      <c r="WD67" s="1">
        <f t="shared" si="3622"/>
        <v>1.9703832752613237E-3</v>
      </c>
      <c r="WE67" s="1">
        <f t="shared" si="3623"/>
        <v>15.051779318610338</v>
      </c>
      <c r="WF67" s="1"/>
      <c r="WG67" s="1"/>
      <c r="WH67" s="2" t="s">
        <v>11</v>
      </c>
      <c r="WI67" s="1" t="s">
        <v>67</v>
      </c>
      <c r="WJ67" s="1">
        <v>86</v>
      </c>
      <c r="WK67" s="2">
        <v>2</v>
      </c>
      <c r="WL67" s="1">
        <v>5.2999999999999999E-2</v>
      </c>
      <c r="WM67" s="1">
        <f t="shared" si="3624"/>
        <v>4.4999999999999998E-2</v>
      </c>
      <c r="WN67" s="1">
        <f t="shared" si="3625"/>
        <v>1.7187499999999998</v>
      </c>
      <c r="WO67" s="1">
        <f t="shared" si="3626"/>
        <v>2.5781249999999997E-3</v>
      </c>
      <c r="WP67" s="1">
        <f t="shared" si="3627"/>
        <v>19.694324978801742</v>
      </c>
      <c r="WQ67" s="1"/>
      <c r="WR67" s="1"/>
      <c r="WS67" s="2" t="s">
        <v>11</v>
      </c>
      <c r="WT67" s="1" t="s">
        <v>68</v>
      </c>
      <c r="WU67" s="1">
        <v>87</v>
      </c>
      <c r="WV67" s="2">
        <v>2</v>
      </c>
      <c r="WW67" s="1">
        <v>0.06</v>
      </c>
      <c r="WX67" s="1">
        <f t="shared" si="3628"/>
        <v>5.2999999999999999E-2</v>
      </c>
      <c r="WY67" s="1">
        <f t="shared" si="3629"/>
        <v>1.9860627177700347</v>
      </c>
      <c r="WZ67" s="1">
        <f t="shared" si="3630"/>
        <v>2.9790940766550524E-3</v>
      </c>
      <c r="XA67" s="1">
        <f t="shared" si="3631"/>
        <v>22.757332126280886</v>
      </c>
      <c r="XB67" s="1"/>
      <c r="XC67" s="1"/>
      <c r="XD67" s="2" t="s">
        <v>11</v>
      </c>
      <c r="XE67" s="1" t="s">
        <v>69</v>
      </c>
      <c r="XF67" s="1">
        <v>88</v>
      </c>
      <c r="XG67" s="2">
        <v>2</v>
      </c>
      <c r="XH67" s="1">
        <v>7.1999999999999995E-2</v>
      </c>
      <c r="XI67" s="1">
        <f t="shared" si="3632"/>
        <v>6.3E-2</v>
      </c>
      <c r="XJ67" s="1">
        <f t="shared" si="3633"/>
        <v>2.3055555555555558</v>
      </c>
      <c r="XK67" s="1">
        <f t="shared" si="3634"/>
        <v>3.4583333333333337E-3</v>
      </c>
      <c r="XL67" s="1">
        <f t="shared" si="3635"/>
        <v>26.418246032170423</v>
      </c>
      <c r="XM67" s="1"/>
      <c r="XN67" s="1"/>
      <c r="XO67" s="2" t="s">
        <v>11</v>
      </c>
      <c r="XP67" s="1" t="s">
        <v>70</v>
      </c>
      <c r="XQ67" s="1">
        <v>91</v>
      </c>
      <c r="XR67" s="2">
        <v>2</v>
      </c>
      <c r="XS67" s="1">
        <v>0.1</v>
      </c>
      <c r="XT67" s="1">
        <f t="shared" si="3636"/>
        <v>8.900000000000001E-2</v>
      </c>
      <c r="XU67" s="1">
        <f t="shared" si="3637"/>
        <v>3.2006920415224918</v>
      </c>
      <c r="XV67" s="1">
        <f t="shared" si="3638"/>
        <v>4.8010380622837377E-3</v>
      </c>
      <c r="XW67" s="1">
        <f t="shared" si="3639"/>
        <v>36.675182093270315</v>
      </c>
      <c r="XX67" s="1"/>
      <c r="XY67" s="1"/>
      <c r="XZ67" s="2" t="s">
        <v>11</v>
      </c>
      <c r="YA67" s="1" t="s">
        <v>71</v>
      </c>
      <c r="YB67" s="1">
        <v>92</v>
      </c>
      <c r="YC67" s="2">
        <v>2</v>
      </c>
      <c r="YD67" s="1">
        <v>0.10299999999999999</v>
      </c>
      <c r="YE67" s="1">
        <f t="shared" si="3640"/>
        <v>9.1999999999999998E-2</v>
      </c>
      <c r="YF67" s="1">
        <f t="shared" si="3641"/>
        <v>3.4158075601374569</v>
      </c>
      <c r="YG67" s="1">
        <f t="shared" si="3642"/>
        <v>5.1237113402061857E-3</v>
      </c>
      <c r="YH67" s="1">
        <f t="shared" si="3643"/>
        <v>39.140086780738883</v>
      </c>
      <c r="YI67" s="1"/>
      <c r="YJ67" s="1"/>
      <c r="YK67" s="2" t="s">
        <v>11</v>
      </c>
      <c r="YL67" s="1" t="s">
        <v>72</v>
      </c>
      <c r="YM67" s="1">
        <v>93</v>
      </c>
      <c r="YN67" s="2">
        <v>2</v>
      </c>
      <c r="YO67" s="1">
        <v>0.114</v>
      </c>
      <c r="YP67" s="1">
        <f t="shared" si="3644"/>
        <v>0.10300000000000001</v>
      </c>
      <c r="YQ67" s="1">
        <f t="shared" si="3645"/>
        <v>3.7474402730375429</v>
      </c>
      <c r="YR67" s="1">
        <f t="shared" si="3646"/>
        <v>5.6211604095563143E-3</v>
      </c>
      <c r="YS67" s="1">
        <f t="shared" si="3647"/>
        <v>42.940105644131435</v>
      </c>
      <c r="YT67" s="1"/>
      <c r="YU67" s="1"/>
      <c r="YV67" s="2" t="s">
        <v>11</v>
      </c>
      <c r="YW67" s="1" t="s">
        <v>73</v>
      </c>
      <c r="YX67" s="1">
        <v>94</v>
      </c>
      <c r="YY67" s="2">
        <v>2</v>
      </c>
      <c r="YZ67" s="1">
        <v>0.123</v>
      </c>
      <c r="ZA67" s="1">
        <f t="shared" si="3648"/>
        <v>0.11</v>
      </c>
      <c r="ZB67" s="1">
        <f t="shared" si="3649"/>
        <v>3.9387755102040818</v>
      </c>
      <c r="ZC67" s="1">
        <f t="shared" si="3650"/>
        <v>5.9081632653061227E-3</v>
      </c>
      <c r="ZD67" s="1">
        <f t="shared" si="3651"/>
        <v>45.132523587784625</v>
      </c>
      <c r="ZE67" s="1"/>
      <c r="ZF67" s="1"/>
      <c r="ZG67" s="2" t="s">
        <v>11</v>
      </c>
      <c r="ZH67" s="1" t="s">
        <v>74</v>
      </c>
      <c r="ZI67" s="1">
        <v>95</v>
      </c>
      <c r="ZJ67" s="2">
        <v>2</v>
      </c>
      <c r="ZK67" s="1">
        <v>0.127</v>
      </c>
      <c r="ZL67" s="1">
        <f t="shared" si="3652"/>
        <v>0.114</v>
      </c>
      <c r="ZM67" s="1">
        <f t="shared" si="3653"/>
        <v>4.0952380952380958</v>
      </c>
      <c r="ZN67" s="1">
        <f t="shared" si="3654"/>
        <v>6.1428571428571435E-3</v>
      </c>
      <c r="ZO67" s="1">
        <f t="shared" si="3655"/>
        <v>46.925352676763985</v>
      </c>
      <c r="ZP67" s="1"/>
      <c r="ZQ67" s="1"/>
      <c r="ZR67" s="2" t="s">
        <v>11</v>
      </c>
      <c r="ZS67" s="1" t="s">
        <v>75</v>
      </c>
      <c r="ZT67" s="1">
        <v>99</v>
      </c>
      <c r="ZU67" s="2">
        <v>2</v>
      </c>
      <c r="ZV67" s="1">
        <v>0.14099999999999999</v>
      </c>
      <c r="ZW67" s="1">
        <f t="shared" si="3656"/>
        <v>0.126</v>
      </c>
      <c r="ZX67" s="1">
        <f t="shared" si="3657"/>
        <v>4.3835616438356162</v>
      </c>
      <c r="ZY67" s="1">
        <f t="shared" si="3658"/>
        <v>6.5753424657534242E-3</v>
      </c>
      <c r="ZZ67" s="1">
        <f t="shared" si="3659"/>
        <v>50.229112772834327</v>
      </c>
      <c r="AAA67" s="1"/>
      <c r="AAB67" s="1"/>
      <c r="AAC67" s="2" t="s">
        <v>11</v>
      </c>
      <c r="AAD67" s="1" t="s">
        <v>76</v>
      </c>
      <c r="AAE67" s="1">
        <v>100</v>
      </c>
      <c r="AAF67" s="2">
        <v>2</v>
      </c>
      <c r="AAG67" s="1">
        <v>0.04</v>
      </c>
      <c r="AAH67" s="1">
        <f t="shared" si="3660"/>
        <v>3.7999999999999999E-2</v>
      </c>
      <c r="AAI67" s="1">
        <f t="shared" si="3661"/>
        <v>2.2103448275862068</v>
      </c>
      <c r="AAJ67" s="1">
        <f t="shared" si="3662"/>
        <v>3.3155172413793102E-3</v>
      </c>
      <c r="AAK67" s="1">
        <f t="shared" si="3663"/>
        <v>25.327272348914189</v>
      </c>
      <c r="AAL67" s="1"/>
      <c r="AAM67" s="1"/>
      <c r="AAN67" s="2" t="s">
        <v>11</v>
      </c>
      <c r="AAO67" s="1" t="s">
        <v>77</v>
      </c>
      <c r="AAP67" s="1">
        <v>101</v>
      </c>
      <c r="AAQ67" s="2">
        <v>2</v>
      </c>
      <c r="AAR67" s="1">
        <v>5.6000000000000001E-2</v>
      </c>
      <c r="AAS67" s="1">
        <f t="shared" si="3664"/>
        <v>4.9000000000000002E-2</v>
      </c>
      <c r="AAT67" s="1">
        <f t="shared" si="3665"/>
        <v>2.394463667820069</v>
      </c>
      <c r="AAU67" s="1">
        <f t="shared" si="3666"/>
        <v>3.5916955017301034E-3</v>
      </c>
      <c r="AAV67" s="1">
        <f t="shared" si="3667"/>
        <v>27.437001090316812</v>
      </c>
      <c r="AAW67" s="1"/>
      <c r="AAX67" s="1"/>
      <c r="AAY67" s="2" t="s">
        <v>11</v>
      </c>
      <c r="AAZ67" s="1" t="s">
        <v>78</v>
      </c>
      <c r="ABA67" s="1">
        <v>102</v>
      </c>
      <c r="ABB67" s="2">
        <v>2</v>
      </c>
      <c r="ABC67" s="1">
        <v>6.5000000000000002E-2</v>
      </c>
      <c r="ABD67" s="1">
        <f t="shared" si="3668"/>
        <v>5.8000000000000003E-2</v>
      </c>
      <c r="ABE67" s="1">
        <f t="shared" si="3669"/>
        <v>2.7517241379310349</v>
      </c>
      <c r="ABF67" s="1">
        <f t="shared" si="3670"/>
        <v>4.1275862068965528E-3</v>
      </c>
      <c r="ABG67" s="1">
        <f t="shared" si="3671"/>
        <v>31.530676028757458</v>
      </c>
      <c r="ABH67" s="1"/>
      <c r="ABI67" s="1"/>
      <c r="ABJ67" s="2" t="s">
        <v>11</v>
      </c>
      <c r="ABK67" s="1" t="s">
        <v>79</v>
      </c>
      <c r="ABL67" s="1">
        <v>112</v>
      </c>
      <c r="ABM67" s="2">
        <v>2</v>
      </c>
      <c r="ABN67" s="1">
        <v>0.123</v>
      </c>
      <c r="ABO67" s="1">
        <f t="shared" ref="ABO67:ABO80" si="4251">ABN67-0.017</f>
        <v>0.106</v>
      </c>
      <c r="ABP67" s="1">
        <f t="shared" si="3672"/>
        <v>4.4557823129251704</v>
      </c>
      <c r="ABQ67" s="1">
        <f t="shared" si="3673"/>
        <v>6.6836734693877554E-3</v>
      </c>
      <c r="ABR67" s="1">
        <f t="shared" si="3674"/>
        <v>51.056654490499014</v>
      </c>
      <c r="ABS67" s="1"/>
      <c r="ABT67" s="1"/>
      <c r="ABU67" s="2" t="s">
        <v>11</v>
      </c>
      <c r="ABV67" s="1" t="s">
        <v>80</v>
      </c>
      <c r="ABW67" s="1">
        <v>113</v>
      </c>
      <c r="ABX67" s="2">
        <v>2</v>
      </c>
      <c r="ABY67" s="1">
        <v>4.2000000000000003E-2</v>
      </c>
      <c r="ABZ67" s="1">
        <f t="shared" si="3675"/>
        <v>2.9000000000000005E-2</v>
      </c>
      <c r="ACA67" s="1">
        <f t="shared" si="3676"/>
        <v>0.69642857142857151</v>
      </c>
      <c r="ACB67" s="1">
        <f t="shared" si="3677"/>
        <v>1.0446428571428573E-3</v>
      </c>
      <c r="ACC67" s="1">
        <f t="shared" si="3678"/>
        <v>7.9800381732287589</v>
      </c>
      <c r="ACD67" s="1"/>
      <c r="ACE67" s="1"/>
      <c r="ACF67" s="2" t="s">
        <v>11</v>
      </c>
      <c r="ACG67" s="1" t="s">
        <v>81</v>
      </c>
      <c r="ACH67" s="1">
        <v>114</v>
      </c>
      <c r="ACI67" s="2">
        <v>2</v>
      </c>
      <c r="ACJ67" s="1">
        <v>5.8999999999999997E-2</v>
      </c>
      <c r="ACK67" s="1">
        <f t="shared" si="3679"/>
        <v>4.4999999999999998E-2</v>
      </c>
      <c r="ACL67" s="1">
        <f t="shared" si="3680"/>
        <v>1.193548387096774</v>
      </c>
      <c r="ACM67" s="1">
        <f t="shared" si="3681"/>
        <v>1.7903225806451611E-3</v>
      </c>
      <c r="ACN67" s="1">
        <f t="shared" si="3682"/>
        <v>13.676293709619507</v>
      </c>
      <c r="ACO67" s="1"/>
      <c r="ACP67" s="1"/>
      <c r="ACQ67" s="2" t="s">
        <v>11</v>
      </c>
      <c r="ACR67" s="1" t="s">
        <v>82</v>
      </c>
      <c r="ACS67" s="1">
        <v>115</v>
      </c>
      <c r="ACT67" s="2">
        <v>2</v>
      </c>
      <c r="ACU67" s="1">
        <v>6.9000000000000006E-2</v>
      </c>
      <c r="ACV67" s="1">
        <f t="shared" si="3683"/>
        <v>5.5000000000000007E-2</v>
      </c>
      <c r="ACW67" s="1">
        <f t="shared" si="3684"/>
        <v>1.5907473309608542</v>
      </c>
      <c r="ACX67" s="1">
        <f t="shared" si="3685"/>
        <v>2.3861209964412813E-3</v>
      </c>
      <c r="ACY67" s="1">
        <f t="shared" si="3686"/>
        <v>18.227604302606284</v>
      </c>
      <c r="ACZ67" s="1"/>
      <c r="ADA67" s="1"/>
      <c r="ADB67" s="2" t="s">
        <v>11</v>
      </c>
      <c r="ADC67" s="1" t="s">
        <v>83</v>
      </c>
      <c r="ADD67" s="1">
        <v>116</v>
      </c>
      <c r="ADE67" s="2">
        <v>2</v>
      </c>
      <c r="ADF67" s="1">
        <v>8.3000000000000004E-2</v>
      </c>
      <c r="ADG67" s="1">
        <f t="shared" si="3687"/>
        <v>6.7000000000000004E-2</v>
      </c>
      <c r="ADH67" s="1">
        <f t="shared" si="3688"/>
        <v>2.0177935943060499</v>
      </c>
      <c r="ADI67" s="1">
        <f t="shared" si="3689"/>
        <v>3.0266903914590751E-3</v>
      </c>
      <c r="ADJ67" s="1">
        <f t="shared" si="3690"/>
        <v>23.12092089390999</v>
      </c>
      <c r="ADK67" s="1"/>
      <c r="ADL67" s="1"/>
      <c r="ADM67" s="2" t="s">
        <v>11</v>
      </c>
      <c r="ADN67" s="1" t="s">
        <v>84</v>
      </c>
      <c r="ADO67" s="1">
        <v>119</v>
      </c>
      <c r="ADP67" s="2">
        <v>2</v>
      </c>
      <c r="ADQ67" s="1">
        <v>0.10299999999999999</v>
      </c>
      <c r="ADR67" s="1">
        <f t="shared" si="3691"/>
        <v>8.5999999999999993E-2</v>
      </c>
      <c r="ADS67" s="1">
        <f t="shared" si="3692"/>
        <v>2.1870503597122299</v>
      </c>
      <c r="ADT67" s="1">
        <f t="shared" si="3693"/>
        <v>3.2805755395683448E-3</v>
      </c>
      <c r="ADU67" s="1">
        <f t="shared" si="3694"/>
        <v>25.060352307885328</v>
      </c>
      <c r="ADV67" s="1"/>
      <c r="ADW67" s="1"/>
      <c r="ADX67" s="2" t="s">
        <v>11</v>
      </c>
      <c r="ADY67" s="1" t="s">
        <v>85</v>
      </c>
      <c r="ADZ67" s="1">
        <v>120</v>
      </c>
      <c r="AEA67" s="2">
        <v>2</v>
      </c>
      <c r="AEB67" s="1">
        <v>0.107</v>
      </c>
      <c r="AEC67" s="1">
        <f t="shared" si="3695"/>
        <v>0.09</v>
      </c>
      <c r="AED67" s="1">
        <f t="shared" si="3696"/>
        <v>2.3021582733812953</v>
      </c>
      <c r="AEE67" s="1">
        <f t="shared" si="3697"/>
        <v>3.453237410071943E-3</v>
      </c>
      <c r="AEF67" s="1">
        <f t="shared" si="3698"/>
        <v>26.379318218826668</v>
      </c>
      <c r="AEG67" s="1"/>
      <c r="AEH67" s="1"/>
      <c r="AEI67" s="2" t="s">
        <v>11</v>
      </c>
      <c r="AEJ67" s="1" t="s">
        <v>86</v>
      </c>
      <c r="AEK67" s="1">
        <v>121</v>
      </c>
      <c r="AEL67" s="2">
        <v>2</v>
      </c>
      <c r="AEM67" s="1">
        <v>0.108</v>
      </c>
      <c r="AEN67" s="1">
        <f t="shared" si="3699"/>
        <v>0.09</v>
      </c>
      <c r="AEO67" s="1">
        <f t="shared" si="3700"/>
        <v>2.3417266187050356</v>
      </c>
      <c r="AEP67" s="1">
        <f t="shared" si="3701"/>
        <v>3.5125899280575535E-3</v>
      </c>
      <c r="AEQ67" s="1">
        <f t="shared" si="3702"/>
        <v>26.832712750712744</v>
      </c>
      <c r="AER67" s="1"/>
      <c r="AES67" s="1"/>
      <c r="AET67" s="2" t="s">
        <v>11</v>
      </c>
      <c r="AEU67" s="1" t="s">
        <v>87</v>
      </c>
      <c r="AEV67" s="1">
        <v>122</v>
      </c>
      <c r="AEW67" s="2">
        <v>2</v>
      </c>
      <c r="AEX67" s="1">
        <v>0.111</v>
      </c>
      <c r="AEY67" s="1">
        <f t="shared" si="3703"/>
        <v>9.4E-2</v>
      </c>
      <c r="AEZ67" s="1">
        <f t="shared" si="3704"/>
        <v>2.435251798561151</v>
      </c>
      <c r="AFA67" s="1">
        <f t="shared" si="3705"/>
        <v>3.6528776978417268E-3</v>
      </c>
      <c r="AFB67" s="1">
        <f t="shared" si="3706"/>
        <v>27.904372553352584</v>
      </c>
      <c r="AFC67" s="1"/>
      <c r="AFD67" s="1"/>
      <c r="AFE67" s="2" t="s">
        <v>11</v>
      </c>
      <c r="AFF67" s="1" t="s">
        <v>88</v>
      </c>
      <c r="AFG67" s="1">
        <v>123</v>
      </c>
      <c r="AFH67" s="2">
        <v>2</v>
      </c>
      <c r="AFI67" s="1">
        <v>0.11899999999999999</v>
      </c>
      <c r="AFJ67" s="1">
        <f t="shared" si="3707"/>
        <v>0.10199999999999999</v>
      </c>
      <c r="AFK67" s="1">
        <f t="shared" si="3708"/>
        <v>2.7194244604316546</v>
      </c>
      <c r="AFL67" s="1">
        <f t="shared" si="3709"/>
        <v>4.0791366906474825E-3</v>
      </c>
      <c r="AFM67" s="1">
        <f t="shared" si="3710"/>
        <v>31.160569645989</v>
      </c>
      <c r="AFN67" s="1"/>
      <c r="AFO67" s="1"/>
      <c r="AFP67" s="2" t="s">
        <v>11</v>
      </c>
      <c r="AFQ67" s="1" t="s">
        <v>89</v>
      </c>
      <c r="AFR67" s="1">
        <v>126</v>
      </c>
      <c r="AFS67" s="2">
        <v>2</v>
      </c>
      <c r="AFT67" s="1">
        <v>0.13200000000000001</v>
      </c>
      <c r="AFU67" s="1">
        <f t="shared" si="3711"/>
        <v>0.114</v>
      </c>
      <c r="AFV67" s="1">
        <f t="shared" si="3712"/>
        <v>3.2953736654804273</v>
      </c>
      <c r="AFW67" s="1">
        <f t="shared" si="3713"/>
        <v>4.9430604982206409E-3</v>
      </c>
      <c r="AFX67" s="1">
        <f t="shared" si="3714"/>
        <v>37.760093029560224</v>
      </c>
      <c r="AFY67" s="1"/>
      <c r="AFZ67" s="1"/>
      <c r="AGA67" s="2" t="s">
        <v>11</v>
      </c>
      <c r="AGB67" s="1" t="s">
        <v>90</v>
      </c>
      <c r="AGC67" s="1">
        <v>127</v>
      </c>
      <c r="AGD67" s="2">
        <v>2</v>
      </c>
      <c r="AGE67" s="1">
        <v>3.9E-2</v>
      </c>
      <c r="AGF67" s="1">
        <f t="shared" si="3715"/>
        <v>2.4E-2</v>
      </c>
      <c r="AGG67" s="1">
        <f t="shared" si="3716"/>
        <v>1.0471380471380471</v>
      </c>
      <c r="AGH67" s="1">
        <f t="shared" si="3717"/>
        <v>1.5707070707070708E-3</v>
      </c>
      <c r="AGI67" s="1">
        <f t="shared" si="3718"/>
        <v>11.998648435202631</v>
      </c>
      <c r="AGJ67" s="1"/>
      <c r="AGK67" s="1"/>
      <c r="AGL67" s="2" t="s">
        <v>11</v>
      </c>
      <c r="AGM67" s="1" t="s">
        <v>91</v>
      </c>
      <c r="AGN67" s="1">
        <v>128</v>
      </c>
      <c r="AGO67" s="2">
        <v>2</v>
      </c>
      <c r="AGP67" s="1">
        <v>5.6000000000000001E-2</v>
      </c>
      <c r="AGQ67" s="1">
        <f t="shared" si="3719"/>
        <v>4.1000000000000002E-2</v>
      </c>
      <c r="AGR67" s="1">
        <f t="shared" si="3720"/>
        <v>1.6521739130434783</v>
      </c>
      <c r="AGS67" s="1">
        <f t="shared" si="3721"/>
        <v>2.4782608695652175E-3</v>
      </c>
      <c r="AGT67" s="1">
        <f t="shared" si="3722"/>
        <v>18.93146179780468</v>
      </c>
      <c r="AGU67" s="1"/>
      <c r="AGV67" s="1"/>
      <c r="AGW67" s="2" t="s">
        <v>11</v>
      </c>
      <c r="AGX67" s="1" t="s">
        <v>92</v>
      </c>
      <c r="AGY67" s="1">
        <v>129</v>
      </c>
      <c r="AGZ67" s="2">
        <v>2</v>
      </c>
      <c r="AHA67" s="1">
        <v>0.06</v>
      </c>
      <c r="AHB67" s="1">
        <f t="shared" si="3723"/>
        <v>4.5999999999999999E-2</v>
      </c>
      <c r="AHC67" s="1">
        <f t="shared" si="3724"/>
        <v>1.9069767441860466</v>
      </c>
      <c r="AHD67" s="1">
        <f t="shared" si="3725"/>
        <v>2.8604651162790701E-3</v>
      </c>
      <c r="AHE67" s="1">
        <f t="shared" si="3726"/>
        <v>21.851124204810056</v>
      </c>
      <c r="AHF67" s="1"/>
      <c r="AHG67" s="1"/>
      <c r="AHH67" s="2" t="s">
        <v>11</v>
      </c>
      <c r="AHI67" s="1" t="s">
        <v>93</v>
      </c>
      <c r="AHJ67" s="1">
        <v>130</v>
      </c>
      <c r="AHK67" s="2">
        <v>2</v>
      </c>
      <c r="AHL67" s="1">
        <v>6.9000000000000006E-2</v>
      </c>
      <c r="AHM67" s="1">
        <f t="shared" si="3727"/>
        <v>5.5000000000000007E-2</v>
      </c>
      <c r="AHN67" s="1">
        <f t="shared" si="3728"/>
        <v>2.2040133779264219</v>
      </c>
      <c r="AHO67" s="1">
        <f t="shared" si="3729"/>
        <v>3.3060200668896329E-3</v>
      </c>
      <c r="AHP67" s="1">
        <f t="shared" si="3730"/>
        <v>25.254723329460095</v>
      </c>
      <c r="AHQ67" s="1"/>
      <c r="AHR67" s="1"/>
      <c r="AHS67" s="2" t="s">
        <v>11</v>
      </c>
      <c r="AHT67" s="1" t="s">
        <v>94</v>
      </c>
      <c r="AHU67" s="1">
        <v>133</v>
      </c>
      <c r="AHV67" s="2">
        <v>2</v>
      </c>
      <c r="AHW67" s="1">
        <v>8.3000000000000004E-2</v>
      </c>
      <c r="AHX67" s="1">
        <f t="shared" si="3731"/>
        <v>6.7000000000000004E-2</v>
      </c>
      <c r="AHY67" s="1">
        <f t="shared" si="3732"/>
        <v>2.6212624584717608</v>
      </c>
      <c r="AHZ67" s="1">
        <f t="shared" si="3733"/>
        <v>3.9318936877076414E-3</v>
      </c>
      <c r="AIA67" s="1">
        <f t="shared" si="3734"/>
        <v>30.035778741454934</v>
      </c>
      <c r="AIB67" s="1"/>
      <c r="AIC67" s="1"/>
      <c r="AID67" s="2" t="s">
        <v>11</v>
      </c>
      <c r="AIE67" s="1" t="s">
        <v>95</v>
      </c>
      <c r="AIF67" s="1">
        <v>134</v>
      </c>
      <c r="AIG67" s="2">
        <v>2</v>
      </c>
      <c r="AIH67" s="1">
        <v>8.5999999999999993E-2</v>
      </c>
      <c r="AII67" s="1">
        <f t="shared" si="3735"/>
        <v>6.8999999999999992E-2</v>
      </c>
      <c r="AIJ67" s="1">
        <f t="shared" si="3736"/>
        <v>2.6744186046511627</v>
      </c>
      <c r="AIK67" s="1">
        <f t="shared" si="3737"/>
        <v>4.011627906976744E-3</v>
      </c>
      <c r="AIL67" s="1">
        <f t="shared" si="3738"/>
        <v>30.64486931162385</v>
      </c>
      <c r="AIM67" s="1"/>
      <c r="AIN67" s="1"/>
      <c r="AIO67" s="2" t="s">
        <v>11</v>
      </c>
      <c r="AIP67" s="1" t="s">
        <v>96</v>
      </c>
      <c r="AIQ67" s="1">
        <v>135</v>
      </c>
      <c r="AIR67" s="2">
        <v>2</v>
      </c>
      <c r="AIS67" s="1">
        <v>8.8999999999999996E-2</v>
      </c>
      <c r="AIT67" s="1">
        <f t="shared" si="3739"/>
        <v>7.4999999999999997E-2</v>
      </c>
      <c r="AIU67" s="1">
        <f t="shared" si="3740"/>
        <v>2.9172185430463573</v>
      </c>
      <c r="AIV67" s="1">
        <f t="shared" si="3741"/>
        <v>4.3758278145695356E-3</v>
      </c>
      <c r="AIW67" s="1">
        <f t="shared" si="3742"/>
        <v>33.426996375820508</v>
      </c>
      <c r="AIX67" s="1"/>
      <c r="AIY67" s="1"/>
      <c r="AIZ67" s="2" t="s">
        <v>11</v>
      </c>
      <c r="AJA67" s="1" t="s">
        <v>97</v>
      </c>
      <c r="AJB67" s="1">
        <v>136</v>
      </c>
      <c r="AJC67" s="2">
        <v>2</v>
      </c>
      <c r="AJD67" s="1">
        <v>9.4E-2</v>
      </c>
      <c r="AJE67" s="1">
        <f t="shared" si="3743"/>
        <v>7.8E-2</v>
      </c>
      <c r="AJF67" s="1">
        <f t="shared" si="3744"/>
        <v>3.0066225165562916</v>
      </c>
      <c r="AJG67" s="1">
        <f t="shared" si="3745"/>
        <v>4.5099337748344378E-3</v>
      </c>
      <c r="AJH67" s="1">
        <f t="shared" si="3746"/>
        <v>34.45143326815554</v>
      </c>
      <c r="AJI67" s="1"/>
      <c r="AJJ67" s="1"/>
      <c r="AJK67" s="2" t="s">
        <v>11</v>
      </c>
      <c r="AJL67" s="1" t="s">
        <v>98</v>
      </c>
      <c r="AJM67" s="1">
        <v>140</v>
      </c>
      <c r="AJN67" s="2">
        <v>2</v>
      </c>
      <c r="AJO67" s="1">
        <v>0.105</v>
      </c>
      <c r="AJP67" s="1">
        <f t="shared" si="3747"/>
        <v>8.8999999999999996E-2</v>
      </c>
      <c r="AJQ67" s="1">
        <f t="shared" si="3748"/>
        <v>3.4313725490196076</v>
      </c>
      <c r="AJR67" s="1">
        <f t="shared" si="3749"/>
        <v>5.1470588235294117E-3</v>
      </c>
      <c r="AJS67" s="1">
        <f t="shared" si="3750"/>
        <v>39.318438460352858</v>
      </c>
      <c r="AJT67" s="1"/>
      <c r="AJU67" s="1"/>
      <c r="AJV67" s="2" t="s">
        <v>11</v>
      </c>
      <c r="AJW67" s="1" t="s">
        <v>99</v>
      </c>
      <c r="AJX67" s="1">
        <v>141</v>
      </c>
      <c r="AJY67" s="2">
        <v>2</v>
      </c>
      <c r="AJZ67" s="1">
        <v>5.6000000000000001E-2</v>
      </c>
      <c r="AKA67" s="1">
        <f t="shared" si="3751"/>
        <v>3.6000000000000004E-2</v>
      </c>
      <c r="AKB67" s="1">
        <f t="shared" si="3752"/>
        <v>1.3627118644067799</v>
      </c>
      <c r="AKC67" s="1">
        <f t="shared" si="3753"/>
        <v>2.0440677966101699E-3</v>
      </c>
      <c r="AKD67" s="1">
        <f t="shared" si="3754"/>
        <v>15.614656180419455</v>
      </c>
      <c r="AKE67" s="1"/>
      <c r="AKF67" s="1"/>
      <c r="AKG67" s="2" t="s">
        <v>11</v>
      </c>
      <c r="AKH67" s="1" t="s">
        <v>100</v>
      </c>
      <c r="AKI67" s="1">
        <v>143</v>
      </c>
      <c r="AKJ67" s="2">
        <v>2</v>
      </c>
      <c r="AKK67" s="1">
        <v>9.1999999999999998E-2</v>
      </c>
      <c r="AKL67" s="1">
        <f t="shared" si="3755"/>
        <v>7.0000000000000007E-2</v>
      </c>
      <c r="AKM67" s="1">
        <f t="shared" si="3756"/>
        <v>2.5050847457627121</v>
      </c>
      <c r="AKN67" s="1">
        <f t="shared" si="3757"/>
        <v>3.7576271186440685E-3</v>
      </c>
      <c r="AKO67" s="1">
        <f t="shared" si="3758"/>
        <v>28.704554520721338</v>
      </c>
      <c r="AKP67" s="1"/>
      <c r="AKQ67" s="1"/>
      <c r="AKR67" s="2" t="s">
        <v>11</v>
      </c>
      <c r="AKS67" s="1" t="s">
        <v>101</v>
      </c>
      <c r="AKT67" s="1">
        <v>144</v>
      </c>
      <c r="AKU67" s="2">
        <v>2</v>
      </c>
      <c r="AKV67" s="1">
        <v>0.10199999999999999</v>
      </c>
      <c r="AKW67" s="1">
        <f t="shared" si="3759"/>
        <v>7.8999999999999987E-2</v>
      </c>
      <c r="AKX67" s="1">
        <f t="shared" si="3760"/>
        <v>2.7796610169491522</v>
      </c>
      <c r="AKY67" s="1">
        <f t="shared" si="3761"/>
        <v>4.1694915254237288E-3</v>
      </c>
      <c r="AKZ67" s="1">
        <f t="shared" si="3762"/>
        <v>31.850791213790924</v>
      </c>
      <c r="ALA67" s="1"/>
      <c r="ALB67" s="1"/>
      <c r="ALC67" s="2" t="s">
        <v>11</v>
      </c>
      <c r="ALD67" s="1" t="s">
        <v>102</v>
      </c>
      <c r="ALE67" s="1">
        <v>147</v>
      </c>
      <c r="ALF67" s="2">
        <v>2</v>
      </c>
      <c r="ALG67" s="1">
        <v>0.129</v>
      </c>
      <c r="ALH67" s="1">
        <f t="shared" si="3763"/>
        <v>0.10300000000000001</v>
      </c>
      <c r="ALI67" s="1">
        <f t="shared" si="3764"/>
        <v>3.5966101694915262</v>
      </c>
      <c r="ALJ67" s="1">
        <f t="shared" si="3765"/>
        <v>5.3949152542372893E-3</v>
      </c>
      <c r="ALK67" s="1">
        <f t="shared" si="3766"/>
        <v>41.211816436380701</v>
      </c>
      <c r="ALL67" s="1"/>
      <c r="ALM67" s="1"/>
      <c r="ALN67" s="2" t="s">
        <v>11</v>
      </c>
      <c r="ALO67" s="1" t="s">
        <v>103</v>
      </c>
      <c r="ALP67" s="1">
        <v>148</v>
      </c>
      <c r="ALQ67" s="2">
        <v>2</v>
      </c>
      <c r="ALR67" s="1">
        <v>0.16200000000000001</v>
      </c>
      <c r="ALS67" s="1">
        <f t="shared" si="3767"/>
        <v>0.13700000000000001</v>
      </c>
      <c r="ALT67" s="1">
        <f t="shared" si="3768"/>
        <v>4.666666666666667</v>
      </c>
      <c r="ALU67" s="1">
        <f t="shared" si="3769"/>
        <v>7.000000000000001E-3</v>
      </c>
      <c r="ALV67" s="1">
        <f t="shared" si="3770"/>
        <v>53.473076306079889</v>
      </c>
      <c r="ALW67" s="1"/>
      <c r="ALX67" s="1"/>
      <c r="ALY67" s="2" t="s">
        <v>11</v>
      </c>
      <c r="ALZ67" s="1" t="s">
        <v>104</v>
      </c>
      <c r="AMA67" s="1">
        <v>149</v>
      </c>
      <c r="AMB67" s="2">
        <v>2</v>
      </c>
      <c r="AMC67" s="1">
        <v>0.16</v>
      </c>
      <c r="AMD67" s="1">
        <f t="shared" si="3771"/>
        <v>0.14000000000000001</v>
      </c>
      <c r="AME67" s="1">
        <f t="shared" si="3772"/>
        <v>4.8732876712328768</v>
      </c>
      <c r="AMF67" s="1">
        <f t="shared" si="3773"/>
        <v>7.3099315068493155E-3</v>
      </c>
      <c r="AMG67" s="1">
        <f t="shared" si="3774"/>
        <v>55.84064646542442</v>
      </c>
      <c r="AMH67" s="1"/>
      <c r="AMI67" s="1"/>
      <c r="AMJ67" s="2" t="s">
        <v>11</v>
      </c>
      <c r="AMK67" s="1" t="s">
        <v>105</v>
      </c>
      <c r="AML67" s="1">
        <v>150</v>
      </c>
      <c r="AMM67" s="2">
        <v>2</v>
      </c>
      <c r="AMN67" s="1">
        <v>0.188</v>
      </c>
      <c r="AMO67" s="1">
        <f t="shared" si="3775"/>
        <v>0.16900000000000001</v>
      </c>
      <c r="AMP67" s="1">
        <f t="shared" si="3776"/>
        <v>5.7602739726027403</v>
      </c>
      <c r="AMQ67" s="1">
        <f t="shared" si="3777"/>
        <v>8.64041095890411E-3</v>
      </c>
      <c r="AMR67" s="1">
        <f t="shared" si="3778"/>
        <v>66.004193503052619</v>
      </c>
      <c r="AMS67" s="1"/>
      <c r="AMT67" s="1"/>
      <c r="AMU67" s="2" t="s">
        <v>11</v>
      </c>
      <c r="AMV67" s="1" t="s">
        <v>106</v>
      </c>
      <c r="AMW67" s="1">
        <v>151</v>
      </c>
      <c r="AMX67" s="2">
        <v>2</v>
      </c>
      <c r="AMY67" s="1">
        <v>0.19700000000000001</v>
      </c>
      <c r="AMZ67" s="1">
        <f t="shared" si="3779"/>
        <v>0.17700000000000002</v>
      </c>
      <c r="ANA67" s="1">
        <f t="shared" si="3780"/>
        <v>5.9863013698630141</v>
      </c>
      <c r="ANB67" s="1">
        <f t="shared" si="3781"/>
        <v>8.979452054794522E-3</v>
      </c>
      <c r="ANC67" s="1">
        <f t="shared" si="3782"/>
        <v>68.594132130401903</v>
      </c>
      <c r="AND67" s="1"/>
      <c r="ANE67" s="1"/>
      <c r="ANF67" s="6" t="s">
        <v>11</v>
      </c>
      <c r="ANG67" s="6" t="s">
        <v>107</v>
      </c>
      <c r="ANH67" s="6">
        <v>154</v>
      </c>
      <c r="ANI67" s="6">
        <v>2</v>
      </c>
      <c r="ANJ67" s="6">
        <v>0.22700000000000001</v>
      </c>
      <c r="ANK67" s="6">
        <f t="shared" si="3783"/>
        <v>0.20800000000000002</v>
      </c>
      <c r="ANL67" s="6">
        <f t="shared" si="3784"/>
        <v>7.0724137931034479</v>
      </c>
      <c r="ANM67" s="6">
        <f t="shared" si="3785"/>
        <v>1.0608620689655172E-2</v>
      </c>
      <c r="ANN67" s="6">
        <f t="shared" si="3786"/>
        <v>81.039369091455555</v>
      </c>
      <c r="ANO67" s="1"/>
      <c r="ANP67" s="1"/>
      <c r="ANQ67" s="2" t="s">
        <v>11</v>
      </c>
      <c r="ANR67" s="1" t="s">
        <v>108</v>
      </c>
      <c r="ANS67" s="1">
        <v>155</v>
      </c>
      <c r="ANT67" s="2">
        <v>2</v>
      </c>
      <c r="ANU67" s="1">
        <v>5.7000000000000002E-2</v>
      </c>
      <c r="ANV67" s="1">
        <f t="shared" si="3787"/>
        <v>3.7000000000000005E-2</v>
      </c>
      <c r="ANW67" s="1">
        <f>(ANV67-0.0073)/0.0293</f>
        <v>1.013651877133106</v>
      </c>
      <c r="ANX67" s="1">
        <f t="shared" si="3788"/>
        <v>1.520477815699659E-3</v>
      </c>
      <c r="ANY67" s="1">
        <f t="shared" si="3789"/>
        <v>11.614946608658505</v>
      </c>
      <c r="ANZ67" s="1"/>
      <c r="AOA67" s="1"/>
      <c r="AOB67" s="2" t="s">
        <v>11</v>
      </c>
      <c r="AOC67" s="1" t="s">
        <v>109</v>
      </c>
      <c r="AOD67" s="1">
        <v>156</v>
      </c>
      <c r="AOE67" s="2">
        <v>2</v>
      </c>
      <c r="AOF67" s="1">
        <v>6.5000000000000002E-2</v>
      </c>
      <c r="AOG67" s="1">
        <f t="shared" si="3790"/>
        <v>4.3999999999999997E-2</v>
      </c>
      <c r="AOH67" s="1">
        <f t="shared" si="3791"/>
        <v>1.2881355932203391</v>
      </c>
      <c r="AOI67" s="1">
        <f t="shared" si="3792"/>
        <v>1.9322033898305088E-3</v>
      </c>
      <c r="AOJ67" s="1">
        <f t="shared" si="3793"/>
        <v>14.76012275761043</v>
      </c>
      <c r="AOK67" s="1"/>
      <c r="AOL67" s="1"/>
      <c r="AOM67" s="2" t="s">
        <v>11</v>
      </c>
      <c r="AON67" s="1" t="s">
        <v>110</v>
      </c>
      <c r="AOO67" s="1">
        <v>157</v>
      </c>
      <c r="AOP67" s="2">
        <v>2</v>
      </c>
      <c r="AOQ67" s="1">
        <v>6.7000000000000004E-2</v>
      </c>
      <c r="AOR67" s="1">
        <f t="shared" si="3794"/>
        <v>5.3000000000000005E-2</v>
      </c>
      <c r="AOS67" s="1">
        <f t="shared" si="3795"/>
        <v>1.7610921501706487</v>
      </c>
      <c r="AOT67" s="1">
        <f t="shared" si="3796"/>
        <v>2.6416382252559731E-3</v>
      </c>
      <c r="AOU67" s="1">
        <f t="shared" si="3797"/>
        <v>20.179503198881442</v>
      </c>
      <c r="AOV67" s="1"/>
      <c r="AOW67" s="1"/>
      <c r="AOX67" s="2" t="s">
        <v>11</v>
      </c>
      <c r="AOY67" s="1" t="s">
        <v>111</v>
      </c>
      <c r="AOZ67" s="1">
        <v>158</v>
      </c>
      <c r="APA67" s="2">
        <v>2</v>
      </c>
      <c r="APB67" s="1">
        <v>0.08</v>
      </c>
      <c r="APC67" s="1">
        <f t="shared" si="3798"/>
        <v>0.06</v>
      </c>
      <c r="APD67" s="1">
        <f t="shared" si="3799"/>
        <v>1.7465753424657533</v>
      </c>
      <c r="APE67" s="1">
        <f t="shared" si="3800"/>
        <v>2.61986301369863E-3</v>
      </c>
      <c r="APF67" s="1">
        <f t="shared" si="3801"/>
        <v>20.013162120426177</v>
      </c>
      <c r="APG67" s="1"/>
      <c r="APH67" s="1"/>
      <c r="API67" s="2" t="s">
        <v>11</v>
      </c>
      <c r="APJ67" s="1" t="s">
        <v>112</v>
      </c>
      <c r="APK67" s="1">
        <v>161</v>
      </c>
      <c r="APL67" s="2">
        <v>2</v>
      </c>
      <c r="APM67" s="1">
        <v>9.5000000000000001E-2</v>
      </c>
      <c r="APN67" s="1">
        <f t="shared" si="2951"/>
        <v>7.9000000000000001E-2</v>
      </c>
      <c r="APO67" s="1">
        <f t="shared" si="3802"/>
        <v>2.5494880546075085</v>
      </c>
      <c r="APP67" s="1">
        <f t="shared" si="3803"/>
        <v>3.8242320819112628E-3</v>
      </c>
      <c r="APQ67" s="1">
        <f t="shared" si="3804"/>
        <v>29.213350561171385</v>
      </c>
      <c r="APR67" s="1"/>
      <c r="APS67" s="1"/>
      <c r="APT67" s="2" t="s">
        <v>11</v>
      </c>
      <c r="APU67" s="1" t="s">
        <v>113</v>
      </c>
      <c r="APV67" s="1">
        <v>162</v>
      </c>
      <c r="APW67" s="2">
        <v>2</v>
      </c>
      <c r="APX67" s="1">
        <v>0.08</v>
      </c>
      <c r="APY67" s="1">
        <f t="shared" si="3805"/>
        <v>7.4999999999999997E-2</v>
      </c>
      <c r="APZ67" s="1">
        <f t="shared" si="3806"/>
        <v>2.9003436426116838</v>
      </c>
      <c r="AQA67" s="1">
        <f t="shared" si="3807"/>
        <v>4.350515463917526E-3</v>
      </c>
      <c r="AQB67" s="1">
        <f t="shared" si="3808"/>
        <v>33.2336350532632</v>
      </c>
      <c r="AQC67" s="1"/>
      <c r="AQD67" s="1"/>
      <c r="AQE67" s="2" t="s">
        <v>11</v>
      </c>
      <c r="AQF67" s="1" t="s">
        <v>114</v>
      </c>
      <c r="AQG67" s="1">
        <v>163</v>
      </c>
      <c r="AQH67" s="2">
        <v>2</v>
      </c>
      <c r="AQI67" s="1">
        <v>9.9000000000000005E-2</v>
      </c>
      <c r="AQJ67" s="1">
        <f t="shared" si="3809"/>
        <v>8.3000000000000004E-2</v>
      </c>
      <c r="AQK67" s="1">
        <f t="shared" si="3810"/>
        <v>2.5616438356164384</v>
      </c>
      <c r="AQL67" s="1">
        <f t="shared" si="3811"/>
        <v>3.8424657534246575E-3</v>
      </c>
      <c r="AQM67" s="1">
        <f t="shared" si="3812"/>
        <v>29.352637776625063</v>
      </c>
      <c r="AQN67" s="1"/>
      <c r="AQO67" s="1"/>
      <c r="AQP67" s="2" t="s">
        <v>11</v>
      </c>
      <c r="AQQ67" s="1" t="s">
        <v>115</v>
      </c>
      <c r="AQR67" s="1">
        <v>169</v>
      </c>
      <c r="AQS67" s="2">
        <v>2</v>
      </c>
      <c r="AQT67" s="1">
        <v>0.09</v>
      </c>
      <c r="AQU67" s="1">
        <f t="shared" si="3813"/>
        <v>9.8000000000000004E-2</v>
      </c>
      <c r="AQV67" s="1">
        <f t="shared" si="3814"/>
        <v>3.8976109215017063</v>
      </c>
      <c r="AQW67" s="1">
        <f t="shared" si="3815"/>
        <v>5.8464163822525596E-3</v>
      </c>
      <c r="AQX67" s="1">
        <f t="shared" si="3816"/>
        <v>44.660838475043803</v>
      </c>
      <c r="AQY67" s="1"/>
      <c r="AQZ67" s="1"/>
      <c r="ARA67" s="2" t="s">
        <v>11</v>
      </c>
      <c r="ARB67" s="1" t="s">
        <v>116</v>
      </c>
      <c r="ARC67" s="1">
        <v>170</v>
      </c>
      <c r="ARD67" s="2">
        <v>2</v>
      </c>
      <c r="ARE67" s="1">
        <v>4.2999999999999997E-2</v>
      </c>
      <c r="ARF67" s="1">
        <f t="shared" si="3817"/>
        <v>3.6999999999999998E-2</v>
      </c>
      <c r="ARG67" s="1">
        <f t="shared" si="3818"/>
        <v>0.98979591836734693</v>
      </c>
      <c r="ARH67" s="1">
        <f t="shared" si="3819"/>
        <v>1.4846938775510204E-3</v>
      </c>
      <c r="ARI67" s="1">
        <f t="shared" si="3820"/>
        <v>11.341592715065048</v>
      </c>
      <c r="ARJ67" s="1"/>
      <c r="ARK67" s="1"/>
      <c r="ARL67" s="2" t="s">
        <v>11</v>
      </c>
      <c r="ARM67" s="1" t="s">
        <v>117</v>
      </c>
      <c r="ARN67" s="1">
        <v>171</v>
      </c>
      <c r="ARO67" s="2">
        <v>2</v>
      </c>
      <c r="ARP67" s="1">
        <v>5.3999999999999999E-2</v>
      </c>
      <c r="ARQ67" s="1">
        <f t="shared" si="3821"/>
        <v>4.8000000000000001E-2</v>
      </c>
      <c r="ARR67" s="1">
        <f t="shared" si="3822"/>
        <v>1.4554794520547947</v>
      </c>
      <c r="ARS67" s="1">
        <f t="shared" si="3823"/>
        <v>2.1832191780821919E-3</v>
      </c>
      <c r="ART67" s="1">
        <f t="shared" si="3824"/>
        <v>16.67763510035515</v>
      </c>
      <c r="ARU67" s="1"/>
      <c r="ARV67" s="1"/>
      <c r="ARW67" s="2" t="s">
        <v>11</v>
      </c>
      <c r="ARX67" s="1" t="s">
        <v>118</v>
      </c>
      <c r="ARY67" s="1">
        <v>172</v>
      </c>
      <c r="ARZ67" s="2">
        <v>2</v>
      </c>
      <c r="ASA67" s="1">
        <v>7.5999999999999998E-2</v>
      </c>
      <c r="ASB67" s="1">
        <f t="shared" si="3825"/>
        <v>5.5999999999999994E-2</v>
      </c>
      <c r="ASC67" s="1">
        <f t="shared" si="3826"/>
        <v>1.1457627118644067</v>
      </c>
      <c r="ASD67" s="1">
        <f t="shared" si="3827"/>
        <v>1.7186440677966102E-3</v>
      </c>
      <c r="ASE67" s="1">
        <f t="shared" si="3828"/>
        <v>13.128740768611381</v>
      </c>
      <c r="ASF67" s="1"/>
      <c r="ASG67" s="1"/>
      <c r="ASH67" s="2" t="s">
        <v>11</v>
      </c>
      <c r="ASI67" s="1" t="s">
        <v>119</v>
      </c>
      <c r="ASJ67" s="1">
        <v>173</v>
      </c>
      <c r="ASK67" s="2">
        <v>2</v>
      </c>
      <c r="ASL67" s="1">
        <v>6.0999999999999999E-2</v>
      </c>
      <c r="ASM67" s="1">
        <f t="shared" si="3829"/>
        <v>5.7999999999999996E-2</v>
      </c>
      <c r="ASN67" s="1">
        <f t="shared" si="3830"/>
        <v>1.7534246575342465</v>
      </c>
      <c r="ASO67" s="1">
        <f t="shared" si="3831"/>
        <v>2.6301369863013699E-3</v>
      </c>
      <c r="ASP67" s="1">
        <f t="shared" si="3832"/>
        <v>20.091645109133733</v>
      </c>
      <c r="ASQ67" s="1"/>
      <c r="ASR67" s="1"/>
      <c r="ASS67" s="2" t="s">
        <v>11</v>
      </c>
      <c r="AST67" s="1" t="s">
        <v>120</v>
      </c>
      <c r="ASU67" s="1">
        <v>176</v>
      </c>
      <c r="ASV67" s="2">
        <v>2</v>
      </c>
      <c r="ASW67" s="1">
        <v>7.4999999999999997E-2</v>
      </c>
      <c r="ASX67" s="1">
        <f t="shared" si="3833"/>
        <v>6.7999999999999991E-2</v>
      </c>
      <c r="ASY67" s="1">
        <f t="shared" si="3834"/>
        <v>1.8969072164948451</v>
      </c>
      <c r="ASZ67" s="1">
        <f t="shared" si="3835"/>
        <v>2.8453608247422674E-3</v>
      </c>
      <c r="ATA67" s="1">
        <f t="shared" si="3836"/>
        <v>21.735742357110521</v>
      </c>
      <c r="ATB67" s="1"/>
      <c r="ATC67" s="1"/>
      <c r="ATD67" s="2" t="s">
        <v>11</v>
      </c>
      <c r="ATE67" s="1" t="s">
        <v>121</v>
      </c>
      <c r="ATF67" s="1">
        <v>180</v>
      </c>
      <c r="ATG67" s="2">
        <v>2</v>
      </c>
      <c r="ATH67" s="1">
        <v>9.7000000000000003E-2</v>
      </c>
      <c r="ATI67" s="1">
        <f t="shared" si="3837"/>
        <v>7.5999999999999998E-2</v>
      </c>
      <c r="ATJ67" s="1">
        <f t="shared" si="3838"/>
        <v>1.6089965397923875</v>
      </c>
      <c r="ATK67" s="1">
        <f t="shared" si="3839"/>
        <v>2.4134948096885813E-3</v>
      </c>
      <c r="ATL67" s="1">
        <f t="shared" si="3840"/>
        <v>18.43671316040075</v>
      </c>
      <c r="ATM67" s="1"/>
      <c r="ATN67" s="1"/>
      <c r="ATO67" s="2" t="s">
        <v>11</v>
      </c>
      <c r="ATP67" s="1" t="s">
        <v>122</v>
      </c>
      <c r="ATQ67" s="1">
        <v>183</v>
      </c>
      <c r="ATR67" s="2">
        <v>2</v>
      </c>
      <c r="ATS67" s="1">
        <v>8.5999999999999993E-2</v>
      </c>
      <c r="ATT67" s="1">
        <f t="shared" si="3841"/>
        <v>8.4999999999999992E-2</v>
      </c>
      <c r="ATU67" s="1">
        <f t="shared" si="3842"/>
        <v>2.6301369863013697</v>
      </c>
      <c r="ATV67" s="1">
        <f t="shared" si="3843"/>
        <v>3.9452054794520547E-3</v>
      </c>
      <c r="ATW67" s="1">
        <f t="shared" si="3844"/>
        <v>30.137467663700598</v>
      </c>
      <c r="ATX67" s="1"/>
      <c r="ATY67" s="1"/>
      <c r="ATZ67" s="2" t="s">
        <v>11</v>
      </c>
      <c r="AUA67" s="1" t="s">
        <v>123</v>
      </c>
      <c r="AUB67" s="1">
        <v>184</v>
      </c>
      <c r="AUC67" s="2">
        <v>2</v>
      </c>
      <c r="AUD67" s="1">
        <v>2.7E-2</v>
      </c>
      <c r="AUE67" s="1">
        <f t="shared" si="3845"/>
        <v>1.0999999999999999E-2</v>
      </c>
      <c r="AUF67" s="1">
        <f t="shared" si="3846"/>
        <v>8.3032490974729242E-2</v>
      </c>
      <c r="AUG67" s="1">
        <f t="shared" si="3847"/>
        <v>1.2454873646209388E-4</v>
      </c>
      <c r="AUH67" s="1">
        <f t="shared" si="3848"/>
        <v>0.95142915552333995</v>
      </c>
      <c r="AUI67" s="1"/>
      <c r="AUJ67" s="1"/>
      <c r="AUK67" s="2" t="s">
        <v>11</v>
      </c>
      <c r="AUL67" s="1" t="s">
        <v>124</v>
      </c>
      <c r="AUM67" s="1">
        <v>185</v>
      </c>
      <c r="AUN67" s="2">
        <v>2</v>
      </c>
      <c r="AUO67" s="1">
        <v>4.4999999999999998E-2</v>
      </c>
      <c r="AUP67" s="1">
        <f t="shared" si="3849"/>
        <v>0.04</v>
      </c>
      <c r="AUQ67" s="1">
        <f t="shared" si="3850"/>
        <v>1.2743682310469313</v>
      </c>
      <c r="AUR67" s="1">
        <f t="shared" si="3851"/>
        <v>1.9115523465703969E-3</v>
      </c>
      <c r="AUS67" s="1">
        <f t="shared" si="3852"/>
        <v>14.602369213032128</v>
      </c>
      <c r="AUT67" s="1"/>
      <c r="AUU67" s="1"/>
      <c r="AUV67" s="2" t="s">
        <v>11</v>
      </c>
      <c r="AUW67" s="1" t="s">
        <v>125</v>
      </c>
      <c r="AUX67" s="1">
        <v>186</v>
      </c>
      <c r="AUY67" s="2">
        <v>2</v>
      </c>
      <c r="AUZ67" s="1">
        <v>5.0999999999999997E-2</v>
      </c>
      <c r="AVA67" s="1">
        <f t="shared" si="3002"/>
        <v>4.0999999999999995E-2</v>
      </c>
      <c r="AVB67" s="1">
        <f t="shared" si="3853"/>
        <v>1.3429602888086642</v>
      </c>
      <c r="AVC67" s="1">
        <f t="shared" si="3854"/>
        <v>2.0144404332129964E-3</v>
      </c>
      <c r="AVD67" s="1">
        <f t="shared" si="3855"/>
        <v>15.388332428464453</v>
      </c>
      <c r="AVE67" s="1"/>
      <c r="AVF67" s="1"/>
      <c r="AVG67" s="2" t="s">
        <v>11</v>
      </c>
      <c r="AVH67" s="1" t="s">
        <v>126</v>
      </c>
      <c r="AVI67" s="1">
        <v>187</v>
      </c>
      <c r="AVJ67" s="2">
        <v>2</v>
      </c>
      <c r="AVK67" s="1">
        <v>5.8000000000000003E-2</v>
      </c>
      <c r="AVL67" s="1">
        <f t="shared" si="3856"/>
        <v>4.8000000000000001E-2</v>
      </c>
      <c r="AVM67" s="1">
        <f t="shared" si="3857"/>
        <v>1.7122302158273384</v>
      </c>
      <c r="AVN67" s="1">
        <f t="shared" si="3858"/>
        <v>2.5683453237410076E-3</v>
      </c>
      <c r="AVO67" s="1">
        <f t="shared" si="3859"/>
        <v>19.619617925252335</v>
      </c>
      <c r="AVP67" s="1"/>
      <c r="AVQ67" s="1"/>
      <c r="AVR67" s="2" t="s">
        <v>11</v>
      </c>
      <c r="AVS67" s="1" t="s">
        <v>127</v>
      </c>
      <c r="AVT67" s="1">
        <v>190</v>
      </c>
      <c r="AVU67" s="2">
        <v>2</v>
      </c>
      <c r="AVV67" s="1">
        <v>6.8000000000000005E-2</v>
      </c>
      <c r="AVW67" s="1">
        <f t="shared" si="3860"/>
        <v>5.7000000000000009E-2</v>
      </c>
      <c r="AVX67" s="1">
        <f t="shared" si="3861"/>
        <v>2.0788530465949822</v>
      </c>
      <c r="AVY67" s="1">
        <f t="shared" si="3862"/>
        <v>3.1182795698924733E-3</v>
      </c>
      <c r="AVZ67" s="1">
        <f t="shared" si="3863"/>
        <v>23.820571626364313</v>
      </c>
      <c r="AWA67" s="1"/>
      <c r="AWB67" s="1"/>
      <c r="AWC67" s="2" t="s">
        <v>11</v>
      </c>
      <c r="AWD67" s="1" t="s">
        <v>128</v>
      </c>
      <c r="AWE67" s="1">
        <v>191</v>
      </c>
      <c r="AWF67" s="2">
        <v>2</v>
      </c>
      <c r="AWG67" s="1">
        <v>7.1999999999999995E-2</v>
      </c>
      <c r="AWH67" s="1">
        <f t="shared" si="3864"/>
        <v>5.8999999999999997E-2</v>
      </c>
      <c r="AWI67" s="1">
        <f t="shared" si="3865"/>
        <v>2.0609318996415769</v>
      </c>
      <c r="AWJ67" s="1">
        <f t="shared" si="3866"/>
        <v>3.0913978494623655E-3</v>
      </c>
      <c r="AWK67" s="1">
        <f t="shared" si="3867"/>
        <v>23.615221870964618</v>
      </c>
      <c r="AWL67" s="1"/>
      <c r="AWM67" s="1"/>
      <c r="AWN67" s="2" t="s">
        <v>11</v>
      </c>
      <c r="AWO67" s="1" t="s">
        <v>129</v>
      </c>
      <c r="AWP67" s="1">
        <v>192</v>
      </c>
      <c r="AWQ67" s="2">
        <v>2</v>
      </c>
      <c r="AWR67" s="1">
        <v>7.2999999999999995E-2</v>
      </c>
      <c r="AWS67" s="1">
        <f t="shared" ref="AWS67:AWS80" si="4252">AWR67-0.016</f>
        <v>5.6999999999999995E-2</v>
      </c>
      <c r="AWT67" s="1">
        <f t="shared" si="3868"/>
        <v>1.9714285714285711</v>
      </c>
      <c r="AWU67" s="1">
        <f t="shared" si="3869"/>
        <v>2.9571428571428565E-3</v>
      </c>
      <c r="AWV67" s="1">
        <f t="shared" si="3870"/>
        <v>22.589646521139866</v>
      </c>
      <c r="AWW67" s="1"/>
      <c r="AWX67" s="1"/>
      <c r="AWY67" s="2" t="s">
        <v>11</v>
      </c>
      <c r="AWZ67" s="1" t="s">
        <v>130</v>
      </c>
      <c r="AXA67" s="1">
        <v>193</v>
      </c>
      <c r="AXB67" s="2">
        <v>2</v>
      </c>
      <c r="AXC67" s="1">
        <v>7.1999999999999995E-2</v>
      </c>
      <c r="AXD67" s="1">
        <f t="shared" si="3871"/>
        <v>5.7999999999999996E-2</v>
      </c>
      <c r="AXE67" s="1">
        <f t="shared" si="3872"/>
        <v>1.9784946236559138</v>
      </c>
      <c r="AXF67" s="1">
        <f t="shared" si="3873"/>
        <v>2.9677419354838708E-3</v>
      </c>
      <c r="AXG67" s="1">
        <f t="shared" si="3874"/>
        <v>22.670612996126032</v>
      </c>
      <c r="AXH67" s="1"/>
      <c r="AXI67" s="1"/>
      <c r="AXJ67" s="2" t="s">
        <v>11</v>
      </c>
      <c r="AXK67" s="1" t="s">
        <v>131</v>
      </c>
      <c r="AXL67" s="1">
        <v>197</v>
      </c>
      <c r="AXM67" s="2">
        <v>2</v>
      </c>
      <c r="AXN67" s="1">
        <v>8.7999999999999995E-2</v>
      </c>
      <c r="AXO67" s="1">
        <f t="shared" si="3875"/>
        <v>6.8999999999999992E-2</v>
      </c>
      <c r="AXP67" s="1">
        <f t="shared" si="3027"/>
        <v>2.3273381294964026</v>
      </c>
      <c r="AXQ67" s="1">
        <f t="shared" si="3876"/>
        <v>3.4910071942446039E-3</v>
      </c>
      <c r="AXR67" s="1">
        <f t="shared" si="3877"/>
        <v>26.667842011845078</v>
      </c>
      <c r="AXS67" s="1"/>
      <c r="AXT67" s="1"/>
      <c r="AXU67" s="2" t="s">
        <v>11</v>
      </c>
      <c r="AXV67" s="1" t="s">
        <v>132</v>
      </c>
      <c r="AXW67" s="1">
        <v>198</v>
      </c>
      <c r="AXX67" s="2">
        <v>2</v>
      </c>
      <c r="AXY67" s="1">
        <v>5.0999999999999997E-2</v>
      </c>
      <c r="AXZ67" s="1">
        <f t="shared" si="3878"/>
        <v>3.3999999999999996E-2</v>
      </c>
      <c r="AYA67" s="1">
        <f t="shared" si="3879"/>
        <v>1.0359712230215827</v>
      </c>
      <c r="AYB67" s="1">
        <f t="shared" si="3880"/>
        <v>1.5539568345323742E-3</v>
      </c>
      <c r="AYC67" s="1">
        <f t="shared" si="3881"/>
        <v>11.870693198471999</v>
      </c>
      <c r="AYD67" s="1"/>
      <c r="AYE67" s="1"/>
      <c r="AYF67" s="2" t="s">
        <v>11</v>
      </c>
      <c r="AYG67" s="1" t="s">
        <v>133</v>
      </c>
      <c r="AYH67" s="1">
        <v>201</v>
      </c>
      <c r="AYI67" s="2">
        <v>2</v>
      </c>
      <c r="AYJ67" s="1">
        <v>7.0999999999999994E-2</v>
      </c>
      <c r="AYK67" s="1">
        <f t="shared" si="3882"/>
        <v>4.7999999999999994E-2</v>
      </c>
      <c r="AYL67" s="1">
        <f t="shared" si="3883"/>
        <v>1.482142857142857</v>
      </c>
      <c r="AYM67" s="1">
        <f t="shared" si="3884"/>
        <v>2.2232142857142854E-3</v>
      </c>
      <c r="AYN67" s="1">
        <f t="shared" si="3885"/>
        <v>16.983158163538125</v>
      </c>
      <c r="AYO67" s="1"/>
      <c r="AYP67" s="1"/>
      <c r="AYQ67" s="2" t="s">
        <v>11</v>
      </c>
      <c r="AYR67" s="1" t="s">
        <v>134</v>
      </c>
      <c r="AYS67" s="1">
        <v>204</v>
      </c>
      <c r="AYT67" s="2">
        <v>2</v>
      </c>
      <c r="AYU67" s="1">
        <v>8.3000000000000004E-2</v>
      </c>
      <c r="AYV67" s="1">
        <f t="shared" si="3886"/>
        <v>6.0000000000000005E-2</v>
      </c>
      <c r="AYW67" s="1">
        <f t="shared" si="3039"/>
        <v>1.5964285714285715</v>
      </c>
      <c r="AYX67" s="1">
        <f t="shared" si="3887"/>
        <v>2.3946428571428573E-3</v>
      </c>
      <c r="AYY67" s="1">
        <f t="shared" si="3888"/>
        <v>18.292702889401308</v>
      </c>
      <c r="AYZ67" s="1"/>
      <c r="AZA67" s="1"/>
      <c r="AZB67" s="2" t="s">
        <v>11</v>
      </c>
      <c r="AZC67" s="1" t="s">
        <v>135</v>
      </c>
      <c r="AZD67" s="1">
        <v>205</v>
      </c>
      <c r="AZE67" s="2">
        <v>2</v>
      </c>
      <c r="AZF67" s="1">
        <v>8.8999999999999996E-2</v>
      </c>
      <c r="AZG67" s="1">
        <f t="shared" si="3889"/>
        <v>6.7000000000000004E-2</v>
      </c>
      <c r="AZH67" s="1">
        <f t="shared" si="3890"/>
        <v>2.1857142857142859</v>
      </c>
      <c r="AZI67" s="1">
        <f t="shared" si="3891"/>
        <v>3.2785714285714289E-3</v>
      </c>
      <c r="AZJ67" s="1">
        <f t="shared" si="3892"/>
        <v>25.045042882133334</v>
      </c>
      <c r="AZK67" s="1"/>
      <c r="AZL67" s="1"/>
      <c r="AZM67" s="2" t="s">
        <v>11</v>
      </c>
      <c r="AZN67" s="1" t="s">
        <v>136</v>
      </c>
      <c r="AZO67" s="1">
        <v>208</v>
      </c>
      <c r="AZP67" s="2">
        <v>2</v>
      </c>
      <c r="AZQ67" s="1">
        <v>9.4E-2</v>
      </c>
      <c r="AZR67" s="1">
        <f t="shared" si="3893"/>
        <v>7.2999999999999995E-2</v>
      </c>
      <c r="AZS67" s="1">
        <f t="shared" si="3894"/>
        <v>2.4</v>
      </c>
      <c r="AZT67" s="1">
        <f t="shared" si="3895"/>
        <v>3.5999999999999999E-3</v>
      </c>
      <c r="AZU67" s="1">
        <f t="shared" si="3896"/>
        <v>27.500439243126795</v>
      </c>
      <c r="AZV67" s="1"/>
      <c r="AZW67" s="1"/>
      <c r="AZX67" s="2" t="s">
        <v>11</v>
      </c>
      <c r="AZY67" s="1" t="s">
        <v>137</v>
      </c>
      <c r="AZZ67" s="1">
        <v>211</v>
      </c>
      <c r="BAA67" s="2">
        <v>2</v>
      </c>
      <c r="BAB67" s="1">
        <v>0.10199999999999999</v>
      </c>
      <c r="BAC67" s="1">
        <f t="shared" si="3897"/>
        <v>7.7999999999999986E-2</v>
      </c>
      <c r="BAD67" s="1">
        <f t="shared" si="3898"/>
        <v>2.5106382978723403</v>
      </c>
      <c r="BAE67" s="1">
        <f t="shared" si="3899"/>
        <v>3.7659574468085107E-3</v>
      </c>
      <c r="BAF67" s="1">
        <f t="shared" si="3900"/>
        <v>28.768189988377323</v>
      </c>
      <c r="BAG67" s="1"/>
      <c r="BAH67" s="1"/>
      <c r="BAI67" s="2" t="s">
        <v>11</v>
      </c>
      <c r="BAJ67" s="1" t="s">
        <v>138</v>
      </c>
      <c r="BAK67" s="1">
        <v>212</v>
      </c>
      <c r="BAL67" s="2">
        <v>2</v>
      </c>
      <c r="BAM67" s="1">
        <v>4.2000000000000003E-2</v>
      </c>
      <c r="BAN67" s="1">
        <f t="shared" si="3901"/>
        <v>3.2000000000000001E-2</v>
      </c>
      <c r="BAO67" s="1">
        <f t="shared" si="3902"/>
        <v>2.0962199312714778</v>
      </c>
      <c r="BAP67" s="1">
        <f t="shared" si="3903"/>
        <v>3.1443298969072169E-3</v>
      </c>
      <c r="BAQ67" s="1">
        <f t="shared" si="3904"/>
        <v>24.019570358401129</v>
      </c>
      <c r="BAR67" s="1"/>
      <c r="BAS67" s="1"/>
      <c r="BAT67" s="2" t="s">
        <v>11</v>
      </c>
      <c r="BAU67" s="1" t="s">
        <v>139</v>
      </c>
      <c r="BAV67" s="1">
        <v>213</v>
      </c>
      <c r="BAW67" s="2">
        <v>2</v>
      </c>
      <c r="BAX67" s="1">
        <v>4.2999999999999997E-2</v>
      </c>
      <c r="BAY67" s="1">
        <f t="shared" si="3905"/>
        <v>4.1999999999999996E-2</v>
      </c>
      <c r="BAZ67" s="1">
        <f t="shared" si="3906"/>
        <v>2.5902777777777777</v>
      </c>
      <c r="BBA67" s="1">
        <f t="shared" si="3907"/>
        <v>3.8854166666666668E-3</v>
      </c>
      <c r="BBB67" s="1">
        <f t="shared" si="3908"/>
        <v>29.680740271083032</v>
      </c>
      <c r="BBC67" s="1"/>
      <c r="BBD67" s="1"/>
      <c r="BBE67" s="2" t="s">
        <v>11</v>
      </c>
      <c r="BBF67" s="1" t="s">
        <v>140</v>
      </c>
      <c r="BBG67" s="1">
        <v>214</v>
      </c>
      <c r="BBH67" s="2">
        <v>2</v>
      </c>
      <c r="BBI67" s="1">
        <v>4.7E-2</v>
      </c>
      <c r="BBJ67" s="1">
        <f t="shared" si="3909"/>
        <v>4.2000000000000003E-2</v>
      </c>
      <c r="BBK67" s="1">
        <f t="shared" si="3910"/>
        <v>2.271777003484321</v>
      </c>
      <c r="BBL67" s="1">
        <f t="shared" si="3911"/>
        <v>3.4076655052264816E-3</v>
      </c>
      <c r="BBM67" s="1">
        <f t="shared" si="3912"/>
        <v>26.031193940938845</v>
      </c>
      <c r="BBN67" s="1"/>
      <c r="BBO67" s="1"/>
      <c r="BBP67" s="2" t="s">
        <v>11</v>
      </c>
      <c r="BBQ67" s="1" t="s">
        <v>141</v>
      </c>
      <c r="BBR67" s="1">
        <v>215</v>
      </c>
      <c r="BBS67" s="2">
        <v>2</v>
      </c>
      <c r="BBT67" s="1">
        <v>5.0999999999999997E-2</v>
      </c>
      <c r="BBU67" s="1">
        <f t="shared" si="3913"/>
        <v>4.2999999999999997E-2</v>
      </c>
      <c r="BBV67" s="1">
        <f t="shared" si="3914"/>
        <v>2.2132867132867129</v>
      </c>
      <c r="BBW67" s="1">
        <f t="shared" si="3915"/>
        <v>3.3199300699300696E-3</v>
      </c>
      <c r="BBX67" s="1">
        <f t="shared" si="3916"/>
        <v>25.360981994317104</v>
      </c>
      <c r="BBY67" s="1"/>
      <c r="BBZ67" s="1"/>
      <c r="BCA67" s="2" t="s">
        <v>11</v>
      </c>
      <c r="BCB67" s="1" t="s">
        <v>142</v>
      </c>
      <c r="BCC67" s="1">
        <v>225</v>
      </c>
      <c r="BCD67" s="2">
        <v>2</v>
      </c>
      <c r="BCE67" s="1">
        <v>7.0000000000000007E-2</v>
      </c>
      <c r="BCF67" s="1">
        <f t="shared" si="3917"/>
        <v>6.3E-2</v>
      </c>
      <c r="BCG67" s="1">
        <f t="shared" si="3918"/>
        <v>2.8745644599303137</v>
      </c>
      <c r="BCH67" s="1">
        <f t="shared" si="3919"/>
        <v>4.3118466898954709E-3</v>
      </c>
      <c r="BCI67" s="1">
        <f t="shared" si="3920"/>
        <v>32.938243866985495</v>
      </c>
      <c r="BCJ67" s="1"/>
      <c r="BCK67" s="1"/>
      <c r="BCL67" s="2" t="s">
        <v>11</v>
      </c>
      <c r="BCM67" s="1" t="s">
        <v>143</v>
      </c>
      <c r="BCN67" s="1">
        <v>226</v>
      </c>
      <c r="BCO67" s="2">
        <v>2</v>
      </c>
      <c r="BCP67" s="1">
        <v>4.3999999999999997E-2</v>
      </c>
      <c r="BCQ67" s="1">
        <f t="shared" si="3073"/>
        <v>2.5999999999999999E-2</v>
      </c>
      <c r="BCR67" s="1">
        <f t="shared" si="3921"/>
        <v>1.3648648648648647</v>
      </c>
      <c r="BCS67" s="1">
        <f t="shared" si="3922"/>
        <v>2.047297297297297E-3</v>
      </c>
      <c r="BCT67" s="1">
        <f t="shared" si="3923"/>
        <v>15.639326371372782</v>
      </c>
      <c r="BCU67" s="1"/>
      <c r="BCV67" s="1"/>
      <c r="BCW67" s="2" t="s">
        <v>11</v>
      </c>
      <c r="BCX67" s="1" t="s">
        <v>144</v>
      </c>
      <c r="BCY67" s="1">
        <v>232</v>
      </c>
      <c r="BCZ67" s="2">
        <v>2</v>
      </c>
      <c r="BDA67" s="1">
        <v>7.8E-2</v>
      </c>
      <c r="BDB67" s="1">
        <f t="shared" si="3924"/>
        <v>5.3999999999999999E-2</v>
      </c>
      <c r="BDC67" s="1">
        <f t="shared" si="3925"/>
        <v>2.3783783783783785</v>
      </c>
      <c r="BDD67" s="1">
        <f t="shared" si="3926"/>
        <v>3.5675675675675678E-3</v>
      </c>
      <c r="BDE67" s="1">
        <f t="shared" si="3927"/>
        <v>27.252687538233765</v>
      </c>
      <c r="BDF67" s="1"/>
      <c r="BDG67" s="1"/>
      <c r="BDH67" s="2" t="s">
        <v>11</v>
      </c>
      <c r="BDI67" s="1" t="s">
        <v>145</v>
      </c>
      <c r="BDJ67" s="1">
        <v>233</v>
      </c>
      <c r="BDK67" s="2">
        <v>2</v>
      </c>
      <c r="BDL67" s="1">
        <v>7.9000000000000001E-2</v>
      </c>
      <c r="BDM67" s="1">
        <f t="shared" si="3928"/>
        <v>4.1000000000000002E-2</v>
      </c>
      <c r="BDN67" s="1">
        <f t="shared" si="3929"/>
        <v>1.9831081081081081</v>
      </c>
      <c r="BDO67" s="1">
        <f t="shared" si="3930"/>
        <v>2.974662162162162E-3</v>
      </c>
      <c r="BDP67" s="1">
        <f t="shared" si="3931"/>
        <v>22.72347668315798</v>
      </c>
      <c r="BDQ67" s="1"/>
      <c r="BDR67" s="1"/>
      <c r="BDS67" s="2" t="s">
        <v>11</v>
      </c>
      <c r="BDT67" s="1" t="s">
        <v>146</v>
      </c>
      <c r="BDU67" s="1">
        <v>234</v>
      </c>
      <c r="BDV67" s="2">
        <v>2</v>
      </c>
      <c r="BDW67" s="1">
        <v>8.3000000000000004E-2</v>
      </c>
      <c r="BDX67" s="1">
        <f t="shared" si="3932"/>
        <v>4.8000000000000001E-2</v>
      </c>
      <c r="BDY67" s="1">
        <f t="shared" si="3933"/>
        <v>2.2000000000000002</v>
      </c>
      <c r="BDZ67" s="1">
        <f t="shared" si="3934"/>
        <v>3.3000000000000004E-3</v>
      </c>
      <c r="BEA67" s="1">
        <f t="shared" si="3935"/>
        <v>25.208735972866233</v>
      </c>
      <c r="BEB67" s="1"/>
      <c r="BEC67" s="1"/>
      <c r="BED67" s="2" t="s">
        <v>11</v>
      </c>
      <c r="BEE67" s="1" t="s">
        <v>147</v>
      </c>
      <c r="BEF67" s="1">
        <v>236</v>
      </c>
      <c r="BEG67" s="2">
        <v>2</v>
      </c>
      <c r="BEH67" s="1">
        <v>8.7999999999999995E-2</v>
      </c>
      <c r="BEI67" s="1">
        <f t="shared" si="3936"/>
        <v>2.9999999999999992E-2</v>
      </c>
      <c r="BEJ67" s="1">
        <f t="shared" si="3937"/>
        <v>1.5966101694915251</v>
      </c>
      <c r="BEK67" s="1">
        <f t="shared" si="3938"/>
        <v>2.3949152542372875E-3</v>
      </c>
      <c r="BEL67" s="1">
        <f t="shared" si="3939"/>
        <v>18.294783733775027</v>
      </c>
      <c r="BEM67" s="1"/>
      <c r="BEN67" s="1"/>
      <c r="BEO67" s="2" t="s">
        <v>11</v>
      </c>
      <c r="BEP67" s="4" t="s">
        <v>148</v>
      </c>
      <c r="BEQ67" s="4">
        <v>239</v>
      </c>
      <c r="BER67" s="2">
        <v>2</v>
      </c>
      <c r="BES67" s="1">
        <v>9.7000000000000003E-2</v>
      </c>
      <c r="BET67" s="1">
        <f t="shared" si="3940"/>
        <v>0.03</v>
      </c>
      <c r="BEU67" s="1">
        <f t="shared" si="3941"/>
        <v>1.6375838926174495</v>
      </c>
      <c r="BEV67" s="1">
        <f t="shared" si="3942"/>
        <v>2.4563758389261744E-3</v>
      </c>
      <c r="BEW67" s="1">
        <f t="shared" si="3943"/>
        <v>18.764281810187189</v>
      </c>
      <c r="BEX67" s="1"/>
      <c r="BEY67" s="1"/>
      <c r="BEZ67" s="2" t="s">
        <v>11</v>
      </c>
      <c r="BFA67" s="4" t="s">
        <v>149</v>
      </c>
      <c r="BFB67" s="4">
        <v>240</v>
      </c>
      <c r="BFC67" s="2">
        <v>2</v>
      </c>
      <c r="BFD67" s="1">
        <v>8.0000000000000002E-3</v>
      </c>
      <c r="BFE67" s="1">
        <f t="shared" si="3944"/>
        <v>3.1E-2</v>
      </c>
      <c r="BFF67" s="1">
        <f t="shared" si="3945"/>
        <v>3.3101045296167246</v>
      </c>
      <c r="BFG67" s="1">
        <f t="shared" si="3946"/>
        <v>4.9651567944250874E-3</v>
      </c>
      <c r="BFH67" s="1">
        <f t="shared" si="3947"/>
        <v>37.928886877134815</v>
      </c>
      <c r="BFI67" s="1"/>
      <c r="BFJ67" s="1"/>
      <c r="BFK67" s="2" t="s">
        <v>11</v>
      </c>
      <c r="BFL67" s="4" t="s">
        <v>150</v>
      </c>
      <c r="BFM67" s="4">
        <v>241</v>
      </c>
      <c r="BFN67" s="2">
        <v>2</v>
      </c>
      <c r="BFO67" s="1">
        <v>1.7000000000000001E-2</v>
      </c>
      <c r="BFP67" s="1">
        <f t="shared" si="3948"/>
        <v>3.4000000000000002E-2</v>
      </c>
      <c r="BFQ67" s="1">
        <f t="shared" si="3949"/>
        <v>3.4226804123711343</v>
      </c>
      <c r="BFR67" s="1">
        <f t="shared" si="3950"/>
        <v>5.1340206185567019E-3</v>
      </c>
      <c r="BFS67" s="1">
        <f t="shared" si="3951"/>
        <v>39.218839470438567</v>
      </c>
      <c r="BFT67" s="1"/>
      <c r="BFU67" s="1"/>
      <c r="BFV67" s="2" t="s">
        <v>11</v>
      </c>
      <c r="BFW67" s="4" t="s">
        <v>151</v>
      </c>
      <c r="BFX67" s="4">
        <v>243</v>
      </c>
      <c r="BFY67" s="2">
        <v>2</v>
      </c>
      <c r="BFZ67" s="1">
        <v>4.5999999999999999E-2</v>
      </c>
      <c r="BGA67" s="1">
        <f t="shared" si="3952"/>
        <v>0.04</v>
      </c>
      <c r="BGB67" s="1">
        <f t="shared" si="3953"/>
        <v>2.6470588235294117</v>
      </c>
      <c r="BGC67" s="1">
        <f t="shared" si="3954"/>
        <v>3.9705882352941172E-3</v>
      </c>
      <c r="BGD67" s="1">
        <f t="shared" si="3955"/>
        <v>30.331366812272201</v>
      </c>
      <c r="BGE67" s="1"/>
      <c r="BGF67" s="1"/>
      <c r="BGG67" s="2" t="s">
        <v>11</v>
      </c>
      <c r="BGH67" s="4" t="s">
        <v>152</v>
      </c>
      <c r="BGI67" s="4">
        <v>246</v>
      </c>
      <c r="BGJ67" s="2">
        <v>2</v>
      </c>
      <c r="BGK67" s="1">
        <v>5.5E-2</v>
      </c>
      <c r="BGL67" s="1">
        <f t="shared" si="3956"/>
        <v>4.3999999999999997E-2</v>
      </c>
      <c r="BGM67" s="1">
        <f t="shared" si="3957"/>
        <v>2.6435986159169551</v>
      </c>
      <c r="BGN67" s="1">
        <f t="shared" si="3958"/>
        <v>3.9653979238754326E-3</v>
      </c>
      <c r="BGO67" s="1">
        <f t="shared" si="3959"/>
        <v>30.291717966765965</v>
      </c>
      <c r="BGP67" s="1"/>
      <c r="BGQ67" s="1"/>
      <c r="BGR67" s="2" t="s">
        <v>11</v>
      </c>
      <c r="BGS67" s="4" t="s">
        <v>153</v>
      </c>
      <c r="BGT67" s="4">
        <v>249</v>
      </c>
      <c r="BGU67" s="2">
        <v>2</v>
      </c>
      <c r="BGV67" s="1">
        <v>5.7000000000000002E-2</v>
      </c>
      <c r="BGW67" s="1">
        <f t="shared" si="3960"/>
        <v>4.8000000000000001E-2</v>
      </c>
      <c r="BGX67" s="1">
        <f t="shared" si="3961"/>
        <v>2.8934707903780068</v>
      </c>
      <c r="BGY67" s="1">
        <f t="shared" si="3962"/>
        <v>4.3402061855670106E-3</v>
      </c>
      <c r="BGZ67" s="1">
        <f t="shared" si="3963"/>
        <v>33.154882363563523</v>
      </c>
      <c r="BHA67" s="1"/>
      <c r="BHB67" s="1"/>
      <c r="BHC67" s="2" t="s">
        <v>11</v>
      </c>
      <c r="BHD67" s="4" t="s">
        <v>154</v>
      </c>
      <c r="BHE67" s="4">
        <v>253</v>
      </c>
      <c r="BHF67" s="2">
        <v>2</v>
      </c>
      <c r="BHG67" s="1">
        <v>0.06</v>
      </c>
      <c r="BHH67" s="1">
        <f t="shared" si="3964"/>
        <v>5.1999999999999998E-2</v>
      </c>
      <c r="BHI67" s="1">
        <f t="shared" si="3407"/>
        <v>3</v>
      </c>
      <c r="BHJ67" s="1">
        <f t="shared" si="3965"/>
        <v>4.5000000000000005E-3</v>
      </c>
      <c r="BHK67" s="1">
        <f t="shared" si="3966"/>
        <v>34.3755490539085</v>
      </c>
      <c r="BHL67" s="1"/>
      <c r="BHM67" s="1"/>
      <c r="BHN67" s="2" t="s">
        <v>11</v>
      </c>
      <c r="BHO67" s="4" t="s">
        <v>155</v>
      </c>
      <c r="BHP67" s="4">
        <v>254</v>
      </c>
      <c r="BHQ67" s="2">
        <v>2</v>
      </c>
      <c r="BHR67" s="1">
        <v>3.5000000000000003E-2</v>
      </c>
      <c r="BHS67" s="1">
        <f t="shared" si="3967"/>
        <v>1.3000000000000005E-2</v>
      </c>
      <c r="BHT67" s="1">
        <f t="shared" si="3968"/>
        <v>0.36082474226804134</v>
      </c>
      <c r="BHU67" s="1">
        <f t="shared" si="3969"/>
        <v>5.4123711340206201E-4</v>
      </c>
      <c r="BHV67" s="1">
        <f t="shared" si="3970"/>
        <v>4.1345162092329817</v>
      </c>
      <c r="BHW67" s="1"/>
      <c r="BHX67" s="1"/>
      <c r="BHY67" s="2" t="s">
        <v>11</v>
      </c>
      <c r="BHZ67" s="4" t="s">
        <v>156</v>
      </c>
      <c r="BIA67" s="4">
        <v>260</v>
      </c>
      <c r="BIB67" s="2">
        <v>2</v>
      </c>
      <c r="BIC67" s="1">
        <v>5.2999999999999999E-2</v>
      </c>
      <c r="BID67" s="1">
        <f t="shared" si="3971"/>
        <v>2.1999999999999999E-2</v>
      </c>
      <c r="BIE67" s="1">
        <f t="shared" si="3972"/>
        <v>0.53040540540540537</v>
      </c>
      <c r="BIF67" s="1">
        <f t="shared" si="3973"/>
        <v>7.9560810810810803E-4</v>
      </c>
      <c r="BIG67" s="1">
        <f t="shared" si="3974"/>
        <v>6.0776590106572446</v>
      </c>
      <c r="BIH67" s="1"/>
      <c r="BII67" s="1"/>
      <c r="BIJ67" s="2" t="s">
        <v>11</v>
      </c>
      <c r="BIK67" s="4" t="s">
        <v>157</v>
      </c>
      <c r="BIL67" s="4">
        <v>267</v>
      </c>
      <c r="BIM67" s="2">
        <v>2</v>
      </c>
      <c r="BIN67" s="1">
        <v>5.8000000000000003E-2</v>
      </c>
      <c r="BIO67" s="1">
        <f t="shared" si="3975"/>
        <v>2.7000000000000003E-2</v>
      </c>
      <c r="BIP67" s="1">
        <f t="shared" si="3976"/>
        <v>1.5300000000000002</v>
      </c>
      <c r="BIQ67" s="1">
        <f t="shared" si="3977"/>
        <v>2.2950000000000006E-3</v>
      </c>
      <c r="BIR67" s="1">
        <f t="shared" si="3978"/>
        <v>17.531530017493338</v>
      </c>
      <c r="BIS67" s="1"/>
      <c r="BIT67" s="1"/>
      <c r="BIU67" s="2" t="s">
        <v>11</v>
      </c>
      <c r="BIV67" s="4" t="s">
        <v>158</v>
      </c>
      <c r="BIW67" s="4">
        <v>268</v>
      </c>
      <c r="BIX67" s="2">
        <v>2</v>
      </c>
      <c r="BIY67" s="1">
        <v>4.2999999999999997E-2</v>
      </c>
      <c r="BIZ67" s="1">
        <f t="shared" si="3979"/>
        <v>1.3999999999999995E-2</v>
      </c>
      <c r="BJA67" s="1">
        <f t="shared" si="3980"/>
        <v>0.471186440677966</v>
      </c>
      <c r="BJB67" s="1">
        <f t="shared" si="3981"/>
        <v>7.0677966101694901E-4</v>
      </c>
      <c r="BJC67" s="1">
        <f t="shared" si="3982"/>
        <v>5.3990975350206556</v>
      </c>
      <c r="BJD67" s="1"/>
      <c r="BJE67" s="1"/>
      <c r="BJF67" s="2" t="s">
        <v>11</v>
      </c>
      <c r="BJG67" s="4" t="s">
        <v>159</v>
      </c>
      <c r="BJH67" s="4">
        <v>274</v>
      </c>
      <c r="BJI67" s="2">
        <v>2</v>
      </c>
      <c r="BJJ67" s="1">
        <v>4.5999999999999999E-2</v>
      </c>
      <c r="BJK67" s="1">
        <f t="shared" si="3983"/>
        <v>3.5000000000000003E-2</v>
      </c>
      <c r="BJL67" s="1">
        <f t="shared" si="3984"/>
        <v>1.8716216216216217</v>
      </c>
      <c r="BJM67" s="1">
        <f t="shared" si="3985"/>
        <v>2.8074324324324326E-3</v>
      </c>
      <c r="BJN67" s="1">
        <f t="shared" si="3986"/>
        <v>21.446006954803277</v>
      </c>
      <c r="BJO67" s="1"/>
      <c r="BJP67" s="1"/>
      <c r="BJQ67" s="2" t="s">
        <v>11</v>
      </c>
      <c r="BJR67" s="4" t="s">
        <v>160</v>
      </c>
      <c r="BJS67" s="4">
        <v>281</v>
      </c>
      <c r="BJT67" s="2">
        <v>2</v>
      </c>
      <c r="BJU67" s="1">
        <v>8.5000000000000006E-2</v>
      </c>
      <c r="BJV67" s="1">
        <f t="shared" si="3987"/>
        <v>4.7000000000000007E-2</v>
      </c>
      <c r="BJW67" s="1">
        <f t="shared" si="3988"/>
        <v>1.7933333333333337</v>
      </c>
      <c r="BJX67" s="1">
        <f t="shared" si="3989"/>
        <v>2.6900000000000006E-3</v>
      </c>
      <c r="BJY67" s="1">
        <f t="shared" si="3990"/>
        <v>20.548939323336416</v>
      </c>
      <c r="BJZ67" s="1"/>
      <c r="BKA67" s="1"/>
      <c r="BKB67" s="2" t="s">
        <v>11</v>
      </c>
      <c r="BKC67" s="4" t="s">
        <v>161</v>
      </c>
      <c r="BKD67" s="4">
        <v>282</v>
      </c>
      <c r="BKE67" s="2">
        <v>2</v>
      </c>
      <c r="BKF67" s="1">
        <v>3.7999999999999999E-2</v>
      </c>
      <c r="BKG67" s="1">
        <f t="shared" si="3991"/>
        <v>1.6999999999999998E-2</v>
      </c>
      <c r="BKH67" s="1">
        <f t="shared" si="3992"/>
        <v>0.56521739130434778</v>
      </c>
      <c r="BKI67" s="1">
        <f t="shared" si="3993"/>
        <v>8.4782608695652172E-4</v>
      </c>
      <c r="BKJ67" s="1">
        <f t="shared" si="3994"/>
        <v>6.4765527203016005</v>
      </c>
      <c r="BKK67" s="1"/>
      <c r="BKL67" s="1"/>
      <c r="BKM67" s="2" t="s">
        <v>11</v>
      </c>
      <c r="BKN67" s="4" t="s">
        <v>162</v>
      </c>
      <c r="BKO67" s="4">
        <v>289</v>
      </c>
      <c r="BKP67" s="2">
        <v>2</v>
      </c>
      <c r="BKQ67" s="1">
        <v>0.06</v>
      </c>
      <c r="BKR67" s="1">
        <f t="shared" si="3995"/>
        <v>4.3999999999999997E-2</v>
      </c>
      <c r="BKS67" s="1">
        <f t="shared" si="3996"/>
        <v>1.6546762589928059</v>
      </c>
      <c r="BKT67" s="1">
        <f t="shared" si="3997"/>
        <v>2.482014388489209E-3</v>
      </c>
      <c r="BKU67" s="1">
        <f t="shared" si="3998"/>
        <v>18.960134969781667</v>
      </c>
      <c r="BKV67" s="1"/>
      <c r="BKW67" s="1"/>
      <c r="BKX67" s="2" t="s">
        <v>11</v>
      </c>
      <c r="BKY67" s="4" t="s">
        <v>163</v>
      </c>
      <c r="BKZ67" s="4">
        <v>296</v>
      </c>
      <c r="BLA67" s="2">
        <v>2</v>
      </c>
      <c r="BLB67" s="1">
        <v>7.2999999999999995E-2</v>
      </c>
      <c r="BLC67" s="1">
        <f t="shared" si="3999"/>
        <v>5.2999999999999992E-2</v>
      </c>
      <c r="BLD67" s="1">
        <f t="shared" si="4000"/>
        <v>1.7173913043478257</v>
      </c>
      <c r="BLE67" s="1">
        <f t="shared" si="4001"/>
        <v>2.5760869565217386E-3</v>
      </c>
      <c r="BLF67" s="1">
        <f t="shared" si="4002"/>
        <v>19.678756342454861</v>
      </c>
      <c r="BLG67" s="1"/>
      <c r="BLH67" s="1"/>
      <c r="BLI67" s="2" t="s">
        <v>11</v>
      </c>
      <c r="BLJ67" s="4" t="s">
        <v>164</v>
      </c>
      <c r="BLK67" s="4">
        <v>303</v>
      </c>
      <c r="BLL67" s="2">
        <v>2</v>
      </c>
      <c r="BLM67" s="1">
        <v>7.3999999999999996E-2</v>
      </c>
      <c r="BLN67" s="1">
        <f t="shared" si="4003"/>
        <v>6.3E-2</v>
      </c>
      <c r="BLO67" s="1">
        <f t="shared" si="4004"/>
        <v>2.3627118644067799</v>
      </c>
      <c r="BLP67" s="1">
        <f t="shared" si="4005"/>
        <v>3.5440677966101699E-3</v>
      </c>
      <c r="BLQ67" s="1">
        <f t="shared" si="4006"/>
        <v>27.073172531722289</v>
      </c>
      <c r="BLR67" s="1"/>
      <c r="BLS67" s="1"/>
      <c r="BLT67" s="2" t="s">
        <v>11</v>
      </c>
      <c r="BLU67" s="4" t="s">
        <v>165</v>
      </c>
      <c r="BLV67" s="4">
        <v>310</v>
      </c>
      <c r="BLW67" s="2">
        <v>2</v>
      </c>
      <c r="BLX67" s="1">
        <v>8.5000000000000006E-2</v>
      </c>
      <c r="BLY67" s="1">
        <f t="shared" si="4007"/>
        <v>7.3000000000000009E-2</v>
      </c>
      <c r="BLZ67" s="1">
        <f t="shared" si="4008"/>
        <v>2.8737201365187719</v>
      </c>
      <c r="BMA67" s="1">
        <f t="shared" si="4009"/>
        <v>4.3105802047781576E-3</v>
      </c>
      <c r="BMB67" s="1">
        <f t="shared" si="4010"/>
        <v>32.928569173368551</v>
      </c>
      <c r="BMC67" s="1"/>
      <c r="BMD67" s="1"/>
      <c r="BME67" s="2" t="s">
        <v>11</v>
      </c>
      <c r="BMF67" s="4" t="s">
        <v>166</v>
      </c>
      <c r="BMG67" s="4">
        <v>311</v>
      </c>
      <c r="BMH67" s="2">
        <v>2</v>
      </c>
      <c r="BMI67" s="1">
        <v>4.3999999999999997E-2</v>
      </c>
      <c r="BMJ67" s="1">
        <f t="shared" si="4011"/>
        <v>3.3999999999999996E-2</v>
      </c>
      <c r="BMK67" s="1">
        <f t="shared" si="4012"/>
        <v>0.95035460992907794</v>
      </c>
      <c r="BML67" s="1">
        <f t="shared" si="4013"/>
        <v>1.4255319148936169E-3</v>
      </c>
      <c r="BMM67" s="1">
        <f t="shared" si="4014"/>
        <v>10.889653837408364</v>
      </c>
      <c r="BMN67" s="1"/>
      <c r="BMO67" s="1"/>
      <c r="BMP67" s="2" t="s">
        <v>11</v>
      </c>
      <c r="BMQ67" s="4" t="s">
        <v>167</v>
      </c>
      <c r="BMR67" s="4">
        <v>317</v>
      </c>
      <c r="BMS67" s="2">
        <v>2</v>
      </c>
      <c r="BMT67" s="1">
        <v>7.0999999999999994E-2</v>
      </c>
      <c r="BMU67" s="4">
        <f t="shared" si="4015"/>
        <v>6.0999999999999992E-2</v>
      </c>
      <c r="BMV67" s="1">
        <f t="shared" si="4016"/>
        <v>2.1063829787234041</v>
      </c>
      <c r="BMW67" s="1">
        <f t="shared" si="4017"/>
        <v>3.1595744680851063E-3</v>
      </c>
      <c r="BMX67" s="1">
        <f t="shared" si="4018"/>
        <v>24.136023803808094</v>
      </c>
      <c r="BMY67" s="1"/>
      <c r="BMZ67" s="1"/>
      <c r="BNA67" s="2" t="s">
        <v>11</v>
      </c>
      <c r="BNB67" s="4" t="s">
        <v>168</v>
      </c>
      <c r="BNC67" s="4">
        <v>324</v>
      </c>
      <c r="BND67" s="2">
        <v>2</v>
      </c>
      <c r="BNE67" s="1">
        <v>8.6999999999999994E-2</v>
      </c>
      <c r="BNF67" s="1">
        <f t="shared" si="4019"/>
        <v>7.3999999999999996E-2</v>
      </c>
      <c r="BNG67" s="1">
        <f t="shared" si="4020"/>
        <v>2.5499999999999998</v>
      </c>
      <c r="BNH67" s="1">
        <f t="shared" si="4021"/>
        <v>3.8249999999999998E-3</v>
      </c>
      <c r="BNI67" s="1">
        <f t="shared" si="4022"/>
        <v>29.219216695822222</v>
      </c>
      <c r="BNJ67" s="1"/>
      <c r="BNK67" s="1"/>
      <c r="BNL67" s="2" t="s">
        <v>11</v>
      </c>
      <c r="BNM67" s="4" t="s">
        <v>169</v>
      </c>
      <c r="BNN67" s="4">
        <v>325</v>
      </c>
      <c r="BNO67" s="2">
        <v>2</v>
      </c>
      <c r="BNP67" s="1">
        <v>3.4000000000000002E-2</v>
      </c>
      <c r="BNQ67" s="1">
        <f t="shared" si="4023"/>
        <v>1.5000000000000003E-2</v>
      </c>
      <c r="BNR67" s="1">
        <f t="shared" si="4024"/>
        <v>0.61888111888111896</v>
      </c>
      <c r="BNS67" s="1">
        <f t="shared" si="4025"/>
        <v>9.2832167832167841E-4</v>
      </c>
      <c r="BNT67" s="1">
        <f t="shared" si="4026"/>
        <v>7.0914594202118932</v>
      </c>
      <c r="BNU67" s="1"/>
      <c r="BNV67" s="1"/>
      <c r="BNW67" s="2" t="s">
        <v>11</v>
      </c>
      <c r="BNX67" s="4" t="s">
        <v>170</v>
      </c>
      <c r="BNY67" s="4">
        <v>338</v>
      </c>
      <c r="BNZ67" s="2">
        <v>2</v>
      </c>
      <c r="BOA67" s="1">
        <v>8.5999999999999993E-2</v>
      </c>
      <c r="BOB67" s="1">
        <f t="shared" si="4027"/>
        <v>7.5999999999999998E-2</v>
      </c>
      <c r="BOC67" s="1">
        <f t="shared" si="4028"/>
        <v>2.5801282051282053</v>
      </c>
      <c r="BOD67" s="1">
        <f t="shared" si="4029"/>
        <v>3.870192307692308E-3</v>
      </c>
      <c r="BOE67" s="1">
        <f t="shared" si="4030"/>
        <v>29.564441226919168</v>
      </c>
      <c r="BOF67" s="1"/>
      <c r="BOG67" s="1"/>
      <c r="BOH67" s="2" t="s">
        <v>11</v>
      </c>
      <c r="BOI67" s="4" t="s">
        <v>171</v>
      </c>
      <c r="BOJ67" s="4">
        <v>339</v>
      </c>
      <c r="BOK67" s="2">
        <v>2</v>
      </c>
      <c r="BOL67" s="1">
        <v>4.7E-2</v>
      </c>
      <c r="BOM67" s="1">
        <f t="shared" si="4031"/>
        <v>4.2000000000000003E-2</v>
      </c>
      <c r="BON67" s="1">
        <f t="shared" si="4032"/>
        <v>1.49185667752443</v>
      </c>
      <c r="BOO67" s="1">
        <f t="shared" si="4033"/>
        <v>2.2377850162866452E-3</v>
      </c>
      <c r="BOP67" s="1">
        <f t="shared" si="4034"/>
        <v>17.094464133214</v>
      </c>
      <c r="BOQ67" s="1"/>
      <c r="BOR67" s="1"/>
      <c r="BOS67" s="2" t="s">
        <v>11</v>
      </c>
      <c r="BOT67" s="4" t="s">
        <v>172</v>
      </c>
      <c r="BOU67" s="4">
        <v>345</v>
      </c>
      <c r="BOV67" s="2">
        <v>2</v>
      </c>
      <c r="BOW67" s="1">
        <v>7.9000000000000001E-2</v>
      </c>
      <c r="BOX67" s="1">
        <f t="shared" si="4035"/>
        <v>7.1999999999999995E-2</v>
      </c>
      <c r="BOY67" s="1">
        <f t="shared" si="4036"/>
        <v>2.517684887459807</v>
      </c>
      <c r="BOZ67" s="1">
        <f t="shared" si="4037"/>
        <v>3.7765273311897106E-3</v>
      </c>
      <c r="BPA67" s="1">
        <f t="shared" si="4038"/>
        <v>28.84893345038623</v>
      </c>
      <c r="BPB67" s="1"/>
      <c r="BPC67" s="1"/>
      <c r="BPD67" s="2" t="s">
        <v>11</v>
      </c>
      <c r="BPE67" s="4" t="s">
        <v>173</v>
      </c>
      <c r="BPF67" s="4">
        <v>352</v>
      </c>
      <c r="BPG67" s="2">
        <v>2</v>
      </c>
      <c r="BPH67" s="1">
        <v>8.5000000000000006E-2</v>
      </c>
      <c r="BPI67" s="1">
        <f t="shared" si="3191"/>
        <v>7.6000000000000012E-2</v>
      </c>
      <c r="BPJ67" s="1">
        <f t="shared" si="4039"/>
        <v>2.5384615384615388</v>
      </c>
      <c r="BPK67" s="1">
        <f t="shared" si="4040"/>
        <v>3.8076923076923084E-3</v>
      </c>
      <c r="BPL67" s="1">
        <f t="shared" si="4041"/>
        <v>29.087003045614885</v>
      </c>
      <c r="BPM67" s="1"/>
      <c r="BPN67" s="1"/>
      <c r="BPO67" s="2" t="s">
        <v>11</v>
      </c>
      <c r="BPP67" s="4" t="s">
        <v>174</v>
      </c>
      <c r="BPQ67" s="4">
        <v>353</v>
      </c>
      <c r="BPR67" s="2">
        <v>2</v>
      </c>
      <c r="BPS67" s="1">
        <v>3.7999999999999999E-2</v>
      </c>
      <c r="BPT67" s="1">
        <f t="shared" si="4042"/>
        <v>2.8999999999999998E-2</v>
      </c>
      <c r="BPU67" s="1">
        <f t="shared" si="4043"/>
        <v>0.95</v>
      </c>
      <c r="BPV67" s="1">
        <f t="shared" si="4044"/>
        <v>1.4250000000000001E-3</v>
      </c>
      <c r="BPW67" s="1">
        <f t="shared" si="4045"/>
        <v>10.885590533737691</v>
      </c>
      <c r="BPX67" s="1"/>
      <c r="BPY67" s="1"/>
      <c r="BPZ67" s="2" t="s">
        <v>11</v>
      </c>
      <c r="BQA67" s="4" t="s">
        <v>175</v>
      </c>
      <c r="BQB67" s="4">
        <v>358</v>
      </c>
      <c r="BQC67" s="2">
        <v>2</v>
      </c>
      <c r="BQD67" s="1">
        <v>5.8999999999999997E-2</v>
      </c>
      <c r="BQE67" s="1">
        <f t="shared" si="4046"/>
        <v>4.8999999999999995E-2</v>
      </c>
      <c r="BQF67" s="1">
        <f t="shared" si="4047"/>
        <v>1.6317567567567566</v>
      </c>
      <c r="BQG67" s="1">
        <f t="shared" si="4048"/>
        <v>2.4476351351351349E-3</v>
      </c>
      <c r="BQH67" s="1">
        <f t="shared" si="4049"/>
        <v>18.697511478646174</v>
      </c>
      <c r="BQI67" s="1"/>
      <c r="BQJ67" s="1"/>
      <c r="BQK67" s="2" t="s">
        <v>11</v>
      </c>
      <c r="BQL67" s="4" t="s">
        <v>176</v>
      </c>
      <c r="BQM67" s="4">
        <v>366</v>
      </c>
      <c r="BQN67" s="2">
        <v>2</v>
      </c>
      <c r="BQO67" s="1">
        <v>7.8E-2</v>
      </c>
      <c r="BQP67" s="1">
        <f t="shared" si="4050"/>
        <v>6.7000000000000004E-2</v>
      </c>
      <c r="BQQ67" s="1">
        <f t="shared" si="4051"/>
        <v>2.4314381270903009</v>
      </c>
      <c r="BQR67" s="1">
        <f t="shared" si="4052"/>
        <v>3.6471571906354517E-3</v>
      </c>
      <c r="BQS67" s="1">
        <f t="shared" si="4053"/>
        <v>27.860673536445351</v>
      </c>
      <c r="BQT67" s="1"/>
      <c r="BQU67" s="1"/>
      <c r="BQV67" s="2" t="s">
        <v>11</v>
      </c>
      <c r="BQW67" s="4" t="s">
        <v>177</v>
      </c>
      <c r="BQX67" s="4">
        <v>367</v>
      </c>
      <c r="BQY67" s="2">
        <v>2</v>
      </c>
      <c r="BQZ67" s="1">
        <v>5.2999999999999999E-2</v>
      </c>
      <c r="BRA67" s="1">
        <f t="shared" si="4054"/>
        <v>3.2000000000000001E-2</v>
      </c>
      <c r="BRB67" s="1">
        <f t="shared" si="4055"/>
        <v>0.32659932659932661</v>
      </c>
      <c r="BRC67" s="1">
        <f t="shared" si="4056"/>
        <v>4.8989898989898993E-4</v>
      </c>
      <c r="BRD67" s="1">
        <f t="shared" si="4057"/>
        <v>3.7423437241628781</v>
      </c>
      <c r="BRE67" s="1"/>
      <c r="BRF67" s="1"/>
      <c r="BRG67" s="2" t="s">
        <v>11</v>
      </c>
      <c r="BRH67" s="4" t="s">
        <v>178</v>
      </c>
      <c r="BRI67" s="4">
        <v>373</v>
      </c>
      <c r="BRJ67" s="2">
        <v>2</v>
      </c>
      <c r="BRK67" s="1">
        <v>8.5999999999999993E-2</v>
      </c>
      <c r="BRL67" s="1">
        <f t="shared" si="4058"/>
        <v>6.4000000000000001E-2</v>
      </c>
      <c r="BRM67" s="1">
        <f t="shared" si="4059"/>
        <v>1.7152542372881356</v>
      </c>
      <c r="BRN67" s="1">
        <f t="shared" si="4060"/>
        <v>2.5728813559322034E-3</v>
      </c>
      <c r="BRO67" s="1">
        <f t="shared" si="4061"/>
        <v>19.654268724607569</v>
      </c>
      <c r="BRP67" s="1"/>
      <c r="BRQ67" s="1"/>
      <c r="BRR67" s="2" t="s">
        <v>11</v>
      </c>
      <c r="BRS67" s="1" t="s">
        <v>179</v>
      </c>
      <c r="BRT67" s="1">
        <v>380</v>
      </c>
      <c r="BRU67" s="2">
        <v>2</v>
      </c>
      <c r="BRV67" s="1">
        <v>9.9000000000000005E-2</v>
      </c>
      <c r="BRW67" s="1">
        <f t="shared" si="4062"/>
        <v>6.9000000000000006E-2</v>
      </c>
      <c r="BRX67" s="1">
        <f t="shared" si="4063"/>
        <v>1.8791946308724834</v>
      </c>
      <c r="BRY67" s="1">
        <f t="shared" si="4064"/>
        <v>2.8187919463087251E-3</v>
      </c>
      <c r="BRZ67" s="1">
        <f t="shared" si="4065"/>
        <v>21.532782405132842</v>
      </c>
      <c r="BSA67" s="1"/>
      <c r="BSB67" s="1"/>
      <c r="BSC67" s="2" t="s">
        <v>11</v>
      </c>
      <c r="BSD67" s="1" t="s">
        <v>180</v>
      </c>
      <c r="BSE67" s="1">
        <v>394</v>
      </c>
      <c r="BSF67" s="2">
        <v>2</v>
      </c>
      <c r="BSG67" s="1">
        <v>6.6000000000000003E-2</v>
      </c>
      <c r="BSH67" s="1">
        <f t="shared" si="4066"/>
        <v>5.4000000000000006E-2</v>
      </c>
      <c r="BSI67" s="1">
        <f t="shared" si="4067"/>
        <v>1.4716312056737593</v>
      </c>
      <c r="BSJ67" s="1">
        <f t="shared" si="4068"/>
        <v>2.2074468085106391E-3</v>
      </c>
      <c r="BSK67" s="1">
        <f t="shared" si="4069"/>
        <v>16.862710233300273</v>
      </c>
      <c r="BSL67" s="1"/>
      <c r="BSM67" s="1"/>
      <c r="BSN67" s="1" t="s">
        <v>11</v>
      </c>
      <c r="BSO67" s="1" t="s">
        <v>181</v>
      </c>
      <c r="BSP67" s="1">
        <v>395</v>
      </c>
      <c r="BSQ67" s="2">
        <v>2</v>
      </c>
      <c r="BSR67" s="1">
        <v>0.04</v>
      </c>
      <c r="BSS67" s="1">
        <f t="shared" si="4070"/>
        <v>0.03</v>
      </c>
      <c r="BST67" s="1">
        <f t="shared" si="4071"/>
        <v>1.0622837370242215</v>
      </c>
      <c r="BSU67" s="1">
        <f t="shared" si="4072"/>
        <v>1.5934256055363323E-3</v>
      </c>
      <c r="BSV67" s="1">
        <f t="shared" si="4073"/>
        <v>12.17219557041512</v>
      </c>
      <c r="BSW67" s="1"/>
      <c r="BSX67" s="1"/>
      <c r="BSY67" s="1" t="s">
        <v>11</v>
      </c>
      <c r="BSZ67" s="1" t="s">
        <v>182</v>
      </c>
      <c r="BTA67" s="1">
        <v>401</v>
      </c>
      <c r="BTB67" s="1">
        <v>2</v>
      </c>
      <c r="BTC67" s="1">
        <v>5.8000000000000003E-2</v>
      </c>
      <c r="BTD67" s="1">
        <f t="shared" si="4074"/>
        <v>4.5999999999999999E-2</v>
      </c>
      <c r="BTE67" s="1">
        <f t="shared" si="4075"/>
        <v>1.7307692307692308</v>
      </c>
      <c r="BTF67" s="1">
        <f t="shared" si="4076"/>
        <v>2.5961538461538461E-3</v>
      </c>
      <c r="BTG67" s="1">
        <f t="shared" si="4077"/>
        <v>19.832047531101054</v>
      </c>
      <c r="BTH67" s="1"/>
      <c r="BTI67" s="1"/>
      <c r="BTJ67" s="1" t="s">
        <v>11</v>
      </c>
      <c r="BTK67" s="1" t="s">
        <v>183</v>
      </c>
      <c r="BTL67" s="1">
        <v>408</v>
      </c>
      <c r="BTM67" s="1">
        <v>2</v>
      </c>
      <c r="BTN67" s="1">
        <v>7.0999999999999994E-2</v>
      </c>
      <c r="BTO67" s="1">
        <f t="shared" si="4078"/>
        <v>5.8999999999999997E-2</v>
      </c>
      <c r="BTP67" s="5">
        <f t="shared" si="4079"/>
        <v>2.3170731707317076</v>
      </c>
      <c r="BTQ67" s="1">
        <f t="shared" si="4080"/>
        <v>3.4756097560975615E-3</v>
      </c>
      <c r="BTR67" s="1">
        <f t="shared" si="4081"/>
        <v>26.550220813994372</v>
      </c>
      <c r="BTS67" s="1"/>
      <c r="BTT67" s="1"/>
      <c r="BTU67" s="1" t="s">
        <v>11</v>
      </c>
      <c r="BTV67" s="1" t="s">
        <v>184</v>
      </c>
      <c r="BTW67" s="1">
        <v>409</v>
      </c>
      <c r="BTX67" s="1">
        <v>2</v>
      </c>
      <c r="BTY67" s="1">
        <v>3.7999999999999999E-2</v>
      </c>
      <c r="BTZ67" s="1">
        <f t="shared" si="4082"/>
        <v>2.7999999999999997E-2</v>
      </c>
      <c r="BUA67" s="1">
        <f t="shared" si="4083"/>
        <v>1.0692041522491349</v>
      </c>
      <c r="BUB67" s="1">
        <f t="shared" si="4084"/>
        <v>1.6038062283737025E-3</v>
      </c>
      <c r="BUC67" s="1">
        <f t="shared" si="4085"/>
        <v>12.251493261427596</v>
      </c>
      <c r="BUD67" s="1"/>
      <c r="BUE67" s="1"/>
      <c r="BUF67" s="1" t="s">
        <v>11</v>
      </c>
      <c r="BUG67" s="1" t="s">
        <v>185</v>
      </c>
      <c r="BUH67" s="1">
        <v>415</v>
      </c>
      <c r="BUI67" s="1">
        <v>2</v>
      </c>
      <c r="BUJ67" s="1">
        <v>6.2E-2</v>
      </c>
      <c r="BUK67" s="1">
        <f t="shared" si="4086"/>
        <v>4.9000000000000002E-2</v>
      </c>
      <c r="BUL67" s="1">
        <f t="shared" si="4087"/>
        <v>1.8641114982578397</v>
      </c>
      <c r="BUM67" s="1">
        <f t="shared" si="4088"/>
        <v>2.7961672473867595E-3</v>
      </c>
      <c r="BUN67" s="1">
        <f t="shared" si="4089"/>
        <v>21.359952083439076</v>
      </c>
      <c r="BUO67" s="1"/>
      <c r="BUP67" s="1"/>
      <c r="BUQ67" s="1" t="s">
        <v>11</v>
      </c>
      <c r="BUR67" s="1" t="s">
        <v>186</v>
      </c>
      <c r="BUS67" s="1">
        <v>422</v>
      </c>
      <c r="BUT67" s="1">
        <v>2</v>
      </c>
      <c r="BUU67" s="1">
        <v>7.5999999999999998E-2</v>
      </c>
      <c r="BUV67" s="1">
        <f t="shared" si="4090"/>
        <v>6.0999999999999999E-2</v>
      </c>
      <c r="BUW67" s="1">
        <f t="shared" si="4091"/>
        <v>2.2596491228070175</v>
      </c>
      <c r="BUX67" s="1">
        <f t="shared" si="4092"/>
        <v>3.3894736842105264E-3</v>
      </c>
      <c r="BUY67" s="1">
        <f t="shared" si="4093"/>
        <v>25.892226421891312</v>
      </c>
      <c r="BUZ67" s="1"/>
      <c r="BVA67" s="1"/>
      <c r="BVB67" s="1" t="s">
        <v>11</v>
      </c>
      <c r="BVC67" s="1" t="s">
        <v>187</v>
      </c>
      <c r="BVD67" s="1">
        <v>423</v>
      </c>
      <c r="BVE67" s="1">
        <v>2</v>
      </c>
      <c r="BVF67" s="1">
        <v>3.5000000000000003E-2</v>
      </c>
      <c r="BVG67" s="1">
        <f t="shared" si="4094"/>
        <v>2.5000000000000001E-2</v>
      </c>
      <c r="BVH67" s="1">
        <f t="shared" si="4095"/>
        <v>-8.5324232081911228E-2</v>
      </c>
      <c r="BVI67" s="1">
        <f t="shared" si="4096"/>
        <v>-1.2798634812286684E-4</v>
      </c>
      <c r="BVJ67" s="1">
        <f t="shared" si="4097"/>
        <v>-0.97768910847293755</v>
      </c>
      <c r="BVK67" s="1"/>
      <c r="BVL67" s="1"/>
      <c r="BVM67" s="1" t="s">
        <v>11</v>
      </c>
      <c r="BVN67" s="1" t="s">
        <v>188</v>
      </c>
      <c r="BVO67" s="1">
        <v>436</v>
      </c>
      <c r="BVP67" s="1">
        <v>2</v>
      </c>
      <c r="BVQ67" s="1">
        <v>7.0999999999999994E-2</v>
      </c>
      <c r="BVR67" s="1">
        <f t="shared" si="4098"/>
        <v>5.8999999999999997E-2</v>
      </c>
      <c r="BVS67" s="1">
        <f t="shared" ref="BVS67:BVS80" si="4253">(BVR67-0.019)/0.0293</f>
        <v>1.3651877133105801</v>
      </c>
      <c r="BVT67" s="1">
        <f t="shared" si="4099"/>
        <v>2.0477815699658703E-3</v>
      </c>
      <c r="BVU67" s="1">
        <f t="shared" si="4100"/>
        <v>15.643025735567006</v>
      </c>
      <c r="BVV67" s="1"/>
      <c r="BVW67" s="1"/>
      <c r="BVX67" s="1" t="s">
        <v>11</v>
      </c>
      <c r="BVY67" s="1" t="s">
        <v>189</v>
      </c>
      <c r="BVZ67" s="1">
        <v>437</v>
      </c>
      <c r="BWA67" s="1">
        <v>2</v>
      </c>
      <c r="BWB67" s="1">
        <v>2.1000000000000001E-2</v>
      </c>
      <c r="BWC67" s="1">
        <f t="shared" si="4101"/>
        <v>1.6E-2</v>
      </c>
      <c r="BWD67" s="1">
        <f t="shared" si="4102"/>
        <v>-0.18631178707224327</v>
      </c>
      <c r="BWE67" s="1">
        <f t="shared" si="4103"/>
        <v>-2.794676806083649E-4</v>
      </c>
      <c r="BWF67" s="1">
        <f t="shared" si="4104"/>
        <v>-2.1348566586077511</v>
      </c>
      <c r="BWG67" s="1"/>
      <c r="BWH67" s="1"/>
      <c r="BWI67" s="1" t="s">
        <v>11</v>
      </c>
      <c r="BWJ67" s="1" t="s">
        <v>190</v>
      </c>
      <c r="BWK67" s="1">
        <v>443</v>
      </c>
      <c r="BWL67" s="1">
        <v>2</v>
      </c>
      <c r="BWM67" s="1">
        <v>5.7000000000000002E-2</v>
      </c>
      <c r="BWN67" s="1">
        <f t="shared" si="4105"/>
        <v>4.7E-2</v>
      </c>
      <c r="BWO67" s="1">
        <f t="shared" si="4106"/>
        <v>0.96212121212121204</v>
      </c>
      <c r="BWP67" s="1">
        <f t="shared" si="4107"/>
        <v>1.4431818181818181E-3</v>
      </c>
      <c r="BWQ67" s="1">
        <f t="shared" si="4108"/>
        <v>11.02448164102621</v>
      </c>
      <c r="BWR67" s="1"/>
      <c r="BWS67" s="1"/>
      <c r="BWT67" s="1" t="s">
        <v>11</v>
      </c>
      <c r="BWU67" s="1" t="s">
        <v>191</v>
      </c>
      <c r="BWV67" s="1">
        <v>450</v>
      </c>
      <c r="BWW67" s="1">
        <v>2</v>
      </c>
      <c r="BWX67" s="1">
        <v>4.9000000000000002E-2</v>
      </c>
      <c r="BWY67" s="1">
        <f t="shared" si="4109"/>
        <v>4.4999999999999998E-2</v>
      </c>
      <c r="BWZ67" s="1">
        <f t="shared" si="4110"/>
        <v>1.2272727272727273</v>
      </c>
      <c r="BXA67" s="1">
        <f t="shared" si="4111"/>
        <v>1.840909090909091E-3</v>
      </c>
      <c r="BXB67" s="1">
        <f t="shared" si="4112"/>
        <v>14.062724612962567</v>
      </c>
      <c r="BXC67" s="1"/>
      <c r="BXD67" s="1"/>
      <c r="BXE67" s="1" t="s">
        <v>11</v>
      </c>
      <c r="BXF67" s="1" t="s">
        <v>192</v>
      </c>
      <c r="BXG67" s="1">
        <v>451</v>
      </c>
      <c r="BXH67" s="1">
        <v>2</v>
      </c>
      <c r="BXI67" s="1">
        <v>1.2E-2</v>
      </c>
      <c r="BXJ67" s="1">
        <f t="shared" si="4113"/>
        <v>1.4999999999999999E-2</v>
      </c>
      <c r="BXK67" s="1">
        <f t="shared" si="4114"/>
        <v>1.0490566037735849</v>
      </c>
      <c r="BXL67" s="1">
        <f t="shared" si="4115"/>
        <v>1.5735849056603775E-3</v>
      </c>
      <c r="BXM67" s="1">
        <f t="shared" si="4116"/>
        <v>12.02063224778184</v>
      </c>
      <c r="BXN67" s="1"/>
      <c r="BXO67" s="1"/>
      <c r="BXP67" s="1" t="s">
        <v>11</v>
      </c>
      <c r="BXQ67" s="1" t="s">
        <v>193</v>
      </c>
      <c r="BXR67" s="1">
        <v>464</v>
      </c>
      <c r="BXS67" s="1">
        <v>2</v>
      </c>
      <c r="BXT67" s="1">
        <v>5.8000000000000003E-2</v>
      </c>
      <c r="BXU67" s="1">
        <f t="shared" si="4117"/>
        <v>5.4000000000000006E-2</v>
      </c>
      <c r="BXV67" s="1">
        <f t="shared" si="4118"/>
        <v>2.7904411764705888</v>
      </c>
      <c r="BXW67" s="1">
        <f t="shared" si="4119"/>
        <v>4.1856617647058831E-3</v>
      </c>
      <c r="BXX67" s="1">
        <f t="shared" si="4120"/>
        <v>31.974315847936953</v>
      </c>
      <c r="BXY67" s="1"/>
      <c r="BXZ67" s="1"/>
      <c r="BYA67" s="1" t="s">
        <v>11</v>
      </c>
      <c r="BYB67" s="1" t="s">
        <v>194</v>
      </c>
      <c r="BYC67" s="1">
        <v>465</v>
      </c>
      <c r="BYD67" s="1">
        <v>2</v>
      </c>
      <c r="BYE67" s="1">
        <v>2.1999999999999999E-2</v>
      </c>
      <c r="BYF67" s="1">
        <f t="shared" si="4121"/>
        <v>1.6999999999999998E-2</v>
      </c>
      <c r="BYG67" s="1">
        <f t="shared" si="4122"/>
        <v>0.47191011235955038</v>
      </c>
      <c r="BYH67" s="1">
        <f t="shared" si="4123"/>
        <v>7.0786516853932563E-4</v>
      </c>
      <c r="BYI67" s="1">
        <f t="shared" si="4124"/>
        <v>5.4073897388170655</v>
      </c>
      <c r="BYJ67" s="1"/>
      <c r="BYK67" s="1"/>
      <c r="BYL67" s="1" t="s">
        <v>11</v>
      </c>
      <c r="BYM67" s="1" t="s">
        <v>195</v>
      </c>
      <c r="BYN67" s="1">
        <v>479</v>
      </c>
      <c r="BYO67" s="1">
        <v>2</v>
      </c>
      <c r="BYP67" s="1">
        <v>7.4999999999999997E-2</v>
      </c>
      <c r="BYQ67" s="1">
        <f t="shared" si="4125"/>
        <v>6.4000000000000001E-2</v>
      </c>
      <c r="BYR67" s="1">
        <f t="shared" si="4126"/>
        <v>2.5350553505535056</v>
      </c>
      <c r="BYS67" s="1">
        <f t="shared" si="4127"/>
        <v>3.8025830258302585E-3</v>
      </c>
      <c r="BYT67" s="1">
        <f t="shared" si="4128"/>
        <v>29.047973185775078</v>
      </c>
      <c r="BYU67" s="1"/>
      <c r="BYV67" s="1"/>
      <c r="BYW67" s="1" t="s">
        <v>11</v>
      </c>
      <c r="BYX67" s="1" t="s">
        <v>196</v>
      </c>
      <c r="BYY67" s="1">
        <v>480</v>
      </c>
      <c r="BYZ67" s="1">
        <v>2</v>
      </c>
      <c r="BZA67" s="1">
        <v>4.1000000000000002E-2</v>
      </c>
      <c r="BZB67" s="1">
        <f t="shared" si="4129"/>
        <v>2.8000000000000004E-2</v>
      </c>
      <c r="BZC67" s="1">
        <f t="shared" si="4130"/>
        <v>1.4531835205992509</v>
      </c>
      <c r="BZD67" s="1">
        <f t="shared" si="4131"/>
        <v>2.1797752808988763E-3</v>
      </c>
      <c r="BZE67" s="1">
        <f t="shared" si="4132"/>
        <v>16.651327132230332</v>
      </c>
      <c r="BZF67" s="1"/>
      <c r="BZG67" s="1"/>
      <c r="BZH67" s="1" t="s">
        <v>11</v>
      </c>
      <c r="BZI67" s="1" t="s">
        <v>197</v>
      </c>
      <c r="BZJ67" s="1">
        <v>494</v>
      </c>
      <c r="BZK67" s="1">
        <v>2</v>
      </c>
      <c r="BZL67" s="1">
        <v>6.9000000000000006E-2</v>
      </c>
      <c r="BZM67" s="1">
        <f t="shared" si="4133"/>
        <v>5.4000000000000006E-2</v>
      </c>
      <c r="BZN67" s="1">
        <f t="shared" si="4134"/>
        <v>2.7205882352941182</v>
      </c>
      <c r="BZO67" s="1">
        <f t="shared" si="4135"/>
        <v>4.0808823529411772E-3</v>
      </c>
      <c r="BZP67" s="1">
        <f t="shared" si="4136"/>
        <v>31.17390477927977</v>
      </c>
      <c r="BZQ67" s="1"/>
      <c r="BZR67" s="1"/>
      <c r="BZS67" s="1" t="s">
        <v>11</v>
      </c>
      <c r="BZT67" s="1" t="s">
        <v>198</v>
      </c>
      <c r="BZU67" s="1">
        <v>495</v>
      </c>
      <c r="BZV67" s="1">
        <v>2</v>
      </c>
      <c r="BZW67" s="1">
        <v>4.5999999999999999E-2</v>
      </c>
      <c r="BZX67" s="1">
        <f t="shared" si="4137"/>
        <v>3.2000000000000001E-2</v>
      </c>
      <c r="BZY67" s="1">
        <f t="shared" si="4138"/>
        <v>1.5719557195571956</v>
      </c>
      <c r="BZZ67" s="1">
        <f t="shared" si="4139"/>
        <v>2.3579335793357933E-3</v>
      </c>
      <c r="CAA67" s="1">
        <f t="shared" si="4140"/>
        <v>18.012280316070136</v>
      </c>
      <c r="CAB67" s="1"/>
      <c r="CAC67" s="1"/>
      <c r="CAD67" s="1" t="s">
        <v>11</v>
      </c>
      <c r="CAE67" s="1" t="s">
        <v>199</v>
      </c>
      <c r="CAF67" s="1">
        <v>501</v>
      </c>
      <c r="CAG67" s="1">
        <v>2</v>
      </c>
      <c r="CAH67" s="1">
        <v>6.4000000000000001E-2</v>
      </c>
      <c r="CAI67" s="1">
        <f t="shared" si="4141"/>
        <v>4.7E-2</v>
      </c>
      <c r="CAJ67" s="1">
        <f t="shared" si="4142"/>
        <v>2.172161172161172</v>
      </c>
      <c r="CAK67" s="1">
        <f t="shared" si="4143"/>
        <v>3.2582417582417583E-3</v>
      </c>
      <c r="CAL67" s="1">
        <f t="shared" si="4144"/>
        <v>24.889744308873919</v>
      </c>
      <c r="CAM67" s="1"/>
      <c r="CAN67" s="1"/>
      <c r="CAO67" s="1" t="s">
        <v>11</v>
      </c>
      <c r="CAP67" s="1" t="s">
        <v>200</v>
      </c>
      <c r="CAQ67" s="1">
        <v>508</v>
      </c>
      <c r="CAR67" s="1">
        <v>2</v>
      </c>
      <c r="CAS67" s="1">
        <v>8.5999999999999993E-2</v>
      </c>
      <c r="CAT67" s="1">
        <f t="shared" si="4145"/>
        <v>4.7999999999999994E-2</v>
      </c>
      <c r="CAU67" s="1">
        <f t="shared" si="4146"/>
        <v>2.2014652014652012</v>
      </c>
      <c r="CAV67" s="1">
        <f t="shared" si="4147"/>
        <v>3.3021978021978019E-3</v>
      </c>
      <c r="CAW67" s="1">
        <f t="shared" si="4148"/>
        <v>25.225525007813193</v>
      </c>
      <c r="CAX67" s="1"/>
      <c r="CAY67" s="1"/>
      <c r="CAZ67" s="1" t="s">
        <v>11</v>
      </c>
      <c r="CBA67" s="1" t="s">
        <v>201</v>
      </c>
      <c r="CBB67" s="1">
        <v>509</v>
      </c>
      <c r="CBC67" s="1">
        <v>2</v>
      </c>
      <c r="CBD67" s="1">
        <v>3.3000000000000002E-2</v>
      </c>
      <c r="CBE67" s="1">
        <f t="shared" si="4149"/>
        <v>2.0000000000000004E-2</v>
      </c>
      <c r="CBF67" s="1">
        <f t="shared" si="4150"/>
        <v>0.62406015037593998</v>
      </c>
      <c r="CBG67" s="1">
        <f t="shared" si="4151"/>
        <v>9.3609022556390999E-4</v>
      </c>
      <c r="CBH67" s="1">
        <f t="shared" si="4152"/>
        <v>7.1508034372792126</v>
      </c>
      <c r="CBI67" s="1"/>
      <c r="CBJ67" s="1"/>
      <c r="CBK67" s="1" t="s">
        <v>11</v>
      </c>
      <c r="CBL67" s="1" t="s">
        <v>202</v>
      </c>
      <c r="CBM67" s="1">
        <v>515</v>
      </c>
      <c r="CBN67" s="1">
        <v>2</v>
      </c>
      <c r="CBO67" s="1">
        <v>0.05</v>
      </c>
      <c r="CBP67" s="1">
        <f t="shared" si="4153"/>
        <v>3.5000000000000003E-2</v>
      </c>
      <c r="CBQ67" s="1">
        <f t="shared" si="4154"/>
        <v>1.2921348314606742</v>
      </c>
      <c r="CBR67" s="1">
        <f t="shared" si="4155"/>
        <v>1.9382022471910113E-3</v>
      </c>
      <c r="CBS67" s="1">
        <f t="shared" si="4156"/>
        <v>14.805948094380065</v>
      </c>
      <c r="CBT67" s="1"/>
      <c r="CBU67" s="1"/>
      <c r="CBV67" s="1" t="s">
        <v>11</v>
      </c>
      <c r="CBW67" s="1" t="s">
        <v>203</v>
      </c>
      <c r="CBX67" s="1">
        <v>522</v>
      </c>
      <c r="CBY67" s="1">
        <v>2</v>
      </c>
      <c r="CBZ67" s="1">
        <v>6.2E-2</v>
      </c>
      <c r="CCA67" s="1">
        <f t="shared" si="4157"/>
        <v>4.8000000000000001E-2</v>
      </c>
      <c r="CCB67" s="1">
        <f t="shared" si="4158"/>
        <v>1.7902621722846441</v>
      </c>
      <c r="CCC67" s="1">
        <f t="shared" si="4159"/>
        <v>2.6853932584269664E-3</v>
      </c>
      <c r="CCD67" s="1">
        <f t="shared" si="4160"/>
        <v>20.513748374242525</v>
      </c>
      <c r="CCE67" s="1"/>
      <c r="CCF67" s="1"/>
      <c r="CCG67" s="1" t="s">
        <v>11</v>
      </c>
      <c r="CCH67" s="1" t="s">
        <v>204</v>
      </c>
      <c r="CCI67" s="1">
        <v>523</v>
      </c>
      <c r="CCJ67" s="1">
        <v>2</v>
      </c>
      <c r="CCK67" s="1">
        <v>3.5999999999999997E-2</v>
      </c>
      <c r="CCL67" s="1">
        <f t="shared" si="4161"/>
        <v>1.6999999999999998E-2</v>
      </c>
      <c r="CCM67" s="1">
        <f t="shared" si="4162"/>
        <v>0.72243346007604547</v>
      </c>
      <c r="CCN67" s="1">
        <f t="shared" si="4163"/>
        <v>1.0836501901140682E-3</v>
      </c>
      <c r="CCO67" s="1">
        <f t="shared" si="4164"/>
        <v>8.2780156150096484</v>
      </c>
      <c r="CCP67" s="1"/>
      <c r="CCQ67" s="1"/>
      <c r="CCR67" s="1" t="s">
        <v>11</v>
      </c>
      <c r="CCS67" s="1" t="s">
        <v>205</v>
      </c>
      <c r="CCT67" s="1">
        <v>536</v>
      </c>
      <c r="CCU67" s="1">
        <v>2</v>
      </c>
      <c r="CCV67" s="1">
        <v>6.2E-2</v>
      </c>
      <c r="CCW67" s="1">
        <f t="shared" si="4165"/>
        <v>4.1999999999999996E-2</v>
      </c>
      <c r="CCX67" s="1">
        <f t="shared" si="4166"/>
        <v>1.5791505791505791</v>
      </c>
      <c r="CCY67" s="1">
        <f t="shared" si="4167"/>
        <v>2.3687258687258685E-3</v>
      </c>
      <c r="CCZ67" s="1">
        <f t="shared" si="4168"/>
        <v>18.094722732366247</v>
      </c>
      <c r="CDA67" s="1"/>
      <c r="CDB67" s="1"/>
      <c r="CDC67" s="1" t="s">
        <v>11</v>
      </c>
      <c r="CDD67" s="1" t="s">
        <v>206</v>
      </c>
      <c r="CDE67" s="1">
        <v>542</v>
      </c>
      <c r="CDF67" s="1">
        <v>2</v>
      </c>
      <c r="CDG67" s="1">
        <v>6.2E-2</v>
      </c>
      <c r="CDH67" s="1">
        <f t="shared" si="4169"/>
        <v>4.7E-2</v>
      </c>
      <c r="CDI67" s="1">
        <f t="shared" si="4170"/>
        <v>1.4128787878787878</v>
      </c>
      <c r="CDJ67" s="1">
        <f t="shared" si="4171"/>
        <v>2.1193181818181818E-3</v>
      </c>
      <c r="CDK67" s="1">
        <f t="shared" si="4172"/>
        <v>16.189494693318018</v>
      </c>
      <c r="CDL67" s="1"/>
      <c r="CDM67" s="1"/>
      <c r="CDN67" s="1" t="s">
        <v>11</v>
      </c>
      <c r="CDO67" s="1" t="s">
        <v>207</v>
      </c>
      <c r="CDP67" s="1">
        <v>549</v>
      </c>
      <c r="CDQ67" s="1">
        <v>2</v>
      </c>
      <c r="CDR67" s="1">
        <v>7.2999999999999995E-2</v>
      </c>
      <c r="CDS67" s="1">
        <f t="shared" si="4173"/>
        <v>5.7999999999999996E-2</v>
      </c>
      <c r="CDT67" s="1">
        <f t="shared" si="4174"/>
        <v>1.7566539923954372</v>
      </c>
      <c r="CDU67" s="1">
        <f t="shared" si="4175"/>
        <v>2.634980988593156E-3</v>
      </c>
      <c r="CDV67" s="1">
        <f t="shared" si="4176"/>
        <v>20.128648495444519</v>
      </c>
      <c r="CDW67" s="1"/>
      <c r="CDX67" s="1"/>
      <c r="CDY67" s="1" t="s">
        <v>11</v>
      </c>
      <c r="CDZ67" s="1" t="s">
        <v>208</v>
      </c>
      <c r="CEA67" s="1">
        <v>550</v>
      </c>
      <c r="CEB67" s="1">
        <v>2</v>
      </c>
      <c r="CEC67" s="1">
        <v>0.04</v>
      </c>
      <c r="CED67" s="1">
        <f t="shared" si="4177"/>
        <v>2.3E-2</v>
      </c>
      <c r="CEE67" s="1">
        <f t="shared" si="4178"/>
        <v>0.86399999999999999</v>
      </c>
      <c r="CEF67" s="1">
        <f t="shared" si="4179"/>
        <v>1.2960000000000001E-3</v>
      </c>
      <c r="CEG67" s="1">
        <f t="shared" si="4180"/>
        <v>9.9001581275256481</v>
      </c>
      <c r="CEH67" s="1"/>
      <c r="CEI67" s="1"/>
      <c r="CEJ67" s="1" t="s">
        <v>11</v>
      </c>
      <c r="CEK67" s="1" t="s">
        <v>209</v>
      </c>
      <c r="CEL67" s="1">
        <v>556</v>
      </c>
      <c r="CEM67" s="1">
        <v>2</v>
      </c>
      <c r="CEN67" s="1">
        <v>5.7000000000000002E-2</v>
      </c>
      <c r="CEO67" s="1">
        <f t="shared" si="4181"/>
        <v>4.2000000000000003E-2</v>
      </c>
      <c r="CEP67" s="1">
        <f t="shared" si="4182"/>
        <v>1.7430830039525693</v>
      </c>
      <c r="CEQ67" s="1">
        <f t="shared" si="4183"/>
        <v>2.6146245059288542E-3</v>
      </c>
      <c r="CER67" s="1">
        <f t="shared" si="4184"/>
        <v>19.973145102468578</v>
      </c>
      <c r="CES67" s="1"/>
      <c r="CET67" s="1"/>
      <c r="CEU67" s="1" t="s">
        <v>11</v>
      </c>
      <c r="CEV67" s="1" t="s">
        <v>210</v>
      </c>
      <c r="CEW67" s="1">
        <v>563</v>
      </c>
      <c r="CEX67" s="1">
        <v>2</v>
      </c>
      <c r="CEY67" s="1">
        <v>5.3999999999999999E-2</v>
      </c>
      <c r="CEZ67" s="1">
        <f t="shared" si="4185"/>
        <v>0.04</v>
      </c>
      <c r="CFA67" s="1">
        <f t="shared" si="4186"/>
        <v>1.6048096192384769</v>
      </c>
      <c r="CFB67" s="1">
        <f t="shared" si="4187"/>
        <v>2.4072144288577154E-3</v>
      </c>
      <c r="CFC67" s="1">
        <f t="shared" si="4188"/>
        <v>18.38873726277216</v>
      </c>
      <c r="CFD67" s="1"/>
      <c r="CFE67" s="1"/>
      <c r="CFF67" s="1" t="s">
        <v>11</v>
      </c>
      <c r="CFG67" s="1" t="s">
        <v>211</v>
      </c>
      <c r="CFH67" s="1">
        <v>564</v>
      </c>
      <c r="CFI67" s="1">
        <v>2</v>
      </c>
      <c r="CFJ67" s="1">
        <v>5.3999999999999999E-2</v>
      </c>
      <c r="CFK67" s="1">
        <f t="shared" si="4189"/>
        <v>2.1999999999999999E-2</v>
      </c>
      <c r="CFL67" s="1">
        <f t="shared" si="4190"/>
        <v>0.57835820895522383</v>
      </c>
      <c r="CFM67" s="1">
        <f t="shared" si="4191"/>
        <v>8.6753731343283571E-4</v>
      </c>
      <c r="CFN67" s="1">
        <f t="shared" si="4192"/>
        <v>6.6271269942236524</v>
      </c>
      <c r="CFO67" s="1"/>
      <c r="CFP67" s="1"/>
      <c r="CFQ67" s="1" t="s">
        <v>11</v>
      </c>
      <c r="CFR67" s="1" t="s">
        <v>212</v>
      </c>
      <c r="CFS67" s="1">
        <v>571</v>
      </c>
      <c r="CFT67" s="1">
        <v>2</v>
      </c>
      <c r="CFU67" s="1">
        <v>6.6000000000000003E-2</v>
      </c>
      <c r="CFV67" s="1">
        <f t="shared" si="4193"/>
        <v>3.5000000000000003E-2</v>
      </c>
      <c r="CFW67" s="1">
        <f t="shared" si="4194"/>
        <v>0.95488721804511301</v>
      </c>
      <c r="CFX67" s="1">
        <f t="shared" si="4195"/>
        <v>1.4323308270676694E-3</v>
      </c>
      <c r="CFY67" s="1">
        <f t="shared" si="4196"/>
        <v>10.94159080162</v>
      </c>
      <c r="CFZ67" s="1"/>
      <c r="CGA67" s="1"/>
      <c r="CGB67" s="1" t="s">
        <v>11</v>
      </c>
      <c r="CGC67" s="1" t="s">
        <v>213</v>
      </c>
      <c r="CGD67" s="1">
        <v>577</v>
      </c>
      <c r="CGE67" s="1">
        <v>2</v>
      </c>
      <c r="CGF67" s="1">
        <v>7.1999999999999995E-2</v>
      </c>
      <c r="CGG67" s="1">
        <f t="shared" si="4197"/>
        <v>4.0999999999999995E-2</v>
      </c>
      <c r="CGH67" s="1">
        <f t="shared" si="4198"/>
        <v>0.99248120300751863</v>
      </c>
      <c r="CGI67" s="1">
        <f t="shared" si="4199"/>
        <v>1.4887218045112781E-3</v>
      </c>
      <c r="CGJ67" s="1">
        <f t="shared" si="4200"/>
        <v>11.372362093022359</v>
      </c>
      <c r="CGK67" s="1"/>
      <c r="CGL67" s="1"/>
      <c r="CGM67" s="1" t="s">
        <v>11</v>
      </c>
      <c r="CGN67" s="1" t="s">
        <v>214</v>
      </c>
      <c r="CGO67" s="1">
        <v>578</v>
      </c>
      <c r="CGP67" s="1">
        <v>2</v>
      </c>
      <c r="CGQ67" s="1">
        <v>2.5000000000000001E-2</v>
      </c>
      <c r="CGR67" s="1">
        <f t="shared" si="4201"/>
        <v>8.0000000000000002E-3</v>
      </c>
      <c r="CGS67" s="1">
        <f t="shared" si="4202"/>
        <v>-0.54826254826254828</v>
      </c>
      <c r="CGT67" s="1">
        <f t="shared" si="4203"/>
        <v>-8.2239382239382246E-4</v>
      </c>
      <c r="CGU67" s="1">
        <f t="shared" si="4204"/>
        <v>-6.2822753740733681</v>
      </c>
      <c r="CGV67" s="1"/>
      <c r="CGW67" s="1"/>
      <c r="CGX67" s="1" t="s">
        <v>11</v>
      </c>
      <c r="CGY67" s="1" t="s">
        <v>215</v>
      </c>
      <c r="CGZ67" s="1">
        <v>592</v>
      </c>
      <c r="CHA67" s="1">
        <v>2</v>
      </c>
      <c r="CHB67" s="1">
        <v>6.3E-2</v>
      </c>
      <c r="CHC67" s="1">
        <f t="shared" si="4205"/>
        <v>3.7000000000000005E-2</v>
      </c>
      <c r="CHD67" s="1">
        <f t="shared" si="4206"/>
        <v>0.34865900383141774</v>
      </c>
      <c r="CHE67" s="1">
        <f t="shared" si="4207"/>
        <v>5.2298850574712663E-4</v>
      </c>
      <c r="CHF67" s="1">
        <f t="shared" si="4208"/>
        <v>3.9951148964312573</v>
      </c>
      <c r="CHG67" s="1"/>
      <c r="CHH67" s="1"/>
      <c r="CHI67" s="1" t="s">
        <v>11</v>
      </c>
      <c r="CHJ67" s="1" t="s">
        <v>216</v>
      </c>
      <c r="CHK67" s="1">
        <v>593</v>
      </c>
      <c r="CHL67" s="1">
        <v>2</v>
      </c>
      <c r="CHM67" s="1">
        <v>4.1000000000000002E-2</v>
      </c>
      <c r="CHN67" s="1">
        <f t="shared" si="4209"/>
        <v>1.8000000000000002E-2</v>
      </c>
      <c r="CHO67" s="1">
        <f t="shared" si="4210"/>
        <v>0.39607843137254911</v>
      </c>
      <c r="CHP67" s="1">
        <f t="shared" si="4211"/>
        <v>5.9411764705882364E-4</v>
      </c>
      <c r="CHQ67" s="1">
        <f t="shared" si="4212"/>
        <v>4.5384711822807304</v>
      </c>
      <c r="CHR67" s="1"/>
      <c r="CHS67" s="1"/>
      <c r="CHT67" s="1" t="s">
        <v>11</v>
      </c>
      <c r="CHU67" s="1" t="s">
        <v>217</v>
      </c>
      <c r="CHV67" s="1">
        <v>607</v>
      </c>
      <c r="CHW67" s="1">
        <v>2</v>
      </c>
      <c r="CHX67" s="1">
        <v>6.9000000000000006E-2</v>
      </c>
      <c r="CHY67" s="1">
        <f t="shared" si="4213"/>
        <v>4.8000000000000001E-2</v>
      </c>
      <c r="CHZ67" s="1">
        <f t="shared" si="4214"/>
        <v>1.6744186046511629</v>
      </c>
      <c r="CIA67" s="1">
        <f t="shared" si="4215"/>
        <v>2.5116279069767444E-3</v>
      </c>
      <c r="CIB67" s="1">
        <f t="shared" si="4216"/>
        <v>19.186352960321024</v>
      </c>
      <c r="CIC67" s="1"/>
      <c r="CID67" s="1"/>
      <c r="CIE67" s="1" t="s">
        <v>11</v>
      </c>
      <c r="CIF67" s="1" t="s">
        <v>218</v>
      </c>
      <c r="CIG67" s="1">
        <v>608</v>
      </c>
      <c r="CIH67" s="1">
        <v>2</v>
      </c>
      <c r="CII67" s="1">
        <v>5.7000000000000002E-2</v>
      </c>
      <c r="CIJ67" s="1">
        <f t="shared" si="4217"/>
        <v>3.0000000000000002E-2</v>
      </c>
      <c r="CIK67" s="1">
        <f t="shared" si="4218"/>
        <v>0.40000000000000008</v>
      </c>
      <c r="CIL67" s="1">
        <f t="shared" si="4219"/>
        <v>6.0000000000000016E-4</v>
      </c>
      <c r="CIM67" s="1">
        <f t="shared" si="4220"/>
        <v>4.5834065405211337</v>
      </c>
      <c r="CIN67" s="1"/>
      <c r="CIO67" s="1"/>
      <c r="CIP67" s="1" t="s">
        <v>11</v>
      </c>
      <c r="CIQ67" s="1" t="s">
        <v>219</v>
      </c>
      <c r="CIR67" s="1">
        <v>621</v>
      </c>
      <c r="CIS67" s="1">
        <v>2</v>
      </c>
      <c r="CIT67" s="1">
        <v>6.2E-2</v>
      </c>
      <c r="CIU67" s="1">
        <f t="shared" si="4221"/>
        <v>3.2000000000000001E-2</v>
      </c>
      <c r="CIV67" s="1">
        <f t="shared" si="4222"/>
        <v>-0.50396825396825384</v>
      </c>
      <c r="CIW67" s="1">
        <f t="shared" si="4223"/>
        <v>-7.5595238095238081E-4</v>
      </c>
      <c r="CIX67" s="1">
        <f t="shared" si="4224"/>
        <v>-5.7747284786327757</v>
      </c>
      <c r="CIY67" s="1"/>
      <c r="CIZ67" s="1"/>
      <c r="CJA67" s="1" t="s">
        <v>11</v>
      </c>
      <c r="CJB67" s="1" t="s">
        <v>220</v>
      </c>
      <c r="CJC67" s="1">
        <v>622</v>
      </c>
      <c r="CJD67" s="1">
        <v>2</v>
      </c>
      <c r="CJE67" s="1">
        <v>3.4000000000000002E-2</v>
      </c>
      <c r="CJF67" s="1">
        <f t="shared" si="4225"/>
        <v>2.5000000000000001E-2</v>
      </c>
      <c r="CJG67" s="1">
        <f t="shared" si="3379"/>
        <v>0.44876325088339231</v>
      </c>
      <c r="CJH67" s="1">
        <f t="shared" si="4226"/>
        <v>6.7314487632508843E-4</v>
      </c>
      <c r="CJI67" s="1">
        <f t="shared" si="4227"/>
        <v>5.1421610481111655</v>
      </c>
      <c r="CJJ67" s="1"/>
      <c r="CJK67" s="1"/>
      <c r="CJL67" s="1" t="s">
        <v>11</v>
      </c>
      <c r="CJM67" s="1" t="s">
        <v>221</v>
      </c>
      <c r="CJN67" s="1">
        <v>635</v>
      </c>
      <c r="CJO67" s="1">
        <v>2</v>
      </c>
      <c r="CJP67" s="1">
        <v>6.6000000000000003E-2</v>
      </c>
      <c r="CJQ67" s="1">
        <f t="shared" si="4228"/>
        <v>5.4000000000000006E-2</v>
      </c>
      <c r="CJR67" s="1">
        <f t="shared" si="4229"/>
        <v>1.1702127659574468</v>
      </c>
      <c r="CJS67" s="1">
        <f t="shared" si="4230"/>
        <v>1.7553191489361702E-3</v>
      </c>
      <c r="CJT67" s="1">
        <f t="shared" si="4231"/>
        <v>13.408902113226718</v>
      </c>
      <c r="CJU67" s="1"/>
      <c r="CJV67" s="1"/>
      <c r="CJW67" s="1" t="s">
        <v>11</v>
      </c>
      <c r="CJX67" s="1" t="s">
        <v>222</v>
      </c>
      <c r="CJY67" s="1">
        <v>636</v>
      </c>
      <c r="CJZ67" s="1">
        <v>2</v>
      </c>
      <c r="CKA67" s="1">
        <v>5.3999999999999999E-2</v>
      </c>
      <c r="CKB67" s="1">
        <f t="shared" si="4232"/>
        <v>3.4000000000000002E-2</v>
      </c>
      <c r="CKC67" s="1">
        <f t="shared" si="4233"/>
        <v>0.30388692579505316</v>
      </c>
      <c r="CKD67" s="1">
        <f t="shared" si="4234"/>
        <v>4.5583038869257975E-4</v>
      </c>
      <c r="CKE67" s="1">
        <f t="shared" si="4235"/>
        <v>3.4820933081697674</v>
      </c>
      <c r="CKF67" s="1"/>
      <c r="CKG67" s="1"/>
      <c r="CKH67" s="1" t="s">
        <v>11</v>
      </c>
      <c r="CKI67" s="1" t="s">
        <v>223</v>
      </c>
      <c r="CKJ67" s="1">
        <v>649</v>
      </c>
      <c r="CKK67" s="1">
        <v>2</v>
      </c>
      <c r="CKL67" s="1">
        <v>8.4000000000000005E-2</v>
      </c>
      <c r="CKM67" s="1">
        <f t="shared" si="4236"/>
        <v>6.0000000000000005E-2</v>
      </c>
      <c r="CKN67" s="1">
        <f t="shared" si="4237"/>
        <v>1.1413427561837459</v>
      </c>
      <c r="CKO67" s="1">
        <f t="shared" si="4238"/>
        <v>1.7120141342756188E-3</v>
      </c>
      <c r="CKP67" s="1">
        <f t="shared" si="4239"/>
        <v>13.078094634172494</v>
      </c>
      <c r="CKQ67" s="1"/>
      <c r="CKR67" s="1"/>
      <c r="CKS67" s="1" t="s">
        <v>11</v>
      </c>
      <c r="CKT67" s="1" t="s">
        <v>224</v>
      </c>
      <c r="CKU67" s="1">
        <v>650</v>
      </c>
      <c r="CKV67" s="1">
        <v>2</v>
      </c>
      <c r="CKW67" s="1">
        <v>4.9000000000000002E-2</v>
      </c>
      <c r="CKX67" s="1">
        <f t="shared" si="4240"/>
        <v>3.2000000000000001E-2</v>
      </c>
      <c r="CKY67" s="1">
        <f t="shared" si="4241"/>
        <v>0.51929824561403504</v>
      </c>
      <c r="CKZ67" s="1">
        <f t="shared" si="4242"/>
        <v>7.7894736842105256E-4</v>
      </c>
      <c r="CLA67" s="1">
        <f t="shared" si="4243"/>
        <v>5.9503874385712949</v>
      </c>
      <c r="CLB67" s="1"/>
      <c r="CLC67" s="1"/>
      <c r="CLD67" s="1" t="s">
        <v>11</v>
      </c>
      <c r="CLE67" s="1" t="s">
        <v>225</v>
      </c>
      <c r="CLF67" s="1">
        <v>663</v>
      </c>
      <c r="CLG67" s="1">
        <v>2</v>
      </c>
      <c r="CLH67" s="1">
        <v>0.1</v>
      </c>
      <c r="CLI67" s="1">
        <f t="shared" si="4244"/>
        <v>7.8000000000000014E-2</v>
      </c>
      <c r="CLJ67" s="1">
        <f t="shared" si="4245"/>
        <v>2.1107266435986163</v>
      </c>
      <c r="CLK67" s="1">
        <f t="shared" si="4246"/>
        <v>3.1660899653979243E-3</v>
      </c>
      <c r="CLL67" s="1">
        <f t="shared" si="4247"/>
        <v>24.185795758805291</v>
      </c>
      <c r="CLM67" s="1"/>
      <c r="CLN67" s="1"/>
      <c r="CLO67" s="1"/>
      <c r="CLP67" s="1"/>
      <c r="CLQ67" s="1"/>
      <c r="CLR67" s="1"/>
      <c r="CLS67" s="1"/>
      <c r="CLT67" s="1"/>
      <c r="CLU67" s="1"/>
      <c r="CLV67" s="1"/>
      <c r="CLW67" s="1"/>
      <c r="CLX67" s="1"/>
      <c r="CLY67" s="1"/>
      <c r="CLZ67" s="1"/>
      <c r="CMA67" s="1"/>
      <c r="CMB67" s="1"/>
      <c r="CMC67" s="1"/>
      <c r="CMD67" s="1"/>
      <c r="CME67" s="1"/>
      <c r="CMF67" s="1"/>
      <c r="CMG67" s="1"/>
      <c r="CMH67" s="1"/>
      <c r="CMI67" s="1"/>
      <c r="CMJ67" s="1"/>
      <c r="CMK67" s="1"/>
      <c r="CML67" s="1"/>
      <c r="CMM67" s="1"/>
      <c r="CMN67" s="1"/>
      <c r="CMO67" s="1"/>
      <c r="CMP67" s="1"/>
      <c r="CMQ67" s="1"/>
      <c r="CMR67" s="1"/>
      <c r="CMS67" s="1"/>
      <c r="CMT67" s="1"/>
      <c r="CMU67" s="1"/>
      <c r="CMV67" s="1"/>
      <c r="CMW67" s="1"/>
      <c r="CMX67" s="1"/>
      <c r="CMY67" s="1"/>
      <c r="CMZ67" s="1"/>
    </row>
    <row r="68" spans="1:2392" x14ac:dyDescent="0.3">
      <c r="A68" s="1" t="s">
        <v>11</v>
      </c>
      <c r="B68" s="1" t="s">
        <v>12</v>
      </c>
      <c r="C68" s="1">
        <v>1</v>
      </c>
      <c r="D68" s="1">
        <v>3</v>
      </c>
      <c r="E68" s="1">
        <v>5.8000000000000003E-2</v>
      </c>
      <c r="F68" s="1">
        <f t="shared" si="3408"/>
        <v>6.0000000000000005E-2</v>
      </c>
      <c r="G68" s="1">
        <f t="shared" si="3409"/>
        <v>2.4033898305084747</v>
      </c>
      <c r="H68" s="1">
        <f t="shared" si="4248"/>
        <v>3.6050847457627122E-3</v>
      </c>
      <c r="I68" s="1">
        <f t="shared" si="4249"/>
        <v>27.539281671436299</v>
      </c>
      <c r="J68" s="1"/>
      <c r="K68" s="1"/>
      <c r="L68" s="1" t="s">
        <v>11</v>
      </c>
      <c r="M68" s="1" t="s">
        <v>13</v>
      </c>
      <c r="N68" s="1">
        <v>2</v>
      </c>
      <c r="O68" s="1">
        <v>3</v>
      </c>
      <c r="P68" s="1">
        <v>9.8000000000000004E-2</v>
      </c>
      <c r="Q68" s="1">
        <f t="shared" si="3410"/>
        <v>0.1</v>
      </c>
      <c r="R68" s="1">
        <f t="shared" si="3411"/>
        <v>3.7796610169491527</v>
      </c>
      <c r="S68" s="1">
        <f t="shared" si="3412"/>
        <v>5.6694915254237293E-3</v>
      </c>
      <c r="T68" s="1">
        <f t="shared" si="3413"/>
        <v>43.309307565093761</v>
      </c>
      <c r="U68" s="1"/>
      <c r="V68" s="1"/>
      <c r="W68" s="1" t="s">
        <v>11</v>
      </c>
      <c r="X68" s="1" t="s">
        <v>14</v>
      </c>
      <c r="Y68" s="1">
        <v>3</v>
      </c>
      <c r="Z68" s="1">
        <v>3</v>
      </c>
      <c r="AA68" s="1">
        <v>0.13200000000000001</v>
      </c>
      <c r="AB68" s="1">
        <f t="shared" si="3414"/>
        <v>0.13100000000000001</v>
      </c>
      <c r="AC68" s="1">
        <f t="shared" si="3415"/>
        <v>4.823728813559323</v>
      </c>
      <c r="AD68" s="1">
        <f t="shared" si="3416"/>
        <v>7.2355932203389851E-3</v>
      </c>
      <c r="AE68" s="1">
        <f t="shared" si="3417"/>
        <v>55.272775484420116</v>
      </c>
      <c r="AF68" s="1"/>
      <c r="AG68" s="1"/>
      <c r="AH68" s="1" t="s">
        <v>11</v>
      </c>
      <c r="AI68" s="1" t="s">
        <v>15</v>
      </c>
      <c r="AJ68" s="1">
        <v>4</v>
      </c>
      <c r="AK68" s="1">
        <v>3</v>
      </c>
      <c r="AL68" s="1">
        <v>0.13800000000000001</v>
      </c>
      <c r="AM68" s="1">
        <f t="shared" si="3418"/>
        <v>0.13</v>
      </c>
      <c r="AN68" s="1">
        <f t="shared" si="3419"/>
        <v>4.7414965986394559</v>
      </c>
      <c r="AO68" s="1">
        <f t="shared" si="3420"/>
        <v>7.1122448979591838E-3</v>
      </c>
      <c r="AP68" s="1">
        <f t="shared" si="3421"/>
        <v>54.330516305156969</v>
      </c>
      <c r="AQ68" s="1"/>
      <c r="AR68" s="1"/>
      <c r="AS68" s="1" t="s">
        <v>11</v>
      </c>
      <c r="AT68" s="1" t="s">
        <v>16</v>
      </c>
      <c r="AU68" s="1">
        <v>8</v>
      </c>
      <c r="AV68" s="1">
        <v>3</v>
      </c>
      <c r="AW68" s="1">
        <v>0.155</v>
      </c>
      <c r="AX68" s="1">
        <f t="shared" si="3422"/>
        <v>0.14699999999999999</v>
      </c>
      <c r="AY68" s="1">
        <f t="shared" si="3423"/>
        <v>5.3481228668941982</v>
      </c>
      <c r="AZ68" s="1">
        <f t="shared" si="3424"/>
        <v>8.0221843003412969E-3</v>
      </c>
      <c r="BA68" s="1">
        <f t="shared" si="3425"/>
        <v>61.281553319083748</v>
      </c>
      <c r="BB68" s="1"/>
      <c r="BC68" s="1"/>
      <c r="BD68" s="1" t="s">
        <v>11</v>
      </c>
      <c r="BE68" s="1" t="s">
        <v>17</v>
      </c>
      <c r="BF68" s="1">
        <v>9</v>
      </c>
      <c r="BG68" s="1">
        <v>3</v>
      </c>
      <c r="BH68" s="1">
        <v>0.155</v>
      </c>
      <c r="BI68" s="1">
        <f t="shared" si="3426"/>
        <v>0.15</v>
      </c>
      <c r="BJ68" s="1">
        <f t="shared" si="3427"/>
        <v>5.4368600682593859</v>
      </c>
      <c r="BK68" s="1">
        <f t="shared" si="3428"/>
        <v>8.1552901023890789E-3</v>
      </c>
      <c r="BL68" s="1">
        <f t="shared" si="3429"/>
        <v>62.298349991895606</v>
      </c>
      <c r="BM68" s="1"/>
      <c r="BN68" s="1"/>
      <c r="BO68" s="1" t="s">
        <v>11</v>
      </c>
      <c r="BP68" s="1" t="s">
        <v>18</v>
      </c>
      <c r="BQ68" s="1">
        <v>10</v>
      </c>
      <c r="BR68" s="1">
        <v>3</v>
      </c>
      <c r="BS68" s="1">
        <v>0.17</v>
      </c>
      <c r="BT68" s="1">
        <f t="shared" si="3430"/>
        <v>0.161</v>
      </c>
      <c r="BU68" s="1">
        <f t="shared" si="3431"/>
        <v>5.7508532423208196</v>
      </c>
      <c r="BV68" s="1">
        <f t="shared" si="3432"/>
        <v>8.6262798634812298E-3</v>
      </c>
      <c r="BW68" s="1">
        <f t="shared" si="3433"/>
        <v>65.896245911076022</v>
      </c>
      <c r="BX68" s="1"/>
      <c r="BY68" s="1"/>
      <c r="BZ68" s="1" t="s">
        <v>11</v>
      </c>
      <c r="CA68" s="1" t="s">
        <v>19</v>
      </c>
      <c r="CB68" s="1">
        <v>11</v>
      </c>
      <c r="CC68" s="1">
        <v>3</v>
      </c>
      <c r="CD68" s="1">
        <v>0.16400000000000001</v>
      </c>
      <c r="CE68" s="1">
        <f t="shared" si="3434"/>
        <v>0.159</v>
      </c>
      <c r="CF68" s="1">
        <f t="shared" si="3435"/>
        <v>5.7182130584192432</v>
      </c>
      <c r="CG68" s="1">
        <f t="shared" si="3436"/>
        <v>8.5773195876288656E-3</v>
      </c>
      <c r="CH68" s="1">
        <f t="shared" si="3437"/>
        <v>65.52223783013028</v>
      </c>
      <c r="CI68" s="1"/>
      <c r="CJ68" s="1"/>
      <c r="CK68" s="1" t="s">
        <v>11</v>
      </c>
      <c r="CL68" s="1" t="s">
        <v>20</v>
      </c>
      <c r="CM68" s="1">
        <v>14</v>
      </c>
      <c r="CN68" s="1">
        <v>3</v>
      </c>
      <c r="CO68" s="1">
        <v>0.17</v>
      </c>
      <c r="CP68" s="1">
        <f t="shared" si="3438"/>
        <v>0.157</v>
      </c>
      <c r="CQ68" s="1">
        <f t="shared" si="3439"/>
        <v>5.5704467353951888</v>
      </c>
      <c r="CR68" s="1">
        <f t="shared" si="3440"/>
        <v>8.3556701030927834E-3</v>
      </c>
      <c r="CS68" s="1">
        <f t="shared" si="3441"/>
        <v>63.829055001587257</v>
      </c>
      <c r="CT68" s="1"/>
      <c r="CU68" s="1"/>
      <c r="CV68" s="1" t="s">
        <v>11</v>
      </c>
      <c r="CW68" s="1" t="s">
        <v>21</v>
      </c>
      <c r="CX68" s="1">
        <v>15</v>
      </c>
      <c r="CY68" s="1">
        <v>3</v>
      </c>
      <c r="CZ68" s="1">
        <v>0.126</v>
      </c>
      <c r="DA68" s="1">
        <f t="shared" si="3442"/>
        <v>0.106</v>
      </c>
      <c r="DB68" s="1">
        <f t="shared" si="3443"/>
        <v>3.8620689655172411</v>
      </c>
      <c r="DC68" s="1">
        <f t="shared" si="3444"/>
        <v>5.7931034482758617E-3</v>
      </c>
      <c r="DD68" s="1">
        <f t="shared" si="3445"/>
        <v>44.253580391238522</v>
      </c>
      <c r="DE68" s="1"/>
      <c r="DF68" s="1"/>
      <c r="DG68" s="1" t="s">
        <v>11</v>
      </c>
      <c r="DH68" s="1" t="s">
        <v>22</v>
      </c>
      <c r="DI68" s="1">
        <v>16</v>
      </c>
      <c r="DJ68" s="1">
        <v>3</v>
      </c>
      <c r="DK68" s="1">
        <v>0.16800000000000001</v>
      </c>
      <c r="DL68" s="1">
        <f t="shared" si="3446"/>
        <v>0.14100000000000001</v>
      </c>
      <c r="DM68" s="1">
        <f t="shared" si="3447"/>
        <v>4.9215017064846425</v>
      </c>
      <c r="DN68" s="1">
        <f t="shared" si="3448"/>
        <v>7.3822525597269642E-3</v>
      </c>
      <c r="DO68" s="1">
        <f t="shared" si="3449"/>
        <v>56.39310777671907</v>
      </c>
      <c r="DP68" s="1"/>
      <c r="DQ68" s="1"/>
      <c r="DR68" s="1" t="s">
        <v>11</v>
      </c>
      <c r="DS68" s="1" t="s">
        <v>23</v>
      </c>
      <c r="DT68" s="1">
        <v>17</v>
      </c>
      <c r="DU68" s="1">
        <v>3</v>
      </c>
      <c r="DV68" s="1">
        <v>0.192</v>
      </c>
      <c r="DW68" s="1">
        <f t="shared" si="3450"/>
        <v>0.16500000000000001</v>
      </c>
      <c r="DX68" s="1">
        <f t="shared" si="3451"/>
        <v>5.6849315068493151</v>
      </c>
      <c r="DY68" s="1">
        <f t="shared" si="3452"/>
        <v>8.5273972602739733E-3</v>
      </c>
      <c r="DZ68" s="1">
        <f t="shared" si="3453"/>
        <v>65.140880627269524</v>
      </c>
      <c r="EA68" s="1"/>
      <c r="EB68" s="1"/>
      <c r="EC68" s="1" t="s">
        <v>11</v>
      </c>
      <c r="ED68" s="1" t="s">
        <v>24</v>
      </c>
      <c r="EE68" s="1">
        <v>18</v>
      </c>
      <c r="EF68" s="1">
        <v>3</v>
      </c>
      <c r="EG68" s="1">
        <v>0.21299999999999999</v>
      </c>
      <c r="EH68" s="1">
        <f t="shared" si="3454"/>
        <v>0.187</v>
      </c>
      <c r="EI68" s="1">
        <f t="shared" si="3455"/>
        <v>6.5374149659863949</v>
      </c>
      <c r="EJ68" s="1">
        <f t="shared" si="3456"/>
        <v>9.8061224489795918E-3</v>
      </c>
      <c r="EK68" s="1">
        <f t="shared" si="3457"/>
        <v>74.909076283006954</v>
      </c>
      <c r="EL68" s="1"/>
      <c r="EM68" s="1"/>
      <c r="EN68" s="1" t="s">
        <v>11</v>
      </c>
      <c r="EO68" s="1" t="s">
        <v>25</v>
      </c>
      <c r="EP68" s="1">
        <v>21</v>
      </c>
      <c r="EQ68" s="1">
        <v>3</v>
      </c>
      <c r="ER68" s="1">
        <v>0.27400000000000002</v>
      </c>
      <c r="ES68" s="1">
        <f t="shared" si="3458"/>
        <v>0.24300000000000002</v>
      </c>
      <c r="ET68" s="1">
        <f t="shared" si="3459"/>
        <v>8.4109589041095898</v>
      </c>
      <c r="EU68" s="1">
        <f t="shared" si="3460"/>
        <v>1.2616438356164385E-2</v>
      </c>
      <c r="EV68" s="1">
        <f t="shared" si="3461"/>
        <v>96.377110132875885</v>
      </c>
      <c r="EW68" s="1"/>
      <c r="EX68" s="1"/>
      <c r="EY68" s="1" t="s">
        <v>11</v>
      </c>
      <c r="EZ68" s="1" t="s">
        <v>26</v>
      </c>
      <c r="FA68" s="1">
        <v>22</v>
      </c>
      <c r="FB68" s="1">
        <v>3</v>
      </c>
      <c r="FC68" s="1">
        <v>0.29299999999999998</v>
      </c>
      <c r="FD68" s="1">
        <f t="shared" si="3462"/>
        <v>0.26200000000000001</v>
      </c>
      <c r="FE68" s="1">
        <f t="shared" si="3463"/>
        <v>8.969283276450513</v>
      </c>
      <c r="FF68" s="1">
        <f t="shared" si="3464"/>
        <v>1.345392491467577E-2</v>
      </c>
      <c r="FG68" s="1">
        <f t="shared" si="3465"/>
        <v>102.77467908267525</v>
      </c>
      <c r="FH68" s="1"/>
      <c r="FI68" s="1"/>
      <c r="FJ68" s="1" t="s">
        <v>11</v>
      </c>
      <c r="FK68" s="1" t="s">
        <v>27</v>
      </c>
      <c r="FL68" s="1">
        <v>23</v>
      </c>
      <c r="FM68" s="1">
        <v>3</v>
      </c>
      <c r="FN68" s="1">
        <v>0.314</v>
      </c>
      <c r="FO68" s="1">
        <f t="shared" si="3466"/>
        <v>0.28400000000000003</v>
      </c>
      <c r="FP68" s="1">
        <f t="shared" si="3467"/>
        <v>10.064625850340137</v>
      </c>
      <c r="FQ68" s="1">
        <f t="shared" si="3468"/>
        <v>1.5096938775510207E-2</v>
      </c>
      <c r="FR68" s="1">
        <f t="shared" si="3469"/>
        <v>115.32567987586765</v>
      </c>
      <c r="FS68" s="1"/>
      <c r="FT68" s="1"/>
      <c r="FU68" s="1" t="s">
        <v>11</v>
      </c>
      <c r="FV68" s="1" t="s">
        <v>28</v>
      </c>
      <c r="FW68" s="1">
        <v>24</v>
      </c>
      <c r="FX68" s="1">
        <v>3</v>
      </c>
      <c r="FY68" s="1">
        <v>0.32400000000000001</v>
      </c>
      <c r="FZ68" s="1">
        <f t="shared" si="3470"/>
        <v>0.29300000000000004</v>
      </c>
      <c r="GA68" s="1">
        <f t="shared" si="3471"/>
        <v>9.9965753424657553</v>
      </c>
      <c r="GB68" s="1">
        <f t="shared" si="3472"/>
        <v>1.4994863013698633E-2</v>
      </c>
      <c r="GC68" s="1">
        <f t="shared" si="3473"/>
        <v>114.54592201867457</v>
      </c>
      <c r="GD68" s="1"/>
      <c r="GE68" s="1"/>
      <c r="GF68" s="1" t="s">
        <v>11</v>
      </c>
      <c r="GG68" s="1" t="s">
        <v>29</v>
      </c>
      <c r="GH68" s="1">
        <v>25</v>
      </c>
      <c r="GI68" s="1">
        <v>3</v>
      </c>
      <c r="GJ68" s="1">
        <v>0.35</v>
      </c>
      <c r="GK68" s="1">
        <f t="shared" si="3474"/>
        <v>0.31899999999999995</v>
      </c>
      <c r="GL68" s="1">
        <f t="shared" si="3475"/>
        <v>11.023890784982934</v>
      </c>
      <c r="GM68" s="1">
        <f t="shared" si="3476"/>
        <v>1.6535836177474401E-2</v>
      </c>
      <c r="GN68" s="1">
        <f t="shared" si="3477"/>
        <v>126.31743281470357</v>
      </c>
      <c r="GO68" s="1"/>
      <c r="GP68" s="1"/>
      <c r="GQ68" s="1" t="s">
        <v>11</v>
      </c>
      <c r="GR68" s="1" t="s">
        <v>30</v>
      </c>
      <c r="GS68" s="1">
        <v>28</v>
      </c>
      <c r="GT68" s="1">
        <v>3</v>
      </c>
      <c r="GU68" s="1">
        <v>0.39100000000000001</v>
      </c>
      <c r="GV68" s="1">
        <f t="shared" si="3478"/>
        <v>0.36199999999999999</v>
      </c>
      <c r="GW68" s="1">
        <f t="shared" si="3479"/>
        <v>12.448275862068964</v>
      </c>
      <c r="GX68" s="1">
        <f t="shared" si="3480"/>
        <v>1.8672413793103446E-2</v>
      </c>
      <c r="GY68" s="1">
        <f t="shared" si="3481"/>
        <v>142.63877251104557</v>
      </c>
      <c r="GZ68" s="1"/>
      <c r="HA68" s="1"/>
      <c r="HB68" s="1" t="s">
        <v>11</v>
      </c>
      <c r="HC68" s="1" t="s">
        <v>31</v>
      </c>
      <c r="HD68" s="1">
        <v>29</v>
      </c>
      <c r="HE68" s="1">
        <v>3</v>
      </c>
      <c r="HF68" s="1">
        <v>0.10299999999999999</v>
      </c>
      <c r="HG68" s="1">
        <f t="shared" si="3482"/>
        <v>5.0999999999999997E-2</v>
      </c>
      <c r="HH68" s="1">
        <f t="shared" si="3483"/>
        <v>1.9765100671140938</v>
      </c>
      <c r="HI68" s="1">
        <f t="shared" si="3484"/>
        <v>2.964765100671141E-3</v>
      </c>
      <c r="HJ68" s="1">
        <f t="shared" si="3485"/>
        <v>22.647872922541506</v>
      </c>
      <c r="HK68" s="1"/>
      <c r="HL68" s="1"/>
      <c r="HM68" s="1" t="s">
        <v>11</v>
      </c>
      <c r="HN68" s="1" t="s">
        <v>32</v>
      </c>
      <c r="HO68" s="1">
        <v>30</v>
      </c>
      <c r="HP68" s="1">
        <v>3</v>
      </c>
      <c r="HQ68" s="1">
        <v>0.126</v>
      </c>
      <c r="HR68" s="1">
        <f t="shared" si="3486"/>
        <v>7.400000000000001E-2</v>
      </c>
      <c r="HS68" s="1">
        <f t="shared" si="3487"/>
        <v>2.7104377104377111</v>
      </c>
      <c r="HT68" s="1">
        <f t="shared" si="3488"/>
        <v>4.0656565656565667E-3</v>
      </c>
      <c r="HU68" s="1">
        <f t="shared" si="3489"/>
        <v>31.057594824238326</v>
      </c>
      <c r="HV68" s="1"/>
      <c r="HW68" s="1"/>
      <c r="HX68" s="1" t="s">
        <v>11</v>
      </c>
      <c r="HY68" s="1" t="s">
        <v>33</v>
      </c>
      <c r="HZ68" s="1">
        <v>31</v>
      </c>
      <c r="IA68" s="1">
        <v>3</v>
      </c>
      <c r="IB68" s="1">
        <v>0.151</v>
      </c>
      <c r="IC68" s="1">
        <f t="shared" si="3490"/>
        <v>9.6000000000000002E-2</v>
      </c>
      <c r="ID68" s="1">
        <f t="shared" si="3491"/>
        <v>3.4459459459459461</v>
      </c>
      <c r="IE68" s="1">
        <f t="shared" si="3492"/>
        <v>5.168918918918919E-3</v>
      </c>
      <c r="IF68" s="1">
        <f t="shared" si="3493"/>
        <v>39.485427967327325</v>
      </c>
      <c r="IG68" s="1"/>
      <c r="IH68" s="1"/>
      <c r="II68" s="1" t="s">
        <v>11</v>
      </c>
      <c r="IJ68" s="1" t="s">
        <v>34</v>
      </c>
      <c r="IK68" s="1">
        <v>32</v>
      </c>
      <c r="IL68" s="1">
        <v>3</v>
      </c>
      <c r="IM68" s="1">
        <v>0.17299999999999999</v>
      </c>
      <c r="IN68" s="1">
        <f t="shared" si="3494"/>
        <v>0.11799999999999999</v>
      </c>
      <c r="IO68" s="1">
        <f t="shared" si="3495"/>
        <v>4.1313131313131306</v>
      </c>
      <c r="IP68" s="1">
        <f t="shared" si="3496"/>
        <v>6.1969696969696965E-3</v>
      </c>
      <c r="IQ68" s="1">
        <f t="shared" si="3497"/>
        <v>47.338719067503618</v>
      </c>
      <c r="IR68" s="1"/>
      <c r="IS68" s="1"/>
      <c r="IT68" s="1" t="s">
        <v>11</v>
      </c>
      <c r="IU68" s="1" t="s">
        <v>35</v>
      </c>
      <c r="IV68" s="1">
        <v>35</v>
      </c>
      <c r="IW68" s="1">
        <v>3</v>
      </c>
      <c r="IX68" s="1">
        <v>0.23200000000000001</v>
      </c>
      <c r="IY68" s="1">
        <f t="shared" si="3498"/>
        <v>0.17700000000000002</v>
      </c>
      <c r="IZ68" s="1">
        <f t="shared" si="3499"/>
        <v>6.1677852348993296</v>
      </c>
      <c r="JA68" s="1">
        <f t="shared" si="3500"/>
        <v>9.251677852348995E-3</v>
      </c>
      <c r="JB68" s="1">
        <f t="shared" si="3501"/>
        <v>70.673667965418147</v>
      </c>
      <c r="JC68" s="1"/>
      <c r="JD68" s="1"/>
      <c r="JE68" s="1" t="s">
        <v>11</v>
      </c>
      <c r="JF68" s="3" t="s">
        <v>36</v>
      </c>
      <c r="JG68" s="3">
        <v>36</v>
      </c>
      <c r="JH68" s="1">
        <v>3</v>
      </c>
      <c r="JI68" s="1">
        <v>0.28999999999999998</v>
      </c>
      <c r="JJ68" s="1">
        <f t="shared" si="3502"/>
        <v>0.23299999999999998</v>
      </c>
      <c r="JK68" s="1">
        <f t="shared" si="3503"/>
        <v>8.0769230769230766</v>
      </c>
      <c r="JL68" s="1">
        <f t="shared" si="3504"/>
        <v>1.2115384615384615E-2</v>
      </c>
      <c r="JM68" s="1">
        <f t="shared" si="3505"/>
        <v>92.549555145138257</v>
      </c>
      <c r="JN68" s="1"/>
      <c r="JO68" s="1"/>
      <c r="JP68" s="1" t="s">
        <v>11</v>
      </c>
      <c r="JQ68" s="1" t="s">
        <v>37</v>
      </c>
      <c r="JR68" s="1">
        <v>37</v>
      </c>
      <c r="JS68" s="1">
        <v>3</v>
      </c>
      <c r="JT68" s="1">
        <v>0.26900000000000002</v>
      </c>
      <c r="JU68" s="1">
        <f t="shared" si="3506"/>
        <v>0.21100000000000002</v>
      </c>
      <c r="JV68" s="1">
        <f t="shared" si="3507"/>
        <v>7.3076923076923084</v>
      </c>
      <c r="JW68" s="1">
        <f t="shared" si="3508"/>
        <v>1.0961538461538464E-2</v>
      </c>
      <c r="JX68" s="1">
        <f t="shared" si="3509"/>
        <v>83.735311797982249</v>
      </c>
      <c r="JY68" s="1"/>
      <c r="JZ68" s="1"/>
      <c r="KA68" s="1" t="s">
        <v>11</v>
      </c>
      <c r="KB68" s="1" t="s">
        <v>38</v>
      </c>
      <c r="KC68" s="1">
        <v>38</v>
      </c>
      <c r="KD68" s="1">
        <v>3</v>
      </c>
      <c r="KE68" s="1">
        <v>0.28699999999999998</v>
      </c>
      <c r="KF68" s="1">
        <f t="shared" si="3510"/>
        <v>0.22599999999999998</v>
      </c>
      <c r="KG68" s="1">
        <f t="shared" si="3511"/>
        <v>7.6923076923076916</v>
      </c>
      <c r="KH68" s="1">
        <f t="shared" si="3512"/>
        <v>1.1538461538461537E-2</v>
      </c>
      <c r="KI68" s="1">
        <f t="shared" si="3513"/>
        <v>88.142433471560238</v>
      </c>
      <c r="KJ68" s="1"/>
      <c r="KK68" s="1"/>
      <c r="KL68" s="1" t="s">
        <v>11</v>
      </c>
      <c r="KM68" s="1" t="s">
        <v>39</v>
      </c>
      <c r="KN68" s="1">
        <v>39</v>
      </c>
      <c r="KO68" s="1">
        <v>3</v>
      </c>
      <c r="KP68" s="1">
        <v>0.30499999999999999</v>
      </c>
      <c r="KQ68" s="1">
        <f t="shared" si="3514"/>
        <v>0.24199999999999999</v>
      </c>
      <c r="KR68" s="1">
        <f t="shared" si="3515"/>
        <v>8.2885906040268456</v>
      </c>
      <c r="KS68" s="1">
        <f t="shared" si="3516"/>
        <v>1.2432885906040268E-2</v>
      </c>
      <c r="KT68" s="1">
        <f t="shared" si="3517"/>
        <v>94.974950965496632</v>
      </c>
      <c r="KU68" s="1"/>
      <c r="KV68" s="1"/>
      <c r="KW68" s="1" t="s">
        <v>11</v>
      </c>
      <c r="KX68" s="1" t="s">
        <v>40</v>
      </c>
      <c r="KY68" s="1">
        <v>42</v>
      </c>
      <c r="KZ68" s="1">
        <v>3</v>
      </c>
      <c r="LA68" s="1">
        <v>0.32800000000000001</v>
      </c>
      <c r="LB68" s="1">
        <f t="shared" si="3518"/>
        <v>0.26300000000000001</v>
      </c>
      <c r="LC68" s="1">
        <f t="shared" si="3519"/>
        <v>9.1577181208053702</v>
      </c>
      <c r="LD68" s="1">
        <f t="shared" si="3520"/>
        <v>1.3736577181208055E-2</v>
      </c>
      <c r="LE68" s="1">
        <f t="shared" si="3521"/>
        <v>104.93386282787058</v>
      </c>
      <c r="LF68" s="1"/>
      <c r="LG68" s="1"/>
      <c r="LH68" s="1" t="s">
        <v>11</v>
      </c>
      <c r="LI68" s="1" t="s">
        <v>41</v>
      </c>
      <c r="LJ68" s="1">
        <v>43</v>
      </c>
      <c r="LK68" s="1">
        <v>3</v>
      </c>
      <c r="LL68" s="1">
        <v>5.6000000000000001E-2</v>
      </c>
      <c r="LM68" s="1">
        <f t="shared" si="3522"/>
        <v>1.9000000000000003E-2</v>
      </c>
      <c r="LN68" s="1">
        <f t="shared" si="3523"/>
        <v>1.6891891891892025E-2</v>
      </c>
      <c r="LO68" s="1">
        <f t="shared" si="3524"/>
        <v>2.5337837837838036E-5</v>
      </c>
      <c r="LP68" s="1">
        <f t="shared" si="3525"/>
        <v>0.1935560194476845</v>
      </c>
      <c r="LQ68" s="1"/>
      <c r="LR68" s="1"/>
      <c r="LS68" s="1" t="s">
        <v>11</v>
      </c>
      <c r="LT68" s="1" t="s">
        <v>42</v>
      </c>
      <c r="LU68" s="1">
        <v>44</v>
      </c>
      <c r="LV68" s="1">
        <v>3</v>
      </c>
      <c r="LW68" s="1">
        <v>8.7999999999999995E-2</v>
      </c>
      <c r="LX68" s="1">
        <f t="shared" si="3526"/>
        <v>4.4999999999999998E-2</v>
      </c>
      <c r="LY68" s="1">
        <f t="shared" si="4250"/>
        <v>2.8469750889679544E-2</v>
      </c>
      <c r="LZ68" s="1">
        <f t="shared" si="3527"/>
        <v>4.2704626334519314E-5</v>
      </c>
      <c r="MA68" s="1">
        <f t="shared" si="3528"/>
        <v>0.32622110608691141</v>
      </c>
      <c r="MB68" s="1"/>
      <c r="MC68" s="1"/>
      <c r="MD68" s="1" t="s">
        <v>11</v>
      </c>
      <c r="ME68" s="1" t="s">
        <v>43</v>
      </c>
      <c r="MF68" s="1">
        <v>46</v>
      </c>
      <c r="MG68" s="1">
        <v>3</v>
      </c>
      <c r="MH68" s="1">
        <v>0.123</v>
      </c>
      <c r="MI68" s="1">
        <f t="shared" si="3529"/>
        <v>7.1000000000000008E-2</v>
      </c>
      <c r="MJ68" s="1">
        <f t="shared" si="3530"/>
        <v>1.6644067796610171</v>
      </c>
      <c r="MK68" s="1">
        <f t="shared" si="3531"/>
        <v>2.4966101694915257E-3</v>
      </c>
      <c r="ML68" s="1">
        <f t="shared" si="3532"/>
        <v>19.071632299965053</v>
      </c>
      <c r="MM68" s="1"/>
      <c r="MN68" s="1"/>
      <c r="MO68" s="1" t="s">
        <v>11</v>
      </c>
      <c r="MP68" s="1" t="s">
        <v>44</v>
      </c>
      <c r="MQ68" s="1">
        <v>52</v>
      </c>
      <c r="MR68" s="1">
        <v>3</v>
      </c>
      <c r="MS68" s="1">
        <v>0.187</v>
      </c>
      <c r="MT68" s="1">
        <f t="shared" si="3533"/>
        <v>0.124</v>
      </c>
      <c r="MU68" s="1">
        <f t="shared" si="3534"/>
        <v>3.6363636363636362</v>
      </c>
      <c r="MV68" s="1">
        <f t="shared" si="3535"/>
        <v>5.4545454545454541E-3</v>
      </c>
      <c r="MW68" s="1">
        <f t="shared" si="3536"/>
        <v>41.667332186555747</v>
      </c>
      <c r="MX68" s="1"/>
      <c r="MY68" s="1"/>
      <c r="MZ68" s="1" t="s">
        <v>11</v>
      </c>
      <c r="NA68" s="1" t="s">
        <v>45</v>
      </c>
      <c r="NB68" s="1">
        <v>53</v>
      </c>
      <c r="NC68" s="1">
        <v>3</v>
      </c>
      <c r="ND68" s="1">
        <v>0.19700000000000001</v>
      </c>
      <c r="NE68" s="1">
        <f t="shared" si="3537"/>
        <v>0.10400000000000001</v>
      </c>
      <c r="NF68" s="1">
        <f t="shared" si="3538"/>
        <v>2.8209459459459461</v>
      </c>
      <c r="NG68" s="1">
        <f t="shared" si="3539"/>
        <v>4.2314189189189191E-3</v>
      </c>
      <c r="NH68" s="1">
        <f t="shared" si="3540"/>
        <v>32.323855247763056</v>
      </c>
      <c r="NI68" s="1"/>
      <c r="NJ68" s="1"/>
      <c r="NK68" s="1" t="s">
        <v>11</v>
      </c>
      <c r="NL68" s="1" t="s">
        <v>46</v>
      </c>
      <c r="NM68" s="1">
        <v>56</v>
      </c>
      <c r="NN68" s="1">
        <v>3</v>
      </c>
      <c r="NO68" s="1">
        <v>0.214</v>
      </c>
      <c r="NP68" s="1">
        <f t="shared" si="3541"/>
        <v>0.122</v>
      </c>
      <c r="NQ68" s="1">
        <f t="shared" si="3542"/>
        <v>3.4949152542372883</v>
      </c>
      <c r="NR68" s="1">
        <f t="shared" si="3543"/>
        <v>5.242372881355933E-3</v>
      </c>
      <c r="NS68" s="1">
        <f t="shared" si="3544"/>
        <v>40.04654358709567</v>
      </c>
      <c r="NT68" s="1"/>
      <c r="NU68" s="1"/>
      <c r="NV68" s="1" t="s">
        <v>11</v>
      </c>
      <c r="NW68" s="1" t="s">
        <v>47</v>
      </c>
      <c r="NX68" s="1">
        <v>57</v>
      </c>
      <c r="NY68" s="1">
        <v>3</v>
      </c>
      <c r="NZ68" s="1">
        <v>1.4999999999999999E-2</v>
      </c>
      <c r="OA68" s="1">
        <f t="shared" si="3545"/>
        <v>2.7E-2</v>
      </c>
      <c r="OB68" s="1">
        <f t="shared" si="3546"/>
        <v>1.5980707395498392</v>
      </c>
      <c r="OC68" s="1">
        <f t="shared" si="3547"/>
        <v>2.3971061093247589E-3</v>
      </c>
      <c r="OD68" s="1">
        <f t="shared" si="3548"/>
        <v>18.311519699670441</v>
      </c>
      <c r="OE68" s="1"/>
      <c r="OF68" s="1"/>
      <c r="OG68" s="1" t="s">
        <v>11</v>
      </c>
      <c r="OH68" s="1" t="s">
        <v>48</v>
      </c>
      <c r="OI68" s="1">
        <v>58</v>
      </c>
      <c r="OJ68" s="1">
        <v>3</v>
      </c>
      <c r="OK68" s="1">
        <v>3.3000000000000002E-2</v>
      </c>
      <c r="OL68" s="1">
        <f t="shared" si="3549"/>
        <v>4.4999999999999998E-2</v>
      </c>
      <c r="OM68" s="1">
        <f t="shared" si="3550"/>
        <v>2.17741935483871</v>
      </c>
      <c r="ON68" s="1">
        <f t="shared" si="3551"/>
        <v>3.2661290322580651E-3</v>
      </c>
      <c r="OO68" s="1">
        <f t="shared" si="3552"/>
        <v>24.949995281062623</v>
      </c>
      <c r="OP68" s="1"/>
      <c r="OQ68" s="1"/>
      <c r="OR68" s="1" t="s">
        <v>11</v>
      </c>
      <c r="OS68" s="1" t="s">
        <v>49</v>
      </c>
      <c r="OT68" s="1">
        <v>59</v>
      </c>
      <c r="OU68" s="1">
        <v>3</v>
      </c>
      <c r="OV68" s="1">
        <v>4.5999999999999999E-2</v>
      </c>
      <c r="OW68" s="1">
        <f t="shared" si="3553"/>
        <v>5.7999999999999996E-2</v>
      </c>
      <c r="OX68" s="1">
        <f t="shared" si="3554"/>
        <v>2.6677419354838707</v>
      </c>
      <c r="OY68" s="1">
        <f t="shared" si="3555"/>
        <v>4.0016129032258065E-3</v>
      </c>
      <c r="OZ68" s="1">
        <f t="shared" si="3556"/>
        <v>30.5683645887982</v>
      </c>
      <c r="PA68" s="1"/>
      <c r="PB68" s="1"/>
      <c r="PC68" s="1" t="s">
        <v>11</v>
      </c>
      <c r="PD68" s="1" t="s">
        <v>50</v>
      </c>
      <c r="PE68" s="1">
        <v>60</v>
      </c>
      <c r="PF68" s="1">
        <v>3</v>
      </c>
      <c r="PG68" s="1">
        <v>5.7000000000000002E-2</v>
      </c>
      <c r="PH68" s="1">
        <f t="shared" si="3557"/>
        <v>6.9000000000000006E-2</v>
      </c>
      <c r="PI68" s="1">
        <f t="shared" si="3558"/>
        <v>3.0677419354838711</v>
      </c>
      <c r="PJ68" s="1">
        <f t="shared" si="3559"/>
        <v>4.6016129032258064E-3</v>
      </c>
      <c r="PK68" s="1">
        <f t="shared" si="3560"/>
        <v>35.151771129319336</v>
      </c>
      <c r="PL68" s="1"/>
      <c r="PM68" s="1"/>
      <c r="PN68" s="1" t="s">
        <v>11</v>
      </c>
      <c r="PO68" s="1" t="s">
        <v>51</v>
      </c>
      <c r="PP68" s="1">
        <v>63</v>
      </c>
      <c r="PQ68" s="1">
        <v>3</v>
      </c>
      <c r="PR68" s="1">
        <v>9.1999999999999998E-2</v>
      </c>
      <c r="PS68" s="1">
        <f t="shared" si="3561"/>
        <v>0.106</v>
      </c>
      <c r="PT68" s="1">
        <f t="shared" si="3562"/>
        <v>4.2815533980582527</v>
      </c>
      <c r="PU68" s="1">
        <f t="shared" si="3563"/>
        <v>6.4223300970873793E-3</v>
      </c>
      <c r="PV68" s="1">
        <f t="shared" si="3564"/>
        <v>49.060249620626692</v>
      </c>
      <c r="PW68" s="1"/>
      <c r="PX68" s="1"/>
      <c r="PY68" s="1" t="s">
        <v>11</v>
      </c>
      <c r="PZ68" s="1" t="s">
        <v>52</v>
      </c>
      <c r="QA68" s="1">
        <v>64</v>
      </c>
      <c r="QB68" s="1">
        <v>3</v>
      </c>
      <c r="QC68" s="1">
        <v>9.8000000000000004E-2</v>
      </c>
      <c r="QD68" s="1">
        <f t="shared" si="3565"/>
        <v>9.9000000000000005E-2</v>
      </c>
      <c r="QE68" s="1">
        <f t="shared" si="3566"/>
        <v>4.0225806451612902</v>
      </c>
      <c r="QF68" s="1">
        <f t="shared" si="3567"/>
        <v>6.0338709677419354E-3</v>
      </c>
      <c r="QG68" s="1">
        <f t="shared" si="3568"/>
        <v>46.092806097014943</v>
      </c>
      <c r="QH68" s="1"/>
      <c r="QI68" s="1"/>
      <c r="QJ68" s="1" t="s">
        <v>11</v>
      </c>
      <c r="QK68" s="1" t="s">
        <v>53</v>
      </c>
      <c r="QL68" s="1">
        <v>65</v>
      </c>
      <c r="QM68" s="1">
        <v>3</v>
      </c>
      <c r="QN68" s="1">
        <v>0.112</v>
      </c>
      <c r="QO68" s="1">
        <f t="shared" si="3569"/>
        <v>0.114</v>
      </c>
      <c r="QP68" s="1">
        <f t="shared" si="3570"/>
        <v>4.5080906148867319</v>
      </c>
      <c r="QQ68" s="1">
        <f t="shared" si="3571"/>
        <v>6.7621359223300984E-3</v>
      </c>
      <c r="QR68" s="1">
        <f t="shared" si="3572"/>
        <v>51.656030023834461</v>
      </c>
      <c r="QS68" s="1"/>
      <c r="QT68" s="1"/>
      <c r="QU68" s="1" t="s">
        <v>11</v>
      </c>
      <c r="QV68" s="1" t="s">
        <v>54</v>
      </c>
      <c r="QW68" s="1">
        <v>66</v>
      </c>
      <c r="QX68" s="1">
        <v>3</v>
      </c>
      <c r="QY68" s="1">
        <v>0.126</v>
      </c>
      <c r="QZ68" s="1">
        <f t="shared" si="3573"/>
        <v>0.125</v>
      </c>
      <c r="RA68" s="1">
        <f t="shared" si="3574"/>
        <v>4.9070512820512828</v>
      </c>
      <c r="RB68" s="1">
        <f t="shared" si="3575"/>
        <v>7.3605769230769245E-3</v>
      </c>
      <c r="RC68" s="1">
        <f t="shared" si="3576"/>
        <v>56.227527352066154</v>
      </c>
      <c r="RD68" s="1"/>
      <c r="RE68" s="1"/>
      <c r="RF68" s="1" t="s">
        <v>11</v>
      </c>
      <c r="RG68" s="1" t="s">
        <v>55</v>
      </c>
      <c r="RH68" s="1">
        <v>67</v>
      </c>
      <c r="RI68" s="1">
        <v>3</v>
      </c>
      <c r="RJ68" s="1">
        <v>0.13700000000000001</v>
      </c>
      <c r="RK68" s="1">
        <f t="shared" si="3577"/>
        <v>0.13800000000000001</v>
      </c>
      <c r="RL68" s="1">
        <f t="shared" si="3578"/>
        <v>5.3076923076923084</v>
      </c>
      <c r="RM68" s="1">
        <f t="shared" si="3579"/>
        <v>7.9615384615384626E-3</v>
      </c>
      <c r="RN68" s="1">
        <f t="shared" si="3580"/>
        <v>60.818279095376582</v>
      </c>
      <c r="RO68" s="1"/>
      <c r="RP68" s="1"/>
      <c r="RQ68" s="1" t="s">
        <v>11</v>
      </c>
      <c r="RR68" s="1" t="s">
        <v>56</v>
      </c>
      <c r="RS68" s="1">
        <v>70</v>
      </c>
      <c r="RT68" s="1">
        <v>3</v>
      </c>
      <c r="RU68" s="1">
        <v>0.16700000000000001</v>
      </c>
      <c r="RV68" s="1">
        <f t="shared" si="3581"/>
        <v>0.161</v>
      </c>
      <c r="RW68" s="1">
        <f t="shared" si="3582"/>
        <v>6.0160256410256414</v>
      </c>
      <c r="RX68" s="1">
        <f t="shared" si="3583"/>
        <v>9.0240384615384618E-3</v>
      </c>
      <c r="RY68" s="1">
        <f t="shared" si="3584"/>
        <v>68.934728177549417</v>
      </c>
      <c r="RZ68" s="1"/>
      <c r="SA68" s="1"/>
      <c r="SB68" s="2" t="s">
        <v>11</v>
      </c>
      <c r="SC68" s="1" t="s">
        <v>57</v>
      </c>
      <c r="SD68" s="1">
        <v>71</v>
      </c>
      <c r="SE68" s="2">
        <v>3</v>
      </c>
      <c r="SF68" s="1">
        <v>0.05</v>
      </c>
      <c r="SG68" s="1">
        <f t="shared" si="3585"/>
        <v>4.5999999999999999E-2</v>
      </c>
      <c r="SH68" s="1">
        <f t="shared" si="3586"/>
        <v>2.3287671232876712</v>
      </c>
      <c r="SI68" s="1">
        <f t="shared" si="3587"/>
        <v>3.4931506849315069E-3</v>
      </c>
      <c r="SJ68" s="1">
        <f t="shared" si="3588"/>
        <v>26.684216160568241</v>
      </c>
      <c r="SK68" s="1"/>
      <c r="SL68" s="1"/>
      <c r="SM68" s="2" t="s">
        <v>11</v>
      </c>
      <c r="SN68" s="1" t="s">
        <v>58</v>
      </c>
      <c r="SO68" s="1">
        <v>72</v>
      </c>
      <c r="SP68" s="2">
        <v>3</v>
      </c>
      <c r="SQ68" s="1">
        <v>6.6000000000000003E-2</v>
      </c>
      <c r="SR68" s="1">
        <f t="shared" si="3589"/>
        <v>6.0000000000000005E-2</v>
      </c>
      <c r="SS68" s="1">
        <f t="shared" si="3590"/>
        <v>2.738831615120275</v>
      </c>
      <c r="ST68" s="1">
        <f t="shared" si="3591"/>
        <v>4.1082474226804121E-3</v>
      </c>
      <c r="SU68" s="1">
        <f t="shared" si="3592"/>
        <v>31.382946845320813</v>
      </c>
      <c r="SV68" s="1"/>
      <c r="SW68" s="1"/>
      <c r="SX68" s="2" t="s">
        <v>11</v>
      </c>
      <c r="SY68" s="1" t="s">
        <v>59</v>
      </c>
      <c r="SZ68" s="1">
        <v>73</v>
      </c>
      <c r="TA68" s="2">
        <v>3</v>
      </c>
      <c r="TB68" s="1">
        <v>8.1000000000000003E-2</v>
      </c>
      <c r="TC68" s="1">
        <f t="shared" si="3593"/>
        <v>7.4999999999999997E-2</v>
      </c>
      <c r="TD68" s="1">
        <f t="shared" si="3594"/>
        <v>3.1999999999999997</v>
      </c>
      <c r="TE68" s="1">
        <f t="shared" si="3595"/>
        <v>4.7999999999999996E-3</v>
      </c>
      <c r="TF68" s="1">
        <f t="shared" si="3596"/>
        <v>36.667252324169063</v>
      </c>
      <c r="TG68" s="1"/>
      <c r="TH68" s="1"/>
      <c r="TI68" s="2" t="s">
        <v>11</v>
      </c>
      <c r="TJ68" s="1" t="s">
        <v>60</v>
      </c>
      <c r="TK68" s="1">
        <v>74</v>
      </c>
      <c r="TL68" s="2">
        <v>3</v>
      </c>
      <c r="TM68" s="1">
        <v>8.7999999999999995E-2</v>
      </c>
      <c r="TN68" s="1">
        <f t="shared" si="3597"/>
        <v>8.199999999999999E-2</v>
      </c>
      <c r="TO68" s="1">
        <f t="shared" si="3598"/>
        <v>3.4364261168384878</v>
      </c>
      <c r="TP68" s="1">
        <f t="shared" si="3599"/>
        <v>5.1546391752577319E-3</v>
      </c>
      <c r="TQ68" s="1">
        <f t="shared" si="3600"/>
        <v>39.376344849837913</v>
      </c>
      <c r="TR68" s="1"/>
      <c r="TS68" s="1"/>
      <c r="TT68" s="2" t="s">
        <v>11</v>
      </c>
      <c r="TU68" s="1" t="s">
        <v>61</v>
      </c>
      <c r="TV68" s="1">
        <v>77</v>
      </c>
      <c r="TW68" s="2">
        <v>3</v>
      </c>
      <c r="TX68" s="1">
        <v>0.11600000000000001</v>
      </c>
      <c r="TY68" s="1">
        <f t="shared" si="3601"/>
        <v>0.10700000000000001</v>
      </c>
      <c r="TZ68" s="1">
        <f t="shared" si="3602"/>
        <v>4.268041237113402</v>
      </c>
      <c r="UA68" s="1">
        <f t="shared" si="3603"/>
        <v>6.402061855670103E-3</v>
      </c>
      <c r="UB68" s="1">
        <f t="shared" si="3604"/>
        <v>48.905420303498687</v>
      </c>
      <c r="UC68" s="1"/>
      <c r="UD68" s="1"/>
      <c r="UE68" s="2" t="s">
        <v>11</v>
      </c>
      <c r="UF68" s="1" t="s">
        <v>62</v>
      </c>
      <c r="UG68" s="1">
        <v>78</v>
      </c>
      <c r="UH68" s="2">
        <v>3</v>
      </c>
      <c r="UI68" s="1">
        <v>0.127</v>
      </c>
      <c r="UJ68" s="1">
        <f t="shared" si="3605"/>
        <v>0.11899999999999999</v>
      </c>
      <c r="UK68" s="1">
        <f t="shared" si="3606"/>
        <v>4.2802768166089962</v>
      </c>
      <c r="UL68" s="1">
        <f t="shared" si="3607"/>
        <v>6.4204152249134946E-3</v>
      </c>
      <c r="UM68" s="1">
        <f t="shared" si="3608"/>
        <v>49.045621891216619</v>
      </c>
      <c r="UN68" s="1"/>
      <c r="UO68" s="1"/>
      <c r="UP68" s="2" t="s">
        <v>11</v>
      </c>
      <c r="UQ68" s="1" t="s">
        <v>63</v>
      </c>
      <c r="UR68" s="1">
        <v>79</v>
      </c>
      <c r="US68" s="2">
        <v>3</v>
      </c>
      <c r="UT68" s="1">
        <v>0.13400000000000001</v>
      </c>
      <c r="UU68" s="1">
        <f t="shared" si="3609"/>
        <v>0.125</v>
      </c>
      <c r="UV68" s="1">
        <f t="shared" si="3610"/>
        <v>4.8827586206896552</v>
      </c>
      <c r="UW68" s="1">
        <f t="shared" si="3611"/>
        <v>7.3241379310344827E-3</v>
      </c>
      <c r="UX68" s="1">
        <f t="shared" si="3612"/>
        <v>55.949169494637275</v>
      </c>
      <c r="UY68" s="1"/>
      <c r="UZ68" s="1"/>
      <c r="VA68" s="2" t="s">
        <v>11</v>
      </c>
      <c r="VB68" s="1" t="s">
        <v>64</v>
      </c>
      <c r="VC68" s="1">
        <v>80</v>
      </c>
      <c r="VD68" s="2">
        <v>3</v>
      </c>
      <c r="VE68" s="1">
        <v>0.14199999999999999</v>
      </c>
      <c r="VF68" s="1">
        <f t="shared" si="3613"/>
        <v>0.13199999999999998</v>
      </c>
      <c r="VG68" s="1">
        <f t="shared" si="2764"/>
        <v>5.0965517241379299</v>
      </c>
      <c r="VH68" s="1">
        <f t="shared" si="3614"/>
        <v>7.6448275862068954E-3</v>
      </c>
      <c r="VI68" s="1">
        <f t="shared" si="3615"/>
        <v>58.398921266295119</v>
      </c>
      <c r="VJ68" s="1"/>
      <c r="VK68" s="1"/>
      <c r="VL68" s="2" t="s">
        <v>11</v>
      </c>
      <c r="VM68" s="1" t="s">
        <v>65</v>
      </c>
      <c r="VN68" s="1">
        <v>84</v>
      </c>
      <c r="VO68" s="2">
        <v>3</v>
      </c>
      <c r="VP68" s="1">
        <v>0.17100000000000001</v>
      </c>
      <c r="VQ68" s="1">
        <f t="shared" si="3616"/>
        <v>0.159</v>
      </c>
      <c r="VR68" s="1">
        <f t="shared" si="3617"/>
        <v>6.0343642611683848</v>
      </c>
      <c r="VS68" s="1">
        <f t="shared" si="3618"/>
        <v>9.0515463917525772E-3</v>
      </c>
      <c r="VT68" s="1">
        <f t="shared" si="3619"/>
        <v>69.144861556315377</v>
      </c>
      <c r="VU68" s="1"/>
      <c r="VV68" s="1"/>
      <c r="VW68" s="2" t="s">
        <v>11</v>
      </c>
      <c r="VX68" s="1" t="s">
        <v>66</v>
      </c>
      <c r="VY68" s="1">
        <v>85</v>
      </c>
      <c r="VZ68" s="2">
        <v>3</v>
      </c>
      <c r="WA68" s="1">
        <v>4.2999999999999997E-2</v>
      </c>
      <c r="WB68" s="1">
        <f t="shared" si="3620"/>
        <v>3.7999999999999999E-2</v>
      </c>
      <c r="WC68" s="1">
        <f t="shared" si="3621"/>
        <v>1.5574912891986061</v>
      </c>
      <c r="WD68" s="1">
        <f t="shared" si="3622"/>
        <v>2.3362369337979094E-3</v>
      </c>
      <c r="WE68" s="1">
        <f t="shared" si="3623"/>
        <v>17.84653940429396</v>
      </c>
      <c r="WF68" s="1"/>
      <c r="WG68" s="1"/>
      <c r="WH68" s="2" t="s">
        <v>11</v>
      </c>
      <c r="WI68" s="1" t="s">
        <v>67</v>
      </c>
      <c r="WJ68" s="1">
        <v>86</v>
      </c>
      <c r="WK68" s="2">
        <v>3</v>
      </c>
      <c r="WL68" s="1">
        <v>5.8999999999999997E-2</v>
      </c>
      <c r="WM68" s="1">
        <f t="shared" si="3624"/>
        <v>5.0999999999999997E-2</v>
      </c>
      <c r="WN68" s="1">
        <f t="shared" si="3625"/>
        <v>1.9270833333333333</v>
      </c>
      <c r="WO68" s="1">
        <f t="shared" si="3626"/>
        <v>2.890625E-3</v>
      </c>
      <c r="WP68" s="1">
        <f t="shared" si="3627"/>
        <v>22.081515885323167</v>
      </c>
      <c r="WQ68" s="1"/>
      <c r="WR68" s="1"/>
      <c r="WS68" s="2" t="s">
        <v>11</v>
      </c>
      <c r="WT68" s="1" t="s">
        <v>68</v>
      </c>
      <c r="WU68" s="1">
        <v>87</v>
      </c>
      <c r="WV68" s="2">
        <v>3</v>
      </c>
      <c r="WW68" s="1">
        <v>7.1999999999999995E-2</v>
      </c>
      <c r="WX68" s="1">
        <f t="shared" si="3628"/>
        <v>6.4999999999999988E-2</v>
      </c>
      <c r="WY68" s="1">
        <f t="shared" si="3629"/>
        <v>2.4041811846689893</v>
      </c>
      <c r="WZ68" s="1">
        <f t="shared" si="3630"/>
        <v>3.606271777003484E-3</v>
      </c>
      <c r="XA68" s="1">
        <f t="shared" si="3631"/>
        <v>27.548349416024227</v>
      </c>
      <c r="XB68" s="1"/>
      <c r="XC68" s="1"/>
      <c r="XD68" s="2" t="s">
        <v>11</v>
      </c>
      <c r="XE68" s="1" t="s">
        <v>69</v>
      </c>
      <c r="XF68" s="1">
        <v>88</v>
      </c>
      <c r="XG68" s="2">
        <v>3</v>
      </c>
      <c r="XH68" s="1">
        <v>8.6999999999999994E-2</v>
      </c>
      <c r="XI68" s="1">
        <f t="shared" si="3632"/>
        <v>7.8E-2</v>
      </c>
      <c r="XJ68" s="1">
        <f t="shared" si="3633"/>
        <v>2.8263888888888888</v>
      </c>
      <c r="XK68" s="1">
        <f t="shared" si="3634"/>
        <v>4.2395833333333331E-3</v>
      </c>
      <c r="XL68" s="1">
        <f t="shared" si="3635"/>
        <v>32.386223298473972</v>
      </c>
      <c r="XM68" s="1"/>
      <c r="XN68" s="1"/>
      <c r="XO68" s="2" t="s">
        <v>11</v>
      </c>
      <c r="XP68" s="1" t="s">
        <v>70</v>
      </c>
      <c r="XQ68" s="1">
        <v>91</v>
      </c>
      <c r="XR68" s="2">
        <v>3</v>
      </c>
      <c r="XS68" s="1">
        <v>0.11600000000000001</v>
      </c>
      <c r="XT68" s="1">
        <f t="shared" si="3636"/>
        <v>0.10500000000000001</v>
      </c>
      <c r="XU68" s="1">
        <f t="shared" si="3637"/>
        <v>3.7543252595155714</v>
      </c>
      <c r="XV68" s="1">
        <f t="shared" si="3638"/>
        <v>5.6314878892733573E-3</v>
      </c>
      <c r="XW68" s="1">
        <f t="shared" si="3639"/>
        <v>43.018997374268423</v>
      </c>
      <c r="XX68" s="1"/>
      <c r="XY68" s="1"/>
      <c r="XZ68" s="2" t="s">
        <v>11</v>
      </c>
      <c r="YA68" s="1" t="s">
        <v>71</v>
      </c>
      <c r="YB68" s="1">
        <v>92</v>
      </c>
      <c r="YC68" s="2">
        <v>3</v>
      </c>
      <c r="YD68" s="1">
        <v>0.12</v>
      </c>
      <c r="YE68" s="1">
        <f t="shared" si="3640"/>
        <v>0.109</v>
      </c>
      <c r="YF68" s="1">
        <f t="shared" si="3641"/>
        <v>4</v>
      </c>
      <c r="YG68" s="1">
        <f t="shared" si="3642"/>
        <v>6.0000000000000001E-3</v>
      </c>
      <c r="YH68" s="1">
        <f t="shared" si="3643"/>
        <v>45.834065405211327</v>
      </c>
      <c r="YI68" s="1"/>
      <c r="YJ68" s="1"/>
      <c r="YK68" s="2" t="s">
        <v>11</v>
      </c>
      <c r="YL68" s="1" t="s">
        <v>72</v>
      </c>
      <c r="YM68" s="1">
        <v>93</v>
      </c>
      <c r="YN68" s="2">
        <v>3</v>
      </c>
      <c r="YO68" s="1">
        <v>0.129</v>
      </c>
      <c r="YP68" s="1">
        <f t="shared" si="3644"/>
        <v>0.11800000000000001</v>
      </c>
      <c r="YQ68" s="1">
        <f t="shared" si="3645"/>
        <v>4.2593856655290105</v>
      </c>
      <c r="YR68" s="1">
        <f t="shared" si="3646"/>
        <v>6.3890784982935161E-3</v>
      </c>
      <c r="YS68" s="1">
        <f t="shared" si="3647"/>
        <v>48.806240294969065</v>
      </c>
      <c r="YT68" s="1"/>
      <c r="YU68" s="1"/>
      <c r="YV68" s="2" t="s">
        <v>11</v>
      </c>
      <c r="YW68" s="1" t="s">
        <v>73</v>
      </c>
      <c r="YX68" s="1">
        <v>94</v>
      </c>
      <c r="YY68" s="2">
        <v>3</v>
      </c>
      <c r="YZ68" s="1">
        <v>0.13900000000000001</v>
      </c>
      <c r="ZA68" s="1">
        <f t="shared" si="3648"/>
        <v>0.126</v>
      </c>
      <c r="ZB68" s="1">
        <f t="shared" si="3649"/>
        <v>4.4829931972789119</v>
      </c>
      <c r="ZC68" s="1">
        <f t="shared" si="3650"/>
        <v>6.7244897959183678E-3</v>
      </c>
      <c r="ZD68" s="1">
        <f t="shared" si="3651"/>
        <v>51.368450853799779</v>
      </c>
      <c r="ZE68" s="1"/>
      <c r="ZF68" s="1"/>
      <c r="ZG68" s="2" t="s">
        <v>11</v>
      </c>
      <c r="ZH68" s="1" t="s">
        <v>74</v>
      </c>
      <c r="ZI68" s="1">
        <v>95</v>
      </c>
      <c r="ZJ68" s="2">
        <v>3</v>
      </c>
      <c r="ZK68" s="1">
        <v>0.14499999999999999</v>
      </c>
      <c r="ZL68" s="1">
        <f t="shared" si="3652"/>
        <v>0.13199999999999998</v>
      </c>
      <c r="ZM68" s="1">
        <f t="shared" si="3653"/>
        <v>4.7074829931972779</v>
      </c>
      <c r="ZN68" s="1">
        <f t="shared" si="3654"/>
        <v>7.061224489795917E-3</v>
      </c>
      <c r="ZO68" s="1">
        <f t="shared" si="3655"/>
        <v>53.940770851031012</v>
      </c>
      <c r="ZP68" s="1"/>
      <c r="ZQ68" s="1"/>
      <c r="ZR68" s="2" t="s">
        <v>11</v>
      </c>
      <c r="ZS68" s="1" t="s">
        <v>75</v>
      </c>
      <c r="ZT68" s="1">
        <v>99</v>
      </c>
      <c r="ZU68" s="2">
        <v>3</v>
      </c>
      <c r="ZV68" s="1">
        <v>0.17199999999999999</v>
      </c>
      <c r="ZW68" s="1">
        <f t="shared" si="3656"/>
        <v>0.15699999999999997</v>
      </c>
      <c r="ZX68" s="1">
        <f t="shared" si="3657"/>
        <v>5.4452054794520537</v>
      </c>
      <c r="ZY68" s="1">
        <f t="shared" si="3658"/>
        <v>8.1678082191780806E-3</v>
      </c>
      <c r="ZZ68" s="1">
        <f t="shared" si="3659"/>
        <v>62.393976022505136</v>
      </c>
      <c r="AAA68" s="1"/>
      <c r="AAB68" s="1"/>
      <c r="AAC68" s="2" t="s">
        <v>11</v>
      </c>
      <c r="AAD68" s="1" t="s">
        <v>76</v>
      </c>
      <c r="AAE68" s="1">
        <v>100</v>
      </c>
      <c r="AAF68" s="2">
        <v>3</v>
      </c>
      <c r="AAG68" s="1">
        <v>0.04</v>
      </c>
      <c r="AAH68" s="1">
        <f t="shared" si="3660"/>
        <v>3.7999999999999999E-2</v>
      </c>
      <c r="AAI68" s="1">
        <f t="shared" si="3661"/>
        <v>2.2103448275862068</v>
      </c>
      <c r="AAJ68" s="1">
        <f t="shared" si="3662"/>
        <v>3.3155172413793102E-3</v>
      </c>
      <c r="AAK68" s="1">
        <f t="shared" si="3663"/>
        <v>25.327272348914189</v>
      </c>
      <c r="AAL68" s="1"/>
      <c r="AAM68" s="1"/>
      <c r="AAN68" s="2" t="s">
        <v>11</v>
      </c>
      <c r="AAO68" s="1" t="s">
        <v>77</v>
      </c>
      <c r="AAP68" s="1">
        <v>101</v>
      </c>
      <c r="AAQ68" s="2">
        <v>3</v>
      </c>
      <c r="AAR68" s="1">
        <v>5.8999999999999997E-2</v>
      </c>
      <c r="AAS68" s="1">
        <f t="shared" si="3664"/>
        <v>5.1999999999999998E-2</v>
      </c>
      <c r="AAT68" s="1">
        <f t="shared" si="3665"/>
        <v>2.4982698961937717</v>
      </c>
      <c r="AAU68" s="1">
        <f t="shared" si="3666"/>
        <v>3.7474048442906575E-3</v>
      </c>
      <c r="AAV68" s="1">
        <f t="shared" si="3667"/>
        <v>28.626466455503962</v>
      </c>
      <c r="AAW68" s="1"/>
      <c r="AAX68" s="1"/>
      <c r="AAY68" s="2" t="s">
        <v>11</v>
      </c>
      <c r="AAZ68" s="1" t="s">
        <v>78</v>
      </c>
      <c r="ABA68" s="1">
        <v>102</v>
      </c>
      <c r="ABB68" s="2">
        <v>3</v>
      </c>
      <c r="ABC68" s="1">
        <v>6.6000000000000003E-2</v>
      </c>
      <c r="ABD68" s="1">
        <f t="shared" si="3668"/>
        <v>5.9000000000000004E-2</v>
      </c>
      <c r="ABE68" s="1">
        <f t="shared" si="3669"/>
        <v>2.7862068965517244</v>
      </c>
      <c r="ABF68" s="1">
        <f t="shared" si="3670"/>
        <v>4.1793103448275869E-3</v>
      </c>
      <c r="ABG68" s="1">
        <f t="shared" si="3671"/>
        <v>31.925797282250656</v>
      </c>
      <c r="ABH68" s="1"/>
      <c r="ABI68" s="1"/>
      <c r="ABJ68" s="2" t="s">
        <v>11</v>
      </c>
      <c r="ABK68" s="1" t="s">
        <v>79</v>
      </c>
      <c r="ABL68" s="1">
        <v>112</v>
      </c>
      <c r="ABM68" s="2">
        <v>3</v>
      </c>
      <c r="ABN68" s="1">
        <v>0.13800000000000001</v>
      </c>
      <c r="ABO68" s="1">
        <f t="shared" si="4251"/>
        <v>0.12100000000000001</v>
      </c>
      <c r="ABP68" s="1">
        <f t="shared" si="3672"/>
        <v>4.9659863945578238</v>
      </c>
      <c r="ABQ68" s="1">
        <f t="shared" si="3673"/>
        <v>7.4489795918367355E-3</v>
      </c>
      <c r="ABR68" s="1">
        <f t="shared" si="3674"/>
        <v>56.902836302388224</v>
      </c>
      <c r="ABS68" s="1"/>
      <c r="ABT68" s="1"/>
      <c r="ABU68" s="2" t="s">
        <v>11</v>
      </c>
      <c r="ABV68" s="1" t="s">
        <v>80</v>
      </c>
      <c r="ABW68" s="1">
        <v>113</v>
      </c>
      <c r="ABX68" s="2">
        <v>3</v>
      </c>
      <c r="ABY68" s="1">
        <v>5.8999999999999997E-2</v>
      </c>
      <c r="ABZ68" s="1">
        <f t="shared" si="3675"/>
        <v>4.5999999999999999E-2</v>
      </c>
      <c r="ACA68" s="1">
        <f t="shared" si="3676"/>
        <v>1.3035714285714284</v>
      </c>
      <c r="ACB68" s="1">
        <f t="shared" si="3677"/>
        <v>1.9553571428571428E-3</v>
      </c>
      <c r="ACC68" s="1">
        <f t="shared" si="3678"/>
        <v>14.936994529376905</v>
      </c>
      <c r="ACD68" s="1"/>
      <c r="ACE68" s="1"/>
      <c r="ACF68" s="2" t="s">
        <v>11</v>
      </c>
      <c r="ACG68" s="1" t="s">
        <v>81</v>
      </c>
      <c r="ACH68" s="1">
        <v>114</v>
      </c>
      <c r="ACI68" s="2">
        <v>3</v>
      </c>
      <c r="ACJ68" s="1">
        <v>7.2999999999999995E-2</v>
      </c>
      <c r="ACK68" s="1">
        <f t="shared" si="3679"/>
        <v>5.8999999999999997E-2</v>
      </c>
      <c r="ACL68" s="1">
        <f t="shared" si="3680"/>
        <v>1.6953405017921144</v>
      </c>
      <c r="ACM68" s="1">
        <f t="shared" si="3681"/>
        <v>2.5430107526881714E-3</v>
      </c>
      <c r="ACN68" s="1">
        <f t="shared" si="3682"/>
        <v>19.426086860810891</v>
      </c>
      <c r="ACO68" s="1"/>
      <c r="ACP68" s="1"/>
      <c r="ACQ68" s="2" t="s">
        <v>11</v>
      </c>
      <c r="ACR68" s="1" t="s">
        <v>82</v>
      </c>
      <c r="ACS68" s="1">
        <v>115</v>
      </c>
      <c r="ACT68" s="2">
        <v>3</v>
      </c>
      <c r="ACU68" s="1">
        <v>0.08</v>
      </c>
      <c r="ACV68" s="1">
        <f t="shared" si="3683"/>
        <v>6.6000000000000003E-2</v>
      </c>
      <c r="ACW68" s="1">
        <f t="shared" si="3684"/>
        <v>1.9822064056939501</v>
      </c>
      <c r="ACX68" s="1">
        <f t="shared" si="3685"/>
        <v>2.9733096085409251E-3</v>
      </c>
      <c r="ACY68" s="1">
        <f t="shared" si="3686"/>
        <v>22.713144511301341</v>
      </c>
      <c r="ACZ68" s="1"/>
      <c r="ADA68" s="1"/>
      <c r="ADB68" s="2" t="s">
        <v>11</v>
      </c>
      <c r="ADC68" s="1" t="s">
        <v>83</v>
      </c>
      <c r="ADD68" s="1">
        <v>116</v>
      </c>
      <c r="ADE68" s="2">
        <v>3</v>
      </c>
      <c r="ADF68" s="1">
        <v>8.8999999999999996E-2</v>
      </c>
      <c r="ADG68" s="1">
        <f t="shared" si="3687"/>
        <v>7.2999999999999995E-2</v>
      </c>
      <c r="ADH68" s="1">
        <f t="shared" si="3688"/>
        <v>2.2313167259786475</v>
      </c>
      <c r="ADI68" s="1">
        <f t="shared" si="3689"/>
        <v>3.3469750889679713E-3</v>
      </c>
      <c r="ADJ68" s="1">
        <f t="shared" si="3690"/>
        <v>25.567579189561833</v>
      </c>
      <c r="ADK68" s="1"/>
      <c r="ADL68" s="1"/>
      <c r="ADM68" s="2" t="s">
        <v>11</v>
      </c>
      <c r="ADN68" s="1" t="s">
        <v>84</v>
      </c>
      <c r="ADO68" s="1">
        <v>119</v>
      </c>
      <c r="ADP68" s="2">
        <v>3</v>
      </c>
      <c r="ADQ68" s="1">
        <v>0.115</v>
      </c>
      <c r="ADR68" s="1">
        <f t="shared" si="3691"/>
        <v>9.8000000000000004E-2</v>
      </c>
      <c r="ADS68" s="1">
        <f t="shared" si="3692"/>
        <v>2.6187050359712232</v>
      </c>
      <c r="ADT68" s="1">
        <f t="shared" si="3693"/>
        <v>3.9280575539568348E-3</v>
      </c>
      <c r="ADU68" s="1">
        <f t="shared" si="3694"/>
        <v>30.006474473915333</v>
      </c>
      <c r="ADV68" s="1"/>
      <c r="ADW68" s="1"/>
      <c r="ADX68" s="2" t="s">
        <v>11</v>
      </c>
      <c r="ADY68" s="1" t="s">
        <v>85</v>
      </c>
      <c r="ADZ68" s="1">
        <v>120</v>
      </c>
      <c r="AEA68" s="2">
        <v>3</v>
      </c>
      <c r="AEB68" s="1">
        <v>0.11899999999999999</v>
      </c>
      <c r="AEC68" s="1">
        <f t="shared" si="3695"/>
        <v>0.10199999999999999</v>
      </c>
      <c r="AED68" s="1">
        <f t="shared" si="3696"/>
        <v>2.7338129496402876</v>
      </c>
      <c r="AEE68" s="1">
        <f t="shared" si="3697"/>
        <v>4.1007194244604313E-3</v>
      </c>
      <c r="AEF68" s="1">
        <f t="shared" si="3698"/>
        <v>31.325440384856662</v>
      </c>
      <c r="AEG68" s="1"/>
      <c r="AEH68" s="1"/>
      <c r="AEI68" s="2" t="s">
        <v>11</v>
      </c>
      <c r="AEJ68" s="1" t="s">
        <v>86</v>
      </c>
      <c r="AEK68" s="1">
        <v>121</v>
      </c>
      <c r="AEL68" s="2">
        <v>3</v>
      </c>
      <c r="AEM68" s="1">
        <v>0.128</v>
      </c>
      <c r="AEN68" s="1">
        <f t="shared" si="3699"/>
        <v>0.11</v>
      </c>
      <c r="AEO68" s="1">
        <f t="shared" si="3700"/>
        <v>3.0611510791366912</v>
      </c>
      <c r="AEP68" s="1">
        <f t="shared" si="3701"/>
        <v>4.5917266187050368E-3</v>
      </c>
      <c r="AEQ68" s="1">
        <f t="shared" si="3702"/>
        <v>35.076249694096084</v>
      </c>
      <c r="AER68" s="1"/>
      <c r="AES68" s="1"/>
      <c r="AET68" s="2" t="s">
        <v>11</v>
      </c>
      <c r="AEU68" s="1" t="s">
        <v>87</v>
      </c>
      <c r="AEV68" s="1">
        <v>122</v>
      </c>
      <c r="AEW68" s="2">
        <v>3</v>
      </c>
      <c r="AEX68" s="1">
        <v>0.13</v>
      </c>
      <c r="AEY68" s="1">
        <f t="shared" si="3703"/>
        <v>0.113</v>
      </c>
      <c r="AEZ68" s="1">
        <f t="shared" si="3704"/>
        <v>3.1187050359712232</v>
      </c>
      <c r="AFA68" s="1">
        <f t="shared" si="3705"/>
        <v>4.6780575539568346E-3</v>
      </c>
      <c r="AFB68" s="1">
        <f t="shared" si="3706"/>
        <v>35.735732649566749</v>
      </c>
      <c r="AFC68" s="1"/>
      <c r="AFD68" s="1"/>
      <c r="AFE68" s="2" t="s">
        <v>11</v>
      </c>
      <c r="AFF68" s="1" t="s">
        <v>88</v>
      </c>
      <c r="AFG68" s="1">
        <v>123</v>
      </c>
      <c r="AFH68" s="2">
        <v>3</v>
      </c>
      <c r="AFI68" s="1">
        <v>0.13600000000000001</v>
      </c>
      <c r="AFJ68" s="1">
        <f t="shared" si="3707"/>
        <v>0.11900000000000001</v>
      </c>
      <c r="AFK68" s="1">
        <f t="shared" si="3708"/>
        <v>3.3309352517985618</v>
      </c>
      <c r="AFL68" s="1">
        <f t="shared" si="3709"/>
        <v>4.9964028776978428E-3</v>
      </c>
      <c r="AFM68" s="1">
        <f t="shared" si="3710"/>
        <v>38.167576047864841</v>
      </c>
      <c r="AFN68" s="1"/>
      <c r="AFO68" s="1"/>
      <c r="AFP68" s="2" t="s">
        <v>11</v>
      </c>
      <c r="AFQ68" s="1" t="s">
        <v>89</v>
      </c>
      <c r="AFR68" s="1">
        <v>126</v>
      </c>
      <c r="AFS68" s="2">
        <v>3</v>
      </c>
      <c r="AFT68" s="1">
        <v>0.16</v>
      </c>
      <c r="AFU68" s="1">
        <f t="shared" si="3711"/>
        <v>0.14200000000000002</v>
      </c>
      <c r="AFV68" s="1">
        <f t="shared" si="3712"/>
        <v>4.2918149466192173</v>
      </c>
      <c r="AFW68" s="1">
        <f t="shared" si="3713"/>
        <v>6.437722419928826E-3</v>
      </c>
      <c r="AFX68" s="1">
        <f t="shared" si="3714"/>
        <v>49.177831742602194</v>
      </c>
      <c r="AFY68" s="1"/>
      <c r="AFZ68" s="1"/>
      <c r="AGA68" s="2" t="s">
        <v>11</v>
      </c>
      <c r="AGB68" s="1" t="s">
        <v>90</v>
      </c>
      <c r="AGC68" s="1">
        <v>127</v>
      </c>
      <c r="AGD68" s="2">
        <v>3</v>
      </c>
      <c r="AGE68" s="1">
        <v>0.05</v>
      </c>
      <c r="AGF68" s="1">
        <f t="shared" si="3715"/>
        <v>3.5000000000000003E-2</v>
      </c>
      <c r="AGG68" s="1">
        <f t="shared" si="3716"/>
        <v>1.4175084175084176</v>
      </c>
      <c r="AGH68" s="1">
        <f t="shared" si="3717"/>
        <v>2.1262626262626262E-3</v>
      </c>
      <c r="AGI68" s="1">
        <f t="shared" si="3718"/>
        <v>16.242543380129604</v>
      </c>
      <c r="AGJ68" s="1"/>
      <c r="AGK68" s="1"/>
      <c r="AGL68" s="2" t="s">
        <v>11</v>
      </c>
      <c r="AGM68" s="1" t="s">
        <v>91</v>
      </c>
      <c r="AGN68" s="1">
        <v>128</v>
      </c>
      <c r="AGO68" s="2">
        <v>3</v>
      </c>
      <c r="AGP68" s="1">
        <v>6.8000000000000005E-2</v>
      </c>
      <c r="AGQ68" s="1">
        <f t="shared" si="3719"/>
        <v>5.3000000000000005E-2</v>
      </c>
      <c r="AGR68" s="1">
        <f t="shared" si="3720"/>
        <v>2.0535117056856187</v>
      </c>
      <c r="AGS68" s="1">
        <f t="shared" si="3721"/>
        <v>3.0802675585284282E-3</v>
      </c>
      <c r="AGT68" s="1">
        <f t="shared" si="3722"/>
        <v>23.530197457190432</v>
      </c>
      <c r="AGU68" s="1"/>
      <c r="AGV68" s="1"/>
      <c r="AGW68" s="2" t="s">
        <v>11</v>
      </c>
      <c r="AGX68" s="1" t="s">
        <v>92</v>
      </c>
      <c r="AGY68" s="1">
        <v>129</v>
      </c>
      <c r="AGZ68" s="2">
        <v>3</v>
      </c>
      <c r="AHA68" s="1">
        <v>7.0000000000000007E-2</v>
      </c>
      <c r="AHB68" s="1">
        <f t="shared" si="3723"/>
        <v>5.6000000000000008E-2</v>
      </c>
      <c r="AHC68" s="1">
        <f t="shared" si="3724"/>
        <v>2.2392026578073096</v>
      </c>
      <c r="AHD68" s="1">
        <f t="shared" si="3725"/>
        <v>3.3588039867109647E-3</v>
      </c>
      <c r="AHE68" s="1">
        <f t="shared" si="3726"/>
        <v>25.65794026836582</v>
      </c>
      <c r="AHF68" s="1"/>
      <c r="AHG68" s="1"/>
      <c r="AHH68" s="2" t="s">
        <v>11</v>
      </c>
      <c r="AHI68" s="1" t="s">
        <v>93</v>
      </c>
      <c r="AHJ68" s="1">
        <v>130</v>
      </c>
      <c r="AHK68" s="2">
        <v>3</v>
      </c>
      <c r="AHL68" s="1">
        <v>8.3000000000000004E-2</v>
      </c>
      <c r="AHM68" s="1">
        <f t="shared" si="3727"/>
        <v>6.9000000000000006E-2</v>
      </c>
      <c r="AHN68" s="1">
        <f t="shared" si="3728"/>
        <v>2.6722408026755855</v>
      </c>
      <c r="AHO68" s="1">
        <f t="shared" si="3729"/>
        <v>4.0083612040133785E-3</v>
      </c>
      <c r="AHP68" s="1">
        <f t="shared" si="3730"/>
        <v>30.619914932076803</v>
      </c>
      <c r="AHQ68" s="1"/>
      <c r="AHR68" s="1"/>
      <c r="AHS68" s="2" t="s">
        <v>11</v>
      </c>
      <c r="AHT68" s="1" t="s">
        <v>94</v>
      </c>
      <c r="AHU68" s="1">
        <v>133</v>
      </c>
      <c r="AHV68" s="2">
        <v>3</v>
      </c>
      <c r="AHW68" s="1">
        <v>0.10100000000000001</v>
      </c>
      <c r="AHX68" s="1">
        <f t="shared" si="3731"/>
        <v>8.5000000000000006E-2</v>
      </c>
      <c r="AHY68" s="1">
        <f t="shared" si="3732"/>
        <v>3.219269102990034</v>
      </c>
      <c r="AHZ68" s="1">
        <f t="shared" si="3733"/>
        <v>4.8289036544850511E-3</v>
      </c>
      <c r="AIA68" s="1">
        <f t="shared" si="3734"/>
        <v>36.88804765585531</v>
      </c>
      <c r="AIB68" s="1"/>
      <c r="AIC68" s="1"/>
      <c r="AID68" s="2" t="s">
        <v>11</v>
      </c>
      <c r="AIE68" s="1" t="s">
        <v>95</v>
      </c>
      <c r="AIF68" s="1">
        <v>134</v>
      </c>
      <c r="AIG68" s="2">
        <v>3</v>
      </c>
      <c r="AIH68" s="1">
        <v>0.10299999999999999</v>
      </c>
      <c r="AII68" s="1">
        <f t="shared" si="3735"/>
        <v>8.5999999999999993E-2</v>
      </c>
      <c r="AIJ68" s="1">
        <f t="shared" si="3736"/>
        <v>3.2392026578073088</v>
      </c>
      <c r="AIK68" s="1">
        <f t="shared" si="3737"/>
        <v>4.858803986710963E-3</v>
      </c>
      <c r="AIL68" s="1">
        <f t="shared" si="3738"/>
        <v>37.116456619668639</v>
      </c>
      <c r="AIM68" s="1"/>
      <c r="AIN68" s="1"/>
      <c r="AIO68" s="2" t="s">
        <v>11</v>
      </c>
      <c r="AIP68" s="1" t="s">
        <v>96</v>
      </c>
      <c r="AIQ68" s="1">
        <v>135</v>
      </c>
      <c r="AIR68" s="2">
        <v>3</v>
      </c>
      <c r="AIS68" s="1">
        <v>0.109</v>
      </c>
      <c r="AIT68" s="1">
        <f t="shared" si="3739"/>
        <v>9.5000000000000001E-2</v>
      </c>
      <c r="AIU68" s="1">
        <f t="shared" si="3740"/>
        <v>3.5794701986754967</v>
      </c>
      <c r="AIV68" s="1">
        <f t="shared" si="3741"/>
        <v>5.3692052980132453E-3</v>
      </c>
      <c r="AIW68" s="1">
        <f t="shared" si="3742"/>
        <v>41.015417800524375</v>
      </c>
      <c r="AIX68" s="1"/>
      <c r="AIY68" s="1"/>
      <c r="AIZ68" s="2" t="s">
        <v>11</v>
      </c>
      <c r="AJA68" s="1" t="s">
        <v>97</v>
      </c>
      <c r="AJB68" s="1">
        <v>136</v>
      </c>
      <c r="AJC68" s="2">
        <v>3</v>
      </c>
      <c r="AJD68" s="1">
        <v>0.11799999999999999</v>
      </c>
      <c r="AJE68" s="1">
        <f t="shared" si="3743"/>
        <v>0.10199999999999999</v>
      </c>
      <c r="AJF68" s="1">
        <f t="shared" si="3744"/>
        <v>3.8013245033112582</v>
      </c>
      <c r="AJG68" s="1">
        <f t="shared" si="3745"/>
        <v>5.7019867549668877E-3</v>
      </c>
      <c r="AJH68" s="1">
        <f t="shared" si="3746"/>
        <v>43.557538977800171</v>
      </c>
      <c r="AJI68" s="1"/>
      <c r="AJJ68" s="1"/>
      <c r="AJK68" s="2" t="s">
        <v>11</v>
      </c>
      <c r="AJL68" s="1" t="s">
        <v>98</v>
      </c>
      <c r="AJM68" s="1">
        <v>140</v>
      </c>
      <c r="AJN68" s="2">
        <v>3</v>
      </c>
      <c r="AJO68" s="1">
        <v>0.13600000000000001</v>
      </c>
      <c r="AJP68" s="1">
        <f t="shared" si="3747"/>
        <v>0.12000000000000001</v>
      </c>
      <c r="AJQ68" s="1">
        <f t="shared" si="3748"/>
        <v>4.4444444444444446</v>
      </c>
      <c r="AJR68" s="1">
        <f t="shared" si="3749"/>
        <v>6.6666666666666671E-3</v>
      </c>
      <c r="AJS68" s="1">
        <f t="shared" si="3750"/>
        <v>50.926739339123699</v>
      </c>
      <c r="AJT68" s="1"/>
      <c r="AJU68" s="1"/>
      <c r="AJV68" s="2" t="s">
        <v>11</v>
      </c>
      <c r="AJW68" s="1" t="s">
        <v>99</v>
      </c>
      <c r="AJX68" s="1">
        <v>141</v>
      </c>
      <c r="AJY68" s="2">
        <v>3</v>
      </c>
      <c r="AJZ68" s="1">
        <v>4.9000000000000002E-2</v>
      </c>
      <c r="AKA68" s="1">
        <f t="shared" si="3751"/>
        <v>2.9000000000000001E-2</v>
      </c>
      <c r="AKB68" s="1">
        <f t="shared" si="3752"/>
        <v>1.1254237288135593</v>
      </c>
      <c r="AKC68" s="1">
        <f t="shared" si="3753"/>
        <v>1.6881355932203391E-3</v>
      </c>
      <c r="AKD68" s="1">
        <f t="shared" si="3754"/>
        <v>12.895686198754374</v>
      </c>
      <c r="AKE68" s="1"/>
      <c r="AKF68" s="1"/>
      <c r="AKG68" s="2" t="s">
        <v>11</v>
      </c>
      <c r="AKH68" s="1" t="s">
        <v>100</v>
      </c>
      <c r="AKI68" s="1">
        <v>143</v>
      </c>
      <c r="AKJ68" s="2">
        <v>3</v>
      </c>
      <c r="AKK68" s="1">
        <v>6.2E-2</v>
      </c>
      <c r="AKL68" s="1">
        <f t="shared" si="3755"/>
        <v>0.04</v>
      </c>
      <c r="AKM68" s="1">
        <f t="shared" si="3756"/>
        <v>1.4881355932203391</v>
      </c>
      <c r="AKN68" s="1">
        <f t="shared" si="3757"/>
        <v>2.2322033898305085E-3</v>
      </c>
      <c r="AKO68" s="1">
        <f t="shared" si="3758"/>
        <v>17.051826027870995</v>
      </c>
      <c r="AKP68" s="1"/>
      <c r="AKQ68" s="1"/>
      <c r="AKR68" s="2" t="s">
        <v>11</v>
      </c>
      <c r="AKS68" s="1" t="s">
        <v>101</v>
      </c>
      <c r="AKT68" s="1">
        <v>144</v>
      </c>
      <c r="AKU68" s="2">
        <v>3</v>
      </c>
      <c r="AKV68" s="1">
        <v>6.7000000000000004E-2</v>
      </c>
      <c r="AKW68" s="1">
        <f t="shared" si="3759"/>
        <v>4.4000000000000004E-2</v>
      </c>
      <c r="AKX68" s="1">
        <f t="shared" si="3760"/>
        <v>1.5932203389830513</v>
      </c>
      <c r="AKY68" s="1">
        <f t="shared" si="3761"/>
        <v>2.389830508474577E-3</v>
      </c>
      <c r="AKZ68" s="1">
        <f t="shared" si="3762"/>
        <v>18.255941305465534</v>
      </c>
      <c r="ALA68" s="1"/>
      <c r="ALB68" s="1"/>
      <c r="ALC68" s="2" t="s">
        <v>11</v>
      </c>
      <c r="ALD68" s="1" t="s">
        <v>102</v>
      </c>
      <c r="ALE68" s="1">
        <v>147</v>
      </c>
      <c r="ALF68" s="2">
        <v>3</v>
      </c>
      <c r="ALG68" s="1">
        <v>8.2000000000000003E-2</v>
      </c>
      <c r="ALH68" s="1">
        <f t="shared" si="3763"/>
        <v>5.6000000000000008E-2</v>
      </c>
      <c r="ALI68" s="1">
        <f t="shared" si="3764"/>
        <v>2.0033898305084747</v>
      </c>
      <c r="ALJ68" s="1">
        <f t="shared" si="3765"/>
        <v>3.0050847457627123E-3</v>
      </c>
      <c r="ALK68" s="1">
        <f t="shared" si="3766"/>
        <v>22.955875130915167</v>
      </c>
      <c r="ALL68" s="1"/>
      <c r="ALM68" s="1"/>
      <c r="ALN68" s="2" t="s">
        <v>11</v>
      </c>
      <c r="ALO68" s="1" t="s">
        <v>103</v>
      </c>
      <c r="ALP68" s="1">
        <v>148</v>
      </c>
      <c r="ALQ68" s="2">
        <v>3</v>
      </c>
      <c r="ALR68" s="1">
        <v>8.3000000000000004E-2</v>
      </c>
      <c r="ALS68" s="1">
        <f t="shared" si="3767"/>
        <v>5.8000000000000003E-2</v>
      </c>
      <c r="ALT68" s="1">
        <f t="shared" si="3768"/>
        <v>1.9795918367346941</v>
      </c>
      <c r="ALU68" s="1">
        <f t="shared" si="3769"/>
        <v>2.9693877551020412E-3</v>
      </c>
      <c r="ALV68" s="1">
        <f t="shared" si="3770"/>
        <v>22.683185430130099</v>
      </c>
      <c r="ALW68" s="1"/>
      <c r="ALX68" s="1"/>
      <c r="ALY68" s="2" t="s">
        <v>11</v>
      </c>
      <c r="ALZ68" s="1" t="s">
        <v>104</v>
      </c>
      <c r="AMA68" s="1">
        <v>149</v>
      </c>
      <c r="AMB68" s="2">
        <v>3</v>
      </c>
      <c r="AMC68" s="1">
        <v>8.5999999999999993E-2</v>
      </c>
      <c r="AMD68" s="1">
        <f t="shared" si="3771"/>
        <v>6.5999999999999989E-2</v>
      </c>
      <c r="AME68" s="1">
        <f t="shared" si="3772"/>
        <v>2.3390410958904106</v>
      </c>
      <c r="AMF68" s="1">
        <f t="shared" si="3773"/>
        <v>3.5085616438356162E-3</v>
      </c>
      <c r="AMG68" s="1">
        <f t="shared" si="3774"/>
        <v>26.801940643629568</v>
      </c>
      <c r="AMH68" s="1"/>
      <c r="AMI68" s="1"/>
      <c r="AMJ68" s="2" t="s">
        <v>11</v>
      </c>
      <c r="AMK68" s="1" t="s">
        <v>105</v>
      </c>
      <c r="AML68" s="1">
        <v>150</v>
      </c>
      <c r="AMM68" s="2">
        <v>3</v>
      </c>
      <c r="AMN68" s="1">
        <v>0.09</v>
      </c>
      <c r="AMO68" s="1">
        <f t="shared" si="3775"/>
        <v>7.0999999999999994E-2</v>
      </c>
      <c r="AMP68" s="1">
        <f t="shared" si="3776"/>
        <v>2.404109589041096</v>
      </c>
      <c r="AMQ68" s="1">
        <f t="shared" si="3777"/>
        <v>3.6061643835616441E-3</v>
      </c>
      <c r="AMR68" s="1">
        <f t="shared" si="3778"/>
        <v>27.547529036351332</v>
      </c>
      <c r="AMS68" s="1"/>
      <c r="AMT68" s="1"/>
      <c r="AMU68" s="2" t="s">
        <v>11</v>
      </c>
      <c r="AMV68" s="1" t="s">
        <v>106</v>
      </c>
      <c r="AMW68" s="1">
        <v>151</v>
      </c>
      <c r="AMX68" s="2">
        <v>3</v>
      </c>
      <c r="AMY68" s="1">
        <v>9.6000000000000002E-2</v>
      </c>
      <c r="AMZ68" s="1">
        <f t="shared" si="3779"/>
        <v>7.5999999999999998E-2</v>
      </c>
      <c r="ANA68" s="1">
        <f t="shared" si="3780"/>
        <v>2.5273972602739727</v>
      </c>
      <c r="ANB68" s="1">
        <f t="shared" si="3781"/>
        <v>3.7910958904109593E-3</v>
      </c>
      <c r="ANC68" s="1">
        <f t="shared" si="3782"/>
        <v>28.960222833087297</v>
      </c>
      <c r="AND68" s="1"/>
      <c r="ANE68" s="1"/>
      <c r="ANF68" s="2" t="s">
        <v>11</v>
      </c>
      <c r="ANG68" s="1" t="s">
        <v>107</v>
      </c>
      <c r="ANH68" s="1">
        <v>154</v>
      </c>
      <c r="ANI68" s="2">
        <v>3</v>
      </c>
      <c r="ANJ68" s="1">
        <v>0.106</v>
      </c>
      <c r="ANK68" s="1">
        <f t="shared" si="3783"/>
        <v>8.6999999999999994E-2</v>
      </c>
      <c r="ANL68" s="1">
        <f t="shared" si="3784"/>
        <v>2.8999999999999995</v>
      </c>
      <c r="ANM68" s="1">
        <f t="shared" si="3785"/>
        <v>4.3499999999999997E-3</v>
      </c>
      <c r="ANN68" s="1">
        <f t="shared" si="3786"/>
        <v>33.229697418778208</v>
      </c>
      <c r="ANO68" s="1"/>
      <c r="ANP68" s="1"/>
      <c r="ANQ68" s="2" t="s">
        <v>11</v>
      </c>
      <c r="ANR68" s="1" t="s">
        <v>108</v>
      </c>
      <c r="ANS68" s="1">
        <v>155</v>
      </c>
      <c r="ANT68" s="2">
        <v>3</v>
      </c>
      <c r="ANU68" s="1">
        <v>4.9000000000000002E-2</v>
      </c>
      <c r="ANV68" s="1">
        <f t="shared" si="3787"/>
        <v>2.9000000000000001E-2</v>
      </c>
      <c r="ANW68" s="1">
        <f t="shared" ref="ANW68:ANW80" si="4254">(ANV68-0.0073)/0.0293</f>
        <v>0.74061433447098979</v>
      </c>
      <c r="ANX68" s="1">
        <f t="shared" si="3788"/>
        <v>1.1109215017064847E-3</v>
      </c>
      <c r="ANY68" s="1">
        <f t="shared" si="3789"/>
        <v>8.486341461545102</v>
      </c>
      <c r="ANZ68" s="1"/>
      <c r="AOA68" s="1"/>
      <c r="AOB68" s="2" t="s">
        <v>11</v>
      </c>
      <c r="AOC68" s="1" t="s">
        <v>109</v>
      </c>
      <c r="AOD68" s="1">
        <v>156</v>
      </c>
      <c r="AOE68" s="2">
        <v>3</v>
      </c>
      <c r="AOF68" s="1">
        <v>0.06</v>
      </c>
      <c r="AOG68" s="1">
        <f t="shared" si="3790"/>
        <v>3.8999999999999993E-2</v>
      </c>
      <c r="AOH68" s="1">
        <f t="shared" si="3791"/>
        <v>1.1186440677966101</v>
      </c>
      <c r="AOI68" s="1">
        <f t="shared" si="3792"/>
        <v>1.6779661016949152E-3</v>
      </c>
      <c r="AOJ68" s="1">
        <f t="shared" si="3793"/>
        <v>12.818001342135371</v>
      </c>
      <c r="AOK68" s="1"/>
      <c r="AOL68" s="1"/>
      <c r="AOM68" s="2" t="s">
        <v>11</v>
      </c>
      <c r="AON68" s="1" t="s">
        <v>110</v>
      </c>
      <c r="AOO68" s="1">
        <v>157</v>
      </c>
      <c r="AOP68" s="2">
        <v>3</v>
      </c>
      <c r="AOQ68" s="1">
        <v>6.0999999999999999E-2</v>
      </c>
      <c r="AOR68" s="1">
        <f t="shared" si="3794"/>
        <v>4.7E-2</v>
      </c>
      <c r="AOS68" s="1">
        <f t="shared" si="3795"/>
        <v>1.5563139931740615</v>
      </c>
      <c r="AOT68" s="1">
        <f t="shared" si="3796"/>
        <v>2.3344709897610925E-3</v>
      </c>
      <c r="AOU68" s="1">
        <f t="shared" si="3797"/>
        <v>17.833049338546388</v>
      </c>
      <c r="AOV68" s="1"/>
      <c r="AOW68" s="1"/>
      <c r="AOX68" s="2" t="s">
        <v>11</v>
      </c>
      <c r="AOY68" s="1" t="s">
        <v>111</v>
      </c>
      <c r="AOZ68" s="1">
        <v>158</v>
      </c>
      <c r="APA68" s="2">
        <v>3</v>
      </c>
      <c r="APB68" s="1">
        <v>7.0000000000000007E-2</v>
      </c>
      <c r="APC68" s="1">
        <f t="shared" si="3798"/>
        <v>0.05</v>
      </c>
      <c r="APD68" s="1">
        <f t="shared" si="3799"/>
        <v>1.404109589041096</v>
      </c>
      <c r="APE68" s="1">
        <f t="shared" si="3800"/>
        <v>2.106164383561644E-3</v>
      </c>
      <c r="APF68" s="1">
        <f t="shared" si="3801"/>
        <v>16.089012685048498</v>
      </c>
      <c r="APG68" s="1"/>
      <c r="APH68" s="1"/>
      <c r="API68" s="2" t="s">
        <v>11</v>
      </c>
      <c r="APJ68" s="1" t="s">
        <v>112</v>
      </c>
      <c r="APK68" s="1">
        <v>161</v>
      </c>
      <c r="APL68" s="2">
        <v>3</v>
      </c>
      <c r="APM68" s="1">
        <v>7.9000000000000001E-2</v>
      </c>
      <c r="APN68" s="1">
        <f t="shared" si="2951"/>
        <v>6.3E-2</v>
      </c>
      <c r="APO68" s="1">
        <f t="shared" si="3802"/>
        <v>2.0034129692832767</v>
      </c>
      <c r="APP68" s="1">
        <f t="shared" si="3803"/>
        <v>3.0051194539249151E-3</v>
      </c>
      <c r="APQ68" s="1">
        <f t="shared" si="3804"/>
        <v>22.956140266944587</v>
      </c>
      <c r="APR68" s="1"/>
      <c r="APS68" s="1"/>
      <c r="APT68" s="2" t="s">
        <v>11</v>
      </c>
      <c r="APU68" s="1" t="s">
        <v>113</v>
      </c>
      <c r="APV68" s="1">
        <v>162</v>
      </c>
      <c r="APW68" s="2">
        <v>3</v>
      </c>
      <c r="APX68" s="1">
        <v>7.0999999999999994E-2</v>
      </c>
      <c r="APY68" s="1">
        <f t="shared" si="3805"/>
        <v>6.5999999999999989E-2</v>
      </c>
      <c r="APZ68" s="1">
        <f t="shared" si="3806"/>
        <v>2.5910652920962196</v>
      </c>
      <c r="AQA68" s="1">
        <f t="shared" si="3807"/>
        <v>3.8865979381443295E-3</v>
      </c>
      <c r="AQB68" s="1">
        <f t="shared" si="3808"/>
        <v>29.689764016777783</v>
      </c>
      <c r="AQC68" s="1"/>
      <c r="AQD68" s="1"/>
      <c r="AQE68" s="2" t="s">
        <v>11</v>
      </c>
      <c r="AQF68" s="1" t="s">
        <v>114</v>
      </c>
      <c r="AQG68" s="1">
        <v>163</v>
      </c>
      <c r="AQH68" s="2">
        <v>3</v>
      </c>
      <c r="AQI68" s="1">
        <v>8.6999999999999994E-2</v>
      </c>
      <c r="AQJ68" s="1">
        <f t="shared" si="3809"/>
        <v>7.0999999999999994E-2</v>
      </c>
      <c r="AQK68" s="1">
        <f t="shared" si="3810"/>
        <v>2.150684931506849</v>
      </c>
      <c r="AQL68" s="1">
        <f t="shared" si="3811"/>
        <v>3.2260273972602735E-3</v>
      </c>
      <c r="AQM68" s="1">
        <f t="shared" si="3812"/>
        <v>24.643658454171842</v>
      </c>
      <c r="AQN68" s="1"/>
      <c r="AQO68" s="1"/>
      <c r="AQP68" s="2" t="s">
        <v>11</v>
      </c>
      <c r="AQQ68" s="1" t="s">
        <v>115</v>
      </c>
      <c r="AQR68" s="1">
        <v>169</v>
      </c>
      <c r="AQS68" s="2">
        <v>3</v>
      </c>
      <c r="AQT68" s="1">
        <v>8.1000000000000003E-2</v>
      </c>
      <c r="AQU68" s="1">
        <f t="shared" si="3813"/>
        <v>8.8999999999999996E-2</v>
      </c>
      <c r="AQV68" s="1">
        <f t="shared" si="3814"/>
        <v>3.5904436860068256</v>
      </c>
      <c r="AQW68" s="1">
        <f t="shared" si="3815"/>
        <v>5.3856655290102388E-3</v>
      </c>
      <c r="AQX68" s="1">
        <f t="shared" si="3816"/>
        <v>41.141157684541227</v>
      </c>
      <c r="AQY68" s="1"/>
      <c r="AQZ68" s="1"/>
      <c r="ARA68" s="2" t="s">
        <v>11</v>
      </c>
      <c r="ARB68" s="1" t="s">
        <v>116</v>
      </c>
      <c r="ARC68" s="1">
        <v>170</v>
      </c>
      <c r="ARD68" s="2">
        <v>3</v>
      </c>
      <c r="ARE68" s="1">
        <v>3.5999999999999997E-2</v>
      </c>
      <c r="ARF68" s="1">
        <f t="shared" si="3817"/>
        <v>0.03</v>
      </c>
      <c r="ARG68" s="1">
        <f t="shared" si="3818"/>
        <v>0.75170068027210879</v>
      </c>
      <c r="ARH68" s="1">
        <f t="shared" si="3819"/>
        <v>1.1275510204081633E-3</v>
      </c>
      <c r="ARI68" s="1">
        <f t="shared" si="3820"/>
        <v>8.6133745361834215</v>
      </c>
      <c r="ARJ68" s="1"/>
      <c r="ARK68" s="1"/>
      <c r="ARL68" s="2" t="s">
        <v>11</v>
      </c>
      <c r="ARM68" s="1" t="s">
        <v>117</v>
      </c>
      <c r="ARN68" s="1">
        <v>171</v>
      </c>
      <c r="ARO68" s="2">
        <v>3</v>
      </c>
      <c r="ARP68" s="1">
        <v>4.8000000000000001E-2</v>
      </c>
      <c r="ARQ68" s="1">
        <f t="shared" si="3821"/>
        <v>4.2000000000000003E-2</v>
      </c>
      <c r="ARR68" s="1">
        <f t="shared" si="3822"/>
        <v>1.2500000000000002</v>
      </c>
      <c r="ARS68" s="1">
        <f t="shared" si="3823"/>
        <v>1.8750000000000004E-3</v>
      </c>
      <c r="ART68" s="1">
        <f t="shared" si="3824"/>
        <v>14.323145439128544</v>
      </c>
      <c r="ARU68" s="1"/>
      <c r="ARV68" s="1"/>
      <c r="ARW68" s="2" t="s">
        <v>11</v>
      </c>
      <c r="ARX68" s="1" t="s">
        <v>118</v>
      </c>
      <c r="ARY68" s="1">
        <v>172</v>
      </c>
      <c r="ARZ68" s="2">
        <v>3</v>
      </c>
      <c r="ASA68" s="1">
        <v>6.4000000000000001E-2</v>
      </c>
      <c r="ASB68" s="1">
        <f t="shared" si="3825"/>
        <v>4.3999999999999997E-2</v>
      </c>
      <c r="ASC68" s="1">
        <f t="shared" si="3826"/>
        <v>0.73898305084745752</v>
      </c>
      <c r="ASD68" s="1">
        <f t="shared" si="3827"/>
        <v>1.1084745762711863E-3</v>
      </c>
      <c r="ASE68" s="1">
        <f t="shared" si="3828"/>
        <v>8.4676493714712446</v>
      </c>
      <c r="ASF68" s="1"/>
      <c r="ASG68" s="1"/>
      <c r="ASH68" s="2" t="s">
        <v>11</v>
      </c>
      <c r="ASI68" s="1" t="s">
        <v>119</v>
      </c>
      <c r="ASJ68" s="1">
        <v>173</v>
      </c>
      <c r="ASK68" s="2">
        <v>3</v>
      </c>
      <c r="ASL68" s="1">
        <v>5.2999999999999999E-2</v>
      </c>
      <c r="ASM68" s="1">
        <f t="shared" si="3829"/>
        <v>4.9999999999999996E-2</v>
      </c>
      <c r="ASN68" s="1">
        <f t="shared" si="3830"/>
        <v>1.4794520547945205</v>
      </c>
      <c r="ASO68" s="1">
        <f t="shared" si="3831"/>
        <v>2.2191780821917808E-3</v>
      </c>
      <c r="ASP68" s="1">
        <f t="shared" si="3832"/>
        <v>16.952325560831586</v>
      </c>
      <c r="ASQ68" s="1"/>
      <c r="ASR68" s="1"/>
      <c r="ASS68" s="2" t="s">
        <v>11</v>
      </c>
      <c r="AST68" s="1" t="s">
        <v>120</v>
      </c>
      <c r="ASU68" s="1">
        <v>176</v>
      </c>
      <c r="ASV68" s="2">
        <v>3</v>
      </c>
      <c r="ASW68" s="1">
        <v>7.1999999999999995E-2</v>
      </c>
      <c r="ASX68" s="1">
        <f t="shared" si="3833"/>
        <v>6.4999999999999988E-2</v>
      </c>
      <c r="ASY68" s="1">
        <f t="shared" si="3834"/>
        <v>1.7938144329896903</v>
      </c>
      <c r="ASZ68" s="1">
        <f t="shared" si="3835"/>
        <v>2.6907216494845357E-3</v>
      </c>
      <c r="ATA68" s="1">
        <f t="shared" si="3836"/>
        <v>20.554452011615385</v>
      </c>
      <c r="ATB68" s="1"/>
      <c r="ATC68" s="1"/>
      <c r="ATD68" s="2" t="s">
        <v>11</v>
      </c>
      <c r="ATE68" s="1" t="s">
        <v>121</v>
      </c>
      <c r="ATF68" s="1">
        <v>180</v>
      </c>
      <c r="ATG68" s="2">
        <v>3</v>
      </c>
      <c r="ATH68" s="1">
        <v>9.9000000000000005E-2</v>
      </c>
      <c r="ATI68" s="1">
        <f t="shared" si="3837"/>
        <v>7.8E-2</v>
      </c>
      <c r="ATJ68" s="1">
        <f t="shared" si="3838"/>
        <v>1.6782006920415227</v>
      </c>
      <c r="ATK68" s="1">
        <f t="shared" si="3839"/>
        <v>2.5173010380622842E-3</v>
      </c>
      <c r="ATL68" s="1">
        <f t="shared" si="3840"/>
        <v>19.229690070525518</v>
      </c>
      <c r="ATM68" s="1"/>
      <c r="ATN68" s="1"/>
      <c r="ATO68" s="2" t="s">
        <v>11</v>
      </c>
      <c r="ATP68" s="1" t="s">
        <v>122</v>
      </c>
      <c r="ATQ68" s="1">
        <v>183</v>
      </c>
      <c r="ATR68" s="2">
        <v>3</v>
      </c>
      <c r="ATS68" s="1">
        <v>8.5999999999999993E-2</v>
      </c>
      <c r="ATT68" s="1">
        <f t="shared" si="3841"/>
        <v>8.4999999999999992E-2</v>
      </c>
      <c r="ATU68" s="1">
        <f t="shared" si="3842"/>
        <v>2.6301369863013697</v>
      </c>
      <c r="ATV68" s="1">
        <f t="shared" si="3843"/>
        <v>3.9452054794520547E-3</v>
      </c>
      <c r="ATW68" s="1">
        <f t="shared" si="3844"/>
        <v>30.137467663700598</v>
      </c>
      <c r="ATX68" s="1"/>
      <c r="ATY68" s="1"/>
      <c r="ATZ68" s="2" t="s">
        <v>11</v>
      </c>
      <c r="AUA68" s="1" t="s">
        <v>123</v>
      </c>
      <c r="AUB68" s="1">
        <v>184</v>
      </c>
      <c r="AUC68" s="2">
        <v>3</v>
      </c>
      <c r="AUD68" s="1">
        <v>2.4E-2</v>
      </c>
      <c r="AUE68" s="1">
        <f t="shared" si="3845"/>
        <v>8.0000000000000002E-3</v>
      </c>
      <c r="AUF68" s="1">
        <f t="shared" si="3846"/>
        <v>-2.5270758122743656E-2</v>
      </c>
      <c r="AUG68" s="1">
        <f t="shared" si="3847"/>
        <v>-3.7906137184115487E-5</v>
      </c>
      <c r="AUH68" s="1">
        <f t="shared" si="3848"/>
        <v>-0.28956539515927709</v>
      </c>
      <c r="AUI68" s="1"/>
      <c r="AUJ68" s="1"/>
      <c r="AUK68" s="2" t="s">
        <v>11</v>
      </c>
      <c r="AUL68" s="1" t="s">
        <v>124</v>
      </c>
      <c r="AUM68" s="1">
        <v>185</v>
      </c>
      <c r="AUN68" s="2">
        <v>3</v>
      </c>
      <c r="AUO68" s="1">
        <v>4.3999999999999997E-2</v>
      </c>
      <c r="AUP68" s="1">
        <f t="shared" si="3849"/>
        <v>3.9E-2</v>
      </c>
      <c r="AUQ68" s="1">
        <f t="shared" si="3850"/>
        <v>1.2382671480144405</v>
      </c>
      <c r="AUR68" s="1">
        <f t="shared" si="3851"/>
        <v>1.8574007220216607E-3</v>
      </c>
      <c r="AUS68" s="1">
        <f t="shared" si="3852"/>
        <v>14.188704362804591</v>
      </c>
      <c r="AUT68" s="1"/>
      <c r="AUU68" s="1"/>
      <c r="AUV68" s="2" t="s">
        <v>11</v>
      </c>
      <c r="AUW68" s="1" t="s">
        <v>125</v>
      </c>
      <c r="AUX68" s="1">
        <v>186</v>
      </c>
      <c r="AUY68" s="2">
        <v>3</v>
      </c>
      <c r="AUZ68" s="1">
        <v>0.05</v>
      </c>
      <c r="AVA68" s="1">
        <f t="shared" si="3002"/>
        <v>0.04</v>
      </c>
      <c r="AVB68" s="1">
        <f t="shared" si="3853"/>
        <v>1.3068592057761734</v>
      </c>
      <c r="AVC68" s="1">
        <f t="shared" si="3854"/>
        <v>1.9602888086642603E-3</v>
      </c>
      <c r="AVD68" s="1">
        <f t="shared" si="3855"/>
        <v>14.974667578236916</v>
      </c>
      <c r="AVE68" s="1"/>
      <c r="AVF68" s="1"/>
      <c r="AVG68" s="2" t="s">
        <v>11</v>
      </c>
      <c r="AVH68" s="1" t="s">
        <v>126</v>
      </c>
      <c r="AVI68" s="1">
        <v>187</v>
      </c>
      <c r="AVJ68" s="2">
        <v>3</v>
      </c>
      <c r="AVK68" s="1">
        <v>5.5E-2</v>
      </c>
      <c r="AVL68" s="1">
        <f t="shared" si="3856"/>
        <v>4.4999999999999998E-2</v>
      </c>
      <c r="AVM68" s="1">
        <f t="shared" si="3857"/>
        <v>1.6043165467625899</v>
      </c>
      <c r="AVN68" s="1">
        <f t="shared" si="3858"/>
        <v>2.4064748201438851E-3</v>
      </c>
      <c r="AVO68" s="1">
        <f t="shared" si="3859"/>
        <v>18.383087383744833</v>
      </c>
      <c r="AVP68" s="1"/>
      <c r="AVQ68" s="1"/>
      <c r="AVR68" s="2" t="s">
        <v>11</v>
      </c>
      <c r="AVS68" s="1" t="s">
        <v>127</v>
      </c>
      <c r="AVT68" s="1">
        <v>190</v>
      </c>
      <c r="AVU68" s="2">
        <v>3</v>
      </c>
      <c r="AVV68" s="1">
        <v>6.9000000000000006E-2</v>
      </c>
      <c r="AVW68" s="1">
        <f t="shared" si="3860"/>
        <v>5.800000000000001E-2</v>
      </c>
      <c r="AVX68" s="1">
        <f t="shared" si="3861"/>
        <v>2.1146953405017923</v>
      </c>
      <c r="AVY68" s="1">
        <f t="shared" si="3862"/>
        <v>3.1720430107526885E-3</v>
      </c>
      <c r="AVZ68" s="1">
        <f t="shared" si="3863"/>
        <v>24.231271137163699</v>
      </c>
      <c r="AWA68" s="1"/>
      <c r="AWB68" s="1"/>
      <c r="AWC68" s="2" t="s">
        <v>11</v>
      </c>
      <c r="AWD68" s="1" t="s">
        <v>128</v>
      </c>
      <c r="AWE68" s="1">
        <v>191</v>
      </c>
      <c r="AWF68" s="2">
        <v>3</v>
      </c>
      <c r="AWG68" s="1">
        <v>7.2999999999999995E-2</v>
      </c>
      <c r="AWH68" s="1">
        <f t="shared" si="3864"/>
        <v>0.06</v>
      </c>
      <c r="AWI68" s="1">
        <f t="shared" si="3865"/>
        <v>2.096774193548387</v>
      </c>
      <c r="AWJ68" s="1">
        <f t="shared" si="3866"/>
        <v>3.1451612903225807E-3</v>
      </c>
      <c r="AWK68" s="1">
        <f t="shared" si="3867"/>
        <v>24.025921381764004</v>
      </c>
      <c r="AWL68" s="1"/>
      <c r="AWM68" s="1"/>
      <c r="AWN68" s="2" t="s">
        <v>11</v>
      </c>
      <c r="AWO68" s="1" t="s">
        <v>129</v>
      </c>
      <c r="AWP68" s="1">
        <v>192</v>
      </c>
      <c r="AWQ68" s="2">
        <v>3</v>
      </c>
      <c r="AWR68" s="1">
        <v>7.1999999999999995E-2</v>
      </c>
      <c r="AWS68" s="1">
        <f t="shared" si="4252"/>
        <v>5.5999999999999994E-2</v>
      </c>
      <c r="AWT68" s="1">
        <f t="shared" si="3868"/>
        <v>1.9357142857142853</v>
      </c>
      <c r="AWU68" s="1">
        <f t="shared" si="3869"/>
        <v>2.9035714285714281E-3</v>
      </c>
      <c r="AWV68" s="1">
        <f t="shared" si="3870"/>
        <v>22.180413794307622</v>
      </c>
      <c r="AWW68" s="1"/>
      <c r="AWX68" s="1"/>
      <c r="AWY68" s="2" t="s">
        <v>11</v>
      </c>
      <c r="AWZ68" s="1" t="s">
        <v>130</v>
      </c>
      <c r="AXA68" s="1">
        <v>193</v>
      </c>
      <c r="AXB68" s="2">
        <v>3</v>
      </c>
      <c r="AXC68" s="1">
        <v>7.4999999999999997E-2</v>
      </c>
      <c r="AXD68" s="1">
        <f t="shared" si="3871"/>
        <v>6.0999999999999999E-2</v>
      </c>
      <c r="AXE68" s="1">
        <f t="shared" si="3872"/>
        <v>2.086021505376344</v>
      </c>
      <c r="AXF68" s="1">
        <f t="shared" si="3873"/>
        <v>3.1290322580645163E-3</v>
      </c>
      <c r="AXG68" s="1">
        <f t="shared" si="3874"/>
        <v>23.90271152852419</v>
      </c>
      <c r="AXH68" s="1"/>
      <c r="AXI68" s="1"/>
      <c r="AXJ68" s="2" t="s">
        <v>11</v>
      </c>
      <c r="AXK68" s="1" t="s">
        <v>131</v>
      </c>
      <c r="AXL68" s="1">
        <v>197</v>
      </c>
      <c r="AXM68" s="2">
        <v>3</v>
      </c>
      <c r="AXN68" s="1">
        <v>0.09</v>
      </c>
      <c r="AXO68" s="1">
        <f t="shared" si="3875"/>
        <v>7.0999999999999994E-2</v>
      </c>
      <c r="AXP68" s="1">
        <f t="shared" si="3027"/>
        <v>2.3992805755395685</v>
      </c>
      <c r="AXQ68" s="1">
        <f t="shared" si="3876"/>
        <v>3.5989208633093531E-3</v>
      </c>
      <c r="AXR68" s="1">
        <f t="shared" si="3877"/>
        <v>27.49219570618342</v>
      </c>
      <c r="AXS68" s="1"/>
      <c r="AXT68" s="1"/>
      <c r="AXU68" s="2" t="s">
        <v>11</v>
      </c>
      <c r="AXV68" s="1" t="s">
        <v>132</v>
      </c>
      <c r="AXW68" s="1">
        <v>198</v>
      </c>
      <c r="AXX68" s="2">
        <v>3</v>
      </c>
      <c r="AXY68" s="1">
        <v>4.7E-2</v>
      </c>
      <c r="AXZ68" s="1">
        <f t="shared" si="3878"/>
        <v>0.03</v>
      </c>
      <c r="AYA68" s="1">
        <f t="shared" si="3879"/>
        <v>0.8920863309352518</v>
      </c>
      <c r="AYB68" s="1">
        <f t="shared" si="3880"/>
        <v>1.3381294964028778E-3</v>
      </c>
      <c r="AYC68" s="1">
        <f t="shared" si="3881"/>
        <v>10.221985809795333</v>
      </c>
      <c r="AYD68" s="1"/>
      <c r="AYE68" s="1"/>
      <c r="AYF68" s="2" t="s">
        <v>11</v>
      </c>
      <c r="AYG68" s="1" t="s">
        <v>133</v>
      </c>
      <c r="AYH68" s="1">
        <v>201</v>
      </c>
      <c r="AYI68" s="2">
        <v>3</v>
      </c>
      <c r="AYJ68" s="1">
        <v>6.8000000000000005E-2</v>
      </c>
      <c r="AYK68" s="1">
        <f t="shared" si="3882"/>
        <v>4.5000000000000005E-2</v>
      </c>
      <c r="AYL68" s="1">
        <f t="shared" si="3883"/>
        <v>1.3750000000000002</v>
      </c>
      <c r="AYM68" s="1">
        <f t="shared" si="3884"/>
        <v>2.0625000000000005E-3</v>
      </c>
      <c r="AYN68" s="1">
        <f t="shared" si="3885"/>
        <v>15.755459983041398</v>
      </c>
      <c r="AYO68" s="1"/>
      <c r="AYP68" s="1"/>
      <c r="AYQ68" s="2" t="s">
        <v>11</v>
      </c>
      <c r="AYR68" s="1" t="s">
        <v>134</v>
      </c>
      <c r="AYS68" s="1">
        <v>204</v>
      </c>
      <c r="AYT68" s="2">
        <v>3</v>
      </c>
      <c r="AYU68" s="1">
        <v>7.6999999999999999E-2</v>
      </c>
      <c r="AYV68" s="1">
        <f t="shared" si="3886"/>
        <v>5.3999999999999999E-2</v>
      </c>
      <c r="AYW68" s="1">
        <f t="shared" si="3039"/>
        <v>1.3821428571428571</v>
      </c>
      <c r="AYX68" s="1">
        <f t="shared" si="3887"/>
        <v>2.0732142857142859E-3</v>
      </c>
      <c r="AYY68" s="1">
        <f t="shared" si="3888"/>
        <v>15.837306528407844</v>
      </c>
      <c r="AYZ68" s="1"/>
      <c r="AZA68" s="1"/>
      <c r="AZB68" s="2" t="s">
        <v>11</v>
      </c>
      <c r="AZC68" s="1" t="s">
        <v>135</v>
      </c>
      <c r="AZD68" s="1">
        <v>205</v>
      </c>
      <c r="AZE68" s="2">
        <v>3</v>
      </c>
      <c r="AZF68" s="1">
        <v>8.1000000000000003E-2</v>
      </c>
      <c r="AZG68" s="1">
        <f t="shared" si="3889"/>
        <v>5.9000000000000004E-2</v>
      </c>
      <c r="AZH68" s="1">
        <f t="shared" si="3890"/>
        <v>1.9000000000000001</v>
      </c>
      <c r="AZI68" s="1">
        <f t="shared" si="3891"/>
        <v>2.8500000000000001E-3</v>
      </c>
      <c r="AZJ68" s="1">
        <f t="shared" si="3892"/>
        <v>21.771181067475382</v>
      </c>
      <c r="AZK68" s="1"/>
      <c r="AZL68" s="1"/>
      <c r="AZM68" s="2" t="s">
        <v>11</v>
      </c>
      <c r="AZN68" s="1" t="s">
        <v>136</v>
      </c>
      <c r="AZO68" s="1">
        <v>208</v>
      </c>
      <c r="AZP68" s="2">
        <v>3</v>
      </c>
      <c r="AZQ68" s="1">
        <v>8.7999999999999995E-2</v>
      </c>
      <c r="AZR68" s="1">
        <f t="shared" si="3893"/>
        <v>6.699999999999999E-2</v>
      </c>
      <c r="AZS68" s="1">
        <f t="shared" si="3894"/>
        <v>2.1857142857142855</v>
      </c>
      <c r="AZT68" s="1">
        <f t="shared" si="3895"/>
        <v>3.2785714285714284E-3</v>
      </c>
      <c r="AZU68" s="1">
        <f t="shared" si="3896"/>
        <v>25.045042882133334</v>
      </c>
      <c r="AZV68" s="1"/>
      <c r="AZW68" s="1"/>
      <c r="AZX68" s="2" t="s">
        <v>11</v>
      </c>
      <c r="AZY68" s="1" t="s">
        <v>137</v>
      </c>
      <c r="AZZ68" s="1">
        <v>211</v>
      </c>
      <c r="BAA68" s="2">
        <v>3</v>
      </c>
      <c r="BAB68" s="1">
        <v>0.09</v>
      </c>
      <c r="BAC68" s="1">
        <f t="shared" si="3897"/>
        <v>6.6000000000000003E-2</v>
      </c>
      <c r="BAD68" s="1">
        <f t="shared" si="3898"/>
        <v>2.0851063829787235</v>
      </c>
      <c r="BAE68" s="1">
        <f t="shared" si="3899"/>
        <v>3.1276595744680852E-3</v>
      </c>
      <c r="BAF68" s="1">
        <f t="shared" si="3900"/>
        <v>23.892225583567608</v>
      </c>
      <c r="BAG68" s="1"/>
      <c r="BAH68" s="1"/>
      <c r="BAI68" s="2" t="s">
        <v>11</v>
      </c>
      <c r="BAJ68" s="1" t="s">
        <v>138</v>
      </c>
      <c r="BAK68" s="1">
        <v>212</v>
      </c>
      <c r="BAL68" s="2">
        <v>3</v>
      </c>
      <c r="BAM68" s="1">
        <v>1.6E-2</v>
      </c>
      <c r="BAN68" s="1">
        <f t="shared" si="3901"/>
        <v>6.0000000000000001E-3</v>
      </c>
      <c r="BAO68" s="1">
        <f t="shared" si="3902"/>
        <v>1.202749140893471</v>
      </c>
      <c r="BAP68" s="1">
        <f t="shared" si="3903"/>
        <v>1.8041237113402065E-3</v>
      </c>
      <c r="BAQ68" s="1">
        <f t="shared" si="3904"/>
        <v>13.781720697443271</v>
      </c>
      <c r="BAR68" s="1"/>
      <c r="BAS68" s="1"/>
      <c r="BAT68" s="2" t="s">
        <v>11</v>
      </c>
      <c r="BAU68" s="1" t="s">
        <v>139</v>
      </c>
      <c r="BAV68" s="1">
        <v>213</v>
      </c>
      <c r="BAW68" s="2">
        <v>3</v>
      </c>
      <c r="BAX68" s="1">
        <v>1.4E-2</v>
      </c>
      <c r="BAY68" s="1">
        <f t="shared" si="3905"/>
        <v>1.3000000000000001E-2</v>
      </c>
      <c r="BAZ68" s="1">
        <f t="shared" si="3906"/>
        <v>1.5833333333333335</v>
      </c>
      <c r="BBA68" s="1">
        <f t="shared" si="3907"/>
        <v>2.3750000000000004E-3</v>
      </c>
      <c r="BBB68" s="1">
        <f t="shared" si="3908"/>
        <v>18.14265088956282</v>
      </c>
      <c r="BBC68" s="1"/>
      <c r="BBD68" s="1"/>
      <c r="BBE68" s="2" t="s">
        <v>11</v>
      </c>
      <c r="BBF68" s="1" t="s">
        <v>140</v>
      </c>
      <c r="BBG68" s="1">
        <v>214</v>
      </c>
      <c r="BBH68" s="2">
        <v>3</v>
      </c>
      <c r="BBI68" s="1">
        <v>2.8000000000000001E-2</v>
      </c>
      <c r="BBJ68" s="1">
        <f t="shared" si="3909"/>
        <v>2.3E-2</v>
      </c>
      <c r="BBK68" s="1">
        <f t="shared" si="3910"/>
        <v>1.6097560975609755</v>
      </c>
      <c r="BBL68" s="1">
        <f t="shared" si="3911"/>
        <v>2.4146341463414634E-3</v>
      </c>
      <c r="BBM68" s="1">
        <f t="shared" si="3912"/>
        <v>18.445416565511877</v>
      </c>
      <c r="BBN68" s="1"/>
      <c r="BBO68" s="1"/>
      <c r="BBP68" s="2" t="s">
        <v>11</v>
      </c>
      <c r="BBQ68" s="1" t="s">
        <v>141</v>
      </c>
      <c r="BBR68" s="1">
        <v>215</v>
      </c>
      <c r="BBS68" s="2">
        <v>3</v>
      </c>
      <c r="BBT68" s="1">
        <v>3.9E-2</v>
      </c>
      <c r="BBU68" s="1">
        <f t="shared" si="3913"/>
        <v>3.1E-2</v>
      </c>
      <c r="BBV68" s="1">
        <f t="shared" si="3914"/>
        <v>1.7937062937062935</v>
      </c>
      <c r="BBW68" s="1">
        <f t="shared" si="3915"/>
        <v>2.6905594405594404E-3</v>
      </c>
      <c r="BBX68" s="1">
        <f t="shared" si="3916"/>
        <v>20.553212895868366</v>
      </c>
      <c r="BBY68" s="1"/>
      <c r="BBZ68" s="1"/>
      <c r="BCA68" s="2" t="s">
        <v>11</v>
      </c>
      <c r="BCB68" s="1" t="s">
        <v>142</v>
      </c>
      <c r="BCC68" s="1">
        <v>225</v>
      </c>
      <c r="BCD68" s="2">
        <v>3</v>
      </c>
      <c r="BCE68" s="1">
        <v>5.3999999999999999E-2</v>
      </c>
      <c r="BCF68" s="1">
        <f t="shared" si="3917"/>
        <v>4.7E-2</v>
      </c>
      <c r="BCG68" s="1">
        <f t="shared" si="3918"/>
        <v>2.3170731707317076</v>
      </c>
      <c r="BCH68" s="1">
        <f t="shared" si="3919"/>
        <v>3.4756097560975615E-3</v>
      </c>
      <c r="BCI68" s="1">
        <f t="shared" si="3920"/>
        <v>26.550220813994372</v>
      </c>
      <c r="BCJ68" s="1"/>
      <c r="BCK68" s="1"/>
      <c r="BCL68" s="2" t="s">
        <v>11</v>
      </c>
      <c r="BCM68" s="1" t="s">
        <v>143</v>
      </c>
      <c r="BCN68" s="1">
        <v>226</v>
      </c>
      <c r="BCO68" s="2">
        <v>3</v>
      </c>
      <c r="BCP68" s="1">
        <v>3.5000000000000003E-2</v>
      </c>
      <c r="BCQ68" s="1">
        <f t="shared" si="3073"/>
        <v>1.7000000000000005E-2</v>
      </c>
      <c r="BCR68" s="1">
        <f t="shared" si="3921"/>
        <v>1.060810810810811</v>
      </c>
      <c r="BCS68" s="1">
        <f t="shared" si="3922"/>
        <v>1.5912162162162165E-3</v>
      </c>
      <c r="BCT68" s="1">
        <f t="shared" si="3923"/>
        <v>12.155318021314493</v>
      </c>
      <c r="BCU68" s="1"/>
      <c r="BCV68" s="1"/>
      <c r="BCW68" s="2" t="s">
        <v>11</v>
      </c>
      <c r="BCX68" s="1" t="s">
        <v>144</v>
      </c>
      <c r="BCY68" s="1">
        <v>232</v>
      </c>
      <c r="BCZ68" s="2">
        <v>3</v>
      </c>
      <c r="BDA68" s="1">
        <v>7.0000000000000007E-2</v>
      </c>
      <c r="BDB68" s="1">
        <f t="shared" si="3924"/>
        <v>4.6000000000000006E-2</v>
      </c>
      <c r="BDC68" s="1">
        <f t="shared" si="3925"/>
        <v>2.1081081081081083</v>
      </c>
      <c r="BDD68" s="1">
        <f t="shared" si="3926"/>
        <v>3.1621621621621626E-3</v>
      </c>
      <c r="BDE68" s="1">
        <f t="shared" si="3927"/>
        <v>24.155791227070839</v>
      </c>
      <c r="BDF68" s="1"/>
      <c r="BDG68" s="1"/>
      <c r="BDH68" s="2" t="s">
        <v>11</v>
      </c>
      <c r="BDI68" s="1" t="s">
        <v>145</v>
      </c>
      <c r="BDJ68" s="1">
        <v>233</v>
      </c>
      <c r="BDK68" s="2">
        <v>3</v>
      </c>
      <c r="BDL68" s="1">
        <v>6.7000000000000004E-2</v>
      </c>
      <c r="BDM68" s="1">
        <f t="shared" si="3928"/>
        <v>2.9000000000000005E-2</v>
      </c>
      <c r="BDN68" s="1">
        <f t="shared" si="3929"/>
        <v>1.5777027027027029</v>
      </c>
      <c r="BDO68" s="1">
        <f t="shared" si="3930"/>
        <v>2.3665540540540545E-3</v>
      </c>
      <c r="BDP68" s="1">
        <f t="shared" si="3931"/>
        <v>18.078132216413593</v>
      </c>
      <c r="BDQ68" s="1"/>
      <c r="BDR68" s="1"/>
      <c r="BDS68" s="2" t="s">
        <v>11</v>
      </c>
      <c r="BDT68" s="1" t="s">
        <v>146</v>
      </c>
      <c r="BDU68" s="1">
        <v>234</v>
      </c>
      <c r="BDV68" s="2">
        <v>3</v>
      </c>
      <c r="BDW68" s="1">
        <v>7.4999999999999997E-2</v>
      </c>
      <c r="BDX68" s="1">
        <f t="shared" si="3932"/>
        <v>3.9999999999999994E-2</v>
      </c>
      <c r="BDY68" s="1">
        <f t="shared" si="3933"/>
        <v>1.9288135593220337</v>
      </c>
      <c r="BDZ68" s="1">
        <f t="shared" si="3934"/>
        <v>2.8932203389830506E-3</v>
      </c>
      <c r="BEA68" s="1">
        <f t="shared" si="3935"/>
        <v>22.101341708106137</v>
      </c>
      <c r="BEB68" s="1"/>
      <c r="BEC68" s="1"/>
      <c r="BED68" s="2" t="s">
        <v>11</v>
      </c>
      <c r="BEE68" s="1" t="s">
        <v>147</v>
      </c>
      <c r="BEF68" s="1">
        <v>236</v>
      </c>
      <c r="BEG68" s="2">
        <v>3</v>
      </c>
      <c r="BEH68" s="1">
        <v>8.1000000000000003E-2</v>
      </c>
      <c r="BEI68" s="1">
        <f t="shared" si="3936"/>
        <v>2.3E-2</v>
      </c>
      <c r="BEJ68" s="1">
        <f t="shared" si="3937"/>
        <v>1.359322033898305</v>
      </c>
      <c r="BEK68" s="1">
        <f t="shared" si="3938"/>
        <v>2.0389830508474576E-3</v>
      </c>
      <c r="BEL68" s="1">
        <f t="shared" si="3939"/>
        <v>15.575813752109951</v>
      </c>
      <c r="BEM68" s="1"/>
      <c r="BEN68" s="1"/>
      <c r="BEO68" s="2" t="s">
        <v>11</v>
      </c>
      <c r="BEP68" s="4" t="s">
        <v>148</v>
      </c>
      <c r="BEQ68" s="4">
        <v>239</v>
      </c>
      <c r="BER68" s="2">
        <v>3</v>
      </c>
      <c r="BES68" s="1">
        <v>9.6000000000000002E-2</v>
      </c>
      <c r="BET68" s="1">
        <f t="shared" si="3940"/>
        <v>2.8999999999999998E-2</v>
      </c>
      <c r="BEU68" s="1">
        <f t="shared" si="3941"/>
        <v>1.6040268456375837</v>
      </c>
      <c r="BEV68" s="1">
        <f t="shared" si="3942"/>
        <v>2.4060402684563755E-3</v>
      </c>
      <c r="BEW68" s="1">
        <f t="shared" si="3943"/>
        <v>18.379767838666957</v>
      </c>
      <c r="BEX68" s="1"/>
      <c r="BEY68" s="1"/>
      <c r="BEZ68" s="2" t="s">
        <v>11</v>
      </c>
      <c r="BFA68" s="4" t="s">
        <v>149</v>
      </c>
      <c r="BFB68" s="4">
        <v>240</v>
      </c>
      <c r="BFC68" s="2">
        <v>3</v>
      </c>
      <c r="BFD68" s="1">
        <v>-4.0000000000000001E-3</v>
      </c>
      <c r="BFE68" s="1">
        <f t="shared" si="3944"/>
        <v>1.9E-2</v>
      </c>
      <c r="BFF68" s="1">
        <f t="shared" si="3945"/>
        <v>2.8919860627177703</v>
      </c>
      <c r="BFG68" s="1">
        <f t="shared" si="3946"/>
        <v>4.3379790940766558E-3</v>
      </c>
      <c r="BFH68" s="1">
        <f t="shared" si="3947"/>
        <v>33.137869587391471</v>
      </c>
      <c r="BFI68" s="1"/>
      <c r="BFJ68" s="1"/>
      <c r="BFK68" s="2" t="s">
        <v>11</v>
      </c>
      <c r="BFL68" s="4" t="s">
        <v>150</v>
      </c>
      <c r="BFM68" s="4">
        <v>241</v>
      </c>
      <c r="BFN68" s="2">
        <v>3</v>
      </c>
      <c r="BFO68" s="1">
        <v>0.01</v>
      </c>
      <c r="BFP68" s="1">
        <f t="shared" si="3948"/>
        <v>2.7000000000000003E-2</v>
      </c>
      <c r="BFQ68" s="1">
        <f t="shared" si="3949"/>
        <v>3.1821305841924401</v>
      </c>
      <c r="BFR68" s="1">
        <f t="shared" si="3950"/>
        <v>4.7731958762886606E-3</v>
      </c>
      <c r="BFS68" s="1">
        <f t="shared" si="3951"/>
        <v>36.462495330949913</v>
      </c>
      <c r="BFT68" s="1"/>
      <c r="BFU68" s="1"/>
      <c r="BFV68" s="2" t="s">
        <v>11</v>
      </c>
      <c r="BFW68" s="4" t="s">
        <v>151</v>
      </c>
      <c r="BFX68" s="4">
        <v>243</v>
      </c>
      <c r="BFY68" s="2">
        <v>3</v>
      </c>
      <c r="BFZ68" s="1">
        <v>0.04</v>
      </c>
      <c r="BGA68" s="1">
        <f t="shared" si="3952"/>
        <v>3.4000000000000002E-2</v>
      </c>
      <c r="BGB68" s="1">
        <f t="shared" si="3953"/>
        <v>2.4394463667820072</v>
      </c>
      <c r="BGC68" s="1">
        <f t="shared" si="3954"/>
        <v>3.6591695501730108E-3</v>
      </c>
      <c r="BGD68" s="1">
        <f t="shared" si="3955"/>
        <v>27.952436081897915</v>
      </c>
      <c r="BGE68" s="1"/>
      <c r="BGF68" s="1"/>
      <c r="BGG68" s="2" t="s">
        <v>11</v>
      </c>
      <c r="BGH68" s="4" t="s">
        <v>152</v>
      </c>
      <c r="BGI68" s="4">
        <v>246</v>
      </c>
      <c r="BGJ68" s="2">
        <v>3</v>
      </c>
      <c r="BGK68" s="1">
        <v>4.8000000000000001E-2</v>
      </c>
      <c r="BGL68" s="1">
        <f t="shared" si="3956"/>
        <v>3.7000000000000005E-2</v>
      </c>
      <c r="BGM68" s="1">
        <f t="shared" si="3957"/>
        <v>2.4013840830449831</v>
      </c>
      <c r="BGN68" s="1">
        <f t="shared" si="3958"/>
        <v>3.6020761245674749E-3</v>
      </c>
      <c r="BGO68" s="1">
        <f t="shared" si="3959"/>
        <v>27.516298781329301</v>
      </c>
      <c r="BGP68" s="1"/>
      <c r="BGQ68" s="1"/>
      <c r="BGR68" s="2" t="s">
        <v>11</v>
      </c>
      <c r="BGS68" s="4" t="s">
        <v>153</v>
      </c>
      <c r="BGT68" s="4">
        <v>249</v>
      </c>
      <c r="BGU68" s="2">
        <v>3</v>
      </c>
      <c r="BGV68" s="1">
        <v>5.7000000000000002E-2</v>
      </c>
      <c r="BGW68" s="1">
        <f t="shared" si="3960"/>
        <v>4.8000000000000001E-2</v>
      </c>
      <c r="BGX68" s="1">
        <f t="shared" si="3961"/>
        <v>2.8934707903780068</v>
      </c>
      <c r="BGY68" s="1">
        <f t="shared" si="3962"/>
        <v>4.3402061855670106E-3</v>
      </c>
      <c r="BGZ68" s="1">
        <f t="shared" si="3963"/>
        <v>33.154882363563523</v>
      </c>
      <c r="BHA68" s="1"/>
      <c r="BHB68" s="1"/>
      <c r="BHC68" s="2" t="s">
        <v>11</v>
      </c>
      <c r="BHD68" s="4" t="s">
        <v>154</v>
      </c>
      <c r="BHE68" s="4">
        <v>253</v>
      </c>
      <c r="BHF68" s="2">
        <v>3</v>
      </c>
      <c r="BHG68" s="1">
        <v>6.7000000000000004E-2</v>
      </c>
      <c r="BHH68" s="1">
        <f t="shared" si="3964"/>
        <v>5.9000000000000004E-2</v>
      </c>
      <c r="BHI68" s="1">
        <f t="shared" si="3407"/>
        <v>3.2422145328719725</v>
      </c>
      <c r="BHJ68" s="1">
        <f t="shared" si="3965"/>
        <v>4.8633217993079587E-3</v>
      </c>
      <c r="BHK68" s="1">
        <f t="shared" si="3966"/>
        <v>37.150968239345168</v>
      </c>
      <c r="BHL68" s="1"/>
      <c r="BHM68" s="1"/>
      <c r="BHN68" s="2" t="s">
        <v>11</v>
      </c>
      <c r="BHO68" s="4" t="s">
        <v>155</v>
      </c>
      <c r="BHP68" s="4">
        <v>254</v>
      </c>
      <c r="BHQ68" s="2">
        <v>3</v>
      </c>
      <c r="BHR68" s="1">
        <v>2.5999999999999999E-2</v>
      </c>
      <c r="BHS68" s="1">
        <f t="shared" si="3967"/>
        <v>4.0000000000000001E-3</v>
      </c>
      <c r="BHT68" s="1">
        <f t="shared" si="3968"/>
        <v>5.1546391752577317E-2</v>
      </c>
      <c r="BHU68" s="1">
        <f t="shared" si="3969"/>
        <v>7.7319587628865973E-5</v>
      </c>
      <c r="BHV68" s="1">
        <f t="shared" si="3970"/>
        <v>0.59064517274756867</v>
      </c>
      <c r="BHW68" s="1"/>
      <c r="BHX68" s="1"/>
      <c r="BHY68" s="2" t="s">
        <v>11</v>
      </c>
      <c r="BHZ68" s="4" t="s">
        <v>156</v>
      </c>
      <c r="BIA68" s="4">
        <v>260</v>
      </c>
      <c r="BIB68" s="2">
        <v>3</v>
      </c>
      <c r="BIC68" s="1">
        <v>5.1999999999999998E-2</v>
      </c>
      <c r="BID68" s="1">
        <f t="shared" si="3971"/>
        <v>2.0999999999999998E-2</v>
      </c>
      <c r="BIE68" s="1">
        <f t="shared" si="3972"/>
        <v>0.49662162162162155</v>
      </c>
      <c r="BIF68" s="1">
        <f t="shared" si="3973"/>
        <v>7.4493243243243233E-4</v>
      </c>
      <c r="BIG68" s="1">
        <f t="shared" si="3974"/>
        <v>5.6905469717618784</v>
      </c>
      <c r="BIH68" s="1"/>
      <c r="BII68" s="1"/>
      <c r="BIJ68" s="2" t="s">
        <v>11</v>
      </c>
      <c r="BIK68" s="4" t="s">
        <v>157</v>
      </c>
      <c r="BIL68" s="4">
        <v>267</v>
      </c>
      <c r="BIM68" s="2">
        <v>3</v>
      </c>
      <c r="BIN68" s="1">
        <v>6.0999999999999999E-2</v>
      </c>
      <c r="BIO68" s="1">
        <f t="shared" si="3975"/>
        <v>0.03</v>
      </c>
      <c r="BIP68" s="1">
        <f t="shared" si="3976"/>
        <v>1.6300000000000001</v>
      </c>
      <c r="BIQ68" s="1">
        <f t="shared" si="3977"/>
        <v>2.4450000000000001E-3</v>
      </c>
      <c r="BIR68" s="1">
        <f t="shared" si="3978"/>
        <v>18.677381652623616</v>
      </c>
      <c r="BIS68" s="1"/>
      <c r="BIT68" s="1"/>
      <c r="BIU68" s="2" t="s">
        <v>11</v>
      </c>
      <c r="BIV68" s="4" t="s">
        <v>158</v>
      </c>
      <c r="BIW68" s="4">
        <v>268</v>
      </c>
      <c r="BIX68" s="2">
        <v>3</v>
      </c>
      <c r="BIY68" s="1">
        <v>4.4999999999999998E-2</v>
      </c>
      <c r="BIZ68" s="1">
        <f t="shared" si="3979"/>
        <v>1.5999999999999997E-2</v>
      </c>
      <c r="BJA68" s="1">
        <f t="shared" si="3980"/>
        <v>0.53898305084745757</v>
      </c>
      <c r="BJB68" s="1">
        <f t="shared" si="3981"/>
        <v>8.0847457627118637E-4</v>
      </c>
      <c r="BJC68" s="1">
        <f t="shared" si="3982"/>
        <v>6.1759461012106787</v>
      </c>
      <c r="BJD68" s="1"/>
      <c r="BJE68" s="1"/>
      <c r="BJF68" s="2" t="s">
        <v>11</v>
      </c>
      <c r="BJG68" s="4" t="s">
        <v>159</v>
      </c>
      <c r="BJH68" s="4">
        <v>274</v>
      </c>
      <c r="BJI68" s="2">
        <v>3</v>
      </c>
      <c r="BJJ68" s="1">
        <v>4.8000000000000001E-2</v>
      </c>
      <c r="BJK68" s="1">
        <f t="shared" si="3983"/>
        <v>3.7000000000000005E-2</v>
      </c>
      <c r="BJL68" s="1">
        <f t="shared" si="3984"/>
        <v>1.9391891891891893</v>
      </c>
      <c r="BJM68" s="1">
        <f t="shared" si="3985"/>
        <v>2.9087837837837838E-3</v>
      </c>
      <c r="BJN68" s="1">
        <f t="shared" si="3986"/>
        <v>22.220231032594008</v>
      </c>
      <c r="BJO68" s="1"/>
      <c r="BJP68" s="1"/>
      <c r="BJQ68" s="2" t="s">
        <v>11</v>
      </c>
      <c r="BJR68" s="4" t="s">
        <v>160</v>
      </c>
      <c r="BJS68" s="4">
        <v>281</v>
      </c>
      <c r="BJT68" s="2">
        <v>3</v>
      </c>
      <c r="BJU68" s="1">
        <v>0.09</v>
      </c>
      <c r="BJV68" s="1">
        <f t="shared" si="3987"/>
        <v>5.1999999999999998E-2</v>
      </c>
      <c r="BJW68" s="1">
        <f t="shared" si="3988"/>
        <v>1.96</v>
      </c>
      <c r="BJX68" s="1">
        <f t="shared" si="3989"/>
        <v>2.9399999999999999E-3</v>
      </c>
      <c r="BJY68" s="1">
        <f t="shared" si="3990"/>
        <v>22.458692048553552</v>
      </c>
      <c r="BJZ68" s="1"/>
      <c r="BKA68" s="1"/>
      <c r="BKB68" s="2" t="s">
        <v>11</v>
      </c>
      <c r="BKC68" s="4" t="s">
        <v>161</v>
      </c>
      <c r="BKD68" s="4">
        <v>282</v>
      </c>
      <c r="BKE68" s="2">
        <v>3</v>
      </c>
      <c r="BKF68" s="1">
        <v>3.7999999999999999E-2</v>
      </c>
      <c r="BKG68" s="1">
        <f t="shared" si="3991"/>
        <v>1.6999999999999998E-2</v>
      </c>
      <c r="BKH68" s="1">
        <f t="shared" si="3992"/>
        <v>0.56521739130434778</v>
      </c>
      <c r="BKI68" s="1">
        <f t="shared" si="3993"/>
        <v>8.4782608695652172E-4</v>
      </c>
      <c r="BKJ68" s="1">
        <f t="shared" si="3994"/>
        <v>6.4765527203016005</v>
      </c>
      <c r="BKK68" s="1"/>
      <c r="BKL68" s="1"/>
      <c r="BKM68" s="2" t="s">
        <v>11</v>
      </c>
      <c r="BKN68" s="4" t="s">
        <v>162</v>
      </c>
      <c r="BKO68" s="4">
        <v>289</v>
      </c>
      <c r="BKP68" s="2">
        <v>3</v>
      </c>
      <c r="BKQ68" s="1">
        <v>0.06</v>
      </c>
      <c r="BKR68" s="1">
        <f t="shared" si="3995"/>
        <v>4.3999999999999997E-2</v>
      </c>
      <c r="BKS68" s="1">
        <f t="shared" si="3996"/>
        <v>1.6546762589928059</v>
      </c>
      <c r="BKT68" s="1">
        <f t="shared" si="3997"/>
        <v>2.482014388489209E-3</v>
      </c>
      <c r="BKU68" s="1">
        <f t="shared" si="3998"/>
        <v>18.960134969781667</v>
      </c>
      <c r="BKV68" s="1"/>
      <c r="BKW68" s="1"/>
      <c r="BKX68" s="2" t="s">
        <v>11</v>
      </c>
      <c r="BKY68" s="4" t="s">
        <v>163</v>
      </c>
      <c r="BKZ68" s="4">
        <v>296</v>
      </c>
      <c r="BLA68" s="2">
        <v>3</v>
      </c>
      <c r="BLB68" s="1">
        <v>7.5999999999999998E-2</v>
      </c>
      <c r="BLC68" s="1">
        <f t="shared" si="3999"/>
        <v>5.5999999999999994E-2</v>
      </c>
      <c r="BLD68" s="1">
        <f t="shared" si="4000"/>
        <v>1.826086956521739</v>
      </c>
      <c r="BLE68" s="1">
        <f t="shared" si="4001"/>
        <v>2.7391304347826086E-3</v>
      </c>
      <c r="BLF68" s="1">
        <f t="shared" si="4002"/>
        <v>20.92424725020517</v>
      </c>
      <c r="BLG68" s="1"/>
      <c r="BLH68" s="1"/>
      <c r="BLI68" s="2" t="s">
        <v>11</v>
      </c>
      <c r="BLJ68" s="4" t="s">
        <v>164</v>
      </c>
      <c r="BLK68" s="4">
        <v>303</v>
      </c>
      <c r="BLL68" s="2">
        <v>3</v>
      </c>
      <c r="BLM68" s="1">
        <v>6.6000000000000003E-2</v>
      </c>
      <c r="BLN68" s="1">
        <f t="shared" si="4003"/>
        <v>5.5000000000000007E-2</v>
      </c>
      <c r="BLO68" s="1">
        <f t="shared" si="4004"/>
        <v>2.0915254237288137</v>
      </c>
      <c r="BLP68" s="1">
        <f t="shared" si="4005"/>
        <v>3.1372881355932205E-3</v>
      </c>
      <c r="BLQ68" s="1">
        <f t="shared" si="4006"/>
        <v>23.965778266962197</v>
      </c>
      <c r="BLR68" s="1"/>
      <c r="BLS68" s="1"/>
      <c r="BLT68" s="2" t="s">
        <v>11</v>
      </c>
      <c r="BLU68" s="4" t="s">
        <v>165</v>
      </c>
      <c r="BLV68" s="4">
        <v>310</v>
      </c>
      <c r="BLW68" s="2">
        <v>3</v>
      </c>
      <c r="BLX68" s="1">
        <v>8.5000000000000006E-2</v>
      </c>
      <c r="BLY68" s="1">
        <f t="shared" si="4007"/>
        <v>7.3000000000000009E-2</v>
      </c>
      <c r="BLZ68" s="1">
        <f t="shared" si="4008"/>
        <v>2.8737201365187719</v>
      </c>
      <c r="BMA68" s="1">
        <f t="shared" si="4009"/>
        <v>4.3105802047781576E-3</v>
      </c>
      <c r="BMB68" s="1">
        <f t="shared" si="4010"/>
        <v>32.928569173368551</v>
      </c>
      <c r="BMC68" s="1"/>
      <c r="BMD68" s="1"/>
      <c r="BME68" s="2" t="s">
        <v>11</v>
      </c>
      <c r="BMF68" s="4" t="s">
        <v>166</v>
      </c>
      <c r="BMG68" s="4">
        <v>311</v>
      </c>
      <c r="BMH68" s="2">
        <v>3</v>
      </c>
      <c r="BMI68" s="1">
        <v>4.5999999999999999E-2</v>
      </c>
      <c r="BMJ68" s="1">
        <f t="shared" si="4011"/>
        <v>3.5999999999999997E-2</v>
      </c>
      <c r="BMK68" s="1">
        <f t="shared" si="4012"/>
        <v>1.0212765957446808</v>
      </c>
      <c r="BML68" s="1">
        <f t="shared" si="4013"/>
        <v>1.5319148936170212E-3</v>
      </c>
      <c r="BMM68" s="1">
        <f t="shared" si="4014"/>
        <v>11.702314571543317</v>
      </c>
      <c r="BMN68" s="1"/>
      <c r="BMO68" s="1"/>
      <c r="BMP68" s="2" t="s">
        <v>11</v>
      </c>
      <c r="BMQ68" s="4" t="s">
        <v>167</v>
      </c>
      <c r="BMR68" s="4">
        <v>317</v>
      </c>
      <c r="BMS68" s="2">
        <v>3</v>
      </c>
      <c r="BMT68" s="1">
        <v>7.2999999999999995E-2</v>
      </c>
      <c r="BMU68" s="4">
        <f t="shared" si="4015"/>
        <v>6.3E-2</v>
      </c>
      <c r="BMV68" s="1">
        <f t="shared" si="4016"/>
        <v>2.1773049645390072</v>
      </c>
      <c r="BMW68" s="1">
        <f t="shared" si="4017"/>
        <v>3.2659574468085111E-3</v>
      </c>
      <c r="BMX68" s="1">
        <f t="shared" si="4018"/>
        <v>24.948684537943048</v>
      </c>
      <c r="BMY68" s="1"/>
      <c r="BMZ68" s="1"/>
      <c r="BNA68" s="2" t="s">
        <v>11</v>
      </c>
      <c r="BNB68" s="4" t="s">
        <v>168</v>
      </c>
      <c r="BNC68" s="4">
        <v>324</v>
      </c>
      <c r="BND68" s="2">
        <v>3</v>
      </c>
      <c r="BNE68" s="1">
        <v>8.7999999999999995E-2</v>
      </c>
      <c r="BNF68" s="1">
        <f t="shared" si="4019"/>
        <v>7.4999999999999997E-2</v>
      </c>
      <c r="BNG68" s="1">
        <f t="shared" si="4020"/>
        <v>2.5857142857142854</v>
      </c>
      <c r="BNH68" s="1">
        <f t="shared" si="4021"/>
        <v>3.8785714285714283E-3</v>
      </c>
      <c r="BNI68" s="1">
        <f t="shared" si="4022"/>
        <v>29.628449422654462</v>
      </c>
      <c r="BNJ68" s="1"/>
      <c r="BNK68" s="1"/>
      <c r="BNL68" s="2" t="s">
        <v>11</v>
      </c>
      <c r="BNM68" s="4" t="s">
        <v>169</v>
      </c>
      <c r="BNN68" s="4">
        <v>325</v>
      </c>
      <c r="BNO68" s="2">
        <v>3</v>
      </c>
      <c r="BNP68" s="1">
        <v>2.5000000000000001E-2</v>
      </c>
      <c r="BNQ68" s="1">
        <f t="shared" si="4023"/>
        <v>6.0000000000000019E-3</v>
      </c>
      <c r="BNR68" s="1">
        <f t="shared" si="4024"/>
        <v>0.30419580419580428</v>
      </c>
      <c r="BNS68" s="1">
        <f t="shared" si="4025"/>
        <v>4.5629370629370644E-4</v>
      </c>
      <c r="BNT68" s="1">
        <f t="shared" si="4026"/>
        <v>3.4856325963753383</v>
      </c>
      <c r="BNU68" s="1"/>
      <c r="BNV68" s="1"/>
      <c r="BNW68" s="2" t="s">
        <v>11</v>
      </c>
      <c r="BNX68" s="4" t="s">
        <v>170</v>
      </c>
      <c r="BNY68" s="4">
        <v>338</v>
      </c>
      <c r="BNZ68" s="2">
        <v>3</v>
      </c>
      <c r="BOA68" s="1">
        <v>8.8999999999999996E-2</v>
      </c>
      <c r="BOB68" s="1">
        <f t="shared" si="4027"/>
        <v>7.9000000000000001E-2</v>
      </c>
      <c r="BOC68" s="1">
        <f t="shared" si="4028"/>
        <v>2.6762820512820515</v>
      </c>
      <c r="BOD68" s="1">
        <f t="shared" si="4029"/>
        <v>4.0144230769230778E-3</v>
      </c>
      <c r="BOE68" s="1">
        <f t="shared" si="4030"/>
        <v>30.666221645313676</v>
      </c>
      <c r="BOF68" s="1"/>
      <c r="BOG68" s="1"/>
      <c r="BOH68" s="2" t="s">
        <v>11</v>
      </c>
      <c r="BOI68" s="4" t="s">
        <v>171</v>
      </c>
      <c r="BOJ68" s="4">
        <v>339</v>
      </c>
      <c r="BOK68" s="2">
        <v>3</v>
      </c>
      <c r="BOL68" s="1">
        <v>4.2999999999999997E-2</v>
      </c>
      <c r="BOM68" s="1">
        <f t="shared" si="4031"/>
        <v>3.7999999999999999E-2</v>
      </c>
      <c r="BON68" s="1">
        <f t="shared" si="4032"/>
        <v>1.3615635179153094</v>
      </c>
      <c r="BOO68" s="1">
        <f t="shared" si="4033"/>
        <v>2.0423452768729643E-3</v>
      </c>
      <c r="BOP68" s="1">
        <f t="shared" si="4034"/>
        <v>15.601497833369981</v>
      </c>
      <c r="BOQ68" s="1"/>
      <c r="BOR68" s="1"/>
      <c r="BOS68" s="2" t="s">
        <v>11</v>
      </c>
      <c r="BOT68" s="4" t="s">
        <v>172</v>
      </c>
      <c r="BOU68" s="4">
        <v>345</v>
      </c>
      <c r="BOV68" s="2">
        <v>3</v>
      </c>
      <c r="BOW68" s="1">
        <v>7.5999999999999998E-2</v>
      </c>
      <c r="BOX68" s="1">
        <f t="shared" si="4035"/>
        <v>6.8999999999999992E-2</v>
      </c>
      <c r="BOY68" s="1">
        <f t="shared" si="4036"/>
        <v>2.4212218649517685</v>
      </c>
      <c r="BOZ68" s="1">
        <f t="shared" si="4037"/>
        <v>3.6318327974276528E-3</v>
      </c>
      <c r="BPA68" s="1">
        <f t="shared" si="4038"/>
        <v>27.743610329681776</v>
      </c>
      <c r="BPB68" s="1"/>
      <c r="BPC68" s="1"/>
      <c r="BPD68" s="2" t="s">
        <v>11</v>
      </c>
      <c r="BPE68" s="4" t="s">
        <v>173</v>
      </c>
      <c r="BPF68" s="4">
        <v>352</v>
      </c>
      <c r="BPG68" s="2">
        <v>3</v>
      </c>
      <c r="BPH68" s="1">
        <v>9.2999999999999999E-2</v>
      </c>
      <c r="BPI68" s="1">
        <f t="shared" si="3191"/>
        <v>8.4000000000000005E-2</v>
      </c>
      <c r="BPJ68" s="1">
        <f t="shared" si="4039"/>
        <v>2.7948717948717952</v>
      </c>
      <c r="BPK68" s="1">
        <f t="shared" si="4040"/>
        <v>4.1923076923076931E-3</v>
      </c>
      <c r="BPL68" s="1">
        <f t="shared" si="4041"/>
        <v>32.02508416133356</v>
      </c>
      <c r="BPM68" s="1"/>
      <c r="BPN68" s="1"/>
      <c r="BPO68" s="2" t="s">
        <v>11</v>
      </c>
      <c r="BPP68" s="4" t="s">
        <v>174</v>
      </c>
      <c r="BPQ68" s="4">
        <v>353</v>
      </c>
      <c r="BPR68" s="2">
        <v>3</v>
      </c>
      <c r="BPS68" s="1">
        <v>3.2000000000000001E-2</v>
      </c>
      <c r="BPT68" s="1">
        <f t="shared" si="4042"/>
        <v>2.3E-2</v>
      </c>
      <c r="BPU68" s="1">
        <f t="shared" si="4043"/>
        <v>0.75</v>
      </c>
      <c r="BPV68" s="1">
        <f t="shared" si="4044"/>
        <v>1.1250000000000001E-3</v>
      </c>
      <c r="BPW68" s="1">
        <f t="shared" si="4045"/>
        <v>8.5938872634771251</v>
      </c>
      <c r="BPX68" s="1"/>
      <c r="BPY68" s="1"/>
      <c r="BPZ68" s="2" t="s">
        <v>11</v>
      </c>
      <c r="BQA68" s="4" t="s">
        <v>175</v>
      </c>
      <c r="BQB68" s="4">
        <v>358</v>
      </c>
      <c r="BQC68" s="2">
        <v>3</v>
      </c>
      <c r="BQD68" s="1">
        <v>5.7000000000000002E-2</v>
      </c>
      <c r="BQE68" s="1">
        <f t="shared" si="4046"/>
        <v>4.7E-2</v>
      </c>
      <c r="BQF68" s="1">
        <f t="shared" si="4047"/>
        <v>1.5641891891891893</v>
      </c>
      <c r="BQG68" s="1">
        <f t="shared" si="4048"/>
        <v>2.3462837837837838E-3</v>
      </c>
      <c r="BQH68" s="1">
        <f t="shared" si="4049"/>
        <v>17.923287400855443</v>
      </c>
      <c r="BQI68" s="1"/>
      <c r="BQJ68" s="1"/>
      <c r="BQK68" s="2" t="s">
        <v>11</v>
      </c>
      <c r="BQL68" s="4" t="s">
        <v>176</v>
      </c>
      <c r="BQM68" s="4">
        <v>366</v>
      </c>
      <c r="BQN68" s="2">
        <v>3</v>
      </c>
      <c r="BQO68" s="1">
        <v>7.9000000000000001E-2</v>
      </c>
      <c r="BQP68" s="1">
        <f t="shared" si="4050"/>
        <v>6.8000000000000005E-2</v>
      </c>
      <c r="BQQ68" s="1">
        <f t="shared" si="4051"/>
        <v>2.4648829431438126</v>
      </c>
      <c r="BQR68" s="1">
        <f t="shared" si="4052"/>
        <v>3.6973244147157189E-3</v>
      </c>
      <c r="BQS68" s="1">
        <f t="shared" si="4053"/>
        <v>28.243901508060826</v>
      </c>
      <c r="BQT68" s="1"/>
      <c r="BQU68" s="1"/>
      <c r="BQV68" s="2" t="s">
        <v>11</v>
      </c>
      <c r="BQW68" s="4" t="s">
        <v>177</v>
      </c>
      <c r="BQX68" s="4">
        <v>367</v>
      </c>
      <c r="BQY68" s="2">
        <v>3</v>
      </c>
      <c r="BQZ68" s="1">
        <v>0.05</v>
      </c>
      <c r="BRA68" s="1">
        <f t="shared" si="4054"/>
        <v>2.9000000000000001E-2</v>
      </c>
      <c r="BRB68" s="1">
        <f t="shared" si="4055"/>
        <v>0.22558922558922562</v>
      </c>
      <c r="BRC68" s="1">
        <f t="shared" si="4056"/>
        <v>3.3838383838383842E-4</v>
      </c>
      <c r="BRD68" s="1">
        <f t="shared" si="4057"/>
        <v>2.5849178300918849</v>
      </c>
      <c r="BRE68" s="1"/>
      <c r="BRF68" s="1"/>
      <c r="BRG68" s="2" t="s">
        <v>11</v>
      </c>
      <c r="BRH68" s="4" t="s">
        <v>178</v>
      </c>
      <c r="BRI68" s="4">
        <v>373</v>
      </c>
      <c r="BRJ68" s="2">
        <v>3</v>
      </c>
      <c r="BRK68" s="1">
        <v>8.5999999999999993E-2</v>
      </c>
      <c r="BRL68" s="1">
        <f t="shared" si="4058"/>
        <v>6.4000000000000001E-2</v>
      </c>
      <c r="BRM68" s="1">
        <f t="shared" si="4059"/>
        <v>1.7152542372881356</v>
      </c>
      <c r="BRN68" s="1">
        <f t="shared" si="4060"/>
        <v>2.5728813559322034E-3</v>
      </c>
      <c r="BRO68" s="1">
        <f t="shared" si="4061"/>
        <v>19.654268724607569</v>
      </c>
      <c r="BRP68" s="1"/>
      <c r="BRQ68" s="1"/>
      <c r="BRR68" s="2" t="s">
        <v>11</v>
      </c>
      <c r="BRS68" s="1" t="s">
        <v>179</v>
      </c>
      <c r="BRT68" s="1">
        <v>380</v>
      </c>
      <c r="BRU68" s="2">
        <v>3</v>
      </c>
      <c r="BRV68" s="1">
        <v>0.105</v>
      </c>
      <c r="BRW68" s="1">
        <f t="shared" si="4062"/>
        <v>7.4999999999999997E-2</v>
      </c>
      <c r="BRX68" s="1">
        <f t="shared" si="4063"/>
        <v>2.0805369127516777</v>
      </c>
      <c r="BRY68" s="1">
        <f t="shared" si="4064"/>
        <v>3.1208053691275167E-3</v>
      </c>
      <c r="BRZ68" s="1">
        <f t="shared" si="4065"/>
        <v>23.839866234254213</v>
      </c>
      <c r="BSA68" s="1"/>
      <c r="BSB68" s="1"/>
      <c r="BSC68" s="2" t="s">
        <v>11</v>
      </c>
      <c r="BSD68" s="1" t="s">
        <v>180</v>
      </c>
      <c r="BSE68" s="1">
        <v>394</v>
      </c>
      <c r="BSF68" s="2">
        <v>3</v>
      </c>
      <c r="BSG68" s="1">
        <v>7.5999999999999998E-2</v>
      </c>
      <c r="BSH68" s="1">
        <f t="shared" si="4066"/>
        <v>6.4000000000000001E-2</v>
      </c>
      <c r="BSI68" s="1">
        <f t="shared" si="4067"/>
        <v>1.8262411347517733</v>
      </c>
      <c r="BSJ68" s="1">
        <f t="shared" si="4068"/>
        <v>2.7393617021276599E-3</v>
      </c>
      <c r="BSK68" s="1">
        <f t="shared" si="4069"/>
        <v>20.926013903975033</v>
      </c>
      <c r="BSL68" s="1"/>
      <c r="BSM68" s="1"/>
      <c r="BSN68" s="1" t="s">
        <v>11</v>
      </c>
      <c r="BSO68" s="1" t="s">
        <v>181</v>
      </c>
      <c r="BSP68" s="1">
        <v>395</v>
      </c>
      <c r="BSQ68" s="2">
        <v>3</v>
      </c>
      <c r="BSR68" s="1">
        <v>4.2999999999999997E-2</v>
      </c>
      <c r="BSS68" s="1">
        <f t="shared" si="4070"/>
        <v>3.2999999999999995E-2</v>
      </c>
      <c r="BST68" s="1">
        <f t="shared" si="4071"/>
        <v>1.1660899653979238</v>
      </c>
      <c r="BSU68" s="1">
        <f t="shared" si="4072"/>
        <v>1.7491349480968856E-3</v>
      </c>
      <c r="BSV68" s="1">
        <f t="shared" si="4073"/>
        <v>13.361660935602263</v>
      </c>
      <c r="BSW68" s="1"/>
      <c r="BSX68" s="1"/>
      <c r="BSY68" s="1" t="s">
        <v>11</v>
      </c>
      <c r="BSZ68" s="1" t="s">
        <v>182</v>
      </c>
      <c r="BTA68" s="1">
        <v>401</v>
      </c>
      <c r="BTB68" s="1">
        <v>3</v>
      </c>
      <c r="BTC68" s="1">
        <v>5.8999999999999997E-2</v>
      </c>
      <c r="BTD68" s="1">
        <f t="shared" si="4074"/>
        <v>4.7E-2</v>
      </c>
      <c r="BTE68" s="1">
        <f t="shared" si="4075"/>
        <v>1.7657342657342658</v>
      </c>
      <c r="BTF68" s="1">
        <f t="shared" si="4076"/>
        <v>2.6486013986013988E-3</v>
      </c>
      <c r="BTG68" s="1">
        <f t="shared" si="4077"/>
        <v>20.232694955971787</v>
      </c>
      <c r="BTH68" s="1"/>
      <c r="BTI68" s="1"/>
      <c r="BTJ68" s="1" t="s">
        <v>11</v>
      </c>
      <c r="BTK68" s="1" t="s">
        <v>183</v>
      </c>
      <c r="BTL68" s="1">
        <v>408</v>
      </c>
      <c r="BTM68" s="1">
        <v>3</v>
      </c>
      <c r="BTN68" s="1">
        <v>7.2999999999999995E-2</v>
      </c>
      <c r="BTO68" s="1">
        <f t="shared" si="4078"/>
        <v>6.0999999999999999E-2</v>
      </c>
      <c r="BTP68" s="5">
        <f t="shared" si="4079"/>
        <v>2.3867595818815333</v>
      </c>
      <c r="BTQ68" s="1">
        <f t="shared" si="4080"/>
        <v>3.5801393728222999E-3</v>
      </c>
      <c r="BTR68" s="1">
        <f t="shared" si="4081"/>
        <v>27.348723695618261</v>
      </c>
      <c r="BTS68" s="1"/>
      <c r="BTT68" s="1"/>
      <c r="BTU68" s="1" t="s">
        <v>11</v>
      </c>
      <c r="BTV68" s="1" t="s">
        <v>184</v>
      </c>
      <c r="BTW68" s="1">
        <v>409</v>
      </c>
      <c r="BTX68" s="1">
        <v>3</v>
      </c>
      <c r="BTY68" s="1">
        <v>3.5000000000000003E-2</v>
      </c>
      <c r="BTZ68" s="1">
        <f t="shared" si="4082"/>
        <v>2.5000000000000001E-2</v>
      </c>
      <c r="BUA68" s="1">
        <f t="shared" si="4083"/>
        <v>0.96539792387543266</v>
      </c>
      <c r="BUB68" s="1">
        <f t="shared" si="4084"/>
        <v>1.448096885813149E-3</v>
      </c>
      <c r="BUC68" s="1">
        <f t="shared" si="4085"/>
        <v>11.062027896240453</v>
      </c>
      <c r="BUD68" s="1"/>
      <c r="BUE68" s="1"/>
      <c r="BUF68" s="1" t="s">
        <v>11</v>
      </c>
      <c r="BUG68" s="1" t="s">
        <v>185</v>
      </c>
      <c r="BUH68" s="1">
        <v>415</v>
      </c>
      <c r="BUI68" s="1">
        <v>3</v>
      </c>
      <c r="BUJ68" s="1">
        <v>6.4000000000000001E-2</v>
      </c>
      <c r="BUK68" s="1">
        <f t="shared" si="4086"/>
        <v>5.1000000000000004E-2</v>
      </c>
      <c r="BUL68" s="1">
        <f t="shared" si="4087"/>
        <v>1.9337979094076656</v>
      </c>
      <c r="BUM68" s="1">
        <f t="shared" si="4088"/>
        <v>2.9006968641114984E-3</v>
      </c>
      <c r="BUN68" s="1">
        <f t="shared" si="4089"/>
        <v>22.158454965062969</v>
      </c>
      <c r="BUO68" s="1"/>
      <c r="BUP68" s="1"/>
      <c r="BUQ68" s="1" t="s">
        <v>11</v>
      </c>
      <c r="BUR68" s="1" t="s">
        <v>186</v>
      </c>
      <c r="BUS68" s="1">
        <v>422</v>
      </c>
      <c r="BUT68" s="1">
        <v>3</v>
      </c>
      <c r="BUU68" s="1">
        <v>7.9000000000000001E-2</v>
      </c>
      <c r="BUV68" s="1">
        <f t="shared" si="4090"/>
        <v>6.4000000000000001E-2</v>
      </c>
      <c r="BUW68" s="1">
        <f t="shared" si="4091"/>
        <v>2.3649122807017542</v>
      </c>
      <c r="BUX68" s="1">
        <f t="shared" si="4092"/>
        <v>3.5473684210526315E-3</v>
      </c>
      <c r="BUY68" s="1">
        <f t="shared" si="4093"/>
        <v>27.098386037817924</v>
      </c>
      <c r="BUZ68" s="1"/>
      <c r="BVA68" s="1"/>
      <c r="BVB68" s="1" t="s">
        <v>11</v>
      </c>
      <c r="BVC68" s="1" t="s">
        <v>187</v>
      </c>
      <c r="BVD68" s="1">
        <v>423</v>
      </c>
      <c r="BVE68" s="1">
        <v>3</v>
      </c>
      <c r="BVF68" s="1">
        <v>3.4000000000000002E-2</v>
      </c>
      <c r="BVG68" s="1">
        <f t="shared" si="4094"/>
        <v>2.4E-2</v>
      </c>
      <c r="BVH68" s="1">
        <f t="shared" si="4095"/>
        <v>-0.11945392491467575</v>
      </c>
      <c r="BVI68" s="1">
        <f t="shared" si="4096"/>
        <v>-1.7918088737201363E-4</v>
      </c>
      <c r="BVJ68" s="1">
        <f t="shared" si="4097"/>
        <v>-1.3687647518621129</v>
      </c>
      <c r="BVK68" s="1"/>
      <c r="BVL68" s="1"/>
      <c r="BVM68" s="1" t="s">
        <v>11</v>
      </c>
      <c r="BVN68" s="1" t="s">
        <v>188</v>
      </c>
      <c r="BVO68" s="1">
        <v>436</v>
      </c>
      <c r="BVP68" s="1">
        <v>3</v>
      </c>
      <c r="BVQ68" s="1">
        <v>7.5999999999999998E-2</v>
      </c>
      <c r="BVR68" s="1">
        <f t="shared" si="4098"/>
        <v>6.4000000000000001E-2</v>
      </c>
      <c r="BVS68" s="1">
        <f t="shared" si="4253"/>
        <v>1.5358361774744027</v>
      </c>
      <c r="BVT68" s="1">
        <f t="shared" si="4099"/>
        <v>2.3037542662116043E-3</v>
      </c>
      <c r="BVU68" s="1">
        <f t="shared" si="4100"/>
        <v>17.598403952512882</v>
      </c>
      <c r="BVV68" s="1"/>
      <c r="BVW68" s="1"/>
      <c r="BVX68" s="1" t="s">
        <v>11</v>
      </c>
      <c r="BVY68" s="1" t="s">
        <v>189</v>
      </c>
      <c r="BVZ68" s="1">
        <v>437</v>
      </c>
      <c r="BWA68" s="1">
        <v>3</v>
      </c>
      <c r="BWB68" s="1">
        <v>2.4E-2</v>
      </c>
      <c r="BWC68" s="1">
        <f t="shared" si="4101"/>
        <v>1.9E-2</v>
      </c>
      <c r="BWD68" s="1">
        <f t="shared" si="4102"/>
        <v>-7.2243346007604514E-2</v>
      </c>
      <c r="BWE68" s="1">
        <f t="shared" si="4103"/>
        <v>-1.0836501901140677E-4</v>
      </c>
      <c r="BWF68" s="1">
        <f t="shared" si="4104"/>
        <v>-0.82780156150096451</v>
      </c>
      <c r="BWG68" s="1"/>
      <c r="BWH68" s="1"/>
      <c r="BWI68" s="1" t="s">
        <v>11</v>
      </c>
      <c r="BWJ68" s="1" t="s">
        <v>190</v>
      </c>
      <c r="BWK68" s="1">
        <v>443</v>
      </c>
      <c r="BWL68" s="1">
        <v>3</v>
      </c>
      <c r="BWM68" s="1">
        <v>4.7E-2</v>
      </c>
      <c r="BWN68" s="1">
        <f t="shared" si="4105"/>
        <v>3.6999999999999998E-2</v>
      </c>
      <c r="BWO68" s="1">
        <f t="shared" si="4106"/>
        <v>0.58333333333333326</v>
      </c>
      <c r="BWP68" s="1">
        <f t="shared" si="4107"/>
        <v>8.7499999999999991E-4</v>
      </c>
      <c r="BWQ68" s="1">
        <f t="shared" si="4108"/>
        <v>6.6841345382599844</v>
      </c>
      <c r="BWR68" s="1"/>
      <c r="BWS68" s="1"/>
      <c r="BWT68" s="1" t="s">
        <v>11</v>
      </c>
      <c r="BWU68" s="1" t="s">
        <v>191</v>
      </c>
      <c r="BWV68" s="1">
        <v>450</v>
      </c>
      <c r="BWW68" s="1">
        <v>3</v>
      </c>
      <c r="BWX68" s="1">
        <v>5.0999999999999997E-2</v>
      </c>
      <c r="BWY68" s="1">
        <f t="shared" si="4109"/>
        <v>4.7E-2</v>
      </c>
      <c r="BWZ68" s="1">
        <f t="shared" si="4110"/>
        <v>1.303030303030303</v>
      </c>
      <c r="BXA68" s="1">
        <f t="shared" si="4111"/>
        <v>1.9545454545454545E-3</v>
      </c>
      <c r="BXB68" s="1">
        <f t="shared" si="4112"/>
        <v>14.930794033515811</v>
      </c>
      <c r="BXC68" s="1"/>
      <c r="BXD68" s="1"/>
      <c r="BXE68" s="1" t="s">
        <v>11</v>
      </c>
      <c r="BXF68" s="1" t="s">
        <v>192</v>
      </c>
      <c r="BXG68" s="1">
        <v>451</v>
      </c>
      <c r="BXH68" s="1">
        <v>3</v>
      </c>
      <c r="BXI68" s="1">
        <v>1.2999999999999999E-2</v>
      </c>
      <c r="BXJ68" s="1">
        <f t="shared" si="4113"/>
        <v>1.6E-2</v>
      </c>
      <c r="BXK68" s="1">
        <f t="shared" si="4114"/>
        <v>1.0867924528301887</v>
      </c>
      <c r="BXL68" s="1">
        <f t="shared" si="4115"/>
        <v>1.6301886792452829E-3</v>
      </c>
      <c r="BXM68" s="1">
        <f t="shared" si="4116"/>
        <v>12.453029091227227</v>
      </c>
      <c r="BXN68" s="1"/>
      <c r="BXO68" s="1"/>
      <c r="BXP68" s="1" t="s">
        <v>11</v>
      </c>
      <c r="BXQ68" s="1" t="s">
        <v>193</v>
      </c>
      <c r="BXR68" s="1">
        <v>464</v>
      </c>
      <c r="BXS68" s="1">
        <v>3</v>
      </c>
      <c r="BXT68" s="1">
        <v>0.06</v>
      </c>
      <c r="BXU68" s="1">
        <f t="shared" si="4117"/>
        <v>5.5999999999999994E-2</v>
      </c>
      <c r="BXV68" s="1">
        <f t="shared" si="4118"/>
        <v>2.8639705882352944</v>
      </c>
      <c r="BXW68" s="1">
        <f t="shared" si="4119"/>
        <v>4.2959558823529413E-3</v>
      </c>
      <c r="BXX68" s="1">
        <f t="shared" si="4120"/>
        <v>32.816853814944508</v>
      </c>
      <c r="BXY68" s="1"/>
      <c r="BXZ68" s="1"/>
      <c r="BYA68" s="1" t="s">
        <v>11</v>
      </c>
      <c r="BYB68" s="1" t="s">
        <v>194</v>
      </c>
      <c r="BYC68" s="1">
        <v>465</v>
      </c>
      <c r="BYD68" s="1">
        <v>3</v>
      </c>
      <c r="BYE68" s="1">
        <v>3.4000000000000002E-2</v>
      </c>
      <c r="BYF68" s="1">
        <f t="shared" si="4121"/>
        <v>2.9000000000000001E-2</v>
      </c>
      <c r="BYG68" s="1">
        <f t="shared" si="4122"/>
        <v>0.92134831460674149</v>
      </c>
      <c r="BYH68" s="1">
        <f t="shared" si="4123"/>
        <v>1.3820224719101122E-3</v>
      </c>
      <c r="BYI68" s="1">
        <f t="shared" si="4124"/>
        <v>10.557284728166653</v>
      </c>
      <c r="BYJ68" s="1"/>
      <c r="BYK68" s="1"/>
      <c r="BYL68" s="1" t="s">
        <v>11</v>
      </c>
      <c r="BYM68" s="1" t="s">
        <v>195</v>
      </c>
      <c r="BYN68" s="1">
        <v>479</v>
      </c>
      <c r="BYO68" s="1">
        <v>3</v>
      </c>
      <c r="BYP68" s="1">
        <v>7.6999999999999999E-2</v>
      </c>
      <c r="BYQ68" s="1">
        <f t="shared" si="4125"/>
        <v>6.6000000000000003E-2</v>
      </c>
      <c r="BYR68" s="1">
        <f t="shared" si="4126"/>
        <v>2.6088560885608856</v>
      </c>
      <c r="BYS68" s="1">
        <f t="shared" si="4127"/>
        <v>3.9132841328413286E-3</v>
      </c>
      <c r="BYT68" s="1">
        <f t="shared" si="4128"/>
        <v>29.893620148970857</v>
      </c>
      <c r="BYU68" s="1"/>
      <c r="BYV68" s="1"/>
      <c r="BYW68" s="1" t="s">
        <v>11</v>
      </c>
      <c r="BYX68" s="1" t="s">
        <v>196</v>
      </c>
      <c r="BYY68" s="1">
        <v>480</v>
      </c>
      <c r="BYZ68" s="1">
        <v>3</v>
      </c>
      <c r="BZA68" s="1">
        <v>3.1E-2</v>
      </c>
      <c r="BZB68" s="1">
        <f t="shared" si="4129"/>
        <v>1.8000000000000002E-2</v>
      </c>
      <c r="BZC68" s="1">
        <f t="shared" si="4130"/>
        <v>1.0786516853932584</v>
      </c>
      <c r="BZD68" s="1">
        <f t="shared" si="4131"/>
        <v>1.6179775280898876E-3</v>
      </c>
      <c r="BZE68" s="1">
        <f t="shared" si="4132"/>
        <v>12.35974797443901</v>
      </c>
      <c r="BZF68" s="1"/>
      <c r="BZG68" s="1"/>
      <c r="BZH68" s="1" t="s">
        <v>11</v>
      </c>
      <c r="BZI68" s="1" t="s">
        <v>197</v>
      </c>
      <c r="BZJ68" s="1">
        <v>494</v>
      </c>
      <c r="BZK68" s="1">
        <v>3</v>
      </c>
      <c r="BZL68" s="1">
        <v>8.1000000000000003E-2</v>
      </c>
      <c r="BZM68" s="1">
        <f t="shared" si="4133"/>
        <v>6.6000000000000003E-2</v>
      </c>
      <c r="BZN68" s="1">
        <f t="shared" si="4134"/>
        <v>3.1617647058823533</v>
      </c>
      <c r="BZO68" s="1">
        <f t="shared" si="4135"/>
        <v>4.7426470588235303E-3</v>
      </c>
      <c r="BZP68" s="1">
        <f t="shared" si="4136"/>
        <v>36.229132581325139</v>
      </c>
      <c r="BZQ68" s="1"/>
      <c r="BZR68" s="1"/>
      <c r="BZS68" s="1" t="s">
        <v>11</v>
      </c>
      <c r="BZT68" s="1" t="s">
        <v>198</v>
      </c>
      <c r="BZU68" s="1">
        <v>495</v>
      </c>
      <c r="BZV68" s="1">
        <v>3</v>
      </c>
      <c r="BZW68" s="1">
        <v>3.1E-2</v>
      </c>
      <c r="BZX68" s="1">
        <f t="shared" si="4137"/>
        <v>1.7000000000000001E-2</v>
      </c>
      <c r="BZY68" s="1">
        <f t="shared" si="4138"/>
        <v>1.018450184501845</v>
      </c>
      <c r="BZZ68" s="1">
        <f t="shared" si="4139"/>
        <v>1.5276752767527674E-3</v>
      </c>
      <c r="CAA68" s="1">
        <f t="shared" si="4140"/>
        <v>11.669928092101777</v>
      </c>
      <c r="CAB68" s="1"/>
      <c r="CAC68" s="1"/>
      <c r="CAD68" s="1" t="s">
        <v>11</v>
      </c>
      <c r="CAE68" s="1" t="s">
        <v>199</v>
      </c>
      <c r="CAF68" s="1">
        <v>501</v>
      </c>
      <c r="CAG68" s="1">
        <v>3</v>
      </c>
      <c r="CAH68" s="1">
        <v>4.8000000000000001E-2</v>
      </c>
      <c r="CAI68" s="1">
        <f t="shared" si="4141"/>
        <v>3.1E-2</v>
      </c>
      <c r="CAJ68" s="1">
        <f t="shared" si="4142"/>
        <v>1.586080586080586</v>
      </c>
      <c r="CAK68" s="1">
        <f t="shared" si="4143"/>
        <v>2.3791208791208792E-3</v>
      </c>
      <c r="CAL68" s="1">
        <f t="shared" si="4144"/>
        <v>18.174130330088374</v>
      </c>
      <c r="CAM68" s="1"/>
      <c r="CAN68" s="1"/>
      <c r="CAO68" s="1" t="s">
        <v>11</v>
      </c>
      <c r="CAP68" s="1" t="s">
        <v>200</v>
      </c>
      <c r="CAQ68" s="1">
        <v>508</v>
      </c>
      <c r="CAR68" s="1">
        <v>3</v>
      </c>
      <c r="CAS68" s="1">
        <v>5.7000000000000002E-2</v>
      </c>
      <c r="CAT68" s="1">
        <f t="shared" si="4145"/>
        <v>1.9000000000000003E-2</v>
      </c>
      <c r="CAU68" s="1">
        <f t="shared" si="4146"/>
        <v>1.1391941391941391</v>
      </c>
      <c r="CAV68" s="1">
        <f t="shared" si="4147"/>
        <v>1.7087912087912088E-3</v>
      </c>
      <c r="CAW68" s="1">
        <f t="shared" si="4148"/>
        <v>13.053474671264398</v>
      </c>
      <c r="CAX68" s="1"/>
      <c r="CAY68" s="1"/>
      <c r="CAZ68" s="1" t="s">
        <v>11</v>
      </c>
      <c r="CBA68" s="1" t="s">
        <v>201</v>
      </c>
      <c r="CBB68" s="1">
        <v>509</v>
      </c>
      <c r="CBC68" s="1">
        <v>3</v>
      </c>
      <c r="CBD68" s="1">
        <v>3.2000000000000001E-2</v>
      </c>
      <c r="CBE68" s="1">
        <f t="shared" si="4149"/>
        <v>1.9000000000000003E-2</v>
      </c>
      <c r="CBF68" s="1">
        <f t="shared" si="4150"/>
        <v>0.58646616541353391</v>
      </c>
      <c r="CBG68" s="1">
        <f t="shared" si="4151"/>
        <v>8.7969924812030084E-4</v>
      </c>
      <c r="CBH68" s="1">
        <f t="shared" si="4152"/>
        <v>6.7200321458768499</v>
      </c>
      <c r="CBI68" s="1"/>
      <c r="CBJ68" s="1"/>
      <c r="CBK68" s="1" t="s">
        <v>11</v>
      </c>
      <c r="CBL68" s="1" t="s">
        <v>202</v>
      </c>
      <c r="CBM68" s="1">
        <v>515</v>
      </c>
      <c r="CBN68" s="1">
        <v>3</v>
      </c>
      <c r="CBO68" s="1">
        <v>0.05</v>
      </c>
      <c r="CBP68" s="1">
        <f t="shared" si="4153"/>
        <v>3.5000000000000003E-2</v>
      </c>
      <c r="CBQ68" s="1">
        <f t="shared" si="4154"/>
        <v>1.2921348314606742</v>
      </c>
      <c r="CBR68" s="1">
        <f t="shared" si="4155"/>
        <v>1.9382022471910113E-3</v>
      </c>
      <c r="CBS68" s="1">
        <f t="shared" si="4156"/>
        <v>14.805948094380065</v>
      </c>
      <c r="CBT68" s="1"/>
      <c r="CBU68" s="1"/>
      <c r="CBV68" s="1" t="s">
        <v>11</v>
      </c>
      <c r="CBW68" s="1" t="s">
        <v>203</v>
      </c>
      <c r="CBX68" s="1">
        <v>522</v>
      </c>
      <c r="CBY68" s="1">
        <v>3</v>
      </c>
      <c r="CBZ68" s="1">
        <v>6.3E-2</v>
      </c>
      <c r="CCA68" s="1">
        <f t="shared" si="4157"/>
        <v>4.9000000000000002E-2</v>
      </c>
      <c r="CCB68" s="1">
        <f t="shared" si="4158"/>
        <v>1.8277153558052435</v>
      </c>
      <c r="CCC68" s="1">
        <f t="shared" si="4159"/>
        <v>2.7415730337078652E-3</v>
      </c>
      <c r="CCD68" s="1">
        <f t="shared" si="4160"/>
        <v>20.942906290021657</v>
      </c>
      <c r="CCE68" s="1"/>
      <c r="CCF68" s="1"/>
      <c r="CCG68" s="1" t="s">
        <v>11</v>
      </c>
      <c r="CCH68" s="1" t="s">
        <v>204</v>
      </c>
      <c r="CCI68" s="1">
        <v>523</v>
      </c>
      <c r="CCJ68" s="1">
        <v>3</v>
      </c>
      <c r="CCK68" s="1">
        <v>0.04</v>
      </c>
      <c r="CCL68" s="1">
        <f t="shared" si="4161"/>
        <v>2.1000000000000001E-2</v>
      </c>
      <c r="CCM68" s="1">
        <f t="shared" si="4162"/>
        <v>0.87452471482889726</v>
      </c>
      <c r="CCN68" s="1">
        <f t="shared" si="4163"/>
        <v>1.3117870722433459E-3</v>
      </c>
      <c r="CCO68" s="1">
        <f t="shared" si="4164"/>
        <v>10.020755744485365</v>
      </c>
      <c r="CCP68" s="1"/>
      <c r="CCQ68" s="1"/>
      <c r="CCR68" s="1" t="s">
        <v>11</v>
      </c>
      <c r="CCS68" s="1" t="s">
        <v>205</v>
      </c>
      <c r="CCT68" s="1">
        <v>536</v>
      </c>
      <c r="CCU68" s="1">
        <v>3</v>
      </c>
      <c r="CCV68" s="1">
        <v>7.1999999999999995E-2</v>
      </c>
      <c r="CCW68" s="1">
        <f t="shared" si="4165"/>
        <v>5.1999999999999991E-2</v>
      </c>
      <c r="CCX68" s="1">
        <f t="shared" si="4166"/>
        <v>1.9652509652509651</v>
      </c>
      <c r="CCY68" s="1">
        <f t="shared" si="4167"/>
        <v>2.9478764478764476E-3</v>
      </c>
      <c r="CCZ68" s="1">
        <f t="shared" si="4168"/>
        <v>22.518860319741858</v>
      </c>
      <c r="CDA68" s="1"/>
      <c r="CDB68" s="1"/>
      <c r="CDC68" s="1" t="s">
        <v>11</v>
      </c>
      <c r="CDD68" s="1" t="s">
        <v>206</v>
      </c>
      <c r="CDE68" s="1">
        <v>542</v>
      </c>
      <c r="CDF68" s="1">
        <v>3</v>
      </c>
      <c r="CDG68" s="1">
        <v>6.5000000000000002E-2</v>
      </c>
      <c r="CDH68" s="1">
        <f t="shared" si="4169"/>
        <v>0.05</v>
      </c>
      <c r="CDI68" s="1">
        <f t="shared" si="4170"/>
        <v>1.5265151515151516</v>
      </c>
      <c r="CDJ68" s="1">
        <f t="shared" si="4171"/>
        <v>2.2897727272727275E-3</v>
      </c>
      <c r="CDK68" s="1">
        <f t="shared" si="4172"/>
        <v>17.491598824147886</v>
      </c>
      <c r="CDL68" s="1"/>
      <c r="CDM68" s="1"/>
      <c r="CDN68" s="1" t="s">
        <v>11</v>
      </c>
      <c r="CDO68" s="1" t="s">
        <v>207</v>
      </c>
      <c r="CDP68" s="1">
        <v>549</v>
      </c>
      <c r="CDQ68" s="1">
        <v>3</v>
      </c>
      <c r="CDR68" s="1">
        <v>7.4999999999999997E-2</v>
      </c>
      <c r="CDS68" s="1">
        <f t="shared" si="4173"/>
        <v>0.06</v>
      </c>
      <c r="CDT68" s="1">
        <f t="shared" si="4174"/>
        <v>1.832699619771863</v>
      </c>
      <c r="CDU68" s="1">
        <f t="shared" si="4175"/>
        <v>2.7490494296577945E-3</v>
      </c>
      <c r="CDV68" s="1">
        <f t="shared" si="4176"/>
        <v>21.000018560182376</v>
      </c>
      <c r="CDW68" s="1"/>
      <c r="CDX68" s="1"/>
      <c r="CDY68" s="1" t="s">
        <v>11</v>
      </c>
      <c r="CDZ68" s="1" t="s">
        <v>208</v>
      </c>
      <c r="CEA68" s="1">
        <v>550</v>
      </c>
      <c r="CEB68" s="1">
        <v>3</v>
      </c>
      <c r="CEC68" s="1">
        <v>5.5E-2</v>
      </c>
      <c r="CED68" s="1">
        <f t="shared" si="4177"/>
        <v>3.7999999999999999E-2</v>
      </c>
      <c r="CEE68" s="1">
        <f t="shared" si="4178"/>
        <v>1.464</v>
      </c>
      <c r="CEF68" s="1">
        <f t="shared" si="4179"/>
        <v>2.196E-3</v>
      </c>
      <c r="CEG68" s="1">
        <f t="shared" si="4180"/>
        <v>16.775267938307348</v>
      </c>
      <c r="CEH68" s="1"/>
      <c r="CEI68" s="1"/>
      <c r="CEJ68" s="1" t="s">
        <v>11</v>
      </c>
      <c r="CEK68" s="1" t="s">
        <v>209</v>
      </c>
      <c r="CEL68" s="1">
        <v>556</v>
      </c>
      <c r="CEM68" s="1">
        <v>3</v>
      </c>
      <c r="CEN68" s="1">
        <v>6.5000000000000002E-2</v>
      </c>
      <c r="CEO68" s="1">
        <f t="shared" si="4181"/>
        <v>0.05</v>
      </c>
      <c r="CEP68" s="1">
        <f t="shared" si="4182"/>
        <v>2.0592885375494072</v>
      </c>
      <c r="CEQ68" s="1">
        <f t="shared" si="4183"/>
        <v>3.0889328063241107E-3</v>
      </c>
      <c r="CER68" s="1">
        <f t="shared" si="4184"/>
        <v>23.59639137956038</v>
      </c>
      <c r="CES68" s="1"/>
      <c r="CET68" s="1"/>
      <c r="CEU68" s="1" t="s">
        <v>11</v>
      </c>
      <c r="CEV68" s="1" t="s">
        <v>210</v>
      </c>
      <c r="CEW68" s="1">
        <v>563</v>
      </c>
      <c r="CEX68" s="1">
        <v>3</v>
      </c>
      <c r="CEY68" s="1">
        <v>6.2E-2</v>
      </c>
      <c r="CEZ68" s="1">
        <f t="shared" si="4185"/>
        <v>4.8000000000000001E-2</v>
      </c>
      <c r="CFA68" s="1">
        <f t="shared" si="4186"/>
        <v>1.9254509018036072</v>
      </c>
      <c r="CFB68" s="1">
        <f t="shared" si="4187"/>
        <v>2.888176352705411E-3</v>
      </c>
      <c r="CFC68" s="1">
        <f t="shared" si="4188"/>
        <v>22.062810641947419</v>
      </c>
      <c r="CFD68" s="1"/>
      <c r="CFE68" s="1"/>
      <c r="CFF68" s="1" t="s">
        <v>11</v>
      </c>
      <c r="CFG68" s="1" t="s">
        <v>211</v>
      </c>
      <c r="CFH68" s="1">
        <v>564</v>
      </c>
      <c r="CFI68" s="1">
        <v>3</v>
      </c>
      <c r="CFJ68" s="1">
        <v>0.05</v>
      </c>
      <c r="CFK68" s="1">
        <f t="shared" si="4189"/>
        <v>1.8000000000000002E-2</v>
      </c>
      <c r="CFL68" s="1">
        <f t="shared" si="4190"/>
        <v>0.42910447761194043</v>
      </c>
      <c r="CFM68" s="1">
        <f t="shared" si="4191"/>
        <v>6.4365671641791061E-4</v>
      </c>
      <c r="CFN68" s="1">
        <f t="shared" si="4192"/>
        <v>4.9169006731336795</v>
      </c>
      <c r="CFO68" s="1"/>
      <c r="CFP68" s="1"/>
      <c r="CFQ68" s="1" t="s">
        <v>11</v>
      </c>
      <c r="CFR68" s="1" t="s">
        <v>212</v>
      </c>
      <c r="CFS68" s="1">
        <v>571</v>
      </c>
      <c r="CFT68" s="1">
        <v>3</v>
      </c>
      <c r="CFU68" s="1">
        <v>6.7000000000000004E-2</v>
      </c>
      <c r="CFV68" s="1">
        <f t="shared" si="4193"/>
        <v>3.6000000000000004E-2</v>
      </c>
      <c r="CFW68" s="1">
        <f t="shared" si="4194"/>
        <v>0.99248120300751907</v>
      </c>
      <c r="CFX68" s="1">
        <f t="shared" si="4195"/>
        <v>1.4887218045112787E-3</v>
      </c>
      <c r="CFY68" s="1">
        <f t="shared" si="4196"/>
        <v>11.372362093022364</v>
      </c>
      <c r="CFZ68" s="1"/>
      <c r="CGA68" s="1"/>
      <c r="CGB68" s="1" t="s">
        <v>11</v>
      </c>
      <c r="CGC68" s="1" t="s">
        <v>213</v>
      </c>
      <c r="CGD68" s="1">
        <v>577</v>
      </c>
      <c r="CGE68" s="1">
        <v>3</v>
      </c>
      <c r="CGF68" s="1">
        <v>7.8E-2</v>
      </c>
      <c r="CGG68" s="1">
        <f t="shared" si="4197"/>
        <v>4.7E-2</v>
      </c>
      <c r="CGH68" s="1">
        <f t="shared" si="4198"/>
        <v>1.2180451127819549</v>
      </c>
      <c r="CGI68" s="1">
        <f t="shared" si="4199"/>
        <v>1.8270676691729325E-3</v>
      </c>
      <c r="CGJ68" s="1">
        <f t="shared" si="4200"/>
        <v>13.956989841436533</v>
      </c>
      <c r="CGK68" s="1"/>
      <c r="CGL68" s="1"/>
      <c r="CGM68" s="1" t="s">
        <v>11</v>
      </c>
      <c r="CGN68" s="1" t="s">
        <v>214</v>
      </c>
      <c r="CGO68" s="1">
        <v>578</v>
      </c>
      <c r="CGP68" s="1">
        <v>3</v>
      </c>
      <c r="CGQ68" s="1">
        <v>3.2000000000000001E-2</v>
      </c>
      <c r="CGR68" s="1">
        <f t="shared" si="4201"/>
        <v>1.4999999999999999E-2</v>
      </c>
      <c r="CGS68" s="1">
        <f t="shared" si="4202"/>
        <v>-0.27799227799227805</v>
      </c>
      <c r="CGT68" s="1">
        <f t="shared" si="4203"/>
        <v>-4.1698841698841708E-4</v>
      </c>
      <c r="CGU68" s="1">
        <f t="shared" si="4204"/>
        <v>-3.1853790629104406</v>
      </c>
      <c r="CGV68" s="1"/>
      <c r="CGW68" s="1"/>
      <c r="CGX68" s="1" t="s">
        <v>11</v>
      </c>
      <c r="CGY68" s="1" t="s">
        <v>215</v>
      </c>
      <c r="CGZ68" s="1">
        <v>592</v>
      </c>
      <c r="CHA68" s="1">
        <v>3</v>
      </c>
      <c r="CHB68" s="1">
        <v>6.7000000000000004E-2</v>
      </c>
      <c r="CHC68" s="1">
        <f t="shared" si="4205"/>
        <v>4.1000000000000009E-2</v>
      </c>
      <c r="CHD68" s="1">
        <f t="shared" si="4206"/>
        <v>0.50191570881226077</v>
      </c>
      <c r="CHE68" s="1">
        <f t="shared" si="4207"/>
        <v>7.5287356321839113E-4</v>
      </c>
      <c r="CHF68" s="1">
        <f t="shared" si="4208"/>
        <v>5.7512093564010405</v>
      </c>
      <c r="CHG68" s="1"/>
      <c r="CHH68" s="1"/>
      <c r="CHI68" s="1" t="s">
        <v>11</v>
      </c>
      <c r="CHJ68" s="1" t="s">
        <v>216</v>
      </c>
      <c r="CHK68" s="1">
        <v>593</v>
      </c>
      <c r="CHL68" s="1">
        <v>3</v>
      </c>
      <c r="CHM68" s="1">
        <v>4.5999999999999999E-2</v>
      </c>
      <c r="CHN68" s="1">
        <f t="shared" si="4209"/>
        <v>2.3E-2</v>
      </c>
      <c r="CHO68" s="1">
        <f t="shared" si="4210"/>
        <v>0.59215686274509804</v>
      </c>
      <c r="CHP68" s="1">
        <f t="shared" si="4211"/>
        <v>8.8823529411764704E-4</v>
      </c>
      <c r="CHQ68" s="1">
        <f t="shared" si="4212"/>
        <v>6.7852390943008922</v>
      </c>
      <c r="CHR68" s="1"/>
      <c r="CHS68" s="1"/>
      <c r="CHT68" s="1" t="s">
        <v>11</v>
      </c>
      <c r="CHU68" s="1" t="s">
        <v>217</v>
      </c>
      <c r="CHV68" s="1">
        <v>607</v>
      </c>
      <c r="CHW68" s="1">
        <v>3</v>
      </c>
      <c r="CHX68" s="1">
        <v>0.06</v>
      </c>
      <c r="CHY68" s="1">
        <f t="shared" si="4213"/>
        <v>3.8999999999999993E-2</v>
      </c>
      <c r="CHZ68" s="1">
        <f t="shared" si="4214"/>
        <v>1.3255813953488369</v>
      </c>
      <c r="CIA68" s="1">
        <f t="shared" si="4215"/>
        <v>1.9883720930232553E-3</v>
      </c>
      <c r="CIB68" s="1">
        <f t="shared" si="4216"/>
        <v>15.189196093587471</v>
      </c>
      <c r="CIC68" s="1"/>
      <c r="CID68" s="1"/>
      <c r="CIE68" s="1" t="s">
        <v>11</v>
      </c>
      <c r="CIF68" s="1" t="s">
        <v>218</v>
      </c>
      <c r="CIG68" s="1">
        <v>608</v>
      </c>
      <c r="CIH68" s="1">
        <v>3</v>
      </c>
      <c r="CII68" s="1">
        <v>0.05</v>
      </c>
      <c r="CIJ68" s="1">
        <f t="shared" si="4217"/>
        <v>2.3000000000000003E-2</v>
      </c>
      <c r="CIK68" s="1">
        <f t="shared" si="4218"/>
        <v>0.12549019607843143</v>
      </c>
      <c r="CIL68" s="1">
        <f t="shared" si="4219"/>
        <v>1.8823529411764715E-4</v>
      </c>
      <c r="CIM68" s="1">
        <f t="shared" si="4220"/>
        <v>1.437931463692905</v>
      </c>
      <c r="CIN68" s="1"/>
      <c r="CIO68" s="1"/>
      <c r="CIP68" s="1" t="s">
        <v>11</v>
      </c>
      <c r="CIQ68" s="1" t="s">
        <v>219</v>
      </c>
      <c r="CIR68" s="1">
        <v>621</v>
      </c>
      <c r="CIS68" s="1">
        <v>3</v>
      </c>
      <c r="CIT68" s="1">
        <v>5.8999999999999997E-2</v>
      </c>
      <c r="CIU68" s="1">
        <f t="shared" si="4221"/>
        <v>2.8999999999999998E-2</v>
      </c>
      <c r="CIV68" s="1">
        <f t="shared" si="4222"/>
        <v>-0.62301587301587291</v>
      </c>
      <c r="CIW68" s="1">
        <f t="shared" si="4223"/>
        <v>-9.3452380952380935E-4</v>
      </c>
      <c r="CIX68" s="1">
        <f t="shared" si="4224"/>
        <v>-7.1388375680735887</v>
      </c>
      <c r="CIY68" s="1"/>
      <c r="CIZ68" s="1"/>
      <c r="CJA68" s="1" t="s">
        <v>11</v>
      </c>
      <c r="CJB68" s="1" t="s">
        <v>220</v>
      </c>
      <c r="CJC68" s="1">
        <v>622</v>
      </c>
      <c r="CJD68" s="1">
        <v>3</v>
      </c>
      <c r="CJE68" s="1">
        <v>0.03</v>
      </c>
      <c r="CJF68" s="1">
        <f t="shared" si="4225"/>
        <v>2.0999999999999998E-2</v>
      </c>
      <c r="CJG68" s="1">
        <f t="shared" si="3379"/>
        <v>0.30742049469964655</v>
      </c>
      <c r="CJH68" s="1">
        <f t="shared" si="4226"/>
        <v>4.6113074204946986E-4</v>
      </c>
      <c r="CJI68" s="1">
        <f t="shared" si="4227"/>
        <v>3.522582765241506</v>
      </c>
      <c r="CJJ68" s="1"/>
      <c r="CJK68" s="1"/>
      <c r="CJL68" s="1" t="s">
        <v>11</v>
      </c>
      <c r="CJM68" s="1" t="s">
        <v>221</v>
      </c>
      <c r="CJN68" s="1">
        <v>635</v>
      </c>
      <c r="CJO68" s="1">
        <v>3</v>
      </c>
      <c r="CJP68" s="1">
        <v>0.06</v>
      </c>
      <c r="CJQ68" s="1">
        <f t="shared" si="4228"/>
        <v>4.8000000000000001E-2</v>
      </c>
      <c r="CJR68" s="1">
        <f t="shared" si="4229"/>
        <v>0.95744680851063835</v>
      </c>
      <c r="CJS68" s="1">
        <f t="shared" si="4230"/>
        <v>1.4361702127659575E-3</v>
      </c>
      <c r="CJT68" s="1">
        <f t="shared" si="4231"/>
        <v>10.970919910821861</v>
      </c>
      <c r="CJU68" s="1"/>
      <c r="CJV68" s="1"/>
      <c r="CJW68" s="1" t="s">
        <v>11</v>
      </c>
      <c r="CJX68" s="1" t="s">
        <v>222</v>
      </c>
      <c r="CJY68" s="1">
        <v>636</v>
      </c>
      <c r="CJZ68" s="1">
        <v>3</v>
      </c>
      <c r="CKA68" s="1">
        <v>3.2000000000000001E-2</v>
      </c>
      <c r="CKB68" s="1">
        <f t="shared" si="4232"/>
        <v>1.2E-2</v>
      </c>
      <c r="CKC68" s="1">
        <f t="shared" si="4233"/>
        <v>-0.47349823321554768</v>
      </c>
      <c r="CKD68" s="1">
        <f t="shared" si="4234"/>
        <v>-7.1024734982332157E-4</v>
      </c>
      <c r="CKE68" s="1">
        <f t="shared" si="4235"/>
        <v>-5.4255872476133558</v>
      </c>
      <c r="CKF68" s="1"/>
      <c r="CKG68" s="1"/>
      <c r="CKH68" s="1" t="s">
        <v>11</v>
      </c>
      <c r="CKI68" s="1" t="s">
        <v>223</v>
      </c>
      <c r="CKJ68" s="1">
        <v>649</v>
      </c>
      <c r="CKK68" s="1">
        <v>3</v>
      </c>
      <c r="CKL68" s="1">
        <v>6.3E-2</v>
      </c>
      <c r="CKM68" s="1">
        <f t="shared" si="4236"/>
        <v>3.9E-2</v>
      </c>
      <c r="CKN68" s="1">
        <f t="shared" si="4237"/>
        <v>0.39929328621908133</v>
      </c>
      <c r="CKO68" s="1">
        <f t="shared" si="4238"/>
        <v>5.9893992932862202E-4</v>
      </c>
      <c r="CKP68" s="1">
        <f t="shared" si="4239"/>
        <v>4.5753086491067858</v>
      </c>
      <c r="CKQ68" s="1"/>
      <c r="CKR68" s="1"/>
      <c r="CKS68" s="1" t="s">
        <v>11</v>
      </c>
      <c r="CKT68" s="1" t="s">
        <v>224</v>
      </c>
      <c r="CKU68" s="1">
        <v>650</v>
      </c>
      <c r="CKV68" s="1">
        <v>3</v>
      </c>
      <c r="CKW68" s="1">
        <v>3.4000000000000002E-2</v>
      </c>
      <c r="CKX68" s="1">
        <f t="shared" si="4240"/>
        <v>1.7000000000000001E-2</v>
      </c>
      <c r="CKY68" s="1">
        <f t="shared" si="4241"/>
        <v>-7.0175438596490804E-3</v>
      </c>
      <c r="CKZ68" s="1">
        <f t="shared" si="4242"/>
        <v>-1.052631578947362E-5</v>
      </c>
      <c r="CLA68" s="1">
        <f t="shared" si="4243"/>
        <v>-8.0410641061773772E-2</v>
      </c>
      <c r="CLB68" s="1"/>
      <c r="CLC68" s="1"/>
      <c r="CLD68" s="1" t="s">
        <v>11</v>
      </c>
      <c r="CLE68" s="1" t="s">
        <v>225</v>
      </c>
      <c r="CLF68" s="1">
        <v>663</v>
      </c>
      <c r="CLG68" s="1">
        <v>3</v>
      </c>
      <c r="CLH68" s="1">
        <v>0.06</v>
      </c>
      <c r="CLI68" s="1">
        <f t="shared" si="4244"/>
        <v>3.7999999999999999E-2</v>
      </c>
      <c r="CLJ68" s="1">
        <f t="shared" si="4245"/>
        <v>0.72664359861591687</v>
      </c>
      <c r="CLK68" s="1">
        <f t="shared" si="4246"/>
        <v>1.0899653979238753E-3</v>
      </c>
      <c r="CLL68" s="1">
        <f t="shared" si="4247"/>
        <v>8.326257556310015</v>
      </c>
      <c r="CLM68" s="1"/>
      <c r="CLN68" s="1"/>
      <c r="CLO68" s="1"/>
      <c r="CLP68" s="1"/>
      <c r="CLQ68" s="1"/>
      <c r="CLR68" s="1"/>
      <c r="CLS68" s="1"/>
      <c r="CLT68" s="1"/>
      <c r="CLU68" s="1"/>
      <c r="CLV68" s="1"/>
      <c r="CLW68" s="1"/>
      <c r="CLX68" s="1"/>
      <c r="CLY68" s="1"/>
      <c r="CLZ68" s="1"/>
      <c r="CMA68" s="1"/>
      <c r="CMB68" s="1"/>
      <c r="CMC68" s="1"/>
      <c r="CMD68" s="1"/>
      <c r="CME68" s="1"/>
      <c r="CMF68" s="1"/>
      <c r="CMG68" s="1"/>
      <c r="CMH68" s="1"/>
      <c r="CMI68" s="1"/>
      <c r="CMJ68" s="1"/>
      <c r="CMK68" s="1"/>
      <c r="CML68" s="1"/>
      <c r="CMM68" s="1"/>
      <c r="CMN68" s="1"/>
      <c r="CMO68" s="1"/>
      <c r="CMP68" s="1"/>
      <c r="CMQ68" s="1"/>
      <c r="CMR68" s="1"/>
      <c r="CMS68" s="1"/>
      <c r="CMT68" s="1"/>
      <c r="CMU68" s="1"/>
      <c r="CMV68" s="1"/>
      <c r="CMW68" s="1"/>
      <c r="CMX68" s="1"/>
      <c r="CMY68" s="1"/>
      <c r="CMZ68" s="1"/>
    </row>
    <row r="69" spans="1:2392" x14ac:dyDescent="0.3">
      <c r="A69" s="1" t="s">
        <v>11</v>
      </c>
      <c r="B69" s="1" t="s">
        <v>12</v>
      </c>
      <c r="C69" s="1">
        <v>1</v>
      </c>
      <c r="D69" s="1">
        <v>4</v>
      </c>
      <c r="E69" s="1">
        <v>7.0000000000000007E-2</v>
      </c>
      <c r="F69" s="1">
        <f t="shared" si="3408"/>
        <v>7.2000000000000008E-2</v>
      </c>
      <c r="G69" s="1">
        <f t="shared" si="3409"/>
        <v>2.8101694915254241</v>
      </c>
      <c r="H69" s="1">
        <f t="shared" si="4248"/>
        <v>4.2152542372881361E-3</v>
      </c>
      <c r="I69" s="1">
        <f t="shared" si="4249"/>
        <v>32.20037306857644</v>
      </c>
      <c r="J69" s="1"/>
      <c r="K69" s="1"/>
      <c r="L69" s="1" t="s">
        <v>11</v>
      </c>
      <c r="M69" s="1" t="s">
        <v>13</v>
      </c>
      <c r="N69" s="1">
        <v>2</v>
      </c>
      <c r="O69" s="1">
        <v>4</v>
      </c>
      <c r="P69" s="1">
        <v>0.106</v>
      </c>
      <c r="Q69" s="1">
        <f t="shared" si="3410"/>
        <v>0.108</v>
      </c>
      <c r="R69" s="1">
        <f t="shared" si="3411"/>
        <v>4.0508474576271185</v>
      </c>
      <c r="S69" s="1">
        <f t="shared" si="3412"/>
        <v>6.0762711864406783E-3</v>
      </c>
      <c r="T69" s="1">
        <f t="shared" si="3413"/>
        <v>46.416701829853849</v>
      </c>
      <c r="U69" s="1"/>
      <c r="V69" s="1"/>
      <c r="W69" s="1" t="s">
        <v>11</v>
      </c>
      <c r="X69" s="1" t="s">
        <v>14</v>
      </c>
      <c r="Y69" s="1">
        <v>3</v>
      </c>
      <c r="Z69" s="1">
        <v>4</v>
      </c>
      <c r="AA69" s="1">
        <v>0.14799999999999999</v>
      </c>
      <c r="AB69" s="1">
        <f t="shared" si="3414"/>
        <v>0.14699999999999999</v>
      </c>
      <c r="AC69" s="1">
        <f t="shared" si="3415"/>
        <v>5.3661016949152547</v>
      </c>
      <c r="AD69" s="1">
        <f t="shared" si="3416"/>
        <v>8.0491525423728814E-3</v>
      </c>
      <c r="AE69" s="1">
        <f t="shared" si="3417"/>
        <v>61.487564013940286</v>
      </c>
      <c r="AF69" s="1"/>
      <c r="AG69" s="1"/>
      <c r="AH69" s="1" t="s">
        <v>11</v>
      </c>
      <c r="AI69" s="1" t="s">
        <v>15</v>
      </c>
      <c r="AJ69" s="1">
        <v>4</v>
      </c>
      <c r="AK69" s="1">
        <v>4</v>
      </c>
      <c r="AL69" s="1">
        <v>0.16400000000000001</v>
      </c>
      <c r="AM69" s="1">
        <f t="shared" si="3418"/>
        <v>0.156</v>
      </c>
      <c r="AN69" s="1">
        <f t="shared" si="3419"/>
        <v>5.6258503401360542</v>
      </c>
      <c r="AO69" s="1">
        <f t="shared" si="3420"/>
        <v>8.4387755102040812E-3</v>
      </c>
      <c r="AP69" s="1">
        <f t="shared" si="3421"/>
        <v>64.463898112431579</v>
      </c>
      <c r="AQ69" s="1"/>
      <c r="AR69" s="1"/>
      <c r="AS69" s="1" t="s">
        <v>11</v>
      </c>
      <c r="AT69" s="1" t="s">
        <v>16</v>
      </c>
      <c r="AU69" s="1">
        <v>8</v>
      </c>
      <c r="AV69" s="1">
        <v>4</v>
      </c>
      <c r="AW69" s="1">
        <v>0.17100000000000001</v>
      </c>
      <c r="AX69" s="1">
        <f t="shared" si="3422"/>
        <v>0.16300000000000001</v>
      </c>
      <c r="AY69" s="1">
        <f t="shared" si="3423"/>
        <v>5.8941979522184305</v>
      </c>
      <c r="AZ69" s="1">
        <f t="shared" si="3424"/>
        <v>8.8412969283276459E-3</v>
      </c>
      <c r="BA69" s="1">
        <f t="shared" si="3425"/>
        <v>67.53876361331055</v>
      </c>
      <c r="BB69" s="1"/>
      <c r="BC69" s="1"/>
      <c r="BD69" s="1" t="s">
        <v>11</v>
      </c>
      <c r="BE69" s="1" t="s">
        <v>17</v>
      </c>
      <c r="BF69" s="1">
        <v>9</v>
      </c>
      <c r="BG69" s="1">
        <v>4</v>
      </c>
      <c r="BH69" s="1">
        <v>0.17199999999999999</v>
      </c>
      <c r="BI69" s="1">
        <f t="shared" si="3426"/>
        <v>0.16699999999999998</v>
      </c>
      <c r="BJ69" s="1">
        <f t="shared" si="3427"/>
        <v>6.0170648464163818</v>
      </c>
      <c r="BK69" s="1">
        <f t="shared" si="3428"/>
        <v>9.0255972696245725E-3</v>
      </c>
      <c r="BL69" s="1">
        <f t="shared" si="3429"/>
        <v>68.946635929511572</v>
      </c>
      <c r="BM69" s="1"/>
      <c r="BN69" s="1"/>
      <c r="BO69" s="1" t="s">
        <v>11</v>
      </c>
      <c r="BP69" s="1" t="s">
        <v>18</v>
      </c>
      <c r="BQ69" s="1">
        <v>10</v>
      </c>
      <c r="BR69" s="1">
        <v>4</v>
      </c>
      <c r="BS69" s="1">
        <v>0.17899999999999999</v>
      </c>
      <c r="BT69" s="1">
        <f t="shared" si="3430"/>
        <v>0.16999999999999998</v>
      </c>
      <c r="BU69" s="1">
        <f t="shared" si="3431"/>
        <v>6.0580204778156999</v>
      </c>
      <c r="BV69" s="1">
        <f t="shared" si="3432"/>
        <v>9.0870307167235497E-3</v>
      </c>
      <c r="BW69" s="1">
        <f t="shared" si="3433"/>
        <v>69.415926701578599</v>
      </c>
      <c r="BX69" s="1"/>
      <c r="BY69" s="1"/>
      <c r="BZ69" s="1" t="s">
        <v>11</v>
      </c>
      <c r="CA69" s="1" t="s">
        <v>19</v>
      </c>
      <c r="CB69" s="1">
        <v>11</v>
      </c>
      <c r="CC69" s="1">
        <v>4</v>
      </c>
      <c r="CD69" s="1">
        <v>0.17799999999999999</v>
      </c>
      <c r="CE69" s="1">
        <f t="shared" si="3434"/>
        <v>0.17299999999999999</v>
      </c>
      <c r="CF69" s="1">
        <f t="shared" si="3435"/>
        <v>6.1993127147766316</v>
      </c>
      <c r="CG69" s="1">
        <f t="shared" si="3436"/>
        <v>9.2989690721649483E-3</v>
      </c>
      <c r="CH69" s="1">
        <f t="shared" si="3437"/>
        <v>71.034926109107587</v>
      </c>
      <c r="CI69" s="1"/>
      <c r="CJ69" s="1"/>
      <c r="CK69" s="1" t="s">
        <v>11</v>
      </c>
      <c r="CL69" s="1" t="s">
        <v>20</v>
      </c>
      <c r="CM69" s="1">
        <v>14</v>
      </c>
      <c r="CN69" s="1">
        <v>4</v>
      </c>
      <c r="CO69" s="1">
        <v>0.186</v>
      </c>
      <c r="CP69" s="1">
        <f t="shared" si="3438"/>
        <v>0.17299999999999999</v>
      </c>
      <c r="CQ69" s="1">
        <f t="shared" si="3439"/>
        <v>6.1202749140893467</v>
      </c>
      <c r="CR69" s="1">
        <f t="shared" si="3440"/>
        <v>9.18041237113402E-3</v>
      </c>
      <c r="CS69" s="1">
        <f t="shared" si="3441"/>
        <v>70.12927017756131</v>
      </c>
      <c r="CT69" s="1"/>
      <c r="CU69" s="1"/>
      <c r="CV69" s="1" t="s">
        <v>11</v>
      </c>
      <c r="CW69" s="1" t="s">
        <v>21</v>
      </c>
      <c r="CX69" s="1">
        <v>15</v>
      </c>
      <c r="CY69" s="1">
        <v>4</v>
      </c>
      <c r="CZ69" s="1">
        <v>0.121</v>
      </c>
      <c r="DA69" s="1">
        <f t="shared" si="3442"/>
        <v>0.10099999999999999</v>
      </c>
      <c r="DB69" s="1">
        <f t="shared" si="3443"/>
        <v>3.6896551724137927</v>
      </c>
      <c r="DC69" s="1">
        <f t="shared" si="3444"/>
        <v>5.5344827586206891E-3</v>
      </c>
      <c r="DD69" s="1">
        <f t="shared" si="3445"/>
        <v>42.277974123772516</v>
      </c>
      <c r="DE69" s="1"/>
      <c r="DF69" s="1"/>
      <c r="DG69" s="1" t="s">
        <v>11</v>
      </c>
      <c r="DH69" s="1" t="s">
        <v>22</v>
      </c>
      <c r="DI69" s="1">
        <v>16</v>
      </c>
      <c r="DJ69" s="1">
        <v>4</v>
      </c>
      <c r="DK69" s="1">
        <v>0.16400000000000001</v>
      </c>
      <c r="DL69" s="1">
        <f t="shared" si="3446"/>
        <v>0.13700000000000001</v>
      </c>
      <c r="DM69" s="1">
        <f t="shared" si="3447"/>
        <v>4.7849829351535842</v>
      </c>
      <c r="DN69" s="1">
        <f t="shared" si="3448"/>
        <v>7.1774744027303765E-3</v>
      </c>
      <c r="DO69" s="1">
        <f t="shared" si="3449"/>
        <v>54.828805203162368</v>
      </c>
      <c r="DP69" s="1"/>
      <c r="DQ69" s="1"/>
      <c r="DR69" s="1" t="s">
        <v>11</v>
      </c>
      <c r="DS69" s="1" t="s">
        <v>23</v>
      </c>
      <c r="DT69" s="1">
        <v>17</v>
      </c>
      <c r="DU69" s="1">
        <v>4</v>
      </c>
      <c r="DV69" s="1">
        <v>0.18</v>
      </c>
      <c r="DW69" s="1">
        <f t="shared" si="3450"/>
        <v>0.153</v>
      </c>
      <c r="DX69" s="1">
        <f t="shared" si="3451"/>
        <v>5.2739726027397262</v>
      </c>
      <c r="DY69" s="1">
        <f t="shared" si="3452"/>
        <v>7.9109589041095902E-3</v>
      </c>
      <c r="DZ69" s="1">
        <f t="shared" si="3453"/>
        <v>60.431901304816314</v>
      </c>
      <c r="EA69" s="1"/>
      <c r="EB69" s="1"/>
      <c r="EC69" s="1" t="s">
        <v>11</v>
      </c>
      <c r="ED69" s="1" t="s">
        <v>24</v>
      </c>
      <c r="EE69" s="1">
        <v>18</v>
      </c>
      <c r="EF69" s="1">
        <v>4</v>
      </c>
      <c r="EG69" s="1">
        <v>0.20200000000000001</v>
      </c>
      <c r="EH69" s="1">
        <f t="shared" si="3454"/>
        <v>0.17600000000000002</v>
      </c>
      <c r="EI69" s="1">
        <f t="shared" si="3455"/>
        <v>6.16326530612245</v>
      </c>
      <c r="EJ69" s="1">
        <f t="shared" si="3456"/>
        <v>9.2448979591836754E-3</v>
      </c>
      <c r="EK69" s="1">
        <f t="shared" si="3457"/>
        <v>70.621876287621546</v>
      </c>
      <c r="EL69" s="1"/>
      <c r="EM69" s="1"/>
      <c r="EN69" s="1" t="s">
        <v>11</v>
      </c>
      <c r="EO69" s="1" t="s">
        <v>25</v>
      </c>
      <c r="EP69" s="1">
        <v>21</v>
      </c>
      <c r="EQ69" s="1">
        <v>4</v>
      </c>
      <c r="ER69" s="1">
        <v>0.26100000000000001</v>
      </c>
      <c r="ES69" s="1">
        <f t="shared" si="3458"/>
        <v>0.23</v>
      </c>
      <c r="ET69" s="1">
        <f t="shared" si="3459"/>
        <v>7.9657534246575343</v>
      </c>
      <c r="EU69" s="1">
        <f t="shared" si="3460"/>
        <v>1.1948630136986303E-2</v>
      </c>
      <c r="EV69" s="1">
        <f t="shared" si="3461"/>
        <v>91.275715866884894</v>
      </c>
      <c r="EW69" s="1"/>
      <c r="EX69" s="1"/>
      <c r="EY69" s="1" t="s">
        <v>11</v>
      </c>
      <c r="EZ69" s="1" t="s">
        <v>26</v>
      </c>
      <c r="FA69" s="1">
        <v>22</v>
      </c>
      <c r="FB69" s="1">
        <v>4</v>
      </c>
      <c r="FC69" s="1">
        <v>0.28599999999999998</v>
      </c>
      <c r="FD69" s="1">
        <f t="shared" si="3462"/>
        <v>0.255</v>
      </c>
      <c r="FE69" s="1">
        <f t="shared" si="3463"/>
        <v>8.7303754266211619</v>
      </c>
      <c r="FF69" s="1">
        <f t="shared" si="3464"/>
        <v>1.3095563139931743E-2</v>
      </c>
      <c r="FG69" s="1">
        <f t="shared" si="3465"/>
        <v>100.03714957895102</v>
      </c>
      <c r="FH69" s="1"/>
      <c r="FI69" s="1"/>
      <c r="FJ69" s="1" t="s">
        <v>11</v>
      </c>
      <c r="FK69" s="1" t="s">
        <v>27</v>
      </c>
      <c r="FL69" s="1">
        <v>23</v>
      </c>
      <c r="FM69" s="1">
        <v>4</v>
      </c>
      <c r="FN69" s="1">
        <v>0.29799999999999999</v>
      </c>
      <c r="FO69" s="1">
        <f t="shared" si="3466"/>
        <v>0.26800000000000002</v>
      </c>
      <c r="FP69" s="1">
        <f t="shared" si="3467"/>
        <v>9.5204081632653086</v>
      </c>
      <c r="FQ69" s="1">
        <f t="shared" si="3468"/>
        <v>1.4280612244897963E-2</v>
      </c>
      <c r="FR69" s="1">
        <f t="shared" si="3469"/>
        <v>109.0897526098525</v>
      </c>
      <c r="FS69" s="1"/>
      <c r="FT69" s="1"/>
      <c r="FU69" s="1" t="s">
        <v>11</v>
      </c>
      <c r="FV69" s="1" t="s">
        <v>28</v>
      </c>
      <c r="FW69" s="1">
        <v>24</v>
      </c>
      <c r="FX69" s="1">
        <v>4</v>
      </c>
      <c r="FY69" s="1">
        <v>0.31</v>
      </c>
      <c r="FZ69" s="1">
        <f t="shared" si="3470"/>
        <v>0.27900000000000003</v>
      </c>
      <c r="GA69" s="1">
        <f t="shared" si="3471"/>
        <v>9.5171232876712342</v>
      </c>
      <c r="GB69" s="1">
        <f t="shared" si="3472"/>
        <v>1.4275684931506851E-2</v>
      </c>
      <c r="GC69" s="1">
        <f t="shared" si="3473"/>
        <v>109.05211280914581</v>
      </c>
      <c r="GD69" s="1"/>
      <c r="GE69" s="1"/>
      <c r="GF69" s="1" t="s">
        <v>11</v>
      </c>
      <c r="GG69" s="1" t="s">
        <v>29</v>
      </c>
      <c r="GH69" s="1">
        <v>25</v>
      </c>
      <c r="GI69" s="1">
        <v>4</v>
      </c>
      <c r="GJ69" s="1">
        <v>0.34200000000000003</v>
      </c>
      <c r="GK69" s="1">
        <f t="shared" si="3474"/>
        <v>0.31100000000000005</v>
      </c>
      <c r="GL69" s="1">
        <f t="shared" si="3475"/>
        <v>10.750853242320821</v>
      </c>
      <c r="GM69" s="1">
        <f t="shared" si="3476"/>
        <v>1.6126279863481231E-2</v>
      </c>
      <c r="GN69" s="1">
        <f t="shared" si="3477"/>
        <v>123.18882766759019</v>
      </c>
      <c r="GO69" s="1"/>
      <c r="GP69" s="1"/>
      <c r="GQ69" s="1" t="s">
        <v>11</v>
      </c>
      <c r="GR69" s="1" t="s">
        <v>30</v>
      </c>
      <c r="GS69" s="1">
        <v>28</v>
      </c>
      <c r="GT69" s="1">
        <v>4</v>
      </c>
      <c r="GU69" s="1">
        <v>0.38100000000000001</v>
      </c>
      <c r="GV69" s="1">
        <f t="shared" si="3478"/>
        <v>0.35199999999999998</v>
      </c>
      <c r="GW69" s="1">
        <f t="shared" si="3479"/>
        <v>12.103448275862068</v>
      </c>
      <c r="GX69" s="1">
        <f t="shared" si="3480"/>
        <v>1.8155172413793101E-2</v>
      </c>
      <c r="GY69" s="1">
        <f t="shared" si="3481"/>
        <v>138.68755997611356</v>
      </c>
      <c r="GZ69" s="1"/>
      <c r="HA69" s="1"/>
      <c r="HB69" s="1" t="s">
        <v>11</v>
      </c>
      <c r="HC69" s="1" t="s">
        <v>31</v>
      </c>
      <c r="HD69" s="1">
        <v>29</v>
      </c>
      <c r="HE69" s="1">
        <v>4</v>
      </c>
      <c r="HF69" s="1">
        <v>0.111</v>
      </c>
      <c r="HG69" s="1">
        <f t="shared" si="3482"/>
        <v>5.9000000000000004E-2</v>
      </c>
      <c r="HH69" s="1">
        <f t="shared" si="3483"/>
        <v>2.2449664429530203</v>
      </c>
      <c r="HI69" s="1">
        <f t="shared" si="3484"/>
        <v>3.3674496644295303E-3</v>
      </c>
      <c r="HJ69" s="1">
        <f t="shared" si="3485"/>
        <v>25.72398469470334</v>
      </c>
      <c r="HK69" s="1"/>
      <c r="HL69" s="1"/>
      <c r="HM69" s="1" t="s">
        <v>11</v>
      </c>
      <c r="HN69" s="1" t="s">
        <v>32</v>
      </c>
      <c r="HO69" s="1">
        <v>30</v>
      </c>
      <c r="HP69" s="1">
        <v>4</v>
      </c>
      <c r="HQ69" s="1">
        <v>0.13800000000000001</v>
      </c>
      <c r="HR69" s="1">
        <f t="shared" si="3486"/>
        <v>8.6000000000000021E-2</v>
      </c>
      <c r="HS69" s="1">
        <f t="shared" si="3487"/>
        <v>3.1144781144781155</v>
      </c>
      <c r="HT69" s="1">
        <f t="shared" si="3488"/>
        <v>4.6717171717171732E-3</v>
      </c>
      <c r="HU69" s="1">
        <f t="shared" si="3489"/>
        <v>35.687298400522302</v>
      </c>
      <c r="HV69" s="1"/>
      <c r="HW69" s="1"/>
      <c r="HX69" s="1" t="s">
        <v>11</v>
      </c>
      <c r="HY69" s="1" t="s">
        <v>33</v>
      </c>
      <c r="HZ69" s="1">
        <v>31</v>
      </c>
      <c r="IA69" s="1">
        <v>4</v>
      </c>
      <c r="IB69" s="1">
        <v>0.158</v>
      </c>
      <c r="IC69" s="1">
        <f t="shared" si="3490"/>
        <v>0.10300000000000001</v>
      </c>
      <c r="ID69" s="1">
        <f t="shared" si="3491"/>
        <v>3.6824324324324329</v>
      </c>
      <c r="IE69" s="1">
        <f t="shared" si="3492"/>
        <v>5.5236486486486495E-3</v>
      </c>
      <c r="IF69" s="1">
        <f t="shared" si="3493"/>
        <v>42.195212239594895</v>
      </c>
      <c r="IG69" s="1"/>
      <c r="IH69" s="1"/>
      <c r="II69" s="1" t="s">
        <v>11</v>
      </c>
      <c r="IJ69" s="1" t="s">
        <v>34</v>
      </c>
      <c r="IK69" s="1">
        <v>32</v>
      </c>
      <c r="IL69" s="1">
        <v>4</v>
      </c>
      <c r="IM69" s="1">
        <v>0.17199999999999999</v>
      </c>
      <c r="IN69" s="1">
        <f t="shared" si="3494"/>
        <v>0.11699999999999999</v>
      </c>
      <c r="IO69" s="1">
        <f t="shared" si="3495"/>
        <v>4.0976430976430969</v>
      </c>
      <c r="IP69" s="1">
        <f t="shared" si="3496"/>
        <v>6.1464646464646456E-3</v>
      </c>
      <c r="IQ69" s="1">
        <f t="shared" si="3497"/>
        <v>46.952910436146617</v>
      </c>
      <c r="IR69" s="1"/>
      <c r="IS69" s="1"/>
      <c r="IT69" s="1" t="s">
        <v>11</v>
      </c>
      <c r="IU69" s="1" t="s">
        <v>35</v>
      </c>
      <c r="IV69" s="1">
        <v>35</v>
      </c>
      <c r="IW69" s="1">
        <v>4</v>
      </c>
      <c r="IX69" s="1">
        <v>0.22700000000000001</v>
      </c>
      <c r="IY69" s="1">
        <f t="shared" si="3498"/>
        <v>0.17200000000000001</v>
      </c>
      <c r="IZ69" s="1">
        <f t="shared" si="3499"/>
        <v>6.0000000000000009</v>
      </c>
      <c r="JA69" s="1">
        <f t="shared" si="3500"/>
        <v>9.0000000000000011E-3</v>
      </c>
      <c r="JB69" s="1">
        <f t="shared" si="3501"/>
        <v>68.751098107817</v>
      </c>
      <c r="JC69" s="1"/>
      <c r="JD69" s="1"/>
      <c r="JE69" s="1" t="s">
        <v>11</v>
      </c>
      <c r="JF69" s="3" t="s">
        <v>36</v>
      </c>
      <c r="JG69" s="3">
        <v>36</v>
      </c>
      <c r="JH69" s="1">
        <v>4</v>
      </c>
      <c r="JI69" s="1">
        <v>0.25</v>
      </c>
      <c r="JJ69" s="1">
        <f t="shared" si="3502"/>
        <v>0.193</v>
      </c>
      <c r="JK69" s="1">
        <f t="shared" si="3503"/>
        <v>6.7391304347826093</v>
      </c>
      <c r="JL69" s="1">
        <f t="shared" si="3504"/>
        <v>1.0108695652173915E-2</v>
      </c>
      <c r="JM69" s="1">
        <f t="shared" si="3505"/>
        <v>77.220436280519095</v>
      </c>
      <c r="JN69" s="1"/>
      <c r="JO69" s="1"/>
      <c r="JP69" s="1" t="s">
        <v>11</v>
      </c>
      <c r="JQ69" s="1" t="s">
        <v>37</v>
      </c>
      <c r="JR69" s="1">
        <v>37</v>
      </c>
      <c r="JS69" s="1">
        <v>4</v>
      </c>
      <c r="JT69" s="1">
        <v>0.26700000000000002</v>
      </c>
      <c r="JU69" s="1">
        <f t="shared" si="3506"/>
        <v>0.20900000000000002</v>
      </c>
      <c r="JV69" s="1">
        <f t="shared" si="3507"/>
        <v>7.240802675585285</v>
      </c>
      <c r="JW69" s="1">
        <f t="shared" si="3508"/>
        <v>1.0861204013377928E-2</v>
      </c>
      <c r="JX69" s="1">
        <f t="shared" si="3509"/>
        <v>82.968855854751297</v>
      </c>
      <c r="JY69" s="1"/>
      <c r="JZ69" s="1"/>
      <c r="KA69" s="1" t="s">
        <v>11</v>
      </c>
      <c r="KB69" s="1" t="s">
        <v>38</v>
      </c>
      <c r="KC69" s="1">
        <v>38</v>
      </c>
      <c r="KD69" s="1">
        <v>4</v>
      </c>
      <c r="KE69" s="1">
        <v>0.27200000000000002</v>
      </c>
      <c r="KF69" s="1">
        <f t="shared" si="3510"/>
        <v>0.21100000000000002</v>
      </c>
      <c r="KG69" s="1">
        <f t="shared" si="3511"/>
        <v>7.1906354515050177</v>
      </c>
      <c r="KH69" s="1">
        <f t="shared" si="3512"/>
        <v>1.0785953177257527E-2</v>
      </c>
      <c r="KI69" s="1">
        <f t="shared" si="3513"/>
        <v>82.39401389732808</v>
      </c>
      <c r="KJ69" s="1"/>
      <c r="KK69" s="1"/>
      <c r="KL69" s="1" t="s">
        <v>11</v>
      </c>
      <c r="KM69" s="1" t="s">
        <v>39</v>
      </c>
      <c r="KN69" s="1">
        <v>39</v>
      </c>
      <c r="KO69" s="1">
        <v>4</v>
      </c>
      <c r="KP69" s="1">
        <v>0.28100000000000003</v>
      </c>
      <c r="KQ69" s="1">
        <f t="shared" si="3514"/>
        <v>0.21800000000000003</v>
      </c>
      <c r="KR69" s="1">
        <f t="shared" si="3515"/>
        <v>7.4832214765100682</v>
      </c>
      <c r="KS69" s="1">
        <f t="shared" si="3516"/>
        <v>1.1224832214765102E-2</v>
      </c>
      <c r="KT69" s="1">
        <f t="shared" si="3517"/>
        <v>85.746615649011133</v>
      </c>
      <c r="KU69" s="1"/>
      <c r="KV69" s="1"/>
      <c r="KW69" s="1" t="s">
        <v>11</v>
      </c>
      <c r="KX69" s="1" t="s">
        <v>40</v>
      </c>
      <c r="KY69" s="1">
        <v>42</v>
      </c>
      <c r="KZ69" s="1">
        <v>4</v>
      </c>
      <c r="LA69" s="1">
        <v>0.307</v>
      </c>
      <c r="LB69" s="1">
        <f t="shared" si="3518"/>
        <v>0.24199999999999999</v>
      </c>
      <c r="LC69" s="1">
        <f t="shared" si="3519"/>
        <v>8.4530201342281881</v>
      </c>
      <c r="LD69" s="1">
        <f t="shared" si="3520"/>
        <v>1.2679530201342283E-2</v>
      </c>
      <c r="LE69" s="1">
        <f t="shared" si="3521"/>
        <v>96.859069425945762</v>
      </c>
      <c r="LF69" s="1"/>
      <c r="LG69" s="1"/>
      <c r="LH69" s="1" t="s">
        <v>11</v>
      </c>
      <c r="LI69" s="1" t="s">
        <v>41</v>
      </c>
      <c r="LJ69" s="1">
        <v>43</v>
      </c>
      <c r="LK69" s="1">
        <v>4</v>
      </c>
      <c r="LL69" s="1">
        <v>5.6000000000000001E-2</v>
      </c>
      <c r="LM69" s="1">
        <f t="shared" si="3522"/>
        <v>1.9000000000000003E-2</v>
      </c>
      <c r="LN69" s="1">
        <f t="shared" si="3523"/>
        <v>1.6891891891892025E-2</v>
      </c>
      <c r="LO69" s="1">
        <f t="shared" si="3524"/>
        <v>2.5337837837838036E-5</v>
      </c>
      <c r="LP69" s="1">
        <f t="shared" si="3525"/>
        <v>0.1935560194476845</v>
      </c>
      <c r="LQ69" s="1"/>
      <c r="LR69" s="1"/>
      <c r="LS69" s="1" t="s">
        <v>11</v>
      </c>
      <c r="LT69" s="1" t="s">
        <v>42</v>
      </c>
      <c r="LU69" s="1">
        <v>44</v>
      </c>
      <c r="LV69" s="1">
        <v>4</v>
      </c>
      <c r="LW69" s="1">
        <v>8.5000000000000006E-2</v>
      </c>
      <c r="LX69" s="1">
        <f t="shared" si="3526"/>
        <v>4.200000000000001E-2</v>
      </c>
      <c r="LY69" s="1">
        <f t="shared" si="4250"/>
        <v>-7.8291814946618993E-2</v>
      </c>
      <c r="LZ69" s="1">
        <f t="shared" si="3527"/>
        <v>-1.1743772241992849E-4</v>
      </c>
      <c r="MA69" s="1">
        <f t="shared" si="3528"/>
        <v>-0.89710804173900927</v>
      </c>
      <c r="MB69" s="1"/>
      <c r="MC69" s="1"/>
      <c r="MD69" s="1" t="s">
        <v>11</v>
      </c>
      <c r="ME69" s="1" t="s">
        <v>43</v>
      </c>
      <c r="MF69" s="1">
        <v>46</v>
      </c>
      <c r="MG69" s="1">
        <v>4</v>
      </c>
      <c r="MH69" s="1">
        <v>0.11600000000000001</v>
      </c>
      <c r="MI69" s="1">
        <f t="shared" si="3529"/>
        <v>6.4000000000000001E-2</v>
      </c>
      <c r="MJ69" s="1">
        <f t="shared" si="3530"/>
        <v>1.4271186440677965</v>
      </c>
      <c r="MK69" s="1">
        <f t="shared" si="3531"/>
        <v>2.1406779661016949E-3</v>
      </c>
      <c r="ML69" s="1">
        <f t="shared" si="3532"/>
        <v>16.352662318299974</v>
      </c>
      <c r="MM69" s="1"/>
      <c r="MN69" s="1"/>
      <c r="MO69" s="1" t="s">
        <v>11</v>
      </c>
      <c r="MP69" s="1" t="s">
        <v>44</v>
      </c>
      <c r="MQ69" s="1">
        <v>52</v>
      </c>
      <c r="MR69" s="1">
        <v>4</v>
      </c>
      <c r="MS69" s="1">
        <v>0.17499999999999999</v>
      </c>
      <c r="MT69" s="1">
        <f t="shared" si="3533"/>
        <v>0.11199999999999999</v>
      </c>
      <c r="MU69" s="1">
        <f t="shared" si="3534"/>
        <v>3.2323232323232318</v>
      </c>
      <c r="MV69" s="1">
        <f t="shared" si="3535"/>
        <v>4.8484848484848476E-3</v>
      </c>
      <c r="MW69" s="1">
        <f t="shared" si="3536"/>
        <v>37.037628610271774</v>
      </c>
      <c r="MX69" s="1"/>
      <c r="MY69" s="1"/>
      <c r="MZ69" s="1" t="s">
        <v>11</v>
      </c>
      <c r="NA69" s="1" t="s">
        <v>45</v>
      </c>
      <c r="NB69" s="1">
        <v>53</v>
      </c>
      <c r="NC69" s="1">
        <v>4</v>
      </c>
      <c r="ND69" s="1">
        <v>0.186</v>
      </c>
      <c r="NE69" s="1">
        <f t="shared" si="3537"/>
        <v>9.2999999999999999E-2</v>
      </c>
      <c r="NF69" s="1">
        <f t="shared" si="3538"/>
        <v>2.4493243243243241</v>
      </c>
      <c r="NG69" s="1">
        <f t="shared" si="3539"/>
        <v>3.6739864864864863E-3</v>
      </c>
      <c r="NH69" s="1">
        <f t="shared" si="3540"/>
        <v>28.065622819914029</v>
      </c>
      <c r="NI69" s="1"/>
      <c r="NJ69" s="1"/>
      <c r="NK69" s="1" t="s">
        <v>11</v>
      </c>
      <c r="NL69" s="1" t="s">
        <v>46</v>
      </c>
      <c r="NM69" s="1">
        <v>56</v>
      </c>
      <c r="NN69" s="1">
        <v>4</v>
      </c>
      <c r="NO69" s="1">
        <v>0.21299999999999999</v>
      </c>
      <c r="NP69" s="1">
        <f t="shared" si="3541"/>
        <v>0.121</v>
      </c>
      <c r="NQ69" s="1">
        <f t="shared" si="3542"/>
        <v>3.4610169491525422</v>
      </c>
      <c r="NR69" s="1">
        <f t="shared" si="3543"/>
        <v>5.1915254237288131E-3</v>
      </c>
      <c r="NS69" s="1">
        <f t="shared" si="3544"/>
        <v>39.65811930400065</v>
      </c>
      <c r="NT69" s="1"/>
      <c r="NU69" s="1"/>
      <c r="NV69" s="1" t="s">
        <v>11</v>
      </c>
      <c r="NW69" s="1" t="s">
        <v>47</v>
      </c>
      <c r="NX69" s="1">
        <v>57</v>
      </c>
      <c r="NY69" s="1">
        <v>4</v>
      </c>
      <c r="NZ69" s="1">
        <v>2.1999999999999999E-2</v>
      </c>
      <c r="OA69" s="1">
        <f t="shared" si="3545"/>
        <v>3.4000000000000002E-2</v>
      </c>
      <c r="OB69" s="1">
        <f t="shared" si="3546"/>
        <v>1.8231511254019293</v>
      </c>
      <c r="OC69" s="1">
        <f t="shared" si="3547"/>
        <v>2.7347266881028939E-3</v>
      </c>
      <c r="OD69" s="1">
        <f t="shared" si="3548"/>
        <v>20.890606981314168</v>
      </c>
      <c r="OE69" s="1"/>
      <c r="OF69" s="1"/>
      <c r="OG69" s="1" t="s">
        <v>11</v>
      </c>
      <c r="OH69" s="1" t="s">
        <v>48</v>
      </c>
      <c r="OI69" s="1">
        <v>58</v>
      </c>
      <c r="OJ69" s="1">
        <v>4</v>
      </c>
      <c r="OK69" s="1">
        <v>3.9E-2</v>
      </c>
      <c r="OL69" s="1">
        <f t="shared" si="3549"/>
        <v>5.1000000000000004E-2</v>
      </c>
      <c r="OM69" s="1">
        <f t="shared" si="3550"/>
        <v>2.370967741935484</v>
      </c>
      <c r="ON69" s="1">
        <f t="shared" si="3551"/>
        <v>3.556451612903226E-3</v>
      </c>
      <c r="OO69" s="1">
        <f t="shared" si="3552"/>
        <v>27.167772639379297</v>
      </c>
      <c r="OP69" s="1"/>
      <c r="OQ69" s="1"/>
      <c r="OR69" s="1" t="s">
        <v>11</v>
      </c>
      <c r="OS69" s="1" t="s">
        <v>49</v>
      </c>
      <c r="OT69" s="1">
        <v>59</v>
      </c>
      <c r="OU69" s="1">
        <v>4</v>
      </c>
      <c r="OV69" s="1">
        <v>5.5E-2</v>
      </c>
      <c r="OW69" s="1">
        <f t="shared" si="3553"/>
        <v>6.7000000000000004E-2</v>
      </c>
      <c r="OX69" s="1">
        <f t="shared" si="3554"/>
        <v>2.9580645161290322</v>
      </c>
      <c r="OY69" s="1">
        <f t="shared" si="3555"/>
        <v>4.4370967741935484E-3</v>
      </c>
      <c r="OZ69" s="1">
        <f t="shared" si="3556"/>
        <v>33.895030626273218</v>
      </c>
      <c r="PA69" s="1"/>
      <c r="PB69" s="1"/>
      <c r="PC69" s="1" t="s">
        <v>11</v>
      </c>
      <c r="PD69" s="1" t="s">
        <v>50</v>
      </c>
      <c r="PE69" s="1">
        <v>60</v>
      </c>
      <c r="PF69" s="1">
        <v>4</v>
      </c>
      <c r="PG69" s="1">
        <v>6.3E-2</v>
      </c>
      <c r="PH69" s="1">
        <f t="shared" si="3557"/>
        <v>7.4999999999999997E-2</v>
      </c>
      <c r="PI69" s="1">
        <f t="shared" si="3558"/>
        <v>3.2612903225806451</v>
      </c>
      <c r="PJ69" s="1">
        <f t="shared" si="3559"/>
        <v>4.8919354838709676E-3</v>
      </c>
      <c r="PK69" s="1">
        <f t="shared" si="3560"/>
        <v>37.36954848763601</v>
      </c>
      <c r="PL69" s="1"/>
      <c r="PM69" s="1"/>
      <c r="PN69" s="1" t="s">
        <v>11</v>
      </c>
      <c r="PO69" s="1" t="s">
        <v>51</v>
      </c>
      <c r="PP69" s="1">
        <v>63</v>
      </c>
      <c r="PQ69" s="1">
        <v>4</v>
      </c>
      <c r="PR69" s="1">
        <v>9.7000000000000003E-2</v>
      </c>
      <c r="PS69" s="1">
        <f t="shared" si="3561"/>
        <v>0.111</v>
      </c>
      <c r="PT69" s="1">
        <f t="shared" si="3562"/>
        <v>4.4433656957928802</v>
      </c>
      <c r="PU69" s="1">
        <f t="shared" si="3563"/>
        <v>6.6650485436893208E-3</v>
      </c>
      <c r="PV69" s="1">
        <f t="shared" si="3564"/>
        <v>50.914378480060805</v>
      </c>
      <c r="PW69" s="1"/>
      <c r="PX69" s="1"/>
      <c r="PY69" s="1" t="s">
        <v>11</v>
      </c>
      <c r="PZ69" s="1" t="s">
        <v>52</v>
      </c>
      <c r="QA69" s="1">
        <v>64</v>
      </c>
      <c r="QB69" s="1">
        <v>4</v>
      </c>
      <c r="QC69" s="1">
        <v>0.10199999999999999</v>
      </c>
      <c r="QD69" s="1">
        <f t="shared" si="3565"/>
        <v>0.10299999999999999</v>
      </c>
      <c r="QE69" s="1">
        <f t="shared" si="3566"/>
        <v>4.1516129032258062</v>
      </c>
      <c r="QF69" s="1">
        <f t="shared" si="3567"/>
        <v>6.2274193548387093E-3</v>
      </c>
      <c r="QG69" s="1">
        <f t="shared" si="3568"/>
        <v>47.571324335892726</v>
      </c>
      <c r="QH69" s="1"/>
      <c r="QI69" s="1"/>
      <c r="QJ69" s="1" t="s">
        <v>11</v>
      </c>
      <c r="QK69" s="1" t="s">
        <v>53</v>
      </c>
      <c r="QL69" s="1">
        <v>65</v>
      </c>
      <c r="QM69" s="1">
        <v>4</v>
      </c>
      <c r="QN69" s="1">
        <v>0.11899999999999999</v>
      </c>
      <c r="QO69" s="1">
        <f t="shared" si="3569"/>
        <v>0.121</v>
      </c>
      <c r="QP69" s="1">
        <f t="shared" si="3570"/>
        <v>4.7346278317152102</v>
      </c>
      <c r="QQ69" s="1">
        <f t="shared" si="3571"/>
        <v>7.1019417475728158E-3</v>
      </c>
      <c r="QR69" s="1">
        <f t="shared" si="3572"/>
        <v>54.251810427042216</v>
      </c>
      <c r="QS69" s="1"/>
      <c r="QT69" s="1"/>
      <c r="QU69" s="1" t="s">
        <v>11</v>
      </c>
      <c r="QV69" s="1" t="s">
        <v>54</v>
      </c>
      <c r="QW69" s="1">
        <v>66</v>
      </c>
      <c r="QX69" s="1">
        <v>4</v>
      </c>
      <c r="QY69" s="1">
        <v>0.13100000000000001</v>
      </c>
      <c r="QZ69" s="1">
        <f t="shared" si="3573"/>
        <v>0.13</v>
      </c>
      <c r="RA69" s="1">
        <f t="shared" si="3574"/>
        <v>5.0673076923076934</v>
      </c>
      <c r="RB69" s="1">
        <f t="shared" si="3575"/>
        <v>7.6009615384615399E-3</v>
      </c>
      <c r="RC69" s="1">
        <f t="shared" si="3576"/>
        <v>58.063828049390324</v>
      </c>
      <c r="RD69" s="1"/>
      <c r="RE69" s="1"/>
      <c r="RF69" s="1" t="s">
        <v>11</v>
      </c>
      <c r="RG69" s="1" t="s">
        <v>55</v>
      </c>
      <c r="RH69" s="1">
        <v>67</v>
      </c>
      <c r="RI69" s="1">
        <v>4</v>
      </c>
      <c r="RJ69" s="1">
        <v>0.14599999999999999</v>
      </c>
      <c r="RK69" s="1">
        <f t="shared" si="3577"/>
        <v>0.14699999999999999</v>
      </c>
      <c r="RL69" s="1">
        <f t="shared" si="3578"/>
        <v>5.5961538461538458</v>
      </c>
      <c r="RM69" s="1">
        <f t="shared" si="3579"/>
        <v>8.3942307692307684E-3</v>
      </c>
      <c r="RN69" s="1">
        <f t="shared" si="3580"/>
        <v>64.123620350560074</v>
      </c>
      <c r="RO69" s="1"/>
      <c r="RP69" s="1"/>
      <c r="RQ69" s="1" t="s">
        <v>11</v>
      </c>
      <c r="RR69" s="1" t="s">
        <v>56</v>
      </c>
      <c r="RS69" s="1">
        <v>70</v>
      </c>
      <c r="RT69" s="1">
        <v>4</v>
      </c>
      <c r="RU69" s="1">
        <v>0.18</v>
      </c>
      <c r="RV69" s="1">
        <f t="shared" si="3581"/>
        <v>0.17399999999999999</v>
      </c>
      <c r="RW69" s="1">
        <f t="shared" si="3582"/>
        <v>6.4326923076923075</v>
      </c>
      <c r="RX69" s="1">
        <f t="shared" si="3583"/>
        <v>9.6490384615384606E-3</v>
      </c>
      <c r="RY69" s="1">
        <f t="shared" si="3584"/>
        <v>73.709109990592253</v>
      </c>
      <c r="RZ69" s="1"/>
      <c r="SA69" s="1"/>
      <c r="SB69" s="2" t="s">
        <v>11</v>
      </c>
      <c r="SC69" s="1" t="s">
        <v>57</v>
      </c>
      <c r="SD69" s="1">
        <v>71</v>
      </c>
      <c r="SE69" s="2">
        <v>4</v>
      </c>
      <c r="SF69" s="1">
        <v>4.8000000000000001E-2</v>
      </c>
      <c r="SG69" s="1">
        <f t="shared" si="3585"/>
        <v>4.3999999999999997E-2</v>
      </c>
      <c r="SH69" s="1">
        <f t="shared" si="3586"/>
        <v>2.2602739726027399</v>
      </c>
      <c r="SI69" s="1">
        <f t="shared" si="3587"/>
        <v>3.3904109589041097E-3</v>
      </c>
      <c r="SJ69" s="1">
        <f t="shared" si="3588"/>
        <v>25.899386273492706</v>
      </c>
      <c r="SK69" s="1"/>
      <c r="SL69" s="1"/>
      <c r="SM69" s="2" t="s">
        <v>11</v>
      </c>
      <c r="SN69" s="1" t="s">
        <v>58</v>
      </c>
      <c r="SO69" s="1">
        <v>72</v>
      </c>
      <c r="SP69" s="2">
        <v>4</v>
      </c>
      <c r="SQ69" s="1">
        <v>6.3E-2</v>
      </c>
      <c r="SR69" s="1">
        <f t="shared" si="3589"/>
        <v>5.7000000000000002E-2</v>
      </c>
      <c r="SS69" s="1">
        <f t="shared" si="3590"/>
        <v>2.6357388316151202</v>
      </c>
      <c r="ST69" s="1">
        <f t="shared" si="3591"/>
        <v>3.9536082474226804E-3</v>
      </c>
      <c r="SU69" s="1">
        <f t="shared" si="3592"/>
        <v>30.201656499825678</v>
      </c>
      <c r="SV69" s="1"/>
      <c r="SW69" s="1"/>
      <c r="SX69" s="2" t="s">
        <v>11</v>
      </c>
      <c r="SY69" s="1" t="s">
        <v>59</v>
      </c>
      <c r="SZ69" s="1">
        <v>73</v>
      </c>
      <c r="TA69" s="2">
        <v>4</v>
      </c>
      <c r="TB69" s="1">
        <v>7.6999999999999999E-2</v>
      </c>
      <c r="TC69" s="1">
        <f t="shared" si="3593"/>
        <v>7.0999999999999994E-2</v>
      </c>
      <c r="TD69" s="1">
        <f t="shared" si="3594"/>
        <v>3.0620689655172408</v>
      </c>
      <c r="TE69" s="1">
        <f t="shared" si="3595"/>
        <v>4.5931034482758612E-3</v>
      </c>
      <c r="TF69" s="1">
        <f t="shared" si="3596"/>
        <v>35.086767310196251</v>
      </c>
      <c r="TG69" s="1"/>
      <c r="TH69" s="1"/>
      <c r="TI69" s="2" t="s">
        <v>11</v>
      </c>
      <c r="TJ69" s="1" t="s">
        <v>60</v>
      </c>
      <c r="TK69" s="1">
        <v>74</v>
      </c>
      <c r="TL69" s="2">
        <v>4</v>
      </c>
      <c r="TM69" s="1">
        <v>8.7999999999999995E-2</v>
      </c>
      <c r="TN69" s="1">
        <f t="shared" si="3597"/>
        <v>8.199999999999999E-2</v>
      </c>
      <c r="TO69" s="1">
        <f t="shared" si="3598"/>
        <v>3.4364261168384878</v>
      </c>
      <c r="TP69" s="1">
        <f t="shared" si="3599"/>
        <v>5.1546391752577319E-3</v>
      </c>
      <c r="TQ69" s="1">
        <f t="shared" si="3600"/>
        <v>39.376344849837913</v>
      </c>
      <c r="TR69" s="1"/>
      <c r="TS69" s="1"/>
      <c r="TT69" s="2" t="s">
        <v>11</v>
      </c>
      <c r="TU69" s="1" t="s">
        <v>61</v>
      </c>
      <c r="TV69" s="1">
        <v>77</v>
      </c>
      <c r="TW69" s="2">
        <v>4</v>
      </c>
      <c r="TX69" s="1">
        <v>0.114</v>
      </c>
      <c r="TY69" s="1">
        <f t="shared" si="3601"/>
        <v>0.10500000000000001</v>
      </c>
      <c r="TZ69" s="1">
        <f t="shared" si="3602"/>
        <v>4.1993127147766325</v>
      </c>
      <c r="UA69" s="1">
        <f t="shared" si="3603"/>
        <v>6.2989690721649491E-3</v>
      </c>
      <c r="UB69" s="1">
        <f t="shared" si="3604"/>
        <v>48.117893406501935</v>
      </c>
      <c r="UC69" s="1"/>
      <c r="UD69" s="1"/>
      <c r="UE69" s="2" t="s">
        <v>11</v>
      </c>
      <c r="UF69" s="1" t="s">
        <v>62</v>
      </c>
      <c r="UG69" s="1">
        <v>78</v>
      </c>
      <c r="UH69" s="2">
        <v>4</v>
      </c>
      <c r="UI69" s="1">
        <v>0.11899999999999999</v>
      </c>
      <c r="UJ69" s="1">
        <f t="shared" si="3605"/>
        <v>0.11099999999999999</v>
      </c>
      <c r="UK69" s="1">
        <f t="shared" si="3606"/>
        <v>4.0034602076124566</v>
      </c>
      <c r="UL69" s="1">
        <f t="shared" si="3607"/>
        <v>6.0051903114186848E-3</v>
      </c>
      <c r="UM69" s="1">
        <f t="shared" si="3608"/>
        <v>45.873714250717562</v>
      </c>
      <c r="UN69" s="1"/>
      <c r="UO69" s="1"/>
      <c r="UP69" s="2" t="s">
        <v>11</v>
      </c>
      <c r="UQ69" s="1" t="s">
        <v>63</v>
      </c>
      <c r="UR69" s="1">
        <v>79</v>
      </c>
      <c r="US69" s="2">
        <v>4</v>
      </c>
      <c r="UT69" s="1">
        <v>0.126</v>
      </c>
      <c r="UU69" s="1">
        <f t="shared" si="3609"/>
        <v>0.11700000000000001</v>
      </c>
      <c r="UV69" s="1">
        <f t="shared" si="3610"/>
        <v>4.6068965517241374</v>
      </c>
      <c r="UW69" s="1">
        <f t="shared" si="3611"/>
        <v>6.9103448275862059E-3</v>
      </c>
      <c r="UX69" s="1">
        <f t="shared" si="3612"/>
        <v>52.788199466691658</v>
      </c>
      <c r="UY69" s="1"/>
      <c r="UZ69" s="1"/>
      <c r="VA69" s="2" t="s">
        <v>11</v>
      </c>
      <c r="VB69" s="1" t="s">
        <v>64</v>
      </c>
      <c r="VC69" s="1">
        <v>80</v>
      </c>
      <c r="VD69" s="2">
        <v>4</v>
      </c>
      <c r="VE69" s="1">
        <v>0.13700000000000001</v>
      </c>
      <c r="VF69" s="1">
        <f t="shared" si="3613"/>
        <v>0.127</v>
      </c>
      <c r="VG69" s="1">
        <f t="shared" si="2764"/>
        <v>4.9241379310344833</v>
      </c>
      <c r="VH69" s="1">
        <f t="shared" si="3614"/>
        <v>7.3862068965517254E-3</v>
      </c>
      <c r="VI69" s="1">
        <f t="shared" si="3615"/>
        <v>56.423314998829127</v>
      </c>
      <c r="VJ69" s="1"/>
      <c r="VK69" s="1"/>
      <c r="VL69" s="2" t="s">
        <v>11</v>
      </c>
      <c r="VM69" s="1" t="s">
        <v>65</v>
      </c>
      <c r="VN69" s="1">
        <v>84</v>
      </c>
      <c r="VO69" s="2">
        <v>4</v>
      </c>
      <c r="VP69" s="1">
        <v>0.16400000000000001</v>
      </c>
      <c r="VQ69" s="1">
        <f t="shared" si="3616"/>
        <v>0.152</v>
      </c>
      <c r="VR69" s="1">
        <f t="shared" si="3617"/>
        <v>5.7938144329896906</v>
      </c>
      <c r="VS69" s="1">
        <f t="shared" si="3618"/>
        <v>8.6907216494845358E-3</v>
      </c>
      <c r="VT69" s="1">
        <f t="shared" si="3619"/>
        <v>66.388517416826716</v>
      </c>
      <c r="VU69" s="1"/>
      <c r="VV69" s="1"/>
      <c r="VW69" s="2" t="s">
        <v>11</v>
      </c>
      <c r="VX69" s="1" t="s">
        <v>66</v>
      </c>
      <c r="VY69" s="1">
        <v>85</v>
      </c>
      <c r="VZ69" s="2">
        <v>4</v>
      </c>
      <c r="WA69" s="1">
        <v>3.7999999999999999E-2</v>
      </c>
      <c r="WB69" s="1">
        <f t="shared" si="3620"/>
        <v>3.3000000000000002E-2</v>
      </c>
      <c r="WC69" s="1">
        <f t="shared" si="3621"/>
        <v>1.3832752613240418</v>
      </c>
      <c r="WD69" s="1">
        <f t="shared" si="3622"/>
        <v>2.0749128919860626E-3</v>
      </c>
      <c r="WE69" s="1">
        <f t="shared" si="3623"/>
        <v>15.850282200234231</v>
      </c>
      <c r="WF69" s="1"/>
      <c r="WG69" s="1"/>
      <c r="WH69" s="2" t="s">
        <v>11</v>
      </c>
      <c r="WI69" s="1" t="s">
        <v>67</v>
      </c>
      <c r="WJ69" s="1">
        <v>86</v>
      </c>
      <c r="WK69" s="2">
        <v>4</v>
      </c>
      <c r="WL69" s="1">
        <v>5.5E-2</v>
      </c>
      <c r="WM69" s="1">
        <f t="shared" si="3624"/>
        <v>4.7E-2</v>
      </c>
      <c r="WN69" s="1">
        <f t="shared" si="3625"/>
        <v>1.7881944444444444</v>
      </c>
      <c r="WO69" s="1">
        <f t="shared" si="3626"/>
        <v>2.6822916666666666E-3</v>
      </c>
      <c r="WP69" s="1">
        <f t="shared" si="3627"/>
        <v>20.49005528097555</v>
      </c>
      <c r="WQ69" s="1"/>
      <c r="WR69" s="1"/>
      <c r="WS69" s="2" t="s">
        <v>11</v>
      </c>
      <c r="WT69" s="1" t="s">
        <v>68</v>
      </c>
      <c r="WU69" s="1">
        <v>87</v>
      </c>
      <c r="WV69" s="2">
        <v>4</v>
      </c>
      <c r="WW69" s="1">
        <v>6.6000000000000003E-2</v>
      </c>
      <c r="WX69" s="1">
        <f t="shared" si="3628"/>
        <v>5.9000000000000004E-2</v>
      </c>
      <c r="WY69" s="1">
        <f t="shared" si="3629"/>
        <v>2.1951219512195124</v>
      </c>
      <c r="WZ69" s="1">
        <f t="shared" si="3630"/>
        <v>3.2926829268292686E-3</v>
      </c>
      <c r="XA69" s="1">
        <f t="shared" si="3631"/>
        <v>25.152840771152562</v>
      </c>
      <c r="XB69" s="1"/>
      <c r="XC69" s="1"/>
      <c r="XD69" s="2" t="s">
        <v>11</v>
      </c>
      <c r="XE69" s="1" t="s">
        <v>69</v>
      </c>
      <c r="XF69" s="1">
        <v>88</v>
      </c>
      <c r="XG69" s="2">
        <v>4</v>
      </c>
      <c r="XH69" s="1">
        <v>8.2000000000000003E-2</v>
      </c>
      <c r="XI69" s="1">
        <f t="shared" si="3632"/>
        <v>7.3000000000000009E-2</v>
      </c>
      <c r="XJ69" s="1">
        <f t="shared" si="3633"/>
        <v>2.6527777777777781</v>
      </c>
      <c r="XK69" s="1">
        <f t="shared" si="3634"/>
        <v>3.9791666666666673E-3</v>
      </c>
      <c r="XL69" s="1">
        <f t="shared" si="3635"/>
        <v>30.396897543039461</v>
      </c>
      <c r="XM69" s="1"/>
      <c r="XN69" s="1"/>
      <c r="XO69" s="2" t="s">
        <v>11</v>
      </c>
      <c r="XP69" s="1" t="s">
        <v>70</v>
      </c>
      <c r="XQ69" s="1">
        <v>91</v>
      </c>
      <c r="XR69" s="2">
        <v>4</v>
      </c>
      <c r="XS69" s="1">
        <v>0.108</v>
      </c>
      <c r="XT69" s="1">
        <f t="shared" si="3636"/>
        <v>9.7000000000000003E-2</v>
      </c>
      <c r="XU69" s="1">
        <f t="shared" si="3637"/>
        <v>3.4775086505190314</v>
      </c>
      <c r="XV69" s="1">
        <f t="shared" si="3638"/>
        <v>5.2162629757785475E-3</v>
      </c>
      <c r="XW69" s="1">
        <f t="shared" si="3639"/>
        <v>39.847089733769373</v>
      </c>
      <c r="XX69" s="1"/>
      <c r="XY69" s="1"/>
      <c r="XZ69" s="2" t="s">
        <v>11</v>
      </c>
      <c r="YA69" s="1" t="s">
        <v>71</v>
      </c>
      <c r="YB69" s="1">
        <v>92</v>
      </c>
      <c r="YC69" s="2">
        <v>4</v>
      </c>
      <c r="YD69" s="1">
        <v>0.11799999999999999</v>
      </c>
      <c r="YE69" s="1">
        <f t="shared" si="3640"/>
        <v>0.107</v>
      </c>
      <c r="YF69" s="1">
        <f t="shared" si="3641"/>
        <v>3.93127147766323</v>
      </c>
      <c r="YG69" s="1">
        <f t="shared" si="3642"/>
        <v>5.8969072164948453E-3</v>
      </c>
      <c r="YH69" s="1">
        <f t="shared" si="3643"/>
        <v>45.046538508214567</v>
      </c>
      <c r="YI69" s="1"/>
      <c r="YJ69" s="1"/>
      <c r="YK69" s="2" t="s">
        <v>11</v>
      </c>
      <c r="YL69" s="1" t="s">
        <v>72</v>
      </c>
      <c r="YM69" s="1">
        <v>93</v>
      </c>
      <c r="YN69" s="2">
        <v>4</v>
      </c>
      <c r="YO69" s="1">
        <v>0.121</v>
      </c>
      <c r="YP69" s="1">
        <f t="shared" si="3644"/>
        <v>0.11</v>
      </c>
      <c r="YQ69" s="1">
        <f t="shared" si="3645"/>
        <v>3.9863481228668944</v>
      </c>
      <c r="YR69" s="1">
        <f t="shared" si="3646"/>
        <v>5.9795221843003416E-3</v>
      </c>
      <c r="YS69" s="1">
        <f t="shared" si="3647"/>
        <v>45.677635147855661</v>
      </c>
      <c r="YT69" s="1"/>
      <c r="YU69" s="1"/>
      <c r="YV69" s="2" t="s">
        <v>11</v>
      </c>
      <c r="YW69" s="1" t="s">
        <v>73</v>
      </c>
      <c r="YX69" s="1">
        <v>94</v>
      </c>
      <c r="YY69" s="2">
        <v>4</v>
      </c>
      <c r="YZ69" s="1">
        <v>0.128</v>
      </c>
      <c r="ZA69" s="1">
        <f t="shared" si="3648"/>
        <v>0.115</v>
      </c>
      <c r="ZB69" s="1">
        <f t="shared" si="3649"/>
        <v>4.1088435374149661</v>
      </c>
      <c r="ZC69" s="1">
        <f t="shared" si="3650"/>
        <v>6.1632653061224497E-3</v>
      </c>
      <c r="ZD69" s="1">
        <f t="shared" si="3651"/>
        <v>47.081250858414364</v>
      </c>
      <c r="ZE69" s="1"/>
      <c r="ZF69" s="1"/>
      <c r="ZG69" s="2" t="s">
        <v>11</v>
      </c>
      <c r="ZH69" s="1" t="s">
        <v>74</v>
      </c>
      <c r="ZI69" s="1">
        <v>95</v>
      </c>
      <c r="ZJ69" s="2">
        <v>4</v>
      </c>
      <c r="ZK69" s="1">
        <v>0.13700000000000001</v>
      </c>
      <c r="ZL69" s="1">
        <f t="shared" si="3652"/>
        <v>0.12400000000000001</v>
      </c>
      <c r="ZM69" s="1">
        <f t="shared" si="3653"/>
        <v>4.4353741496598644</v>
      </c>
      <c r="ZN69" s="1">
        <f t="shared" si="3654"/>
        <v>6.6530612244897966E-3</v>
      </c>
      <c r="ZO69" s="1">
        <f t="shared" si="3655"/>
        <v>50.822807218023449</v>
      </c>
      <c r="ZP69" s="1"/>
      <c r="ZQ69" s="1"/>
      <c r="ZR69" s="2" t="s">
        <v>11</v>
      </c>
      <c r="ZS69" s="1" t="s">
        <v>75</v>
      </c>
      <c r="ZT69" s="1">
        <v>99</v>
      </c>
      <c r="ZU69" s="2">
        <v>4</v>
      </c>
      <c r="ZV69" s="1">
        <v>0.153</v>
      </c>
      <c r="ZW69" s="1">
        <f t="shared" si="3656"/>
        <v>0.13800000000000001</v>
      </c>
      <c r="ZX69" s="1">
        <f t="shared" si="3657"/>
        <v>4.794520547945206</v>
      </c>
      <c r="ZY69" s="1">
        <f t="shared" si="3658"/>
        <v>7.191780821917809E-3</v>
      </c>
      <c r="ZZ69" s="1">
        <f t="shared" si="3659"/>
        <v>54.938092095287558</v>
      </c>
      <c r="AAA69" s="1"/>
      <c r="AAB69" s="1"/>
      <c r="AAC69" s="2" t="s">
        <v>11</v>
      </c>
      <c r="AAD69" s="1" t="s">
        <v>76</v>
      </c>
      <c r="AAE69" s="1">
        <v>100</v>
      </c>
      <c r="AAF69" s="2">
        <v>4</v>
      </c>
      <c r="AAG69" s="1">
        <v>3.7999999999999999E-2</v>
      </c>
      <c r="AAH69" s="1">
        <f t="shared" si="3660"/>
        <v>3.5999999999999997E-2</v>
      </c>
      <c r="AAI69" s="1">
        <f t="shared" si="3661"/>
        <v>2.1413793103448278</v>
      </c>
      <c r="AAJ69" s="1">
        <f t="shared" si="3662"/>
        <v>3.2120689655172419E-3</v>
      </c>
      <c r="AAK69" s="1">
        <f t="shared" si="3663"/>
        <v>24.537029841927794</v>
      </c>
      <c r="AAL69" s="1"/>
      <c r="AAM69" s="1"/>
      <c r="AAN69" s="2" t="s">
        <v>11</v>
      </c>
      <c r="AAO69" s="1" t="s">
        <v>77</v>
      </c>
      <c r="AAP69" s="1">
        <v>101</v>
      </c>
      <c r="AAQ69" s="2">
        <v>4</v>
      </c>
      <c r="AAR69" s="1">
        <v>5.6000000000000001E-2</v>
      </c>
      <c r="AAS69" s="1">
        <f t="shared" si="3664"/>
        <v>4.9000000000000002E-2</v>
      </c>
      <c r="AAT69" s="1">
        <f t="shared" si="3665"/>
        <v>2.394463667820069</v>
      </c>
      <c r="AAU69" s="1">
        <f t="shared" si="3666"/>
        <v>3.5916955017301034E-3</v>
      </c>
      <c r="AAV69" s="1">
        <f t="shared" si="3667"/>
        <v>27.437001090316812</v>
      </c>
      <c r="AAW69" s="1"/>
      <c r="AAX69" s="1"/>
      <c r="AAY69" s="2" t="s">
        <v>11</v>
      </c>
      <c r="AAZ69" s="1" t="s">
        <v>78</v>
      </c>
      <c r="ABA69" s="1">
        <v>102</v>
      </c>
      <c r="ABB69" s="2">
        <v>4</v>
      </c>
      <c r="ABC69" s="1">
        <v>6.4000000000000001E-2</v>
      </c>
      <c r="ABD69" s="1">
        <f t="shared" si="3668"/>
        <v>5.7000000000000002E-2</v>
      </c>
      <c r="ABE69" s="1">
        <f t="shared" si="3669"/>
        <v>2.7172413793103449</v>
      </c>
      <c r="ABF69" s="1">
        <f t="shared" si="3670"/>
        <v>4.0758620689655177E-3</v>
      </c>
      <c r="ABG69" s="1">
        <f t="shared" si="3671"/>
        <v>31.13555477526425</v>
      </c>
      <c r="ABH69" s="1"/>
      <c r="ABI69" s="1"/>
      <c r="ABJ69" s="2" t="s">
        <v>11</v>
      </c>
      <c r="ABK69" s="1" t="s">
        <v>79</v>
      </c>
      <c r="ABL69" s="1">
        <v>112</v>
      </c>
      <c r="ABM69" s="2">
        <v>4</v>
      </c>
      <c r="ABN69" s="1">
        <v>0.129</v>
      </c>
      <c r="ABO69" s="1">
        <f t="shared" si="4251"/>
        <v>0.112</v>
      </c>
      <c r="ABP69" s="1">
        <f t="shared" si="3672"/>
        <v>4.6598639455782322</v>
      </c>
      <c r="ABQ69" s="1">
        <f t="shared" si="3673"/>
        <v>6.9897959183673483E-3</v>
      </c>
      <c r="ABR69" s="1">
        <f t="shared" si="3674"/>
        <v>53.395127215254703</v>
      </c>
      <c r="ABS69" s="1"/>
      <c r="ABT69" s="1"/>
      <c r="ABU69" s="2" t="s">
        <v>11</v>
      </c>
      <c r="ABV69" s="1" t="s">
        <v>80</v>
      </c>
      <c r="ABW69" s="1">
        <v>113</v>
      </c>
      <c r="ABX69" s="2">
        <v>4</v>
      </c>
      <c r="ABY69" s="1">
        <v>4.1000000000000002E-2</v>
      </c>
      <c r="ABZ69" s="1">
        <f t="shared" si="3675"/>
        <v>2.8000000000000004E-2</v>
      </c>
      <c r="ACA69" s="1">
        <f t="shared" si="3676"/>
        <v>0.66071428571428581</v>
      </c>
      <c r="ACB69" s="1">
        <f t="shared" si="3677"/>
        <v>9.9107142857142883E-4</v>
      </c>
      <c r="ACC69" s="1">
        <f t="shared" si="3678"/>
        <v>7.5708054463965162</v>
      </c>
      <c r="ACD69" s="1"/>
      <c r="ACE69" s="1"/>
      <c r="ACF69" s="2" t="s">
        <v>11</v>
      </c>
      <c r="ACG69" s="1" t="s">
        <v>81</v>
      </c>
      <c r="ACH69" s="1">
        <v>114</v>
      </c>
      <c r="ACI69" s="2">
        <v>4</v>
      </c>
      <c r="ACJ69" s="1">
        <v>5.8999999999999997E-2</v>
      </c>
      <c r="ACK69" s="1">
        <f t="shared" si="3679"/>
        <v>4.4999999999999998E-2</v>
      </c>
      <c r="ACL69" s="1">
        <f t="shared" si="3680"/>
        <v>1.193548387096774</v>
      </c>
      <c r="ACM69" s="1">
        <f t="shared" si="3681"/>
        <v>1.7903225806451611E-3</v>
      </c>
      <c r="ACN69" s="1">
        <f t="shared" si="3682"/>
        <v>13.676293709619507</v>
      </c>
      <c r="ACO69" s="1"/>
      <c r="ACP69" s="1"/>
      <c r="ACQ69" s="2" t="s">
        <v>11</v>
      </c>
      <c r="ACR69" s="1" t="s">
        <v>82</v>
      </c>
      <c r="ACS69" s="1">
        <v>115</v>
      </c>
      <c r="ACT69" s="2">
        <v>4</v>
      </c>
      <c r="ACU69" s="1">
        <v>7.0999999999999994E-2</v>
      </c>
      <c r="ACV69" s="1">
        <f t="shared" si="3683"/>
        <v>5.6999999999999995E-2</v>
      </c>
      <c r="ACW69" s="1">
        <f t="shared" si="3684"/>
        <v>1.661921708185053</v>
      </c>
      <c r="ACX69" s="1">
        <f t="shared" si="3685"/>
        <v>2.4928825622775796E-3</v>
      </c>
      <c r="ACY69" s="1">
        <f t="shared" si="3686"/>
        <v>19.043157067823564</v>
      </c>
      <c r="ACZ69" s="1"/>
      <c r="ADA69" s="1"/>
      <c r="ADB69" s="2" t="s">
        <v>11</v>
      </c>
      <c r="ADC69" s="1" t="s">
        <v>83</v>
      </c>
      <c r="ADD69" s="1">
        <v>116</v>
      </c>
      <c r="ADE69" s="2">
        <v>4</v>
      </c>
      <c r="ADF69" s="1">
        <v>8.1000000000000003E-2</v>
      </c>
      <c r="ADG69" s="1">
        <f t="shared" si="3687"/>
        <v>6.5000000000000002E-2</v>
      </c>
      <c r="ADH69" s="1">
        <f t="shared" si="3688"/>
        <v>1.9466192170818506</v>
      </c>
      <c r="ADI69" s="1">
        <f t="shared" si="3689"/>
        <v>2.9199288256227759E-3</v>
      </c>
      <c r="ADJ69" s="1">
        <f t="shared" si="3690"/>
        <v>22.305368128692702</v>
      </c>
      <c r="ADK69" s="1"/>
      <c r="ADL69" s="1"/>
      <c r="ADM69" s="2" t="s">
        <v>11</v>
      </c>
      <c r="ADN69" s="1" t="s">
        <v>84</v>
      </c>
      <c r="ADO69" s="1">
        <v>119</v>
      </c>
      <c r="ADP69" s="2">
        <v>4</v>
      </c>
      <c r="ADQ69" s="1">
        <v>0.107</v>
      </c>
      <c r="ADR69" s="1">
        <f t="shared" si="3691"/>
        <v>0.09</v>
      </c>
      <c r="ADS69" s="1">
        <f t="shared" si="3692"/>
        <v>2.3309352517985613</v>
      </c>
      <c r="ADT69" s="1">
        <f t="shared" si="3693"/>
        <v>3.4964028776978419E-3</v>
      </c>
      <c r="ADU69" s="1">
        <f t="shared" si="3694"/>
        <v>26.709059696561997</v>
      </c>
      <c r="ADV69" s="1"/>
      <c r="ADW69" s="1"/>
      <c r="ADX69" s="2" t="s">
        <v>11</v>
      </c>
      <c r="ADY69" s="1" t="s">
        <v>85</v>
      </c>
      <c r="ADZ69" s="1">
        <v>120</v>
      </c>
      <c r="AEA69" s="2">
        <v>4</v>
      </c>
      <c r="AEB69" s="1">
        <v>0.108</v>
      </c>
      <c r="AEC69" s="1">
        <f t="shared" si="3695"/>
        <v>9.0999999999999998E-2</v>
      </c>
      <c r="AED69" s="1">
        <f t="shared" si="3696"/>
        <v>2.3381294964028778</v>
      </c>
      <c r="AEE69" s="1">
        <f t="shared" si="3697"/>
        <v>3.5071942446043168E-3</v>
      </c>
      <c r="AEF69" s="1">
        <f t="shared" si="3698"/>
        <v>26.791495065995832</v>
      </c>
      <c r="AEG69" s="1"/>
      <c r="AEH69" s="1"/>
      <c r="AEI69" s="2" t="s">
        <v>11</v>
      </c>
      <c r="AEJ69" s="1" t="s">
        <v>86</v>
      </c>
      <c r="AEK69" s="1">
        <v>121</v>
      </c>
      <c r="AEL69" s="2">
        <v>4</v>
      </c>
      <c r="AEM69" s="1">
        <v>0.112</v>
      </c>
      <c r="AEN69" s="1">
        <f t="shared" si="3699"/>
        <v>9.4E-2</v>
      </c>
      <c r="AEO69" s="1">
        <f t="shared" si="3700"/>
        <v>2.485611510791367</v>
      </c>
      <c r="AEP69" s="1">
        <f t="shared" si="3701"/>
        <v>3.7284172661870506E-3</v>
      </c>
      <c r="AEQ69" s="1">
        <f t="shared" si="3702"/>
        <v>28.481420139389417</v>
      </c>
      <c r="AER69" s="1"/>
      <c r="AES69" s="1"/>
      <c r="AET69" s="2" t="s">
        <v>11</v>
      </c>
      <c r="AEU69" s="1" t="s">
        <v>87</v>
      </c>
      <c r="AEV69" s="1">
        <v>122</v>
      </c>
      <c r="AEW69" s="2">
        <v>4</v>
      </c>
      <c r="AEX69" s="1">
        <v>0.123</v>
      </c>
      <c r="AEY69" s="1">
        <f t="shared" si="3703"/>
        <v>0.106</v>
      </c>
      <c r="AEZ69" s="1">
        <f t="shared" si="3704"/>
        <v>2.8669064748201438</v>
      </c>
      <c r="AFA69" s="1">
        <f t="shared" si="3705"/>
        <v>4.3003597122302159E-3</v>
      </c>
      <c r="AFB69" s="1">
        <f t="shared" si="3706"/>
        <v>32.850494719382581</v>
      </c>
      <c r="AFC69" s="1"/>
      <c r="AFD69" s="1"/>
      <c r="AFE69" s="2" t="s">
        <v>11</v>
      </c>
      <c r="AFF69" s="1" t="s">
        <v>88</v>
      </c>
      <c r="AFG69" s="1">
        <v>123</v>
      </c>
      <c r="AFH69" s="2">
        <v>4</v>
      </c>
      <c r="AFI69" s="1">
        <v>0.13</v>
      </c>
      <c r="AFJ69" s="1">
        <f t="shared" si="3707"/>
        <v>0.113</v>
      </c>
      <c r="AFK69" s="1">
        <f t="shared" si="3708"/>
        <v>3.1151079136690654</v>
      </c>
      <c r="AFL69" s="1">
        <f t="shared" si="3709"/>
        <v>4.6726618705035979E-3</v>
      </c>
      <c r="AFM69" s="1">
        <f t="shared" si="3710"/>
        <v>35.694514964849837</v>
      </c>
      <c r="AFN69" s="1"/>
      <c r="AFO69" s="1"/>
      <c r="AFP69" s="2" t="s">
        <v>11</v>
      </c>
      <c r="AFQ69" s="1" t="s">
        <v>89</v>
      </c>
      <c r="AFR69" s="1">
        <v>126</v>
      </c>
      <c r="AFS69" s="2">
        <v>4</v>
      </c>
      <c r="AFT69" s="1">
        <v>0.14399999999999999</v>
      </c>
      <c r="AFU69" s="1">
        <f t="shared" si="3711"/>
        <v>0.126</v>
      </c>
      <c r="AFV69" s="1">
        <f t="shared" si="3712"/>
        <v>3.7224199288256226</v>
      </c>
      <c r="AFW69" s="1">
        <f t="shared" si="3713"/>
        <v>5.5836298932384343E-3</v>
      </c>
      <c r="AFX69" s="1">
        <f t="shared" si="3714"/>
        <v>42.653409620863926</v>
      </c>
      <c r="AFY69" s="1"/>
      <c r="AFZ69" s="1"/>
      <c r="AGA69" s="2" t="s">
        <v>11</v>
      </c>
      <c r="AGB69" s="1" t="s">
        <v>90</v>
      </c>
      <c r="AGC69" s="1">
        <v>127</v>
      </c>
      <c r="AGD69" s="2">
        <v>4</v>
      </c>
      <c r="AGE69" s="1">
        <v>5.3999999999999999E-2</v>
      </c>
      <c r="AGF69" s="1">
        <f t="shared" si="3715"/>
        <v>3.9E-2</v>
      </c>
      <c r="AGG69" s="1">
        <f t="shared" si="3716"/>
        <v>1.5521885521885521</v>
      </c>
      <c r="AGH69" s="1">
        <f t="shared" si="3717"/>
        <v>2.3282828282828283E-3</v>
      </c>
      <c r="AGI69" s="1">
        <f t="shared" si="3718"/>
        <v>17.785777905557595</v>
      </c>
      <c r="AGJ69" s="1"/>
      <c r="AGK69" s="1"/>
      <c r="AGL69" s="2" t="s">
        <v>11</v>
      </c>
      <c r="AGM69" s="1" t="s">
        <v>91</v>
      </c>
      <c r="AGN69" s="1">
        <v>128</v>
      </c>
      <c r="AGO69" s="2">
        <v>4</v>
      </c>
      <c r="AGP69" s="1">
        <v>6.2E-2</v>
      </c>
      <c r="AGQ69" s="1">
        <f t="shared" si="3719"/>
        <v>4.7E-2</v>
      </c>
      <c r="AGR69" s="1">
        <f t="shared" si="3720"/>
        <v>1.8528428093645484</v>
      </c>
      <c r="AGS69" s="1">
        <f t="shared" si="3721"/>
        <v>2.7792642140468224E-3</v>
      </c>
      <c r="AGT69" s="1">
        <f t="shared" si="3722"/>
        <v>21.230829627497553</v>
      </c>
      <c r="AGU69" s="1"/>
      <c r="AGV69" s="1"/>
      <c r="AGW69" s="2" t="s">
        <v>11</v>
      </c>
      <c r="AGX69" s="1" t="s">
        <v>92</v>
      </c>
      <c r="AGY69" s="1">
        <v>129</v>
      </c>
      <c r="AGZ69" s="2">
        <v>4</v>
      </c>
      <c r="AHA69" s="1">
        <v>6.7000000000000004E-2</v>
      </c>
      <c r="AHB69" s="1">
        <f t="shared" si="3723"/>
        <v>5.3000000000000005E-2</v>
      </c>
      <c r="AHC69" s="1">
        <f t="shared" si="3724"/>
        <v>2.1395348837209309</v>
      </c>
      <c r="AHD69" s="1">
        <f t="shared" si="3725"/>
        <v>3.2093023255813963E-3</v>
      </c>
      <c r="AHE69" s="1">
        <f t="shared" si="3726"/>
        <v>24.515895449299091</v>
      </c>
      <c r="AHF69" s="1"/>
      <c r="AHG69" s="1"/>
      <c r="AHH69" s="2" t="s">
        <v>11</v>
      </c>
      <c r="AHI69" s="1" t="s">
        <v>93</v>
      </c>
      <c r="AHJ69" s="1">
        <v>130</v>
      </c>
      <c r="AHK69" s="2">
        <v>4</v>
      </c>
      <c r="AHL69" s="1">
        <v>7.4999999999999997E-2</v>
      </c>
      <c r="AHM69" s="1">
        <f t="shared" si="3727"/>
        <v>6.0999999999999999E-2</v>
      </c>
      <c r="AHN69" s="1">
        <f t="shared" si="3728"/>
        <v>2.4046822742474916</v>
      </c>
      <c r="AHO69" s="1">
        <f t="shared" si="3729"/>
        <v>3.6070234113712374E-3</v>
      </c>
      <c r="AHP69" s="1">
        <f t="shared" si="3730"/>
        <v>27.554091159152964</v>
      </c>
      <c r="AHQ69" s="1"/>
      <c r="AHR69" s="1"/>
      <c r="AHS69" s="2" t="s">
        <v>11</v>
      </c>
      <c r="AHT69" s="1" t="s">
        <v>94</v>
      </c>
      <c r="AHU69" s="1">
        <v>133</v>
      </c>
      <c r="AHV69" s="2">
        <v>4</v>
      </c>
      <c r="AHW69" s="1">
        <v>0.09</v>
      </c>
      <c r="AHX69" s="1">
        <f t="shared" si="3731"/>
        <v>7.3999999999999996E-2</v>
      </c>
      <c r="AHY69" s="1">
        <f t="shared" si="3732"/>
        <v>2.8538205980066449</v>
      </c>
      <c r="AHZ69" s="1">
        <f t="shared" si="3733"/>
        <v>4.2807308970099671E-3</v>
      </c>
      <c r="AIA69" s="1">
        <f t="shared" si="3734"/>
        <v>32.700549985943965</v>
      </c>
      <c r="AIB69" s="1"/>
      <c r="AIC69" s="1"/>
      <c r="AID69" s="2" t="s">
        <v>11</v>
      </c>
      <c r="AIE69" s="1" t="s">
        <v>95</v>
      </c>
      <c r="AIF69" s="1">
        <v>134</v>
      </c>
      <c r="AIG69" s="2">
        <v>4</v>
      </c>
      <c r="AIH69" s="1">
        <v>9.0999999999999998E-2</v>
      </c>
      <c r="AII69" s="1">
        <f t="shared" si="3735"/>
        <v>7.3999999999999996E-2</v>
      </c>
      <c r="AIJ69" s="1">
        <f t="shared" si="3736"/>
        <v>2.8405315614617939</v>
      </c>
      <c r="AIK69" s="1">
        <f t="shared" si="3737"/>
        <v>4.260797342192691E-3</v>
      </c>
      <c r="AIL69" s="1">
        <f t="shared" si="3738"/>
        <v>32.548277343401736</v>
      </c>
      <c r="AIM69" s="1"/>
      <c r="AIN69" s="1"/>
      <c r="AIO69" s="2" t="s">
        <v>11</v>
      </c>
      <c r="AIP69" s="1" t="s">
        <v>96</v>
      </c>
      <c r="AIQ69" s="1">
        <v>135</v>
      </c>
      <c r="AIR69" s="2">
        <v>4</v>
      </c>
      <c r="AIS69" s="1">
        <v>9.5000000000000001E-2</v>
      </c>
      <c r="AIT69" s="1">
        <f t="shared" si="3739"/>
        <v>8.1000000000000003E-2</v>
      </c>
      <c r="AIU69" s="1">
        <f t="shared" si="3740"/>
        <v>3.1158940397350992</v>
      </c>
      <c r="AIV69" s="1">
        <f t="shared" si="3741"/>
        <v>4.673841059602649E-3</v>
      </c>
      <c r="AIW69" s="1">
        <f t="shared" si="3742"/>
        <v>35.703522803231671</v>
      </c>
      <c r="AIX69" s="1"/>
      <c r="AIY69" s="1"/>
      <c r="AIZ69" s="2" t="s">
        <v>11</v>
      </c>
      <c r="AJA69" s="1" t="s">
        <v>97</v>
      </c>
      <c r="AJB69" s="1">
        <v>136</v>
      </c>
      <c r="AJC69" s="2">
        <v>4</v>
      </c>
      <c r="AJD69" s="1">
        <v>0.10100000000000001</v>
      </c>
      <c r="AJE69" s="1">
        <f t="shared" si="3743"/>
        <v>8.5000000000000006E-2</v>
      </c>
      <c r="AJF69" s="1">
        <f t="shared" si="3744"/>
        <v>3.2384105960264904</v>
      </c>
      <c r="AJG69" s="1">
        <f t="shared" si="3745"/>
        <v>4.8576158940397355E-3</v>
      </c>
      <c r="AJH69" s="1">
        <f t="shared" si="3746"/>
        <v>37.107380766801889</v>
      </c>
      <c r="AJI69" s="1"/>
      <c r="AJJ69" s="1"/>
      <c r="AJK69" s="2" t="s">
        <v>11</v>
      </c>
      <c r="AJL69" s="1" t="s">
        <v>98</v>
      </c>
      <c r="AJM69" s="1">
        <v>140</v>
      </c>
      <c r="AJN69" s="2">
        <v>4</v>
      </c>
      <c r="AJO69" s="1">
        <v>0.113</v>
      </c>
      <c r="AJP69" s="1">
        <f t="shared" si="3747"/>
        <v>9.7000000000000003E-2</v>
      </c>
      <c r="AJQ69" s="1">
        <f t="shared" si="3748"/>
        <v>3.6928104575163401</v>
      </c>
      <c r="AJR69" s="1">
        <f t="shared" si="3749"/>
        <v>5.5392156862745104E-3</v>
      </c>
      <c r="AJS69" s="1">
        <f t="shared" si="3750"/>
        <v>42.314129009713078</v>
      </c>
      <c r="AJT69" s="1"/>
      <c r="AJU69" s="1"/>
      <c r="AJV69" s="2" t="s">
        <v>11</v>
      </c>
      <c r="AJW69" s="1" t="s">
        <v>99</v>
      </c>
      <c r="AJX69" s="1">
        <v>141</v>
      </c>
      <c r="AJY69" s="2">
        <v>4</v>
      </c>
      <c r="AJZ69" s="1">
        <v>4.5999999999999999E-2</v>
      </c>
      <c r="AKA69" s="1">
        <f t="shared" si="3751"/>
        <v>2.5999999999999999E-2</v>
      </c>
      <c r="AKB69" s="1">
        <f t="shared" si="3752"/>
        <v>1.0237288135593221</v>
      </c>
      <c r="AKC69" s="1">
        <f t="shared" si="3753"/>
        <v>1.5355932203389832E-3</v>
      </c>
      <c r="AKD69" s="1">
        <f t="shared" si="3754"/>
        <v>11.730413349469341</v>
      </c>
      <c r="AKE69" s="1"/>
      <c r="AKF69" s="1"/>
      <c r="AKG69" s="2" t="s">
        <v>11</v>
      </c>
      <c r="AKH69" s="1" t="s">
        <v>100</v>
      </c>
      <c r="AKI69" s="1">
        <v>143</v>
      </c>
      <c r="AKJ69" s="2">
        <v>4</v>
      </c>
      <c r="AKK69" s="1">
        <v>6.4000000000000001E-2</v>
      </c>
      <c r="AKL69" s="1">
        <f t="shared" si="3755"/>
        <v>4.2000000000000003E-2</v>
      </c>
      <c r="AKM69" s="1">
        <f t="shared" si="3756"/>
        <v>1.5559322033898306</v>
      </c>
      <c r="AKN69" s="1">
        <f t="shared" si="3757"/>
        <v>2.3338983050847461E-3</v>
      </c>
      <c r="AKO69" s="1">
        <f t="shared" si="3758"/>
        <v>17.82867459406102</v>
      </c>
      <c r="AKP69" s="1"/>
      <c r="AKQ69" s="1"/>
      <c r="AKR69" s="2" t="s">
        <v>11</v>
      </c>
      <c r="AKS69" s="1" t="s">
        <v>101</v>
      </c>
      <c r="AKT69" s="1">
        <v>144</v>
      </c>
      <c r="AKU69" s="2">
        <v>4</v>
      </c>
      <c r="AKV69" s="1">
        <v>7.0000000000000007E-2</v>
      </c>
      <c r="AKW69" s="1">
        <f t="shared" si="3759"/>
        <v>4.7000000000000007E-2</v>
      </c>
      <c r="AKX69" s="1">
        <f t="shared" si="3760"/>
        <v>1.6949152542372885</v>
      </c>
      <c r="AKY69" s="1">
        <f t="shared" si="3761"/>
        <v>2.5423728813559329E-3</v>
      </c>
      <c r="AKZ69" s="1">
        <f t="shared" si="3762"/>
        <v>19.421214154750569</v>
      </c>
      <c r="ALA69" s="1"/>
      <c r="ALB69" s="1"/>
      <c r="ALC69" s="2" t="s">
        <v>11</v>
      </c>
      <c r="ALD69" s="1" t="s">
        <v>102</v>
      </c>
      <c r="ALE69" s="1">
        <v>147</v>
      </c>
      <c r="ALF69" s="2">
        <v>4</v>
      </c>
      <c r="ALG69" s="1">
        <v>8.3000000000000004E-2</v>
      </c>
      <c r="ALH69" s="1">
        <f t="shared" si="3763"/>
        <v>5.7000000000000009E-2</v>
      </c>
      <c r="ALI69" s="1">
        <f t="shared" si="3764"/>
        <v>2.0372881355932209</v>
      </c>
      <c r="ALJ69" s="1">
        <f t="shared" si="3765"/>
        <v>3.0559322033898314E-3</v>
      </c>
      <c r="ALK69" s="1">
        <f t="shared" si="3766"/>
        <v>23.344299414010184</v>
      </c>
      <c r="ALL69" s="1"/>
      <c r="ALM69" s="1"/>
      <c r="ALN69" s="2" t="s">
        <v>11</v>
      </c>
      <c r="ALO69" s="1" t="s">
        <v>103</v>
      </c>
      <c r="ALP69" s="1">
        <v>148</v>
      </c>
      <c r="ALQ69" s="2">
        <v>4</v>
      </c>
      <c r="ALR69" s="1">
        <v>8.5000000000000006E-2</v>
      </c>
      <c r="ALS69" s="1">
        <f t="shared" si="3767"/>
        <v>6.0000000000000005E-2</v>
      </c>
      <c r="ALT69" s="1">
        <f t="shared" si="3768"/>
        <v>2.0476190476190479</v>
      </c>
      <c r="ALU69" s="1">
        <f t="shared" si="3769"/>
        <v>3.0714285714285717E-3</v>
      </c>
      <c r="ALV69" s="1">
        <f t="shared" si="3770"/>
        <v>23.462676338381993</v>
      </c>
      <c r="ALW69" s="1"/>
      <c r="ALX69" s="1"/>
      <c r="ALY69" s="2" t="s">
        <v>11</v>
      </c>
      <c r="ALZ69" s="1" t="s">
        <v>104</v>
      </c>
      <c r="AMA69" s="1">
        <v>149</v>
      </c>
      <c r="AMB69" s="2">
        <v>4</v>
      </c>
      <c r="AMC69" s="1">
        <v>8.5000000000000006E-2</v>
      </c>
      <c r="AMD69" s="1">
        <f t="shared" si="3771"/>
        <v>6.5000000000000002E-2</v>
      </c>
      <c r="AME69" s="1">
        <f t="shared" si="3772"/>
        <v>2.304794520547945</v>
      </c>
      <c r="AMF69" s="1">
        <f t="shared" si="3773"/>
        <v>3.4571917808219176E-3</v>
      </c>
      <c r="AMG69" s="1">
        <f t="shared" si="3774"/>
        <v>26.409525700091802</v>
      </c>
      <c r="AMH69" s="1"/>
      <c r="AMI69" s="1"/>
      <c r="AMJ69" s="2" t="s">
        <v>11</v>
      </c>
      <c r="AMK69" s="1" t="s">
        <v>105</v>
      </c>
      <c r="AML69" s="1">
        <v>150</v>
      </c>
      <c r="AMM69" s="2">
        <v>4</v>
      </c>
      <c r="AMN69" s="1">
        <v>8.7999999999999995E-2</v>
      </c>
      <c r="AMO69" s="1">
        <f t="shared" si="3775"/>
        <v>6.8999999999999992E-2</v>
      </c>
      <c r="AMP69" s="1">
        <f t="shared" si="3776"/>
        <v>2.3356164383561642</v>
      </c>
      <c r="AMQ69" s="1">
        <f t="shared" si="3777"/>
        <v>3.5034246575342464E-3</v>
      </c>
      <c r="AMR69" s="1">
        <f t="shared" si="3778"/>
        <v>26.762699149275793</v>
      </c>
      <c r="AMS69" s="1"/>
      <c r="AMT69" s="1"/>
      <c r="AMU69" s="2" t="s">
        <v>11</v>
      </c>
      <c r="AMV69" s="1" t="s">
        <v>106</v>
      </c>
      <c r="AMW69" s="1">
        <v>151</v>
      </c>
      <c r="AMX69" s="2">
        <v>4</v>
      </c>
      <c r="AMY69" s="1">
        <v>9.5000000000000001E-2</v>
      </c>
      <c r="AMZ69" s="1">
        <f t="shared" si="3779"/>
        <v>7.4999999999999997E-2</v>
      </c>
      <c r="ANA69" s="1">
        <f t="shared" si="3780"/>
        <v>2.493150684931507</v>
      </c>
      <c r="ANB69" s="1">
        <f t="shared" si="3781"/>
        <v>3.7397260273972607E-3</v>
      </c>
      <c r="ANC69" s="1">
        <f t="shared" si="3782"/>
        <v>28.567807889549531</v>
      </c>
      <c r="AND69" s="1"/>
      <c r="ANE69" s="1"/>
      <c r="ANF69" s="2" t="s">
        <v>11</v>
      </c>
      <c r="ANG69" s="1" t="s">
        <v>107</v>
      </c>
      <c r="ANH69" s="1">
        <v>154</v>
      </c>
      <c r="ANI69" s="2">
        <v>4</v>
      </c>
      <c r="ANJ69" s="1">
        <v>0.1</v>
      </c>
      <c r="ANK69" s="1">
        <f t="shared" si="3783"/>
        <v>8.1000000000000003E-2</v>
      </c>
      <c r="ANL69" s="1">
        <f t="shared" si="3784"/>
        <v>2.693103448275862</v>
      </c>
      <c r="ANM69" s="1">
        <f t="shared" si="3785"/>
        <v>4.0396551724137929E-3</v>
      </c>
      <c r="ANN69" s="1">
        <f t="shared" si="3786"/>
        <v>30.858969897819005</v>
      </c>
      <c r="ANO69" s="1"/>
      <c r="ANP69" s="1"/>
      <c r="ANQ69" s="2" t="s">
        <v>11</v>
      </c>
      <c r="ANR69" s="1" t="s">
        <v>108</v>
      </c>
      <c r="ANS69" s="1">
        <v>155</v>
      </c>
      <c r="ANT69" s="2">
        <v>4</v>
      </c>
      <c r="ANU69" s="1">
        <v>4.5999999999999999E-2</v>
      </c>
      <c r="ANV69" s="1">
        <f t="shared" si="3787"/>
        <v>2.5999999999999999E-2</v>
      </c>
      <c r="ANW69" s="1">
        <f t="shared" si="4254"/>
        <v>0.63822525597269619</v>
      </c>
      <c r="ANX69" s="1">
        <f t="shared" si="3788"/>
        <v>9.5733788395904436E-4</v>
      </c>
      <c r="ANY69" s="1">
        <f t="shared" si="3789"/>
        <v>7.3131145313775754</v>
      </c>
      <c r="ANZ69" s="1"/>
      <c r="AOA69" s="1"/>
      <c r="AOB69" s="2" t="s">
        <v>11</v>
      </c>
      <c r="AOC69" s="1" t="s">
        <v>109</v>
      </c>
      <c r="AOD69" s="1">
        <v>156</v>
      </c>
      <c r="AOE69" s="2">
        <v>4</v>
      </c>
      <c r="AOF69" s="1">
        <v>5.6000000000000001E-2</v>
      </c>
      <c r="AOG69" s="1">
        <f t="shared" si="3790"/>
        <v>3.5000000000000003E-2</v>
      </c>
      <c r="AOH69" s="1">
        <f t="shared" si="3791"/>
        <v>0.98305084745762739</v>
      </c>
      <c r="AOI69" s="1">
        <f t="shared" si="3792"/>
        <v>1.4745762711864412E-3</v>
      </c>
      <c r="AOJ69" s="1">
        <f t="shared" si="3793"/>
        <v>11.264304209755331</v>
      </c>
      <c r="AOK69" s="1"/>
      <c r="AOL69" s="1"/>
      <c r="AOM69" s="2" t="s">
        <v>11</v>
      </c>
      <c r="AON69" s="1" t="s">
        <v>110</v>
      </c>
      <c r="AOO69" s="1">
        <v>157</v>
      </c>
      <c r="AOP69" s="2">
        <v>4</v>
      </c>
      <c r="AOQ69" s="1">
        <v>5.3999999999999999E-2</v>
      </c>
      <c r="AOR69" s="1">
        <f t="shared" si="3794"/>
        <v>0.04</v>
      </c>
      <c r="AOS69" s="1">
        <f t="shared" si="3795"/>
        <v>1.31740614334471</v>
      </c>
      <c r="AOT69" s="1">
        <f t="shared" si="3796"/>
        <v>1.9761092150170651E-3</v>
      </c>
      <c r="AOU69" s="1">
        <f t="shared" si="3797"/>
        <v>15.095519834822163</v>
      </c>
      <c r="AOV69" s="1"/>
      <c r="AOW69" s="1"/>
      <c r="AOX69" s="2" t="s">
        <v>11</v>
      </c>
      <c r="AOY69" s="1" t="s">
        <v>111</v>
      </c>
      <c r="AOZ69" s="1">
        <v>158</v>
      </c>
      <c r="APA69" s="2">
        <v>4</v>
      </c>
      <c r="APB69" s="1">
        <v>6.8000000000000005E-2</v>
      </c>
      <c r="APC69" s="1">
        <f t="shared" si="3798"/>
        <v>4.8000000000000001E-2</v>
      </c>
      <c r="APD69" s="1">
        <f t="shared" si="3799"/>
        <v>1.3356164383561644</v>
      </c>
      <c r="APE69" s="1">
        <f t="shared" si="3800"/>
        <v>2.0034246575342468E-3</v>
      </c>
      <c r="APF69" s="1">
        <f t="shared" si="3801"/>
        <v>15.304182797972963</v>
      </c>
      <c r="APG69" s="1"/>
      <c r="APH69" s="1"/>
      <c r="API69" s="2" t="s">
        <v>11</v>
      </c>
      <c r="APJ69" s="1" t="s">
        <v>112</v>
      </c>
      <c r="APK69" s="1">
        <v>161</v>
      </c>
      <c r="APL69" s="2">
        <v>4</v>
      </c>
      <c r="APM69" s="1">
        <v>7.9000000000000001E-2</v>
      </c>
      <c r="APN69" s="1">
        <f t="shared" si="2951"/>
        <v>6.3E-2</v>
      </c>
      <c r="APO69" s="1">
        <f t="shared" si="3802"/>
        <v>2.0034129692832767</v>
      </c>
      <c r="APP69" s="1">
        <f t="shared" si="3803"/>
        <v>3.0051194539249151E-3</v>
      </c>
      <c r="APQ69" s="1">
        <f t="shared" si="3804"/>
        <v>22.956140266944587</v>
      </c>
      <c r="APR69" s="1"/>
      <c r="APS69" s="1"/>
      <c r="APT69" s="2" t="s">
        <v>11</v>
      </c>
      <c r="APU69" s="1" t="s">
        <v>113</v>
      </c>
      <c r="APV69" s="1">
        <v>162</v>
      </c>
      <c r="APW69" s="2">
        <v>4</v>
      </c>
      <c r="APX69" s="1">
        <v>6.9000000000000006E-2</v>
      </c>
      <c r="APY69" s="1">
        <f t="shared" si="3805"/>
        <v>6.4000000000000001E-2</v>
      </c>
      <c r="APZ69" s="1">
        <f t="shared" si="3806"/>
        <v>2.5223367697594505</v>
      </c>
      <c r="AQA69" s="1">
        <f t="shared" si="3807"/>
        <v>3.783505154639176E-3</v>
      </c>
      <c r="AQB69" s="1">
        <f t="shared" si="3808"/>
        <v>28.902237119781031</v>
      </c>
      <c r="AQC69" s="1"/>
      <c r="AQD69" s="1"/>
      <c r="AQE69" s="2" t="s">
        <v>11</v>
      </c>
      <c r="AQF69" s="1" t="s">
        <v>114</v>
      </c>
      <c r="AQG69" s="1">
        <v>163</v>
      </c>
      <c r="AQH69" s="2">
        <v>4</v>
      </c>
      <c r="AQI69" s="1">
        <v>8.5000000000000006E-2</v>
      </c>
      <c r="AQJ69" s="1">
        <f t="shared" si="3809"/>
        <v>6.9000000000000006E-2</v>
      </c>
      <c r="AQK69" s="1">
        <f t="shared" si="3810"/>
        <v>2.0821917808219181</v>
      </c>
      <c r="AQL69" s="1">
        <f t="shared" si="3811"/>
        <v>3.1232876712328772E-3</v>
      </c>
      <c r="AQM69" s="1">
        <f t="shared" si="3812"/>
        <v>23.85882856709631</v>
      </c>
      <c r="AQN69" s="1"/>
      <c r="AQO69" s="1"/>
      <c r="AQP69" s="2" t="s">
        <v>11</v>
      </c>
      <c r="AQQ69" s="1" t="s">
        <v>115</v>
      </c>
      <c r="AQR69" s="1">
        <v>169</v>
      </c>
      <c r="AQS69" s="2">
        <v>4</v>
      </c>
      <c r="AQT69" s="1">
        <v>7.1999999999999995E-2</v>
      </c>
      <c r="AQU69" s="1">
        <f t="shared" si="3813"/>
        <v>7.9999999999999988E-2</v>
      </c>
      <c r="AQV69" s="1">
        <f t="shared" si="3814"/>
        <v>3.2832764505119449</v>
      </c>
      <c r="AQW69" s="1">
        <f t="shared" si="3815"/>
        <v>4.9249146757679172E-3</v>
      </c>
      <c r="AQX69" s="1">
        <f t="shared" si="3816"/>
        <v>37.621476894038643</v>
      </c>
      <c r="AQY69" s="1"/>
      <c r="AQZ69" s="1"/>
      <c r="ARA69" s="2" t="s">
        <v>11</v>
      </c>
      <c r="ARB69" s="1" t="s">
        <v>116</v>
      </c>
      <c r="ARC69" s="1">
        <v>170</v>
      </c>
      <c r="ARD69" s="2">
        <v>4</v>
      </c>
      <c r="ARE69" s="1">
        <v>3.4000000000000002E-2</v>
      </c>
      <c r="ARF69" s="1">
        <f t="shared" si="3817"/>
        <v>2.8000000000000004E-2</v>
      </c>
      <c r="ARG69" s="1">
        <f t="shared" si="3818"/>
        <v>0.68367346938775519</v>
      </c>
      <c r="ARH69" s="1">
        <f t="shared" si="3819"/>
        <v>1.0255102040816328E-3</v>
      </c>
      <c r="ARI69" s="1">
        <f t="shared" si="3820"/>
        <v>7.8338836279315291</v>
      </c>
      <c r="ARJ69" s="1"/>
      <c r="ARK69" s="1"/>
      <c r="ARL69" s="2" t="s">
        <v>11</v>
      </c>
      <c r="ARM69" s="1" t="s">
        <v>117</v>
      </c>
      <c r="ARN69" s="1">
        <v>171</v>
      </c>
      <c r="ARO69" s="2">
        <v>4</v>
      </c>
      <c r="ARP69" s="1">
        <v>4.7E-2</v>
      </c>
      <c r="ARQ69" s="1">
        <f t="shared" si="3821"/>
        <v>4.1000000000000002E-2</v>
      </c>
      <c r="ARR69" s="1">
        <f t="shared" si="3822"/>
        <v>1.2157534246575343</v>
      </c>
      <c r="ARS69" s="1">
        <f t="shared" si="3823"/>
        <v>1.8236301369863016E-3</v>
      </c>
      <c r="ART69" s="1">
        <f t="shared" si="3824"/>
        <v>13.930730495590774</v>
      </c>
      <c r="ARU69" s="1"/>
      <c r="ARV69" s="1"/>
      <c r="ARW69" s="2" t="s">
        <v>11</v>
      </c>
      <c r="ARX69" s="1" t="s">
        <v>118</v>
      </c>
      <c r="ARY69" s="1">
        <v>172</v>
      </c>
      <c r="ARZ69" s="2">
        <v>4</v>
      </c>
      <c r="ASA69" s="1">
        <v>6.6000000000000003E-2</v>
      </c>
      <c r="ASB69" s="1">
        <f t="shared" si="3825"/>
        <v>4.5999999999999999E-2</v>
      </c>
      <c r="ASC69" s="1">
        <f t="shared" si="3826"/>
        <v>0.80677966101694909</v>
      </c>
      <c r="ASD69" s="1">
        <f t="shared" si="3827"/>
        <v>1.2101694915254237E-3</v>
      </c>
      <c r="ASE69" s="1">
        <f t="shared" si="3828"/>
        <v>9.2444979376612686</v>
      </c>
      <c r="ASF69" s="1"/>
      <c r="ASG69" s="1"/>
      <c r="ASH69" s="2" t="s">
        <v>11</v>
      </c>
      <c r="ASI69" s="1" t="s">
        <v>119</v>
      </c>
      <c r="ASJ69" s="1">
        <v>173</v>
      </c>
      <c r="ASK69" s="2">
        <v>4</v>
      </c>
      <c r="ASL69" s="1">
        <v>5.2999999999999999E-2</v>
      </c>
      <c r="ASM69" s="1">
        <f t="shared" si="3829"/>
        <v>4.9999999999999996E-2</v>
      </c>
      <c r="ASN69" s="1">
        <f t="shared" si="3830"/>
        <v>1.4794520547945205</v>
      </c>
      <c r="ASO69" s="1">
        <f t="shared" si="3831"/>
        <v>2.2191780821917808E-3</v>
      </c>
      <c r="ASP69" s="1">
        <f t="shared" si="3832"/>
        <v>16.952325560831586</v>
      </c>
      <c r="ASQ69" s="1"/>
      <c r="ASR69" s="1"/>
      <c r="ASS69" s="2" t="s">
        <v>11</v>
      </c>
      <c r="AST69" s="1" t="s">
        <v>120</v>
      </c>
      <c r="ASU69" s="1">
        <v>176</v>
      </c>
      <c r="ASV69" s="2">
        <v>4</v>
      </c>
      <c r="ASW69" s="1">
        <v>6.2E-2</v>
      </c>
      <c r="ASX69" s="1">
        <f t="shared" si="3833"/>
        <v>5.5E-2</v>
      </c>
      <c r="ASY69" s="1">
        <f t="shared" si="3834"/>
        <v>1.4501718213058419</v>
      </c>
      <c r="ASZ69" s="1">
        <f t="shared" si="3835"/>
        <v>2.175257731958763E-3</v>
      </c>
      <c r="ATA69" s="1">
        <f t="shared" si="3836"/>
        <v>16.6168175266316</v>
      </c>
      <c r="ATB69" s="1"/>
      <c r="ATC69" s="1"/>
      <c r="ATD69" s="2" t="s">
        <v>11</v>
      </c>
      <c r="ATE69" s="1" t="s">
        <v>121</v>
      </c>
      <c r="ATF69" s="1">
        <v>180</v>
      </c>
      <c r="ATG69" s="2">
        <v>4</v>
      </c>
      <c r="ATH69" s="1">
        <v>9.0999999999999998E-2</v>
      </c>
      <c r="ATI69" s="1">
        <f t="shared" si="3837"/>
        <v>6.9999999999999993E-2</v>
      </c>
      <c r="ATJ69" s="1">
        <f t="shared" si="3838"/>
        <v>1.4013840830449826</v>
      </c>
      <c r="ATK69" s="1">
        <f t="shared" si="3839"/>
        <v>2.102076124567474E-3</v>
      </c>
      <c r="ATL69" s="1">
        <f t="shared" si="3840"/>
        <v>16.05778243002646</v>
      </c>
      <c r="ATM69" s="1"/>
      <c r="ATN69" s="1"/>
      <c r="ATO69" s="2" t="s">
        <v>11</v>
      </c>
      <c r="ATP69" s="1" t="s">
        <v>122</v>
      </c>
      <c r="ATQ69" s="1">
        <v>183</v>
      </c>
      <c r="ATR69" s="2">
        <v>4</v>
      </c>
      <c r="ATS69" s="1">
        <v>7.2999999999999995E-2</v>
      </c>
      <c r="ATT69" s="1">
        <f t="shared" si="3841"/>
        <v>7.1999999999999995E-2</v>
      </c>
      <c r="ATU69" s="1">
        <f t="shared" si="3842"/>
        <v>2.1849315068493147</v>
      </c>
      <c r="ATV69" s="1">
        <f t="shared" si="3843"/>
        <v>3.2773972602739721E-3</v>
      </c>
      <c r="ATW69" s="1">
        <f t="shared" si="3844"/>
        <v>25.036073397709607</v>
      </c>
      <c r="ATX69" s="1"/>
      <c r="ATY69" s="1"/>
      <c r="ATZ69" s="2" t="s">
        <v>11</v>
      </c>
      <c r="AUA69" s="1" t="s">
        <v>123</v>
      </c>
      <c r="AUB69" s="1">
        <v>184</v>
      </c>
      <c r="AUC69" s="2">
        <v>4</v>
      </c>
      <c r="AUD69" s="1">
        <v>0.03</v>
      </c>
      <c r="AUE69" s="1">
        <f t="shared" si="3845"/>
        <v>1.3999999999999999E-2</v>
      </c>
      <c r="AUF69" s="1">
        <f t="shared" si="3846"/>
        <v>0.19133574007220214</v>
      </c>
      <c r="AUG69" s="1">
        <f t="shared" si="3847"/>
        <v>2.8700361010830321E-4</v>
      </c>
      <c r="AUH69" s="1">
        <f t="shared" si="3848"/>
        <v>2.1924237062059566</v>
      </c>
      <c r="AUI69" s="1"/>
      <c r="AUJ69" s="1"/>
      <c r="AUK69" s="2" t="s">
        <v>11</v>
      </c>
      <c r="AUL69" s="1" t="s">
        <v>124</v>
      </c>
      <c r="AUM69" s="1">
        <v>185</v>
      </c>
      <c r="AUN69" s="2">
        <v>4</v>
      </c>
      <c r="AUO69" s="1">
        <v>4.5999999999999999E-2</v>
      </c>
      <c r="AUP69" s="1">
        <f t="shared" si="3849"/>
        <v>4.1000000000000002E-2</v>
      </c>
      <c r="AUQ69" s="1">
        <f t="shared" si="3850"/>
        <v>1.3104693140794224</v>
      </c>
      <c r="AUR69" s="1">
        <f t="shared" si="3851"/>
        <v>1.9657039711191335E-3</v>
      </c>
      <c r="AUS69" s="1">
        <f t="shared" si="3852"/>
        <v>15.016034063259667</v>
      </c>
      <c r="AUT69" s="1"/>
      <c r="AUU69" s="1"/>
      <c r="AUV69" s="2" t="s">
        <v>11</v>
      </c>
      <c r="AUW69" s="1" t="s">
        <v>125</v>
      </c>
      <c r="AUX69" s="1">
        <v>186</v>
      </c>
      <c r="AUY69" s="2">
        <v>4</v>
      </c>
      <c r="AUZ69" s="1">
        <v>5.1999999999999998E-2</v>
      </c>
      <c r="AVA69" s="1">
        <f t="shared" si="3002"/>
        <v>4.1999999999999996E-2</v>
      </c>
      <c r="AVB69" s="1">
        <f t="shared" si="3853"/>
        <v>1.3790613718411553</v>
      </c>
      <c r="AVC69" s="1">
        <f t="shared" si="3854"/>
        <v>2.0685920577617331E-3</v>
      </c>
      <c r="AVD69" s="1">
        <f t="shared" si="3855"/>
        <v>15.801997278691994</v>
      </c>
      <c r="AVE69" s="1"/>
      <c r="AVF69" s="1"/>
      <c r="AVG69" s="2" t="s">
        <v>11</v>
      </c>
      <c r="AVH69" s="1" t="s">
        <v>126</v>
      </c>
      <c r="AVI69" s="1">
        <v>187</v>
      </c>
      <c r="AVJ69" s="2">
        <v>4</v>
      </c>
      <c r="AVK69" s="1">
        <v>5.7000000000000002E-2</v>
      </c>
      <c r="AVL69" s="1">
        <f t="shared" si="3856"/>
        <v>4.7E-2</v>
      </c>
      <c r="AVM69" s="1">
        <f t="shared" si="3857"/>
        <v>1.6762589928057556</v>
      </c>
      <c r="AVN69" s="1">
        <f t="shared" si="3858"/>
        <v>2.5143884892086335E-3</v>
      </c>
      <c r="AVO69" s="1">
        <f t="shared" si="3859"/>
        <v>19.207441078083168</v>
      </c>
      <c r="AVP69" s="1"/>
      <c r="AVQ69" s="1"/>
      <c r="AVR69" s="2" t="s">
        <v>11</v>
      </c>
      <c r="AVS69" s="1" t="s">
        <v>127</v>
      </c>
      <c r="AVT69" s="1">
        <v>190</v>
      </c>
      <c r="AVU69" s="2">
        <v>4</v>
      </c>
      <c r="AVV69" s="1">
        <v>6.7000000000000004E-2</v>
      </c>
      <c r="AVW69" s="1">
        <f t="shared" si="3860"/>
        <v>5.6000000000000008E-2</v>
      </c>
      <c r="AVX69" s="1">
        <f t="shared" si="3861"/>
        <v>2.0430107526881724</v>
      </c>
      <c r="AVY69" s="1">
        <f t="shared" si="3862"/>
        <v>3.0645161290322586E-3</v>
      </c>
      <c r="AVZ69" s="1">
        <f t="shared" si="3863"/>
        <v>23.40987211556493</v>
      </c>
      <c r="AWA69" s="1"/>
      <c r="AWB69" s="1"/>
      <c r="AWC69" s="2" t="s">
        <v>11</v>
      </c>
      <c r="AWD69" s="1" t="s">
        <v>128</v>
      </c>
      <c r="AWE69" s="1">
        <v>191</v>
      </c>
      <c r="AWF69" s="2">
        <v>4</v>
      </c>
      <c r="AWG69" s="1">
        <v>7.0999999999999994E-2</v>
      </c>
      <c r="AWH69" s="1">
        <f t="shared" si="3864"/>
        <v>5.7999999999999996E-2</v>
      </c>
      <c r="AWI69" s="1">
        <f t="shared" si="3865"/>
        <v>2.0250896057347667</v>
      </c>
      <c r="AWJ69" s="1">
        <f t="shared" si="3866"/>
        <v>3.0376344086021499E-3</v>
      </c>
      <c r="AWK69" s="1">
        <f t="shared" si="3867"/>
        <v>23.204522360165228</v>
      </c>
      <c r="AWL69" s="1"/>
      <c r="AWM69" s="1"/>
      <c r="AWN69" s="2" t="s">
        <v>11</v>
      </c>
      <c r="AWO69" s="1" t="s">
        <v>129</v>
      </c>
      <c r="AWP69" s="1">
        <v>192</v>
      </c>
      <c r="AWQ69" s="2">
        <v>4</v>
      </c>
      <c r="AWR69" s="1">
        <v>7.3999999999999996E-2</v>
      </c>
      <c r="AWS69" s="1">
        <f t="shared" si="4252"/>
        <v>5.7999999999999996E-2</v>
      </c>
      <c r="AWT69" s="1">
        <f t="shared" si="3868"/>
        <v>2.0071428571428567</v>
      </c>
      <c r="AWU69" s="1">
        <f t="shared" si="3869"/>
        <v>3.010714285714285E-3</v>
      </c>
      <c r="AWV69" s="1">
        <f t="shared" si="3870"/>
        <v>22.998879247972109</v>
      </c>
      <c r="AWW69" s="1"/>
      <c r="AWX69" s="1"/>
      <c r="AWY69" s="2" t="s">
        <v>11</v>
      </c>
      <c r="AWZ69" s="1" t="s">
        <v>130</v>
      </c>
      <c r="AXA69" s="1">
        <v>193</v>
      </c>
      <c r="AXB69" s="2">
        <v>4</v>
      </c>
      <c r="AXC69" s="1">
        <v>7.2999999999999995E-2</v>
      </c>
      <c r="AXD69" s="1">
        <f t="shared" si="3871"/>
        <v>5.8999999999999997E-2</v>
      </c>
      <c r="AXE69" s="1">
        <f t="shared" si="3872"/>
        <v>2.0143369175627237</v>
      </c>
      <c r="AXF69" s="1">
        <f t="shared" si="3873"/>
        <v>3.0215053763440855E-3</v>
      </c>
      <c r="AXG69" s="1">
        <f t="shared" si="3874"/>
        <v>23.081312506925414</v>
      </c>
      <c r="AXH69" s="1"/>
      <c r="AXI69" s="1"/>
      <c r="AXJ69" s="2" t="s">
        <v>11</v>
      </c>
      <c r="AXK69" s="1" t="s">
        <v>131</v>
      </c>
      <c r="AXL69" s="1">
        <v>197</v>
      </c>
      <c r="AXM69" s="2">
        <v>4</v>
      </c>
      <c r="AXN69" s="1">
        <v>8.5000000000000006E-2</v>
      </c>
      <c r="AXO69" s="1">
        <f t="shared" si="3875"/>
        <v>6.6000000000000003E-2</v>
      </c>
      <c r="AXP69" s="1">
        <f t="shared" si="3027"/>
        <v>2.2194244604316551</v>
      </c>
      <c r="AXQ69" s="1">
        <f t="shared" si="3876"/>
        <v>3.3291366906474827E-3</v>
      </c>
      <c r="AXR69" s="1">
        <f t="shared" si="3877"/>
        <v>25.431311470337587</v>
      </c>
      <c r="AXS69" s="1"/>
      <c r="AXT69" s="1"/>
      <c r="AXU69" s="2" t="s">
        <v>11</v>
      </c>
      <c r="AXV69" s="1" t="s">
        <v>132</v>
      </c>
      <c r="AXW69" s="1">
        <v>198</v>
      </c>
      <c r="AXX69" s="2">
        <v>4</v>
      </c>
      <c r="AXY69" s="1">
        <v>0.04</v>
      </c>
      <c r="AXZ69" s="1">
        <f t="shared" si="3878"/>
        <v>2.3E-2</v>
      </c>
      <c r="AYA69" s="1">
        <f t="shared" si="3879"/>
        <v>0.64028776978417268</v>
      </c>
      <c r="AYB69" s="1">
        <f t="shared" si="3880"/>
        <v>9.6043165467625904E-4</v>
      </c>
      <c r="AYC69" s="1">
        <f t="shared" si="3881"/>
        <v>7.336747879611166</v>
      </c>
      <c r="AYD69" s="1"/>
      <c r="AYE69" s="1"/>
      <c r="AYF69" s="2" t="s">
        <v>11</v>
      </c>
      <c r="AYG69" s="1" t="s">
        <v>133</v>
      </c>
      <c r="AYH69" s="1">
        <v>201</v>
      </c>
      <c r="AYI69" s="2">
        <v>4</v>
      </c>
      <c r="AYJ69" s="1">
        <v>5.7000000000000002E-2</v>
      </c>
      <c r="AYK69" s="1">
        <f t="shared" si="3882"/>
        <v>3.4000000000000002E-2</v>
      </c>
      <c r="AYL69" s="1">
        <f t="shared" si="3883"/>
        <v>0.98214285714285721</v>
      </c>
      <c r="AYM69" s="1">
        <f t="shared" si="3884"/>
        <v>1.4732142857142858E-3</v>
      </c>
      <c r="AYN69" s="1">
        <f t="shared" si="3885"/>
        <v>11.253899987886712</v>
      </c>
      <c r="AYO69" s="1"/>
      <c r="AYP69" s="1"/>
      <c r="AYQ69" s="2" t="s">
        <v>11</v>
      </c>
      <c r="AYR69" s="1" t="s">
        <v>134</v>
      </c>
      <c r="AYS69" s="1">
        <v>204</v>
      </c>
      <c r="AYT69" s="2">
        <v>4</v>
      </c>
      <c r="AYU69" s="1">
        <v>6.7000000000000004E-2</v>
      </c>
      <c r="AYV69" s="1">
        <f t="shared" si="3886"/>
        <v>4.4000000000000004E-2</v>
      </c>
      <c r="AYW69" s="1">
        <f t="shared" si="3039"/>
        <v>1.0250000000000001</v>
      </c>
      <c r="AYX69" s="1">
        <f t="shared" si="3887"/>
        <v>1.5375000000000002E-3</v>
      </c>
      <c r="AYY69" s="1">
        <f t="shared" si="3888"/>
        <v>11.744979260085405</v>
      </c>
      <c r="AYZ69" s="1"/>
      <c r="AZA69" s="1"/>
      <c r="AZB69" s="2" t="s">
        <v>11</v>
      </c>
      <c r="AZC69" s="1" t="s">
        <v>135</v>
      </c>
      <c r="AZD69" s="1">
        <v>205</v>
      </c>
      <c r="AZE69" s="2">
        <v>4</v>
      </c>
      <c r="AZF69" s="1">
        <v>6.6000000000000003E-2</v>
      </c>
      <c r="AZG69" s="1">
        <f t="shared" si="3889"/>
        <v>4.4000000000000004E-2</v>
      </c>
      <c r="AZH69" s="1">
        <f t="shared" si="3890"/>
        <v>1.3642857142857143</v>
      </c>
      <c r="AZI69" s="1">
        <f t="shared" si="3891"/>
        <v>2.0464285714285714E-3</v>
      </c>
      <c r="AZJ69" s="1">
        <f t="shared" si="3892"/>
        <v>15.632690164991722</v>
      </c>
      <c r="AZK69" s="1"/>
      <c r="AZL69" s="1"/>
      <c r="AZM69" s="2" t="s">
        <v>11</v>
      </c>
      <c r="AZN69" s="1" t="s">
        <v>136</v>
      </c>
      <c r="AZO69" s="1">
        <v>208</v>
      </c>
      <c r="AZP69" s="2">
        <v>4</v>
      </c>
      <c r="AZQ69" s="1">
        <v>7.2999999999999995E-2</v>
      </c>
      <c r="AZR69" s="1">
        <f t="shared" si="3893"/>
        <v>5.1999999999999991E-2</v>
      </c>
      <c r="AZS69" s="1">
        <f t="shared" si="3894"/>
        <v>1.6499999999999997</v>
      </c>
      <c r="AZT69" s="1">
        <f t="shared" si="3895"/>
        <v>2.4749999999999998E-3</v>
      </c>
      <c r="AZU69" s="1">
        <f t="shared" si="3896"/>
        <v>18.90655197964967</v>
      </c>
      <c r="AZV69" s="1"/>
      <c r="AZW69" s="1"/>
      <c r="AZX69" s="2" t="s">
        <v>11</v>
      </c>
      <c r="AZY69" s="1" t="s">
        <v>137</v>
      </c>
      <c r="AZZ69" s="1">
        <v>211</v>
      </c>
      <c r="BAA69" s="2">
        <v>4</v>
      </c>
      <c r="BAB69" s="1">
        <v>7.4999999999999997E-2</v>
      </c>
      <c r="BAC69" s="1">
        <f t="shared" si="3897"/>
        <v>5.0999999999999997E-2</v>
      </c>
      <c r="BAD69" s="1">
        <f t="shared" si="3898"/>
        <v>1.553191489361702</v>
      </c>
      <c r="BAE69" s="1">
        <f t="shared" si="3899"/>
        <v>2.329787234042553E-3</v>
      </c>
      <c r="BAF69" s="1">
        <f t="shared" si="3900"/>
        <v>17.79727007755546</v>
      </c>
      <c r="BAG69" s="1"/>
      <c r="BAH69" s="1"/>
      <c r="BAI69" s="2" t="s">
        <v>11</v>
      </c>
      <c r="BAJ69" s="1" t="s">
        <v>138</v>
      </c>
      <c r="BAK69" s="1">
        <v>212</v>
      </c>
      <c r="BAL69" s="2">
        <v>4</v>
      </c>
      <c r="BAM69" s="1">
        <v>0.02</v>
      </c>
      <c r="BAN69" s="1">
        <f t="shared" si="3901"/>
        <v>0.01</v>
      </c>
      <c r="BAO69" s="1">
        <f t="shared" si="3902"/>
        <v>1.3402061855670102</v>
      </c>
      <c r="BAP69" s="1">
        <f t="shared" si="3903"/>
        <v>2.0103092783505154E-3</v>
      </c>
      <c r="BAQ69" s="1">
        <f t="shared" si="3904"/>
        <v>15.356774491436786</v>
      </c>
      <c r="BAR69" s="1"/>
      <c r="BAS69" s="1"/>
      <c r="BAT69" s="2" t="s">
        <v>11</v>
      </c>
      <c r="BAU69" s="1" t="s">
        <v>139</v>
      </c>
      <c r="BAV69" s="1">
        <v>213</v>
      </c>
      <c r="BAW69" s="2">
        <v>4</v>
      </c>
      <c r="BAX69" s="1">
        <v>0.02</v>
      </c>
      <c r="BAY69" s="1">
        <f t="shared" si="3905"/>
        <v>1.9E-2</v>
      </c>
      <c r="BAZ69" s="1">
        <f t="shared" si="3906"/>
        <v>1.7916666666666665</v>
      </c>
      <c r="BBA69" s="1">
        <f t="shared" si="3907"/>
        <v>2.6874999999999998E-3</v>
      </c>
      <c r="BBB69" s="1">
        <f t="shared" si="3908"/>
        <v>20.529841796084238</v>
      </c>
      <c r="BBC69" s="1"/>
      <c r="BBD69" s="1"/>
      <c r="BBE69" s="2" t="s">
        <v>11</v>
      </c>
      <c r="BBF69" s="1" t="s">
        <v>140</v>
      </c>
      <c r="BBG69" s="1">
        <v>214</v>
      </c>
      <c r="BBH69" s="2">
        <v>4</v>
      </c>
      <c r="BBI69" s="1">
        <v>2.9000000000000001E-2</v>
      </c>
      <c r="BBJ69" s="1">
        <f t="shared" si="3909"/>
        <v>2.4E-2</v>
      </c>
      <c r="BBK69" s="1">
        <f t="shared" si="3910"/>
        <v>1.6445993031358885</v>
      </c>
      <c r="BBL69" s="1">
        <f t="shared" si="3911"/>
        <v>2.4668989547038328E-3</v>
      </c>
      <c r="BBM69" s="1">
        <f t="shared" si="3912"/>
        <v>18.844668006323822</v>
      </c>
      <c r="BBN69" s="1"/>
      <c r="BBO69" s="1"/>
      <c r="BBP69" s="2" t="s">
        <v>11</v>
      </c>
      <c r="BBQ69" s="1" t="s">
        <v>141</v>
      </c>
      <c r="BBR69" s="1">
        <v>215</v>
      </c>
      <c r="BBS69" s="2">
        <v>4</v>
      </c>
      <c r="BBT69" s="1">
        <v>3.5000000000000003E-2</v>
      </c>
      <c r="BBU69" s="1">
        <f t="shared" si="3913"/>
        <v>2.7000000000000003E-2</v>
      </c>
      <c r="BBV69" s="1">
        <f t="shared" si="3914"/>
        <v>1.653846153846154</v>
      </c>
      <c r="BBW69" s="1">
        <f t="shared" si="3915"/>
        <v>2.4807692307692308E-3</v>
      </c>
      <c r="BBX69" s="1">
        <f t="shared" si="3916"/>
        <v>18.950623196385454</v>
      </c>
      <c r="BBY69" s="1"/>
      <c r="BBZ69" s="1"/>
      <c r="BCA69" s="2" t="s">
        <v>11</v>
      </c>
      <c r="BCB69" s="1" t="s">
        <v>142</v>
      </c>
      <c r="BCC69" s="1">
        <v>225</v>
      </c>
      <c r="BCD69" s="2">
        <v>4</v>
      </c>
      <c r="BCE69" s="1">
        <v>0.05</v>
      </c>
      <c r="BCF69" s="1">
        <f t="shared" si="3917"/>
        <v>4.3000000000000003E-2</v>
      </c>
      <c r="BCG69" s="1">
        <f t="shared" si="3918"/>
        <v>2.1777003484320558</v>
      </c>
      <c r="BCH69" s="1">
        <f t="shared" si="3919"/>
        <v>3.2665505226480837E-3</v>
      </c>
      <c r="BCI69" s="1">
        <f t="shared" si="3920"/>
        <v>24.953215050746586</v>
      </c>
      <c r="BCJ69" s="1"/>
      <c r="BCK69" s="1"/>
      <c r="BCL69" s="2" t="s">
        <v>11</v>
      </c>
      <c r="BCM69" s="1" t="s">
        <v>143</v>
      </c>
      <c r="BCN69" s="1">
        <v>226</v>
      </c>
      <c r="BCO69" s="2">
        <v>4</v>
      </c>
      <c r="BCP69" s="1">
        <v>3.6999999999999998E-2</v>
      </c>
      <c r="BCQ69" s="1">
        <f t="shared" si="3073"/>
        <v>1.9E-2</v>
      </c>
      <c r="BCR69" s="1">
        <f t="shared" si="3921"/>
        <v>1.1283783783783783</v>
      </c>
      <c r="BCS69" s="1">
        <f t="shared" si="3922"/>
        <v>1.6925675675675675E-3</v>
      </c>
      <c r="BCT69" s="1">
        <f t="shared" si="3923"/>
        <v>12.929542099105221</v>
      </c>
      <c r="BCU69" s="1"/>
      <c r="BCV69" s="1"/>
      <c r="BCW69" s="2" t="s">
        <v>11</v>
      </c>
      <c r="BCX69" s="1" t="s">
        <v>144</v>
      </c>
      <c r="BCY69" s="1">
        <v>232</v>
      </c>
      <c r="BCZ69" s="2">
        <v>4</v>
      </c>
      <c r="BDA69" s="1">
        <v>7.0000000000000007E-2</v>
      </c>
      <c r="BDB69" s="1">
        <f t="shared" si="3924"/>
        <v>4.6000000000000006E-2</v>
      </c>
      <c r="BDC69" s="1">
        <f t="shared" si="3925"/>
        <v>2.1081081081081083</v>
      </c>
      <c r="BDD69" s="1">
        <f t="shared" si="3926"/>
        <v>3.1621621621621626E-3</v>
      </c>
      <c r="BDE69" s="1">
        <f t="shared" si="3927"/>
        <v>24.155791227070839</v>
      </c>
      <c r="BDF69" s="1"/>
      <c r="BDG69" s="1"/>
      <c r="BDH69" s="2" t="s">
        <v>11</v>
      </c>
      <c r="BDI69" s="1" t="s">
        <v>145</v>
      </c>
      <c r="BDJ69" s="1">
        <v>233</v>
      </c>
      <c r="BDK69" s="2">
        <v>4</v>
      </c>
      <c r="BDL69" s="1">
        <v>7.1999999999999995E-2</v>
      </c>
      <c r="BDM69" s="1">
        <f t="shared" si="3928"/>
        <v>3.3999999999999996E-2</v>
      </c>
      <c r="BDN69" s="1">
        <f t="shared" si="3929"/>
        <v>1.7466216216216215</v>
      </c>
      <c r="BDO69" s="1">
        <f t="shared" si="3930"/>
        <v>2.6199324324324325E-3</v>
      </c>
      <c r="BDP69" s="1">
        <f t="shared" si="3931"/>
        <v>20.013692410890421</v>
      </c>
      <c r="BDQ69" s="1"/>
      <c r="BDR69" s="1"/>
      <c r="BDS69" s="2" t="s">
        <v>11</v>
      </c>
      <c r="BDT69" s="1" t="s">
        <v>146</v>
      </c>
      <c r="BDU69" s="1">
        <v>234</v>
      </c>
      <c r="BDV69" s="2">
        <v>4</v>
      </c>
      <c r="BDW69" s="1">
        <v>7.3999999999999996E-2</v>
      </c>
      <c r="BDX69" s="1">
        <f t="shared" si="3932"/>
        <v>3.8999999999999993E-2</v>
      </c>
      <c r="BDY69" s="1">
        <f t="shared" si="3933"/>
        <v>1.894915254237288</v>
      </c>
      <c r="BDZ69" s="1">
        <f t="shared" si="3934"/>
        <v>2.8423728813559319E-3</v>
      </c>
      <c r="BEA69" s="1">
        <f t="shared" si="3935"/>
        <v>21.712917425011128</v>
      </c>
      <c r="BEB69" s="1"/>
      <c r="BEC69" s="1"/>
      <c r="BED69" s="2" t="s">
        <v>11</v>
      </c>
      <c r="BEE69" s="1" t="s">
        <v>147</v>
      </c>
      <c r="BEF69" s="1">
        <v>236</v>
      </c>
      <c r="BEG69" s="2">
        <v>4</v>
      </c>
      <c r="BEH69" s="1">
        <v>0.08</v>
      </c>
      <c r="BEI69" s="1">
        <f t="shared" si="3936"/>
        <v>2.1999999999999999E-2</v>
      </c>
      <c r="BEJ69" s="1">
        <f t="shared" si="3937"/>
        <v>1.3254237288135593</v>
      </c>
      <c r="BEK69" s="1">
        <f t="shared" si="3938"/>
        <v>1.988135593220339E-3</v>
      </c>
      <c r="BEL69" s="1">
        <f t="shared" si="3939"/>
        <v>15.18738946901494</v>
      </c>
      <c r="BEM69" s="1"/>
      <c r="BEN69" s="1"/>
      <c r="BEO69" s="2" t="s">
        <v>11</v>
      </c>
      <c r="BEP69" s="4" t="s">
        <v>148</v>
      </c>
      <c r="BEQ69" s="4">
        <v>239</v>
      </c>
      <c r="BER69" s="2">
        <v>4</v>
      </c>
      <c r="BES69" s="1">
        <v>8.6999999999999994E-2</v>
      </c>
      <c r="BET69" s="1">
        <f t="shared" si="3940"/>
        <v>1.999999999999999E-2</v>
      </c>
      <c r="BEU69" s="1">
        <f t="shared" si="3941"/>
        <v>1.3020134228187916</v>
      </c>
      <c r="BEV69" s="1">
        <f t="shared" si="3942"/>
        <v>1.9530201342281876E-3</v>
      </c>
      <c r="BEW69" s="1">
        <f t="shared" si="3943"/>
        <v>14.919142094984894</v>
      </c>
      <c r="BEX69" s="1"/>
      <c r="BEY69" s="1"/>
      <c r="BEZ69" s="2" t="s">
        <v>11</v>
      </c>
      <c r="BFA69" s="4" t="s">
        <v>149</v>
      </c>
      <c r="BFB69" s="4">
        <v>240</v>
      </c>
      <c r="BFC69" s="2">
        <v>4</v>
      </c>
      <c r="BFD69" s="1">
        <v>-2E-3</v>
      </c>
      <c r="BFE69" s="1">
        <f t="shared" si="3944"/>
        <v>2.0999999999999998E-2</v>
      </c>
      <c r="BFF69" s="1">
        <f t="shared" si="3945"/>
        <v>2.9616724738675955</v>
      </c>
      <c r="BFG69" s="1">
        <f t="shared" si="3946"/>
        <v>4.442508710801393E-3</v>
      </c>
      <c r="BFH69" s="1">
        <f t="shared" si="3947"/>
        <v>33.936372469015353</v>
      </c>
      <c r="BFI69" s="1"/>
      <c r="BFJ69" s="1"/>
      <c r="BFK69" s="2" t="s">
        <v>11</v>
      </c>
      <c r="BFL69" s="4" t="s">
        <v>150</v>
      </c>
      <c r="BFM69" s="4">
        <v>241</v>
      </c>
      <c r="BFN69" s="2">
        <v>4</v>
      </c>
      <c r="BFO69" s="1">
        <v>8.0000000000000002E-3</v>
      </c>
      <c r="BFP69" s="1">
        <f t="shared" si="3948"/>
        <v>2.5000000000000001E-2</v>
      </c>
      <c r="BFQ69" s="1">
        <f t="shared" si="3949"/>
        <v>3.1134020618556706</v>
      </c>
      <c r="BFR69" s="1">
        <f t="shared" si="3950"/>
        <v>4.6701030927835058E-3</v>
      </c>
      <c r="BFS69" s="1">
        <f t="shared" si="3951"/>
        <v>35.674968433953154</v>
      </c>
      <c r="BFT69" s="1"/>
      <c r="BFU69" s="1"/>
      <c r="BFV69" s="2" t="s">
        <v>11</v>
      </c>
      <c r="BFW69" s="4" t="s">
        <v>151</v>
      </c>
      <c r="BFX69" s="4">
        <v>243</v>
      </c>
      <c r="BFY69" s="2">
        <v>4</v>
      </c>
      <c r="BFZ69" s="1">
        <v>4.2999999999999997E-2</v>
      </c>
      <c r="BGA69" s="1">
        <f t="shared" si="3952"/>
        <v>3.6999999999999998E-2</v>
      </c>
      <c r="BGB69" s="1">
        <f t="shared" si="3953"/>
        <v>2.5432525951557095</v>
      </c>
      <c r="BGC69" s="1">
        <f t="shared" si="3954"/>
        <v>3.8148788927335644E-3</v>
      </c>
      <c r="BGD69" s="1">
        <f t="shared" si="3955"/>
        <v>29.141901447085061</v>
      </c>
      <c r="BGE69" s="1"/>
      <c r="BGF69" s="1"/>
      <c r="BGG69" s="2" t="s">
        <v>11</v>
      </c>
      <c r="BGH69" s="4" t="s">
        <v>152</v>
      </c>
      <c r="BGI69" s="4">
        <v>246</v>
      </c>
      <c r="BGJ69" s="2">
        <v>4</v>
      </c>
      <c r="BGK69" s="1">
        <v>4.9000000000000002E-2</v>
      </c>
      <c r="BGL69" s="1">
        <f t="shared" si="3956"/>
        <v>3.8000000000000006E-2</v>
      </c>
      <c r="BGM69" s="1">
        <f t="shared" si="3957"/>
        <v>2.4359861591695506</v>
      </c>
      <c r="BGN69" s="1">
        <f t="shared" si="3958"/>
        <v>3.6539792387543261E-3</v>
      </c>
      <c r="BGO69" s="1">
        <f t="shared" si="3959"/>
        <v>27.912787236391679</v>
      </c>
      <c r="BGP69" s="1"/>
      <c r="BGQ69" s="1"/>
      <c r="BGR69" s="2" t="s">
        <v>11</v>
      </c>
      <c r="BGS69" s="4" t="s">
        <v>153</v>
      </c>
      <c r="BGT69" s="4">
        <v>249</v>
      </c>
      <c r="BGU69" s="2">
        <v>4</v>
      </c>
      <c r="BGV69" s="1">
        <v>5.5E-2</v>
      </c>
      <c r="BGW69" s="1">
        <f t="shared" si="3960"/>
        <v>4.5999999999999999E-2</v>
      </c>
      <c r="BGX69" s="1">
        <f t="shared" si="3961"/>
        <v>2.8247422680412368</v>
      </c>
      <c r="BGY69" s="1">
        <f t="shared" si="3962"/>
        <v>4.237113402061855E-3</v>
      </c>
      <c r="BGZ69" s="1">
        <f t="shared" si="3963"/>
        <v>32.367355466566757</v>
      </c>
      <c r="BHA69" s="1"/>
      <c r="BHB69" s="1"/>
      <c r="BHC69" s="2" t="s">
        <v>11</v>
      </c>
      <c r="BHD69" s="4" t="s">
        <v>154</v>
      </c>
      <c r="BHE69" s="4">
        <v>253</v>
      </c>
      <c r="BHF69" s="2">
        <v>4</v>
      </c>
      <c r="BHG69" s="1">
        <v>6.4000000000000001E-2</v>
      </c>
      <c r="BHH69" s="1">
        <f t="shared" si="3964"/>
        <v>5.6000000000000001E-2</v>
      </c>
      <c r="BHI69" s="1">
        <f t="shared" si="3407"/>
        <v>3.1384083044982702</v>
      </c>
      <c r="BHJ69" s="1">
        <f t="shared" si="3965"/>
        <v>4.7076124567474054E-3</v>
      </c>
      <c r="BHK69" s="1">
        <f t="shared" si="3966"/>
        <v>35.961502874158029</v>
      </c>
      <c r="BHL69" s="1"/>
      <c r="BHM69" s="1"/>
      <c r="BHN69" s="2" t="s">
        <v>11</v>
      </c>
      <c r="BHO69" s="4" t="s">
        <v>155</v>
      </c>
      <c r="BHP69" s="4">
        <v>254</v>
      </c>
      <c r="BHQ69" s="2">
        <v>4</v>
      </c>
      <c r="BHR69" s="1">
        <v>0.03</v>
      </c>
      <c r="BHS69" s="1">
        <f t="shared" si="3967"/>
        <v>8.0000000000000002E-3</v>
      </c>
      <c r="BHT69" s="1">
        <f t="shared" si="3968"/>
        <v>0.18900343642611683</v>
      </c>
      <c r="BHU69" s="1">
        <f t="shared" si="3969"/>
        <v>2.8350515463917525E-4</v>
      </c>
      <c r="BHV69" s="1">
        <f t="shared" si="3970"/>
        <v>2.1656989667410849</v>
      </c>
      <c r="BHW69" s="1"/>
      <c r="BHX69" s="1"/>
      <c r="BHY69" s="2" t="s">
        <v>11</v>
      </c>
      <c r="BHZ69" s="4" t="s">
        <v>156</v>
      </c>
      <c r="BIA69" s="4">
        <v>260</v>
      </c>
      <c r="BIB69" s="2">
        <v>4</v>
      </c>
      <c r="BIC69" s="1">
        <v>5.0999999999999997E-2</v>
      </c>
      <c r="BID69" s="1">
        <f t="shared" si="3971"/>
        <v>1.9999999999999997E-2</v>
      </c>
      <c r="BIE69" s="1">
        <f t="shared" si="3972"/>
        <v>0.46283783783783772</v>
      </c>
      <c r="BIF69" s="1">
        <f t="shared" si="3973"/>
        <v>6.9425675675675663E-4</v>
      </c>
      <c r="BIG69" s="1">
        <f t="shared" si="3974"/>
        <v>5.3034349328665122</v>
      </c>
      <c r="BIH69" s="1"/>
      <c r="BII69" s="1"/>
      <c r="BIJ69" s="2" t="s">
        <v>11</v>
      </c>
      <c r="BIK69" s="4" t="s">
        <v>157</v>
      </c>
      <c r="BIL69" s="4">
        <v>267</v>
      </c>
      <c r="BIM69" s="2">
        <v>4</v>
      </c>
      <c r="BIN69" s="1">
        <v>5.7000000000000002E-2</v>
      </c>
      <c r="BIO69" s="1">
        <f t="shared" si="3975"/>
        <v>2.6000000000000002E-2</v>
      </c>
      <c r="BIP69" s="1">
        <f t="shared" si="3976"/>
        <v>1.4966666666666668</v>
      </c>
      <c r="BIQ69" s="1">
        <f t="shared" si="3977"/>
        <v>2.2450000000000005E-3</v>
      </c>
      <c r="BIR69" s="1">
        <f t="shared" si="3978"/>
        <v>17.149579472449908</v>
      </c>
      <c r="BIS69" s="1"/>
      <c r="BIT69" s="1"/>
      <c r="BIU69" s="2" t="s">
        <v>11</v>
      </c>
      <c r="BIV69" s="4" t="s">
        <v>158</v>
      </c>
      <c r="BIW69" s="4">
        <v>268</v>
      </c>
      <c r="BIX69" s="2">
        <v>4</v>
      </c>
      <c r="BIY69" s="1">
        <v>4.2000000000000003E-2</v>
      </c>
      <c r="BIZ69" s="1">
        <f t="shared" si="3979"/>
        <v>1.3000000000000001E-2</v>
      </c>
      <c r="BJA69" s="1">
        <f t="shared" si="3980"/>
        <v>0.43728813559322044</v>
      </c>
      <c r="BJB69" s="1">
        <f t="shared" si="3981"/>
        <v>6.5593220338983071E-4</v>
      </c>
      <c r="BJC69" s="1">
        <f t="shared" si="3982"/>
        <v>5.0106732519256472</v>
      </c>
      <c r="BJD69" s="1"/>
      <c r="BJE69" s="1"/>
      <c r="BJF69" s="2" t="s">
        <v>11</v>
      </c>
      <c r="BJG69" s="4" t="s">
        <v>159</v>
      </c>
      <c r="BJH69" s="4">
        <v>274</v>
      </c>
      <c r="BJI69" s="2">
        <v>4</v>
      </c>
      <c r="BJJ69" s="1">
        <v>4.2999999999999997E-2</v>
      </c>
      <c r="BJK69" s="1">
        <f t="shared" si="3983"/>
        <v>3.2000000000000001E-2</v>
      </c>
      <c r="BJL69" s="1">
        <f t="shared" si="3984"/>
        <v>1.7702702702702702</v>
      </c>
      <c r="BJM69" s="1">
        <f t="shared" si="3985"/>
        <v>2.6554054054054054E-3</v>
      </c>
      <c r="BJN69" s="1">
        <f t="shared" si="3986"/>
        <v>20.284670838117176</v>
      </c>
      <c r="BJO69" s="1"/>
      <c r="BJP69" s="1"/>
      <c r="BJQ69" s="2" t="s">
        <v>11</v>
      </c>
      <c r="BJR69" s="4" t="s">
        <v>160</v>
      </c>
      <c r="BJS69" s="4">
        <v>281</v>
      </c>
      <c r="BJT69" s="2">
        <v>4</v>
      </c>
      <c r="BJU69" s="1">
        <v>7.8E-2</v>
      </c>
      <c r="BJV69" s="1">
        <f t="shared" si="3987"/>
        <v>0.04</v>
      </c>
      <c r="BJW69" s="1">
        <f t="shared" si="3988"/>
        <v>1.56</v>
      </c>
      <c r="BJX69" s="1">
        <f t="shared" si="3989"/>
        <v>2.3400000000000001E-3</v>
      </c>
      <c r="BJY69" s="1">
        <f t="shared" si="3990"/>
        <v>17.87528550803242</v>
      </c>
      <c r="BJZ69" s="1"/>
      <c r="BKA69" s="1"/>
      <c r="BKB69" s="2" t="s">
        <v>11</v>
      </c>
      <c r="BKC69" s="4" t="s">
        <v>161</v>
      </c>
      <c r="BKD69" s="4">
        <v>282</v>
      </c>
      <c r="BKE69" s="2">
        <v>4</v>
      </c>
      <c r="BKF69" s="1">
        <v>3.3000000000000002E-2</v>
      </c>
      <c r="BKG69" s="1">
        <f t="shared" si="3991"/>
        <v>1.2E-2</v>
      </c>
      <c r="BKH69" s="1">
        <f t="shared" si="3992"/>
        <v>0.38405797101449274</v>
      </c>
      <c r="BKI69" s="1">
        <f t="shared" si="3993"/>
        <v>5.7608695652173916E-4</v>
      </c>
      <c r="BKJ69" s="1">
        <f t="shared" si="3994"/>
        <v>4.4007345407177549</v>
      </c>
      <c r="BKK69" s="1"/>
      <c r="BKL69" s="1"/>
      <c r="BKM69" s="2" t="s">
        <v>11</v>
      </c>
      <c r="BKN69" s="4" t="s">
        <v>162</v>
      </c>
      <c r="BKO69" s="4">
        <v>289</v>
      </c>
      <c r="BKP69" s="2">
        <v>4</v>
      </c>
      <c r="BKQ69" s="1">
        <v>5.0999999999999997E-2</v>
      </c>
      <c r="BKR69" s="1">
        <f t="shared" si="3995"/>
        <v>3.4999999999999996E-2</v>
      </c>
      <c r="BKS69" s="1">
        <f t="shared" si="3996"/>
        <v>1.3309352517985611</v>
      </c>
      <c r="BKT69" s="1">
        <f t="shared" si="3997"/>
        <v>1.9964028776978415E-3</v>
      </c>
      <c r="BKU69" s="1">
        <f t="shared" si="3998"/>
        <v>15.250543345259164</v>
      </c>
      <c r="BKV69" s="1"/>
      <c r="BKW69" s="1"/>
      <c r="BKX69" s="2" t="s">
        <v>11</v>
      </c>
      <c r="BKY69" s="4" t="s">
        <v>163</v>
      </c>
      <c r="BKZ69" s="4">
        <v>296</v>
      </c>
      <c r="BLA69" s="2">
        <v>4</v>
      </c>
      <c r="BLB69" s="1">
        <v>6.6000000000000003E-2</v>
      </c>
      <c r="BLC69" s="1">
        <f t="shared" si="3999"/>
        <v>4.5999999999999999E-2</v>
      </c>
      <c r="BLD69" s="1">
        <f t="shared" si="4000"/>
        <v>1.463768115942029</v>
      </c>
      <c r="BLE69" s="1">
        <f t="shared" si="4001"/>
        <v>2.1956521739130434E-3</v>
      </c>
      <c r="BLF69" s="1">
        <f t="shared" si="4002"/>
        <v>16.77261089103748</v>
      </c>
      <c r="BLG69" s="1"/>
      <c r="BLH69" s="1"/>
      <c r="BLI69" s="2" t="s">
        <v>11</v>
      </c>
      <c r="BLJ69" s="4" t="s">
        <v>164</v>
      </c>
      <c r="BLK69" s="4">
        <v>303</v>
      </c>
      <c r="BLL69" s="2">
        <v>4</v>
      </c>
      <c r="BLM69" s="1">
        <v>6.0999999999999999E-2</v>
      </c>
      <c r="BLN69" s="1">
        <f t="shared" si="4003"/>
        <v>0.05</v>
      </c>
      <c r="BLO69" s="1">
        <f t="shared" si="4004"/>
        <v>1.9220338983050849</v>
      </c>
      <c r="BLP69" s="1">
        <f t="shared" si="4005"/>
        <v>2.8830508474576274E-3</v>
      </c>
      <c r="BLQ69" s="1">
        <f t="shared" si="4006"/>
        <v>22.023656851487139</v>
      </c>
      <c r="BLR69" s="1"/>
      <c r="BLS69" s="1"/>
      <c r="BLT69" s="2" t="s">
        <v>11</v>
      </c>
      <c r="BLU69" s="4" t="s">
        <v>165</v>
      </c>
      <c r="BLV69" s="4">
        <v>310</v>
      </c>
      <c r="BLW69" s="2">
        <v>4</v>
      </c>
      <c r="BLX69" s="1">
        <v>7.4999999999999997E-2</v>
      </c>
      <c r="BLY69" s="1">
        <f t="shared" si="4007"/>
        <v>6.3E-2</v>
      </c>
      <c r="BLZ69" s="1">
        <f t="shared" si="4008"/>
        <v>2.5324232081911262</v>
      </c>
      <c r="BMA69" s="1">
        <f t="shared" si="4009"/>
        <v>3.7986348122866893E-3</v>
      </c>
      <c r="BMB69" s="1">
        <f t="shared" si="4010"/>
        <v>29.017812739476796</v>
      </c>
      <c r="BMC69" s="1"/>
      <c r="BMD69" s="1"/>
      <c r="BME69" s="2" t="s">
        <v>11</v>
      </c>
      <c r="BMF69" s="4" t="s">
        <v>166</v>
      </c>
      <c r="BMG69" s="4">
        <v>311</v>
      </c>
      <c r="BMH69" s="2">
        <v>4</v>
      </c>
      <c r="BMI69" s="1">
        <v>3.7999999999999999E-2</v>
      </c>
      <c r="BMJ69" s="1">
        <f t="shared" si="4011"/>
        <v>2.7999999999999997E-2</v>
      </c>
      <c r="BMK69" s="1">
        <f t="shared" si="4012"/>
        <v>0.73758865248226946</v>
      </c>
      <c r="BML69" s="1">
        <f t="shared" si="4013"/>
        <v>1.1063829787234041E-3</v>
      </c>
      <c r="BMM69" s="1">
        <f t="shared" si="4014"/>
        <v>8.4516716350035068</v>
      </c>
      <c r="BMN69" s="1"/>
      <c r="BMO69" s="1"/>
      <c r="BMP69" s="2" t="s">
        <v>11</v>
      </c>
      <c r="BMQ69" s="4" t="s">
        <v>167</v>
      </c>
      <c r="BMR69" s="4">
        <v>317</v>
      </c>
      <c r="BMS69" s="2">
        <v>4</v>
      </c>
      <c r="BMT69" s="1">
        <v>0.06</v>
      </c>
      <c r="BMU69" s="4">
        <f t="shared" si="4015"/>
        <v>4.9999999999999996E-2</v>
      </c>
      <c r="BMV69" s="1">
        <f t="shared" si="4016"/>
        <v>1.7163120567375887</v>
      </c>
      <c r="BMW69" s="1">
        <f t="shared" si="4017"/>
        <v>2.5744680851063832E-3</v>
      </c>
      <c r="BMX69" s="1">
        <f t="shared" si="4018"/>
        <v>19.666389766065855</v>
      </c>
      <c r="BMY69" s="1"/>
      <c r="BMZ69" s="1"/>
      <c r="BNA69" s="2" t="s">
        <v>11</v>
      </c>
      <c r="BNB69" s="4" t="s">
        <v>168</v>
      </c>
      <c r="BNC69" s="4">
        <v>324</v>
      </c>
      <c r="BND69" s="2">
        <v>4</v>
      </c>
      <c r="BNE69" s="1">
        <v>0.08</v>
      </c>
      <c r="BNF69" s="1">
        <f t="shared" si="4019"/>
        <v>6.7000000000000004E-2</v>
      </c>
      <c r="BNG69" s="1">
        <f t="shared" si="4020"/>
        <v>2.2999999999999998</v>
      </c>
      <c r="BNH69" s="1">
        <f t="shared" si="4021"/>
        <v>3.4499999999999999E-3</v>
      </c>
      <c r="BNI69" s="1">
        <f t="shared" si="4022"/>
        <v>26.354587607996514</v>
      </c>
      <c r="BNJ69" s="1"/>
      <c r="BNK69" s="1"/>
      <c r="BNL69" s="2" t="s">
        <v>11</v>
      </c>
      <c r="BNM69" s="4" t="s">
        <v>169</v>
      </c>
      <c r="BNN69" s="4">
        <v>325</v>
      </c>
      <c r="BNO69" s="2">
        <v>4</v>
      </c>
      <c r="BNP69" s="1">
        <v>2.5000000000000001E-2</v>
      </c>
      <c r="BNQ69" s="1">
        <f t="shared" si="4023"/>
        <v>6.0000000000000019E-3</v>
      </c>
      <c r="BNR69" s="1">
        <f t="shared" si="4024"/>
        <v>0.30419580419580428</v>
      </c>
      <c r="BNS69" s="1">
        <f t="shared" si="4025"/>
        <v>4.5629370629370644E-4</v>
      </c>
      <c r="BNT69" s="1">
        <f t="shared" si="4026"/>
        <v>3.4856325963753383</v>
      </c>
      <c r="BNU69" s="1"/>
      <c r="BNV69" s="1"/>
      <c r="BNW69" s="2" t="s">
        <v>11</v>
      </c>
      <c r="BNX69" s="4" t="s">
        <v>170</v>
      </c>
      <c r="BNY69" s="4">
        <v>338</v>
      </c>
      <c r="BNZ69" s="2">
        <v>4</v>
      </c>
      <c r="BOA69" s="1">
        <v>8.2000000000000003E-2</v>
      </c>
      <c r="BOB69" s="1">
        <f t="shared" si="4027"/>
        <v>7.2000000000000008E-2</v>
      </c>
      <c r="BOC69" s="1">
        <f t="shared" si="4028"/>
        <v>2.4519230769230775</v>
      </c>
      <c r="BOD69" s="1">
        <f t="shared" si="4029"/>
        <v>3.6778846153846163E-3</v>
      </c>
      <c r="BOE69" s="1">
        <f t="shared" si="4030"/>
        <v>28.095400669059835</v>
      </c>
      <c r="BOF69" s="1"/>
      <c r="BOG69" s="1"/>
      <c r="BOH69" s="2" t="s">
        <v>11</v>
      </c>
      <c r="BOI69" s="4" t="s">
        <v>171</v>
      </c>
      <c r="BOJ69" s="4">
        <v>339</v>
      </c>
      <c r="BOK69" s="2">
        <v>4</v>
      </c>
      <c r="BOL69" s="1">
        <v>4.3999999999999997E-2</v>
      </c>
      <c r="BOM69" s="1">
        <f t="shared" si="4031"/>
        <v>3.9E-2</v>
      </c>
      <c r="BON69" s="1">
        <f t="shared" si="4032"/>
        <v>1.3941368078175895</v>
      </c>
      <c r="BOO69" s="1">
        <f t="shared" si="4033"/>
        <v>2.0912052117263843E-3</v>
      </c>
      <c r="BOP69" s="1">
        <f t="shared" si="4034"/>
        <v>15.974739408330985</v>
      </c>
      <c r="BOQ69" s="1"/>
      <c r="BOR69" s="1"/>
      <c r="BOS69" s="2" t="s">
        <v>11</v>
      </c>
      <c r="BOT69" s="4" t="s">
        <v>172</v>
      </c>
      <c r="BOU69" s="4">
        <v>345</v>
      </c>
      <c r="BOV69" s="2">
        <v>4</v>
      </c>
      <c r="BOW69" s="1">
        <v>7.4999999999999997E-2</v>
      </c>
      <c r="BOX69" s="1">
        <f t="shared" si="4035"/>
        <v>6.7999999999999991E-2</v>
      </c>
      <c r="BOY69" s="1">
        <f t="shared" si="4036"/>
        <v>2.3890675241157555</v>
      </c>
      <c r="BOZ69" s="1">
        <f t="shared" si="4037"/>
        <v>3.5836012861736335E-3</v>
      </c>
      <c r="BPA69" s="1">
        <f t="shared" si="4038"/>
        <v>27.375169289446958</v>
      </c>
      <c r="BPB69" s="1"/>
      <c r="BPC69" s="1"/>
      <c r="BPD69" s="2" t="s">
        <v>11</v>
      </c>
      <c r="BPE69" s="4" t="s">
        <v>173</v>
      </c>
      <c r="BPF69" s="4">
        <v>352</v>
      </c>
      <c r="BPG69" s="2">
        <v>4</v>
      </c>
      <c r="BPH69" s="1">
        <v>8.5000000000000006E-2</v>
      </c>
      <c r="BPI69" s="1">
        <f t="shared" si="3191"/>
        <v>7.6000000000000012E-2</v>
      </c>
      <c r="BPJ69" s="1">
        <f t="shared" si="4039"/>
        <v>2.5384615384615388</v>
      </c>
      <c r="BPK69" s="1">
        <f t="shared" si="4040"/>
        <v>3.8076923076923084E-3</v>
      </c>
      <c r="BPL69" s="1">
        <f t="shared" si="4041"/>
        <v>29.087003045614885</v>
      </c>
      <c r="BPM69" s="1"/>
      <c r="BPN69" s="1"/>
      <c r="BPO69" s="2" t="s">
        <v>11</v>
      </c>
      <c r="BPP69" s="4" t="s">
        <v>174</v>
      </c>
      <c r="BPQ69" s="4">
        <v>353</v>
      </c>
      <c r="BPR69" s="2">
        <v>4</v>
      </c>
      <c r="BPS69" s="1">
        <v>3.6999999999999998E-2</v>
      </c>
      <c r="BPT69" s="1">
        <f t="shared" si="4042"/>
        <v>2.7999999999999997E-2</v>
      </c>
      <c r="BPU69" s="1">
        <f t="shared" si="4043"/>
        <v>0.91666666666666663</v>
      </c>
      <c r="BPV69" s="1">
        <f t="shared" si="4044"/>
        <v>1.3749999999999999E-3</v>
      </c>
      <c r="BPW69" s="1">
        <f t="shared" si="4045"/>
        <v>10.503639988694262</v>
      </c>
      <c r="BPX69" s="1"/>
      <c r="BPY69" s="1"/>
      <c r="BPZ69" s="2" t="s">
        <v>11</v>
      </c>
      <c r="BQA69" s="4" t="s">
        <v>175</v>
      </c>
      <c r="BQB69" s="4">
        <v>358</v>
      </c>
      <c r="BQC69" s="2">
        <v>4</v>
      </c>
      <c r="BQD69" s="1">
        <v>6.2E-2</v>
      </c>
      <c r="BQE69" s="1">
        <f t="shared" si="4046"/>
        <v>5.1999999999999998E-2</v>
      </c>
      <c r="BQF69" s="1">
        <f t="shared" si="4047"/>
        <v>1.7331081081081079</v>
      </c>
      <c r="BQG69" s="1">
        <f t="shared" si="4048"/>
        <v>2.5996621621621617E-3</v>
      </c>
      <c r="BQH69" s="1">
        <f t="shared" si="4049"/>
        <v>19.858847595332271</v>
      </c>
      <c r="BQI69" s="1"/>
      <c r="BQJ69" s="1"/>
      <c r="BQK69" s="2" t="s">
        <v>11</v>
      </c>
      <c r="BQL69" s="4" t="s">
        <v>176</v>
      </c>
      <c r="BQM69" s="4">
        <v>366</v>
      </c>
      <c r="BQN69" s="2">
        <v>4</v>
      </c>
      <c r="BQO69" s="1">
        <v>7.9000000000000001E-2</v>
      </c>
      <c r="BQP69" s="1">
        <f t="shared" si="4050"/>
        <v>6.8000000000000005E-2</v>
      </c>
      <c r="BQQ69" s="1">
        <f t="shared" si="4051"/>
        <v>2.4648829431438126</v>
      </c>
      <c r="BQR69" s="1">
        <f t="shared" si="4052"/>
        <v>3.6973244147157189E-3</v>
      </c>
      <c r="BQS69" s="1">
        <f t="shared" si="4053"/>
        <v>28.243901508060826</v>
      </c>
      <c r="BQT69" s="1"/>
      <c r="BQU69" s="1"/>
      <c r="BQV69" s="2" t="s">
        <v>11</v>
      </c>
      <c r="BQW69" s="4" t="s">
        <v>177</v>
      </c>
      <c r="BQX69" s="4">
        <v>367</v>
      </c>
      <c r="BQY69" s="2">
        <v>4</v>
      </c>
      <c r="BQZ69" s="1">
        <v>5.0999999999999997E-2</v>
      </c>
      <c r="BRA69" s="1">
        <f t="shared" si="4054"/>
        <v>2.9999999999999995E-2</v>
      </c>
      <c r="BRB69" s="1">
        <f t="shared" si="4055"/>
        <v>0.25925925925925908</v>
      </c>
      <c r="BRC69" s="1">
        <f t="shared" si="4056"/>
        <v>3.8888888888888865E-4</v>
      </c>
      <c r="BRD69" s="1">
        <f t="shared" si="4057"/>
        <v>2.9707264614488804</v>
      </c>
      <c r="BRE69" s="1"/>
      <c r="BRF69" s="1"/>
      <c r="BRG69" s="2" t="s">
        <v>11</v>
      </c>
      <c r="BRH69" s="4" t="s">
        <v>178</v>
      </c>
      <c r="BRI69" s="4">
        <v>373</v>
      </c>
      <c r="BRJ69" s="2">
        <v>4</v>
      </c>
      <c r="BRK69" s="1">
        <v>8.6999999999999994E-2</v>
      </c>
      <c r="BRL69" s="1">
        <f t="shared" si="4058"/>
        <v>6.5000000000000002E-2</v>
      </c>
      <c r="BRM69" s="1">
        <f t="shared" si="4059"/>
        <v>1.7491525423728815</v>
      </c>
      <c r="BRN69" s="1">
        <f t="shared" si="4060"/>
        <v>2.6237288135593224E-3</v>
      </c>
      <c r="BRO69" s="1">
        <f t="shared" si="4061"/>
        <v>20.042693007702585</v>
      </c>
      <c r="BRP69" s="1"/>
      <c r="BRQ69" s="1"/>
      <c r="BRR69" s="2" t="s">
        <v>11</v>
      </c>
      <c r="BRS69" s="1" t="s">
        <v>179</v>
      </c>
      <c r="BRT69" s="1">
        <v>380</v>
      </c>
      <c r="BRU69" s="2">
        <v>4</v>
      </c>
      <c r="BRV69" s="1">
        <v>0.1</v>
      </c>
      <c r="BRW69" s="1">
        <f t="shared" si="4062"/>
        <v>7.0000000000000007E-2</v>
      </c>
      <c r="BRX69" s="1">
        <f t="shared" si="4063"/>
        <v>1.9127516778523492</v>
      </c>
      <c r="BRY69" s="1">
        <f t="shared" si="4064"/>
        <v>2.869127516778524E-3</v>
      </c>
      <c r="BRZ69" s="1">
        <f t="shared" si="4065"/>
        <v>21.917296376653074</v>
      </c>
      <c r="BSA69" s="1"/>
      <c r="BSB69" s="1"/>
      <c r="BSC69" s="2" t="s">
        <v>11</v>
      </c>
      <c r="BSD69" s="1" t="s">
        <v>180</v>
      </c>
      <c r="BSE69" s="1">
        <v>394</v>
      </c>
      <c r="BSF69" s="2">
        <v>4</v>
      </c>
      <c r="BSG69" s="1">
        <v>6.8000000000000005E-2</v>
      </c>
      <c r="BSH69" s="1">
        <f t="shared" si="4066"/>
        <v>5.6000000000000008E-2</v>
      </c>
      <c r="BSI69" s="1">
        <f t="shared" si="4067"/>
        <v>1.5425531914893622</v>
      </c>
      <c r="BSJ69" s="1">
        <f t="shared" si="4068"/>
        <v>2.3138297872340435E-3</v>
      </c>
      <c r="BSK69" s="1">
        <f t="shared" si="4069"/>
        <v>17.675370967435228</v>
      </c>
      <c r="BSL69" s="1"/>
      <c r="BSM69" s="1"/>
      <c r="BSN69" s="1" t="s">
        <v>11</v>
      </c>
      <c r="BSO69" s="1" t="s">
        <v>181</v>
      </c>
      <c r="BSP69" s="1">
        <v>395</v>
      </c>
      <c r="BSQ69" s="2">
        <v>4</v>
      </c>
      <c r="BSR69" s="1">
        <v>3.6999999999999998E-2</v>
      </c>
      <c r="BSS69" s="1">
        <f t="shared" si="4070"/>
        <v>2.6999999999999996E-2</v>
      </c>
      <c r="BST69" s="1">
        <f t="shared" si="4071"/>
        <v>0.95847750865051895</v>
      </c>
      <c r="BSU69" s="1">
        <f t="shared" si="4072"/>
        <v>1.4377162629757784E-3</v>
      </c>
      <c r="BSV69" s="1">
        <f t="shared" si="4073"/>
        <v>10.982730205227973</v>
      </c>
      <c r="BSW69" s="1"/>
      <c r="BSX69" s="1"/>
      <c r="BSY69" s="1" t="s">
        <v>11</v>
      </c>
      <c r="BSZ69" s="1" t="s">
        <v>182</v>
      </c>
      <c r="BTA69" s="1">
        <v>401</v>
      </c>
      <c r="BTB69" s="1">
        <v>4</v>
      </c>
      <c r="BTC69" s="1">
        <v>5.8999999999999997E-2</v>
      </c>
      <c r="BTD69" s="1">
        <f t="shared" si="4074"/>
        <v>4.7E-2</v>
      </c>
      <c r="BTE69" s="1">
        <f t="shared" si="4075"/>
        <v>1.7657342657342658</v>
      </c>
      <c r="BTF69" s="1">
        <f t="shared" si="4076"/>
        <v>2.6486013986013988E-3</v>
      </c>
      <c r="BTG69" s="1">
        <f t="shared" si="4077"/>
        <v>20.232694955971787</v>
      </c>
      <c r="BTH69" s="1"/>
      <c r="BTI69" s="1"/>
      <c r="BTJ69" s="1" t="s">
        <v>11</v>
      </c>
      <c r="BTK69" s="1" t="s">
        <v>183</v>
      </c>
      <c r="BTL69" s="1">
        <v>408</v>
      </c>
      <c r="BTM69" s="1">
        <v>4</v>
      </c>
      <c r="BTN69" s="1">
        <v>7.2999999999999995E-2</v>
      </c>
      <c r="BTO69" s="1">
        <f t="shared" si="4078"/>
        <v>6.0999999999999999E-2</v>
      </c>
      <c r="BTP69" s="5">
        <f t="shared" si="4079"/>
        <v>2.3867595818815333</v>
      </c>
      <c r="BTQ69" s="1">
        <f t="shared" si="4080"/>
        <v>3.5801393728222999E-3</v>
      </c>
      <c r="BTR69" s="1">
        <f t="shared" si="4081"/>
        <v>27.348723695618261</v>
      </c>
      <c r="BTS69" s="1"/>
      <c r="BTT69" s="1"/>
      <c r="BTU69" s="1" t="s">
        <v>11</v>
      </c>
      <c r="BTV69" s="1" t="s">
        <v>184</v>
      </c>
      <c r="BTW69" s="1">
        <v>409</v>
      </c>
      <c r="BTX69" s="1">
        <v>4</v>
      </c>
      <c r="BTY69" s="1">
        <v>4.1000000000000002E-2</v>
      </c>
      <c r="BTZ69" s="1">
        <f t="shared" si="4082"/>
        <v>3.1E-2</v>
      </c>
      <c r="BUA69" s="1">
        <f t="shared" si="4083"/>
        <v>1.1730103806228374</v>
      </c>
      <c r="BUB69" s="1">
        <f t="shared" si="4084"/>
        <v>1.7595155709342562E-3</v>
      </c>
      <c r="BUC69" s="1">
        <f t="shared" si="4085"/>
        <v>13.440958626614742</v>
      </c>
      <c r="BUD69" s="1"/>
      <c r="BUE69" s="1"/>
      <c r="BUF69" s="1" t="s">
        <v>11</v>
      </c>
      <c r="BUG69" s="1" t="s">
        <v>185</v>
      </c>
      <c r="BUH69" s="1">
        <v>415</v>
      </c>
      <c r="BUI69" s="1">
        <v>4</v>
      </c>
      <c r="BUJ69" s="1">
        <v>6.9000000000000006E-2</v>
      </c>
      <c r="BUK69" s="1">
        <f t="shared" si="4086"/>
        <v>5.6000000000000008E-2</v>
      </c>
      <c r="BUL69" s="1">
        <f t="shared" si="4087"/>
        <v>2.1080139372822302</v>
      </c>
      <c r="BUM69" s="1">
        <f t="shared" si="4088"/>
        <v>3.1620209059233452E-3</v>
      </c>
      <c r="BUN69" s="1">
        <f t="shared" si="4089"/>
        <v>24.154712169122696</v>
      </c>
      <c r="BUO69" s="1"/>
      <c r="BUP69" s="1"/>
      <c r="BUQ69" s="1" t="s">
        <v>11</v>
      </c>
      <c r="BUR69" s="1" t="s">
        <v>186</v>
      </c>
      <c r="BUS69" s="1">
        <v>422</v>
      </c>
      <c r="BUT69" s="1">
        <v>4</v>
      </c>
      <c r="BUU69" s="1">
        <v>8.1000000000000003E-2</v>
      </c>
      <c r="BUV69" s="1">
        <f t="shared" si="4090"/>
        <v>6.6000000000000003E-2</v>
      </c>
      <c r="BUW69" s="1">
        <f t="shared" si="4091"/>
        <v>2.4350877192982456</v>
      </c>
      <c r="BUX69" s="1">
        <f t="shared" si="4092"/>
        <v>3.6526315789473687E-3</v>
      </c>
      <c r="BUY69" s="1">
        <f t="shared" si="4093"/>
        <v>27.90249244843567</v>
      </c>
      <c r="BUZ69" s="1"/>
      <c r="BVA69" s="1"/>
      <c r="BVB69" s="1" t="s">
        <v>11</v>
      </c>
      <c r="BVC69" s="1" t="s">
        <v>187</v>
      </c>
      <c r="BVD69" s="1">
        <v>423</v>
      </c>
      <c r="BVE69" s="1">
        <v>4</v>
      </c>
      <c r="BVF69" s="1">
        <v>3.9E-2</v>
      </c>
      <c r="BVG69" s="1">
        <f t="shared" si="4094"/>
        <v>2.8999999999999998E-2</v>
      </c>
      <c r="BVH69" s="1">
        <f t="shared" si="4095"/>
        <v>5.1194539249146687E-2</v>
      </c>
      <c r="BVI69" s="1">
        <f t="shared" si="4096"/>
        <v>7.6791808873720029E-5</v>
      </c>
      <c r="BVJ69" s="1">
        <f t="shared" si="4097"/>
        <v>0.58661346508376189</v>
      </c>
      <c r="BVK69" s="1"/>
      <c r="BVL69" s="1"/>
      <c r="BVM69" s="1" t="s">
        <v>11</v>
      </c>
      <c r="BVN69" s="1" t="s">
        <v>188</v>
      </c>
      <c r="BVO69" s="1">
        <v>436</v>
      </c>
      <c r="BVP69" s="1">
        <v>4</v>
      </c>
      <c r="BVQ69" s="1">
        <v>8.1000000000000003E-2</v>
      </c>
      <c r="BVR69" s="1">
        <f t="shared" si="4098"/>
        <v>6.9000000000000006E-2</v>
      </c>
      <c r="BVS69" s="1">
        <f t="shared" si="4253"/>
        <v>1.7064846416382253</v>
      </c>
      <c r="BVT69" s="1">
        <f t="shared" si="4099"/>
        <v>2.5597269624573382E-3</v>
      </c>
      <c r="BVU69" s="1">
        <f t="shared" si="4100"/>
        <v>19.55378216945876</v>
      </c>
      <c r="BVV69" s="1"/>
      <c r="BVW69" s="1"/>
      <c r="BVX69" s="1" t="s">
        <v>11</v>
      </c>
      <c r="BVY69" s="1" t="s">
        <v>189</v>
      </c>
      <c r="BVZ69" s="1">
        <v>437</v>
      </c>
      <c r="BWA69" s="1">
        <v>4</v>
      </c>
      <c r="BWB69" s="1">
        <v>2.8000000000000001E-2</v>
      </c>
      <c r="BWC69" s="1">
        <f t="shared" si="4101"/>
        <v>2.3E-2</v>
      </c>
      <c r="BWD69" s="1">
        <f t="shared" si="4102"/>
        <v>7.9847908745247193E-2</v>
      </c>
      <c r="BWE69" s="1">
        <f t="shared" si="4103"/>
        <v>1.197718631178708E-4</v>
      </c>
      <c r="BWF69" s="1">
        <f t="shared" si="4104"/>
        <v>0.91493856797475148</v>
      </c>
      <c r="BWG69" s="1"/>
      <c r="BWH69" s="1"/>
      <c r="BWI69" s="1" t="s">
        <v>11</v>
      </c>
      <c r="BWJ69" s="1" t="s">
        <v>190</v>
      </c>
      <c r="BWK69" s="1">
        <v>443</v>
      </c>
      <c r="BWL69" s="1">
        <v>4</v>
      </c>
      <c r="BWM69" s="1">
        <v>5.5E-2</v>
      </c>
      <c r="BWN69" s="1">
        <f t="shared" si="4105"/>
        <v>4.4999999999999998E-2</v>
      </c>
      <c r="BWO69" s="1">
        <f t="shared" si="4106"/>
        <v>0.88636363636363624</v>
      </c>
      <c r="BWP69" s="1">
        <f t="shared" si="4107"/>
        <v>1.3295454545454543E-3</v>
      </c>
      <c r="BWQ69" s="1">
        <f t="shared" si="4108"/>
        <v>10.156412220472964</v>
      </c>
      <c r="BWR69" s="1"/>
      <c r="BWS69" s="1"/>
      <c r="BWT69" s="1" t="s">
        <v>11</v>
      </c>
      <c r="BWU69" s="1" t="s">
        <v>191</v>
      </c>
      <c r="BWV69" s="1">
        <v>450</v>
      </c>
      <c r="BWW69" s="1">
        <v>4</v>
      </c>
      <c r="BWX69" s="1">
        <v>5.2999999999999999E-2</v>
      </c>
      <c r="BWY69" s="1">
        <f t="shared" si="4109"/>
        <v>4.9000000000000002E-2</v>
      </c>
      <c r="BWZ69" s="1">
        <f t="shared" si="4110"/>
        <v>1.3787878787878789</v>
      </c>
      <c r="BXA69" s="1">
        <f t="shared" si="4111"/>
        <v>2.0681818181818184E-3</v>
      </c>
      <c r="BXB69" s="1">
        <f t="shared" si="4112"/>
        <v>15.798863454069059</v>
      </c>
      <c r="BXC69" s="1"/>
      <c r="BXD69" s="1"/>
      <c r="BXE69" s="1" t="s">
        <v>11</v>
      </c>
      <c r="BXF69" s="1" t="s">
        <v>192</v>
      </c>
      <c r="BXG69" s="1">
        <v>451</v>
      </c>
      <c r="BXH69" s="1">
        <v>4</v>
      </c>
      <c r="BXI69" s="1">
        <v>1.6E-2</v>
      </c>
      <c r="BXJ69" s="1">
        <f t="shared" si="4113"/>
        <v>1.9E-2</v>
      </c>
      <c r="BXK69" s="1">
        <f t="shared" si="4114"/>
        <v>1.2000000000000002</v>
      </c>
      <c r="BXL69" s="1">
        <f t="shared" si="4115"/>
        <v>1.8000000000000004E-3</v>
      </c>
      <c r="BXM69" s="1">
        <f t="shared" si="4116"/>
        <v>13.750219621563401</v>
      </c>
      <c r="BXN69" s="1"/>
      <c r="BXO69" s="1"/>
      <c r="BXP69" s="1" t="s">
        <v>11</v>
      </c>
      <c r="BXQ69" s="1" t="s">
        <v>193</v>
      </c>
      <c r="BXR69" s="1">
        <v>464</v>
      </c>
      <c r="BXS69" s="1">
        <v>4</v>
      </c>
      <c r="BXT69" s="1">
        <v>5.2999999999999999E-2</v>
      </c>
      <c r="BXU69" s="1">
        <f t="shared" si="4117"/>
        <v>4.9000000000000002E-2</v>
      </c>
      <c r="BXV69" s="1">
        <f t="shared" si="4118"/>
        <v>2.6066176470588238</v>
      </c>
      <c r="BXW69" s="1">
        <f t="shared" si="4119"/>
        <v>3.9099264705882361E-3</v>
      </c>
      <c r="BXX69" s="1">
        <f t="shared" si="4120"/>
        <v>29.86797093041805</v>
      </c>
      <c r="BXY69" s="1"/>
      <c r="BXZ69" s="1"/>
      <c r="BYA69" s="1" t="s">
        <v>11</v>
      </c>
      <c r="BYB69" s="1" t="s">
        <v>194</v>
      </c>
      <c r="BYC69" s="1">
        <v>465</v>
      </c>
      <c r="BYD69" s="1">
        <v>4</v>
      </c>
      <c r="BYE69" s="1">
        <v>3.9E-2</v>
      </c>
      <c r="BYF69" s="1">
        <f t="shared" si="4121"/>
        <v>3.4000000000000002E-2</v>
      </c>
      <c r="BYG69" s="1">
        <f t="shared" si="4122"/>
        <v>1.1086142322097379</v>
      </c>
      <c r="BYH69" s="1">
        <f t="shared" si="4123"/>
        <v>1.6629213483146069E-3</v>
      </c>
      <c r="BYI69" s="1">
        <f t="shared" si="4124"/>
        <v>12.703074307062318</v>
      </c>
      <c r="BYJ69" s="1"/>
      <c r="BYK69" s="1"/>
      <c r="BYL69" s="1" t="s">
        <v>11</v>
      </c>
      <c r="BYM69" s="1" t="s">
        <v>195</v>
      </c>
      <c r="BYN69" s="1">
        <v>479</v>
      </c>
      <c r="BYO69" s="1">
        <v>4</v>
      </c>
      <c r="BYP69" s="1">
        <v>7.3999999999999996E-2</v>
      </c>
      <c r="BYQ69" s="1">
        <f t="shared" si="4125"/>
        <v>6.3E-2</v>
      </c>
      <c r="BYR69" s="1">
        <f t="shared" si="4126"/>
        <v>2.4981549815498156</v>
      </c>
      <c r="BYS69" s="1">
        <f t="shared" si="4127"/>
        <v>3.7472324723247237E-3</v>
      </c>
      <c r="BYT69" s="1">
        <f t="shared" si="4128"/>
        <v>28.62514970417719</v>
      </c>
      <c r="BYU69" s="1"/>
      <c r="BYV69" s="1"/>
      <c r="BYW69" s="1" t="s">
        <v>11</v>
      </c>
      <c r="BYX69" s="1" t="s">
        <v>196</v>
      </c>
      <c r="BYY69" s="1">
        <v>480</v>
      </c>
      <c r="BYZ69" s="1">
        <v>4</v>
      </c>
      <c r="BZA69" s="1">
        <v>4.3999999999999997E-2</v>
      </c>
      <c r="BZB69" s="1">
        <f t="shared" si="4129"/>
        <v>3.1E-2</v>
      </c>
      <c r="BZC69" s="1">
        <f t="shared" si="4130"/>
        <v>1.5655430711610487</v>
      </c>
      <c r="BZD69" s="1">
        <f t="shared" si="4131"/>
        <v>2.348314606741573E-3</v>
      </c>
      <c r="BZE69" s="1">
        <f t="shared" si="4132"/>
        <v>17.938800879567729</v>
      </c>
      <c r="BZF69" s="1"/>
      <c r="BZG69" s="1"/>
      <c r="BZH69" s="1" t="s">
        <v>11</v>
      </c>
      <c r="BZI69" s="1" t="s">
        <v>197</v>
      </c>
      <c r="BZJ69" s="1">
        <v>494</v>
      </c>
      <c r="BZK69" s="1">
        <v>4</v>
      </c>
      <c r="BZL69" s="1">
        <v>7.9000000000000001E-2</v>
      </c>
      <c r="BZM69" s="1">
        <f t="shared" si="4133"/>
        <v>6.4000000000000001E-2</v>
      </c>
      <c r="BZN69" s="1">
        <f t="shared" si="4134"/>
        <v>3.0882352941176476</v>
      </c>
      <c r="BZO69" s="1">
        <f t="shared" si="4135"/>
        <v>4.6323529411764711E-3</v>
      </c>
      <c r="BZP69" s="1">
        <f t="shared" si="4136"/>
        <v>35.386594614317573</v>
      </c>
      <c r="BZQ69" s="1"/>
      <c r="BZR69" s="1"/>
      <c r="BZS69" s="1" t="s">
        <v>11</v>
      </c>
      <c r="BZT69" s="1" t="s">
        <v>198</v>
      </c>
      <c r="BZU69" s="1">
        <v>495</v>
      </c>
      <c r="BZV69" s="1">
        <v>4</v>
      </c>
      <c r="BZW69" s="1">
        <v>4.3999999999999997E-2</v>
      </c>
      <c r="BZX69" s="1">
        <f t="shared" si="4137"/>
        <v>0.03</v>
      </c>
      <c r="BZY69" s="1">
        <f t="shared" si="4138"/>
        <v>1.4981549815498154</v>
      </c>
      <c r="BZZ69" s="1">
        <f t="shared" si="4139"/>
        <v>2.2472324723247232E-3</v>
      </c>
      <c r="CAA69" s="1">
        <f t="shared" si="4140"/>
        <v>17.166633352874353</v>
      </c>
      <c r="CAB69" s="1"/>
      <c r="CAC69" s="1"/>
      <c r="CAD69" s="1" t="s">
        <v>11</v>
      </c>
      <c r="CAE69" s="1" t="s">
        <v>199</v>
      </c>
      <c r="CAF69" s="1">
        <v>501</v>
      </c>
      <c r="CAG69" s="1">
        <v>4</v>
      </c>
      <c r="CAH69" s="1">
        <v>5.8000000000000003E-2</v>
      </c>
      <c r="CAI69" s="1">
        <f t="shared" si="4141"/>
        <v>4.1000000000000002E-2</v>
      </c>
      <c r="CAJ69" s="1">
        <f t="shared" si="4142"/>
        <v>1.9523809523809523</v>
      </c>
      <c r="CAK69" s="1">
        <f t="shared" si="4143"/>
        <v>2.9285714285714284E-3</v>
      </c>
      <c r="CAL69" s="1">
        <f t="shared" si="4144"/>
        <v>22.371389066829337</v>
      </c>
      <c r="CAM69" s="1"/>
      <c r="CAN69" s="1"/>
      <c r="CAO69" s="1" t="s">
        <v>11</v>
      </c>
      <c r="CAP69" s="1" t="s">
        <v>200</v>
      </c>
      <c r="CAQ69" s="1">
        <v>508</v>
      </c>
      <c r="CAR69" s="1">
        <v>4</v>
      </c>
      <c r="CAS69" s="1">
        <v>8.2000000000000003E-2</v>
      </c>
      <c r="CAT69" s="1">
        <f t="shared" si="4145"/>
        <v>4.4000000000000004E-2</v>
      </c>
      <c r="CAU69" s="1">
        <f t="shared" si="4146"/>
        <v>2.0549450549450552</v>
      </c>
      <c r="CAV69" s="1">
        <f t="shared" si="4147"/>
        <v>3.082417582417583E-3</v>
      </c>
      <c r="CAW69" s="1">
        <f t="shared" si="4148"/>
        <v>23.546621513116815</v>
      </c>
      <c r="CAX69" s="1"/>
      <c r="CAY69" s="1"/>
      <c r="CAZ69" s="1" t="s">
        <v>11</v>
      </c>
      <c r="CBA69" s="1" t="s">
        <v>201</v>
      </c>
      <c r="CBB69" s="1">
        <v>509</v>
      </c>
      <c r="CBC69" s="1">
        <v>4</v>
      </c>
      <c r="CBD69" s="1">
        <v>3.5999999999999997E-2</v>
      </c>
      <c r="CBE69" s="1">
        <f t="shared" si="4149"/>
        <v>2.3E-2</v>
      </c>
      <c r="CBF69" s="1">
        <f t="shared" si="4150"/>
        <v>0.73684210526315785</v>
      </c>
      <c r="CBG69" s="1">
        <f t="shared" si="4151"/>
        <v>1.1052631578947368E-3</v>
      </c>
      <c r="CBH69" s="1">
        <f t="shared" si="4152"/>
        <v>8.4431173114862972</v>
      </c>
      <c r="CBI69" s="1"/>
      <c r="CBJ69" s="1"/>
      <c r="CBK69" s="1" t="s">
        <v>11</v>
      </c>
      <c r="CBL69" s="1" t="s">
        <v>202</v>
      </c>
      <c r="CBM69" s="1">
        <v>515</v>
      </c>
      <c r="CBN69" s="1">
        <v>4</v>
      </c>
      <c r="CBO69" s="1">
        <v>5.6000000000000001E-2</v>
      </c>
      <c r="CBP69" s="1">
        <f t="shared" si="4153"/>
        <v>4.1000000000000002E-2</v>
      </c>
      <c r="CBQ69" s="1">
        <f t="shared" si="4154"/>
        <v>1.5168539325842696</v>
      </c>
      <c r="CBR69" s="1">
        <f t="shared" si="4155"/>
        <v>2.2752808988764045E-3</v>
      </c>
      <c r="CBS69" s="1">
        <f t="shared" si="4156"/>
        <v>17.380895589054859</v>
      </c>
      <c r="CBT69" s="1"/>
      <c r="CBU69" s="1"/>
      <c r="CBV69" s="1" t="s">
        <v>11</v>
      </c>
      <c r="CBW69" s="1" t="s">
        <v>203</v>
      </c>
      <c r="CBX69" s="1">
        <v>522</v>
      </c>
      <c r="CBY69" s="1">
        <v>4</v>
      </c>
      <c r="CBZ69" s="1">
        <v>6.3E-2</v>
      </c>
      <c r="CCA69" s="1">
        <f t="shared" si="4157"/>
        <v>4.9000000000000002E-2</v>
      </c>
      <c r="CCB69" s="1">
        <f t="shared" si="4158"/>
        <v>1.8277153558052435</v>
      </c>
      <c r="CCC69" s="1">
        <f t="shared" si="4159"/>
        <v>2.7415730337078652E-3</v>
      </c>
      <c r="CCD69" s="1">
        <f t="shared" si="4160"/>
        <v>20.942906290021657</v>
      </c>
      <c r="CCE69" s="1"/>
      <c r="CCF69" s="1"/>
      <c r="CCG69" s="1" t="s">
        <v>11</v>
      </c>
      <c r="CCH69" s="1" t="s">
        <v>204</v>
      </c>
      <c r="CCI69" s="1">
        <v>523</v>
      </c>
      <c r="CCJ69" s="1">
        <v>4</v>
      </c>
      <c r="CCK69" s="1">
        <v>4.4999999999999998E-2</v>
      </c>
      <c r="CCL69" s="1">
        <f t="shared" si="4161"/>
        <v>2.5999999999999999E-2</v>
      </c>
      <c r="CCM69" s="1">
        <f t="shared" si="4162"/>
        <v>1.0646387832699618</v>
      </c>
      <c r="CCN69" s="1">
        <f t="shared" si="4163"/>
        <v>1.5969581749049426E-3</v>
      </c>
      <c r="CCO69" s="1">
        <f t="shared" si="4164"/>
        <v>12.199180906330009</v>
      </c>
      <c r="CCP69" s="1"/>
      <c r="CCQ69" s="1"/>
      <c r="CCR69" s="1" t="s">
        <v>11</v>
      </c>
      <c r="CCS69" s="1" t="s">
        <v>205</v>
      </c>
      <c r="CCT69" s="1">
        <v>536</v>
      </c>
      <c r="CCU69" s="1">
        <v>4</v>
      </c>
      <c r="CCV69" s="1">
        <v>7.3999999999999996E-2</v>
      </c>
      <c r="CCW69" s="1">
        <f t="shared" si="4165"/>
        <v>5.3999999999999992E-2</v>
      </c>
      <c r="CCX69" s="1">
        <f t="shared" si="4166"/>
        <v>2.0424710424710422</v>
      </c>
      <c r="CCY69" s="1">
        <f t="shared" si="4167"/>
        <v>3.0637065637065634E-3</v>
      </c>
      <c r="CCZ69" s="1">
        <f t="shared" si="4168"/>
        <v>23.403687837216978</v>
      </c>
      <c r="CDA69" s="1"/>
      <c r="CDB69" s="1"/>
      <c r="CDC69" s="1" t="s">
        <v>11</v>
      </c>
      <c r="CDD69" s="1" t="s">
        <v>206</v>
      </c>
      <c r="CDE69" s="1">
        <v>542</v>
      </c>
      <c r="CDF69" s="1">
        <v>4</v>
      </c>
      <c r="CDG69" s="1">
        <v>5.5E-2</v>
      </c>
      <c r="CDH69" s="1">
        <f t="shared" si="4169"/>
        <v>0.04</v>
      </c>
      <c r="CDI69" s="1">
        <f t="shared" si="4170"/>
        <v>1.1477272727272727</v>
      </c>
      <c r="CDJ69" s="1">
        <f t="shared" si="4171"/>
        <v>1.7215909090909092E-3</v>
      </c>
      <c r="CDK69" s="1">
        <f t="shared" si="4172"/>
        <v>13.15125172138166</v>
      </c>
      <c r="CDL69" s="1"/>
      <c r="CDM69" s="1"/>
      <c r="CDN69" s="1" t="s">
        <v>11</v>
      </c>
      <c r="CDO69" s="1" t="s">
        <v>207</v>
      </c>
      <c r="CDP69" s="1">
        <v>549</v>
      </c>
      <c r="CDQ69" s="1">
        <v>4</v>
      </c>
      <c r="CDR69" s="1">
        <v>7.0000000000000007E-2</v>
      </c>
      <c r="CDS69" s="1">
        <f t="shared" si="4173"/>
        <v>5.5000000000000007E-2</v>
      </c>
      <c r="CDT69" s="1">
        <f t="shared" si="4174"/>
        <v>1.6425855513307988</v>
      </c>
      <c r="CDU69" s="1">
        <f t="shared" si="4175"/>
        <v>2.463878326996198E-3</v>
      </c>
      <c r="CDV69" s="1">
        <f t="shared" si="4176"/>
        <v>18.821593398337733</v>
      </c>
      <c r="CDW69" s="1"/>
      <c r="CDX69" s="1"/>
      <c r="CDY69" s="1" t="s">
        <v>11</v>
      </c>
      <c r="CDZ69" s="1" t="s">
        <v>208</v>
      </c>
      <c r="CEA69" s="1">
        <v>550</v>
      </c>
      <c r="CEB69" s="1">
        <v>4</v>
      </c>
      <c r="CEC69" s="1">
        <v>5.2999999999999999E-2</v>
      </c>
      <c r="CED69" s="1">
        <f t="shared" si="4177"/>
        <v>3.5999999999999997E-2</v>
      </c>
      <c r="CEE69" s="1">
        <f t="shared" si="4178"/>
        <v>1.3839999999999999</v>
      </c>
      <c r="CEF69" s="1">
        <f t="shared" si="4179"/>
        <v>2.0759999999999997E-3</v>
      </c>
      <c r="CEG69" s="1">
        <f t="shared" si="4180"/>
        <v>15.858586630203117</v>
      </c>
      <c r="CEH69" s="1"/>
      <c r="CEI69" s="1"/>
      <c r="CEJ69" s="1" t="s">
        <v>11</v>
      </c>
      <c r="CEK69" s="1" t="s">
        <v>209</v>
      </c>
      <c r="CEL69" s="1">
        <v>556</v>
      </c>
      <c r="CEM69" s="1">
        <v>4</v>
      </c>
      <c r="CEN69" s="1">
        <v>7.9000000000000001E-2</v>
      </c>
      <c r="CEO69" s="1">
        <f t="shared" si="4181"/>
        <v>6.4000000000000001E-2</v>
      </c>
      <c r="CEP69" s="1">
        <f t="shared" si="4182"/>
        <v>2.612648221343874</v>
      </c>
      <c r="CEQ69" s="1">
        <f t="shared" si="4183"/>
        <v>3.9189723320158113E-3</v>
      </c>
      <c r="CER69" s="1">
        <f t="shared" si="4184"/>
        <v>29.937072364471042</v>
      </c>
      <c r="CES69" s="1"/>
      <c r="CET69" s="1"/>
      <c r="CEU69" s="1" t="s">
        <v>11</v>
      </c>
      <c r="CEV69" s="1" t="s">
        <v>210</v>
      </c>
      <c r="CEW69" s="1">
        <v>563</v>
      </c>
      <c r="CEX69" s="1">
        <v>4</v>
      </c>
      <c r="CEY69" s="1">
        <v>6.2E-2</v>
      </c>
      <c r="CEZ69" s="1">
        <f t="shared" si="4185"/>
        <v>4.8000000000000001E-2</v>
      </c>
      <c r="CFA69" s="1">
        <f t="shared" si="4186"/>
        <v>1.9254509018036072</v>
      </c>
      <c r="CFB69" s="1">
        <f t="shared" si="4187"/>
        <v>2.888176352705411E-3</v>
      </c>
      <c r="CFC69" s="1">
        <f t="shared" si="4188"/>
        <v>22.062810641947419</v>
      </c>
      <c r="CFD69" s="1"/>
      <c r="CFE69" s="1"/>
      <c r="CFF69" s="1" t="s">
        <v>11</v>
      </c>
      <c r="CFG69" s="1" t="s">
        <v>211</v>
      </c>
      <c r="CFH69" s="1">
        <v>564</v>
      </c>
      <c r="CFI69" s="1">
        <v>4</v>
      </c>
      <c r="CFJ69" s="1">
        <v>5.6000000000000001E-2</v>
      </c>
      <c r="CFK69" s="1">
        <f t="shared" si="4189"/>
        <v>2.4E-2</v>
      </c>
      <c r="CFL69" s="1">
        <f t="shared" si="4190"/>
        <v>0.65298507462686572</v>
      </c>
      <c r="CFM69" s="1">
        <f t="shared" si="4191"/>
        <v>9.7947761194029865E-4</v>
      </c>
      <c r="CFN69" s="1">
        <f t="shared" si="4192"/>
        <v>7.4822401547686415</v>
      </c>
      <c r="CFO69" s="1"/>
      <c r="CFP69" s="1"/>
      <c r="CFQ69" s="1" t="s">
        <v>11</v>
      </c>
      <c r="CFR69" s="1" t="s">
        <v>212</v>
      </c>
      <c r="CFS69" s="1">
        <v>571</v>
      </c>
      <c r="CFT69" s="1">
        <v>4</v>
      </c>
      <c r="CFU69" s="1">
        <v>6.0999999999999999E-2</v>
      </c>
      <c r="CFV69" s="1">
        <f t="shared" si="4193"/>
        <v>0.03</v>
      </c>
      <c r="CFW69" s="1">
        <f t="shared" si="4194"/>
        <v>0.76691729323308278</v>
      </c>
      <c r="CFX69" s="1">
        <f t="shared" si="4195"/>
        <v>1.1503759398496243E-3</v>
      </c>
      <c r="CFY69" s="1">
        <f t="shared" si="4196"/>
        <v>8.7877343446081895</v>
      </c>
      <c r="CFZ69" s="1"/>
      <c r="CGA69" s="1"/>
      <c r="CGB69" s="1" t="s">
        <v>11</v>
      </c>
      <c r="CGC69" s="1" t="s">
        <v>213</v>
      </c>
      <c r="CGD69" s="1">
        <v>577</v>
      </c>
      <c r="CGE69" s="1">
        <v>4</v>
      </c>
      <c r="CGF69" s="1">
        <v>7.6999999999999999E-2</v>
      </c>
      <c r="CGG69" s="1">
        <f t="shared" si="4197"/>
        <v>4.5999999999999999E-2</v>
      </c>
      <c r="CGH69" s="1">
        <f t="shared" si="4198"/>
        <v>1.1804511278195489</v>
      </c>
      <c r="CGI69" s="1">
        <f t="shared" si="4199"/>
        <v>1.7706766917293232E-3</v>
      </c>
      <c r="CGJ69" s="1">
        <f t="shared" si="4200"/>
        <v>13.526218550034169</v>
      </c>
      <c r="CGK69" s="1"/>
      <c r="CGL69" s="1"/>
      <c r="CGM69" s="1" t="s">
        <v>11</v>
      </c>
      <c r="CGN69" s="1" t="s">
        <v>214</v>
      </c>
      <c r="CGO69" s="1">
        <v>578</v>
      </c>
      <c r="CGP69" s="1">
        <v>4</v>
      </c>
      <c r="CGQ69" s="1">
        <v>2.7E-2</v>
      </c>
      <c r="CGR69" s="1">
        <f t="shared" si="4201"/>
        <v>9.9999999999999985E-3</v>
      </c>
      <c r="CGS69" s="1">
        <f t="shared" si="4202"/>
        <v>-0.47104247104247116</v>
      </c>
      <c r="CGT69" s="1">
        <f t="shared" si="4203"/>
        <v>-7.0656370656370674E-4</v>
      </c>
      <c r="CGU69" s="1">
        <f t="shared" si="4204"/>
        <v>-5.3974478565982471</v>
      </c>
      <c r="CGV69" s="1"/>
      <c r="CGW69" s="1"/>
      <c r="CGX69" s="1" t="s">
        <v>11</v>
      </c>
      <c r="CGY69" s="1" t="s">
        <v>215</v>
      </c>
      <c r="CGZ69" s="1">
        <v>592</v>
      </c>
      <c r="CHA69" s="1">
        <v>4</v>
      </c>
      <c r="CHB69" s="1">
        <v>6.6000000000000003E-2</v>
      </c>
      <c r="CHC69" s="1">
        <f t="shared" si="4205"/>
        <v>4.0000000000000008E-2</v>
      </c>
      <c r="CHD69" s="1">
        <f t="shared" si="4206"/>
        <v>0.46360153256705006</v>
      </c>
      <c r="CHE69" s="1">
        <f t="shared" si="4207"/>
        <v>6.9540229885057506E-4</v>
      </c>
      <c r="CHF69" s="1">
        <f t="shared" si="4208"/>
        <v>5.3121857414085953</v>
      </c>
      <c r="CHG69" s="1"/>
      <c r="CHH69" s="1"/>
      <c r="CHI69" s="1" t="s">
        <v>11</v>
      </c>
      <c r="CHJ69" s="1" t="s">
        <v>216</v>
      </c>
      <c r="CHK69" s="1">
        <v>593</v>
      </c>
      <c r="CHL69" s="1">
        <v>4</v>
      </c>
      <c r="CHM69" s="1">
        <v>5.8000000000000003E-2</v>
      </c>
      <c r="CHN69" s="1">
        <f t="shared" si="4209"/>
        <v>3.5000000000000003E-2</v>
      </c>
      <c r="CHO69" s="1">
        <f t="shared" si="4210"/>
        <v>1.0627450980392159</v>
      </c>
      <c r="CHP69" s="1">
        <f t="shared" si="4211"/>
        <v>1.594117647058824E-3</v>
      </c>
      <c r="CHQ69" s="1">
        <f t="shared" si="4212"/>
        <v>12.177482083149288</v>
      </c>
      <c r="CHR69" s="1"/>
      <c r="CHS69" s="1"/>
      <c r="CHT69" s="1" t="s">
        <v>11</v>
      </c>
      <c r="CHU69" s="1" t="s">
        <v>217</v>
      </c>
      <c r="CHV69" s="1">
        <v>607</v>
      </c>
      <c r="CHW69" s="1">
        <v>4</v>
      </c>
      <c r="CHX69" s="1">
        <v>6.0999999999999999E-2</v>
      </c>
      <c r="CHY69" s="1">
        <f t="shared" si="4213"/>
        <v>3.9999999999999994E-2</v>
      </c>
      <c r="CHZ69" s="1">
        <f t="shared" si="4214"/>
        <v>1.3643410852713176</v>
      </c>
      <c r="CIA69" s="1">
        <f t="shared" si="4215"/>
        <v>2.0465116279069764E-3</v>
      </c>
      <c r="CIB69" s="1">
        <f t="shared" si="4216"/>
        <v>15.633324634335645</v>
      </c>
      <c r="CIC69" s="1"/>
      <c r="CID69" s="1"/>
      <c r="CIE69" s="1" t="s">
        <v>11</v>
      </c>
      <c r="CIF69" s="1" t="s">
        <v>218</v>
      </c>
      <c r="CIG69" s="1">
        <v>608</v>
      </c>
      <c r="CIH69" s="1">
        <v>4</v>
      </c>
      <c r="CII69" s="1">
        <v>4.5999999999999999E-2</v>
      </c>
      <c r="CIJ69" s="1">
        <f t="shared" si="4217"/>
        <v>1.9E-2</v>
      </c>
      <c r="CIK69" s="1">
        <f t="shared" si="4218"/>
        <v>-3.1372549019607926E-2</v>
      </c>
      <c r="CIL69" s="1">
        <f t="shared" si="4219"/>
        <v>-4.7058823529411889E-5</v>
      </c>
      <c r="CIM69" s="1">
        <f t="shared" si="4220"/>
        <v>-0.35948286592322704</v>
      </c>
      <c r="CIN69" s="1"/>
      <c r="CIO69" s="1"/>
      <c r="CIP69" s="1" t="s">
        <v>11</v>
      </c>
      <c r="CIQ69" s="1" t="s">
        <v>219</v>
      </c>
      <c r="CIR69" s="1">
        <v>621</v>
      </c>
      <c r="CIS69" s="1">
        <v>4</v>
      </c>
      <c r="CIT69" s="1">
        <v>6.0999999999999999E-2</v>
      </c>
      <c r="CIU69" s="1">
        <f t="shared" si="4221"/>
        <v>3.1E-2</v>
      </c>
      <c r="CIV69" s="1">
        <f t="shared" si="4222"/>
        <v>-0.5436507936507935</v>
      </c>
      <c r="CIW69" s="1">
        <f t="shared" si="4223"/>
        <v>-8.1547619047619025E-4</v>
      </c>
      <c r="CIX69" s="1">
        <f t="shared" si="4224"/>
        <v>-6.2294315084463792</v>
      </c>
      <c r="CIY69" s="1"/>
      <c r="CIZ69" s="1"/>
      <c r="CJA69" s="1" t="s">
        <v>11</v>
      </c>
      <c r="CJB69" s="1" t="s">
        <v>220</v>
      </c>
      <c r="CJC69" s="1">
        <v>622</v>
      </c>
      <c r="CJD69" s="1">
        <v>4</v>
      </c>
      <c r="CJE69" s="1">
        <v>3.9E-2</v>
      </c>
      <c r="CJF69" s="1">
        <f t="shared" si="4225"/>
        <v>0.03</v>
      </c>
      <c r="CJG69" s="1">
        <f t="shared" si="3379"/>
        <v>0.62544169611307421</v>
      </c>
      <c r="CJH69" s="1">
        <f t="shared" si="4226"/>
        <v>9.3816254416961137E-4</v>
      </c>
      <c r="CJI69" s="1">
        <f t="shared" si="4227"/>
        <v>7.1666339016982379</v>
      </c>
      <c r="CJJ69" s="1"/>
      <c r="CJK69" s="1"/>
      <c r="CJL69" s="1" t="s">
        <v>11</v>
      </c>
      <c r="CJM69" s="1" t="s">
        <v>221</v>
      </c>
      <c r="CJN69" s="1">
        <v>635</v>
      </c>
      <c r="CJO69" s="1">
        <v>4</v>
      </c>
      <c r="CJP69" s="1">
        <v>6.3E-2</v>
      </c>
      <c r="CJQ69" s="1">
        <f t="shared" si="4228"/>
        <v>5.1000000000000004E-2</v>
      </c>
      <c r="CJR69" s="1">
        <f t="shared" si="4229"/>
        <v>1.0638297872340428</v>
      </c>
      <c r="CJS69" s="1">
        <f t="shared" si="4230"/>
        <v>1.5957446808510642E-3</v>
      </c>
      <c r="CJT69" s="1">
        <f t="shared" si="4231"/>
        <v>12.189911012024293</v>
      </c>
      <c r="CJU69" s="1"/>
      <c r="CJV69" s="1"/>
      <c r="CJW69" s="1" t="s">
        <v>11</v>
      </c>
      <c r="CJX69" s="1" t="s">
        <v>222</v>
      </c>
      <c r="CJY69" s="1">
        <v>636</v>
      </c>
      <c r="CJZ69" s="1">
        <v>4</v>
      </c>
      <c r="CKA69" s="1">
        <v>4.9000000000000002E-2</v>
      </c>
      <c r="CKB69" s="1">
        <f t="shared" si="4232"/>
        <v>2.9000000000000001E-2</v>
      </c>
      <c r="CKC69" s="1">
        <f t="shared" si="4233"/>
        <v>0.12720848056537112</v>
      </c>
      <c r="CKD69" s="1">
        <f t="shared" si="4234"/>
        <v>1.9081272084805668E-4</v>
      </c>
      <c r="CKE69" s="1">
        <f t="shared" si="4235"/>
        <v>1.4576204545826934</v>
      </c>
      <c r="CKF69" s="1"/>
      <c r="CKG69" s="1"/>
      <c r="CKH69" s="1" t="s">
        <v>11</v>
      </c>
      <c r="CKI69" s="1" t="s">
        <v>223</v>
      </c>
      <c r="CKJ69" s="1">
        <v>649</v>
      </c>
      <c r="CKK69" s="1">
        <v>4</v>
      </c>
      <c r="CKL69" s="1">
        <v>7.9000000000000001E-2</v>
      </c>
      <c r="CKM69" s="1">
        <f t="shared" si="4236"/>
        <v>5.5E-2</v>
      </c>
      <c r="CKN69" s="1">
        <f t="shared" si="4237"/>
        <v>0.96466431095406369</v>
      </c>
      <c r="CKO69" s="1">
        <f t="shared" si="4238"/>
        <v>1.4469964664310957E-3</v>
      </c>
      <c r="CKP69" s="1">
        <f t="shared" si="4239"/>
        <v>11.05362178058542</v>
      </c>
      <c r="CKQ69" s="1"/>
      <c r="CKR69" s="1"/>
      <c r="CKS69" s="1" t="s">
        <v>11</v>
      </c>
      <c r="CKT69" s="1" t="s">
        <v>224</v>
      </c>
      <c r="CKU69" s="1">
        <v>650</v>
      </c>
      <c r="CKV69" s="1">
        <v>4</v>
      </c>
      <c r="CKW69" s="1">
        <v>4.9000000000000002E-2</v>
      </c>
      <c r="CKX69" s="1">
        <f t="shared" si="4240"/>
        <v>3.2000000000000001E-2</v>
      </c>
      <c r="CKY69" s="1">
        <f t="shared" si="4241"/>
        <v>0.51929824561403504</v>
      </c>
      <c r="CKZ69" s="1">
        <f t="shared" si="4242"/>
        <v>7.7894736842105256E-4</v>
      </c>
      <c r="CLA69" s="1">
        <f t="shared" si="4243"/>
        <v>5.9503874385712949</v>
      </c>
      <c r="CLB69" s="1"/>
      <c r="CLC69" s="1"/>
      <c r="CLD69" s="1" t="s">
        <v>11</v>
      </c>
      <c r="CLE69" s="1" t="s">
        <v>225</v>
      </c>
      <c r="CLF69" s="1">
        <v>663</v>
      </c>
      <c r="CLG69" s="1">
        <v>4</v>
      </c>
      <c r="CLH69" s="1">
        <v>6.9000000000000006E-2</v>
      </c>
      <c r="CLI69" s="1">
        <f t="shared" si="4244"/>
        <v>4.7000000000000007E-2</v>
      </c>
      <c r="CLJ69" s="1">
        <f t="shared" si="4245"/>
        <v>1.0380622837370246</v>
      </c>
      <c r="CLK69" s="1">
        <f t="shared" si="4246"/>
        <v>1.557093425605537E-3</v>
      </c>
      <c r="CLL69" s="1">
        <f t="shared" si="4247"/>
        <v>11.894653651871456</v>
      </c>
      <c r="CLM69" s="1"/>
      <c r="CLN69" s="1"/>
      <c r="CLO69" s="1"/>
      <c r="CLP69" s="1"/>
      <c r="CLQ69" s="1"/>
      <c r="CLR69" s="1"/>
      <c r="CLS69" s="1"/>
      <c r="CLT69" s="1"/>
      <c r="CLU69" s="1"/>
      <c r="CLV69" s="1"/>
      <c r="CLW69" s="1"/>
      <c r="CLX69" s="1"/>
      <c r="CLY69" s="1"/>
      <c r="CLZ69" s="1"/>
      <c r="CMA69" s="1"/>
      <c r="CMB69" s="1"/>
      <c r="CMC69" s="1"/>
      <c r="CMD69" s="1"/>
      <c r="CME69" s="1"/>
      <c r="CMF69" s="1"/>
      <c r="CMG69" s="1"/>
      <c r="CMH69" s="1"/>
      <c r="CMI69" s="1"/>
      <c r="CMJ69" s="1"/>
      <c r="CMK69" s="1"/>
      <c r="CML69" s="1"/>
      <c r="CMM69" s="1"/>
      <c r="CMN69" s="1"/>
      <c r="CMO69" s="1"/>
      <c r="CMP69" s="1"/>
      <c r="CMQ69" s="1"/>
      <c r="CMR69" s="1"/>
      <c r="CMS69" s="1"/>
      <c r="CMT69" s="1"/>
      <c r="CMU69" s="1"/>
      <c r="CMV69" s="1"/>
      <c r="CMW69" s="1"/>
      <c r="CMX69" s="1"/>
      <c r="CMY69" s="1"/>
      <c r="CMZ69" s="1"/>
    </row>
    <row r="70" spans="1:2392" x14ac:dyDescent="0.3">
      <c r="A70" s="1" t="s">
        <v>11</v>
      </c>
      <c r="B70" s="1" t="s">
        <v>12</v>
      </c>
      <c r="C70" s="1">
        <v>1</v>
      </c>
      <c r="D70" s="1">
        <v>5</v>
      </c>
      <c r="E70" s="1">
        <v>3.2000000000000001E-2</v>
      </c>
      <c r="F70" s="1">
        <f t="shared" si="3408"/>
        <v>3.4000000000000002E-2</v>
      </c>
      <c r="G70" s="1">
        <f t="shared" si="3409"/>
        <v>1.522033898305085</v>
      </c>
      <c r="H70" s="1">
        <f t="shared" si="4248"/>
        <v>2.2830508474576275E-3</v>
      </c>
      <c r="I70" s="1">
        <f t="shared" si="4249"/>
        <v>17.440250310966007</v>
      </c>
      <c r="J70" s="1"/>
      <c r="K70" s="1"/>
      <c r="L70" s="1" t="s">
        <v>11</v>
      </c>
      <c r="M70" s="1" t="s">
        <v>13</v>
      </c>
      <c r="N70" s="1">
        <v>2</v>
      </c>
      <c r="O70" s="1">
        <v>5</v>
      </c>
      <c r="P70" s="1">
        <v>7.4999999999999997E-2</v>
      </c>
      <c r="Q70" s="1">
        <f t="shared" si="3410"/>
        <v>7.6999999999999999E-2</v>
      </c>
      <c r="R70" s="1">
        <f t="shared" si="3411"/>
        <v>3</v>
      </c>
      <c r="S70" s="1">
        <f t="shared" si="3412"/>
        <v>4.5000000000000005E-3</v>
      </c>
      <c r="T70" s="1">
        <f t="shared" si="3413"/>
        <v>34.3755490539085</v>
      </c>
      <c r="U70" s="1"/>
      <c r="V70" s="1"/>
      <c r="W70" s="1" t="s">
        <v>11</v>
      </c>
      <c r="X70" s="1" t="s">
        <v>14</v>
      </c>
      <c r="Y70" s="1">
        <v>3</v>
      </c>
      <c r="Z70" s="1">
        <v>5</v>
      </c>
      <c r="AA70" s="1">
        <v>0.127</v>
      </c>
      <c r="AB70" s="1">
        <f t="shared" si="3414"/>
        <v>0.126</v>
      </c>
      <c r="AC70" s="1">
        <f t="shared" si="3415"/>
        <v>4.6542372881355938</v>
      </c>
      <c r="AD70" s="1">
        <f t="shared" si="3416"/>
        <v>6.9813559322033907E-3</v>
      </c>
      <c r="AE70" s="1">
        <f t="shared" si="3417"/>
        <v>53.330654068945051</v>
      </c>
      <c r="AF70" s="1"/>
      <c r="AG70" s="1"/>
      <c r="AH70" s="1" t="s">
        <v>11</v>
      </c>
      <c r="AI70" s="1" t="s">
        <v>15</v>
      </c>
      <c r="AJ70" s="1">
        <v>4</v>
      </c>
      <c r="AK70" s="1">
        <v>5</v>
      </c>
      <c r="AL70" s="1">
        <v>0.127</v>
      </c>
      <c r="AM70" s="1">
        <f t="shared" si="3418"/>
        <v>0.11899999999999999</v>
      </c>
      <c r="AN70" s="1">
        <f t="shared" si="3419"/>
        <v>4.3673469387755102</v>
      </c>
      <c r="AO70" s="1">
        <f t="shared" si="3420"/>
        <v>6.5510204081632656E-3</v>
      </c>
      <c r="AP70" s="1">
        <f t="shared" si="3421"/>
        <v>50.043316309771555</v>
      </c>
      <c r="AQ70" s="1"/>
      <c r="AR70" s="1"/>
      <c r="AS70" s="1" t="s">
        <v>11</v>
      </c>
      <c r="AT70" s="1" t="s">
        <v>16</v>
      </c>
      <c r="AU70" s="1">
        <v>8</v>
      </c>
      <c r="AV70" s="1">
        <v>5</v>
      </c>
      <c r="AW70" s="1">
        <v>0.17100000000000001</v>
      </c>
      <c r="AX70" s="1">
        <f t="shared" si="3422"/>
        <v>0.16300000000000001</v>
      </c>
      <c r="AY70" s="1">
        <f t="shared" si="3423"/>
        <v>5.8941979522184305</v>
      </c>
      <c r="AZ70" s="1">
        <f t="shared" si="3424"/>
        <v>8.8412969283276459E-3</v>
      </c>
      <c r="BA70" s="1">
        <f t="shared" si="3425"/>
        <v>67.53876361331055</v>
      </c>
      <c r="BB70" s="1"/>
      <c r="BC70" s="1"/>
      <c r="BD70" s="1" t="s">
        <v>11</v>
      </c>
      <c r="BE70" s="1" t="s">
        <v>17</v>
      </c>
      <c r="BF70" s="1">
        <v>9</v>
      </c>
      <c r="BG70" s="1">
        <v>5</v>
      </c>
      <c r="BH70" s="1">
        <v>0.182</v>
      </c>
      <c r="BI70" s="1">
        <f t="shared" si="3426"/>
        <v>0.17699999999999999</v>
      </c>
      <c r="BJ70" s="1">
        <f t="shared" si="3427"/>
        <v>6.3583617747440275</v>
      </c>
      <c r="BK70" s="1">
        <f t="shared" si="3428"/>
        <v>9.5375426621160421E-3</v>
      </c>
      <c r="BL70" s="1">
        <f t="shared" si="3429"/>
        <v>72.857392363403335</v>
      </c>
      <c r="BM70" s="1"/>
      <c r="BN70" s="1"/>
      <c r="BO70" s="1" t="s">
        <v>11</v>
      </c>
      <c r="BP70" s="1" t="s">
        <v>18</v>
      </c>
      <c r="BQ70" s="1">
        <v>10</v>
      </c>
      <c r="BR70" s="1">
        <v>5</v>
      </c>
      <c r="BS70" s="1">
        <v>0.2</v>
      </c>
      <c r="BT70" s="1">
        <f t="shared" si="3430"/>
        <v>0.191</v>
      </c>
      <c r="BU70" s="1">
        <f t="shared" si="3431"/>
        <v>6.7747440273037549</v>
      </c>
      <c r="BV70" s="1">
        <f t="shared" si="3432"/>
        <v>1.0162116040955632E-2</v>
      </c>
      <c r="BW70" s="1">
        <f t="shared" si="3433"/>
        <v>77.628515212751267</v>
      </c>
      <c r="BX70" s="1"/>
      <c r="BY70" s="1"/>
      <c r="BZ70" s="1" t="s">
        <v>11</v>
      </c>
      <c r="CA70" s="1" t="s">
        <v>19</v>
      </c>
      <c r="CB70" s="1">
        <v>11</v>
      </c>
      <c r="CC70" s="1">
        <v>5</v>
      </c>
      <c r="CD70" s="1">
        <v>0.19600000000000001</v>
      </c>
      <c r="CE70" s="1">
        <f t="shared" si="3434"/>
        <v>0.191</v>
      </c>
      <c r="CF70" s="1">
        <f t="shared" si="3435"/>
        <v>6.8178694158075599</v>
      </c>
      <c r="CG70" s="1">
        <f t="shared" si="3436"/>
        <v>1.0226804123711341E-2</v>
      </c>
      <c r="CH70" s="1">
        <f t="shared" si="3437"/>
        <v>78.122668182078414</v>
      </c>
      <c r="CI70" s="1"/>
      <c r="CJ70" s="1"/>
      <c r="CK70" s="1" t="s">
        <v>11</v>
      </c>
      <c r="CL70" s="1" t="s">
        <v>20</v>
      </c>
      <c r="CM70" s="1">
        <v>14</v>
      </c>
      <c r="CN70" s="1">
        <v>5</v>
      </c>
      <c r="CO70" s="1">
        <v>0.22</v>
      </c>
      <c r="CP70" s="1">
        <f t="shared" si="3438"/>
        <v>0.20699999999999999</v>
      </c>
      <c r="CQ70" s="1">
        <f t="shared" si="3439"/>
        <v>7.288659793814432</v>
      </c>
      <c r="CR70" s="1">
        <f t="shared" si="3440"/>
        <v>1.0932989690721649E-2</v>
      </c>
      <c r="CS70" s="1">
        <f t="shared" si="3441"/>
        <v>83.51722742650621</v>
      </c>
      <c r="CT70" s="1"/>
      <c r="CU70" s="1"/>
      <c r="CV70" s="1" t="s">
        <v>11</v>
      </c>
      <c r="CW70" s="1" t="s">
        <v>21</v>
      </c>
      <c r="CX70" s="1">
        <v>15</v>
      </c>
      <c r="CY70" s="1">
        <v>5</v>
      </c>
      <c r="CZ70" s="1">
        <v>0.11899999999999999</v>
      </c>
      <c r="DA70" s="1">
        <f t="shared" si="3442"/>
        <v>9.8999999999999991E-2</v>
      </c>
      <c r="DB70" s="1">
        <f t="shared" si="3443"/>
        <v>3.6206896551724133</v>
      </c>
      <c r="DC70" s="1">
        <f t="shared" si="3444"/>
        <v>5.4310344827586199E-3</v>
      </c>
      <c r="DD70" s="1">
        <f t="shared" si="3445"/>
        <v>41.487731616786114</v>
      </c>
      <c r="DE70" s="1"/>
      <c r="DF70" s="1"/>
      <c r="DG70" s="1" t="s">
        <v>11</v>
      </c>
      <c r="DH70" s="1" t="s">
        <v>22</v>
      </c>
      <c r="DI70" s="1">
        <v>16</v>
      </c>
      <c r="DJ70" s="1">
        <v>5</v>
      </c>
      <c r="DK70" s="1">
        <v>0.17</v>
      </c>
      <c r="DL70" s="1">
        <f t="shared" si="3446"/>
        <v>0.14300000000000002</v>
      </c>
      <c r="DM70" s="1">
        <f t="shared" si="3447"/>
        <v>4.9897610921501716</v>
      </c>
      <c r="DN70" s="1">
        <f t="shared" si="3448"/>
        <v>7.4846416382252576E-3</v>
      </c>
      <c r="DO70" s="1">
        <f t="shared" si="3449"/>
        <v>57.175259063497421</v>
      </c>
      <c r="DP70" s="1"/>
      <c r="DQ70" s="1"/>
      <c r="DR70" s="1" t="s">
        <v>11</v>
      </c>
      <c r="DS70" s="1" t="s">
        <v>23</v>
      </c>
      <c r="DT70" s="1">
        <v>17</v>
      </c>
      <c r="DU70" s="1">
        <v>5</v>
      </c>
      <c r="DV70" s="1">
        <v>0.17100000000000001</v>
      </c>
      <c r="DW70" s="1">
        <f t="shared" si="3450"/>
        <v>0.14400000000000002</v>
      </c>
      <c r="DX70" s="1">
        <f t="shared" si="3451"/>
        <v>4.9657534246575352</v>
      </c>
      <c r="DY70" s="1">
        <f t="shared" si="3452"/>
        <v>7.4486301369863029E-3</v>
      </c>
      <c r="DZ70" s="1">
        <f t="shared" si="3453"/>
        <v>56.900166812976401</v>
      </c>
      <c r="EA70" s="1"/>
      <c r="EB70" s="1"/>
      <c r="EC70" s="1" t="s">
        <v>11</v>
      </c>
      <c r="ED70" s="1" t="s">
        <v>24</v>
      </c>
      <c r="EE70" s="1">
        <v>18</v>
      </c>
      <c r="EF70" s="1">
        <v>5</v>
      </c>
      <c r="EG70" s="1">
        <v>0.185</v>
      </c>
      <c r="EH70" s="1">
        <f t="shared" si="3454"/>
        <v>0.159</v>
      </c>
      <c r="EI70" s="1">
        <f t="shared" si="3455"/>
        <v>5.5850340136054424</v>
      </c>
      <c r="EJ70" s="1">
        <f t="shared" si="3456"/>
        <v>8.3775510204081634E-3</v>
      </c>
      <c r="EK70" s="1">
        <f t="shared" si="3457"/>
        <v>63.996203567480443</v>
      </c>
      <c r="EL70" s="1"/>
      <c r="EM70" s="1"/>
      <c r="EN70" s="1" t="s">
        <v>11</v>
      </c>
      <c r="EO70" s="1" t="s">
        <v>25</v>
      </c>
      <c r="EP70" s="1">
        <v>21</v>
      </c>
      <c r="EQ70" s="1">
        <v>5</v>
      </c>
      <c r="ER70" s="1">
        <v>0.24299999999999999</v>
      </c>
      <c r="ES70" s="1">
        <f t="shared" si="3458"/>
        <v>0.21199999999999999</v>
      </c>
      <c r="ET70" s="1">
        <f t="shared" si="3459"/>
        <v>7.3493150684931505</v>
      </c>
      <c r="EU70" s="1">
        <f t="shared" si="3460"/>
        <v>1.1023972602739726E-2</v>
      </c>
      <c r="EV70" s="1">
        <f t="shared" si="3461"/>
        <v>84.212246883205069</v>
      </c>
      <c r="EW70" s="1"/>
      <c r="EX70" s="1"/>
      <c r="EY70" s="1" t="s">
        <v>11</v>
      </c>
      <c r="EZ70" s="1" t="s">
        <v>26</v>
      </c>
      <c r="FA70" s="1">
        <v>22</v>
      </c>
      <c r="FB70" s="1">
        <v>5</v>
      </c>
      <c r="FC70" s="1">
        <v>0.27800000000000002</v>
      </c>
      <c r="FD70" s="1">
        <f t="shared" si="3462"/>
        <v>0.24700000000000003</v>
      </c>
      <c r="FE70" s="1">
        <f t="shared" si="3463"/>
        <v>8.4573378839590454</v>
      </c>
      <c r="FF70" s="1">
        <f t="shared" si="3464"/>
        <v>1.2686006825938569E-2</v>
      </c>
      <c r="FG70" s="1">
        <f t="shared" si="3465"/>
        <v>96.908544431837626</v>
      </c>
      <c r="FH70" s="1"/>
      <c r="FI70" s="1"/>
      <c r="FJ70" s="1" t="s">
        <v>11</v>
      </c>
      <c r="FK70" s="1" t="s">
        <v>27</v>
      </c>
      <c r="FL70" s="1">
        <v>23</v>
      </c>
      <c r="FM70" s="1">
        <v>5</v>
      </c>
      <c r="FN70" s="1">
        <v>0.28899999999999998</v>
      </c>
      <c r="FO70" s="1">
        <f t="shared" si="3466"/>
        <v>0.25900000000000001</v>
      </c>
      <c r="FP70" s="1">
        <f t="shared" si="3467"/>
        <v>9.2142857142857153</v>
      </c>
      <c r="FQ70" s="1">
        <f t="shared" si="3468"/>
        <v>1.3821428571428573E-2</v>
      </c>
      <c r="FR70" s="1">
        <f t="shared" si="3469"/>
        <v>105.58204352271896</v>
      </c>
      <c r="FS70" s="1"/>
      <c r="FT70" s="1"/>
      <c r="FU70" s="1" t="s">
        <v>11</v>
      </c>
      <c r="FV70" s="1" t="s">
        <v>28</v>
      </c>
      <c r="FW70" s="1">
        <v>24</v>
      </c>
      <c r="FX70" s="1">
        <v>5</v>
      </c>
      <c r="FY70" s="1">
        <v>0.29899999999999999</v>
      </c>
      <c r="FZ70" s="1">
        <f t="shared" si="3470"/>
        <v>0.26800000000000002</v>
      </c>
      <c r="GA70" s="1">
        <f t="shared" si="3471"/>
        <v>9.1404109589041109</v>
      </c>
      <c r="GB70" s="1">
        <f t="shared" si="3472"/>
        <v>1.3710616438356167E-2</v>
      </c>
      <c r="GC70" s="1">
        <f t="shared" si="3473"/>
        <v>104.73554843023037</v>
      </c>
      <c r="GD70" s="1"/>
      <c r="GE70" s="1"/>
      <c r="GF70" s="1" t="s">
        <v>11</v>
      </c>
      <c r="GG70" s="1" t="s">
        <v>29</v>
      </c>
      <c r="GH70" s="1">
        <v>25</v>
      </c>
      <c r="GI70" s="1">
        <v>5</v>
      </c>
      <c r="GJ70" s="1">
        <v>0.32100000000000001</v>
      </c>
      <c r="GK70" s="1">
        <f t="shared" si="3474"/>
        <v>0.29000000000000004</v>
      </c>
      <c r="GL70" s="1">
        <f t="shared" si="3475"/>
        <v>10.034129692832765</v>
      </c>
      <c r="GM70" s="1">
        <f t="shared" si="3476"/>
        <v>1.5051194539249149E-2</v>
      </c>
      <c r="GN70" s="1">
        <f t="shared" si="3477"/>
        <v>114.97623915641752</v>
      </c>
      <c r="GO70" s="1"/>
      <c r="GP70" s="1"/>
      <c r="GQ70" s="1" t="s">
        <v>11</v>
      </c>
      <c r="GR70" s="1" t="s">
        <v>30</v>
      </c>
      <c r="GS70" s="1">
        <v>28</v>
      </c>
      <c r="GT70" s="1">
        <v>5</v>
      </c>
      <c r="GU70" s="1">
        <v>0.36699999999999999</v>
      </c>
      <c r="GV70" s="1">
        <f t="shared" si="3478"/>
        <v>0.33799999999999997</v>
      </c>
      <c r="GW70" s="1">
        <f t="shared" si="3479"/>
        <v>11.620689655172413</v>
      </c>
      <c r="GX70" s="1">
        <f t="shared" si="3480"/>
        <v>1.7431034482758619E-2</v>
      </c>
      <c r="GY70" s="1">
        <f t="shared" si="3481"/>
        <v>133.15586242720877</v>
      </c>
      <c r="GZ70" s="1"/>
      <c r="HA70" s="1"/>
      <c r="HB70" s="1" t="s">
        <v>11</v>
      </c>
      <c r="HC70" s="1" t="s">
        <v>31</v>
      </c>
      <c r="HD70" s="1">
        <v>29</v>
      </c>
      <c r="HE70" s="1">
        <v>5</v>
      </c>
      <c r="HF70" s="1">
        <v>9.6000000000000002E-2</v>
      </c>
      <c r="HG70" s="1">
        <f t="shared" si="3482"/>
        <v>4.4000000000000004E-2</v>
      </c>
      <c r="HH70" s="1">
        <f t="shared" si="3483"/>
        <v>1.7416107382550337</v>
      </c>
      <c r="HI70" s="1">
        <f t="shared" si="3484"/>
        <v>2.6124161073825506E-3</v>
      </c>
      <c r="HJ70" s="1">
        <f t="shared" si="3485"/>
        <v>19.9562751218999</v>
      </c>
      <c r="HK70" s="1"/>
      <c r="HL70" s="1"/>
      <c r="HM70" s="1" t="s">
        <v>11</v>
      </c>
      <c r="HN70" s="1" t="s">
        <v>32</v>
      </c>
      <c r="HO70" s="1">
        <v>30</v>
      </c>
      <c r="HP70" s="1">
        <v>5</v>
      </c>
      <c r="HQ70" s="1">
        <v>0.11799999999999999</v>
      </c>
      <c r="HR70" s="1">
        <f t="shared" si="3486"/>
        <v>6.6000000000000003E-2</v>
      </c>
      <c r="HS70" s="1">
        <f t="shared" si="3487"/>
        <v>2.4410774410774412</v>
      </c>
      <c r="HT70" s="1">
        <f t="shared" si="3488"/>
        <v>3.6616161616161618E-3</v>
      </c>
      <c r="HU70" s="1">
        <f t="shared" si="3489"/>
        <v>27.971125773382337</v>
      </c>
      <c r="HV70" s="1"/>
      <c r="HW70" s="1"/>
      <c r="HX70" s="1" t="s">
        <v>11</v>
      </c>
      <c r="HY70" s="1" t="s">
        <v>33</v>
      </c>
      <c r="HZ70" s="1">
        <v>31</v>
      </c>
      <c r="IA70" s="1">
        <v>5</v>
      </c>
      <c r="IB70" s="1">
        <v>0.13700000000000001</v>
      </c>
      <c r="IC70" s="1">
        <f t="shared" si="3490"/>
        <v>8.2000000000000017E-2</v>
      </c>
      <c r="ID70" s="1">
        <f t="shared" si="3491"/>
        <v>2.9729729729729737</v>
      </c>
      <c r="IE70" s="1">
        <f t="shared" si="3492"/>
        <v>4.4594594594594607E-3</v>
      </c>
      <c r="IF70" s="1">
        <f t="shared" si="3493"/>
        <v>34.065859422792215</v>
      </c>
      <c r="IG70" s="1"/>
      <c r="IH70" s="1"/>
      <c r="II70" s="1" t="s">
        <v>11</v>
      </c>
      <c r="IJ70" s="1" t="s">
        <v>34</v>
      </c>
      <c r="IK70" s="1">
        <v>32</v>
      </c>
      <c r="IL70" s="1">
        <v>5</v>
      </c>
      <c r="IM70" s="1">
        <v>0.154</v>
      </c>
      <c r="IN70" s="1">
        <f t="shared" si="3494"/>
        <v>9.9000000000000005E-2</v>
      </c>
      <c r="IO70" s="1">
        <f t="shared" si="3495"/>
        <v>3.4915824915824913</v>
      </c>
      <c r="IP70" s="1">
        <f t="shared" si="3496"/>
        <v>5.2373737373737368E-3</v>
      </c>
      <c r="IQ70" s="1">
        <f t="shared" si="3497"/>
        <v>40.008355071720658</v>
      </c>
      <c r="IR70" s="1"/>
      <c r="IS70" s="1"/>
      <c r="IT70" s="1" t="s">
        <v>11</v>
      </c>
      <c r="IU70" s="1" t="s">
        <v>35</v>
      </c>
      <c r="IV70" s="1">
        <v>35</v>
      </c>
      <c r="IW70" s="1">
        <v>5</v>
      </c>
      <c r="IX70" s="1">
        <v>0.20899999999999999</v>
      </c>
      <c r="IY70" s="1">
        <f t="shared" si="3498"/>
        <v>0.154</v>
      </c>
      <c r="IZ70" s="1">
        <f t="shared" si="3499"/>
        <v>5.3959731543624159</v>
      </c>
      <c r="JA70" s="1">
        <f t="shared" si="3500"/>
        <v>8.0939597315436238E-3</v>
      </c>
      <c r="JB70" s="1">
        <f t="shared" si="3501"/>
        <v>61.829846620452862</v>
      </c>
      <c r="JC70" s="1"/>
      <c r="JD70" s="1"/>
      <c r="JE70" s="1" t="s">
        <v>11</v>
      </c>
      <c r="JF70" s="3" t="s">
        <v>36</v>
      </c>
      <c r="JG70" s="3">
        <v>36</v>
      </c>
      <c r="JH70" s="1">
        <v>5</v>
      </c>
      <c r="JI70" s="1">
        <v>0.22</v>
      </c>
      <c r="JJ70" s="1">
        <f t="shared" si="3502"/>
        <v>0.16300000000000001</v>
      </c>
      <c r="JK70" s="1">
        <f t="shared" si="3503"/>
        <v>5.7357859531772579</v>
      </c>
      <c r="JL70" s="1">
        <f t="shared" si="3504"/>
        <v>8.6036789297658876E-3</v>
      </c>
      <c r="JM70" s="1">
        <f t="shared" si="3505"/>
        <v>65.723597132054721</v>
      </c>
      <c r="JN70" s="1"/>
      <c r="JO70" s="1"/>
      <c r="JP70" s="1" t="s">
        <v>11</v>
      </c>
      <c r="JQ70" s="1" t="s">
        <v>37</v>
      </c>
      <c r="JR70" s="1">
        <v>37</v>
      </c>
      <c r="JS70" s="1">
        <v>5</v>
      </c>
      <c r="JT70" s="1">
        <v>0.22900000000000001</v>
      </c>
      <c r="JU70" s="1">
        <f t="shared" si="3506"/>
        <v>0.17100000000000001</v>
      </c>
      <c r="JV70" s="1">
        <f t="shared" si="3507"/>
        <v>5.9698996655518402</v>
      </c>
      <c r="JW70" s="1">
        <f t="shared" si="3508"/>
        <v>8.9548494983277601E-3</v>
      </c>
      <c r="JX70" s="1">
        <f t="shared" si="3509"/>
        <v>68.406192933363073</v>
      </c>
      <c r="JY70" s="1"/>
      <c r="JZ70" s="1"/>
      <c r="KA70" s="1" t="s">
        <v>11</v>
      </c>
      <c r="KB70" s="1" t="s">
        <v>38</v>
      </c>
      <c r="KC70" s="1">
        <v>38</v>
      </c>
      <c r="KD70" s="1">
        <v>5</v>
      </c>
      <c r="KE70" s="1">
        <v>0.247</v>
      </c>
      <c r="KF70" s="1">
        <f t="shared" si="3510"/>
        <v>0.186</v>
      </c>
      <c r="KG70" s="1">
        <f t="shared" si="3511"/>
        <v>6.3545150501672243</v>
      </c>
      <c r="KH70" s="1">
        <f t="shared" si="3512"/>
        <v>9.5317725752508374E-3</v>
      </c>
      <c r="KI70" s="1">
        <f t="shared" si="3513"/>
        <v>72.813314606941091</v>
      </c>
      <c r="KJ70" s="1"/>
      <c r="KK70" s="1"/>
      <c r="KL70" s="1" t="s">
        <v>11</v>
      </c>
      <c r="KM70" s="1" t="s">
        <v>39</v>
      </c>
      <c r="KN70" s="1">
        <v>39</v>
      </c>
      <c r="KO70" s="1">
        <v>5</v>
      </c>
      <c r="KP70" s="1">
        <v>0.251</v>
      </c>
      <c r="KQ70" s="1">
        <f t="shared" si="3514"/>
        <v>0.188</v>
      </c>
      <c r="KR70" s="1">
        <f t="shared" si="3515"/>
        <v>6.476510067114094</v>
      </c>
      <c r="KS70" s="1">
        <f t="shared" si="3516"/>
        <v>9.7147651006711418E-3</v>
      </c>
      <c r="KT70" s="1">
        <f t="shared" si="3517"/>
        <v>74.211196503404253</v>
      </c>
      <c r="KU70" s="1"/>
      <c r="KV70" s="1"/>
      <c r="KW70" s="1" t="s">
        <v>11</v>
      </c>
      <c r="KX70" s="1" t="s">
        <v>40</v>
      </c>
      <c r="KY70" s="1">
        <v>42</v>
      </c>
      <c r="KZ70" s="1">
        <v>5</v>
      </c>
      <c r="LA70" s="1">
        <v>0.27400000000000002</v>
      </c>
      <c r="LB70" s="1">
        <f t="shared" si="3518"/>
        <v>0.20900000000000002</v>
      </c>
      <c r="LC70" s="1">
        <f t="shared" si="3519"/>
        <v>7.3456375838926178</v>
      </c>
      <c r="LD70" s="1">
        <f t="shared" si="3520"/>
        <v>1.1018456375838927E-2</v>
      </c>
      <c r="LE70" s="1">
        <f t="shared" si="3521"/>
        <v>84.170108365778191</v>
      </c>
      <c r="LF70" s="1"/>
      <c r="LG70" s="1"/>
      <c r="LH70" s="1" t="s">
        <v>11</v>
      </c>
      <c r="LI70" s="1" t="s">
        <v>41</v>
      </c>
      <c r="LJ70" s="1">
        <v>43</v>
      </c>
      <c r="LK70" s="1">
        <v>5</v>
      </c>
      <c r="LL70" s="1">
        <v>5.1999999999999998E-2</v>
      </c>
      <c r="LM70" s="1">
        <f t="shared" si="3522"/>
        <v>1.4999999999999999E-2</v>
      </c>
      <c r="LN70" s="1">
        <f t="shared" si="3523"/>
        <v>-0.11824324324324323</v>
      </c>
      <c r="LO70" s="1">
        <f t="shared" si="3524"/>
        <v>-1.7736486486486484E-4</v>
      </c>
      <c r="LP70" s="1">
        <f t="shared" si="3525"/>
        <v>-1.3548921361337807</v>
      </c>
      <c r="LQ70" s="1"/>
      <c r="LR70" s="1"/>
      <c r="LS70" s="1" t="s">
        <v>11</v>
      </c>
      <c r="LT70" s="1" t="s">
        <v>42</v>
      </c>
      <c r="LU70" s="1">
        <v>44</v>
      </c>
      <c r="LV70" s="1">
        <v>5</v>
      </c>
      <c r="LW70" s="1">
        <v>0.08</v>
      </c>
      <c r="LX70" s="1">
        <f t="shared" si="3526"/>
        <v>3.7000000000000005E-2</v>
      </c>
      <c r="LY70" s="1">
        <f t="shared" si="4250"/>
        <v>-0.25622775800711739</v>
      </c>
      <c r="LZ70" s="1">
        <f t="shared" si="3527"/>
        <v>-3.843416370106761E-4</v>
      </c>
      <c r="MA70" s="1">
        <f t="shared" si="3528"/>
        <v>-2.9359899547822201</v>
      </c>
      <c r="MB70" s="1"/>
      <c r="MC70" s="1"/>
      <c r="MD70" s="1" t="s">
        <v>11</v>
      </c>
      <c r="ME70" s="1" t="s">
        <v>43</v>
      </c>
      <c r="MF70" s="1">
        <v>46</v>
      </c>
      <c r="MG70" s="1">
        <v>5</v>
      </c>
      <c r="MH70" s="1">
        <v>0.108</v>
      </c>
      <c r="MI70" s="1">
        <f t="shared" si="3529"/>
        <v>5.6000000000000001E-2</v>
      </c>
      <c r="MJ70" s="1">
        <f t="shared" si="3530"/>
        <v>1.1559322033898307</v>
      </c>
      <c r="MK70" s="1">
        <f t="shared" si="3531"/>
        <v>1.7338983050847461E-3</v>
      </c>
      <c r="ML70" s="1">
        <f t="shared" si="3532"/>
        <v>13.245268053539887</v>
      </c>
      <c r="MM70" s="1"/>
      <c r="MN70" s="1"/>
      <c r="MO70" s="1" t="s">
        <v>11</v>
      </c>
      <c r="MP70" s="1" t="s">
        <v>44</v>
      </c>
      <c r="MQ70" s="1">
        <v>52</v>
      </c>
      <c r="MR70" s="1">
        <v>5</v>
      </c>
      <c r="MS70" s="1">
        <v>0.16300000000000001</v>
      </c>
      <c r="MT70" s="1">
        <f t="shared" si="3533"/>
        <v>0.1</v>
      </c>
      <c r="MU70" s="1">
        <f t="shared" si="3534"/>
        <v>2.8282828282828283</v>
      </c>
      <c r="MV70" s="1">
        <f t="shared" si="3535"/>
        <v>4.2424242424242429E-3</v>
      </c>
      <c r="MW70" s="1">
        <f t="shared" si="3536"/>
        <v>32.407925033987809</v>
      </c>
      <c r="MX70" s="1"/>
      <c r="MY70" s="1"/>
      <c r="MZ70" s="1" t="s">
        <v>11</v>
      </c>
      <c r="NA70" s="1" t="s">
        <v>45</v>
      </c>
      <c r="NB70" s="1">
        <v>53</v>
      </c>
      <c r="NC70" s="1">
        <v>5</v>
      </c>
      <c r="ND70" s="1">
        <v>0.18099999999999999</v>
      </c>
      <c r="NE70" s="1">
        <f t="shared" si="3537"/>
        <v>8.7999999999999995E-2</v>
      </c>
      <c r="NF70" s="1">
        <f t="shared" si="3538"/>
        <v>2.2804054054054048</v>
      </c>
      <c r="NG70" s="1">
        <f t="shared" si="3539"/>
        <v>3.4206081081081074E-3</v>
      </c>
      <c r="NH70" s="1">
        <f t="shared" si="3540"/>
        <v>26.130062625437198</v>
      </c>
      <c r="NI70" s="1"/>
      <c r="NJ70" s="1"/>
      <c r="NK70" s="1" t="s">
        <v>11</v>
      </c>
      <c r="NL70" s="1" t="s">
        <v>46</v>
      </c>
      <c r="NM70" s="1">
        <v>56</v>
      </c>
      <c r="NN70" s="1">
        <v>5</v>
      </c>
      <c r="NO70" s="1">
        <v>0.20200000000000001</v>
      </c>
      <c r="NP70" s="1">
        <f t="shared" si="3541"/>
        <v>0.11000000000000001</v>
      </c>
      <c r="NQ70" s="1">
        <f t="shared" si="3542"/>
        <v>3.0881355932203398</v>
      </c>
      <c r="NR70" s="1">
        <f t="shared" si="3543"/>
        <v>4.6322033898305096E-3</v>
      </c>
      <c r="NS70" s="1">
        <f t="shared" si="3544"/>
        <v>35.385452189955537</v>
      </c>
      <c r="NT70" s="1"/>
      <c r="NU70" s="1"/>
      <c r="NV70" s="1" t="s">
        <v>11</v>
      </c>
      <c r="NW70" s="1" t="s">
        <v>47</v>
      </c>
      <c r="NX70" s="1">
        <v>57</v>
      </c>
      <c r="NY70" s="1">
        <v>5</v>
      </c>
      <c r="NZ70" s="1">
        <v>1.2999999999999999E-2</v>
      </c>
      <c r="OA70" s="1">
        <f t="shared" si="3545"/>
        <v>2.5000000000000001E-2</v>
      </c>
      <c r="OB70" s="1">
        <f t="shared" si="3546"/>
        <v>1.5337620578778137</v>
      </c>
      <c r="OC70" s="1">
        <f t="shared" si="3547"/>
        <v>2.3006430868167207E-3</v>
      </c>
      <c r="OD70" s="1">
        <f t="shared" si="3548"/>
        <v>17.574637619200811</v>
      </c>
      <c r="OE70" s="1"/>
      <c r="OF70" s="1"/>
      <c r="OG70" s="1" t="s">
        <v>11</v>
      </c>
      <c r="OH70" s="1" t="s">
        <v>48</v>
      </c>
      <c r="OI70" s="1">
        <v>58</v>
      </c>
      <c r="OJ70" s="1">
        <v>5</v>
      </c>
      <c r="OK70" s="1">
        <v>0.03</v>
      </c>
      <c r="OL70" s="1">
        <f t="shared" si="3549"/>
        <v>4.1999999999999996E-2</v>
      </c>
      <c r="OM70" s="1">
        <f t="shared" si="3550"/>
        <v>2.0806451612903225</v>
      </c>
      <c r="ON70" s="1">
        <f t="shared" si="3551"/>
        <v>3.1209677419354836E-3</v>
      </c>
      <c r="OO70" s="1">
        <f t="shared" si="3552"/>
        <v>23.841106601904279</v>
      </c>
      <c r="OP70" s="1"/>
      <c r="OQ70" s="1"/>
      <c r="OR70" s="1" t="s">
        <v>11</v>
      </c>
      <c r="OS70" s="1" t="s">
        <v>49</v>
      </c>
      <c r="OT70" s="1">
        <v>59</v>
      </c>
      <c r="OU70" s="1">
        <v>5</v>
      </c>
      <c r="OV70" s="1">
        <v>4.2000000000000003E-2</v>
      </c>
      <c r="OW70" s="1">
        <f t="shared" si="3553"/>
        <v>5.4000000000000006E-2</v>
      </c>
      <c r="OX70" s="1">
        <f t="shared" si="3554"/>
        <v>2.5387096774193552</v>
      </c>
      <c r="OY70" s="1">
        <f t="shared" si="3555"/>
        <v>3.8080645161290326E-3</v>
      </c>
      <c r="OZ70" s="1">
        <f t="shared" si="3556"/>
        <v>29.089846349920418</v>
      </c>
      <c r="PA70" s="1"/>
      <c r="PB70" s="1"/>
      <c r="PC70" s="1" t="s">
        <v>11</v>
      </c>
      <c r="PD70" s="1" t="s">
        <v>50</v>
      </c>
      <c r="PE70" s="1">
        <v>60</v>
      </c>
      <c r="PF70" s="1">
        <v>5</v>
      </c>
      <c r="PG70" s="1">
        <v>0.05</v>
      </c>
      <c r="PH70" s="1">
        <f t="shared" si="3557"/>
        <v>6.2E-2</v>
      </c>
      <c r="PI70" s="1">
        <f t="shared" si="3558"/>
        <v>2.8419354838709676</v>
      </c>
      <c r="PJ70" s="1">
        <f t="shared" si="3559"/>
        <v>4.2629032258064518E-3</v>
      </c>
      <c r="PK70" s="1">
        <f t="shared" si="3560"/>
        <v>32.564364211283213</v>
      </c>
      <c r="PL70" s="1"/>
      <c r="PM70" s="1"/>
      <c r="PN70" s="1" t="s">
        <v>11</v>
      </c>
      <c r="PO70" s="1" t="s">
        <v>51</v>
      </c>
      <c r="PP70" s="1">
        <v>63</v>
      </c>
      <c r="PQ70" s="1">
        <v>5</v>
      </c>
      <c r="PR70" s="1">
        <v>7.4999999999999997E-2</v>
      </c>
      <c r="PS70" s="1">
        <f t="shared" si="3561"/>
        <v>8.8999999999999996E-2</v>
      </c>
      <c r="PT70" s="1">
        <f t="shared" si="3562"/>
        <v>3.7313915857605178</v>
      </c>
      <c r="PU70" s="1">
        <f t="shared" si="3563"/>
        <v>5.5970873786407764E-3</v>
      </c>
      <c r="PV70" s="1">
        <f t="shared" si="3564"/>
        <v>42.756211498550698</v>
      </c>
      <c r="PW70" s="1"/>
      <c r="PX70" s="1"/>
      <c r="PY70" s="1" t="s">
        <v>11</v>
      </c>
      <c r="PZ70" s="1" t="s">
        <v>52</v>
      </c>
      <c r="QA70" s="1">
        <v>64</v>
      </c>
      <c r="QB70" s="1">
        <v>5</v>
      </c>
      <c r="QC70" s="1">
        <v>8.1000000000000003E-2</v>
      </c>
      <c r="QD70" s="1">
        <f t="shared" si="3565"/>
        <v>8.2000000000000003E-2</v>
      </c>
      <c r="QE70" s="1">
        <f t="shared" si="3566"/>
        <v>3.4741935483870967</v>
      </c>
      <c r="QF70" s="1">
        <f t="shared" si="3567"/>
        <v>5.2112903225806449E-3</v>
      </c>
      <c r="QG70" s="1">
        <f t="shared" si="3568"/>
        <v>39.809103581784356</v>
      </c>
      <c r="QH70" s="1"/>
      <c r="QI70" s="1"/>
      <c r="QJ70" s="1" t="s">
        <v>11</v>
      </c>
      <c r="QK70" s="1" t="s">
        <v>53</v>
      </c>
      <c r="QL70" s="1">
        <v>65</v>
      </c>
      <c r="QM70" s="1">
        <v>5</v>
      </c>
      <c r="QN70" s="1">
        <v>9.0999999999999998E-2</v>
      </c>
      <c r="QO70" s="1">
        <f t="shared" si="3569"/>
        <v>9.2999999999999999E-2</v>
      </c>
      <c r="QP70" s="1">
        <f t="shared" si="3570"/>
        <v>3.8284789644012944</v>
      </c>
      <c r="QQ70" s="1">
        <f t="shared" si="3571"/>
        <v>5.742718446601942E-3</v>
      </c>
      <c r="QR70" s="1">
        <f t="shared" si="3572"/>
        <v>43.868688814211168</v>
      </c>
      <c r="QS70" s="1"/>
      <c r="QT70" s="1"/>
      <c r="QU70" s="1" t="s">
        <v>11</v>
      </c>
      <c r="QV70" s="1" t="s">
        <v>54</v>
      </c>
      <c r="QW70" s="1">
        <v>66</v>
      </c>
      <c r="QX70" s="1">
        <v>5</v>
      </c>
      <c r="QY70" s="1">
        <v>9.9000000000000005E-2</v>
      </c>
      <c r="QZ70" s="1">
        <f t="shared" si="3573"/>
        <v>9.8000000000000004E-2</v>
      </c>
      <c r="RA70" s="1">
        <f t="shared" si="3574"/>
        <v>4.041666666666667</v>
      </c>
      <c r="RB70" s="1">
        <f t="shared" si="3575"/>
        <v>6.0625000000000002E-3</v>
      </c>
      <c r="RC70" s="1">
        <f t="shared" si="3576"/>
        <v>46.311503586515613</v>
      </c>
      <c r="RD70" s="1"/>
      <c r="RE70" s="1"/>
      <c r="RF70" s="1" t="s">
        <v>11</v>
      </c>
      <c r="RG70" s="1" t="s">
        <v>55</v>
      </c>
      <c r="RH70" s="1">
        <v>67</v>
      </c>
      <c r="RI70" s="1">
        <v>5</v>
      </c>
      <c r="RJ70" s="1">
        <v>0.108</v>
      </c>
      <c r="RK70" s="1">
        <f t="shared" si="3577"/>
        <v>0.109</v>
      </c>
      <c r="RL70" s="1">
        <f t="shared" si="3578"/>
        <v>4.3782051282051286</v>
      </c>
      <c r="RM70" s="1">
        <f t="shared" si="3579"/>
        <v>6.5673076923076935E-3</v>
      </c>
      <c r="RN70" s="1">
        <f t="shared" si="3580"/>
        <v>50.167735050896383</v>
      </c>
      <c r="RO70" s="1"/>
      <c r="RP70" s="1"/>
      <c r="RQ70" s="1" t="s">
        <v>11</v>
      </c>
      <c r="RR70" s="1" t="s">
        <v>56</v>
      </c>
      <c r="RS70" s="1">
        <v>70</v>
      </c>
      <c r="RT70" s="1">
        <v>5</v>
      </c>
      <c r="RU70" s="1">
        <v>0.14199999999999999</v>
      </c>
      <c r="RV70" s="1">
        <f t="shared" si="3581"/>
        <v>0.13599999999999998</v>
      </c>
      <c r="RW70" s="1">
        <f t="shared" si="3582"/>
        <v>5.2147435897435894</v>
      </c>
      <c r="RX70" s="1">
        <f t="shared" si="3583"/>
        <v>7.822115384615384E-3</v>
      </c>
      <c r="RY70" s="1">
        <f t="shared" si="3584"/>
        <v>59.753224690928548</v>
      </c>
      <c r="RZ70" s="1"/>
      <c r="SA70" s="1"/>
      <c r="SB70" s="2" t="s">
        <v>11</v>
      </c>
      <c r="SC70" s="1" t="s">
        <v>57</v>
      </c>
      <c r="SD70" s="1">
        <v>71</v>
      </c>
      <c r="SE70" s="2">
        <v>5</v>
      </c>
      <c r="SF70" s="1">
        <v>5.0999999999999997E-2</v>
      </c>
      <c r="SG70" s="1">
        <f t="shared" si="3585"/>
        <v>4.7E-2</v>
      </c>
      <c r="SH70" s="1">
        <f t="shared" si="3586"/>
        <v>2.3630136986301373</v>
      </c>
      <c r="SI70" s="1">
        <f t="shared" si="3587"/>
        <v>3.5445205479452059E-3</v>
      </c>
      <c r="SJ70" s="1">
        <f t="shared" si="3588"/>
        <v>27.07663110410601</v>
      </c>
      <c r="SK70" s="1"/>
      <c r="SL70" s="1"/>
      <c r="SM70" s="2" t="s">
        <v>11</v>
      </c>
      <c r="SN70" s="1" t="s">
        <v>58</v>
      </c>
      <c r="SO70" s="1">
        <v>72</v>
      </c>
      <c r="SP70" s="2">
        <v>5</v>
      </c>
      <c r="SQ70" s="1">
        <v>6.2E-2</v>
      </c>
      <c r="SR70" s="1">
        <f t="shared" si="3589"/>
        <v>5.6000000000000001E-2</v>
      </c>
      <c r="SS70" s="1">
        <f t="shared" si="3590"/>
        <v>2.6013745704467355</v>
      </c>
      <c r="ST70" s="1">
        <f t="shared" si="3591"/>
        <v>3.9020618556701034E-3</v>
      </c>
      <c r="SU70" s="1">
        <f t="shared" si="3592"/>
        <v>29.807893051327301</v>
      </c>
      <c r="SV70" s="1"/>
      <c r="SW70" s="1"/>
      <c r="SX70" s="2" t="s">
        <v>11</v>
      </c>
      <c r="SY70" s="1" t="s">
        <v>59</v>
      </c>
      <c r="SZ70" s="1">
        <v>73</v>
      </c>
      <c r="TA70" s="2">
        <v>5</v>
      </c>
      <c r="TB70" s="1">
        <v>7.4999999999999997E-2</v>
      </c>
      <c r="TC70" s="1">
        <f t="shared" si="3593"/>
        <v>6.8999999999999992E-2</v>
      </c>
      <c r="TD70" s="1">
        <f t="shared" si="3594"/>
        <v>2.9931034482758614</v>
      </c>
      <c r="TE70" s="1">
        <f t="shared" si="3595"/>
        <v>4.489655172413792E-3</v>
      </c>
      <c r="TF70" s="1">
        <f t="shared" si="3596"/>
        <v>34.296524803209849</v>
      </c>
      <c r="TG70" s="1"/>
      <c r="TH70" s="1"/>
      <c r="TI70" s="2" t="s">
        <v>11</v>
      </c>
      <c r="TJ70" s="1" t="s">
        <v>60</v>
      </c>
      <c r="TK70" s="1">
        <v>74</v>
      </c>
      <c r="TL70" s="2">
        <v>5</v>
      </c>
      <c r="TM70" s="1">
        <v>8.2000000000000003E-2</v>
      </c>
      <c r="TN70" s="1">
        <f t="shared" si="3597"/>
        <v>7.5999999999999998E-2</v>
      </c>
      <c r="TO70" s="1">
        <f t="shared" si="3598"/>
        <v>3.2302405498281788</v>
      </c>
      <c r="TP70" s="1">
        <f t="shared" si="3599"/>
        <v>4.8453608247422683E-3</v>
      </c>
      <c r="TQ70" s="1">
        <f t="shared" si="3600"/>
        <v>37.013764158847636</v>
      </c>
      <c r="TR70" s="1"/>
      <c r="TS70" s="1"/>
      <c r="TT70" s="2" t="s">
        <v>11</v>
      </c>
      <c r="TU70" s="1" t="s">
        <v>61</v>
      </c>
      <c r="TV70" s="1">
        <v>77</v>
      </c>
      <c r="TW70" s="2">
        <v>5</v>
      </c>
      <c r="TX70" s="1">
        <v>0.104</v>
      </c>
      <c r="TY70" s="1">
        <f t="shared" si="3601"/>
        <v>9.5000000000000001E-2</v>
      </c>
      <c r="TZ70" s="1">
        <f t="shared" si="3602"/>
        <v>3.8556701030927831</v>
      </c>
      <c r="UA70" s="1">
        <f t="shared" si="3603"/>
        <v>5.7835051546391751E-3</v>
      </c>
      <c r="UB70" s="1">
        <f t="shared" si="3604"/>
        <v>44.180258921518138</v>
      </c>
      <c r="UC70" s="1"/>
      <c r="UD70" s="1"/>
      <c r="UE70" s="2" t="s">
        <v>11</v>
      </c>
      <c r="UF70" s="1" t="s">
        <v>62</v>
      </c>
      <c r="UG70" s="1">
        <v>78</v>
      </c>
      <c r="UH70" s="2">
        <v>5</v>
      </c>
      <c r="UI70" s="1">
        <v>0.11</v>
      </c>
      <c r="UJ70" s="1">
        <f t="shared" si="3605"/>
        <v>0.10200000000000001</v>
      </c>
      <c r="UK70" s="1">
        <f t="shared" si="3606"/>
        <v>3.6920415224913499</v>
      </c>
      <c r="UL70" s="1">
        <f t="shared" si="3607"/>
        <v>5.538062283737025E-3</v>
      </c>
      <c r="UM70" s="1">
        <f t="shared" si="3608"/>
        <v>42.305318155156137</v>
      </c>
      <c r="UN70" s="1"/>
      <c r="UO70" s="1"/>
      <c r="UP70" s="2" t="s">
        <v>11</v>
      </c>
      <c r="UQ70" s="1" t="s">
        <v>63</v>
      </c>
      <c r="UR70" s="1">
        <v>79</v>
      </c>
      <c r="US70" s="2">
        <v>5</v>
      </c>
      <c r="UT70" s="1">
        <v>0.11799999999999999</v>
      </c>
      <c r="UU70" s="1">
        <f t="shared" si="3609"/>
        <v>0.109</v>
      </c>
      <c r="UV70" s="1">
        <f t="shared" si="3610"/>
        <v>4.3310344827586205</v>
      </c>
      <c r="UW70" s="1">
        <f t="shared" si="3611"/>
        <v>6.4965517241379308E-3</v>
      </c>
      <c r="UX70" s="1">
        <f t="shared" si="3612"/>
        <v>49.627229438746056</v>
      </c>
      <c r="UY70" s="1"/>
      <c r="UZ70" s="1"/>
      <c r="VA70" s="2" t="s">
        <v>11</v>
      </c>
      <c r="VB70" s="1" t="s">
        <v>64</v>
      </c>
      <c r="VC70" s="1">
        <v>80</v>
      </c>
      <c r="VD70" s="2">
        <v>5</v>
      </c>
      <c r="VE70" s="1">
        <v>0.123</v>
      </c>
      <c r="VF70" s="1">
        <f t="shared" si="3613"/>
        <v>0.113</v>
      </c>
      <c r="VG70" s="1">
        <f t="shared" si="2764"/>
        <v>4.4413793103448276</v>
      </c>
      <c r="VH70" s="1">
        <f t="shared" si="3614"/>
        <v>6.6620689655172418E-3</v>
      </c>
      <c r="VI70" s="1">
        <f t="shared" si="3615"/>
        <v>50.891617449924304</v>
      </c>
      <c r="VJ70" s="1"/>
      <c r="VK70" s="1"/>
      <c r="VL70" s="2" t="s">
        <v>11</v>
      </c>
      <c r="VM70" s="1" t="s">
        <v>65</v>
      </c>
      <c r="VN70" s="1">
        <v>84</v>
      </c>
      <c r="VO70" s="2">
        <v>5</v>
      </c>
      <c r="VP70" s="1">
        <v>0.151</v>
      </c>
      <c r="VQ70" s="1">
        <f t="shared" si="3616"/>
        <v>0.13899999999999998</v>
      </c>
      <c r="VR70" s="1">
        <f t="shared" si="3617"/>
        <v>5.3470790378006869</v>
      </c>
      <c r="VS70" s="1">
        <f t="shared" si="3618"/>
        <v>8.020618556701031E-3</v>
      </c>
      <c r="VT70" s="1">
        <f t="shared" si="3619"/>
        <v>61.269592586347791</v>
      </c>
      <c r="VU70" s="1"/>
      <c r="VV70" s="1"/>
      <c r="VW70" s="2" t="s">
        <v>11</v>
      </c>
      <c r="VX70" s="1" t="s">
        <v>66</v>
      </c>
      <c r="VY70" s="1">
        <v>85</v>
      </c>
      <c r="VZ70" s="2">
        <v>5</v>
      </c>
      <c r="WA70" s="1">
        <v>0.04</v>
      </c>
      <c r="WB70" s="1">
        <f t="shared" si="3620"/>
        <v>3.5000000000000003E-2</v>
      </c>
      <c r="WC70" s="1">
        <f t="shared" si="3621"/>
        <v>1.4529616724738676</v>
      </c>
      <c r="WD70" s="1">
        <f t="shared" si="3622"/>
        <v>2.1794425087108015E-3</v>
      </c>
      <c r="WE70" s="1">
        <f t="shared" si="3623"/>
        <v>16.648785081858122</v>
      </c>
      <c r="WF70" s="1"/>
      <c r="WG70" s="1"/>
      <c r="WH70" s="2" t="s">
        <v>11</v>
      </c>
      <c r="WI70" s="1" t="s">
        <v>67</v>
      </c>
      <c r="WJ70" s="1">
        <v>86</v>
      </c>
      <c r="WK70" s="2">
        <v>5</v>
      </c>
      <c r="WL70" s="1">
        <v>5.6000000000000001E-2</v>
      </c>
      <c r="WM70" s="1">
        <f t="shared" si="3624"/>
        <v>4.8000000000000001E-2</v>
      </c>
      <c r="WN70" s="1">
        <f t="shared" si="3625"/>
        <v>1.8229166666666667</v>
      </c>
      <c r="WO70" s="1">
        <f t="shared" si="3626"/>
        <v>2.7343750000000003E-3</v>
      </c>
      <c r="WP70" s="1">
        <f t="shared" si="3627"/>
        <v>20.887920432062458</v>
      </c>
      <c r="WQ70" s="1"/>
      <c r="WR70" s="1"/>
      <c r="WS70" s="2" t="s">
        <v>11</v>
      </c>
      <c r="WT70" s="1" t="s">
        <v>68</v>
      </c>
      <c r="WU70" s="1">
        <v>87</v>
      </c>
      <c r="WV70" s="2">
        <v>5</v>
      </c>
      <c r="WW70" s="1">
        <v>7.0000000000000007E-2</v>
      </c>
      <c r="WX70" s="1">
        <f t="shared" si="3628"/>
        <v>6.3E-2</v>
      </c>
      <c r="WY70" s="1">
        <f t="shared" si="3629"/>
        <v>2.3344947735191641</v>
      </c>
      <c r="WZ70" s="1">
        <f t="shared" si="3630"/>
        <v>3.5017421602787464E-3</v>
      </c>
      <c r="XA70" s="1">
        <f t="shared" si="3631"/>
        <v>26.749846534400344</v>
      </c>
      <c r="XB70" s="1"/>
      <c r="XC70" s="1"/>
      <c r="XD70" s="2" t="s">
        <v>11</v>
      </c>
      <c r="XE70" s="1" t="s">
        <v>69</v>
      </c>
      <c r="XF70" s="1">
        <v>88</v>
      </c>
      <c r="XG70" s="2">
        <v>5</v>
      </c>
      <c r="XH70" s="1">
        <v>7.9000000000000001E-2</v>
      </c>
      <c r="XI70" s="1">
        <f t="shared" si="3632"/>
        <v>7.0000000000000007E-2</v>
      </c>
      <c r="XJ70" s="1">
        <f t="shared" si="3633"/>
        <v>2.5486111111111116</v>
      </c>
      <c r="XK70" s="1">
        <f t="shared" si="3634"/>
        <v>3.8229166666666676E-3</v>
      </c>
      <c r="XL70" s="1">
        <f t="shared" si="3635"/>
        <v>29.203302089778752</v>
      </c>
      <c r="XM70" s="1"/>
      <c r="XN70" s="1"/>
      <c r="XO70" s="2" t="s">
        <v>11</v>
      </c>
      <c r="XP70" s="1" t="s">
        <v>70</v>
      </c>
      <c r="XQ70" s="1">
        <v>91</v>
      </c>
      <c r="XR70" s="2">
        <v>5</v>
      </c>
      <c r="XS70" s="1">
        <v>0.105</v>
      </c>
      <c r="XT70" s="1">
        <f t="shared" si="3636"/>
        <v>9.4E-2</v>
      </c>
      <c r="XU70" s="1">
        <f t="shared" si="3637"/>
        <v>3.3737024221453291</v>
      </c>
      <c r="XV70" s="1">
        <f t="shared" si="3638"/>
        <v>5.0605536332179934E-3</v>
      </c>
      <c r="XW70" s="1">
        <f t="shared" si="3639"/>
        <v>38.657624368582219</v>
      </c>
      <c r="XX70" s="1"/>
      <c r="XY70" s="1"/>
      <c r="XZ70" s="2" t="s">
        <v>11</v>
      </c>
      <c r="YA70" s="1" t="s">
        <v>71</v>
      </c>
      <c r="YB70" s="1">
        <v>92</v>
      </c>
      <c r="YC70" s="2">
        <v>5</v>
      </c>
      <c r="YD70" s="1">
        <v>0.112</v>
      </c>
      <c r="YE70" s="1">
        <f t="shared" si="3640"/>
        <v>0.10100000000000001</v>
      </c>
      <c r="YF70" s="1">
        <f t="shared" si="3641"/>
        <v>3.7250859106529211</v>
      </c>
      <c r="YG70" s="1">
        <f t="shared" si="3642"/>
        <v>5.5876288659793818E-3</v>
      </c>
      <c r="YH70" s="1">
        <f t="shared" si="3643"/>
        <v>42.683957817224297</v>
      </c>
      <c r="YI70" s="1"/>
      <c r="YJ70" s="1"/>
      <c r="YK70" s="2" t="s">
        <v>11</v>
      </c>
      <c r="YL70" s="1" t="s">
        <v>72</v>
      </c>
      <c r="YM70" s="1">
        <v>93</v>
      </c>
      <c r="YN70" s="2">
        <v>5</v>
      </c>
      <c r="YO70" s="1">
        <v>0.113</v>
      </c>
      <c r="YP70" s="1">
        <f t="shared" si="3644"/>
        <v>0.10200000000000001</v>
      </c>
      <c r="YQ70" s="1">
        <f t="shared" si="3645"/>
        <v>3.7133105802047783</v>
      </c>
      <c r="YR70" s="1">
        <f t="shared" si="3646"/>
        <v>5.569965870307168E-3</v>
      </c>
      <c r="YS70" s="1">
        <f t="shared" si="3647"/>
        <v>42.549030000742263</v>
      </c>
      <c r="YT70" s="1"/>
      <c r="YU70" s="1"/>
      <c r="YV70" s="2" t="s">
        <v>11</v>
      </c>
      <c r="YW70" s="1" t="s">
        <v>73</v>
      </c>
      <c r="YX70" s="1">
        <v>94</v>
      </c>
      <c r="YY70" s="2">
        <v>5</v>
      </c>
      <c r="YZ70" s="1">
        <v>0.129</v>
      </c>
      <c r="ZA70" s="1">
        <f t="shared" si="3648"/>
        <v>0.11600000000000001</v>
      </c>
      <c r="ZB70" s="1">
        <f t="shared" si="3649"/>
        <v>4.1428571428571432</v>
      </c>
      <c r="ZC70" s="1">
        <f t="shared" si="3650"/>
        <v>6.2142857142857147E-3</v>
      </c>
      <c r="ZD70" s="1">
        <f t="shared" si="3651"/>
        <v>47.470996312540308</v>
      </c>
      <c r="ZE70" s="1"/>
      <c r="ZF70" s="1"/>
      <c r="ZG70" s="2" t="s">
        <v>11</v>
      </c>
      <c r="ZH70" s="1" t="s">
        <v>74</v>
      </c>
      <c r="ZI70" s="1">
        <v>95</v>
      </c>
      <c r="ZJ70" s="2">
        <v>5</v>
      </c>
      <c r="ZK70" s="1">
        <v>0.126</v>
      </c>
      <c r="ZL70" s="1">
        <f t="shared" si="3652"/>
        <v>0.113</v>
      </c>
      <c r="ZM70" s="1">
        <f t="shared" si="3653"/>
        <v>4.0612244897959187</v>
      </c>
      <c r="ZN70" s="1">
        <f t="shared" si="3654"/>
        <v>6.0918367346938784E-3</v>
      </c>
      <c r="ZO70" s="1">
        <f t="shared" si="3655"/>
        <v>46.535607222638042</v>
      </c>
      <c r="ZP70" s="1"/>
      <c r="ZQ70" s="1"/>
      <c r="ZR70" s="2" t="s">
        <v>11</v>
      </c>
      <c r="ZS70" s="1" t="s">
        <v>75</v>
      </c>
      <c r="ZT70" s="1">
        <v>99</v>
      </c>
      <c r="ZU70" s="2">
        <v>5</v>
      </c>
      <c r="ZV70" s="1">
        <v>0.158</v>
      </c>
      <c r="ZW70" s="1">
        <f t="shared" si="3656"/>
        <v>0.14300000000000002</v>
      </c>
      <c r="ZX70" s="1">
        <f t="shared" si="3657"/>
        <v>4.9657534246575352</v>
      </c>
      <c r="ZY70" s="1">
        <f t="shared" si="3658"/>
        <v>7.4486301369863029E-3</v>
      </c>
      <c r="ZZ70" s="1">
        <f t="shared" si="3659"/>
        <v>56.900166812976401</v>
      </c>
      <c r="AAA70" s="1"/>
      <c r="AAB70" s="1"/>
      <c r="AAC70" s="2" t="s">
        <v>11</v>
      </c>
      <c r="AAD70" s="1" t="s">
        <v>76</v>
      </c>
      <c r="AAE70" s="1">
        <v>100</v>
      </c>
      <c r="AAF70" s="2">
        <v>5</v>
      </c>
      <c r="AAG70" s="1">
        <v>4.1000000000000002E-2</v>
      </c>
      <c r="AAH70" s="1">
        <f t="shared" si="3660"/>
        <v>3.9E-2</v>
      </c>
      <c r="AAI70" s="1">
        <f t="shared" si="3661"/>
        <v>2.2448275862068967</v>
      </c>
      <c r="AAJ70" s="1">
        <f t="shared" si="3662"/>
        <v>3.3672413793103453E-3</v>
      </c>
      <c r="AAK70" s="1">
        <f t="shared" si="3663"/>
        <v>25.722393602407397</v>
      </c>
      <c r="AAL70" s="1"/>
      <c r="AAM70" s="1"/>
      <c r="AAN70" s="2" t="s">
        <v>11</v>
      </c>
      <c r="AAO70" s="1" t="s">
        <v>77</v>
      </c>
      <c r="AAP70" s="1">
        <v>101</v>
      </c>
      <c r="AAQ70" s="2">
        <v>5</v>
      </c>
      <c r="AAR70" s="1">
        <v>5.8999999999999997E-2</v>
      </c>
      <c r="AAS70" s="1">
        <f t="shared" si="3664"/>
        <v>5.1999999999999998E-2</v>
      </c>
      <c r="AAT70" s="1">
        <f t="shared" si="3665"/>
        <v>2.4982698961937717</v>
      </c>
      <c r="AAU70" s="1">
        <f t="shared" si="3666"/>
        <v>3.7474048442906575E-3</v>
      </c>
      <c r="AAV70" s="1">
        <f t="shared" si="3667"/>
        <v>28.626466455503962</v>
      </c>
      <c r="AAW70" s="1"/>
      <c r="AAX70" s="1"/>
      <c r="AAY70" s="2" t="s">
        <v>11</v>
      </c>
      <c r="AAZ70" s="1" t="s">
        <v>78</v>
      </c>
      <c r="ABA70" s="1">
        <v>102</v>
      </c>
      <c r="ABB70" s="2">
        <v>5</v>
      </c>
      <c r="ABC70" s="1">
        <v>5.8999999999999997E-2</v>
      </c>
      <c r="ABD70" s="1">
        <f t="shared" si="3668"/>
        <v>5.1999999999999998E-2</v>
      </c>
      <c r="ABE70" s="1">
        <f t="shared" si="3669"/>
        <v>2.5448275862068965</v>
      </c>
      <c r="ABF70" s="1">
        <f t="shared" si="3670"/>
        <v>3.8172413793103447E-3</v>
      </c>
      <c r="ABG70" s="1">
        <f t="shared" si="3671"/>
        <v>29.159948507798241</v>
      </c>
      <c r="ABH70" s="1"/>
      <c r="ABI70" s="1"/>
      <c r="ABJ70" s="2" t="s">
        <v>11</v>
      </c>
      <c r="ABK70" s="1" t="s">
        <v>79</v>
      </c>
      <c r="ABL70" s="1">
        <v>112</v>
      </c>
      <c r="ABM70" s="2">
        <v>5</v>
      </c>
      <c r="ABN70" s="1">
        <v>0.122</v>
      </c>
      <c r="ABO70" s="1">
        <f t="shared" si="4251"/>
        <v>0.105</v>
      </c>
      <c r="ABP70" s="1">
        <f t="shared" si="3672"/>
        <v>4.4217687074829932</v>
      </c>
      <c r="ABQ70" s="1">
        <f t="shared" si="3673"/>
        <v>6.6326530612244904E-3</v>
      </c>
      <c r="ABR70" s="1">
        <f t="shared" si="3674"/>
        <v>50.66690903637307</v>
      </c>
      <c r="ABS70" s="1"/>
      <c r="ABT70" s="1"/>
      <c r="ABU70" s="2" t="s">
        <v>11</v>
      </c>
      <c r="ABV70" s="1" t="s">
        <v>80</v>
      </c>
      <c r="ABW70" s="1">
        <v>113</v>
      </c>
      <c r="ABX70" s="2">
        <v>5</v>
      </c>
      <c r="ABY70" s="1">
        <v>5.0999999999999997E-2</v>
      </c>
      <c r="ABZ70" s="1">
        <f t="shared" si="3675"/>
        <v>3.7999999999999999E-2</v>
      </c>
      <c r="ACA70" s="1">
        <f t="shared" si="3676"/>
        <v>1.0178571428571428</v>
      </c>
      <c r="ACB70" s="1">
        <f t="shared" si="3677"/>
        <v>1.5267857142857142E-3</v>
      </c>
      <c r="ACC70" s="1">
        <f t="shared" si="3678"/>
        <v>11.663132714718953</v>
      </c>
      <c r="ACD70" s="1"/>
      <c r="ACE70" s="1"/>
      <c r="ACF70" s="2" t="s">
        <v>11</v>
      </c>
      <c r="ACG70" s="1" t="s">
        <v>81</v>
      </c>
      <c r="ACH70" s="1">
        <v>114</v>
      </c>
      <c r="ACI70" s="2">
        <v>5</v>
      </c>
      <c r="ACJ70" s="1">
        <v>6.3E-2</v>
      </c>
      <c r="ACK70" s="1">
        <f t="shared" si="3679"/>
        <v>4.9000000000000002E-2</v>
      </c>
      <c r="ACL70" s="1">
        <f t="shared" si="3680"/>
        <v>1.3369175627240142</v>
      </c>
      <c r="ACM70" s="1">
        <f t="shared" si="3681"/>
        <v>2.0053763440860215E-3</v>
      </c>
      <c r="ACN70" s="1">
        <f t="shared" si="3682"/>
        <v>15.319091752817048</v>
      </c>
      <c r="ACO70" s="1"/>
      <c r="ACP70" s="1"/>
      <c r="ACQ70" s="2" t="s">
        <v>11</v>
      </c>
      <c r="ACR70" s="1" t="s">
        <v>82</v>
      </c>
      <c r="ACS70" s="1">
        <v>115</v>
      </c>
      <c r="ACT70" s="2">
        <v>5</v>
      </c>
      <c r="ACU70" s="1">
        <v>7.8E-2</v>
      </c>
      <c r="ACV70" s="1">
        <f t="shared" si="3683"/>
        <v>6.4000000000000001E-2</v>
      </c>
      <c r="ACW70" s="1">
        <f t="shared" si="3684"/>
        <v>1.9110320284697508</v>
      </c>
      <c r="ACX70" s="1">
        <f t="shared" si="3685"/>
        <v>2.8665480427046263E-3</v>
      </c>
      <c r="ACY70" s="1">
        <f t="shared" si="3686"/>
        <v>21.897591746084061</v>
      </c>
      <c r="ACZ70" s="1"/>
      <c r="ADA70" s="1"/>
      <c r="ADB70" s="2" t="s">
        <v>11</v>
      </c>
      <c r="ADC70" s="1" t="s">
        <v>83</v>
      </c>
      <c r="ADD70" s="1">
        <v>116</v>
      </c>
      <c r="ADE70" s="2">
        <v>5</v>
      </c>
      <c r="ADF70" s="1">
        <v>8.7999999999999995E-2</v>
      </c>
      <c r="ADG70" s="1">
        <f t="shared" si="3687"/>
        <v>7.1999999999999995E-2</v>
      </c>
      <c r="ADH70" s="1">
        <f t="shared" si="3688"/>
        <v>2.1957295373665477</v>
      </c>
      <c r="ADI70" s="1">
        <f t="shared" si="3689"/>
        <v>3.2935943060498217E-3</v>
      </c>
      <c r="ADJ70" s="1">
        <f t="shared" si="3690"/>
        <v>25.159802806953191</v>
      </c>
      <c r="ADK70" s="1"/>
      <c r="ADL70" s="1"/>
      <c r="ADM70" s="2" t="s">
        <v>11</v>
      </c>
      <c r="ADN70" s="1" t="s">
        <v>84</v>
      </c>
      <c r="ADO70" s="1">
        <v>119</v>
      </c>
      <c r="ADP70" s="2">
        <v>5</v>
      </c>
      <c r="ADQ70" s="1">
        <v>0.11</v>
      </c>
      <c r="ADR70" s="1">
        <f t="shared" si="3691"/>
        <v>9.2999999999999999E-2</v>
      </c>
      <c r="ADS70" s="1">
        <f t="shared" si="3692"/>
        <v>2.4388489208633093</v>
      </c>
      <c r="ADT70" s="1">
        <f t="shared" si="3693"/>
        <v>3.658273381294964E-3</v>
      </c>
      <c r="ADU70" s="1">
        <f t="shared" si="3694"/>
        <v>27.945590238069496</v>
      </c>
      <c r="ADV70" s="1"/>
      <c r="ADW70" s="1"/>
      <c r="ADX70" s="2" t="s">
        <v>11</v>
      </c>
      <c r="ADY70" s="1" t="s">
        <v>85</v>
      </c>
      <c r="ADZ70" s="1">
        <v>120</v>
      </c>
      <c r="AEA70" s="2">
        <v>5</v>
      </c>
      <c r="AEB70" s="1">
        <v>0.114</v>
      </c>
      <c r="AEC70" s="1">
        <f t="shared" si="3695"/>
        <v>9.7000000000000003E-2</v>
      </c>
      <c r="AED70" s="1">
        <f t="shared" si="3696"/>
        <v>2.5539568345323747</v>
      </c>
      <c r="AEE70" s="1">
        <f t="shared" si="3697"/>
        <v>3.8309352517985622E-3</v>
      </c>
      <c r="AEF70" s="1">
        <f t="shared" si="3698"/>
        <v>29.26455614901084</v>
      </c>
      <c r="AEG70" s="1"/>
      <c r="AEH70" s="1"/>
      <c r="AEI70" s="2" t="s">
        <v>11</v>
      </c>
      <c r="AEJ70" s="1" t="s">
        <v>86</v>
      </c>
      <c r="AEK70" s="1">
        <v>121</v>
      </c>
      <c r="AEL70" s="2">
        <v>5</v>
      </c>
      <c r="AEM70" s="1">
        <v>0.11799999999999999</v>
      </c>
      <c r="AEN70" s="1">
        <f t="shared" si="3699"/>
        <v>9.9999999999999992E-2</v>
      </c>
      <c r="AEO70" s="1">
        <f t="shared" si="3700"/>
        <v>2.7014388489208634</v>
      </c>
      <c r="AEP70" s="1">
        <f t="shared" si="3701"/>
        <v>4.0521582733812952E-3</v>
      </c>
      <c r="AEQ70" s="1">
        <f t="shared" si="3702"/>
        <v>30.954481222404414</v>
      </c>
      <c r="AER70" s="1"/>
      <c r="AES70" s="1"/>
      <c r="AET70" s="2" t="s">
        <v>11</v>
      </c>
      <c r="AEU70" s="1" t="s">
        <v>87</v>
      </c>
      <c r="AEV70" s="1">
        <v>122</v>
      </c>
      <c r="AEW70" s="2">
        <v>5</v>
      </c>
      <c r="AEX70" s="1">
        <v>0.11899999999999999</v>
      </c>
      <c r="AEY70" s="1">
        <f t="shared" si="3703"/>
        <v>0.10199999999999999</v>
      </c>
      <c r="AEZ70" s="1">
        <f t="shared" si="3704"/>
        <v>2.7230215827338129</v>
      </c>
      <c r="AFA70" s="1">
        <f t="shared" si="3705"/>
        <v>4.0845323741007192E-3</v>
      </c>
      <c r="AFB70" s="1">
        <f t="shared" si="3706"/>
        <v>31.201787330705912</v>
      </c>
      <c r="AFC70" s="1"/>
      <c r="AFD70" s="1"/>
      <c r="AFE70" s="2" t="s">
        <v>11</v>
      </c>
      <c r="AFF70" s="1" t="s">
        <v>88</v>
      </c>
      <c r="AFG70" s="1">
        <v>123</v>
      </c>
      <c r="AFH70" s="2">
        <v>5</v>
      </c>
      <c r="AFI70" s="1">
        <v>0.127</v>
      </c>
      <c r="AFJ70" s="1">
        <f t="shared" si="3707"/>
        <v>0.11</v>
      </c>
      <c r="AFK70" s="1">
        <f t="shared" si="3708"/>
        <v>3.0071942446043169</v>
      </c>
      <c r="AFL70" s="1">
        <f t="shared" si="3709"/>
        <v>4.5107913669064758E-3</v>
      </c>
      <c r="AFM70" s="1">
        <f t="shared" si="3710"/>
        <v>34.457984423342339</v>
      </c>
      <c r="AFN70" s="1"/>
      <c r="AFO70" s="1"/>
      <c r="AFP70" s="2" t="s">
        <v>11</v>
      </c>
      <c r="AFQ70" s="1" t="s">
        <v>89</v>
      </c>
      <c r="AFR70" s="1">
        <v>126</v>
      </c>
      <c r="AFS70" s="2">
        <v>5</v>
      </c>
      <c r="AFT70" s="1">
        <v>0.14699999999999999</v>
      </c>
      <c r="AFU70" s="1">
        <f t="shared" si="3711"/>
        <v>0.129</v>
      </c>
      <c r="AFV70" s="1">
        <f t="shared" si="3712"/>
        <v>3.8291814946619218</v>
      </c>
      <c r="AFW70" s="1">
        <f t="shared" si="3713"/>
        <v>5.7437722419928826E-3</v>
      </c>
      <c r="AFX70" s="1">
        <f t="shared" si="3714"/>
        <v>43.876738768689847</v>
      </c>
      <c r="AFY70" s="1"/>
      <c r="AFZ70" s="1"/>
      <c r="AGA70" s="2" t="s">
        <v>11</v>
      </c>
      <c r="AGB70" s="1" t="s">
        <v>90</v>
      </c>
      <c r="AGC70" s="1">
        <v>127</v>
      </c>
      <c r="AGD70" s="2">
        <v>5</v>
      </c>
      <c r="AGE70" s="1">
        <v>4.3999999999999997E-2</v>
      </c>
      <c r="AGF70" s="1">
        <f t="shared" si="3715"/>
        <v>2.8999999999999998E-2</v>
      </c>
      <c r="AGG70" s="1">
        <f t="shared" si="3716"/>
        <v>1.2154882154882154</v>
      </c>
      <c r="AGH70" s="1">
        <f t="shared" si="3717"/>
        <v>1.8232323232323232E-3</v>
      </c>
      <c r="AGI70" s="1">
        <f t="shared" si="3718"/>
        <v>13.927691591987617</v>
      </c>
      <c r="AGJ70" s="1"/>
      <c r="AGK70" s="1"/>
      <c r="AGL70" s="2" t="s">
        <v>11</v>
      </c>
      <c r="AGM70" s="1" t="s">
        <v>91</v>
      </c>
      <c r="AGN70" s="1">
        <v>128</v>
      </c>
      <c r="AGO70" s="2">
        <v>5</v>
      </c>
      <c r="AGP70" s="1">
        <v>5.6000000000000001E-2</v>
      </c>
      <c r="AGQ70" s="1">
        <f t="shared" si="3719"/>
        <v>4.1000000000000002E-2</v>
      </c>
      <c r="AGR70" s="1">
        <f t="shared" si="3720"/>
        <v>1.6521739130434783</v>
      </c>
      <c r="AGS70" s="1">
        <f t="shared" si="3721"/>
        <v>2.4782608695652175E-3</v>
      </c>
      <c r="AGT70" s="1">
        <f t="shared" si="3722"/>
        <v>18.93146179780468</v>
      </c>
      <c r="AGU70" s="1"/>
      <c r="AGV70" s="1"/>
      <c r="AGW70" s="2" t="s">
        <v>11</v>
      </c>
      <c r="AGX70" s="1" t="s">
        <v>92</v>
      </c>
      <c r="AGY70" s="1">
        <v>129</v>
      </c>
      <c r="AGZ70" s="2">
        <v>5</v>
      </c>
      <c r="AHA70" s="1">
        <v>6.5000000000000002E-2</v>
      </c>
      <c r="AHB70" s="1">
        <f t="shared" si="3723"/>
        <v>5.1000000000000004E-2</v>
      </c>
      <c r="AHC70" s="1">
        <f t="shared" si="3724"/>
        <v>2.073089700996678</v>
      </c>
      <c r="AHD70" s="1">
        <f t="shared" si="3725"/>
        <v>3.1096345514950172E-3</v>
      </c>
      <c r="AHE70" s="1">
        <f t="shared" si="3726"/>
        <v>23.754532236587934</v>
      </c>
      <c r="AHF70" s="1"/>
      <c r="AHG70" s="1"/>
      <c r="AHH70" s="2" t="s">
        <v>11</v>
      </c>
      <c r="AHI70" s="1" t="s">
        <v>93</v>
      </c>
      <c r="AHJ70" s="1">
        <v>130</v>
      </c>
      <c r="AHK70" s="2">
        <v>5</v>
      </c>
      <c r="AHL70" s="1">
        <v>7.3999999999999996E-2</v>
      </c>
      <c r="AHM70" s="1">
        <f t="shared" si="3727"/>
        <v>0.06</v>
      </c>
      <c r="AHN70" s="1">
        <f t="shared" si="3728"/>
        <v>2.3712374581939795</v>
      </c>
      <c r="AHO70" s="1">
        <f t="shared" si="3729"/>
        <v>3.5568561872909694E-3</v>
      </c>
      <c r="AHP70" s="1">
        <f t="shared" si="3730"/>
        <v>27.170863187537481</v>
      </c>
      <c r="AHQ70" s="1"/>
      <c r="AHR70" s="1"/>
      <c r="AHS70" s="2" t="s">
        <v>11</v>
      </c>
      <c r="AHT70" s="1" t="s">
        <v>94</v>
      </c>
      <c r="AHU70" s="1">
        <v>133</v>
      </c>
      <c r="AHV70" s="2">
        <v>5</v>
      </c>
      <c r="AHW70" s="1">
        <v>0.104</v>
      </c>
      <c r="AHX70" s="1">
        <f t="shared" si="3731"/>
        <v>8.7999999999999995E-2</v>
      </c>
      <c r="AHY70" s="1">
        <f t="shared" si="3732"/>
        <v>3.3189368770764118</v>
      </c>
      <c r="AHZ70" s="1">
        <f t="shared" si="3733"/>
        <v>4.9784053156146178E-3</v>
      </c>
      <c r="AIA70" s="1">
        <f t="shared" si="3734"/>
        <v>38.030092474922021</v>
      </c>
      <c r="AIB70" s="1"/>
      <c r="AIC70" s="1"/>
      <c r="AID70" s="2" t="s">
        <v>11</v>
      </c>
      <c r="AIE70" s="1" t="s">
        <v>95</v>
      </c>
      <c r="AIF70" s="1">
        <v>134</v>
      </c>
      <c r="AIG70" s="2">
        <v>5</v>
      </c>
      <c r="AIH70" s="1">
        <v>0.105</v>
      </c>
      <c r="AII70" s="1">
        <f t="shared" si="3735"/>
        <v>8.7999999999999995E-2</v>
      </c>
      <c r="AIJ70" s="1">
        <f t="shared" si="3736"/>
        <v>3.3056478405315612</v>
      </c>
      <c r="AIK70" s="1">
        <f t="shared" si="3737"/>
        <v>4.9584717607973417E-3</v>
      </c>
      <c r="AIL70" s="1">
        <f t="shared" si="3738"/>
        <v>37.877819832379792</v>
      </c>
      <c r="AIM70" s="1"/>
      <c r="AIN70" s="1"/>
      <c r="AIO70" s="2" t="s">
        <v>11</v>
      </c>
      <c r="AIP70" s="1" t="s">
        <v>96</v>
      </c>
      <c r="AIQ70" s="1">
        <v>135</v>
      </c>
      <c r="AIR70" s="2">
        <v>5</v>
      </c>
      <c r="AIS70" s="1">
        <v>0.105</v>
      </c>
      <c r="AIT70" s="1">
        <f t="shared" si="3739"/>
        <v>9.0999999999999998E-2</v>
      </c>
      <c r="AIU70" s="1">
        <f t="shared" si="3740"/>
        <v>3.4470198675496686</v>
      </c>
      <c r="AIV70" s="1">
        <f t="shared" si="3741"/>
        <v>5.1705298013245034E-3</v>
      </c>
      <c r="AIW70" s="1">
        <f t="shared" si="3742"/>
        <v>39.497733515583604</v>
      </c>
      <c r="AIX70" s="1"/>
      <c r="AIY70" s="1"/>
      <c r="AIZ70" s="2" t="s">
        <v>11</v>
      </c>
      <c r="AJA70" s="1" t="s">
        <v>97</v>
      </c>
      <c r="AJB70" s="1">
        <v>136</v>
      </c>
      <c r="AJC70" s="2">
        <v>5</v>
      </c>
      <c r="AJD70" s="1">
        <v>0.10299999999999999</v>
      </c>
      <c r="AJE70" s="1">
        <f t="shared" si="3743"/>
        <v>8.6999999999999994E-2</v>
      </c>
      <c r="AJF70" s="1">
        <f t="shared" si="3744"/>
        <v>3.3046357615894038</v>
      </c>
      <c r="AJG70" s="1">
        <f t="shared" si="3745"/>
        <v>4.956953642384106E-3</v>
      </c>
      <c r="AJH70" s="1">
        <f t="shared" si="3746"/>
        <v>37.866222909272274</v>
      </c>
      <c r="AJI70" s="1"/>
      <c r="AJJ70" s="1"/>
      <c r="AJK70" s="2" t="s">
        <v>11</v>
      </c>
      <c r="AJL70" s="1" t="s">
        <v>98</v>
      </c>
      <c r="AJM70" s="1">
        <v>140</v>
      </c>
      <c r="AJN70" s="2">
        <v>5</v>
      </c>
      <c r="AJO70" s="1">
        <v>0.12</v>
      </c>
      <c r="AJP70" s="1">
        <f t="shared" si="3747"/>
        <v>0.104</v>
      </c>
      <c r="AJQ70" s="1">
        <f t="shared" si="3748"/>
        <v>3.9215686274509802</v>
      </c>
      <c r="AJR70" s="1">
        <f t="shared" si="3749"/>
        <v>5.8823529411764705E-3</v>
      </c>
      <c r="AJS70" s="1">
        <f t="shared" si="3750"/>
        <v>44.935358240403261</v>
      </c>
      <c r="AJT70" s="1"/>
      <c r="AJU70" s="1"/>
      <c r="AJV70" s="2" t="s">
        <v>11</v>
      </c>
      <c r="AJW70" s="1" t="s">
        <v>99</v>
      </c>
      <c r="AJX70" s="1">
        <v>141</v>
      </c>
      <c r="AJY70" s="2">
        <v>5</v>
      </c>
      <c r="AJZ70" s="1">
        <v>4.7E-2</v>
      </c>
      <c r="AKA70" s="1">
        <f t="shared" si="3751"/>
        <v>2.7E-2</v>
      </c>
      <c r="AKB70" s="1">
        <f t="shared" si="3752"/>
        <v>1.0576271186440678</v>
      </c>
      <c r="AKC70" s="1">
        <f t="shared" si="3753"/>
        <v>1.5864406779661016E-3</v>
      </c>
      <c r="AKD70" s="1">
        <f t="shared" si="3754"/>
        <v>12.11883763256435</v>
      </c>
      <c r="AKE70" s="1"/>
      <c r="AKF70" s="1"/>
      <c r="AKG70" s="2" t="s">
        <v>11</v>
      </c>
      <c r="AKH70" s="1" t="s">
        <v>100</v>
      </c>
      <c r="AKI70" s="1">
        <v>143</v>
      </c>
      <c r="AKJ70" s="2">
        <v>5</v>
      </c>
      <c r="AKK70" s="1">
        <v>5.8000000000000003E-2</v>
      </c>
      <c r="AKL70" s="1">
        <f t="shared" si="3755"/>
        <v>3.6000000000000004E-2</v>
      </c>
      <c r="AKM70" s="1">
        <f t="shared" si="3756"/>
        <v>1.3525423728813561</v>
      </c>
      <c r="AKN70" s="1">
        <f t="shared" si="3757"/>
        <v>2.0288135593220344E-3</v>
      </c>
      <c r="AKO70" s="1">
        <f t="shared" si="3758"/>
        <v>15.498128895490954</v>
      </c>
      <c r="AKP70" s="1"/>
      <c r="AKQ70" s="1"/>
      <c r="AKR70" s="2" t="s">
        <v>11</v>
      </c>
      <c r="AKS70" s="1" t="s">
        <v>101</v>
      </c>
      <c r="AKT70" s="1">
        <v>144</v>
      </c>
      <c r="AKU70" s="2">
        <v>5</v>
      </c>
      <c r="AKV70" s="1">
        <v>6.7000000000000004E-2</v>
      </c>
      <c r="AKW70" s="1">
        <f t="shared" si="3759"/>
        <v>4.4000000000000004E-2</v>
      </c>
      <c r="AKX70" s="1">
        <f t="shared" si="3760"/>
        <v>1.5932203389830513</v>
      </c>
      <c r="AKY70" s="1">
        <f t="shared" si="3761"/>
        <v>2.389830508474577E-3</v>
      </c>
      <c r="AKZ70" s="1">
        <f t="shared" si="3762"/>
        <v>18.255941305465534</v>
      </c>
      <c r="ALA70" s="1"/>
      <c r="ALB70" s="1"/>
      <c r="ALC70" s="2" t="s">
        <v>11</v>
      </c>
      <c r="ALD70" s="1" t="s">
        <v>102</v>
      </c>
      <c r="ALE70" s="1">
        <v>147</v>
      </c>
      <c r="ALF70" s="2">
        <v>5</v>
      </c>
      <c r="ALG70" s="1">
        <v>8.2000000000000003E-2</v>
      </c>
      <c r="ALH70" s="1">
        <f t="shared" si="3763"/>
        <v>5.6000000000000008E-2</v>
      </c>
      <c r="ALI70" s="1">
        <f t="shared" si="3764"/>
        <v>2.0033898305084747</v>
      </c>
      <c r="ALJ70" s="1">
        <f t="shared" si="3765"/>
        <v>3.0050847457627123E-3</v>
      </c>
      <c r="ALK70" s="1">
        <f t="shared" si="3766"/>
        <v>22.955875130915167</v>
      </c>
      <c r="ALL70" s="1"/>
      <c r="ALM70" s="1"/>
      <c r="ALN70" s="2" t="s">
        <v>11</v>
      </c>
      <c r="ALO70" s="1" t="s">
        <v>103</v>
      </c>
      <c r="ALP70" s="1">
        <v>148</v>
      </c>
      <c r="ALQ70" s="2">
        <v>5</v>
      </c>
      <c r="ALR70" s="1">
        <v>8.1000000000000003E-2</v>
      </c>
      <c r="ALS70" s="1">
        <f t="shared" si="3767"/>
        <v>5.6000000000000001E-2</v>
      </c>
      <c r="ALT70" s="1">
        <f t="shared" si="3768"/>
        <v>1.9115646258503403</v>
      </c>
      <c r="ALU70" s="1">
        <f t="shared" si="3769"/>
        <v>2.8673469387755102E-3</v>
      </c>
      <c r="ALV70" s="1">
        <f t="shared" si="3770"/>
        <v>21.903694521878204</v>
      </c>
      <c r="ALW70" s="1"/>
      <c r="ALX70" s="1"/>
      <c r="ALY70" s="2" t="s">
        <v>11</v>
      </c>
      <c r="ALZ70" s="1" t="s">
        <v>104</v>
      </c>
      <c r="AMA70" s="1">
        <v>149</v>
      </c>
      <c r="AMB70" s="2">
        <v>5</v>
      </c>
      <c r="AMC70" s="1">
        <v>8.1000000000000003E-2</v>
      </c>
      <c r="AMD70" s="1">
        <f t="shared" si="3771"/>
        <v>6.0999999999999999E-2</v>
      </c>
      <c r="AME70" s="1">
        <f t="shared" si="3772"/>
        <v>2.1678082191780819</v>
      </c>
      <c r="AMF70" s="1">
        <f t="shared" si="3773"/>
        <v>3.2517123287671228E-3</v>
      </c>
      <c r="AMG70" s="1">
        <f t="shared" si="3774"/>
        <v>24.839865925940725</v>
      </c>
      <c r="AMH70" s="1"/>
      <c r="AMI70" s="1"/>
      <c r="AMJ70" s="2" t="s">
        <v>11</v>
      </c>
      <c r="AMK70" s="1" t="s">
        <v>105</v>
      </c>
      <c r="AML70" s="1">
        <v>150</v>
      </c>
      <c r="AMM70" s="2">
        <v>5</v>
      </c>
      <c r="AMN70" s="1">
        <v>8.5999999999999993E-2</v>
      </c>
      <c r="AMO70" s="1">
        <f t="shared" si="3775"/>
        <v>6.699999999999999E-2</v>
      </c>
      <c r="AMP70" s="1">
        <f t="shared" si="3776"/>
        <v>2.2671232876712328</v>
      </c>
      <c r="AMQ70" s="1">
        <f t="shared" si="3777"/>
        <v>3.4006849315068493E-3</v>
      </c>
      <c r="AMR70" s="1">
        <f t="shared" si="3778"/>
        <v>25.977869262200254</v>
      </c>
      <c r="AMS70" s="1"/>
      <c r="AMT70" s="1"/>
      <c r="AMU70" s="2" t="s">
        <v>11</v>
      </c>
      <c r="AMV70" s="1" t="s">
        <v>106</v>
      </c>
      <c r="AMW70" s="1">
        <v>151</v>
      </c>
      <c r="AMX70" s="2">
        <v>5</v>
      </c>
      <c r="AMY70" s="1">
        <v>8.5999999999999993E-2</v>
      </c>
      <c r="AMZ70" s="1">
        <f t="shared" si="3779"/>
        <v>6.5999999999999989E-2</v>
      </c>
      <c r="ANA70" s="1">
        <f t="shared" si="3780"/>
        <v>2.1849315068493147</v>
      </c>
      <c r="ANB70" s="1">
        <f t="shared" si="3781"/>
        <v>3.2773972602739721E-3</v>
      </c>
      <c r="ANC70" s="1">
        <f t="shared" si="3782"/>
        <v>25.036073397709607</v>
      </c>
      <c r="AND70" s="1"/>
      <c r="ANE70" s="1"/>
      <c r="ANF70" s="2" t="s">
        <v>11</v>
      </c>
      <c r="ANG70" s="1" t="s">
        <v>107</v>
      </c>
      <c r="ANH70" s="1">
        <v>154</v>
      </c>
      <c r="ANI70" s="2">
        <v>5</v>
      </c>
      <c r="ANJ70" s="1">
        <v>9.1999999999999998E-2</v>
      </c>
      <c r="ANK70" s="1">
        <f t="shared" si="3783"/>
        <v>7.2999999999999995E-2</v>
      </c>
      <c r="ANL70" s="1">
        <f t="shared" si="3784"/>
        <v>2.4172413793103447</v>
      </c>
      <c r="ANM70" s="1">
        <f t="shared" si="3785"/>
        <v>3.625862068965517E-3</v>
      </c>
      <c r="ANN70" s="1">
        <f t="shared" si="3786"/>
        <v>27.697999869873396</v>
      </c>
      <c r="ANO70" s="1"/>
      <c r="ANP70" s="1"/>
      <c r="ANQ70" s="2" t="s">
        <v>11</v>
      </c>
      <c r="ANR70" s="1" t="s">
        <v>108</v>
      </c>
      <c r="ANS70" s="1">
        <v>155</v>
      </c>
      <c r="ANT70" s="2">
        <v>5</v>
      </c>
      <c r="ANU70" s="1">
        <v>4.2000000000000003E-2</v>
      </c>
      <c r="ANV70" s="1">
        <f t="shared" si="3787"/>
        <v>2.2000000000000002E-2</v>
      </c>
      <c r="ANW70" s="1">
        <f t="shared" si="4254"/>
        <v>0.50170648464163825</v>
      </c>
      <c r="ANX70" s="1">
        <f t="shared" si="3788"/>
        <v>7.5255972696245744E-4</v>
      </c>
      <c r="ANY70" s="1">
        <f t="shared" si="3789"/>
        <v>5.7488119578208758</v>
      </c>
      <c r="ANZ70" s="1"/>
      <c r="AOA70" s="1"/>
      <c r="AOB70" s="2" t="s">
        <v>11</v>
      </c>
      <c r="AOC70" s="1" t="s">
        <v>109</v>
      </c>
      <c r="AOD70" s="1">
        <v>156</v>
      </c>
      <c r="AOE70" s="2">
        <v>5</v>
      </c>
      <c r="AOF70" s="1">
        <v>5.1999999999999998E-2</v>
      </c>
      <c r="AOG70" s="1">
        <f t="shared" si="3790"/>
        <v>3.0999999999999996E-2</v>
      </c>
      <c r="AOH70" s="1">
        <f t="shared" si="3791"/>
        <v>0.84745762711864392</v>
      </c>
      <c r="AOI70" s="1">
        <f t="shared" si="3792"/>
        <v>1.271186440677966E-3</v>
      </c>
      <c r="AOJ70" s="1">
        <f t="shared" si="3793"/>
        <v>9.7106070773752808</v>
      </c>
      <c r="AOK70" s="1"/>
      <c r="AOL70" s="1"/>
      <c r="AOM70" s="2" t="s">
        <v>11</v>
      </c>
      <c r="AON70" s="1" t="s">
        <v>110</v>
      </c>
      <c r="AOO70" s="1">
        <v>157</v>
      </c>
      <c r="AOP70" s="2">
        <v>5</v>
      </c>
      <c r="AOQ70" s="1">
        <v>5.5E-2</v>
      </c>
      <c r="AOR70" s="1">
        <f t="shared" si="3794"/>
        <v>4.1000000000000002E-2</v>
      </c>
      <c r="AOS70" s="1">
        <f t="shared" si="3795"/>
        <v>1.3515358361774745</v>
      </c>
      <c r="AOT70" s="1">
        <f t="shared" si="3796"/>
        <v>2.0273037542662118E-3</v>
      </c>
      <c r="AOU70" s="1">
        <f t="shared" si="3797"/>
        <v>15.486595478211338</v>
      </c>
      <c r="AOV70" s="1"/>
      <c r="AOW70" s="1"/>
      <c r="AOX70" s="2" t="s">
        <v>11</v>
      </c>
      <c r="AOY70" s="1" t="s">
        <v>111</v>
      </c>
      <c r="AOZ70" s="1">
        <v>158</v>
      </c>
      <c r="APA70" s="2">
        <v>5</v>
      </c>
      <c r="APB70" s="1">
        <v>6.6000000000000003E-2</v>
      </c>
      <c r="APC70" s="1">
        <f t="shared" si="3798"/>
        <v>4.5999999999999999E-2</v>
      </c>
      <c r="APD70" s="1">
        <f t="shared" si="3799"/>
        <v>1.2671232876712328</v>
      </c>
      <c r="APE70" s="1">
        <f t="shared" si="3800"/>
        <v>1.9006849315068492E-3</v>
      </c>
      <c r="APF70" s="1">
        <f t="shared" si="3801"/>
        <v>14.519352910897423</v>
      </c>
      <c r="APG70" s="1"/>
      <c r="APH70" s="1"/>
      <c r="API70" s="2" t="s">
        <v>11</v>
      </c>
      <c r="APJ70" s="1" t="s">
        <v>112</v>
      </c>
      <c r="APK70" s="1">
        <v>161</v>
      </c>
      <c r="APL70" s="2">
        <v>5</v>
      </c>
      <c r="APM70" s="1">
        <v>7.5999999999999998E-2</v>
      </c>
      <c r="APN70" s="1">
        <f t="shared" si="2951"/>
        <v>0.06</v>
      </c>
      <c r="APO70" s="1">
        <f t="shared" si="3802"/>
        <v>1.901023890784983</v>
      </c>
      <c r="APP70" s="1">
        <f t="shared" si="3803"/>
        <v>2.8515358361774746E-3</v>
      </c>
      <c r="APQ70" s="1">
        <f t="shared" si="3804"/>
        <v>21.782913336777057</v>
      </c>
      <c r="APR70" s="1"/>
      <c r="APS70" s="1"/>
      <c r="APT70" s="2" t="s">
        <v>11</v>
      </c>
      <c r="APU70" s="1" t="s">
        <v>113</v>
      </c>
      <c r="APV70" s="1">
        <v>162</v>
      </c>
      <c r="APW70" s="2">
        <v>5</v>
      </c>
      <c r="APX70" s="1">
        <v>6.6000000000000003E-2</v>
      </c>
      <c r="APY70" s="1">
        <f t="shared" si="3805"/>
        <v>6.1000000000000006E-2</v>
      </c>
      <c r="APZ70" s="1">
        <f t="shared" si="3806"/>
        <v>2.4192439862542958</v>
      </c>
      <c r="AQA70" s="1">
        <f t="shared" si="3807"/>
        <v>3.6288659793814438E-3</v>
      </c>
      <c r="AQB70" s="1">
        <f t="shared" si="3808"/>
        <v>27.720946774285892</v>
      </c>
      <c r="AQC70" s="1"/>
      <c r="AQD70" s="1"/>
      <c r="AQE70" s="2" t="s">
        <v>11</v>
      </c>
      <c r="AQF70" s="1" t="s">
        <v>114</v>
      </c>
      <c r="AQG70" s="1">
        <v>163</v>
      </c>
      <c r="AQH70" s="2">
        <v>5</v>
      </c>
      <c r="AQI70" s="1">
        <v>8.3000000000000004E-2</v>
      </c>
      <c r="AQJ70" s="1">
        <f t="shared" si="3809"/>
        <v>6.7000000000000004E-2</v>
      </c>
      <c r="AQK70" s="1">
        <f t="shared" si="3810"/>
        <v>2.0136986301369864</v>
      </c>
      <c r="AQL70" s="1">
        <f t="shared" si="3811"/>
        <v>3.0205479452054796E-3</v>
      </c>
      <c r="AQM70" s="1">
        <f t="shared" si="3812"/>
        <v>23.073998680020772</v>
      </c>
      <c r="AQN70" s="1"/>
      <c r="AQO70" s="1"/>
      <c r="AQP70" s="2" t="s">
        <v>11</v>
      </c>
      <c r="AQQ70" s="1" t="s">
        <v>115</v>
      </c>
      <c r="AQR70" s="1">
        <v>169</v>
      </c>
      <c r="AQS70" s="2">
        <v>5</v>
      </c>
      <c r="AQT70" s="1">
        <v>7.1999999999999995E-2</v>
      </c>
      <c r="AQU70" s="1">
        <f t="shared" si="3813"/>
        <v>7.9999999999999988E-2</v>
      </c>
      <c r="AQV70" s="1">
        <f t="shared" si="3814"/>
        <v>3.2832764505119449</v>
      </c>
      <c r="AQW70" s="1">
        <f t="shared" si="3815"/>
        <v>4.9249146757679172E-3</v>
      </c>
      <c r="AQX70" s="1">
        <f t="shared" si="3816"/>
        <v>37.621476894038643</v>
      </c>
      <c r="AQY70" s="1"/>
      <c r="AQZ70" s="1"/>
      <c r="ARA70" s="2" t="s">
        <v>11</v>
      </c>
      <c r="ARB70" s="1" t="s">
        <v>116</v>
      </c>
      <c r="ARC70" s="1">
        <v>170</v>
      </c>
      <c r="ARD70" s="2">
        <v>5</v>
      </c>
      <c r="ARE70" s="1">
        <v>3.3000000000000002E-2</v>
      </c>
      <c r="ARF70" s="1">
        <f t="shared" si="3817"/>
        <v>2.7000000000000003E-2</v>
      </c>
      <c r="ARG70" s="1">
        <f t="shared" si="3818"/>
        <v>0.64965986394557829</v>
      </c>
      <c r="ARH70" s="1">
        <f t="shared" si="3819"/>
        <v>9.744897959183675E-4</v>
      </c>
      <c r="ARI70" s="1">
        <f t="shared" si="3820"/>
        <v>7.444138173805583</v>
      </c>
      <c r="ARJ70" s="1"/>
      <c r="ARK70" s="1"/>
      <c r="ARL70" s="2" t="s">
        <v>11</v>
      </c>
      <c r="ARM70" s="1" t="s">
        <v>117</v>
      </c>
      <c r="ARN70" s="1">
        <v>171</v>
      </c>
      <c r="ARO70" s="2">
        <v>5</v>
      </c>
      <c r="ARP70" s="1">
        <v>4.9000000000000002E-2</v>
      </c>
      <c r="ARQ70" s="1">
        <f t="shared" si="3821"/>
        <v>4.3000000000000003E-2</v>
      </c>
      <c r="ARR70" s="1">
        <f t="shared" si="3822"/>
        <v>1.2842465753424659</v>
      </c>
      <c r="ARS70" s="1">
        <f t="shared" si="3823"/>
        <v>1.926369863013699E-3</v>
      </c>
      <c r="ART70" s="1">
        <f t="shared" si="3824"/>
        <v>14.715560382666311</v>
      </c>
      <c r="ARU70" s="1"/>
      <c r="ARV70" s="1"/>
      <c r="ARW70" s="2" t="s">
        <v>11</v>
      </c>
      <c r="ARX70" s="1" t="s">
        <v>118</v>
      </c>
      <c r="ARY70" s="1">
        <v>172</v>
      </c>
      <c r="ARZ70" s="2">
        <v>5</v>
      </c>
      <c r="ASA70" s="1">
        <v>6.3E-2</v>
      </c>
      <c r="ASB70" s="1">
        <f t="shared" si="3825"/>
        <v>4.2999999999999997E-2</v>
      </c>
      <c r="ASC70" s="1">
        <f t="shared" si="3826"/>
        <v>0.70508474576271174</v>
      </c>
      <c r="ASD70" s="1">
        <f t="shared" si="3827"/>
        <v>1.0576271186440677E-3</v>
      </c>
      <c r="ASE70" s="1">
        <f t="shared" si="3828"/>
        <v>8.0792250883762335</v>
      </c>
      <c r="ASF70" s="1"/>
      <c r="ASG70" s="1"/>
      <c r="ASH70" s="2" t="s">
        <v>11</v>
      </c>
      <c r="ASI70" s="1" t="s">
        <v>119</v>
      </c>
      <c r="ASJ70" s="1">
        <v>173</v>
      </c>
      <c r="ASK70" s="2">
        <v>5</v>
      </c>
      <c r="ASL70" s="1">
        <v>4.3999999999999997E-2</v>
      </c>
      <c r="ASM70" s="1">
        <f t="shared" si="3829"/>
        <v>4.0999999999999995E-2</v>
      </c>
      <c r="ASN70" s="1">
        <f t="shared" si="3830"/>
        <v>1.1712328767123286</v>
      </c>
      <c r="ASO70" s="1">
        <f t="shared" si="3831"/>
        <v>1.7568493150684928E-3</v>
      </c>
      <c r="ASP70" s="1">
        <f t="shared" si="3832"/>
        <v>13.420591068991671</v>
      </c>
      <c r="ASQ70" s="1"/>
      <c r="ASR70" s="1"/>
      <c r="ASS70" s="2" t="s">
        <v>11</v>
      </c>
      <c r="AST70" s="1" t="s">
        <v>120</v>
      </c>
      <c r="ASU70" s="1">
        <v>176</v>
      </c>
      <c r="ASV70" s="2">
        <v>5</v>
      </c>
      <c r="ASW70" s="1">
        <v>6.5000000000000002E-2</v>
      </c>
      <c r="ASX70" s="1">
        <f t="shared" si="3833"/>
        <v>5.8000000000000003E-2</v>
      </c>
      <c r="ASY70" s="1">
        <f t="shared" si="3834"/>
        <v>1.5532646048109966</v>
      </c>
      <c r="ASZ70" s="1">
        <f t="shared" si="3835"/>
        <v>2.3298969072164948E-3</v>
      </c>
      <c r="ATA70" s="1">
        <f t="shared" si="3836"/>
        <v>17.798107872126735</v>
      </c>
      <c r="ATB70" s="1"/>
      <c r="ATC70" s="1"/>
      <c r="ATD70" s="2" t="s">
        <v>11</v>
      </c>
      <c r="ATE70" s="1" t="s">
        <v>121</v>
      </c>
      <c r="ATF70" s="1">
        <v>180</v>
      </c>
      <c r="ATG70" s="2">
        <v>5</v>
      </c>
      <c r="ATH70" s="1">
        <v>9.1999999999999998E-2</v>
      </c>
      <c r="ATI70" s="1">
        <f t="shared" si="3837"/>
        <v>7.0999999999999994E-2</v>
      </c>
      <c r="ATJ70" s="1">
        <f t="shared" si="3838"/>
        <v>1.43598615916955</v>
      </c>
      <c r="ATK70" s="1">
        <f t="shared" si="3839"/>
        <v>2.1539792387543252E-3</v>
      </c>
      <c r="ATL70" s="1">
        <f t="shared" si="3840"/>
        <v>16.454270885088842</v>
      </c>
      <c r="ATM70" s="1"/>
      <c r="ATN70" s="1"/>
      <c r="ATO70" s="2" t="s">
        <v>11</v>
      </c>
      <c r="ATP70" s="1" t="s">
        <v>122</v>
      </c>
      <c r="ATQ70" s="1">
        <v>183</v>
      </c>
      <c r="ATR70" s="2">
        <v>5</v>
      </c>
      <c r="ATS70" s="1">
        <v>7.6999999999999999E-2</v>
      </c>
      <c r="ATT70" s="1">
        <f t="shared" si="3841"/>
        <v>7.5999999999999998E-2</v>
      </c>
      <c r="ATU70" s="1">
        <f t="shared" si="3842"/>
        <v>2.3219178082191778</v>
      </c>
      <c r="ATV70" s="1">
        <f t="shared" si="3843"/>
        <v>3.4828767123287669E-3</v>
      </c>
      <c r="ATW70" s="1">
        <f t="shared" si="3844"/>
        <v>26.605733171860685</v>
      </c>
      <c r="ATX70" s="1"/>
      <c r="ATY70" s="1"/>
      <c r="ATZ70" s="2" t="s">
        <v>11</v>
      </c>
      <c r="AUA70" s="1" t="s">
        <v>123</v>
      </c>
      <c r="AUB70" s="1">
        <v>184</v>
      </c>
      <c r="AUC70" s="2">
        <v>5</v>
      </c>
      <c r="AUD70" s="1">
        <v>2.5999999999999999E-2</v>
      </c>
      <c r="AUE70" s="1">
        <f t="shared" si="3845"/>
        <v>9.9999999999999985E-3</v>
      </c>
      <c r="AUF70" s="1">
        <f t="shared" si="3846"/>
        <v>4.6931407942238233E-2</v>
      </c>
      <c r="AUG70" s="1">
        <f t="shared" si="3847"/>
        <v>7.0397111913357349E-5</v>
      </c>
      <c r="AUH70" s="1">
        <f t="shared" si="3848"/>
        <v>0.53776430529580044</v>
      </c>
      <c r="AUI70" s="1"/>
      <c r="AUJ70" s="1"/>
      <c r="AUK70" s="2" t="s">
        <v>11</v>
      </c>
      <c r="AUL70" s="1" t="s">
        <v>124</v>
      </c>
      <c r="AUM70" s="1">
        <v>185</v>
      </c>
      <c r="AUN70" s="2">
        <v>5</v>
      </c>
      <c r="AUO70" s="1">
        <v>4.2000000000000003E-2</v>
      </c>
      <c r="AUP70" s="1">
        <f t="shared" si="3849"/>
        <v>3.7000000000000005E-2</v>
      </c>
      <c r="AUQ70" s="1">
        <f t="shared" si="3850"/>
        <v>1.1660649819494586</v>
      </c>
      <c r="AUR70" s="1">
        <f t="shared" si="3851"/>
        <v>1.7490974729241879E-3</v>
      </c>
      <c r="AUS70" s="1">
        <f t="shared" si="3852"/>
        <v>13.361374662349514</v>
      </c>
      <c r="AUT70" s="1"/>
      <c r="AUU70" s="1"/>
      <c r="AUV70" s="2" t="s">
        <v>11</v>
      </c>
      <c r="AUW70" s="1" t="s">
        <v>125</v>
      </c>
      <c r="AUX70" s="1">
        <v>186</v>
      </c>
      <c r="AUY70" s="2">
        <v>5</v>
      </c>
      <c r="AUZ70" s="1">
        <v>4.8000000000000001E-2</v>
      </c>
      <c r="AVA70" s="1">
        <f t="shared" si="3002"/>
        <v>3.7999999999999999E-2</v>
      </c>
      <c r="AVB70" s="1">
        <f t="shared" si="3853"/>
        <v>1.2346570397111913</v>
      </c>
      <c r="AVC70" s="1">
        <f t="shared" si="3854"/>
        <v>1.851985559566787E-3</v>
      </c>
      <c r="AVD70" s="1">
        <f t="shared" si="3855"/>
        <v>14.147337877781837</v>
      </c>
      <c r="AVE70" s="1"/>
      <c r="AVF70" s="1"/>
      <c r="AVG70" s="2" t="s">
        <v>11</v>
      </c>
      <c r="AVH70" s="1" t="s">
        <v>126</v>
      </c>
      <c r="AVI70" s="1">
        <v>187</v>
      </c>
      <c r="AVJ70" s="2">
        <v>5</v>
      </c>
      <c r="AVK70" s="1">
        <v>5.6000000000000001E-2</v>
      </c>
      <c r="AVL70" s="1">
        <f t="shared" si="3856"/>
        <v>4.5999999999999999E-2</v>
      </c>
      <c r="AVM70" s="1">
        <f t="shared" si="3857"/>
        <v>1.6402877697841729</v>
      </c>
      <c r="AVN70" s="1">
        <f t="shared" si="3858"/>
        <v>2.4604316546762593E-3</v>
      </c>
      <c r="AVO70" s="1">
        <f t="shared" si="3859"/>
        <v>18.795264230914</v>
      </c>
      <c r="AVP70" s="1"/>
      <c r="AVQ70" s="1"/>
      <c r="AVR70" s="2" t="s">
        <v>11</v>
      </c>
      <c r="AVS70" s="1" t="s">
        <v>127</v>
      </c>
      <c r="AVT70" s="1">
        <v>190</v>
      </c>
      <c r="AVU70" s="2">
        <v>5</v>
      </c>
      <c r="AVV70" s="1">
        <v>6.4000000000000001E-2</v>
      </c>
      <c r="AVW70" s="1">
        <f t="shared" si="3860"/>
        <v>5.3000000000000005E-2</v>
      </c>
      <c r="AVX70" s="1">
        <f t="shared" si="3861"/>
        <v>1.935483870967742</v>
      </c>
      <c r="AVY70" s="1">
        <f t="shared" si="3862"/>
        <v>2.9032258064516131E-3</v>
      </c>
      <c r="AVZ70" s="1">
        <f t="shared" si="3863"/>
        <v>22.177773583166772</v>
      </c>
      <c r="AWA70" s="1"/>
      <c r="AWB70" s="1"/>
      <c r="AWC70" s="2" t="s">
        <v>11</v>
      </c>
      <c r="AWD70" s="1" t="s">
        <v>128</v>
      </c>
      <c r="AWE70" s="1">
        <v>191</v>
      </c>
      <c r="AWF70" s="2">
        <v>5</v>
      </c>
      <c r="AWG70" s="1">
        <v>6.8000000000000005E-2</v>
      </c>
      <c r="AWH70" s="1">
        <f t="shared" si="3864"/>
        <v>5.5000000000000007E-2</v>
      </c>
      <c r="AWI70" s="1">
        <f t="shared" si="3865"/>
        <v>1.9175627240143371</v>
      </c>
      <c r="AWJ70" s="1">
        <f t="shared" si="3866"/>
        <v>2.8763440860215058E-3</v>
      </c>
      <c r="AWK70" s="1">
        <f t="shared" si="3867"/>
        <v>21.972423827767084</v>
      </c>
      <c r="AWL70" s="1"/>
      <c r="AWM70" s="1"/>
      <c r="AWN70" s="2" t="s">
        <v>11</v>
      </c>
      <c r="AWO70" s="1" t="s">
        <v>129</v>
      </c>
      <c r="AWP70" s="1">
        <v>192</v>
      </c>
      <c r="AWQ70" s="2">
        <v>5</v>
      </c>
      <c r="AWR70" s="1">
        <v>7.1999999999999995E-2</v>
      </c>
      <c r="AWS70" s="1">
        <f t="shared" si="4252"/>
        <v>5.5999999999999994E-2</v>
      </c>
      <c r="AWT70" s="1">
        <f t="shared" si="3868"/>
        <v>1.9357142857142853</v>
      </c>
      <c r="AWU70" s="1">
        <f t="shared" si="3869"/>
        <v>2.9035714285714281E-3</v>
      </c>
      <c r="AWV70" s="1">
        <f t="shared" si="3870"/>
        <v>22.180413794307622</v>
      </c>
      <c r="AWW70" s="1"/>
      <c r="AWX70" s="1"/>
      <c r="AWY70" s="2" t="s">
        <v>11</v>
      </c>
      <c r="AWZ70" s="1" t="s">
        <v>130</v>
      </c>
      <c r="AXA70" s="1">
        <v>193</v>
      </c>
      <c r="AXB70" s="2">
        <v>5</v>
      </c>
      <c r="AXC70" s="1">
        <v>7.5999999999999998E-2</v>
      </c>
      <c r="AXD70" s="1">
        <f t="shared" si="3871"/>
        <v>6.2E-2</v>
      </c>
      <c r="AXE70" s="1">
        <f t="shared" si="3872"/>
        <v>2.1218637992831542</v>
      </c>
      <c r="AXF70" s="1">
        <f t="shared" si="3873"/>
        <v>3.1827956989247314E-3</v>
      </c>
      <c r="AXG70" s="1">
        <f t="shared" si="3874"/>
        <v>24.313411039323576</v>
      </c>
      <c r="AXH70" s="1"/>
      <c r="AXI70" s="1"/>
      <c r="AXJ70" s="2" t="s">
        <v>11</v>
      </c>
      <c r="AXK70" s="1" t="s">
        <v>131</v>
      </c>
      <c r="AXL70" s="1">
        <v>197</v>
      </c>
      <c r="AXM70" s="2">
        <v>5</v>
      </c>
      <c r="AXN70" s="1">
        <v>8.5000000000000006E-2</v>
      </c>
      <c r="AXO70" s="1">
        <f t="shared" si="3875"/>
        <v>6.6000000000000003E-2</v>
      </c>
      <c r="AXP70" s="1">
        <f t="shared" si="3027"/>
        <v>2.2194244604316551</v>
      </c>
      <c r="AXQ70" s="1">
        <f t="shared" si="3876"/>
        <v>3.3291366906474827E-3</v>
      </c>
      <c r="AXR70" s="1">
        <f t="shared" si="3877"/>
        <v>25.431311470337587</v>
      </c>
      <c r="AXS70" s="1"/>
      <c r="AXT70" s="1"/>
      <c r="AXU70" s="2" t="s">
        <v>11</v>
      </c>
      <c r="AXV70" s="1" t="s">
        <v>132</v>
      </c>
      <c r="AXW70" s="1">
        <v>198</v>
      </c>
      <c r="AXX70" s="2">
        <v>5</v>
      </c>
      <c r="AXY70" s="1">
        <v>3.6999999999999998E-2</v>
      </c>
      <c r="AXZ70" s="1">
        <f t="shared" si="3878"/>
        <v>1.9999999999999997E-2</v>
      </c>
      <c r="AYA70" s="1">
        <f t="shared" si="3879"/>
        <v>0.53237410071942437</v>
      </c>
      <c r="AYB70" s="1">
        <f t="shared" si="3880"/>
        <v>7.9856115107913655E-4</v>
      </c>
      <c r="AYC70" s="1">
        <f t="shared" si="3881"/>
        <v>6.1002173381036648</v>
      </c>
      <c r="AYD70" s="1"/>
      <c r="AYE70" s="1"/>
      <c r="AYF70" s="2" t="s">
        <v>11</v>
      </c>
      <c r="AYG70" s="1" t="s">
        <v>133</v>
      </c>
      <c r="AYH70" s="1">
        <v>201</v>
      </c>
      <c r="AYI70" s="2">
        <v>5</v>
      </c>
      <c r="AYJ70" s="1">
        <v>5.7000000000000002E-2</v>
      </c>
      <c r="AYK70" s="1">
        <f t="shared" si="3882"/>
        <v>3.4000000000000002E-2</v>
      </c>
      <c r="AYL70" s="1">
        <f t="shared" si="3883"/>
        <v>0.98214285714285721</v>
      </c>
      <c r="AYM70" s="1">
        <f t="shared" si="3884"/>
        <v>1.4732142857142858E-3</v>
      </c>
      <c r="AYN70" s="1">
        <f t="shared" si="3885"/>
        <v>11.253899987886712</v>
      </c>
      <c r="AYO70" s="1"/>
      <c r="AYP70" s="1"/>
      <c r="AYQ70" s="2" t="s">
        <v>11</v>
      </c>
      <c r="AYR70" s="1" t="s">
        <v>134</v>
      </c>
      <c r="AYS70" s="1">
        <v>204</v>
      </c>
      <c r="AYT70" s="2">
        <v>5</v>
      </c>
      <c r="AYU70" s="1">
        <v>6.7000000000000004E-2</v>
      </c>
      <c r="AYV70" s="1">
        <f t="shared" si="3886"/>
        <v>4.4000000000000004E-2</v>
      </c>
      <c r="AYW70" s="1">
        <f t="shared" si="3039"/>
        <v>1.0250000000000001</v>
      </c>
      <c r="AYX70" s="1">
        <f t="shared" si="3887"/>
        <v>1.5375000000000002E-3</v>
      </c>
      <c r="AYY70" s="1">
        <f t="shared" si="3888"/>
        <v>11.744979260085405</v>
      </c>
      <c r="AYZ70" s="1"/>
      <c r="AZA70" s="1"/>
      <c r="AZB70" s="2" t="s">
        <v>11</v>
      </c>
      <c r="AZC70" s="1" t="s">
        <v>135</v>
      </c>
      <c r="AZD70" s="1">
        <v>205</v>
      </c>
      <c r="AZE70" s="2">
        <v>5</v>
      </c>
      <c r="AZF70" s="1">
        <v>6.5000000000000002E-2</v>
      </c>
      <c r="AZG70" s="1">
        <f t="shared" si="3889"/>
        <v>4.3000000000000003E-2</v>
      </c>
      <c r="AZH70" s="1">
        <f t="shared" si="3890"/>
        <v>1.3285714285714287</v>
      </c>
      <c r="AZI70" s="1">
        <f t="shared" si="3891"/>
        <v>1.992857142857143E-3</v>
      </c>
      <c r="AZJ70" s="1">
        <f t="shared" si="3892"/>
        <v>15.223457438159478</v>
      </c>
      <c r="AZK70" s="1"/>
      <c r="AZL70" s="1"/>
      <c r="AZM70" s="2" t="s">
        <v>11</v>
      </c>
      <c r="AZN70" s="1" t="s">
        <v>136</v>
      </c>
      <c r="AZO70" s="1">
        <v>208</v>
      </c>
      <c r="AZP70" s="2">
        <v>5</v>
      </c>
      <c r="AZQ70" s="1">
        <v>0.08</v>
      </c>
      <c r="AZR70" s="1">
        <f t="shared" si="3893"/>
        <v>5.8999999999999997E-2</v>
      </c>
      <c r="AZS70" s="1">
        <f t="shared" si="3894"/>
        <v>1.9</v>
      </c>
      <c r="AZT70" s="1">
        <f t="shared" si="3895"/>
        <v>2.8500000000000001E-3</v>
      </c>
      <c r="AZU70" s="1">
        <f t="shared" si="3896"/>
        <v>21.771181067475382</v>
      </c>
      <c r="AZV70" s="1"/>
      <c r="AZW70" s="1"/>
      <c r="AZX70" s="2" t="s">
        <v>11</v>
      </c>
      <c r="AZY70" s="1" t="s">
        <v>137</v>
      </c>
      <c r="AZZ70" s="1">
        <v>211</v>
      </c>
      <c r="BAA70" s="2">
        <v>5</v>
      </c>
      <c r="BAB70" s="1">
        <v>7.8E-2</v>
      </c>
      <c r="BAC70" s="1">
        <f t="shared" si="3897"/>
        <v>5.3999999999999999E-2</v>
      </c>
      <c r="BAD70" s="1">
        <f t="shared" si="3898"/>
        <v>1.6595744680851066</v>
      </c>
      <c r="BAE70" s="1">
        <f t="shared" si="3899"/>
        <v>2.4893617021276601E-3</v>
      </c>
      <c r="BAF70" s="1">
        <f t="shared" si="3900"/>
        <v>19.016261178757897</v>
      </c>
      <c r="BAG70" s="1"/>
      <c r="BAH70" s="1"/>
      <c r="BAI70" s="2" t="s">
        <v>11</v>
      </c>
      <c r="BAJ70" s="1" t="s">
        <v>138</v>
      </c>
      <c r="BAK70" s="1">
        <v>212</v>
      </c>
      <c r="BAL70" s="2">
        <v>5</v>
      </c>
      <c r="BAM70" s="1">
        <v>0.02</v>
      </c>
      <c r="BAN70" s="1">
        <f t="shared" si="3901"/>
        <v>0.01</v>
      </c>
      <c r="BAO70" s="1">
        <f t="shared" si="3902"/>
        <v>1.3402061855670102</v>
      </c>
      <c r="BAP70" s="1">
        <f t="shared" si="3903"/>
        <v>2.0103092783505154E-3</v>
      </c>
      <c r="BAQ70" s="1">
        <f t="shared" si="3904"/>
        <v>15.356774491436786</v>
      </c>
      <c r="BAR70" s="1"/>
      <c r="BAS70" s="1"/>
      <c r="BAT70" s="2" t="s">
        <v>11</v>
      </c>
      <c r="BAU70" s="1" t="s">
        <v>139</v>
      </c>
      <c r="BAV70" s="1">
        <v>213</v>
      </c>
      <c r="BAW70" s="2">
        <v>5</v>
      </c>
      <c r="BAX70" s="1">
        <v>0.02</v>
      </c>
      <c r="BAY70" s="1">
        <f t="shared" si="3905"/>
        <v>1.9E-2</v>
      </c>
      <c r="BAZ70" s="1">
        <f t="shared" si="3906"/>
        <v>1.7916666666666665</v>
      </c>
      <c r="BBA70" s="1">
        <f t="shared" si="3907"/>
        <v>2.6874999999999998E-3</v>
      </c>
      <c r="BBB70" s="1">
        <f t="shared" si="3908"/>
        <v>20.529841796084238</v>
      </c>
      <c r="BBC70" s="1"/>
      <c r="BBD70" s="1"/>
      <c r="BBE70" s="2" t="s">
        <v>11</v>
      </c>
      <c r="BBF70" s="1" t="s">
        <v>140</v>
      </c>
      <c r="BBG70" s="1">
        <v>214</v>
      </c>
      <c r="BBH70" s="2">
        <v>5</v>
      </c>
      <c r="BBI70" s="1">
        <v>0.03</v>
      </c>
      <c r="BBJ70" s="1">
        <f t="shared" si="3909"/>
        <v>2.4999999999999998E-2</v>
      </c>
      <c r="BBK70" s="1">
        <f t="shared" si="3910"/>
        <v>1.6794425087108011</v>
      </c>
      <c r="BBL70" s="1">
        <f t="shared" si="3911"/>
        <v>2.5191637630662018E-3</v>
      </c>
      <c r="BBM70" s="1">
        <f t="shared" si="3912"/>
        <v>19.243919447135767</v>
      </c>
      <c r="BBN70" s="1"/>
      <c r="BBO70" s="1"/>
      <c r="BBP70" s="2" t="s">
        <v>11</v>
      </c>
      <c r="BBQ70" s="1" t="s">
        <v>141</v>
      </c>
      <c r="BBR70" s="1">
        <v>215</v>
      </c>
      <c r="BBS70" s="2">
        <v>5</v>
      </c>
      <c r="BBT70" s="1">
        <v>3.4000000000000002E-2</v>
      </c>
      <c r="BBU70" s="1">
        <f t="shared" si="3913"/>
        <v>2.6000000000000002E-2</v>
      </c>
      <c r="BBV70" s="1">
        <f t="shared" si="3914"/>
        <v>1.618881118881119</v>
      </c>
      <c r="BBW70" s="1">
        <f t="shared" si="3915"/>
        <v>2.4283216783216786E-3</v>
      </c>
      <c r="BBX70" s="1">
        <f t="shared" si="3916"/>
        <v>18.549975771514728</v>
      </c>
      <c r="BBY70" s="1"/>
      <c r="BBZ70" s="1"/>
      <c r="BCA70" s="2" t="s">
        <v>11</v>
      </c>
      <c r="BCB70" s="1" t="s">
        <v>142</v>
      </c>
      <c r="BCC70" s="1">
        <v>225</v>
      </c>
      <c r="BCD70" s="2">
        <v>5</v>
      </c>
      <c r="BCE70" s="1">
        <v>5.2999999999999999E-2</v>
      </c>
      <c r="BCF70" s="1">
        <f t="shared" si="3917"/>
        <v>4.5999999999999999E-2</v>
      </c>
      <c r="BCG70" s="1">
        <f t="shared" si="3918"/>
        <v>2.2822299651567945</v>
      </c>
      <c r="BCH70" s="1">
        <f t="shared" si="3919"/>
        <v>3.423344947735192E-3</v>
      </c>
      <c r="BCI70" s="1">
        <f t="shared" si="3920"/>
        <v>26.150969373182424</v>
      </c>
      <c r="BCJ70" s="1"/>
      <c r="BCK70" s="1"/>
      <c r="BCL70" s="2" t="s">
        <v>11</v>
      </c>
      <c r="BCM70" s="1" t="s">
        <v>143</v>
      </c>
      <c r="BCN70" s="1">
        <v>226</v>
      </c>
      <c r="BCO70" s="2">
        <v>5</v>
      </c>
      <c r="BCP70" s="1">
        <v>2.5000000000000001E-2</v>
      </c>
      <c r="BCQ70" s="1">
        <f t="shared" si="3073"/>
        <v>7.0000000000000027E-3</v>
      </c>
      <c r="BCR70" s="1">
        <f t="shared" si="3921"/>
        <v>0.72297297297297303</v>
      </c>
      <c r="BCS70" s="1">
        <f t="shared" si="3922"/>
        <v>1.0844594594594595E-3</v>
      </c>
      <c r="BCT70" s="1">
        <f t="shared" si="3923"/>
        <v>8.2841976323608311</v>
      </c>
      <c r="BCU70" s="1"/>
      <c r="BCV70" s="1"/>
      <c r="BCW70" s="2" t="s">
        <v>11</v>
      </c>
      <c r="BCX70" s="1" t="s">
        <v>144</v>
      </c>
      <c r="BCY70" s="1">
        <v>232</v>
      </c>
      <c r="BCZ70" s="2">
        <v>5</v>
      </c>
      <c r="BDA70" s="1">
        <v>5.8000000000000003E-2</v>
      </c>
      <c r="BDB70" s="1">
        <f t="shared" si="3924"/>
        <v>3.4000000000000002E-2</v>
      </c>
      <c r="BDC70" s="1">
        <f t="shared" si="3925"/>
        <v>1.7027027027027026</v>
      </c>
      <c r="BDD70" s="1">
        <f t="shared" si="3926"/>
        <v>2.5540540540540538E-3</v>
      </c>
      <c r="BDE70" s="1">
        <f t="shared" si="3927"/>
        <v>19.510446760326442</v>
      </c>
      <c r="BDF70" s="1"/>
      <c r="BDG70" s="1"/>
      <c r="BDH70" s="2" t="s">
        <v>11</v>
      </c>
      <c r="BDI70" s="1" t="s">
        <v>145</v>
      </c>
      <c r="BDJ70" s="1">
        <v>233</v>
      </c>
      <c r="BDK70" s="2">
        <v>5</v>
      </c>
      <c r="BDL70" s="1">
        <v>5.7000000000000002E-2</v>
      </c>
      <c r="BDM70" s="1">
        <f t="shared" si="3928"/>
        <v>1.9000000000000003E-2</v>
      </c>
      <c r="BDN70" s="1">
        <f t="shared" si="3929"/>
        <v>1.2398648648648649</v>
      </c>
      <c r="BDO70" s="1">
        <f t="shared" si="3930"/>
        <v>1.8597972972972975E-3</v>
      </c>
      <c r="BDP70" s="1">
        <f t="shared" si="3931"/>
        <v>14.207011827459931</v>
      </c>
      <c r="BDQ70" s="1"/>
      <c r="BDR70" s="1"/>
      <c r="BDS70" s="2" t="s">
        <v>11</v>
      </c>
      <c r="BDT70" s="1" t="s">
        <v>146</v>
      </c>
      <c r="BDU70" s="1">
        <v>234</v>
      </c>
      <c r="BDV70" s="2">
        <v>5</v>
      </c>
      <c r="BDW70" s="1">
        <v>6.5000000000000002E-2</v>
      </c>
      <c r="BDX70" s="1">
        <f t="shared" si="3932"/>
        <v>0.03</v>
      </c>
      <c r="BDY70" s="1">
        <f t="shared" si="3933"/>
        <v>1.5898305084745763</v>
      </c>
      <c r="BDZ70" s="1">
        <f t="shared" si="3934"/>
        <v>2.3847457627118643E-3</v>
      </c>
      <c r="BEA70" s="1">
        <f t="shared" si="3935"/>
        <v>18.217098877156026</v>
      </c>
      <c r="BEB70" s="1"/>
      <c r="BEC70" s="1"/>
      <c r="BED70" s="2" t="s">
        <v>11</v>
      </c>
      <c r="BEE70" s="1" t="s">
        <v>147</v>
      </c>
      <c r="BEF70" s="1">
        <v>236</v>
      </c>
      <c r="BEG70" s="2">
        <v>5</v>
      </c>
      <c r="BEH70" s="1">
        <v>7.0999999999999994E-2</v>
      </c>
      <c r="BEI70" s="1">
        <f t="shared" si="3936"/>
        <v>1.2999999999999991E-2</v>
      </c>
      <c r="BEJ70" s="1">
        <f t="shared" si="3937"/>
        <v>1.0203389830508471</v>
      </c>
      <c r="BEK70" s="1">
        <f t="shared" si="3938"/>
        <v>1.5305084745762707E-3</v>
      </c>
      <c r="BEL70" s="1">
        <f t="shared" si="3939"/>
        <v>11.691570921159835</v>
      </c>
      <c r="BEM70" s="1"/>
      <c r="BEN70" s="1"/>
      <c r="BEO70" s="2" t="s">
        <v>11</v>
      </c>
      <c r="BEP70" s="4" t="s">
        <v>148</v>
      </c>
      <c r="BEQ70" s="4">
        <v>239</v>
      </c>
      <c r="BER70" s="2">
        <v>5</v>
      </c>
      <c r="BES70" s="1">
        <v>7.5999999999999998E-2</v>
      </c>
      <c r="BET70" s="1">
        <f t="shared" si="3940"/>
        <v>8.9999999999999941E-3</v>
      </c>
      <c r="BEU70" s="1">
        <f t="shared" si="3941"/>
        <v>0.93288590604026833</v>
      </c>
      <c r="BEV70" s="1">
        <f t="shared" si="3942"/>
        <v>1.3993288590604025E-3</v>
      </c>
      <c r="BEW70" s="1">
        <f t="shared" si="3943"/>
        <v>10.689488408262372</v>
      </c>
      <c r="BEX70" s="1"/>
      <c r="BEY70" s="1"/>
      <c r="BEZ70" s="2" t="s">
        <v>11</v>
      </c>
      <c r="BFA70" s="4" t="s">
        <v>149</v>
      </c>
      <c r="BFB70" s="4">
        <v>240</v>
      </c>
      <c r="BFC70" s="2">
        <v>5</v>
      </c>
      <c r="BFD70" s="1">
        <v>-1.2999999999999999E-2</v>
      </c>
      <c r="BFE70" s="1">
        <f t="shared" si="3944"/>
        <v>0.01</v>
      </c>
      <c r="BFF70" s="1">
        <f t="shared" si="3945"/>
        <v>2.5783972125435537</v>
      </c>
      <c r="BFG70" s="1">
        <f t="shared" si="3946"/>
        <v>3.8675958188153308E-3</v>
      </c>
      <c r="BFH70" s="1">
        <f t="shared" si="3947"/>
        <v>29.544606620083957</v>
      </c>
      <c r="BFI70" s="1"/>
      <c r="BFJ70" s="1"/>
      <c r="BFK70" s="2" t="s">
        <v>11</v>
      </c>
      <c r="BFL70" s="4" t="s">
        <v>150</v>
      </c>
      <c r="BFM70" s="4">
        <v>241</v>
      </c>
      <c r="BFN70" s="2">
        <v>5</v>
      </c>
      <c r="BFO70" s="1">
        <v>1E-3</v>
      </c>
      <c r="BFP70" s="1">
        <f t="shared" si="3948"/>
        <v>1.8000000000000002E-2</v>
      </c>
      <c r="BFQ70" s="1">
        <f t="shared" si="3949"/>
        <v>2.872852233676976</v>
      </c>
      <c r="BFR70" s="1">
        <f t="shared" si="3950"/>
        <v>4.3092783505154636E-3</v>
      </c>
      <c r="BFS70" s="1">
        <f t="shared" si="3951"/>
        <v>32.918624294464493</v>
      </c>
      <c r="BFT70" s="1"/>
      <c r="BFU70" s="1"/>
      <c r="BFV70" s="2" t="s">
        <v>11</v>
      </c>
      <c r="BFW70" s="4" t="s">
        <v>151</v>
      </c>
      <c r="BFX70" s="4">
        <v>243</v>
      </c>
      <c r="BFY70" s="2">
        <v>5</v>
      </c>
      <c r="BFZ70" s="1">
        <v>3.5999999999999997E-2</v>
      </c>
      <c r="BGA70" s="1">
        <f t="shared" si="3952"/>
        <v>0.03</v>
      </c>
      <c r="BGB70" s="1">
        <f t="shared" si="3953"/>
        <v>2.3010380622837374</v>
      </c>
      <c r="BGC70" s="1">
        <f t="shared" si="3954"/>
        <v>3.4515570934256063E-3</v>
      </c>
      <c r="BGD70" s="1">
        <f t="shared" si="3955"/>
        <v>26.36648226164839</v>
      </c>
      <c r="BGE70" s="1"/>
      <c r="BGF70" s="1"/>
      <c r="BGG70" s="2" t="s">
        <v>11</v>
      </c>
      <c r="BGH70" s="4" t="s">
        <v>152</v>
      </c>
      <c r="BGI70" s="4">
        <v>246</v>
      </c>
      <c r="BGJ70" s="2">
        <v>5</v>
      </c>
      <c r="BGK70" s="1">
        <v>4.1000000000000002E-2</v>
      </c>
      <c r="BGL70" s="1">
        <f t="shared" si="3956"/>
        <v>3.0000000000000002E-2</v>
      </c>
      <c r="BGM70" s="1">
        <f t="shared" si="3957"/>
        <v>2.1591695501730106</v>
      </c>
      <c r="BGN70" s="1">
        <f t="shared" si="3958"/>
        <v>3.2387543252595159E-3</v>
      </c>
      <c r="BGO70" s="1">
        <f t="shared" si="3959"/>
        <v>24.740879595892622</v>
      </c>
      <c r="BGP70" s="1"/>
      <c r="BGQ70" s="1"/>
      <c r="BGR70" s="2" t="s">
        <v>11</v>
      </c>
      <c r="BGS70" s="4" t="s">
        <v>153</v>
      </c>
      <c r="BGT70" s="4">
        <v>249</v>
      </c>
      <c r="BGU70" s="2">
        <v>5</v>
      </c>
      <c r="BGV70" s="1">
        <v>4.7E-2</v>
      </c>
      <c r="BGW70" s="1">
        <f t="shared" si="3960"/>
        <v>3.7999999999999999E-2</v>
      </c>
      <c r="BGX70" s="1">
        <f t="shared" si="3961"/>
        <v>2.5498281786941579</v>
      </c>
      <c r="BGY70" s="1">
        <f t="shared" si="3962"/>
        <v>3.8247422680412371E-3</v>
      </c>
      <c r="BGZ70" s="1">
        <f t="shared" si="3963"/>
        <v>29.21724787857973</v>
      </c>
      <c r="BHA70" s="1"/>
      <c r="BHB70" s="1"/>
      <c r="BHC70" s="2" t="s">
        <v>11</v>
      </c>
      <c r="BHD70" s="4" t="s">
        <v>154</v>
      </c>
      <c r="BHE70" s="4">
        <v>253</v>
      </c>
      <c r="BHF70" s="2">
        <v>5</v>
      </c>
      <c r="BHG70" s="1">
        <v>5.1999999999999998E-2</v>
      </c>
      <c r="BHH70" s="1">
        <f t="shared" si="3964"/>
        <v>4.3999999999999997E-2</v>
      </c>
      <c r="BHI70" s="1">
        <f t="shared" si="3407"/>
        <v>2.72318339100346</v>
      </c>
      <c r="BHJ70" s="1">
        <f t="shared" si="3965"/>
        <v>4.0847750865051899E-3</v>
      </c>
      <c r="BHK70" s="1">
        <f t="shared" si="3966"/>
        <v>31.203641413409439</v>
      </c>
      <c r="BHL70" s="1"/>
      <c r="BHM70" s="1"/>
      <c r="BHN70" s="2" t="s">
        <v>11</v>
      </c>
      <c r="BHO70" s="4" t="s">
        <v>155</v>
      </c>
      <c r="BHP70" s="4">
        <v>254</v>
      </c>
      <c r="BHQ70" s="2">
        <v>5</v>
      </c>
      <c r="BHR70" s="1">
        <v>2.7E-2</v>
      </c>
      <c r="BHS70" s="1">
        <f t="shared" si="3967"/>
        <v>5.000000000000001E-3</v>
      </c>
      <c r="BHT70" s="1">
        <f t="shared" si="3968"/>
        <v>8.5910652920962227E-2</v>
      </c>
      <c r="BHU70" s="1">
        <f t="shared" si="3969"/>
        <v>1.2886597938144336E-4</v>
      </c>
      <c r="BHV70" s="1">
        <f t="shared" si="3970"/>
        <v>0.98440862124594819</v>
      </c>
      <c r="BHW70" s="1"/>
      <c r="BHX70" s="1"/>
      <c r="BHY70" s="2" t="s">
        <v>11</v>
      </c>
      <c r="BHZ70" s="4" t="s">
        <v>156</v>
      </c>
      <c r="BIA70" s="4">
        <v>260</v>
      </c>
      <c r="BIB70" s="2">
        <v>5</v>
      </c>
      <c r="BIC70" s="1">
        <v>4.8000000000000001E-2</v>
      </c>
      <c r="BID70" s="1">
        <f t="shared" si="3971"/>
        <v>1.7000000000000001E-2</v>
      </c>
      <c r="BIE70" s="1">
        <f t="shared" si="3972"/>
        <v>0.36148648648648651</v>
      </c>
      <c r="BIF70" s="1">
        <f t="shared" si="3973"/>
        <v>5.4222972972972974E-4</v>
      </c>
      <c r="BIG70" s="1">
        <f t="shared" si="3974"/>
        <v>4.1420988161804155</v>
      </c>
      <c r="BIH70" s="1"/>
      <c r="BII70" s="1"/>
      <c r="BIJ70" s="2" t="s">
        <v>11</v>
      </c>
      <c r="BIK70" s="4" t="s">
        <v>157</v>
      </c>
      <c r="BIL70" s="4">
        <v>267</v>
      </c>
      <c r="BIM70" s="2">
        <v>5</v>
      </c>
      <c r="BIN70" s="1">
        <v>5.1999999999999998E-2</v>
      </c>
      <c r="BIO70" s="1">
        <f t="shared" si="3975"/>
        <v>2.0999999999999998E-2</v>
      </c>
      <c r="BIP70" s="1">
        <f t="shared" si="3976"/>
        <v>1.33</v>
      </c>
      <c r="BIQ70" s="1">
        <f t="shared" si="3977"/>
        <v>1.9950000000000002E-3</v>
      </c>
      <c r="BIR70" s="1">
        <f t="shared" si="3978"/>
        <v>15.239826747232769</v>
      </c>
      <c r="BIS70" s="1"/>
      <c r="BIT70" s="1"/>
      <c r="BIU70" s="2" t="s">
        <v>11</v>
      </c>
      <c r="BIV70" s="4" t="s">
        <v>158</v>
      </c>
      <c r="BIW70" s="4">
        <v>268</v>
      </c>
      <c r="BIX70" s="2">
        <v>5</v>
      </c>
      <c r="BIY70" s="1">
        <v>4.2000000000000003E-2</v>
      </c>
      <c r="BIZ70" s="1">
        <f t="shared" si="3979"/>
        <v>1.3000000000000001E-2</v>
      </c>
      <c r="BJA70" s="1">
        <f t="shared" si="3980"/>
        <v>0.43728813559322044</v>
      </c>
      <c r="BJB70" s="1">
        <f t="shared" si="3981"/>
        <v>6.5593220338983071E-4</v>
      </c>
      <c r="BJC70" s="1">
        <f t="shared" si="3982"/>
        <v>5.0106732519256472</v>
      </c>
      <c r="BJD70" s="1"/>
      <c r="BJE70" s="1"/>
      <c r="BJF70" s="2" t="s">
        <v>11</v>
      </c>
      <c r="BJG70" s="4" t="s">
        <v>159</v>
      </c>
      <c r="BJH70" s="4">
        <v>274</v>
      </c>
      <c r="BJI70" s="2">
        <v>5</v>
      </c>
      <c r="BJJ70" s="1">
        <v>4.8000000000000001E-2</v>
      </c>
      <c r="BJK70" s="1">
        <f t="shared" si="3983"/>
        <v>3.7000000000000005E-2</v>
      </c>
      <c r="BJL70" s="1">
        <f t="shared" si="3984"/>
        <v>1.9391891891891893</v>
      </c>
      <c r="BJM70" s="1">
        <f t="shared" si="3985"/>
        <v>2.9087837837837838E-3</v>
      </c>
      <c r="BJN70" s="1">
        <f t="shared" si="3986"/>
        <v>22.220231032594008</v>
      </c>
      <c r="BJO70" s="1"/>
      <c r="BJP70" s="1"/>
      <c r="BJQ70" s="2" t="s">
        <v>11</v>
      </c>
      <c r="BJR70" s="4" t="s">
        <v>160</v>
      </c>
      <c r="BJS70" s="4">
        <v>281</v>
      </c>
      <c r="BJT70" s="2">
        <v>5</v>
      </c>
      <c r="BJU70" s="1">
        <v>8.2000000000000003E-2</v>
      </c>
      <c r="BJV70" s="1">
        <f t="shared" si="3987"/>
        <v>4.4000000000000004E-2</v>
      </c>
      <c r="BJW70" s="1">
        <f t="shared" si="3988"/>
        <v>1.6933333333333336</v>
      </c>
      <c r="BJX70" s="1">
        <f t="shared" si="3989"/>
        <v>2.5400000000000006E-3</v>
      </c>
      <c r="BJY70" s="1">
        <f t="shared" si="3990"/>
        <v>19.403087688206135</v>
      </c>
      <c r="BJZ70" s="1"/>
      <c r="BKA70" s="1"/>
      <c r="BKB70" s="2" t="s">
        <v>11</v>
      </c>
      <c r="BKC70" s="4" t="s">
        <v>161</v>
      </c>
      <c r="BKD70" s="4">
        <v>282</v>
      </c>
      <c r="BKE70" s="2">
        <v>5</v>
      </c>
      <c r="BKF70" s="1">
        <v>3.9E-2</v>
      </c>
      <c r="BKG70" s="1">
        <f t="shared" si="3991"/>
        <v>1.7999999999999999E-2</v>
      </c>
      <c r="BKH70" s="1">
        <f t="shared" si="3992"/>
        <v>0.60144927536231885</v>
      </c>
      <c r="BKI70" s="1">
        <f t="shared" si="3993"/>
        <v>9.0217391304347832E-4</v>
      </c>
      <c r="BKJ70" s="1">
        <f t="shared" si="3994"/>
        <v>6.891716356218371</v>
      </c>
      <c r="BKK70" s="1"/>
      <c r="BKL70" s="1"/>
      <c r="BKM70" s="2" t="s">
        <v>11</v>
      </c>
      <c r="BKN70" s="4" t="s">
        <v>162</v>
      </c>
      <c r="BKO70" s="4">
        <v>289</v>
      </c>
      <c r="BKP70" s="2">
        <v>5</v>
      </c>
      <c r="BKQ70" s="1">
        <v>5.5E-2</v>
      </c>
      <c r="BKR70" s="1">
        <f t="shared" si="3995"/>
        <v>3.9E-2</v>
      </c>
      <c r="BKS70" s="1">
        <f t="shared" si="3996"/>
        <v>1.4748201438848922</v>
      </c>
      <c r="BKT70" s="1">
        <f t="shared" si="3997"/>
        <v>2.2122302158273386E-3</v>
      </c>
      <c r="BKU70" s="1">
        <f t="shared" si="3998"/>
        <v>16.899250733935833</v>
      </c>
      <c r="BKV70" s="1"/>
      <c r="BKW70" s="1"/>
      <c r="BKX70" s="2" t="s">
        <v>11</v>
      </c>
      <c r="BKY70" s="4" t="s">
        <v>163</v>
      </c>
      <c r="BKZ70" s="4">
        <v>296</v>
      </c>
      <c r="BLA70" s="2">
        <v>5</v>
      </c>
      <c r="BLB70" s="1">
        <v>6.5000000000000002E-2</v>
      </c>
      <c r="BLC70" s="1">
        <f t="shared" si="3999"/>
        <v>4.4999999999999998E-2</v>
      </c>
      <c r="BLD70" s="1">
        <f t="shared" si="4000"/>
        <v>1.4275362318840579</v>
      </c>
      <c r="BLE70" s="1">
        <f t="shared" si="4001"/>
        <v>2.1413043478260871E-3</v>
      </c>
      <c r="BLF70" s="1">
        <f t="shared" si="4002"/>
        <v>16.357447255120711</v>
      </c>
      <c r="BLG70" s="1"/>
      <c r="BLH70" s="1"/>
      <c r="BLI70" s="2" t="s">
        <v>11</v>
      </c>
      <c r="BLJ70" s="4" t="s">
        <v>164</v>
      </c>
      <c r="BLK70" s="4">
        <v>303</v>
      </c>
      <c r="BLL70" s="2">
        <v>5</v>
      </c>
      <c r="BLM70" s="1">
        <v>5.8000000000000003E-2</v>
      </c>
      <c r="BLN70" s="1">
        <f t="shared" si="4003"/>
        <v>4.7E-2</v>
      </c>
      <c r="BLO70" s="1">
        <f t="shared" si="4004"/>
        <v>1.8203389830508474</v>
      </c>
      <c r="BLP70" s="1">
        <f t="shared" si="4005"/>
        <v>2.7305084745762711E-3</v>
      </c>
      <c r="BLQ70" s="1">
        <f t="shared" si="4006"/>
        <v>20.858384002202104</v>
      </c>
      <c r="BLR70" s="1"/>
      <c r="BLS70" s="1"/>
      <c r="BLT70" s="2" t="s">
        <v>11</v>
      </c>
      <c r="BLU70" s="4" t="s">
        <v>165</v>
      </c>
      <c r="BLV70" s="4">
        <v>310</v>
      </c>
      <c r="BLW70" s="2">
        <v>5</v>
      </c>
      <c r="BLX70" s="1">
        <v>7.0999999999999994E-2</v>
      </c>
      <c r="BLY70" s="1">
        <f t="shared" si="4007"/>
        <v>5.8999999999999997E-2</v>
      </c>
      <c r="BLZ70" s="1">
        <f t="shared" si="4008"/>
        <v>2.3959044368600684</v>
      </c>
      <c r="BMA70" s="1">
        <f t="shared" si="4009"/>
        <v>3.5938566552901024E-3</v>
      </c>
      <c r="BMB70" s="1">
        <f t="shared" si="4010"/>
        <v>27.453510165920097</v>
      </c>
      <c r="BMC70" s="1"/>
      <c r="BMD70" s="1"/>
      <c r="BME70" s="2" t="s">
        <v>11</v>
      </c>
      <c r="BMF70" s="4" t="s">
        <v>166</v>
      </c>
      <c r="BMG70" s="4">
        <v>311</v>
      </c>
      <c r="BMH70" s="2">
        <v>5</v>
      </c>
      <c r="BMI70" s="1">
        <v>3.9E-2</v>
      </c>
      <c r="BMJ70" s="1">
        <f t="shared" si="4011"/>
        <v>2.8999999999999998E-2</v>
      </c>
      <c r="BMK70" s="1">
        <f t="shared" si="4012"/>
        <v>0.77304964539007093</v>
      </c>
      <c r="BML70" s="1">
        <f t="shared" si="4013"/>
        <v>1.1595744680851065E-3</v>
      </c>
      <c r="BMM70" s="1">
        <f t="shared" si="4014"/>
        <v>8.8580020020709842</v>
      </c>
      <c r="BMN70" s="1"/>
      <c r="BMO70" s="1"/>
      <c r="BMP70" s="2" t="s">
        <v>11</v>
      </c>
      <c r="BMQ70" s="4" t="s">
        <v>167</v>
      </c>
      <c r="BMR70" s="4">
        <v>317</v>
      </c>
      <c r="BMS70" s="2">
        <v>5</v>
      </c>
      <c r="BMT70" s="1">
        <v>5.8999999999999997E-2</v>
      </c>
      <c r="BMU70" s="4">
        <f t="shared" si="4015"/>
        <v>4.8999999999999995E-2</v>
      </c>
      <c r="BMV70" s="1">
        <f t="shared" si="4016"/>
        <v>1.6808510638297871</v>
      </c>
      <c r="BMW70" s="1">
        <f t="shared" si="4017"/>
        <v>2.5212765957446808E-3</v>
      </c>
      <c r="BMX70" s="1">
        <f t="shared" si="4018"/>
        <v>19.260059398998376</v>
      </c>
      <c r="BMY70" s="1"/>
      <c r="BMZ70" s="1"/>
      <c r="BNA70" s="2" t="s">
        <v>11</v>
      </c>
      <c r="BNB70" s="4" t="s">
        <v>168</v>
      </c>
      <c r="BNC70" s="4">
        <v>324</v>
      </c>
      <c r="BND70" s="2">
        <v>5</v>
      </c>
      <c r="BNE70" s="1">
        <v>7.5999999999999998E-2</v>
      </c>
      <c r="BNF70" s="1">
        <f t="shared" si="4019"/>
        <v>6.3E-2</v>
      </c>
      <c r="BNG70" s="1">
        <f t="shared" si="4020"/>
        <v>2.157142857142857</v>
      </c>
      <c r="BNH70" s="1">
        <f t="shared" si="4021"/>
        <v>3.2357142857142858E-3</v>
      </c>
      <c r="BNI70" s="1">
        <f t="shared" si="4022"/>
        <v>24.71765670066754</v>
      </c>
      <c r="BNJ70" s="1"/>
      <c r="BNK70" s="1"/>
      <c r="BNL70" s="2" t="s">
        <v>11</v>
      </c>
      <c r="BNM70" s="4" t="s">
        <v>169</v>
      </c>
      <c r="BNN70" s="4">
        <v>325</v>
      </c>
      <c r="BNO70" s="2">
        <v>5</v>
      </c>
      <c r="BNP70" s="1">
        <v>2.5000000000000001E-2</v>
      </c>
      <c r="BNQ70" s="1">
        <f t="shared" si="4023"/>
        <v>6.0000000000000019E-3</v>
      </c>
      <c r="BNR70" s="1">
        <f t="shared" si="4024"/>
        <v>0.30419580419580428</v>
      </c>
      <c r="BNS70" s="1">
        <f t="shared" si="4025"/>
        <v>4.5629370629370644E-4</v>
      </c>
      <c r="BNT70" s="1">
        <f t="shared" si="4026"/>
        <v>3.4856325963753383</v>
      </c>
      <c r="BNU70" s="1"/>
      <c r="BNV70" s="1"/>
      <c r="BNW70" s="2" t="s">
        <v>11</v>
      </c>
      <c r="BNX70" s="4" t="s">
        <v>170</v>
      </c>
      <c r="BNY70" s="4">
        <v>338</v>
      </c>
      <c r="BNZ70" s="2">
        <v>5</v>
      </c>
      <c r="BOA70" s="1">
        <v>7.4999999999999997E-2</v>
      </c>
      <c r="BOB70" s="1">
        <f t="shared" si="4027"/>
        <v>6.5000000000000002E-2</v>
      </c>
      <c r="BOC70" s="1">
        <f t="shared" si="4028"/>
        <v>2.2275641025641026</v>
      </c>
      <c r="BOD70" s="1">
        <f t="shared" si="4029"/>
        <v>3.3413461538461539E-3</v>
      </c>
      <c r="BOE70" s="1">
        <f t="shared" si="4030"/>
        <v>25.52457969280599</v>
      </c>
      <c r="BOF70" s="1"/>
      <c r="BOG70" s="1"/>
      <c r="BOH70" s="2" t="s">
        <v>11</v>
      </c>
      <c r="BOI70" s="4" t="s">
        <v>171</v>
      </c>
      <c r="BOJ70" s="4">
        <v>339</v>
      </c>
      <c r="BOK70" s="2">
        <v>5</v>
      </c>
      <c r="BOL70" s="1">
        <v>3.4000000000000002E-2</v>
      </c>
      <c r="BOM70" s="1">
        <f t="shared" si="4031"/>
        <v>2.9000000000000001E-2</v>
      </c>
      <c r="BON70" s="1">
        <f t="shared" si="4032"/>
        <v>1.0684039087947883</v>
      </c>
      <c r="BOO70" s="1">
        <f t="shared" si="4033"/>
        <v>1.6026058631921824E-3</v>
      </c>
      <c r="BOP70" s="1">
        <f t="shared" si="4034"/>
        <v>12.242323658720942</v>
      </c>
      <c r="BOQ70" s="1"/>
      <c r="BOR70" s="1"/>
      <c r="BOS70" s="2" t="s">
        <v>11</v>
      </c>
      <c r="BOT70" s="4" t="s">
        <v>172</v>
      </c>
      <c r="BOU70" s="4">
        <v>345</v>
      </c>
      <c r="BOV70" s="2">
        <v>5</v>
      </c>
      <c r="BOW70" s="1">
        <v>6.9000000000000006E-2</v>
      </c>
      <c r="BOX70" s="1">
        <f t="shared" si="4035"/>
        <v>6.2000000000000006E-2</v>
      </c>
      <c r="BOY70" s="1">
        <f t="shared" si="4036"/>
        <v>2.1961414790996785</v>
      </c>
      <c r="BOZ70" s="1">
        <f t="shared" si="4037"/>
        <v>3.2942122186495177E-3</v>
      </c>
      <c r="BPA70" s="1">
        <f t="shared" si="4038"/>
        <v>25.164523048038053</v>
      </c>
      <c r="BPB70" s="1"/>
      <c r="BPC70" s="1"/>
      <c r="BPD70" s="2" t="s">
        <v>11</v>
      </c>
      <c r="BPE70" s="4" t="s">
        <v>173</v>
      </c>
      <c r="BPF70" s="4">
        <v>352</v>
      </c>
      <c r="BPG70" s="2">
        <v>5</v>
      </c>
      <c r="BPH70" s="1">
        <v>7.4999999999999997E-2</v>
      </c>
      <c r="BPI70" s="1">
        <f t="shared" si="3191"/>
        <v>6.6000000000000003E-2</v>
      </c>
      <c r="BPJ70" s="1">
        <f t="shared" si="4039"/>
        <v>2.2179487179487181</v>
      </c>
      <c r="BPK70" s="1">
        <f t="shared" si="4040"/>
        <v>3.3269230769230771E-3</v>
      </c>
      <c r="BPL70" s="1">
        <f t="shared" si="4041"/>
        <v>25.414401650966539</v>
      </c>
      <c r="BPM70" s="1"/>
      <c r="BPN70" s="1"/>
      <c r="BPO70" s="2" t="s">
        <v>11</v>
      </c>
      <c r="BPP70" s="4" t="s">
        <v>174</v>
      </c>
      <c r="BPQ70" s="4">
        <v>353</v>
      </c>
      <c r="BPR70" s="2">
        <v>5</v>
      </c>
      <c r="BPS70" s="1">
        <v>0.03</v>
      </c>
      <c r="BPT70" s="1">
        <f t="shared" si="4042"/>
        <v>2.0999999999999998E-2</v>
      </c>
      <c r="BPU70" s="1">
        <f t="shared" si="4043"/>
        <v>0.68333333333333324</v>
      </c>
      <c r="BPV70" s="1">
        <f t="shared" si="4044"/>
        <v>1.0249999999999999E-3</v>
      </c>
      <c r="BPW70" s="1">
        <f t="shared" si="4045"/>
        <v>7.8299861733902674</v>
      </c>
      <c r="BPX70" s="1"/>
      <c r="BPY70" s="1"/>
      <c r="BPZ70" s="2" t="s">
        <v>11</v>
      </c>
      <c r="BQA70" s="4" t="s">
        <v>175</v>
      </c>
      <c r="BQB70" s="4">
        <v>358</v>
      </c>
      <c r="BQC70" s="2">
        <v>5</v>
      </c>
      <c r="BQD70" s="1">
        <v>5.3999999999999999E-2</v>
      </c>
      <c r="BQE70" s="1">
        <f t="shared" si="4046"/>
        <v>4.3999999999999997E-2</v>
      </c>
      <c r="BQF70" s="1">
        <f t="shared" si="4047"/>
        <v>1.4628378378378377</v>
      </c>
      <c r="BQG70" s="1">
        <f t="shared" si="4048"/>
        <v>2.1942567567567565E-3</v>
      </c>
      <c r="BQH70" s="1">
        <f t="shared" si="4049"/>
        <v>16.761951284169346</v>
      </c>
      <c r="BQI70" s="1"/>
      <c r="BQJ70" s="1"/>
      <c r="BQK70" s="2" t="s">
        <v>11</v>
      </c>
      <c r="BQL70" s="4" t="s">
        <v>176</v>
      </c>
      <c r="BQM70" s="4">
        <v>366</v>
      </c>
      <c r="BQN70" s="2">
        <v>5</v>
      </c>
      <c r="BQO70" s="1">
        <v>7.0000000000000007E-2</v>
      </c>
      <c r="BQP70" s="1">
        <f t="shared" si="4050"/>
        <v>5.9000000000000011E-2</v>
      </c>
      <c r="BQQ70" s="1">
        <f t="shared" si="4051"/>
        <v>2.1638795986622075</v>
      </c>
      <c r="BQR70" s="1">
        <f t="shared" si="4052"/>
        <v>3.2458193979933111E-3</v>
      </c>
      <c r="BQS70" s="1">
        <f t="shared" si="4053"/>
        <v>24.794849763521512</v>
      </c>
      <c r="BQT70" s="1"/>
      <c r="BQU70" s="1"/>
      <c r="BQV70" s="2" t="s">
        <v>11</v>
      </c>
      <c r="BQW70" s="4" t="s">
        <v>177</v>
      </c>
      <c r="BQX70" s="4">
        <v>367</v>
      </c>
      <c r="BQY70" s="2">
        <v>5</v>
      </c>
      <c r="BQZ70" s="1">
        <v>4.5999999999999999E-2</v>
      </c>
      <c r="BRA70" s="1">
        <f t="shared" si="4054"/>
        <v>2.4999999999999998E-2</v>
      </c>
      <c r="BRB70" s="1">
        <f t="shared" si="4055"/>
        <v>9.0909090909090828E-2</v>
      </c>
      <c r="BRC70" s="1">
        <f t="shared" si="4056"/>
        <v>1.3636363636363623E-4</v>
      </c>
      <c r="BRD70" s="1">
        <f t="shared" si="4057"/>
        <v>1.0416833046638929</v>
      </c>
      <c r="BRE70" s="1"/>
      <c r="BRF70" s="1"/>
      <c r="BRG70" s="2" t="s">
        <v>11</v>
      </c>
      <c r="BRH70" s="4" t="s">
        <v>178</v>
      </c>
      <c r="BRI70" s="4">
        <v>373</v>
      </c>
      <c r="BRJ70" s="2">
        <v>5</v>
      </c>
      <c r="BRK70" s="1">
        <v>8.1000000000000003E-2</v>
      </c>
      <c r="BRL70" s="1">
        <f t="shared" si="4058"/>
        <v>5.9000000000000004E-2</v>
      </c>
      <c r="BRM70" s="1">
        <f t="shared" si="4059"/>
        <v>1.5457627118644068</v>
      </c>
      <c r="BRN70" s="1">
        <f t="shared" si="4060"/>
        <v>2.3186440677966103E-3</v>
      </c>
      <c r="BRO70" s="1">
        <f t="shared" si="4061"/>
        <v>17.712147309132515</v>
      </c>
      <c r="BRP70" s="1"/>
      <c r="BRQ70" s="1"/>
      <c r="BRR70" s="2" t="s">
        <v>11</v>
      </c>
      <c r="BRS70" s="1" t="s">
        <v>179</v>
      </c>
      <c r="BRT70" s="1">
        <v>380</v>
      </c>
      <c r="BRU70" s="2">
        <v>5</v>
      </c>
      <c r="BRV70" s="1">
        <v>0.10199999999999999</v>
      </c>
      <c r="BRW70" s="1">
        <f t="shared" si="4062"/>
        <v>7.1999999999999995E-2</v>
      </c>
      <c r="BRX70" s="1">
        <f t="shared" si="4063"/>
        <v>1.9798657718120805</v>
      </c>
      <c r="BRY70" s="1">
        <f t="shared" si="4064"/>
        <v>2.9697986577181209E-3</v>
      </c>
      <c r="BRZ70" s="1">
        <f t="shared" si="4065"/>
        <v>22.686324319693529</v>
      </c>
      <c r="BSA70" s="1"/>
      <c r="BSB70" s="1"/>
      <c r="BSC70" s="2" t="s">
        <v>11</v>
      </c>
      <c r="BSD70" s="1" t="s">
        <v>180</v>
      </c>
      <c r="BSE70" s="1">
        <v>394</v>
      </c>
      <c r="BSF70" s="2">
        <v>5</v>
      </c>
      <c r="BSG70" s="1">
        <v>7.1999999999999995E-2</v>
      </c>
      <c r="BSH70" s="1">
        <f t="shared" si="4066"/>
        <v>0.06</v>
      </c>
      <c r="BSI70" s="1">
        <f t="shared" si="4067"/>
        <v>1.6843971631205674</v>
      </c>
      <c r="BSJ70" s="1">
        <f t="shared" si="4068"/>
        <v>2.5265957446808512E-3</v>
      </c>
      <c r="BSK70" s="1">
        <f t="shared" si="4069"/>
        <v>19.300692435705127</v>
      </c>
      <c r="BSL70" s="1"/>
      <c r="BSM70" s="1"/>
      <c r="BSN70" s="1" t="s">
        <v>11</v>
      </c>
      <c r="BSO70" s="1" t="s">
        <v>181</v>
      </c>
      <c r="BSP70" s="1">
        <v>395</v>
      </c>
      <c r="BSQ70" s="2">
        <v>5</v>
      </c>
      <c r="BSR70" s="1">
        <v>3.5000000000000003E-2</v>
      </c>
      <c r="BSS70" s="1">
        <f t="shared" si="4070"/>
        <v>2.5000000000000001E-2</v>
      </c>
      <c r="BST70" s="1">
        <f t="shared" si="4071"/>
        <v>0.88927335640138416</v>
      </c>
      <c r="BSU70" s="1">
        <f t="shared" si="4072"/>
        <v>1.3339100346020762E-3</v>
      </c>
      <c r="BSV70" s="1">
        <f t="shared" si="4073"/>
        <v>10.189753295103211</v>
      </c>
      <c r="BSW70" s="1"/>
      <c r="BSX70" s="1"/>
      <c r="BSY70" s="1" t="s">
        <v>11</v>
      </c>
      <c r="BSZ70" s="1" t="s">
        <v>182</v>
      </c>
      <c r="BTA70" s="1">
        <v>401</v>
      </c>
      <c r="BTB70" s="1">
        <v>5</v>
      </c>
      <c r="BTC70" s="1">
        <v>4.9000000000000002E-2</v>
      </c>
      <c r="BTD70" s="1">
        <f t="shared" si="4074"/>
        <v>3.7000000000000005E-2</v>
      </c>
      <c r="BTE70" s="1">
        <f t="shared" si="4075"/>
        <v>1.4160839160839163</v>
      </c>
      <c r="BTF70" s="1">
        <f t="shared" si="4076"/>
        <v>2.1241258741258743E-3</v>
      </c>
      <c r="BTG70" s="1">
        <f t="shared" si="4077"/>
        <v>16.226220707264503</v>
      </c>
      <c r="BTH70" s="1"/>
      <c r="BTI70" s="1"/>
      <c r="BTJ70" s="1" t="s">
        <v>11</v>
      </c>
      <c r="BTK70" s="1" t="s">
        <v>183</v>
      </c>
      <c r="BTL70" s="1">
        <v>408</v>
      </c>
      <c r="BTM70" s="1">
        <v>5</v>
      </c>
      <c r="BTN70" s="1">
        <v>6.5000000000000002E-2</v>
      </c>
      <c r="BTO70" s="1">
        <f t="shared" si="4078"/>
        <v>5.3000000000000005E-2</v>
      </c>
      <c r="BTP70" s="5">
        <f t="shared" si="4079"/>
        <v>2.1080139372822302</v>
      </c>
      <c r="BTQ70" s="1">
        <f t="shared" si="4080"/>
        <v>3.1620209059233452E-3</v>
      </c>
      <c r="BTR70" s="1">
        <f t="shared" si="4081"/>
        <v>24.154712169122696</v>
      </c>
      <c r="BTS70" s="1"/>
      <c r="BTT70" s="1"/>
      <c r="BTU70" s="1" t="s">
        <v>11</v>
      </c>
      <c r="BTV70" s="1" t="s">
        <v>184</v>
      </c>
      <c r="BTW70" s="1">
        <v>409</v>
      </c>
      <c r="BTX70" s="1">
        <v>5</v>
      </c>
      <c r="BTY70" s="1">
        <v>2.7E-2</v>
      </c>
      <c r="BTZ70" s="1">
        <f t="shared" si="4082"/>
        <v>1.7000000000000001E-2</v>
      </c>
      <c r="BUA70" s="1">
        <f t="shared" si="4083"/>
        <v>0.68858131487889285</v>
      </c>
      <c r="BUB70" s="1">
        <f t="shared" si="4084"/>
        <v>1.0328719723183392E-3</v>
      </c>
      <c r="BUC70" s="1">
        <f t="shared" si="4085"/>
        <v>7.8901202557413974</v>
      </c>
      <c r="BUD70" s="1"/>
      <c r="BUE70" s="1"/>
      <c r="BUF70" s="1" t="s">
        <v>11</v>
      </c>
      <c r="BUG70" s="1" t="s">
        <v>185</v>
      </c>
      <c r="BUH70" s="1">
        <v>415</v>
      </c>
      <c r="BUI70" s="1">
        <v>5</v>
      </c>
      <c r="BUJ70" s="1">
        <v>5.0999999999999997E-2</v>
      </c>
      <c r="BUK70" s="1">
        <f t="shared" si="4086"/>
        <v>3.7999999999999999E-2</v>
      </c>
      <c r="BUL70" s="1">
        <f t="shared" si="4087"/>
        <v>1.4808362369337977</v>
      </c>
      <c r="BUM70" s="1">
        <f t="shared" si="4088"/>
        <v>2.2212543554006965E-3</v>
      </c>
      <c r="BUN70" s="1">
        <f t="shared" si="4089"/>
        <v>16.968186234507677</v>
      </c>
      <c r="BUO70" s="1"/>
      <c r="BUP70" s="1"/>
      <c r="BUQ70" s="1" t="s">
        <v>11</v>
      </c>
      <c r="BUR70" s="1" t="s">
        <v>186</v>
      </c>
      <c r="BUS70" s="1">
        <v>422</v>
      </c>
      <c r="BUT70" s="1">
        <v>5</v>
      </c>
      <c r="BUU70" s="1">
        <v>5.8000000000000003E-2</v>
      </c>
      <c r="BUV70" s="1">
        <f t="shared" si="4090"/>
        <v>4.3000000000000003E-2</v>
      </c>
      <c r="BUW70" s="1">
        <f t="shared" si="4091"/>
        <v>1.6280701754385967</v>
      </c>
      <c r="BUX70" s="1">
        <f t="shared" si="4092"/>
        <v>2.4421052631578952E-3</v>
      </c>
      <c r="BUY70" s="1">
        <f t="shared" si="4093"/>
        <v>18.655268726331631</v>
      </c>
      <c r="BUZ70" s="1"/>
      <c r="BVA70" s="1"/>
      <c r="BVB70" s="1" t="s">
        <v>11</v>
      </c>
      <c r="BVC70" s="1" t="s">
        <v>187</v>
      </c>
      <c r="BVD70" s="1">
        <v>423</v>
      </c>
      <c r="BVE70" s="1">
        <v>5</v>
      </c>
      <c r="BVF70" s="1">
        <v>3.9E-2</v>
      </c>
      <c r="BVG70" s="1">
        <f t="shared" si="4094"/>
        <v>2.8999999999999998E-2</v>
      </c>
      <c r="BVH70" s="1">
        <f t="shared" si="4095"/>
        <v>5.1194539249146687E-2</v>
      </c>
      <c r="BVI70" s="1">
        <f t="shared" si="4096"/>
        <v>7.6791808873720029E-5</v>
      </c>
      <c r="BVJ70" s="1">
        <f t="shared" si="4097"/>
        <v>0.58661346508376189</v>
      </c>
      <c r="BVK70" s="1"/>
      <c r="BVL70" s="1"/>
      <c r="BVM70" s="1" t="s">
        <v>11</v>
      </c>
      <c r="BVN70" s="1" t="s">
        <v>188</v>
      </c>
      <c r="BVO70" s="1">
        <v>436</v>
      </c>
      <c r="BVP70" s="1">
        <v>5</v>
      </c>
      <c r="BVQ70" s="1">
        <v>6.8000000000000005E-2</v>
      </c>
      <c r="BVR70" s="1">
        <f t="shared" si="4098"/>
        <v>5.6000000000000008E-2</v>
      </c>
      <c r="BVS70" s="1">
        <f t="shared" si="4253"/>
        <v>1.2627986348122868</v>
      </c>
      <c r="BVT70" s="1">
        <f t="shared" si="4099"/>
        <v>1.8941979522184302E-3</v>
      </c>
      <c r="BVU70" s="1">
        <f t="shared" si="4100"/>
        <v>14.469798805399483</v>
      </c>
      <c r="BVV70" s="1"/>
      <c r="BVW70" s="1"/>
      <c r="BVX70" s="1" t="s">
        <v>11</v>
      </c>
      <c r="BVY70" s="1" t="s">
        <v>189</v>
      </c>
      <c r="BVZ70" s="1">
        <v>437</v>
      </c>
      <c r="BWA70" s="1">
        <v>5</v>
      </c>
      <c r="BWB70" s="1">
        <v>3.3000000000000002E-2</v>
      </c>
      <c r="BWC70" s="1">
        <f t="shared" si="4101"/>
        <v>2.8000000000000001E-2</v>
      </c>
      <c r="BWD70" s="1">
        <f t="shared" si="4102"/>
        <v>0.26996197718631187</v>
      </c>
      <c r="BWE70" s="1">
        <f t="shared" si="4103"/>
        <v>4.0494296577946783E-4</v>
      </c>
      <c r="BWF70" s="1">
        <f t="shared" si="4104"/>
        <v>3.093363729819397</v>
      </c>
      <c r="BWG70" s="1"/>
      <c r="BWH70" s="1"/>
      <c r="BWI70" s="1" t="s">
        <v>11</v>
      </c>
      <c r="BWJ70" s="1" t="s">
        <v>190</v>
      </c>
      <c r="BWK70" s="1">
        <v>443</v>
      </c>
      <c r="BWL70" s="1">
        <v>5</v>
      </c>
      <c r="BWM70" s="1">
        <v>7.0999999999999994E-2</v>
      </c>
      <c r="BWN70" s="1">
        <f t="shared" si="4105"/>
        <v>6.0999999999999992E-2</v>
      </c>
      <c r="BWO70" s="1">
        <f t="shared" si="4106"/>
        <v>1.492424242424242</v>
      </c>
      <c r="BWP70" s="1">
        <f t="shared" si="4107"/>
        <v>2.2386363636363632E-3</v>
      </c>
      <c r="BWQ70" s="1">
        <f t="shared" si="4108"/>
        <v>17.100967584898921</v>
      </c>
      <c r="BWR70" s="1"/>
      <c r="BWS70" s="1"/>
      <c r="BWT70" s="1" t="s">
        <v>11</v>
      </c>
      <c r="BWU70" s="1" t="s">
        <v>191</v>
      </c>
      <c r="BWV70" s="1">
        <v>450</v>
      </c>
      <c r="BWW70" s="1">
        <v>5</v>
      </c>
      <c r="BWX70" s="1">
        <v>6.0999999999999999E-2</v>
      </c>
      <c r="BWY70" s="1">
        <f t="shared" si="4109"/>
        <v>5.6999999999999995E-2</v>
      </c>
      <c r="BWZ70" s="1">
        <f t="shared" si="4110"/>
        <v>1.6818181818181817</v>
      </c>
      <c r="BXA70" s="1">
        <f t="shared" si="4111"/>
        <v>2.5227272727272724E-3</v>
      </c>
      <c r="BXB70" s="1">
        <f t="shared" si="4112"/>
        <v>19.271141136282033</v>
      </c>
      <c r="BXC70" s="1"/>
      <c r="BXD70" s="1"/>
      <c r="BXE70" s="1" t="s">
        <v>11</v>
      </c>
      <c r="BXF70" s="1" t="s">
        <v>192</v>
      </c>
      <c r="BXG70" s="1">
        <v>451</v>
      </c>
      <c r="BXH70" s="1">
        <v>5</v>
      </c>
      <c r="BXI70" s="1">
        <v>1.2999999999999999E-2</v>
      </c>
      <c r="BXJ70" s="1">
        <f t="shared" si="4113"/>
        <v>1.6E-2</v>
      </c>
      <c r="BXK70" s="1">
        <f t="shared" si="4114"/>
        <v>1.0867924528301887</v>
      </c>
      <c r="BXL70" s="1">
        <f t="shared" si="4115"/>
        <v>1.6301886792452829E-3</v>
      </c>
      <c r="BXM70" s="1">
        <f t="shared" si="4116"/>
        <v>12.453029091227227</v>
      </c>
      <c r="BXN70" s="1"/>
      <c r="BXO70" s="1"/>
      <c r="BXP70" s="1" t="s">
        <v>11</v>
      </c>
      <c r="BXQ70" s="1" t="s">
        <v>193</v>
      </c>
      <c r="BXR70" s="1">
        <v>464</v>
      </c>
      <c r="BXS70" s="1">
        <v>5</v>
      </c>
      <c r="BXT70" s="1">
        <v>5.2999999999999999E-2</v>
      </c>
      <c r="BXU70" s="1">
        <f t="shared" si="4117"/>
        <v>4.9000000000000002E-2</v>
      </c>
      <c r="BXV70" s="1">
        <f t="shared" si="4118"/>
        <v>2.6066176470588238</v>
      </c>
      <c r="BXW70" s="1">
        <f t="shared" si="4119"/>
        <v>3.9099264705882361E-3</v>
      </c>
      <c r="BXX70" s="1">
        <f t="shared" si="4120"/>
        <v>29.86797093041805</v>
      </c>
      <c r="BXY70" s="1"/>
      <c r="BXZ70" s="1"/>
      <c r="BYA70" s="1" t="s">
        <v>11</v>
      </c>
      <c r="BYB70" s="1" t="s">
        <v>194</v>
      </c>
      <c r="BYC70" s="1">
        <v>465</v>
      </c>
      <c r="BYD70" s="1">
        <v>5</v>
      </c>
      <c r="BYE70" s="1">
        <v>2.3E-2</v>
      </c>
      <c r="BYF70" s="1">
        <f t="shared" si="4121"/>
        <v>1.7999999999999999E-2</v>
      </c>
      <c r="BYG70" s="1">
        <f t="shared" si="4122"/>
        <v>0.50936329588014972</v>
      </c>
      <c r="BYH70" s="1">
        <f t="shared" si="4123"/>
        <v>7.6404494382022463E-4</v>
      </c>
      <c r="BYI70" s="1">
        <f t="shared" si="4124"/>
        <v>5.836547654596199</v>
      </c>
      <c r="BYJ70" s="1"/>
      <c r="BYK70" s="1"/>
      <c r="BYL70" s="1" t="s">
        <v>11</v>
      </c>
      <c r="BYM70" s="1" t="s">
        <v>195</v>
      </c>
      <c r="BYN70" s="1">
        <v>479</v>
      </c>
      <c r="BYO70" s="1">
        <v>5</v>
      </c>
      <c r="BYP70" s="1">
        <v>6.2E-2</v>
      </c>
      <c r="BYQ70" s="1">
        <f t="shared" si="4125"/>
        <v>5.1000000000000004E-2</v>
      </c>
      <c r="BYR70" s="1">
        <f t="shared" si="4126"/>
        <v>2.0553505535055354</v>
      </c>
      <c r="BYS70" s="1">
        <f t="shared" si="4127"/>
        <v>3.0830258302583032E-3</v>
      </c>
      <c r="BYT70" s="1">
        <f t="shared" si="4128"/>
        <v>23.551267925002506</v>
      </c>
      <c r="BYU70" s="1"/>
      <c r="BYV70" s="1"/>
      <c r="BYW70" s="1" t="s">
        <v>11</v>
      </c>
      <c r="BYX70" s="1" t="s">
        <v>196</v>
      </c>
      <c r="BYY70" s="1">
        <v>480</v>
      </c>
      <c r="BYZ70" s="1">
        <v>5</v>
      </c>
      <c r="BZA70" s="1">
        <v>2.5000000000000001E-2</v>
      </c>
      <c r="BZB70" s="1">
        <f t="shared" si="4129"/>
        <v>1.2000000000000002E-2</v>
      </c>
      <c r="BZC70" s="1">
        <f t="shared" si="4130"/>
        <v>0.8539325842696629</v>
      </c>
      <c r="BZD70" s="1">
        <f t="shared" si="4131"/>
        <v>1.2808988764044943E-3</v>
      </c>
      <c r="BZE70" s="1">
        <f t="shared" si="4132"/>
        <v>9.7848004797642147</v>
      </c>
      <c r="BZF70" s="1"/>
      <c r="BZG70" s="1"/>
      <c r="BZH70" s="1" t="s">
        <v>11</v>
      </c>
      <c r="BZI70" s="1" t="s">
        <v>197</v>
      </c>
      <c r="BZJ70" s="1">
        <v>494</v>
      </c>
      <c r="BZK70" s="1">
        <v>5</v>
      </c>
      <c r="BZL70" s="1">
        <v>5.6000000000000001E-2</v>
      </c>
      <c r="BZM70" s="1">
        <f t="shared" si="4133"/>
        <v>4.1000000000000002E-2</v>
      </c>
      <c r="BZN70" s="1">
        <f t="shared" si="4134"/>
        <v>2.2426470588235294</v>
      </c>
      <c r="BZO70" s="1">
        <f t="shared" si="4135"/>
        <v>3.3639705882352942E-3</v>
      </c>
      <c r="BZP70" s="1">
        <f t="shared" si="4136"/>
        <v>25.697407993730618</v>
      </c>
      <c r="BZQ70" s="1"/>
      <c r="BZR70" s="1"/>
      <c r="BZS70" s="1" t="s">
        <v>11</v>
      </c>
      <c r="BZT70" s="1" t="s">
        <v>198</v>
      </c>
      <c r="BZU70" s="1">
        <v>495</v>
      </c>
      <c r="BZV70" s="1">
        <v>5</v>
      </c>
      <c r="BZW70" s="1">
        <v>3.5999999999999997E-2</v>
      </c>
      <c r="BZX70" s="1">
        <f t="shared" si="4137"/>
        <v>2.1999999999999999E-2</v>
      </c>
      <c r="BZY70" s="1">
        <f t="shared" si="4138"/>
        <v>1.2029520295202951</v>
      </c>
      <c r="BZZ70" s="1">
        <f t="shared" si="4139"/>
        <v>1.8044280442804427E-3</v>
      </c>
      <c r="CAA70" s="1">
        <f t="shared" si="4140"/>
        <v>13.78404550009123</v>
      </c>
      <c r="CAB70" s="1"/>
      <c r="CAC70" s="1"/>
      <c r="CAD70" s="1" t="s">
        <v>11</v>
      </c>
      <c r="CAE70" s="1" t="s">
        <v>199</v>
      </c>
      <c r="CAF70" s="1">
        <v>501</v>
      </c>
      <c r="CAG70" s="1">
        <v>5</v>
      </c>
      <c r="CAH70" s="1">
        <v>6.5000000000000002E-2</v>
      </c>
      <c r="CAI70" s="1">
        <f t="shared" si="4141"/>
        <v>4.8000000000000001E-2</v>
      </c>
      <c r="CAJ70" s="1">
        <f t="shared" si="4142"/>
        <v>2.2087912087912085</v>
      </c>
      <c r="CAK70" s="1">
        <f t="shared" si="4143"/>
        <v>3.3131868131868127E-3</v>
      </c>
      <c r="CAL70" s="1">
        <f t="shared" si="4144"/>
        <v>25.309470182548012</v>
      </c>
      <c r="CAM70" s="1"/>
      <c r="CAN70" s="1"/>
      <c r="CAO70" s="1" t="s">
        <v>11</v>
      </c>
      <c r="CAP70" s="1" t="s">
        <v>200</v>
      </c>
      <c r="CAQ70" s="1">
        <v>508</v>
      </c>
      <c r="CAR70" s="1">
        <v>5</v>
      </c>
      <c r="CAS70" s="1">
        <v>9.2999999999999999E-2</v>
      </c>
      <c r="CAT70" s="1">
        <f t="shared" si="4145"/>
        <v>5.5E-2</v>
      </c>
      <c r="CAU70" s="1">
        <f t="shared" si="4146"/>
        <v>2.4578754578754576</v>
      </c>
      <c r="CAV70" s="1">
        <f t="shared" si="4147"/>
        <v>3.6868131868131866E-3</v>
      </c>
      <c r="CAW70" s="1">
        <f t="shared" si="4148"/>
        <v>28.163606123531867</v>
      </c>
      <c r="CAX70" s="1"/>
      <c r="CAY70" s="1"/>
      <c r="CAZ70" s="1" t="s">
        <v>11</v>
      </c>
      <c r="CBA70" s="1" t="s">
        <v>201</v>
      </c>
      <c r="CBB70" s="1">
        <v>509</v>
      </c>
      <c r="CBC70" s="1">
        <v>5</v>
      </c>
      <c r="CBD70" s="1">
        <v>3.2000000000000001E-2</v>
      </c>
      <c r="CBE70" s="1">
        <f t="shared" si="4149"/>
        <v>1.9000000000000003E-2</v>
      </c>
      <c r="CBF70" s="1">
        <f t="shared" si="4150"/>
        <v>0.58646616541353391</v>
      </c>
      <c r="CBG70" s="1">
        <f t="shared" si="4151"/>
        <v>8.7969924812030084E-4</v>
      </c>
      <c r="CBH70" s="1">
        <f t="shared" si="4152"/>
        <v>6.7200321458768499</v>
      </c>
      <c r="CBI70" s="1"/>
      <c r="CBJ70" s="1"/>
      <c r="CBK70" s="1" t="s">
        <v>11</v>
      </c>
      <c r="CBL70" s="1" t="s">
        <v>202</v>
      </c>
      <c r="CBM70" s="1">
        <v>515</v>
      </c>
      <c r="CBN70" s="1">
        <v>5</v>
      </c>
      <c r="CBO70" s="1">
        <v>5.2999999999999999E-2</v>
      </c>
      <c r="CBP70" s="1">
        <f t="shared" si="4153"/>
        <v>3.7999999999999999E-2</v>
      </c>
      <c r="CBQ70" s="1">
        <f t="shared" si="4154"/>
        <v>1.4044943820224718</v>
      </c>
      <c r="CBR70" s="1">
        <f t="shared" si="4155"/>
        <v>2.1067415730337078E-3</v>
      </c>
      <c r="CBS70" s="1">
        <f t="shared" si="4156"/>
        <v>16.093421841717461</v>
      </c>
      <c r="CBT70" s="1"/>
      <c r="CBU70" s="1"/>
      <c r="CBV70" s="1" t="s">
        <v>11</v>
      </c>
      <c r="CBW70" s="1" t="s">
        <v>203</v>
      </c>
      <c r="CBX70" s="1">
        <v>522</v>
      </c>
      <c r="CBY70" s="1">
        <v>5</v>
      </c>
      <c r="CBZ70" s="1">
        <v>7.0000000000000007E-2</v>
      </c>
      <c r="CCA70" s="1">
        <f t="shared" si="4157"/>
        <v>5.6000000000000008E-2</v>
      </c>
      <c r="CCB70" s="1">
        <f t="shared" si="4158"/>
        <v>2.0898876404494384</v>
      </c>
      <c r="CCC70" s="1">
        <f t="shared" si="4159"/>
        <v>3.1348314606741575E-3</v>
      </c>
      <c r="CCD70" s="1">
        <f t="shared" si="4160"/>
        <v>23.947011700475585</v>
      </c>
      <c r="CCE70" s="1"/>
      <c r="CCF70" s="1"/>
      <c r="CCG70" s="1" t="s">
        <v>11</v>
      </c>
      <c r="CCH70" s="1" t="s">
        <v>204</v>
      </c>
      <c r="CCI70" s="1">
        <v>523</v>
      </c>
      <c r="CCJ70" s="1">
        <v>5</v>
      </c>
      <c r="CCK70" s="1">
        <v>4.5999999999999999E-2</v>
      </c>
      <c r="CCL70" s="1">
        <f t="shared" si="4161"/>
        <v>2.7E-2</v>
      </c>
      <c r="CCM70" s="1">
        <f t="shared" si="4162"/>
        <v>1.1026615969581748</v>
      </c>
      <c r="CCN70" s="1">
        <f t="shared" si="4163"/>
        <v>1.6539923954372621E-3</v>
      </c>
      <c r="CCO70" s="1">
        <f t="shared" si="4164"/>
        <v>12.634865938698939</v>
      </c>
      <c r="CCP70" s="1"/>
      <c r="CCQ70" s="1"/>
      <c r="CCR70" s="1" t="s">
        <v>11</v>
      </c>
      <c r="CCS70" s="1" t="s">
        <v>205</v>
      </c>
      <c r="CCT70" s="1">
        <v>536</v>
      </c>
      <c r="CCU70" s="1">
        <v>5</v>
      </c>
      <c r="CCV70" s="1">
        <v>6.5000000000000002E-2</v>
      </c>
      <c r="CCW70" s="1">
        <f t="shared" si="4165"/>
        <v>4.4999999999999998E-2</v>
      </c>
      <c r="CCX70" s="1">
        <f t="shared" si="4166"/>
        <v>1.6949806949806951</v>
      </c>
      <c r="CCY70" s="1">
        <f t="shared" si="4167"/>
        <v>2.5424710424710429E-3</v>
      </c>
      <c r="CCZ70" s="1">
        <f t="shared" si="4168"/>
        <v>19.421964008578936</v>
      </c>
      <c r="CDA70" s="1"/>
      <c r="CDB70" s="1"/>
      <c r="CDC70" s="1" t="s">
        <v>11</v>
      </c>
      <c r="CDD70" s="1" t="s">
        <v>206</v>
      </c>
      <c r="CDE70" s="1">
        <v>542</v>
      </c>
      <c r="CDF70" s="1">
        <v>5</v>
      </c>
      <c r="CDG70" s="1">
        <v>7.0999999999999994E-2</v>
      </c>
      <c r="CDH70" s="1">
        <f t="shared" si="4169"/>
        <v>5.5999999999999994E-2</v>
      </c>
      <c r="CDI70" s="1">
        <f t="shared" si="4170"/>
        <v>1.7537878787878787</v>
      </c>
      <c r="CDJ70" s="1">
        <f t="shared" si="4171"/>
        <v>2.630681818181818E-3</v>
      </c>
      <c r="CDK70" s="1">
        <f t="shared" si="4172"/>
        <v>20.095807085807618</v>
      </c>
      <c r="CDL70" s="1"/>
      <c r="CDM70" s="1"/>
      <c r="CDN70" s="1" t="s">
        <v>11</v>
      </c>
      <c r="CDO70" s="1" t="s">
        <v>207</v>
      </c>
      <c r="CDP70" s="1">
        <v>549</v>
      </c>
      <c r="CDQ70" s="1">
        <v>5</v>
      </c>
      <c r="CDR70" s="1">
        <v>6.4000000000000001E-2</v>
      </c>
      <c r="CDS70" s="1">
        <f t="shared" si="4173"/>
        <v>4.9000000000000002E-2</v>
      </c>
      <c r="CDT70" s="1">
        <f t="shared" si="4174"/>
        <v>1.414448669201521</v>
      </c>
      <c r="CDU70" s="1">
        <f t="shared" si="4175"/>
        <v>2.1216730038022815E-3</v>
      </c>
      <c r="CDV70" s="1">
        <f t="shared" si="4176"/>
        <v>16.207483204124159</v>
      </c>
      <c r="CDW70" s="1"/>
      <c r="CDX70" s="1"/>
      <c r="CDY70" s="1" t="s">
        <v>11</v>
      </c>
      <c r="CDZ70" s="1" t="s">
        <v>208</v>
      </c>
      <c r="CEA70" s="1">
        <v>550</v>
      </c>
      <c r="CEB70" s="1">
        <v>5</v>
      </c>
      <c r="CEC70" s="1">
        <v>5.6000000000000001E-2</v>
      </c>
      <c r="CED70" s="1">
        <f t="shared" si="4177"/>
        <v>3.9E-2</v>
      </c>
      <c r="CEE70" s="1">
        <f t="shared" si="4178"/>
        <v>1.504</v>
      </c>
      <c r="CEF70" s="1">
        <f t="shared" si="4179"/>
        <v>2.2560000000000002E-3</v>
      </c>
      <c r="CEG70" s="1">
        <f t="shared" si="4180"/>
        <v>17.23360859235946</v>
      </c>
      <c r="CEH70" s="1"/>
      <c r="CEI70" s="1"/>
      <c r="CEJ70" s="1" t="s">
        <v>11</v>
      </c>
      <c r="CEK70" s="1" t="s">
        <v>209</v>
      </c>
      <c r="CEL70" s="1">
        <v>556</v>
      </c>
      <c r="CEM70" s="1">
        <v>5</v>
      </c>
      <c r="CEN70" s="1">
        <v>6.7000000000000004E-2</v>
      </c>
      <c r="CEO70" s="1">
        <f t="shared" si="4181"/>
        <v>5.2000000000000005E-2</v>
      </c>
      <c r="CEP70" s="1">
        <f t="shared" si="4182"/>
        <v>2.1383399209486167</v>
      </c>
      <c r="CEQ70" s="1">
        <f t="shared" si="4183"/>
        <v>3.207509881422925E-3</v>
      </c>
      <c r="CER70" s="1">
        <f t="shared" si="4184"/>
        <v>24.502202948833329</v>
      </c>
      <c r="CES70" s="1"/>
      <c r="CET70" s="1"/>
      <c r="CEU70" s="1" t="s">
        <v>11</v>
      </c>
      <c r="CEV70" s="1" t="s">
        <v>210</v>
      </c>
      <c r="CEW70" s="1">
        <v>563</v>
      </c>
      <c r="CEX70" s="1">
        <v>5</v>
      </c>
      <c r="CEY70" s="1">
        <v>6.3E-2</v>
      </c>
      <c r="CEZ70" s="1">
        <f t="shared" si="4185"/>
        <v>4.9000000000000002E-2</v>
      </c>
      <c r="CFA70" s="1">
        <f t="shared" si="4186"/>
        <v>1.9655310621242486</v>
      </c>
      <c r="CFB70" s="1">
        <f t="shared" si="4187"/>
        <v>2.9482965931863728E-3</v>
      </c>
      <c r="CFC70" s="1">
        <f t="shared" si="4188"/>
        <v>22.522069814344324</v>
      </c>
      <c r="CFD70" s="1"/>
      <c r="CFE70" s="1"/>
      <c r="CFF70" s="1" t="s">
        <v>11</v>
      </c>
      <c r="CFG70" s="1" t="s">
        <v>211</v>
      </c>
      <c r="CFH70" s="1">
        <v>564</v>
      </c>
      <c r="CFI70" s="1">
        <v>5</v>
      </c>
      <c r="CFJ70" s="1">
        <v>0.06</v>
      </c>
      <c r="CFK70" s="1">
        <f t="shared" si="4189"/>
        <v>2.7999999999999997E-2</v>
      </c>
      <c r="CFL70" s="1">
        <f t="shared" si="4190"/>
        <v>0.80223880597014918</v>
      </c>
      <c r="CFM70" s="1">
        <f t="shared" si="4191"/>
        <v>1.2033582089552239E-3</v>
      </c>
      <c r="CFN70" s="1">
        <f t="shared" si="4192"/>
        <v>9.1924664758586161</v>
      </c>
      <c r="CFO70" s="1"/>
      <c r="CFP70" s="1"/>
      <c r="CFQ70" s="1" t="s">
        <v>11</v>
      </c>
      <c r="CFR70" s="1" t="s">
        <v>212</v>
      </c>
      <c r="CFS70" s="1">
        <v>571</v>
      </c>
      <c r="CFT70" s="1">
        <v>5</v>
      </c>
      <c r="CFU70" s="1">
        <v>7.4999999999999997E-2</v>
      </c>
      <c r="CFV70" s="1">
        <f t="shared" si="4193"/>
        <v>4.3999999999999997E-2</v>
      </c>
      <c r="CFW70" s="1">
        <f t="shared" si="4194"/>
        <v>1.2932330827067671</v>
      </c>
      <c r="CFX70" s="1">
        <f t="shared" si="4195"/>
        <v>1.9398496240601506E-3</v>
      </c>
      <c r="CFY70" s="1">
        <f t="shared" si="4196"/>
        <v>14.818532424241258</v>
      </c>
      <c r="CFZ70" s="1"/>
      <c r="CGA70" s="1"/>
      <c r="CGB70" s="1" t="s">
        <v>11</v>
      </c>
      <c r="CGC70" s="1" t="s">
        <v>213</v>
      </c>
      <c r="CGD70" s="1">
        <v>577</v>
      </c>
      <c r="CGE70" s="1">
        <v>5</v>
      </c>
      <c r="CGF70" s="1">
        <v>6.6000000000000003E-2</v>
      </c>
      <c r="CGG70" s="1">
        <f t="shared" si="4197"/>
        <v>3.5000000000000003E-2</v>
      </c>
      <c r="CGH70" s="1">
        <f t="shared" si="4198"/>
        <v>0.76691729323308278</v>
      </c>
      <c r="CGI70" s="1">
        <f t="shared" si="4199"/>
        <v>1.1503759398496243E-3</v>
      </c>
      <c r="CGJ70" s="1">
        <f t="shared" si="4200"/>
        <v>8.7877343446081895</v>
      </c>
      <c r="CGK70" s="1"/>
      <c r="CGL70" s="1"/>
      <c r="CGM70" s="1" t="s">
        <v>11</v>
      </c>
      <c r="CGN70" s="1" t="s">
        <v>214</v>
      </c>
      <c r="CGO70" s="1">
        <v>578</v>
      </c>
      <c r="CGP70" s="1">
        <v>5</v>
      </c>
      <c r="CGQ70" s="1">
        <v>4.2999999999999997E-2</v>
      </c>
      <c r="CGR70" s="1">
        <f t="shared" si="4201"/>
        <v>2.5999999999999995E-2</v>
      </c>
      <c r="CGS70" s="1">
        <f t="shared" si="4202"/>
        <v>0.14671814671814651</v>
      </c>
      <c r="CGT70" s="1">
        <f t="shared" si="4203"/>
        <v>2.2007722007721977E-4</v>
      </c>
      <c r="CGU70" s="1">
        <f t="shared" si="4204"/>
        <v>1.6811722832027298</v>
      </c>
      <c r="CGV70" s="1"/>
      <c r="CGW70" s="1"/>
      <c r="CGX70" s="1" t="s">
        <v>11</v>
      </c>
      <c r="CGY70" s="1" t="s">
        <v>215</v>
      </c>
      <c r="CGZ70" s="1">
        <v>592</v>
      </c>
      <c r="CHA70" s="1">
        <v>5</v>
      </c>
      <c r="CHB70" s="1">
        <v>9.8000000000000004E-2</v>
      </c>
      <c r="CHC70" s="1">
        <f t="shared" si="4205"/>
        <v>7.2000000000000008E-2</v>
      </c>
      <c r="CHD70" s="1">
        <f t="shared" si="4206"/>
        <v>1.6896551724137934</v>
      </c>
      <c r="CHE70" s="1">
        <f t="shared" si="4207"/>
        <v>2.5344827586206899E-3</v>
      </c>
      <c r="CHF70" s="1">
        <f t="shared" si="4208"/>
        <v>19.360941421166856</v>
      </c>
      <c r="CHG70" s="1"/>
      <c r="CHH70" s="1"/>
      <c r="CHI70" s="1" t="s">
        <v>11</v>
      </c>
      <c r="CHJ70" s="1" t="s">
        <v>216</v>
      </c>
      <c r="CHK70" s="1">
        <v>593</v>
      </c>
      <c r="CHL70" s="1">
        <v>5</v>
      </c>
      <c r="CHM70" s="1">
        <v>7.2999999999999995E-2</v>
      </c>
      <c r="CHN70" s="1">
        <f t="shared" si="4209"/>
        <v>4.9999999999999996E-2</v>
      </c>
      <c r="CHO70" s="1">
        <f t="shared" si="4210"/>
        <v>1.6509803921568629</v>
      </c>
      <c r="CHP70" s="1">
        <f t="shared" si="4211"/>
        <v>2.4764705882352944E-3</v>
      </c>
      <c r="CHQ70" s="1">
        <f t="shared" si="4212"/>
        <v>18.917785819209776</v>
      </c>
      <c r="CHR70" s="1"/>
      <c r="CHS70" s="1"/>
      <c r="CHT70" s="1" t="s">
        <v>11</v>
      </c>
      <c r="CHU70" s="1" t="s">
        <v>217</v>
      </c>
      <c r="CHV70" s="1">
        <v>607</v>
      </c>
      <c r="CHW70" s="1">
        <v>5</v>
      </c>
      <c r="CHX70" s="1">
        <v>8.8999999999999996E-2</v>
      </c>
      <c r="CHY70" s="1">
        <f t="shared" si="4213"/>
        <v>6.7999999999999991E-2</v>
      </c>
      <c r="CHZ70" s="1">
        <f t="shared" si="4214"/>
        <v>2.4496124031007751</v>
      </c>
      <c r="CIA70" s="1">
        <f t="shared" si="4215"/>
        <v>3.6744186046511629E-3</v>
      </c>
      <c r="CIB70" s="1">
        <f t="shared" si="4216"/>
        <v>28.068923775284457</v>
      </c>
      <c r="CIC70" s="1"/>
      <c r="CID70" s="1"/>
      <c r="CIE70" s="1" t="s">
        <v>11</v>
      </c>
      <c r="CIF70" s="1" t="s">
        <v>218</v>
      </c>
      <c r="CIG70" s="1">
        <v>608</v>
      </c>
      <c r="CIH70" s="1">
        <v>5</v>
      </c>
      <c r="CII70" s="1">
        <v>0.06</v>
      </c>
      <c r="CIJ70" s="1">
        <f t="shared" si="4217"/>
        <v>3.3000000000000002E-2</v>
      </c>
      <c r="CIK70" s="1">
        <f t="shared" si="4218"/>
        <v>0.51764705882352946</v>
      </c>
      <c r="CIL70" s="1">
        <f t="shared" si="4219"/>
        <v>7.7647058823529416E-4</v>
      </c>
      <c r="CIM70" s="1">
        <f t="shared" si="4220"/>
        <v>5.9314672877332315</v>
      </c>
      <c r="CIN70" s="1"/>
      <c r="CIO70" s="1"/>
      <c r="CIP70" s="1" t="s">
        <v>11</v>
      </c>
      <c r="CIQ70" s="1" t="s">
        <v>219</v>
      </c>
      <c r="CIR70" s="1">
        <v>621</v>
      </c>
      <c r="CIS70" s="1">
        <v>5</v>
      </c>
      <c r="CIT70" s="1">
        <v>7.8E-2</v>
      </c>
      <c r="CIU70" s="1">
        <f t="shared" si="4221"/>
        <v>4.8000000000000001E-2</v>
      </c>
      <c r="CIV70" s="1">
        <f t="shared" si="4222"/>
        <v>0.13095238095238113</v>
      </c>
      <c r="CIW70" s="1">
        <f t="shared" si="4223"/>
        <v>1.9642857142857168E-4</v>
      </c>
      <c r="CIX70" s="1">
        <f t="shared" si="4224"/>
        <v>1.5005199983848967</v>
      </c>
      <c r="CIY70" s="1"/>
      <c r="CIZ70" s="1"/>
      <c r="CJA70" s="1" t="s">
        <v>11</v>
      </c>
      <c r="CJB70" s="1" t="s">
        <v>220</v>
      </c>
      <c r="CJC70" s="1">
        <v>622</v>
      </c>
      <c r="CJD70" s="1">
        <v>5</v>
      </c>
      <c r="CJE70" s="1">
        <v>6.2E-2</v>
      </c>
      <c r="CJF70" s="1">
        <f t="shared" si="4225"/>
        <v>5.2999999999999999E-2</v>
      </c>
      <c r="CJG70" s="1">
        <f t="shared" si="3379"/>
        <v>1.4381625441696113</v>
      </c>
      <c r="CJH70" s="1">
        <f t="shared" si="4226"/>
        <v>2.157243816254417E-3</v>
      </c>
      <c r="CJI70" s="1">
        <f t="shared" si="4227"/>
        <v>16.479209028198774</v>
      </c>
      <c r="CJJ70" s="1"/>
      <c r="CJK70" s="1"/>
      <c r="CJL70" s="1" t="s">
        <v>11</v>
      </c>
      <c r="CJM70" s="1" t="s">
        <v>221</v>
      </c>
      <c r="CJN70" s="1">
        <v>635</v>
      </c>
      <c r="CJO70" s="1">
        <v>5</v>
      </c>
      <c r="CJP70" s="1">
        <v>8.4000000000000005E-2</v>
      </c>
      <c r="CJQ70" s="1">
        <f t="shared" si="4228"/>
        <v>7.2000000000000008E-2</v>
      </c>
      <c r="CJR70" s="1">
        <f t="shared" si="4229"/>
        <v>1.8085106382978726</v>
      </c>
      <c r="CJS70" s="1">
        <f t="shared" si="4230"/>
        <v>2.7127659574468091E-3</v>
      </c>
      <c r="CJT70" s="1">
        <f t="shared" si="4231"/>
        <v>20.722848720441299</v>
      </c>
      <c r="CJU70" s="1"/>
      <c r="CJV70" s="1"/>
      <c r="CJW70" s="1" t="s">
        <v>11</v>
      </c>
      <c r="CJX70" s="1" t="s">
        <v>222</v>
      </c>
      <c r="CJY70" s="1">
        <v>636</v>
      </c>
      <c r="CJZ70" s="1">
        <v>5</v>
      </c>
      <c r="CKA70" s="1">
        <v>6.9000000000000006E-2</v>
      </c>
      <c r="CKB70" s="1">
        <f t="shared" si="4232"/>
        <v>4.9000000000000002E-2</v>
      </c>
      <c r="CKC70" s="1">
        <f t="shared" si="4233"/>
        <v>0.83392226148409909</v>
      </c>
      <c r="CKD70" s="1">
        <f t="shared" si="4234"/>
        <v>1.2508833922261486E-3</v>
      </c>
      <c r="CKE70" s="1">
        <f t="shared" si="4235"/>
        <v>9.555511868930985</v>
      </c>
      <c r="CKF70" s="1"/>
      <c r="CKG70" s="1"/>
      <c r="CKH70" s="1" t="s">
        <v>11</v>
      </c>
      <c r="CKI70" s="1" t="s">
        <v>223</v>
      </c>
      <c r="CKJ70" s="1">
        <v>649</v>
      </c>
      <c r="CKK70" s="1">
        <v>5</v>
      </c>
      <c r="CKL70" s="1">
        <v>9.2999999999999999E-2</v>
      </c>
      <c r="CKM70" s="1">
        <f t="shared" si="4236"/>
        <v>6.9000000000000006E-2</v>
      </c>
      <c r="CKN70" s="1">
        <f t="shared" si="4237"/>
        <v>1.4593639575971733</v>
      </c>
      <c r="CKO70" s="1">
        <f t="shared" si="4238"/>
        <v>2.1890459363957601E-3</v>
      </c>
      <c r="CKP70" s="1">
        <f t="shared" si="4239"/>
        <v>16.722145770629226</v>
      </c>
      <c r="CKQ70" s="1"/>
      <c r="CKR70" s="1"/>
      <c r="CKS70" s="1" t="s">
        <v>11</v>
      </c>
      <c r="CKT70" s="1" t="s">
        <v>224</v>
      </c>
      <c r="CKU70" s="1">
        <v>650</v>
      </c>
      <c r="CKV70" s="1">
        <v>5</v>
      </c>
      <c r="CKW70" s="1">
        <v>7.0999999999999994E-2</v>
      </c>
      <c r="CKX70" s="1">
        <f t="shared" si="4240"/>
        <v>5.3999999999999992E-2</v>
      </c>
      <c r="CKY70" s="1">
        <f t="shared" si="4241"/>
        <v>1.2912280701754384</v>
      </c>
      <c r="CKZ70" s="1">
        <f t="shared" si="4242"/>
        <v>1.9368421052631576E-3</v>
      </c>
      <c r="CLA70" s="1">
        <f t="shared" si="4243"/>
        <v>14.795557955366462</v>
      </c>
      <c r="CLB70" s="1"/>
      <c r="CLC70" s="1"/>
      <c r="CLD70" s="1" t="s">
        <v>11</v>
      </c>
      <c r="CLE70" s="1" t="s">
        <v>225</v>
      </c>
      <c r="CLF70" s="1">
        <v>663</v>
      </c>
      <c r="CLG70" s="1">
        <v>5</v>
      </c>
      <c r="CLH70" s="1">
        <v>9.9000000000000005E-2</v>
      </c>
      <c r="CLI70" s="1">
        <f t="shared" si="4244"/>
        <v>7.7000000000000013E-2</v>
      </c>
      <c r="CLJ70" s="1">
        <f t="shared" si="4245"/>
        <v>2.0761245674740492</v>
      </c>
      <c r="CLK70" s="1">
        <f t="shared" si="4246"/>
        <v>3.114186851211074E-3</v>
      </c>
      <c r="CLL70" s="1">
        <f t="shared" si="4247"/>
        <v>23.789307303742913</v>
      </c>
      <c r="CLM70" s="1"/>
      <c r="CLN70" s="1"/>
      <c r="CLO70" s="1"/>
      <c r="CLP70" s="1"/>
      <c r="CLQ70" s="1"/>
      <c r="CLR70" s="1"/>
      <c r="CLS70" s="1"/>
      <c r="CLT70" s="1"/>
      <c r="CLU70" s="1"/>
      <c r="CLV70" s="1"/>
      <c r="CLW70" s="1"/>
      <c r="CLX70" s="1"/>
      <c r="CLY70" s="1"/>
      <c r="CLZ70" s="1"/>
      <c r="CMA70" s="1"/>
      <c r="CMB70" s="1"/>
      <c r="CMC70" s="1"/>
      <c r="CMD70" s="1"/>
      <c r="CME70" s="1"/>
      <c r="CMF70" s="1"/>
      <c r="CMG70" s="1"/>
      <c r="CMH70" s="1"/>
      <c r="CMI70" s="1"/>
      <c r="CMJ70" s="1"/>
      <c r="CMK70" s="1"/>
      <c r="CML70" s="1"/>
      <c r="CMM70" s="1"/>
      <c r="CMN70" s="1"/>
      <c r="CMO70" s="1"/>
      <c r="CMP70" s="1"/>
      <c r="CMQ70" s="1"/>
      <c r="CMR70" s="1"/>
      <c r="CMS70" s="1"/>
      <c r="CMT70" s="1"/>
      <c r="CMU70" s="1"/>
      <c r="CMV70" s="1"/>
      <c r="CMW70" s="1"/>
      <c r="CMX70" s="1"/>
      <c r="CMY70" s="1"/>
      <c r="CMZ70" s="1"/>
    </row>
    <row r="71" spans="1:2392" x14ac:dyDescent="0.3">
      <c r="A71" s="1" t="s">
        <v>11</v>
      </c>
      <c r="B71" s="1" t="s">
        <v>12</v>
      </c>
      <c r="C71" s="1">
        <v>1</v>
      </c>
      <c r="D71" s="1">
        <v>6</v>
      </c>
      <c r="E71" s="1">
        <v>6.3E-2</v>
      </c>
      <c r="F71" s="1">
        <f t="shared" si="3408"/>
        <v>6.5000000000000002E-2</v>
      </c>
      <c r="G71" s="1">
        <f t="shared" si="3409"/>
        <v>2.5728813559322035</v>
      </c>
      <c r="H71" s="1">
        <f t="shared" si="4248"/>
        <v>3.8593220338983053E-3</v>
      </c>
      <c r="I71" s="1">
        <f t="shared" si="4249"/>
        <v>29.481403086911357</v>
      </c>
      <c r="J71" s="1"/>
      <c r="K71" s="1"/>
      <c r="L71" s="1" t="s">
        <v>11</v>
      </c>
      <c r="M71" s="1" t="s">
        <v>13</v>
      </c>
      <c r="N71" s="1">
        <v>2</v>
      </c>
      <c r="O71" s="1">
        <v>6</v>
      </c>
      <c r="P71" s="1">
        <v>0.106</v>
      </c>
      <c r="Q71" s="1">
        <f t="shared" si="3410"/>
        <v>0.108</v>
      </c>
      <c r="R71" s="1">
        <f t="shared" si="3411"/>
        <v>4.0508474576271185</v>
      </c>
      <c r="S71" s="1">
        <f t="shared" si="3412"/>
        <v>6.0762711864406783E-3</v>
      </c>
      <c r="T71" s="1">
        <f t="shared" si="3413"/>
        <v>46.416701829853849</v>
      </c>
      <c r="U71" s="1"/>
      <c r="V71" s="1"/>
      <c r="W71" s="1" t="s">
        <v>11</v>
      </c>
      <c r="X71" s="1" t="s">
        <v>14</v>
      </c>
      <c r="Y71" s="1">
        <v>3</v>
      </c>
      <c r="Z71" s="1">
        <v>6</v>
      </c>
      <c r="AA71" s="1">
        <v>0.13500000000000001</v>
      </c>
      <c r="AB71" s="1">
        <f t="shared" si="3414"/>
        <v>0.13400000000000001</v>
      </c>
      <c r="AC71" s="1">
        <f t="shared" si="3415"/>
        <v>4.9254237288135601</v>
      </c>
      <c r="AD71" s="1">
        <f t="shared" si="3416"/>
        <v>7.3881355932203406E-3</v>
      </c>
      <c r="AE71" s="1">
        <f t="shared" si="3417"/>
        <v>56.438048333705147</v>
      </c>
      <c r="AF71" s="1"/>
      <c r="AG71" s="1"/>
      <c r="AH71" s="1" t="s">
        <v>11</v>
      </c>
      <c r="AI71" s="1" t="s">
        <v>15</v>
      </c>
      <c r="AJ71" s="1">
        <v>4</v>
      </c>
      <c r="AK71" s="1">
        <v>6</v>
      </c>
      <c r="AL71" s="1">
        <v>0.13600000000000001</v>
      </c>
      <c r="AM71" s="1">
        <f t="shared" si="3418"/>
        <v>0.128</v>
      </c>
      <c r="AN71" s="1">
        <f t="shared" si="3419"/>
        <v>4.6734693877551017</v>
      </c>
      <c r="AO71" s="1">
        <f t="shared" si="3420"/>
        <v>7.0102040816326528E-3</v>
      </c>
      <c r="AP71" s="1">
        <f t="shared" si="3421"/>
        <v>53.551025396905068</v>
      </c>
      <c r="AQ71" s="1"/>
      <c r="AR71" s="1"/>
      <c r="AS71" s="1" t="s">
        <v>11</v>
      </c>
      <c r="AT71" s="1" t="s">
        <v>16</v>
      </c>
      <c r="AU71" s="1">
        <v>8</v>
      </c>
      <c r="AV71" s="1">
        <v>6</v>
      </c>
      <c r="AW71" s="1">
        <v>0.14299999999999999</v>
      </c>
      <c r="AX71" s="1">
        <f t="shared" si="3422"/>
        <v>0.13499999999999998</v>
      </c>
      <c r="AY71" s="1">
        <f t="shared" si="3423"/>
        <v>4.9385665529010234</v>
      </c>
      <c r="AZ71" s="1">
        <f t="shared" si="3424"/>
        <v>7.4078498293515356E-3</v>
      </c>
      <c r="BA71" s="1">
        <f t="shared" si="3425"/>
        <v>56.588645598413642</v>
      </c>
      <c r="BB71" s="1"/>
      <c r="BC71" s="1"/>
      <c r="BD71" s="1" t="s">
        <v>11</v>
      </c>
      <c r="BE71" s="1" t="s">
        <v>17</v>
      </c>
      <c r="BF71" s="1">
        <v>9</v>
      </c>
      <c r="BG71" s="1">
        <v>6</v>
      </c>
      <c r="BH71" s="1">
        <v>0.154</v>
      </c>
      <c r="BI71" s="1">
        <f t="shared" si="3426"/>
        <v>0.14899999999999999</v>
      </c>
      <c r="BJ71" s="1">
        <f t="shared" si="3427"/>
        <v>5.4027303754266214</v>
      </c>
      <c r="BK71" s="1">
        <f t="shared" si="3428"/>
        <v>8.1040955631399327E-3</v>
      </c>
      <c r="BL71" s="1">
        <f t="shared" si="3429"/>
        <v>61.907274348506434</v>
      </c>
      <c r="BM71" s="1"/>
      <c r="BN71" s="1"/>
      <c r="BO71" s="1" t="s">
        <v>11</v>
      </c>
      <c r="BP71" s="1" t="s">
        <v>18</v>
      </c>
      <c r="BQ71" s="1">
        <v>10</v>
      </c>
      <c r="BR71" s="1">
        <v>6</v>
      </c>
      <c r="BS71" s="1">
        <v>0.16800000000000001</v>
      </c>
      <c r="BT71" s="1">
        <f t="shared" si="3430"/>
        <v>0.159</v>
      </c>
      <c r="BU71" s="1">
        <f t="shared" si="3431"/>
        <v>5.6825938566552905</v>
      </c>
      <c r="BV71" s="1">
        <f t="shared" si="3432"/>
        <v>8.5238907849829355E-3</v>
      </c>
      <c r="BW71" s="1">
        <f t="shared" si="3433"/>
        <v>65.114094624297664</v>
      </c>
      <c r="BX71" s="1"/>
      <c r="BY71" s="1"/>
      <c r="BZ71" s="1" t="s">
        <v>11</v>
      </c>
      <c r="CA71" s="1" t="s">
        <v>19</v>
      </c>
      <c r="CB71" s="1">
        <v>11</v>
      </c>
      <c r="CC71" s="1">
        <v>6</v>
      </c>
      <c r="CD71" s="1">
        <v>0.16</v>
      </c>
      <c r="CE71" s="1">
        <f t="shared" si="3434"/>
        <v>0.155</v>
      </c>
      <c r="CF71" s="1">
        <f t="shared" si="3435"/>
        <v>5.5807560137457042</v>
      </c>
      <c r="CG71" s="1">
        <f t="shared" si="3436"/>
        <v>8.371134020618556E-3</v>
      </c>
      <c r="CH71" s="1">
        <f t="shared" si="3437"/>
        <v>63.947184036136761</v>
      </c>
      <c r="CI71" s="1"/>
      <c r="CJ71" s="1"/>
      <c r="CK71" s="1" t="s">
        <v>11</v>
      </c>
      <c r="CL71" s="1" t="s">
        <v>20</v>
      </c>
      <c r="CM71" s="1">
        <v>14</v>
      </c>
      <c r="CN71" s="1">
        <v>6</v>
      </c>
      <c r="CO71" s="1">
        <v>0.16400000000000001</v>
      </c>
      <c r="CP71" s="1">
        <f t="shared" si="3438"/>
        <v>0.151</v>
      </c>
      <c r="CQ71" s="1">
        <f t="shared" si="3439"/>
        <v>5.3642611683848793</v>
      </c>
      <c r="CR71" s="1">
        <f t="shared" si="3440"/>
        <v>8.0463917525773199E-3</v>
      </c>
      <c r="CS71" s="1">
        <f t="shared" si="3441"/>
        <v>61.466474310596979</v>
      </c>
      <c r="CT71" s="1"/>
      <c r="CU71" s="1"/>
      <c r="CV71" s="1" t="s">
        <v>11</v>
      </c>
      <c r="CW71" s="1" t="s">
        <v>21</v>
      </c>
      <c r="CX71" s="1">
        <v>15</v>
      </c>
      <c r="CY71" s="1">
        <v>6</v>
      </c>
      <c r="CZ71" s="1">
        <v>0.121</v>
      </c>
      <c r="DA71" s="1">
        <f t="shared" si="3442"/>
        <v>0.10099999999999999</v>
      </c>
      <c r="DB71" s="1">
        <f t="shared" si="3443"/>
        <v>3.6896551724137927</v>
      </c>
      <c r="DC71" s="1">
        <f t="shared" si="3444"/>
        <v>5.5344827586206891E-3</v>
      </c>
      <c r="DD71" s="1">
        <f t="shared" si="3445"/>
        <v>42.277974123772516</v>
      </c>
      <c r="DE71" s="1"/>
      <c r="DF71" s="1"/>
      <c r="DG71" s="1" t="s">
        <v>11</v>
      </c>
      <c r="DH71" s="1" t="s">
        <v>22</v>
      </c>
      <c r="DI71" s="1">
        <v>16</v>
      </c>
      <c r="DJ71" s="1">
        <v>6</v>
      </c>
      <c r="DK71" s="1">
        <v>0.16500000000000001</v>
      </c>
      <c r="DL71" s="1">
        <f t="shared" si="3446"/>
        <v>0.13800000000000001</v>
      </c>
      <c r="DM71" s="1">
        <f t="shared" si="3447"/>
        <v>4.8191126279863488</v>
      </c>
      <c r="DN71" s="1">
        <f t="shared" si="3448"/>
        <v>7.2286689419795236E-3</v>
      </c>
      <c r="DO71" s="1">
        <f t="shared" si="3449"/>
        <v>55.219880846551547</v>
      </c>
      <c r="DP71" s="1"/>
      <c r="DQ71" s="1"/>
      <c r="DR71" s="1" t="s">
        <v>11</v>
      </c>
      <c r="DS71" s="1" t="s">
        <v>23</v>
      </c>
      <c r="DT71" s="1">
        <v>17</v>
      </c>
      <c r="DU71" s="1">
        <v>6</v>
      </c>
      <c r="DV71" s="1">
        <v>0.18</v>
      </c>
      <c r="DW71" s="1">
        <f t="shared" si="3450"/>
        <v>0.153</v>
      </c>
      <c r="DX71" s="1">
        <f t="shared" si="3451"/>
        <v>5.2739726027397262</v>
      </c>
      <c r="DY71" s="1">
        <f t="shared" si="3452"/>
        <v>7.9109589041095902E-3</v>
      </c>
      <c r="DZ71" s="1">
        <f t="shared" si="3453"/>
        <v>60.431901304816314</v>
      </c>
      <c r="EA71" s="1"/>
      <c r="EB71" s="1"/>
      <c r="EC71" s="1" t="s">
        <v>11</v>
      </c>
      <c r="ED71" s="1" t="s">
        <v>24</v>
      </c>
      <c r="EE71" s="1">
        <v>18</v>
      </c>
      <c r="EF71" s="1">
        <v>6</v>
      </c>
      <c r="EG71" s="1">
        <v>0.193</v>
      </c>
      <c r="EH71" s="1">
        <f t="shared" si="3454"/>
        <v>0.16700000000000001</v>
      </c>
      <c r="EI71" s="1">
        <f t="shared" si="3455"/>
        <v>5.8571428571428577</v>
      </c>
      <c r="EJ71" s="1">
        <f t="shared" si="3456"/>
        <v>8.7857142857142873E-3</v>
      </c>
      <c r="EK71" s="1">
        <f t="shared" si="3457"/>
        <v>67.114167200488026</v>
      </c>
      <c r="EL71" s="1"/>
      <c r="EM71" s="1"/>
      <c r="EN71" s="1" t="s">
        <v>11</v>
      </c>
      <c r="EO71" s="1" t="s">
        <v>25</v>
      </c>
      <c r="EP71" s="1">
        <v>21</v>
      </c>
      <c r="EQ71" s="1">
        <v>6</v>
      </c>
      <c r="ER71" s="1">
        <v>0.248</v>
      </c>
      <c r="ES71" s="1">
        <f t="shared" si="3458"/>
        <v>0.217</v>
      </c>
      <c r="ET71" s="1">
        <f t="shared" si="3459"/>
        <v>7.5205479452054789</v>
      </c>
      <c r="EU71" s="1">
        <f t="shared" si="3460"/>
        <v>1.1280821917808218E-2</v>
      </c>
      <c r="EV71" s="1">
        <f t="shared" si="3461"/>
        <v>86.17432160089389</v>
      </c>
      <c r="EW71" s="1"/>
      <c r="EX71" s="1"/>
      <c r="EY71" s="1" t="s">
        <v>11</v>
      </c>
      <c r="EZ71" s="1" t="s">
        <v>26</v>
      </c>
      <c r="FA71" s="1">
        <v>22</v>
      </c>
      <c r="FB71" s="1">
        <v>6</v>
      </c>
      <c r="FC71" s="1">
        <v>0.26200000000000001</v>
      </c>
      <c r="FD71" s="1">
        <f t="shared" si="3462"/>
        <v>0.23100000000000001</v>
      </c>
      <c r="FE71" s="1">
        <f t="shared" si="3463"/>
        <v>7.9112627986348123</v>
      </c>
      <c r="FF71" s="1">
        <f t="shared" si="3464"/>
        <v>1.1866894197952218E-2</v>
      </c>
      <c r="FG71" s="1">
        <f t="shared" si="3465"/>
        <v>90.651334137610803</v>
      </c>
      <c r="FH71" s="1"/>
      <c r="FI71" s="1"/>
      <c r="FJ71" s="1" t="s">
        <v>11</v>
      </c>
      <c r="FK71" s="1" t="s">
        <v>27</v>
      </c>
      <c r="FL71" s="1">
        <v>23</v>
      </c>
      <c r="FM71" s="1">
        <v>6</v>
      </c>
      <c r="FN71" s="1">
        <v>0.28799999999999998</v>
      </c>
      <c r="FO71" s="1">
        <f t="shared" si="3466"/>
        <v>0.25800000000000001</v>
      </c>
      <c r="FP71" s="1">
        <f t="shared" si="3467"/>
        <v>9.1802721088435391</v>
      </c>
      <c r="FQ71" s="1">
        <f t="shared" si="3468"/>
        <v>1.3770408163265309E-2</v>
      </c>
      <c r="FR71" s="1">
        <f t="shared" si="3469"/>
        <v>105.19229806859303</v>
      </c>
      <c r="FS71" s="1"/>
      <c r="FT71" s="1"/>
      <c r="FU71" s="1" t="s">
        <v>11</v>
      </c>
      <c r="FV71" s="1" t="s">
        <v>28</v>
      </c>
      <c r="FW71" s="1">
        <v>24</v>
      </c>
      <c r="FX71" s="1">
        <v>6</v>
      </c>
      <c r="FY71" s="1">
        <v>0.29699999999999999</v>
      </c>
      <c r="FZ71" s="1">
        <f t="shared" si="3470"/>
        <v>0.26600000000000001</v>
      </c>
      <c r="GA71" s="1">
        <f t="shared" si="3471"/>
        <v>9.0719178082191796</v>
      </c>
      <c r="GB71" s="1">
        <f t="shared" si="3472"/>
        <v>1.360787671232877E-2</v>
      </c>
      <c r="GC71" s="1">
        <f t="shared" si="3473"/>
        <v>103.95071854315482</v>
      </c>
      <c r="GD71" s="1"/>
      <c r="GE71" s="1"/>
      <c r="GF71" s="1" t="s">
        <v>11</v>
      </c>
      <c r="GG71" s="1" t="s">
        <v>29</v>
      </c>
      <c r="GH71" s="1">
        <v>25</v>
      </c>
      <c r="GI71" s="1">
        <v>6</v>
      </c>
      <c r="GJ71" s="1">
        <v>0.318</v>
      </c>
      <c r="GK71" s="1">
        <f t="shared" si="3474"/>
        <v>0.28700000000000003</v>
      </c>
      <c r="GL71" s="1">
        <f t="shared" si="3475"/>
        <v>9.9317406143344726</v>
      </c>
      <c r="GM71" s="1">
        <f t="shared" si="3476"/>
        <v>1.4897610921501709E-2</v>
      </c>
      <c r="GN71" s="1">
        <f t="shared" si="3477"/>
        <v>113.80301222624999</v>
      </c>
      <c r="GO71" s="1"/>
      <c r="GP71" s="1"/>
      <c r="GQ71" s="1" t="s">
        <v>11</v>
      </c>
      <c r="GR71" s="1" t="s">
        <v>30</v>
      </c>
      <c r="GS71" s="1">
        <v>28</v>
      </c>
      <c r="GT71" s="1">
        <v>6</v>
      </c>
      <c r="GU71" s="1">
        <v>0.35199999999999998</v>
      </c>
      <c r="GV71" s="1">
        <f t="shared" si="3478"/>
        <v>0.32299999999999995</v>
      </c>
      <c r="GW71" s="1">
        <f t="shared" si="3479"/>
        <v>11.103448275862068</v>
      </c>
      <c r="GX71" s="1">
        <f t="shared" si="3480"/>
        <v>1.6655172413793103E-2</v>
      </c>
      <c r="GY71" s="1">
        <f t="shared" si="3481"/>
        <v>127.22904362481076</v>
      </c>
      <c r="GZ71" s="1"/>
      <c r="HA71" s="1"/>
      <c r="HB71" s="1" t="s">
        <v>11</v>
      </c>
      <c r="HC71" s="1" t="s">
        <v>31</v>
      </c>
      <c r="HD71" s="1">
        <v>29</v>
      </c>
      <c r="HE71" s="1">
        <v>6</v>
      </c>
      <c r="HF71" s="1">
        <v>0.115</v>
      </c>
      <c r="HG71" s="1">
        <f t="shared" si="3482"/>
        <v>6.3E-2</v>
      </c>
      <c r="HH71" s="1">
        <f t="shared" si="3483"/>
        <v>2.3791946308724832</v>
      </c>
      <c r="HI71" s="1">
        <f t="shared" si="3484"/>
        <v>3.5687919463087249E-3</v>
      </c>
      <c r="HJ71" s="1">
        <f t="shared" si="3485"/>
        <v>27.262040580784255</v>
      </c>
      <c r="HK71" s="1"/>
      <c r="HL71" s="1"/>
      <c r="HM71" s="1" t="s">
        <v>11</v>
      </c>
      <c r="HN71" s="1" t="s">
        <v>32</v>
      </c>
      <c r="HO71" s="1">
        <v>30</v>
      </c>
      <c r="HP71" s="1">
        <v>6</v>
      </c>
      <c r="HQ71" s="1">
        <v>0.13800000000000001</v>
      </c>
      <c r="HR71" s="1">
        <f t="shared" si="3486"/>
        <v>8.6000000000000021E-2</v>
      </c>
      <c r="HS71" s="1">
        <f t="shared" si="3487"/>
        <v>3.1144781144781155</v>
      </c>
      <c r="HT71" s="1">
        <f t="shared" si="3488"/>
        <v>4.6717171717171732E-3</v>
      </c>
      <c r="HU71" s="1">
        <f t="shared" si="3489"/>
        <v>35.687298400522302</v>
      </c>
      <c r="HV71" s="1"/>
      <c r="HW71" s="1"/>
      <c r="HX71" s="1" t="s">
        <v>11</v>
      </c>
      <c r="HY71" s="1" t="s">
        <v>33</v>
      </c>
      <c r="HZ71" s="1">
        <v>31</v>
      </c>
      <c r="IA71" s="1">
        <v>6</v>
      </c>
      <c r="IB71" s="1">
        <v>0.15</v>
      </c>
      <c r="IC71" s="1">
        <f t="shared" si="3490"/>
        <v>9.5000000000000001E-2</v>
      </c>
      <c r="ID71" s="1">
        <f t="shared" si="3491"/>
        <v>3.4121621621621623</v>
      </c>
      <c r="IE71" s="1">
        <f t="shared" si="3492"/>
        <v>5.1182432432432439E-3</v>
      </c>
      <c r="IF71" s="1">
        <f t="shared" si="3493"/>
        <v>39.098315928431965</v>
      </c>
      <c r="IG71" s="1"/>
      <c r="IH71" s="1"/>
      <c r="II71" s="1" t="s">
        <v>11</v>
      </c>
      <c r="IJ71" s="1" t="s">
        <v>34</v>
      </c>
      <c r="IK71" s="1">
        <v>32</v>
      </c>
      <c r="IL71" s="1">
        <v>6</v>
      </c>
      <c r="IM71" s="1">
        <v>0.16500000000000001</v>
      </c>
      <c r="IN71" s="1">
        <f t="shared" si="3494"/>
        <v>0.11000000000000001</v>
      </c>
      <c r="IO71" s="1">
        <f t="shared" si="3495"/>
        <v>3.861952861952862</v>
      </c>
      <c r="IP71" s="1">
        <f t="shared" si="3496"/>
        <v>5.7929292929292933E-3</v>
      </c>
      <c r="IQ71" s="1">
        <f t="shared" si="3497"/>
        <v>44.252250016647643</v>
      </c>
      <c r="IR71" s="1"/>
      <c r="IS71" s="1"/>
      <c r="IT71" s="1" t="s">
        <v>11</v>
      </c>
      <c r="IU71" s="1" t="s">
        <v>35</v>
      </c>
      <c r="IV71" s="1">
        <v>35</v>
      </c>
      <c r="IW71" s="1">
        <v>6</v>
      </c>
      <c r="IX71" s="1">
        <v>0.20799999999999999</v>
      </c>
      <c r="IY71" s="1">
        <f t="shared" si="3498"/>
        <v>0.153</v>
      </c>
      <c r="IZ71" s="1">
        <f t="shared" si="3499"/>
        <v>5.3624161073825505</v>
      </c>
      <c r="JA71" s="1">
        <f t="shared" si="3500"/>
        <v>8.0436241610738254E-3</v>
      </c>
      <c r="JB71" s="1">
        <f t="shared" si="3501"/>
        <v>61.445332648932634</v>
      </c>
      <c r="JC71" s="1"/>
      <c r="JD71" s="1"/>
      <c r="JE71" s="1" t="s">
        <v>11</v>
      </c>
      <c r="JF71" s="3" t="s">
        <v>36</v>
      </c>
      <c r="JG71" s="3">
        <v>36</v>
      </c>
      <c r="JH71" s="1">
        <v>6</v>
      </c>
      <c r="JI71" s="1">
        <v>0.23100000000000001</v>
      </c>
      <c r="JJ71" s="1">
        <f t="shared" si="3502"/>
        <v>0.17400000000000002</v>
      </c>
      <c r="JK71" s="1">
        <f t="shared" si="3503"/>
        <v>6.1036789297658869</v>
      </c>
      <c r="JL71" s="1">
        <f t="shared" si="3504"/>
        <v>9.1555183946488306E-3</v>
      </c>
      <c r="JM71" s="1">
        <f t="shared" si="3505"/>
        <v>69.93910481982499</v>
      </c>
      <c r="JN71" s="1"/>
      <c r="JO71" s="1"/>
      <c r="JP71" s="1" t="s">
        <v>11</v>
      </c>
      <c r="JQ71" s="1" t="s">
        <v>37</v>
      </c>
      <c r="JR71" s="1">
        <v>37</v>
      </c>
      <c r="JS71" s="1">
        <v>6</v>
      </c>
      <c r="JT71" s="1">
        <v>0.248</v>
      </c>
      <c r="JU71" s="1">
        <f t="shared" si="3506"/>
        <v>0.19</v>
      </c>
      <c r="JV71" s="1">
        <f t="shared" si="3507"/>
        <v>6.6053511705685626</v>
      </c>
      <c r="JW71" s="1">
        <f t="shared" si="3508"/>
        <v>9.9080267558528442E-3</v>
      </c>
      <c r="JX71" s="1">
        <f t="shared" si="3509"/>
        <v>75.687524394057178</v>
      </c>
      <c r="JY71" s="1"/>
      <c r="JZ71" s="1"/>
      <c r="KA71" s="1" t="s">
        <v>11</v>
      </c>
      <c r="KB71" s="1" t="s">
        <v>38</v>
      </c>
      <c r="KC71" s="1">
        <v>38</v>
      </c>
      <c r="KD71" s="1">
        <v>6</v>
      </c>
      <c r="KE71" s="1">
        <v>0.25700000000000001</v>
      </c>
      <c r="KF71" s="1">
        <f t="shared" si="3510"/>
        <v>0.19600000000000001</v>
      </c>
      <c r="KG71" s="1">
        <f t="shared" si="3511"/>
        <v>6.688963210702342</v>
      </c>
      <c r="KH71" s="1">
        <f t="shared" si="3512"/>
        <v>1.0033444816053514E-2</v>
      </c>
      <c r="KI71" s="1">
        <f t="shared" si="3513"/>
        <v>76.645594323095878</v>
      </c>
      <c r="KJ71" s="1"/>
      <c r="KK71" s="1"/>
      <c r="KL71" s="1" t="s">
        <v>11</v>
      </c>
      <c r="KM71" s="1" t="s">
        <v>39</v>
      </c>
      <c r="KN71" s="1">
        <v>39</v>
      </c>
      <c r="KO71" s="1">
        <v>6</v>
      </c>
      <c r="KP71" s="1">
        <v>0.27100000000000002</v>
      </c>
      <c r="KQ71" s="1">
        <f t="shared" si="3514"/>
        <v>0.20800000000000002</v>
      </c>
      <c r="KR71" s="1">
        <f t="shared" si="3515"/>
        <v>7.1476510067114098</v>
      </c>
      <c r="KS71" s="1">
        <f t="shared" si="3516"/>
        <v>1.0721476510067114E-2</v>
      </c>
      <c r="KT71" s="1">
        <f t="shared" si="3517"/>
        <v>81.90147593380884</v>
      </c>
      <c r="KU71" s="1"/>
      <c r="KV71" s="1"/>
      <c r="KW71" s="1" t="s">
        <v>11</v>
      </c>
      <c r="KX71" s="1" t="s">
        <v>40</v>
      </c>
      <c r="KY71" s="1">
        <v>42</v>
      </c>
      <c r="KZ71" s="1">
        <v>6</v>
      </c>
      <c r="LA71" s="1">
        <v>0.28999999999999998</v>
      </c>
      <c r="LB71" s="1">
        <f t="shared" si="3518"/>
        <v>0.22499999999999998</v>
      </c>
      <c r="LC71" s="1">
        <f t="shared" si="3519"/>
        <v>7.8825503355704685</v>
      </c>
      <c r="LD71" s="1">
        <f t="shared" si="3520"/>
        <v>1.1823825503355702E-2</v>
      </c>
      <c r="LE71" s="1">
        <f t="shared" si="3521"/>
        <v>90.322331910101838</v>
      </c>
      <c r="LF71" s="1"/>
      <c r="LG71" s="1"/>
      <c r="LH71" s="1" t="s">
        <v>11</v>
      </c>
      <c r="LI71" s="1" t="s">
        <v>41</v>
      </c>
      <c r="LJ71" s="1">
        <v>43</v>
      </c>
      <c r="LK71" s="1">
        <v>6</v>
      </c>
      <c r="LL71" s="1">
        <v>0.05</v>
      </c>
      <c r="LM71" s="1">
        <f t="shared" si="3522"/>
        <v>1.3000000000000005E-2</v>
      </c>
      <c r="LN71" s="1">
        <f t="shared" si="3523"/>
        <v>-0.18581081081081061</v>
      </c>
      <c r="LO71" s="1">
        <f t="shared" si="3524"/>
        <v>-2.7871621621621592E-4</v>
      </c>
      <c r="LP71" s="1">
        <f t="shared" si="3525"/>
        <v>-2.1291162139245103</v>
      </c>
      <c r="LQ71" s="1"/>
      <c r="LR71" s="1"/>
      <c r="LS71" s="1" t="s">
        <v>11</v>
      </c>
      <c r="LT71" s="1" t="s">
        <v>42</v>
      </c>
      <c r="LU71" s="1">
        <v>44</v>
      </c>
      <c r="LV71" s="1">
        <v>6</v>
      </c>
      <c r="LW71" s="1">
        <v>7.8E-2</v>
      </c>
      <c r="LX71" s="1">
        <f t="shared" si="3526"/>
        <v>3.5000000000000003E-2</v>
      </c>
      <c r="LY71" s="1">
        <f t="shared" si="4250"/>
        <v>-0.32740213523131673</v>
      </c>
      <c r="LZ71" s="1">
        <f t="shared" si="3527"/>
        <v>-4.9110320284697512E-4</v>
      </c>
      <c r="MA71" s="1">
        <f t="shared" si="3528"/>
        <v>-3.7515427199995042</v>
      </c>
      <c r="MB71" s="1"/>
      <c r="MC71" s="1"/>
      <c r="MD71" s="1" t="s">
        <v>11</v>
      </c>
      <c r="ME71" s="1" t="s">
        <v>43</v>
      </c>
      <c r="MF71" s="1">
        <v>46</v>
      </c>
      <c r="MG71" s="1">
        <v>6</v>
      </c>
      <c r="MH71" s="1">
        <v>0.104</v>
      </c>
      <c r="MI71" s="1">
        <f t="shared" si="3529"/>
        <v>5.1999999999999998E-2</v>
      </c>
      <c r="MJ71" s="1">
        <f t="shared" si="3530"/>
        <v>1.0203389830508474</v>
      </c>
      <c r="MK71" s="1">
        <f t="shared" si="3531"/>
        <v>1.5305084745762712E-3</v>
      </c>
      <c r="ML71" s="1">
        <f t="shared" si="3532"/>
        <v>11.691570921159839</v>
      </c>
      <c r="MM71" s="1"/>
      <c r="MN71" s="1"/>
      <c r="MO71" s="1" t="s">
        <v>11</v>
      </c>
      <c r="MP71" s="1" t="s">
        <v>44</v>
      </c>
      <c r="MQ71" s="1">
        <v>52</v>
      </c>
      <c r="MR71" s="1">
        <v>6</v>
      </c>
      <c r="MS71" s="1">
        <v>0.158</v>
      </c>
      <c r="MT71" s="1">
        <f t="shared" si="3533"/>
        <v>9.5000000000000001E-2</v>
      </c>
      <c r="MU71" s="1">
        <f t="shared" si="3534"/>
        <v>2.65993265993266</v>
      </c>
      <c r="MV71" s="1">
        <f t="shared" si="3535"/>
        <v>3.9898989898989904E-3</v>
      </c>
      <c r="MW71" s="1">
        <f t="shared" si="3536"/>
        <v>30.478881877202824</v>
      </c>
      <c r="MX71" s="1"/>
      <c r="MY71" s="1"/>
      <c r="MZ71" s="1" t="s">
        <v>11</v>
      </c>
      <c r="NA71" s="1" t="s">
        <v>45</v>
      </c>
      <c r="NB71" s="1">
        <v>53</v>
      </c>
      <c r="NC71" s="1">
        <v>6</v>
      </c>
      <c r="ND71" s="1">
        <v>0.16700000000000001</v>
      </c>
      <c r="NE71" s="1">
        <f t="shared" si="3537"/>
        <v>7.400000000000001E-2</v>
      </c>
      <c r="NF71" s="1">
        <f t="shared" si="3538"/>
        <v>1.8074324324324325</v>
      </c>
      <c r="NG71" s="1">
        <f t="shared" si="3539"/>
        <v>2.7111486486486487E-3</v>
      </c>
      <c r="NH71" s="1">
        <f t="shared" si="3540"/>
        <v>20.71049408090208</v>
      </c>
      <c r="NI71" s="1"/>
      <c r="NJ71" s="1"/>
      <c r="NK71" s="1" t="s">
        <v>11</v>
      </c>
      <c r="NL71" s="1" t="s">
        <v>46</v>
      </c>
      <c r="NM71" s="1">
        <v>56</v>
      </c>
      <c r="NN71" s="1">
        <v>6</v>
      </c>
      <c r="NO71" s="1">
        <v>0.193</v>
      </c>
      <c r="NP71" s="1">
        <f t="shared" si="3541"/>
        <v>0.10100000000000001</v>
      </c>
      <c r="NQ71" s="1">
        <f t="shared" si="3542"/>
        <v>2.7830508474576274</v>
      </c>
      <c r="NR71" s="1">
        <f t="shared" si="3543"/>
        <v>4.1745762711864415E-3</v>
      </c>
      <c r="NS71" s="1">
        <f t="shared" si="3544"/>
        <v>31.889633642100431</v>
      </c>
      <c r="NT71" s="1"/>
      <c r="NU71" s="1"/>
      <c r="NV71" s="1" t="s">
        <v>11</v>
      </c>
      <c r="NW71" s="1" t="s">
        <v>47</v>
      </c>
      <c r="NX71" s="1">
        <v>57</v>
      </c>
      <c r="NY71" s="1">
        <v>6</v>
      </c>
      <c r="NZ71" s="1">
        <v>1.7999999999999999E-2</v>
      </c>
      <c r="OA71" s="1">
        <f t="shared" si="3545"/>
        <v>0.03</v>
      </c>
      <c r="OB71" s="1">
        <f t="shared" si="3546"/>
        <v>1.6945337620578778</v>
      </c>
      <c r="OC71" s="1">
        <f t="shared" si="3547"/>
        <v>2.5418006430868167E-3</v>
      </c>
      <c r="OD71" s="1">
        <f t="shared" si="3548"/>
        <v>19.416842820374896</v>
      </c>
      <c r="OE71" s="1"/>
      <c r="OF71" s="1"/>
      <c r="OG71" s="1" t="s">
        <v>11</v>
      </c>
      <c r="OH71" s="1" t="s">
        <v>48</v>
      </c>
      <c r="OI71" s="1">
        <v>58</v>
      </c>
      <c r="OJ71" s="1">
        <v>6</v>
      </c>
      <c r="OK71" s="1">
        <v>3.5000000000000003E-2</v>
      </c>
      <c r="OL71" s="1">
        <f t="shared" si="3549"/>
        <v>4.7E-2</v>
      </c>
      <c r="OM71" s="1">
        <f t="shared" si="3550"/>
        <v>2.241935483870968</v>
      </c>
      <c r="ON71" s="1">
        <f t="shared" si="3551"/>
        <v>3.3629032258064521E-3</v>
      </c>
      <c r="OO71" s="1">
        <f t="shared" si="3552"/>
        <v>25.689254400501515</v>
      </c>
      <c r="OP71" s="1"/>
      <c r="OQ71" s="1"/>
      <c r="OR71" s="1" t="s">
        <v>11</v>
      </c>
      <c r="OS71" s="1" t="s">
        <v>49</v>
      </c>
      <c r="OT71" s="1">
        <v>59</v>
      </c>
      <c r="OU71" s="1">
        <v>6</v>
      </c>
      <c r="OV71" s="1">
        <v>4.3999999999999997E-2</v>
      </c>
      <c r="OW71" s="1">
        <f t="shared" si="3553"/>
        <v>5.5999999999999994E-2</v>
      </c>
      <c r="OX71" s="1">
        <f t="shared" si="3554"/>
        <v>2.6032258064516127</v>
      </c>
      <c r="OY71" s="1">
        <f t="shared" si="3555"/>
        <v>3.9048387096774191E-3</v>
      </c>
      <c r="OZ71" s="1">
        <f t="shared" si="3556"/>
        <v>29.829105469359305</v>
      </c>
      <c r="PA71" s="1"/>
      <c r="PB71" s="1"/>
      <c r="PC71" s="1" t="s">
        <v>11</v>
      </c>
      <c r="PD71" s="1" t="s">
        <v>50</v>
      </c>
      <c r="PE71" s="1">
        <v>60</v>
      </c>
      <c r="PF71" s="1">
        <v>6</v>
      </c>
      <c r="PG71" s="1">
        <v>5.2999999999999999E-2</v>
      </c>
      <c r="PH71" s="1">
        <f t="shared" si="3557"/>
        <v>6.5000000000000002E-2</v>
      </c>
      <c r="PI71" s="1">
        <f t="shared" si="3558"/>
        <v>2.9387096774193551</v>
      </c>
      <c r="PJ71" s="1">
        <f t="shared" si="3559"/>
        <v>4.4080645161290325E-3</v>
      </c>
      <c r="PK71" s="1">
        <f t="shared" si="3560"/>
        <v>33.673252890441553</v>
      </c>
      <c r="PL71" s="1"/>
      <c r="PM71" s="1"/>
      <c r="PN71" s="1" t="s">
        <v>11</v>
      </c>
      <c r="PO71" s="1" t="s">
        <v>51</v>
      </c>
      <c r="PP71" s="1">
        <v>63</v>
      </c>
      <c r="PQ71" s="1">
        <v>6</v>
      </c>
      <c r="PR71" s="1">
        <v>7.5999999999999998E-2</v>
      </c>
      <c r="PS71" s="1">
        <f t="shared" si="3561"/>
        <v>0.09</v>
      </c>
      <c r="PT71" s="1">
        <f t="shared" si="3562"/>
        <v>3.7637540453074432</v>
      </c>
      <c r="PU71" s="1">
        <f t="shared" si="3563"/>
        <v>5.6456310679611653E-3</v>
      </c>
      <c r="PV71" s="1">
        <f t="shared" si="3564"/>
        <v>43.127037270437519</v>
      </c>
      <c r="PW71" s="1"/>
      <c r="PX71" s="1"/>
      <c r="PY71" s="1" t="s">
        <v>11</v>
      </c>
      <c r="PZ71" s="1" t="s">
        <v>52</v>
      </c>
      <c r="QA71" s="1">
        <v>64</v>
      </c>
      <c r="QB71" s="1">
        <v>6</v>
      </c>
      <c r="QC71" s="1">
        <v>8.1000000000000003E-2</v>
      </c>
      <c r="QD71" s="1">
        <f t="shared" si="3565"/>
        <v>8.2000000000000003E-2</v>
      </c>
      <c r="QE71" s="1">
        <f t="shared" si="3566"/>
        <v>3.4741935483870967</v>
      </c>
      <c r="QF71" s="1">
        <f t="shared" si="3567"/>
        <v>5.2112903225806449E-3</v>
      </c>
      <c r="QG71" s="1">
        <f t="shared" si="3568"/>
        <v>39.809103581784356</v>
      </c>
      <c r="QH71" s="1"/>
      <c r="QI71" s="1"/>
      <c r="QJ71" s="1" t="s">
        <v>11</v>
      </c>
      <c r="QK71" s="1" t="s">
        <v>53</v>
      </c>
      <c r="QL71" s="1">
        <v>65</v>
      </c>
      <c r="QM71" s="1">
        <v>6</v>
      </c>
      <c r="QN71" s="1">
        <v>9.2999999999999999E-2</v>
      </c>
      <c r="QO71" s="1">
        <f t="shared" si="3569"/>
        <v>9.5000000000000001E-2</v>
      </c>
      <c r="QP71" s="1">
        <f t="shared" si="3570"/>
        <v>3.8932038834951457</v>
      </c>
      <c r="QQ71" s="1">
        <f t="shared" si="3571"/>
        <v>5.8398058252427188E-3</v>
      </c>
      <c r="QR71" s="1">
        <f t="shared" si="3572"/>
        <v>44.610340357984818</v>
      </c>
      <c r="QS71" s="1"/>
      <c r="QT71" s="1"/>
      <c r="QU71" s="1" t="s">
        <v>11</v>
      </c>
      <c r="QV71" s="1" t="s">
        <v>54</v>
      </c>
      <c r="QW71" s="1">
        <v>66</v>
      </c>
      <c r="QX71" s="1">
        <v>6</v>
      </c>
      <c r="QY71" s="1">
        <v>0.105</v>
      </c>
      <c r="QZ71" s="1">
        <f t="shared" si="3573"/>
        <v>0.104</v>
      </c>
      <c r="RA71" s="1">
        <f t="shared" si="3574"/>
        <v>4.2339743589743586</v>
      </c>
      <c r="RB71" s="1">
        <f t="shared" si="3575"/>
        <v>6.350961538461538E-3</v>
      </c>
      <c r="RC71" s="1">
        <f t="shared" si="3576"/>
        <v>48.515064423304615</v>
      </c>
      <c r="RD71" s="1"/>
      <c r="RE71" s="1"/>
      <c r="RF71" s="1" t="s">
        <v>11</v>
      </c>
      <c r="RG71" s="1" t="s">
        <v>55</v>
      </c>
      <c r="RH71" s="1">
        <v>67</v>
      </c>
      <c r="RI71" s="1">
        <v>6</v>
      </c>
      <c r="RJ71" s="1">
        <v>0.11600000000000001</v>
      </c>
      <c r="RK71" s="1">
        <f t="shared" si="3577"/>
        <v>0.11700000000000001</v>
      </c>
      <c r="RL71" s="1">
        <f t="shared" si="3578"/>
        <v>4.634615384615385</v>
      </c>
      <c r="RM71" s="1">
        <f t="shared" si="3579"/>
        <v>6.9519230769230778E-3</v>
      </c>
      <c r="RN71" s="1">
        <f t="shared" si="3580"/>
        <v>53.105816166615057</v>
      </c>
      <c r="RO71" s="1"/>
      <c r="RP71" s="1"/>
      <c r="RQ71" s="1" t="s">
        <v>11</v>
      </c>
      <c r="RR71" s="1" t="s">
        <v>56</v>
      </c>
      <c r="RS71" s="1">
        <v>70</v>
      </c>
      <c r="RT71" s="1">
        <v>6</v>
      </c>
      <c r="RU71" s="1">
        <v>0.14199999999999999</v>
      </c>
      <c r="RV71" s="1">
        <f t="shared" si="3581"/>
        <v>0.13599999999999998</v>
      </c>
      <c r="RW71" s="1">
        <f t="shared" si="3582"/>
        <v>5.2147435897435894</v>
      </c>
      <c r="RX71" s="1">
        <f t="shared" si="3583"/>
        <v>7.822115384615384E-3</v>
      </c>
      <c r="RY71" s="1">
        <f t="shared" si="3584"/>
        <v>59.753224690928548</v>
      </c>
      <c r="RZ71" s="1"/>
      <c r="SA71" s="1"/>
      <c r="SB71" s="2" t="s">
        <v>11</v>
      </c>
      <c r="SC71" s="1" t="s">
        <v>57</v>
      </c>
      <c r="SD71" s="1">
        <v>71</v>
      </c>
      <c r="SE71" s="2">
        <v>6</v>
      </c>
      <c r="SF71" s="1">
        <v>3.7999999999999999E-2</v>
      </c>
      <c r="SG71" s="1">
        <f t="shared" si="3585"/>
        <v>3.4000000000000002E-2</v>
      </c>
      <c r="SH71" s="1">
        <f t="shared" si="3586"/>
        <v>1.9178082191780823</v>
      </c>
      <c r="SI71" s="1">
        <f t="shared" si="3587"/>
        <v>2.8767123287671234E-3</v>
      </c>
      <c r="SJ71" s="1">
        <f t="shared" si="3588"/>
        <v>21.97523683811502</v>
      </c>
      <c r="SK71" s="1"/>
      <c r="SL71" s="1"/>
      <c r="SM71" s="2" t="s">
        <v>11</v>
      </c>
      <c r="SN71" s="1" t="s">
        <v>58</v>
      </c>
      <c r="SO71" s="1">
        <v>72</v>
      </c>
      <c r="SP71" s="2">
        <v>6</v>
      </c>
      <c r="SQ71" s="1">
        <v>5.8000000000000003E-2</v>
      </c>
      <c r="SR71" s="1">
        <f t="shared" si="3589"/>
        <v>5.2000000000000005E-2</v>
      </c>
      <c r="SS71" s="1">
        <f t="shared" si="3590"/>
        <v>2.463917525773196</v>
      </c>
      <c r="ST71" s="1">
        <f t="shared" si="3591"/>
        <v>3.6958762886597943E-3</v>
      </c>
      <c r="SU71" s="1">
        <f t="shared" si="3592"/>
        <v>28.232839257333787</v>
      </c>
      <c r="SV71" s="1"/>
      <c r="SW71" s="1"/>
      <c r="SX71" s="2" t="s">
        <v>11</v>
      </c>
      <c r="SY71" s="1" t="s">
        <v>59</v>
      </c>
      <c r="SZ71" s="1">
        <v>73</v>
      </c>
      <c r="TA71" s="2">
        <v>6</v>
      </c>
      <c r="TB71" s="1">
        <v>7.0999999999999994E-2</v>
      </c>
      <c r="TC71" s="1">
        <f t="shared" si="3593"/>
        <v>6.4999999999999988E-2</v>
      </c>
      <c r="TD71" s="1">
        <f t="shared" si="3594"/>
        <v>2.8551724137931029</v>
      </c>
      <c r="TE71" s="1">
        <f t="shared" si="3595"/>
        <v>4.2827586206896544E-3</v>
      </c>
      <c r="TF71" s="1">
        <f t="shared" si="3596"/>
        <v>32.716039789237044</v>
      </c>
      <c r="TG71" s="1"/>
      <c r="TH71" s="1"/>
      <c r="TI71" s="2" t="s">
        <v>11</v>
      </c>
      <c r="TJ71" s="1" t="s">
        <v>60</v>
      </c>
      <c r="TK71" s="1">
        <v>74</v>
      </c>
      <c r="TL71" s="2">
        <v>6</v>
      </c>
      <c r="TM71" s="1">
        <v>8.2000000000000003E-2</v>
      </c>
      <c r="TN71" s="1">
        <f t="shared" si="3597"/>
        <v>7.5999999999999998E-2</v>
      </c>
      <c r="TO71" s="1">
        <f t="shared" si="3598"/>
        <v>3.2302405498281788</v>
      </c>
      <c r="TP71" s="1">
        <f t="shared" si="3599"/>
        <v>4.8453608247422683E-3</v>
      </c>
      <c r="TQ71" s="1">
        <f t="shared" si="3600"/>
        <v>37.013764158847636</v>
      </c>
      <c r="TR71" s="1"/>
      <c r="TS71" s="1"/>
      <c r="TT71" s="2" t="s">
        <v>11</v>
      </c>
      <c r="TU71" s="1" t="s">
        <v>61</v>
      </c>
      <c r="TV71" s="1">
        <v>77</v>
      </c>
      <c r="TW71" s="2">
        <v>6</v>
      </c>
      <c r="TX71" s="1">
        <v>0.108</v>
      </c>
      <c r="TY71" s="1">
        <f t="shared" si="3601"/>
        <v>9.9000000000000005E-2</v>
      </c>
      <c r="TZ71" s="1">
        <f t="shared" si="3602"/>
        <v>3.993127147766323</v>
      </c>
      <c r="UA71" s="1">
        <f t="shared" si="3603"/>
        <v>5.9896907216494847E-3</v>
      </c>
      <c r="UB71" s="1">
        <f t="shared" si="3604"/>
        <v>45.755312715511657</v>
      </c>
      <c r="UC71" s="1"/>
      <c r="UD71" s="1"/>
      <c r="UE71" s="2" t="s">
        <v>11</v>
      </c>
      <c r="UF71" s="1" t="s">
        <v>62</v>
      </c>
      <c r="UG71" s="1">
        <v>78</v>
      </c>
      <c r="UH71" s="2">
        <v>6</v>
      </c>
      <c r="UI71" s="1">
        <v>0.11799999999999999</v>
      </c>
      <c r="UJ71" s="1">
        <f t="shared" si="3605"/>
        <v>0.10999999999999999</v>
      </c>
      <c r="UK71" s="1">
        <f t="shared" si="3606"/>
        <v>3.968858131487889</v>
      </c>
      <c r="UL71" s="1">
        <f t="shared" si="3607"/>
        <v>5.953287197231834E-3</v>
      </c>
      <c r="UM71" s="1">
        <f t="shared" si="3608"/>
        <v>45.477225795655187</v>
      </c>
      <c r="UN71" s="1"/>
      <c r="UO71" s="1"/>
      <c r="UP71" s="2" t="s">
        <v>11</v>
      </c>
      <c r="UQ71" s="1" t="s">
        <v>63</v>
      </c>
      <c r="UR71" s="1">
        <v>79</v>
      </c>
      <c r="US71" s="2">
        <v>6</v>
      </c>
      <c r="UT71" s="1">
        <v>0.122</v>
      </c>
      <c r="UU71" s="1">
        <f t="shared" si="3609"/>
        <v>0.113</v>
      </c>
      <c r="UV71" s="1">
        <f t="shared" si="3610"/>
        <v>4.4689655172413785</v>
      </c>
      <c r="UW71" s="1">
        <f t="shared" si="3611"/>
        <v>6.7034482758620674E-3</v>
      </c>
      <c r="UX71" s="1">
        <f t="shared" si="3612"/>
        <v>51.207714452718854</v>
      </c>
      <c r="UY71" s="1"/>
      <c r="UZ71" s="1"/>
      <c r="VA71" s="2" t="s">
        <v>11</v>
      </c>
      <c r="VB71" s="1" t="s">
        <v>64</v>
      </c>
      <c r="VC71" s="1">
        <v>80</v>
      </c>
      <c r="VD71" s="2">
        <v>6</v>
      </c>
      <c r="VE71" s="1">
        <v>0.13300000000000001</v>
      </c>
      <c r="VF71" s="1">
        <f t="shared" si="3613"/>
        <v>0.12300000000000001</v>
      </c>
      <c r="VG71" s="1">
        <f t="shared" si="2764"/>
        <v>4.7862068965517244</v>
      </c>
      <c r="VH71" s="1">
        <f t="shared" si="3614"/>
        <v>7.179310344827587E-3</v>
      </c>
      <c r="VI71" s="1">
        <f t="shared" si="3615"/>
        <v>54.842829984856323</v>
      </c>
      <c r="VJ71" s="1"/>
      <c r="VK71" s="1"/>
      <c r="VL71" s="2" t="s">
        <v>11</v>
      </c>
      <c r="VM71" s="1" t="s">
        <v>65</v>
      </c>
      <c r="VN71" s="1">
        <v>84</v>
      </c>
      <c r="VO71" s="2">
        <v>6</v>
      </c>
      <c r="VP71" s="1">
        <v>0.158</v>
      </c>
      <c r="VQ71" s="1">
        <f t="shared" si="3616"/>
        <v>0.14599999999999999</v>
      </c>
      <c r="VR71" s="1">
        <f t="shared" si="3617"/>
        <v>5.5876288659793811</v>
      </c>
      <c r="VS71" s="1">
        <f t="shared" si="3618"/>
        <v>8.3814432989690723E-3</v>
      </c>
      <c r="VT71" s="1">
        <f t="shared" si="3619"/>
        <v>64.025936725836445</v>
      </c>
      <c r="VU71" s="1"/>
      <c r="VV71" s="1"/>
      <c r="VW71" s="2" t="s">
        <v>11</v>
      </c>
      <c r="VX71" s="1" t="s">
        <v>66</v>
      </c>
      <c r="VY71" s="1">
        <v>85</v>
      </c>
      <c r="VZ71" s="2">
        <v>6</v>
      </c>
      <c r="WA71" s="1">
        <v>4.4999999999999998E-2</v>
      </c>
      <c r="WB71" s="1">
        <f t="shared" si="3620"/>
        <v>0.04</v>
      </c>
      <c r="WC71" s="1">
        <f t="shared" si="3621"/>
        <v>1.627177700348432</v>
      </c>
      <c r="WD71" s="1">
        <f t="shared" si="3622"/>
        <v>2.4407665505226479E-3</v>
      </c>
      <c r="WE71" s="1">
        <f t="shared" si="3623"/>
        <v>18.645042285917846</v>
      </c>
      <c r="WF71" s="1"/>
      <c r="WG71" s="1"/>
      <c r="WH71" s="2" t="s">
        <v>11</v>
      </c>
      <c r="WI71" s="1" t="s">
        <v>67</v>
      </c>
      <c r="WJ71" s="1">
        <v>86</v>
      </c>
      <c r="WK71" s="2">
        <v>6</v>
      </c>
      <c r="WL71" s="1">
        <v>6.9000000000000006E-2</v>
      </c>
      <c r="WM71" s="1">
        <f t="shared" si="3624"/>
        <v>6.1000000000000006E-2</v>
      </c>
      <c r="WN71" s="1">
        <f t="shared" si="3625"/>
        <v>2.2743055555555558</v>
      </c>
      <c r="WO71" s="1">
        <f t="shared" si="3626"/>
        <v>3.4114583333333336E-3</v>
      </c>
      <c r="WP71" s="1">
        <f t="shared" si="3627"/>
        <v>26.060167396192206</v>
      </c>
      <c r="WQ71" s="1"/>
      <c r="WR71" s="1"/>
      <c r="WS71" s="2" t="s">
        <v>11</v>
      </c>
      <c r="WT71" s="1" t="s">
        <v>68</v>
      </c>
      <c r="WU71" s="1">
        <v>87</v>
      </c>
      <c r="WV71" s="2">
        <v>6</v>
      </c>
      <c r="WW71" s="1">
        <v>7.8E-2</v>
      </c>
      <c r="WX71" s="1">
        <f t="shared" si="3628"/>
        <v>7.0999999999999994E-2</v>
      </c>
      <c r="WY71" s="1">
        <f t="shared" si="3629"/>
        <v>2.6132404181184667</v>
      </c>
      <c r="WZ71" s="1">
        <f t="shared" si="3630"/>
        <v>3.9198606271777002E-3</v>
      </c>
      <c r="XA71" s="1">
        <f t="shared" si="3631"/>
        <v>29.943858060895902</v>
      </c>
      <c r="XB71" s="1"/>
      <c r="XC71" s="1"/>
      <c r="XD71" s="2" t="s">
        <v>11</v>
      </c>
      <c r="XE71" s="1" t="s">
        <v>69</v>
      </c>
      <c r="XF71" s="1">
        <v>88</v>
      </c>
      <c r="XG71" s="2">
        <v>6</v>
      </c>
      <c r="XH71" s="1">
        <v>8.7999999999999995E-2</v>
      </c>
      <c r="XI71" s="1">
        <f t="shared" si="3632"/>
        <v>7.9000000000000001E-2</v>
      </c>
      <c r="XJ71" s="1">
        <f t="shared" si="3633"/>
        <v>2.8611111111111112</v>
      </c>
      <c r="XK71" s="1">
        <f t="shared" si="3634"/>
        <v>4.2916666666666667E-3</v>
      </c>
      <c r="XL71" s="1">
        <f t="shared" si="3635"/>
        <v>32.784088449560883</v>
      </c>
      <c r="XM71" s="1"/>
      <c r="XN71" s="1"/>
      <c r="XO71" s="2" t="s">
        <v>11</v>
      </c>
      <c r="XP71" s="1" t="s">
        <v>70</v>
      </c>
      <c r="XQ71" s="1">
        <v>91</v>
      </c>
      <c r="XR71" s="2">
        <v>6</v>
      </c>
      <c r="XS71" s="1">
        <v>0.114</v>
      </c>
      <c r="XT71" s="1">
        <f t="shared" si="3636"/>
        <v>0.10300000000000001</v>
      </c>
      <c r="XU71" s="1">
        <f t="shared" si="3637"/>
        <v>3.6851211072664367</v>
      </c>
      <c r="XV71" s="1">
        <f t="shared" si="3638"/>
        <v>5.5276816608996549E-3</v>
      </c>
      <c r="XW71" s="1">
        <f t="shared" si="3639"/>
        <v>42.226020464143659</v>
      </c>
      <c r="XX71" s="1"/>
      <c r="XY71" s="1"/>
      <c r="XZ71" s="2" t="s">
        <v>11</v>
      </c>
      <c r="YA71" s="1" t="s">
        <v>71</v>
      </c>
      <c r="YB71" s="1">
        <v>92</v>
      </c>
      <c r="YC71" s="2">
        <v>6</v>
      </c>
      <c r="YD71" s="1">
        <v>0.14099999999999999</v>
      </c>
      <c r="YE71" s="1">
        <f t="shared" si="3640"/>
        <v>0.12999999999999998</v>
      </c>
      <c r="YF71" s="1">
        <f t="shared" si="3641"/>
        <v>4.7216494845360808</v>
      </c>
      <c r="YG71" s="1">
        <f t="shared" si="3642"/>
        <v>7.0824742268041216E-3</v>
      </c>
      <c r="YH71" s="1">
        <f t="shared" si="3643"/>
        <v>54.103097823677274</v>
      </c>
      <c r="YI71" s="1"/>
      <c r="YJ71" s="1"/>
      <c r="YK71" s="2" t="s">
        <v>11</v>
      </c>
      <c r="YL71" s="1" t="s">
        <v>72</v>
      </c>
      <c r="YM71" s="1">
        <v>93</v>
      </c>
      <c r="YN71" s="2">
        <v>6</v>
      </c>
      <c r="YO71" s="1">
        <v>0.13800000000000001</v>
      </c>
      <c r="YP71" s="1">
        <f t="shared" si="3644"/>
        <v>0.127</v>
      </c>
      <c r="YQ71" s="1">
        <f t="shared" si="3645"/>
        <v>4.5665529010238908</v>
      </c>
      <c r="YR71" s="1">
        <f t="shared" si="3646"/>
        <v>6.849829351535836E-3</v>
      </c>
      <c r="YS71" s="1">
        <f t="shared" si="3647"/>
        <v>52.325921085471634</v>
      </c>
      <c r="YT71" s="1"/>
      <c r="YU71" s="1"/>
      <c r="YV71" s="2" t="s">
        <v>11</v>
      </c>
      <c r="YW71" s="1" t="s">
        <v>73</v>
      </c>
      <c r="YX71" s="1">
        <v>94</v>
      </c>
      <c r="YY71" s="2">
        <v>6</v>
      </c>
      <c r="YZ71" s="1">
        <v>0.15</v>
      </c>
      <c r="ZA71" s="1">
        <f t="shared" si="3648"/>
        <v>0.13699999999999998</v>
      </c>
      <c r="ZB71" s="1">
        <f t="shared" si="3649"/>
        <v>4.8571428571428568</v>
      </c>
      <c r="ZC71" s="1">
        <f t="shared" si="3650"/>
        <v>7.2857142857142851E-3</v>
      </c>
      <c r="ZD71" s="1">
        <f t="shared" si="3651"/>
        <v>55.655650849185179</v>
      </c>
      <c r="ZE71" s="1"/>
      <c r="ZF71" s="1"/>
      <c r="ZG71" s="2" t="s">
        <v>11</v>
      </c>
      <c r="ZH71" s="1" t="s">
        <v>74</v>
      </c>
      <c r="ZI71" s="1">
        <v>95</v>
      </c>
      <c r="ZJ71" s="2">
        <v>6</v>
      </c>
      <c r="ZK71" s="1">
        <v>0.151</v>
      </c>
      <c r="ZL71" s="1">
        <f t="shared" si="3652"/>
        <v>0.13799999999999998</v>
      </c>
      <c r="ZM71" s="1">
        <f t="shared" si="3653"/>
        <v>4.9115646258503389</v>
      </c>
      <c r="ZN71" s="1">
        <f t="shared" si="3654"/>
        <v>7.3673469387755082E-3</v>
      </c>
      <c r="ZO71" s="1">
        <f t="shared" si="3655"/>
        <v>56.279243575786687</v>
      </c>
      <c r="ZP71" s="1"/>
      <c r="ZQ71" s="1"/>
      <c r="ZR71" s="2" t="s">
        <v>11</v>
      </c>
      <c r="ZS71" s="1" t="s">
        <v>75</v>
      </c>
      <c r="ZT71" s="1">
        <v>99</v>
      </c>
      <c r="ZU71" s="2">
        <v>6</v>
      </c>
      <c r="ZV71" s="1">
        <v>0.20599999999999999</v>
      </c>
      <c r="ZW71" s="1">
        <f t="shared" si="3656"/>
        <v>0.191</v>
      </c>
      <c r="ZX71" s="1">
        <f t="shared" si="3657"/>
        <v>6.6095890410958908</v>
      </c>
      <c r="ZY71" s="1">
        <f t="shared" si="3658"/>
        <v>9.9143835616438362E-3</v>
      </c>
      <c r="ZZ71" s="1">
        <f t="shared" si="3659"/>
        <v>75.736084102789277</v>
      </c>
      <c r="AAA71" s="1"/>
      <c r="AAB71" s="1"/>
      <c r="AAC71" s="2" t="s">
        <v>11</v>
      </c>
      <c r="AAD71" s="1" t="s">
        <v>76</v>
      </c>
      <c r="AAE71" s="1">
        <v>100</v>
      </c>
      <c r="AAF71" s="2">
        <v>6</v>
      </c>
      <c r="AAG71" s="1">
        <v>3.7999999999999999E-2</v>
      </c>
      <c r="AAH71" s="1">
        <f t="shared" si="3660"/>
        <v>3.5999999999999997E-2</v>
      </c>
      <c r="AAI71" s="1">
        <f t="shared" si="3661"/>
        <v>2.1413793103448278</v>
      </c>
      <c r="AAJ71" s="1">
        <f t="shared" si="3662"/>
        <v>3.2120689655172419E-3</v>
      </c>
      <c r="AAK71" s="1">
        <f t="shared" si="3663"/>
        <v>24.537029841927794</v>
      </c>
      <c r="AAL71" s="1"/>
      <c r="AAM71" s="1"/>
      <c r="AAN71" s="2" t="s">
        <v>11</v>
      </c>
      <c r="AAO71" s="1" t="s">
        <v>77</v>
      </c>
      <c r="AAP71" s="1">
        <v>101</v>
      </c>
      <c r="AAQ71" s="2">
        <v>6</v>
      </c>
      <c r="AAR71" s="1">
        <v>5.5E-2</v>
      </c>
      <c r="AAS71" s="1">
        <f t="shared" si="3664"/>
        <v>4.8000000000000001E-2</v>
      </c>
      <c r="AAT71" s="1">
        <f t="shared" si="3665"/>
        <v>2.3598615916955019</v>
      </c>
      <c r="AAU71" s="1">
        <f t="shared" si="3666"/>
        <v>3.5397923875432531E-3</v>
      </c>
      <c r="AAV71" s="1">
        <f t="shared" si="3667"/>
        <v>27.040512635254437</v>
      </c>
      <c r="AAW71" s="1"/>
      <c r="AAX71" s="1"/>
      <c r="AAY71" s="2" t="s">
        <v>11</v>
      </c>
      <c r="AAZ71" s="1" t="s">
        <v>78</v>
      </c>
      <c r="ABA71" s="1">
        <v>102</v>
      </c>
      <c r="ABB71" s="2">
        <v>6</v>
      </c>
      <c r="ABC71" s="1">
        <v>6.2E-2</v>
      </c>
      <c r="ABD71" s="1">
        <f t="shared" si="3668"/>
        <v>5.5E-2</v>
      </c>
      <c r="ABE71" s="1">
        <f t="shared" si="3669"/>
        <v>2.6482758620689655</v>
      </c>
      <c r="ABF71" s="1">
        <f t="shared" si="3670"/>
        <v>3.9724137931034485E-3</v>
      </c>
      <c r="ABG71" s="1">
        <f t="shared" si="3671"/>
        <v>30.345312268277848</v>
      </c>
      <c r="ABH71" s="1"/>
      <c r="ABI71" s="1"/>
      <c r="ABJ71" s="2" t="s">
        <v>11</v>
      </c>
      <c r="ABK71" s="1" t="s">
        <v>79</v>
      </c>
      <c r="ABL71" s="1">
        <v>112</v>
      </c>
      <c r="ABM71" s="2">
        <v>6</v>
      </c>
      <c r="ABN71" s="1">
        <v>0.13400000000000001</v>
      </c>
      <c r="ABO71" s="1">
        <f t="shared" si="4251"/>
        <v>0.11700000000000001</v>
      </c>
      <c r="ABP71" s="1">
        <f t="shared" si="3672"/>
        <v>4.8299319727891161</v>
      </c>
      <c r="ABQ71" s="1">
        <f t="shared" si="3673"/>
        <v>7.2448979591836745E-3</v>
      </c>
      <c r="ABR71" s="1">
        <f t="shared" si="3674"/>
        <v>55.343854485884435</v>
      </c>
      <c r="ABS71" s="1"/>
      <c r="ABT71" s="1"/>
      <c r="ABU71" s="2" t="s">
        <v>11</v>
      </c>
      <c r="ABV71" s="1" t="s">
        <v>80</v>
      </c>
      <c r="ABW71" s="1">
        <v>113</v>
      </c>
      <c r="ABX71" s="2">
        <v>6</v>
      </c>
      <c r="ABY71" s="1">
        <v>5.5E-2</v>
      </c>
      <c r="ABZ71" s="1">
        <f t="shared" si="3675"/>
        <v>4.2000000000000003E-2</v>
      </c>
      <c r="ACA71" s="1">
        <f t="shared" si="3676"/>
        <v>1.1607142857142858</v>
      </c>
      <c r="ACB71" s="1">
        <f t="shared" si="3677"/>
        <v>1.7410714285714288E-3</v>
      </c>
      <c r="ACC71" s="1">
        <f t="shared" si="3678"/>
        <v>13.300063622047933</v>
      </c>
      <c r="ACD71" s="1"/>
      <c r="ACE71" s="1"/>
      <c r="ACF71" s="2" t="s">
        <v>11</v>
      </c>
      <c r="ACG71" s="1" t="s">
        <v>81</v>
      </c>
      <c r="ACH71" s="1">
        <v>114</v>
      </c>
      <c r="ACI71" s="2">
        <v>6</v>
      </c>
      <c r="ACJ71" s="1">
        <v>6.7000000000000004E-2</v>
      </c>
      <c r="ACK71" s="1">
        <f t="shared" si="3679"/>
        <v>5.3000000000000005E-2</v>
      </c>
      <c r="ACL71" s="1">
        <f t="shared" si="3680"/>
        <v>1.4802867383512546</v>
      </c>
      <c r="ACM71" s="1">
        <f t="shared" si="3681"/>
        <v>2.2204301075268817E-3</v>
      </c>
      <c r="ACN71" s="1">
        <f t="shared" si="3682"/>
        <v>16.961889796014585</v>
      </c>
      <c r="ACO71" s="1"/>
      <c r="ACP71" s="1"/>
      <c r="ACQ71" s="2" t="s">
        <v>11</v>
      </c>
      <c r="ACR71" s="1" t="s">
        <v>82</v>
      </c>
      <c r="ACS71" s="1">
        <v>115</v>
      </c>
      <c r="ACT71" s="2">
        <v>6</v>
      </c>
      <c r="ACU71" s="1">
        <v>7.8E-2</v>
      </c>
      <c r="ACV71" s="1">
        <f t="shared" si="3683"/>
        <v>6.4000000000000001E-2</v>
      </c>
      <c r="ACW71" s="1">
        <f t="shared" si="3684"/>
        <v>1.9110320284697508</v>
      </c>
      <c r="ACX71" s="1">
        <f t="shared" si="3685"/>
        <v>2.8665480427046263E-3</v>
      </c>
      <c r="ACY71" s="1">
        <f t="shared" si="3686"/>
        <v>21.897591746084061</v>
      </c>
      <c r="ACZ71" s="1"/>
      <c r="ADA71" s="1"/>
      <c r="ADB71" s="2" t="s">
        <v>11</v>
      </c>
      <c r="ADC71" s="1" t="s">
        <v>83</v>
      </c>
      <c r="ADD71" s="1">
        <v>116</v>
      </c>
      <c r="ADE71" s="2">
        <v>6</v>
      </c>
      <c r="ADF71" s="1">
        <v>8.8999999999999996E-2</v>
      </c>
      <c r="ADG71" s="1">
        <f t="shared" si="3687"/>
        <v>7.2999999999999995E-2</v>
      </c>
      <c r="ADH71" s="1">
        <f t="shared" si="3688"/>
        <v>2.2313167259786475</v>
      </c>
      <c r="ADI71" s="1">
        <f t="shared" si="3689"/>
        <v>3.3469750889679713E-3</v>
      </c>
      <c r="ADJ71" s="1">
        <f t="shared" si="3690"/>
        <v>25.567579189561833</v>
      </c>
      <c r="ADK71" s="1"/>
      <c r="ADL71" s="1"/>
      <c r="ADM71" s="2" t="s">
        <v>11</v>
      </c>
      <c r="ADN71" s="1" t="s">
        <v>84</v>
      </c>
      <c r="ADO71" s="1">
        <v>119</v>
      </c>
      <c r="ADP71" s="2">
        <v>6</v>
      </c>
      <c r="ADQ71" s="1">
        <v>0.114</v>
      </c>
      <c r="ADR71" s="1">
        <f t="shared" si="3691"/>
        <v>9.7000000000000003E-2</v>
      </c>
      <c r="ADS71" s="1">
        <f t="shared" si="3692"/>
        <v>2.5827338129496407</v>
      </c>
      <c r="ADT71" s="1">
        <f t="shared" si="3693"/>
        <v>3.8741007194244611E-3</v>
      </c>
      <c r="ADU71" s="1">
        <f t="shared" si="3694"/>
        <v>29.594297626746169</v>
      </c>
      <c r="ADV71" s="1"/>
      <c r="ADW71" s="1"/>
      <c r="ADX71" s="2" t="s">
        <v>11</v>
      </c>
      <c r="ADY71" s="1" t="s">
        <v>85</v>
      </c>
      <c r="ADZ71" s="1">
        <v>120</v>
      </c>
      <c r="AEA71" s="2">
        <v>6</v>
      </c>
      <c r="AEB71" s="1">
        <v>0.12</v>
      </c>
      <c r="AEC71" s="1">
        <f t="shared" si="3695"/>
        <v>0.10299999999999999</v>
      </c>
      <c r="AED71" s="1">
        <f t="shared" si="3696"/>
        <v>2.7697841726618706</v>
      </c>
      <c r="AEE71" s="1">
        <f t="shared" si="3697"/>
        <v>4.1546762589928059E-3</v>
      </c>
      <c r="AEF71" s="1">
        <f t="shared" si="3698"/>
        <v>31.73761723202583</v>
      </c>
      <c r="AEG71" s="1"/>
      <c r="AEH71" s="1"/>
      <c r="AEI71" s="2" t="s">
        <v>11</v>
      </c>
      <c r="AEJ71" s="1" t="s">
        <v>86</v>
      </c>
      <c r="AEK71" s="1">
        <v>121</v>
      </c>
      <c r="AEL71" s="2">
        <v>6</v>
      </c>
      <c r="AEM71" s="1">
        <v>0.127</v>
      </c>
      <c r="AEN71" s="1">
        <f t="shared" si="3699"/>
        <v>0.109</v>
      </c>
      <c r="AEO71" s="1">
        <f t="shared" si="3700"/>
        <v>3.0251798561151082</v>
      </c>
      <c r="AEP71" s="1">
        <f t="shared" si="3701"/>
        <v>4.5377697841726622E-3</v>
      </c>
      <c r="AEQ71" s="1">
        <f t="shared" si="3702"/>
        <v>34.664072846926913</v>
      </c>
      <c r="AER71" s="1"/>
      <c r="AES71" s="1"/>
      <c r="AET71" s="2" t="s">
        <v>11</v>
      </c>
      <c r="AEU71" s="1" t="s">
        <v>87</v>
      </c>
      <c r="AEV71" s="1">
        <v>122</v>
      </c>
      <c r="AEW71" s="2">
        <v>6</v>
      </c>
      <c r="AEX71" s="1">
        <v>0.13200000000000001</v>
      </c>
      <c r="AEY71" s="1">
        <f t="shared" si="3703"/>
        <v>0.115</v>
      </c>
      <c r="AEZ71" s="1">
        <f t="shared" si="3704"/>
        <v>3.1906474820143886</v>
      </c>
      <c r="AFA71" s="1">
        <f t="shared" si="3705"/>
        <v>4.7859712230215829E-3</v>
      </c>
      <c r="AFB71" s="1">
        <f t="shared" si="3706"/>
        <v>36.560086343905084</v>
      </c>
      <c r="AFC71" s="1"/>
      <c r="AFD71" s="1"/>
      <c r="AFE71" s="2" t="s">
        <v>11</v>
      </c>
      <c r="AFF71" s="1" t="s">
        <v>88</v>
      </c>
      <c r="AFG71" s="1">
        <v>123</v>
      </c>
      <c r="AFH71" s="2">
        <v>6</v>
      </c>
      <c r="AFI71" s="1">
        <v>0.13800000000000001</v>
      </c>
      <c r="AFJ71" s="1">
        <f t="shared" si="3707"/>
        <v>0.12100000000000001</v>
      </c>
      <c r="AFK71" s="1">
        <f t="shared" si="3708"/>
        <v>3.4028776978417277</v>
      </c>
      <c r="AFL71" s="1">
        <f t="shared" si="3709"/>
        <v>5.104316546762592E-3</v>
      </c>
      <c r="AFM71" s="1">
        <f t="shared" si="3710"/>
        <v>38.991929742203176</v>
      </c>
      <c r="AFN71" s="1"/>
      <c r="AFO71" s="1"/>
      <c r="AFP71" s="2" t="s">
        <v>11</v>
      </c>
      <c r="AFQ71" s="1" t="s">
        <v>89</v>
      </c>
      <c r="AFR71" s="1">
        <v>126</v>
      </c>
      <c r="AFS71" s="2">
        <v>6</v>
      </c>
      <c r="AFT71" s="1">
        <v>0.156</v>
      </c>
      <c r="AFU71" s="1">
        <f t="shared" si="3711"/>
        <v>0.13800000000000001</v>
      </c>
      <c r="AFV71" s="1">
        <f t="shared" si="3712"/>
        <v>4.1494661921708191</v>
      </c>
      <c r="AFW71" s="1">
        <f t="shared" si="3713"/>
        <v>6.2241992882562285E-3</v>
      </c>
      <c r="AFX71" s="1">
        <f t="shared" si="3714"/>
        <v>47.546726212167627</v>
      </c>
      <c r="AFY71" s="1"/>
      <c r="AFZ71" s="1"/>
      <c r="AGA71" s="2" t="s">
        <v>11</v>
      </c>
      <c r="AGB71" s="1" t="s">
        <v>90</v>
      </c>
      <c r="AGC71" s="1">
        <v>127</v>
      </c>
      <c r="AGD71" s="2">
        <v>6</v>
      </c>
      <c r="AGE71" s="1">
        <v>4.2999999999999997E-2</v>
      </c>
      <c r="AGF71" s="1">
        <f t="shared" si="3715"/>
        <v>2.7999999999999997E-2</v>
      </c>
      <c r="AGG71" s="1">
        <f t="shared" si="3716"/>
        <v>1.1818181818181817</v>
      </c>
      <c r="AGH71" s="1">
        <f t="shared" si="3717"/>
        <v>1.7727272727272726E-3</v>
      </c>
      <c r="AGI71" s="1">
        <f t="shared" si="3718"/>
        <v>13.54188296063062</v>
      </c>
      <c r="AGJ71" s="1"/>
      <c r="AGK71" s="1"/>
      <c r="AGL71" s="2" t="s">
        <v>11</v>
      </c>
      <c r="AGM71" s="1" t="s">
        <v>91</v>
      </c>
      <c r="AGN71" s="1">
        <v>128</v>
      </c>
      <c r="AGO71" s="2">
        <v>6</v>
      </c>
      <c r="AGP71" s="1">
        <v>5.6000000000000001E-2</v>
      </c>
      <c r="AGQ71" s="1">
        <f t="shared" si="3719"/>
        <v>4.1000000000000002E-2</v>
      </c>
      <c r="AGR71" s="1">
        <f t="shared" si="3720"/>
        <v>1.6521739130434783</v>
      </c>
      <c r="AGS71" s="1">
        <f t="shared" si="3721"/>
        <v>2.4782608695652175E-3</v>
      </c>
      <c r="AGT71" s="1">
        <f t="shared" si="3722"/>
        <v>18.93146179780468</v>
      </c>
      <c r="AGU71" s="1"/>
      <c r="AGV71" s="1"/>
      <c r="AGW71" s="2" t="s">
        <v>11</v>
      </c>
      <c r="AGX71" s="1" t="s">
        <v>92</v>
      </c>
      <c r="AGY71" s="1">
        <v>129</v>
      </c>
      <c r="AGZ71" s="2">
        <v>6</v>
      </c>
      <c r="AHA71" s="1">
        <v>6.0999999999999999E-2</v>
      </c>
      <c r="AHB71" s="1">
        <f t="shared" si="3723"/>
        <v>4.7E-2</v>
      </c>
      <c r="AHC71" s="1">
        <f t="shared" si="3724"/>
        <v>1.9401993355481728</v>
      </c>
      <c r="AHD71" s="1">
        <f t="shared" si="3725"/>
        <v>2.9102990033222594E-3</v>
      </c>
      <c r="AHE71" s="1">
        <f t="shared" si="3726"/>
        <v>22.231805811165632</v>
      </c>
      <c r="AHF71" s="1"/>
      <c r="AHG71" s="1"/>
      <c r="AHH71" s="2" t="s">
        <v>11</v>
      </c>
      <c r="AHI71" s="1" t="s">
        <v>93</v>
      </c>
      <c r="AHJ71" s="1">
        <v>130</v>
      </c>
      <c r="AHK71" s="2">
        <v>6</v>
      </c>
      <c r="AHL71" s="1">
        <v>7.0000000000000007E-2</v>
      </c>
      <c r="AHM71" s="1">
        <f t="shared" si="3727"/>
        <v>5.6000000000000008E-2</v>
      </c>
      <c r="AHN71" s="1">
        <f t="shared" si="3728"/>
        <v>2.2374581939799336</v>
      </c>
      <c r="AHO71" s="1">
        <f t="shared" si="3729"/>
        <v>3.3561872909699006E-3</v>
      </c>
      <c r="AHP71" s="1">
        <f t="shared" si="3730"/>
        <v>25.637951301075574</v>
      </c>
      <c r="AHQ71" s="1"/>
      <c r="AHR71" s="1"/>
      <c r="AHS71" s="2" t="s">
        <v>11</v>
      </c>
      <c r="AHT71" s="1" t="s">
        <v>94</v>
      </c>
      <c r="AHU71" s="1">
        <v>133</v>
      </c>
      <c r="AHV71" s="2">
        <v>6</v>
      </c>
      <c r="AHW71" s="1">
        <v>8.7999999999999995E-2</v>
      </c>
      <c r="AHX71" s="1">
        <f t="shared" si="3731"/>
        <v>7.1999999999999995E-2</v>
      </c>
      <c r="AHY71" s="1">
        <f t="shared" si="3732"/>
        <v>2.7873754152823924</v>
      </c>
      <c r="AHZ71" s="1">
        <f t="shared" si="3733"/>
        <v>4.1810631229235885E-3</v>
      </c>
      <c r="AIA71" s="1">
        <f t="shared" si="3734"/>
        <v>31.939186773232816</v>
      </c>
      <c r="AIB71" s="1"/>
      <c r="AIC71" s="1"/>
      <c r="AID71" s="2" t="s">
        <v>11</v>
      </c>
      <c r="AIE71" s="1" t="s">
        <v>95</v>
      </c>
      <c r="AIF71" s="1">
        <v>134</v>
      </c>
      <c r="AIG71" s="2">
        <v>6</v>
      </c>
      <c r="AIH71" s="1">
        <v>8.8999999999999996E-2</v>
      </c>
      <c r="AII71" s="1">
        <f t="shared" si="3735"/>
        <v>7.1999999999999995E-2</v>
      </c>
      <c r="AIJ71" s="1">
        <f t="shared" si="3736"/>
        <v>2.7740863787375414</v>
      </c>
      <c r="AIK71" s="1">
        <f t="shared" si="3737"/>
        <v>4.1611295681063124E-3</v>
      </c>
      <c r="AIL71" s="1">
        <f t="shared" si="3738"/>
        <v>31.786914130690583</v>
      </c>
      <c r="AIM71" s="1"/>
      <c r="AIN71" s="1"/>
      <c r="AIO71" s="2" t="s">
        <v>11</v>
      </c>
      <c r="AIP71" s="1" t="s">
        <v>96</v>
      </c>
      <c r="AIQ71" s="1">
        <v>135</v>
      </c>
      <c r="AIR71" s="2">
        <v>6</v>
      </c>
      <c r="AIS71" s="1">
        <v>9.4E-2</v>
      </c>
      <c r="AIT71" s="1">
        <f t="shared" si="3739"/>
        <v>0.08</v>
      </c>
      <c r="AIU71" s="1">
        <f t="shared" si="3740"/>
        <v>3.0827814569536423</v>
      </c>
      <c r="AIV71" s="1">
        <f t="shared" si="3741"/>
        <v>4.6241721854304637E-3</v>
      </c>
      <c r="AIW71" s="1">
        <f t="shared" si="3742"/>
        <v>35.324101731996478</v>
      </c>
      <c r="AIX71" s="1"/>
      <c r="AIY71" s="1"/>
      <c r="AIZ71" s="2" t="s">
        <v>11</v>
      </c>
      <c r="AJA71" s="1" t="s">
        <v>97</v>
      </c>
      <c r="AJB71" s="1">
        <v>136</v>
      </c>
      <c r="AJC71" s="2">
        <v>6</v>
      </c>
      <c r="AJD71" s="1">
        <v>0.10299999999999999</v>
      </c>
      <c r="AJE71" s="1">
        <f t="shared" si="3743"/>
        <v>8.6999999999999994E-2</v>
      </c>
      <c r="AJF71" s="1">
        <f t="shared" si="3744"/>
        <v>3.3046357615894038</v>
      </c>
      <c r="AJG71" s="1">
        <f t="shared" si="3745"/>
        <v>4.956953642384106E-3</v>
      </c>
      <c r="AJH71" s="1">
        <f t="shared" si="3746"/>
        <v>37.866222909272274</v>
      </c>
      <c r="AJI71" s="1"/>
      <c r="AJJ71" s="1"/>
      <c r="AJK71" s="2" t="s">
        <v>11</v>
      </c>
      <c r="AJL71" s="1" t="s">
        <v>98</v>
      </c>
      <c r="AJM71" s="1">
        <v>140</v>
      </c>
      <c r="AJN71" s="2">
        <v>6</v>
      </c>
      <c r="AJO71" s="1">
        <v>0.11799999999999999</v>
      </c>
      <c r="AJP71" s="1">
        <f t="shared" si="3747"/>
        <v>0.10199999999999999</v>
      </c>
      <c r="AJQ71" s="1">
        <f t="shared" si="3748"/>
        <v>3.8562091503267975</v>
      </c>
      <c r="AJR71" s="1">
        <f t="shared" si="3749"/>
        <v>5.7843137254901967E-3</v>
      </c>
      <c r="AJS71" s="1">
        <f t="shared" si="3750"/>
        <v>44.186435603063217</v>
      </c>
      <c r="AJT71" s="1"/>
      <c r="AJU71" s="1"/>
      <c r="AJV71" s="2" t="s">
        <v>11</v>
      </c>
      <c r="AJW71" s="1" t="s">
        <v>99</v>
      </c>
      <c r="AJX71" s="1">
        <v>141</v>
      </c>
      <c r="AJY71" s="2">
        <v>6</v>
      </c>
      <c r="AJZ71" s="1">
        <v>4.5999999999999999E-2</v>
      </c>
      <c r="AKA71" s="1">
        <f t="shared" si="3751"/>
        <v>2.5999999999999999E-2</v>
      </c>
      <c r="AKB71" s="1">
        <f t="shared" si="3752"/>
        <v>1.0237288135593221</v>
      </c>
      <c r="AKC71" s="1">
        <f t="shared" si="3753"/>
        <v>1.5355932203389832E-3</v>
      </c>
      <c r="AKD71" s="1">
        <f t="shared" si="3754"/>
        <v>11.730413349469341</v>
      </c>
      <c r="AKE71" s="1"/>
      <c r="AKF71" s="1"/>
      <c r="AKG71" s="2" t="s">
        <v>11</v>
      </c>
      <c r="AKH71" s="1" t="s">
        <v>100</v>
      </c>
      <c r="AKI71" s="1">
        <v>143</v>
      </c>
      <c r="AKJ71" s="2">
        <v>6</v>
      </c>
      <c r="AKK71" s="1">
        <v>6.3E-2</v>
      </c>
      <c r="AKL71" s="1">
        <f t="shared" si="3755"/>
        <v>4.1000000000000002E-2</v>
      </c>
      <c r="AKM71" s="1">
        <f t="shared" si="3756"/>
        <v>1.522033898305085</v>
      </c>
      <c r="AKN71" s="1">
        <f t="shared" si="3757"/>
        <v>2.2830508474576275E-3</v>
      </c>
      <c r="AKO71" s="1">
        <f t="shared" si="3758"/>
        <v>17.440250310966007</v>
      </c>
      <c r="AKP71" s="1"/>
      <c r="AKQ71" s="1"/>
      <c r="AKR71" s="2" t="s">
        <v>11</v>
      </c>
      <c r="AKS71" s="1" t="s">
        <v>101</v>
      </c>
      <c r="AKT71" s="1">
        <v>144</v>
      </c>
      <c r="AKU71" s="2">
        <v>6</v>
      </c>
      <c r="AKV71" s="1">
        <v>7.0000000000000007E-2</v>
      </c>
      <c r="AKW71" s="1">
        <f t="shared" si="3759"/>
        <v>4.7000000000000007E-2</v>
      </c>
      <c r="AKX71" s="1">
        <f t="shared" si="3760"/>
        <v>1.6949152542372885</v>
      </c>
      <c r="AKY71" s="1">
        <f t="shared" si="3761"/>
        <v>2.5423728813559329E-3</v>
      </c>
      <c r="AKZ71" s="1">
        <f t="shared" si="3762"/>
        <v>19.421214154750569</v>
      </c>
      <c r="ALA71" s="1"/>
      <c r="ALB71" s="1"/>
      <c r="ALC71" s="2" t="s">
        <v>11</v>
      </c>
      <c r="ALD71" s="1" t="s">
        <v>102</v>
      </c>
      <c r="ALE71" s="1">
        <v>147</v>
      </c>
      <c r="ALF71" s="2">
        <v>6</v>
      </c>
      <c r="ALG71" s="1">
        <v>8.8999999999999996E-2</v>
      </c>
      <c r="ALH71" s="1">
        <f t="shared" si="3763"/>
        <v>6.3E-2</v>
      </c>
      <c r="ALI71" s="1">
        <f t="shared" si="3764"/>
        <v>2.2406779661016953</v>
      </c>
      <c r="ALJ71" s="1">
        <f t="shared" si="3765"/>
        <v>3.3610169491525431E-3</v>
      </c>
      <c r="ALK71" s="1">
        <f t="shared" si="3766"/>
        <v>25.67484511258025</v>
      </c>
      <c r="ALL71" s="1"/>
      <c r="ALM71" s="1"/>
      <c r="ALN71" s="2" t="s">
        <v>11</v>
      </c>
      <c r="ALO71" s="1" t="s">
        <v>103</v>
      </c>
      <c r="ALP71" s="1">
        <v>148</v>
      </c>
      <c r="ALQ71" s="2">
        <v>6</v>
      </c>
      <c r="ALR71" s="1">
        <v>9.5000000000000001E-2</v>
      </c>
      <c r="ALS71" s="1">
        <f t="shared" si="3767"/>
        <v>7.0000000000000007E-2</v>
      </c>
      <c r="ALT71" s="1">
        <f t="shared" si="3768"/>
        <v>2.387755102040817</v>
      </c>
      <c r="ALU71" s="1">
        <f t="shared" si="3769"/>
        <v>3.5816326530612257E-3</v>
      </c>
      <c r="ALV71" s="1">
        <f t="shared" si="3770"/>
        <v>27.360130879641467</v>
      </c>
      <c r="ALW71" s="1"/>
      <c r="ALX71" s="1"/>
      <c r="ALY71" s="2" t="s">
        <v>11</v>
      </c>
      <c r="ALZ71" s="1" t="s">
        <v>104</v>
      </c>
      <c r="AMA71" s="1">
        <v>149</v>
      </c>
      <c r="AMB71" s="2">
        <v>6</v>
      </c>
      <c r="AMC71" s="1">
        <v>9.2999999999999999E-2</v>
      </c>
      <c r="AMD71" s="1">
        <f t="shared" si="3771"/>
        <v>7.2999999999999995E-2</v>
      </c>
      <c r="AME71" s="1">
        <f t="shared" si="3772"/>
        <v>2.5787671232876708</v>
      </c>
      <c r="AMF71" s="1">
        <f t="shared" si="3773"/>
        <v>3.8681506849315064E-3</v>
      </c>
      <c r="AMG71" s="1">
        <f t="shared" si="3774"/>
        <v>29.548845248393945</v>
      </c>
      <c r="AMH71" s="1"/>
      <c r="AMI71" s="1"/>
      <c r="AMJ71" s="2" t="s">
        <v>11</v>
      </c>
      <c r="AMK71" s="1" t="s">
        <v>105</v>
      </c>
      <c r="AML71" s="1">
        <v>150</v>
      </c>
      <c r="AMM71" s="2">
        <v>6</v>
      </c>
      <c r="AMN71" s="1">
        <v>9.5000000000000001E-2</v>
      </c>
      <c r="AMO71" s="1">
        <f t="shared" si="3775"/>
        <v>7.5999999999999998E-2</v>
      </c>
      <c r="AMP71" s="1">
        <f t="shared" si="3776"/>
        <v>2.5753424657534247</v>
      </c>
      <c r="AMQ71" s="1">
        <f t="shared" si="3777"/>
        <v>3.863013698630137E-3</v>
      </c>
      <c r="AMR71" s="1">
        <f t="shared" si="3778"/>
        <v>29.509603754040171</v>
      </c>
      <c r="AMS71" s="1"/>
      <c r="AMT71" s="1"/>
      <c r="AMU71" s="2" t="s">
        <v>11</v>
      </c>
      <c r="AMV71" s="1" t="s">
        <v>106</v>
      </c>
      <c r="AMW71" s="1">
        <v>151</v>
      </c>
      <c r="AMX71" s="2">
        <v>6</v>
      </c>
      <c r="AMY71" s="1">
        <v>9.8000000000000004E-2</v>
      </c>
      <c r="AMZ71" s="1">
        <f t="shared" si="3779"/>
        <v>7.8E-2</v>
      </c>
      <c r="ANA71" s="1">
        <f t="shared" si="3780"/>
        <v>2.5958904109589045</v>
      </c>
      <c r="ANB71" s="1">
        <f t="shared" si="3781"/>
        <v>3.893835616438357E-3</v>
      </c>
      <c r="ANC71" s="1">
        <f t="shared" si="3782"/>
        <v>29.745052720162839</v>
      </c>
      <c r="AND71" s="1"/>
      <c r="ANE71" s="1"/>
      <c r="ANF71" s="2" t="s">
        <v>11</v>
      </c>
      <c r="ANG71" s="1" t="s">
        <v>107</v>
      </c>
      <c r="ANH71" s="1">
        <v>154</v>
      </c>
      <c r="ANI71" s="2">
        <v>6</v>
      </c>
      <c r="ANJ71" s="1">
        <v>0.106</v>
      </c>
      <c r="ANK71" s="1">
        <f t="shared" si="3783"/>
        <v>8.6999999999999994E-2</v>
      </c>
      <c r="ANL71" s="1">
        <f t="shared" si="3784"/>
        <v>2.8999999999999995</v>
      </c>
      <c r="ANM71" s="1">
        <f t="shared" si="3785"/>
        <v>4.3499999999999997E-3</v>
      </c>
      <c r="ANN71" s="1">
        <f t="shared" si="3786"/>
        <v>33.229697418778208</v>
      </c>
      <c r="ANO71" s="1"/>
      <c r="ANP71" s="1"/>
      <c r="ANQ71" s="2" t="s">
        <v>11</v>
      </c>
      <c r="ANR71" s="1" t="s">
        <v>108</v>
      </c>
      <c r="ANS71" s="1">
        <v>155</v>
      </c>
      <c r="ANT71" s="2">
        <v>6</v>
      </c>
      <c r="ANU71" s="1">
        <v>5.5E-2</v>
      </c>
      <c r="ANV71" s="1">
        <f t="shared" si="3787"/>
        <v>3.5000000000000003E-2</v>
      </c>
      <c r="ANW71" s="1">
        <f t="shared" si="4254"/>
        <v>0.94539249146757687</v>
      </c>
      <c r="ANX71" s="1">
        <f t="shared" si="3788"/>
        <v>1.4180887372013653E-3</v>
      </c>
      <c r="ANY71" s="1">
        <f t="shared" si="3789"/>
        <v>10.832795321880154</v>
      </c>
      <c r="ANZ71" s="1"/>
      <c r="AOA71" s="1"/>
      <c r="AOB71" s="2" t="s">
        <v>11</v>
      </c>
      <c r="AOC71" s="1" t="s">
        <v>109</v>
      </c>
      <c r="AOD71" s="1">
        <v>156</v>
      </c>
      <c r="AOE71" s="2">
        <v>6</v>
      </c>
      <c r="AOF71" s="1">
        <v>6.4000000000000001E-2</v>
      </c>
      <c r="AOG71" s="1">
        <f t="shared" si="3790"/>
        <v>4.2999999999999997E-2</v>
      </c>
      <c r="AOH71" s="1">
        <f t="shared" si="3791"/>
        <v>1.2542372881355932</v>
      </c>
      <c r="AOI71" s="1">
        <f t="shared" si="3792"/>
        <v>1.8813559322033899E-3</v>
      </c>
      <c r="AOJ71" s="1">
        <f t="shared" si="3793"/>
        <v>14.371698474515417</v>
      </c>
      <c r="AOK71" s="1"/>
      <c r="AOL71" s="1"/>
      <c r="AOM71" s="2" t="s">
        <v>11</v>
      </c>
      <c r="AON71" s="1" t="s">
        <v>110</v>
      </c>
      <c r="AOO71" s="1">
        <v>157</v>
      </c>
      <c r="AOP71" s="2">
        <v>6</v>
      </c>
      <c r="AOQ71" s="1">
        <v>6.5000000000000002E-2</v>
      </c>
      <c r="AOR71" s="1">
        <f t="shared" si="3794"/>
        <v>5.1000000000000004E-2</v>
      </c>
      <c r="AOS71" s="1">
        <f t="shared" si="3795"/>
        <v>1.6928327645051195</v>
      </c>
      <c r="AOT71" s="1">
        <f t="shared" si="3796"/>
        <v>2.5392491467576793E-3</v>
      </c>
      <c r="AOU71" s="1">
        <f t="shared" si="3797"/>
        <v>19.39735191210309</v>
      </c>
      <c r="AOV71" s="1"/>
      <c r="AOW71" s="1"/>
      <c r="AOX71" s="2" t="s">
        <v>11</v>
      </c>
      <c r="AOY71" s="1" t="s">
        <v>111</v>
      </c>
      <c r="AOZ71" s="1">
        <v>158</v>
      </c>
      <c r="APA71" s="2">
        <v>6</v>
      </c>
      <c r="APB71" s="1">
        <v>7.5999999999999998E-2</v>
      </c>
      <c r="APC71" s="1">
        <f t="shared" si="3798"/>
        <v>5.5999999999999994E-2</v>
      </c>
      <c r="APD71" s="1">
        <f t="shared" si="3799"/>
        <v>1.6095890410958902</v>
      </c>
      <c r="APE71" s="1">
        <f t="shared" si="3800"/>
        <v>2.4143835616438352E-3</v>
      </c>
      <c r="APF71" s="1">
        <f t="shared" si="3801"/>
        <v>18.443502346275103</v>
      </c>
      <c r="APG71" s="1"/>
      <c r="APH71" s="1"/>
      <c r="API71" s="2" t="s">
        <v>11</v>
      </c>
      <c r="APJ71" s="1" t="s">
        <v>112</v>
      </c>
      <c r="APK71" s="1">
        <v>161</v>
      </c>
      <c r="APL71" s="2">
        <v>6</v>
      </c>
      <c r="APM71" s="1">
        <v>8.7999999999999995E-2</v>
      </c>
      <c r="APN71" s="1">
        <f t="shared" si="2951"/>
        <v>7.1999999999999995E-2</v>
      </c>
      <c r="APO71" s="1">
        <f t="shared" si="3802"/>
        <v>2.310580204778157</v>
      </c>
      <c r="APP71" s="1">
        <f t="shared" si="3803"/>
        <v>3.4658703071672355E-3</v>
      </c>
      <c r="APQ71" s="1">
        <f t="shared" si="3804"/>
        <v>26.47582105744716</v>
      </c>
      <c r="APR71" s="1"/>
      <c r="APS71" s="1"/>
      <c r="APT71" s="2" t="s">
        <v>11</v>
      </c>
      <c r="APU71" s="1" t="s">
        <v>113</v>
      </c>
      <c r="APV71" s="1">
        <v>162</v>
      </c>
      <c r="APW71" s="2">
        <v>6</v>
      </c>
      <c r="APX71" s="1">
        <v>7.1999999999999995E-2</v>
      </c>
      <c r="APY71" s="1">
        <f t="shared" si="3805"/>
        <v>6.699999999999999E-2</v>
      </c>
      <c r="APZ71" s="1">
        <f t="shared" si="3806"/>
        <v>2.6254295532646044</v>
      </c>
      <c r="AQA71" s="1">
        <f t="shared" si="3807"/>
        <v>3.9381443298969069E-3</v>
      </c>
      <c r="AQB71" s="1">
        <f t="shared" si="3808"/>
        <v>30.083527465276163</v>
      </c>
      <c r="AQC71" s="1"/>
      <c r="AQD71" s="1"/>
      <c r="AQE71" s="2" t="s">
        <v>11</v>
      </c>
      <c r="AQF71" s="1" t="s">
        <v>114</v>
      </c>
      <c r="AQG71" s="1">
        <v>163</v>
      </c>
      <c r="AQH71" s="2">
        <v>6</v>
      </c>
      <c r="AQI71" s="1">
        <v>9.2999999999999999E-2</v>
      </c>
      <c r="AQJ71" s="1">
        <f t="shared" si="3809"/>
        <v>7.6999999999999999E-2</v>
      </c>
      <c r="AQK71" s="1">
        <f t="shared" si="3810"/>
        <v>2.3561643835616439</v>
      </c>
      <c r="AQL71" s="1">
        <f t="shared" si="3811"/>
        <v>3.5342465753424659E-3</v>
      </c>
      <c r="AQM71" s="1">
        <f t="shared" si="3812"/>
        <v>26.998148115398454</v>
      </c>
      <c r="AQN71" s="1"/>
      <c r="AQO71" s="1"/>
      <c r="AQP71" s="2" t="s">
        <v>11</v>
      </c>
      <c r="AQQ71" s="1" t="s">
        <v>115</v>
      </c>
      <c r="AQR71" s="1">
        <v>169</v>
      </c>
      <c r="AQS71" s="2">
        <v>6</v>
      </c>
      <c r="AQT71" s="1">
        <v>8.4000000000000005E-2</v>
      </c>
      <c r="AQU71" s="1">
        <f t="shared" si="3813"/>
        <v>9.1999999999999998E-2</v>
      </c>
      <c r="AQV71" s="1">
        <f t="shared" si="3814"/>
        <v>3.6928327645051193</v>
      </c>
      <c r="AQW71" s="1">
        <f t="shared" si="3815"/>
        <v>5.5392491467576794E-3</v>
      </c>
      <c r="AQX71" s="1">
        <f t="shared" si="3816"/>
        <v>42.314384614708757</v>
      </c>
      <c r="AQY71" s="1"/>
      <c r="AQZ71" s="1"/>
      <c r="ARA71" s="2" t="s">
        <v>11</v>
      </c>
      <c r="ARB71" s="1" t="s">
        <v>116</v>
      </c>
      <c r="ARC71" s="1">
        <v>170</v>
      </c>
      <c r="ARD71" s="2">
        <v>6</v>
      </c>
      <c r="ARE71" s="1">
        <v>2.7E-2</v>
      </c>
      <c r="ARF71" s="1">
        <f t="shared" si="3817"/>
        <v>2.0999999999999998E-2</v>
      </c>
      <c r="ARG71" s="1">
        <f t="shared" si="3818"/>
        <v>0.44557823129251695</v>
      </c>
      <c r="ARH71" s="1">
        <f t="shared" si="3819"/>
        <v>6.6836734693877546E-4</v>
      </c>
      <c r="ARI71" s="1">
        <f t="shared" si="3820"/>
        <v>5.1056654490499014</v>
      </c>
      <c r="ARJ71" s="1"/>
      <c r="ARK71" s="1"/>
      <c r="ARL71" s="2" t="s">
        <v>11</v>
      </c>
      <c r="ARM71" s="1" t="s">
        <v>117</v>
      </c>
      <c r="ARN71" s="1">
        <v>171</v>
      </c>
      <c r="ARO71" s="2">
        <v>6</v>
      </c>
      <c r="ARP71" s="1">
        <v>4.3999999999999997E-2</v>
      </c>
      <c r="ARQ71" s="1">
        <f t="shared" si="3821"/>
        <v>3.7999999999999999E-2</v>
      </c>
      <c r="ARR71" s="1">
        <f t="shared" si="3822"/>
        <v>1.1130136986301371</v>
      </c>
      <c r="ARS71" s="1">
        <f t="shared" si="3823"/>
        <v>1.6695205479452058E-3</v>
      </c>
      <c r="ART71" s="1">
        <f t="shared" si="3824"/>
        <v>12.75348566497747</v>
      </c>
      <c r="ARU71" s="1"/>
      <c r="ARV71" s="1"/>
      <c r="ARW71" s="2" t="s">
        <v>11</v>
      </c>
      <c r="ARX71" s="1" t="s">
        <v>118</v>
      </c>
      <c r="ARY71" s="1">
        <v>172</v>
      </c>
      <c r="ARZ71" s="2">
        <v>6</v>
      </c>
      <c r="ASA71" s="1">
        <v>6.2E-2</v>
      </c>
      <c r="ASB71" s="1">
        <f t="shared" si="3825"/>
        <v>4.1999999999999996E-2</v>
      </c>
      <c r="ASC71" s="1">
        <f t="shared" si="3826"/>
        <v>0.67118644067796596</v>
      </c>
      <c r="ASD71" s="1">
        <f t="shared" si="3827"/>
        <v>1.006779661016949E-3</v>
      </c>
      <c r="ASE71" s="1">
        <f t="shared" si="3828"/>
        <v>7.6908008052812225</v>
      </c>
      <c r="ASF71" s="1"/>
      <c r="ASG71" s="1"/>
      <c r="ASH71" s="2" t="s">
        <v>11</v>
      </c>
      <c r="ASI71" s="1" t="s">
        <v>119</v>
      </c>
      <c r="ASJ71" s="1">
        <v>173</v>
      </c>
      <c r="ASK71" s="2">
        <v>6</v>
      </c>
      <c r="ASL71" s="1">
        <v>4.5999999999999999E-2</v>
      </c>
      <c r="ASM71" s="1">
        <f t="shared" si="3829"/>
        <v>4.2999999999999997E-2</v>
      </c>
      <c r="ASN71" s="1">
        <f t="shared" si="3830"/>
        <v>1.2397260273972601</v>
      </c>
      <c r="ASO71" s="1">
        <f t="shared" si="3831"/>
        <v>1.8595890410958902E-3</v>
      </c>
      <c r="ASP71" s="1">
        <f t="shared" si="3832"/>
        <v>14.205420956067208</v>
      </c>
      <c r="ASQ71" s="1"/>
      <c r="ASR71" s="1"/>
      <c r="ASS71" s="2" t="s">
        <v>11</v>
      </c>
      <c r="AST71" s="1" t="s">
        <v>120</v>
      </c>
      <c r="ASU71" s="1">
        <v>176</v>
      </c>
      <c r="ASV71" s="2">
        <v>6</v>
      </c>
      <c r="ASW71" s="1">
        <v>6.3E-2</v>
      </c>
      <c r="ASX71" s="1">
        <f t="shared" si="3833"/>
        <v>5.6000000000000001E-2</v>
      </c>
      <c r="ASY71" s="1">
        <f t="shared" si="3834"/>
        <v>1.4845360824742269</v>
      </c>
      <c r="ASZ71" s="1">
        <f t="shared" si="3835"/>
        <v>2.2268041237113404E-3</v>
      </c>
      <c r="ATA71" s="1">
        <f t="shared" si="3836"/>
        <v>17.010580975129979</v>
      </c>
      <c r="ATB71" s="1"/>
      <c r="ATC71" s="1"/>
      <c r="ATD71" s="2" t="s">
        <v>11</v>
      </c>
      <c r="ATE71" s="1" t="s">
        <v>121</v>
      </c>
      <c r="ATF71" s="1">
        <v>180</v>
      </c>
      <c r="ATG71" s="2">
        <v>6</v>
      </c>
      <c r="ATH71" s="1">
        <v>0.09</v>
      </c>
      <c r="ATI71" s="1">
        <f t="shared" si="3837"/>
        <v>6.8999999999999992E-2</v>
      </c>
      <c r="ATJ71" s="1">
        <f t="shared" si="3838"/>
        <v>1.3667820069204151</v>
      </c>
      <c r="ATK71" s="1">
        <f t="shared" si="3839"/>
        <v>2.0501730103806228E-3</v>
      </c>
      <c r="ATL71" s="1">
        <f t="shared" si="3840"/>
        <v>15.661293974964078</v>
      </c>
      <c r="ATM71" s="1"/>
      <c r="ATN71" s="1"/>
      <c r="ATO71" s="2" t="s">
        <v>11</v>
      </c>
      <c r="ATP71" s="1" t="s">
        <v>122</v>
      </c>
      <c r="ATQ71" s="1">
        <v>183</v>
      </c>
      <c r="ATR71" s="2">
        <v>6</v>
      </c>
      <c r="ATS71" s="1">
        <v>7.5999999999999998E-2</v>
      </c>
      <c r="ATT71" s="1">
        <f t="shared" si="3841"/>
        <v>7.4999999999999997E-2</v>
      </c>
      <c r="ATU71" s="1">
        <f t="shared" si="3842"/>
        <v>2.2876712328767121</v>
      </c>
      <c r="ATV71" s="1">
        <f t="shared" si="3843"/>
        <v>3.4315068493150683E-3</v>
      </c>
      <c r="ATW71" s="1">
        <f t="shared" si="3844"/>
        <v>26.213318228322915</v>
      </c>
      <c r="ATX71" s="1"/>
      <c r="ATY71" s="1"/>
      <c r="ATZ71" s="2" t="s">
        <v>11</v>
      </c>
      <c r="AUA71" s="1" t="s">
        <v>123</v>
      </c>
      <c r="AUB71" s="1">
        <v>184</v>
      </c>
      <c r="AUC71" s="2">
        <v>6</v>
      </c>
      <c r="AUD71" s="1">
        <v>0.03</v>
      </c>
      <c r="AUE71" s="1">
        <f t="shared" si="3845"/>
        <v>1.3999999999999999E-2</v>
      </c>
      <c r="AUF71" s="1">
        <f t="shared" si="3846"/>
        <v>0.19133574007220214</v>
      </c>
      <c r="AUG71" s="1">
        <f t="shared" si="3847"/>
        <v>2.8700361010830321E-4</v>
      </c>
      <c r="AUH71" s="1">
        <f t="shared" si="3848"/>
        <v>2.1924237062059566</v>
      </c>
      <c r="AUI71" s="1"/>
      <c r="AUJ71" s="1"/>
      <c r="AUK71" s="2" t="s">
        <v>11</v>
      </c>
      <c r="AUL71" s="1" t="s">
        <v>124</v>
      </c>
      <c r="AUM71" s="1">
        <v>185</v>
      </c>
      <c r="AUN71" s="2">
        <v>6</v>
      </c>
      <c r="AUO71" s="1">
        <v>4.3999999999999997E-2</v>
      </c>
      <c r="AUP71" s="1">
        <f t="shared" si="3849"/>
        <v>3.9E-2</v>
      </c>
      <c r="AUQ71" s="1">
        <f t="shared" si="3850"/>
        <v>1.2382671480144405</v>
      </c>
      <c r="AUR71" s="1">
        <f t="shared" si="3851"/>
        <v>1.8574007220216607E-3</v>
      </c>
      <c r="AUS71" s="1">
        <f t="shared" si="3852"/>
        <v>14.188704362804591</v>
      </c>
      <c r="AUT71" s="1"/>
      <c r="AUU71" s="1"/>
      <c r="AUV71" s="2" t="s">
        <v>11</v>
      </c>
      <c r="AUW71" s="1" t="s">
        <v>125</v>
      </c>
      <c r="AUX71" s="1">
        <v>186</v>
      </c>
      <c r="AUY71" s="2">
        <v>6</v>
      </c>
      <c r="AUZ71" s="1">
        <v>5.0999999999999997E-2</v>
      </c>
      <c r="AVA71" s="1">
        <f t="shared" si="3002"/>
        <v>4.0999999999999995E-2</v>
      </c>
      <c r="AVB71" s="1">
        <f t="shared" si="3853"/>
        <v>1.3429602888086642</v>
      </c>
      <c r="AVC71" s="1">
        <f t="shared" si="3854"/>
        <v>2.0144404332129964E-3</v>
      </c>
      <c r="AVD71" s="1">
        <f t="shared" si="3855"/>
        <v>15.388332428464453</v>
      </c>
      <c r="AVE71" s="1"/>
      <c r="AVF71" s="1"/>
      <c r="AVG71" s="2" t="s">
        <v>11</v>
      </c>
      <c r="AVH71" s="1" t="s">
        <v>126</v>
      </c>
      <c r="AVI71" s="1">
        <v>187</v>
      </c>
      <c r="AVJ71" s="2">
        <v>6</v>
      </c>
      <c r="AVK71" s="1">
        <v>5.8000000000000003E-2</v>
      </c>
      <c r="AVL71" s="1">
        <f t="shared" si="3856"/>
        <v>4.8000000000000001E-2</v>
      </c>
      <c r="AVM71" s="1">
        <f t="shared" si="3857"/>
        <v>1.7122302158273384</v>
      </c>
      <c r="AVN71" s="1">
        <f t="shared" si="3858"/>
        <v>2.5683453237410076E-3</v>
      </c>
      <c r="AVO71" s="1">
        <f t="shared" si="3859"/>
        <v>19.619617925252335</v>
      </c>
      <c r="AVP71" s="1"/>
      <c r="AVQ71" s="1"/>
      <c r="AVR71" s="2" t="s">
        <v>11</v>
      </c>
      <c r="AVS71" s="1" t="s">
        <v>127</v>
      </c>
      <c r="AVT71" s="1">
        <v>190</v>
      </c>
      <c r="AVU71" s="2">
        <v>6</v>
      </c>
      <c r="AVV71" s="1">
        <v>6.6000000000000003E-2</v>
      </c>
      <c r="AVW71" s="1">
        <f t="shared" si="3860"/>
        <v>5.5000000000000007E-2</v>
      </c>
      <c r="AVX71" s="1">
        <f t="shared" si="3861"/>
        <v>2.0071684587813623</v>
      </c>
      <c r="AVY71" s="1">
        <f t="shared" si="3862"/>
        <v>3.0107526881720434E-3</v>
      </c>
      <c r="AVZ71" s="1">
        <f t="shared" si="3863"/>
        <v>22.999172604765544</v>
      </c>
      <c r="AWA71" s="1"/>
      <c r="AWB71" s="1"/>
      <c r="AWC71" s="2" t="s">
        <v>11</v>
      </c>
      <c r="AWD71" s="1" t="s">
        <v>128</v>
      </c>
      <c r="AWE71" s="1">
        <v>191</v>
      </c>
      <c r="AWF71" s="2">
        <v>6</v>
      </c>
      <c r="AWG71" s="1">
        <v>6.9000000000000006E-2</v>
      </c>
      <c r="AWH71" s="1">
        <f t="shared" si="3864"/>
        <v>5.6000000000000008E-2</v>
      </c>
      <c r="AWI71" s="1">
        <f t="shared" si="3865"/>
        <v>1.9534050179211471</v>
      </c>
      <c r="AWJ71" s="1">
        <f t="shared" si="3866"/>
        <v>2.9301075268817205E-3</v>
      </c>
      <c r="AWK71" s="1">
        <f t="shared" si="3867"/>
        <v>22.383123338566463</v>
      </c>
      <c r="AWL71" s="1"/>
      <c r="AWM71" s="1"/>
      <c r="AWN71" s="2" t="s">
        <v>11</v>
      </c>
      <c r="AWO71" s="1" t="s">
        <v>129</v>
      </c>
      <c r="AWP71" s="1">
        <v>192</v>
      </c>
      <c r="AWQ71" s="2">
        <v>6</v>
      </c>
      <c r="AWR71" s="1">
        <v>7.2999999999999995E-2</v>
      </c>
      <c r="AWS71" s="1">
        <f t="shared" si="4252"/>
        <v>5.6999999999999995E-2</v>
      </c>
      <c r="AWT71" s="1">
        <f t="shared" si="3868"/>
        <v>1.9714285714285711</v>
      </c>
      <c r="AWU71" s="1">
        <f t="shared" si="3869"/>
        <v>2.9571428571428565E-3</v>
      </c>
      <c r="AWV71" s="1">
        <f t="shared" si="3870"/>
        <v>22.589646521139866</v>
      </c>
      <c r="AWW71" s="1"/>
      <c r="AWX71" s="1"/>
      <c r="AWY71" s="2" t="s">
        <v>11</v>
      </c>
      <c r="AWZ71" s="1" t="s">
        <v>130</v>
      </c>
      <c r="AXA71" s="1">
        <v>193</v>
      </c>
      <c r="AXB71" s="2">
        <v>6</v>
      </c>
      <c r="AXC71" s="1">
        <v>7.3999999999999996E-2</v>
      </c>
      <c r="AXD71" s="1">
        <f t="shared" si="3871"/>
        <v>0.06</v>
      </c>
      <c r="AXE71" s="1">
        <f t="shared" si="3872"/>
        <v>2.0501792114695339</v>
      </c>
      <c r="AXF71" s="1">
        <f t="shared" si="3873"/>
        <v>3.0752688172043007E-3</v>
      </c>
      <c r="AXG71" s="1">
        <f t="shared" si="3874"/>
        <v>23.4920120177248</v>
      </c>
      <c r="AXH71" s="1"/>
      <c r="AXI71" s="1"/>
      <c r="AXJ71" s="2" t="s">
        <v>11</v>
      </c>
      <c r="AXK71" s="1" t="s">
        <v>131</v>
      </c>
      <c r="AXL71" s="1">
        <v>197</v>
      </c>
      <c r="AXM71" s="2">
        <v>6</v>
      </c>
      <c r="AXN71" s="1">
        <v>8.6999999999999994E-2</v>
      </c>
      <c r="AXO71" s="1">
        <f t="shared" si="3875"/>
        <v>6.7999999999999991E-2</v>
      </c>
      <c r="AXP71" s="1">
        <f t="shared" si="3027"/>
        <v>2.2913669064748201</v>
      </c>
      <c r="AXQ71" s="1">
        <f t="shared" si="3876"/>
        <v>3.4370503597122301E-3</v>
      </c>
      <c r="AXR71" s="1">
        <f t="shared" si="3877"/>
        <v>26.255665164675914</v>
      </c>
      <c r="AXS71" s="1"/>
      <c r="AXT71" s="1"/>
      <c r="AXU71" s="2" t="s">
        <v>11</v>
      </c>
      <c r="AXV71" s="1" t="s">
        <v>132</v>
      </c>
      <c r="AXW71" s="1">
        <v>198</v>
      </c>
      <c r="AXX71" s="2">
        <v>6</v>
      </c>
      <c r="AXY71" s="1">
        <v>4.2000000000000003E-2</v>
      </c>
      <c r="AXZ71" s="1">
        <f t="shared" si="3878"/>
        <v>2.5000000000000001E-2</v>
      </c>
      <c r="AYA71" s="1">
        <f t="shared" si="3879"/>
        <v>0.71223021582733825</v>
      </c>
      <c r="AYB71" s="1">
        <f t="shared" si="3880"/>
        <v>1.0683453237410074E-3</v>
      </c>
      <c r="AYC71" s="1">
        <f t="shared" si="3881"/>
        <v>8.1611015739494999</v>
      </c>
      <c r="AYD71" s="1"/>
      <c r="AYE71" s="1"/>
      <c r="AYF71" s="2" t="s">
        <v>11</v>
      </c>
      <c r="AYG71" s="1" t="s">
        <v>133</v>
      </c>
      <c r="AYH71" s="1">
        <v>201</v>
      </c>
      <c r="AYI71" s="2">
        <v>6</v>
      </c>
      <c r="AYJ71" s="1">
        <v>0.06</v>
      </c>
      <c r="AYK71" s="1">
        <f t="shared" si="3882"/>
        <v>3.6999999999999998E-2</v>
      </c>
      <c r="AYL71" s="1">
        <f t="shared" si="3883"/>
        <v>1.0892857142857142</v>
      </c>
      <c r="AYM71" s="1">
        <f t="shared" si="3884"/>
        <v>1.6339285714285713E-3</v>
      </c>
      <c r="AYN71" s="1">
        <f t="shared" si="3885"/>
        <v>12.481598168383442</v>
      </c>
      <c r="AYO71" s="1"/>
      <c r="AYP71" s="1"/>
      <c r="AYQ71" s="2" t="s">
        <v>11</v>
      </c>
      <c r="AYR71" s="1" t="s">
        <v>134</v>
      </c>
      <c r="AYS71" s="1">
        <v>204</v>
      </c>
      <c r="AYT71" s="2">
        <v>6</v>
      </c>
      <c r="AYU71" s="1">
        <v>7.0000000000000007E-2</v>
      </c>
      <c r="AYV71" s="1">
        <f t="shared" si="3886"/>
        <v>4.7000000000000007E-2</v>
      </c>
      <c r="AYW71" s="1">
        <f t="shared" si="3039"/>
        <v>1.1321428571428573</v>
      </c>
      <c r="AYX71" s="1">
        <f t="shared" si="3887"/>
        <v>1.698214285714286E-3</v>
      </c>
      <c r="AYY71" s="1">
        <f t="shared" si="3888"/>
        <v>12.972677440582137</v>
      </c>
      <c r="AYZ71" s="1"/>
      <c r="AZA71" s="1"/>
      <c r="AZB71" s="2" t="s">
        <v>11</v>
      </c>
      <c r="AZC71" s="1" t="s">
        <v>135</v>
      </c>
      <c r="AZD71" s="1">
        <v>205</v>
      </c>
      <c r="AZE71" s="2">
        <v>6</v>
      </c>
      <c r="AZF71" s="1">
        <v>6.8000000000000005E-2</v>
      </c>
      <c r="AZG71" s="1">
        <f t="shared" si="3889"/>
        <v>4.6000000000000006E-2</v>
      </c>
      <c r="AZH71" s="1">
        <f t="shared" si="3890"/>
        <v>1.4357142857142859</v>
      </c>
      <c r="AZI71" s="1">
        <f t="shared" si="3891"/>
        <v>2.1535714285714292E-3</v>
      </c>
      <c r="AZJ71" s="1">
        <f t="shared" si="3892"/>
        <v>16.451155618656212</v>
      </c>
      <c r="AZK71" s="1"/>
      <c r="AZL71" s="1"/>
      <c r="AZM71" s="2" t="s">
        <v>11</v>
      </c>
      <c r="AZN71" s="1" t="s">
        <v>136</v>
      </c>
      <c r="AZO71" s="1">
        <v>208</v>
      </c>
      <c r="AZP71" s="2">
        <v>6</v>
      </c>
      <c r="AZQ71" s="1">
        <v>7.5999999999999998E-2</v>
      </c>
      <c r="AZR71" s="1">
        <f t="shared" si="3893"/>
        <v>5.4999999999999993E-2</v>
      </c>
      <c r="AZS71" s="1">
        <f t="shared" si="3894"/>
        <v>1.7571428571428569</v>
      </c>
      <c r="AZT71" s="1">
        <f t="shared" si="3895"/>
        <v>2.6357142857142855E-3</v>
      </c>
      <c r="AZU71" s="1">
        <f t="shared" si="3896"/>
        <v>20.134250160146404</v>
      </c>
      <c r="AZV71" s="1"/>
      <c r="AZW71" s="1"/>
      <c r="AZX71" s="2" t="s">
        <v>11</v>
      </c>
      <c r="AZY71" s="1" t="s">
        <v>137</v>
      </c>
      <c r="AZZ71" s="1">
        <v>211</v>
      </c>
      <c r="BAA71" s="2">
        <v>6</v>
      </c>
      <c r="BAB71" s="1">
        <v>7.9000000000000001E-2</v>
      </c>
      <c r="BAC71" s="1">
        <f t="shared" si="3897"/>
        <v>5.5E-2</v>
      </c>
      <c r="BAD71" s="1">
        <f t="shared" si="3898"/>
        <v>1.6950354609929079</v>
      </c>
      <c r="BAE71" s="1">
        <f t="shared" si="3899"/>
        <v>2.542553191489362E-3</v>
      </c>
      <c r="BAF71" s="1">
        <f t="shared" si="3900"/>
        <v>19.42259154582537</v>
      </c>
      <c r="BAG71" s="1"/>
      <c r="BAH71" s="1"/>
      <c r="BAI71" s="2" t="s">
        <v>11</v>
      </c>
      <c r="BAJ71" s="1" t="s">
        <v>138</v>
      </c>
      <c r="BAK71" s="1">
        <v>212</v>
      </c>
      <c r="BAL71" s="2">
        <v>6</v>
      </c>
      <c r="BAM71" s="1">
        <v>2.3E-2</v>
      </c>
      <c r="BAN71" s="1">
        <f t="shared" si="3901"/>
        <v>1.2999999999999999E-2</v>
      </c>
      <c r="BAO71" s="1">
        <f t="shared" si="3902"/>
        <v>1.4432989690721649</v>
      </c>
      <c r="BAP71" s="1">
        <f t="shared" si="3903"/>
        <v>2.1649484536082476E-3</v>
      </c>
      <c r="BAQ71" s="1">
        <f t="shared" si="3904"/>
        <v>16.538064836931923</v>
      </c>
      <c r="BAR71" s="1"/>
      <c r="BAS71" s="1"/>
      <c r="BAT71" s="2" t="s">
        <v>11</v>
      </c>
      <c r="BAU71" s="1" t="s">
        <v>139</v>
      </c>
      <c r="BAV71" s="1">
        <v>213</v>
      </c>
      <c r="BAW71" s="2">
        <v>6</v>
      </c>
      <c r="BAX71" s="1">
        <v>1.6E-2</v>
      </c>
      <c r="BAY71" s="1">
        <f t="shared" si="3905"/>
        <v>1.4999999999999999E-2</v>
      </c>
      <c r="BAZ71" s="1">
        <f t="shared" si="3906"/>
        <v>1.6527777777777777</v>
      </c>
      <c r="BBA71" s="1">
        <f t="shared" si="3907"/>
        <v>2.4791666666666664E-3</v>
      </c>
      <c r="BBB71" s="1">
        <f t="shared" si="3908"/>
        <v>18.938381191736624</v>
      </c>
      <c r="BBC71" s="1"/>
      <c r="BBD71" s="1"/>
      <c r="BBE71" s="2" t="s">
        <v>11</v>
      </c>
      <c r="BBF71" s="1" t="s">
        <v>140</v>
      </c>
      <c r="BBG71" s="1">
        <v>214</v>
      </c>
      <c r="BBH71" s="2">
        <v>6</v>
      </c>
      <c r="BBI71" s="1">
        <v>2.5999999999999999E-2</v>
      </c>
      <c r="BBJ71" s="1">
        <f t="shared" si="3909"/>
        <v>2.0999999999999998E-2</v>
      </c>
      <c r="BBK71" s="1">
        <f t="shared" si="3910"/>
        <v>1.5400696864111496</v>
      </c>
      <c r="BBL71" s="1">
        <f t="shared" si="3911"/>
        <v>2.3101045296167245E-3</v>
      </c>
      <c r="BBM71" s="1">
        <f t="shared" si="3912"/>
        <v>17.646913683887984</v>
      </c>
      <c r="BBN71" s="1"/>
      <c r="BBO71" s="1"/>
      <c r="BBP71" s="2" t="s">
        <v>11</v>
      </c>
      <c r="BBQ71" s="1" t="s">
        <v>141</v>
      </c>
      <c r="BBR71" s="1">
        <v>215</v>
      </c>
      <c r="BBS71" s="2">
        <v>6</v>
      </c>
      <c r="BBT71" s="1">
        <v>3.9E-2</v>
      </c>
      <c r="BBU71" s="1">
        <f t="shared" si="3913"/>
        <v>3.1E-2</v>
      </c>
      <c r="BBV71" s="1">
        <f t="shared" si="3914"/>
        <v>1.7937062937062935</v>
      </c>
      <c r="BBW71" s="1">
        <f t="shared" si="3915"/>
        <v>2.6905594405594404E-3</v>
      </c>
      <c r="BBX71" s="1">
        <f t="shared" si="3916"/>
        <v>20.553212895868366</v>
      </c>
      <c r="BBY71" s="1"/>
      <c r="BBZ71" s="1"/>
      <c r="BCA71" s="2" t="s">
        <v>11</v>
      </c>
      <c r="BCB71" s="1" t="s">
        <v>142</v>
      </c>
      <c r="BCC71" s="1">
        <v>225</v>
      </c>
      <c r="BCD71" s="2">
        <v>6</v>
      </c>
      <c r="BCE71" s="1">
        <v>5.3999999999999999E-2</v>
      </c>
      <c r="BCF71" s="1">
        <f t="shared" si="3917"/>
        <v>4.7E-2</v>
      </c>
      <c r="BCG71" s="1">
        <f t="shared" si="3918"/>
        <v>2.3170731707317076</v>
      </c>
      <c r="BCH71" s="1">
        <f t="shared" si="3919"/>
        <v>3.4756097560975615E-3</v>
      </c>
      <c r="BCI71" s="1">
        <f t="shared" si="3920"/>
        <v>26.550220813994372</v>
      </c>
      <c r="BCJ71" s="1"/>
      <c r="BCK71" s="1"/>
      <c r="BCL71" s="2" t="s">
        <v>11</v>
      </c>
      <c r="BCM71" s="1" t="s">
        <v>143</v>
      </c>
      <c r="BCN71" s="1">
        <v>226</v>
      </c>
      <c r="BCO71" s="2">
        <v>6</v>
      </c>
      <c r="BCP71" s="1">
        <v>2.8000000000000001E-2</v>
      </c>
      <c r="BCQ71" s="1">
        <f t="shared" si="3073"/>
        <v>1.0000000000000002E-2</v>
      </c>
      <c r="BCR71" s="1">
        <f t="shared" si="3921"/>
        <v>0.82432432432432434</v>
      </c>
      <c r="BCS71" s="1">
        <f t="shared" si="3922"/>
        <v>1.2364864864864865E-3</v>
      </c>
      <c r="BCT71" s="1">
        <f t="shared" si="3923"/>
        <v>9.4455337490469287</v>
      </c>
      <c r="BCU71" s="1"/>
      <c r="BCV71" s="1"/>
      <c r="BCW71" s="2" t="s">
        <v>11</v>
      </c>
      <c r="BCX71" s="1" t="s">
        <v>144</v>
      </c>
      <c r="BCY71" s="1">
        <v>232</v>
      </c>
      <c r="BCZ71" s="2">
        <v>6</v>
      </c>
      <c r="BDA71" s="1">
        <v>6.4000000000000001E-2</v>
      </c>
      <c r="BDB71" s="1">
        <f t="shared" si="3924"/>
        <v>0.04</v>
      </c>
      <c r="BDC71" s="1">
        <f t="shared" si="3925"/>
        <v>1.9054054054054055</v>
      </c>
      <c r="BDD71" s="1">
        <f t="shared" si="3926"/>
        <v>2.8581081081081082E-3</v>
      </c>
      <c r="BDE71" s="1">
        <f t="shared" si="3927"/>
        <v>21.833118993698641</v>
      </c>
      <c r="BDF71" s="1"/>
      <c r="BDG71" s="1"/>
      <c r="BDH71" s="2" t="s">
        <v>11</v>
      </c>
      <c r="BDI71" s="1" t="s">
        <v>145</v>
      </c>
      <c r="BDJ71" s="1">
        <v>233</v>
      </c>
      <c r="BDK71" s="2">
        <v>6</v>
      </c>
      <c r="BDL71" s="1">
        <v>6.9000000000000006E-2</v>
      </c>
      <c r="BDM71" s="1">
        <f t="shared" si="3928"/>
        <v>3.1000000000000007E-2</v>
      </c>
      <c r="BDN71" s="1">
        <f t="shared" si="3929"/>
        <v>1.6452702702702704</v>
      </c>
      <c r="BDO71" s="1">
        <f t="shared" si="3930"/>
        <v>2.4679054054054057E-3</v>
      </c>
      <c r="BDP71" s="1">
        <f t="shared" si="3931"/>
        <v>18.852356294204323</v>
      </c>
      <c r="BDQ71" s="1"/>
      <c r="BDR71" s="1"/>
      <c r="BDS71" s="2" t="s">
        <v>11</v>
      </c>
      <c r="BDT71" s="1" t="s">
        <v>146</v>
      </c>
      <c r="BDU71" s="1">
        <v>234</v>
      </c>
      <c r="BDV71" s="2">
        <v>6</v>
      </c>
      <c r="BDW71" s="1">
        <v>7.1999999999999995E-2</v>
      </c>
      <c r="BDX71" s="1">
        <f t="shared" si="3932"/>
        <v>3.6999999999999991E-2</v>
      </c>
      <c r="BDY71" s="1">
        <f t="shared" si="3933"/>
        <v>1.8271186440677964</v>
      </c>
      <c r="BDZ71" s="1">
        <f t="shared" si="3934"/>
        <v>2.7406779661016947E-3</v>
      </c>
      <c r="BEA71" s="1">
        <f t="shared" si="3935"/>
        <v>20.936068858821105</v>
      </c>
      <c r="BEB71" s="1"/>
      <c r="BEC71" s="1"/>
      <c r="BED71" s="2" t="s">
        <v>11</v>
      </c>
      <c r="BEE71" s="1" t="s">
        <v>147</v>
      </c>
      <c r="BEF71" s="1">
        <v>236</v>
      </c>
      <c r="BEG71" s="2">
        <v>6</v>
      </c>
      <c r="BEH71" s="1">
        <v>7.9000000000000001E-2</v>
      </c>
      <c r="BEI71" s="1">
        <f t="shared" si="3936"/>
        <v>2.0999999999999998E-2</v>
      </c>
      <c r="BEJ71" s="1">
        <f t="shared" si="3937"/>
        <v>1.2915254237288134</v>
      </c>
      <c r="BEK71" s="1">
        <f t="shared" si="3938"/>
        <v>1.9372881355932201E-3</v>
      </c>
      <c r="BEL71" s="1">
        <f t="shared" si="3939"/>
        <v>14.798965185919927</v>
      </c>
      <c r="BEM71" s="1"/>
      <c r="BEN71" s="1"/>
      <c r="BEO71" s="2" t="s">
        <v>11</v>
      </c>
      <c r="BEP71" s="4" t="s">
        <v>148</v>
      </c>
      <c r="BEQ71" s="4">
        <v>239</v>
      </c>
      <c r="BER71" s="2">
        <v>6</v>
      </c>
      <c r="BES71" s="1">
        <v>8.6999999999999994E-2</v>
      </c>
      <c r="BET71" s="1">
        <f t="shared" si="3940"/>
        <v>1.999999999999999E-2</v>
      </c>
      <c r="BEU71" s="1">
        <f t="shared" si="3941"/>
        <v>1.3020134228187916</v>
      </c>
      <c r="BEV71" s="1">
        <f t="shared" si="3942"/>
        <v>1.9530201342281876E-3</v>
      </c>
      <c r="BEW71" s="1">
        <f t="shared" si="3943"/>
        <v>14.919142094984894</v>
      </c>
      <c r="BEX71" s="1"/>
      <c r="BEY71" s="1"/>
      <c r="BEZ71" s="2" t="s">
        <v>11</v>
      </c>
      <c r="BFA71" s="4" t="s">
        <v>149</v>
      </c>
      <c r="BFB71" s="4">
        <v>240</v>
      </c>
      <c r="BFC71" s="2">
        <v>6</v>
      </c>
      <c r="BFD71" s="1">
        <v>-3.0000000000000001E-3</v>
      </c>
      <c r="BFE71" s="1">
        <f t="shared" si="3944"/>
        <v>0.02</v>
      </c>
      <c r="BFF71" s="1">
        <f t="shared" si="3945"/>
        <v>2.9268292682926833</v>
      </c>
      <c r="BFG71" s="1">
        <f t="shared" si="3946"/>
        <v>4.3902439024390248E-3</v>
      </c>
      <c r="BFH71" s="1">
        <f t="shared" si="3947"/>
        <v>33.537121028203416</v>
      </c>
      <c r="BFI71" s="1"/>
      <c r="BFJ71" s="1"/>
      <c r="BFK71" s="2" t="s">
        <v>11</v>
      </c>
      <c r="BFL71" s="4" t="s">
        <v>150</v>
      </c>
      <c r="BFM71" s="4">
        <v>241</v>
      </c>
      <c r="BFN71" s="2">
        <v>6</v>
      </c>
      <c r="BFO71" s="1">
        <v>7.0000000000000001E-3</v>
      </c>
      <c r="BFP71" s="1">
        <f t="shared" si="3948"/>
        <v>2.4E-2</v>
      </c>
      <c r="BFQ71" s="1">
        <f t="shared" si="3949"/>
        <v>3.0790378006872854</v>
      </c>
      <c r="BFR71" s="1">
        <f t="shared" si="3950"/>
        <v>4.618556701030928E-3</v>
      </c>
      <c r="BFS71" s="1">
        <f t="shared" si="3951"/>
        <v>35.281204985454771</v>
      </c>
      <c r="BFT71" s="1"/>
      <c r="BFU71" s="1"/>
      <c r="BFV71" s="2" t="s">
        <v>11</v>
      </c>
      <c r="BFW71" s="4" t="s">
        <v>151</v>
      </c>
      <c r="BFX71" s="4">
        <v>243</v>
      </c>
      <c r="BFY71" s="2">
        <v>6</v>
      </c>
      <c r="BFZ71" s="1">
        <v>3.9E-2</v>
      </c>
      <c r="BGA71" s="1">
        <f t="shared" si="3952"/>
        <v>3.3000000000000002E-2</v>
      </c>
      <c r="BGB71" s="1">
        <f t="shared" si="3953"/>
        <v>2.4048442906574397</v>
      </c>
      <c r="BGC71" s="1">
        <f t="shared" si="3954"/>
        <v>3.6072664359861595E-3</v>
      </c>
      <c r="BGD71" s="1">
        <f t="shared" si="3955"/>
        <v>27.555947626835533</v>
      </c>
      <c r="BGE71" s="1"/>
      <c r="BGF71" s="1"/>
      <c r="BGG71" s="2" t="s">
        <v>11</v>
      </c>
      <c r="BGH71" s="4" t="s">
        <v>152</v>
      </c>
      <c r="BGI71" s="4">
        <v>246</v>
      </c>
      <c r="BGJ71" s="2">
        <v>6</v>
      </c>
      <c r="BGK71" s="1">
        <v>4.5999999999999999E-2</v>
      </c>
      <c r="BGL71" s="1">
        <f t="shared" si="3956"/>
        <v>3.5000000000000003E-2</v>
      </c>
      <c r="BGM71" s="1">
        <f t="shared" si="3957"/>
        <v>2.332179930795848</v>
      </c>
      <c r="BGN71" s="1">
        <f t="shared" si="3958"/>
        <v>3.498269896193772E-3</v>
      </c>
      <c r="BGO71" s="1">
        <f t="shared" si="3959"/>
        <v>26.723321871204533</v>
      </c>
      <c r="BGP71" s="1"/>
      <c r="BGQ71" s="1"/>
      <c r="BGR71" s="2" t="s">
        <v>11</v>
      </c>
      <c r="BGS71" s="4" t="s">
        <v>153</v>
      </c>
      <c r="BGT71" s="4">
        <v>249</v>
      </c>
      <c r="BGU71" s="2">
        <v>6</v>
      </c>
      <c r="BGV71" s="1">
        <v>5.3999999999999999E-2</v>
      </c>
      <c r="BGW71" s="1">
        <f t="shared" si="3960"/>
        <v>4.4999999999999998E-2</v>
      </c>
      <c r="BGX71" s="1">
        <f t="shared" si="3961"/>
        <v>2.7903780068728521</v>
      </c>
      <c r="BGY71" s="1">
        <f t="shared" si="3962"/>
        <v>4.185567010309278E-3</v>
      </c>
      <c r="BGZ71" s="1">
        <f t="shared" si="3963"/>
        <v>31.973592018068381</v>
      </c>
      <c r="BHA71" s="1"/>
      <c r="BHB71" s="1"/>
      <c r="BHC71" s="2" t="s">
        <v>11</v>
      </c>
      <c r="BHD71" s="4" t="s">
        <v>154</v>
      </c>
      <c r="BHE71" s="4">
        <v>253</v>
      </c>
      <c r="BHF71" s="2">
        <v>6</v>
      </c>
      <c r="BHG71" s="1">
        <v>6.3E-2</v>
      </c>
      <c r="BHH71" s="1">
        <f t="shared" si="3964"/>
        <v>5.5E-2</v>
      </c>
      <c r="BHI71" s="1">
        <f t="shared" si="3407"/>
        <v>3.1038062283737027</v>
      </c>
      <c r="BHJ71" s="1">
        <f t="shared" si="3965"/>
        <v>4.6557093425605538E-3</v>
      </c>
      <c r="BHK71" s="1">
        <f t="shared" si="3966"/>
        <v>35.56501441909564</v>
      </c>
      <c r="BHL71" s="1"/>
      <c r="BHM71" s="1"/>
      <c r="BHN71" s="2" t="s">
        <v>11</v>
      </c>
      <c r="BHO71" s="4" t="s">
        <v>155</v>
      </c>
      <c r="BHP71" s="4">
        <v>254</v>
      </c>
      <c r="BHQ71" s="2">
        <v>6</v>
      </c>
      <c r="BHR71" s="1">
        <v>0.03</v>
      </c>
      <c r="BHS71" s="1">
        <f t="shared" si="3967"/>
        <v>8.0000000000000002E-3</v>
      </c>
      <c r="BHT71" s="1">
        <f t="shared" si="3968"/>
        <v>0.18900343642611683</v>
      </c>
      <c r="BHU71" s="1">
        <f t="shared" si="3969"/>
        <v>2.8350515463917525E-4</v>
      </c>
      <c r="BHV71" s="1">
        <f t="shared" si="3970"/>
        <v>2.1656989667410849</v>
      </c>
      <c r="BHW71" s="1"/>
      <c r="BHX71" s="1"/>
      <c r="BHY71" s="2" t="s">
        <v>11</v>
      </c>
      <c r="BHZ71" s="4" t="s">
        <v>156</v>
      </c>
      <c r="BIA71" s="4">
        <v>260</v>
      </c>
      <c r="BIB71" s="2">
        <v>6</v>
      </c>
      <c r="BIC71" s="1">
        <v>5.1999999999999998E-2</v>
      </c>
      <c r="BID71" s="1">
        <f t="shared" si="3971"/>
        <v>2.0999999999999998E-2</v>
      </c>
      <c r="BIE71" s="1">
        <f t="shared" si="3972"/>
        <v>0.49662162162162155</v>
      </c>
      <c r="BIF71" s="1">
        <f t="shared" si="3973"/>
        <v>7.4493243243243233E-4</v>
      </c>
      <c r="BIG71" s="1">
        <f t="shared" si="3974"/>
        <v>5.6905469717618784</v>
      </c>
      <c r="BIH71" s="1"/>
      <c r="BII71" s="1"/>
      <c r="BIJ71" s="2" t="s">
        <v>11</v>
      </c>
      <c r="BIK71" s="4" t="s">
        <v>157</v>
      </c>
      <c r="BIL71" s="4">
        <v>267</v>
      </c>
      <c r="BIM71" s="2">
        <v>6</v>
      </c>
      <c r="BIN71" s="1">
        <v>8.3000000000000004E-2</v>
      </c>
      <c r="BIO71" s="1">
        <f t="shared" si="3975"/>
        <v>5.2000000000000005E-2</v>
      </c>
      <c r="BIP71" s="1">
        <f t="shared" si="3976"/>
        <v>2.3633333333333337</v>
      </c>
      <c r="BIQ71" s="1">
        <f t="shared" si="3977"/>
        <v>3.5450000000000008E-3</v>
      </c>
      <c r="BIR71" s="1">
        <f t="shared" si="3978"/>
        <v>27.080293643579033</v>
      </c>
      <c r="BIS71" s="1"/>
      <c r="BIT71" s="1"/>
      <c r="BIU71" s="2" t="s">
        <v>11</v>
      </c>
      <c r="BIV71" s="4" t="s">
        <v>158</v>
      </c>
      <c r="BIW71" s="4">
        <v>268</v>
      </c>
      <c r="BIX71" s="2">
        <v>6</v>
      </c>
      <c r="BIY71" s="1">
        <v>4.2000000000000003E-2</v>
      </c>
      <c r="BIZ71" s="1">
        <f t="shared" si="3979"/>
        <v>1.3000000000000001E-2</v>
      </c>
      <c r="BJA71" s="1">
        <f t="shared" si="3980"/>
        <v>0.43728813559322044</v>
      </c>
      <c r="BJB71" s="1">
        <f t="shared" si="3981"/>
        <v>6.5593220338983071E-4</v>
      </c>
      <c r="BJC71" s="1">
        <f t="shared" si="3982"/>
        <v>5.0106732519256472</v>
      </c>
      <c r="BJD71" s="1"/>
      <c r="BJE71" s="1"/>
      <c r="BJF71" s="2" t="s">
        <v>11</v>
      </c>
      <c r="BJG71" s="4" t="s">
        <v>159</v>
      </c>
      <c r="BJH71" s="4">
        <v>274</v>
      </c>
      <c r="BJI71" s="2">
        <v>6</v>
      </c>
      <c r="BJJ71" s="1">
        <v>0.05</v>
      </c>
      <c r="BJK71" s="1">
        <f t="shared" si="3983"/>
        <v>3.9000000000000007E-2</v>
      </c>
      <c r="BJL71" s="1">
        <f t="shared" si="3984"/>
        <v>2.006756756756757</v>
      </c>
      <c r="BJM71" s="1">
        <f t="shared" si="3985"/>
        <v>3.0101351351351354E-3</v>
      </c>
      <c r="BJN71" s="1">
        <f t="shared" si="3986"/>
        <v>22.994455110384742</v>
      </c>
      <c r="BJO71" s="1"/>
      <c r="BJP71" s="1"/>
      <c r="BJQ71" s="2" t="s">
        <v>11</v>
      </c>
      <c r="BJR71" s="4" t="s">
        <v>160</v>
      </c>
      <c r="BJS71" s="4">
        <v>281</v>
      </c>
      <c r="BJT71" s="2">
        <v>6</v>
      </c>
      <c r="BJU71" s="1">
        <v>8.5000000000000006E-2</v>
      </c>
      <c r="BJV71" s="1">
        <f t="shared" si="3987"/>
        <v>4.7000000000000007E-2</v>
      </c>
      <c r="BJW71" s="1">
        <f t="shared" si="3988"/>
        <v>1.7933333333333337</v>
      </c>
      <c r="BJX71" s="1">
        <f t="shared" si="3989"/>
        <v>2.6900000000000006E-3</v>
      </c>
      <c r="BJY71" s="1">
        <f t="shared" si="3990"/>
        <v>20.548939323336416</v>
      </c>
      <c r="BJZ71" s="1"/>
      <c r="BKA71" s="1"/>
      <c r="BKB71" s="2" t="s">
        <v>11</v>
      </c>
      <c r="BKC71" s="4" t="s">
        <v>161</v>
      </c>
      <c r="BKD71" s="4">
        <v>282</v>
      </c>
      <c r="BKE71" s="2">
        <v>6</v>
      </c>
      <c r="BKF71" s="1">
        <v>3.1E-2</v>
      </c>
      <c r="BKG71" s="1">
        <f t="shared" si="3991"/>
        <v>9.9999999999999985E-3</v>
      </c>
      <c r="BKH71" s="1">
        <f t="shared" si="3992"/>
        <v>0.31159420289855067</v>
      </c>
      <c r="BKI71" s="1">
        <f t="shared" si="3993"/>
        <v>4.6739130434782602E-4</v>
      </c>
      <c r="BKJ71" s="1">
        <f t="shared" si="3994"/>
        <v>3.5704072688842152</v>
      </c>
      <c r="BKK71" s="1"/>
      <c r="BKL71" s="1"/>
      <c r="BKM71" s="2" t="s">
        <v>11</v>
      </c>
      <c r="BKN71" s="4" t="s">
        <v>162</v>
      </c>
      <c r="BKO71" s="4">
        <v>289</v>
      </c>
      <c r="BKP71" s="2">
        <v>6</v>
      </c>
      <c r="BKQ71" s="1">
        <v>5.8999999999999997E-2</v>
      </c>
      <c r="BKR71" s="1">
        <f t="shared" si="3995"/>
        <v>4.2999999999999997E-2</v>
      </c>
      <c r="BKS71" s="1">
        <f t="shared" si="3996"/>
        <v>1.6187050359712229</v>
      </c>
      <c r="BKT71" s="1">
        <f t="shared" si="3997"/>
        <v>2.4280575539568344E-3</v>
      </c>
      <c r="BKU71" s="1">
        <f t="shared" si="3998"/>
        <v>18.547958122612496</v>
      </c>
      <c r="BKV71" s="1"/>
      <c r="BKW71" s="1"/>
      <c r="BKX71" s="2" t="s">
        <v>11</v>
      </c>
      <c r="BKY71" s="4" t="s">
        <v>163</v>
      </c>
      <c r="BKZ71" s="4">
        <v>296</v>
      </c>
      <c r="BLA71" s="2">
        <v>6</v>
      </c>
      <c r="BLB71" s="1">
        <v>7.6999999999999999E-2</v>
      </c>
      <c r="BLC71" s="1">
        <f t="shared" si="3999"/>
        <v>5.6999999999999995E-2</v>
      </c>
      <c r="BLD71" s="1">
        <f t="shared" si="4000"/>
        <v>1.86231884057971</v>
      </c>
      <c r="BLE71" s="1">
        <f t="shared" si="4001"/>
        <v>2.7934782608695649E-3</v>
      </c>
      <c r="BLF71" s="1">
        <f t="shared" si="4002"/>
        <v>21.339410886121939</v>
      </c>
      <c r="BLG71" s="1"/>
      <c r="BLH71" s="1"/>
      <c r="BLI71" s="2" t="s">
        <v>11</v>
      </c>
      <c r="BLJ71" s="4" t="s">
        <v>164</v>
      </c>
      <c r="BLK71" s="4">
        <v>303</v>
      </c>
      <c r="BLL71" s="2">
        <v>6</v>
      </c>
      <c r="BLM71" s="1">
        <v>6.4000000000000001E-2</v>
      </c>
      <c r="BLN71" s="1">
        <f t="shared" si="4003"/>
        <v>5.3000000000000005E-2</v>
      </c>
      <c r="BLO71" s="1">
        <f t="shared" si="4004"/>
        <v>2.0237288135593223</v>
      </c>
      <c r="BLP71" s="1">
        <f t="shared" si="4005"/>
        <v>3.0355932203389837E-3</v>
      </c>
      <c r="BLQ71" s="1">
        <f t="shared" si="4006"/>
        <v>23.188929700772178</v>
      </c>
      <c r="BLR71" s="1"/>
      <c r="BLS71" s="1"/>
      <c r="BLT71" s="2" t="s">
        <v>11</v>
      </c>
      <c r="BLU71" s="4" t="s">
        <v>165</v>
      </c>
      <c r="BLV71" s="4">
        <v>310</v>
      </c>
      <c r="BLW71" s="2">
        <v>6</v>
      </c>
      <c r="BLX71" s="1">
        <v>8.4000000000000005E-2</v>
      </c>
      <c r="BLY71" s="1">
        <f t="shared" si="4007"/>
        <v>7.2000000000000008E-2</v>
      </c>
      <c r="BLZ71" s="1">
        <f t="shared" si="4008"/>
        <v>2.8395904436860073</v>
      </c>
      <c r="BMA71" s="1">
        <f t="shared" si="4009"/>
        <v>4.2593856655290113E-3</v>
      </c>
      <c r="BMB71" s="1">
        <f t="shared" si="4010"/>
        <v>32.537493529979379</v>
      </c>
      <c r="BMC71" s="1"/>
      <c r="BMD71" s="1"/>
      <c r="BME71" s="2" t="s">
        <v>11</v>
      </c>
      <c r="BMF71" s="4" t="s">
        <v>166</v>
      </c>
      <c r="BMG71" s="4">
        <v>311</v>
      </c>
      <c r="BMH71" s="2">
        <v>6</v>
      </c>
      <c r="BMI71" s="1">
        <v>3.7999999999999999E-2</v>
      </c>
      <c r="BMJ71" s="1">
        <f t="shared" si="4011"/>
        <v>2.7999999999999997E-2</v>
      </c>
      <c r="BMK71" s="1">
        <f t="shared" si="4012"/>
        <v>0.73758865248226946</v>
      </c>
      <c r="BML71" s="1">
        <f t="shared" si="4013"/>
        <v>1.1063829787234041E-3</v>
      </c>
      <c r="BMM71" s="1">
        <f t="shared" si="4014"/>
        <v>8.4516716350035068</v>
      </c>
      <c r="BMN71" s="1"/>
      <c r="BMO71" s="1"/>
      <c r="BMP71" s="2" t="s">
        <v>11</v>
      </c>
      <c r="BMQ71" s="4" t="s">
        <v>167</v>
      </c>
      <c r="BMR71" s="4">
        <v>317</v>
      </c>
      <c r="BMS71" s="2">
        <v>6</v>
      </c>
      <c r="BMT71" s="1">
        <v>6.4000000000000001E-2</v>
      </c>
      <c r="BMU71" s="4">
        <f t="shared" si="4015"/>
        <v>5.3999999999999999E-2</v>
      </c>
      <c r="BMV71" s="1">
        <f t="shared" si="4016"/>
        <v>1.8581560283687943</v>
      </c>
      <c r="BMW71" s="1">
        <f t="shared" si="4017"/>
        <v>2.7872340425531914E-3</v>
      </c>
      <c r="BMX71" s="1">
        <f t="shared" si="4018"/>
        <v>21.291711234335757</v>
      </c>
      <c r="BMY71" s="1"/>
      <c r="BMZ71" s="1"/>
      <c r="BNA71" s="2" t="s">
        <v>11</v>
      </c>
      <c r="BNB71" s="4" t="s">
        <v>168</v>
      </c>
      <c r="BNC71" s="4">
        <v>324</v>
      </c>
      <c r="BND71" s="2">
        <v>6</v>
      </c>
      <c r="BNE71" s="1">
        <v>8.2000000000000003E-2</v>
      </c>
      <c r="BNF71" s="1">
        <f t="shared" si="4019"/>
        <v>6.9000000000000006E-2</v>
      </c>
      <c r="BNG71" s="1">
        <f t="shared" si="4020"/>
        <v>2.3714285714285714</v>
      </c>
      <c r="BNH71" s="1">
        <f t="shared" si="4021"/>
        <v>3.5571428571428572E-3</v>
      </c>
      <c r="BNI71" s="1">
        <f t="shared" si="4022"/>
        <v>27.173053061661005</v>
      </c>
      <c r="BNJ71" s="1"/>
      <c r="BNK71" s="1"/>
      <c r="BNL71" s="2" t="s">
        <v>11</v>
      </c>
      <c r="BNM71" s="4" t="s">
        <v>169</v>
      </c>
      <c r="BNN71" s="4">
        <v>325</v>
      </c>
      <c r="BNO71" s="2">
        <v>6</v>
      </c>
      <c r="BNP71" s="1">
        <v>2.1000000000000001E-2</v>
      </c>
      <c r="BNQ71" s="1">
        <f t="shared" si="4023"/>
        <v>2.0000000000000018E-3</v>
      </c>
      <c r="BNR71" s="1">
        <f t="shared" si="4024"/>
        <v>0.16433566433566441</v>
      </c>
      <c r="BNS71" s="1">
        <f t="shared" si="4025"/>
        <v>2.465034965034966E-4</v>
      </c>
      <c r="BNT71" s="1">
        <f t="shared" si="4026"/>
        <v>1.8830428968924242</v>
      </c>
      <c r="BNU71" s="1"/>
      <c r="BNV71" s="1"/>
      <c r="BNW71" s="2" t="s">
        <v>11</v>
      </c>
      <c r="BNX71" s="4" t="s">
        <v>170</v>
      </c>
      <c r="BNY71" s="4">
        <v>338</v>
      </c>
      <c r="BNZ71" s="2">
        <v>6</v>
      </c>
      <c r="BOA71" s="1">
        <v>7.5999999999999998E-2</v>
      </c>
      <c r="BOB71" s="1">
        <f t="shared" si="4027"/>
        <v>6.6000000000000003E-2</v>
      </c>
      <c r="BOC71" s="1">
        <f t="shared" si="4028"/>
        <v>2.259615384615385</v>
      </c>
      <c r="BOD71" s="1">
        <f t="shared" si="4029"/>
        <v>3.3894230769230776E-3</v>
      </c>
      <c r="BOE71" s="1">
        <f t="shared" si="4030"/>
        <v>25.891839832270829</v>
      </c>
      <c r="BOF71" s="1"/>
      <c r="BOG71" s="1"/>
      <c r="BOH71" s="2" t="s">
        <v>11</v>
      </c>
      <c r="BOI71" s="4" t="s">
        <v>171</v>
      </c>
      <c r="BOJ71" s="4">
        <v>339</v>
      </c>
      <c r="BOK71" s="2">
        <v>6</v>
      </c>
      <c r="BOL71" s="1">
        <v>3.5000000000000003E-2</v>
      </c>
      <c r="BOM71" s="1">
        <f t="shared" si="4031"/>
        <v>3.0000000000000002E-2</v>
      </c>
      <c r="BON71" s="1">
        <f t="shared" si="4032"/>
        <v>1.1009771986970684</v>
      </c>
      <c r="BOO71" s="1">
        <f t="shared" si="4033"/>
        <v>1.6514657980456027E-3</v>
      </c>
      <c r="BOP71" s="1">
        <f t="shared" si="4034"/>
        <v>12.615565233681947</v>
      </c>
      <c r="BOQ71" s="1"/>
      <c r="BOR71" s="1"/>
      <c r="BOS71" s="2" t="s">
        <v>11</v>
      </c>
      <c r="BOT71" s="4" t="s">
        <v>172</v>
      </c>
      <c r="BOU71" s="4">
        <v>345</v>
      </c>
      <c r="BOV71" s="2">
        <v>6</v>
      </c>
      <c r="BOW71" s="1">
        <v>6.7000000000000004E-2</v>
      </c>
      <c r="BOX71" s="1">
        <f t="shared" si="4035"/>
        <v>6.0000000000000005E-2</v>
      </c>
      <c r="BOY71" s="1">
        <f t="shared" si="4036"/>
        <v>2.1318327974276525</v>
      </c>
      <c r="BOZ71" s="1">
        <f t="shared" si="4037"/>
        <v>3.1977491961414787E-3</v>
      </c>
      <c r="BPA71" s="1">
        <f t="shared" si="4038"/>
        <v>24.427640967568415</v>
      </c>
      <c r="BPB71" s="1"/>
      <c r="BPC71" s="1"/>
      <c r="BPD71" s="2" t="s">
        <v>11</v>
      </c>
      <c r="BPE71" s="4" t="s">
        <v>173</v>
      </c>
      <c r="BPF71" s="4">
        <v>352</v>
      </c>
      <c r="BPG71" s="2">
        <v>6</v>
      </c>
      <c r="BPH71" s="1">
        <v>7.6999999999999999E-2</v>
      </c>
      <c r="BPI71" s="1">
        <f t="shared" si="3191"/>
        <v>6.8000000000000005E-2</v>
      </c>
      <c r="BPJ71" s="1">
        <f t="shared" si="4039"/>
        <v>2.2820512820512819</v>
      </c>
      <c r="BPK71" s="1">
        <f t="shared" si="4040"/>
        <v>3.4230769230769228E-3</v>
      </c>
      <c r="BPL71" s="1">
        <f t="shared" si="4041"/>
        <v>26.148921929896204</v>
      </c>
      <c r="BPM71" s="1"/>
      <c r="BPN71" s="1"/>
      <c r="BPO71" s="2" t="s">
        <v>11</v>
      </c>
      <c r="BPP71" s="4" t="s">
        <v>174</v>
      </c>
      <c r="BPQ71" s="4">
        <v>353</v>
      </c>
      <c r="BPR71" s="2">
        <v>6</v>
      </c>
      <c r="BPS71" s="1">
        <v>0.03</v>
      </c>
      <c r="BPT71" s="1">
        <f t="shared" si="4042"/>
        <v>2.0999999999999998E-2</v>
      </c>
      <c r="BPU71" s="1">
        <f t="shared" si="4043"/>
        <v>0.68333333333333324</v>
      </c>
      <c r="BPV71" s="1">
        <f t="shared" si="4044"/>
        <v>1.0249999999999999E-3</v>
      </c>
      <c r="BPW71" s="1">
        <f t="shared" si="4045"/>
        <v>7.8299861733902674</v>
      </c>
      <c r="BPX71" s="1"/>
      <c r="BPY71" s="1"/>
      <c r="BPZ71" s="2" t="s">
        <v>11</v>
      </c>
      <c r="BQA71" s="4" t="s">
        <v>175</v>
      </c>
      <c r="BQB71" s="4">
        <v>358</v>
      </c>
      <c r="BQC71" s="2">
        <v>6</v>
      </c>
      <c r="BQD71" s="1">
        <v>5.7000000000000002E-2</v>
      </c>
      <c r="BQE71" s="1">
        <f t="shared" si="4046"/>
        <v>4.7E-2</v>
      </c>
      <c r="BQF71" s="1">
        <f t="shared" si="4047"/>
        <v>1.5641891891891893</v>
      </c>
      <c r="BQG71" s="1">
        <f t="shared" si="4048"/>
        <v>2.3462837837837838E-3</v>
      </c>
      <c r="BQH71" s="1">
        <f t="shared" si="4049"/>
        <v>17.923287400855443</v>
      </c>
      <c r="BQI71" s="1"/>
      <c r="BQJ71" s="1"/>
      <c r="BQK71" s="2" t="s">
        <v>11</v>
      </c>
      <c r="BQL71" s="4" t="s">
        <v>176</v>
      </c>
      <c r="BQM71" s="4">
        <v>366</v>
      </c>
      <c r="BQN71" s="2">
        <v>6</v>
      </c>
      <c r="BQO71" s="1">
        <v>7.2999999999999995E-2</v>
      </c>
      <c r="BQP71" s="1">
        <f t="shared" si="4050"/>
        <v>6.2E-2</v>
      </c>
      <c r="BQQ71" s="1">
        <f t="shared" si="4051"/>
        <v>2.2642140468227425</v>
      </c>
      <c r="BQR71" s="1">
        <f t="shared" si="4052"/>
        <v>3.396321070234114E-3</v>
      </c>
      <c r="BQS71" s="1">
        <f t="shared" si="4053"/>
        <v>25.944533678367954</v>
      </c>
      <c r="BQT71" s="1"/>
      <c r="BQU71" s="1"/>
      <c r="BQV71" s="2" t="s">
        <v>11</v>
      </c>
      <c r="BQW71" s="4" t="s">
        <v>177</v>
      </c>
      <c r="BQX71" s="4">
        <v>367</v>
      </c>
      <c r="BQY71" s="2">
        <v>6</v>
      </c>
      <c r="BQZ71" s="1">
        <v>6.4000000000000001E-2</v>
      </c>
      <c r="BRA71" s="1">
        <f t="shared" si="4054"/>
        <v>4.2999999999999997E-2</v>
      </c>
      <c r="BRB71" s="1">
        <f t="shared" si="4055"/>
        <v>0.69696969696969679</v>
      </c>
      <c r="BRC71" s="1">
        <f t="shared" si="4056"/>
        <v>1.0454545454545452E-3</v>
      </c>
      <c r="BRD71" s="1">
        <f t="shared" si="4057"/>
        <v>7.9862386690898504</v>
      </c>
      <c r="BRE71" s="1"/>
      <c r="BRF71" s="1"/>
      <c r="BRG71" s="2" t="s">
        <v>11</v>
      </c>
      <c r="BRH71" s="4" t="s">
        <v>178</v>
      </c>
      <c r="BRI71" s="4">
        <v>373</v>
      </c>
      <c r="BRJ71" s="2">
        <v>6</v>
      </c>
      <c r="BRK71" s="1">
        <v>9.2999999999999999E-2</v>
      </c>
      <c r="BRL71" s="1">
        <f t="shared" si="4058"/>
        <v>7.1000000000000008E-2</v>
      </c>
      <c r="BRM71" s="1">
        <f t="shared" si="4059"/>
        <v>1.9525423728813562</v>
      </c>
      <c r="BRN71" s="1">
        <f t="shared" si="4060"/>
        <v>2.9288135593220346E-3</v>
      </c>
      <c r="BRO71" s="1">
        <f t="shared" si="4061"/>
        <v>22.373238706272655</v>
      </c>
      <c r="BRP71" s="1"/>
      <c r="BRQ71" s="1"/>
      <c r="BRR71" s="2" t="s">
        <v>11</v>
      </c>
      <c r="BRS71" s="1" t="s">
        <v>179</v>
      </c>
      <c r="BRT71" s="1">
        <v>380</v>
      </c>
      <c r="BRU71" s="2">
        <v>6</v>
      </c>
      <c r="BRV71" s="1">
        <v>0.108</v>
      </c>
      <c r="BRW71" s="1">
        <f t="shared" si="4062"/>
        <v>7.8E-2</v>
      </c>
      <c r="BRX71" s="1">
        <f t="shared" si="4063"/>
        <v>2.1812080536912752</v>
      </c>
      <c r="BRY71" s="1">
        <f t="shared" si="4064"/>
        <v>3.2718120805369129E-3</v>
      </c>
      <c r="BRZ71" s="1">
        <f t="shared" si="4065"/>
        <v>24.993408148814904</v>
      </c>
      <c r="BSA71" s="1"/>
      <c r="BSB71" s="1"/>
      <c r="BSC71" s="2" t="s">
        <v>11</v>
      </c>
      <c r="BSD71" s="1" t="s">
        <v>180</v>
      </c>
      <c r="BSE71" s="1">
        <v>394</v>
      </c>
      <c r="BSF71" s="2">
        <v>6</v>
      </c>
      <c r="BSG71" s="1">
        <v>7.4999999999999997E-2</v>
      </c>
      <c r="BSH71" s="1">
        <f t="shared" si="4066"/>
        <v>6.3E-2</v>
      </c>
      <c r="BSI71" s="1">
        <f t="shared" si="4067"/>
        <v>1.7907801418439717</v>
      </c>
      <c r="BSJ71" s="1">
        <f t="shared" si="4068"/>
        <v>2.6861702127659575E-3</v>
      </c>
      <c r="BSK71" s="1">
        <f t="shared" si="4069"/>
        <v>20.519683536907554</v>
      </c>
      <c r="BSL71" s="1"/>
      <c r="BSM71" s="1"/>
      <c r="BSN71" s="1" t="s">
        <v>11</v>
      </c>
      <c r="BSO71" s="1" t="s">
        <v>181</v>
      </c>
      <c r="BSP71" s="1">
        <v>395</v>
      </c>
      <c r="BSQ71" s="2">
        <v>6</v>
      </c>
      <c r="BSR71" s="1">
        <v>3.5999999999999997E-2</v>
      </c>
      <c r="BSS71" s="1">
        <f t="shared" si="4070"/>
        <v>2.5999999999999995E-2</v>
      </c>
      <c r="BST71" s="1">
        <f t="shared" si="4071"/>
        <v>0.92387543252595139</v>
      </c>
      <c r="BSU71" s="1">
        <f t="shared" si="4072"/>
        <v>1.3858131487889272E-3</v>
      </c>
      <c r="BSV71" s="1">
        <f t="shared" si="4073"/>
        <v>10.586241750165591</v>
      </c>
      <c r="BSW71" s="1"/>
      <c r="BSX71" s="1"/>
      <c r="BSY71" s="1" t="s">
        <v>11</v>
      </c>
      <c r="BSZ71" s="1" t="s">
        <v>182</v>
      </c>
      <c r="BTA71" s="1">
        <v>401</v>
      </c>
      <c r="BTB71" s="1">
        <v>6</v>
      </c>
      <c r="BTC71" s="1">
        <v>5.6000000000000001E-2</v>
      </c>
      <c r="BTD71" s="1">
        <f t="shared" si="4074"/>
        <v>4.3999999999999997E-2</v>
      </c>
      <c r="BTE71" s="1">
        <f t="shared" si="4075"/>
        <v>1.6608391608391608</v>
      </c>
      <c r="BTF71" s="1">
        <f t="shared" si="4076"/>
        <v>2.4912587412587411E-3</v>
      </c>
      <c r="BTG71" s="1">
        <f t="shared" si="4077"/>
        <v>19.030752681359598</v>
      </c>
      <c r="BTH71" s="1"/>
      <c r="BTI71" s="1"/>
      <c r="BTJ71" s="1" t="s">
        <v>11</v>
      </c>
      <c r="BTK71" s="1" t="s">
        <v>183</v>
      </c>
      <c r="BTL71" s="1">
        <v>408</v>
      </c>
      <c r="BTM71" s="1">
        <v>6</v>
      </c>
      <c r="BTN71" s="1">
        <v>7.0999999999999994E-2</v>
      </c>
      <c r="BTO71" s="1">
        <f t="shared" si="4078"/>
        <v>5.8999999999999997E-2</v>
      </c>
      <c r="BTP71" s="5">
        <f t="shared" si="4079"/>
        <v>2.3170731707317076</v>
      </c>
      <c r="BTQ71" s="1">
        <f t="shared" si="4080"/>
        <v>3.4756097560975615E-3</v>
      </c>
      <c r="BTR71" s="1">
        <f t="shared" si="4081"/>
        <v>26.550220813994372</v>
      </c>
      <c r="BTS71" s="1"/>
      <c r="BTT71" s="1"/>
      <c r="BTU71" s="1" t="s">
        <v>11</v>
      </c>
      <c r="BTV71" s="1" t="s">
        <v>184</v>
      </c>
      <c r="BTW71" s="1">
        <v>409</v>
      </c>
      <c r="BTX71" s="1">
        <v>6</v>
      </c>
      <c r="BTY71" s="1">
        <v>4.2999999999999997E-2</v>
      </c>
      <c r="BTZ71" s="1">
        <f t="shared" si="4082"/>
        <v>3.2999999999999995E-2</v>
      </c>
      <c r="BUA71" s="1">
        <f t="shared" si="4083"/>
        <v>1.2422145328719723</v>
      </c>
      <c r="BUB71" s="1">
        <f t="shared" si="4084"/>
        <v>1.8633217993079584E-3</v>
      </c>
      <c r="BUC71" s="1">
        <f t="shared" si="4085"/>
        <v>14.233935536739503</v>
      </c>
      <c r="BUD71" s="1"/>
      <c r="BUE71" s="1"/>
      <c r="BUF71" s="1" t="s">
        <v>11</v>
      </c>
      <c r="BUG71" s="1" t="s">
        <v>185</v>
      </c>
      <c r="BUH71" s="1">
        <v>415</v>
      </c>
      <c r="BUI71" s="1">
        <v>6</v>
      </c>
      <c r="BUJ71" s="1">
        <v>6.9000000000000006E-2</v>
      </c>
      <c r="BUK71" s="1">
        <f t="shared" si="4086"/>
        <v>5.6000000000000008E-2</v>
      </c>
      <c r="BUL71" s="1">
        <f t="shared" si="4087"/>
        <v>2.1080139372822302</v>
      </c>
      <c r="BUM71" s="1">
        <f t="shared" si="4088"/>
        <v>3.1620209059233452E-3</v>
      </c>
      <c r="BUN71" s="1">
        <f t="shared" si="4089"/>
        <v>24.154712169122696</v>
      </c>
      <c r="BUO71" s="1"/>
      <c r="BUP71" s="1"/>
      <c r="BUQ71" s="1" t="s">
        <v>11</v>
      </c>
      <c r="BUR71" s="1" t="s">
        <v>186</v>
      </c>
      <c r="BUS71" s="1">
        <v>422</v>
      </c>
      <c r="BUT71" s="1">
        <v>6</v>
      </c>
      <c r="BUU71" s="1">
        <v>8.4000000000000005E-2</v>
      </c>
      <c r="BUV71" s="1">
        <f t="shared" si="4090"/>
        <v>6.9000000000000006E-2</v>
      </c>
      <c r="BUW71" s="1">
        <f t="shared" si="4091"/>
        <v>2.5403508771929824</v>
      </c>
      <c r="BUX71" s="1">
        <f t="shared" si="4092"/>
        <v>3.8105263157894734E-3</v>
      </c>
      <c r="BUY71" s="1">
        <f t="shared" si="4093"/>
        <v>29.108652064362282</v>
      </c>
      <c r="BUZ71" s="1"/>
      <c r="BVA71" s="1"/>
      <c r="BVB71" s="1" t="s">
        <v>11</v>
      </c>
      <c r="BVC71" s="1" t="s">
        <v>187</v>
      </c>
      <c r="BVD71" s="1">
        <v>423</v>
      </c>
      <c r="BVE71" s="1">
        <v>6</v>
      </c>
      <c r="BVF71" s="1">
        <v>4.7E-2</v>
      </c>
      <c r="BVG71" s="1">
        <f t="shared" si="4094"/>
        <v>3.6999999999999998E-2</v>
      </c>
      <c r="BVH71" s="1">
        <f t="shared" si="4095"/>
        <v>0.32423208191126274</v>
      </c>
      <c r="BVI71" s="1">
        <f t="shared" si="4096"/>
        <v>4.8634812286689412E-4</v>
      </c>
      <c r="BVJ71" s="1">
        <f t="shared" si="4097"/>
        <v>3.7152186121971633</v>
      </c>
      <c r="BVK71" s="1"/>
      <c r="BVL71" s="1"/>
      <c r="BVM71" s="1" t="s">
        <v>11</v>
      </c>
      <c r="BVN71" s="1" t="s">
        <v>188</v>
      </c>
      <c r="BVO71" s="1">
        <v>436</v>
      </c>
      <c r="BVP71" s="1">
        <v>6</v>
      </c>
      <c r="BVQ71" s="1">
        <v>8.1000000000000003E-2</v>
      </c>
      <c r="BVR71" s="1">
        <f t="shared" si="4098"/>
        <v>6.9000000000000006E-2</v>
      </c>
      <c r="BVS71" s="1">
        <f t="shared" si="4253"/>
        <v>1.7064846416382253</v>
      </c>
      <c r="BVT71" s="1">
        <f t="shared" si="4099"/>
        <v>2.5597269624573382E-3</v>
      </c>
      <c r="BVU71" s="1">
        <f t="shared" si="4100"/>
        <v>19.55378216945876</v>
      </c>
      <c r="BVV71" s="1"/>
      <c r="BVW71" s="1"/>
      <c r="BVX71" s="1" t="s">
        <v>11</v>
      </c>
      <c r="BVY71" s="1" t="s">
        <v>189</v>
      </c>
      <c r="BVZ71" s="1">
        <v>437</v>
      </c>
      <c r="BWA71" s="1">
        <v>6</v>
      </c>
      <c r="BWB71" s="1">
        <v>2.5999999999999999E-2</v>
      </c>
      <c r="BWC71" s="1">
        <f t="shared" si="4101"/>
        <v>2.0999999999999998E-2</v>
      </c>
      <c r="BWD71" s="1">
        <f t="shared" si="4102"/>
        <v>3.8022813688212698E-3</v>
      </c>
      <c r="BWE71" s="1">
        <f t="shared" si="4103"/>
        <v>5.7034220532319047E-6</v>
      </c>
      <c r="BWF71" s="1">
        <f t="shared" si="4104"/>
        <v>4.3568503236892632E-2</v>
      </c>
      <c r="BWG71" s="1"/>
      <c r="BWH71" s="1"/>
      <c r="BWI71" s="1" t="s">
        <v>11</v>
      </c>
      <c r="BWJ71" s="1" t="s">
        <v>190</v>
      </c>
      <c r="BWK71" s="1">
        <v>443</v>
      </c>
      <c r="BWL71" s="1">
        <v>6</v>
      </c>
      <c r="BWM71" s="1">
        <v>5.2999999999999999E-2</v>
      </c>
      <c r="BWN71" s="1">
        <f t="shared" si="4105"/>
        <v>4.2999999999999997E-2</v>
      </c>
      <c r="BWO71" s="1">
        <f t="shared" si="4106"/>
        <v>0.81060606060606044</v>
      </c>
      <c r="BWP71" s="1">
        <f t="shared" si="4107"/>
        <v>1.2159090909090906E-3</v>
      </c>
      <c r="BWQ71" s="1">
        <f t="shared" si="4108"/>
        <v>9.2883427999197181</v>
      </c>
      <c r="BWR71" s="1"/>
      <c r="BWS71" s="1"/>
      <c r="BWT71" s="1" t="s">
        <v>11</v>
      </c>
      <c r="BWU71" s="1" t="s">
        <v>191</v>
      </c>
      <c r="BWV71" s="1">
        <v>450</v>
      </c>
      <c r="BWW71" s="1">
        <v>6</v>
      </c>
      <c r="BWX71" s="1">
        <v>5.7000000000000002E-2</v>
      </c>
      <c r="BWY71" s="1">
        <f t="shared" si="4109"/>
        <v>5.3000000000000005E-2</v>
      </c>
      <c r="BWZ71" s="1">
        <f t="shared" si="4110"/>
        <v>1.5303030303030305</v>
      </c>
      <c r="BXA71" s="1">
        <f t="shared" si="4111"/>
        <v>2.2954545454545458E-3</v>
      </c>
      <c r="BXB71" s="1">
        <f t="shared" si="4112"/>
        <v>17.535002295175548</v>
      </c>
      <c r="BXC71" s="1"/>
      <c r="BXD71" s="1"/>
      <c r="BXE71" s="1" t="s">
        <v>11</v>
      </c>
      <c r="BXF71" s="1" t="s">
        <v>192</v>
      </c>
      <c r="BXG71" s="1">
        <v>451</v>
      </c>
      <c r="BXH71" s="1">
        <v>6</v>
      </c>
      <c r="BXI71" s="1">
        <v>1.7999999999999999E-2</v>
      </c>
      <c r="BXJ71" s="1">
        <f t="shared" si="4113"/>
        <v>2.0999999999999998E-2</v>
      </c>
      <c r="BXK71" s="1">
        <f t="shared" si="4114"/>
        <v>1.2754716981132075</v>
      </c>
      <c r="BXL71" s="1">
        <f t="shared" si="4115"/>
        <v>1.9132075471698113E-3</v>
      </c>
      <c r="BXM71" s="1">
        <f t="shared" si="4116"/>
        <v>14.615013308454179</v>
      </c>
      <c r="BXN71" s="1"/>
      <c r="BXO71" s="1"/>
      <c r="BXP71" s="1" t="s">
        <v>11</v>
      </c>
      <c r="BXQ71" s="1" t="s">
        <v>193</v>
      </c>
      <c r="BXR71" s="1">
        <v>464</v>
      </c>
      <c r="BXS71" s="1">
        <v>6</v>
      </c>
      <c r="BXT71" s="1">
        <v>6.4000000000000001E-2</v>
      </c>
      <c r="BXU71" s="1">
        <f t="shared" si="4117"/>
        <v>0.06</v>
      </c>
      <c r="BXV71" s="1">
        <f t="shared" si="4118"/>
        <v>3.0110294117647061</v>
      </c>
      <c r="BXW71" s="1">
        <f t="shared" si="4119"/>
        <v>4.5165441176470596E-3</v>
      </c>
      <c r="BXX71" s="1">
        <f t="shared" si="4120"/>
        <v>34.50192974895964</v>
      </c>
      <c r="BXY71" s="1"/>
      <c r="BXZ71" s="1"/>
      <c r="BYA71" s="1" t="s">
        <v>11</v>
      </c>
      <c r="BYB71" s="1" t="s">
        <v>194</v>
      </c>
      <c r="BYC71" s="1">
        <v>465</v>
      </c>
      <c r="BYD71" s="1">
        <v>6</v>
      </c>
      <c r="BYE71" s="1">
        <v>3.5000000000000003E-2</v>
      </c>
      <c r="BYF71" s="1">
        <f t="shared" si="4121"/>
        <v>3.0000000000000002E-2</v>
      </c>
      <c r="BYG71" s="1">
        <f t="shared" si="4122"/>
        <v>0.95880149812734083</v>
      </c>
      <c r="BYH71" s="1">
        <f t="shared" si="4123"/>
        <v>1.4382022471910113E-3</v>
      </c>
      <c r="BYI71" s="1">
        <f t="shared" si="4124"/>
        <v>10.986442643945788</v>
      </c>
      <c r="BYJ71" s="1"/>
      <c r="BYK71" s="1"/>
      <c r="BYL71" s="1" t="s">
        <v>11</v>
      </c>
      <c r="BYM71" s="1" t="s">
        <v>195</v>
      </c>
      <c r="BYN71" s="1">
        <v>479</v>
      </c>
      <c r="BYO71" s="1">
        <v>6</v>
      </c>
      <c r="BYP71" s="1">
        <v>6.6000000000000003E-2</v>
      </c>
      <c r="BYQ71" s="1">
        <f t="shared" si="4125"/>
        <v>5.5000000000000007E-2</v>
      </c>
      <c r="BYR71" s="1">
        <f t="shared" si="4126"/>
        <v>2.2029520295202958</v>
      </c>
      <c r="BYS71" s="1">
        <f t="shared" si="4127"/>
        <v>3.3044280442804438E-3</v>
      </c>
      <c r="BYT71" s="1">
        <f t="shared" si="4128"/>
        <v>25.242561851394068</v>
      </c>
      <c r="BYU71" s="1"/>
      <c r="BYV71" s="1"/>
      <c r="BYW71" s="1" t="s">
        <v>11</v>
      </c>
      <c r="BYX71" s="1" t="s">
        <v>196</v>
      </c>
      <c r="BYY71" s="1">
        <v>480</v>
      </c>
      <c r="BYZ71" s="1">
        <v>6</v>
      </c>
      <c r="BZA71" s="1">
        <v>3.2000000000000001E-2</v>
      </c>
      <c r="BZB71" s="1">
        <f t="shared" si="4129"/>
        <v>1.9000000000000003E-2</v>
      </c>
      <c r="BZC71" s="1">
        <f t="shared" si="4130"/>
        <v>1.1161048689138577</v>
      </c>
      <c r="BZD71" s="1">
        <f t="shared" si="4131"/>
        <v>1.6741573033707867E-3</v>
      </c>
      <c r="BZE71" s="1">
        <f t="shared" si="4132"/>
        <v>12.788905890218144</v>
      </c>
      <c r="BZF71" s="1"/>
      <c r="BZG71" s="1"/>
      <c r="BZH71" s="1" t="s">
        <v>11</v>
      </c>
      <c r="BZI71" s="1" t="s">
        <v>197</v>
      </c>
      <c r="BZJ71" s="1">
        <v>494</v>
      </c>
      <c r="BZK71" s="1">
        <v>6</v>
      </c>
      <c r="BZL71" s="1">
        <v>7.9000000000000001E-2</v>
      </c>
      <c r="BZM71" s="1">
        <f t="shared" si="4133"/>
        <v>6.4000000000000001E-2</v>
      </c>
      <c r="BZN71" s="1">
        <f t="shared" si="4134"/>
        <v>3.0882352941176476</v>
      </c>
      <c r="BZO71" s="1">
        <f t="shared" si="4135"/>
        <v>4.6323529411764711E-3</v>
      </c>
      <c r="BZP71" s="1">
        <f t="shared" si="4136"/>
        <v>35.386594614317573</v>
      </c>
      <c r="BZQ71" s="1"/>
      <c r="BZR71" s="1"/>
      <c r="BZS71" s="1" t="s">
        <v>11</v>
      </c>
      <c r="BZT71" s="1" t="s">
        <v>198</v>
      </c>
      <c r="BZU71" s="1">
        <v>495</v>
      </c>
      <c r="BZV71" s="1">
        <v>6</v>
      </c>
      <c r="BZW71" s="1">
        <v>0.04</v>
      </c>
      <c r="BZX71" s="1">
        <f t="shared" si="4137"/>
        <v>2.6000000000000002E-2</v>
      </c>
      <c r="BZY71" s="1">
        <f t="shared" si="4138"/>
        <v>1.3505535055350555</v>
      </c>
      <c r="BZZ71" s="1">
        <f t="shared" si="4139"/>
        <v>2.0258302583025835E-3</v>
      </c>
      <c r="CAA71" s="1">
        <f t="shared" si="4140"/>
        <v>15.475339426482796</v>
      </c>
      <c r="CAB71" s="1"/>
      <c r="CAC71" s="1"/>
      <c r="CAD71" s="1" t="s">
        <v>11</v>
      </c>
      <c r="CAE71" s="1" t="s">
        <v>199</v>
      </c>
      <c r="CAF71" s="1">
        <v>501</v>
      </c>
      <c r="CAG71" s="1">
        <v>6</v>
      </c>
      <c r="CAH71" s="1">
        <v>5.0999999999999997E-2</v>
      </c>
      <c r="CAI71" s="1">
        <f t="shared" si="4141"/>
        <v>3.3999999999999996E-2</v>
      </c>
      <c r="CAJ71" s="1">
        <f t="shared" si="4142"/>
        <v>1.6959706959706957</v>
      </c>
      <c r="CAK71" s="1">
        <f t="shared" si="4143"/>
        <v>2.5439560439560437E-3</v>
      </c>
      <c r="CAL71" s="1">
        <f t="shared" si="4144"/>
        <v>19.433307951110663</v>
      </c>
      <c r="CAM71" s="1"/>
      <c r="CAN71" s="1"/>
      <c r="CAO71" s="1" t="s">
        <v>11</v>
      </c>
      <c r="CAP71" s="1" t="s">
        <v>200</v>
      </c>
      <c r="CAQ71" s="1">
        <v>508</v>
      </c>
      <c r="CAR71" s="1">
        <v>6</v>
      </c>
      <c r="CAS71" s="1">
        <v>6.4000000000000001E-2</v>
      </c>
      <c r="CAT71" s="1">
        <f t="shared" si="4145"/>
        <v>2.6000000000000002E-2</v>
      </c>
      <c r="CAU71" s="1">
        <f t="shared" si="4146"/>
        <v>1.3956043956043955</v>
      </c>
      <c r="CAV71" s="1">
        <f t="shared" si="4147"/>
        <v>2.0934065934065933E-3</v>
      </c>
      <c r="CAW71" s="1">
        <f t="shared" si="4148"/>
        <v>15.991555786983072</v>
      </c>
      <c r="CAX71" s="1"/>
      <c r="CAY71" s="1"/>
      <c r="CAZ71" s="1" t="s">
        <v>11</v>
      </c>
      <c r="CBA71" s="1" t="s">
        <v>201</v>
      </c>
      <c r="CBB71" s="1">
        <v>509</v>
      </c>
      <c r="CBC71" s="1">
        <v>6</v>
      </c>
      <c r="CBD71" s="1">
        <v>3.3000000000000002E-2</v>
      </c>
      <c r="CBE71" s="1">
        <f t="shared" si="4149"/>
        <v>2.0000000000000004E-2</v>
      </c>
      <c r="CBF71" s="1">
        <f t="shared" si="4150"/>
        <v>0.62406015037593998</v>
      </c>
      <c r="CBG71" s="1">
        <f t="shared" si="4151"/>
        <v>9.3609022556390999E-4</v>
      </c>
      <c r="CBH71" s="1">
        <f t="shared" si="4152"/>
        <v>7.1508034372792126</v>
      </c>
      <c r="CBI71" s="1"/>
      <c r="CBJ71" s="1"/>
      <c r="CBK71" s="1" t="s">
        <v>11</v>
      </c>
      <c r="CBL71" s="1" t="s">
        <v>202</v>
      </c>
      <c r="CBM71" s="1">
        <v>515</v>
      </c>
      <c r="CBN71" s="1">
        <v>6</v>
      </c>
      <c r="CBO71" s="1">
        <v>5.2999999999999999E-2</v>
      </c>
      <c r="CBP71" s="1">
        <f t="shared" si="4153"/>
        <v>3.7999999999999999E-2</v>
      </c>
      <c r="CBQ71" s="1">
        <f t="shared" si="4154"/>
        <v>1.4044943820224718</v>
      </c>
      <c r="CBR71" s="1">
        <f t="shared" si="4155"/>
        <v>2.1067415730337078E-3</v>
      </c>
      <c r="CBS71" s="1">
        <f t="shared" si="4156"/>
        <v>16.093421841717461</v>
      </c>
      <c r="CBT71" s="1"/>
      <c r="CBU71" s="1"/>
      <c r="CBV71" s="1" t="s">
        <v>11</v>
      </c>
      <c r="CBW71" s="1" t="s">
        <v>203</v>
      </c>
      <c r="CBX71" s="1">
        <v>522</v>
      </c>
      <c r="CBY71" s="1">
        <v>6</v>
      </c>
      <c r="CBZ71" s="1">
        <v>0.06</v>
      </c>
      <c r="CCA71" s="1">
        <f t="shared" si="4157"/>
        <v>4.5999999999999999E-2</v>
      </c>
      <c r="CCB71" s="1">
        <f t="shared" si="4158"/>
        <v>1.7153558052434457</v>
      </c>
      <c r="CCC71" s="1">
        <f t="shared" si="4159"/>
        <v>2.5730337078651686E-3</v>
      </c>
      <c r="CCD71" s="1">
        <f t="shared" si="4160"/>
        <v>19.65543254268426</v>
      </c>
      <c r="CCE71" s="1"/>
      <c r="CCF71" s="1"/>
      <c r="CCG71" s="1" t="s">
        <v>11</v>
      </c>
      <c r="CCH71" s="1" t="s">
        <v>204</v>
      </c>
      <c r="CCI71" s="1">
        <v>523</v>
      </c>
      <c r="CCJ71" s="1">
        <v>6</v>
      </c>
      <c r="CCK71" s="1">
        <v>4.2999999999999997E-2</v>
      </c>
      <c r="CCL71" s="1">
        <f t="shared" si="4161"/>
        <v>2.3999999999999997E-2</v>
      </c>
      <c r="CCM71" s="1">
        <f t="shared" si="4162"/>
        <v>0.98859315589353591</v>
      </c>
      <c r="CCN71" s="1">
        <f t="shared" si="4163"/>
        <v>1.4828897338403039E-3</v>
      </c>
      <c r="CCO71" s="1">
        <f t="shared" si="4164"/>
        <v>11.327810841592152</v>
      </c>
      <c r="CCP71" s="1"/>
      <c r="CCQ71" s="1"/>
      <c r="CCR71" s="1" t="s">
        <v>11</v>
      </c>
      <c r="CCS71" s="1" t="s">
        <v>205</v>
      </c>
      <c r="CCT71" s="1">
        <v>536</v>
      </c>
      <c r="CCU71" s="1">
        <v>6</v>
      </c>
      <c r="CCV71" s="1">
        <v>7.0999999999999994E-2</v>
      </c>
      <c r="CCW71" s="1">
        <f t="shared" si="4165"/>
        <v>5.099999999999999E-2</v>
      </c>
      <c r="CCX71" s="1">
        <f t="shared" si="4166"/>
        <v>1.9266409266409263</v>
      </c>
      <c r="CCY71" s="1">
        <f t="shared" si="4167"/>
        <v>2.8899613899613895E-3</v>
      </c>
      <c r="CCZ71" s="1">
        <f t="shared" si="4168"/>
        <v>22.076446561004296</v>
      </c>
      <c r="CDA71" s="1"/>
      <c r="CDB71" s="1"/>
      <c r="CDC71" s="1" t="s">
        <v>11</v>
      </c>
      <c r="CDD71" s="1" t="s">
        <v>206</v>
      </c>
      <c r="CDE71" s="1">
        <v>542</v>
      </c>
      <c r="CDF71" s="1">
        <v>6</v>
      </c>
      <c r="CDG71" s="1">
        <v>6.5000000000000002E-2</v>
      </c>
      <c r="CDH71" s="1">
        <f t="shared" si="4169"/>
        <v>0.05</v>
      </c>
      <c r="CDI71" s="1">
        <f t="shared" si="4170"/>
        <v>1.5265151515151516</v>
      </c>
      <c r="CDJ71" s="1">
        <f t="shared" si="4171"/>
        <v>2.2897727272727275E-3</v>
      </c>
      <c r="CDK71" s="1">
        <f t="shared" si="4172"/>
        <v>17.491598824147886</v>
      </c>
      <c r="CDL71" s="1"/>
      <c r="CDM71" s="1"/>
      <c r="CDN71" s="1" t="s">
        <v>11</v>
      </c>
      <c r="CDO71" s="1" t="s">
        <v>207</v>
      </c>
      <c r="CDP71" s="1">
        <v>549</v>
      </c>
      <c r="CDQ71" s="1">
        <v>6</v>
      </c>
      <c r="CDR71" s="1">
        <v>7.2999999999999995E-2</v>
      </c>
      <c r="CDS71" s="1">
        <f t="shared" si="4173"/>
        <v>5.7999999999999996E-2</v>
      </c>
      <c r="CDT71" s="1">
        <f t="shared" si="4174"/>
        <v>1.7566539923954372</v>
      </c>
      <c r="CDU71" s="1">
        <f t="shared" si="4175"/>
        <v>2.634980988593156E-3</v>
      </c>
      <c r="CDV71" s="1">
        <f t="shared" si="4176"/>
        <v>20.128648495444519</v>
      </c>
      <c r="CDW71" s="1"/>
      <c r="CDX71" s="1"/>
      <c r="CDY71" s="1" t="s">
        <v>11</v>
      </c>
      <c r="CDZ71" s="1" t="s">
        <v>208</v>
      </c>
      <c r="CEA71" s="1">
        <v>550</v>
      </c>
      <c r="CEB71" s="1">
        <v>6</v>
      </c>
      <c r="CEC71" s="1">
        <v>5.1999999999999998E-2</v>
      </c>
      <c r="CED71" s="1">
        <f t="shared" si="4177"/>
        <v>3.4999999999999996E-2</v>
      </c>
      <c r="CEE71" s="1">
        <f t="shared" si="4178"/>
        <v>1.3439999999999999</v>
      </c>
      <c r="CEF71" s="1">
        <f t="shared" si="4179"/>
        <v>2.016E-3</v>
      </c>
      <c r="CEG71" s="1">
        <f t="shared" si="4180"/>
        <v>15.400245976151007</v>
      </c>
      <c r="CEH71" s="1"/>
      <c r="CEI71" s="1"/>
      <c r="CEJ71" s="1" t="s">
        <v>11</v>
      </c>
      <c r="CEK71" s="1" t="s">
        <v>209</v>
      </c>
      <c r="CEL71" s="1">
        <v>556</v>
      </c>
      <c r="CEM71" s="1">
        <v>6</v>
      </c>
      <c r="CEN71" s="1">
        <v>5.8999999999999997E-2</v>
      </c>
      <c r="CEO71" s="1">
        <f t="shared" si="4181"/>
        <v>4.3999999999999997E-2</v>
      </c>
      <c r="CEP71" s="1">
        <f t="shared" si="4182"/>
        <v>1.8221343873517786</v>
      </c>
      <c r="CEQ71" s="1">
        <f t="shared" si="4183"/>
        <v>2.733201581027668E-3</v>
      </c>
      <c r="CER71" s="1">
        <f t="shared" si="4184"/>
        <v>20.878956671741523</v>
      </c>
      <c r="CES71" s="1"/>
      <c r="CET71" s="1"/>
      <c r="CEU71" s="1" t="s">
        <v>11</v>
      </c>
      <c r="CEV71" s="1" t="s">
        <v>210</v>
      </c>
      <c r="CEW71" s="1">
        <v>563</v>
      </c>
      <c r="CEX71" s="1">
        <v>6</v>
      </c>
      <c r="CEY71" s="1">
        <v>6.5000000000000002E-2</v>
      </c>
      <c r="CEZ71" s="1">
        <f t="shared" si="4185"/>
        <v>5.1000000000000004E-2</v>
      </c>
      <c r="CFA71" s="1">
        <f t="shared" si="4186"/>
        <v>2.045691382765531</v>
      </c>
      <c r="CFB71" s="1">
        <f t="shared" si="4187"/>
        <v>3.0685370741482965E-3</v>
      </c>
      <c r="CFC71" s="1">
        <f t="shared" si="4188"/>
        <v>23.440588159138137</v>
      </c>
      <c r="CFD71" s="1"/>
      <c r="CFE71" s="1"/>
      <c r="CFF71" s="1" t="s">
        <v>11</v>
      </c>
      <c r="CFG71" s="1" t="s">
        <v>211</v>
      </c>
      <c r="CFH71" s="1">
        <v>564</v>
      </c>
      <c r="CFI71" s="1">
        <v>6</v>
      </c>
      <c r="CFJ71" s="1">
        <v>5.8000000000000003E-2</v>
      </c>
      <c r="CFK71" s="1">
        <f t="shared" si="4189"/>
        <v>2.6000000000000002E-2</v>
      </c>
      <c r="CFL71" s="1">
        <f t="shared" si="4190"/>
        <v>0.72761194029850762</v>
      </c>
      <c r="CFM71" s="1">
        <f t="shared" si="4191"/>
        <v>1.0914179104477614E-3</v>
      </c>
      <c r="CFN71" s="1">
        <f t="shared" si="4192"/>
        <v>8.3373533153136297</v>
      </c>
      <c r="CFO71" s="1"/>
      <c r="CFP71" s="1"/>
      <c r="CFQ71" s="1" t="s">
        <v>11</v>
      </c>
      <c r="CFR71" s="1" t="s">
        <v>212</v>
      </c>
      <c r="CFS71" s="1">
        <v>571</v>
      </c>
      <c r="CFT71" s="1">
        <v>6</v>
      </c>
      <c r="CFU71" s="1">
        <v>7.0000000000000007E-2</v>
      </c>
      <c r="CFV71" s="1">
        <f t="shared" si="4193"/>
        <v>3.9000000000000007E-2</v>
      </c>
      <c r="CFW71" s="1">
        <f t="shared" si="4194"/>
        <v>1.1052631578947372</v>
      </c>
      <c r="CFX71" s="1">
        <f t="shared" si="4195"/>
        <v>1.6578947368421058E-3</v>
      </c>
      <c r="CFY71" s="1">
        <f t="shared" si="4196"/>
        <v>12.664675967229451</v>
      </c>
      <c r="CFZ71" s="1"/>
      <c r="CGA71" s="1"/>
      <c r="CGB71" s="1" t="s">
        <v>11</v>
      </c>
      <c r="CGC71" s="1" t="s">
        <v>213</v>
      </c>
      <c r="CGD71" s="1">
        <v>577</v>
      </c>
      <c r="CGE71" s="1">
        <v>6</v>
      </c>
      <c r="CGF71" s="1">
        <v>0.08</v>
      </c>
      <c r="CGG71" s="1">
        <f t="shared" si="4197"/>
        <v>4.9000000000000002E-2</v>
      </c>
      <c r="CGH71" s="1">
        <f t="shared" si="4198"/>
        <v>1.2932330827067671</v>
      </c>
      <c r="CGI71" s="1">
        <f t="shared" si="4199"/>
        <v>1.9398496240601506E-3</v>
      </c>
      <c r="CGJ71" s="1">
        <f t="shared" si="4200"/>
        <v>14.818532424241258</v>
      </c>
      <c r="CGK71" s="1"/>
      <c r="CGL71" s="1"/>
      <c r="CGM71" s="1" t="s">
        <v>11</v>
      </c>
      <c r="CGN71" s="1" t="s">
        <v>214</v>
      </c>
      <c r="CGO71" s="1">
        <v>578</v>
      </c>
      <c r="CGP71" s="1">
        <v>6</v>
      </c>
      <c r="CGQ71" s="1">
        <v>4.8000000000000001E-2</v>
      </c>
      <c r="CGR71" s="1">
        <f t="shared" si="4201"/>
        <v>3.1E-2</v>
      </c>
      <c r="CGS71" s="1">
        <f t="shared" si="4202"/>
        <v>0.33976833976833976</v>
      </c>
      <c r="CGT71" s="1">
        <f t="shared" si="4203"/>
        <v>5.0965250965250963E-4</v>
      </c>
      <c r="CGU71" s="1">
        <f t="shared" si="4204"/>
        <v>3.8932410768905372</v>
      </c>
      <c r="CGV71" s="1"/>
      <c r="CGW71" s="1"/>
      <c r="CGX71" s="1" t="s">
        <v>11</v>
      </c>
      <c r="CGY71" s="1" t="s">
        <v>215</v>
      </c>
      <c r="CGZ71" s="1">
        <v>592</v>
      </c>
      <c r="CHA71" s="1">
        <v>6</v>
      </c>
      <c r="CHB71" s="1">
        <v>8.2000000000000003E-2</v>
      </c>
      <c r="CHC71" s="1">
        <f t="shared" si="4205"/>
        <v>5.6000000000000008E-2</v>
      </c>
      <c r="CHD71" s="1">
        <f t="shared" si="4206"/>
        <v>1.0766283524904217</v>
      </c>
      <c r="CHE71" s="1">
        <f t="shared" si="4207"/>
        <v>1.6149425287356326E-3</v>
      </c>
      <c r="CHF71" s="1">
        <f t="shared" si="4208"/>
        <v>12.336563581287727</v>
      </c>
      <c r="CHG71" s="1"/>
      <c r="CHH71" s="1"/>
      <c r="CHI71" s="1" t="s">
        <v>11</v>
      </c>
      <c r="CHJ71" s="1" t="s">
        <v>216</v>
      </c>
      <c r="CHK71" s="1">
        <v>593</v>
      </c>
      <c r="CHL71" s="1">
        <v>6</v>
      </c>
      <c r="CHM71" s="1">
        <v>7.3999999999999996E-2</v>
      </c>
      <c r="CHN71" s="1">
        <f t="shared" si="4209"/>
        <v>5.0999999999999997E-2</v>
      </c>
      <c r="CHO71" s="1">
        <f t="shared" si="4210"/>
        <v>1.6901960784313725</v>
      </c>
      <c r="CHP71" s="1">
        <f t="shared" si="4211"/>
        <v>2.5352941176470588E-3</v>
      </c>
      <c r="CHQ71" s="1">
        <f t="shared" si="4212"/>
        <v>19.367139401613805</v>
      </c>
      <c r="CHR71" s="1"/>
      <c r="CHS71" s="1"/>
      <c r="CHT71" s="1" t="s">
        <v>11</v>
      </c>
      <c r="CHU71" s="1" t="s">
        <v>217</v>
      </c>
      <c r="CHV71" s="1">
        <v>607</v>
      </c>
      <c r="CHW71" s="1">
        <v>6</v>
      </c>
      <c r="CHX71" s="1">
        <v>9.2999999999999999E-2</v>
      </c>
      <c r="CHY71" s="1">
        <f t="shared" si="4213"/>
        <v>7.1999999999999995E-2</v>
      </c>
      <c r="CHZ71" s="1">
        <f t="shared" si="4214"/>
        <v>2.6046511627906974</v>
      </c>
      <c r="CIA71" s="1">
        <f t="shared" si="4215"/>
        <v>3.9069767441860465E-3</v>
      </c>
      <c r="CIB71" s="1">
        <f t="shared" si="4216"/>
        <v>29.845437938277144</v>
      </c>
      <c r="CIC71" s="1"/>
      <c r="CID71" s="1"/>
      <c r="CIE71" s="1" t="s">
        <v>11</v>
      </c>
      <c r="CIF71" s="1" t="s">
        <v>218</v>
      </c>
      <c r="CIG71" s="1">
        <v>608</v>
      </c>
      <c r="CIH71" s="1">
        <v>6</v>
      </c>
      <c r="CII71" s="1">
        <v>5.5E-2</v>
      </c>
      <c r="CIJ71" s="1">
        <f t="shared" si="4217"/>
        <v>2.8000000000000001E-2</v>
      </c>
      <c r="CIK71" s="1">
        <f t="shared" si="4218"/>
        <v>0.32156862745098036</v>
      </c>
      <c r="CIL71" s="1">
        <f t="shared" si="4219"/>
        <v>4.8235294117647055E-4</v>
      </c>
      <c r="CIM71" s="1">
        <f t="shared" si="4220"/>
        <v>3.6846993757130675</v>
      </c>
      <c r="CIN71" s="1"/>
      <c r="CIO71" s="1"/>
      <c r="CIP71" s="1" t="s">
        <v>11</v>
      </c>
      <c r="CIQ71" s="1" t="s">
        <v>219</v>
      </c>
      <c r="CIR71" s="1">
        <v>621</v>
      </c>
      <c r="CIS71" s="1">
        <v>6</v>
      </c>
      <c r="CIT71" s="1">
        <v>0.08</v>
      </c>
      <c r="CIU71" s="1">
        <f t="shared" si="4221"/>
        <v>0.05</v>
      </c>
      <c r="CIV71" s="1">
        <f t="shared" si="4222"/>
        <v>0.21031746031746057</v>
      </c>
      <c r="CIW71" s="1">
        <f t="shared" si="4223"/>
        <v>3.1547619047619084E-4</v>
      </c>
      <c r="CIX71" s="1">
        <f t="shared" si="4224"/>
        <v>2.4099260580121062</v>
      </c>
      <c r="CIY71" s="1"/>
      <c r="CIZ71" s="1"/>
      <c r="CJA71" s="1" t="s">
        <v>11</v>
      </c>
      <c r="CJB71" s="1" t="s">
        <v>220</v>
      </c>
      <c r="CJC71" s="1">
        <v>622</v>
      </c>
      <c r="CJD71" s="1">
        <v>6</v>
      </c>
      <c r="CJE71" s="1">
        <v>4.8000000000000001E-2</v>
      </c>
      <c r="CJF71" s="1">
        <f t="shared" si="4225"/>
        <v>3.9E-2</v>
      </c>
      <c r="CJG71" s="1">
        <f t="shared" si="3379"/>
        <v>0.94346289752650181</v>
      </c>
      <c r="CJH71" s="1">
        <f t="shared" si="4226"/>
        <v>1.4151943462897528E-3</v>
      </c>
      <c r="CJI71" s="1">
        <f t="shared" si="4227"/>
        <v>10.81068503815497</v>
      </c>
      <c r="CJJ71" s="1"/>
      <c r="CJK71" s="1"/>
      <c r="CJL71" s="1" t="s">
        <v>11</v>
      </c>
      <c r="CJM71" s="1" t="s">
        <v>221</v>
      </c>
      <c r="CJN71" s="1">
        <v>635</v>
      </c>
      <c r="CJO71" s="1">
        <v>6</v>
      </c>
      <c r="CJP71" s="1">
        <v>6.7000000000000004E-2</v>
      </c>
      <c r="CJQ71" s="1">
        <f t="shared" si="4228"/>
        <v>5.5000000000000007E-2</v>
      </c>
      <c r="CJR71" s="1">
        <f t="shared" si="4229"/>
        <v>1.2056737588652484</v>
      </c>
      <c r="CJS71" s="1">
        <f t="shared" si="4230"/>
        <v>1.8085106382978726E-3</v>
      </c>
      <c r="CJT71" s="1">
        <f t="shared" si="4231"/>
        <v>13.815232480294197</v>
      </c>
      <c r="CJU71" s="1"/>
      <c r="CJV71" s="1"/>
      <c r="CJW71" s="1" t="s">
        <v>11</v>
      </c>
      <c r="CJX71" s="1" t="s">
        <v>222</v>
      </c>
      <c r="CJY71" s="1">
        <v>636</v>
      </c>
      <c r="CJZ71" s="1">
        <v>6</v>
      </c>
      <c r="CKA71" s="1">
        <v>5.5E-2</v>
      </c>
      <c r="CKB71" s="1">
        <f t="shared" si="4232"/>
        <v>3.5000000000000003E-2</v>
      </c>
      <c r="CKC71" s="1">
        <f t="shared" si="4233"/>
        <v>0.33922261484098959</v>
      </c>
      <c r="CKD71" s="1">
        <f t="shared" si="4234"/>
        <v>5.088339222614844E-4</v>
      </c>
      <c r="CKE71" s="1">
        <f t="shared" si="4235"/>
        <v>3.8869878788871821</v>
      </c>
      <c r="CKF71" s="1"/>
      <c r="CKG71" s="1"/>
      <c r="CKH71" s="1" t="s">
        <v>11</v>
      </c>
      <c r="CKI71" s="1" t="s">
        <v>223</v>
      </c>
      <c r="CKJ71" s="1">
        <v>649</v>
      </c>
      <c r="CKK71" s="1">
        <v>6</v>
      </c>
      <c r="CKL71" s="1">
        <v>9.0999999999999998E-2</v>
      </c>
      <c r="CKM71" s="1">
        <f t="shared" si="4236"/>
        <v>6.7000000000000004E-2</v>
      </c>
      <c r="CKN71" s="1">
        <f t="shared" si="4237"/>
        <v>1.3886925795053005</v>
      </c>
      <c r="CKO71" s="1">
        <f t="shared" si="4238"/>
        <v>2.0830388692579505E-3</v>
      </c>
      <c r="CKP71" s="1">
        <f t="shared" si="4239"/>
        <v>15.912356629194392</v>
      </c>
      <c r="CKQ71" s="1"/>
      <c r="CKR71" s="1"/>
      <c r="CKS71" s="1" t="s">
        <v>11</v>
      </c>
      <c r="CKT71" s="1" t="s">
        <v>224</v>
      </c>
      <c r="CKU71" s="1">
        <v>650</v>
      </c>
      <c r="CKV71" s="1">
        <v>6</v>
      </c>
      <c r="CKW71" s="1">
        <v>4.4999999999999998E-2</v>
      </c>
      <c r="CKX71" s="1">
        <f t="shared" si="4240"/>
        <v>2.7999999999999997E-2</v>
      </c>
      <c r="CKY71" s="1">
        <f t="shared" si="4241"/>
        <v>0.37894736842105253</v>
      </c>
      <c r="CKZ71" s="1">
        <f t="shared" si="4242"/>
        <v>5.6842105263157883E-4</v>
      </c>
      <c r="CLA71" s="1">
        <f t="shared" si="4243"/>
        <v>4.3421746173358091</v>
      </c>
      <c r="CLB71" s="1"/>
      <c r="CLC71" s="1"/>
      <c r="CLD71" s="1" t="s">
        <v>11</v>
      </c>
      <c r="CLE71" s="1" t="s">
        <v>225</v>
      </c>
      <c r="CLF71" s="1">
        <v>663</v>
      </c>
      <c r="CLG71" s="1">
        <v>6</v>
      </c>
      <c r="CLH71" s="1">
        <v>7.3999999999999996E-2</v>
      </c>
      <c r="CLI71" s="1">
        <f t="shared" si="4244"/>
        <v>5.1999999999999998E-2</v>
      </c>
      <c r="CLJ71" s="1">
        <f t="shared" si="4245"/>
        <v>1.2110726643598615</v>
      </c>
      <c r="CLK71" s="1">
        <f t="shared" si="4246"/>
        <v>1.8166089965397922E-3</v>
      </c>
      <c r="CLL71" s="1">
        <f t="shared" si="4247"/>
        <v>13.87709592718336</v>
      </c>
      <c r="CLM71" s="1"/>
      <c r="CLN71" s="1"/>
      <c r="CLO71" s="1"/>
      <c r="CLP71" s="1"/>
      <c r="CLQ71" s="1"/>
      <c r="CLR71" s="1"/>
      <c r="CLS71" s="1"/>
      <c r="CLT71" s="1"/>
      <c r="CLU71" s="1"/>
      <c r="CLV71" s="1"/>
      <c r="CLW71" s="1"/>
      <c r="CLX71" s="1"/>
      <c r="CLY71" s="1"/>
      <c r="CLZ71" s="1"/>
      <c r="CMA71" s="1"/>
      <c r="CMB71" s="1"/>
      <c r="CMC71" s="1"/>
      <c r="CMD71" s="1"/>
      <c r="CME71" s="1"/>
      <c r="CMF71" s="1"/>
      <c r="CMG71" s="1"/>
      <c r="CMH71" s="1"/>
      <c r="CMI71" s="1"/>
      <c r="CMJ71" s="1"/>
      <c r="CMK71" s="1"/>
      <c r="CML71" s="1"/>
      <c r="CMM71" s="1"/>
      <c r="CMN71" s="1"/>
      <c r="CMO71" s="1"/>
      <c r="CMP71" s="1"/>
      <c r="CMQ71" s="1"/>
      <c r="CMR71" s="1"/>
      <c r="CMS71" s="1"/>
      <c r="CMT71" s="1"/>
      <c r="CMU71" s="1"/>
      <c r="CMV71" s="1"/>
      <c r="CMW71" s="1"/>
      <c r="CMX71" s="1"/>
      <c r="CMY71" s="1"/>
      <c r="CMZ71" s="1"/>
    </row>
    <row r="72" spans="1:2392" x14ac:dyDescent="0.3">
      <c r="A72" s="1" t="s">
        <v>11</v>
      </c>
      <c r="B72" s="1" t="s">
        <v>12</v>
      </c>
      <c r="C72" s="1">
        <v>1</v>
      </c>
      <c r="D72" s="1">
        <v>7</v>
      </c>
      <c r="E72" s="1">
        <v>5.1999999999999998E-2</v>
      </c>
      <c r="F72" s="1">
        <f t="shared" si="3408"/>
        <v>5.3999999999999999E-2</v>
      </c>
      <c r="G72" s="1">
        <f t="shared" si="3409"/>
        <v>2.2000000000000002</v>
      </c>
      <c r="H72" s="1">
        <f t="shared" si="4248"/>
        <v>3.3000000000000004E-3</v>
      </c>
      <c r="I72" s="1">
        <f t="shared" si="4249"/>
        <v>25.208735972866233</v>
      </c>
      <c r="J72" s="1"/>
      <c r="K72" s="1"/>
      <c r="L72" s="1" t="s">
        <v>11</v>
      </c>
      <c r="M72" s="1" t="s">
        <v>13</v>
      </c>
      <c r="N72" s="1">
        <v>2</v>
      </c>
      <c r="O72" s="1">
        <v>7</v>
      </c>
      <c r="P72" s="1">
        <v>0.1</v>
      </c>
      <c r="Q72" s="1">
        <f t="shared" si="3410"/>
        <v>0.10200000000000001</v>
      </c>
      <c r="R72" s="1">
        <f t="shared" si="3411"/>
        <v>3.8474576271186445</v>
      </c>
      <c r="S72" s="1">
        <f t="shared" si="3412"/>
        <v>5.7711864406779665E-3</v>
      </c>
      <c r="T72" s="1">
        <f t="shared" si="3413"/>
        <v>44.086156131283779</v>
      </c>
      <c r="U72" s="1"/>
      <c r="V72" s="1"/>
      <c r="W72" s="1" t="s">
        <v>11</v>
      </c>
      <c r="X72" s="1" t="s">
        <v>14</v>
      </c>
      <c r="Y72" s="1">
        <v>3</v>
      </c>
      <c r="Z72" s="1">
        <v>7</v>
      </c>
      <c r="AA72" s="1">
        <v>0.14599999999999999</v>
      </c>
      <c r="AB72" s="1">
        <f t="shared" si="3414"/>
        <v>0.14499999999999999</v>
      </c>
      <c r="AC72" s="1">
        <f t="shared" si="3415"/>
        <v>5.2983050847457624</v>
      </c>
      <c r="AD72" s="1">
        <f t="shared" si="3416"/>
        <v>7.9474576271186433E-3</v>
      </c>
      <c r="AE72" s="1">
        <f t="shared" si="3417"/>
        <v>60.710715447750253</v>
      </c>
      <c r="AF72" s="1"/>
      <c r="AG72" s="1"/>
      <c r="AH72" s="1" t="s">
        <v>11</v>
      </c>
      <c r="AI72" s="1" t="s">
        <v>15</v>
      </c>
      <c r="AJ72" s="1">
        <v>4</v>
      </c>
      <c r="AK72" s="1">
        <v>7</v>
      </c>
      <c r="AL72" s="1">
        <v>0.16200000000000001</v>
      </c>
      <c r="AM72" s="1">
        <f t="shared" si="3418"/>
        <v>0.154</v>
      </c>
      <c r="AN72" s="1">
        <f t="shared" si="3419"/>
        <v>5.5578231292517009</v>
      </c>
      <c r="AO72" s="1">
        <f t="shared" si="3420"/>
        <v>8.3367346938775511E-3</v>
      </c>
      <c r="AP72" s="1">
        <f t="shared" si="3421"/>
        <v>63.684407204179685</v>
      </c>
      <c r="AQ72" s="1"/>
      <c r="AR72" s="1"/>
      <c r="AS72" s="1" t="s">
        <v>11</v>
      </c>
      <c r="AT72" s="1" t="s">
        <v>16</v>
      </c>
      <c r="AU72" s="1">
        <v>8</v>
      </c>
      <c r="AV72" s="1">
        <v>7</v>
      </c>
      <c r="AW72" s="1">
        <v>0.186</v>
      </c>
      <c r="AX72" s="1">
        <f t="shared" si="3422"/>
        <v>0.17799999999999999</v>
      </c>
      <c r="AY72" s="1">
        <f t="shared" si="3423"/>
        <v>6.4061433447098972</v>
      </c>
      <c r="AZ72" s="1">
        <f t="shared" si="3424"/>
        <v>9.6092150170648469E-3</v>
      </c>
      <c r="BA72" s="1">
        <f t="shared" si="3425"/>
        <v>73.404898264148187</v>
      </c>
      <c r="BB72" s="1"/>
      <c r="BC72" s="1"/>
      <c r="BD72" s="1" t="s">
        <v>11</v>
      </c>
      <c r="BE72" s="1" t="s">
        <v>17</v>
      </c>
      <c r="BF72" s="1">
        <v>9</v>
      </c>
      <c r="BG72" s="1">
        <v>7</v>
      </c>
      <c r="BH72" s="1">
        <v>0.19500000000000001</v>
      </c>
      <c r="BI72" s="1">
        <f t="shared" si="3426"/>
        <v>0.19</v>
      </c>
      <c r="BJ72" s="1">
        <f t="shared" si="3427"/>
        <v>6.802047781569966</v>
      </c>
      <c r="BK72" s="1">
        <f t="shared" si="3428"/>
        <v>1.0203071672354949E-2</v>
      </c>
      <c r="BL72" s="1">
        <f t="shared" si="3429"/>
        <v>77.941375727462614</v>
      </c>
      <c r="BM72" s="1"/>
      <c r="BN72" s="1"/>
      <c r="BO72" s="1" t="s">
        <v>11</v>
      </c>
      <c r="BP72" s="1" t="s">
        <v>18</v>
      </c>
      <c r="BQ72" s="1">
        <v>10</v>
      </c>
      <c r="BR72" s="1">
        <v>7</v>
      </c>
      <c r="BS72" s="1">
        <v>0.20200000000000001</v>
      </c>
      <c r="BT72" s="1">
        <f t="shared" si="3430"/>
        <v>0.193</v>
      </c>
      <c r="BU72" s="1">
        <f t="shared" si="3431"/>
        <v>6.843003412969284</v>
      </c>
      <c r="BV72" s="1">
        <f t="shared" si="3432"/>
        <v>1.0264505119453926E-2</v>
      </c>
      <c r="BW72" s="1">
        <f t="shared" si="3433"/>
        <v>78.410666499529626</v>
      </c>
      <c r="BX72" s="1"/>
      <c r="BY72" s="1"/>
      <c r="BZ72" s="1" t="s">
        <v>11</v>
      </c>
      <c r="CA72" s="1" t="s">
        <v>19</v>
      </c>
      <c r="CB72" s="1">
        <v>11</v>
      </c>
      <c r="CC72" s="1">
        <v>7</v>
      </c>
      <c r="CD72" s="1">
        <v>0.19500000000000001</v>
      </c>
      <c r="CE72" s="1">
        <f t="shared" si="3434"/>
        <v>0.19</v>
      </c>
      <c r="CF72" s="1">
        <f t="shared" si="3435"/>
        <v>6.7835051546391751</v>
      </c>
      <c r="CG72" s="1">
        <f t="shared" si="3436"/>
        <v>1.0175257731958763E-2</v>
      </c>
      <c r="CH72" s="1">
        <f t="shared" si="3437"/>
        <v>77.728904733580038</v>
      </c>
      <c r="CI72" s="1"/>
      <c r="CJ72" s="1"/>
      <c r="CK72" s="1" t="s">
        <v>11</v>
      </c>
      <c r="CL72" s="1" t="s">
        <v>20</v>
      </c>
      <c r="CM72" s="1">
        <v>14</v>
      </c>
      <c r="CN72" s="1">
        <v>7</v>
      </c>
      <c r="CO72" s="1">
        <v>0.2</v>
      </c>
      <c r="CP72" s="1">
        <f t="shared" si="3438"/>
        <v>0.187</v>
      </c>
      <c r="CQ72" s="1">
        <f t="shared" si="3439"/>
        <v>6.601374570446735</v>
      </c>
      <c r="CR72" s="1">
        <f t="shared" si="3440"/>
        <v>9.9020618556701027E-3</v>
      </c>
      <c r="CS72" s="1">
        <f t="shared" si="3441"/>
        <v>75.641958456538632</v>
      </c>
      <c r="CT72" s="1"/>
      <c r="CU72" s="1"/>
      <c r="CV72" s="1" t="s">
        <v>11</v>
      </c>
      <c r="CW72" s="1" t="s">
        <v>21</v>
      </c>
      <c r="CX72" s="1">
        <v>15</v>
      </c>
      <c r="CY72" s="1">
        <v>7</v>
      </c>
      <c r="CZ72" s="1">
        <v>0.107</v>
      </c>
      <c r="DA72" s="1">
        <f t="shared" si="3442"/>
        <v>8.6999999999999994E-2</v>
      </c>
      <c r="DB72" s="1">
        <f t="shared" si="3443"/>
        <v>3.2068965517241379</v>
      </c>
      <c r="DC72" s="1">
        <f t="shared" si="3444"/>
        <v>4.8103448275862073E-3</v>
      </c>
      <c r="DD72" s="1">
        <f t="shared" si="3445"/>
        <v>36.746276574867707</v>
      </c>
      <c r="DE72" s="1"/>
      <c r="DF72" s="1"/>
      <c r="DG72" s="1" t="s">
        <v>11</v>
      </c>
      <c r="DH72" s="1" t="s">
        <v>22</v>
      </c>
      <c r="DI72" s="1">
        <v>16</v>
      </c>
      <c r="DJ72" s="1">
        <v>7</v>
      </c>
      <c r="DK72" s="1">
        <v>0.14599999999999999</v>
      </c>
      <c r="DL72" s="1">
        <f t="shared" si="3446"/>
        <v>0.11899999999999999</v>
      </c>
      <c r="DM72" s="1">
        <f t="shared" si="3447"/>
        <v>4.170648464163822</v>
      </c>
      <c r="DN72" s="1">
        <f t="shared" si="3448"/>
        <v>6.2559726962457332E-3</v>
      </c>
      <c r="DO72" s="1">
        <f t="shared" si="3449"/>
        <v>47.789443622157201</v>
      </c>
      <c r="DP72" s="1"/>
      <c r="DQ72" s="1"/>
      <c r="DR72" s="1" t="s">
        <v>11</v>
      </c>
      <c r="DS72" s="1" t="s">
        <v>23</v>
      </c>
      <c r="DT72" s="1">
        <v>17</v>
      </c>
      <c r="DU72" s="1">
        <v>7</v>
      </c>
      <c r="DV72" s="1">
        <v>0.16800000000000001</v>
      </c>
      <c r="DW72" s="1">
        <f t="shared" si="3450"/>
        <v>0.14100000000000001</v>
      </c>
      <c r="DX72" s="1">
        <f t="shared" si="3451"/>
        <v>4.8630136986301373</v>
      </c>
      <c r="DY72" s="1">
        <f t="shared" si="3452"/>
        <v>7.2945205479452062E-3</v>
      </c>
      <c r="DZ72" s="1">
        <f t="shared" si="3453"/>
        <v>55.722921982363097</v>
      </c>
      <c r="EA72" s="1"/>
      <c r="EB72" s="1"/>
      <c r="EC72" s="1" t="s">
        <v>11</v>
      </c>
      <c r="ED72" s="1" t="s">
        <v>24</v>
      </c>
      <c r="EE72" s="1">
        <v>18</v>
      </c>
      <c r="EF72" s="1">
        <v>7</v>
      </c>
      <c r="EG72" s="1">
        <v>0.17599999999999999</v>
      </c>
      <c r="EH72" s="1">
        <f t="shared" si="3454"/>
        <v>0.15</v>
      </c>
      <c r="EI72" s="1">
        <f t="shared" si="3455"/>
        <v>5.2789115646258509</v>
      </c>
      <c r="EJ72" s="1">
        <f t="shared" si="3456"/>
        <v>7.9183673469387771E-3</v>
      </c>
      <c r="EK72" s="1">
        <f t="shared" si="3457"/>
        <v>60.488494480346937</v>
      </c>
      <c r="EL72" s="1"/>
      <c r="EM72" s="1"/>
      <c r="EN72" s="1" t="s">
        <v>11</v>
      </c>
      <c r="EO72" s="1" t="s">
        <v>25</v>
      </c>
      <c r="EP72" s="1">
        <v>21</v>
      </c>
      <c r="EQ72" s="1">
        <v>7</v>
      </c>
      <c r="ER72" s="1">
        <v>0.23200000000000001</v>
      </c>
      <c r="ES72" s="1">
        <f t="shared" si="3458"/>
        <v>0.20100000000000001</v>
      </c>
      <c r="ET72" s="1">
        <f t="shared" si="3459"/>
        <v>6.9726027397260273</v>
      </c>
      <c r="EU72" s="1">
        <f t="shared" si="3460"/>
        <v>1.0458904109589041E-2</v>
      </c>
      <c r="EV72" s="1">
        <f t="shared" si="3461"/>
        <v>79.89568250428961</v>
      </c>
      <c r="EW72" s="1"/>
      <c r="EX72" s="1"/>
      <c r="EY72" s="1" t="s">
        <v>11</v>
      </c>
      <c r="EZ72" s="1" t="s">
        <v>26</v>
      </c>
      <c r="FA72" s="1">
        <v>22</v>
      </c>
      <c r="FB72" s="1">
        <v>7</v>
      </c>
      <c r="FC72" s="1">
        <v>0.248</v>
      </c>
      <c r="FD72" s="1">
        <f t="shared" si="3462"/>
        <v>0.217</v>
      </c>
      <c r="FE72" s="1">
        <f t="shared" si="3463"/>
        <v>7.4334470989761092</v>
      </c>
      <c r="FF72" s="1">
        <f t="shared" si="3464"/>
        <v>1.1150170648464163E-2</v>
      </c>
      <c r="FG72" s="1">
        <f t="shared" si="3465"/>
        <v>85.176275130162352</v>
      </c>
      <c r="FH72" s="1"/>
      <c r="FI72" s="1"/>
      <c r="FJ72" s="1" t="s">
        <v>11</v>
      </c>
      <c r="FK72" s="1" t="s">
        <v>27</v>
      </c>
      <c r="FL72" s="1">
        <v>23</v>
      </c>
      <c r="FM72" s="1">
        <v>7</v>
      </c>
      <c r="FN72" s="1">
        <v>0.27700000000000002</v>
      </c>
      <c r="FO72" s="1">
        <f t="shared" si="3466"/>
        <v>0.24700000000000003</v>
      </c>
      <c r="FP72" s="1">
        <f t="shared" si="3467"/>
        <v>8.8061224489795933</v>
      </c>
      <c r="FQ72" s="1">
        <f t="shared" si="3468"/>
        <v>1.3209183673469391E-2</v>
      </c>
      <c r="FR72" s="1">
        <f t="shared" si="3469"/>
        <v>100.90509807320761</v>
      </c>
      <c r="FS72" s="1"/>
      <c r="FT72" s="1"/>
      <c r="FU72" s="1" t="s">
        <v>11</v>
      </c>
      <c r="FV72" s="1" t="s">
        <v>28</v>
      </c>
      <c r="FW72" s="1">
        <v>24</v>
      </c>
      <c r="FX72" s="1">
        <v>7</v>
      </c>
      <c r="FY72" s="1">
        <v>0.28199999999999997</v>
      </c>
      <c r="FZ72" s="1">
        <f t="shared" si="3470"/>
        <v>0.251</v>
      </c>
      <c r="GA72" s="1">
        <f t="shared" si="3471"/>
        <v>8.5582191780821919</v>
      </c>
      <c r="GB72" s="1">
        <f t="shared" si="3472"/>
        <v>1.2837328767123289E-2</v>
      </c>
      <c r="GC72" s="1">
        <f t="shared" si="3473"/>
        <v>98.064494390088285</v>
      </c>
      <c r="GD72" s="1"/>
      <c r="GE72" s="1"/>
      <c r="GF72" s="1" t="s">
        <v>11</v>
      </c>
      <c r="GG72" s="1" t="s">
        <v>29</v>
      </c>
      <c r="GH72" s="1">
        <v>25</v>
      </c>
      <c r="GI72" s="1">
        <v>7</v>
      </c>
      <c r="GJ72" s="1">
        <v>0.3</v>
      </c>
      <c r="GK72" s="1">
        <f t="shared" si="3474"/>
        <v>0.26900000000000002</v>
      </c>
      <c r="GL72" s="1">
        <f t="shared" si="3475"/>
        <v>9.3174061433447104</v>
      </c>
      <c r="GM72" s="1">
        <f t="shared" si="3476"/>
        <v>1.3976109215017065E-2</v>
      </c>
      <c r="GN72" s="1">
        <f t="shared" si="3477"/>
        <v>106.76365064524482</v>
      </c>
      <c r="GO72" s="1"/>
      <c r="GP72" s="1"/>
      <c r="GQ72" s="1" t="s">
        <v>11</v>
      </c>
      <c r="GR72" s="1" t="s">
        <v>30</v>
      </c>
      <c r="GS72" s="1">
        <v>28</v>
      </c>
      <c r="GT72" s="1">
        <v>7</v>
      </c>
      <c r="GU72" s="1">
        <v>0.34300000000000003</v>
      </c>
      <c r="GV72" s="1">
        <f t="shared" si="3478"/>
        <v>0.314</v>
      </c>
      <c r="GW72" s="1">
        <f t="shared" si="3479"/>
        <v>10.793103448275861</v>
      </c>
      <c r="GX72" s="1">
        <f t="shared" si="3480"/>
        <v>1.6189655172413792E-2</v>
      </c>
      <c r="GY72" s="1">
        <f t="shared" si="3481"/>
        <v>123.67295234337195</v>
      </c>
      <c r="GZ72" s="1"/>
      <c r="HA72" s="1"/>
      <c r="HB72" s="1" t="s">
        <v>11</v>
      </c>
      <c r="HC72" s="1" t="s">
        <v>31</v>
      </c>
      <c r="HD72" s="1">
        <v>29</v>
      </c>
      <c r="HE72" s="1">
        <v>7</v>
      </c>
      <c r="HF72" s="1">
        <v>0.10199999999999999</v>
      </c>
      <c r="HG72" s="1">
        <f t="shared" si="3482"/>
        <v>4.9999999999999996E-2</v>
      </c>
      <c r="HH72" s="1">
        <f t="shared" si="3483"/>
        <v>1.942953020134228</v>
      </c>
      <c r="HI72" s="1">
        <f t="shared" si="3484"/>
        <v>2.9144295302013421E-3</v>
      </c>
      <c r="HJ72" s="1">
        <f t="shared" si="3485"/>
        <v>22.263358951021274</v>
      </c>
      <c r="HK72" s="1"/>
      <c r="HL72" s="1"/>
      <c r="HM72" s="1" t="s">
        <v>11</v>
      </c>
      <c r="HN72" s="1" t="s">
        <v>32</v>
      </c>
      <c r="HO72" s="1">
        <v>30</v>
      </c>
      <c r="HP72" s="1">
        <v>7</v>
      </c>
      <c r="HQ72" s="1">
        <v>0.126</v>
      </c>
      <c r="HR72" s="1">
        <f t="shared" si="3486"/>
        <v>7.400000000000001E-2</v>
      </c>
      <c r="HS72" s="1">
        <f t="shared" si="3487"/>
        <v>2.7104377104377111</v>
      </c>
      <c r="HT72" s="1">
        <f t="shared" si="3488"/>
        <v>4.0656565656565667E-3</v>
      </c>
      <c r="HU72" s="1">
        <f t="shared" si="3489"/>
        <v>31.057594824238326</v>
      </c>
      <c r="HV72" s="1"/>
      <c r="HW72" s="1"/>
      <c r="HX72" s="1" t="s">
        <v>11</v>
      </c>
      <c r="HY72" s="1" t="s">
        <v>33</v>
      </c>
      <c r="HZ72" s="1">
        <v>31</v>
      </c>
      <c r="IA72" s="1">
        <v>7</v>
      </c>
      <c r="IB72" s="1">
        <v>0.14799999999999999</v>
      </c>
      <c r="IC72" s="1">
        <f t="shared" si="3490"/>
        <v>9.2999999999999999E-2</v>
      </c>
      <c r="ID72" s="1">
        <f t="shared" si="3491"/>
        <v>3.3445945945945947</v>
      </c>
      <c r="IE72" s="1">
        <f t="shared" si="3492"/>
        <v>5.0168918918918918E-3</v>
      </c>
      <c r="IF72" s="1">
        <f t="shared" si="3493"/>
        <v>38.324091850641231</v>
      </c>
      <c r="IG72" s="1"/>
      <c r="IH72" s="1"/>
      <c r="II72" s="1" t="s">
        <v>11</v>
      </c>
      <c r="IJ72" s="1" t="s">
        <v>34</v>
      </c>
      <c r="IK72" s="1">
        <v>32</v>
      </c>
      <c r="IL72" s="1">
        <v>7</v>
      </c>
      <c r="IM72" s="1">
        <v>0.16</v>
      </c>
      <c r="IN72" s="1">
        <f t="shared" si="3494"/>
        <v>0.10500000000000001</v>
      </c>
      <c r="IO72" s="1">
        <f t="shared" si="3495"/>
        <v>3.6936026936026938</v>
      </c>
      <c r="IP72" s="1">
        <f t="shared" si="3496"/>
        <v>5.5404040404040409E-3</v>
      </c>
      <c r="IQ72" s="1">
        <f t="shared" si="3497"/>
        <v>42.323206859862651</v>
      </c>
      <c r="IR72" s="1"/>
      <c r="IS72" s="1"/>
      <c r="IT72" s="1" t="s">
        <v>11</v>
      </c>
      <c r="IU72" s="1" t="s">
        <v>35</v>
      </c>
      <c r="IV72" s="1">
        <v>35</v>
      </c>
      <c r="IW72" s="1">
        <v>7</v>
      </c>
      <c r="IX72" s="1">
        <v>0.20799999999999999</v>
      </c>
      <c r="IY72" s="1">
        <f t="shared" si="3498"/>
        <v>0.153</v>
      </c>
      <c r="IZ72" s="1">
        <f t="shared" si="3499"/>
        <v>5.3624161073825505</v>
      </c>
      <c r="JA72" s="1">
        <f t="shared" si="3500"/>
        <v>8.0436241610738254E-3</v>
      </c>
      <c r="JB72" s="1">
        <f t="shared" si="3501"/>
        <v>61.445332648932634</v>
      </c>
      <c r="JC72" s="1"/>
      <c r="JD72" s="1"/>
      <c r="JE72" s="1" t="s">
        <v>11</v>
      </c>
      <c r="JF72" s="3" t="s">
        <v>36</v>
      </c>
      <c r="JG72" s="3">
        <v>36</v>
      </c>
      <c r="JH72" s="1">
        <v>7</v>
      </c>
      <c r="JI72" s="1">
        <v>0.22800000000000001</v>
      </c>
      <c r="JJ72" s="1">
        <f t="shared" si="3502"/>
        <v>0.17100000000000001</v>
      </c>
      <c r="JK72" s="1">
        <f t="shared" si="3503"/>
        <v>6.0033444816053523</v>
      </c>
      <c r="JL72" s="1">
        <f t="shared" si="3504"/>
        <v>9.0050167224080286E-3</v>
      </c>
      <c r="JM72" s="1">
        <f t="shared" si="3505"/>
        <v>68.789420904978556</v>
      </c>
      <c r="JN72" s="1"/>
      <c r="JO72" s="1"/>
      <c r="JP72" s="1" t="s">
        <v>11</v>
      </c>
      <c r="JQ72" s="1" t="s">
        <v>37</v>
      </c>
      <c r="JR72" s="1">
        <v>37</v>
      </c>
      <c r="JS72" s="1">
        <v>7</v>
      </c>
      <c r="JT72" s="1">
        <v>0.23599999999999999</v>
      </c>
      <c r="JU72" s="1">
        <f t="shared" si="3506"/>
        <v>0.17799999999999999</v>
      </c>
      <c r="JV72" s="1">
        <f t="shared" si="3507"/>
        <v>6.2040133779264215</v>
      </c>
      <c r="JW72" s="1">
        <f t="shared" si="3508"/>
        <v>9.3060200668896326E-3</v>
      </c>
      <c r="JX72" s="1">
        <f t="shared" si="3509"/>
        <v>71.088788734671425</v>
      </c>
      <c r="JY72" s="1"/>
      <c r="JZ72" s="1"/>
      <c r="KA72" s="1" t="s">
        <v>11</v>
      </c>
      <c r="KB72" s="1" t="s">
        <v>38</v>
      </c>
      <c r="KC72" s="1">
        <v>38</v>
      </c>
      <c r="KD72" s="1">
        <v>7</v>
      </c>
      <c r="KE72" s="1">
        <v>0.26400000000000001</v>
      </c>
      <c r="KF72" s="1">
        <f t="shared" si="3510"/>
        <v>0.20300000000000001</v>
      </c>
      <c r="KG72" s="1">
        <f t="shared" si="3511"/>
        <v>6.9230769230769234</v>
      </c>
      <c r="KH72" s="1">
        <f t="shared" si="3512"/>
        <v>1.0384615384615384E-2</v>
      </c>
      <c r="KI72" s="1">
        <f t="shared" si="3513"/>
        <v>79.328190124404216</v>
      </c>
      <c r="KJ72" s="1"/>
      <c r="KK72" s="1"/>
      <c r="KL72" s="1" t="s">
        <v>11</v>
      </c>
      <c r="KM72" s="1" t="s">
        <v>39</v>
      </c>
      <c r="KN72" s="1">
        <v>39</v>
      </c>
      <c r="KO72" s="1">
        <v>7</v>
      </c>
      <c r="KP72" s="1">
        <v>0.27400000000000002</v>
      </c>
      <c r="KQ72" s="1">
        <f t="shared" si="3514"/>
        <v>0.21100000000000002</v>
      </c>
      <c r="KR72" s="1">
        <f t="shared" si="3515"/>
        <v>7.2483221476510078</v>
      </c>
      <c r="KS72" s="1">
        <f t="shared" si="3516"/>
        <v>1.0872483221476511E-2</v>
      </c>
      <c r="KT72" s="1">
        <f t="shared" si="3517"/>
        <v>83.05501784836953</v>
      </c>
      <c r="KU72" s="1"/>
      <c r="KV72" s="1"/>
      <c r="KW72" s="1" t="s">
        <v>11</v>
      </c>
      <c r="KX72" s="1" t="s">
        <v>40</v>
      </c>
      <c r="KY72" s="1">
        <v>42</v>
      </c>
      <c r="KZ72" s="1">
        <v>7</v>
      </c>
      <c r="LA72" s="1">
        <v>0.3</v>
      </c>
      <c r="LB72" s="1">
        <f t="shared" si="3518"/>
        <v>0.23499999999999999</v>
      </c>
      <c r="LC72" s="1">
        <f t="shared" si="3519"/>
        <v>8.2181208053691268</v>
      </c>
      <c r="LD72" s="1">
        <f t="shared" si="3520"/>
        <v>1.232718120805369E-2</v>
      </c>
      <c r="LE72" s="1">
        <f t="shared" si="3521"/>
        <v>94.167471625304145</v>
      </c>
      <c r="LF72" s="1"/>
      <c r="LG72" s="1"/>
      <c r="LH72" s="1" t="s">
        <v>11</v>
      </c>
      <c r="LI72" s="1" t="s">
        <v>41</v>
      </c>
      <c r="LJ72" s="1">
        <v>43</v>
      </c>
      <c r="LK72" s="1">
        <v>7</v>
      </c>
      <c r="LL72" s="1">
        <v>4.5999999999999999E-2</v>
      </c>
      <c r="LM72" s="1">
        <f t="shared" si="3522"/>
        <v>9.0000000000000011E-3</v>
      </c>
      <c r="LN72" s="1">
        <f t="shared" si="3523"/>
        <v>-0.32094594594594589</v>
      </c>
      <c r="LO72" s="1">
        <f t="shared" si="3524"/>
        <v>-4.8141891891891883E-4</v>
      </c>
      <c r="LP72" s="1">
        <f t="shared" si="3525"/>
        <v>-3.6775643695059759</v>
      </c>
      <c r="LQ72" s="1"/>
      <c r="LR72" s="1"/>
      <c r="LS72" s="1" t="s">
        <v>11</v>
      </c>
      <c r="LT72" s="1" t="s">
        <v>42</v>
      </c>
      <c r="LU72" s="1">
        <v>44</v>
      </c>
      <c r="LV72" s="1">
        <v>7</v>
      </c>
      <c r="LW72" s="1">
        <v>6.6000000000000003E-2</v>
      </c>
      <c r="LX72" s="1">
        <f t="shared" si="3526"/>
        <v>2.3000000000000007E-2</v>
      </c>
      <c r="LY72" s="1">
        <f t="shared" si="4250"/>
        <v>-0.75444839857651236</v>
      </c>
      <c r="LZ72" s="1">
        <f t="shared" si="3527"/>
        <v>-1.1316725978647686E-3</v>
      </c>
      <c r="MA72" s="1">
        <f t="shared" si="3528"/>
        <v>-8.644859311303204</v>
      </c>
      <c r="MB72" s="1"/>
      <c r="MC72" s="1"/>
      <c r="MD72" s="1" t="s">
        <v>11</v>
      </c>
      <c r="ME72" s="1" t="s">
        <v>43</v>
      </c>
      <c r="MF72" s="1">
        <v>46</v>
      </c>
      <c r="MG72" s="1">
        <v>7</v>
      </c>
      <c r="MH72" s="1">
        <v>9.2999999999999999E-2</v>
      </c>
      <c r="MI72" s="1">
        <f t="shared" si="3529"/>
        <v>4.1000000000000002E-2</v>
      </c>
      <c r="MJ72" s="1">
        <f t="shared" si="3530"/>
        <v>0.64745762711864419</v>
      </c>
      <c r="MK72" s="1">
        <f t="shared" si="3531"/>
        <v>9.7118644067796631E-4</v>
      </c>
      <c r="ML72" s="1">
        <f t="shared" si="3532"/>
        <v>7.4189038071147166</v>
      </c>
      <c r="MM72" s="1"/>
      <c r="MN72" s="1"/>
      <c r="MO72" s="1" t="s">
        <v>11</v>
      </c>
      <c r="MP72" s="1" t="s">
        <v>44</v>
      </c>
      <c r="MQ72" s="1">
        <v>52</v>
      </c>
      <c r="MR72" s="1">
        <v>7</v>
      </c>
      <c r="MS72" s="1">
        <v>0.13900000000000001</v>
      </c>
      <c r="MT72" s="1">
        <f t="shared" si="3533"/>
        <v>7.6000000000000012E-2</v>
      </c>
      <c r="MU72" s="1">
        <f t="shared" si="3534"/>
        <v>2.0202020202020203</v>
      </c>
      <c r="MV72" s="1">
        <f t="shared" si="3535"/>
        <v>3.0303030303030307E-3</v>
      </c>
      <c r="MW72" s="1">
        <f t="shared" si="3536"/>
        <v>23.148517881419867</v>
      </c>
      <c r="MX72" s="1"/>
      <c r="MY72" s="1"/>
      <c r="MZ72" s="1" t="s">
        <v>11</v>
      </c>
      <c r="NA72" s="1" t="s">
        <v>45</v>
      </c>
      <c r="NB72" s="1">
        <v>53</v>
      </c>
      <c r="NC72" s="1">
        <v>7</v>
      </c>
      <c r="ND72" s="1">
        <v>0.14499999999999999</v>
      </c>
      <c r="NE72" s="1">
        <f t="shared" si="3537"/>
        <v>5.1999999999999991E-2</v>
      </c>
      <c r="NF72" s="1">
        <f t="shared" si="3538"/>
        <v>1.0641891891891886</v>
      </c>
      <c r="NG72" s="1">
        <f t="shared" si="3539"/>
        <v>1.5962837837837829E-3</v>
      </c>
      <c r="NH72" s="1">
        <f t="shared" si="3540"/>
        <v>12.194029225204021</v>
      </c>
      <c r="NI72" s="1"/>
      <c r="NJ72" s="1"/>
      <c r="NK72" s="1" t="s">
        <v>11</v>
      </c>
      <c r="NL72" s="1" t="s">
        <v>46</v>
      </c>
      <c r="NM72" s="1">
        <v>56</v>
      </c>
      <c r="NN72" s="1">
        <v>7</v>
      </c>
      <c r="NO72" s="1">
        <v>0.17100000000000001</v>
      </c>
      <c r="NP72" s="1">
        <f t="shared" si="3541"/>
        <v>7.9000000000000015E-2</v>
      </c>
      <c r="NQ72" s="1">
        <f t="shared" si="3542"/>
        <v>2.0372881355932209</v>
      </c>
      <c r="NR72" s="1">
        <f t="shared" si="3543"/>
        <v>3.0559322033898314E-3</v>
      </c>
      <c r="NS72" s="1">
        <f t="shared" si="3544"/>
        <v>23.344299414010184</v>
      </c>
      <c r="NT72" s="1"/>
      <c r="NU72" s="1"/>
      <c r="NV72" s="1" t="s">
        <v>11</v>
      </c>
      <c r="NW72" s="1" t="s">
        <v>47</v>
      </c>
      <c r="NX72" s="1">
        <v>57</v>
      </c>
      <c r="NY72" s="1">
        <v>7</v>
      </c>
      <c r="NZ72" s="1">
        <v>1.6E-2</v>
      </c>
      <c r="OA72" s="1">
        <f t="shared" si="3545"/>
        <v>2.8000000000000001E-2</v>
      </c>
      <c r="OB72" s="1">
        <f t="shared" si="3546"/>
        <v>1.6302250803858522</v>
      </c>
      <c r="OC72" s="1">
        <f t="shared" si="3547"/>
        <v>2.4453376205787786E-3</v>
      </c>
      <c r="OD72" s="1">
        <f t="shared" si="3548"/>
        <v>18.679960739905265</v>
      </c>
      <c r="OE72" s="1"/>
      <c r="OF72" s="1"/>
      <c r="OG72" s="1" t="s">
        <v>11</v>
      </c>
      <c r="OH72" s="1" t="s">
        <v>48</v>
      </c>
      <c r="OI72" s="1">
        <v>58</v>
      </c>
      <c r="OJ72" s="1">
        <v>7</v>
      </c>
      <c r="OK72" s="1">
        <v>2.7E-2</v>
      </c>
      <c r="OL72" s="1">
        <f t="shared" si="3549"/>
        <v>3.9E-2</v>
      </c>
      <c r="OM72" s="1">
        <f t="shared" si="3550"/>
        <v>1.9838709677419355</v>
      </c>
      <c r="ON72" s="1">
        <f t="shared" si="3551"/>
        <v>2.9758064516129034E-3</v>
      </c>
      <c r="OO72" s="1">
        <f t="shared" si="3552"/>
        <v>22.732217922745942</v>
      </c>
      <c r="OP72" s="1"/>
      <c r="OQ72" s="1"/>
      <c r="OR72" s="1" t="s">
        <v>11</v>
      </c>
      <c r="OS72" s="1" t="s">
        <v>49</v>
      </c>
      <c r="OT72" s="1">
        <v>59</v>
      </c>
      <c r="OU72" s="1">
        <v>7</v>
      </c>
      <c r="OV72" s="1">
        <v>3.4000000000000002E-2</v>
      </c>
      <c r="OW72" s="1">
        <f t="shared" si="3553"/>
        <v>4.5999999999999999E-2</v>
      </c>
      <c r="OX72" s="1">
        <f t="shared" si="3554"/>
        <v>2.2806451612903227</v>
      </c>
      <c r="OY72" s="1">
        <f t="shared" si="3555"/>
        <v>3.420967741935484E-3</v>
      </c>
      <c r="OZ72" s="1">
        <f t="shared" si="3556"/>
        <v>26.132809872164849</v>
      </c>
      <c r="PA72" s="1"/>
      <c r="PB72" s="1"/>
      <c r="PC72" s="1" t="s">
        <v>11</v>
      </c>
      <c r="PD72" s="1" t="s">
        <v>50</v>
      </c>
      <c r="PE72" s="1">
        <v>60</v>
      </c>
      <c r="PF72" s="1">
        <v>7</v>
      </c>
      <c r="PG72" s="1">
        <v>4.2000000000000003E-2</v>
      </c>
      <c r="PH72" s="1">
        <f t="shared" si="3557"/>
        <v>5.4000000000000006E-2</v>
      </c>
      <c r="PI72" s="1">
        <f t="shared" si="3558"/>
        <v>2.5838709677419356</v>
      </c>
      <c r="PJ72" s="1">
        <f t="shared" si="3559"/>
        <v>3.8758064516129036E-3</v>
      </c>
      <c r="PK72" s="1">
        <f t="shared" si="3560"/>
        <v>29.607327733527644</v>
      </c>
      <c r="PL72" s="1"/>
      <c r="PM72" s="1"/>
      <c r="PN72" s="1" t="s">
        <v>11</v>
      </c>
      <c r="PO72" s="1" t="s">
        <v>51</v>
      </c>
      <c r="PP72" s="1">
        <v>63</v>
      </c>
      <c r="PQ72" s="1">
        <v>7</v>
      </c>
      <c r="PR72" s="1">
        <v>6.2E-2</v>
      </c>
      <c r="PS72" s="1">
        <f t="shared" si="3561"/>
        <v>7.5999999999999998E-2</v>
      </c>
      <c r="PT72" s="1">
        <f t="shared" si="3562"/>
        <v>3.3106796116504853</v>
      </c>
      <c r="PU72" s="1">
        <f t="shared" si="3563"/>
        <v>4.9660194174757279E-3</v>
      </c>
      <c r="PV72" s="1">
        <f t="shared" si="3564"/>
        <v>37.935476464021995</v>
      </c>
      <c r="PW72" s="1"/>
      <c r="PX72" s="1"/>
      <c r="PY72" s="1" t="s">
        <v>11</v>
      </c>
      <c r="PZ72" s="1" t="s">
        <v>52</v>
      </c>
      <c r="QA72" s="1">
        <v>64</v>
      </c>
      <c r="QB72" s="1">
        <v>7</v>
      </c>
      <c r="QC72" s="1">
        <v>7.0999999999999994E-2</v>
      </c>
      <c r="QD72" s="1">
        <f t="shared" si="3565"/>
        <v>7.1999999999999995E-2</v>
      </c>
      <c r="QE72" s="1">
        <f t="shared" si="3566"/>
        <v>3.1516129032258062</v>
      </c>
      <c r="QF72" s="1">
        <f t="shared" si="3567"/>
        <v>4.7274193548387097E-3</v>
      </c>
      <c r="QG72" s="1">
        <f t="shared" si="3568"/>
        <v>36.112807984589892</v>
      </c>
      <c r="QH72" s="1"/>
      <c r="QI72" s="1"/>
      <c r="QJ72" s="1" t="s">
        <v>11</v>
      </c>
      <c r="QK72" s="1" t="s">
        <v>53</v>
      </c>
      <c r="QL72" s="1">
        <v>65</v>
      </c>
      <c r="QM72" s="1">
        <v>7</v>
      </c>
      <c r="QN72" s="1">
        <v>7.9000000000000001E-2</v>
      </c>
      <c r="QO72" s="1">
        <f t="shared" si="3569"/>
        <v>8.1000000000000003E-2</v>
      </c>
      <c r="QP72" s="1">
        <f t="shared" si="3570"/>
        <v>3.4401294498381878</v>
      </c>
      <c r="QQ72" s="1">
        <f t="shared" si="3571"/>
        <v>5.1601941747572815E-3</v>
      </c>
      <c r="QR72" s="1">
        <f t="shared" si="3572"/>
        <v>39.418779551569287</v>
      </c>
      <c r="QS72" s="1"/>
      <c r="QT72" s="1"/>
      <c r="QU72" s="1" t="s">
        <v>11</v>
      </c>
      <c r="QV72" s="1" t="s">
        <v>54</v>
      </c>
      <c r="QW72" s="1">
        <v>66</v>
      </c>
      <c r="QX72" s="1">
        <v>7</v>
      </c>
      <c r="QY72" s="1">
        <v>8.8999999999999996E-2</v>
      </c>
      <c r="QZ72" s="1">
        <f t="shared" si="3573"/>
        <v>8.7999999999999995E-2</v>
      </c>
      <c r="RA72" s="1">
        <f t="shared" si="3574"/>
        <v>3.7211538461538463</v>
      </c>
      <c r="RB72" s="1">
        <f t="shared" si="3575"/>
        <v>5.5817307692307694E-3</v>
      </c>
      <c r="RC72" s="1">
        <f t="shared" si="3576"/>
        <v>42.638902191867274</v>
      </c>
      <c r="RD72" s="1"/>
      <c r="RE72" s="1"/>
      <c r="RF72" s="1" t="s">
        <v>11</v>
      </c>
      <c r="RG72" s="1" t="s">
        <v>55</v>
      </c>
      <c r="RH72" s="1">
        <v>67</v>
      </c>
      <c r="RI72" s="1">
        <v>7</v>
      </c>
      <c r="RJ72" s="1">
        <v>9.5000000000000001E-2</v>
      </c>
      <c r="RK72" s="1">
        <f t="shared" si="3577"/>
        <v>9.6000000000000002E-2</v>
      </c>
      <c r="RL72" s="1">
        <f t="shared" si="3578"/>
        <v>3.9615384615384617</v>
      </c>
      <c r="RM72" s="1">
        <f t="shared" si="3579"/>
        <v>5.9423076923076929E-3</v>
      </c>
      <c r="RN72" s="1">
        <f t="shared" si="3580"/>
        <v>45.393353237853532</v>
      </c>
      <c r="RO72" s="1"/>
      <c r="RP72" s="1"/>
      <c r="RQ72" s="1" t="s">
        <v>11</v>
      </c>
      <c r="RR72" s="1" t="s">
        <v>56</v>
      </c>
      <c r="RS72" s="1">
        <v>70</v>
      </c>
      <c r="RT72" s="1">
        <v>7</v>
      </c>
      <c r="RU72" s="1">
        <v>0.11600000000000001</v>
      </c>
      <c r="RV72" s="1">
        <f t="shared" si="3581"/>
        <v>0.11</v>
      </c>
      <c r="RW72" s="1">
        <f t="shared" si="3582"/>
        <v>4.3814102564102564</v>
      </c>
      <c r="RX72" s="1">
        <f t="shared" si="3583"/>
        <v>6.5721153846153846E-3</v>
      </c>
      <c r="RY72" s="1">
        <f t="shared" si="3584"/>
        <v>50.20446106484286</v>
      </c>
      <c r="RZ72" s="1"/>
      <c r="SA72" s="1"/>
      <c r="SB72" s="2" t="s">
        <v>11</v>
      </c>
      <c r="SC72" s="1" t="s">
        <v>57</v>
      </c>
      <c r="SD72" s="1">
        <v>71</v>
      </c>
      <c r="SE72" s="2">
        <v>7</v>
      </c>
      <c r="SF72" s="1">
        <v>4.3999999999999997E-2</v>
      </c>
      <c r="SG72" s="1">
        <f t="shared" si="3585"/>
        <v>3.9999999999999994E-2</v>
      </c>
      <c r="SH72" s="1">
        <f t="shared" si="3586"/>
        <v>2.1232876712328763</v>
      </c>
      <c r="SI72" s="1">
        <f t="shared" si="3587"/>
        <v>3.1849315068493145E-3</v>
      </c>
      <c r="SJ72" s="1">
        <f t="shared" si="3588"/>
        <v>24.329726499341625</v>
      </c>
      <c r="SK72" s="1"/>
      <c r="SL72" s="1"/>
      <c r="SM72" s="2" t="s">
        <v>11</v>
      </c>
      <c r="SN72" s="1" t="s">
        <v>58</v>
      </c>
      <c r="SO72" s="1">
        <v>72</v>
      </c>
      <c r="SP72" s="2">
        <v>7</v>
      </c>
      <c r="SQ72" s="1">
        <v>5.6000000000000001E-2</v>
      </c>
      <c r="SR72" s="1">
        <f t="shared" si="3589"/>
        <v>0.05</v>
      </c>
      <c r="SS72" s="1">
        <f t="shared" si="3590"/>
        <v>2.395189003436426</v>
      </c>
      <c r="ST72" s="1">
        <f t="shared" si="3591"/>
        <v>3.592783505154639E-3</v>
      </c>
      <c r="SU72" s="1">
        <f t="shared" si="3592"/>
        <v>27.445312360337024</v>
      </c>
      <c r="SV72" s="1"/>
      <c r="SW72" s="1"/>
      <c r="SX72" s="2" t="s">
        <v>11</v>
      </c>
      <c r="SY72" s="1" t="s">
        <v>59</v>
      </c>
      <c r="SZ72" s="1">
        <v>73</v>
      </c>
      <c r="TA72" s="2">
        <v>7</v>
      </c>
      <c r="TB72" s="1">
        <v>7.0000000000000007E-2</v>
      </c>
      <c r="TC72" s="1">
        <f t="shared" si="3593"/>
        <v>6.4000000000000001E-2</v>
      </c>
      <c r="TD72" s="1">
        <f t="shared" si="3594"/>
        <v>2.8206896551724134</v>
      </c>
      <c r="TE72" s="1">
        <f t="shared" si="3595"/>
        <v>4.2310344827586202E-3</v>
      </c>
      <c r="TF72" s="1">
        <f t="shared" si="3596"/>
        <v>32.32091853574385</v>
      </c>
      <c r="TG72" s="1"/>
      <c r="TH72" s="1"/>
      <c r="TI72" s="2" t="s">
        <v>11</v>
      </c>
      <c r="TJ72" s="1" t="s">
        <v>60</v>
      </c>
      <c r="TK72" s="1">
        <v>74</v>
      </c>
      <c r="TL72" s="2">
        <v>7</v>
      </c>
      <c r="TM72" s="1">
        <v>7.9000000000000001E-2</v>
      </c>
      <c r="TN72" s="1">
        <f t="shared" si="3597"/>
        <v>7.2999999999999995E-2</v>
      </c>
      <c r="TO72" s="1">
        <f t="shared" si="3598"/>
        <v>3.127147766323024</v>
      </c>
      <c r="TP72" s="1">
        <f t="shared" si="3599"/>
        <v>4.6907216494845366E-3</v>
      </c>
      <c r="TQ72" s="1">
        <f t="shared" si="3600"/>
        <v>35.8324738133525</v>
      </c>
      <c r="TR72" s="1"/>
      <c r="TS72" s="1"/>
      <c r="TT72" s="2" t="s">
        <v>11</v>
      </c>
      <c r="TU72" s="1" t="s">
        <v>61</v>
      </c>
      <c r="TV72" s="1">
        <v>77</v>
      </c>
      <c r="TW72" s="2">
        <v>7</v>
      </c>
      <c r="TX72" s="1">
        <v>9.5000000000000001E-2</v>
      </c>
      <c r="TY72" s="1">
        <f t="shared" si="3601"/>
        <v>8.6000000000000007E-2</v>
      </c>
      <c r="TZ72" s="1">
        <f t="shared" si="3602"/>
        <v>3.5463917525773199</v>
      </c>
      <c r="UA72" s="1">
        <f t="shared" si="3603"/>
        <v>5.3195876288659799E-3</v>
      </c>
      <c r="UB72" s="1">
        <f t="shared" si="3604"/>
        <v>40.636387885032725</v>
      </c>
      <c r="UC72" s="1"/>
      <c r="UD72" s="1"/>
      <c r="UE72" s="2" t="s">
        <v>11</v>
      </c>
      <c r="UF72" s="1" t="s">
        <v>62</v>
      </c>
      <c r="UG72" s="1">
        <v>78</v>
      </c>
      <c r="UH72" s="2">
        <v>7</v>
      </c>
      <c r="UI72" s="1">
        <v>9.9000000000000005E-2</v>
      </c>
      <c r="UJ72" s="1">
        <f t="shared" si="3605"/>
        <v>9.0999999999999998E-2</v>
      </c>
      <c r="UK72" s="1">
        <f t="shared" si="3606"/>
        <v>3.3114186851211072</v>
      </c>
      <c r="UL72" s="1">
        <f t="shared" si="3607"/>
        <v>4.9671280276816611E-3</v>
      </c>
      <c r="UM72" s="1">
        <f t="shared" si="3608"/>
        <v>37.943945149469933</v>
      </c>
      <c r="UN72" s="1"/>
      <c r="UO72" s="1"/>
      <c r="UP72" s="2" t="s">
        <v>11</v>
      </c>
      <c r="UQ72" s="1" t="s">
        <v>63</v>
      </c>
      <c r="UR72" s="1">
        <v>79</v>
      </c>
      <c r="US72" s="2">
        <v>7</v>
      </c>
      <c r="UT72" s="1">
        <v>0.104</v>
      </c>
      <c r="UU72" s="1">
        <f t="shared" si="3609"/>
        <v>9.5000000000000001E-2</v>
      </c>
      <c r="UV72" s="1">
        <f t="shared" si="3610"/>
        <v>3.8482758620689657</v>
      </c>
      <c r="UW72" s="1">
        <f t="shared" si="3611"/>
        <v>5.7724137931034489E-3</v>
      </c>
      <c r="UX72" s="1">
        <f t="shared" si="3612"/>
        <v>44.095531889841247</v>
      </c>
      <c r="UY72" s="1"/>
      <c r="UZ72" s="1"/>
      <c r="VA72" s="2" t="s">
        <v>11</v>
      </c>
      <c r="VB72" s="1" t="s">
        <v>64</v>
      </c>
      <c r="VC72" s="1">
        <v>80</v>
      </c>
      <c r="VD72" s="2">
        <v>7</v>
      </c>
      <c r="VE72" s="1">
        <v>0.112</v>
      </c>
      <c r="VF72" s="1">
        <f t="shared" si="3613"/>
        <v>0.10200000000000001</v>
      </c>
      <c r="VG72" s="1">
        <f t="shared" si="2764"/>
        <v>4.0620689655172413</v>
      </c>
      <c r="VH72" s="1">
        <f t="shared" si="3614"/>
        <v>6.0931034482758616E-3</v>
      </c>
      <c r="VI72" s="1">
        <f t="shared" si="3615"/>
        <v>46.545283661499084</v>
      </c>
      <c r="VJ72" s="1"/>
      <c r="VK72" s="1"/>
      <c r="VL72" s="2" t="s">
        <v>11</v>
      </c>
      <c r="VM72" s="1" t="s">
        <v>65</v>
      </c>
      <c r="VN72" s="1">
        <v>84</v>
      </c>
      <c r="VO72" s="2">
        <v>7</v>
      </c>
      <c r="VP72" s="1">
        <v>0.13400000000000001</v>
      </c>
      <c r="VQ72" s="1">
        <f t="shared" si="3616"/>
        <v>0.12200000000000001</v>
      </c>
      <c r="VR72" s="1">
        <f t="shared" si="3617"/>
        <v>4.7628865979381443</v>
      </c>
      <c r="VS72" s="1">
        <f t="shared" si="3618"/>
        <v>7.1443298969072165E-3</v>
      </c>
      <c r="VT72" s="1">
        <f t="shared" si="3619"/>
        <v>54.575613961875348</v>
      </c>
      <c r="VU72" s="1"/>
      <c r="VV72" s="1"/>
      <c r="VW72" s="2" t="s">
        <v>11</v>
      </c>
      <c r="VX72" s="1" t="s">
        <v>66</v>
      </c>
      <c r="VY72" s="1">
        <v>85</v>
      </c>
      <c r="VZ72" s="2">
        <v>7</v>
      </c>
      <c r="WA72" s="1">
        <v>3.5999999999999997E-2</v>
      </c>
      <c r="WB72" s="1">
        <f t="shared" si="3620"/>
        <v>3.0999999999999996E-2</v>
      </c>
      <c r="WC72" s="1">
        <f t="shared" si="3621"/>
        <v>1.3135888501742159</v>
      </c>
      <c r="WD72" s="1">
        <f t="shared" si="3622"/>
        <v>1.9703832752613237E-3</v>
      </c>
      <c r="WE72" s="1">
        <f t="shared" si="3623"/>
        <v>15.051779318610338</v>
      </c>
      <c r="WF72" s="1"/>
      <c r="WG72" s="1"/>
      <c r="WH72" s="2" t="s">
        <v>11</v>
      </c>
      <c r="WI72" s="1" t="s">
        <v>67</v>
      </c>
      <c r="WJ72" s="1">
        <v>86</v>
      </c>
      <c r="WK72" s="2">
        <v>7</v>
      </c>
      <c r="WL72" s="1">
        <v>5.1999999999999998E-2</v>
      </c>
      <c r="WM72" s="1">
        <f t="shared" si="3624"/>
        <v>4.3999999999999997E-2</v>
      </c>
      <c r="WN72" s="1">
        <f t="shared" si="3625"/>
        <v>1.6840277777777777</v>
      </c>
      <c r="WO72" s="1">
        <f t="shared" si="3626"/>
        <v>2.5260416666666665E-3</v>
      </c>
      <c r="WP72" s="1">
        <f t="shared" si="3627"/>
        <v>19.296459827714838</v>
      </c>
      <c r="WQ72" s="1"/>
      <c r="WR72" s="1"/>
      <c r="WS72" s="2" t="s">
        <v>11</v>
      </c>
      <c r="WT72" s="1" t="s">
        <v>68</v>
      </c>
      <c r="WU72" s="1">
        <v>87</v>
      </c>
      <c r="WV72" s="2">
        <v>7</v>
      </c>
      <c r="WW72" s="1">
        <v>6.3E-2</v>
      </c>
      <c r="WX72" s="1">
        <f t="shared" si="3628"/>
        <v>5.6000000000000001E-2</v>
      </c>
      <c r="WY72" s="1">
        <f t="shared" si="3629"/>
        <v>2.0905923344947737</v>
      </c>
      <c r="WZ72" s="1">
        <f t="shared" si="3630"/>
        <v>3.1358885017421607E-3</v>
      </c>
      <c r="XA72" s="1">
        <f t="shared" si="3631"/>
        <v>23.955086448716727</v>
      </c>
      <c r="XB72" s="1"/>
      <c r="XC72" s="1"/>
      <c r="XD72" s="2" t="s">
        <v>11</v>
      </c>
      <c r="XE72" s="1" t="s">
        <v>69</v>
      </c>
      <c r="XF72" s="1">
        <v>88</v>
      </c>
      <c r="XG72" s="2">
        <v>7</v>
      </c>
      <c r="XH72" s="1">
        <v>7.3999999999999996E-2</v>
      </c>
      <c r="XI72" s="1">
        <f t="shared" si="3632"/>
        <v>6.5000000000000002E-2</v>
      </c>
      <c r="XJ72" s="1">
        <f t="shared" si="3633"/>
        <v>2.375</v>
      </c>
      <c r="XK72" s="1">
        <f t="shared" si="3634"/>
        <v>3.5625000000000001E-3</v>
      </c>
      <c r="XL72" s="1">
        <f t="shared" si="3635"/>
        <v>27.213976334344228</v>
      </c>
      <c r="XM72" s="1"/>
      <c r="XN72" s="1"/>
      <c r="XO72" s="2" t="s">
        <v>11</v>
      </c>
      <c r="XP72" s="1" t="s">
        <v>70</v>
      </c>
      <c r="XQ72" s="1">
        <v>91</v>
      </c>
      <c r="XR72" s="2">
        <v>7</v>
      </c>
      <c r="XS72" s="1">
        <v>9.8000000000000004E-2</v>
      </c>
      <c r="XT72" s="1">
        <f t="shared" si="3636"/>
        <v>8.7000000000000008E-2</v>
      </c>
      <c r="XU72" s="1">
        <f t="shared" si="3637"/>
        <v>3.1314878892733571</v>
      </c>
      <c r="XV72" s="1">
        <f t="shared" si="3638"/>
        <v>4.6972318339100361E-3</v>
      </c>
      <c r="XW72" s="1">
        <f t="shared" si="3639"/>
        <v>35.882205183145558</v>
      </c>
      <c r="XX72" s="1"/>
      <c r="XY72" s="1"/>
      <c r="XZ72" s="2" t="s">
        <v>11</v>
      </c>
      <c r="YA72" s="1" t="s">
        <v>71</v>
      </c>
      <c r="YB72" s="1">
        <v>92</v>
      </c>
      <c r="YC72" s="2">
        <v>7</v>
      </c>
      <c r="YD72" s="1">
        <v>9.9000000000000005E-2</v>
      </c>
      <c r="YE72" s="1">
        <f t="shared" si="3640"/>
        <v>8.8000000000000009E-2</v>
      </c>
      <c r="YF72" s="1">
        <f t="shared" si="3641"/>
        <v>3.2783505154639179</v>
      </c>
      <c r="YG72" s="1">
        <f t="shared" si="3642"/>
        <v>4.917525773195877E-3</v>
      </c>
      <c r="YH72" s="1">
        <f t="shared" si="3643"/>
        <v>37.565032986745372</v>
      </c>
      <c r="YI72" s="1"/>
      <c r="YJ72" s="1"/>
      <c r="YK72" s="2" t="s">
        <v>11</v>
      </c>
      <c r="YL72" s="1" t="s">
        <v>72</v>
      </c>
      <c r="YM72" s="1">
        <v>93</v>
      </c>
      <c r="YN72" s="2">
        <v>7</v>
      </c>
      <c r="YO72" s="1">
        <v>0.108</v>
      </c>
      <c r="YP72" s="1">
        <f t="shared" si="3644"/>
        <v>9.7000000000000003E-2</v>
      </c>
      <c r="YQ72" s="1">
        <f t="shared" si="3645"/>
        <v>3.5426621160409559</v>
      </c>
      <c r="YR72" s="1">
        <f t="shared" si="3646"/>
        <v>5.313993174061434E-3</v>
      </c>
      <c r="YS72" s="1">
        <f t="shared" si="3647"/>
        <v>40.593651783796389</v>
      </c>
      <c r="YT72" s="1"/>
      <c r="YU72" s="1"/>
      <c r="YV72" s="2" t="s">
        <v>11</v>
      </c>
      <c r="YW72" s="1" t="s">
        <v>73</v>
      </c>
      <c r="YX72" s="1">
        <v>94</v>
      </c>
      <c r="YY72" s="2">
        <v>7</v>
      </c>
      <c r="YZ72" s="1">
        <v>0.11600000000000001</v>
      </c>
      <c r="ZA72" s="1">
        <f t="shared" si="3648"/>
        <v>0.10300000000000001</v>
      </c>
      <c r="ZB72" s="1">
        <f t="shared" si="3649"/>
        <v>3.7006802721088441</v>
      </c>
      <c r="ZC72" s="1">
        <f t="shared" si="3650"/>
        <v>5.5510204081632665E-3</v>
      </c>
      <c r="ZD72" s="1">
        <f t="shared" si="3651"/>
        <v>42.404305408903006</v>
      </c>
      <c r="ZE72" s="1"/>
      <c r="ZF72" s="1"/>
      <c r="ZG72" s="2" t="s">
        <v>11</v>
      </c>
      <c r="ZH72" s="1" t="s">
        <v>74</v>
      </c>
      <c r="ZI72" s="1">
        <v>95</v>
      </c>
      <c r="ZJ72" s="2">
        <v>7</v>
      </c>
      <c r="ZK72" s="1">
        <v>0.11799999999999999</v>
      </c>
      <c r="ZL72" s="1">
        <f t="shared" si="3652"/>
        <v>0.105</v>
      </c>
      <c r="ZM72" s="1">
        <f t="shared" si="3653"/>
        <v>3.7891156462585034</v>
      </c>
      <c r="ZN72" s="1">
        <f t="shared" si="3654"/>
        <v>5.6836734693877554E-3</v>
      </c>
      <c r="ZO72" s="1">
        <f t="shared" si="3655"/>
        <v>43.417643589630465</v>
      </c>
      <c r="ZP72" s="1"/>
      <c r="ZQ72" s="1"/>
      <c r="ZR72" s="2" t="s">
        <v>11</v>
      </c>
      <c r="ZS72" s="1" t="s">
        <v>75</v>
      </c>
      <c r="ZT72" s="1">
        <v>99</v>
      </c>
      <c r="ZU72" s="2">
        <v>7</v>
      </c>
      <c r="ZV72" s="1">
        <v>0.13100000000000001</v>
      </c>
      <c r="ZW72" s="1">
        <f t="shared" si="3656"/>
        <v>0.11600000000000001</v>
      </c>
      <c r="ZX72" s="1">
        <f t="shared" si="3657"/>
        <v>4.0410958904109595</v>
      </c>
      <c r="ZY72" s="1">
        <f t="shared" si="3658"/>
        <v>6.0616438356164391E-3</v>
      </c>
      <c r="ZZ72" s="1">
        <f t="shared" si="3659"/>
        <v>46.304963337456655</v>
      </c>
      <c r="AAA72" s="1"/>
      <c r="AAB72" s="1"/>
      <c r="AAC72" s="2" t="s">
        <v>11</v>
      </c>
      <c r="AAD72" s="1" t="s">
        <v>76</v>
      </c>
      <c r="AAE72" s="1">
        <v>100</v>
      </c>
      <c r="AAF72" s="2">
        <v>7</v>
      </c>
      <c r="AAG72" s="1">
        <v>3.1E-2</v>
      </c>
      <c r="AAH72" s="1">
        <f t="shared" si="3660"/>
        <v>2.8999999999999998E-2</v>
      </c>
      <c r="AAI72" s="1">
        <f t="shared" si="3661"/>
        <v>1.8999999999999997</v>
      </c>
      <c r="AAJ72" s="1">
        <f t="shared" si="3662"/>
        <v>2.8499999999999997E-3</v>
      </c>
      <c r="AAK72" s="1">
        <f t="shared" si="3663"/>
        <v>21.771181067475379</v>
      </c>
      <c r="AAL72" s="1"/>
      <c r="AAM72" s="1"/>
      <c r="AAN72" s="2" t="s">
        <v>11</v>
      </c>
      <c r="AAO72" s="1" t="s">
        <v>77</v>
      </c>
      <c r="AAP72" s="1">
        <v>101</v>
      </c>
      <c r="AAQ72" s="2">
        <v>7</v>
      </c>
      <c r="AAR72" s="1">
        <v>4.9000000000000002E-2</v>
      </c>
      <c r="AAS72" s="1">
        <f t="shared" si="3664"/>
        <v>4.2000000000000003E-2</v>
      </c>
      <c r="AAT72" s="1">
        <f t="shared" si="3665"/>
        <v>2.152249134948097</v>
      </c>
      <c r="AAU72" s="1">
        <f t="shared" si="3666"/>
        <v>3.2283737024221457E-3</v>
      </c>
      <c r="AAV72" s="1">
        <f t="shared" si="3667"/>
        <v>24.661581904880148</v>
      </c>
      <c r="AAW72" s="1"/>
      <c r="AAX72" s="1"/>
      <c r="AAY72" s="2" t="s">
        <v>11</v>
      </c>
      <c r="AAZ72" s="1" t="s">
        <v>78</v>
      </c>
      <c r="ABA72" s="1">
        <v>102</v>
      </c>
      <c r="ABB72" s="2">
        <v>7</v>
      </c>
      <c r="ABC72" s="1">
        <v>5.5E-2</v>
      </c>
      <c r="ABD72" s="1">
        <f t="shared" si="3668"/>
        <v>4.8000000000000001E-2</v>
      </c>
      <c r="ABE72" s="1">
        <f t="shared" si="3669"/>
        <v>2.4068965517241376</v>
      </c>
      <c r="ABF72" s="1">
        <f t="shared" si="3670"/>
        <v>3.6103448275862067E-3</v>
      </c>
      <c r="ABG72" s="1">
        <f t="shared" si="3671"/>
        <v>27.579463493825436</v>
      </c>
      <c r="ABH72" s="1"/>
      <c r="ABI72" s="1"/>
      <c r="ABJ72" s="2" t="s">
        <v>11</v>
      </c>
      <c r="ABK72" s="1" t="s">
        <v>79</v>
      </c>
      <c r="ABL72" s="1">
        <v>112</v>
      </c>
      <c r="ABM72" s="2">
        <v>7</v>
      </c>
      <c r="ABN72" s="1">
        <v>0.11</v>
      </c>
      <c r="ABO72" s="1">
        <f t="shared" si="4251"/>
        <v>9.2999999999999999E-2</v>
      </c>
      <c r="ABP72" s="1">
        <f t="shared" si="3672"/>
        <v>4.0136054421768703</v>
      </c>
      <c r="ABQ72" s="1">
        <f t="shared" si="3673"/>
        <v>6.0204081632653055E-3</v>
      </c>
      <c r="ABR72" s="1">
        <f t="shared" si="3674"/>
        <v>45.989963586861705</v>
      </c>
      <c r="ABS72" s="1"/>
      <c r="ABT72" s="1"/>
      <c r="ABU72" s="2" t="s">
        <v>11</v>
      </c>
      <c r="ABV72" s="1" t="s">
        <v>80</v>
      </c>
      <c r="ABW72" s="1">
        <v>113</v>
      </c>
      <c r="ABX72" s="2">
        <v>7</v>
      </c>
      <c r="ABY72" s="1">
        <v>4.1000000000000002E-2</v>
      </c>
      <c r="ABZ72" s="1">
        <f t="shared" si="3675"/>
        <v>2.8000000000000004E-2</v>
      </c>
      <c r="ACA72" s="1">
        <f t="shared" si="3676"/>
        <v>0.66071428571428581</v>
      </c>
      <c r="ACB72" s="1">
        <f t="shared" si="3677"/>
        <v>9.9107142857142883E-4</v>
      </c>
      <c r="ACC72" s="1">
        <f t="shared" si="3678"/>
        <v>7.5708054463965162</v>
      </c>
      <c r="ACD72" s="1"/>
      <c r="ACE72" s="1"/>
      <c r="ACF72" s="2" t="s">
        <v>11</v>
      </c>
      <c r="ACG72" s="1" t="s">
        <v>81</v>
      </c>
      <c r="ACH72" s="1">
        <v>114</v>
      </c>
      <c r="ACI72" s="2">
        <v>7</v>
      </c>
      <c r="ACJ72" s="1">
        <v>0.06</v>
      </c>
      <c r="ACK72" s="1">
        <f t="shared" si="3679"/>
        <v>4.5999999999999999E-2</v>
      </c>
      <c r="ACL72" s="1">
        <f t="shared" si="3680"/>
        <v>1.2293906810035842</v>
      </c>
      <c r="ACM72" s="1">
        <f t="shared" si="3681"/>
        <v>1.8440860215053762E-3</v>
      </c>
      <c r="ACN72" s="1">
        <f t="shared" si="3682"/>
        <v>14.086993220418893</v>
      </c>
      <c r="ACO72" s="1"/>
      <c r="ACP72" s="1"/>
      <c r="ACQ72" s="2" t="s">
        <v>11</v>
      </c>
      <c r="ACR72" s="1" t="s">
        <v>82</v>
      </c>
      <c r="ACS72" s="1">
        <v>115</v>
      </c>
      <c r="ACT72" s="2">
        <v>7</v>
      </c>
      <c r="ACU72" s="1">
        <v>6.9000000000000006E-2</v>
      </c>
      <c r="ACV72" s="1">
        <f t="shared" si="3683"/>
        <v>5.5000000000000007E-2</v>
      </c>
      <c r="ACW72" s="1">
        <f t="shared" si="3684"/>
        <v>1.5907473309608542</v>
      </c>
      <c r="ACX72" s="1">
        <f t="shared" si="3685"/>
        <v>2.3861209964412813E-3</v>
      </c>
      <c r="ACY72" s="1">
        <f t="shared" si="3686"/>
        <v>18.227604302606284</v>
      </c>
      <c r="ACZ72" s="1"/>
      <c r="ADA72" s="1"/>
      <c r="ADB72" s="2" t="s">
        <v>11</v>
      </c>
      <c r="ADC72" s="1" t="s">
        <v>83</v>
      </c>
      <c r="ADD72" s="1">
        <v>116</v>
      </c>
      <c r="ADE72" s="2">
        <v>7</v>
      </c>
      <c r="ADF72" s="1">
        <v>7.8E-2</v>
      </c>
      <c r="ADG72" s="1">
        <f t="shared" si="3687"/>
        <v>6.2E-2</v>
      </c>
      <c r="ADH72" s="1">
        <f t="shared" si="3688"/>
        <v>1.8398576512455516</v>
      </c>
      <c r="ADI72" s="1">
        <f t="shared" si="3689"/>
        <v>2.7597864768683276E-3</v>
      </c>
      <c r="ADJ72" s="1">
        <f t="shared" si="3690"/>
        <v>21.082038980866777</v>
      </c>
      <c r="ADK72" s="1"/>
      <c r="ADL72" s="1"/>
      <c r="ADM72" s="2" t="s">
        <v>11</v>
      </c>
      <c r="ADN72" s="1" t="s">
        <v>84</v>
      </c>
      <c r="ADO72" s="1">
        <v>119</v>
      </c>
      <c r="ADP72" s="2">
        <v>7</v>
      </c>
      <c r="ADQ72" s="1">
        <v>9.8000000000000004E-2</v>
      </c>
      <c r="ADR72" s="1">
        <f t="shared" si="3691"/>
        <v>8.1000000000000003E-2</v>
      </c>
      <c r="ADS72" s="1">
        <f t="shared" si="3692"/>
        <v>2.0071942446043169</v>
      </c>
      <c r="ADT72" s="1">
        <f t="shared" si="3693"/>
        <v>3.0107913669064753E-3</v>
      </c>
      <c r="ADU72" s="1">
        <f t="shared" si="3694"/>
        <v>22.999468072039502</v>
      </c>
      <c r="ADV72" s="1"/>
      <c r="ADW72" s="1"/>
      <c r="ADX72" s="2" t="s">
        <v>11</v>
      </c>
      <c r="ADY72" s="1" t="s">
        <v>85</v>
      </c>
      <c r="ADZ72" s="1">
        <v>120</v>
      </c>
      <c r="AEA72" s="2">
        <v>7</v>
      </c>
      <c r="AEB72" s="1">
        <v>9.9000000000000005E-2</v>
      </c>
      <c r="AEC72" s="1">
        <f t="shared" si="3695"/>
        <v>8.2000000000000003E-2</v>
      </c>
      <c r="AED72" s="1">
        <f t="shared" si="3696"/>
        <v>2.0143884892086334</v>
      </c>
      <c r="AEE72" s="1">
        <f t="shared" si="3697"/>
        <v>3.0215827338129502E-3</v>
      </c>
      <c r="AEF72" s="1">
        <f t="shared" si="3698"/>
        <v>23.081903441473337</v>
      </c>
      <c r="AEG72" s="1"/>
      <c r="AEH72" s="1"/>
      <c r="AEI72" s="2" t="s">
        <v>11</v>
      </c>
      <c r="AEJ72" s="1" t="s">
        <v>86</v>
      </c>
      <c r="AEK72" s="1">
        <v>121</v>
      </c>
      <c r="AEL72" s="2">
        <v>7</v>
      </c>
      <c r="AEM72" s="1">
        <v>0.11</v>
      </c>
      <c r="AEN72" s="1">
        <f t="shared" si="3699"/>
        <v>9.1999999999999998E-2</v>
      </c>
      <c r="AEO72" s="1">
        <f t="shared" si="3700"/>
        <v>2.4136690647482015</v>
      </c>
      <c r="AEP72" s="1">
        <f t="shared" si="3701"/>
        <v>3.6205035971223023E-3</v>
      </c>
      <c r="AEQ72" s="1">
        <f t="shared" si="3702"/>
        <v>27.657066445051083</v>
      </c>
      <c r="AER72" s="1"/>
      <c r="AES72" s="1"/>
      <c r="AET72" s="2" t="s">
        <v>11</v>
      </c>
      <c r="AEU72" s="1" t="s">
        <v>87</v>
      </c>
      <c r="AEV72" s="1">
        <v>122</v>
      </c>
      <c r="AEW72" s="2">
        <v>7</v>
      </c>
      <c r="AEX72" s="1">
        <v>0.106</v>
      </c>
      <c r="AEY72" s="1">
        <f t="shared" si="3703"/>
        <v>8.8999999999999996E-2</v>
      </c>
      <c r="AEZ72" s="1">
        <f t="shared" si="3704"/>
        <v>2.2553956834532372</v>
      </c>
      <c r="AFA72" s="1">
        <f t="shared" si="3705"/>
        <v>3.383093525179856E-3</v>
      </c>
      <c r="AFB72" s="1">
        <f t="shared" si="3706"/>
        <v>25.843488317506747</v>
      </c>
      <c r="AFC72" s="1"/>
      <c r="AFD72" s="1"/>
      <c r="AFE72" s="2" t="s">
        <v>11</v>
      </c>
      <c r="AFF72" s="1" t="s">
        <v>88</v>
      </c>
      <c r="AFG72" s="1">
        <v>123</v>
      </c>
      <c r="AFH72" s="2">
        <v>7</v>
      </c>
      <c r="AFI72" s="1">
        <v>0.11600000000000001</v>
      </c>
      <c r="AFJ72" s="1">
        <f t="shared" si="3707"/>
        <v>9.9000000000000005E-2</v>
      </c>
      <c r="AFK72" s="1">
        <f t="shared" si="3708"/>
        <v>2.6115107913669067</v>
      </c>
      <c r="AFL72" s="1">
        <f t="shared" si="3709"/>
        <v>3.9172661870503604E-3</v>
      </c>
      <c r="AFM72" s="1">
        <f t="shared" si="3710"/>
        <v>29.924039104481501</v>
      </c>
      <c r="AFN72" s="1"/>
      <c r="AFO72" s="1"/>
      <c r="AFP72" s="2" t="s">
        <v>11</v>
      </c>
      <c r="AFQ72" s="1" t="s">
        <v>89</v>
      </c>
      <c r="AFR72" s="1">
        <v>126</v>
      </c>
      <c r="AFS72" s="2">
        <v>7</v>
      </c>
      <c r="AFT72" s="1">
        <v>0.14499999999999999</v>
      </c>
      <c r="AFU72" s="1">
        <f t="shared" si="3711"/>
        <v>0.127</v>
      </c>
      <c r="AFV72" s="1">
        <f t="shared" si="3712"/>
        <v>3.7580071174377223</v>
      </c>
      <c r="AFW72" s="1">
        <f t="shared" si="3713"/>
        <v>5.6370106761565834E-3</v>
      </c>
      <c r="AFX72" s="1">
        <f t="shared" si="3714"/>
        <v>43.061186003472564</v>
      </c>
      <c r="AFY72" s="1"/>
      <c r="AFZ72" s="1"/>
      <c r="AGA72" s="2" t="s">
        <v>11</v>
      </c>
      <c r="AGB72" s="1" t="s">
        <v>90</v>
      </c>
      <c r="AGC72" s="1">
        <v>127</v>
      </c>
      <c r="AGD72" s="2">
        <v>7</v>
      </c>
      <c r="AGE72" s="1">
        <v>0.05</v>
      </c>
      <c r="AGF72" s="1">
        <f t="shared" si="3715"/>
        <v>3.5000000000000003E-2</v>
      </c>
      <c r="AGG72" s="1">
        <f t="shared" si="3716"/>
        <v>1.4175084175084176</v>
      </c>
      <c r="AGH72" s="1">
        <f t="shared" si="3717"/>
        <v>2.1262626262626262E-3</v>
      </c>
      <c r="AGI72" s="1">
        <f t="shared" si="3718"/>
        <v>16.242543380129604</v>
      </c>
      <c r="AGJ72" s="1"/>
      <c r="AGK72" s="1"/>
      <c r="AGL72" s="2" t="s">
        <v>11</v>
      </c>
      <c r="AGM72" s="1" t="s">
        <v>91</v>
      </c>
      <c r="AGN72" s="1">
        <v>128</v>
      </c>
      <c r="AGO72" s="2">
        <v>7</v>
      </c>
      <c r="AGP72" s="1">
        <v>5.7000000000000002E-2</v>
      </c>
      <c r="AGQ72" s="1">
        <f t="shared" si="3719"/>
        <v>4.2000000000000003E-2</v>
      </c>
      <c r="AGR72" s="1">
        <f t="shared" si="3720"/>
        <v>1.68561872909699</v>
      </c>
      <c r="AGS72" s="1">
        <f t="shared" si="3721"/>
        <v>2.5284280936454851E-3</v>
      </c>
      <c r="AGT72" s="1">
        <f t="shared" si="3722"/>
        <v>19.314689769420159</v>
      </c>
      <c r="AGU72" s="1"/>
      <c r="AGV72" s="1"/>
      <c r="AGW72" s="2" t="s">
        <v>11</v>
      </c>
      <c r="AGX72" s="1" t="s">
        <v>92</v>
      </c>
      <c r="AGY72" s="1">
        <v>129</v>
      </c>
      <c r="AGZ72" s="2">
        <v>7</v>
      </c>
      <c r="AHA72" s="1">
        <v>0.06</v>
      </c>
      <c r="AHB72" s="1">
        <f t="shared" si="3723"/>
        <v>4.5999999999999999E-2</v>
      </c>
      <c r="AHC72" s="1">
        <f t="shared" si="3724"/>
        <v>1.9069767441860466</v>
      </c>
      <c r="AHD72" s="1">
        <f t="shared" si="3725"/>
        <v>2.8604651162790701E-3</v>
      </c>
      <c r="AHE72" s="1">
        <f t="shared" si="3726"/>
        <v>21.851124204810056</v>
      </c>
      <c r="AHF72" s="1"/>
      <c r="AHG72" s="1"/>
      <c r="AHH72" s="2" t="s">
        <v>11</v>
      </c>
      <c r="AHI72" s="1" t="s">
        <v>93</v>
      </c>
      <c r="AHJ72" s="1">
        <v>130</v>
      </c>
      <c r="AHK72" s="2">
        <v>7</v>
      </c>
      <c r="AHL72" s="1">
        <v>7.5999999999999998E-2</v>
      </c>
      <c r="AHM72" s="1">
        <f t="shared" si="3727"/>
        <v>6.2E-2</v>
      </c>
      <c r="AHN72" s="1">
        <f t="shared" si="3728"/>
        <v>2.4381270903010033</v>
      </c>
      <c r="AHO72" s="1">
        <f t="shared" si="3729"/>
        <v>3.6571906354515051E-3</v>
      </c>
      <c r="AHP72" s="1">
        <f t="shared" si="3730"/>
        <v>27.937319130768444</v>
      </c>
      <c r="AHQ72" s="1"/>
      <c r="AHR72" s="1"/>
      <c r="AHS72" s="2" t="s">
        <v>11</v>
      </c>
      <c r="AHT72" s="1" t="s">
        <v>94</v>
      </c>
      <c r="AHU72" s="1">
        <v>133</v>
      </c>
      <c r="AHV72" s="2">
        <v>7</v>
      </c>
      <c r="AHW72" s="1">
        <v>8.1000000000000003E-2</v>
      </c>
      <c r="AHX72" s="1">
        <f t="shared" si="3731"/>
        <v>6.5000000000000002E-2</v>
      </c>
      <c r="AHY72" s="1">
        <f t="shared" si="3732"/>
        <v>2.5548172757475083</v>
      </c>
      <c r="AHZ72" s="1">
        <f t="shared" si="3733"/>
        <v>3.8322259136212623E-3</v>
      </c>
      <c r="AIA72" s="1">
        <f t="shared" si="3734"/>
        <v>29.274415528743781</v>
      </c>
      <c r="AIB72" s="1"/>
      <c r="AIC72" s="1"/>
      <c r="AID72" s="2" t="s">
        <v>11</v>
      </c>
      <c r="AIE72" s="1" t="s">
        <v>95</v>
      </c>
      <c r="AIF72" s="1">
        <v>134</v>
      </c>
      <c r="AIG72" s="2">
        <v>7</v>
      </c>
      <c r="AIH72" s="1">
        <v>8.2000000000000003E-2</v>
      </c>
      <c r="AII72" s="1">
        <f t="shared" si="3735"/>
        <v>6.5000000000000002E-2</v>
      </c>
      <c r="AIJ72" s="1">
        <f t="shared" si="3736"/>
        <v>2.5415282392026577</v>
      </c>
      <c r="AIK72" s="1">
        <f t="shared" si="3737"/>
        <v>3.8122923588039866E-3</v>
      </c>
      <c r="AIL72" s="1">
        <f t="shared" si="3738"/>
        <v>29.122142886201551</v>
      </c>
      <c r="AIM72" s="1"/>
      <c r="AIN72" s="1"/>
      <c r="AIO72" s="2" t="s">
        <v>11</v>
      </c>
      <c r="AIP72" s="1" t="s">
        <v>96</v>
      </c>
      <c r="AIQ72" s="1">
        <v>135</v>
      </c>
      <c r="AIR72" s="2">
        <v>7</v>
      </c>
      <c r="AIS72" s="1">
        <v>8.5000000000000006E-2</v>
      </c>
      <c r="AIT72" s="1">
        <f t="shared" si="3739"/>
        <v>7.1000000000000008E-2</v>
      </c>
      <c r="AIU72" s="1">
        <f t="shared" si="3740"/>
        <v>2.7847682119205301</v>
      </c>
      <c r="AIV72" s="1">
        <f t="shared" si="3741"/>
        <v>4.1771523178807954E-3</v>
      </c>
      <c r="AIW72" s="1">
        <f t="shared" si="3742"/>
        <v>31.909312090879748</v>
      </c>
      <c r="AIX72" s="1"/>
      <c r="AIY72" s="1"/>
      <c r="AIZ72" s="2" t="s">
        <v>11</v>
      </c>
      <c r="AJA72" s="1" t="s">
        <v>97</v>
      </c>
      <c r="AJB72" s="1">
        <v>136</v>
      </c>
      <c r="AJC72" s="2">
        <v>7</v>
      </c>
      <c r="AJD72" s="1">
        <v>8.7999999999999995E-2</v>
      </c>
      <c r="AJE72" s="1">
        <f t="shared" si="3743"/>
        <v>7.1999999999999995E-2</v>
      </c>
      <c r="AJF72" s="1">
        <f t="shared" si="3744"/>
        <v>2.8079470198675494</v>
      </c>
      <c r="AJG72" s="1">
        <f t="shared" si="3745"/>
        <v>4.2119205298013244E-3</v>
      </c>
      <c r="AJH72" s="1">
        <f t="shared" si="3746"/>
        <v>32.174906840744377</v>
      </c>
      <c r="AJI72" s="1"/>
      <c r="AJJ72" s="1"/>
      <c r="AJK72" s="2" t="s">
        <v>11</v>
      </c>
      <c r="AJL72" s="1" t="s">
        <v>98</v>
      </c>
      <c r="AJM72" s="1">
        <v>140</v>
      </c>
      <c r="AJN72" s="2">
        <v>7</v>
      </c>
      <c r="AJO72" s="1">
        <v>0.10199999999999999</v>
      </c>
      <c r="AJP72" s="1">
        <f t="shared" si="3747"/>
        <v>8.5999999999999993E-2</v>
      </c>
      <c r="AJQ72" s="1">
        <f t="shared" si="3748"/>
        <v>3.333333333333333</v>
      </c>
      <c r="AJR72" s="1">
        <f t="shared" si="3749"/>
        <v>4.9999999999999992E-3</v>
      </c>
      <c r="AJS72" s="1">
        <f t="shared" si="3750"/>
        <v>38.195054504342771</v>
      </c>
      <c r="AJT72" s="1"/>
      <c r="AJU72" s="1"/>
      <c r="AJV72" s="2" t="s">
        <v>11</v>
      </c>
      <c r="AJW72" s="1" t="s">
        <v>99</v>
      </c>
      <c r="AJX72" s="1">
        <v>141</v>
      </c>
      <c r="AJY72" s="2">
        <v>7</v>
      </c>
      <c r="AJZ72" s="1">
        <v>3.9E-2</v>
      </c>
      <c r="AKA72" s="1">
        <f t="shared" si="3751"/>
        <v>1.9E-2</v>
      </c>
      <c r="AKB72" s="1">
        <f t="shared" si="3752"/>
        <v>0.78644067796610173</v>
      </c>
      <c r="AKC72" s="1">
        <f t="shared" si="3753"/>
        <v>1.1796610169491526E-3</v>
      </c>
      <c r="AKD72" s="1">
        <f t="shared" si="3754"/>
        <v>9.0114433678042616</v>
      </c>
      <c r="AKE72" s="1"/>
      <c r="AKF72" s="1"/>
      <c r="AKG72" s="2" t="s">
        <v>11</v>
      </c>
      <c r="AKH72" s="1" t="s">
        <v>100</v>
      </c>
      <c r="AKI72" s="1">
        <v>143</v>
      </c>
      <c r="AKJ72" s="2">
        <v>7</v>
      </c>
      <c r="AKK72" s="1">
        <v>5.7000000000000002E-2</v>
      </c>
      <c r="AKL72" s="1">
        <f t="shared" si="3755"/>
        <v>3.5000000000000003E-2</v>
      </c>
      <c r="AKM72" s="1">
        <f t="shared" si="3756"/>
        <v>1.3186440677966105</v>
      </c>
      <c r="AKN72" s="1">
        <f t="shared" si="3757"/>
        <v>1.9779661016949158E-3</v>
      </c>
      <c r="AKO72" s="1">
        <f t="shared" si="3758"/>
        <v>15.109704612395943</v>
      </c>
      <c r="AKP72" s="1"/>
      <c r="AKQ72" s="1"/>
      <c r="AKR72" s="2" t="s">
        <v>11</v>
      </c>
      <c r="AKS72" s="1" t="s">
        <v>101</v>
      </c>
      <c r="AKT72" s="1">
        <v>144</v>
      </c>
      <c r="AKU72" s="2">
        <v>7</v>
      </c>
      <c r="AKV72" s="1">
        <v>6.2E-2</v>
      </c>
      <c r="AKW72" s="1">
        <f t="shared" si="3759"/>
        <v>3.9E-2</v>
      </c>
      <c r="AKX72" s="1">
        <f t="shared" si="3760"/>
        <v>1.4237288135593222</v>
      </c>
      <c r="AKY72" s="1">
        <f t="shared" si="3761"/>
        <v>2.1355932203389835E-3</v>
      </c>
      <c r="AKZ72" s="1">
        <f t="shared" si="3762"/>
        <v>16.313819889990476</v>
      </c>
      <c r="ALA72" s="1"/>
      <c r="ALB72" s="1"/>
      <c r="ALC72" s="2" t="s">
        <v>11</v>
      </c>
      <c r="ALD72" s="1" t="s">
        <v>102</v>
      </c>
      <c r="ALE72" s="1">
        <v>147</v>
      </c>
      <c r="ALF72" s="2">
        <v>7</v>
      </c>
      <c r="ALG72" s="1">
        <v>7.3999999999999996E-2</v>
      </c>
      <c r="ALH72" s="1">
        <f t="shared" si="3763"/>
        <v>4.8000000000000001E-2</v>
      </c>
      <c r="ALI72" s="1">
        <f t="shared" si="3764"/>
        <v>1.7322033898305085</v>
      </c>
      <c r="ALJ72" s="1">
        <f t="shared" si="3765"/>
        <v>2.5983050847457629E-3</v>
      </c>
      <c r="ALK72" s="1">
        <f t="shared" si="3766"/>
        <v>19.848480866155079</v>
      </c>
      <c r="ALL72" s="1"/>
      <c r="ALM72" s="1"/>
      <c r="ALN72" s="2" t="s">
        <v>11</v>
      </c>
      <c r="ALO72" s="1" t="s">
        <v>103</v>
      </c>
      <c r="ALP72" s="1">
        <v>148</v>
      </c>
      <c r="ALQ72" s="2">
        <v>7</v>
      </c>
      <c r="ALR72" s="1">
        <v>7.4999999999999997E-2</v>
      </c>
      <c r="ALS72" s="1">
        <f t="shared" si="3767"/>
        <v>4.9999999999999996E-2</v>
      </c>
      <c r="ALT72" s="1">
        <f t="shared" si="3768"/>
        <v>1.7074829931972788</v>
      </c>
      <c r="ALU72" s="1">
        <f t="shared" si="3769"/>
        <v>2.5612244897959182E-3</v>
      </c>
      <c r="ALV72" s="1">
        <f t="shared" si="3770"/>
        <v>19.565221797122522</v>
      </c>
      <c r="ALW72" s="1"/>
      <c r="ALX72" s="1"/>
      <c r="ALY72" s="2" t="s">
        <v>11</v>
      </c>
      <c r="ALZ72" s="1" t="s">
        <v>104</v>
      </c>
      <c r="AMA72" s="1">
        <v>149</v>
      </c>
      <c r="AMB72" s="2">
        <v>7</v>
      </c>
      <c r="AMC72" s="1">
        <v>7.6999999999999999E-2</v>
      </c>
      <c r="AMD72" s="1">
        <f t="shared" si="3771"/>
        <v>5.6999999999999995E-2</v>
      </c>
      <c r="AME72" s="1">
        <f t="shared" si="3772"/>
        <v>2.0308219178082187</v>
      </c>
      <c r="AMF72" s="1">
        <f t="shared" si="3773"/>
        <v>3.046232876712328E-3</v>
      </c>
      <c r="AMG72" s="1">
        <f t="shared" si="3774"/>
        <v>23.270206151789651</v>
      </c>
      <c r="AMH72" s="1"/>
      <c r="AMI72" s="1"/>
      <c r="AMJ72" s="2" t="s">
        <v>11</v>
      </c>
      <c r="AMK72" s="1" t="s">
        <v>105</v>
      </c>
      <c r="AML72" s="1">
        <v>150</v>
      </c>
      <c r="AMM72" s="2">
        <v>7</v>
      </c>
      <c r="AMN72" s="1">
        <v>0.08</v>
      </c>
      <c r="AMO72" s="1">
        <f t="shared" si="3775"/>
        <v>6.0999999999999999E-2</v>
      </c>
      <c r="AMP72" s="1">
        <f t="shared" si="3776"/>
        <v>2.0616438356164384</v>
      </c>
      <c r="AMQ72" s="1">
        <f t="shared" si="3777"/>
        <v>3.0924657534246577E-3</v>
      </c>
      <c r="AMR72" s="1">
        <f t="shared" si="3778"/>
        <v>23.623379600973649</v>
      </c>
      <c r="AMS72" s="1"/>
      <c r="AMT72" s="1"/>
      <c r="AMU72" s="2" t="s">
        <v>11</v>
      </c>
      <c r="AMV72" s="1" t="s">
        <v>106</v>
      </c>
      <c r="AMW72" s="1">
        <v>151</v>
      </c>
      <c r="AMX72" s="2">
        <v>7</v>
      </c>
      <c r="AMY72" s="1">
        <v>8.2000000000000003E-2</v>
      </c>
      <c r="AMZ72" s="1">
        <f t="shared" si="3779"/>
        <v>6.2E-2</v>
      </c>
      <c r="ANA72" s="1">
        <f t="shared" si="3780"/>
        <v>2.047945205479452</v>
      </c>
      <c r="ANB72" s="1">
        <f t="shared" si="3781"/>
        <v>3.0719178082191782E-3</v>
      </c>
      <c r="ANC72" s="1">
        <f t="shared" si="3782"/>
        <v>23.466413623558541</v>
      </c>
      <c r="AND72" s="1"/>
      <c r="ANE72" s="1"/>
      <c r="ANF72" s="2" t="s">
        <v>11</v>
      </c>
      <c r="ANG72" s="1" t="s">
        <v>107</v>
      </c>
      <c r="ANH72" s="1">
        <v>154</v>
      </c>
      <c r="ANI72" s="2">
        <v>7</v>
      </c>
      <c r="ANJ72" s="1">
        <v>8.6999999999999994E-2</v>
      </c>
      <c r="ANK72" s="1">
        <f t="shared" si="3783"/>
        <v>6.7999999999999991E-2</v>
      </c>
      <c r="ANL72" s="1">
        <f t="shared" si="3784"/>
        <v>2.2448275862068963</v>
      </c>
      <c r="ANM72" s="1">
        <f t="shared" si="3785"/>
        <v>3.3672413793103444E-3</v>
      </c>
      <c r="ANN72" s="1">
        <f t="shared" si="3786"/>
        <v>25.72239360240739</v>
      </c>
      <c r="ANO72" s="1"/>
      <c r="ANP72" s="1"/>
      <c r="ANQ72" s="2" t="s">
        <v>11</v>
      </c>
      <c r="ANR72" s="1" t="s">
        <v>108</v>
      </c>
      <c r="ANS72" s="1">
        <v>155</v>
      </c>
      <c r="ANT72" s="2">
        <v>7</v>
      </c>
      <c r="ANU72" s="1">
        <v>4.2000000000000003E-2</v>
      </c>
      <c r="ANV72" s="1">
        <f t="shared" si="3787"/>
        <v>2.2000000000000002E-2</v>
      </c>
      <c r="ANW72" s="1">
        <f t="shared" si="4254"/>
        <v>0.50170648464163825</v>
      </c>
      <c r="ANX72" s="1">
        <f t="shared" si="3788"/>
        <v>7.5255972696245744E-4</v>
      </c>
      <c r="ANY72" s="1">
        <f t="shared" si="3789"/>
        <v>5.7488119578208758</v>
      </c>
      <c r="ANZ72" s="1"/>
      <c r="AOA72" s="1"/>
      <c r="AOB72" s="2" t="s">
        <v>11</v>
      </c>
      <c r="AOC72" s="1" t="s">
        <v>109</v>
      </c>
      <c r="AOD72" s="1">
        <v>156</v>
      </c>
      <c r="AOE72" s="2">
        <v>7</v>
      </c>
      <c r="AOF72" s="1">
        <v>4.8000000000000001E-2</v>
      </c>
      <c r="AOG72" s="1">
        <f t="shared" si="3790"/>
        <v>2.7E-2</v>
      </c>
      <c r="AOH72" s="1">
        <f t="shared" si="3791"/>
        <v>0.71186440677966101</v>
      </c>
      <c r="AOI72" s="1">
        <f t="shared" si="3792"/>
        <v>1.0677966101694915E-3</v>
      </c>
      <c r="AOJ72" s="1">
        <f t="shared" si="3793"/>
        <v>8.1569099449952365</v>
      </c>
      <c r="AOK72" s="1"/>
      <c r="AOL72" s="1"/>
      <c r="AOM72" s="2" t="s">
        <v>11</v>
      </c>
      <c r="AON72" s="1" t="s">
        <v>110</v>
      </c>
      <c r="AOO72" s="1">
        <v>157</v>
      </c>
      <c r="AOP72" s="2">
        <v>7</v>
      </c>
      <c r="AOQ72" s="1">
        <v>5.7000000000000002E-2</v>
      </c>
      <c r="AOR72" s="1">
        <f t="shared" si="3794"/>
        <v>4.3000000000000003E-2</v>
      </c>
      <c r="AOS72" s="1">
        <f t="shared" si="3795"/>
        <v>1.4197952218430037</v>
      </c>
      <c r="AOT72" s="1">
        <f t="shared" si="3796"/>
        <v>2.1296928327645057E-3</v>
      </c>
      <c r="AOU72" s="1">
        <f t="shared" si="3797"/>
        <v>16.26874676498969</v>
      </c>
      <c r="AOV72" s="1"/>
      <c r="AOW72" s="1"/>
      <c r="AOX72" s="2" t="s">
        <v>11</v>
      </c>
      <c r="AOY72" s="1" t="s">
        <v>111</v>
      </c>
      <c r="AOZ72" s="1">
        <v>158</v>
      </c>
      <c r="APA72" s="2">
        <v>7</v>
      </c>
      <c r="APB72" s="1">
        <v>6.0999999999999999E-2</v>
      </c>
      <c r="APC72" s="1">
        <f t="shared" si="3798"/>
        <v>4.0999999999999995E-2</v>
      </c>
      <c r="APD72" s="1">
        <f t="shared" si="3799"/>
        <v>1.0958904109589038</v>
      </c>
      <c r="APE72" s="1">
        <f t="shared" si="3800"/>
        <v>1.6438356164383558E-3</v>
      </c>
      <c r="APF72" s="1">
        <f t="shared" si="3801"/>
        <v>12.55727819320858</v>
      </c>
      <c r="APG72" s="1"/>
      <c r="APH72" s="1"/>
      <c r="API72" s="2" t="s">
        <v>11</v>
      </c>
      <c r="APJ72" s="1" t="s">
        <v>112</v>
      </c>
      <c r="APK72" s="1">
        <v>161</v>
      </c>
      <c r="APL72" s="2">
        <v>7</v>
      </c>
      <c r="APM72" s="1">
        <v>7.0999999999999994E-2</v>
      </c>
      <c r="APN72" s="1">
        <f t="shared" si="2951"/>
        <v>5.4999999999999993E-2</v>
      </c>
      <c r="APO72" s="1">
        <f t="shared" si="3802"/>
        <v>1.7303754266211602</v>
      </c>
      <c r="APP72" s="1">
        <f t="shared" si="3803"/>
        <v>2.5955631399317402E-3</v>
      </c>
      <c r="APQ72" s="1">
        <f t="shared" si="3804"/>
        <v>19.827535119831179</v>
      </c>
      <c r="APR72" s="1"/>
      <c r="APS72" s="1"/>
      <c r="APT72" s="2" t="s">
        <v>11</v>
      </c>
      <c r="APU72" s="1" t="s">
        <v>113</v>
      </c>
      <c r="APV72" s="1">
        <v>162</v>
      </c>
      <c r="APW72" s="2">
        <v>7</v>
      </c>
      <c r="APX72" s="1">
        <v>0.06</v>
      </c>
      <c r="APY72" s="1">
        <f t="shared" si="3805"/>
        <v>5.5E-2</v>
      </c>
      <c r="APZ72" s="1">
        <f t="shared" si="3806"/>
        <v>2.2130584192439859</v>
      </c>
      <c r="AQA72" s="1">
        <f t="shared" si="3807"/>
        <v>3.319587628865979E-3</v>
      </c>
      <c r="AQB72" s="1">
        <f t="shared" si="3808"/>
        <v>25.358366083295611</v>
      </c>
      <c r="AQC72" s="1"/>
      <c r="AQD72" s="1"/>
      <c r="AQE72" s="2" t="s">
        <v>11</v>
      </c>
      <c r="AQF72" s="1" t="s">
        <v>114</v>
      </c>
      <c r="AQG72" s="1">
        <v>163</v>
      </c>
      <c r="AQH72" s="2">
        <v>7</v>
      </c>
      <c r="AQI72" s="1">
        <v>7.1999999999999995E-2</v>
      </c>
      <c r="AQJ72" s="1">
        <f t="shared" si="3809"/>
        <v>5.5999999999999994E-2</v>
      </c>
      <c r="AQK72" s="1">
        <f t="shared" si="3810"/>
        <v>1.6369863013698629</v>
      </c>
      <c r="AQL72" s="1">
        <f t="shared" si="3811"/>
        <v>2.4554794520547942E-3</v>
      </c>
      <c r="AQM72" s="1">
        <f t="shared" si="3812"/>
        <v>18.75743430110532</v>
      </c>
      <c r="AQN72" s="1"/>
      <c r="AQO72" s="1"/>
      <c r="AQP72" s="2" t="s">
        <v>11</v>
      </c>
      <c r="AQQ72" s="1" t="s">
        <v>115</v>
      </c>
      <c r="AQR72" s="1">
        <v>169</v>
      </c>
      <c r="AQS72" s="2">
        <v>7</v>
      </c>
      <c r="AQT72" s="1">
        <v>5.8000000000000003E-2</v>
      </c>
      <c r="AQU72" s="1">
        <f t="shared" si="3813"/>
        <v>6.6000000000000003E-2</v>
      </c>
      <c r="AQV72" s="1">
        <f t="shared" si="3814"/>
        <v>2.8054607508532423</v>
      </c>
      <c r="AQW72" s="1">
        <f t="shared" si="3815"/>
        <v>4.2081911262798633E-3</v>
      </c>
      <c r="AQX72" s="1">
        <f t="shared" si="3816"/>
        <v>32.1464178865902</v>
      </c>
      <c r="AQY72" s="1"/>
      <c r="AQZ72" s="1"/>
      <c r="ARA72" s="2" t="s">
        <v>11</v>
      </c>
      <c r="ARB72" s="1" t="s">
        <v>116</v>
      </c>
      <c r="ARC72" s="1">
        <v>170</v>
      </c>
      <c r="ARD72" s="2">
        <v>7</v>
      </c>
      <c r="ARE72" s="1">
        <v>3.2000000000000001E-2</v>
      </c>
      <c r="ARF72" s="1">
        <f t="shared" si="3817"/>
        <v>2.6000000000000002E-2</v>
      </c>
      <c r="ARG72" s="1">
        <f t="shared" si="3818"/>
        <v>0.61564625850340138</v>
      </c>
      <c r="ARH72" s="1">
        <f t="shared" si="3819"/>
        <v>9.2346938775510212E-4</v>
      </c>
      <c r="ARI72" s="1">
        <f t="shared" si="3820"/>
        <v>7.054392719679635</v>
      </c>
      <c r="ARJ72" s="1"/>
      <c r="ARK72" s="1"/>
      <c r="ARL72" s="2" t="s">
        <v>11</v>
      </c>
      <c r="ARM72" s="1" t="s">
        <v>117</v>
      </c>
      <c r="ARN72" s="1">
        <v>171</v>
      </c>
      <c r="ARO72" s="2">
        <v>7</v>
      </c>
      <c r="ARP72" s="1">
        <v>4.5999999999999999E-2</v>
      </c>
      <c r="ARQ72" s="1">
        <f t="shared" si="3821"/>
        <v>0.04</v>
      </c>
      <c r="ARR72" s="1">
        <f t="shared" si="3822"/>
        <v>1.1815068493150687</v>
      </c>
      <c r="ARS72" s="1">
        <f t="shared" si="3823"/>
        <v>1.772260273972603E-3</v>
      </c>
      <c r="ART72" s="1">
        <f t="shared" si="3824"/>
        <v>13.538315552053005</v>
      </c>
      <c r="ARU72" s="1"/>
      <c r="ARV72" s="1"/>
      <c r="ARW72" s="2" t="s">
        <v>11</v>
      </c>
      <c r="ARX72" s="1" t="s">
        <v>118</v>
      </c>
      <c r="ARY72" s="1">
        <v>172</v>
      </c>
      <c r="ARZ72" s="2">
        <v>7</v>
      </c>
      <c r="ASA72" s="1">
        <v>6.0999999999999999E-2</v>
      </c>
      <c r="ASB72" s="1">
        <f t="shared" si="3825"/>
        <v>4.0999999999999995E-2</v>
      </c>
      <c r="ASC72" s="1">
        <f t="shared" si="3826"/>
        <v>0.63728813559322017</v>
      </c>
      <c r="ASD72" s="1">
        <f t="shared" si="3827"/>
        <v>9.5593220338983031E-4</v>
      </c>
      <c r="ASE72" s="1">
        <f t="shared" si="3828"/>
        <v>7.3023765221862105</v>
      </c>
      <c r="ASF72" s="1"/>
      <c r="ASG72" s="1"/>
      <c r="ASH72" s="2" t="s">
        <v>11</v>
      </c>
      <c r="ASI72" s="1" t="s">
        <v>119</v>
      </c>
      <c r="ASJ72" s="1">
        <v>173</v>
      </c>
      <c r="ASK72" s="2">
        <v>7</v>
      </c>
      <c r="ASL72" s="1">
        <v>4.2000000000000003E-2</v>
      </c>
      <c r="ASM72" s="1">
        <f t="shared" si="3829"/>
        <v>3.9E-2</v>
      </c>
      <c r="ASN72" s="1">
        <f t="shared" si="3830"/>
        <v>1.1027397260273972</v>
      </c>
      <c r="ASO72" s="1">
        <f t="shared" si="3831"/>
        <v>1.6541095890410958E-3</v>
      </c>
      <c r="ASP72" s="1">
        <f t="shared" si="3832"/>
        <v>12.635761181916136</v>
      </c>
      <c r="ASQ72" s="1"/>
      <c r="ASR72" s="1"/>
      <c r="ASS72" s="2" t="s">
        <v>11</v>
      </c>
      <c r="AST72" s="1" t="s">
        <v>120</v>
      </c>
      <c r="ASU72" s="1">
        <v>176</v>
      </c>
      <c r="ASV72" s="2">
        <v>7</v>
      </c>
      <c r="ASW72" s="1">
        <v>6.2E-2</v>
      </c>
      <c r="ASX72" s="1">
        <f t="shared" si="3833"/>
        <v>5.5E-2</v>
      </c>
      <c r="ASY72" s="1">
        <f t="shared" si="3834"/>
        <v>1.4501718213058419</v>
      </c>
      <c r="ASZ72" s="1">
        <f t="shared" si="3835"/>
        <v>2.175257731958763E-3</v>
      </c>
      <c r="ATA72" s="1">
        <f t="shared" si="3836"/>
        <v>16.6168175266316</v>
      </c>
      <c r="ATB72" s="1"/>
      <c r="ATC72" s="1"/>
      <c r="ATD72" s="2" t="s">
        <v>11</v>
      </c>
      <c r="ATE72" s="1" t="s">
        <v>121</v>
      </c>
      <c r="ATF72" s="1">
        <v>180</v>
      </c>
      <c r="ATG72" s="2">
        <v>7</v>
      </c>
      <c r="ATH72" s="1">
        <v>8.5999999999999993E-2</v>
      </c>
      <c r="ATI72" s="1">
        <f t="shared" si="3837"/>
        <v>6.4999999999999988E-2</v>
      </c>
      <c r="ATJ72" s="1">
        <f t="shared" si="3838"/>
        <v>1.2283737024221451</v>
      </c>
      <c r="ATK72" s="1">
        <f t="shared" si="3839"/>
        <v>1.8425605536332176E-3</v>
      </c>
      <c r="ATL72" s="1">
        <f t="shared" si="3840"/>
        <v>14.075340154714549</v>
      </c>
      <c r="ATM72" s="1"/>
      <c r="ATN72" s="1"/>
      <c r="ATO72" s="2" t="s">
        <v>11</v>
      </c>
      <c r="ATP72" s="1" t="s">
        <v>122</v>
      </c>
      <c r="ATQ72" s="1">
        <v>183</v>
      </c>
      <c r="ATR72" s="2">
        <v>7</v>
      </c>
      <c r="ATS72" s="1">
        <v>7.6999999999999999E-2</v>
      </c>
      <c r="ATT72" s="1">
        <f t="shared" si="3841"/>
        <v>7.5999999999999998E-2</v>
      </c>
      <c r="ATU72" s="1">
        <f t="shared" si="3842"/>
        <v>2.3219178082191778</v>
      </c>
      <c r="ATV72" s="1">
        <f t="shared" si="3843"/>
        <v>3.4828767123287669E-3</v>
      </c>
      <c r="ATW72" s="1">
        <f t="shared" si="3844"/>
        <v>26.605733171860685</v>
      </c>
      <c r="ATX72" s="1"/>
      <c r="ATY72" s="1"/>
      <c r="ATZ72" s="2" t="s">
        <v>11</v>
      </c>
      <c r="AUA72" s="1" t="s">
        <v>123</v>
      </c>
      <c r="AUB72" s="1">
        <v>184</v>
      </c>
      <c r="AUC72" s="2">
        <v>7</v>
      </c>
      <c r="AUD72" s="1">
        <v>2.1000000000000001E-2</v>
      </c>
      <c r="AUE72" s="1">
        <f t="shared" si="3845"/>
        <v>5.000000000000001E-3</v>
      </c>
      <c r="AUF72" s="1">
        <f t="shared" si="3846"/>
        <v>-0.13357400722021656</v>
      </c>
      <c r="AUG72" s="1">
        <f t="shared" si="3847"/>
        <v>-2.0036101083032484E-4</v>
      </c>
      <c r="AUH72" s="1">
        <f t="shared" si="3848"/>
        <v>-1.5305599458418939</v>
      </c>
      <c r="AUI72" s="1"/>
      <c r="AUJ72" s="1"/>
      <c r="AUK72" s="2" t="s">
        <v>11</v>
      </c>
      <c r="AUL72" s="1" t="s">
        <v>124</v>
      </c>
      <c r="AUM72" s="1">
        <v>185</v>
      </c>
      <c r="AUN72" s="2">
        <v>7</v>
      </c>
      <c r="AUO72" s="1">
        <v>3.7999999999999999E-2</v>
      </c>
      <c r="AUP72" s="1">
        <f t="shared" si="3849"/>
        <v>3.3000000000000002E-2</v>
      </c>
      <c r="AUQ72" s="1">
        <f t="shared" si="3850"/>
        <v>1.0216606498194947</v>
      </c>
      <c r="AUR72" s="1">
        <f t="shared" si="3851"/>
        <v>1.532490974729242E-3</v>
      </c>
      <c r="AUS72" s="1">
        <f t="shared" si="3852"/>
        <v>11.706715261439356</v>
      </c>
      <c r="AUT72" s="1"/>
      <c r="AUU72" s="1"/>
      <c r="AUV72" s="2" t="s">
        <v>11</v>
      </c>
      <c r="AUW72" s="1" t="s">
        <v>125</v>
      </c>
      <c r="AUX72" s="1">
        <v>186</v>
      </c>
      <c r="AUY72" s="2">
        <v>7</v>
      </c>
      <c r="AUZ72" s="1">
        <v>4.4999999999999998E-2</v>
      </c>
      <c r="AVA72" s="1">
        <f t="shared" si="3002"/>
        <v>3.4999999999999996E-2</v>
      </c>
      <c r="AVB72" s="1">
        <f t="shared" si="3853"/>
        <v>1.1263537906137182</v>
      </c>
      <c r="AVC72" s="1">
        <f t="shared" si="3854"/>
        <v>1.6895306859205773E-3</v>
      </c>
      <c r="AVD72" s="1">
        <f t="shared" si="3855"/>
        <v>12.906343327099217</v>
      </c>
      <c r="AVE72" s="1"/>
      <c r="AVF72" s="1"/>
      <c r="AVG72" s="2" t="s">
        <v>11</v>
      </c>
      <c r="AVH72" s="1" t="s">
        <v>126</v>
      </c>
      <c r="AVI72" s="1">
        <v>187</v>
      </c>
      <c r="AVJ72" s="2">
        <v>7</v>
      </c>
      <c r="AVK72" s="1">
        <v>4.9000000000000002E-2</v>
      </c>
      <c r="AVL72" s="1">
        <f t="shared" si="3856"/>
        <v>3.9E-2</v>
      </c>
      <c r="AVM72" s="1">
        <f t="shared" si="3857"/>
        <v>1.3884892086330938</v>
      </c>
      <c r="AVN72" s="1">
        <f t="shared" si="3858"/>
        <v>2.0827338129496406E-3</v>
      </c>
      <c r="AVO72" s="1">
        <f t="shared" si="3859"/>
        <v>15.910026300729834</v>
      </c>
      <c r="AVP72" s="1"/>
      <c r="AVQ72" s="1"/>
      <c r="AVR72" s="2" t="s">
        <v>11</v>
      </c>
      <c r="AVS72" s="1" t="s">
        <v>127</v>
      </c>
      <c r="AVT72" s="1">
        <v>190</v>
      </c>
      <c r="AVU72" s="2">
        <v>7</v>
      </c>
      <c r="AVV72" s="1">
        <v>5.7000000000000002E-2</v>
      </c>
      <c r="AVW72" s="1">
        <f t="shared" si="3860"/>
        <v>4.5999999999999999E-2</v>
      </c>
      <c r="AVX72" s="1">
        <f t="shared" si="3861"/>
        <v>1.6845878136200716</v>
      </c>
      <c r="AVY72" s="1">
        <f t="shared" si="3862"/>
        <v>2.5268817204301074E-3</v>
      </c>
      <c r="AVZ72" s="1">
        <f t="shared" si="3863"/>
        <v>19.30287700757108</v>
      </c>
      <c r="AWA72" s="1"/>
      <c r="AWB72" s="1"/>
      <c r="AWC72" s="2" t="s">
        <v>11</v>
      </c>
      <c r="AWD72" s="1" t="s">
        <v>128</v>
      </c>
      <c r="AWE72" s="1">
        <v>191</v>
      </c>
      <c r="AWF72" s="2">
        <v>7</v>
      </c>
      <c r="AWG72" s="1">
        <v>6.3E-2</v>
      </c>
      <c r="AWH72" s="1">
        <f t="shared" si="3864"/>
        <v>0.05</v>
      </c>
      <c r="AWI72" s="1">
        <f t="shared" si="3865"/>
        <v>1.7383512544802868</v>
      </c>
      <c r="AWJ72" s="1">
        <f t="shared" si="3866"/>
        <v>2.6075268817204304E-3</v>
      </c>
      <c r="AWK72" s="1">
        <f t="shared" si="3867"/>
        <v>19.918926273770158</v>
      </c>
      <c r="AWL72" s="1"/>
      <c r="AWM72" s="1"/>
      <c r="AWN72" s="2" t="s">
        <v>11</v>
      </c>
      <c r="AWO72" s="1" t="s">
        <v>129</v>
      </c>
      <c r="AWP72" s="1">
        <v>192</v>
      </c>
      <c r="AWQ72" s="2">
        <v>7</v>
      </c>
      <c r="AWR72" s="1">
        <v>6.3E-2</v>
      </c>
      <c r="AWS72" s="1">
        <f t="shared" si="4252"/>
        <v>4.7E-2</v>
      </c>
      <c r="AWT72" s="1">
        <f t="shared" si="3868"/>
        <v>1.6142857142857141</v>
      </c>
      <c r="AWU72" s="1">
        <f t="shared" si="3869"/>
        <v>2.4214285714285713E-3</v>
      </c>
      <c r="AWV72" s="1">
        <f t="shared" si="3870"/>
        <v>18.49731925281743</v>
      </c>
      <c r="AWW72" s="1"/>
      <c r="AWX72" s="1"/>
      <c r="AWY72" s="2" t="s">
        <v>11</v>
      </c>
      <c r="AWZ72" s="1" t="s">
        <v>130</v>
      </c>
      <c r="AXA72" s="1">
        <v>193</v>
      </c>
      <c r="AXB72" s="2">
        <v>7</v>
      </c>
      <c r="AXC72" s="1">
        <v>6.3E-2</v>
      </c>
      <c r="AXD72" s="1">
        <f t="shared" si="3871"/>
        <v>4.9000000000000002E-2</v>
      </c>
      <c r="AXE72" s="1">
        <f t="shared" si="3872"/>
        <v>1.6559139784946237</v>
      </c>
      <c r="AXF72" s="1">
        <f t="shared" si="3873"/>
        <v>2.4838709677419356E-3</v>
      </c>
      <c r="AXG72" s="1">
        <f t="shared" si="3874"/>
        <v>18.974317398931571</v>
      </c>
      <c r="AXH72" s="1"/>
      <c r="AXI72" s="1"/>
      <c r="AXJ72" s="2" t="s">
        <v>11</v>
      </c>
      <c r="AXK72" s="1" t="s">
        <v>131</v>
      </c>
      <c r="AXL72" s="1">
        <v>197</v>
      </c>
      <c r="AXM72" s="2">
        <v>7</v>
      </c>
      <c r="AXN72" s="1">
        <v>7.6999999999999999E-2</v>
      </c>
      <c r="AXO72" s="1">
        <f t="shared" si="3875"/>
        <v>5.7999999999999996E-2</v>
      </c>
      <c r="AXP72" s="1">
        <f t="shared" si="3027"/>
        <v>1.9316546762589928</v>
      </c>
      <c r="AXQ72" s="1">
        <f t="shared" si="3876"/>
        <v>2.8974820143884894E-3</v>
      </c>
      <c r="AXR72" s="1">
        <f t="shared" si="3877"/>
        <v>22.133896692984248</v>
      </c>
      <c r="AXS72" s="1"/>
      <c r="AXT72" s="1"/>
      <c r="AXU72" s="2" t="s">
        <v>11</v>
      </c>
      <c r="AXV72" s="1" t="s">
        <v>132</v>
      </c>
      <c r="AXW72" s="1">
        <v>198</v>
      </c>
      <c r="AXX72" s="2">
        <v>7</v>
      </c>
      <c r="AXY72" s="1">
        <v>0.04</v>
      </c>
      <c r="AXZ72" s="1">
        <f t="shared" si="3878"/>
        <v>2.3E-2</v>
      </c>
      <c r="AYA72" s="1">
        <f t="shared" si="3879"/>
        <v>0.64028776978417268</v>
      </c>
      <c r="AYB72" s="1">
        <f t="shared" si="3880"/>
        <v>9.6043165467625904E-4</v>
      </c>
      <c r="AYC72" s="1">
        <f t="shared" si="3881"/>
        <v>7.336747879611166</v>
      </c>
      <c r="AYD72" s="1"/>
      <c r="AYE72" s="1"/>
      <c r="AYF72" s="2" t="s">
        <v>11</v>
      </c>
      <c r="AYG72" s="1" t="s">
        <v>133</v>
      </c>
      <c r="AYH72" s="1">
        <v>201</v>
      </c>
      <c r="AYI72" s="2">
        <v>7</v>
      </c>
      <c r="AYJ72" s="1">
        <v>5.8000000000000003E-2</v>
      </c>
      <c r="AYK72" s="1">
        <f t="shared" si="3882"/>
        <v>3.5000000000000003E-2</v>
      </c>
      <c r="AYL72" s="1">
        <f t="shared" si="3883"/>
        <v>1.017857142857143</v>
      </c>
      <c r="AYM72" s="1">
        <f t="shared" si="3884"/>
        <v>1.5267857142857145E-3</v>
      </c>
      <c r="AYN72" s="1">
        <f t="shared" si="3885"/>
        <v>11.663132714718955</v>
      </c>
      <c r="AYO72" s="1"/>
      <c r="AYP72" s="1"/>
      <c r="AYQ72" s="2" t="s">
        <v>11</v>
      </c>
      <c r="AYR72" s="1" t="s">
        <v>134</v>
      </c>
      <c r="AYS72" s="1">
        <v>204</v>
      </c>
      <c r="AYT72" s="2">
        <v>7</v>
      </c>
      <c r="AYU72" s="1">
        <v>6.2E-2</v>
      </c>
      <c r="AYV72" s="1">
        <f t="shared" si="3886"/>
        <v>3.9E-2</v>
      </c>
      <c r="AYW72" s="1">
        <f t="shared" si="3039"/>
        <v>0.84642857142857142</v>
      </c>
      <c r="AYX72" s="1">
        <f t="shared" si="3887"/>
        <v>1.2696428571428572E-3</v>
      </c>
      <c r="AYY72" s="1">
        <f t="shared" si="3888"/>
        <v>9.6988156259241833</v>
      </c>
      <c r="AYZ72" s="1"/>
      <c r="AZA72" s="1"/>
      <c r="AZB72" s="2" t="s">
        <v>11</v>
      </c>
      <c r="AZC72" s="1" t="s">
        <v>135</v>
      </c>
      <c r="AZD72" s="1">
        <v>205</v>
      </c>
      <c r="AZE72" s="2">
        <v>7</v>
      </c>
      <c r="AZF72" s="1">
        <v>6.2E-2</v>
      </c>
      <c r="AZG72" s="1">
        <f t="shared" si="3889"/>
        <v>0.04</v>
      </c>
      <c r="AZH72" s="1">
        <f t="shared" si="3890"/>
        <v>1.2214285714285715</v>
      </c>
      <c r="AZI72" s="1">
        <f t="shared" si="3891"/>
        <v>1.8321428571428573E-3</v>
      </c>
      <c r="AZJ72" s="1">
        <f t="shared" si="3892"/>
        <v>13.995759257662746</v>
      </c>
      <c r="AZK72" s="1"/>
      <c r="AZL72" s="1"/>
      <c r="AZM72" s="2" t="s">
        <v>11</v>
      </c>
      <c r="AZN72" s="1" t="s">
        <v>136</v>
      </c>
      <c r="AZO72" s="1">
        <v>208</v>
      </c>
      <c r="AZP72" s="2">
        <v>7</v>
      </c>
      <c r="AZQ72" s="1">
        <v>7.5999999999999998E-2</v>
      </c>
      <c r="AZR72" s="1">
        <f t="shared" si="3893"/>
        <v>5.4999999999999993E-2</v>
      </c>
      <c r="AZS72" s="1">
        <f t="shared" si="3894"/>
        <v>1.7571428571428569</v>
      </c>
      <c r="AZT72" s="1">
        <f t="shared" si="3895"/>
        <v>2.6357142857142855E-3</v>
      </c>
      <c r="AZU72" s="1">
        <f t="shared" si="3896"/>
        <v>20.134250160146404</v>
      </c>
      <c r="AZV72" s="1"/>
      <c r="AZW72" s="1"/>
      <c r="AZX72" s="2" t="s">
        <v>11</v>
      </c>
      <c r="AZY72" s="1" t="s">
        <v>137</v>
      </c>
      <c r="AZZ72" s="1">
        <v>211</v>
      </c>
      <c r="BAA72" s="2">
        <v>7</v>
      </c>
      <c r="BAB72" s="1">
        <v>7.4999999999999997E-2</v>
      </c>
      <c r="BAC72" s="1">
        <f t="shared" si="3897"/>
        <v>5.0999999999999997E-2</v>
      </c>
      <c r="BAD72" s="1">
        <f t="shared" si="3898"/>
        <v>1.553191489361702</v>
      </c>
      <c r="BAE72" s="1">
        <f t="shared" si="3899"/>
        <v>2.329787234042553E-3</v>
      </c>
      <c r="BAF72" s="1">
        <f t="shared" si="3900"/>
        <v>17.79727007755546</v>
      </c>
      <c r="BAG72" s="1"/>
      <c r="BAH72" s="1"/>
      <c r="BAI72" s="2" t="s">
        <v>11</v>
      </c>
      <c r="BAJ72" s="1" t="s">
        <v>138</v>
      </c>
      <c r="BAK72" s="1">
        <v>212</v>
      </c>
      <c r="BAL72" s="2">
        <v>7</v>
      </c>
      <c r="BAM72" s="1">
        <v>1.6E-2</v>
      </c>
      <c r="BAN72" s="1">
        <f t="shared" si="3901"/>
        <v>6.0000000000000001E-3</v>
      </c>
      <c r="BAO72" s="1">
        <f t="shared" si="3902"/>
        <v>1.202749140893471</v>
      </c>
      <c r="BAP72" s="1">
        <f t="shared" si="3903"/>
        <v>1.8041237113402065E-3</v>
      </c>
      <c r="BAQ72" s="1">
        <f t="shared" si="3904"/>
        <v>13.781720697443271</v>
      </c>
      <c r="BAR72" s="1"/>
      <c r="BAS72" s="1"/>
      <c r="BAT72" s="2" t="s">
        <v>11</v>
      </c>
      <c r="BAU72" s="1" t="s">
        <v>139</v>
      </c>
      <c r="BAV72" s="1">
        <v>213</v>
      </c>
      <c r="BAW72" s="2">
        <v>7</v>
      </c>
      <c r="BAX72" s="1">
        <v>1.0999999999999999E-2</v>
      </c>
      <c r="BAY72" s="1">
        <f t="shared" si="3905"/>
        <v>9.9999999999999985E-3</v>
      </c>
      <c r="BAZ72" s="1">
        <f t="shared" si="3906"/>
        <v>1.4791666666666667</v>
      </c>
      <c r="BBA72" s="1">
        <f t="shared" si="3907"/>
        <v>2.2187500000000002E-3</v>
      </c>
      <c r="BBB72" s="1">
        <f t="shared" si="3908"/>
        <v>16.949055436302107</v>
      </c>
      <c r="BBC72" s="1"/>
      <c r="BBD72" s="1"/>
      <c r="BBE72" s="2" t="s">
        <v>11</v>
      </c>
      <c r="BBF72" s="1" t="s">
        <v>140</v>
      </c>
      <c r="BBG72" s="1">
        <v>214</v>
      </c>
      <c r="BBH72" s="2">
        <v>7</v>
      </c>
      <c r="BBI72" s="1">
        <v>2.5000000000000001E-2</v>
      </c>
      <c r="BBJ72" s="1">
        <f t="shared" si="3909"/>
        <v>0.02</v>
      </c>
      <c r="BBK72" s="1">
        <f t="shared" si="3910"/>
        <v>1.505226480836237</v>
      </c>
      <c r="BBL72" s="1">
        <f t="shared" si="3911"/>
        <v>2.2578397212543555E-3</v>
      </c>
      <c r="BBM72" s="1">
        <f t="shared" si="3912"/>
        <v>17.247662243076039</v>
      </c>
      <c r="BBN72" s="1"/>
      <c r="BBO72" s="1"/>
      <c r="BBP72" s="2" t="s">
        <v>11</v>
      </c>
      <c r="BBQ72" s="1" t="s">
        <v>141</v>
      </c>
      <c r="BBR72" s="1">
        <v>215</v>
      </c>
      <c r="BBS72" s="2">
        <v>7</v>
      </c>
      <c r="BBT72" s="1">
        <v>3.5000000000000003E-2</v>
      </c>
      <c r="BBU72" s="1">
        <f t="shared" si="3913"/>
        <v>2.7000000000000003E-2</v>
      </c>
      <c r="BBV72" s="1">
        <f t="shared" si="3914"/>
        <v>1.653846153846154</v>
      </c>
      <c r="BBW72" s="1">
        <f t="shared" si="3915"/>
        <v>2.4807692307692308E-3</v>
      </c>
      <c r="BBX72" s="1">
        <f t="shared" si="3916"/>
        <v>18.950623196385454</v>
      </c>
      <c r="BBY72" s="1"/>
      <c r="BBZ72" s="1"/>
      <c r="BCA72" s="2" t="s">
        <v>11</v>
      </c>
      <c r="BCB72" s="1" t="s">
        <v>142</v>
      </c>
      <c r="BCC72" s="1">
        <v>225</v>
      </c>
      <c r="BCD72" s="2">
        <v>7</v>
      </c>
      <c r="BCE72" s="1">
        <v>4.7E-2</v>
      </c>
      <c r="BCF72" s="1">
        <f t="shared" si="3917"/>
        <v>0.04</v>
      </c>
      <c r="BCG72" s="1">
        <f t="shared" si="3918"/>
        <v>2.0731707317073171</v>
      </c>
      <c r="BCH72" s="1">
        <f t="shared" si="3919"/>
        <v>3.1097560975609758E-3</v>
      </c>
      <c r="BCI72" s="1">
        <f t="shared" si="3920"/>
        <v>23.755460728310752</v>
      </c>
      <c r="BCJ72" s="1"/>
      <c r="BCK72" s="1"/>
      <c r="BCL72" s="2" t="s">
        <v>11</v>
      </c>
      <c r="BCM72" s="1" t="s">
        <v>143</v>
      </c>
      <c r="BCN72" s="1">
        <v>226</v>
      </c>
      <c r="BCO72" s="2">
        <v>7</v>
      </c>
      <c r="BCP72" s="1">
        <v>2.4E-2</v>
      </c>
      <c r="BCQ72" s="1">
        <f t="shared" si="3073"/>
        <v>6.0000000000000019E-3</v>
      </c>
      <c r="BCR72" s="1">
        <f t="shared" si="3921"/>
        <v>0.68918918918918926</v>
      </c>
      <c r="BCS72" s="1">
        <f t="shared" si="3922"/>
        <v>1.0337837837837839E-3</v>
      </c>
      <c r="BCT72" s="1">
        <f t="shared" si="3923"/>
        <v>7.8970855934654667</v>
      </c>
      <c r="BCU72" s="1"/>
      <c r="BCV72" s="1"/>
      <c r="BCW72" s="2" t="s">
        <v>11</v>
      </c>
      <c r="BCX72" s="1" t="s">
        <v>144</v>
      </c>
      <c r="BCY72" s="1">
        <v>232</v>
      </c>
      <c r="BCZ72" s="2">
        <v>7</v>
      </c>
      <c r="BDA72" s="1">
        <v>5.7000000000000002E-2</v>
      </c>
      <c r="BDB72" s="1">
        <f t="shared" si="3924"/>
        <v>3.3000000000000002E-2</v>
      </c>
      <c r="BDC72" s="1">
        <f t="shared" si="3925"/>
        <v>1.6689189189189189</v>
      </c>
      <c r="BDD72" s="1">
        <f t="shared" si="3926"/>
        <v>2.5033783783783782E-3</v>
      </c>
      <c r="BDE72" s="1">
        <f t="shared" si="3927"/>
        <v>19.123334721431078</v>
      </c>
      <c r="BDF72" s="1"/>
      <c r="BDG72" s="1"/>
      <c r="BDH72" s="2" t="s">
        <v>11</v>
      </c>
      <c r="BDI72" s="1" t="s">
        <v>145</v>
      </c>
      <c r="BDJ72" s="1">
        <v>233</v>
      </c>
      <c r="BDK72" s="2">
        <v>7</v>
      </c>
      <c r="BDL72" s="1">
        <v>5.5E-2</v>
      </c>
      <c r="BDM72" s="1">
        <f t="shared" si="3928"/>
        <v>1.7000000000000001E-2</v>
      </c>
      <c r="BDN72" s="1">
        <f t="shared" si="3929"/>
        <v>1.1722972972972974</v>
      </c>
      <c r="BDO72" s="1">
        <f t="shared" si="3930"/>
        <v>1.7584459459459461E-3</v>
      </c>
      <c r="BDP72" s="1">
        <f t="shared" si="3931"/>
        <v>13.432787749669201</v>
      </c>
      <c r="BDQ72" s="1"/>
      <c r="BDR72" s="1"/>
      <c r="BDS72" s="2" t="s">
        <v>11</v>
      </c>
      <c r="BDT72" s="1" t="s">
        <v>146</v>
      </c>
      <c r="BDU72" s="1">
        <v>234</v>
      </c>
      <c r="BDV72" s="2">
        <v>7</v>
      </c>
      <c r="BDW72" s="1">
        <v>6.2E-2</v>
      </c>
      <c r="BDX72" s="1">
        <f t="shared" si="3932"/>
        <v>2.6999999999999996E-2</v>
      </c>
      <c r="BDY72" s="1">
        <f t="shared" si="3933"/>
        <v>1.4881355932203388</v>
      </c>
      <c r="BDZ72" s="1">
        <f t="shared" si="3934"/>
        <v>2.2322033898305085E-3</v>
      </c>
      <c r="BEA72" s="1">
        <f t="shared" si="3935"/>
        <v>17.051826027870995</v>
      </c>
      <c r="BEB72" s="1"/>
      <c r="BEC72" s="1"/>
      <c r="BED72" s="2" t="s">
        <v>11</v>
      </c>
      <c r="BEE72" s="1" t="s">
        <v>147</v>
      </c>
      <c r="BEF72" s="1">
        <v>236</v>
      </c>
      <c r="BEG72" s="2">
        <v>7</v>
      </c>
      <c r="BEH72" s="1">
        <v>6.6000000000000003E-2</v>
      </c>
      <c r="BEI72" s="1">
        <f t="shared" si="3936"/>
        <v>8.0000000000000002E-3</v>
      </c>
      <c r="BEJ72" s="1">
        <f t="shared" si="3937"/>
        <v>0.85084745762711866</v>
      </c>
      <c r="BEK72" s="1">
        <f t="shared" si="3938"/>
        <v>1.276271186440678E-3</v>
      </c>
      <c r="BEL72" s="1">
        <f t="shared" si="3939"/>
        <v>9.7494495056847832</v>
      </c>
      <c r="BEM72" s="1"/>
      <c r="BEN72" s="1"/>
      <c r="BEO72" s="2" t="s">
        <v>11</v>
      </c>
      <c r="BEP72" s="4" t="s">
        <v>148</v>
      </c>
      <c r="BEQ72" s="4">
        <v>239</v>
      </c>
      <c r="BER72" s="2">
        <v>7</v>
      </c>
      <c r="BES72" s="1">
        <v>8.4000000000000005E-2</v>
      </c>
      <c r="BET72" s="1">
        <f t="shared" si="3940"/>
        <v>1.7000000000000001E-2</v>
      </c>
      <c r="BEU72" s="1">
        <f t="shared" si="3941"/>
        <v>1.2013422818791946</v>
      </c>
      <c r="BEV72" s="1">
        <f t="shared" si="3942"/>
        <v>1.8020134228187918E-3</v>
      </c>
      <c r="BEW72" s="1">
        <f t="shared" si="3943"/>
        <v>13.765600180424206</v>
      </c>
      <c r="BEX72" s="1"/>
      <c r="BEY72" s="1"/>
      <c r="BEZ72" s="2" t="s">
        <v>11</v>
      </c>
      <c r="BFA72" s="4" t="s">
        <v>149</v>
      </c>
      <c r="BFB72" s="4">
        <v>240</v>
      </c>
      <c r="BFC72" s="2">
        <v>7</v>
      </c>
      <c r="BFD72" s="1">
        <v>-0.01</v>
      </c>
      <c r="BFE72" s="1">
        <f t="shared" si="3944"/>
        <v>1.2999999999999999E-2</v>
      </c>
      <c r="BFF72" s="1">
        <f t="shared" si="3945"/>
        <v>2.6829268292682928</v>
      </c>
      <c r="BFG72" s="1">
        <f t="shared" si="3946"/>
        <v>4.0243902439024391E-3</v>
      </c>
      <c r="BFH72" s="1">
        <f t="shared" si="3947"/>
        <v>30.742360942519795</v>
      </c>
      <c r="BFI72" s="1"/>
      <c r="BFJ72" s="1"/>
      <c r="BFK72" s="2" t="s">
        <v>11</v>
      </c>
      <c r="BFL72" s="4" t="s">
        <v>150</v>
      </c>
      <c r="BFM72" s="4">
        <v>241</v>
      </c>
      <c r="BFN72" s="2">
        <v>7</v>
      </c>
      <c r="BFO72" s="1">
        <v>1E-3</v>
      </c>
      <c r="BFP72" s="1">
        <f t="shared" si="3948"/>
        <v>1.8000000000000002E-2</v>
      </c>
      <c r="BFQ72" s="1">
        <f t="shared" si="3949"/>
        <v>2.872852233676976</v>
      </c>
      <c r="BFR72" s="1">
        <f t="shared" si="3950"/>
        <v>4.3092783505154636E-3</v>
      </c>
      <c r="BFS72" s="1">
        <f t="shared" si="3951"/>
        <v>32.918624294464493</v>
      </c>
      <c r="BFT72" s="1"/>
      <c r="BFU72" s="1"/>
      <c r="BFV72" s="2" t="s">
        <v>11</v>
      </c>
      <c r="BFW72" s="4" t="s">
        <v>151</v>
      </c>
      <c r="BFX72" s="4">
        <v>243</v>
      </c>
      <c r="BFY72" s="2">
        <v>7</v>
      </c>
      <c r="BFZ72" s="1">
        <v>3.5000000000000003E-2</v>
      </c>
      <c r="BGA72" s="1">
        <f t="shared" si="3952"/>
        <v>2.9000000000000005E-2</v>
      </c>
      <c r="BGB72" s="1">
        <f t="shared" si="3953"/>
        <v>2.2664359861591699</v>
      </c>
      <c r="BGC72" s="1">
        <f t="shared" si="3954"/>
        <v>3.3996539792387551E-3</v>
      </c>
      <c r="BGD72" s="1">
        <f t="shared" si="3955"/>
        <v>25.969993806586011</v>
      </c>
      <c r="BGE72" s="1"/>
      <c r="BGF72" s="1"/>
      <c r="BGG72" s="2" t="s">
        <v>11</v>
      </c>
      <c r="BGH72" s="4" t="s">
        <v>152</v>
      </c>
      <c r="BGI72" s="4">
        <v>246</v>
      </c>
      <c r="BGJ72" s="2">
        <v>7</v>
      </c>
      <c r="BGK72" s="1">
        <v>3.9E-2</v>
      </c>
      <c r="BGL72" s="1">
        <f t="shared" si="3956"/>
        <v>2.8000000000000001E-2</v>
      </c>
      <c r="BGM72" s="1">
        <f t="shared" si="3957"/>
        <v>2.0899653979238755</v>
      </c>
      <c r="BGN72" s="1">
        <f t="shared" si="3958"/>
        <v>3.1349480968858134E-3</v>
      </c>
      <c r="BGO72" s="1">
        <f t="shared" si="3959"/>
        <v>23.947902685767858</v>
      </c>
      <c r="BGP72" s="1"/>
      <c r="BGQ72" s="1"/>
      <c r="BGR72" s="2" t="s">
        <v>11</v>
      </c>
      <c r="BGS72" s="4" t="s">
        <v>153</v>
      </c>
      <c r="BGT72" s="4">
        <v>249</v>
      </c>
      <c r="BGU72" s="2">
        <v>7</v>
      </c>
      <c r="BGV72" s="1">
        <v>4.4999999999999998E-2</v>
      </c>
      <c r="BGW72" s="1">
        <f t="shared" si="3960"/>
        <v>3.5999999999999997E-2</v>
      </c>
      <c r="BGX72" s="1">
        <f t="shared" si="3961"/>
        <v>2.4810996563573884</v>
      </c>
      <c r="BGY72" s="1">
        <f t="shared" si="3962"/>
        <v>3.7216494845360827E-3</v>
      </c>
      <c r="BGZ72" s="1">
        <f t="shared" si="3963"/>
        <v>28.429720981582975</v>
      </c>
      <c r="BHA72" s="1"/>
      <c r="BHB72" s="1"/>
      <c r="BHC72" s="2" t="s">
        <v>11</v>
      </c>
      <c r="BHD72" s="4" t="s">
        <v>154</v>
      </c>
      <c r="BHE72" s="4">
        <v>253</v>
      </c>
      <c r="BHF72" s="2">
        <v>7</v>
      </c>
      <c r="BHG72" s="1">
        <v>5.6000000000000001E-2</v>
      </c>
      <c r="BHH72" s="1">
        <f t="shared" si="3964"/>
        <v>4.8000000000000001E-2</v>
      </c>
      <c r="BHI72" s="1">
        <f t="shared" si="3407"/>
        <v>2.8615916955017302</v>
      </c>
      <c r="BHJ72" s="1">
        <f t="shared" si="3965"/>
        <v>4.2923875432525956E-3</v>
      </c>
      <c r="BHK72" s="1">
        <f t="shared" si="3966"/>
        <v>32.789595233658972</v>
      </c>
      <c r="BHL72" s="1"/>
      <c r="BHM72" s="1"/>
      <c r="BHN72" s="2" t="s">
        <v>11</v>
      </c>
      <c r="BHO72" s="4" t="s">
        <v>155</v>
      </c>
      <c r="BHP72" s="4">
        <v>254</v>
      </c>
      <c r="BHQ72" s="2">
        <v>7</v>
      </c>
      <c r="BHR72" s="1">
        <v>2.9000000000000001E-2</v>
      </c>
      <c r="BHS72" s="1">
        <f t="shared" si="3967"/>
        <v>7.0000000000000027E-3</v>
      </c>
      <c r="BHT72" s="1">
        <f t="shared" si="3968"/>
        <v>0.15463917525773202</v>
      </c>
      <c r="BHU72" s="1">
        <f t="shared" si="3969"/>
        <v>2.3195876288659804E-4</v>
      </c>
      <c r="BHV72" s="1">
        <f t="shared" si="3970"/>
        <v>1.7719355182427068</v>
      </c>
      <c r="BHW72" s="1"/>
      <c r="BHX72" s="1"/>
      <c r="BHY72" s="2" t="s">
        <v>11</v>
      </c>
      <c r="BHZ72" s="4" t="s">
        <v>156</v>
      </c>
      <c r="BIA72" s="4">
        <v>260</v>
      </c>
      <c r="BIB72" s="2">
        <v>7</v>
      </c>
      <c r="BIC72" s="1">
        <v>4.1000000000000002E-2</v>
      </c>
      <c r="BID72" s="1">
        <f t="shared" si="3971"/>
        <v>1.0000000000000002E-2</v>
      </c>
      <c r="BIE72" s="1">
        <f t="shared" si="3972"/>
        <v>0.12500000000000006</v>
      </c>
      <c r="BIF72" s="1">
        <f t="shared" si="3973"/>
        <v>1.8750000000000009E-4</v>
      </c>
      <c r="BIG72" s="1">
        <f t="shared" si="3974"/>
        <v>1.4323145439128546</v>
      </c>
      <c r="BIH72" s="1"/>
      <c r="BII72" s="1"/>
      <c r="BIJ72" s="2" t="s">
        <v>11</v>
      </c>
      <c r="BIK72" s="4" t="s">
        <v>157</v>
      </c>
      <c r="BIL72" s="4">
        <v>267</v>
      </c>
      <c r="BIM72" s="2">
        <v>7</v>
      </c>
      <c r="BIN72" s="1">
        <v>5.1999999999999998E-2</v>
      </c>
      <c r="BIO72" s="1">
        <f t="shared" si="3975"/>
        <v>2.0999999999999998E-2</v>
      </c>
      <c r="BIP72" s="1">
        <f t="shared" si="3976"/>
        <v>1.33</v>
      </c>
      <c r="BIQ72" s="1">
        <f t="shared" si="3977"/>
        <v>1.9950000000000002E-3</v>
      </c>
      <c r="BIR72" s="1">
        <f t="shared" si="3978"/>
        <v>15.239826747232769</v>
      </c>
      <c r="BIS72" s="1"/>
      <c r="BIT72" s="1"/>
      <c r="BIU72" s="2" t="s">
        <v>11</v>
      </c>
      <c r="BIV72" s="4" t="s">
        <v>158</v>
      </c>
      <c r="BIW72" s="4">
        <v>268</v>
      </c>
      <c r="BIX72" s="2">
        <v>7</v>
      </c>
      <c r="BIY72" s="1">
        <v>0.04</v>
      </c>
      <c r="BIZ72" s="1">
        <f t="shared" si="3979"/>
        <v>1.0999999999999999E-2</v>
      </c>
      <c r="BJA72" s="1">
        <f t="shared" si="3980"/>
        <v>0.36949152542372882</v>
      </c>
      <c r="BJB72" s="1">
        <f t="shared" si="3981"/>
        <v>5.5423728813559325E-4</v>
      </c>
      <c r="BJC72" s="1">
        <f t="shared" si="3982"/>
        <v>4.2338246857356232</v>
      </c>
      <c r="BJD72" s="1"/>
      <c r="BJE72" s="1"/>
      <c r="BJF72" s="2" t="s">
        <v>11</v>
      </c>
      <c r="BJG72" s="4" t="s">
        <v>159</v>
      </c>
      <c r="BJH72" s="4">
        <v>274</v>
      </c>
      <c r="BJI72" s="2">
        <v>7</v>
      </c>
      <c r="BJJ72" s="1">
        <v>0.04</v>
      </c>
      <c r="BJK72" s="1">
        <f t="shared" si="3983"/>
        <v>2.9000000000000001E-2</v>
      </c>
      <c r="BJL72" s="1">
        <f t="shared" si="3984"/>
        <v>1.6689189189189189</v>
      </c>
      <c r="BJM72" s="1">
        <f t="shared" si="3985"/>
        <v>2.5033783783783782E-3</v>
      </c>
      <c r="BJN72" s="1">
        <f t="shared" si="3986"/>
        <v>19.123334721431078</v>
      </c>
      <c r="BJO72" s="1"/>
      <c r="BJP72" s="1"/>
      <c r="BJQ72" s="2" t="s">
        <v>11</v>
      </c>
      <c r="BJR72" s="4" t="s">
        <v>160</v>
      </c>
      <c r="BJS72" s="4">
        <v>281</v>
      </c>
      <c r="BJT72" s="2">
        <v>7</v>
      </c>
      <c r="BJU72" s="1">
        <v>7.2999999999999995E-2</v>
      </c>
      <c r="BJV72" s="1">
        <f t="shared" si="3987"/>
        <v>3.4999999999999996E-2</v>
      </c>
      <c r="BJW72" s="1">
        <f t="shared" si="3988"/>
        <v>1.3933333333333333</v>
      </c>
      <c r="BJX72" s="1">
        <f t="shared" si="3989"/>
        <v>2.0899999999999998E-3</v>
      </c>
      <c r="BJY72" s="1">
        <f t="shared" si="3990"/>
        <v>15.965532782815279</v>
      </c>
      <c r="BJZ72" s="1"/>
      <c r="BKA72" s="1"/>
      <c r="BKB72" s="2" t="s">
        <v>11</v>
      </c>
      <c r="BKC72" s="4" t="s">
        <v>161</v>
      </c>
      <c r="BKD72" s="4">
        <v>282</v>
      </c>
      <c r="BKE72" s="2">
        <v>7</v>
      </c>
      <c r="BKF72" s="1">
        <v>3.5999999999999997E-2</v>
      </c>
      <c r="BKG72" s="1">
        <f t="shared" si="3991"/>
        <v>1.4999999999999996E-2</v>
      </c>
      <c r="BKH72" s="1">
        <f t="shared" si="3992"/>
        <v>0.49275362318840565</v>
      </c>
      <c r="BKI72" s="1">
        <f t="shared" si="3993"/>
        <v>7.3913043478260852E-4</v>
      </c>
      <c r="BKJ72" s="1">
        <f t="shared" si="3994"/>
        <v>5.6462254484680612</v>
      </c>
      <c r="BKK72" s="1"/>
      <c r="BKL72" s="1"/>
      <c r="BKM72" s="2" t="s">
        <v>11</v>
      </c>
      <c r="BKN72" s="4" t="s">
        <v>162</v>
      </c>
      <c r="BKO72" s="4">
        <v>289</v>
      </c>
      <c r="BKP72" s="2">
        <v>7</v>
      </c>
      <c r="BKQ72" s="1">
        <v>5.3999999999999999E-2</v>
      </c>
      <c r="BKR72" s="1">
        <f t="shared" si="3995"/>
        <v>3.7999999999999999E-2</v>
      </c>
      <c r="BKS72" s="1">
        <f t="shared" si="3996"/>
        <v>1.4388489208633095</v>
      </c>
      <c r="BKT72" s="1">
        <f t="shared" si="3997"/>
        <v>2.1582733812949644E-3</v>
      </c>
      <c r="BKU72" s="1">
        <f t="shared" si="3998"/>
        <v>16.48707388676667</v>
      </c>
      <c r="BKV72" s="1"/>
      <c r="BKW72" s="1"/>
      <c r="BKX72" s="2" t="s">
        <v>11</v>
      </c>
      <c r="BKY72" s="4" t="s">
        <v>163</v>
      </c>
      <c r="BKZ72" s="4">
        <v>296</v>
      </c>
      <c r="BLA72" s="2">
        <v>7</v>
      </c>
      <c r="BLB72" s="1">
        <v>6.3E-2</v>
      </c>
      <c r="BLC72" s="1">
        <f t="shared" si="3999"/>
        <v>4.2999999999999997E-2</v>
      </c>
      <c r="BLD72" s="1">
        <f t="shared" si="4000"/>
        <v>1.3550724637681157</v>
      </c>
      <c r="BLE72" s="1">
        <f t="shared" si="4001"/>
        <v>2.0326086956521739E-3</v>
      </c>
      <c r="BLF72" s="1">
        <f t="shared" si="4002"/>
        <v>15.527119983287172</v>
      </c>
      <c r="BLG72" s="1"/>
      <c r="BLH72" s="1"/>
      <c r="BLI72" s="2" t="s">
        <v>11</v>
      </c>
      <c r="BLJ72" s="4" t="s">
        <v>164</v>
      </c>
      <c r="BLK72" s="4">
        <v>303</v>
      </c>
      <c r="BLL72" s="2">
        <v>7</v>
      </c>
      <c r="BLM72" s="1">
        <v>6.2E-2</v>
      </c>
      <c r="BLN72" s="1">
        <f t="shared" si="4003"/>
        <v>5.1000000000000004E-2</v>
      </c>
      <c r="BLO72" s="1">
        <f t="shared" si="4004"/>
        <v>1.9559322033898308</v>
      </c>
      <c r="BLP72" s="1">
        <f t="shared" si="4005"/>
        <v>2.9338983050847464E-3</v>
      </c>
      <c r="BLQ72" s="1">
        <f t="shared" si="4006"/>
        <v>22.412081134582156</v>
      </c>
      <c r="BLR72" s="1"/>
      <c r="BLS72" s="1"/>
      <c r="BLT72" s="2" t="s">
        <v>11</v>
      </c>
      <c r="BLU72" s="4" t="s">
        <v>165</v>
      </c>
      <c r="BLV72" s="4">
        <v>310</v>
      </c>
      <c r="BLW72" s="2">
        <v>7</v>
      </c>
      <c r="BLX72" s="1">
        <v>7.2999999999999995E-2</v>
      </c>
      <c r="BLY72" s="1">
        <f t="shared" si="4007"/>
        <v>6.0999999999999999E-2</v>
      </c>
      <c r="BLZ72" s="1">
        <f t="shared" si="4008"/>
        <v>2.4641638225255975</v>
      </c>
      <c r="BMA72" s="1">
        <f t="shared" si="4009"/>
        <v>3.6962457337883963E-3</v>
      </c>
      <c r="BMB72" s="1">
        <f t="shared" si="4010"/>
        <v>28.235661452698448</v>
      </c>
      <c r="BMC72" s="1"/>
      <c r="BMD72" s="1"/>
      <c r="BME72" s="2" t="s">
        <v>11</v>
      </c>
      <c r="BMF72" s="4" t="s">
        <v>166</v>
      </c>
      <c r="BMG72" s="4">
        <v>311</v>
      </c>
      <c r="BMH72" s="2">
        <v>7</v>
      </c>
      <c r="BMI72" s="1">
        <v>3.9E-2</v>
      </c>
      <c r="BMJ72" s="1">
        <f t="shared" si="4011"/>
        <v>2.8999999999999998E-2</v>
      </c>
      <c r="BMK72" s="1">
        <f t="shared" si="4012"/>
        <v>0.77304964539007093</v>
      </c>
      <c r="BML72" s="1">
        <f t="shared" si="4013"/>
        <v>1.1595744680851065E-3</v>
      </c>
      <c r="BMM72" s="1">
        <f t="shared" si="4014"/>
        <v>8.8580020020709842</v>
      </c>
      <c r="BMN72" s="1"/>
      <c r="BMO72" s="1"/>
      <c r="BMP72" s="2" t="s">
        <v>11</v>
      </c>
      <c r="BMQ72" s="4" t="s">
        <v>167</v>
      </c>
      <c r="BMR72" s="4">
        <v>317</v>
      </c>
      <c r="BMS72" s="2">
        <v>7</v>
      </c>
      <c r="BMT72" s="1">
        <v>6.2E-2</v>
      </c>
      <c r="BMU72" s="4">
        <f t="shared" si="4015"/>
        <v>5.1999999999999998E-2</v>
      </c>
      <c r="BMV72" s="1">
        <f t="shared" si="4016"/>
        <v>1.7872340425531916</v>
      </c>
      <c r="BMW72" s="1">
        <f t="shared" si="4017"/>
        <v>2.6808510638297875E-3</v>
      </c>
      <c r="BMX72" s="1">
        <f t="shared" si="4018"/>
        <v>20.47905050020081</v>
      </c>
      <c r="BMY72" s="1"/>
      <c r="BMZ72" s="1"/>
      <c r="BNA72" s="2" t="s">
        <v>11</v>
      </c>
      <c r="BNB72" s="4" t="s">
        <v>168</v>
      </c>
      <c r="BNC72" s="4">
        <v>324</v>
      </c>
      <c r="BND72" s="2">
        <v>7</v>
      </c>
      <c r="BNE72" s="1">
        <v>0.08</v>
      </c>
      <c r="BNF72" s="1">
        <f t="shared" si="4019"/>
        <v>6.7000000000000004E-2</v>
      </c>
      <c r="BNG72" s="1">
        <f t="shared" si="4020"/>
        <v>2.2999999999999998</v>
      </c>
      <c r="BNH72" s="1">
        <f t="shared" si="4021"/>
        <v>3.4499999999999999E-3</v>
      </c>
      <c r="BNI72" s="1">
        <f t="shared" si="4022"/>
        <v>26.354587607996514</v>
      </c>
      <c r="BNJ72" s="1"/>
      <c r="BNK72" s="1"/>
      <c r="BNL72" s="2" t="s">
        <v>11</v>
      </c>
      <c r="BNM72" s="4" t="s">
        <v>169</v>
      </c>
      <c r="BNN72" s="4">
        <v>325</v>
      </c>
      <c r="BNO72" s="2">
        <v>7</v>
      </c>
      <c r="BNP72" s="1">
        <v>2.1000000000000001E-2</v>
      </c>
      <c r="BNQ72" s="1">
        <f t="shared" si="4023"/>
        <v>2.0000000000000018E-3</v>
      </c>
      <c r="BNR72" s="1">
        <f t="shared" si="4024"/>
        <v>0.16433566433566441</v>
      </c>
      <c r="BNS72" s="1">
        <f t="shared" si="4025"/>
        <v>2.465034965034966E-4</v>
      </c>
      <c r="BNT72" s="1">
        <f t="shared" si="4026"/>
        <v>1.8830428968924242</v>
      </c>
      <c r="BNU72" s="1"/>
      <c r="BNV72" s="1"/>
      <c r="BNW72" s="2" t="s">
        <v>11</v>
      </c>
      <c r="BNX72" s="4" t="s">
        <v>170</v>
      </c>
      <c r="BNY72" s="4">
        <v>338</v>
      </c>
      <c r="BNZ72" s="2">
        <v>7</v>
      </c>
      <c r="BOA72" s="1">
        <v>7.8E-2</v>
      </c>
      <c r="BOB72" s="1">
        <f t="shared" si="4027"/>
        <v>6.8000000000000005E-2</v>
      </c>
      <c r="BOC72" s="1">
        <f t="shared" si="4028"/>
        <v>2.3237179487179489</v>
      </c>
      <c r="BOD72" s="1">
        <f t="shared" si="4029"/>
        <v>3.4855769230769233E-3</v>
      </c>
      <c r="BOE72" s="1">
        <f t="shared" si="4030"/>
        <v>26.626360111200494</v>
      </c>
      <c r="BOF72" s="1"/>
      <c r="BOG72" s="1"/>
      <c r="BOH72" s="2" t="s">
        <v>11</v>
      </c>
      <c r="BOI72" s="4" t="s">
        <v>171</v>
      </c>
      <c r="BOJ72" s="4">
        <v>339</v>
      </c>
      <c r="BOK72" s="2">
        <v>7</v>
      </c>
      <c r="BOL72" s="1">
        <v>2.8000000000000001E-2</v>
      </c>
      <c r="BOM72" s="1">
        <f t="shared" si="4031"/>
        <v>2.3E-2</v>
      </c>
      <c r="BON72" s="1">
        <f t="shared" si="4032"/>
        <v>0.87296416938110744</v>
      </c>
      <c r="BOO72" s="1">
        <f t="shared" si="4033"/>
        <v>1.3094462540716612E-3</v>
      </c>
      <c r="BOP72" s="1">
        <f t="shared" si="4034"/>
        <v>10.002874208954916</v>
      </c>
      <c r="BOQ72" s="1"/>
      <c r="BOR72" s="1"/>
      <c r="BOS72" s="2" t="s">
        <v>11</v>
      </c>
      <c r="BOT72" s="4" t="s">
        <v>172</v>
      </c>
      <c r="BOU72" s="4">
        <v>345</v>
      </c>
      <c r="BOV72" s="2">
        <v>7</v>
      </c>
      <c r="BOW72" s="1">
        <v>6.0999999999999999E-2</v>
      </c>
      <c r="BOX72" s="1">
        <f t="shared" si="4035"/>
        <v>5.3999999999999999E-2</v>
      </c>
      <c r="BOY72" s="1">
        <f t="shared" si="4036"/>
        <v>1.9389067524115755</v>
      </c>
      <c r="BOZ72" s="1">
        <f t="shared" si="4037"/>
        <v>2.9083601286173633E-3</v>
      </c>
      <c r="BPA72" s="1">
        <f t="shared" si="4038"/>
        <v>22.216994726159509</v>
      </c>
      <c r="BPB72" s="1"/>
      <c r="BPC72" s="1"/>
      <c r="BPD72" s="2" t="s">
        <v>11</v>
      </c>
      <c r="BPE72" s="4" t="s">
        <v>173</v>
      </c>
      <c r="BPF72" s="4">
        <v>352</v>
      </c>
      <c r="BPG72" s="2">
        <v>7</v>
      </c>
      <c r="BPH72" s="1">
        <v>7.2999999999999995E-2</v>
      </c>
      <c r="BPI72" s="1">
        <f t="shared" si="3191"/>
        <v>6.4000000000000001E-2</v>
      </c>
      <c r="BPJ72" s="1">
        <f t="shared" si="4039"/>
        <v>2.1538461538461537</v>
      </c>
      <c r="BPK72" s="1">
        <f t="shared" si="4040"/>
        <v>3.2307692307692306E-3</v>
      </c>
      <c r="BPL72" s="1">
        <f t="shared" si="4041"/>
        <v>24.679881372036867</v>
      </c>
      <c r="BPM72" s="1"/>
      <c r="BPN72" s="1"/>
      <c r="BPO72" s="2" t="s">
        <v>11</v>
      </c>
      <c r="BPP72" s="4" t="s">
        <v>174</v>
      </c>
      <c r="BPQ72" s="4">
        <v>353</v>
      </c>
      <c r="BPR72" s="2">
        <v>7</v>
      </c>
      <c r="BPS72" s="1">
        <v>2.7E-2</v>
      </c>
      <c r="BPT72" s="1">
        <f t="shared" si="4042"/>
        <v>1.8000000000000002E-2</v>
      </c>
      <c r="BPU72" s="1">
        <f t="shared" si="4043"/>
        <v>0.58333333333333337</v>
      </c>
      <c r="BPV72" s="1">
        <f t="shared" si="4044"/>
        <v>8.7500000000000013E-4</v>
      </c>
      <c r="BPW72" s="1">
        <f t="shared" si="4045"/>
        <v>6.6841345382599862</v>
      </c>
      <c r="BPX72" s="1"/>
      <c r="BPY72" s="1"/>
      <c r="BPZ72" s="2" t="s">
        <v>11</v>
      </c>
      <c r="BQA72" s="4" t="s">
        <v>175</v>
      </c>
      <c r="BQB72" s="4">
        <v>358</v>
      </c>
      <c r="BQC72" s="2">
        <v>7</v>
      </c>
      <c r="BQD72" s="1">
        <v>5.0999999999999997E-2</v>
      </c>
      <c r="BQE72" s="1">
        <f t="shared" si="4046"/>
        <v>4.0999999999999995E-2</v>
      </c>
      <c r="BQF72" s="1">
        <f t="shared" si="4047"/>
        <v>1.3614864864864862</v>
      </c>
      <c r="BQG72" s="1">
        <f t="shared" si="4048"/>
        <v>2.0422297297297293E-3</v>
      </c>
      <c r="BQH72" s="1">
        <f t="shared" si="4049"/>
        <v>15.600615167483245</v>
      </c>
      <c r="BQI72" s="1"/>
      <c r="BQJ72" s="1"/>
      <c r="BQK72" s="2" t="s">
        <v>11</v>
      </c>
      <c r="BQL72" s="4" t="s">
        <v>176</v>
      </c>
      <c r="BQM72" s="4">
        <v>366</v>
      </c>
      <c r="BQN72" s="2">
        <v>7</v>
      </c>
      <c r="BQO72" s="1">
        <v>6.8000000000000005E-2</v>
      </c>
      <c r="BQP72" s="1">
        <f t="shared" si="4050"/>
        <v>5.7000000000000009E-2</v>
      </c>
      <c r="BQQ72" s="1">
        <f t="shared" si="4051"/>
        <v>2.0969899665551841</v>
      </c>
      <c r="BQR72" s="1">
        <f t="shared" si="4052"/>
        <v>3.1454849498327763E-3</v>
      </c>
      <c r="BQS72" s="1">
        <f t="shared" si="4053"/>
        <v>24.028393820290557</v>
      </c>
      <c r="BQT72" s="1"/>
      <c r="BQU72" s="1"/>
      <c r="BQV72" s="2" t="s">
        <v>11</v>
      </c>
      <c r="BQW72" s="4" t="s">
        <v>177</v>
      </c>
      <c r="BQX72" s="4">
        <v>367</v>
      </c>
      <c r="BQY72" s="2">
        <v>7</v>
      </c>
      <c r="BQZ72" s="1">
        <v>5.0999999999999997E-2</v>
      </c>
      <c r="BRA72" s="1">
        <f t="shared" si="4054"/>
        <v>2.9999999999999995E-2</v>
      </c>
      <c r="BRB72" s="1">
        <f t="shared" si="4055"/>
        <v>0.25925925925925908</v>
      </c>
      <c r="BRC72" s="1">
        <f t="shared" si="4056"/>
        <v>3.8888888888888865E-4</v>
      </c>
      <c r="BRD72" s="1">
        <f t="shared" si="4057"/>
        <v>2.9707264614488804</v>
      </c>
      <c r="BRE72" s="1"/>
      <c r="BRF72" s="1"/>
      <c r="BRG72" s="2" t="s">
        <v>11</v>
      </c>
      <c r="BRH72" s="4" t="s">
        <v>178</v>
      </c>
      <c r="BRI72" s="4">
        <v>373</v>
      </c>
      <c r="BRJ72" s="2">
        <v>7</v>
      </c>
      <c r="BRK72" s="1">
        <v>7.9000000000000001E-2</v>
      </c>
      <c r="BRL72" s="1">
        <f t="shared" si="4058"/>
        <v>5.7000000000000002E-2</v>
      </c>
      <c r="BRM72" s="1">
        <f t="shared" si="4059"/>
        <v>1.4779661016949153</v>
      </c>
      <c r="BRN72" s="1">
        <f t="shared" si="4060"/>
        <v>2.216949152542373E-3</v>
      </c>
      <c r="BRO72" s="1">
        <f t="shared" si="4061"/>
        <v>16.935298742942493</v>
      </c>
      <c r="BRP72" s="1"/>
      <c r="BRQ72" s="1"/>
      <c r="BRR72" s="2" t="s">
        <v>11</v>
      </c>
      <c r="BRS72" s="1" t="s">
        <v>179</v>
      </c>
      <c r="BRT72" s="1">
        <v>380</v>
      </c>
      <c r="BRU72" s="2">
        <v>7</v>
      </c>
      <c r="BRV72" s="1">
        <v>0.109</v>
      </c>
      <c r="BRW72" s="1">
        <f t="shared" si="4062"/>
        <v>7.9000000000000001E-2</v>
      </c>
      <c r="BRX72" s="1">
        <f t="shared" si="4063"/>
        <v>2.2147651006711411</v>
      </c>
      <c r="BRY72" s="1">
        <f t="shared" si="4064"/>
        <v>3.3221476510067118E-3</v>
      </c>
      <c r="BRZ72" s="1">
        <f t="shared" si="4065"/>
        <v>25.377922120335136</v>
      </c>
      <c r="BSA72" s="1"/>
      <c r="BSB72" s="1"/>
      <c r="BSC72" s="2" t="s">
        <v>11</v>
      </c>
      <c r="BSD72" s="1" t="s">
        <v>180</v>
      </c>
      <c r="BSE72" s="1">
        <v>394</v>
      </c>
      <c r="BSF72" s="2">
        <v>7</v>
      </c>
      <c r="BSG72" s="1">
        <v>7.0000000000000007E-2</v>
      </c>
      <c r="BSH72" s="1">
        <f t="shared" si="4066"/>
        <v>5.800000000000001E-2</v>
      </c>
      <c r="BSI72" s="1">
        <f t="shared" si="4067"/>
        <v>1.6134751773049649</v>
      </c>
      <c r="BSJ72" s="1">
        <f t="shared" si="4068"/>
        <v>2.4202127659574474E-3</v>
      </c>
      <c r="BSK72" s="1">
        <f t="shared" si="4069"/>
        <v>18.488031701570176</v>
      </c>
      <c r="BSL72" s="1"/>
      <c r="BSM72" s="1"/>
      <c r="BSN72" s="1" t="s">
        <v>11</v>
      </c>
      <c r="BSO72" s="1" t="s">
        <v>181</v>
      </c>
      <c r="BSP72" s="1">
        <v>395</v>
      </c>
      <c r="BSQ72" s="2">
        <v>7</v>
      </c>
      <c r="BSR72" s="1">
        <v>3.5000000000000003E-2</v>
      </c>
      <c r="BSS72" s="1">
        <f t="shared" si="4070"/>
        <v>2.5000000000000001E-2</v>
      </c>
      <c r="BST72" s="1">
        <f t="shared" si="4071"/>
        <v>0.88927335640138416</v>
      </c>
      <c r="BSU72" s="1">
        <f t="shared" si="4072"/>
        <v>1.3339100346020762E-3</v>
      </c>
      <c r="BSV72" s="1">
        <f t="shared" si="4073"/>
        <v>10.189753295103211</v>
      </c>
      <c r="BSW72" s="1"/>
      <c r="BSX72" s="1"/>
      <c r="BSY72" s="1" t="s">
        <v>11</v>
      </c>
      <c r="BSZ72" s="1" t="s">
        <v>182</v>
      </c>
      <c r="BTA72" s="1">
        <v>401</v>
      </c>
      <c r="BTB72" s="1">
        <v>7</v>
      </c>
      <c r="BTC72" s="1">
        <v>4.9000000000000002E-2</v>
      </c>
      <c r="BTD72" s="1">
        <f t="shared" si="4074"/>
        <v>3.7000000000000005E-2</v>
      </c>
      <c r="BTE72" s="1">
        <f t="shared" si="4075"/>
        <v>1.4160839160839163</v>
      </c>
      <c r="BTF72" s="1">
        <f t="shared" si="4076"/>
        <v>2.1241258741258743E-3</v>
      </c>
      <c r="BTG72" s="1">
        <f t="shared" si="4077"/>
        <v>16.226220707264503</v>
      </c>
      <c r="BTH72" s="1"/>
      <c r="BTI72" s="1"/>
      <c r="BTJ72" s="1" t="s">
        <v>11</v>
      </c>
      <c r="BTK72" s="1" t="s">
        <v>183</v>
      </c>
      <c r="BTL72" s="1">
        <v>408</v>
      </c>
      <c r="BTM72" s="1">
        <v>7</v>
      </c>
      <c r="BTN72" s="1">
        <v>6.5000000000000002E-2</v>
      </c>
      <c r="BTO72" s="1">
        <f t="shared" si="4078"/>
        <v>5.3000000000000005E-2</v>
      </c>
      <c r="BTP72" s="5">
        <f t="shared" si="4079"/>
        <v>2.1080139372822302</v>
      </c>
      <c r="BTQ72" s="1">
        <f t="shared" si="4080"/>
        <v>3.1620209059233452E-3</v>
      </c>
      <c r="BTR72" s="1">
        <f t="shared" si="4081"/>
        <v>24.154712169122696</v>
      </c>
      <c r="BTS72" s="1"/>
      <c r="BTT72" s="1"/>
      <c r="BTU72" s="1" t="s">
        <v>11</v>
      </c>
      <c r="BTV72" s="1" t="s">
        <v>184</v>
      </c>
      <c r="BTW72" s="1">
        <v>409</v>
      </c>
      <c r="BTX72" s="1">
        <v>7</v>
      </c>
      <c r="BTY72" s="1">
        <v>0.04</v>
      </c>
      <c r="BTZ72" s="1">
        <f t="shared" si="4082"/>
        <v>0.03</v>
      </c>
      <c r="BUA72" s="1">
        <f t="shared" si="4083"/>
        <v>1.1384083044982698</v>
      </c>
      <c r="BUB72" s="1">
        <f t="shared" si="4084"/>
        <v>1.7076124567474047E-3</v>
      </c>
      <c r="BUC72" s="1">
        <f t="shared" si="4085"/>
        <v>13.044470171552359</v>
      </c>
      <c r="BUD72" s="1"/>
      <c r="BUE72" s="1"/>
      <c r="BUF72" s="1" t="s">
        <v>11</v>
      </c>
      <c r="BUG72" s="1" t="s">
        <v>185</v>
      </c>
      <c r="BUH72" s="1">
        <v>415</v>
      </c>
      <c r="BUI72" s="1">
        <v>7</v>
      </c>
      <c r="BUJ72" s="1">
        <v>0.06</v>
      </c>
      <c r="BUK72" s="1">
        <f t="shared" si="4086"/>
        <v>4.7E-2</v>
      </c>
      <c r="BUL72" s="1">
        <f t="shared" si="4087"/>
        <v>1.7944250871080138</v>
      </c>
      <c r="BUM72" s="1">
        <f t="shared" si="4088"/>
        <v>2.6916376306620206E-3</v>
      </c>
      <c r="BUN72" s="1">
        <f t="shared" si="4089"/>
        <v>20.561449201815186</v>
      </c>
      <c r="BUO72" s="1"/>
      <c r="BUP72" s="1"/>
      <c r="BUQ72" s="1" t="s">
        <v>11</v>
      </c>
      <c r="BUR72" s="1" t="s">
        <v>186</v>
      </c>
      <c r="BUS72" s="1">
        <v>422</v>
      </c>
      <c r="BUT72" s="1">
        <v>7</v>
      </c>
      <c r="BUU72" s="1">
        <v>7.6999999999999999E-2</v>
      </c>
      <c r="BUV72" s="1">
        <f t="shared" si="4090"/>
        <v>6.2E-2</v>
      </c>
      <c r="BUW72" s="1">
        <f t="shared" si="4091"/>
        <v>2.2947368421052632</v>
      </c>
      <c r="BUX72" s="1">
        <f t="shared" si="4092"/>
        <v>3.4421052631578948E-3</v>
      </c>
      <c r="BUY72" s="1">
        <f t="shared" si="4093"/>
        <v>26.294279627200183</v>
      </c>
      <c r="BUZ72" s="1"/>
      <c r="BVA72" s="1"/>
      <c r="BVB72" s="1" t="s">
        <v>11</v>
      </c>
      <c r="BVC72" s="1" t="s">
        <v>187</v>
      </c>
      <c r="BVD72" s="1">
        <v>423</v>
      </c>
      <c r="BVE72" s="1">
        <v>7</v>
      </c>
      <c r="BVF72" s="1">
        <v>4.9000000000000002E-2</v>
      </c>
      <c r="BVG72" s="1">
        <f t="shared" si="4094"/>
        <v>3.9E-2</v>
      </c>
      <c r="BVH72" s="1">
        <f t="shared" si="4095"/>
        <v>0.39249146757679182</v>
      </c>
      <c r="BVI72" s="1">
        <f t="shared" si="4096"/>
        <v>5.8873720136518775E-4</v>
      </c>
      <c r="BVJ72" s="1">
        <f t="shared" si="4097"/>
        <v>4.4973698989755144</v>
      </c>
      <c r="BVK72" s="1"/>
      <c r="BVL72" s="1"/>
      <c r="BVM72" s="1" t="s">
        <v>11</v>
      </c>
      <c r="BVN72" s="1" t="s">
        <v>188</v>
      </c>
      <c r="BVO72" s="1">
        <v>436</v>
      </c>
      <c r="BVP72" s="1">
        <v>7</v>
      </c>
      <c r="BVQ72" s="1">
        <v>8.7999999999999995E-2</v>
      </c>
      <c r="BVR72" s="1">
        <f t="shared" si="4098"/>
        <v>7.5999999999999998E-2</v>
      </c>
      <c r="BVS72" s="1">
        <f t="shared" si="4253"/>
        <v>1.9453924914675766</v>
      </c>
      <c r="BVT72" s="1">
        <f t="shared" si="4099"/>
        <v>2.9180887372013652E-3</v>
      </c>
      <c r="BVU72" s="1">
        <f t="shared" si="4100"/>
        <v>22.291311673182985</v>
      </c>
      <c r="BVV72" s="1"/>
      <c r="BVW72" s="1"/>
      <c r="BVX72" s="1" t="s">
        <v>11</v>
      </c>
      <c r="BVY72" s="1" t="s">
        <v>189</v>
      </c>
      <c r="BVZ72" s="1">
        <v>437</v>
      </c>
      <c r="BWA72" s="1">
        <v>7</v>
      </c>
      <c r="BWB72" s="1">
        <v>4.2000000000000003E-2</v>
      </c>
      <c r="BWC72" s="1">
        <f t="shared" si="4101"/>
        <v>3.7000000000000005E-2</v>
      </c>
      <c r="BWD72" s="1">
        <f t="shared" si="4102"/>
        <v>0.61216730038022837</v>
      </c>
      <c r="BWE72" s="1">
        <f t="shared" si="4103"/>
        <v>9.1825095057034261E-4</v>
      </c>
      <c r="BWF72" s="1">
        <f t="shared" si="4104"/>
        <v>7.0145290211397597</v>
      </c>
      <c r="BWG72" s="1"/>
      <c r="BWH72" s="1"/>
      <c r="BWI72" s="1" t="s">
        <v>11</v>
      </c>
      <c r="BWJ72" s="1" t="s">
        <v>190</v>
      </c>
      <c r="BWK72" s="1">
        <v>443</v>
      </c>
      <c r="BWL72" s="1">
        <v>7</v>
      </c>
      <c r="BWM72" s="1">
        <v>7.5999999999999998E-2</v>
      </c>
      <c r="BWN72" s="1">
        <f t="shared" si="4105"/>
        <v>6.6000000000000003E-2</v>
      </c>
      <c r="BWO72" s="1">
        <f t="shared" si="4106"/>
        <v>1.6818181818181819</v>
      </c>
      <c r="BWP72" s="1">
        <f t="shared" si="4107"/>
        <v>2.5227272727272728E-3</v>
      </c>
      <c r="BWQ72" s="1">
        <f t="shared" si="4108"/>
        <v>19.271141136282036</v>
      </c>
      <c r="BWR72" s="1"/>
      <c r="BWS72" s="1"/>
      <c r="BWT72" s="1" t="s">
        <v>11</v>
      </c>
      <c r="BWU72" s="1" t="s">
        <v>191</v>
      </c>
      <c r="BWV72" s="1">
        <v>450</v>
      </c>
      <c r="BWW72" s="1">
        <v>7</v>
      </c>
      <c r="BWX72" s="1">
        <v>5.2999999999999999E-2</v>
      </c>
      <c r="BWY72" s="1">
        <f t="shared" si="4109"/>
        <v>4.9000000000000002E-2</v>
      </c>
      <c r="BWZ72" s="1">
        <f t="shared" si="4110"/>
        <v>1.3787878787878789</v>
      </c>
      <c r="BXA72" s="1">
        <f t="shared" si="4111"/>
        <v>2.0681818181818184E-3</v>
      </c>
      <c r="BXB72" s="1">
        <f t="shared" si="4112"/>
        <v>15.798863454069059</v>
      </c>
      <c r="BXC72" s="1"/>
      <c r="BXD72" s="1"/>
      <c r="BXE72" s="1" t="s">
        <v>11</v>
      </c>
      <c r="BXF72" s="1" t="s">
        <v>192</v>
      </c>
      <c r="BXG72" s="1">
        <v>451</v>
      </c>
      <c r="BXH72" s="1">
        <v>7</v>
      </c>
      <c r="BXI72" s="1">
        <v>1.7000000000000001E-2</v>
      </c>
      <c r="BXJ72" s="1">
        <f t="shared" si="4113"/>
        <v>0.02</v>
      </c>
      <c r="BXK72" s="1">
        <f t="shared" si="4114"/>
        <v>1.2377358490566039</v>
      </c>
      <c r="BXL72" s="1">
        <f t="shared" si="4115"/>
        <v>1.8566037735849061E-3</v>
      </c>
      <c r="BXM72" s="1">
        <f t="shared" si="4116"/>
        <v>14.182616465008792</v>
      </c>
      <c r="BXN72" s="1"/>
      <c r="BXO72" s="1"/>
      <c r="BXP72" s="1" t="s">
        <v>11</v>
      </c>
      <c r="BXQ72" s="1" t="s">
        <v>193</v>
      </c>
      <c r="BXR72" s="1">
        <v>464</v>
      </c>
      <c r="BXS72" s="1">
        <v>7</v>
      </c>
      <c r="BXT72" s="1">
        <v>7.5999999999999998E-2</v>
      </c>
      <c r="BXU72" s="1">
        <f t="shared" si="4117"/>
        <v>7.1999999999999995E-2</v>
      </c>
      <c r="BXV72" s="1">
        <f t="shared" si="4118"/>
        <v>3.4522058823529411</v>
      </c>
      <c r="BXW72" s="1">
        <f t="shared" si="4119"/>
        <v>5.1783088235294117E-3</v>
      </c>
      <c r="BXX72" s="1">
        <f t="shared" si="4120"/>
        <v>39.557157551004998</v>
      </c>
      <c r="BXY72" s="1"/>
      <c r="BXZ72" s="1"/>
      <c r="BYA72" s="1" t="s">
        <v>11</v>
      </c>
      <c r="BYB72" s="1" t="s">
        <v>194</v>
      </c>
      <c r="BYC72" s="1">
        <v>465</v>
      </c>
      <c r="BYD72" s="1">
        <v>7</v>
      </c>
      <c r="BYE72" s="1">
        <v>2.8000000000000001E-2</v>
      </c>
      <c r="BYF72" s="1">
        <f t="shared" si="4121"/>
        <v>2.3E-2</v>
      </c>
      <c r="BYG72" s="1">
        <f t="shared" si="4122"/>
        <v>0.69662921348314599</v>
      </c>
      <c r="BYH72" s="1">
        <f t="shared" si="4123"/>
        <v>1.0449438202247191E-3</v>
      </c>
      <c r="BYI72" s="1">
        <f t="shared" si="4124"/>
        <v>7.9823372334918608</v>
      </c>
      <c r="BYJ72" s="1"/>
      <c r="BYK72" s="1"/>
      <c r="BYL72" s="1" t="s">
        <v>11</v>
      </c>
      <c r="BYM72" s="1" t="s">
        <v>195</v>
      </c>
      <c r="BYN72" s="1">
        <v>479</v>
      </c>
      <c r="BYO72" s="1">
        <v>7</v>
      </c>
      <c r="BYP72" s="1">
        <v>7.4999999999999997E-2</v>
      </c>
      <c r="BYQ72" s="1">
        <f t="shared" si="4125"/>
        <v>6.4000000000000001E-2</v>
      </c>
      <c r="BYR72" s="1">
        <f t="shared" si="4126"/>
        <v>2.5350553505535056</v>
      </c>
      <c r="BYS72" s="1">
        <f t="shared" si="4127"/>
        <v>3.8025830258302585E-3</v>
      </c>
      <c r="BYT72" s="1">
        <f t="shared" si="4128"/>
        <v>29.047973185775078</v>
      </c>
      <c r="BYU72" s="1"/>
      <c r="BYV72" s="1"/>
      <c r="BYW72" s="1" t="s">
        <v>11</v>
      </c>
      <c r="BYX72" s="1" t="s">
        <v>196</v>
      </c>
      <c r="BYY72" s="1">
        <v>480</v>
      </c>
      <c r="BYZ72" s="1">
        <v>7</v>
      </c>
      <c r="BZA72" s="1">
        <v>4.2000000000000003E-2</v>
      </c>
      <c r="BZB72" s="1">
        <f t="shared" si="4129"/>
        <v>2.9000000000000005E-2</v>
      </c>
      <c r="BZC72" s="1">
        <f t="shared" si="4130"/>
        <v>1.4906367041198503</v>
      </c>
      <c r="BZD72" s="1">
        <f t="shared" si="4131"/>
        <v>2.2359550561797756E-3</v>
      </c>
      <c r="BZE72" s="1">
        <f t="shared" si="4132"/>
        <v>17.080485048009468</v>
      </c>
      <c r="BZF72" s="1"/>
      <c r="BZG72" s="1"/>
      <c r="BZH72" s="1" t="s">
        <v>11</v>
      </c>
      <c r="BZI72" s="1" t="s">
        <v>197</v>
      </c>
      <c r="BZJ72" s="1">
        <v>494</v>
      </c>
      <c r="BZK72" s="1">
        <v>7</v>
      </c>
      <c r="BZL72" s="1">
        <v>6.9000000000000006E-2</v>
      </c>
      <c r="BZM72" s="1">
        <f t="shared" si="4133"/>
        <v>5.4000000000000006E-2</v>
      </c>
      <c r="BZN72" s="1">
        <f t="shared" si="4134"/>
        <v>2.7205882352941182</v>
      </c>
      <c r="BZO72" s="1">
        <f t="shared" si="4135"/>
        <v>4.0808823529411772E-3</v>
      </c>
      <c r="BZP72" s="1">
        <f t="shared" si="4136"/>
        <v>31.17390477927977</v>
      </c>
      <c r="BZQ72" s="1"/>
      <c r="BZR72" s="1"/>
      <c r="BZS72" s="1" t="s">
        <v>11</v>
      </c>
      <c r="BZT72" s="1" t="s">
        <v>198</v>
      </c>
      <c r="BZU72" s="1">
        <v>495</v>
      </c>
      <c r="BZV72" s="1">
        <v>7</v>
      </c>
      <c r="BZW72" s="1">
        <v>5.5E-2</v>
      </c>
      <c r="BZX72" s="1">
        <f t="shared" si="4137"/>
        <v>4.1000000000000002E-2</v>
      </c>
      <c r="BZY72" s="1">
        <f t="shared" si="4138"/>
        <v>1.9040590405904059</v>
      </c>
      <c r="BZZ72" s="1">
        <f t="shared" si="4139"/>
        <v>2.8560885608856089E-3</v>
      </c>
      <c r="CAA72" s="1">
        <f t="shared" si="4140"/>
        <v>21.817691650451149</v>
      </c>
      <c r="CAB72" s="1"/>
      <c r="CAC72" s="1"/>
      <c r="CAD72" s="6" t="s">
        <v>11</v>
      </c>
      <c r="CAE72" s="6" t="s">
        <v>199</v>
      </c>
      <c r="CAF72" s="6">
        <v>501</v>
      </c>
      <c r="CAG72" s="6">
        <v>7</v>
      </c>
      <c r="CAH72" s="6">
        <v>8.6999999999999994E-2</v>
      </c>
      <c r="CAI72" s="6">
        <f t="shared" si="4141"/>
        <v>6.9999999999999993E-2</v>
      </c>
      <c r="CAJ72" s="6">
        <f t="shared" si="4142"/>
        <v>3.0146520146520146</v>
      </c>
      <c r="CAK72" s="6">
        <f t="shared" si="4143"/>
        <v>4.5219780219780221E-3</v>
      </c>
      <c r="CAL72" s="6">
        <f t="shared" si="4144"/>
        <v>34.543439403378137</v>
      </c>
      <c r="CAM72" s="1"/>
      <c r="CAN72" s="1"/>
      <c r="CAO72" s="1" t="s">
        <v>11</v>
      </c>
      <c r="CAP72" s="1" t="s">
        <v>200</v>
      </c>
      <c r="CAQ72" s="1">
        <v>508</v>
      </c>
      <c r="CAR72" s="1">
        <v>7</v>
      </c>
      <c r="CAS72" s="1">
        <v>9.4E-2</v>
      </c>
      <c r="CAT72" s="1">
        <f t="shared" si="4145"/>
        <v>5.6000000000000001E-2</v>
      </c>
      <c r="CAU72" s="1">
        <f t="shared" si="4146"/>
        <v>2.4945054945054941</v>
      </c>
      <c r="CAV72" s="1">
        <f t="shared" si="4147"/>
        <v>3.741758241758241E-3</v>
      </c>
      <c r="CAW72" s="1">
        <f t="shared" si="4148"/>
        <v>28.58333199720596</v>
      </c>
      <c r="CAX72" s="1"/>
      <c r="CAY72" s="1"/>
      <c r="CAZ72" s="1" t="s">
        <v>11</v>
      </c>
      <c r="CBA72" s="1" t="s">
        <v>201</v>
      </c>
      <c r="CBB72" s="1">
        <v>509</v>
      </c>
      <c r="CBC72" s="1">
        <v>7</v>
      </c>
      <c r="CBD72" s="1">
        <v>3.5999999999999997E-2</v>
      </c>
      <c r="CBE72" s="1">
        <f t="shared" si="4149"/>
        <v>2.3E-2</v>
      </c>
      <c r="CBF72" s="1">
        <f t="shared" si="4150"/>
        <v>0.73684210526315785</v>
      </c>
      <c r="CBG72" s="1">
        <f t="shared" si="4151"/>
        <v>1.1052631578947368E-3</v>
      </c>
      <c r="CBH72" s="1">
        <f t="shared" si="4152"/>
        <v>8.4431173114862972</v>
      </c>
      <c r="CBI72" s="1"/>
      <c r="CBJ72" s="1"/>
      <c r="CBK72" s="1" t="s">
        <v>11</v>
      </c>
      <c r="CBL72" s="1" t="s">
        <v>202</v>
      </c>
      <c r="CBM72" s="1">
        <v>515</v>
      </c>
      <c r="CBN72" s="1">
        <v>7</v>
      </c>
      <c r="CBO72" s="1">
        <v>5.0999999999999997E-2</v>
      </c>
      <c r="CBP72" s="1">
        <f t="shared" si="4153"/>
        <v>3.5999999999999997E-2</v>
      </c>
      <c r="CBQ72" s="1">
        <f t="shared" si="4154"/>
        <v>1.3295880149812733</v>
      </c>
      <c r="CBR72" s="1">
        <f t="shared" si="4155"/>
        <v>1.99438202247191E-3</v>
      </c>
      <c r="CBS72" s="1">
        <f t="shared" si="4156"/>
        <v>15.235106010159196</v>
      </c>
      <c r="CBT72" s="1"/>
      <c r="CBU72" s="1"/>
      <c r="CBV72" s="1" t="s">
        <v>11</v>
      </c>
      <c r="CBW72" s="1" t="s">
        <v>203</v>
      </c>
      <c r="CBX72" s="1">
        <v>522</v>
      </c>
      <c r="CBY72" s="1">
        <v>7</v>
      </c>
      <c r="CBZ72" s="1">
        <v>6.0999999999999999E-2</v>
      </c>
      <c r="CCA72" s="1">
        <f t="shared" si="4157"/>
        <v>4.7E-2</v>
      </c>
      <c r="CCB72" s="1">
        <f t="shared" si="4158"/>
        <v>1.7528089887640448</v>
      </c>
      <c r="CCC72" s="1">
        <f t="shared" si="4159"/>
        <v>2.629213483146067E-3</v>
      </c>
      <c r="CCD72" s="1">
        <f t="shared" si="4160"/>
        <v>20.084590458463389</v>
      </c>
      <c r="CCE72" s="1"/>
      <c r="CCF72" s="1"/>
      <c r="CCG72" s="1" t="s">
        <v>11</v>
      </c>
      <c r="CCH72" s="1" t="s">
        <v>204</v>
      </c>
      <c r="CCI72" s="1">
        <v>523</v>
      </c>
      <c r="CCJ72" s="1">
        <v>7</v>
      </c>
      <c r="CCK72" s="1">
        <v>3.7999999999999999E-2</v>
      </c>
      <c r="CCL72" s="1">
        <f t="shared" si="4161"/>
        <v>1.9E-2</v>
      </c>
      <c r="CCM72" s="1">
        <f t="shared" si="4162"/>
        <v>0.79847908745247143</v>
      </c>
      <c r="CCN72" s="1">
        <f t="shared" si="4163"/>
        <v>1.1977186311787071E-3</v>
      </c>
      <c r="CCO72" s="1">
        <f t="shared" si="4164"/>
        <v>9.1493856797475086</v>
      </c>
      <c r="CCP72" s="1"/>
      <c r="CCQ72" s="1"/>
      <c r="CCR72" s="1" t="s">
        <v>11</v>
      </c>
      <c r="CCS72" s="1" t="s">
        <v>205</v>
      </c>
      <c r="CCT72" s="1">
        <v>536</v>
      </c>
      <c r="CCU72" s="1">
        <v>7</v>
      </c>
      <c r="CCV72" s="1">
        <v>7.0000000000000007E-2</v>
      </c>
      <c r="CCW72" s="1">
        <f t="shared" si="4165"/>
        <v>0.05</v>
      </c>
      <c r="CCX72" s="1">
        <f t="shared" si="4166"/>
        <v>1.8880308880308883</v>
      </c>
      <c r="CCY72" s="1">
        <f t="shared" si="4167"/>
        <v>2.8320463320463322E-3</v>
      </c>
      <c r="CCZ72" s="1">
        <f t="shared" si="4168"/>
        <v>21.634032802266738</v>
      </c>
      <c r="CDA72" s="1"/>
      <c r="CDB72" s="1"/>
      <c r="CDC72" s="1" t="s">
        <v>11</v>
      </c>
      <c r="CDD72" s="1" t="s">
        <v>206</v>
      </c>
      <c r="CDE72" s="1">
        <v>542</v>
      </c>
      <c r="CDF72" s="1">
        <v>7</v>
      </c>
      <c r="CDG72" s="1">
        <v>7.9000000000000001E-2</v>
      </c>
      <c r="CDH72" s="1">
        <f t="shared" si="4169"/>
        <v>6.4000000000000001E-2</v>
      </c>
      <c r="CDI72" s="1">
        <f t="shared" si="4170"/>
        <v>2.0568181818181817</v>
      </c>
      <c r="CDJ72" s="1">
        <f t="shared" si="4171"/>
        <v>3.0852272727272725E-3</v>
      </c>
      <c r="CDK72" s="1">
        <f t="shared" si="4172"/>
        <v>23.568084768020597</v>
      </c>
      <c r="CDL72" s="1"/>
      <c r="CDM72" s="1"/>
      <c r="CDN72" s="1" t="s">
        <v>11</v>
      </c>
      <c r="CDO72" s="1" t="s">
        <v>207</v>
      </c>
      <c r="CDP72" s="1">
        <v>549</v>
      </c>
      <c r="CDQ72" s="1">
        <v>7</v>
      </c>
      <c r="CDR72" s="1">
        <v>6.8000000000000005E-2</v>
      </c>
      <c r="CDS72" s="1">
        <f t="shared" si="4173"/>
        <v>5.3000000000000005E-2</v>
      </c>
      <c r="CDT72" s="1">
        <f t="shared" si="4174"/>
        <v>1.5665399239543729</v>
      </c>
      <c r="CDU72" s="1">
        <f t="shared" si="4175"/>
        <v>2.3498098859315595E-3</v>
      </c>
      <c r="CDV72" s="1">
        <f t="shared" si="4176"/>
        <v>17.95022333359988</v>
      </c>
      <c r="CDW72" s="1"/>
      <c r="CDX72" s="1"/>
      <c r="CDY72" s="1" t="s">
        <v>11</v>
      </c>
      <c r="CDZ72" s="1" t="s">
        <v>208</v>
      </c>
      <c r="CEA72" s="1">
        <v>550</v>
      </c>
      <c r="CEB72" s="1">
        <v>7</v>
      </c>
      <c r="CEC72" s="1">
        <v>5.2999999999999999E-2</v>
      </c>
      <c r="CED72" s="1">
        <f t="shared" si="4177"/>
        <v>3.5999999999999997E-2</v>
      </c>
      <c r="CEE72" s="1">
        <f t="shared" si="4178"/>
        <v>1.3839999999999999</v>
      </c>
      <c r="CEF72" s="1">
        <f t="shared" si="4179"/>
        <v>2.0759999999999997E-3</v>
      </c>
      <c r="CEG72" s="1">
        <f t="shared" si="4180"/>
        <v>15.858586630203117</v>
      </c>
      <c r="CEH72" s="1"/>
      <c r="CEI72" s="1"/>
      <c r="CEJ72" s="1" t="s">
        <v>11</v>
      </c>
      <c r="CEK72" s="1" t="s">
        <v>209</v>
      </c>
      <c r="CEL72" s="1">
        <v>556</v>
      </c>
      <c r="CEM72" s="1">
        <v>7</v>
      </c>
      <c r="CEN72" s="1">
        <v>5.6000000000000001E-2</v>
      </c>
      <c r="CEO72" s="1">
        <f t="shared" si="4181"/>
        <v>4.1000000000000002E-2</v>
      </c>
      <c r="CEP72" s="1">
        <f t="shared" si="4182"/>
        <v>1.7035573122529644</v>
      </c>
      <c r="CEQ72" s="1">
        <f t="shared" si="4183"/>
        <v>2.5553359683794467E-3</v>
      </c>
      <c r="CER72" s="1">
        <f t="shared" si="4184"/>
        <v>19.520239317832097</v>
      </c>
      <c r="CES72" s="1"/>
      <c r="CET72" s="1"/>
      <c r="CEU72" s="1" t="s">
        <v>11</v>
      </c>
      <c r="CEV72" s="1" t="s">
        <v>210</v>
      </c>
      <c r="CEW72" s="1">
        <v>563</v>
      </c>
      <c r="CEX72" s="1">
        <v>7</v>
      </c>
      <c r="CEY72" s="1">
        <v>5.5E-2</v>
      </c>
      <c r="CEZ72" s="1">
        <f t="shared" si="4185"/>
        <v>4.1000000000000002E-2</v>
      </c>
      <c r="CFA72" s="1">
        <f t="shared" si="4186"/>
        <v>1.6448897795591182</v>
      </c>
      <c r="CFB72" s="1">
        <f t="shared" si="4187"/>
        <v>2.4673346693386772E-3</v>
      </c>
      <c r="CFC72" s="1">
        <f t="shared" si="4188"/>
        <v>18.847996435169065</v>
      </c>
      <c r="CFD72" s="1"/>
      <c r="CFE72" s="1"/>
      <c r="CFF72" s="1" t="s">
        <v>11</v>
      </c>
      <c r="CFG72" s="1" t="s">
        <v>211</v>
      </c>
      <c r="CFH72" s="1">
        <v>564</v>
      </c>
      <c r="CFI72" s="1">
        <v>7</v>
      </c>
      <c r="CFJ72" s="1">
        <v>5.3999999999999999E-2</v>
      </c>
      <c r="CFK72" s="1">
        <f t="shared" si="4189"/>
        <v>2.1999999999999999E-2</v>
      </c>
      <c r="CFL72" s="1">
        <f t="shared" si="4190"/>
        <v>0.57835820895522383</v>
      </c>
      <c r="CFM72" s="1">
        <f t="shared" si="4191"/>
        <v>8.6753731343283571E-4</v>
      </c>
      <c r="CFN72" s="1">
        <f t="shared" si="4192"/>
        <v>6.6271269942236524</v>
      </c>
      <c r="CFO72" s="1"/>
      <c r="CFP72" s="1"/>
      <c r="CFQ72" s="1" t="s">
        <v>11</v>
      </c>
      <c r="CFR72" s="1" t="s">
        <v>212</v>
      </c>
      <c r="CFS72" s="1">
        <v>571</v>
      </c>
      <c r="CFT72" s="1">
        <v>7</v>
      </c>
      <c r="CFU72" s="1">
        <v>7.2999999999999995E-2</v>
      </c>
      <c r="CFV72" s="1">
        <f t="shared" si="4193"/>
        <v>4.1999999999999996E-2</v>
      </c>
      <c r="CFW72" s="1">
        <f t="shared" si="4194"/>
        <v>1.2180451127819549</v>
      </c>
      <c r="CFX72" s="1">
        <f t="shared" si="4195"/>
        <v>1.8270676691729325E-3</v>
      </c>
      <c r="CFY72" s="1">
        <f t="shared" si="4196"/>
        <v>13.956989841436533</v>
      </c>
      <c r="CFZ72" s="1"/>
      <c r="CGA72" s="1"/>
      <c r="CGB72" s="1" t="s">
        <v>11</v>
      </c>
      <c r="CGC72" s="1" t="s">
        <v>213</v>
      </c>
      <c r="CGD72" s="1">
        <v>577</v>
      </c>
      <c r="CGE72" s="1">
        <v>7</v>
      </c>
      <c r="CGF72" s="1">
        <v>8.5000000000000006E-2</v>
      </c>
      <c r="CGG72" s="1">
        <f t="shared" si="4197"/>
        <v>5.4000000000000006E-2</v>
      </c>
      <c r="CGH72" s="1">
        <f t="shared" si="4198"/>
        <v>1.4812030075187972</v>
      </c>
      <c r="CGI72" s="1">
        <f t="shared" si="4199"/>
        <v>2.221804511278196E-3</v>
      </c>
      <c r="CGJ72" s="1">
        <f t="shared" si="4200"/>
        <v>16.972388881253071</v>
      </c>
      <c r="CGK72" s="1"/>
      <c r="CGL72" s="1"/>
      <c r="CGM72" s="1" t="s">
        <v>11</v>
      </c>
      <c r="CGN72" s="1" t="s">
        <v>214</v>
      </c>
      <c r="CGO72" s="1">
        <v>578</v>
      </c>
      <c r="CGP72" s="1">
        <v>7</v>
      </c>
      <c r="CGQ72" s="1">
        <v>4.2000000000000003E-2</v>
      </c>
      <c r="CGR72" s="1">
        <f t="shared" si="4201"/>
        <v>2.5000000000000001E-2</v>
      </c>
      <c r="CGS72" s="1">
        <f t="shared" si="4202"/>
        <v>0.10810810810810813</v>
      </c>
      <c r="CGT72" s="1">
        <f t="shared" si="4203"/>
        <v>1.6216216216216221E-4</v>
      </c>
      <c r="CGU72" s="1">
        <f t="shared" si="4204"/>
        <v>1.2387585244651713</v>
      </c>
      <c r="CGV72" s="1"/>
      <c r="CGW72" s="1"/>
      <c r="CGX72" s="1" t="s">
        <v>11</v>
      </c>
      <c r="CGY72" s="1" t="s">
        <v>215</v>
      </c>
      <c r="CGZ72" s="1">
        <v>592</v>
      </c>
      <c r="CHA72" s="1">
        <v>7</v>
      </c>
      <c r="CHB72" s="1">
        <v>9.5000000000000001E-2</v>
      </c>
      <c r="CHC72" s="1">
        <f t="shared" si="4205"/>
        <v>6.9000000000000006E-2</v>
      </c>
      <c r="CHD72" s="1">
        <f t="shared" si="4206"/>
        <v>1.5747126436781609</v>
      </c>
      <c r="CHE72" s="1">
        <f t="shared" si="4207"/>
        <v>2.3620689655172414E-3</v>
      </c>
      <c r="CHF72" s="1">
        <f t="shared" si="4208"/>
        <v>18.043870576189519</v>
      </c>
      <c r="CHG72" s="1"/>
      <c r="CHH72" s="1"/>
      <c r="CHI72" s="1" t="s">
        <v>11</v>
      </c>
      <c r="CHJ72" s="1" t="s">
        <v>216</v>
      </c>
      <c r="CHK72" s="1">
        <v>593</v>
      </c>
      <c r="CHL72" s="1">
        <v>7</v>
      </c>
      <c r="CHM72" s="1">
        <v>6.6000000000000003E-2</v>
      </c>
      <c r="CHN72" s="1">
        <f t="shared" si="4209"/>
        <v>4.3000000000000003E-2</v>
      </c>
      <c r="CHO72" s="1">
        <f t="shared" si="4210"/>
        <v>1.3764705882352946</v>
      </c>
      <c r="CHP72" s="1">
        <f t="shared" si="4211"/>
        <v>2.064705882352942E-3</v>
      </c>
      <c r="CHQ72" s="1">
        <f t="shared" si="4212"/>
        <v>15.772310742381553</v>
      </c>
      <c r="CHR72" s="1"/>
      <c r="CHS72" s="1"/>
      <c r="CHT72" s="1" t="s">
        <v>11</v>
      </c>
      <c r="CHU72" s="1" t="s">
        <v>217</v>
      </c>
      <c r="CHV72" s="1">
        <v>607</v>
      </c>
      <c r="CHW72" s="1">
        <v>7</v>
      </c>
      <c r="CHX72" s="1">
        <v>8.6999999999999994E-2</v>
      </c>
      <c r="CHY72" s="1">
        <f t="shared" si="4213"/>
        <v>6.5999999999999989E-2</v>
      </c>
      <c r="CHZ72" s="1">
        <f t="shared" si="4214"/>
        <v>2.3720930232558137</v>
      </c>
      <c r="CIA72" s="1">
        <f t="shared" si="4215"/>
        <v>3.5581395348837207E-3</v>
      </c>
      <c r="CIB72" s="1">
        <f t="shared" si="4216"/>
        <v>27.180666693788112</v>
      </c>
      <c r="CIC72" s="1"/>
      <c r="CID72" s="1"/>
      <c r="CIE72" s="1" t="s">
        <v>11</v>
      </c>
      <c r="CIF72" s="1" t="s">
        <v>218</v>
      </c>
      <c r="CIG72" s="1">
        <v>608</v>
      </c>
      <c r="CIH72" s="1">
        <v>7</v>
      </c>
      <c r="CII72" s="1">
        <v>4.5999999999999999E-2</v>
      </c>
      <c r="CIJ72" s="1">
        <f t="shared" si="4217"/>
        <v>1.9E-2</v>
      </c>
      <c r="CIK72" s="1">
        <f t="shared" si="4218"/>
        <v>-3.1372549019607926E-2</v>
      </c>
      <c r="CIL72" s="1">
        <f t="shared" si="4219"/>
        <v>-4.7058823529411889E-5</v>
      </c>
      <c r="CIM72" s="1">
        <f t="shared" si="4220"/>
        <v>-0.35948286592322704</v>
      </c>
      <c r="CIN72" s="1"/>
      <c r="CIO72" s="1"/>
      <c r="CIP72" s="1" t="s">
        <v>11</v>
      </c>
      <c r="CIQ72" s="1" t="s">
        <v>219</v>
      </c>
      <c r="CIR72" s="1">
        <v>621</v>
      </c>
      <c r="CIS72" s="1">
        <v>7</v>
      </c>
      <c r="CIT72" s="1">
        <v>6.2E-2</v>
      </c>
      <c r="CIU72" s="1">
        <f t="shared" si="4221"/>
        <v>3.2000000000000001E-2</v>
      </c>
      <c r="CIV72" s="1">
        <f t="shared" si="4222"/>
        <v>-0.50396825396825384</v>
      </c>
      <c r="CIW72" s="1">
        <f t="shared" si="4223"/>
        <v>-7.5595238095238081E-4</v>
      </c>
      <c r="CIX72" s="1">
        <f t="shared" si="4224"/>
        <v>-5.7747284786327757</v>
      </c>
      <c r="CIY72" s="1"/>
      <c r="CIZ72" s="1"/>
      <c r="CJA72" s="1" t="s">
        <v>11</v>
      </c>
      <c r="CJB72" s="1" t="s">
        <v>220</v>
      </c>
      <c r="CJC72" s="1">
        <v>622</v>
      </c>
      <c r="CJD72" s="1">
        <v>7</v>
      </c>
      <c r="CJE72" s="1">
        <v>4.2000000000000003E-2</v>
      </c>
      <c r="CJF72" s="1">
        <f t="shared" si="4225"/>
        <v>3.3000000000000002E-2</v>
      </c>
      <c r="CJG72" s="1">
        <f t="shared" si="3379"/>
        <v>0.73144876325088348</v>
      </c>
      <c r="CJH72" s="1">
        <f t="shared" si="4226"/>
        <v>1.0971731448763252E-3</v>
      </c>
      <c r="CJI72" s="1">
        <f t="shared" si="4227"/>
        <v>8.3813176138504826</v>
      </c>
      <c r="CJJ72" s="1"/>
      <c r="CJK72" s="1"/>
      <c r="CJL72" s="1" t="s">
        <v>11</v>
      </c>
      <c r="CJM72" s="1" t="s">
        <v>221</v>
      </c>
      <c r="CJN72" s="1">
        <v>635</v>
      </c>
      <c r="CJO72" s="1">
        <v>7</v>
      </c>
      <c r="CJP72" s="1">
        <v>7.1999999999999995E-2</v>
      </c>
      <c r="CJQ72" s="1">
        <f t="shared" si="4228"/>
        <v>0.06</v>
      </c>
      <c r="CJR72" s="1">
        <f t="shared" si="4229"/>
        <v>1.3829787234042552</v>
      </c>
      <c r="CJS72" s="1">
        <f t="shared" si="4230"/>
        <v>2.0744680851063828E-3</v>
      </c>
      <c r="CJT72" s="1">
        <f t="shared" si="4231"/>
        <v>15.846884315631575</v>
      </c>
      <c r="CJU72" s="1"/>
      <c r="CJV72" s="1"/>
      <c r="CJW72" s="1" t="s">
        <v>11</v>
      </c>
      <c r="CJX72" s="1" t="s">
        <v>222</v>
      </c>
      <c r="CJY72" s="1">
        <v>636</v>
      </c>
      <c r="CJZ72" s="1">
        <v>7</v>
      </c>
      <c r="CKA72" s="1">
        <v>5.1999999999999998E-2</v>
      </c>
      <c r="CKB72" s="1">
        <f t="shared" si="4232"/>
        <v>3.2000000000000001E-2</v>
      </c>
      <c r="CKC72" s="1">
        <f t="shared" si="4233"/>
        <v>0.23321554770318029</v>
      </c>
      <c r="CKD72" s="1">
        <f t="shared" si="4234"/>
        <v>3.4982332155477041E-4</v>
      </c>
      <c r="CKE72" s="1">
        <f t="shared" si="4235"/>
        <v>2.672304166734937</v>
      </c>
      <c r="CKF72" s="1"/>
      <c r="CKG72" s="1"/>
      <c r="CKH72" s="1" t="s">
        <v>11</v>
      </c>
      <c r="CKI72" s="1" t="s">
        <v>223</v>
      </c>
      <c r="CKJ72" s="1">
        <v>649</v>
      </c>
      <c r="CKK72" s="1">
        <v>7</v>
      </c>
      <c r="CKL72" s="1">
        <v>8.4000000000000005E-2</v>
      </c>
      <c r="CKM72" s="1">
        <f t="shared" si="4236"/>
        <v>6.0000000000000005E-2</v>
      </c>
      <c r="CKN72" s="1">
        <f t="shared" si="4237"/>
        <v>1.1413427561837459</v>
      </c>
      <c r="CKO72" s="1">
        <f t="shared" si="4238"/>
        <v>1.7120141342756188E-3</v>
      </c>
      <c r="CKP72" s="1">
        <f t="shared" si="4239"/>
        <v>13.078094634172494</v>
      </c>
      <c r="CKQ72" s="1"/>
      <c r="CKR72" s="1"/>
      <c r="CKS72" s="1" t="s">
        <v>11</v>
      </c>
      <c r="CKT72" s="1" t="s">
        <v>224</v>
      </c>
      <c r="CKU72" s="1">
        <v>650</v>
      </c>
      <c r="CKV72" s="1">
        <v>7</v>
      </c>
      <c r="CKW72" s="1">
        <v>4.2999999999999997E-2</v>
      </c>
      <c r="CKX72" s="1">
        <f t="shared" si="4240"/>
        <v>2.5999999999999995E-2</v>
      </c>
      <c r="CKY72" s="1">
        <f t="shared" si="4241"/>
        <v>0.30877192982456125</v>
      </c>
      <c r="CKZ72" s="1">
        <f t="shared" si="4242"/>
        <v>4.6315789473684186E-4</v>
      </c>
      <c r="CLA72" s="1">
        <f t="shared" si="4243"/>
        <v>3.5380682067180658</v>
      </c>
      <c r="CLB72" s="1"/>
      <c r="CLC72" s="1"/>
      <c r="CLD72" s="1" t="s">
        <v>11</v>
      </c>
      <c r="CLE72" s="1" t="s">
        <v>225</v>
      </c>
      <c r="CLF72" s="1">
        <v>663</v>
      </c>
      <c r="CLG72" s="1">
        <v>7</v>
      </c>
      <c r="CLH72" s="1">
        <v>6.4000000000000001E-2</v>
      </c>
      <c r="CLI72" s="1">
        <f t="shared" si="4244"/>
        <v>4.2000000000000003E-2</v>
      </c>
      <c r="CLJ72" s="1">
        <f t="shared" si="4245"/>
        <v>0.86505190311418689</v>
      </c>
      <c r="CLK72" s="1">
        <f t="shared" si="4246"/>
        <v>1.2975778546712804E-3</v>
      </c>
      <c r="CLL72" s="1">
        <f t="shared" si="4247"/>
        <v>9.9122113765595454</v>
      </c>
      <c r="CLM72" s="1"/>
      <c r="CLN72" s="1"/>
      <c r="CLO72" s="1"/>
      <c r="CLP72" s="1"/>
      <c r="CLQ72" s="1"/>
      <c r="CLR72" s="1"/>
      <c r="CLS72" s="1"/>
      <c r="CLT72" s="1"/>
      <c r="CLU72" s="1"/>
      <c r="CLV72" s="1"/>
      <c r="CLW72" s="1"/>
      <c r="CLX72" s="1"/>
      <c r="CLY72" s="1"/>
      <c r="CLZ72" s="1"/>
      <c r="CMA72" s="1"/>
      <c r="CMB72" s="1"/>
      <c r="CMC72" s="1"/>
      <c r="CMD72" s="1"/>
      <c r="CME72" s="1"/>
      <c r="CMF72" s="1"/>
      <c r="CMG72" s="1"/>
      <c r="CMH72" s="1"/>
      <c r="CMI72" s="1"/>
      <c r="CMJ72" s="1"/>
      <c r="CMK72" s="1"/>
      <c r="CML72" s="1"/>
      <c r="CMM72" s="1"/>
      <c r="CMN72" s="1"/>
      <c r="CMO72" s="1"/>
      <c r="CMP72" s="1"/>
      <c r="CMQ72" s="1"/>
      <c r="CMR72" s="1"/>
      <c r="CMS72" s="1"/>
      <c r="CMT72" s="1"/>
      <c r="CMU72" s="1"/>
      <c r="CMV72" s="1"/>
      <c r="CMW72" s="1"/>
      <c r="CMX72" s="1"/>
      <c r="CMY72" s="1"/>
      <c r="CMZ72" s="1"/>
    </row>
    <row r="73" spans="1:2392" x14ac:dyDescent="0.3">
      <c r="A73" s="1" t="s">
        <v>11</v>
      </c>
      <c r="B73" s="1" t="s">
        <v>12</v>
      </c>
      <c r="C73" s="1">
        <v>1</v>
      </c>
      <c r="D73" s="1">
        <v>8</v>
      </c>
      <c r="E73" s="1">
        <v>5.3999999999999999E-2</v>
      </c>
      <c r="F73" s="1">
        <f t="shared" si="3408"/>
        <v>5.6000000000000001E-2</v>
      </c>
      <c r="G73" s="1">
        <f t="shared" si="3409"/>
        <v>2.2677966101694915</v>
      </c>
      <c r="H73" s="1">
        <f t="shared" si="4248"/>
        <v>3.4016949152542372E-3</v>
      </c>
      <c r="I73" s="1">
        <f t="shared" si="4249"/>
        <v>25.985584539056251</v>
      </c>
      <c r="J73" s="1"/>
      <c r="K73" s="1"/>
      <c r="L73" s="1" t="s">
        <v>11</v>
      </c>
      <c r="M73" s="1" t="s">
        <v>13</v>
      </c>
      <c r="N73" s="1">
        <v>2</v>
      </c>
      <c r="O73" s="1">
        <v>8</v>
      </c>
      <c r="P73" s="1">
        <v>0.104</v>
      </c>
      <c r="Q73" s="1">
        <f t="shared" si="3410"/>
        <v>0.106</v>
      </c>
      <c r="R73" s="1">
        <f t="shared" si="3411"/>
        <v>3.9830508474576272</v>
      </c>
      <c r="S73" s="1">
        <f t="shared" si="3412"/>
        <v>5.974576271186441E-3</v>
      </c>
      <c r="T73" s="1">
        <f t="shared" si="3413"/>
        <v>45.639853263663824</v>
      </c>
      <c r="U73" s="1"/>
      <c r="V73" s="1"/>
      <c r="W73" s="1" t="s">
        <v>11</v>
      </c>
      <c r="X73" s="1" t="s">
        <v>14</v>
      </c>
      <c r="Y73" s="1">
        <v>3</v>
      </c>
      <c r="Z73" s="1">
        <v>8</v>
      </c>
      <c r="AA73" s="1">
        <v>0.128</v>
      </c>
      <c r="AB73" s="1">
        <f t="shared" si="3414"/>
        <v>0.127</v>
      </c>
      <c r="AC73" s="1">
        <f t="shared" si="3415"/>
        <v>4.6881355932203395</v>
      </c>
      <c r="AD73" s="1">
        <f t="shared" si="3416"/>
        <v>7.0322033898305089E-3</v>
      </c>
      <c r="AE73" s="1">
        <f t="shared" si="3417"/>
        <v>53.719078352040064</v>
      </c>
      <c r="AF73" s="1"/>
      <c r="AG73" s="1"/>
      <c r="AH73" s="1" t="s">
        <v>11</v>
      </c>
      <c r="AI73" s="1" t="s">
        <v>15</v>
      </c>
      <c r="AJ73" s="1">
        <v>4</v>
      </c>
      <c r="AK73" s="1">
        <v>8</v>
      </c>
      <c r="AL73" s="1">
        <v>0.14000000000000001</v>
      </c>
      <c r="AM73" s="1">
        <f t="shared" si="3418"/>
        <v>0.13200000000000001</v>
      </c>
      <c r="AN73" s="1">
        <f t="shared" si="3419"/>
        <v>4.8095238095238093</v>
      </c>
      <c r="AO73" s="1">
        <f t="shared" si="3420"/>
        <v>7.2142857142857139E-3</v>
      </c>
      <c r="AP73" s="1">
        <f t="shared" si="3421"/>
        <v>55.110007213408856</v>
      </c>
      <c r="AQ73" s="1"/>
      <c r="AR73" s="1"/>
      <c r="AS73" s="1" t="s">
        <v>11</v>
      </c>
      <c r="AT73" s="1" t="s">
        <v>16</v>
      </c>
      <c r="AU73" s="1">
        <v>8</v>
      </c>
      <c r="AV73" s="1">
        <v>8</v>
      </c>
      <c r="AW73" s="1">
        <v>0.156</v>
      </c>
      <c r="AX73" s="1">
        <f t="shared" si="3422"/>
        <v>0.14799999999999999</v>
      </c>
      <c r="AY73" s="1">
        <f t="shared" si="3423"/>
        <v>5.3822525597269628</v>
      </c>
      <c r="AZ73" s="1">
        <f t="shared" si="3424"/>
        <v>8.0733788395904449E-3</v>
      </c>
      <c r="BA73" s="1">
        <f t="shared" si="3425"/>
        <v>61.672628962472935</v>
      </c>
      <c r="BB73" s="1"/>
      <c r="BC73" s="1"/>
      <c r="BD73" s="1" t="s">
        <v>11</v>
      </c>
      <c r="BE73" s="1" t="s">
        <v>17</v>
      </c>
      <c r="BF73" s="1">
        <v>9</v>
      </c>
      <c r="BG73" s="1">
        <v>8</v>
      </c>
      <c r="BH73" s="1">
        <v>0.16200000000000001</v>
      </c>
      <c r="BI73" s="1">
        <f t="shared" si="3426"/>
        <v>0.157</v>
      </c>
      <c r="BJ73" s="1">
        <f t="shared" si="3427"/>
        <v>5.675767918088737</v>
      </c>
      <c r="BK73" s="1">
        <f t="shared" si="3428"/>
        <v>8.5136518771331063E-3</v>
      </c>
      <c r="BL73" s="1">
        <f t="shared" si="3429"/>
        <v>65.035879495619838</v>
      </c>
      <c r="BM73" s="1"/>
      <c r="BN73" s="1"/>
      <c r="BO73" s="1" t="s">
        <v>11</v>
      </c>
      <c r="BP73" s="1" t="s">
        <v>18</v>
      </c>
      <c r="BQ73" s="1">
        <v>10</v>
      </c>
      <c r="BR73" s="1">
        <v>8</v>
      </c>
      <c r="BS73" s="1">
        <v>0.17799999999999999</v>
      </c>
      <c r="BT73" s="1">
        <f t="shared" si="3430"/>
        <v>0.16899999999999998</v>
      </c>
      <c r="BU73" s="1">
        <f t="shared" si="3431"/>
        <v>6.0238907849829353</v>
      </c>
      <c r="BV73" s="1">
        <f t="shared" si="3432"/>
        <v>9.0358361774744034E-3</v>
      </c>
      <c r="BW73" s="1">
        <f t="shared" si="3433"/>
        <v>69.024851058189427</v>
      </c>
      <c r="BX73" s="1"/>
      <c r="BY73" s="1"/>
      <c r="BZ73" s="1" t="s">
        <v>11</v>
      </c>
      <c r="CA73" s="1" t="s">
        <v>19</v>
      </c>
      <c r="CB73" s="1">
        <v>11</v>
      </c>
      <c r="CC73" s="1">
        <v>8</v>
      </c>
      <c r="CD73" s="1">
        <v>0.183</v>
      </c>
      <c r="CE73" s="1">
        <f t="shared" si="3434"/>
        <v>0.17799999999999999</v>
      </c>
      <c r="CF73" s="1">
        <f t="shared" si="3435"/>
        <v>6.3711340206185563</v>
      </c>
      <c r="CG73" s="1">
        <f t="shared" si="3436"/>
        <v>9.556701030927834E-3</v>
      </c>
      <c r="CH73" s="1">
        <f t="shared" si="3437"/>
        <v>73.003743351599482</v>
      </c>
      <c r="CI73" s="1"/>
      <c r="CJ73" s="1"/>
      <c r="CK73" s="1" t="s">
        <v>11</v>
      </c>
      <c r="CL73" s="1" t="s">
        <v>20</v>
      </c>
      <c r="CM73" s="1">
        <v>14</v>
      </c>
      <c r="CN73" s="1">
        <v>8</v>
      </c>
      <c r="CO73" s="1">
        <v>0.18</v>
      </c>
      <c r="CP73" s="1">
        <f t="shared" si="3438"/>
        <v>0.16699999999999998</v>
      </c>
      <c r="CQ73" s="1">
        <f t="shared" si="3439"/>
        <v>5.9140893470790363</v>
      </c>
      <c r="CR73" s="1">
        <f t="shared" si="3440"/>
        <v>8.8711340206185547E-3</v>
      </c>
      <c r="CS73" s="1">
        <f t="shared" si="3441"/>
        <v>67.766689486571025</v>
      </c>
      <c r="CT73" s="1"/>
      <c r="CU73" s="1"/>
      <c r="CV73" s="1" t="s">
        <v>11</v>
      </c>
      <c r="CW73" s="1" t="s">
        <v>21</v>
      </c>
      <c r="CX73" s="1">
        <v>15</v>
      </c>
      <c r="CY73" s="1">
        <v>8</v>
      </c>
      <c r="CZ73" s="1">
        <v>0.129</v>
      </c>
      <c r="DA73" s="1">
        <f t="shared" si="3442"/>
        <v>0.109</v>
      </c>
      <c r="DB73" s="1">
        <f t="shared" si="3443"/>
        <v>3.9655172413793105</v>
      </c>
      <c r="DC73" s="1">
        <f t="shared" si="3444"/>
        <v>5.948275862068966E-3</v>
      </c>
      <c r="DD73" s="1">
        <f t="shared" si="3445"/>
        <v>45.438944151718133</v>
      </c>
      <c r="DE73" s="1"/>
      <c r="DF73" s="1"/>
      <c r="DG73" s="1" t="s">
        <v>11</v>
      </c>
      <c r="DH73" s="1" t="s">
        <v>22</v>
      </c>
      <c r="DI73" s="1">
        <v>16</v>
      </c>
      <c r="DJ73" s="1">
        <v>8</v>
      </c>
      <c r="DK73" s="1">
        <v>0.17499999999999999</v>
      </c>
      <c r="DL73" s="1">
        <f t="shared" si="3446"/>
        <v>0.14799999999999999</v>
      </c>
      <c r="DM73" s="1">
        <f t="shared" si="3447"/>
        <v>5.1604095563139936</v>
      </c>
      <c r="DN73" s="1">
        <f t="shared" si="3448"/>
        <v>7.7406143344709907E-3</v>
      </c>
      <c r="DO73" s="1">
        <f t="shared" si="3449"/>
        <v>59.130637280443288</v>
      </c>
      <c r="DP73" s="1"/>
      <c r="DQ73" s="1"/>
      <c r="DR73" s="1" t="s">
        <v>11</v>
      </c>
      <c r="DS73" s="1" t="s">
        <v>23</v>
      </c>
      <c r="DT73" s="1">
        <v>17</v>
      </c>
      <c r="DU73" s="1">
        <v>8</v>
      </c>
      <c r="DV73" s="1">
        <v>0.19400000000000001</v>
      </c>
      <c r="DW73" s="1">
        <f t="shared" si="3450"/>
        <v>0.16700000000000001</v>
      </c>
      <c r="DX73" s="1">
        <f t="shared" si="3451"/>
        <v>5.7534246575342465</v>
      </c>
      <c r="DY73" s="1">
        <f t="shared" si="3452"/>
        <v>8.6301369863013705E-3</v>
      </c>
      <c r="DZ73" s="1">
        <f t="shared" si="3453"/>
        <v>65.92571051434507</v>
      </c>
      <c r="EA73" s="1"/>
      <c r="EB73" s="1"/>
      <c r="EC73" s="1" t="s">
        <v>11</v>
      </c>
      <c r="ED73" s="1" t="s">
        <v>24</v>
      </c>
      <c r="EE73" s="1">
        <v>18</v>
      </c>
      <c r="EF73" s="1">
        <v>8</v>
      </c>
      <c r="EG73" s="1">
        <v>0.214</v>
      </c>
      <c r="EH73" s="1">
        <f t="shared" si="3454"/>
        <v>0.188</v>
      </c>
      <c r="EI73" s="1">
        <f t="shared" si="3455"/>
        <v>6.5714285714285721</v>
      </c>
      <c r="EJ73" s="1">
        <f t="shared" si="3456"/>
        <v>9.8571428571428577E-3</v>
      </c>
      <c r="EK73" s="1">
        <f t="shared" si="3457"/>
        <v>75.298821737132897</v>
      </c>
      <c r="EL73" s="1"/>
      <c r="EM73" s="1"/>
      <c r="EN73" s="1" t="s">
        <v>11</v>
      </c>
      <c r="EO73" s="1" t="s">
        <v>25</v>
      </c>
      <c r="EP73" s="1">
        <v>21</v>
      </c>
      <c r="EQ73" s="1">
        <v>8</v>
      </c>
      <c r="ER73" s="1">
        <v>0.26700000000000002</v>
      </c>
      <c r="ES73" s="1">
        <f t="shared" si="3458"/>
        <v>0.23600000000000002</v>
      </c>
      <c r="ET73" s="1">
        <f t="shared" si="3459"/>
        <v>8.1712328767123292</v>
      </c>
      <c r="EU73" s="1">
        <f t="shared" si="3460"/>
        <v>1.2256849315068494E-2</v>
      </c>
      <c r="EV73" s="1">
        <f t="shared" si="3461"/>
        <v>93.630205528111503</v>
      </c>
      <c r="EW73" s="1"/>
      <c r="EX73" s="1"/>
      <c r="EY73" s="1" t="s">
        <v>11</v>
      </c>
      <c r="EZ73" s="1" t="s">
        <v>26</v>
      </c>
      <c r="FA73" s="1">
        <v>22</v>
      </c>
      <c r="FB73" s="1">
        <v>8</v>
      </c>
      <c r="FC73" s="1">
        <v>0.29399999999999998</v>
      </c>
      <c r="FD73" s="1">
        <f t="shared" si="3462"/>
        <v>0.26300000000000001</v>
      </c>
      <c r="FE73" s="1">
        <f t="shared" si="3463"/>
        <v>9.0034129692832785</v>
      </c>
      <c r="FF73" s="1">
        <f t="shared" si="3464"/>
        <v>1.3505119453924918E-2</v>
      </c>
      <c r="FG73" s="1">
        <f t="shared" si="3465"/>
        <v>103.16575472606443</v>
      </c>
      <c r="FH73" s="1"/>
      <c r="FI73" s="1"/>
      <c r="FJ73" s="1" t="s">
        <v>11</v>
      </c>
      <c r="FK73" s="1" t="s">
        <v>27</v>
      </c>
      <c r="FL73" s="1">
        <v>23</v>
      </c>
      <c r="FM73" s="1">
        <v>8</v>
      </c>
      <c r="FN73" s="1">
        <v>0.308</v>
      </c>
      <c r="FO73" s="1">
        <f t="shared" si="3466"/>
        <v>0.27800000000000002</v>
      </c>
      <c r="FP73" s="1">
        <f t="shared" si="3467"/>
        <v>9.8605442176870763</v>
      </c>
      <c r="FQ73" s="1">
        <f t="shared" si="3468"/>
        <v>1.4790816326530615E-2</v>
      </c>
      <c r="FR73" s="1">
        <f t="shared" si="3469"/>
        <v>112.98720715111196</v>
      </c>
      <c r="FS73" s="1"/>
      <c r="FT73" s="1"/>
      <c r="FU73" s="1" t="s">
        <v>11</v>
      </c>
      <c r="FV73" s="1" t="s">
        <v>28</v>
      </c>
      <c r="FW73" s="1">
        <v>24</v>
      </c>
      <c r="FX73" s="1">
        <v>8</v>
      </c>
      <c r="FY73" s="1">
        <v>0.32200000000000001</v>
      </c>
      <c r="FZ73" s="1">
        <f t="shared" si="3470"/>
        <v>0.29100000000000004</v>
      </c>
      <c r="GA73" s="1">
        <f t="shared" si="3471"/>
        <v>9.928082191780824</v>
      </c>
      <c r="GB73" s="1">
        <f t="shared" si="3472"/>
        <v>1.4892123287671236E-2</v>
      </c>
      <c r="GC73" s="1">
        <f t="shared" si="3473"/>
        <v>113.76109213159903</v>
      </c>
      <c r="GD73" s="1"/>
      <c r="GE73" s="1"/>
      <c r="GF73" s="1" t="s">
        <v>11</v>
      </c>
      <c r="GG73" s="1" t="s">
        <v>29</v>
      </c>
      <c r="GH73" s="1">
        <v>25</v>
      </c>
      <c r="GI73" s="1">
        <v>8</v>
      </c>
      <c r="GJ73" s="1">
        <v>0.34699999999999998</v>
      </c>
      <c r="GK73" s="1">
        <f t="shared" si="3474"/>
        <v>0.31599999999999995</v>
      </c>
      <c r="GL73" s="1">
        <f t="shared" si="3475"/>
        <v>10.921501706484641</v>
      </c>
      <c r="GM73" s="1">
        <f t="shared" si="3476"/>
        <v>1.6382252559726963E-2</v>
      </c>
      <c r="GN73" s="1">
        <f t="shared" si="3477"/>
        <v>125.14420588453605</v>
      </c>
      <c r="GO73" s="1"/>
      <c r="GP73" s="1"/>
      <c r="GQ73" s="1" t="s">
        <v>11</v>
      </c>
      <c r="GR73" s="1" t="s">
        <v>30</v>
      </c>
      <c r="GS73" s="1">
        <v>28</v>
      </c>
      <c r="GT73" s="1">
        <v>8</v>
      </c>
      <c r="GU73" s="1">
        <v>0.38700000000000001</v>
      </c>
      <c r="GV73" s="1">
        <f t="shared" si="3478"/>
        <v>0.35799999999999998</v>
      </c>
      <c r="GW73" s="1">
        <f t="shared" si="3479"/>
        <v>12.310344827586206</v>
      </c>
      <c r="GX73" s="1">
        <f t="shared" si="3480"/>
        <v>1.846551724137931E-2</v>
      </c>
      <c r="GY73" s="1">
        <f t="shared" si="3481"/>
        <v>141.0582874970728</v>
      </c>
      <c r="GZ73" s="1"/>
      <c r="HA73" s="1"/>
      <c r="HB73" s="1" t="s">
        <v>11</v>
      </c>
      <c r="HC73" s="1" t="s">
        <v>31</v>
      </c>
      <c r="HD73" s="1">
        <v>29</v>
      </c>
      <c r="HE73" s="1">
        <v>8</v>
      </c>
      <c r="HF73" s="1">
        <v>0.11700000000000001</v>
      </c>
      <c r="HG73" s="1">
        <f t="shared" si="3482"/>
        <v>6.5000000000000002E-2</v>
      </c>
      <c r="HH73" s="1">
        <f t="shared" si="3483"/>
        <v>2.4463087248322148</v>
      </c>
      <c r="HI73" s="1">
        <f t="shared" si="3484"/>
        <v>3.6694630872483223E-3</v>
      </c>
      <c r="HJ73" s="1">
        <f t="shared" si="3485"/>
        <v>28.031068523824715</v>
      </c>
      <c r="HK73" s="1"/>
      <c r="HL73" s="1"/>
      <c r="HM73" s="1" t="s">
        <v>11</v>
      </c>
      <c r="HN73" s="1" t="s">
        <v>32</v>
      </c>
      <c r="HO73" s="1">
        <v>30</v>
      </c>
      <c r="HP73" s="1">
        <v>8</v>
      </c>
      <c r="HQ73" s="1">
        <v>0.14199999999999999</v>
      </c>
      <c r="HR73" s="1">
        <f t="shared" si="3486"/>
        <v>0.09</v>
      </c>
      <c r="HS73" s="1">
        <f t="shared" si="3487"/>
        <v>3.2491582491582491</v>
      </c>
      <c r="HT73" s="1">
        <f t="shared" si="3488"/>
        <v>4.8737373737373739E-3</v>
      </c>
      <c r="HU73" s="1">
        <f t="shared" si="3489"/>
        <v>37.230532925950278</v>
      </c>
      <c r="HV73" s="1"/>
      <c r="HW73" s="1"/>
      <c r="HX73" s="1" t="s">
        <v>11</v>
      </c>
      <c r="HY73" s="1" t="s">
        <v>33</v>
      </c>
      <c r="HZ73" s="1">
        <v>31</v>
      </c>
      <c r="IA73" s="1">
        <v>8</v>
      </c>
      <c r="IB73" s="1">
        <v>0.16900000000000001</v>
      </c>
      <c r="IC73" s="1">
        <f t="shared" si="3490"/>
        <v>0.11400000000000002</v>
      </c>
      <c r="ID73" s="1">
        <f t="shared" si="3491"/>
        <v>4.0540540540540544</v>
      </c>
      <c r="IE73" s="1">
        <f t="shared" si="3492"/>
        <v>6.0810810810810814E-3</v>
      </c>
      <c r="IF73" s="1">
        <f t="shared" si="3493"/>
        <v>46.453444667443918</v>
      </c>
      <c r="IG73" s="1"/>
      <c r="IH73" s="1"/>
      <c r="II73" s="1" t="s">
        <v>11</v>
      </c>
      <c r="IJ73" s="1" t="s">
        <v>34</v>
      </c>
      <c r="IK73" s="1">
        <v>32</v>
      </c>
      <c r="IL73" s="1">
        <v>8</v>
      </c>
      <c r="IM73" s="1">
        <v>0.17799999999999999</v>
      </c>
      <c r="IN73" s="1">
        <f t="shared" si="3494"/>
        <v>0.123</v>
      </c>
      <c r="IO73" s="1">
        <f t="shared" si="3495"/>
        <v>4.2996632996633002</v>
      </c>
      <c r="IP73" s="1">
        <f t="shared" si="3496"/>
        <v>6.4494949494949506E-3</v>
      </c>
      <c r="IQ73" s="1">
        <f t="shared" si="3497"/>
        <v>49.267762224288617</v>
      </c>
      <c r="IR73" s="1"/>
      <c r="IS73" s="1"/>
      <c r="IT73" s="1" t="s">
        <v>11</v>
      </c>
      <c r="IU73" s="1" t="s">
        <v>35</v>
      </c>
      <c r="IV73" s="1">
        <v>35</v>
      </c>
      <c r="IW73" s="1">
        <v>8</v>
      </c>
      <c r="IX73" s="1">
        <v>0.23300000000000001</v>
      </c>
      <c r="IY73" s="1">
        <f t="shared" si="3498"/>
        <v>0.17800000000000002</v>
      </c>
      <c r="IZ73" s="1">
        <f t="shared" si="3499"/>
        <v>6.201342281879195</v>
      </c>
      <c r="JA73" s="1">
        <f t="shared" si="3500"/>
        <v>9.3020134228187935E-3</v>
      </c>
      <c r="JB73" s="1">
        <f t="shared" si="3501"/>
        <v>71.058181936938382</v>
      </c>
      <c r="JC73" s="1"/>
      <c r="JD73" s="1"/>
      <c r="JE73" s="1" t="s">
        <v>11</v>
      </c>
      <c r="JF73" s="3" t="s">
        <v>36</v>
      </c>
      <c r="JG73" s="3">
        <v>36</v>
      </c>
      <c r="JH73" s="1">
        <v>8</v>
      </c>
      <c r="JI73" s="1">
        <v>0.246</v>
      </c>
      <c r="JJ73" s="1">
        <f t="shared" si="3502"/>
        <v>0.189</v>
      </c>
      <c r="JK73" s="1">
        <f t="shared" si="3503"/>
        <v>6.6053511705685626</v>
      </c>
      <c r="JL73" s="1">
        <f t="shared" si="3504"/>
        <v>9.9080267558528442E-3</v>
      </c>
      <c r="JM73" s="1">
        <f t="shared" si="3505"/>
        <v>75.687524394057178</v>
      </c>
      <c r="JN73" s="1"/>
      <c r="JO73" s="1"/>
      <c r="JP73" s="1" t="s">
        <v>11</v>
      </c>
      <c r="JQ73" s="1" t="s">
        <v>37</v>
      </c>
      <c r="JR73" s="1">
        <v>37</v>
      </c>
      <c r="JS73" s="1">
        <v>8</v>
      </c>
      <c r="JT73" s="1">
        <v>0.26500000000000001</v>
      </c>
      <c r="JU73" s="1">
        <f t="shared" si="3506"/>
        <v>0.20700000000000002</v>
      </c>
      <c r="JV73" s="1">
        <f t="shared" si="3507"/>
        <v>7.1739130434782616</v>
      </c>
      <c r="JW73" s="1">
        <f t="shared" si="3508"/>
        <v>1.0760869565217393E-2</v>
      </c>
      <c r="JX73" s="1">
        <f t="shared" si="3509"/>
        <v>82.202399911520331</v>
      </c>
      <c r="JY73" s="1"/>
      <c r="JZ73" s="1"/>
      <c r="KA73" s="1" t="s">
        <v>11</v>
      </c>
      <c r="KB73" s="1" t="s">
        <v>38</v>
      </c>
      <c r="KC73" s="1">
        <v>38</v>
      </c>
      <c r="KD73" s="1">
        <v>8</v>
      </c>
      <c r="KE73" s="1">
        <v>0.27600000000000002</v>
      </c>
      <c r="KF73" s="1">
        <f t="shared" si="3510"/>
        <v>0.21500000000000002</v>
      </c>
      <c r="KG73" s="1">
        <f t="shared" si="3511"/>
        <v>7.3244147157190644</v>
      </c>
      <c r="KH73" s="1">
        <f t="shared" si="3512"/>
        <v>1.0986622073578596E-2</v>
      </c>
      <c r="KI73" s="1">
        <f t="shared" si="3513"/>
        <v>83.926925783789983</v>
      </c>
      <c r="KJ73" s="1"/>
      <c r="KK73" s="1"/>
      <c r="KL73" s="1" t="s">
        <v>11</v>
      </c>
      <c r="KM73" s="1" t="s">
        <v>39</v>
      </c>
      <c r="KN73" s="1">
        <v>39</v>
      </c>
      <c r="KO73" s="1">
        <v>8</v>
      </c>
      <c r="KP73" s="1">
        <v>0.28899999999999998</v>
      </c>
      <c r="KQ73" s="1">
        <f t="shared" si="3514"/>
        <v>0.22599999999999998</v>
      </c>
      <c r="KR73" s="1">
        <f t="shared" si="3515"/>
        <v>7.7516778523489931</v>
      </c>
      <c r="KS73" s="1">
        <f t="shared" si="3516"/>
        <v>1.162751677852349E-2</v>
      </c>
      <c r="KT73" s="1">
        <f t="shared" si="3517"/>
        <v>88.822727421172956</v>
      </c>
      <c r="KU73" s="1"/>
      <c r="KV73" s="1"/>
      <c r="KW73" s="1" t="s">
        <v>11</v>
      </c>
      <c r="KX73" s="1" t="s">
        <v>40</v>
      </c>
      <c r="KY73" s="1">
        <v>42</v>
      </c>
      <c r="KZ73" s="1">
        <v>8</v>
      </c>
      <c r="LA73" s="1">
        <v>0.316</v>
      </c>
      <c r="LB73" s="1">
        <f t="shared" si="3518"/>
        <v>0.251</v>
      </c>
      <c r="LC73" s="1">
        <f t="shared" si="3519"/>
        <v>8.7550335570469802</v>
      </c>
      <c r="LD73" s="1">
        <f t="shared" si="3520"/>
        <v>1.313255033557047E-2</v>
      </c>
      <c r="LE73" s="1">
        <f t="shared" si="3521"/>
        <v>100.31969516962782</v>
      </c>
      <c r="LF73" s="1"/>
      <c r="LG73" s="1"/>
      <c r="LH73" s="1" t="s">
        <v>11</v>
      </c>
      <c r="LI73" s="1" t="s">
        <v>41</v>
      </c>
      <c r="LJ73" s="1">
        <v>43</v>
      </c>
      <c r="LK73" s="1">
        <v>8</v>
      </c>
      <c r="LL73" s="1">
        <v>5.6000000000000001E-2</v>
      </c>
      <c r="LM73" s="1">
        <f t="shared" si="3522"/>
        <v>1.9000000000000003E-2</v>
      </c>
      <c r="LN73" s="1">
        <f t="shared" si="3523"/>
        <v>1.6891891891892025E-2</v>
      </c>
      <c r="LO73" s="1">
        <f t="shared" si="3524"/>
        <v>2.5337837837838036E-5</v>
      </c>
      <c r="LP73" s="1">
        <f t="shared" si="3525"/>
        <v>0.1935560194476845</v>
      </c>
      <c r="LQ73" s="1"/>
      <c r="LR73" s="1"/>
      <c r="LS73" s="1" t="s">
        <v>11</v>
      </c>
      <c r="LT73" s="1" t="s">
        <v>42</v>
      </c>
      <c r="LU73" s="1">
        <v>44</v>
      </c>
      <c r="LV73" s="1">
        <v>8</v>
      </c>
      <c r="LW73" s="1">
        <v>8.5000000000000006E-2</v>
      </c>
      <c r="LX73" s="1">
        <f t="shared" si="3526"/>
        <v>4.200000000000001E-2</v>
      </c>
      <c r="LY73" s="1">
        <f t="shared" si="4250"/>
        <v>-7.8291814946618993E-2</v>
      </c>
      <c r="LZ73" s="1">
        <f t="shared" si="3527"/>
        <v>-1.1743772241992849E-4</v>
      </c>
      <c r="MA73" s="1">
        <f t="shared" si="3528"/>
        <v>-0.89710804173900927</v>
      </c>
      <c r="MB73" s="1"/>
      <c r="MC73" s="1"/>
      <c r="MD73" s="1" t="s">
        <v>11</v>
      </c>
      <c r="ME73" s="1" t="s">
        <v>43</v>
      </c>
      <c r="MF73" s="1">
        <v>46</v>
      </c>
      <c r="MG73" s="1">
        <v>8</v>
      </c>
      <c r="MH73" s="1">
        <v>0.115</v>
      </c>
      <c r="MI73" s="1">
        <f t="shared" si="3529"/>
        <v>6.3E-2</v>
      </c>
      <c r="MJ73" s="1">
        <f t="shared" si="3530"/>
        <v>1.3932203389830509</v>
      </c>
      <c r="MK73" s="1">
        <f t="shared" si="3531"/>
        <v>2.0898305084745762E-3</v>
      </c>
      <c r="ML73" s="1">
        <f t="shared" si="3532"/>
        <v>15.964238035204962</v>
      </c>
      <c r="MM73" s="1"/>
      <c r="MN73" s="1"/>
      <c r="MO73" s="1" t="s">
        <v>11</v>
      </c>
      <c r="MP73" s="1" t="s">
        <v>44</v>
      </c>
      <c r="MQ73" s="1">
        <v>52</v>
      </c>
      <c r="MR73" s="1">
        <v>8</v>
      </c>
      <c r="MS73" s="1">
        <v>0.16700000000000001</v>
      </c>
      <c r="MT73" s="1">
        <f t="shared" si="3533"/>
        <v>0.10400000000000001</v>
      </c>
      <c r="MU73" s="1">
        <f t="shared" si="3534"/>
        <v>2.9629629629629632</v>
      </c>
      <c r="MV73" s="1">
        <f t="shared" si="3535"/>
        <v>4.4444444444444453E-3</v>
      </c>
      <c r="MW73" s="1">
        <f t="shared" si="3536"/>
        <v>33.951159559415807</v>
      </c>
      <c r="MX73" s="1"/>
      <c r="MY73" s="1"/>
      <c r="MZ73" s="1" t="s">
        <v>11</v>
      </c>
      <c r="NA73" s="1" t="s">
        <v>45</v>
      </c>
      <c r="NB73" s="1">
        <v>53</v>
      </c>
      <c r="NC73" s="1">
        <v>8</v>
      </c>
      <c r="ND73" s="1">
        <v>0.17699999999999999</v>
      </c>
      <c r="NE73" s="1">
        <f t="shared" si="3537"/>
        <v>8.3999999999999991E-2</v>
      </c>
      <c r="NF73" s="1">
        <f t="shared" si="3538"/>
        <v>2.1452702702702697</v>
      </c>
      <c r="NG73" s="1">
        <f t="shared" si="3539"/>
        <v>3.2179054054054046E-3</v>
      </c>
      <c r="NH73" s="1">
        <f t="shared" si="3540"/>
        <v>24.581614469855733</v>
      </c>
      <c r="NI73" s="1"/>
      <c r="NJ73" s="1"/>
      <c r="NK73" s="1" t="s">
        <v>11</v>
      </c>
      <c r="NL73" s="1" t="s">
        <v>46</v>
      </c>
      <c r="NM73" s="1">
        <v>56</v>
      </c>
      <c r="NN73" s="1">
        <v>8</v>
      </c>
      <c r="NO73" s="1">
        <v>0.21</v>
      </c>
      <c r="NP73" s="1">
        <f t="shared" si="3541"/>
        <v>0.11799999999999999</v>
      </c>
      <c r="NQ73" s="1">
        <f t="shared" si="3542"/>
        <v>3.3593220338983052</v>
      </c>
      <c r="NR73" s="1">
        <f t="shared" si="3543"/>
        <v>5.0389830508474577E-3</v>
      </c>
      <c r="NS73" s="1">
        <f t="shared" si="3544"/>
        <v>38.492846454715618</v>
      </c>
      <c r="NT73" s="1"/>
      <c r="NU73" s="1"/>
      <c r="NV73" s="6" t="s">
        <v>11</v>
      </c>
      <c r="NW73" s="6" t="s">
        <v>47</v>
      </c>
      <c r="NX73" s="6">
        <v>57</v>
      </c>
      <c r="NY73" s="6">
        <v>8</v>
      </c>
      <c r="NZ73" s="6">
        <v>9.5000000000000001E-2</v>
      </c>
      <c r="OA73" s="6">
        <f t="shared" si="3545"/>
        <v>0.107</v>
      </c>
      <c r="OB73" s="6">
        <f t="shared" si="3546"/>
        <v>4.1704180064308689</v>
      </c>
      <c r="OC73" s="6">
        <f t="shared" si="3547"/>
        <v>6.2556270096463034E-3</v>
      </c>
      <c r="OD73" s="6">
        <f t="shared" si="3548"/>
        <v>47.786802918455869</v>
      </c>
      <c r="OE73" s="6"/>
      <c r="OF73" s="6"/>
      <c r="OG73" s="6" t="s">
        <v>11</v>
      </c>
      <c r="OH73" s="6" t="s">
        <v>48</v>
      </c>
      <c r="OI73" s="6">
        <v>58</v>
      </c>
      <c r="OJ73" s="6">
        <v>8</v>
      </c>
      <c r="OK73" s="6">
        <v>0.21</v>
      </c>
      <c r="OL73" s="6">
        <f t="shared" si="3549"/>
        <v>0.222</v>
      </c>
      <c r="OM73" s="6">
        <f t="shared" si="3550"/>
        <v>7.887096774193548</v>
      </c>
      <c r="ON73" s="6">
        <f t="shared" si="3551"/>
        <v>1.1830645161290322E-2</v>
      </c>
      <c r="OO73" s="6">
        <f t="shared" si="3552"/>
        <v>90.374427351404591</v>
      </c>
      <c r="OP73" s="6"/>
      <c r="OQ73" s="6"/>
      <c r="OR73" s="6" t="s">
        <v>11</v>
      </c>
      <c r="OS73" s="6" t="s">
        <v>49</v>
      </c>
      <c r="OT73" s="6">
        <v>59</v>
      </c>
      <c r="OU73" s="6">
        <v>8</v>
      </c>
      <c r="OV73" s="6">
        <v>0.28999999999999998</v>
      </c>
      <c r="OW73" s="6">
        <f t="shared" si="3553"/>
        <v>0.30199999999999999</v>
      </c>
      <c r="OX73" s="6">
        <f t="shared" si="3554"/>
        <v>10.538709677419355</v>
      </c>
      <c r="OY73" s="6">
        <f t="shared" si="3555"/>
        <v>1.5808064516129032E-2</v>
      </c>
      <c r="OZ73" s="6">
        <f t="shared" si="3556"/>
        <v>120.75797716034307</v>
      </c>
      <c r="PA73" s="1"/>
      <c r="PB73" s="1"/>
      <c r="PC73" s="6" t="s">
        <v>11</v>
      </c>
      <c r="PD73" s="1" t="s">
        <v>50</v>
      </c>
      <c r="PE73" s="1">
        <v>60</v>
      </c>
      <c r="PF73" s="6">
        <v>8</v>
      </c>
      <c r="PG73" s="6">
        <v>0.29099999999999998</v>
      </c>
      <c r="PH73" s="6">
        <f t="shared" si="3557"/>
        <v>0.30299999999999999</v>
      </c>
      <c r="PI73" s="6">
        <f t="shared" si="3558"/>
        <v>10.616129032258065</v>
      </c>
      <c r="PJ73" s="6">
        <f t="shared" si="3559"/>
        <v>1.5924193548387099E-2</v>
      </c>
      <c r="PK73" s="6">
        <f t="shared" si="3560"/>
        <v>121.64508810366976</v>
      </c>
      <c r="PL73" s="1"/>
      <c r="PM73" s="1"/>
      <c r="PN73" s="6" t="s">
        <v>11</v>
      </c>
      <c r="PO73" s="1" t="s">
        <v>51</v>
      </c>
      <c r="PP73" s="1">
        <v>63</v>
      </c>
      <c r="PQ73" s="6">
        <v>8</v>
      </c>
      <c r="PR73" s="6">
        <v>0.33200000000000002</v>
      </c>
      <c r="PS73" s="6">
        <f t="shared" si="3561"/>
        <v>0.34600000000000003</v>
      </c>
      <c r="PT73" s="6">
        <f t="shared" si="3562"/>
        <v>12.04854368932039</v>
      </c>
      <c r="PU73" s="6">
        <f t="shared" si="3563"/>
        <v>1.8072815533980584E-2</v>
      </c>
      <c r="PV73" s="6">
        <f t="shared" si="3564"/>
        <v>138.05843487346425</v>
      </c>
      <c r="PW73" s="1"/>
      <c r="PX73" s="1"/>
      <c r="PY73" s="6" t="s">
        <v>11</v>
      </c>
      <c r="PZ73" s="1" t="s">
        <v>52</v>
      </c>
      <c r="QA73" s="1">
        <v>64</v>
      </c>
      <c r="QB73" s="6">
        <v>8</v>
      </c>
      <c r="QC73" s="6">
        <v>0.33700000000000002</v>
      </c>
      <c r="QD73" s="6">
        <f t="shared" si="3565"/>
        <v>0.33800000000000002</v>
      </c>
      <c r="QE73" s="6">
        <f t="shared" si="3566"/>
        <v>11.732258064516129</v>
      </c>
      <c r="QF73" s="6">
        <f t="shared" si="3567"/>
        <v>1.7598387096774193E-2</v>
      </c>
      <c r="QG73" s="6">
        <f t="shared" si="3568"/>
        <v>134.43427086996257</v>
      </c>
      <c r="QH73" s="1"/>
      <c r="QI73" s="1"/>
      <c r="QJ73" s="6" t="s">
        <v>11</v>
      </c>
      <c r="QK73" s="6" t="s">
        <v>53</v>
      </c>
      <c r="QL73" s="6">
        <v>65</v>
      </c>
      <c r="QM73" s="6">
        <v>8</v>
      </c>
      <c r="QN73" s="6">
        <v>0.39500000000000002</v>
      </c>
      <c r="QO73" s="6">
        <f t="shared" si="3569"/>
        <v>0.39700000000000002</v>
      </c>
      <c r="QP73" s="6">
        <f t="shared" si="3570"/>
        <v>13.666666666666666</v>
      </c>
      <c r="QQ73" s="6">
        <f t="shared" si="3571"/>
        <v>2.0500000000000001E-2</v>
      </c>
      <c r="QR73" s="6">
        <f t="shared" si="3572"/>
        <v>156.59972346780538</v>
      </c>
      <c r="QS73" s="1"/>
      <c r="QT73" s="1"/>
      <c r="QU73" s="6" t="s">
        <v>11</v>
      </c>
      <c r="QV73" s="1" t="s">
        <v>54</v>
      </c>
      <c r="QW73" s="1">
        <v>66</v>
      </c>
      <c r="QX73" s="6">
        <v>8</v>
      </c>
      <c r="QY73" s="6">
        <v>0.34200000000000003</v>
      </c>
      <c r="QZ73" s="6">
        <f t="shared" si="3573"/>
        <v>0.34100000000000003</v>
      </c>
      <c r="RA73" s="6">
        <f t="shared" si="3574"/>
        <v>11.830128205128206</v>
      </c>
      <c r="RB73" s="6">
        <f t="shared" si="3575"/>
        <v>1.7745192307692309E-2</v>
      </c>
      <c r="RC73" s="6">
        <f t="shared" si="3576"/>
        <v>135.55571747647036</v>
      </c>
      <c r="RD73" s="1"/>
      <c r="RE73" s="1"/>
      <c r="RF73" s="6" t="s">
        <v>11</v>
      </c>
      <c r="RG73" s="6" t="s">
        <v>55</v>
      </c>
      <c r="RH73" s="6">
        <v>67</v>
      </c>
      <c r="RI73" s="6">
        <v>8</v>
      </c>
      <c r="RJ73" s="6">
        <v>0.35599999999999998</v>
      </c>
      <c r="RK73" s="6">
        <f t="shared" si="3577"/>
        <v>0.35699999999999998</v>
      </c>
      <c r="RL73" s="6">
        <f t="shared" si="3578"/>
        <v>12.326923076923077</v>
      </c>
      <c r="RM73" s="6">
        <f t="shared" si="3579"/>
        <v>1.8490384615384617E-2</v>
      </c>
      <c r="RN73" s="6">
        <f t="shared" si="3580"/>
        <v>141.24824963817531</v>
      </c>
      <c r="RO73" s="1"/>
      <c r="RP73" s="1"/>
      <c r="RQ73" s="6" t="s">
        <v>11</v>
      </c>
      <c r="RR73" s="6" t="s">
        <v>56</v>
      </c>
      <c r="RS73" s="6">
        <v>70</v>
      </c>
      <c r="RT73" s="6">
        <v>8</v>
      </c>
      <c r="RU73" s="6">
        <v>0.38600000000000001</v>
      </c>
      <c r="RV73" s="6">
        <f t="shared" si="3581"/>
        <v>0.38</v>
      </c>
      <c r="RW73" s="6">
        <f t="shared" si="3582"/>
        <v>13.035256410256411</v>
      </c>
      <c r="RX73" s="6">
        <f t="shared" si="3583"/>
        <v>1.9552884615384618E-2</v>
      </c>
      <c r="RY73" s="6">
        <f t="shared" si="3584"/>
        <v>149.36469872034814</v>
      </c>
      <c r="RZ73" s="1"/>
      <c r="SA73" s="1"/>
      <c r="SB73" s="2" t="s">
        <v>11</v>
      </c>
      <c r="SC73" s="1" t="s">
        <v>57</v>
      </c>
      <c r="SD73" s="1">
        <v>71</v>
      </c>
      <c r="SE73" s="2">
        <v>8</v>
      </c>
      <c r="SF73" s="1">
        <v>4.4999999999999998E-2</v>
      </c>
      <c r="SG73" s="1">
        <f t="shared" si="3585"/>
        <v>4.0999999999999995E-2</v>
      </c>
      <c r="SH73" s="1">
        <f t="shared" si="3586"/>
        <v>2.1575342465753424</v>
      </c>
      <c r="SI73" s="1">
        <f t="shared" si="3587"/>
        <v>3.2363013698630135E-3</v>
      </c>
      <c r="SJ73" s="1">
        <f t="shared" si="3588"/>
        <v>24.722141442879398</v>
      </c>
      <c r="SK73" s="1"/>
      <c r="SL73" s="1"/>
      <c r="SM73" s="2" t="s">
        <v>11</v>
      </c>
      <c r="SN73" s="1" t="s">
        <v>58</v>
      </c>
      <c r="SO73" s="1">
        <v>72</v>
      </c>
      <c r="SP73" s="2">
        <v>8</v>
      </c>
      <c r="SQ73" s="1">
        <v>5.8999999999999997E-2</v>
      </c>
      <c r="SR73" s="1">
        <f t="shared" si="3589"/>
        <v>5.2999999999999999E-2</v>
      </c>
      <c r="SS73" s="1">
        <f t="shared" si="3590"/>
        <v>2.4982817869415808</v>
      </c>
      <c r="ST73" s="1">
        <f t="shared" si="3591"/>
        <v>3.7474226804123712E-3</v>
      </c>
      <c r="SU73" s="1">
        <f t="shared" si="3592"/>
        <v>28.626602705832163</v>
      </c>
      <c r="SV73" s="1"/>
      <c r="SW73" s="1"/>
      <c r="SX73" s="2" t="s">
        <v>11</v>
      </c>
      <c r="SY73" s="1" t="s">
        <v>59</v>
      </c>
      <c r="SZ73" s="1">
        <v>73</v>
      </c>
      <c r="TA73" s="2">
        <v>8</v>
      </c>
      <c r="TB73" s="1">
        <v>7.5999999999999998E-2</v>
      </c>
      <c r="TC73" s="1">
        <f t="shared" si="3593"/>
        <v>6.9999999999999993E-2</v>
      </c>
      <c r="TD73" s="1">
        <f t="shared" si="3594"/>
        <v>3.0275862068965513</v>
      </c>
      <c r="TE73" s="1">
        <f t="shared" si="3595"/>
        <v>4.541379310344827E-3</v>
      </c>
      <c r="TF73" s="1">
        <f t="shared" si="3596"/>
        <v>34.69164605670305</v>
      </c>
      <c r="TG73" s="1"/>
      <c r="TH73" s="1"/>
      <c r="TI73" s="2" t="s">
        <v>11</v>
      </c>
      <c r="TJ73" s="1" t="s">
        <v>60</v>
      </c>
      <c r="TK73" s="1">
        <v>74</v>
      </c>
      <c r="TL73" s="2">
        <v>8</v>
      </c>
      <c r="TM73" s="1">
        <v>8.4000000000000005E-2</v>
      </c>
      <c r="TN73" s="1">
        <f t="shared" si="3597"/>
        <v>7.8E-2</v>
      </c>
      <c r="TO73" s="1">
        <f t="shared" si="3598"/>
        <v>3.2989690721649483</v>
      </c>
      <c r="TP73" s="1">
        <f t="shared" si="3599"/>
        <v>4.9484536082474223E-3</v>
      </c>
      <c r="TQ73" s="1">
        <f t="shared" si="3600"/>
        <v>37.801291055844395</v>
      </c>
      <c r="TR73" s="1"/>
      <c r="TS73" s="1"/>
      <c r="TT73" s="2" t="s">
        <v>11</v>
      </c>
      <c r="TU73" s="1" t="s">
        <v>61</v>
      </c>
      <c r="TV73" s="1">
        <v>77</v>
      </c>
      <c r="TW73" s="2">
        <v>8</v>
      </c>
      <c r="TX73" s="1">
        <v>0.106</v>
      </c>
      <c r="TY73" s="1">
        <f t="shared" si="3601"/>
        <v>9.7000000000000003E-2</v>
      </c>
      <c r="TZ73" s="1">
        <f t="shared" si="3602"/>
        <v>3.9243986254295531</v>
      </c>
      <c r="UA73" s="1">
        <f t="shared" si="3603"/>
        <v>5.8865979381443299E-3</v>
      </c>
      <c r="UB73" s="1">
        <f t="shared" si="3604"/>
        <v>44.967785818514898</v>
      </c>
      <c r="UC73" s="1"/>
      <c r="UD73" s="1"/>
      <c r="UE73" s="2" t="s">
        <v>11</v>
      </c>
      <c r="UF73" s="1" t="s">
        <v>62</v>
      </c>
      <c r="UG73" s="1">
        <v>78</v>
      </c>
      <c r="UH73" s="2">
        <v>8</v>
      </c>
      <c r="UI73" s="1">
        <v>0.11600000000000001</v>
      </c>
      <c r="UJ73" s="1">
        <f t="shared" si="3605"/>
        <v>0.10800000000000001</v>
      </c>
      <c r="UK73" s="1">
        <f t="shared" si="3606"/>
        <v>3.8996539792387548</v>
      </c>
      <c r="UL73" s="1">
        <f t="shared" si="3607"/>
        <v>5.8494809688581324E-3</v>
      </c>
      <c r="UM73" s="1">
        <f t="shared" si="3608"/>
        <v>44.68424888553043</v>
      </c>
      <c r="UN73" s="1"/>
      <c r="UO73" s="1"/>
      <c r="UP73" s="2" t="s">
        <v>11</v>
      </c>
      <c r="UQ73" s="1" t="s">
        <v>63</v>
      </c>
      <c r="UR73" s="1">
        <v>79</v>
      </c>
      <c r="US73" s="2">
        <v>8</v>
      </c>
      <c r="UT73" s="1">
        <v>0.123</v>
      </c>
      <c r="UU73" s="1">
        <f t="shared" si="3609"/>
        <v>0.114</v>
      </c>
      <c r="UV73" s="1">
        <f t="shared" si="3610"/>
        <v>4.5034482758620689</v>
      </c>
      <c r="UW73" s="1">
        <f t="shared" si="3611"/>
        <v>6.7551724137931033E-3</v>
      </c>
      <c r="UX73" s="1">
        <f t="shared" si="3612"/>
        <v>51.602835706212062</v>
      </c>
      <c r="UY73" s="1"/>
      <c r="UZ73" s="1"/>
      <c r="VA73" s="2" t="s">
        <v>11</v>
      </c>
      <c r="VB73" s="1" t="s">
        <v>64</v>
      </c>
      <c r="VC73" s="1">
        <v>80</v>
      </c>
      <c r="VD73" s="2">
        <v>8</v>
      </c>
      <c r="VE73" s="1">
        <v>0.13200000000000001</v>
      </c>
      <c r="VF73" s="1">
        <f t="shared" si="3613"/>
        <v>0.12200000000000001</v>
      </c>
      <c r="VG73" s="1">
        <f t="shared" si="2764"/>
        <v>4.7517241379310349</v>
      </c>
      <c r="VH73" s="1">
        <f t="shared" si="3614"/>
        <v>7.1275862068965528E-3</v>
      </c>
      <c r="VI73" s="1">
        <f t="shared" si="3615"/>
        <v>54.447708731363122</v>
      </c>
      <c r="VJ73" s="1"/>
      <c r="VK73" s="1"/>
      <c r="VL73" s="2" t="s">
        <v>11</v>
      </c>
      <c r="VM73" s="1" t="s">
        <v>65</v>
      </c>
      <c r="VN73" s="1">
        <v>84</v>
      </c>
      <c r="VO73" s="2">
        <v>8</v>
      </c>
      <c r="VP73" s="1">
        <v>0.16200000000000001</v>
      </c>
      <c r="VQ73" s="1">
        <f t="shared" si="3616"/>
        <v>0.15</v>
      </c>
      <c r="VR73" s="1">
        <f t="shared" si="3617"/>
        <v>5.7250859106529211</v>
      </c>
      <c r="VS73" s="1">
        <f t="shared" si="3618"/>
        <v>8.5876288659793819E-3</v>
      </c>
      <c r="VT73" s="1">
        <f t="shared" si="3619"/>
        <v>65.600990519829963</v>
      </c>
      <c r="VU73" s="1"/>
      <c r="VV73" s="1"/>
      <c r="VW73" s="2" t="s">
        <v>11</v>
      </c>
      <c r="VX73" s="1" t="s">
        <v>66</v>
      </c>
      <c r="VY73" s="1">
        <v>85</v>
      </c>
      <c r="VZ73" s="2">
        <v>8</v>
      </c>
      <c r="WA73" s="1">
        <v>3.9E-2</v>
      </c>
      <c r="WB73" s="1">
        <f t="shared" si="3620"/>
        <v>3.4000000000000002E-2</v>
      </c>
      <c r="WC73" s="1">
        <f t="shared" si="3621"/>
        <v>1.4181184668989548</v>
      </c>
      <c r="WD73" s="1">
        <f t="shared" si="3622"/>
        <v>2.1271777003484321E-3</v>
      </c>
      <c r="WE73" s="1">
        <f t="shared" si="3623"/>
        <v>16.249533641046177</v>
      </c>
      <c r="WF73" s="1"/>
      <c r="WG73" s="1"/>
      <c r="WH73" s="2" t="s">
        <v>11</v>
      </c>
      <c r="WI73" s="1" t="s">
        <v>67</v>
      </c>
      <c r="WJ73" s="1">
        <v>86</v>
      </c>
      <c r="WK73" s="2">
        <v>8</v>
      </c>
      <c r="WL73" s="1">
        <v>5.5E-2</v>
      </c>
      <c r="WM73" s="1">
        <f t="shared" si="3624"/>
        <v>4.7E-2</v>
      </c>
      <c r="WN73" s="1">
        <f t="shared" si="3625"/>
        <v>1.7881944444444444</v>
      </c>
      <c r="WO73" s="1">
        <f t="shared" si="3626"/>
        <v>2.6822916666666666E-3</v>
      </c>
      <c r="WP73" s="1">
        <f t="shared" si="3627"/>
        <v>20.49005528097555</v>
      </c>
      <c r="WQ73" s="1"/>
      <c r="WR73" s="1"/>
      <c r="WS73" s="2" t="s">
        <v>11</v>
      </c>
      <c r="WT73" s="1" t="s">
        <v>68</v>
      </c>
      <c r="WU73" s="1">
        <v>87</v>
      </c>
      <c r="WV73" s="2">
        <v>8</v>
      </c>
      <c r="WW73" s="1">
        <v>6.7000000000000004E-2</v>
      </c>
      <c r="WX73" s="1">
        <f t="shared" si="3628"/>
        <v>6.0000000000000005E-2</v>
      </c>
      <c r="WY73" s="1">
        <f t="shared" si="3629"/>
        <v>2.229965156794425</v>
      </c>
      <c r="WZ73" s="1">
        <f t="shared" si="3630"/>
        <v>3.3449477351916376E-3</v>
      </c>
      <c r="XA73" s="1">
        <f t="shared" si="3631"/>
        <v>25.552092211964503</v>
      </c>
      <c r="XB73" s="1"/>
      <c r="XC73" s="1"/>
      <c r="XD73" s="2" t="s">
        <v>11</v>
      </c>
      <c r="XE73" s="1" t="s">
        <v>69</v>
      </c>
      <c r="XF73" s="1">
        <v>88</v>
      </c>
      <c r="XG73" s="2">
        <v>8</v>
      </c>
      <c r="XH73" s="1">
        <v>8.1000000000000003E-2</v>
      </c>
      <c r="XI73" s="1">
        <f t="shared" si="3632"/>
        <v>7.2000000000000008E-2</v>
      </c>
      <c r="XJ73" s="1">
        <f t="shared" si="3633"/>
        <v>2.6180555555555558</v>
      </c>
      <c r="XK73" s="1">
        <f t="shared" si="3634"/>
        <v>3.9270833333333336E-3</v>
      </c>
      <c r="XL73" s="1">
        <f t="shared" si="3635"/>
        <v>29.999032391952557</v>
      </c>
      <c r="XM73" s="1"/>
      <c r="XN73" s="1"/>
      <c r="XO73" s="2" t="s">
        <v>11</v>
      </c>
      <c r="XP73" s="1" t="s">
        <v>70</v>
      </c>
      <c r="XQ73" s="1">
        <v>91</v>
      </c>
      <c r="XR73" s="2">
        <v>8</v>
      </c>
      <c r="XS73" s="1">
        <v>0.112</v>
      </c>
      <c r="XT73" s="1">
        <f t="shared" si="3636"/>
        <v>0.10100000000000001</v>
      </c>
      <c r="XU73" s="1">
        <f t="shared" si="3637"/>
        <v>3.6159169550173016</v>
      </c>
      <c r="XV73" s="1">
        <f t="shared" si="3638"/>
        <v>5.4238754325259524E-3</v>
      </c>
      <c r="XW73" s="1">
        <f t="shared" si="3639"/>
        <v>41.433043554018901</v>
      </c>
      <c r="XX73" s="1"/>
      <c r="XY73" s="1"/>
      <c r="XZ73" s="2" t="s">
        <v>11</v>
      </c>
      <c r="YA73" s="1" t="s">
        <v>71</v>
      </c>
      <c r="YB73" s="1">
        <v>92</v>
      </c>
      <c r="YC73" s="2">
        <v>8</v>
      </c>
      <c r="YD73" s="1">
        <v>0.11600000000000001</v>
      </c>
      <c r="YE73" s="1">
        <f t="shared" si="3640"/>
        <v>0.10500000000000001</v>
      </c>
      <c r="YF73" s="1">
        <f t="shared" si="3641"/>
        <v>3.862542955326461</v>
      </c>
      <c r="YG73" s="1">
        <f t="shared" si="3642"/>
        <v>5.7938144329896914E-3</v>
      </c>
      <c r="YH73" s="1">
        <f t="shared" si="3643"/>
        <v>44.259011611217815</v>
      </c>
      <c r="YI73" s="1"/>
      <c r="YJ73" s="1"/>
      <c r="YK73" s="2" t="s">
        <v>11</v>
      </c>
      <c r="YL73" s="1" t="s">
        <v>72</v>
      </c>
      <c r="YM73" s="1">
        <v>93</v>
      </c>
      <c r="YN73" s="2">
        <v>8</v>
      </c>
      <c r="YO73" s="1">
        <v>0.123</v>
      </c>
      <c r="YP73" s="1">
        <f t="shared" si="3644"/>
        <v>0.112</v>
      </c>
      <c r="YQ73" s="1">
        <f t="shared" si="3645"/>
        <v>4.0546075085324231</v>
      </c>
      <c r="YR73" s="1">
        <f t="shared" si="3646"/>
        <v>6.081911262798635E-3</v>
      </c>
      <c r="YS73" s="1">
        <f t="shared" si="3647"/>
        <v>46.459786434634012</v>
      </c>
      <c r="YT73" s="1"/>
      <c r="YU73" s="1"/>
      <c r="YV73" s="2" t="s">
        <v>11</v>
      </c>
      <c r="YW73" s="1" t="s">
        <v>73</v>
      </c>
      <c r="YX73" s="1">
        <v>94</v>
      </c>
      <c r="YY73" s="2">
        <v>8</v>
      </c>
      <c r="YZ73" s="1">
        <v>0.13200000000000001</v>
      </c>
      <c r="ZA73" s="1">
        <f t="shared" si="3648"/>
        <v>0.11900000000000001</v>
      </c>
      <c r="ZB73" s="1">
        <f t="shared" si="3649"/>
        <v>4.2448979591836737</v>
      </c>
      <c r="ZC73" s="1">
        <f t="shared" si="3650"/>
        <v>6.3673469387755107E-3</v>
      </c>
      <c r="ZD73" s="1">
        <f t="shared" si="3651"/>
        <v>48.640232674918153</v>
      </c>
      <c r="ZE73" s="1"/>
      <c r="ZF73" s="1"/>
      <c r="ZG73" s="2" t="s">
        <v>11</v>
      </c>
      <c r="ZH73" s="1" t="s">
        <v>74</v>
      </c>
      <c r="ZI73" s="1">
        <v>95</v>
      </c>
      <c r="ZJ73" s="2">
        <v>8</v>
      </c>
      <c r="ZK73" s="1">
        <v>0.13700000000000001</v>
      </c>
      <c r="ZL73" s="1">
        <f t="shared" si="3652"/>
        <v>0.12400000000000001</v>
      </c>
      <c r="ZM73" s="1">
        <f t="shared" si="3653"/>
        <v>4.4353741496598644</v>
      </c>
      <c r="ZN73" s="1">
        <f t="shared" si="3654"/>
        <v>6.6530612244897966E-3</v>
      </c>
      <c r="ZO73" s="1">
        <f t="shared" si="3655"/>
        <v>50.822807218023449</v>
      </c>
      <c r="ZP73" s="1"/>
      <c r="ZQ73" s="1"/>
      <c r="ZR73" s="2" t="s">
        <v>11</v>
      </c>
      <c r="ZS73" s="1" t="s">
        <v>75</v>
      </c>
      <c r="ZT73" s="1">
        <v>99</v>
      </c>
      <c r="ZU73" s="2">
        <v>8</v>
      </c>
      <c r="ZV73" s="1">
        <v>0.155</v>
      </c>
      <c r="ZW73" s="1">
        <f t="shared" si="3656"/>
        <v>0.14000000000000001</v>
      </c>
      <c r="ZX73" s="1">
        <f t="shared" si="3657"/>
        <v>4.8630136986301373</v>
      </c>
      <c r="ZY73" s="1">
        <f t="shared" si="3658"/>
        <v>7.2945205479452062E-3</v>
      </c>
      <c r="ZZ73" s="1">
        <f t="shared" si="3659"/>
        <v>55.722921982363097</v>
      </c>
      <c r="AAA73" s="1"/>
      <c r="AAB73" s="1"/>
      <c r="AAC73" s="2" t="s">
        <v>11</v>
      </c>
      <c r="AAD73" s="1" t="s">
        <v>76</v>
      </c>
      <c r="AAE73" s="1">
        <v>100</v>
      </c>
      <c r="AAF73" s="2">
        <v>8</v>
      </c>
      <c r="AAG73" s="1">
        <v>3.9E-2</v>
      </c>
      <c r="AAH73" s="1">
        <f t="shared" si="3660"/>
        <v>3.6999999999999998E-2</v>
      </c>
      <c r="AAI73" s="1">
        <f t="shared" si="3661"/>
        <v>2.1758620689655173</v>
      </c>
      <c r="AAJ73" s="1">
        <f t="shared" si="3662"/>
        <v>3.2637931034482761E-3</v>
      </c>
      <c r="AAK73" s="1">
        <f t="shared" si="3663"/>
        <v>24.932151095420991</v>
      </c>
      <c r="AAL73" s="1"/>
      <c r="AAM73" s="1"/>
      <c r="AAN73" s="2" t="s">
        <v>11</v>
      </c>
      <c r="AAO73" s="1" t="s">
        <v>77</v>
      </c>
      <c r="AAP73" s="1">
        <v>101</v>
      </c>
      <c r="AAQ73" s="2">
        <v>8</v>
      </c>
      <c r="AAR73" s="1">
        <v>5.3999999999999999E-2</v>
      </c>
      <c r="AAS73" s="1">
        <f t="shared" si="3664"/>
        <v>4.7E-2</v>
      </c>
      <c r="AAT73" s="1">
        <f t="shared" si="3665"/>
        <v>2.3252595155709344</v>
      </c>
      <c r="AAU73" s="1">
        <f t="shared" si="3666"/>
        <v>3.4878892733564014E-3</v>
      </c>
      <c r="AAV73" s="1">
        <f t="shared" si="3667"/>
        <v>26.644024180192051</v>
      </c>
      <c r="AAW73" s="1"/>
      <c r="AAX73" s="1"/>
      <c r="AAY73" s="2" t="s">
        <v>11</v>
      </c>
      <c r="AAZ73" s="1" t="s">
        <v>78</v>
      </c>
      <c r="ABA73" s="1">
        <v>102</v>
      </c>
      <c r="ABB73" s="2">
        <v>8</v>
      </c>
      <c r="ABC73" s="1">
        <v>6.4000000000000001E-2</v>
      </c>
      <c r="ABD73" s="1">
        <f t="shared" si="3668"/>
        <v>5.7000000000000002E-2</v>
      </c>
      <c r="ABE73" s="1">
        <f t="shared" si="3669"/>
        <v>2.7172413793103449</v>
      </c>
      <c r="ABF73" s="1">
        <f t="shared" si="3670"/>
        <v>4.0758620689655177E-3</v>
      </c>
      <c r="ABG73" s="1">
        <f t="shared" si="3671"/>
        <v>31.13555477526425</v>
      </c>
      <c r="ABH73" s="1"/>
      <c r="ABI73" s="1"/>
      <c r="ABJ73" s="2" t="s">
        <v>11</v>
      </c>
      <c r="ABK73" s="1" t="s">
        <v>79</v>
      </c>
      <c r="ABL73" s="1">
        <v>112</v>
      </c>
      <c r="ABM73" s="2">
        <v>8</v>
      </c>
      <c r="ABN73" s="1">
        <v>0.125</v>
      </c>
      <c r="ABO73" s="1">
        <f t="shared" si="4251"/>
        <v>0.108</v>
      </c>
      <c r="ABP73" s="1">
        <f t="shared" si="3672"/>
        <v>4.5238095238095246</v>
      </c>
      <c r="ABQ73" s="1">
        <f t="shared" si="3673"/>
        <v>6.7857142857142873E-3</v>
      </c>
      <c r="ABR73" s="1">
        <f t="shared" si="3674"/>
        <v>51.836145398750922</v>
      </c>
      <c r="ABS73" s="1"/>
      <c r="ABT73" s="1"/>
      <c r="ABU73" s="2" t="s">
        <v>11</v>
      </c>
      <c r="ABV73" s="1" t="s">
        <v>80</v>
      </c>
      <c r="ABW73" s="1">
        <v>113</v>
      </c>
      <c r="ABX73" s="2">
        <v>8</v>
      </c>
      <c r="ABY73" s="1">
        <v>5.6000000000000001E-2</v>
      </c>
      <c r="ABZ73" s="1">
        <f t="shared" si="3675"/>
        <v>4.3000000000000003E-2</v>
      </c>
      <c r="ACA73" s="1">
        <f t="shared" si="3676"/>
        <v>1.1964285714285714</v>
      </c>
      <c r="ACB73" s="1">
        <f t="shared" si="3677"/>
        <v>1.7946428571428571E-3</v>
      </c>
      <c r="ACC73" s="1">
        <f t="shared" si="3678"/>
        <v>13.709296348880173</v>
      </c>
      <c r="ACD73" s="1"/>
      <c r="ACE73" s="1"/>
      <c r="ACF73" s="2" t="s">
        <v>11</v>
      </c>
      <c r="ACG73" s="1" t="s">
        <v>81</v>
      </c>
      <c r="ACH73" s="1">
        <v>114</v>
      </c>
      <c r="ACI73" s="2">
        <v>8</v>
      </c>
      <c r="ACJ73" s="1">
        <v>6.9000000000000006E-2</v>
      </c>
      <c r="ACK73" s="1">
        <f t="shared" si="3679"/>
        <v>5.5000000000000007E-2</v>
      </c>
      <c r="ACL73" s="1">
        <f t="shared" si="3680"/>
        <v>1.5519713261648747</v>
      </c>
      <c r="ACM73" s="1">
        <f t="shared" si="3681"/>
        <v>2.3279569892473121E-3</v>
      </c>
      <c r="ACN73" s="1">
        <f t="shared" si="3682"/>
        <v>17.783288817613357</v>
      </c>
      <c r="ACO73" s="1"/>
      <c r="ACP73" s="1"/>
      <c r="ACQ73" s="2" t="s">
        <v>11</v>
      </c>
      <c r="ACR73" s="1" t="s">
        <v>82</v>
      </c>
      <c r="ACS73" s="1">
        <v>115</v>
      </c>
      <c r="ACT73" s="2">
        <v>8</v>
      </c>
      <c r="ACU73" s="1">
        <v>0.08</v>
      </c>
      <c r="ACV73" s="1">
        <f t="shared" si="3683"/>
        <v>6.6000000000000003E-2</v>
      </c>
      <c r="ACW73" s="1">
        <f t="shared" si="3684"/>
        <v>1.9822064056939501</v>
      </c>
      <c r="ACX73" s="1">
        <f t="shared" si="3685"/>
        <v>2.9733096085409251E-3</v>
      </c>
      <c r="ACY73" s="1">
        <f t="shared" si="3686"/>
        <v>22.713144511301341</v>
      </c>
      <c r="ACZ73" s="1"/>
      <c r="ADA73" s="1"/>
      <c r="ADB73" s="2" t="s">
        <v>11</v>
      </c>
      <c r="ADC73" s="1" t="s">
        <v>83</v>
      </c>
      <c r="ADD73" s="1">
        <v>116</v>
      </c>
      <c r="ADE73" s="2">
        <v>8</v>
      </c>
      <c r="ADF73" s="1">
        <v>8.7999999999999995E-2</v>
      </c>
      <c r="ADG73" s="1">
        <f t="shared" si="3687"/>
        <v>7.1999999999999995E-2</v>
      </c>
      <c r="ADH73" s="1">
        <f t="shared" si="3688"/>
        <v>2.1957295373665477</v>
      </c>
      <c r="ADI73" s="1">
        <f t="shared" si="3689"/>
        <v>3.2935943060498217E-3</v>
      </c>
      <c r="ADJ73" s="1">
        <f t="shared" si="3690"/>
        <v>25.159802806953191</v>
      </c>
      <c r="ADK73" s="1"/>
      <c r="ADL73" s="1"/>
      <c r="ADM73" s="2" t="s">
        <v>11</v>
      </c>
      <c r="ADN73" s="1" t="s">
        <v>84</v>
      </c>
      <c r="ADO73" s="1">
        <v>119</v>
      </c>
      <c r="ADP73" s="2">
        <v>8</v>
      </c>
      <c r="ADQ73" s="1">
        <v>0.107</v>
      </c>
      <c r="ADR73" s="1">
        <f t="shared" si="3691"/>
        <v>0.09</v>
      </c>
      <c r="ADS73" s="1">
        <f t="shared" si="3692"/>
        <v>2.3309352517985613</v>
      </c>
      <c r="ADT73" s="1">
        <f t="shared" si="3693"/>
        <v>3.4964028776978419E-3</v>
      </c>
      <c r="ADU73" s="1">
        <f t="shared" si="3694"/>
        <v>26.709059696561997</v>
      </c>
      <c r="ADV73" s="1"/>
      <c r="ADW73" s="1"/>
      <c r="ADX73" s="2" t="s">
        <v>11</v>
      </c>
      <c r="ADY73" s="1" t="s">
        <v>85</v>
      </c>
      <c r="ADZ73" s="1">
        <v>120</v>
      </c>
      <c r="AEA73" s="2">
        <v>8</v>
      </c>
      <c r="AEB73" s="1">
        <v>0.111</v>
      </c>
      <c r="AEC73" s="1">
        <f t="shared" si="3695"/>
        <v>9.4E-2</v>
      </c>
      <c r="AED73" s="1">
        <f t="shared" si="3696"/>
        <v>2.4460431654676262</v>
      </c>
      <c r="AEE73" s="1">
        <f t="shared" si="3697"/>
        <v>3.6690647482014393E-3</v>
      </c>
      <c r="AEF73" s="1">
        <f t="shared" si="3698"/>
        <v>28.028025607503334</v>
      </c>
      <c r="AEG73" s="1"/>
      <c r="AEH73" s="1"/>
      <c r="AEI73" s="2" t="s">
        <v>11</v>
      </c>
      <c r="AEJ73" s="1" t="s">
        <v>86</v>
      </c>
      <c r="AEK73" s="1">
        <v>121</v>
      </c>
      <c r="AEL73" s="2">
        <v>8</v>
      </c>
      <c r="AEM73" s="1">
        <v>0.11700000000000001</v>
      </c>
      <c r="AEN73" s="1">
        <f t="shared" si="3699"/>
        <v>9.9000000000000005E-2</v>
      </c>
      <c r="AEO73" s="1">
        <f t="shared" si="3700"/>
        <v>2.6654676258992809</v>
      </c>
      <c r="AEP73" s="1">
        <f t="shared" si="3701"/>
        <v>3.9982014388489215E-3</v>
      </c>
      <c r="AEQ73" s="1">
        <f t="shared" si="3702"/>
        <v>30.542304375235251</v>
      </c>
      <c r="AER73" s="1"/>
      <c r="AES73" s="1"/>
      <c r="AET73" s="2" t="s">
        <v>11</v>
      </c>
      <c r="AEU73" s="1" t="s">
        <v>87</v>
      </c>
      <c r="AEV73" s="1">
        <v>122</v>
      </c>
      <c r="AEW73" s="2">
        <v>8</v>
      </c>
      <c r="AEX73" s="1">
        <v>0.11700000000000001</v>
      </c>
      <c r="AEY73" s="1">
        <f t="shared" si="3703"/>
        <v>0.1</v>
      </c>
      <c r="AEZ73" s="1">
        <f t="shared" si="3704"/>
        <v>2.6510791366906479</v>
      </c>
      <c r="AFA73" s="1">
        <f t="shared" si="3705"/>
        <v>3.9766187050359718E-3</v>
      </c>
      <c r="AFB73" s="1">
        <f t="shared" si="3706"/>
        <v>30.377433636367584</v>
      </c>
      <c r="AFC73" s="1"/>
      <c r="AFD73" s="1"/>
      <c r="AFE73" s="2" t="s">
        <v>11</v>
      </c>
      <c r="AFF73" s="1" t="s">
        <v>88</v>
      </c>
      <c r="AFG73" s="1">
        <v>123</v>
      </c>
      <c r="AFH73" s="2">
        <v>8</v>
      </c>
      <c r="AFI73" s="1">
        <v>0.12</v>
      </c>
      <c r="AFJ73" s="1">
        <f t="shared" si="3707"/>
        <v>0.10299999999999999</v>
      </c>
      <c r="AFK73" s="1">
        <f t="shared" si="3708"/>
        <v>2.7553956834532376</v>
      </c>
      <c r="AFL73" s="1">
        <f t="shared" si="3709"/>
        <v>4.1330935251798562E-3</v>
      </c>
      <c r="AFM73" s="1">
        <f t="shared" si="3710"/>
        <v>31.572746493158164</v>
      </c>
      <c r="AFN73" s="1"/>
      <c r="AFO73" s="1"/>
      <c r="AFP73" s="2" t="s">
        <v>11</v>
      </c>
      <c r="AFQ73" s="1" t="s">
        <v>89</v>
      </c>
      <c r="AFR73" s="1">
        <v>126</v>
      </c>
      <c r="AFS73" s="2">
        <v>8</v>
      </c>
      <c r="AFT73" s="1">
        <v>0.13800000000000001</v>
      </c>
      <c r="AFU73" s="1">
        <f t="shared" si="3711"/>
        <v>0.12000000000000001</v>
      </c>
      <c r="AFV73" s="1">
        <f t="shared" si="3712"/>
        <v>3.5088967971530254</v>
      </c>
      <c r="AFW73" s="1">
        <f t="shared" si="3713"/>
        <v>5.2633451957295385E-3</v>
      </c>
      <c r="AFX73" s="1">
        <f t="shared" si="3714"/>
        <v>40.206751325212082</v>
      </c>
      <c r="AFY73" s="1"/>
      <c r="AFZ73" s="1"/>
      <c r="AGA73" s="2" t="s">
        <v>11</v>
      </c>
      <c r="AGB73" s="1" t="s">
        <v>90</v>
      </c>
      <c r="AGC73" s="1">
        <v>127</v>
      </c>
      <c r="AGD73" s="2">
        <v>8</v>
      </c>
      <c r="AGE73" s="1">
        <v>5.6000000000000001E-2</v>
      </c>
      <c r="AGF73" s="1">
        <f t="shared" si="3715"/>
        <v>4.1000000000000002E-2</v>
      </c>
      <c r="AGG73" s="1">
        <f t="shared" si="3716"/>
        <v>1.6195286195286196</v>
      </c>
      <c r="AGH73" s="1">
        <f t="shared" si="3717"/>
        <v>2.4292929292929295E-3</v>
      </c>
      <c r="AGI73" s="1">
        <f t="shared" si="3718"/>
        <v>18.55739516827159</v>
      </c>
      <c r="AGJ73" s="1"/>
      <c r="AGK73" s="1"/>
      <c r="AGL73" s="2" t="s">
        <v>11</v>
      </c>
      <c r="AGM73" s="1" t="s">
        <v>91</v>
      </c>
      <c r="AGN73" s="1">
        <v>128</v>
      </c>
      <c r="AGO73" s="2">
        <v>8</v>
      </c>
      <c r="AGP73" s="1">
        <v>6.6000000000000003E-2</v>
      </c>
      <c r="AGQ73" s="1">
        <f t="shared" si="3719"/>
        <v>5.1000000000000004E-2</v>
      </c>
      <c r="AGR73" s="1">
        <f t="shared" si="3720"/>
        <v>1.9866220735785953</v>
      </c>
      <c r="AGS73" s="1">
        <f t="shared" si="3721"/>
        <v>2.9799331103678929E-3</v>
      </c>
      <c r="AGT73" s="1">
        <f t="shared" si="3722"/>
        <v>22.763741513959474</v>
      </c>
      <c r="AGU73" s="1"/>
      <c r="AGV73" s="1"/>
      <c r="AGW73" s="2" t="s">
        <v>11</v>
      </c>
      <c r="AGX73" s="1" t="s">
        <v>92</v>
      </c>
      <c r="AGY73" s="1">
        <v>129</v>
      </c>
      <c r="AGZ73" s="2">
        <v>8</v>
      </c>
      <c r="AHA73" s="1">
        <v>7.0000000000000007E-2</v>
      </c>
      <c r="AHB73" s="1">
        <f t="shared" si="3723"/>
        <v>5.6000000000000008E-2</v>
      </c>
      <c r="AHC73" s="1">
        <f t="shared" si="3724"/>
        <v>2.2392026578073096</v>
      </c>
      <c r="AHD73" s="1">
        <f t="shared" si="3725"/>
        <v>3.3588039867109647E-3</v>
      </c>
      <c r="AHE73" s="1">
        <f t="shared" si="3726"/>
        <v>25.65794026836582</v>
      </c>
      <c r="AHF73" s="1"/>
      <c r="AHG73" s="1"/>
      <c r="AHH73" s="2" t="s">
        <v>11</v>
      </c>
      <c r="AHI73" s="1" t="s">
        <v>93</v>
      </c>
      <c r="AHJ73" s="1">
        <v>130</v>
      </c>
      <c r="AHK73" s="2">
        <v>8</v>
      </c>
      <c r="AHL73" s="1">
        <v>7.5999999999999998E-2</v>
      </c>
      <c r="AHM73" s="1">
        <f t="shared" si="3727"/>
        <v>6.2E-2</v>
      </c>
      <c r="AHN73" s="1">
        <f t="shared" si="3728"/>
        <v>2.4381270903010033</v>
      </c>
      <c r="AHO73" s="1">
        <f t="shared" si="3729"/>
        <v>3.6571906354515051E-3</v>
      </c>
      <c r="AHP73" s="1">
        <f t="shared" si="3730"/>
        <v>27.937319130768444</v>
      </c>
      <c r="AHQ73" s="1"/>
      <c r="AHR73" s="1"/>
      <c r="AHS73" s="2" t="s">
        <v>11</v>
      </c>
      <c r="AHT73" s="1" t="s">
        <v>94</v>
      </c>
      <c r="AHU73" s="1">
        <v>133</v>
      </c>
      <c r="AHV73" s="2">
        <v>8</v>
      </c>
      <c r="AHW73" s="1">
        <v>9.7000000000000003E-2</v>
      </c>
      <c r="AHX73" s="1">
        <f t="shared" si="3731"/>
        <v>8.1000000000000003E-2</v>
      </c>
      <c r="AHY73" s="1">
        <f t="shared" si="3732"/>
        <v>3.0863787375415286</v>
      </c>
      <c r="AHZ73" s="1">
        <f t="shared" si="3733"/>
        <v>4.6295681063122929E-3</v>
      </c>
      <c r="AIA73" s="1">
        <f t="shared" si="3734"/>
        <v>35.365321230432997</v>
      </c>
      <c r="AIB73" s="1"/>
      <c r="AIC73" s="1"/>
      <c r="AID73" s="2" t="s">
        <v>11</v>
      </c>
      <c r="AIE73" s="1" t="s">
        <v>95</v>
      </c>
      <c r="AIF73" s="1">
        <v>134</v>
      </c>
      <c r="AIG73" s="2">
        <v>8</v>
      </c>
      <c r="AIH73" s="1">
        <v>9.9000000000000005E-2</v>
      </c>
      <c r="AII73" s="1">
        <f t="shared" si="3735"/>
        <v>8.2000000000000003E-2</v>
      </c>
      <c r="AIJ73" s="1">
        <f t="shared" si="3736"/>
        <v>3.1063122923588042</v>
      </c>
      <c r="AIK73" s="1">
        <f t="shared" si="3737"/>
        <v>4.6594684385382066E-3</v>
      </c>
      <c r="AIL73" s="1">
        <f t="shared" si="3738"/>
        <v>35.593730194246341</v>
      </c>
      <c r="AIM73" s="1"/>
      <c r="AIN73" s="1"/>
      <c r="AIO73" s="2" t="s">
        <v>11</v>
      </c>
      <c r="AIP73" s="1" t="s">
        <v>96</v>
      </c>
      <c r="AIQ73" s="1">
        <v>135</v>
      </c>
      <c r="AIR73" s="2">
        <v>8</v>
      </c>
      <c r="AIS73" s="1">
        <v>9.8000000000000004E-2</v>
      </c>
      <c r="AIT73" s="1">
        <f t="shared" si="3739"/>
        <v>8.4000000000000005E-2</v>
      </c>
      <c r="AIU73" s="1">
        <f t="shared" si="3740"/>
        <v>3.2152317880794703</v>
      </c>
      <c r="AIV73" s="1">
        <f t="shared" si="3741"/>
        <v>4.8228476821192056E-3</v>
      </c>
      <c r="AIW73" s="1">
        <f t="shared" si="3742"/>
        <v>36.841786016937256</v>
      </c>
      <c r="AIX73" s="1"/>
      <c r="AIY73" s="1"/>
      <c r="AIZ73" s="2" t="s">
        <v>11</v>
      </c>
      <c r="AJA73" s="1" t="s">
        <v>97</v>
      </c>
      <c r="AJB73" s="1">
        <v>136</v>
      </c>
      <c r="AJC73" s="2">
        <v>8</v>
      </c>
      <c r="AJD73" s="1">
        <v>0.104</v>
      </c>
      <c r="AJE73" s="1">
        <f t="shared" si="3743"/>
        <v>8.7999999999999995E-2</v>
      </c>
      <c r="AJF73" s="1">
        <f t="shared" si="3744"/>
        <v>3.3377483443708607</v>
      </c>
      <c r="AJG73" s="1">
        <f t="shared" si="3745"/>
        <v>5.0066225165562913E-3</v>
      </c>
      <c r="AJH73" s="1">
        <f t="shared" si="3746"/>
        <v>38.245643980507467</v>
      </c>
      <c r="AJI73" s="1"/>
      <c r="AJJ73" s="1"/>
      <c r="AJK73" s="2" t="s">
        <v>11</v>
      </c>
      <c r="AJL73" s="1" t="s">
        <v>98</v>
      </c>
      <c r="AJM73" s="1">
        <v>140</v>
      </c>
      <c r="AJN73" s="2">
        <v>8</v>
      </c>
      <c r="AJO73" s="1">
        <v>0.122</v>
      </c>
      <c r="AJP73" s="1">
        <f t="shared" si="3747"/>
        <v>0.106</v>
      </c>
      <c r="AJQ73" s="1">
        <f t="shared" si="3748"/>
        <v>3.9869281045751634</v>
      </c>
      <c r="AJR73" s="1">
        <f t="shared" si="3749"/>
        <v>5.9803921568627452E-3</v>
      </c>
      <c r="AJS73" s="1">
        <f t="shared" si="3750"/>
        <v>45.684280877743319</v>
      </c>
      <c r="AJT73" s="1"/>
      <c r="AJU73" s="1"/>
      <c r="AJV73" s="2" t="s">
        <v>11</v>
      </c>
      <c r="AJW73" s="1" t="s">
        <v>99</v>
      </c>
      <c r="AJX73" s="1">
        <v>141</v>
      </c>
      <c r="AJY73" s="2">
        <v>8</v>
      </c>
      <c r="AJZ73" s="1">
        <v>3.9E-2</v>
      </c>
      <c r="AKA73" s="1">
        <f t="shared" si="3751"/>
        <v>1.9E-2</v>
      </c>
      <c r="AKB73" s="1">
        <f t="shared" si="3752"/>
        <v>0.78644067796610173</v>
      </c>
      <c r="AKC73" s="1">
        <f t="shared" si="3753"/>
        <v>1.1796610169491526E-3</v>
      </c>
      <c r="AKD73" s="1">
        <f t="shared" si="3754"/>
        <v>9.0114433678042616</v>
      </c>
      <c r="AKE73" s="1"/>
      <c r="AKF73" s="1"/>
      <c r="AKG73" s="2" t="s">
        <v>11</v>
      </c>
      <c r="AKH73" s="1" t="s">
        <v>100</v>
      </c>
      <c r="AKI73" s="1">
        <v>143</v>
      </c>
      <c r="AKJ73" s="2">
        <v>8</v>
      </c>
      <c r="AKK73" s="1">
        <v>6.0999999999999999E-2</v>
      </c>
      <c r="AKL73" s="1">
        <f t="shared" si="3755"/>
        <v>3.9E-2</v>
      </c>
      <c r="AKM73" s="1">
        <f t="shared" si="3756"/>
        <v>1.4542372881355934</v>
      </c>
      <c r="AKN73" s="1">
        <f t="shared" si="3757"/>
        <v>2.1813559322033903E-3</v>
      </c>
      <c r="AKO73" s="1">
        <f t="shared" si="3758"/>
        <v>16.663401744775985</v>
      </c>
      <c r="AKP73" s="1"/>
      <c r="AKQ73" s="1"/>
      <c r="AKR73" s="2" t="s">
        <v>11</v>
      </c>
      <c r="AKS73" s="1" t="s">
        <v>101</v>
      </c>
      <c r="AKT73" s="1">
        <v>144</v>
      </c>
      <c r="AKU73" s="2">
        <v>8</v>
      </c>
      <c r="AKV73" s="1">
        <v>6.9000000000000006E-2</v>
      </c>
      <c r="AKW73" s="1">
        <f t="shared" si="3759"/>
        <v>4.6000000000000006E-2</v>
      </c>
      <c r="AKX73" s="1">
        <f t="shared" si="3760"/>
        <v>1.6610169491525428</v>
      </c>
      <c r="AKY73" s="1">
        <f t="shared" si="3761"/>
        <v>2.4915254237288143E-3</v>
      </c>
      <c r="AKZ73" s="1">
        <f t="shared" si="3762"/>
        <v>19.032789871655556</v>
      </c>
      <c r="ALA73" s="1"/>
      <c r="ALB73" s="1"/>
      <c r="ALC73" s="2" t="s">
        <v>11</v>
      </c>
      <c r="ALD73" s="1" t="s">
        <v>102</v>
      </c>
      <c r="ALE73" s="1">
        <v>147</v>
      </c>
      <c r="ALF73" s="2">
        <v>8</v>
      </c>
      <c r="ALG73" s="1">
        <v>0.08</v>
      </c>
      <c r="ALH73" s="1">
        <f t="shared" si="3763"/>
        <v>5.4000000000000006E-2</v>
      </c>
      <c r="ALI73" s="1">
        <f t="shared" si="3764"/>
        <v>1.9355932203389834</v>
      </c>
      <c r="ALJ73" s="1">
        <f t="shared" si="3765"/>
        <v>2.9033898305084751E-3</v>
      </c>
      <c r="ALK73" s="1">
        <f t="shared" si="3766"/>
        <v>22.179026564725145</v>
      </c>
      <c r="ALL73" s="1"/>
      <c r="ALM73" s="1"/>
      <c r="ALN73" s="2" t="s">
        <v>11</v>
      </c>
      <c r="ALO73" s="1" t="s">
        <v>103</v>
      </c>
      <c r="ALP73" s="1">
        <v>148</v>
      </c>
      <c r="ALQ73" s="2">
        <v>8</v>
      </c>
      <c r="ALR73" s="1">
        <v>8.2000000000000003E-2</v>
      </c>
      <c r="ALS73" s="1">
        <f t="shared" si="3767"/>
        <v>5.7000000000000002E-2</v>
      </c>
      <c r="ALT73" s="1">
        <f t="shared" si="3768"/>
        <v>1.9455782312925172</v>
      </c>
      <c r="ALU73" s="1">
        <f t="shared" si="3769"/>
        <v>2.9183673469387757E-3</v>
      </c>
      <c r="ALV73" s="1">
        <f t="shared" si="3770"/>
        <v>22.293439976004152</v>
      </c>
      <c r="ALW73" s="1"/>
      <c r="ALX73" s="1"/>
      <c r="ALY73" s="2" t="s">
        <v>11</v>
      </c>
      <c r="ALZ73" s="1" t="s">
        <v>104</v>
      </c>
      <c r="AMA73" s="1">
        <v>149</v>
      </c>
      <c r="AMB73" s="2">
        <v>8</v>
      </c>
      <c r="AMC73" s="1">
        <v>8.1000000000000003E-2</v>
      </c>
      <c r="AMD73" s="1">
        <f t="shared" si="3771"/>
        <v>6.0999999999999999E-2</v>
      </c>
      <c r="AME73" s="1">
        <f t="shared" si="3772"/>
        <v>2.1678082191780819</v>
      </c>
      <c r="AMF73" s="1">
        <f t="shared" si="3773"/>
        <v>3.2517123287671228E-3</v>
      </c>
      <c r="AMG73" s="1">
        <f t="shared" si="3774"/>
        <v>24.839865925940725</v>
      </c>
      <c r="AMH73" s="1"/>
      <c r="AMI73" s="1"/>
      <c r="AMJ73" s="2" t="s">
        <v>11</v>
      </c>
      <c r="AMK73" s="1" t="s">
        <v>105</v>
      </c>
      <c r="AML73" s="1">
        <v>150</v>
      </c>
      <c r="AMM73" s="2">
        <v>8</v>
      </c>
      <c r="AMN73" s="1">
        <v>8.6999999999999994E-2</v>
      </c>
      <c r="AMO73" s="1">
        <f t="shared" si="3775"/>
        <v>6.7999999999999991E-2</v>
      </c>
      <c r="AMP73" s="1">
        <f t="shared" si="3776"/>
        <v>2.3013698630136985</v>
      </c>
      <c r="AMQ73" s="1">
        <f t="shared" si="3777"/>
        <v>3.4520547945205479E-3</v>
      </c>
      <c r="AMR73" s="1">
        <f t="shared" si="3778"/>
        <v>26.370284205738024</v>
      </c>
      <c r="AMS73" s="1"/>
      <c r="AMT73" s="1"/>
      <c r="AMU73" s="2" t="s">
        <v>11</v>
      </c>
      <c r="AMV73" s="1" t="s">
        <v>106</v>
      </c>
      <c r="AMW73" s="1">
        <v>151</v>
      </c>
      <c r="AMX73" s="2">
        <v>8</v>
      </c>
      <c r="AMY73" s="1">
        <v>9.2999999999999999E-2</v>
      </c>
      <c r="AMZ73" s="1">
        <f t="shared" si="3779"/>
        <v>7.2999999999999995E-2</v>
      </c>
      <c r="ANA73" s="1">
        <f t="shared" si="3780"/>
        <v>2.4246575342465753</v>
      </c>
      <c r="ANB73" s="1">
        <f t="shared" si="3781"/>
        <v>3.6369863013698631E-3</v>
      </c>
      <c r="ANC73" s="1">
        <f t="shared" si="3782"/>
        <v>27.782978002473993</v>
      </c>
      <c r="AND73" s="1"/>
      <c r="ANE73" s="1"/>
      <c r="ANF73" s="2" t="s">
        <v>11</v>
      </c>
      <c r="ANG73" s="1" t="s">
        <v>107</v>
      </c>
      <c r="ANH73" s="1">
        <v>154</v>
      </c>
      <c r="ANI73" s="2">
        <v>8</v>
      </c>
      <c r="ANJ73" s="1">
        <v>9.8000000000000004E-2</v>
      </c>
      <c r="ANK73" s="1">
        <f t="shared" si="3783"/>
        <v>7.9000000000000001E-2</v>
      </c>
      <c r="ANL73" s="1">
        <f t="shared" si="3784"/>
        <v>2.6241379310344826</v>
      </c>
      <c r="ANM73" s="1">
        <f t="shared" si="3785"/>
        <v>3.9362068965517237E-3</v>
      </c>
      <c r="ANN73" s="1">
        <f t="shared" si="3786"/>
        <v>30.068727390832603</v>
      </c>
      <c r="ANO73" s="1"/>
      <c r="ANP73" s="1"/>
      <c r="ANQ73" s="2" t="s">
        <v>11</v>
      </c>
      <c r="ANR73" s="1" t="s">
        <v>108</v>
      </c>
      <c r="ANS73" s="1">
        <v>155</v>
      </c>
      <c r="ANT73" s="2">
        <v>8</v>
      </c>
      <c r="ANU73" s="1">
        <v>4.3999999999999997E-2</v>
      </c>
      <c r="ANV73" s="1">
        <f t="shared" si="3787"/>
        <v>2.3999999999999997E-2</v>
      </c>
      <c r="ANW73" s="1">
        <f t="shared" si="4254"/>
        <v>0.56996587030716706</v>
      </c>
      <c r="ANX73" s="1">
        <f t="shared" si="3788"/>
        <v>8.5494880546075063E-4</v>
      </c>
      <c r="ANY73" s="1">
        <f t="shared" si="3789"/>
        <v>6.5309632445992234</v>
      </c>
      <c r="ANZ73" s="1"/>
      <c r="AOA73" s="1"/>
      <c r="AOB73" s="2" t="s">
        <v>11</v>
      </c>
      <c r="AOC73" s="1" t="s">
        <v>109</v>
      </c>
      <c r="AOD73" s="1">
        <v>156</v>
      </c>
      <c r="AOE73" s="2">
        <v>8</v>
      </c>
      <c r="AOF73" s="1">
        <v>5.8000000000000003E-2</v>
      </c>
      <c r="AOG73" s="1">
        <f t="shared" si="3790"/>
        <v>3.7000000000000005E-2</v>
      </c>
      <c r="AOH73" s="1">
        <f t="shared" si="3791"/>
        <v>1.050847457627119</v>
      </c>
      <c r="AOI73" s="1">
        <f t="shared" si="3792"/>
        <v>1.5762711864406784E-3</v>
      </c>
      <c r="AOJ73" s="1">
        <f t="shared" si="3793"/>
        <v>12.041152775945353</v>
      </c>
      <c r="AOK73" s="1"/>
      <c r="AOL73" s="1"/>
      <c r="AOM73" s="2" t="s">
        <v>11</v>
      </c>
      <c r="AON73" s="1" t="s">
        <v>110</v>
      </c>
      <c r="AOO73" s="1">
        <v>157</v>
      </c>
      <c r="AOP73" s="2">
        <v>8</v>
      </c>
      <c r="AOQ73" s="1">
        <v>5.8000000000000003E-2</v>
      </c>
      <c r="AOR73" s="1">
        <f t="shared" si="3794"/>
        <v>4.4000000000000004E-2</v>
      </c>
      <c r="AOS73" s="1">
        <f t="shared" si="3795"/>
        <v>1.4539249146757682</v>
      </c>
      <c r="AOT73" s="1">
        <f t="shared" si="3796"/>
        <v>2.1808873720136524E-3</v>
      </c>
      <c r="AOU73" s="1">
        <f t="shared" si="3797"/>
        <v>16.659822408378865</v>
      </c>
      <c r="AOV73" s="1"/>
      <c r="AOW73" s="1"/>
      <c r="AOX73" s="2" t="s">
        <v>11</v>
      </c>
      <c r="AOY73" s="1" t="s">
        <v>111</v>
      </c>
      <c r="AOZ73" s="1">
        <v>158</v>
      </c>
      <c r="APA73" s="2">
        <v>8</v>
      </c>
      <c r="APB73" s="1">
        <v>7.3999999999999996E-2</v>
      </c>
      <c r="APC73" s="1">
        <f t="shared" si="3798"/>
        <v>5.3999999999999992E-2</v>
      </c>
      <c r="APD73" s="1">
        <f t="shared" si="3799"/>
        <v>1.5410958904109586</v>
      </c>
      <c r="APE73" s="1">
        <f t="shared" si="3800"/>
        <v>2.311643835616438E-3</v>
      </c>
      <c r="APF73" s="1">
        <f t="shared" si="3801"/>
        <v>17.658672459199568</v>
      </c>
      <c r="APG73" s="1"/>
      <c r="APH73" s="1"/>
      <c r="API73" s="2" t="s">
        <v>11</v>
      </c>
      <c r="APJ73" s="1" t="s">
        <v>112</v>
      </c>
      <c r="APK73" s="1">
        <v>161</v>
      </c>
      <c r="APL73" s="2">
        <v>8</v>
      </c>
      <c r="APM73" s="1">
        <v>7.5999999999999998E-2</v>
      </c>
      <c r="APN73" s="1">
        <f t="shared" si="2951"/>
        <v>0.06</v>
      </c>
      <c r="APO73" s="1">
        <f t="shared" si="3802"/>
        <v>1.901023890784983</v>
      </c>
      <c r="APP73" s="1">
        <f t="shared" si="3803"/>
        <v>2.8515358361774746E-3</v>
      </c>
      <c r="APQ73" s="1">
        <f t="shared" si="3804"/>
        <v>21.782913336777057</v>
      </c>
      <c r="APR73" s="1"/>
      <c r="APS73" s="1"/>
      <c r="APT73" s="2" t="s">
        <v>11</v>
      </c>
      <c r="APU73" s="1" t="s">
        <v>113</v>
      </c>
      <c r="APV73" s="1">
        <v>162</v>
      </c>
      <c r="APW73" s="2">
        <v>8</v>
      </c>
      <c r="APX73" s="1">
        <v>7.2999999999999995E-2</v>
      </c>
      <c r="APY73" s="1">
        <f t="shared" si="3805"/>
        <v>6.7999999999999991E-2</v>
      </c>
      <c r="APZ73" s="1">
        <f t="shared" si="3806"/>
        <v>2.6597938144329896</v>
      </c>
      <c r="AQA73" s="1">
        <f t="shared" si="3807"/>
        <v>3.9896907216494847E-3</v>
      </c>
      <c r="AQB73" s="1">
        <f t="shared" si="3808"/>
        <v>30.477290913774546</v>
      </c>
      <c r="AQC73" s="1"/>
      <c r="AQD73" s="1"/>
      <c r="AQE73" s="2" t="s">
        <v>11</v>
      </c>
      <c r="AQF73" s="1" t="s">
        <v>114</v>
      </c>
      <c r="AQG73" s="1">
        <v>163</v>
      </c>
      <c r="AQH73" s="2">
        <v>8</v>
      </c>
      <c r="AQI73" s="1">
        <v>9.0999999999999998E-2</v>
      </c>
      <c r="AQJ73" s="1">
        <f t="shared" si="3809"/>
        <v>7.4999999999999997E-2</v>
      </c>
      <c r="AQK73" s="1">
        <f t="shared" si="3810"/>
        <v>2.2876712328767121</v>
      </c>
      <c r="AQL73" s="1">
        <f t="shared" si="3811"/>
        <v>3.4315068493150683E-3</v>
      </c>
      <c r="AQM73" s="1">
        <f t="shared" si="3812"/>
        <v>26.213318228322915</v>
      </c>
      <c r="AQN73" s="1"/>
      <c r="AQO73" s="1"/>
      <c r="AQP73" s="2" t="s">
        <v>11</v>
      </c>
      <c r="AQQ73" s="1" t="s">
        <v>115</v>
      </c>
      <c r="AQR73" s="1">
        <v>169</v>
      </c>
      <c r="AQS73" s="2">
        <v>8</v>
      </c>
      <c r="AQT73" s="1">
        <v>7.9000000000000001E-2</v>
      </c>
      <c r="AQU73" s="1">
        <f t="shared" si="3813"/>
        <v>8.6999999999999994E-2</v>
      </c>
      <c r="AQV73" s="1">
        <f t="shared" si="3814"/>
        <v>3.5221843003412965</v>
      </c>
      <c r="AQW73" s="1">
        <f t="shared" si="3815"/>
        <v>5.2832764505119445E-3</v>
      </c>
      <c r="AQX73" s="1">
        <f t="shared" si="3816"/>
        <v>40.359006397762869</v>
      </c>
      <c r="AQY73" s="1"/>
      <c r="AQZ73" s="1"/>
      <c r="ARA73" s="2" t="s">
        <v>11</v>
      </c>
      <c r="ARB73" s="1" t="s">
        <v>116</v>
      </c>
      <c r="ARC73" s="1">
        <v>170</v>
      </c>
      <c r="ARD73" s="2">
        <v>8</v>
      </c>
      <c r="ARE73" s="1">
        <v>0.03</v>
      </c>
      <c r="ARF73" s="1">
        <f t="shared" si="3817"/>
        <v>2.4E-2</v>
      </c>
      <c r="ARG73" s="1">
        <f t="shared" si="3818"/>
        <v>0.54761904761904767</v>
      </c>
      <c r="ARH73" s="1">
        <f t="shared" si="3819"/>
        <v>8.2142857142857148E-4</v>
      </c>
      <c r="ARI73" s="1">
        <f t="shared" si="3820"/>
        <v>6.2749018114277417</v>
      </c>
      <c r="ARJ73" s="1"/>
      <c r="ARK73" s="1"/>
      <c r="ARL73" s="2" t="s">
        <v>11</v>
      </c>
      <c r="ARM73" s="1" t="s">
        <v>117</v>
      </c>
      <c r="ARN73" s="1">
        <v>171</v>
      </c>
      <c r="ARO73" s="2">
        <v>8</v>
      </c>
      <c r="ARP73" s="1">
        <v>4.5999999999999999E-2</v>
      </c>
      <c r="ARQ73" s="1">
        <f t="shared" si="3821"/>
        <v>0.04</v>
      </c>
      <c r="ARR73" s="1">
        <f t="shared" si="3822"/>
        <v>1.1815068493150687</v>
      </c>
      <c r="ARS73" s="1">
        <f t="shared" si="3823"/>
        <v>1.772260273972603E-3</v>
      </c>
      <c r="ART73" s="1">
        <f t="shared" si="3824"/>
        <v>13.538315552053005</v>
      </c>
      <c r="ARU73" s="1"/>
      <c r="ARV73" s="1"/>
      <c r="ARW73" s="2" t="s">
        <v>11</v>
      </c>
      <c r="ARX73" s="1" t="s">
        <v>118</v>
      </c>
      <c r="ARY73" s="1">
        <v>172</v>
      </c>
      <c r="ARZ73" s="2">
        <v>8</v>
      </c>
      <c r="ASA73" s="1">
        <v>6.2E-2</v>
      </c>
      <c r="ASB73" s="1">
        <f t="shared" si="3825"/>
        <v>4.1999999999999996E-2</v>
      </c>
      <c r="ASC73" s="1">
        <f t="shared" si="3826"/>
        <v>0.67118644067796596</v>
      </c>
      <c r="ASD73" s="1">
        <f t="shared" si="3827"/>
        <v>1.006779661016949E-3</v>
      </c>
      <c r="ASE73" s="1">
        <f t="shared" si="3828"/>
        <v>7.6908008052812225</v>
      </c>
      <c r="ASF73" s="1"/>
      <c r="ASG73" s="1"/>
      <c r="ASH73" s="2" t="s">
        <v>11</v>
      </c>
      <c r="ASI73" s="1" t="s">
        <v>119</v>
      </c>
      <c r="ASJ73" s="1">
        <v>173</v>
      </c>
      <c r="ASK73" s="2">
        <v>8</v>
      </c>
      <c r="ASL73" s="1">
        <v>0.05</v>
      </c>
      <c r="ASM73" s="1">
        <f t="shared" si="3829"/>
        <v>4.7E-2</v>
      </c>
      <c r="ASN73" s="1">
        <f t="shared" si="3830"/>
        <v>1.3767123287671232</v>
      </c>
      <c r="ASO73" s="1">
        <f t="shared" si="3831"/>
        <v>2.065068493150685E-3</v>
      </c>
      <c r="ASP73" s="1">
        <f t="shared" si="3832"/>
        <v>15.775080730218283</v>
      </c>
      <c r="ASQ73" s="1"/>
      <c r="ASR73" s="1"/>
      <c r="ASS73" s="2" t="s">
        <v>11</v>
      </c>
      <c r="AST73" s="1" t="s">
        <v>120</v>
      </c>
      <c r="ASU73" s="1">
        <v>176</v>
      </c>
      <c r="ASV73" s="2">
        <v>8</v>
      </c>
      <c r="ASW73" s="1">
        <v>6.7000000000000004E-2</v>
      </c>
      <c r="ASX73" s="1">
        <f t="shared" si="3833"/>
        <v>6.0000000000000005E-2</v>
      </c>
      <c r="ASY73" s="1">
        <f t="shared" si="3834"/>
        <v>1.6219931271477666</v>
      </c>
      <c r="ASZ73" s="1">
        <f t="shared" si="3835"/>
        <v>2.43298969072165E-3</v>
      </c>
      <c r="ATA73" s="1">
        <f t="shared" si="3836"/>
        <v>18.585634769123498</v>
      </c>
      <c r="ATB73" s="1"/>
      <c r="ATC73" s="1"/>
      <c r="ATD73" s="2" t="s">
        <v>11</v>
      </c>
      <c r="ATE73" s="1" t="s">
        <v>121</v>
      </c>
      <c r="ATF73" s="1">
        <v>180</v>
      </c>
      <c r="ATG73" s="2">
        <v>8</v>
      </c>
      <c r="ATH73" s="1">
        <v>9.0999999999999998E-2</v>
      </c>
      <c r="ATI73" s="1">
        <f t="shared" si="3837"/>
        <v>6.9999999999999993E-2</v>
      </c>
      <c r="ATJ73" s="1">
        <f t="shared" si="3838"/>
        <v>1.4013840830449826</v>
      </c>
      <c r="ATK73" s="1">
        <f t="shared" si="3839"/>
        <v>2.102076124567474E-3</v>
      </c>
      <c r="ATL73" s="1">
        <f t="shared" si="3840"/>
        <v>16.05778243002646</v>
      </c>
      <c r="ATM73" s="1"/>
      <c r="ATN73" s="1"/>
      <c r="ATO73" s="2" t="s">
        <v>11</v>
      </c>
      <c r="ATP73" s="1" t="s">
        <v>122</v>
      </c>
      <c r="ATQ73" s="1">
        <v>183</v>
      </c>
      <c r="ATR73" s="2">
        <v>8</v>
      </c>
      <c r="ATS73" s="1">
        <v>7.0000000000000007E-2</v>
      </c>
      <c r="ATT73" s="1">
        <f t="shared" si="3841"/>
        <v>6.9000000000000006E-2</v>
      </c>
      <c r="ATU73" s="1">
        <f t="shared" si="3842"/>
        <v>2.0821917808219181</v>
      </c>
      <c r="ATV73" s="1">
        <f t="shared" si="3843"/>
        <v>3.1232876712328772E-3</v>
      </c>
      <c r="ATW73" s="1">
        <f t="shared" si="3844"/>
        <v>23.85882856709631</v>
      </c>
      <c r="ATX73" s="1"/>
      <c r="ATY73" s="1"/>
      <c r="ATZ73" s="2" t="s">
        <v>11</v>
      </c>
      <c r="AUA73" s="1" t="s">
        <v>123</v>
      </c>
      <c r="AUB73" s="1">
        <v>184</v>
      </c>
      <c r="AUC73" s="2">
        <v>8</v>
      </c>
      <c r="AUD73" s="1">
        <v>2.5999999999999999E-2</v>
      </c>
      <c r="AUE73" s="1">
        <f t="shared" si="3845"/>
        <v>9.9999999999999985E-3</v>
      </c>
      <c r="AUF73" s="1">
        <f t="shared" si="3846"/>
        <v>4.6931407942238233E-2</v>
      </c>
      <c r="AUG73" s="1">
        <f t="shared" si="3847"/>
        <v>7.0397111913357349E-5</v>
      </c>
      <c r="AUH73" s="1">
        <f t="shared" si="3848"/>
        <v>0.53776430529580044</v>
      </c>
      <c r="AUI73" s="1"/>
      <c r="AUJ73" s="1"/>
      <c r="AUK73" s="2" t="s">
        <v>11</v>
      </c>
      <c r="AUL73" s="1" t="s">
        <v>124</v>
      </c>
      <c r="AUM73" s="1">
        <v>185</v>
      </c>
      <c r="AUN73" s="2">
        <v>8</v>
      </c>
      <c r="AUO73" s="1">
        <v>4.2000000000000003E-2</v>
      </c>
      <c r="AUP73" s="1">
        <f t="shared" si="3849"/>
        <v>3.7000000000000005E-2</v>
      </c>
      <c r="AUQ73" s="1">
        <f t="shared" si="3850"/>
        <v>1.1660649819494586</v>
      </c>
      <c r="AUR73" s="1">
        <f t="shared" si="3851"/>
        <v>1.7490974729241879E-3</v>
      </c>
      <c r="AUS73" s="1">
        <f t="shared" si="3852"/>
        <v>13.361374662349514</v>
      </c>
      <c r="AUT73" s="1"/>
      <c r="AUU73" s="1"/>
      <c r="AUV73" s="2" t="s">
        <v>11</v>
      </c>
      <c r="AUW73" s="1" t="s">
        <v>125</v>
      </c>
      <c r="AUX73" s="1">
        <v>186</v>
      </c>
      <c r="AUY73" s="2">
        <v>8</v>
      </c>
      <c r="AUZ73" s="1">
        <v>0.53</v>
      </c>
      <c r="AVA73" s="1">
        <f t="shared" si="3002"/>
        <v>0.52</v>
      </c>
      <c r="AVB73" s="1">
        <f t="shared" si="3853"/>
        <v>18.635379061371843</v>
      </c>
      <c r="AVC73" s="1">
        <f t="shared" si="3854"/>
        <v>2.7953068592057765E-2</v>
      </c>
      <c r="AVD73" s="1">
        <f t="shared" si="3855"/>
        <v>213.53379568745569</v>
      </c>
      <c r="AVE73" s="1"/>
      <c r="AVF73" s="1"/>
      <c r="AVG73" s="2" t="s">
        <v>11</v>
      </c>
      <c r="AVH73" s="1" t="s">
        <v>126</v>
      </c>
      <c r="AVI73" s="1">
        <v>187</v>
      </c>
      <c r="AVJ73" s="2">
        <v>8</v>
      </c>
      <c r="AVK73" s="1">
        <v>6.4000000000000001E-2</v>
      </c>
      <c r="AVL73" s="1">
        <f t="shared" si="3856"/>
        <v>5.3999999999999999E-2</v>
      </c>
      <c r="AVM73" s="1">
        <f t="shared" si="3857"/>
        <v>1.9280575539568348</v>
      </c>
      <c r="AVN73" s="1">
        <f t="shared" si="3858"/>
        <v>2.8920863309352522E-3</v>
      </c>
      <c r="AVO73" s="1">
        <f t="shared" si="3859"/>
        <v>22.092679008267336</v>
      </c>
      <c r="AVP73" s="1"/>
      <c r="AVQ73" s="1"/>
      <c r="AVR73" s="2" t="s">
        <v>11</v>
      </c>
      <c r="AVS73" s="1" t="s">
        <v>127</v>
      </c>
      <c r="AVT73" s="1">
        <v>190</v>
      </c>
      <c r="AVU73" s="2">
        <v>8</v>
      </c>
      <c r="AVV73" s="1">
        <v>7.4999999999999997E-2</v>
      </c>
      <c r="AVW73" s="1">
        <f t="shared" si="3860"/>
        <v>6.4000000000000001E-2</v>
      </c>
      <c r="AVX73" s="1">
        <f t="shared" si="3861"/>
        <v>2.3297491039426523</v>
      </c>
      <c r="AVY73" s="1">
        <f t="shared" si="3862"/>
        <v>3.4946236559139786E-3</v>
      </c>
      <c r="AVZ73" s="1">
        <f t="shared" si="3863"/>
        <v>26.695468201960004</v>
      </c>
      <c r="AWA73" s="1"/>
      <c r="AWB73" s="1"/>
      <c r="AWC73" s="2" t="s">
        <v>11</v>
      </c>
      <c r="AWD73" s="1" t="s">
        <v>128</v>
      </c>
      <c r="AWE73" s="1">
        <v>191</v>
      </c>
      <c r="AWF73" s="2">
        <v>8</v>
      </c>
      <c r="AWG73" s="1">
        <v>7.6999999999999999E-2</v>
      </c>
      <c r="AWH73" s="1">
        <f t="shared" si="3864"/>
        <v>6.4000000000000001E-2</v>
      </c>
      <c r="AWI73" s="1">
        <f t="shared" si="3865"/>
        <v>2.2401433691756272</v>
      </c>
      <c r="AWJ73" s="1">
        <f t="shared" si="3866"/>
        <v>3.3602150537634409E-3</v>
      </c>
      <c r="AWK73" s="1">
        <f t="shared" si="3867"/>
        <v>25.668719424961541</v>
      </c>
      <c r="AWL73" s="1"/>
      <c r="AWM73" s="1"/>
      <c r="AWN73" s="2" t="s">
        <v>11</v>
      </c>
      <c r="AWO73" s="1" t="s">
        <v>129</v>
      </c>
      <c r="AWP73" s="1">
        <v>192</v>
      </c>
      <c r="AWQ73" s="2">
        <v>8</v>
      </c>
      <c r="AWR73" s="1">
        <v>7.5999999999999998E-2</v>
      </c>
      <c r="AWS73" s="1">
        <f t="shared" si="4252"/>
        <v>0.06</v>
      </c>
      <c r="AWT73" s="1">
        <f t="shared" si="3868"/>
        <v>2.0785714285714283</v>
      </c>
      <c r="AWU73" s="1">
        <f t="shared" si="3869"/>
        <v>3.1178571428571427E-3</v>
      </c>
      <c r="AWV73" s="1">
        <f t="shared" si="3870"/>
        <v>23.8173447016366</v>
      </c>
      <c r="AWW73" s="1"/>
      <c r="AWX73" s="1"/>
      <c r="AWY73" s="2" t="s">
        <v>11</v>
      </c>
      <c r="AWZ73" s="1" t="s">
        <v>130</v>
      </c>
      <c r="AXA73" s="1">
        <v>193</v>
      </c>
      <c r="AXB73" s="2">
        <v>8</v>
      </c>
      <c r="AXC73" s="1">
        <v>7.9000000000000001E-2</v>
      </c>
      <c r="AXD73" s="1">
        <f t="shared" si="3871"/>
        <v>6.5000000000000002E-2</v>
      </c>
      <c r="AXE73" s="1">
        <f t="shared" si="3872"/>
        <v>2.2293906810035842</v>
      </c>
      <c r="AXF73" s="1">
        <f t="shared" si="3873"/>
        <v>3.3440860215053765E-3</v>
      </c>
      <c r="AXG73" s="1">
        <f t="shared" si="3874"/>
        <v>25.545509571721727</v>
      </c>
      <c r="AXH73" s="1"/>
      <c r="AXI73" s="1"/>
      <c r="AXJ73" s="2" t="s">
        <v>11</v>
      </c>
      <c r="AXK73" s="1" t="s">
        <v>131</v>
      </c>
      <c r="AXL73" s="1">
        <v>197</v>
      </c>
      <c r="AXM73" s="2">
        <v>8</v>
      </c>
      <c r="AXN73" s="1">
        <v>9.1999999999999998E-2</v>
      </c>
      <c r="AXO73" s="1">
        <f t="shared" si="3875"/>
        <v>7.2999999999999995E-2</v>
      </c>
      <c r="AXP73" s="1">
        <f t="shared" si="3027"/>
        <v>2.471223021582734</v>
      </c>
      <c r="AXQ73" s="1">
        <f t="shared" si="3876"/>
        <v>3.706834532374101E-3</v>
      </c>
      <c r="AXR73" s="1">
        <f t="shared" si="3877"/>
        <v>28.316549400521748</v>
      </c>
      <c r="AXS73" s="1"/>
      <c r="AXT73" s="1"/>
      <c r="AXU73" s="2" t="s">
        <v>11</v>
      </c>
      <c r="AXV73" s="1" t="s">
        <v>132</v>
      </c>
      <c r="AXW73" s="1">
        <v>198</v>
      </c>
      <c r="AXX73" s="2">
        <v>8</v>
      </c>
      <c r="AXY73" s="1">
        <v>5.6000000000000001E-2</v>
      </c>
      <c r="AXZ73" s="1">
        <f t="shared" si="3878"/>
        <v>3.9E-2</v>
      </c>
      <c r="AYA73" s="1">
        <f t="shared" si="3879"/>
        <v>1.2158273381294964</v>
      </c>
      <c r="AYB73" s="1">
        <f t="shared" si="3880"/>
        <v>1.8237410071942446E-3</v>
      </c>
      <c r="AYC73" s="1">
        <f t="shared" si="3881"/>
        <v>13.931577434317832</v>
      </c>
      <c r="AYD73" s="1"/>
      <c r="AYE73" s="1"/>
      <c r="AYF73" s="2" t="s">
        <v>11</v>
      </c>
      <c r="AYG73" s="1" t="s">
        <v>133</v>
      </c>
      <c r="AYH73" s="1">
        <v>201</v>
      </c>
      <c r="AYI73" s="2">
        <v>8</v>
      </c>
      <c r="AYJ73" s="1">
        <v>6.6000000000000003E-2</v>
      </c>
      <c r="AYK73" s="1">
        <f t="shared" si="3882"/>
        <v>4.3000000000000003E-2</v>
      </c>
      <c r="AYL73" s="1">
        <f t="shared" si="3883"/>
        <v>1.3035714285714286</v>
      </c>
      <c r="AYM73" s="1">
        <f t="shared" si="3884"/>
        <v>1.9553571428571428E-3</v>
      </c>
      <c r="AYN73" s="1">
        <f t="shared" si="3885"/>
        <v>14.936994529376905</v>
      </c>
      <c r="AYO73" s="1"/>
      <c r="AYP73" s="1"/>
      <c r="AYQ73" s="2" t="s">
        <v>11</v>
      </c>
      <c r="AYR73" s="1" t="s">
        <v>134</v>
      </c>
      <c r="AYS73" s="1">
        <v>204</v>
      </c>
      <c r="AYT73" s="2">
        <v>8</v>
      </c>
      <c r="AYU73" s="1">
        <v>7.8E-2</v>
      </c>
      <c r="AYV73" s="1">
        <f t="shared" si="3886"/>
        <v>5.5E-2</v>
      </c>
      <c r="AYW73" s="1">
        <f t="shared" si="3039"/>
        <v>1.4178571428571427</v>
      </c>
      <c r="AYX73" s="1">
        <f t="shared" si="3887"/>
        <v>2.1267857142857143E-3</v>
      </c>
      <c r="AYY73" s="1">
        <f t="shared" si="3888"/>
        <v>16.246539255240087</v>
      </c>
      <c r="AYZ73" s="1"/>
      <c r="AZA73" s="1"/>
      <c r="AZB73" s="2" t="s">
        <v>11</v>
      </c>
      <c r="AZC73" s="1" t="s">
        <v>135</v>
      </c>
      <c r="AZD73" s="1">
        <v>205</v>
      </c>
      <c r="AZE73" s="2">
        <v>8</v>
      </c>
      <c r="AZF73" s="1">
        <v>0.08</v>
      </c>
      <c r="AZG73" s="1">
        <f t="shared" si="3889"/>
        <v>5.8000000000000003E-2</v>
      </c>
      <c r="AZH73" s="1">
        <f t="shared" si="3890"/>
        <v>1.8642857142857143</v>
      </c>
      <c r="AZI73" s="1">
        <f t="shared" si="3891"/>
        <v>2.7964285714285717E-3</v>
      </c>
      <c r="AZJ73" s="1">
        <f t="shared" si="3892"/>
        <v>21.361948340643139</v>
      </c>
      <c r="AZK73" s="1"/>
      <c r="AZL73" s="1"/>
      <c r="AZM73" s="2" t="s">
        <v>11</v>
      </c>
      <c r="AZN73" s="1" t="s">
        <v>136</v>
      </c>
      <c r="AZO73" s="1">
        <v>208</v>
      </c>
      <c r="AZP73" s="2">
        <v>8</v>
      </c>
      <c r="AZQ73" s="1">
        <v>0.08</v>
      </c>
      <c r="AZR73" s="1">
        <f t="shared" si="3893"/>
        <v>5.8999999999999997E-2</v>
      </c>
      <c r="AZS73" s="1">
        <f t="shared" si="3894"/>
        <v>1.9</v>
      </c>
      <c r="AZT73" s="1">
        <f t="shared" si="3895"/>
        <v>2.8500000000000001E-3</v>
      </c>
      <c r="AZU73" s="1">
        <f t="shared" si="3896"/>
        <v>21.771181067475382</v>
      </c>
      <c r="AZV73" s="1"/>
      <c r="AZW73" s="1"/>
      <c r="AZX73" s="2" t="s">
        <v>11</v>
      </c>
      <c r="AZY73" s="1" t="s">
        <v>137</v>
      </c>
      <c r="AZZ73" s="1">
        <v>211</v>
      </c>
      <c r="BAA73" s="2">
        <v>8</v>
      </c>
      <c r="BAB73" s="1">
        <v>0.09</v>
      </c>
      <c r="BAC73" s="1">
        <f t="shared" si="3897"/>
        <v>6.6000000000000003E-2</v>
      </c>
      <c r="BAD73" s="1">
        <f t="shared" si="3898"/>
        <v>2.0851063829787235</v>
      </c>
      <c r="BAE73" s="1">
        <f t="shared" si="3899"/>
        <v>3.1276595744680852E-3</v>
      </c>
      <c r="BAF73" s="1">
        <f t="shared" si="3900"/>
        <v>23.892225583567608</v>
      </c>
      <c r="BAG73" s="1"/>
      <c r="BAH73" s="1"/>
      <c r="BAI73" s="2" t="s">
        <v>11</v>
      </c>
      <c r="BAJ73" s="1" t="s">
        <v>138</v>
      </c>
      <c r="BAK73" s="1">
        <v>212</v>
      </c>
      <c r="BAL73" s="2">
        <v>8</v>
      </c>
      <c r="BAM73" s="1">
        <v>2.8000000000000001E-2</v>
      </c>
      <c r="BAN73" s="1">
        <f t="shared" si="3901"/>
        <v>1.8000000000000002E-2</v>
      </c>
      <c r="BAO73" s="1">
        <f t="shared" si="3902"/>
        <v>1.6151202749140894</v>
      </c>
      <c r="BAP73" s="1">
        <f t="shared" si="3903"/>
        <v>2.4226804123711342E-3</v>
      </c>
      <c r="BAQ73" s="1">
        <f t="shared" si="3904"/>
        <v>18.506882079423818</v>
      </c>
      <c r="BAR73" s="1"/>
      <c r="BAS73" s="1"/>
      <c r="BAT73" s="2" t="s">
        <v>11</v>
      </c>
      <c r="BAU73" s="1" t="s">
        <v>139</v>
      </c>
      <c r="BAV73" s="1">
        <v>213</v>
      </c>
      <c r="BAW73" s="2">
        <v>8</v>
      </c>
      <c r="BAX73" s="1">
        <v>2.3E-2</v>
      </c>
      <c r="BAY73" s="1">
        <f t="shared" si="3905"/>
        <v>2.1999999999999999E-2</v>
      </c>
      <c r="BAZ73" s="1">
        <f t="shared" si="3906"/>
        <v>1.8958333333333333</v>
      </c>
      <c r="BBA73" s="1">
        <f t="shared" si="3907"/>
        <v>2.8437499999999999E-3</v>
      </c>
      <c r="BBB73" s="1">
        <f t="shared" si="3908"/>
        <v>21.723437249344951</v>
      </c>
      <c r="BBC73" s="1"/>
      <c r="BBD73" s="1"/>
      <c r="BBE73" s="2" t="s">
        <v>11</v>
      </c>
      <c r="BBF73" s="1" t="s">
        <v>140</v>
      </c>
      <c r="BBG73" s="1">
        <v>214</v>
      </c>
      <c r="BBH73" s="2">
        <v>8</v>
      </c>
      <c r="BBI73" s="1">
        <v>4.1000000000000002E-2</v>
      </c>
      <c r="BBJ73" s="1">
        <f t="shared" si="3909"/>
        <v>3.6000000000000004E-2</v>
      </c>
      <c r="BBK73" s="1">
        <f t="shared" si="3910"/>
        <v>2.0627177700348431</v>
      </c>
      <c r="BBL73" s="1">
        <f t="shared" si="3911"/>
        <v>3.0940766550522649E-3</v>
      </c>
      <c r="BBM73" s="1">
        <f t="shared" si="3912"/>
        <v>23.635685296067166</v>
      </c>
      <c r="BBN73" s="1"/>
      <c r="BBO73" s="1"/>
      <c r="BBP73" s="2" t="s">
        <v>11</v>
      </c>
      <c r="BBQ73" s="1" t="s">
        <v>141</v>
      </c>
      <c r="BBR73" s="1">
        <v>215</v>
      </c>
      <c r="BBS73" s="2">
        <v>8</v>
      </c>
      <c r="BBT73" s="1">
        <v>5.1999999999999998E-2</v>
      </c>
      <c r="BBU73" s="1">
        <f t="shared" si="3913"/>
        <v>4.3999999999999997E-2</v>
      </c>
      <c r="BBV73" s="1">
        <f t="shared" si="3914"/>
        <v>2.2482517482517479</v>
      </c>
      <c r="BBW73" s="1">
        <f t="shared" si="3915"/>
        <v>3.3723776223776218E-3</v>
      </c>
      <c r="BBX73" s="1">
        <f t="shared" si="3916"/>
        <v>25.76162941918783</v>
      </c>
      <c r="BBY73" s="1"/>
      <c r="BBZ73" s="1"/>
      <c r="BCA73" s="2" t="s">
        <v>11</v>
      </c>
      <c r="BCB73" s="1" t="s">
        <v>142</v>
      </c>
      <c r="BCC73" s="1">
        <v>225</v>
      </c>
      <c r="BCD73" s="2">
        <v>8</v>
      </c>
      <c r="BCE73" s="1">
        <v>6.0999999999999999E-2</v>
      </c>
      <c r="BCF73" s="1">
        <f t="shared" si="3917"/>
        <v>5.3999999999999999E-2</v>
      </c>
      <c r="BCG73" s="1">
        <f t="shared" si="3918"/>
        <v>2.5609756097560976</v>
      </c>
      <c r="BCH73" s="1">
        <f t="shared" si="3919"/>
        <v>3.8414634146341467E-3</v>
      </c>
      <c r="BCI73" s="1">
        <f t="shared" si="3920"/>
        <v>29.344980899677989</v>
      </c>
      <c r="BCJ73" s="1"/>
      <c r="BCK73" s="1"/>
      <c r="BCL73" s="2" t="s">
        <v>11</v>
      </c>
      <c r="BCM73" s="1" t="s">
        <v>143</v>
      </c>
      <c r="BCN73" s="1">
        <v>226</v>
      </c>
      <c r="BCO73" s="2">
        <v>8</v>
      </c>
      <c r="BCP73" s="1">
        <v>0.03</v>
      </c>
      <c r="BCQ73" s="1">
        <f t="shared" si="3073"/>
        <v>1.2E-2</v>
      </c>
      <c r="BCR73" s="1">
        <f t="shared" si="3921"/>
        <v>0.89189189189189189</v>
      </c>
      <c r="BCS73" s="1">
        <f t="shared" si="3922"/>
        <v>1.3378378378378379E-3</v>
      </c>
      <c r="BCT73" s="1">
        <f t="shared" si="3923"/>
        <v>10.219757826837661</v>
      </c>
      <c r="BCU73" s="1"/>
      <c r="BCV73" s="1"/>
      <c r="BCW73" s="2" t="s">
        <v>11</v>
      </c>
      <c r="BCX73" s="1" t="s">
        <v>144</v>
      </c>
      <c r="BCY73" s="1">
        <v>232</v>
      </c>
      <c r="BCZ73" s="2">
        <v>8</v>
      </c>
      <c r="BDA73" s="1">
        <v>6.4000000000000001E-2</v>
      </c>
      <c r="BDB73" s="1">
        <f t="shared" si="3924"/>
        <v>0.04</v>
      </c>
      <c r="BDC73" s="1">
        <f t="shared" si="3925"/>
        <v>1.9054054054054055</v>
      </c>
      <c r="BDD73" s="1">
        <f t="shared" si="3926"/>
        <v>2.8581081081081082E-3</v>
      </c>
      <c r="BDE73" s="1">
        <f t="shared" si="3927"/>
        <v>21.833118993698641</v>
      </c>
      <c r="BDF73" s="1"/>
      <c r="BDG73" s="1"/>
      <c r="BDH73" s="2" t="s">
        <v>11</v>
      </c>
      <c r="BDI73" s="1" t="s">
        <v>145</v>
      </c>
      <c r="BDJ73" s="1">
        <v>233</v>
      </c>
      <c r="BDK73" s="2">
        <v>8</v>
      </c>
      <c r="BDL73" s="1">
        <v>7.1999999999999995E-2</v>
      </c>
      <c r="BDM73" s="1">
        <f t="shared" si="3928"/>
        <v>3.3999999999999996E-2</v>
      </c>
      <c r="BDN73" s="1">
        <f t="shared" si="3929"/>
        <v>1.7466216216216215</v>
      </c>
      <c r="BDO73" s="1">
        <f t="shared" si="3930"/>
        <v>2.6199324324324325E-3</v>
      </c>
      <c r="BDP73" s="1">
        <f t="shared" si="3931"/>
        <v>20.013692410890421</v>
      </c>
      <c r="BDQ73" s="1"/>
      <c r="BDR73" s="1"/>
      <c r="BDS73" s="2" t="s">
        <v>11</v>
      </c>
      <c r="BDT73" s="1" t="s">
        <v>146</v>
      </c>
      <c r="BDU73" s="1">
        <v>234</v>
      </c>
      <c r="BDV73" s="2">
        <v>8</v>
      </c>
      <c r="BDW73" s="1">
        <v>7.0000000000000007E-2</v>
      </c>
      <c r="BDX73" s="1">
        <f t="shared" si="3932"/>
        <v>3.5000000000000003E-2</v>
      </c>
      <c r="BDY73" s="1">
        <f t="shared" si="3933"/>
        <v>1.7593220338983053</v>
      </c>
      <c r="BDZ73" s="1">
        <f t="shared" si="3934"/>
        <v>2.6389830508474579E-3</v>
      </c>
      <c r="BEA73" s="1">
        <f t="shared" si="3935"/>
        <v>20.159220292631087</v>
      </c>
      <c r="BEB73" s="1"/>
      <c r="BEC73" s="1"/>
      <c r="BED73" s="2" t="s">
        <v>11</v>
      </c>
      <c r="BEE73" s="1" t="s">
        <v>147</v>
      </c>
      <c r="BEF73" s="1">
        <v>236</v>
      </c>
      <c r="BEG73" s="2">
        <v>8</v>
      </c>
      <c r="BEH73" s="1">
        <v>8.5000000000000006E-2</v>
      </c>
      <c r="BEI73" s="1">
        <f t="shared" si="3936"/>
        <v>2.7000000000000003E-2</v>
      </c>
      <c r="BEJ73" s="1">
        <f t="shared" si="3937"/>
        <v>1.4949152542372883</v>
      </c>
      <c r="BEK73" s="1">
        <f t="shared" si="3938"/>
        <v>2.2423728813559325E-3</v>
      </c>
      <c r="BEL73" s="1">
        <f t="shared" si="3939"/>
        <v>17.129510884489999</v>
      </c>
      <c r="BEM73" s="1"/>
      <c r="BEN73" s="1"/>
      <c r="BEO73" s="2" t="s">
        <v>11</v>
      </c>
      <c r="BEP73" s="4" t="s">
        <v>148</v>
      </c>
      <c r="BEQ73" s="4">
        <v>239</v>
      </c>
      <c r="BER73" s="2">
        <v>8</v>
      </c>
      <c r="BES73" s="1">
        <v>9.4E-2</v>
      </c>
      <c r="BET73" s="1">
        <f t="shared" si="3940"/>
        <v>2.6999999999999996E-2</v>
      </c>
      <c r="BEU73" s="1">
        <f t="shared" si="3941"/>
        <v>1.536912751677852</v>
      </c>
      <c r="BEV73" s="1">
        <f t="shared" si="3942"/>
        <v>2.3053691275167782E-3</v>
      </c>
      <c r="BEW73" s="1">
        <f t="shared" si="3943"/>
        <v>17.610739895626498</v>
      </c>
      <c r="BEX73" s="1"/>
      <c r="BEY73" s="1"/>
      <c r="BEZ73" s="2" t="s">
        <v>11</v>
      </c>
      <c r="BFA73" s="4" t="s">
        <v>149</v>
      </c>
      <c r="BFB73" s="4">
        <v>240</v>
      </c>
      <c r="BFC73" s="2">
        <v>8</v>
      </c>
      <c r="BFD73" s="1">
        <v>2.4E-2</v>
      </c>
      <c r="BFE73" s="1">
        <f t="shared" si="3944"/>
        <v>4.7E-2</v>
      </c>
      <c r="BFF73" s="1">
        <f t="shared" si="3945"/>
        <v>3.8675958188153312</v>
      </c>
      <c r="BFG73" s="1">
        <f t="shared" si="3946"/>
        <v>5.8013937282229968E-3</v>
      </c>
      <c r="BFH73" s="1">
        <f t="shared" si="3947"/>
        <v>44.316909930125938</v>
      </c>
      <c r="BFI73" s="1"/>
      <c r="BFJ73" s="1"/>
      <c r="BFK73" s="2" t="s">
        <v>11</v>
      </c>
      <c r="BFL73" s="4" t="s">
        <v>150</v>
      </c>
      <c r="BFM73" s="4">
        <v>241</v>
      </c>
      <c r="BFN73" s="2">
        <v>8</v>
      </c>
      <c r="BFO73" s="1">
        <v>3.4000000000000002E-2</v>
      </c>
      <c r="BFP73" s="1">
        <f t="shared" si="3948"/>
        <v>5.1000000000000004E-2</v>
      </c>
      <c r="BFQ73" s="1">
        <f t="shared" si="3949"/>
        <v>4.006872852233677</v>
      </c>
      <c r="BFR73" s="1">
        <f t="shared" si="3950"/>
        <v>6.0103092783505155E-3</v>
      </c>
      <c r="BFS73" s="1">
        <f t="shared" si="3951"/>
        <v>45.912818094911003</v>
      </c>
      <c r="BFT73" s="1"/>
      <c r="BFU73" s="1"/>
      <c r="BFV73" s="2" t="s">
        <v>11</v>
      </c>
      <c r="BFW73" s="4" t="s">
        <v>151</v>
      </c>
      <c r="BFX73" s="4">
        <v>243</v>
      </c>
      <c r="BFY73" s="2">
        <v>8</v>
      </c>
      <c r="BFZ73" s="1">
        <v>6.3E-2</v>
      </c>
      <c r="BGA73" s="1">
        <f t="shared" si="3952"/>
        <v>5.7000000000000002E-2</v>
      </c>
      <c r="BGB73" s="1">
        <f t="shared" si="3953"/>
        <v>3.2352941176470589</v>
      </c>
      <c r="BGC73" s="1">
        <f t="shared" si="3954"/>
        <v>4.8529411764705885E-3</v>
      </c>
      <c r="BGD73" s="1">
        <f t="shared" si="3955"/>
        <v>37.071670548332698</v>
      </c>
      <c r="BGE73" s="1"/>
      <c r="BGF73" s="1"/>
      <c r="BGG73" s="2" t="s">
        <v>11</v>
      </c>
      <c r="BGH73" s="4" t="s">
        <v>152</v>
      </c>
      <c r="BGI73" s="4">
        <v>246</v>
      </c>
      <c r="BGJ73" s="2">
        <v>8</v>
      </c>
      <c r="BGK73" s="1">
        <v>6.9000000000000006E-2</v>
      </c>
      <c r="BGL73" s="1">
        <f t="shared" si="3956"/>
        <v>5.800000000000001E-2</v>
      </c>
      <c r="BGM73" s="1">
        <f t="shared" si="3957"/>
        <v>3.1280276816609001</v>
      </c>
      <c r="BGN73" s="1">
        <f t="shared" si="3958"/>
        <v>4.6920415224913498E-3</v>
      </c>
      <c r="BGO73" s="1">
        <f t="shared" si="3959"/>
        <v>35.842556337639309</v>
      </c>
      <c r="BGP73" s="1"/>
      <c r="BGQ73" s="1"/>
      <c r="BGR73" s="2" t="s">
        <v>11</v>
      </c>
      <c r="BGS73" s="4" t="s">
        <v>153</v>
      </c>
      <c r="BGT73" s="4">
        <v>249</v>
      </c>
      <c r="BGU73" s="2">
        <v>8</v>
      </c>
      <c r="BGV73" s="1">
        <v>7.6999999999999999E-2</v>
      </c>
      <c r="BGW73" s="1">
        <f t="shared" si="3960"/>
        <v>6.8000000000000005E-2</v>
      </c>
      <c r="BGX73" s="1">
        <f t="shared" si="3961"/>
        <v>3.5807560137457051</v>
      </c>
      <c r="BGY73" s="1">
        <f t="shared" si="3962"/>
        <v>5.3711340206185577E-3</v>
      </c>
      <c r="BGZ73" s="1">
        <f t="shared" si="3963"/>
        <v>41.030151333531109</v>
      </c>
      <c r="BHA73" s="1"/>
      <c r="BHB73" s="1"/>
      <c r="BHC73" s="2" t="s">
        <v>11</v>
      </c>
      <c r="BHD73" s="4" t="s">
        <v>154</v>
      </c>
      <c r="BHE73" s="4">
        <v>253</v>
      </c>
      <c r="BHF73" s="2">
        <v>8</v>
      </c>
      <c r="BHG73" s="1">
        <v>8.2000000000000003E-2</v>
      </c>
      <c r="BHH73" s="1">
        <f t="shared" si="3964"/>
        <v>7.400000000000001E-2</v>
      </c>
      <c r="BHI73" s="1">
        <f t="shared" si="3407"/>
        <v>3.7612456747404854</v>
      </c>
      <c r="BHJ73" s="1">
        <f t="shared" si="3965"/>
        <v>5.6418685121107284E-3</v>
      </c>
      <c r="BHK73" s="1">
        <f t="shared" si="3966"/>
        <v>43.098295065280908</v>
      </c>
      <c r="BHL73" s="1"/>
      <c r="BHM73" s="1"/>
      <c r="BHN73" s="2" t="s">
        <v>11</v>
      </c>
      <c r="BHO73" s="4" t="s">
        <v>155</v>
      </c>
      <c r="BHP73" s="4">
        <v>254</v>
      </c>
      <c r="BHQ73" s="2">
        <v>8</v>
      </c>
      <c r="BHR73" s="1">
        <v>6.7000000000000004E-2</v>
      </c>
      <c r="BHS73" s="1">
        <f t="shared" si="3967"/>
        <v>4.5000000000000005E-2</v>
      </c>
      <c r="BHT73" s="1">
        <f t="shared" si="3968"/>
        <v>1.4604810996563575</v>
      </c>
      <c r="BHU73" s="1">
        <f t="shared" si="3969"/>
        <v>2.1907216494845365E-3</v>
      </c>
      <c r="BHV73" s="1">
        <f t="shared" si="3970"/>
        <v>16.734946561181115</v>
      </c>
      <c r="BHW73" s="1"/>
      <c r="BHX73" s="1"/>
      <c r="BHY73" s="2" t="s">
        <v>11</v>
      </c>
      <c r="BHZ73" s="4" t="s">
        <v>156</v>
      </c>
      <c r="BIA73" s="4">
        <v>260</v>
      </c>
      <c r="BIB73" s="2">
        <v>8</v>
      </c>
      <c r="BIC73" s="1">
        <v>8.8999999999999996E-2</v>
      </c>
      <c r="BID73" s="1">
        <f t="shared" si="3971"/>
        <v>5.7999999999999996E-2</v>
      </c>
      <c r="BIE73" s="1">
        <f t="shared" si="3972"/>
        <v>1.7466216216216215</v>
      </c>
      <c r="BIF73" s="1">
        <f t="shared" si="3973"/>
        <v>2.6199324324324325E-3</v>
      </c>
      <c r="BIG73" s="1">
        <f t="shared" si="3974"/>
        <v>20.013692410890421</v>
      </c>
      <c r="BIH73" s="1"/>
      <c r="BII73" s="1"/>
      <c r="BIJ73" s="2" t="s">
        <v>11</v>
      </c>
      <c r="BIK73" s="4" t="s">
        <v>157</v>
      </c>
      <c r="BIL73" s="4">
        <v>267</v>
      </c>
      <c r="BIM73" s="2">
        <v>8</v>
      </c>
      <c r="BIN73" s="1">
        <v>9.7000000000000003E-2</v>
      </c>
      <c r="BIO73" s="1">
        <f t="shared" si="3975"/>
        <v>6.6000000000000003E-2</v>
      </c>
      <c r="BIP73" s="1">
        <f t="shared" si="3976"/>
        <v>2.83</v>
      </c>
      <c r="BIQ73" s="1">
        <f t="shared" si="3977"/>
        <v>4.2450000000000005E-3</v>
      </c>
      <c r="BIR73" s="1">
        <f t="shared" si="3978"/>
        <v>32.427601274187019</v>
      </c>
      <c r="BIS73" s="1"/>
      <c r="BIT73" s="1"/>
      <c r="BIU73" s="2" t="s">
        <v>11</v>
      </c>
      <c r="BIV73" s="4" t="s">
        <v>158</v>
      </c>
      <c r="BIW73" s="4">
        <v>268</v>
      </c>
      <c r="BIX73" s="2">
        <v>8</v>
      </c>
      <c r="BIY73" s="1">
        <v>4.3999999999999997E-2</v>
      </c>
      <c r="BIZ73" s="1">
        <f t="shared" si="3979"/>
        <v>1.4999999999999996E-2</v>
      </c>
      <c r="BJA73" s="1">
        <f t="shared" si="3980"/>
        <v>0.50508474576271178</v>
      </c>
      <c r="BJB73" s="1">
        <f t="shared" si="3981"/>
        <v>7.5762711864406774E-4</v>
      </c>
      <c r="BJC73" s="1">
        <f t="shared" si="3982"/>
        <v>5.7875218181156676</v>
      </c>
      <c r="BJD73" s="1"/>
      <c r="BJE73" s="1"/>
      <c r="BJF73" s="2" t="s">
        <v>11</v>
      </c>
      <c r="BJG73" s="4" t="s">
        <v>159</v>
      </c>
      <c r="BJH73" s="4">
        <v>274</v>
      </c>
      <c r="BJI73" s="2">
        <v>8</v>
      </c>
      <c r="BJJ73" s="1">
        <v>4.8000000000000001E-2</v>
      </c>
      <c r="BJK73" s="1">
        <f t="shared" si="3983"/>
        <v>3.7000000000000005E-2</v>
      </c>
      <c r="BJL73" s="1">
        <f t="shared" si="3984"/>
        <v>1.9391891891891893</v>
      </c>
      <c r="BJM73" s="1">
        <f t="shared" si="3985"/>
        <v>2.9087837837837838E-3</v>
      </c>
      <c r="BJN73" s="1">
        <f t="shared" si="3986"/>
        <v>22.220231032594008</v>
      </c>
      <c r="BJO73" s="1"/>
      <c r="BJP73" s="1"/>
      <c r="BJQ73" s="2" t="s">
        <v>11</v>
      </c>
      <c r="BJR73" s="4" t="s">
        <v>160</v>
      </c>
      <c r="BJS73" s="4">
        <v>281</v>
      </c>
      <c r="BJT73" s="2">
        <v>8</v>
      </c>
      <c r="BJU73" s="1">
        <v>8.2000000000000003E-2</v>
      </c>
      <c r="BJV73" s="1">
        <f t="shared" si="3987"/>
        <v>4.4000000000000004E-2</v>
      </c>
      <c r="BJW73" s="1">
        <f t="shared" si="3988"/>
        <v>1.6933333333333336</v>
      </c>
      <c r="BJX73" s="1">
        <f t="shared" si="3989"/>
        <v>2.5400000000000006E-3</v>
      </c>
      <c r="BJY73" s="1">
        <f t="shared" si="3990"/>
        <v>19.403087688206135</v>
      </c>
      <c r="BJZ73" s="1"/>
      <c r="BKA73" s="1"/>
      <c r="BKB73" s="2" t="s">
        <v>11</v>
      </c>
      <c r="BKC73" s="4" t="s">
        <v>161</v>
      </c>
      <c r="BKD73" s="4">
        <v>282</v>
      </c>
      <c r="BKE73" s="2">
        <v>8</v>
      </c>
      <c r="BKF73" s="1">
        <v>3.6999999999999998E-2</v>
      </c>
      <c r="BKG73" s="1">
        <f t="shared" si="3991"/>
        <v>1.5999999999999997E-2</v>
      </c>
      <c r="BKH73" s="1">
        <f t="shared" si="3992"/>
        <v>0.52898550724637672</v>
      </c>
      <c r="BKI73" s="1">
        <f t="shared" si="3993"/>
        <v>7.9347826086956512E-4</v>
      </c>
      <c r="BKJ73" s="1">
        <f t="shared" si="3994"/>
        <v>6.0613890843848308</v>
      </c>
      <c r="BKK73" s="1"/>
      <c r="BKL73" s="1"/>
      <c r="BKM73" s="2" t="s">
        <v>11</v>
      </c>
      <c r="BKN73" s="4" t="s">
        <v>162</v>
      </c>
      <c r="BKO73" s="4">
        <v>289</v>
      </c>
      <c r="BKP73" s="2">
        <v>8</v>
      </c>
      <c r="BKQ73" s="1">
        <v>5.7000000000000002E-2</v>
      </c>
      <c r="BKR73" s="1">
        <f t="shared" si="3995"/>
        <v>4.1000000000000002E-2</v>
      </c>
      <c r="BKS73" s="1">
        <f t="shared" si="3996"/>
        <v>1.5467625899280577</v>
      </c>
      <c r="BKT73" s="1">
        <f t="shared" si="3997"/>
        <v>2.3201438848920865E-3</v>
      </c>
      <c r="BKU73" s="1">
        <f t="shared" si="3998"/>
        <v>17.723604428274164</v>
      </c>
      <c r="BKV73" s="1"/>
      <c r="BKW73" s="1"/>
      <c r="BKX73" s="2" t="s">
        <v>11</v>
      </c>
      <c r="BKY73" s="4" t="s">
        <v>163</v>
      </c>
      <c r="BKZ73" s="4">
        <v>296</v>
      </c>
      <c r="BLA73" s="2">
        <v>8</v>
      </c>
      <c r="BLB73" s="1">
        <v>7.1999999999999995E-2</v>
      </c>
      <c r="BLC73" s="1">
        <f t="shared" si="3999"/>
        <v>5.1999999999999991E-2</v>
      </c>
      <c r="BLD73" s="1">
        <f t="shared" si="4000"/>
        <v>1.6811594202898548</v>
      </c>
      <c r="BLE73" s="1">
        <f t="shared" si="4001"/>
        <v>2.5217391304347822E-3</v>
      </c>
      <c r="BLF73" s="1">
        <f t="shared" si="4002"/>
        <v>19.263592706538091</v>
      </c>
      <c r="BLG73" s="1"/>
      <c r="BLH73" s="1"/>
      <c r="BLI73" s="2" t="s">
        <v>11</v>
      </c>
      <c r="BLJ73" s="4" t="s">
        <v>164</v>
      </c>
      <c r="BLK73" s="4">
        <v>303</v>
      </c>
      <c r="BLL73" s="2">
        <v>8</v>
      </c>
      <c r="BLM73" s="1">
        <v>6.2E-2</v>
      </c>
      <c r="BLN73" s="1">
        <f t="shared" si="4003"/>
        <v>5.1000000000000004E-2</v>
      </c>
      <c r="BLO73" s="1">
        <f t="shared" si="4004"/>
        <v>1.9559322033898308</v>
      </c>
      <c r="BLP73" s="1">
        <f t="shared" si="4005"/>
        <v>2.9338983050847464E-3</v>
      </c>
      <c r="BLQ73" s="1">
        <f t="shared" si="4006"/>
        <v>22.412081134582156</v>
      </c>
      <c r="BLR73" s="1"/>
      <c r="BLS73" s="1"/>
      <c r="BLT73" s="2" t="s">
        <v>11</v>
      </c>
      <c r="BLU73" s="4" t="s">
        <v>165</v>
      </c>
      <c r="BLV73" s="4">
        <v>310</v>
      </c>
      <c r="BLW73" s="2">
        <v>8</v>
      </c>
      <c r="BLX73" s="1">
        <v>7.5999999999999998E-2</v>
      </c>
      <c r="BLY73" s="1">
        <f t="shared" si="4007"/>
        <v>6.4000000000000001E-2</v>
      </c>
      <c r="BLZ73" s="1">
        <f t="shared" si="4008"/>
        <v>2.5665529010238908</v>
      </c>
      <c r="BMA73" s="1">
        <f t="shared" si="4009"/>
        <v>3.8498293515358364E-3</v>
      </c>
      <c r="BMB73" s="1">
        <f t="shared" si="4010"/>
        <v>29.408888382865975</v>
      </c>
      <c r="BMC73" s="1"/>
      <c r="BMD73" s="1"/>
      <c r="BME73" s="2" t="s">
        <v>11</v>
      </c>
      <c r="BMF73" s="4" t="s">
        <v>166</v>
      </c>
      <c r="BMG73" s="4">
        <v>311</v>
      </c>
      <c r="BMH73" s="2">
        <v>8</v>
      </c>
      <c r="BMI73" s="1">
        <v>4.2000000000000003E-2</v>
      </c>
      <c r="BMJ73" s="1">
        <f t="shared" si="4011"/>
        <v>3.2000000000000001E-2</v>
      </c>
      <c r="BMK73" s="1">
        <f t="shared" si="4012"/>
        <v>0.87943262411347534</v>
      </c>
      <c r="BML73" s="1">
        <f t="shared" si="4013"/>
        <v>1.319148936170213E-3</v>
      </c>
      <c r="BMM73" s="1">
        <f t="shared" si="4014"/>
        <v>10.076993103273415</v>
      </c>
      <c r="BMN73" s="1"/>
      <c r="BMO73" s="1"/>
      <c r="BMP73" s="2" t="s">
        <v>11</v>
      </c>
      <c r="BMQ73" s="4" t="s">
        <v>167</v>
      </c>
      <c r="BMR73" s="4">
        <v>317</v>
      </c>
      <c r="BMS73" s="2">
        <v>8</v>
      </c>
      <c r="BMT73" s="1">
        <v>6.9000000000000006E-2</v>
      </c>
      <c r="BMU73" s="4">
        <f t="shared" si="4015"/>
        <v>5.9000000000000004E-2</v>
      </c>
      <c r="BMV73" s="1">
        <f t="shared" si="4016"/>
        <v>2.0354609929078018</v>
      </c>
      <c r="BMW73" s="1">
        <f t="shared" si="4017"/>
        <v>3.0531914893617029E-3</v>
      </c>
      <c r="BMX73" s="1">
        <f t="shared" si="4018"/>
        <v>23.323363069673146</v>
      </c>
      <c r="BMY73" s="1"/>
      <c r="BMZ73" s="1"/>
      <c r="BNA73" s="2" t="s">
        <v>11</v>
      </c>
      <c r="BNB73" s="4" t="s">
        <v>168</v>
      </c>
      <c r="BNC73" s="4">
        <v>324</v>
      </c>
      <c r="BND73" s="2">
        <v>8</v>
      </c>
      <c r="BNE73" s="1">
        <v>9.0999999999999998E-2</v>
      </c>
      <c r="BNF73" s="1">
        <f t="shared" si="4019"/>
        <v>7.8E-2</v>
      </c>
      <c r="BNG73" s="1">
        <f t="shared" si="4020"/>
        <v>2.6928571428571426</v>
      </c>
      <c r="BNH73" s="1">
        <f t="shared" si="4021"/>
        <v>4.039285714285714E-3</v>
      </c>
      <c r="BNI73" s="1">
        <f t="shared" si="4022"/>
        <v>30.856147603151197</v>
      </c>
      <c r="BNJ73" s="1"/>
      <c r="BNK73" s="1"/>
      <c r="BNL73" s="2" t="s">
        <v>11</v>
      </c>
      <c r="BNM73" s="4" t="s">
        <v>169</v>
      </c>
      <c r="BNN73" s="4">
        <v>325</v>
      </c>
      <c r="BNO73" s="2">
        <v>8</v>
      </c>
      <c r="BNP73" s="1">
        <v>2.7E-2</v>
      </c>
      <c r="BNQ73" s="1">
        <f t="shared" si="4023"/>
        <v>8.0000000000000002E-3</v>
      </c>
      <c r="BNR73" s="1">
        <f t="shared" si="4024"/>
        <v>0.37412587412587417</v>
      </c>
      <c r="BNS73" s="1">
        <f t="shared" si="4025"/>
        <v>5.6118881118881123E-4</v>
      </c>
      <c r="BNT73" s="1">
        <f t="shared" si="4026"/>
        <v>4.2869274461167945</v>
      </c>
      <c r="BNU73" s="1"/>
      <c r="BNV73" s="1"/>
      <c r="BNW73" s="2" t="s">
        <v>11</v>
      </c>
      <c r="BNX73" s="4" t="s">
        <v>170</v>
      </c>
      <c r="BNY73" s="4">
        <v>338</v>
      </c>
      <c r="BNZ73" s="2">
        <v>8</v>
      </c>
      <c r="BOA73" s="1">
        <v>8.8999999999999996E-2</v>
      </c>
      <c r="BOB73" s="1">
        <f t="shared" si="4027"/>
        <v>7.9000000000000001E-2</v>
      </c>
      <c r="BOC73" s="1">
        <f t="shared" si="4028"/>
        <v>2.6762820512820515</v>
      </c>
      <c r="BOD73" s="1">
        <f t="shared" si="4029"/>
        <v>4.0144230769230778E-3</v>
      </c>
      <c r="BOE73" s="1">
        <f t="shared" si="4030"/>
        <v>30.666221645313676</v>
      </c>
      <c r="BOF73" s="1"/>
      <c r="BOG73" s="1"/>
      <c r="BOH73" s="2" t="s">
        <v>11</v>
      </c>
      <c r="BOI73" s="4" t="s">
        <v>171</v>
      </c>
      <c r="BOJ73" s="4">
        <v>339</v>
      </c>
      <c r="BOK73" s="2">
        <v>8</v>
      </c>
      <c r="BOL73" s="1">
        <v>3.7999999999999999E-2</v>
      </c>
      <c r="BOM73" s="1">
        <f t="shared" si="4031"/>
        <v>3.3000000000000002E-2</v>
      </c>
      <c r="BON73" s="1">
        <f t="shared" si="4032"/>
        <v>1.1986970684039087</v>
      </c>
      <c r="BOO73" s="1">
        <f t="shared" si="4033"/>
        <v>1.7980456026058631E-3</v>
      </c>
      <c r="BOP73" s="1">
        <f t="shared" si="4034"/>
        <v>13.735289958564957</v>
      </c>
      <c r="BOQ73" s="1"/>
      <c r="BOR73" s="1"/>
      <c r="BOS73" s="2" t="s">
        <v>11</v>
      </c>
      <c r="BOT73" s="4" t="s">
        <v>172</v>
      </c>
      <c r="BOU73" s="4">
        <v>345</v>
      </c>
      <c r="BOV73" s="2">
        <v>8</v>
      </c>
      <c r="BOW73" s="1">
        <v>7.1999999999999995E-2</v>
      </c>
      <c r="BOX73" s="1">
        <f t="shared" si="4035"/>
        <v>6.4999999999999988E-2</v>
      </c>
      <c r="BOY73" s="1">
        <f t="shared" si="4036"/>
        <v>2.2926045016077166</v>
      </c>
      <c r="BOZ73" s="1">
        <f t="shared" si="4037"/>
        <v>3.4389067524115747E-3</v>
      </c>
      <c r="BPA73" s="1">
        <f t="shared" si="4038"/>
        <v>26.2698461687425</v>
      </c>
      <c r="BPB73" s="1"/>
      <c r="BPC73" s="1"/>
      <c r="BPD73" s="2" t="s">
        <v>11</v>
      </c>
      <c r="BPE73" s="4" t="s">
        <v>173</v>
      </c>
      <c r="BPF73" s="4">
        <v>352</v>
      </c>
      <c r="BPG73" s="2">
        <v>8</v>
      </c>
      <c r="BPH73" s="1">
        <v>8.3000000000000004E-2</v>
      </c>
      <c r="BPI73" s="1">
        <f t="shared" si="3191"/>
        <v>7.400000000000001E-2</v>
      </c>
      <c r="BPJ73" s="1">
        <f t="shared" si="4039"/>
        <v>2.4743589743589745</v>
      </c>
      <c r="BPK73" s="1">
        <f t="shared" si="4040"/>
        <v>3.7115384615384619E-3</v>
      </c>
      <c r="BPL73" s="1">
        <f t="shared" si="4041"/>
        <v>28.352482766685217</v>
      </c>
      <c r="BPM73" s="1"/>
      <c r="BPN73" s="1"/>
      <c r="BPO73" s="2" t="s">
        <v>11</v>
      </c>
      <c r="BPP73" s="4" t="s">
        <v>174</v>
      </c>
      <c r="BPQ73" s="4">
        <v>353</v>
      </c>
      <c r="BPR73" s="2">
        <v>8</v>
      </c>
      <c r="BPS73" s="1">
        <v>3.2000000000000001E-2</v>
      </c>
      <c r="BPT73" s="1">
        <f t="shared" si="4042"/>
        <v>2.3E-2</v>
      </c>
      <c r="BPU73" s="1">
        <f t="shared" si="4043"/>
        <v>0.75</v>
      </c>
      <c r="BPV73" s="1">
        <f t="shared" si="4044"/>
        <v>1.1250000000000001E-3</v>
      </c>
      <c r="BPW73" s="1">
        <f t="shared" si="4045"/>
        <v>8.5938872634771251</v>
      </c>
      <c r="BPX73" s="1"/>
      <c r="BPY73" s="1"/>
      <c r="BPZ73" s="2" t="s">
        <v>11</v>
      </c>
      <c r="BQA73" s="4" t="s">
        <v>175</v>
      </c>
      <c r="BQB73" s="4">
        <v>358</v>
      </c>
      <c r="BQC73" s="2">
        <v>8</v>
      </c>
      <c r="BQD73" s="1">
        <v>5.3999999999999999E-2</v>
      </c>
      <c r="BQE73" s="1">
        <f t="shared" si="4046"/>
        <v>4.3999999999999997E-2</v>
      </c>
      <c r="BQF73" s="1">
        <f t="shared" si="4047"/>
        <v>1.4628378378378377</v>
      </c>
      <c r="BQG73" s="1">
        <f t="shared" si="4048"/>
        <v>2.1942567567567565E-3</v>
      </c>
      <c r="BQH73" s="1">
        <f t="shared" si="4049"/>
        <v>16.761951284169346</v>
      </c>
      <c r="BQI73" s="1"/>
      <c r="BQJ73" s="1"/>
      <c r="BQK73" s="2" t="s">
        <v>11</v>
      </c>
      <c r="BQL73" s="4" t="s">
        <v>176</v>
      </c>
      <c r="BQM73" s="4">
        <v>366</v>
      </c>
      <c r="BQN73" s="2">
        <v>8</v>
      </c>
      <c r="BQO73" s="1">
        <v>6.9000000000000006E-2</v>
      </c>
      <c r="BQP73" s="1">
        <f t="shared" si="4050"/>
        <v>5.800000000000001E-2</v>
      </c>
      <c r="BQQ73" s="1">
        <f t="shared" si="4051"/>
        <v>2.1304347826086958</v>
      </c>
      <c r="BQR73" s="1">
        <f t="shared" si="4052"/>
        <v>3.1956521739130439E-3</v>
      </c>
      <c r="BQS73" s="1">
        <f t="shared" si="4053"/>
        <v>24.411621791906036</v>
      </c>
      <c r="BQT73" s="1"/>
      <c r="BQU73" s="1"/>
      <c r="BQV73" s="2" t="s">
        <v>11</v>
      </c>
      <c r="BQW73" s="4" t="s">
        <v>177</v>
      </c>
      <c r="BQX73" s="4">
        <v>367</v>
      </c>
      <c r="BQY73" s="2">
        <v>8</v>
      </c>
      <c r="BQZ73" s="1">
        <v>0.06</v>
      </c>
      <c r="BRA73" s="1">
        <f t="shared" si="4054"/>
        <v>3.8999999999999993E-2</v>
      </c>
      <c r="BRB73" s="1">
        <f t="shared" si="4055"/>
        <v>0.56228956228956206</v>
      </c>
      <c r="BRC73" s="1">
        <f t="shared" si="4056"/>
        <v>8.4343434343434314E-4</v>
      </c>
      <c r="BRD73" s="1">
        <f t="shared" si="4057"/>
        <v>6.4430041436618595</v>
      </c>
      <c r="BRE73" s="1"/>
      <c r="BRF73" s="1"/>
      <c r="BRG73" s="2" t="s">
        <v>11</v>
      </c>
      <c r="BRH73" s="4" t="s">
        <v>178</v>
      </c>
      <c r="BRI73" s="4">
        <v>373</v>
      </c>
      <c r="BRJ73" s="2">
        <v>8</v>
      </c>
      <c r="BRK73" s="1">
        <v>8.4000000000000005E-2</v>
      </c>
      <c r="BRL73" s="1">
        <f t="shared" si="4058"/>
        <v>6.2000000000000006E-2</v>
      </c>
      <c r="BRM73" s="1">
        <f t="shared" si="4059"/>
        <v>1.6474576271186443</v>
      </c>
      <c r="BRN73" s="1">
        <f t="shared" si="4060"/>
        <v>2.4711864406779666E-3</v>
      </c>
      <c r="BRO73" s="1">
        <f t="shared" si="4061"/>
        <v>18.87742015841755</v>
      </c>
      <c r="BRP73" s="1"/>
      <c r="BRQ73" s="1"/>
      <c r="BRR73" s="2" t="s">
        <v>11</v>
      </c>
      <c r="BRS73" s="1" t="s">
        <v>179</v>
      </c>
      <c r="BRT73" s="1">
        <v>380</v>
      </c>
      <c r="BRU73" s="2">
        <v>8</v>
      </c>
      <c r="BRV73" s="1">
        <v>0.11600000000000001</v>
      </c>
      <c r="BRW73" s="1">
        <f t="shared" si="4062"/>
        <v>8.6000000000000007E-2</v>
      </c>
      <c r="BRX73" s="1">
        <f t="shared" si="4063"/>
        <v>2.4496644295302015</v>
      </c>
      <c r="BRY73" s="1">
        <f t="shared" si="4064"/>
        <v>3.6744966442953022E-3</v>
      </c>
      <c r="BRZ73" s="1">
        <f t="shared" si="4065"/>
        <v>28.069519920976738</v>
      </c>
      <c r="BSA73" s="1"/>
      <c r="BSB73" s="1"/>
      <c r="BSC73" s="2" t="s">
        <v>11</v>
      </c>
      <c r="BSD73" s="1" t="s">
        <v>180</v>
      </c>
      <c r="BSE73" s="1">
        <v>394</v>
      </c>
      <c r="BSF73" s="2">
        <v>8</v>
      </c>
      <c r="BSG73" s="1">
        <v>8.1000000000000003E-2</v>
      </c>
      <c r="BSH73" s="1">
        <f t="shared" si="4066"/>
        <v>6.9000000000000006E-2</v>
      </c>
      <c r="BSI73" s="1">
        <f t="shared" si="4067"/>
        <v>2.0035460992907805</v>
      </c>
      <c r="BSJ73" s="1">
        <f t="shared" si="4068"/>
        <v>3.0053191489361709E-3</v>
      </c>
      <c r="BSK73" s="1">
        <f t="shared" si="4069"/>
        <v>22.957665739312418</v>
      </c>
      <c r="BSL73" s="1"/>
      <c r="BSM73" s="1"/>
      <c r="BSN73" s="1" t="s">
        <v>11</v>
      </c>
      <c r="BSO73" s="1" t="s">
        <v>181</v>
      </c>
      <c r="BSP73" s="1">
        <v>395</v>
      </c>
      <c r="BSQ73" s="2">
        <v>8</v>
      </c>
      <c r="BSR73" s="1">
        <v>0.04</v>
      </c>
      <c r="BSS73" s="1">
        <f t="shared" si="4070"/>
        <v>0.03</v>
      </c>
      <c r="BST73" s="1">
        <f t="shared" si="4071"/>
        <v>1.0622837370242215</v>
      </c>
      <c r="BSU73" s="1">
        <f t="shared" si="4072"/>
        <v>1.5934256055363323E-3</v>
      </c>
      <c r="BSV73" s="1">
        <f t="shared" si="4073"/>
        <v>12.17219557041512</v>
      </c>
      <c r="BSW73" s="1"/>
      <c r="BSX73" s="1"/>
      <c r="BSY73" s="1" t="s">
        <v>11</v>
      </c>
      <c r="BSZ73" s="1" t="s">
        <v>182</v>
      </c>
      <c r="BTA73" s="1">
        <v>401</v>
      </c>
      <c r="BTB73" s="1">
        <v>8</v>
      </c>
      <c r="BTC73" s="1">
        <v>5.6000000000000001E-2</v>
      </c>
      <c r="BTD73" s="1">
        <f t="shared" si="4074"/>
        <v>4.3999999999999997E-2</v>
      </c>
      <c r="BTE73" s="1">
        <f t="shared" si="4075"/>
        <v>1.6608391608391608</v>
      </c>
      <c r="BTF73" s="1">
        <f t="shared" si="4076"/>
        <v>2.4912587412587411E-3</v>
      </c>
      <c r="BTG73" s="1">
        <f t="shared" si="4077"/>
        <v>19.030752681359598</v>
      </c>
      <c r="BTH73" s="1"/>
      <c r="BTI73" s="1"/>
      <c r="BTJ73" s="1" t="s">
        <v>11</v>
      </c>
      <c r="BTK73" s="1" t="s">
        <v>183</v>
      </c>
      <c r="BTL73" s="1">
        <v>408</v>
      </c>
      <c r="BTM73" s="1">
        <v>8</v>
      </c>
      <c r="BTN73" s="1">
        <v>7.0000000000000007E-2</v>
      </c>
      <c r="BTO73" s="1">
        <f t="shared" si="4078"/>
        <v>5.800000000000001E-2</v>
      </c>
      <c r="BTP73" s="5">
        <f t="shared" si="4079"/>
        <v>2.2822299651567945</v>
      </c>
      <c r="BTQ73" s="1">
        <f t="shared" si="4080"/>
        <v>3.423344947735192E-3</v>
      </c>
      <c r="BTR73" s="1">
        <f t="shared" si="4081"/>
        <v>26.150969373182424</v>
      </c>
      <c r="BTS73" s="1"/>
      <c r="BTT73" s="1"/>
      <c r="BTU73" s="1" t="s">
        <v>11</v>
      </c>
      <c r="BTV73" s="1" t="s">
        <v>184</v>
      </c>
      <c r="BTW73" s="1">
        <v>409</v>
      </c>
      <c r="BTX73" s="1">
        <v>8</v>
      </c>
      <c r="BTY73" s="1">
        <v>4.7E-2</v>
      </c>
      <c r="BTZ73" s="1">
        <f t="shared" si="4082"/>
        <v>3.6999999999999998E-2</v>
      </c>
      <c r="BUA73" s="1">
        <f t="shared" si="4083"/>
        <v>1.3806228373702423</v>
      </c>
      <c r="BUB73" s="1">
        <f t="shared" si="4084"/>
        <v>2.0709342560553635E-3</v>
      </c>
      <c r="BUC73" s="1">
        <f t="shared" si="4085"/>
        <v>15.819889356989032</v>
      </c>
      <c r="BUD73" s="1"/>
      <c r="BUE73" s="1"/>
      <c r="BUF73" s="1" t="s">
        <v>11</v>
      </c>
      <c r="BUG73" s="1" t="s">
        <v>185</v>
      </c>
      <c r="BUH73" s="1">
        <v>415</v>
      </c>
      <c r="BUI73" s="1">
        <v>8</v>
      </c>
      <c r="BUJ73" s="1">
        <v>7.2999999999999995E-2</v>
      </c>
      <c r="BUK73" s="1">
        <f t="shared" si="4086"/>
        <v>0.06</v>
      </c>
      <c r="BUL73" s="1">
        <f t="shared" si="4087"/>
        <v>2.2473867595818815</v>
      </c>
      <c r="BUM73" s="1">
        <f t="shared" si="4088"/>
        <v>3.3710801393728221E-3</v>
      </c>
      <c r="BUN73" s="1">
        <f t="shared" si="4089"/>
        <v>25.751717932370475</v>
      </c>
      <c r="BUO73" s="1"/>
      <c r="BUP73" s="1"/>
      <c r="BUQ73" s="1" t="s">
        <v>11</v>
      </c>
      <c r="BUR73" s="1" t="s">
        <v>186</v>
      </c>
      <c r="BUS73" s="1">
        <v>422</v>
      </c>
      <c r="BUT73" s="1">
        <v>8</v>
      </c>
      <c r="BUU73" s="1">
        <v>8.5000000000000006E-2</v>
      </c>
      <c r="BUV73" s="1">
        <f t="shared" si="4090"/>
        <v>7.0000000000000007E-2</v>
      </c>
      <c r="BUW73" s="1">
        <f t="shared" si="4091"/>
        <v>2.5754385964912281</v>
      </c>
      <c r="BUX73" s="1">
        <f t="shared" si="4092"/>
        <v>3.8631578947368422E-3</v>
      </c>
      <c r="BUY73" s="1">
        <f t="shared" si="4093"/>
        <v>29.510705269671156</v>
      </c>
      <c r="BUZ73" s="1"/>
      <c r="BVA73" s="1"/>
      <c r="BVB73" s="1" t="s">
        <v>11</v>
      </c>
      <c r="BVC73" s="1" t="s">
        <v>187</v>
      </c>
      <c r="BVD73" s="1">
        <v>423</v>
      </c>
      <c r="BVE73" s="1">
        <v>8</v>
      </c>
      <c r="BVF73" s="1">
        <v>4.3999999999999997E-2</v>
      </c>
      <c r="BVG73" s="1">
        <f t="shared" si="4094"/>
        <v>3.3999999999999996E-2</v>
      </c>
      <c r="BVH73" s="1">
        <f t="shared" si="4095"/>
        <v>0.22184300341296911</v>
      </c>
      <c r="BVI73" s="1">
        <f t="shared" si="4096"/>
        <v>3.3276450511945368E-4</v>
      </c>
      <c r="BVJ73" s="1">
        <f t="shared" si="4097"/>
        <v>2.5419916820296367</v>
      </c>
      <c r="BVK73" s="1"/>
      <c r="BVL73" s="1"/>
      <c r="BVM73" s="1" t="s">
        <v>11</v>
      </c>
      <c r="BVN73" s="1" t="s">
        <v>188</v>
      </c>
      <c r="BVO73" s="1">
        <v>436</v>
      </c>
      <c r="BVP73" s="1">
        <v>8</v>
      </c>
      <c r="BVQ73" s="1">
        <v>0.08</v>
      </c>
      <c r="BVR73" s="1">
        <f t="shared" si="4098"/>
        <v>6.8000000000000005E-2</v>
      </c>
      <c r="BVS73" s="1">
        <f t="shared" si="4253"/>
        <v>1.6723549488054608</v>
      </c>
      <c r="BVT73" s="1">
        <f t="shared" si="4099"/>
        <v>2.5085324232081911E-3</v>
      </c>
      <c r="BVU73" s="1">
        <f t="shared" si="4100"/>
        <v>19.162706526069584</v>
      </c>
      <c r="BVV73" s="1"/>
      <c r="BVW73" s="1"/>
      <c r="BVX73" s="1" t="s">
        <v>11</v>
      </c>
      <c r="BVY73" s="1" t="s">
        <v>189</v>
      </c>
      <c r="BVZ73" s="1">
        <v>437</v>
      </c>
      <c r="BWA73" s="1">
        <v>8</v>
      </c>
      <c r="BWB73" s="1">
        <v>3.4000000000000002E-2</v>
      </c>
      <c r="BWC73" s="1">
        <f t="shared" si="4101"/>
        <v>2.9000000000000001E-2</v>
      </c>
      <c r="BWD73" s="1">
        <f t="shared" si="4102"/>
        <v>0.30798479087452485</v>
      </c>
      <c r="BWE73" s="1">
        <f t="shared" si="4103"/>
        <v>4.6197718631178726E-4</v>
      </c>
      <c r="BWF73" s="1">
        <f t="shared" si="4104"/>
        <v>3.5290487621883262</v>
      </c>
      <c r="BWG73" s="1"/>
      <c r="BWH73" s="1"/>
      <c r="BWI73" s="1" t="s">
        <v>11</v>
      </c>
      <c r="BWJ73" s="1" t="s">
        <v>190</v>
      </c>
      <c r="BWK73" s="1">
        <v>443</v>
      </c>
      <c r="BWL73" s="1">
        <v>8</v>
      </c>
      <c r="BWM73" s="1">
        <v>5.8000000000000003E-2</v>
      </c>
      <c r="BWN73" s="1">
        <f t="shared" si="4105"/>
        <v>4.8000000000000001E-2</v>
      </c>
      <c r="BWO73" s="1">
        <f t="shared" si="4106"/>
        <v>1</v>
      </c>
      <c r="BWP73" s="1">
        <f t="shared" si="4107"/>
        <v>1.5E-3</v>
      </c>
      <c r="BWQ73" s="1">
        <f t="shared" si="4108"/>
        <v>11.458516351302832</v>
      </c>
      <c r="BWR73" s="1"/>
      <c r="BWS73" s="1"/>
      <c r="BWT73" s="1" t="s">
        <v>11</v>
      </c>
      <c r="BWU73" s="1" t="s">
        <v>191</v>
      </c>
      <c r="BWV73" s="1">
        <v>450</v>
      </c>
      <c r="BWW73" s="1">
        <v>8</v>
      </c>
      <c r="BWX73" s="1">
        <v>0.06</v>
      </c>
      <c r="BWY73" s="1">
        <f t="shared" si="4109"/>
        <v>5.5999999999999994E-2</v>
      </c>
      <c r="BWZ73" s="1">
        <f t="shared" si="4110"/>
        <v>1.6439393939393938</v>
      </c>
      <c r="BXA73" s="1">
        <f t="shared" si="4111"/>
        <v>2.4659090909090907E-3</v>
      </c>
      <c r="BXB73" s="1">
        <f t="shared" si="4112"/>
        <v>18.837106426005413</v>
      </c>
      <c r="BXC73" s="1"/>
      <c r="BXD73" s="1"/>
      <c r="BXE73" s="1" t="s">
        <v>11</v>
      </c>
      <c r="BXF73" s="1" t="s">
        <v>192</v>
      </c>
      <c r="BXG73" s="1">
        <v>451</v>
      </c>
      <c r="BXH73" s="1">
        <v>8</v>
      </c>
      <c r="BXI73" s="1">
        <v>0.02</v>
      </c>
      <c r="BXJ73" s="1">
        <f t="shared" si="4113"/>
        <v>2.3E-2</v>
      </c>
      <c r="BXK73" s="1">
        <f t="shared" si="4114"/>
        <v>1.350943396226415</v>
      </c>
      <c r="BXL73" s="1">
        <f t="shared" si="4115"/>
        <v>2.0264150943396226E-3</v>
      </c>
      <c r="BXM73" s="1">
        <f t="shared" si="4116"/>
        <v>15.479806995344958</v>
      </c>
      <c r="BXN73" s="1"/>
      <c r="BXO73" s="1"/>
      <c r="BXP73" s="1" t="s">
        <v>11</v>
      </c>
      <c r="BXQ73" s="1" t="s">
        <v>193</v>
      </c>
      <c r="BXR73" s="1">
        <v>464</v>
      </c>
      <c r="BXS73" s="1">
        <v>8</v>
      </c>
      <c r="BXT73" s="1">
        <v>6.5000000000000002E-2</v>
      </c>
      <c r="BXU73" s="1">
        <f t="shared" si="4117"/>
        <v>6.0999999999999999E-2</v>
      </c>
      <c r="BXV73" s="1">
        <f t="shared" si="4118"/>
        <v>3.0477941176470589</v>
      </c>
      <c r="BXW73" s="1">
        <f t="shared" si="4119"/>
        <v>4.5716911764705883E-3</v>
      </c>
      <c r="BXX73" s="1">
        <f t="shared" si="4120"/>
        <v>34.923198732463412</v>
      </c>
      <c r="BXY73" s="1"/>
      <c r="BXZ73" s="1"/>
      <c r="BYA73" s="1" t="s">
        <v>11</v>
      </c>
      <c r="BYB73" s="1" t="s">
        <v>194</v>
      </c>
      <c r="BYC73" s="1">
        <v>465</v>
      </c>
      <c r="BYD73" s="1">
        <v>8</v>
      </c>
      <c r="BYE73" s="1">
        <v>0.04</v>
      </c>
      <c r="BYF73" s="1">
        <f t="shared" si="4121"/>
        <v>3.5000000000000003E-2</v>
      </c>
      <c r="BYG73" s="1">
        <f t="shared" si="4122"/>
        <v>1.146067415730337</v>
      </c>
      <c r="BYH73" s="1">
        <f t="shared" si="4123"/>
        <v>1.7191011235955056E-3</v>
      </c>
      <c r="BYI73" s="1">
        <f t="shared" si="4124"/>
        <v>13.132232222841449</v>
      </c>
      <c r="BYJ73" s="1"/>
      <c r="BYK73" s="1"/>
      <c r="BYL73" s="1" t="s">
        <v>11</v>
      </c>
      <c r="BYM73" s="1" t="s">
        <v>195</v>
      </c>
      <c r="BYN73" s="1">
        <v>479</v>
      </c>
      <c r="BYO73" s="1">
        <v>8</v>
      </c>
      <c r="BYP73" s="1">
        <v>8.4000000000000005E-2</v>
      </c>
      <c r="BYQ73" s="1">
        <f t="shared" si="4125"/>
        <v>7.3000000000000009E-2</v>
      </c>
      <c r="BYR73" s="1">
        <f t="shared" si="4126"/>
        <v>2.8671586715867163</v>
      </c>
      <c r="BYS73" s="1">
        <f t="shared" si="4127"/>
        <v>4.300738007380075E-3</v>
      </c>
      <c r="BYT73" s="1">
        <f t="shared" si="4128"/>
        <v>32.853384520156098</v>
      </c>
      <c r="BYU73" s="1"/>
      <c r="BYV73" s="1"/>
      <c r="BYW73" s="1" t="s">
        <v>11</v>
      </c>
      <c r="BYX73" s="1" t="s">
        <v>196</v>
      </c>
      <c r="BYY73" s="1">
        <v>480</v>
      </c>
      <c r="BYZ73" s="1">
        <v>8</v>
      </c>
      <c r="BZA73" s="1">
        <v>5.0999999999999997E-2</v>
      </c>
      <c r="BZB73" s="1">
        <f t="shared" si="4129"/>
        <v>3.7999999999999999E-2</v>
      </c>
      <c r="BZC73" s="1">
        <f t="shared" si="4130"/>
        <v>1.8277153558052432</v>
      </c>
      <c r="BZD73" s="1">
        <f t="shared" si="4131"/>
        <v>2.7415730337078648E-3</v>
      </c>
      <c r="BZE73" s="1">
        <f t="shared" si="4132"/>
        <v>20.942906290021654</v>
      </c>
      <c r="BZF73" s="1"/>
      <c r="BZG73" s="1"/>
      <c r="BZH73" s="1" t="s">
        <v>11</v>
      </c>
      <c r="BZI73" s="1" t="s">
        <v>197</v>
      </c>
      <c r="BZJ73" s="1">
        <v>494</v>
      </c>
      <c r="BZK73" s="1">
        <v>8</v>
      </c>
      <c r="BZL73" s="1">
        <v>8.4000000000000005E-2</v>
      </c>
      <c r="BZM73" s="1">
        <f t="shared" si="4133"/>
        <v>6.9000000000000006E-2</v>
      </c>
      <c r="BZN73" s="1">
        <f t="shared" si="4134"/>
        <v>3.2720588235294121</v>
      </c>
      <c r="BZO73" s="1">
        <f t="shared" si="4135"/>
        <v>4.9080882352941181E-3</v>
      </c>
      <c r="BZP73" s="1">
        <f t="shared" si="4136"/>
        <v>37.492939531836477</v>
      </c>
      <c r="BZQ73" s="1"/>
      <c r="BZR73" s="1"/>
      <c r="BZS73" s="1" t="s">
        <v>11</v>
      </c>
      <c r="BZT73" s="1" t="s">
        <v>198</v>
      </c>
      <c r="BZU73" s="1">
        <v>495</v>
      </c>
      <c r="BZV73" s="1">
        <v>8</v>
      </c>
      <c r="BZW73" s="1">
        <v>6.4000000000000001E-2</v>
      </c>
      <c r="BZX73" s="1">
        <f t="shared" si="4137"/>
        <v>0.05</v>
      </c>
      <c r="BZY73" s="1">
        <f t="shared" si="4138"/>
        <v>2.2361623616236161</v>
      </c>
      <c r="BZZ73" s="1">
        <f t="shared" si="4139"/>
        <v>3.3542435424354241E-3</v>
      </c>
      <c r="CAA73" s="1">
        <f t="shared" si="4140"/>
        <v>25.623102984832162</v>
      </c>
      <c r="CAB73" s="1"/>
      <c r="CAC73" s="1"/>
      <c r="CAD73" s="1" t="s">
        <v>11</v>
      </c>
      <c r="CAE73" s="1" t="s">
        <v>199</v>
      </c>
      <c r="CAF73" s="1">
        <v>501</v>
      </c>
      <c r="CAG73" s="1">
        <v>8</v>
      </c>
      <c r="CAH73" s="1">
        <v>6.9000000000000006E-2</v>
      </c>
      <c r="CAI73" s="1">
        <f t="shared" si="4141"/>
        <v>5.2000000000000005E-2</v>
      </c>
      <c r="CAJ73" s="1">
        <f t="shared" si="4142"/>
        <v>2.3553113553113554</v>
      </c>
      <c r="CAK73" s="1">
        <f t="shared" si="4143"/>
        <v>3.5329670329670333E-3</v>
      </c>
      <c r="CAL73" s="1">
        <f t="shared" si="4144"/>
        <v>26.988373677244404</v>
      </c>
      <c r="CAM73" s="1"/>
      <c r="CAN73" s="1"/>
      <c r="CAO73" s="1" t="s">
        <v>11</v>
      </c>
      <c r="CAP73" s="1" t="s">
        <v>200</v>
      </c>
      <c r="CAQ73" s="1">
        <v>508</v>
      </c>
      <c r="CAR73" s="1">
        <v>8</v>
      </c>
      <c r="CAS73" s="1">
        <v>8.6999999999999994E-2</v>
      </c>
      <c r="CAT73" s="1">
        <f t="shared" si="4145"/>
        <v>4.8999999999999995E-2</v>
      </c>
      <c r="CAU73" s="1">
        <f t="shared" si="4146"/>
        <v>2.2380952380952377</v>
      </c>
      <c r="CAV73" s="1">
        <f t="shared" si="4147"/>
        <v>3.3571428571428567E-3</v>
      </c>
      <c r="CAW73" s="1">
        <f t="shared" si="4148"/>
        <v>25.645250881487289</v>
      </c>
      <c r="CAX73" s="1"/>
      <c r="CAY73" s="1"/>
      <c r="CAZ73" s="1" t="s">
        <v>11</v>
      </c>
      <c r="CBA73" s="1" t="s">
        <v>201</v>
      </c>
      <c r="CBB73" s="1">
        <v>509</v>
      </c>
      <c r="CBC73" s="1">
        <v>8</v>
      </c>
      <c r="CBD73" s="1">
        <v>4.1000000000000002E-2</v>
      </c>
      <c r="CBE73" s="1">
        <f t="shared" si="4149"/>
        <v>2.8000000000000004E-2</v>
      </c>
      <c r="CBF73" s="1">
        <f t="shared" si="4150"/>
        <v>0.9248120300751882</v>
      </c>
      <c r="CBG73" s="1">
        <f t="shared" si="4151"/>
        <v>1.3872180451127824E-3</v>
      </c>
      <c r="CBH73" s="1">
        <f t="shared" si="4152"/>
        <v>10.596973768498112</v>
      </c>
      <c r="CBI73" s="1"/>
      <c r="CBJ73" s="1"/>
      <c r="CBK73" s="1" t="s">
        <v>11</v>
      </c>
      <c r="CBL73" s="1" t="s">
        <v>202</v>
      </c>
      <c r="CBM73" s="1">
        <v>515</v>
      </c>
      <c r="CBN73" s="1">
        <v>8</v>
      </c>
      <c r="CBO73" s="1">
        <v>6.2E-2</v>
      </c>
      <c r="CBP73" s="1">
        <f t="shared" si="4153"/>
        <v>4.7E-2</v>
      </c>
      <c r="CBQ73" s="1">
        <f t="shared" si="4154"/>
        <v>1.741573033707865</v>
      </c>
      <c r="CBR73" s="1">
        <f t="shared" si="4155"/>
        <v>2.6123595505617974E-3</v>
      </c>
      <c r="CBS73" s="1">
        <f t="shared" si="4156"/>
        <v>19.955843083729651</v>
      </c>
      <c r="CBT73" s="1"/>
      <c r="CBU73" s="1"/>
      <c r="CBV73" s="1" t="s">
        <v>11</v>
      </c>
      <c r="CBW73" s="1" t="s">
        <v>203</v>
      </c>
      <c r="CBX73" s="1">
        <v>522</v>
      </c>
      <c r="CBY73" s="1">
        <v>8</v>
      </c>
      <c r="CBZ73" s="1">
        <v>7.4999999999999997E-2</v>
      </c>
      <c r="CCA73" s="1">
        <f t="shared" si="4157"/>
        <v>6.0999999999999999E-2</v>
      </c>
      <c r="CCB73" s="1">
        <f t="shared" si="4158"/>
        <v>2.2771535580524342</v>
      </c>
      <c r="CCC73" s="1">
        <f t="shared" si="4159"/>
        <v>3.4157303370786515E-3</v>
      </c>
      <c r="CCD73" s="1">
        <f t="shared" si="4160"/>
        <v>26.09280127937124</v>
      </c>
      <c r="CCE73" s="1"/>
      <c r="CCF73" s="1"/>
      <c r="CCG73" s="1" t="s">
        <v>11</v>
      </c>
      <c r="CCH73" s="1" t="s">
        <v>204</v>
      </c>
      <c r="CCI73" s="1">
        <v>523</v>
      </c>
      <c r="CCJ73" s="1">
        <v>8</v>
      </c>
      <c r="CCK73" s="1">
        <v>5.0999999999999997E-2</v>
      </c>
      <c r="CCL73" s="1">
        <f t="shared" si="4161"/>
        <v>3.2000000000000001E-2</v>
      </c>
      <c r="CCM73" s="1">
        <f t="shared" si="4162"/>
        <v>1.2927756653992397</v>
      </c>
      <c r="CCN73" s="1">
        <f t="shared" si="4163"/>
        <v>1.9391634980988595E-3</v>
      </c>
      <c r="CCO73" s="1">
        <f t="shared" si="4164"/>
        <v>14.813291100543587</v>
      </c>
      <c r="CCP73" s="1"/>
      <c r="CCQ73" s="1"/>
      <c r="CCR73" s="1" t="s">
        <v>11</v>
      </c>
      <c r="CCS73" s="1" t="s">
        <v>205</v>
      </c>
      <c r="CCT73" s="1">
        <v>536</v>
      </c>
      <c r="CCU73" s="1">
        <v>8</v>
      </c>
      <c r="CCV73" s="1">
        <v>6.9000000000000006E-2</v>
      </c>
      <c r="CCW73" s="1">
        <f t="shared" si="4165"/>
        <v>4.9000000000000002E-2</v>
      </c>
      <c r="CCX73" s="1">
        <f t="shared" si="4166"/>
        <v>1.8494208494208497</v>
      </c>
      <c r="CCY73" s="1">
        <f t="shared" si="4167"/>
        <v>2.7741312741312745E-3</v>
      </c>
      <c r="CCZ73" s="1">
        <f t="shared" si="4168"/>
        <v>21.19161904352918</v>
      </c>
      <c r="CDA73" s="1"/>
      <c r="CDB73" s="1"/>
      <c r="CDC73" s="1" t="s">
        <v>11</v>
      </c>
      <c r="CDD73" s="1" t="s">
        <v>206</v>
      </c>
      <c r="CDE73" s="1">
        <v>542</v>
      </c>
      <c r="CDF73" s="1">
        <v>8</v>
      </c>
      <c r="CDG73" s="1">
        <v>5.7000000000000002E-2</v>
      </c>
      <c r="CDH73" s="1">
        <f t="shared" si="4169"/>
        <v>4.2000000000000003E-2</v>
      </c>
      <c r="CDI73" s="1">
        <f t="shared" si="4170"/>
        <v>1.2234848484848486</v>
      </c>
      <c r="CDJ73" s="1">
        <f t="shared" si="4171"/>
        <v>1.8352272727272729E-3</v>
      </c>
      <c r="CDK73" s="1">
        <f t="shared" si="4172"/>
        <v>14.019321141934906</v>
      </c>
      <c r="CDL73" s="1"/>
      <c r="CDM73" s="1"/>
      <c r="CDN73" s="1" t="s">
        <v>11</v>
      </c>
      <c r="CDO73" s="1" t="s">
        <v>207</v>
      </c>
      <c r="CDP73" s="1">
        <v>549</v>
      </c>
      <c r="CDQ73" s="1">
        <v>8</v>
      </c>
      <c r="CDR73" s="1">
        <v>6.5000000000000002E-2</v>
      </c>
      <c r="CDS73" s="1">
        <f t="shared" si="4173"/>
        <v>0.05</v>
      </c>
      <c r="CDT73" s="1">
        <f t="shared" si="4174"/>
        <v>1.452471482889734</v>
      </c>
      <c r="CDU73" s="1">
        <f t="shared" si="4175"/>
        <v>2.178707224334601E-3</v>
      </c>
      <c r="CDV73" s="1">
        <f t="shared" si="4176"/>
        <v>16.643168236493089</v>
      </c>
      <c r="CDW73" s="1"/>
      <c r="CDX73" s="1"/>
      <c r="CDY73" s="1" t="s">
        <v>11</v>
      </c>
      <c r="CDZ73" s="1" t="s">
        <v>208</v>
      </c>
      <c r="CEA73" s="1">
        <v>550</v>
      </c>
      <c r="CEB73" s="1">
        <v>8</v>
      </c>
      <c r="CEC73" s="1">
        <v>5.1999999999999998E-2</v>
      </c>
      <c r="CED73" s="1">
        <f t="shared" si="4177"/>
        <v>3.4999999999999996E-2</v>
      </c>
      <c r="CEE73" s="1">
        <f t="shared" si="4178"/>
        <v>1.3439999999999999</v>
      </c>
      <c r="CEF73" s="1">
        <f t="shared" si="4179"/>
        <v>2.016E-3</v>
      </c>
      <c r="CEG73" s="1">
        <f t="shared" si="4180"/>
        <v>15.400245976151007</v>
      </c>
      <c r="CEH73" s="1"/>
      <c r="CEI73" s="1"/>
      <c r="CEJ73" s="1" t="s">
        <v>11</v>
      </c>
      <c r="CEK73" s="1" t="s">
        <v>209</v>
      </c>
      <c r="CEL73" s="1">
        <v>556</v>
      </c>
      <c r="CEM73" s="1">
        <v>8</v>
      </c>
      <c r="CEN73" s="1">
        <v>0.06</v>
      </c>
      <c r="CEO73" s="1">
        <f t="shared" si="4181"/>
        <v>4.4999999999999998E-2</v>
      </c>
      <c r="CEP73" s="1">
        <f t="shared" si="4182"/>
        <v>1.8616600790513833</v>
      </c>
      <c r="CEQ73" s="1">
        <f t="shared" si="4183"/>
        <v>2.7924901185770751E-3</v>
      </c>
      <c r="CER73" s="1">
        <f t="shared" si="4184"/>
        <v>21.331862456378001</v>
      </c>
      <c r="CES73" s="1"/>
      <c r="CET73" s="1"/>
      <c r="CEU73" s="1" t="s">
        <v>11</v>
      </c>
      <c r="CEV73" s="1" t="s">
        <v>210</v>
      </c>
      <c r="CEW73" s="1">
        <v>563</v>
      </c>
      <c r="CEX73" s="1">
        <v>8</v>
      </c>
      <c r="CEY73" s="1">
        <v>5.8000000000000003E-2</v>
      </c>
      <c r="CEZ73" s="1">
        <f t="shared" si="4185"/>
        <v>4.4000000000000004E-2</v>
      </c>
      <c r="CFA73" s="1">
        <f t="shared" si="4186"/>
        <v>1.7651302605210422</v>
      </c>
      <c r="CFB73" s="1">
        <f t="shared" si="4187"/>
        <v>2.6476953907815632E-3</v>
      </c>
      <c r="CFC73" s="1">
        <f t="shared" si="4188"/>
        <v>20.225773952359788</v>
      </c>
      <c r="CFD73" s="1"/>
      <c r="CFE73" s="1"/>
      <c r="CFF73" s="1" t="s">
        <v>11</v>
      </c>
      <c r="CFG73" s="1" t="s">
        <v>211</v>
      </c>
      <c r="CFH73" s="1">
        <v>564</v>
      </c>
      <c r="CFI73" s="1">
        <v>8</v>
      </c>
      <c r="CFJ73" s="1">
        <v>5.8000000000000003E-2</v>
      </c>
      <c r="CFK73" s="1">
        <f t="shared" si="4189"/>
        <v>2.6000000000000002E-2</v>
      </c>
      <c r="CFL73" s="1">
        <f t="shared" si="4190"/>
        <v>0.72761194029850762</v>
      </c>
      <c r="CFM73" s="1">
        <f t="shared" si="4191"/>
        <v>1.0914179104477614E-3</v>
      </c>
      <c r="CFN73" s="1">
        <f t="shared" si="4192"/>
        <v>8.3373533153136297</v>
      </c>
      <c r="CFO73" s="1"/>
      <c r="CFP73" s="1"/>
      <c r="CFQ73" s="1" t="s">
        <v>11</v>
      </c>
      <c r="CFR73" s="1" t="s">
        <v>212</v>
      </c>
      <c r="CFS73" s="1">
        <v>571</v>
      </c>
      <c r="CFT73" s="1">
        <v>8</v>
      </c>
      <c r="CFU73" s="1">
        <v>7.2999999999999995E-2</v>
      </c>
      <c r="CFV73" s="1">
        <f t="shared" si="4193"/>
        <v>4.1999999999999996E-2</v>
      </c>
      <c r="CFW73" s="1">
        <f t="shared" si="4194"/>
        <v>1.2180451127819549</v>
      </c>
      <c r="CFX73" s="1">
        <f t="shared" si="4195"/>
        <v>1.8270676691729325E-3</v>
      </c>
      <c r="CFY73" s="1">
        <f t="shared" si="4196"/>
        <v>13.956989841436533</v>
      </c>
      <c r="CFZ73" s="1"/>
      <c r="CGA73" s="1"/>
      <c r="CGB73" s="1" t="s">
        <v>11</v>
      </c>
      <c r="CGC73" s="1" t="s">
        <v>213</v>
      </c>
      <c r="CGD73" s="1">
        <v>577</v>
      </c>
      <c r="CGE73" s="1">
        <v>8</v>
      </c>
      <c r="CGF73" s="1">
        <v>8.4000000000000005E-2</v>
      </c>
      <c r="CGG73" s="1">
        <f t="shared" si="4197"/>
        <v>5.3000000000000005E-2</v>
      </c>
      <c r="CGH73" s="1">
        <f t="shared" si="4198"/>
        <v>1.4436090225563911</v>
      </c>
      <c r="CGI73" s="1">
        <f t="shared" si="4199"/>
        <v>2.1654135338345869E-3</v>
      </c>
      <c r="CGJ73" s="1">
        <f t="shared" si="4200"/>
        <v>16.541617589850709</v>
      </c>
      <c r="CGK73" s="1"/>
      <c r="CGL73" s="1"/>
      <c r="CGM73" s="1" t="s">
        <v>11</v>
      </c>
      <c r="CGN73" s="1" t="s">
        <v>214</v>
      </c>
      <c r="CGO73" s="1">
        <v>578</v>
      </c>
      <c r="CGP73" s="1">
        <v>8</v>
      </c>
      <c r="CGQ73" s="1">
        <v>0.05</v>
      </c>
      <c r="CGR73" s="1">
        <f t="shared" si="4201"/>
        <v>3.3000000000000002E-2</v>
      </c>
      <c r="CGS73" s="1">
        <f t="shared" si="4202"/>
        <v>0.41698841698841704</v>
      </c>
      <c r="CGT73" s="1">
        <f t="shared" si="4203"/>
        <v>6.2548262548262556E-4</v>
      </c>
      <c r="CGU73" s="1">
        <f t="shared" si="4204"/>
        <v>4.77806859436566</v>
      </c>
      <c r="CGV73" s="1"/>
      <c r="CGW73" s="1"/>
      <c r="CGX73" s="1" t="s">
        <v>11</v>
      </c>
      <c r="CGY73" s="1" t="s">
        <v>215</v>
      </c>
      <c r="CGZ73" s="1">
        <v>592</v>
      </c>
      <c r="CHA73" s="1">
        <v>8</v>
      </c>
      <c r="CHB73" s="1">
        <v>7.6999999999999999E-2</v>
      </c>
      <c r="CHC73" s="1">
        <f t="shared" si="4205"/>
        <v>5.1000000000000004E-2</v>
      </c>
      <c r="CHD73" s="1">
        <f t="shared" si="4206"/>
        <v>0.88505747126436785</v>
      </c>
      <c r="CHE73" s="1">
        <f t="shared" si="4207"/>
        <v>1.3275862068965517E-3</v>
      </c>
      <c r="CHF73" s="1">
        <f t="shared" si="4208"/>
        <v>10.141445506325494</v>
      </c>
      <c r="CHG73" s="1"/>
      <c r="CHH73" s="1"/>
      <c r="CHI73" s="1" t="s">
        <v>11</v>
      </c>
      <c r="CHJ73" s="1" t="s">
        <v>216</v>
      </c>
      <c r="CHK73" s="1">
        <v>593</v>
      </c>
      <c r="CHL73" s="1">
        <v>8</v>
      </c>
      <c r="CHM73" s="1">
        <v>7.9000000000000001E-2</v>
      </c>
      <c r="CHN73" s="1">
        <f t="shared" si="4209"/>
        <v>5.6000000000000001E-2</v>
      </c>
      <c r="CHO73" s="1">
        <f t="shared" si="4210"/>
        <v>1.8862745098039218</v>
      </c>
      <c r="CHP73" s="1">
        <f t="shared" si="4211"/>
        <v>2.8294117647058828E-3</v>
      </c>
      <c r="CHQ73" s="1">
        <f t="shared" si="4212"/>
        <v>21.613907313633973</v>
      </c>
      <c r="CHR73" s="1"/>
      <c r="CHS73" s="1"/>
      <c r="CHT73" s="1" t="s">
        <v>11</v>
      </c>
      <c r="CHU73" s="1" t="s">
        <v>217</v>
      </c>
      <c r="CHV73" s="1">
        <v>607</v>
      </c>
      <c r="CHW73" s="1">
        <v>8</v>
      </c>
      <c r="CHX73" s="1">
        <v>7.6999999999999999E-2</v>
      </c>
      <c r="CHY73" s="1">
        <f t="shared" si="4213"/>
        <v>5.5999999999999994E-2</v>
      </c>
      <c r="CHZ73" s="1">
        <f t="shared" si="4214"/>
        <v>1.9844961240310075</v>
      </c>
      <c r="CIA73" s="1">
        <f t="shared" si="4215"/>
        <v>2.9767441860465114E-3</v>
      </c>
      <c r="CIB73" s="1">
        <f t="shared" si="4216"/>
        <v>22.739381286306394</v>
      </c>
      <c r="CIC73" s="1"/>
      <c r="CID73" s="1"/>
      <c r="CIE73" s="1" t="s">
        <v>11</v>
      </c>
      <c r="CIF73" s="1" t="s">
        <v>218</v>
      </c>
      <c r="CIG73" s="1">
        <v>608</v>
      </c>
      <c r="CIH73" s="1">
        <v>8</v>
      </c>
      <c r="CII73" s="1">
        <v>6.3E-2</v>
      </c>
      <c r="CIJ73" s="1">
        <f t="shared" si="4217"/>
        <v>3.6000000000000004E-2</v>
      </c>
      <c r="CIK73" s="1">
        <f t="shared" si="4218"/>
        <v>0.63529411764705901</v>
      </c>
      <c r="CIL73" s="1">
        <f t="shared" si="4219"/>
        <v>9.5294117647058859E-4</v>
      </c>
      <c r="CIM73" s="1">
        <f t="shared" si="4220"/>
        <v>7.2795280349453311</v>
      </c>
      <c r="CIN73" s="1"/>
      <c r="CIO73" s="1"/>
      <c r="CIP73" s="1" t="s">
        <v>11</v>
      </c>
      <c r="CIQ73" s="1" t="s">
        <v>219</v>
      </c>
      <c r="CIR73" s="1">
        <v>621</v>
      </c>
      <c r="CIS73" s="1">
        <v>8</v>
      </c>
      <c r="CIT73" s="1">
        <v>7.0999999999999994E-2</v>
      </c>
      <c r="CIU73" s="1">
        <f t="shared" si="4221"/>
        <v>4.0999999999999995E-2</v>
      </c>
      <c r="CIV73" s="1">
        <f t="shared" si="4222"/>
        <v>-0.14682539682539689</v>
      </c>
      <c r="CIW73" s="1">
        <f t="shared" si="4223"/>
        <v>-2.2023809523809534E-4</v>
      </c>
      <c r="CIX73" s="1">
        <f t="shared" si="4224"/>
        <v>-1.6824012103103372</v>
      </c>
      <c r="CIY73" s="1"/>
      <c r="CIZ73" s="1"/>
      <c r="CJA73" s="1" t="s">
        <v>11</v>
      </c>
      <c r="CJB73" s="1" t="s">
        <v>220</v>
      </c>
      <c r="CJC73" s="1">
        <v>622</v>
      </c>
      <c r="CJD73" s="1">
        <v>8</v>
      </c>
      <c r="CJE73" s="1">
        <v>5.7000000000000002E-2</v>
      </c>
      <c r="CJF73" s="1">
        <f t="shared" si="4225"/>
        <v>4.8000000000000001E-2</v>
      </c>
      <c r="CJG73" s="1">
        <f t="shared" si="3379"/>
        <v>1.2614840989399294</v>
      </c>
      <c r="CJH73" s="1">
        <f t="shared" si="4226"/>
        <v>1.8922261484098941E-3</v>
      </c>
      <c r="CJI73" s="1">
        <f t="shared" si="4227"/>
        <v>14.4547361746117</v>
      </c>
      <c r="CJJ73" s="1"/>
      <c r="CJK73" s="1"/>
      <c r="CJL73" s="1" t="s">
        <v>11</v>
      </c>
      <c r="CJM73" s="1" t="s">
        <v>221</v>
      </c>
      <c r="CJN73" s="1">
        <v>635</v>
      </c>
      <c r="CJO73" s="1">
        <v>8</v>
      </c>
      <c r="CJP73" s="1">
        <v>7.5999999999999998E-2</v>
      </c>
      <c r="CJQ73" s="1">
        <f t="shared" si="4228"/>
        <v>6.4000000000000001E-2</v>
      </c>
      <c r="CJR73" s="1">
        <f t="shared" si="4229"/>
        <v>1.5248226950354609</v>
      </c>
      <c r="CJS73" s="1">
        <f t="shared" si="4230"/>
        <v>2.2872340425531914E-3</v>
      </c>
      <c r="CJT73" s="1">
        <f t="shared" si="4231"/>
        <v>17.472205783901479</v>
      </c>
      <c r="CJU73" s="1"/>
      <c r="CJV73" s="1"/>
      <c r="CJW73" s="1" t="s">
        <v>11</v>
      </c>
      <c r="CJX73" s="1" t="s">
        <v>222</v>
      </c>
      <c r="CJY73" s="1">
        <v>636</v>
      </c>
      <c r="CJZ73" s="1">
        <v>8</v>
      </c>
      <c r="CKA73" s="1">
        <v>3.6999999999999998E-2</v>
      </c>
      <c r="CKB73" s="1">
        <f t="shared" si="4232"/>
        <v>1.6999999999999998E-2</v>
      </c>
      <c r="CKC73" s="1">
        <f t="shared" si="4233"/>
        <v>-0.29681978798586578</v>
      </c>
      <c r="CKD73" s="1">
        <f t="shared" si="4234"/>
        <v>-4.4522968197879869E-4</v>
      </c>
      <c r="CKE73" s="1">
        <f t="shared" si="4235"/>
        <v>-3.4011143940262829</v>
      </c>
      <c r="CKF73" s="1"/>
      <c r="CKG73" s="1"/>
      <c r="CKH73" s="1" t="s">
        <v>11</v>
      </c>
      <c r="CKI73" s="1" t="s">
        <v>223</v>
      </c>
      <c r="CKJ73" s="1">
        <v>649</v>
      </c>
      <c r="CKK73" s="1">
        <v>8</v>
      </c>
      <c r="CKL73" s="1">
        <v>7.9000000000000001E-2</v>
      </c>
      <c r="CKM73" s="1">
        <f t="shared" si="4236"/>
        <v>5.5E-2</v>
      </c>
      <c r="CKN73" s="1">
        <f t="shared" si="4237"/>
        <v>0.96466431095406369</v>
      </c>
      <c r="CKO73" s="1">
        <f t="shared" si="4238"/>
        <v>1.4469964664310957E-3</v>
      </c>
      <c r="CKP73" s="1">
        <f t="shared" si="4239"/>
        <v>11.05362178058542</v>
      </c>
      <c r="CKQ73" s="1"/>
      <c r="CKR73" s="1"/>
      <c r="CKS73" s="1" t="s">
        <v>11</v>
      </c>
      <c r="CKT73" s="1" t="s">
        <v>224</v>
      </c>
      <c r="CKU73" s="1">
        <v>650</v>
      </c>
      <c r="CKV73" s="1">
        <v>8</v>
      </c>
      <c r="CKW73" s="1">
        <v>4.5999999999999999E-2</v>
      </c>
      <c r="CKX73" s="1">
        <f t="shared" si="4240"/>
        <v>2.8999999999999998E-2</v>
      </c>
      <c r="CKY73" s="1">
        <f t="shared" si="4241"/>
        <v>0.41403508771929814</v>
      </c>
      <c r="CKZ73" s="1">
        <f t="shared" si="4242"/>
        <v>6.2105263157894721E-4</v>
      </c>
      <c r="CLA73" s="1">
        <f t="shared" si="4243"/>
        <v>4.7442278226446799</v>
      </c>
      <c r="CLB73" s="1"/>
      <c r="CLC73" s="1"/>
      <c r="CLD73" s="1" t="s">
        <v>11</v>
      </c>
      <c r="CLE73" s="1" t="s">
        <v>225</v>
      </c>
      <c r="CLF73" s="1">
        <v>663</v>
      </c>
      <c r="CLG73" s="1">
        <v>8</v>
      </c>
      <c r="CLH73" s="1">
        <v>6.6000000000000003E-2</v>
      </c>
      <c r="CLI73" s="1">
        <f t="shared" si="4244"/>
        <v>4.4000000000000004E-2</v>
      </c>
      <c r="CLJ73" s="1">
        <f t="shared" si="4245"/>
        <v>0.9342560553633219</v>
      </c>
      <c r="CLK73" s="1">
        <f t="shared" si="4246"/>
        <v>1.4013840830449829E-3</v>
      </c>
      <c r="CLL73" s="1">
        <f t="shared" si="4247"/>
        <v>10.705188286684308</v>
      </c>
      <c r="CLM73" s="1"/>
      <c r="CLN73" s="1"/>
      <c r="CLO73" s="1"/>
      <c r="CLP73" s="1"/>
      <c r="CLQ73" s="1"/>
      <c r="CLR73" s="1"/>
      <c r="CLS73" s="1"/>
      <c r="CLT73" s="1"/>
      <c r="CLU73" s="1"/>
      <c r="CLV73" s="1"/>
      <c r="CLW73" s="1"/>
      <c r="CLX73" s="1"/>
      <c r="CLY73" s="1"/>
      <c r="CLZ73" s="1"/>
      <c r="CMA73" s="1"/>
      <c r="CMB73" s="1"/>
      <c r="CMC73" s="1"/>
      <c r="CMD73" s="1"/>
      <c r="CME73" s="1"/>
      <c r="CMF73" s="1"/>
      <c r="CMG73" s="1"/>
      <c r="CMH73" s="1"/>
      <c r="CMI73" s="1"/>
      <c r="CMJ73" s="1"/>
      <c r="CMK73" s="1"/>
      <c r="CML73" s="1"/>
      <c r="CMM73" s="1"/>
      <c r="CMN73" s="1"/>
      <c r="CMO73" s="1"/>
      <c r="CMP73" s="1"/>
      <c r="CMQ73" s="1"/>
      <c r="CMR73" s="1"/>
      <c r="CMS73" s="1"/>
      <c r="CMT73" s="1"/>
      <c r="CMU73" s="1"/>
      <c r="CMV73" s="1"/>
      <c r="CMW73" s="1"/>
      <c r="CMX73" s="1"/>
      <c r="CMY73" s="1"/>
      <c r="CMZ73" s="1"/>
    </row>
    <row r="74" spans="1:2392" x14ac:dyDescent="0.3">
      <c r="A74" s="1" t="s">
        <v>11</v>
      </c>
      <c r="B74" s="1" t="s">
        <v>12</v>
      </c>
      <c r="C74" s="1">
        <v>1</v>
      </c>
      <c r="D74" s="1">
        <v>9</v>
      </c>
      <c r="E74" s="1">
        <v>5.8999999999999997E-2</v>
      </c>
      <c r="F74" s="1">
        <f t="shared" si="3408"/>
        <v>6.0999999999999999E-2</v>
      </c>
      <c r="G74" s="1">
        <f t="shared" si="3409"/>
        <v>2.4372881355932203</v>
      </c>
      <c r="H74" s="1">
        <f t="shared" si="4248"/>
        <v>3.6559322033898308E-3</v>
      </c>
      <c r="I74" s="1">
        <f t="shared" si="4249"/>
        <v>27.927705954531312</v>
      </c>
      <c r="J74" s="1"/>
      <c r="K74" s="1"/>
      <c r="L74" s="1" t="s">
        <v>11</v>
      </c>
      <c r="M74" s="1" t="s">
        <v>13</v>
      </c>
      <c r="N74" s="1">
        <v>2</v>
      </c>
      <c r="O74" s="1">
        <v>9</v>
      </c>
      <c r="P74" s="1">
        <v>9.1999999999999998E-2</v>
      </c>
      <c r="Q74" s="1">
        <f t="shared" si="3410"/>
        <v>9.4E-2</v>
      </c>
      <c r="R74" s="1">
        <f t="shared" si="3411"/>
        <v>3.5762711864406782</v>
      </c>
      <c r="S74" s="1">
        <f t="shared" si="3412"/>
        <v>5.3644067796610176E-3</v>
      </c>
      <c r="T74" s="1">
        <f t="shared" si="3413"/>
        <v>40.978761866523691</v>
      </c>
      <c r="U74" s="1"/>
      <c r="V74" s="1"/>
      <c r="W74" s="1" t="s">
        <v>11</v>
      </c>
      <c r="X74" s="1" t="s">
        <v>14</v>
      </c>
      <c r="Y74" s="1">
        <v>3</v>
      </c>
      <c r="Z74" s="1">
        <v>9</v>
      </c>
      <c r="AA74" s="1">
        <v>0.121</v>
      </c>
      <c r="AB74" s="1">
        <f t="shared" si="3414"/>
        <v>0.12</v>
      </c>
      <c r="AC74" s="1">
        <f t="shared" si="3415"/>
        <v>4.4508474576271189</v>
      </c>
      <c r="AD74" s="1">
        <f t="shared" si="3416"/>
        <v>6.6762711864406781E-3</v>
      </c>
      <c r="AE74" s="1">
        <f t="shared" si="3417"/>
        <v>51.000108370374981</v>
      </c>
      <c r="AF74" s="1"/>
      <c r="AG74" s="1"/>
      <c r="AH74" s="1" t="s">
        <v>11</v>
      </c>
      <c r="AI74" s="1" t="s">
        <v>15</v>
      </c>
      <c r="AJ74" s="1">
        <v>4</v>
      </c>
      <c r="AK74" s="1">
        <v>9</v>
      </c>
      <c r="AL74" s="1">
        <v>0.129</v>
      </c>
      <c r="AM74" s="1">
        <f t="shared" si="3418"/>
        <v>0.121</v>
      </c>
      <c r="AN74" s="1">
        <f t="shared" si="3419"/>
        <v>4.4353741496598635</v>
      </c>
      <c r="AO74" s="1">
        <f t="shared" si="3420"/>
        <v>6.6530612244897957E-3</v>
      </c>
      <c r="AP74" s="1">
        <f t="shared" si="3421"/>
        <v>50.822807218023442</v>
      </c>
      <c r="AQ74" s="1"/>
      <c r="AR74" s="1"/>
      <c r="AS74" s="1" t="s">
        <v>11</v>
      </c>
      <c r="AT74" s="1" t="s">
        <v>16</v>
      </c>
      <c r="AU74" s="1">
        <v>8</v>
      </c>
      <c r="AV74" s="1">
        <v>9</v>
      </c>
      <c r="AW74" s="1">
        <v>0.14399999999999999</v>
      </c>
      <c r="AX74" s="1">
        <f t="shared" si="3422"/>
        <v>0.13599999999999998</v>
      </c>
      <c r="AY74" s="1">
        <f t="shared" si="3423"/>
        <v>4.972696245733788</v>
      </c>
      <c r="AZ74" s="1">
        <f t="shared" si="3424"/>
        <v>7.4590443686006818E-3</v>
      </c>
      <c r="BA74" s="1">
        <f t="shared" si="3425"/>
        <v>56.979721241802814</v>
      </c>
      <c r="BB74" s="1"/>
      <c r="BC74" s="1"/>
      <c r="BD74" s="1" t="s">
        <v>11</v>
      </c>
      <c r="BE74" s="1" t="s">
        <v>17</v>
      </c>
      <c r="BF74" s="1">
        <v>9</v>
      </c>
      <c r="BG74" s="1">
        <v>9</v>
      </c>
      <c r="BH74" s="1">
        <v>0.14299999999999999</v>
      </c>
      <c r="BI74" s="1">
        <f t="shared" si="3426"/>
        <v>0.13799999999999998</v>
      </c>
      <c r="BJ74" s="1">
        <f t="shared" si="3427"/>
        <v>5.0273037542662111</v>
      </c>
      <c r="BK74" s="1">
        <f t="shared" si="3428"/>
        <v>7.5409556313993167E-3</v>
      </c>
      <c r="BL74" s="1">
        <f t="shared" si="3429"/>
        <v>57.605442271225499</v>
      </c>
      <c r="BM74" s="1"/>
      <c r="BN74" s="1"/>
      <c r="BO74" s="1" t="s">
        <v>11</v>
      </c>
      <c r="BP74" s="1" t="s">
        <v>18</v>
      </c>
      <c r="BQ74" s="1">
        <v>10</v>
      </c>
      <c r="BR74" s="1">
        <v>9</v>
      </c>
      <c r="BS74" s="1">
        <v>0.14199999999999999</v>
      </c>
      <c r="BT74" s="1">
        <f t="shared" si="3430"/>
        <v>0.13299999999999998</v>
      </c>
      <c r="BU74" s="1">
        <f t="shared" si="3431"/>
        <v>4.7952218430034126</v>
      </c>
      <c r="BV74" s="1">
        <f t="shared" si="3432"/>
        <v>7.1928327645051186E-3</v>
      </c>
      <c r="BW74" s="1">
        <f t="shared" si="3433"/>
        <v>54.946127896179107</v>
      </c>
      <c r="BX74" s="1"/>
      <c r="BY74" s="1"/>
      <c r="BZ74" s="1" t="s">
        <v>11</v>
      </c>
      <c r="CA74" s="1" t="s">
        <v>19</v>
      </c>
      <c r="CB74" s="1">
        <v>11</v>
      </c>
      <c r="CC74" s="1">
        <v>9</v>
      </c>
      <c r="CD74" s="1">
        <v>0.14699999999999999</v>
      </c>
      <c r="CE74" s="1">
        <f t="shared" si="3434"/>
        <v>0.14199999999999999</v>
      </c>
      <c r="CF74" s="1">
        <f t="shared" si="3435"/>
        <v>5.1340206185566997</v>
      </c>
      <c r="CG74" s="1">
        <f t="shared" si="3436"/>
        <v>7.7010309278350494E-3</v>
      </c>
      <c r="CH74" s="1">
        <f t="shared" si="3437"/>
        <v>58.828259205657822</v>
      </c>
      <c r="CI74" s="1"/>
      <c r="CJ74" s="1"/>
      <c r="CK74" s="1" t="s">
        <v>11</v>
      </c>
      <c r="CL74" s="1" t="s">
        <v>20</v>
      </c>
      <c r="CM74" s="1">
        <v>14</v>
      </c>
      <c r="CN74" s="1">
        <v>9</v>
      </c>
      <c r="CO74" s="1">
        <v>0.14799999999999999</v>
      </c>
      <c r="CP74" s="1">
        <f t="shared" si="3438"/>
        <v>0.13499999999999998</v>
      </c>
      <c r="CQ74" s="1">
        <f t="shared" si="3439"/>
        <v>4.8144329896907205</v>
      </c>
      <c r="CR74" s="1">
        <f t="shared" si="3440"/>
        <v>7.2216494845360807E-3</v>
      </c>
      <c r="CS74" s="1">
        <f t="shared" si="3441"/>
        <v>55.166259134622898</v>
      </c>
      <c r="CT74" s="1"/>
      <c r="CU74" s="1"/>
      <c r="CV74" s="1" t="s">
        <v>11</v>
      </c>
      <c r="CW74" s="1" t="s">
        <v>21</v>
      </c>
      <c r="CX74" s="1">
        <v>15</v>
      </c>
      <c r="CY74" s="1">
        <v>9</v>
      </c>
      <c r="CZ74" s="1">
        <v>0.13</v>
      </c>
      <c r="DA74" s="1">
        <f t="shared" si="3442"/>
        <v>0.11</v>
      </c>
      <c r="DB74" s="1">
        <f t="shared" si="3443"/>
        <v>4</v>
      </c>
      <c r="DC74" s="1">
        <f t="shared" si="3444"/>
        <v>6.0000000000000001E-3</v>
      </c>
      <c r="DD74" s="1">
        <f t="shared" si="3445"/>
        <v>45.834065405211327</v>
      </c>
      <c r="DE74" s="1"/>
      <c r="DF74" s="1"/>
      <c r="DG74" s="1" t="s">
        <v>11</v>
      </c>
      <c r="DH74" s="1" t="s">
        <v>22</v>
      </c>
      <c r="DI74" s="1">
        <v>16</v>
      </c>
      <c r="DJ74" s="1">
        <v>9</v>
      </c>
      <c r="DK74" s="1">
        <v>0.17</v>
      </c>
      <c r="DL74" s="1">
        <f t="shared" si="3446"/>
        <v>0.14300000000000002</v>
      </c>
      <c r="DM74" s="1">
        <f t="shared" si="3447"/>
        <v>4.9897610921501716</v>
      </c>
      <c r="DN74" s="1">
        <f t="shared" si="3448"/>
        <v>7.4846416382252576E-3</v>
      </c>
      <c r="DO74" s="1">
        <f t="shared" si="3449"/>
        <v>57.175259063497421</v>
      </c>
      <c r="DP74" s="1"/>
      <c r="DQ74" s="1"/>
      <c r="DR74" s="1" t="s">
        <v>11</v>
      </c>
      <c r="DS74" s="1" t="s">
        <v>23</v>
      </c>
      <c r="DT74" s="1">
        <v>17</v>
      </c>
      <c r="DU74" s="1">
        <v>9</v>
      </c>
      <c r="DV74" s="1">
        <v>0.19</v>
      </c>
      <c r="DW74" s="1">
        <f t="shared" si="3450"/>
        <v>0.16300000000000001</v>
      </c>
      <c r="DX74" s="1">
        <f t="shared" si="3451"/>
        <v>5.6164383561643838</v>
      </c>
      <c r="DY74" s="1">
        <f t="shared" si="3452"/>
        <v>8.4246575342465761E-3</v>
      </c>
      <c r="DZ74" s="1">
        <f t="shared" si="3453"/>
        <v>64.356050740193993</v>
      </c>
      <c r="EA74" s="1"/>
      <c r="EB74" s="1"/>
      <c r="EC74" s="1" t="s">
        <v>11</v>
      </c>
      <c r="ED74" s="1" t="s">
        <v>24</v>
      </c>
      <c r="EE74" s="1">
        <v>18</v>
      </c>
      <c r="EF74" s="1">
        <v>9</v>
      </c>
      <c r="EG74" s="1">
        <v>0.20799999999999999</v>
      </c>
      <c r="EH74" s="1">
        <f t="shared" si="3454"/>
        <v>0.182</v>
      </c>
      <c r="EI74" s="1">
        <f t="shared" si="3455"/>
        <v>6.3673469387755102</v>
      </c>
      <c r="EJ74" s="1">
        <f t="shared" si="3456"/>
        <v>9.5510204081632657E-3</v>
      </c>
      <c r="EK74" s="1">
        <f t="shared" si="3457"/>
        <v>72.960349012377222</v>
      </c>
      <c r="EL74" s="1"/>
      <c r="EM74" s="1"/>
      <c r="EN74" s="1" t="s">
        <v>11</v>
      </c>
      <c r="EO74" s="1" t="s">
        <v>25</v>
      </c>
      <c r="EP74" s="1">
        <v>21</v>
      </c>
      <c r="EQ74" s="1">
        <v>9</v>
      </c>
      <c r="ER74" s="1">
        <v>0.248</v>
      </c>
      <c r="ES74" s="1">
        <f t="shared" si="3458"/>
        <v>0.217</v>
      </c>
      <c r="ET74" s="1">
        <f t="shared" si="3459"/>
        <v>7.5205479452054789</v>
      </c>
      <c r="EU74" s="1">
        <f t="shared" si="3460"/>
        <v>1.1280821917808218E-2</v>
      </c>
      <c r="EV74" s="1">
        <f t="shared" si="3461"/>
        <v>86.17432160089389</v>
      </c>
      <c r="EW74" s="1"/>
      <c r="EX74" s="1"/>
      <c r="EY74" s="1" t="s">
        <v>11</v>
      </c>
      <c r="EZ74" s="1" t="s">
        <v>26</v>
      </c>
      <c r="FA74" s="1">
        <v>22</v>
      </c>
      <c r="FB74" s="1">
        <v>9</v>
      </c>
      <c r="FC74" s="1">
        <v>0.28299999999999997</v>
      </c>
      <c r="FD74" s="1">
        <f t="shared" si="3462"/>
        <v>0.252</v>
      </c>
      <c r="FE74" s="1">
        <f t="shared" si="3463"/>
        <v>8.6279863481228674</v>
      </c>
      <c r="FF74" s="1">
        <f t="shared" si="3464"/>
        <v>1.2941979522184302E-2</v>
      </c>
      <c r="FG74" s="1">
        <f t="shared" si="3465"/>
        <v>98.8639226487835</v>
      </c>
      <c r="FH74" s="1"/>
      <c r="FI74" s="1"/>
      <c r="FJ74" s="1" t="s">
        <v>11</v>
      </c>
      <c r="FK74" s="1" t="s">
        <v>27</v>
      </c>
      <c r="FL74" s="1">
        <v>23</v>
      </c>
      <c r="FM74" s="1">
        <v>9</v>
      </c>
      <c r="FN74" s="1">
        <v>0.28299999999999997</v>
      </c>
      <c r="FO74" s="1">
        <f t="shared" si="3466"/>
        <v>0.253</v>
      </c>
      <c r="FP74" s="1">
        <f t="shared" si="3467"/>
        <v>9.0102040816326543</v>
      </c>
      <c r="FQ74" s="1">
        <f t="shared" si="3468"/>
        <v>1.3515306122448981E-2</v>
      </c>
      <c r="FR74" s="1">
        <f t="shared" si="3469"/>
        <v>103.24357079796329</v>
      </c>
      <c r="FS74" s="1"/>
      <c r="FT74" s="1"/>
      <c r="FU74" s="1" t="s">
        <v>11</v>
      </c>
      <c r="FV74" s="1" t="s">
        <v>28</v>
      </c>
      <c r="FW74" s="1">
        <v>24</v>
      </c>
      <c r="FX74" s="1">
        <v>9</v>
      </c>
      <c r="FY74" s="1">
        <v>0.29499999999999998</v>
      </c>
      <c r="FZ74" s="1">
        <f t="shared" si="3470"/>
        <v>0.26400000000000001</v>
      </c>
      <c r="GA74" s="1">
        <f t="shared" si="3471"/>
        <v>9.0034246575342465</v>
      </c>
      <c r="GB74" s="1">
        <f t="shared" si="3472"/>
        <v>1.350513698630137E-2</v>
      </c>
      <c r="GC74" s="1">
        <f t="shared" si="3473"/>
        <v>103.16588865607926</v>
      </c>
      <c r="GD74" s="1"/>
      <c r="GE74" s="1"/>
      <c r="GF74" s="1" t="s">
        <v>11</v>
      </c>
      <c r="GG74" s="1" t="s">
        <v>29</v>
      </c>
      <c r="GH74" s="1">
        <v>25</v>
      </c>
      <c r="GI74" s="1">
        <v>9</v>
      </c>
      <c r="GJ74" s="1">
        <v>0.314</v>
      </c>
      <c r="GK74" s="1">
        <f t="shared" si="3474"/>
        <v>0.28300000000000003</v>
      </c>
      <c r="GL74" s="1">
        <f t="shared" si="3475"/>
        <v>9.7952218430034144</v>
      </c>
      <c r="GM74" s="1">
        <f t="shared" si="3476"/>
        <v>1.4692832764505122E-2</v>
      </c>
      <c r="GN74" s="1">
        <f t="shared" si="3477"/>
        <v>112.23870965269329</v>
      </c>
      <c r="GO74" s="1"/>
      <c r="GP74" s="1"/>
      <c r="GQ74" s="1" t="s">
        <v>11</v>
      </c>
      <c r="GR74" s="1" t="s">
        <v>30</v>
      </c>
      <c r="GS74" s="1">
        <v>28</v>
      </c>
      <c r="GT74" s="1">
        <v>9</v>
      </c>
      <c r="GU74" s="1">
        <v>0.34699999999999998</v>
      </c>
      <c r="GV74" s="1">
        <f t="shared" si="3478"/>
        <v>0.31799999999999995</v>
      </c>
      <c r="GW74" s="1">
        <f t="shared" si="3479"/>
        <v>10.931034482758619</v>
      </c>
      <c r="GX74" s="1">
        <f t="shared" si="3480"/>
        <v>1.6396551724137929E-2</v>
      </c>
      <c r="GY74" s="1">
        <f t="shared" si="3481"/>
        <v>125.25343735734474</v>
      </c>
      <c r="GZ74" s="1"/>
      <c r="HA74" s="1"/>
      <c r="HB74" s="1" t="s">
        <v>11</v>
      </c>
      <c r="HC74" s="1" t="s">
        <v>31</v>
      </c>
      <c r="HD74" s="1">
        <v>29</v>
      </c>
      <c r="HE74" s="1">
        <v>9</v>
      </c>
      <c r="HF74" s="1">
        <v>9.2999999999999999E-2</v>
      </c>
      <c r="HG74" s="1">
        <f t="shared" si="3482"/>
        <v>4.1000000000000002E-2</v>
      </c>
      <c r="HH74" s="1">
        <f t="shared" si="3483"/>
        <v>1.6409395973154361</v>
      </c>
      <c r="HI74" s="1">
        <f t="shared" si="3484"/>
        <v>2.4614093959731543E-3</v>
      </c>
      <c r="HJ74" s="1">
        <f t="shared" si="3485"/>
        <v>18.802733207339212</v>
      </c>
      <c r="HK74" s="1"/>
      <c r="HL74" s="1"/>
      <c r="HM74" s="1" t="s">
        <v>11</v>
      </c>
      <c r="HN74" s="1" t="s">
        <v>32</v>
      </c>
      <c r="HO74" s="1">
        <v>30</v>
      </c>
      <c r="HP74" s="1">
        <v>9</v>
      </c>
      <c r="HQ74" s="1">
        <v>0.123</v>
      </c>
      <c r="HR74" s="1">
        <f t="shared" si="3486"/>
        <v>7.1000000000000008E-2</v>
      </c>
      <c r="HS74" s="1">
        <f t="shared" si="3487"/>
        <v>2.6094276094276099</v>
      </c>
      <c r="HT74" s="1">
        <f t="shared" si="3488"/>
        <v>3.9141414141414151E-3</v>
      </c>
      <c r="HU74" s="1">
        <f t="shared" si="3489"/>
        <v>29.900168930167329</v>
      </c>
      <c r="HV74" s="1"/>
      <c r="HW74" s="1"/>
      <c r="HX74" s="1" t="s">
        <v>11</v>
      </c>
      <c r="HY74" s="1" t="s">
        <v>33</v>
      </c>
      <c r="HZ74" s="1">
        <v>31</v>
      </c>
      <c r="IA74" s="1">
        <v>9</v>
      </c>
      <c r="IB74" s="1">
        <v>0.14899999999999999</v>
      </c>
      <c r="IC74" s="1">
        <f t="shared" si="3490"/>
        <v>9.4E-2</v>
      </c>
      <c r="ID74" s="1">
        <f t="shared" si="3491"/>
        <v>3.3783783783783785</v>
      </c>
      <c r="IE74" s="1">
        <f t="shared" si="3492"/>
        <v>5.0675675675675678E-3</v>
      </c>
      <c r="IF74" s="1">
        <f t="shared" si="3493"/>
        <v>38.711203889536598</v>
      </c>
      <c r="IG74" s="1"/>
      <c r="IH74" s="1"/>
      <c r="II74" s="1" t="s">
        <v>11</v>
      </c>
      <c r="IJ74" s="1" t="s">
        <v>34</v>
      </c>
      <c r="IK74" s="1">
        <v>32</v>
      </c>
      <c r="IL74" s="1">
        <v>9</v>
      </c>
      <c r="IM74" s="1">
        <v>0.16400000000000001</v>
      </c>
      <c r="IN74" s="1">
        <f t="shared" si="3494"/>
        <v>0.10900000000000001</v>
      </c>
      <c r="IO74" s="1">
        <f t="shared" si="3495"/>
        <v>3.8282828282828283</v>
      </c>
      <c r="IP74" s="1">
        <f t="shared" si="3496"/>
        <v>5.7424242424242425E-3</v>
      </c>
      <c r="IQ74" s="1">
        <f t="shared" si="3497"/>
        <v>43.866441385290642</v>
      </c>
      <c r="IR74" s="1"/>
      <c r="IS74" s="1"/>
      <c r="IT74" s="1" t="s">
        <v>11</v>
      </c>
      <c r="IU74" s="1" t="s">
        <v>35</v>
      </c>
      <c r="IV74" s="1">
        <v>35</v>
      </c>
      <c r="IW74" s="1">
        <v>9</v>
      </c>
      <c r="IX74" s="1">
        <v>0.21099999999999999</v>
      </c>
      <c r="IY74" s="1">
        <f t="shared" si="3498"/>
        <v>0.156</v>
      </c>
      <c r="IZ74" s="1">
        <f t="shared" si="3499"/>
        <v>5.4630872483221475</v>
      </c>
      <c r="JA74" s="1">
        <f t="shared" si="3500"/>
        <v>8.1946308724832207E-3</v>
      </c>
      <c r="JB74" s="1">
        <f t="shared" si="3501"/>
        <v>62.598874563493318</v>
      </c>
      <c r="JC74" s="1"/>
      <c r="JD74" s="1"/>
      <c r="JE74" s="1" t="s">
        <v>11</v>
      </c>
      <c r="JF74" s="3" t="s">
        <v>36</v>
      </c>
      <c r="JG74" s="3">
        <v>36</v>
      </c>
      <c r="JH74" s="1">
        <v>9</v>
      </c>
      <c r="JI74" s="1">
        <v>0.23100000000000001</v>
      </c>
      <c r="JJ74" s="1">
        <f t="shared" si="3502"/>
        <v>0.17400000000000002</v>
      </c>
      <c r="JK74" s="1">
        <f t="shared" si="3503"/>
        <v>6.1036789297658869</v>
      </c>
      <c r="JL74" s="1">
        <f t="shared" si="3504"/>
        <v>9.1555183946488306E-3</v>
      </c>
      <c r="JM74" s="1">
        <f t="shared" si="3505"/>
        <v>69.93910481982499</v>
      </c>
      <c r="JN74" s="1"/>
      <c r="JO74" s="1"/>
      <c r="JP74" s="1" t="s">
        <v>11</v>
      </c>
      <c r="JQ74" s="1" t="s">
        <v>37</v>
      </c>
      <c r="JR74" s="1">
        <v>37</v>
      </c>
      <c r="JS74" s="1">
        <v>9</v>
      </c>
      <c r="JT74" s="1">
        <v>0.24199999999999999</v>
      </c>
      <c r="JU74" s="1">
        <f t="shared" si="3506"/>
        <v>0.184</v>
      </c>
      <c r="JV74" s="1">
        <f t="shared" si="3507"/>
        <v>6.4046822742474916</v>
      </c>
      <c r="JW74" s="1">
        <f t="shared" si="3508"/>
        <v>9.6070234113712384E-3</v>
      </c>
      <c r="JX74" s="1">
        <f t="shared" si="3509"/>
        <v>73.388156564364294</v>
      </c>
      <c r="JY74" s="1"/>
      <c r="JZ74" s="1"/>
      <c r="KA74" s="1" t="s">
        <v>11</v>
      </c>
      <c r="KB74" s="1" t="s">
        <v>38</v>
      </c>
      <c r="KC74" s="1">
        <v>38</v>
      </c>
      <c r="KD74" s="1">
        <v>9</v>
      </c>
      <c r="KE74" s="1">
        <v>0.26400000000000001</v>
      </c>
      <c r="KF74" s="1">
        <f t="shared" si="3510"/>
        <v>0.20300000000000001</v>
      </c>
      <c r="KG74" s="1">
        <f t="shared" si="3511"/>
        <v>6.9230769230769234</v>
      </c>
      <c r="KH74" s="1">
        <f t="shared" si="3512"/>
        <v>1.0384615384615384E-2</v>
      </c>
      <c r="KI74" s="1">
        <f t="shared" si="3513"/>
        <v>79.328190124404216</v>
      </c>
      <c r="KJ74" s="1"/>
      <c r="KK74" s="1"/>
      <c r="KL74" s="1" t="s">
        <v>11</v>
      </c>
      <c r="KM74" s="1" t="s">
        <v>39</v>
      </c>
      <c r="KN74" s="1">
        <v>39</v>
      </c>
      <c r="KO74" s="1">
        <v>9</v>
      </c>
      <c r="KP74" s="1">
        <v>0.26100000000000001</v>
      </c>
      <c r="KQ74" s="1">
        <f t="shared" si="3514"/>
        <v>0.19800000000000001</v>
      </c>
      <c r="KR74" s="1">
        <f t="shared" si="3515"/>
        <v>6.8120805369127524</v>
      </c>
      <c r="KS74" s="1">
        <f t="shared" si="3516"/>
        <v>1.0218120805369128E-2</v>
      </c>
      <c r="KT74" s="1">
        <f t="shared" si="3517"/>
        <v>78.056336218606546</v>
      </c>
      <c r="KU74" s="1"/>
      <c r="KV74" s="1"/>
      <c r="KW74" s="1" t="s">
        <v>11</v>
      </c>
      <c r="KX74" s="1" t="s">
        <v>40</v>
      </c>
      <c r="KY74" s="1">
        <v>42</v>
      </c>
      <c r="KZ74" s="1">
        <v>9</v>
      </c>
      <c r="LA74" s="1">
        <v>0.28599999999999998</v>
      </c>
      <c r="LB74" s="1">
        <f t="shared" si="3518"/>
        <v>0.22099999999999997</v>
      </c>
      <c r="LC74" s="1">
        <f t="shared" si="3519"/>
        <v>7.7483221476510051</v>
      </c>
      <c r="LD74" s="1">
        <f t="shared" si="3520"/>
        <v>1.1622483221476508E-2</v>
      </c>
      <c r="LE74" s="1">
        <f t="shared" si="3521"/>
        <v>88.784276024020926</v>
      </c>
      <c r="LF74" s="1"/>
      <c r="LG74" s="1"/>
      <c r="LH74" s="1" t="s">
        <v>11</v>
      </c>
      <c r="LI74" s="1" t="s">
        <v>41</v>
      </c>
      <c r="LJ74" s="1">
        <v>43</v>
      </c>
      <c r="LK74" s="1">
        <v>9</v>
      </c>
      <c r="LL74" s="1">
        <v>5.8000000000000003E-2</v>
      </c>
      <c r="LM74" s="1">
        <f t="shared" si="3522"/>
        <v>2.1000000000000005E-2</v>
      </c>
      <c r="LN74" s="1">
        <f t="shared" si="3523"/>
        <v>8.4459459459459651E-2</v>
      </c>
      <c r="LO74" s="1">
        <f t="shared" si="3524"/>
        <v>1.2668918918918947E-4</v>
      </c>
      <c r="LP74" s="1">
        <f t="shared" si="3525"/>
        <v>0.96778009723841696</v>
      </c>
      <c r="LQ74" s="1"/>
      <c r="LR74" s="1"/>
      <c r="LS74" s="1" t="s">
        <v>11</v>
      </c>
      <c r="LT74" s="1" t="s">
        <v>42</v>
      </c>
      <c r="LU74" s="1">
        <v>44</v>
      </c>
      <c r="LV74" s="1">
        <v>9</v>
      </c>
      <c r="LW74" s="1">
        <v>8.5000000000000006E-2</v>
      </c>
      <c r="LX74" s="1">
        <f t="shared" si="3526"/>
        <v>4.200000000000001E-2</v>
      </c>
      <c r="LY74" s="1">
        <f t="shared" si="4250"/>
        <v>-7.8291814946618993E-2</v>
      </c>
      <c r="LZ74" s="1">
        <f t="shared" si="3527"/>
        <v>-1.1743772241992849E-4</v>
      </c>
      <c r="MA74" s="1">
        <f t="shared" si="3528"/>
        <v>-0.89710804173900927</v>
      </c>
      <c r="MB74" s="1"/>
      <c r="MC74" s="1"/>
      <c r="MD74" s="1" t="s">
        <v>11</v>
      </c>
      <c r="ME74" s="1" t="s">
        <v>43</v>
      </c>
      <c r="MF74" s="1">
        <v>46</v>
      </c>
      <c r="MG74" s="1">
        <v>9</v>
      </c>
      <c r="MH74" s="1">
        <v>0.12</v>
      </c>
      <c r="MI74" s="1">
        <f t="shared" si="3529"/>
        <v>6.8000000000000005E-2</v>
      </c>
      <c r="MJ74" s="1">
        <f t="shared" si="3530"/>
        <v>1.5627118644067799</v>
      </c>
      <c r="MK74" s="1">
        <f t="shared" si="3531"/>
        <v>2.3440677966101698E-3</v>
      </c>
      <c r="ML74" s="1">
        <f t="shared" si="3532"/>
        <v>17.906359450680021</v>
      </c>
      <c r="MM74" s="1"/>
      <c r="MN74" s="1"/>
      <c r="MO74" s="1" t="s">
        <v>11</v>
      </c>
      <c r="MP74" s="1" t="s">
        <v>44</v>
      </c>
      <c r="MQ74" s="1">
        <v>52</v>
      </c>
      <c r="MR74" s="1">
        <v>9</v>
      </c>
      <c r="MS74" s="1">
        <v>0.17</v>
      </c>
      <c r="MT74" s="1">
        <f t="shared" si="3533"/>
        <v>0.10700000000000001</v>
      </c>
      <c r="MU74" s="1">
        <f t="shared" si="3534"/>
        <v>3.0639730639730645</v>
      </c>
      <c r="MV74" s="1">
        <f t="shared" si="3535"/>
        <v>4.5959595959595969E-3</v>
      </c>
      <c r="MW74" s="1">
        <f t="shared" si="3536"/>
        <v>35.108585453486796</v>
      </c>
      <c r="MX74" s="1"/>
      <c r="MY74" s="1"/>
      <c r="MZ74" s="1" t="s">
        <v>11</v>
      </c>
      <c r="NA74" s="1" t="s">
        <v>45</v>
      </c>
      <c r="NB74" s="1">
        <v>53</v>
      </c>
      <c r="NC74" s="1">
        <v>9</v>
      </c>
      <c r="ND74" s="1">
        <v>0.183</v>
      </c>
      <c r="NE74" s="1">
        <f t="shared" si="3537"/>
        <v>0.09</v>
      </c>
      <c r="NF74" s="1">
        <f t="shared" si="3538"/>
        <v>2.3479729729729728</v>
      </c>
      <c r="NG74" s="1">
        <f t="shared" si="3539"/>
        <v>3.5219594594594595E-3</v>
      </c>
      <c r="NH74" s="1">
        <f t="shared" si="3540"/>
        <v>26.904286703227935</v>
      </c>
      <c r="NI74" s="1"/>
      <c r="NJ74" s="1"/>
      <c r="NK74" s="1" t="s">
        <v>11</v>
      </c>
      <c r="NL74" s="1" t="s">
        <v>46</v>
      </c>
      <c r="NM74" s="1">
        <v>56</v>
      </c>
      <c r="NN74" s="1">
        <v>9</v>
      </c>
      <c r="NO74" s="1">
        <v>0.20399999999999999</v>
      </c>
      <c r="NP74" s="1">
        <f t="shared" si="3541"/>
        <v>0.11199999999999999</v>
      </c>
      <c r="NQ74" s="1">
        <f t="shared" si="3542"/>
        <v>3.1559322033898303</v>
      </c>
      <c r="NR74" s="1">
        <f t="shared" si="3543"/>
        <v>4.7338983050847459E-3</v>
      </c>
      <c r="NS74" s="1">
        <f t="shared" si="3544"/>
        <v>36.162300756145548</v>
      </c>
      <c r="NT74" s="1"/>
      <c r="NU74" s="1"/>
      <c r="NV74" s="1" t="s">
        <v>11</v>
      </c>
      <c r="NW74" s="1" t="s">
        <v>47</v>
      </c>
      <c r="NX74" s="1">
        <v>57</v>
      </c>
      <c r="NY74" s="1">
        <v>9</v>
      </c>
      <c r="NZ74" s="1">
        <v>0.02</v>
      </c>
      <c r="OA74" s="1">
        <f t="shared" si="3545"/>
        <v>3.2000000000000001E-2</v>
      </c>
      <c r="OB74" s="1">
        <f t="shared" si="3546"/>
        <v>1.7588424437299035</v>
      </c>
      <c r="OC74" s="1">
        <f t="shared" si="3547"/>
        <v>2.6382636655948553E-3</v>
      </c>
      <c r="OD74" s="1">
        <f t="shared" si="3548"/>
        <v>20.15372490084453</v>
      </c>
      <c r="OE74" s="1"/>
      <c r="OF74" s="1"/>
      <c r="OG74" s="1" t="s">
        <v>11</v>
      </c>
      <c r="OH74" s="1" t="s">
        <v>48</v>
      </c>
      <c r="OI74" s="1">
        <v>58</v>
      </c>
      <c r="OJ74" s="1">
        <v>9</v>
      </c>
      <c r="OK74" s="1">
        <v>3.6999999999999998E-2</v>
      </c>
      <c r="OL74" s="1">
        <f t="shared" si="3549"/>
        <v>4.9000000000000002E-2</v>
      </c>
      <c r="OM74" s="1">
        <f t="shared" si="3550"/>
        <v>2.306451612903226</v>
      </c>
      <c r="ON74" s="1">
        <f t="shared" si="3551"/>
        <v>3.459677419354839E-3</v>
      </c>
      <c r="OO74" s="1">
        <f t="shared" si="3552"/>
        <v>26.428513519940406</v>
      </c>
      <c r="OP74" s="1"/>
      <c r="OQ74" s="1"/>
      <c r="OR74" s="1" t="s">
        <v>11</v>
      </c>
      <c r="OS74" s="1" t="s">
        <v>49</v>
      </c>
      <c r="OT74" s="1">
        <v>59</v>
      </c>
      <c r="OU74" s="1">
        <v>9</v>
      </c>
      <c r="OV74" s="1">
        <v>5.0999999999999997E-2</v>
      </c>
      <c r="OW74" s="1">
        <f t="shared" si="3553"/>
        <v>6.3E-2</v>
      </c>
      <c r="OX74" s="1">
        <f t="shared" si="3554"/>
        <v>2.8290322580645162</v>
      </c>
      <c r="OY74" s="1">
        <f t="shared" si="3555"/>
        <v>4.2435483870967745E-3</v>
      </c>
      <c r="OZ74" s="1">
        <f t="shared" si="3556"/>
        <v>32.416512387395436</v>
      </c>
      <c r="PA74" s="1"/>
      <c r="PB74" s="1"/>
      <c r="PC74" s="1" t="s">
        <v>11</v>
      </c>
      <c r="PD74" s="1" t="s">
        <v>50</v>
      </c>
      <c r="PE74" s="1">
        <v>60</v>
      </c>
      <c r="PF74" s="1">
        <v>9</v>
      </c>
      <c r="PG74" s="1">
        <v>5.7000000000000002E-2</v>
      </c>
      <c r="PH74" s="1">
        <f t="shared" si="3557"/>
        <v>6.9000000000000006E-2</v>
      </c>
      <c r="PI74" s="1">
        <f t="shared" si="3558"/>
        <v>3.0677419354838711</v>
      </c>
      <c r="PJ74" s="1">
        <f t="shared" si="3559"/>
        <v>4.6016129032258064E-3</v>
      </c>
      <c r="PK74" s="1">
        <f t="shared" si="3560"/>
        <v>35.151771129319336</v>
      </c>
      <c r="PL74" s="1"/>
      <c r="PM74" s="1"/>
      <c r="PN74" s="1" t="s">
        <v>11</v>
      </c>
      <c r="PO74" s="1" t="s">
        <v>51</v>
      </c>
      <c r="PP74" s="1">
        <v>63</v>
      </c>
      <c r="PQ74" s="1">
        <v>9</v>
      </c>
      <c r="PR74" s="1">
        <v>8.2000000000000003E-2</v>
      </c>
      <c r="PS74" s="1">
        <f t="shared" si="3561"/>
        <v>9.6000000000000002E-2</v>
      </c>
      <c r="PT74" s="1">
        <f t="shared" si="3562"/>
        <v>3.9579288025889969</v>
      </c>
      <c r="PU74" s="1">
        <f t="shared" si="3563"/>
        <v>5.9368932038834955E-3</v>
      </c>
      <c r="PV74" s="1">
        <f t="shared" si="3564"/>
        <v>45.35199190175846</v>
      </c>
      <c r="PW74" s="1"/>
      <c r="PX74" s="1"/>
      <c r="PY74" s="1" t="s">
        <v>11</v>
      </c>
      <c r="PZ74" s="1" t="s">
        <v>52</v>
      </c>
      <c r="QA74" s="1">
        <v>64</v>
      </c>
      <c r="QB74" s="1">
        <v>9</v>
      </c>
      <c r="QC74" s="1">
        <v>8.7999999999999995E-2</v>
      </c>
      <c r="QD74" s="1">
        <f t="shared" si="3565"/>
        <v>8.8999999999999996E-2</v>
      </c>
      <c r="QE74" s="1">
        <f t="shared" si="3566"/>
        <v>3.6999999999999997</v>
      </c>
      <c r="QF74" s="1">
        <f t="shared" si="3567"/>
        <v>5.5499999999999994E-3</v>
      </c>
      <c r="QG74" s="1">
        <f t="shared" si="3568"/>
        <v>42.396510499820472</v>
      </c>
      <c r="QH74" s="1"/>
      <c r="QI74" s="1"/>
      <c r="QJ74" s="1" t="s">
        <v>11</v>
      </c>
      <c r="QK74" s="1" t="s">
        <v>53</v>
      </c>
      <c r="QL74" s="1">
        <v>65</v>
      </c>
      <c r="QM74" s="1">
        <v>9</v>
      </c>
      <c r="QN74" s="1">
        <v>0.10100000000000001</v>
      </c>
      <c r="QO74" s="1">
        <f t="shared" si="3569"/>
        <v>0.10300000000000001</v>
      </c>
      <c r="QP74" s="1">
        <f t="shared" si="3570"/>
        <v>4.1521035598705502</v>
      </c>
      <c r="QQ74" s="1">
        <f t="shared" si="3571"/>
        <v>6.2281553398058258E-3</v>
      </c>
      <c r="QR74" s="1">
        <f t="shared" si="3572"/>
        <v>47.576946533079401</v>
      </c>
      <c r="QS74" s="1"/>
      <c r="QT74" s="1"/>
      <c r="QU74" s="1" t="s">
        <v>11</v>
      </c>
      <c r="QV74" s="1" t="s">
        <v>54</v>
      </c>
      <c r="QW74" s="1">
        <v>66</v>
      </c>
      <c r="QX74" s="1">
        <v>9</v>
      </c>
      <c r="QY74" s="1">
        <v>0.107</v>
      </c>
      <c r="QZ74" s="1">
        <f t="shared" si="3573"/>
        <v>0.106</v>
      </c>
      <c r="RA74" s="1">
        <f t="shared" si="3574"/>
        <v>4.2980769230769234</v>
      </c>
      <c r="RB74" s="1">
        <f t="shared" si="3575"/>
        <v>6.4471153846153853E-3</v>
      </c>
      <c r="RC74" s="1">
        <f t="shared" si="3576"/>
        <v>49.249584702234294</v>
      </c>
      <c r="RD74" s="1"/>
      <c r="RE74" s="1"/>
      <c r="RF74" s="1" t="s">
        <v>11</v>
      </c>
      <c r="RG74" s="1" t="s">
        <v>55</v>
      </c>
      <c r="RH74" s="1">
        <v>67</v>
      </c>
      <c r="RI74" s="1">
        <v>9</v>
      </c>
      <c r="RJ74" s="1">
        <v>0.11799999999999999</v>
      </c>
      <c r="RK74" s="1">
        <f t="shared" si="3577"/>
        <v>0.11899999999999999</v>
      </c>
      <c r="RL74" s="1">
        <f t="shared" si="3578"/>
        <v>4.6987179487179489</v>
      </c>
      <c r="RM74" s="1">
        <f t="shared" si="3579"/>
        <v>7.0480769230769234E-3</v>
      </c>
      <c r="RN74" s="1">
        <f t="shared" si="3580"/>
        <v>53.840336445544722</v>
      </c>
      <c r="RO74" s="1"/>
      <c r="RP74" s="1"/>
      <c r="RQ74" s="1" t="s">
        <v>11</v>
      </c>
      <c r="RR74" s="1" t="s">
        <v>56</v>
      </c>
      <c r="RS74" s="1">
        <v>70</v>
      </c>
      <c r="RT74" s="1">
        <v>9</v>
      </c>
      <c r="RU74" s="1">
        <v>0.14099999999999999</v>
      </c>
      <c r="RV74" s="1">
        <f t="shared" si="3581"/>
        <v>0.13499999999999998</v>
      </c>
      <c r="RW74" s="1">
        <f t="shared" si="3582"/>
        <v>5.1826923076923075</v>
      </c>
      <c r="RX74" s="1">
        <f t="shared" si="3583"/>
        <v>7.7740384615384616E-3</v>
      </c>
      <c r="RY74" s="1">
        <f t="shared" si="3584"/>
        <v>59.385964551463715</v>
      </c>
      <c r="RZ74" s="1"/>
      <c r="SA74" s="1"/>
      <c r="SB74" s="2" t="s">
        <v>11</v>
      </c>
      <c r="SC74" s="1" t="s">
        <v>57</v>
      </c>
      <c r="SD74" s="1">
        <v>71</v>
      </c>
      <c r="SE74" s="2">
        <v>9</v>
      </c>
      <c r="SF74" s="1">
        <v>0.04</v>
      </c>
      <c r="SG74" s="1">
        <f t="shared" si="3585"/>
        <v>3.6000000000000004E-2</v>
      </c>
      <c r="SH74" s="1">
        <f t="shared" si="3586"/>
        <v>1.9863013698630139</v>
      </c>
      <c r="SI74" s="1">
        <f t="shared" si="3587"/>
        <v>2.979452054794521E-3</v>
      </c>
      <c r="SJ74" s="1">
        <f t="shared" si="3588"/>
        <v>22.760066725190562</v>
      </c>
      <c r="SK74" s="1"/>
      <c r="SL74" s="1"/>
      <c r="SM74" s="2" t="s">
        <v>11</v>
      </c>
      <c r="SN74" s="1" t="s">
        <v>58</v>
      </c>
      <c r="SO74" s="1">
        <v>72</v>
      </c>
      <c r="SP74" s="2">
        <v>9</v>
      </c>
      <c r="SQ74" s="1">
        <v>5.8000000000000003E-2</v>
      </c>
      <c r="SR74" s="1">
        <f t="shared" si="3589"/>
        <v>5.2000000000000005E-2</v>
      </c>
      <c r="SS74" s="1">
        <f t="shared" si="3590"/>
        <v>2.463917525773196</v>
      </c>
      <c r="ST74" s="1">
        <f t="shared" si="3591"/>
        <v>3.6958762886597943E-3</v>
      </c>
      <c r="SU74" s="1">
        <f t="shared" si="3592"/>
        <v>28.232839257333787</v>
      </c>
      <c r="SV74" s="1"/>
      <c r="SW74" s="1"/>
      <c r="SX74" s="2" t="s">
        <v>11</v>
      </c>
      <c r="SY74" s="1" t="s">
        <v>59</v>
      </c>
      <c r="SZ74" s="1">
        <v>73</v>
      </c>
      <c r="TA74" s="2">
        <v>9</v>
      </c>
      <c r="TB74" s="1">
        <v>7.0999999999999994E-2</v>
      </c>
      <c r="TC74" s="1">
        <f t="shared" si="3593"/>
        <v>6.4999999999999988E-2</v>
      </c>
      <c r="TD74" s="1">
        <f t="shared" si="3594"/>
        <v>2.8551724137931029</v>
      </c>
      <c r="TE74" s="1">
        <f t="shared" si="3595"/>
        <v>4.2827586206896544E-3</v>
      </c>
      <c r="TF74" s="1">
        <f t="shared" si="3596"/>
        <v>32.716039789237044</v>
      </c>
      <c r="TG74" s="1"/>
      <c r="TH74" s="1"/>
      <c r="TI74" s="2" t="s">
        <v>11</v>
      </c>
      <c r="TJ74" s="1" t="s">
        <v>60</v>
      </c>
      <c r="TK74" s="1">
        <v>74</v>
      </c>
      <c r="TL74" s="2">
        <v>9</v>
      </c>
      <c r="TM74" s="1">
        <v>0.08</v>
      </c>
      <c r="TN74" s="1">
        <f t="shared" si="3597"/>
        <v>7.3999999999999996E-2</v>
      </c>
      <c r="TO74" s="1">
        <f t="shared" si="3598"/>
        <v>3.1615120274914088</v>
      </c>
      <c r="TP74" s="1">
        <f t="shared" si="3599"/>
        <v>4.7422680412371136E-3</v>
      </c>
      <c r="TQ74" s="1">
        <f t="shared" si="3600"/>
        <v>36.226237261850876</v>
      </c>
      <c r="TR74" s="1"/>
      <c r="TS74" s="1"/>
      <c r="TT74" s="2" t="s">
        <v>11</v>
      </c>
      <c r="TU74" s="1" t="s">
        <v>61</v>
      </c>
      <c r="TV74" s="1">
        <v>77</v>
      </c>
      <c r="TW74" s="2">
        <v>9</v>
      </c>
      <c r="TX74" s="1">
        <v>0.105</v>
      </c>
      <c r="TY74" s="1">
        <f t="shared" si="3601"/>
        <v>9.6000000000000002E-2</v>
      </c>
      <c r="TZ74" s="1">
        <f t="shared" si="3602"/>
        <v>3.8900343642611679</v>
      </c>
      <c r="UA74" s="1">
        <f t="shared" si="3603"/>
        <v>5.8350515463917521E-3</v>
      </c>
      <c r="UB74" s="1">
        <f t="shared" si="3604"/>
        <v>44.574022370016515</v>
      </c>
      <c r="UC74" s="1"/>
      <c r="UD74" s="1"/>
      <c r="UE74" s="2" t="s">
        <v>11</v>
      </c>
      <c r="UF74" s="1" t="s">
        <v>62</v>
      </c>
      <c r="UG74" s="1">
        <v>78</v>
      </c>
      <c r="UH74" s="2">
        <v>9</v>
      </c>
      <c r="UI74" s="1">
        <v>0.109</v>
      </c>
      <c r="UJ74" s="1">
        <f t="shared" si="3605"/>
        <v>0.10100000000000001</v>
      </c>
      <c r="UK74" s="1">
        <f t="shared" si="3606"/>
        <v>3.6574394463667823</v>
      </c>
      <c r="UL74" s="1">
        <f t="shared" si="3607"/>
        <v>5.4861591695501734E-3</v>
      </c>
      <c r="UM74" s="1">
        <f t="shared" si="3608"/>
        <v>41.908829700093754</v>
      </c>
      <c r="UN74" s="1"/>
      <c r="UO74" s="1"/>
      <c r="UP74" s="2" t="s">
        <v>11</v>
      </c>
      <c r="UQ74" s="1" t="s">
        <v>63</v>
      </c>
      <c r="UR74" s="1">
        <v>79</v>
      </c>
      <c r="US74" s="2">
        <v>9</v>
      </c>
      <c r="UT74" s="1">
        <v>0.113</v>
      </c>
      <c r="UU74" s="1">
        <f t="shared" si="3609"/>
        <v>0.10400000000000001</v>
      </c>
      <c r="UV74" s="1">
        <f t="shared" si="3610"/>
        <v>4.158620689655173</v>
      </c>
      <c r="UW74" s="1">
        <f t="shared" si="3611"/>
        <v>6.2379310344827599E-3</v>
      </c>
      <c r="UX74" s="1">
        <f t="shared" si="3612"/>
        <v>47.651623171280065</v>
      </c>
      <c r="UY74" s="1"/>
      <c r="UZ74" s="1"/>
      <c r="VA74" s="2" t="s">
        <v>11</v>
      </c>
      <c r="VB74" s="1" t="s">
        <v>64</v>
      </c>
      <c r="VC74" s="1">
        <v>80</v>
      </c>
      <c r="VD74" s="2">
        <v>9</v>
      </c>
      <c r="VE74" s="1">
        <v>0.122</v>
      </c>
      <c r="VF74" s="1">
        <f t="shared" si="3613"/>
        <v>0.112</v>
      </c>
      <c r="VG74" s="1">
        <f t="shared" si="2764"/>
        <v>4.4068965517241372</v>
      </c>
      <c r="VH74" s="1">
        <f t="shared" si="3614"/>
        <v>6.6103448275862059E-3</v>
      </c>
      <c r="VI74" s="1">
        <f t="shared" si="3615"/>
        <v>50.496496196431096</v>
      </c>
      <c r="VJ74" s="1"/>
      <c r="VK74" s="1"/>
      <c r="VL74" s="2" t="s">
        <v>11</v>
      </c>
      <c r="VM74" s="1" t="s">
        <v>65</v>
      </c>
      <c r="VN74" s="1">
        <v>84</v>
      </c>
      <c r="VO74" s="2">
        <v>9</v>
      </c>
      <c r="VP74" s="1">
        <v>0.152</v>
      </c>
      <c r="VQ74" s="1">
        <f t="shared" si="3616"/>
        <v>0.13999999999999999</v>
      </c>
      <c r="VR74" s="1">
        <f t="shared" si="3617"/>
        <v>5.3814432989690717</v>
      </c>
      <c r="VS74" s="1">
        <f t="shared" si="3618"/>
        <v>8.072164948453607E-3</v>
      </c>
      <c r="VT74" s="1">
        <f t="shared" si="3619"/>
        <v>61.66335603484616</v>
      </c>
      <c r="VU74" s="1"/>
      <c r="VV74" s="1"/>
      <c r="VW74" s="2" t="s">
        <v>11</v>
      </c>
      <c r="VX74" s="1" t="s">
        <v>66</v>
      </c>
      <c r="VY74" s="1">
        <v>85</v>
      </c>
      <c r="VZ74" s="2">
        <v>9</v>
      </c>
      <c r="WA74" s="1">
        <v>4.8000000000000001E-2</v>
      </c>
      <c r="WB74" s="1">
        <f t="shared" si="3620"/>
        <v>4.3000000000000003E-2</v>
      </c>
      <c r="WC74" s="1">
        <f t="shared" si="3621"/>
        <v>1.7317073170731707</v>
      </c>
      <c r="WD74" s="1">
        <f t="shared" si="3622"/>
        <v>2.5975609756097562E-3</v>
      </c>
      <c r="WE74" s="1">
        <f t="shared" si="3623"/>
        <v>19.842796608353687</v>
      </c>
      <c r="WF74" s="1"/>
      <c r="WG74" s="1"/>
      <c r="WH74" s="2" t="s">
        <v>11</v>
      </c>
      <c r="WI74" s="1" t="s">
        <v>67</v>
      </c>
      <c r="WJ74" s="1">
        <v>86</v>
      </c>
      <c r="WK74" s="2">
        <v>9</v>
      </c>
      <c r="WL74" s="1">
        <v>6.2E-2</v>
      </c>
      <c r="WM74" s="1">
        <f t="shared" si="3624"/>
        <v>5.3999999999999999E-2</v>
      </c>
      <c r="WN74" s="1">
        <f t="shared" si="3625"/>
        <v>2.03125</v>
      </c>
      <c r="WO74" s="1">
        <f t="shared" si="3626"/>
        <v>3.0468750000000001E-3</v>
      </c>
      <c r="WP74" s="1">
        <f t="shared" si="3627"/>
        <v>23.27511133858388</v>
      </c>
      <c r="WQ74" s="1"/>
      <c r="WR74" s="1"/>
      <c r="WS74" s="2" t="s">
        <v>11</v>
      </c>
      <c r="WT74" s="1" t="s">
        <v>68</v>
      </c>
      <c r="WU74" s="1">
        <v>87</v>
      </c>
      <c r="WV74" s="2">
        <v>9</v>
      </c>
      <c r="WW74" s="1">
        <v>7.4999999999999997E-2</v>
      </c>
      <c r="WX74" s="1">
        <f t="shared" si="3628"/>
        <v>6.7999999999999991E-2</v>
      </c>
      <c r="WY74" s="1">
        <f t="shared" si="3629"/>
        <v>2.508710801393728</v>
      </c>
      <c r="WZ74" s="1">
        <f t="shared" si="3630"/>
        <v>3.7630662020905923E-3</v>
      </c>
      <c r="XA74" s="1">
        <f t="shared" si="3631"/>
        <v>28.746103738460068</v>
      </c>
      <c r="XB74" s="1"/>
      <c r="XC74" s="1"/>
      <c r="XD74" s="2" t="s">
        <v>11</v>
      </c>
      <c r="XE74" s="1" t="s">
        <v>69</v>
      </c>
      <c r="XF74" s="1">
        <v>88</v>
      </c>
      <c r="XG74" s="2">
        <v>9</v>
      </c>
      <c r="XH74" s="1">
        <v>8.5999999999999993E-2</v>
      </c>
      <c r="XI74" s="1">
        <f t="shared" si="3632"/>
        <v>7.6999999999999999E-2</v>
      </c>
      <c r="XJ74" s="1">
        <f t="shared" si="3633"/>
        <v>2.7916666666666665</v>
      </c>
      <c r="XK74" s="1">
        <f t="shared" si="3634"/>
        <v>4.1875000000000002E-3</v>
      </c>
      <c r="XL74" s="1">
        <f t="shared" si="3635"/>
        <v>31.988358147387075</v>
      </c>
      <c r="XM74" s="1"/>
      <c r="XN74" s="1"/>
      <c r="XO74" s="2" t="s">
        <v>11</v>
      </c>
      <c r="XP74" s="1" t="s">
        <v>70</v>
      </c>
      <c r="XQ74" s="1">
        <v>91</v>
      </c>
      <c r="XR74" s="2">
        <v>9</v>
      </c>
      <c r="XS74" s="1">
        <v>0.11</v>
      </c>
      <c r="XT74" s="1">
        <f t="shared" si="3636"/>
        <v>9.9000000000000005E-2</v>
      </c>
      <c r="XU74" s="1">
        <f t="shared" si="3637"/>
        <v>3.5467128027681665</v>
      </c>
      <c r="XV74" s="1">
        <f t="shared" si="3638"/>
        <v>5.32006920415225E-3</v>
      </c>
      <c r="XW74" s="1">
        <f t="shared" si="3639"/>
        <v>40.640066643894137</v>
      </c>
      <c r="XX74" s="1"/>
      <c r="XY74" s="1"/>
      <c r="XZ74" s="2" t="s">
        <v>11</v>
      </c>
      <c r="YA74" s="1" t="s">
        <v>71</v>
      </c>
      <c r="YB74" s="1">
        <v>92</v>
      </c>
      <c r="YC74" s="2">
        <v>9</v>
      </c>
      <c r="YD74" s="1">
        <v>0.115</v>
      </c>
      <c r="YE74" s="1">
        <f t="shared" si="3640"/>
        <v>0.10400000000000001</v>
      </c>
      <c r="YF74" s="1">
        <f t="shared" si="3641"/>
        <v>3.8281786941580758</v>
      </c>
      <c r="YG74" s="1">
        <f t="shared" si="3642"/>
        <v>5.7422680412371136E-3</v>
      </c>
      <c r="YH74" s="1">
        <f t="shared" si="3643"/>
        <v>43.865248162719432</v>
      </c>
      <c r="YI74" s="1"/>
      <c r="YJ74" s="1"/>
      <c r="YK74" s="2" t="s">
        <v>11</v>
      </c>
      <c r="YL74" s="1" t="s">
        <v>72</v>
      </c>
      <c r="YM74" s="1">
        <v>93</v>
      </c>
      <c r="YN74" s="2">
        <v>9</v>
      </c>
      <c r="YO74" s="1">
        <v>0.11899999999999999</v>
      </c>
      <c r="YP74" s="1">
        <f t="shared" si="3644"/>
        <v>0.108</v>
      </c>
      <c r="YQ74" s="1">
        <f t="shared" si="3645"/>
        <v>3.9180887372013653</v>
      </c>
      <c r="YR74" s="1">
        <f t="shared" si="3646"/>
        <v>5.8771331058020482E-3</v>
      </c>
      <c r="YS74" s="1">
        <f t="shared" si="3647"/>
        <v>44.895483861077309</v>
      </c>
      <c r="YT74" s="1"/>
      <c r="YU74" s="1"/>
      <c r="YV74" s="2" t="s">
        <v>11</v>
      </c>
      <c r="YW74" s="1" t="s">
        <v>73</v>
      </c>
      <c r="YX74" s="1">
        <v>94</v>
      </c>
      <c r="YY74" s="2">
        <v>9</v>
      </c>
      <c r="YZ74" s="1">
        <v>0.125</v>
      </c>
      <c r="ZA74" s="1">
        <f t="shared" si="3648"/>
        <v>0.112</v>
      </c>
      <c r="ZB74" s="1">
        <f t="shared" si="3649"/>
        <v>4.0068027210884356</v>
      </c>
      <c r="ZC74" s="1">
        <f t="shared" si="3650"/>
        <v>6.0102040816326537E-3</v>
      </c>
      <c r="ZD74" s="1">
        <f t="shared" si="3651"/>
        <v>45.91201449603652</v>
      </c>
      <c r="ZE74" s="1"/>
      <c r="ZF74" s="1"/>
      <c r="ZG74" s="2" t="s">
        <v>11</v>
      </c>
      <c r="ZH74" s="1" t="s">
        <v>74</v>
      </c>
      <c r="ZI74" s="1">
        <v>95</v>
      </c>
      <c r="ZJ74" s="2">
        <v>9</v>
      </c>
      <c r="ZK74" s="1">
        <v>0.128</v>
      </c>
      <c r="ZL74" s="1">
        <f t="shared" si="3652"/>
        <v>0.115</v>
      </c>
      <c r="ZM74" s="1">
        <f t="shared" si="3653"/>
        <v>4.1292517006802729</v>
      </c>
      <c r="ZN74" s="1">
        <f t="shared" si="3654"/>
        <v>6.1938775510204094E-3</v>
      </c>
      <c r="ZO74" s="1">
        <f t="shared" si="3655"/>
        <v>47.315098130889936</v>
      </c>
      <c r="ZP74" s="1"/>
      <c r="ZQ74" s="1"/>
      <c r="ZR74" s="2" t="s">
        <v>11</v>
      </c>
      <c r="ZS74" s="1" t="s">
        <v>75</v>
      </c>
      <c r="ZT74" s="1">
        <v>99</v>
      </c>
      <c r="ZU74" s="2">
        <v>9</v>
      </c>
      <c r="ZV74" s="1">
        <v>0.14199999999999999</v>
      </c>
      <c r="ZW74" s="1">
        <f t="shared" si="3656"/>
        <v>0.127</v>
      </c>
      <c r="ZX74" s="1">
        <f t="shared" si="3657"/>
        <v>4.4178082191780819</v>
      </c>
      <c r="ZY74" s="1">
        <f t="shared" si="3658"/>
        <v>6.6267123287671228E-3</v>
      </c>
      <c r="ZZ74" s="1">
        <f t="shared" si="3659"/>
        <v>50.6215277163721</v>
      </c>
      <c r="AAA74" s="1"/>
      <c r="AAB74" s="1"/>
      <c r="AAC74" s="2" t="s">
        <v>11</v>
      </c>
      <c r="AAD74" s="1" t="s">
        <v>76</v>
      </c>
      <c r="AAE74" s="1">
        <v>100</v>
      </c>
      <c r="AAF74" s="2">
        <v>9</v>
      </c>
      <c r="AAG74" s="1">
        <v>3.3000000000000002E-2</v>
      </c>
      <c r="AAH74" s="1">
        <f t="shared" si="3660"/>
        <v>3.1E-2</v>
      </c>
      <c r="AAI74" s="1">
        <f t="shared" si="3661"/>
        <v>1.9689655172413791</v>
      </c>
      <c r="AAJ74" s="1">
        <f t="shared" si="3662"/>
        <v>2.9534482758620689E-3</v>
      </c>
      <c r="AAK74" s="1">
        <f t="shared" si="3663"/>
        <v>22.561423574461784</v>
      </c>
      <c r="AAL74" s="1"/>
      <c r="AAM74" s="1"/>
      <c r="AAN74" s="2" t="s">
        <v>11</v>
      </c>
      <c r="AAO74" s="1" t="s">
        <v>77</v>
      </c>
      <c r="AAP74" s="1">
        <v>101</v>
      </c>
      <c r="AAQ74" s="2">
        <v>9</v>
      </c>
      <c r="AAR74" s="1">
        <v>5.5E-2</v>
      </c>
      <c r="AAS74" s="1">
        <f t="shared" si="3664"/>
        <v>4.8000000000000001E-2</v>
      </c>
      <c r="AAT74" s="1">
        <f t="shared" si="3665"/>
        <v>2.3598615916955019</v>
      </c>
      <c r="AAU74" s="1">
        <f t="shared" si="3666"/>
        <v>3.5397923875432531E-3</v>
      </c>
      <c r="AAV74" s="1">
        <f t="shared" si="3667"/>
        <v>27.040512635254437</v>
      </c>
      <c r="AAW74" s="1"/>
      <c r="AAX74" s="1"/>
      <c r="AAY74" s="2" t="s">
        <v>11</v>
      </c>
      <c r="AAZ74" s="1" t="s">
        <v>78</v>
      </c>
      <c r="ABA74" s="1">
        <v>102</v>
      </c>
      <c r="ABB74" s="2">
        <v>9</v>
      </c>
      <c r="ABC74" s="1">
        <v>5.8999999999999997E-2</v>
      </c>
      <c r="ABD74" s="1">
        <f t="shared" si="3668"/>
        <v>5.1999999999999998E-2</v>
      </c>
      <c r="ABE74" s="1">
        <f t="shared" si="3669"/>
        <v>2.5448275862068965</v>
      </c>
      <c r="ABF74" s="1">
        <f t="shared" si="3670"/>
        <v>3.8172413793103447E-3</v>
      </c>
      <c r="ABG74" s="1">
        <f t="shared" si="3671"/>
        <v>29.159948507798241</v>
      </c>
      <c r="ABH74" s="1"/>
      <c r="ABI74" s="1"/>
      <c r="ABJ74" s="2" t="s">
        <v>11</v>
      </c>
      <c r="ABK74" s="1" t="s">
        <v>79</v>
      </c>
      <c r="ABL74" s="1">
        <v>112</v>
      </c>
      <c r="ABM74" s="2">
        <v>9</v>
      </c>
      <c r="ABN74" s="1">
        <v>0.12</v>
      </c>
      <c r="ABO74" s="1">
        <f t="shared" si="4251"/>
        <v>0.10299999999999999</v>
      </c>
      <c r="ABP74" s="1">
        <f t="shared" si="3672"/>
        <v>4.3537414965986398</v>
      </c>
      <c r="ABQ74" s="1">
        <f t="shared" si="3673"/>
        <v>6.5306122448979603E-3</v>
      </c>
      <c r="ABR74" s="1">
        <f t="shared" si="3674"/>
        <v>49.887418128121183</v>
      </c>
      <c r="ABS74" s="1"/>
      <c r="ABT74" s="1"/>
      <c r="ABU74" s="2" t="s">
        <v>11</v>
      </c>
      <c r="ABV74" s="1" t="s">
        <v>80</v>
      </c>
      <c r="ABW74" s="1">
        <v>113</v>
      </c>
      <c r="ABX74" s="2">
        <v>9</v>
      </c>
      <c r="ABY74" s="1">
        <v>0.05</v>
      </c>
      <c r="ABZ74" s="1">
        <f t="shared" si="3675"/>
        <v>3.7000000000000005E-2</v>
      </c>
      <c r="ACA74" s="1">
        <f t="shared" si="3676"/>
        <v>0.98214285714285721</v>
      </c>
      <c r="ACB74" s="1">
        <f t="shared" si="3677"/>
        <v>1.4732142857142858E-3</v>
      </c>
      <c r="ACC74" s="1">
        <f t="shared" si="3678"/>
        <v>11.253899987886712</v>
      </c>
      <c r="ACD74" s="1"/>
      <c r="ACE74" s="1"/>
      <c r="ACF74" s="2" t="s">
        <v>11</v>
      </c>
      <c r="ACG74" s="1" t="s">
        <v>81</v>
      </c>
      <c r="ACH74" s="1">
        <v>114</v>
      </c>
      <c r="ACI74" s="2">
        <v>9</v>
      </c>
      <c r="ACJ74" s="1">
        <v>6.2E-2</v>
      </c>
      <c r="ACK74" s="1">
        <f t="shared" si="3679"/>
        <v>4.8000000000000001E-2</v>
      </c>
      <c r="ACL74" s="1">
        <f t="shared" si="3680"/>
        <v>1.3010752688172043</v>
      </c>
      <c r="ACM74" s="1">
        <f t="shared" si="3681"/>
        <v>1.9516129032258064E-3</v>
      </c>
      <c r="ACN74" s="1">
        <f t="shared" si="3682"/>
        <v>14.908392242017662</v>
      </c>
      <c r="ACO74" s="1"/>
      <c r="ACP74" s="1"/>
      <c r="ACQ74" s="2" t="s">
        <v>11</v>
      </c>
      <c r="ACR74" s="1" t="s">
        <v>82</v>
      </c>
      <c r="ACS74" s="1">
        <v>115</v>
      </c>
      <c r="ACT74" s="2">
        <v>9</v>
      </c>
      <c r="ACU74" s="1">
        <v>7.2999999999999995E-2</v>
      </c>
      <c r="ACV74" s="1">
        <f t="shared" si="3683"/>
        <v>5.8999999999999997E-2</v>
      </c>
      <c r="ACW74" s="1">
        <f t="shared" si="3684"/>
        <v>1.7330960854092525</v>
      </c>
      <c r="ACX74" s="1">
        <f t="shared" si="3685"/>
        <v>2.5996441281138788E-3</v>
      </c>
      <c r="ACY74" s="1">
        <f t="shared" si="3686"/>
        <v>19.858709833040852</v>
      </c>
      <c r="ACZ74" s="1"/>
      <c r="ADA74" s="1"/>
      <c r="ADB74" s="2" t="s">
        <v>11</v>
      </c>
      <c r="ADC74" s="1" t="s">
        <v>83</v>
      </c>
      <c r="ADD74" s="1">
        <v>116</v>
      </c>
      <c r="ADE74" s="2">
        <v>9</v>
      </c>
      <c r="ADF74" s="1">
        <v>8.8999999999999996E-2</v>
      </c>
      <c r="ADG74" s="1">
        <f t="shared" si="3687"/>
        <v>7.2999999999999995E-2</v>
      </c>
      <c r="ADH74" s="1">
        <f t="shared" si="3688"/>
        <v>2.2313167259786475</v>
      </c>
      <c r="ADI74" s="1">
        <f t="shared" si="3689"/>
        <v>3.3469750889679713E-3</v>
      </c>
      <c r="ADJ74" s="1">
        <f t="shared" si="3690"/>
        <v>25.567579189561833</v>
      </c>
      <c r="ADK74" s="1"/>
      <c r="ADL74" s="1"/>
      <c r="ADM74" s="2" t="s">
        <v>11</v>
      </c>
      <c r="ADN74" s="1" t="s">
        <v>84</v>
      </c>
      <c r="ADO74" s="1">
        <v>119</v>
      </c>
      <c r="ADP74" s="2">
        <v>9</v>
      </c>
      <c r="ADQ74" s="1">
        <v>0.105</v>
      </c>
      <c r="ADR74" s="1">
        <f t="shared" si="3691"/>
        <v>8.7999999999999995E-2</v>
      </c>
      <c r="ADS74" s="1">
        <f t="shared" si="3692"/>
        <v>2.2589928057553958</v>
      </c>
      <c r="ADT74" s="1">
        <f t="shared" si="3693"/>
        <v>3.388489208633094E-3</v>
      </c>
      <c r="ADU74" s="1">
        <f t="shared" si="3694"/>
        <v>25.88470600222367</v>
      </c>
      <c r="ADV74" s="1"/>
      <c r="ADW74" s="1"/>
      <c r="ADX74" s="2" t="s">
        <v>11</v>
      </c>
      <c r="ADY74" s="1" t="s">
        <v>85</v>
      </c>
      <c r="ADZ74" s="1">
        <v>120</v>
      </c>
      <c r="AEA74" s="2">
        <v>9</v>
      </c>
      <c r="AEB74" s="1">
        <v>0.108</v>
      </c>
      <c r="AEC74" s="1">
        <f t="shared" si="3695"/>
        <v>9.0999999999999998E-2</v>
      </c>
      <c r="AED74" s="1">
        <f t="shared" si="3696"/>
        <v>2.3381294964028778</v>
      </c>
      <c r="AEE74" s="1">
        <f t="shared" si="3697"/>
        <v>3.5071942446043168E-3</v>
      </c>
      <c r="AEF74" s="1">
        <f t="shared" si="3698"/>
        <v>26.791495065995832</v>
      </c>
      <c r="AEG74" s="1"/>
      <c r="AEH74" s="1"/>
      <c r="AEI74" s="2" t="s">
        <v>11</v>
      </c>
      <c r="AEJ74" s="1" t="s">
        <v>86</v>
      </c>
      <c r="AEK74" s="1">
        <v>121</v>
      </c>
      <c r="AEL74" s="2">
        <v>9</v>
      </c>
      <c r="AEM74" s="1">
        <v>0.112</v>
      </c>
      <c r="AEN74" s="1">
        <f t="shared" si="3699"/>
        <v>9.4E-2</v>
      </c>
      <c r="AEO74" s="1">
        <f t="shared" si="3700"/>
        <v>2.485611510791367</v>
      </c>
      <c r="AEP74" s="1">
        <f t="shared" si="3701"/>
        <v>3.7284172661870506E-3</v>
      </c>
      <c r="AEQ74" s="1">
        <f t="shared" si="3702"/>
        <v>28.481420139389417</v>
      </c>
      <c r="AER74" s="1"/>
      <c r="AES74" s="1"/>
      <c r="AET74" s="2" t="s">
        <v>11</v>
      </c>
      <c r="AEU74" s="1" t="s">
        <v>87</v>
      </c>
      <c r="AEV74" s="1">
        <v>122</v>
      </c>
      <c r="AEW74" s="2">
        <v>9</v>
      </c>
      <c r="AEX74" s="1">
        <v>0.125</v>
      </c>
      <c r="AEY74" s="1">
        <f t="shared" si="3703"/>
        <v>0.108</v>
      </c>
      <c r="AEZ74" s="1">
        <f t="shared" si="3704"/>
        <v>2.9388489208633093</v>
      </c>
      <c r="AFA74" s="1">
        <f t="shared" si="3705"/>
        <v>4.4082733812949642E-3</v>
      </c>
      <c r="AFB74" s="1">
        <f t="shared" si="3706"/>
        <v>33.674848413720916</v>
      </c>
      <c r="AFC74" s="1"/>
      <c r="AFD74" s="1"/>
      <c r="AFE74" s="2" t="s">
        <v>11</v>
      </c>
      <c r="AFF74" s="1" t="s">
        <v>88</v>
      </c>
      <c r="AFG74" s="1">
        <v>123</v>
      </c>
      <c r="AFH74" s="2">
        <v>9</v>
      </c>
      <c r="AFI74" s="1">
        <v>0.128</v>
      </c>
      <c r="AFJ74" s="1">
        <f t="shared" si="3707"/>
        <v>0.111</v>
      </c>
      <c r="AFK74" s="1">
        <f t="shared" si="3708"/>
        <v>3.0431654676258999</v>
      </c>
      <c r="AFL74" s="1">
        <f t="shared" si="3709"/>
        <v>4.5647482014388495E-3</v>
      </c>
      <c r="AFM74" s="1">
        <f t="shared" si="3710"/>
        <v>34.870161270511502</v>
      </c>
      <c r="AFN74" s="1"/>
      <c r="AFO74" s="1"/>
      <c r="AFP74" s="2" t="s">
        <v>11</v>
      </c>
      <c r="AFQ74" s="1" t="s">
        <v>89</v>
      </c>
      <c r="AFR74" s="1">
        <v>126</v>
      </c>
      <c r="AFS74" s="2">
        <v>9</v>
      </c>
      <c r="AFT74" s="1">
        <v>0.14599999999999999</v>
      </c>
      <c r="AFU74" s="1">
        <f t="shared" si="3711"/>
        <v>0.128</v>
      </c>
      <c r="AFV74" s="1">
        <f t="shared" si="3712"/>
        <v>3.7935943060498221</v>
      </c>
      <c r="AFW74" s="1">
        <f t="shared" si="3713"/>
        <v>5.6903914590747335E-3</v>
      </c>
      <c r="AFX74" s="1">
        <f t="shared" si="3714"/>
        <v>43.468962386081209</v>
      </c>
      <c r="AFY74" s="1"/>
      <c r="AFZ74" s="1"/>
      <c r="AGA74" s="2" t="s">
        <v>11</v>
      </c>
      <c r="AGB74" s="1" t="s">
        <v>90</v>
      </c>
      <c r="AGC74" s="1">
        <v>127</v>
      </c>
      <c r="AGD74" s="2">
        <v>9</v>
      </c>
      <c r="AGE74" s="1">
        <v>5.0999999999999997E-2</v>
      </c>
      <c r="AGF74" s="1">
        <f t="shared" si="3715"/>
        <v>3.5999999999999997E-2</v>
      </c>
      <c r="AGG74" s="1">
        <f t="shared" si="3716"/>
        <v>1.4511784511784511</v>
      </c>
      <c r="AGH74" s="1">
        <f t="shared" si="3717"/>
        <v>2.1767676767676766E-3</v>
      </c>
      <c r="AGI74" s="1">
        <f t="shared" si="3718"/>
        <v>16.628352011486601</v>
      </c>
      <c r="AGJ74" s="1"/>
      <c r="AGK74" s="1"/>
      <c r="AGL74" s="2" t="s">
        <v>11</v>
      </c>
      <c r="AGM74" s="1" t="s">
        <v>91</v>
      </c>
      <c r="AGN74" s="1">
        <v>128</v>
      </c>
      <c r="AGO74" s="2">
        <v>9</v>
      </c>
      <c r="AGP74" s="1">
        <v>6.2E-2</v>
      </c>
      <c r="AGQ74" s="1">
        <f t="shared" si="3719"/>
        <v>4.7E-2</v>
      </c>
      <c r="AGR74" s="1">
        <f t="shared" si="3720"/>
        <v>1.8528428093645484</v>
      </c>
      <c r="AGS74" s="1">
        <f t="shared" si="3721"/>
        <v>2.7792642140468224E-3</v>
      </c>
      <c r="AGT74" s="1">
        <f t="shared" si="3722"/>
        <v>21.230829627497553</v>
      </c>
      <c r="AGU74" s="1"/>
      <c r="AGV74" s="1"/>
      <c r="AGW74" s="2" t="s">
        <v>11</v>
      </c>
      <c r="AGX74" s="1" t="s">
        <v>92</v>
      </c>
      <c r="AGY74" s="1">
        <v>129</v>
      </c>
      <c r="AGZ74" s="2">
        <v>9</v>
      </c>
      <c r="AHA74" s="1">
        <v>7.0999999999999994E-2</v>
      </c>
      <c r="AHB74" s="1">
        <f t="shared" si="3723"/>
        <v>5.6999999999999995E-2</v>
      </c>
      <c r="AHC74" s="1">
        <f t="shared" si="3724"/>
        <v>2.272425249169435</v>
      </c>
      <c r="AHD74" s="1">
        <f t="shared" si="3725"/>
        <v>3.4086378737541527E-3</v>
      </c>
      <c r="AHE74" s="1">
        <f t="shared" si="3726"/>
        <v>26.038621874721386</v>
      </c>
      <c r="AHF74" s="1"/>
      <c r="AHG74" s="1"/>
      <c r="AHH74" s="2" t="s">
        <v>11</v>
      </c>
      <c r="AHI74" s="1" t="s">
        <v>93</v>
      </c>
      <c r="AHJ74" s="1">
        <v>130</v>
      </c>
      <c r="AHK74" s="2">
        <v>9</v>
      </c>
      <c r="AHL74" s="1">
        <v>7.4999999999999997E-2</v>
      </c>
      <c r="AHM74" s="1">
        <f t="shared" si="3727"/>
        <v>6.0999999999999999E-2</v>
      </c>
      <c r="AHN74" s="1">
        <f t="shared" si="3728"/>
        <v>2.4046822742474916</v>
      </c>
      <c r="AHO74" s="1">
        <f t="shared" si="3729"/>
        <v>3.6070234113712374E-3</v>
      </c>
      <c r="AHP74" s="1">
        <f t="shared" si="3730"/>
        <v>27.554091159152964</v>
      </c>
      <c r="AHQ74" s="1"/>
      <c r="AHR74" s="1"/>
      <c r="AHS74" s="2" t="s">
        <v>11</v>
      </c>
      <c r="AHT74" s="1" t="s">
        <v>94</v>
      </c>
      <c r="AHU74" s="1">
        <v>133</v>
      </c>
      <c r="AHV74" s="2">
        <v>9</v>
      </c>
      <c r="AHW74" s="1">
        <v>9.9000000000000005E-2</v>
      </c>
      <c r="AHX74" s="1">
        <f t="shared" si="3731"/>
        <v>8.3000000000000004E-2</v>
      </c>
      <c r="AHY74" s="1">
        <f t="shared" si="3732"/>
        <v>3.1528239202657815</v>
      </c>
      <c r="AHZ74" s="1">
        <f t="shared" si="3733"/>
        <v>4.7292358803986724E-3</v>
      </c>
      <c r="AIA74" s="1">
        <f t="shared" si="3734"/>
        <v>36.126684443144157</v>
      </c>
      <c r="AIB74" s="1"/>
      <c r="AIC74" s="1"/>
      <c r="AID74" s="2" t="s">
        <v>11</v>
      </c>
      <c r="AIE74" s="1" t="s">
        <v>95</v>
      </c>
      <c r="AIF74" s="1">
        <v>134</v>
      </c>
      <c r="AIG74" s="2">
        <v>9</v>
      </c>
      <c r="AIH74" s="1">
        <v>0.105</v>
      </c>
      <c r="AII74" s="1">
        <f t="shared" si="3735"/>
        <v>8.7999999999999995E-2</v>
      </c>
      <c r="AIJ74" s="1">
        <f t="shared" si="3736"/>
        <v>3.3056478405315612</v>
      </c>
      <c r="AIK74" s="1">
        <f t="shared" si="3737"/>
        <v>4.9584717607973417E-3</v>
      </c>
      <c r="AIL74" s="1">
        <f t="shared" si="3738"/>
        <v>37.877819832379792</v>
      </c>
      <c r="AIM74" s="1"/>
      <c r="AIN74" s="1"/>
      <c r="AIO74" s="2" t="s">
        <v>11</v>
      </c>
      <c r="AIP74" s="1" t="s">
        <v>96</v>
      </c>
      <c r="AIQ74" s="1">
        <v>135</v>
      </c>
      <c r="AIR74" s="2">
        <v>9</v>
      </c>
      <c r="AIS74" s="1">
        <v>0.111</v>
      </c>
      <c r="AIT74" s="1">
        <f t="shared" si="3739"/>
        <v>9.7000000000000003E-2</v>
      </c>
      <c r="AIU74" s="1">
        <f t="shared" si="3740"/>
        <v>3.6456953642384105</v>
      </c>
      <c r="AIV74" s="1">
        <f t="shared" si="3741"/>
        <v>5.4685430463576159E-3</v>
      </c>
      <c r="AIW74" s="1">
        <f t="shared" si="3742"/>
        <v>41.77425994299476</v>
      </c>
      <c r="AIX74" s="1"/>
      <c r="AIY74" s="1"/>
      <c r="AIZ74" s="2" t="s">
        <v>11</v>
      </c>
      <c r="AJA74" s="1" t="s">
        <v>97</v>
      </c>
      <c r="AJB74" s="1">
        <v>136</v>
      </c>
      <c r="AJC74" s="2">
        <v>9</v>
      </c>
      <c r="AJD74" s="1">
        <v>0.11</v>
      </c>
      <c r="AJE74" s="1">
        <f t="shared" si="3743"/>
        <v>9.4E-2</v>
      </c>
      <c r="AJF74" s="1">
        <f t="shared" si="3744"/>
        <v>3.5364238410596025</v>
      </c>
      <c r="AJG74" s="1">
        <f t="shared" si="3745"/>
        <v>5.3046357615894038E-3</v>
      </c>
      <c r="AJH74" s="1">
        <f t="shared" si="3746"/>
        <v>40.522170407918622</v>
      </c>
      <c r="AJI74" s="1"/>
      <c r="AJJ74" s="1"/>
      <c r="AJK74" s="2" t="s">
        <v>11</v>
      </c>
      <c r="AJL74" s="1" t="s">
        <v>98</v>
      </c>
      <c r="AJM74" s="1">
        <v>140</v>
      </c>
      <c r="AJN74" s="2">
        <v>9</v>
      </c>
      <c r="AJO74" s="1">
        <v>0.13</v>
      </c>
      <c r="AJP74" s="1">
        <f t="shared" si="3747"/>
        <v>0.114</v>
      </c>
      <c r="AJQ74" s="1">
        <f t="shared" si="3748"/>
        <v>4.2483660130718954</v>
      </c>
      <c r="AJR74" s="1">
        <f t="shared" si="3749"/>
        <v>6.372549019607843E-3</v>
      </c>
      <c r="AJS74" s="1">
        <f t="shared" si="3750"/>
        <v>48.679971427103538</v>
      </c>
      <c r="AJT74" s="1"/>
      <c r="AJU74" s="1"/>
      <c r="AJV74" s="2" t="s">
        <v>11</v>
      </c>
      <c r="AJW74" s="1" t="s">
        <v>99</v>
      </c>
      <c r="AJX74" s="1">
        <v>141</v>
      </c>
      <c r="AJY74" s="2">
        <v>9</v>
      </c>
      <c r="AJZ74" s="1">
        <v>4.4999999999999998E-2</v>
      </c>
      <c r="AKA74" s="1">
        <f t="shared" si="3751"/>
        <v>2.4999999999999998E-2</v>
      </c>
      <c r="AKB74" s="1">
        <f t="shared" si="3752"/>
        <v>0.98983050847457621</v>
      </c>
      <c r="AKC74" s="1">
        <f t="shared" si="3753"/>
        <v>1.4847457627118644E-3</v>
      </c>
      <c r="AKD74" s="1">
        <f t="shared" si="3754"/>
        <v>11.341989066374328</v>
      </c>
      <c r="AKE74" s="1"/>
      <c r="AKF74" s="1"/>
      <c r="AKG74" s="2" t="s">
        <v>11</v>
      </c>
      <c r="AKH74" s="1" t="s">
        <v>100</v>
      </c>
      <c r="AKI74" s="1">
        <v>143</v>
      </c>
      <c r="AKJ74" s="2">
        <v>9</v>
      </c>
      <c r="AKK74" s="1">
        <v>6.4000000000000001E-2</v>
      </c>
      <c r="AKL74" s="1">
        <f t="shared" si="3755"/>
        <v>4.2000000000000003E-2</v>
      </c>
      <c r="AKM74" s="1">
        <f t="shared" si="3756"/>
        <v>1.5559322033898306</v>
      </c>
      <c r="AKN74" s="1">
        <f t="shared" si="3757"/>
        <v>2.3338983050847461E-3</v>
      </c>
      <c r="AKO74" s="1">
        <f t="shared" si="3758"/>
        <v>17.82867459406102</v>
      </c>
      <c r="AKP74" s="1"/>
      <c r="AKQ74" s="1"/>
      <c r="AKR74" s="2" t="s">
        <v>11</v>
      </c>
      <c r="AKS74" s="1" t="s">
        <v>101</v>
      </c>
      <c r="AKT74" s="1">
        <v>144</v>
      </c>
      <c r="AKU74" s="2">
        <v>9</v>
      </c>
      <c r="AKV74" s="1">
        <v>7.0000000000000007E-2</v>
      </c>
      <c r="AKW74" s="1">
        <f t="shared" si="3759"/>
        <v>4.7000000000000007E-2</v>
      </c>
      <c r="AKX74" s="1">
        <f t="shared" si="3760"/>
        <v>1.6949152542372885</v>
      </c>
      <c r="AKY74" s="1">
        <f t="shared" si="3761"/>
        <v>2.5423728813559329E-3</v>
      </c>
      <c r="AKZ74" s="1">
        <f t="shared" si="3762"/>
        <v>19.421214154750569</v>
      </c>
      <c r="ALA74" s="1"/>
      <c r="ALB74" s="1"/>
      <c r="ALC74" s="2" t="s">
        <v>11</v>
      </c>
      <c r="ALD74" s="1" t="s">
        <v>102</v>
      </c>
      <c r="ALE74" s="1">
        <v>147</v>
      </c>
      <c r="ALF74" s="2">
        <v>9</v>
      </c>
      <c r="ALG74" s="1">
        <v>0.08</v>
      </c>
      <c r="ALH74" s="1">
        <f t="shared" si="3763"/>
        <v>5.4000000000000006E-2</v>
      </c>
      <c r="ALI74" s="1">
        <f t="shared" si="3764"/>
        <v>1.9355932203389834</v>
      </c>
      <c r="ALJ74" s="1">
        <f t="shared" si="3765"/>
        <v>2.9033898305084751E-3</v>
      </c>
      <c r="ALK74" s="1">
        <f t="shared" si="3766"/>
        <v>22.179026564725145</v>
      </c>
      <c r="ALL74" s="1"/>
      <c r="ALM74" s="1"/>
      <c r="ALN74" s="2" t="s">
        <v>11</v>
      </c>
      <c r="ALO74" s="1" t="s">
        <v>103</v>
      </c>
      <c r="ALP74" s="1">
        <v>148</v>
      </c>
      <c r="ALQ74" s="2">
        <v>9</v>
      </c>
      <c r="ALR74" s="1">
        <v>8.1000000000000003E-2</v>
      </c>
      <c r="ALS74" s="1">
        <f t="shared" si="3767"/>
        <v>5.6000000000000001E-2</v>
      </c>
      <c r="ALT74" s="1">
        <f t="shared" si="3768"/>
        <v>1.9115646258503403</v>
      </c>
      <c r="ALU74" s="1">
        <f t="shared" si="3769"/>
        <v>2.8673469387755102E-3</v>
      </c>
      <c r="ALV74" s="1">
        <f t="shared" si="3770"/>
        <v>21.903694521878204</v>
      </c>
      <c r="ALW74" s="1"/>
      <c r="ALX74" s="1"/>
      <c r="ALY74" s="2" t="s">
        <v>11</v>
      </c>
      <c r="ALZ74" s="1" t="s">
        <v>104</v>
      </c>
      <c r="AMA74" s="1">
        <v>149</v>
      </c>
      <c r="AMB74" s="2">
        <v>9</v>
      </c>
      <c r="AMC74" s="1">
        <v>8.4000000000000005E-2</v>
      </c>
      <c r="AMD74" s="1">
        <f t="shared" si="3771"/>
        <v>6.4000000000000001E-2</v>
      </c>
      <c r="AME74" s="1">
        <f t="shared" si="3772"/>
        <v>2.2705479452054793</v>
      </c>
      <c r="AMF74" s="1">
        <f t="shared" si="3773"/>
        <v>3.405821917808219E-3</v>
      </c>
      <c r="AMG74" s="1">
        <f t="shared" si="3774"/>
        <v>26.017110756554032</v>
      </c>
      <c r="AMH74" s="1"/>
      <c r="AMI74" s="1"/>
      <c r="AMJ74" s="2" t="s">
        <v>11</v>
      </c>
      <c r="AMK74" s="1" t="s">
        <v>105</v>
      </c>
      <c r="AML74" s="1">
        <v>150</v>
      </c>
      <c r="AMM74" s="2">
        <v>9</v>
      </c>
      <c r="AMN74" s="1">
        <v>0.09</v>
      </c>
      <c r="AMO74" s="1">
        <f t="shared" si="3775"/>
        <v>7.0999999999999994E-2</v>
      </c>
      <c r="AMP74" s="1">
        <f t="shared" si="3776"/>
        <v>2.404109589041096</v>
      </c>
      <c r="AMQ74" s="1">
        <f t="shared" si="3777"/>
        <v>3.6061643835616441E-3</v>
      </c>
      <c r="AMR74" s="1">
        <f t="shared" si="3778"/>
        <v>27.547529036351332</v>
      </c>
      <c r="AMS74" s="1"/>
      <c r="AMT74" s="1"/>
      <c r="AMU74" s="2" t="s">
        <v>11</v>
      </c>
      <c r="AMV74" s="1" t="s">
        <v>106</v>
      </c>
      <c r="AMW74" s="1">
        <v>151</v>
      </c>
      <c r="AMX74" s="2">
        <v>9</v>
      </c>
      <c r="AMY74" s="1">
        <v>9.5000000000000001E-2</v>
      </c>
      <c r="AMZ74" s="1">
        <f t="shared" si="3779"/>
        <v>7.4999999999999997E-2</v>
      </c>
      <c r="ANA74" s="1">
        <f t="shared" si="3780"/>
        <v>2.493150684931507</v>
      </c>
      <c r="ANB74" s="1">
        <f t="shared" si="3781"/>
        <v>3.7397260273972607E-3</v>
      </c>
      <c r="ANC74" s="1">
        <f t="shared" si="3782"/>
        <v>28.567807889549531</v>
      </c>
      <c r="AND74" s="1"/>
      <c r="ANE74" s="1"/>
      <c r="ANF74" s="2" t="s">
        <v>11</v>
      </c>
      <c r="ANG74" s="1" t="s">
        <v>107</v>
      </c>
      <c r="ANH74" s="1">
        <v>154</v>
      </c>
      <c r="ANI74" s="2">
        <v>9</v>
      </c>
      <c r="ANJ74" s="1">
        <v>0.10100000000000001</v>
      </c>
      <c r="ANK74" s="1">
        <f t="shared" si="3783"/>
        <v>8.2000000000000003E-2</v>
      </c>
      <c r="ANL74" s="1">
        <f t="shared" si="3784"/>
        <v>2.7275862068965515</v>
      </c>
      <c r="ANM74" s="1">
        <f t="shared" si="3785"/>
        <v>4.0913793103448271E-3</v>
      </c>
      <c r="ANN74" s="1">
        <f t="shared" si="3786"/>
        <v>31.254091151312203</v>
      </c>
      <c r="ANO74" s="1"/>
      <c r="ANP74" s="1"/>
      <c r="ANQ74" s="2" t="s">
        <v>11</v>
      </c>
      <c r="ANR74" s="1" t="s">
        <v>108</v>
      </c>
      <c r="ANS74" s="1">
        <v>155</v>
      </c>
      <c r="ANT74" s="2">
        <v>9</v>
      </c>
      <c r="ANU74" s="1">
        <v>5.6000000000000001E-2</v>
      </c>
      <c r="ANV74" s="1">
        <f t="shared" si="3787"/>
        <v>3.6000000000000004E-2</v>
      </c>
      <c r="ANW74" s="1">
        <f t="shared" si="4254"/>
        <v>0.97952218430034144</v>
      </c>
      <c r="ANX74" s="1">
        <f t="shared" si="3788"/>
        <v>1.4692832764505123E-3</v>
      </c>
      <c r="ANY74" s="1">
        <f t="shared" si="3789"/>
        <v>11.223870965269329</v>
      </c>
      <c r="ANZ74" s="1"/>
      <c r="AOA74" s="1"/>
      <c r="AOB74" s="2" t="s">
        <v>11</v>
      </c>
      <c r="AOC74" s="1" t="s">
        <v>109</v>
      </c>
      <c r="AOD74" s="1">
        <v>156</v>
      </c>
      <c r="AOE74" s="2">
        <v>9</v>
      </c>
      <c r="AOF74" s="1">
        <v>6.6000000000000003E-2</v>
      </c>
      <c r="AOG74" s="1">
        <f t="shared" si="3790"/>
        <v>4.4999999999999998E-2</v>
      </c>
      <c r="AOH74" s="1">
        <f t="shared" si="3791"/>
        <v>1.3220338983050848</v>
      </c>
      <c r="AOI74" s="1">
        <f t="shared" si="3792"/>
        <v>1.9830508474576272E-3</v>
      </c>
      <c r="AOJ74" s="1">
        <f t="shared" si="3793"/>
        <v>15.14854704070544</v>
      </c>
      <c r="AOK74" s="1"/>
      <c r="AOL74" s="1"/>
      <c r="AOM74" s="2" t="s">
        <v>11</v>
      </c>
      <c r="AON74" s="1" t="s">
        <v>110</v>
      </c>
      <c r="AOO74" s="1">
        <v>157</v>
      </c>
      <c r="AOP74" s="2">
        <v>9</v>
      </c>
      <c r="AOQ74" s="1">
        <v>6.7000000000000004E-2</v>
      </c>
      <c r="AOR74" s="1">
        <f t="shared" si="3794"/>
        <v>5.3000000000000005E-2</v>
      </c>
      <c r="AOS74" s="1">
        <f t="shared" si="3795"/>
        <v>1.7610921501706487</v>
      </c>
      <c r="AOT74" s="1">
        <f t="shared" si="3796"/>
        <v>2.6416382252559731E-3</v>
      </c>
      <c r="AOU74" s="1">
        <f t="shared" si="3797"/>
        <v>20.179503198881442</v>
      </c>
      <c r="AOV74" s="1"/>
      <c r="AOW74" s="1"/>
      <c r="AOX74" s="2" t="s">
        <v>11</v>
      </c>
      <c r="AOY74" s="1" t="s">
        <v>111</v>
      </c>
      <c r="AOZ74" s="1">
        <v>158</v>
      </c>
      <c r="APA74" s="2">
        <v>9</v>
      </c>
      <c r="APB74" s="1">
        <v>7.6999999999999999E-2</v>
      </c>
      <c r="APC74" s="1">
        <f t="shared" si="3798"/>
        <v>5.6999999999999995E-2</v>
      </c>
      <c r="APD74" s="1">
        <f t="shared" si="3799"/>
        <v>1.6438356164383559</v>
      </c>
      <c r="APE74" s="1">
        <f t="shared" si="3800"/>
        <v>2.4657534246575337E-3</v>
      </c>
      <c r="APF74" s="1">
        <f t="shared" si="3801"/>
        <v>18.835917289812873</v>
      </c>
      <c r="APG74" s="1"/>
      <c r="APH74" s="1"/>
      <c r="API74" s="2" t="s">
        <v>11</v>
      </c>
      <c r="APJ74" s="1" t="s">
        <v>112</v>
      </c>
      <c r="APK74" s="1">
        <v>161</v>
      </c>
      <c r="APL74" s="2">
        <v>9</v>
      </c>
      <c r="APM74" s="1">
        <v>8.5000000000000006E-2</v>
      </c>
      <c r="APN74" s="1">
        <f t="shared" si="2951"/>
        <v>6.9000000000000006E-2</v>
      </c>
      <c r="APO74" s="1">
        <f t="shared" si="3802"/>
        <v>2.2081911262798637</v>
      </c>
      <c r="APP74" s="1">
        <f t="shared" si="3803"/>
        <v>3.3122866894197958E-3</v>
      </c>
      <c r="APQ74" s="1">
        <f t="shared" si="3804"/>
        <v>25.302594127279637</v>
      </c>
      <c r="APR74" s="1"/>
      <c r="APS74" s="1"/>
      <c r="APT74" s="2" t="s">
        <v>11</v>
      </c>
      <c r="APU74" s="1" t="s">
        <v>113</v>
      </c>
      <c r="APV74" s="1">
        <v>162</v>
      </c>
      <c r="APW74" s="2">
        <v>9</v>
      </c>
      <c r="APX74" s="1">
        <v>7.3999999999999996E-2</v>
      </c>
      <c r="APY74" s="1">
        <f t="shared" si="3805"/>
        <v>6.8999999999999992E-2</v>
      </c>
      <c r="APZ74" s="1">
        <f t="shared" si="3806"/>
        <v>2.6941580756013743</v>
      </c>
      <c r="AQA74" s="1">
        <f t="shared" si="3807"/>
        <v>4.0412371134020617E-3</v>
      </c>
      <c r="AQB74" s="1">
        <f t="shared" si="3808"/>
        <v>30.871054362272922</v>
      </c>
      <c r="AQC74" s="1"/>
      <c r="AQD74" s="1"/>
      <c r="AQE74" s="2" t="s">
        <v>11</v>
      </c>
      <c r="AQF74" s="1" t="s">
        <v>114</v>
      </c>
      <c r="AQG74" s="1">
        <v>163</v>
      </c>
      <c r="AQH74" s="2">
        <v>9</v>
      </c>
      <c r="AQI74" s="1">
        <v>9.0999999999999998E-2</v>
      </c>
      <c r="AQJ74" s="1">
        <f t="shared" si="3809"/>
        <v>7.4999999999999997E-2</v>
      </c>
      <c r="AQK74" s="1">
        <f t="shared" si="3810"/>
        <v>2.2876712328767121</v>
      </c>
      <c r="AQL74" s="1">
        <f t="shared" si="3811"/>
        <v>3.4315068493150683E-3</v>
      </c>
      <c r="AQM74" s="1">
        <f t="shared" si="3812"/>
        <v>26.213318228322915</v>
      </c>
      <c r="AQN74" s="1"/>
      <c r="AQO74" s="1"/>
      <c r="AQP74" s="2" t="s">
        <v>11</v>
      </c>
      <c r="AQQ74" s="1" t="s">
        <v>115</v>
      </c>
      <c r="AQR74" s="1">
        <v>169</v>
      </c>
      <c r="AQS74" s="2">
        <v>9</v>
      </c>
      <c r="AQT74" s="1">
        <v>8.3000000000000004E-2</v>
      </c>
      <c r="AQU74" s="1">
        <f t="shared" si="3813"/>
        <v>9.0999999999999998E-2</v>
      </c>
      <c r="AQV74" s="1">
        <f t="shared" si="3814"/>
        <v>3.6587030716723548</v>
      </c>
      <c r="AQW74" s="1">
        <f t="shared" si="3815"/>
        <v>5.4880546075085322E-3</v>
      </c>
      <c r="AQX74" s="1">
        <f t="shared" si="3816"/>
        <v>41.923308971319578</v>
      </c>
      <c r="AQY74" s="1"/>
      <c r="AQZ74" s="1"/>
      <c r="ARA74" s="2" t="s">
        <v>11</v>
      </c>
      <c r="ARB74" s="1" t="s">
        <v>116</v>
      </c>
      <c r="ARC74" s="1">
        <v>170</v>
      </c>
      <c r="ARD74" s="2">
        <v>9</v>
      </c>
      <c r="ARE74" s="1">
        <v>3.4000000000000002E-2</v>
      </c>
      <c r="ARF74" s="1">
        <f t="shared" si="3817"/>
        <v>2.8000000000000004E-2</v>
      </c>
      <c r="ARG74" s="1">
        <f t="shared" si="3818"/>
        <v>0.68367346938775519</v>
      </c>
      <c r="ARH74" s="1">
        <f t="shared" si="3819"/>
        <v>1.0255102040816328E-3</v>
      </c>
      <c r="ARI74" s="1">
        <f t="shared" si="3820"/>
        <v>7.8338836279315291</v>
      </c>
      <c r="ARJ74" s="1"/>
      <c r="ARK74" s="1"/>
      <c r="ARL74" s="2" t="s">
        <v>11</v>
      </c>
      <c r="ARM74" s="1" t="s">
        <v>117</v>
      </c>
      <c r="ARN74" s="1">
        <v>171</v>
      </c>
      <c r="ARO74" s="2">
        <v>9</v>
      </c>
      <c r="ARP74" s="1">
        <v>0.05</v>
      </c>
      <c r="ARQ74" s="1">
        <f t="shared" si="3821"/>
        <v>4.4000000000000004E-2</v>
      </c>
      <c r="ARR74" s="1">
        <f t="shared" si="3822"/>
        <v>1.3184931506849318</v>
      </c>
      <c r="ARS74" s="1">
        <f t="shared" si="3823"/>
        <v>1.9777397260273975E-3</v>
      </c>
      <c r="ART74" s="1">
        <f t="shared" si="3824"/>
        <v>15.107975326204079</v>
      </c>
      <c r="ARU74" s="1"/>
      <c r="ARV74" s="1"/>
      <c r="ARW74" s="2" t="s">
        <v>11</v>
      </c>
      <c r="ARX74" s="1" t="s">
        <v>118</v>
      </c>
      <c r="ARY74" s="1">
        <v>172</v>
      </c>
      <c r="ARZ74" s="2">
        <v>9</v>
      </c>
      <c r="ASA74" s="1">
        <v>6.5000000000000002E-2</v>
      </c>
      <c r="ASB74" s="1">
        <f t="shared" si="3825"/>
        <v>4.4999999999999998E-2</v>
      </c>
      <c r="ASC74" s="1">
        <f t="shared" si="3826"/>
        <v>0.77288135593220331</v>
      </c>
      <c r="ASD74" s="1">
        <f t="shared" si="3827"/>
        <v>1.1593220338983049E-3</v>
      </c>
      <c r="ASE74" s="1">
        <f t="shared" si="3828"/>
        <v>8.8560736545662557</v>
      </c>
      <c r="ASF74" s="1"/>
      <c r="ASG74" s="1"/>
      <c r="ASH74" s="2" t="s">
        <v>11</v>
      </c>
      <c r="ASI74" s="1" t="s">
        <v>119</v>
      </c>
      <c r="ASJ74" s="1">
        <v>173</v>
      </c>
      <c r="ASK74" s="2">
        <v>9</v>
      </c>
      <c r="ASL74" s="1">
        <v>5.3999999999999999E-2</v>
      </c>
      <c r="ASM74" s="1">
        <f t="shared" si="3829"/>
        <v>5.0999999999999997E-2</v>
      </c>
      <c r="ASN74" s="1">
        <f t="shared" si="3830"/>
        <v>1.5136986301369861</v>
      </c>
      <c r="ASO74" s="1">
        <f t="shared" si="3831"/>
        <v>2.2705479452054794E-3</v>
      </c>
      <c r="ASP74" s="1">
        <f t="shared" si="3832"/>
        <v>17.344740504369355</v>
      </c>
      <c r="ASQ74" s="1"/>
      <c r="ASR74" s="1"/>
      <c r="ASS74" s="2" t="s">
        <v>11</v>
      </c>
      <c r="AST74" s="1" t="s">
        <v>120</v>
      </c>
      <c r="ASU74" s="1">
        <v>176</v>
      </c>
      <c r="ASV74" s="2">
        <v>9</v>
      </c>
      <c r="ASW74" s="1">
        <v>0.06</v>
      </c>
      <c r="ASX74" s="1">
        <f t="shared" si="3833"/>
        <v>5.2999999999999999E-2</v>
      </c>
      <c r="ASY74" s="1">
        <f t="shared" si="3834"/>
        <v>1.3814432989690721</v>
      </c>
      <c r="ASZ74" s="1">
        <f t="shared" si="3835"/>
        <v>2.0721649484536082E-3</v>
      </c>
      <c r="ATA74" s="1">
        <f t="shared" si="3836"/>
        <v>15.829290629634841</v>
      </c>
      <c r="ATB74" s="1"/>
      <c r="ATC74" s="1"/>
      <c r="ATD74" s="2" t="s">
        <v>11</v>
      </c>
      <c r="ATE74" s="1" t="s">
        <v>121</v>
      </c>
      <c r="ATF74" s="1">
        <v>180</v>
      </c>
      <c r="ATG74" s="2">
        <v>9</v>
      </c>
      <c r="ATH74" s="1">
        <v>9.6000000000000002E-2</v>
      </c>
      <c r="ATI74" s="1">
        <f t="shared" si="3837"/>
        <v>7.4999999999999997E-2</v>
      </c>
      <c r="ATJ74" s="1">
        <f t="shared" si="3838"/>
        <v>1.5743944636678202</v>
      </c>
      <c r="ATK74" s="1">
        <f t="shared" si="3839"/>
        <v>2.3615916955017306E-3</v>
      </c>
      <c r="ATL74" s="1">
        <f t="shared" si="3840"/>
        <v>18.040224705338371</v>
      </c>
      <c r="ATM74" s="1"/>
      <c r="ATN74" s="1"/>
      <c r="ATO74" s="2" t="s">
        <v>11</v>
      </c>
      <c r="ATP74" s="1" t="s">
        <v>122</v>
      </c>
      <c r="ATQ74" s="1">
        <v>183</v>
      </c>
      <c r="ATR74" s="2">
        <v>9</v>
      </c>
      <c r="ATS74" s="1">
        <v>7.4999999999999997E-2</v>
      </c>
      <c r="ATT74" s="1">
        <f t="shared" si="3841"/>
        <v>7.3999999999999996E-2</v>
      </c>
      <c r="ATU74" s="1">
        <f t="shared" si="3842"/>
        <v>2.2534246575342465</v>
      </c>
      <c r="ATV74" s="1">
        <f t="shared" si="3843"/>
        <v>3.3801369863013697E-3</v>
      </c>
      <c r="ATW74" s="1">
        <f t="shared" si="3844"/>
        <v>25.82090328478515</v>
      </c>
      <c r="ATX74" s="1"/>
      <c r="ATY74" s="1"/>
      <c r="ATZ74" s="2" t="s">
        <v>11</v>
      </c>
      <c r="AUA74" s="1" t="s">
        <v>123</v>
      </c>
      <c r="AUB74" s="1">
        <v>184</v>
      </c>
      <c r="AUC74" s="2">
        <v>9</v>
      </c>
      <c r="AUD74" s="1">
        <v>2.9000000000000001E-2</v>
      </c>
      <c r="AUE74" s="1">
        <f t="shared" si="3845"/>
        <v>1.3000000000000001E-2</v>
      </c>
      <c r="AUF74" s="1">
        <f t="shared" si="3846"/>
        <v>0.15523465703971126</v>
      </c>
      <c r="AUG74" s="1">
        <f t="shared" si="3847"/>
        <v>2.3285198555956688E-4</v>
      </c>
      <c r="AUH74" s="1">
        <f t="shared" si="3848"/>
        <v>1.7787588559784187</v>
      </c>
      <c r="AUI74" s="1"/>
      <c r="AUJ74" s="1"/>
      <c r="AUK74" s="2" t="s">
        <v>11</v>
      </c>
      <c r="AUL74" s="1" t="s">
        <v>124</v>
      </c>
      <c r="AUM74" s="1">
        <v>185</v>
      </c>
      <c r="AUN74" s="2">
        <v>9</v>
      </c>
      <c r="AUO74" s="1">
        <v>4.5999999999999999E-2</v>
      </c>
      <c r="AUP74" s="1">
        <f t="shared" si="3849"/>
        <v>4.1000000000000002E-2</v>
      </c>
      <c r="AUQ74" s="1">
        <f t="shared" si="3850"/>
        <v>1.3104693140794224</v>
      </c>
      <c r="AUR74" s="1">
        <f t="shared" si="3851"/>
        <v>1.9657039711191335E-3</v>
      </c>
      <c r="AUS74" s="1">
        <f t="shared" si="3852"/>
        <v>15.016034063259667</v>
      </c>
      <c r="AUT74" s="1"/>
      <c r="AUU74" s="1"/>
      <c r="AUV74" s="2" t="s">
        <v>11</v>
      </c>
      <c r="AUW74" s="1" t="s">
        <v>125</v>
      </c>
      <c r="AUX74" s="1">
        <v>186</v>
      </c>
      <c r="AUY74" s="2">
        <v>9</v>
      </c>
      <c r="AUZ74" s="1">
        <v>0.05</v>
      </c>
      <c r="AVA74" s="1">
        <f t="shared" si="3002"/>
        <v>0.04</v>
      </c>
      <c r="AVB74" s="1">
        <f t="shared" si="3853"/>
        <v>1.3068592057761734</v>
      </c>
      <c r="AVC74" s="1">
        <f t="shared" si="3854"/>
        <v>1.9602888086642603E-3</v>
      </c>
      <c r="AVD74" s="1">
        <f t="shared" si="3855"/>
        <v>14.974667578236916</v>
      </c>
      <c r="AVE74" s="1"/>
      <c r="AVF74" s="1"/>
      <c r="AVG74" s="2" t="s">
        <v>11</v>
      </c>
      <c r="AVH74" s="1" t="s">
        <v>126</v>
      </c>
      <c r="AVI74" s="1">
        <v>187</v>
      </c>
      <c r="AVJ74" s="2">
        <v>9</v>
      </c>
      <c r="AVK74" s="1">
        <v>5.5E-2</v>
      </c>
      <c r="AVL74" s="1">
        <f t="shared" si="3856"/>
        <v>4.4999999999999998E-2</v>
      </c>
      <c r="AVM74" s="1">
        <f t="shared" si="3857"/>
        <v>1.6043165467625899</v>
      </c>
      <c r="AVN74" s="1">
        <f t="shared" si="3858"/>
        <v>2.4064748201438851E-3</v>
      </c>
      <c r="AVO74" s="1">
        <f t="shared" si="3859"/>
        <v>18.383087383744833</v>
      </c>
      <c r="AVP74" s="1"/>
      <c r="AVQ74" s="1"/>
      <c r="AVR74" s="2" t="s">
        <v>11</v>
      </c>
      <c r="AVS74" s="1" t="s">
        <v>127</v>
      </c>
      <c r="AVT74" s="1">
        <v>190</v>
      </c>
      <c r="AVU74" s="2">
        <v>9</v>
      </c>
      <c r="AVV74" s="1">
        <v>6.7000000000000004E-2</v>
      </c>
      <c r="AVW74" s="1">
        <f t="shared" si="3860"/>
        <v>5.6000000000000008E-2</v>
      </c>
      <c r="AVX74" s="1">
        <f t="shared" si="3861"/>
        <v>2.0430107526881724</v>
      </c>
      <c r="AVY74" s="1">
        <f t="shared" si="3862"/>
        <v>3.0645161290322586E-3</v>
      </c>
      <c r="AVZ74" s="1">
        <f t="shared" si="3863"/>
        <v>23.40987211556493</v>
      </c>
      <c r="AWA74" s="1"/>
      <c r="AWB74" s="1"/>
      <c r="AWC74" s="2" t="s">
        <v>11</v>
      </c>
      <c r="AWD74" s="1" t="s">
        <v>128</v>
      </c>
      <c r="AWE74" s="1">
        <v>191</v>
      </c>
      <c r="AWF74" s="2">
        <v>9</v>
      </c>
      <c r="AWG74" s="1">
        <v>7.0999999999999994E-2</v>
      </c>
      <c r="AWH74" s="1">
        <f t="shared" si="3864"/>
        <v>5.7999999999999996E-2</v>
      </c>
      <c r="AWI74" s="1">
        <f t="shared" si="3865"/>
        <v>2.0250896057347667</v>
      </c>
      <c r="AWJ74" s="1">
        <f t="shared" si="3866"/>
        <v>3.0376344086021499E-3</v>
      </c>
      <c r="AWK74" s="1">
        <f t="shared" si="3867"/>
        <v>23.204522360165228</v>
      </c>
      <c r="AWL74" s="1"/>
      <c r="AWM74" s="1"/>
      <c r="AWN74" s="2" t="s">
        <v>11</v>
      </c>
      <c r="AWO74" s="1" t="s">
        <v>129</v>
      </c>
      <c r="AWP74" s="1">
        <v>192</v>
      </c>
      <c r="AWQ74" s="2">
        <v>9</v>
      </c>
      <c r="AWR74" s="1">
        <v>7.0999999999999994E-2</v>
      </c>
      <c r="AWS74" s="1">
        <f t="shared" si="4252"/>
        <v>5.4999999999999993E-2</v>
      </c>
      <c r="AWT74" s="1">
        <f t="shared" si="3868"/>
        <v>1.8999999999999997</v>
      </c>
      <c r="AWU74" s="1">
        <f t="shared" si="3869"/>
        <v>2.8499999999999997E-3</v>
      </c>
      <c r="AWV74" s="1">
        <f t="shared" si="3870"/>
        <v>21.771181067475379</v>
      </c>
      <c r="AWW74" s="1"/>
      <c r="AWX74" s="1"/>
      <c r="AWY74" s="2" t="s">
        <v>11</v>
      </c>
      <c r="AWZ74" s="1" t="s">
        <v>130</v>
      </c>
      <c r="AXA74" s="1">
        <v>193</v>
      </c>
      <c r="AXB74" s="2">
        <v>9</v>
      </c>
      <c r="AXC74" s="1">
        <v>7.5999999999999998E-2</v>
      </c>
      <c r="AXD74" s="1">
        <f t="shared" si="3871"/>
        <v>6.2E-2</v>
      </c>
      <c r="AXE74" s="1">
        <f t="shared" si="3872"/>
        <v>2.1218637992831542</v>
      </c>
      <c r="AXF74" s="1">
        <f t="shared" si="3873"/>
        <v>3.1827956989247314E-3</v>
      </c>
      <c r="AXG74" s="1">
        <f t="shared" si="3874"/>
        <v>24.313411039323576</v>
      </c>
      <c r="AXH74" s="1"/>
      <c r="AXI74" s="1"/>
      <c r="AXJ74" s="2" t="s">
        <v>11</v>
      </c>
      <c r="AXK74" s="1" t="s">
        <v>131</v>
      </c>
      <c r="AXL74" s="1">
        <v>197</v>
      </c>
      <c r="AXM74" s="2">
        <v>9</v>
      </c>
      <c r="AXN74" s="1">
        <v>8.8999999999999996E-2</v>
      </c>
      <c r="AXO74" s="1">
        <f t="shared" si="3875"/>
        <v>6.9999999999999993E-2</v>
      </c>
      <c r="AXP74" s="1">
        <f t="shared" si="3027"/>
        <v>2.3633093525179856</v>
      </c>
      <c r="AXQ74" s="1">
        <f t="shared" si="3876"/>
        <v>3.5449640287769785E-3</v>
      </c>
      <c r="AXR74" s="1">
        <f t="shared" si="3877"/>
        <v>27.080018859014249</v>
      </c>
      <c r="AXS74" s="1"/>
      <c r="AXT74" s="1"/>
      <c r="AXU74" s="2" t="s">
        <v>11</v>
      </c>
      <c r="AXV74" s="1" t="s">
        <v>132</v>
      </c>
      <c r="AXW74" s="1">
        <v>198</v>
      </c>
      <c r="AXX74" s="2">
        <v>9</v>
      </c>
      <c r="AXY74" s="1">
        <v>3.4000000000000002E-2</v>
      </c>
      <c r="AXZ74" s="1">
        <f t="shared" si="3878"/>
        <v>1.7000000000000001E-2</v>
      </c>
      <c r="AYA74" s="1">
        <f t="shared" si="3879"/>
        <v>0.42446043165467634</v>
      </c>
      <c r="AYB74" s="1">
        <f t="shared" si="3880"/>
        <v>6.3669064748201449E-4</v>
      </c>
      <c r="AYC74" s="1">
        <f t="shared" si="3881"/>
        <v>4.8636867965961672</v>
      </c>
      <c r="AYD74" s="1"/>
      <c r="AYE74" s="1"/>
      <c r="AYF74" s="2" t="s">
        <v>11</v>
      </c>
      <c r="AYG74" s="1" t="s">
        <v>133</v>
      </c>
      <c r="AYH74" s="1">
        <v>201</v>
      </c>
      <c r="AYI74" s="2">
        <v>9</v>
      </c>
      <c r="AYJ74" s="1">
        <v>5.5E-2</v>
      </c>
      <c r="AYK74" s="1">
        <f t="shared" si="3882"/>
        <v>3.2000000000000001E-2</v>
      </c>
      <c r="AYL74" s="1">
        <f t="shared" si="3883"/>
        <v>0.91071428571428581</v>
      </c>
      <c r="AYM74" s="1">
        <f t="shared" si="3884"/>
        <v>1.3660714285714287E-3</v>
      </c>
      <c r="AYN74" s="1">
        <f t="shared" si="3885"/>
        <v>10.435434534222223</v>
      </c>
      <c r="AYO74" s="1"/>
      <c r="AYP74" s="1"/>
      <c r="AYQ74" s="2" t="s">
        <v>11</v>
      </c>
      <c r="AYR74" s="1" t="s">
        <v>134</v>
      </c>
      <c r="AYS74" s="1">
        <v>204</v>
      </c>
      <c r="AYT74" s="2">
        <v>9</v>
      </c>
      <c r="AYU74" s="1">
        <v>6.7000000000000004E-2</v>
      </c>
      <c r="AYV74" s="1">
        <f t="shared" si="3886"/>
        <v>4.4000000000000004E-2</v>
      </c>
      <c r="AYW74" s="1">
        <f t="shared" si="3039"/>
        <v>1.0250000000000001</v>
      </c>
      <c r="AYX74" s="1">
        <f t="shared" si="3887"/>
        <v>1.5375000000000002E-3</v>
      </c>
      <c r="AYY74" s="1">
        <f t="shared" si="3888"/>
        <v>11.744979260085405</v>
      </c>
      <c r="AYZ74" s="1"/>
      <c r="AZA74" s="1"/>
      <c r="AZB74" s="2" t="s">
        <v>11</v>
      </c>
      <c r="AZC74" s="1" t="s">
        <v>135</v>
      </c>
      <c r="AZD74" s="1">
        <v>205</v>
      </c>
      <c r="AZE74" s="2">
        <v>9</v>
      </c>
      <c r="AZF74" s="1">
        <v>6.2E-2</v>
      </c>
      <c r="AZG74" s="1">
        <f t="shared" si="3889"/>
        <v>0.04</v>
      </c>
      <c r="AZH74" s="1">
        <f t="shared" si="3890"/>
        <v>1.2214285714285715</v>
      </c>
      <c r="AZI74" s="1">
        <f t="shared" si="3891"/>
        <v>1.8321428571428573E-3</v>
      </c>
      <c r="AZJ74" s="1">
        <f t="shared" si="3892"/>
        <v>13.995759257662746</v>
      </c>
      <c r="AZK74" s="1"/>
      <c r="AZL74" s="1"/>
      <c r="AZM74" s="2" t="s">
        <v>11</v>
      </c>
      <c r="AZN74" s="1" t="s">
        <v>136</v>
      </c>
      <c r="AZO74" s="1">
        <v>208</v>
      </c>
      <c r="AZP74" s="2">
        <v>9</v>
      </c>
      <c r="AZQ74" s="1">
        <v>7.2999999999999995E-2</v>
      </c>
      <c r="AZR74" s="1">
        <f t="shared" si="3893"/>
        <v>5.1999999999999991E-2</v>
      </c>
      <c r="AZS74" s="1">
        <f t="shared" si="3894"/>
        <v>1.6499999999999997</v>
      </c>
      <c r="AZT74" s="1">
        <f t="shared" si="3895"/>
        <v>2.4749999999999998E-3</v>
      </c>
      <c r="AZU74" s="1">
        <f t="shared" si="3896"/>
        <v>18.90655197964967</v>
      </c>
      <c r="AZV74" s="1"/>
      <c r="AZW74" s="1"/>
      <c r="AZX74" s="2" t="s">
        <v>11</v>
      </c>
      <c r="AZY74" s="1" t="s">
        <v>137</v>
      </c>
      <c r="AZZ74" s="1">
        <v>211</v>
      </c>
      <c r="BAA74" s="2">
        <v>9</v>
      </c>
      <c r="BAB74" s="1">
        <v>7.9000000000000001E-2</v>
      </c>
      <c r="BAC74" s="1">
        <f t="shared" si="3897"/>
        <v>5.5E-2</v>
      </c>
      <c r="BAD74" s="1">
        <f t="shared" si="3898"/>
        <v>1.6950354609929079</v>
      </c>
      <c r="BAE74" s="1">
        <f t="shared" si="3899"/>
        <v>2.542553191489362E-3</v>
      </c>
      <c r="BAF74" s="1">
        <f t="shared" si="3900"/>
        <v>19.42259154582537</v>
      </c>
      <c r="BAG74" s="1"/>
      <c r="BAH74" s="1"/>
      <c r="BAI74" s="2" t="s">
        <v>11</v>
      </c>
      <c r="BAJ74" s="1" t="s">
        <v>138</v>
      </c>
      <c r="BAK74" s="1">
        <v>212</v>
      </c>
      <c r="BAL74" s="2">
        <v>9</v>
      </c>
      <c r="BAM74" s="1">
        <v>2.4E-2</v>
      </c>
      <c r="BAN74" s="1">
        <f t="shared" si="3901"/>
        <v>1.4E-2</v>
      </c>
      <c r="BAO74" s="1">
        <f t="shared" si="3902"/>
        <v>1.4776632302405499</v>
      </c>
      <c r="BAP74" s="1">
        <f t="shared" si="3903"/>
        <v>2.216494845360825E-3</v>
      </c>
      <c r="BAQ74" s="1">
        <f t="shared" si="3904"/>
        <v>16.931828285430303</v>
      </c>
      <c r="BAR74" s="1"/>
      <c r="BAS74" s="1"/>
      <c r="BAT74" s="2" t="s">
        <v>11</v>
      </c>
      <c r="BAU74" s="1" t="s">
        <v>139</v>
      </c>
      <c r="BAV74" s="1">
        <v>213</v>
      </c>
      <c r="BAW74" s="2">
        <v>9</v>
      </c>
      <c r="BAX74" s="1">
        <v>2.5999999999999999E-2</v>
      </c>
      <c r="BAY74" s="1">
        <f t="shared" si="3905"/>
        <v>2.4999999999999998E-2</v>
      </c>
      <c r="BAZ74" s="1">
        <f t="shared" si="3906"/>
        <v>2</v>
      </c>
      <c r="BBA74" s="1">
        <f t="shared" si="3907"/>
        <v>3.0000000000000001E-3</v>
      </c>
      <c r="BBB74" s="1">
        <f t="shared" si="3908"/>
        <v>22.917032702605663</v>
      </c>
      <c r="BBC74" s="1"/>
      <c r="BBD74" s="1"/>
      <c r="BBE74" s="2" t="s">
        <v>11</v>
      </c>
      <c r="BBF74" s="1" t="s">
        <v>140</v>
      </c>
      <c r="BBG74" s="1">
        <v>214</v>
      </c>
      <c r="BBH74" s="2">
        <v>9</v>
      </c>
      <c r="BBI74" s="1">
        <v>3.7999999999999999E-2</v>
      </c>
      <c r="BBJ74" s="1">
        <f t="shared" si="3909"/>
        <v>3.3000000000000002E-2</v>
      </c>
      <c r="BBK74" s="1">
        <f t="shared" si="3910"/>
        <v>1.9581881533101047</v>
      </c>
      <c r="BBL74" s="1">
        <f t="shared" si="3911"/>
        <v>2.937282229965157E-3</v>
      </c>
      <c r="BBM74" s="1">
        <f t="shared" si="3912"/>
        <v>22.437930973631332</v>
      </c>
      <c r="BBN74" s="1"/>
      <c r="BBO74" s="1"/>
      <c r="BBP74" s="2" t="s">
        <v>11</v>
      </c>
      <c r="BBQ74" s="1" t="s">
        <v>141</v>
      </c>
      <c r="BBR74" s="1">
        <v>215</v>
      </c>
      <c r="BBS74" s="2">
        <v>9</v>
      </c>
      <c r="BBT74" s="1">
        <v>4.8000000000000001E-2</v>
      </c>
      <c r="BBU74" s="1">
        <f t="shared" si="3913"/>
        <v>0.04</v>
      </c>
      <c r="BBV74" s="1">
        <f t="shared" si="3914"/>
        <v>2.1083916083916083</v>
      </c>
      <c r="BBW74" s="1">
        <f t="shared" si="3915"/>
        <v>3.1625874125874127E-3</v>
      </c>
      <c r="BBX74" s="1">
        <f t="shared" si="3916"/>
        <v>24.159039719704925</v>
      </c>
      <c r="BBY74" s="1"/>
      <c r="BBZ74" s="1"/>
      <c r="BCA74" s="2" t="s">
        <v>11</v>
      </c>
      <c r="BCB74" s="1" t="s">
        <v>142</v>
      </c>
      <c r="BCC74" s="1">
        <v>225</v>
      </c>
      <c r="BCD74" s="2">
        <v>9</v>
      </c>
      <c r="BCE74" s="1">
        <v>5.8000000000000003E-2</v>
      </c>
      <c r="BCF74" s="1">
        <f t="shared" si="3917"/>
        <v>5.1000000000000004E-2</v>
      </c>
      <c r="BCG74" s="1">
        <f t="shared" si="3918"/>
        <v>2.4564459930313594</v>
      </c>
      <c r="BCH74" s="1">
        <f t="shared" si="3919"/>
        <v>3.6846689895470392E-3</v>
      </c>
      <c r="BCI74" s="1">
        <f t="shared" si="3920"/>
        <v>28.147226577242154</v>
      </c>
      <c r="BCJ74" s="1"/>
      <c r="BCK74" s="1"/>
      <c r="BCL74" s="2" t="s">
        <v>11</v>
      </c>
      <c r="BCM74" s="1" t="s">
        <v>143</v>
      </c>
      <c r="BCN74" s="1">
        <v>226</v>
      </c>
      <c r="BCO74" s="2">
        <v>9</v>
      </c>
      <c r="BCP74" s="1">
        <v>2.7E-2</v>
      </c>
      <c r="BCQ74" s="1">
        <f t="shared" si="3073"/>
        <v>9.0000000000000011E-3</v>
      </c>
      <c r="BCR74" s="1">
        <f t="shared" si="3921"/>
        <v>0.79054054054054057</v>
      </c>
      <c r="BCS74" s="1">
        <f t="shared" si="3922"/>
        <v>1.1858108108108109E-3</v>
      </c>
      <c r="BCT74" s="1">
        <f t="shared" si="3923"/>
        <v>9.0584217101515634</v>
      </c>
      <c r="BCU74" s="1"/>
      <c r="BCV74" s="1"/>
      <c r="BCW74" s="2" t="s">
        <v>11</v>
      </c>
      <c r="BCX74" s="1" t="s">
        <v>144</v>
      </c>
      <c r="BCY74" s="1">
        <v>232</v>
      </c>
      <c r="BCZ74" s="2">
        <v>9</v>
      </c>
      <c r="BDA74" s="1">
        <v>6.2E-2</v>
      </c>
      <c r="BDB74" s="1">
        <f t="shared" si="3924"/>
        <v>3.7999999999999999E-2</v>
      </c>
      <c r="BDC74" s="1">
        <f t="shared" si="3925"/>
        <v>1.8378378378378379</v>
      </c>
      <c r="BDD74" s="1">
        <f t="shared" si="3926"/>
        <v>2.756756756756757E-3</v>
      </c>
      <c r="BDE74" s="1">
        <f t="shared" si="3927"/>
        <v>21.05889491590791</v>
      </c>
      <c r="BDF74" s="1"/>
      <c r="BDG74" s="1"/>
      <c r="BDH74" s="2" t="s">
        <v>11</v>
      </c>
      <c r="BDI74" s="1" t="s">
        <v>145</v>
      </c>
      <c r="BDJ74" s="1">
        <v>233</v>
      </c>
      <c r="BDK74" s="2">
        <v>9</v>
      </c>
      <c r="BDL74" s="1">
        <v>6.2E-2</v>
      </c>
      <c r="BDM74" s="1">
        <f t="shared" si="3928"/>
        <v>2.4E-2</v>
      </c>
      <c r="BDN74" s="1">
        <f t="shared" si="3929"/>
        <v>1.4087837837837838</v>
      </c>
      <c r="BDO74" s="1">
        <f t="shared" si="3930"/>
        <v>2.1131756756756757E-3</v>
      </c>
      <c r="BDP74" s="1">
        <f t="shared" si="3931"/>
        <v>16.142572021936761</v>
      </c>
      <c r="BDQ74" s="1"/>
      <c r="BDR74" s="1"/>
      <c r="BDS74" s="2" t="s">
        <v>11</v>
      </c>
      <c r="BDT74" s="1" t="s">
        <v>146</v>
      </c>
      <c r="BDU74" s="1">
        <v>234</v>
      </c>
      <c r="BDV74" s="2">
        <v>9</v>
      </c>
      <c r="BDW74" s="1">
        <v>6.6000000000000003E-2</v>
      </c>
      <c r="BDX74" s="1">
        <f t="shared" si="3932"/>
        <v>3.1E-2</v>
      </c>
      <c r="BDY74" s="1">
        <f t="shared" si="3933"/>
        <v>1.623728813559322</v>
      </c>
      <c r="BDZ74" s="1">
        <f t="shared" si="3934"/>
        <v>2.435593220338983E-3</v>
      </c>
      <c r="BEA74" s="1">
        <f t="shared" si="3935"/>
        <v>18.605523160251039</v>
      </c>
      <c r="BEB74" s="1"/>
      <c r="BEC74" s="1"/>
      <c r="BED74" s="2" t="s">
        <v>11</v>
      </c>
      <c r="BEE74" s="1" t="s">
        <v>147</v>
      </c>
      <c r="BEF74" s="1">
        <v>236</v>
      </c>
      <c r="BEG74" s="2">
        <v>9</v>
      </c>
      <c r="BEH74" s="1">
        <v>0.08</v>
      </c>
      <c r="BEI74" s="1">
        <f t="shared" si="3936"/>
        <v>2.1999999999999999E-2</v>
      </c>
      <c r="BEJ74" s="1">
        <f t="shared" si="3937"/>
        <v>1.3254237288135593</v>
      </c>
      <c r="BEK74" s="1">
        <f t="shared" si="3938"/>
        <v>1.988135593220339E-3</v>
      </c>
      <c r="BEL74" s="1">
        <f t="shared" si="3939"/>
        <v>15.18738946901494</v>
      </c>
      <c r="BEM74" s="1"/>
      <c r="BEN74" s="1"/>
      <c r="BEO74" s="2" t="s">
        <v>11</v>
      </c>
      <c r="BEP74" s="4" t="s">
        <v>148</v>
      </c>
      <c r="BEQ74" s="4">
        <v>239</v>
      </c>
      <c r="BER74" s="2">
        <v>9</v>
      </c>
      <c r="BES74" s="1">
        <v>8.5000000000000006E-2</v>
      </c>
      <c r="BET74" s="1">
        <f t="shared" si="3940"/>
        <v>1.8000000000000002E-2</v>
      </c>
      <c r="BEU74" s="1">
        <f t="shared" si="3941"/>
        <v>1.2348993288590604</v>
      </c>
      <c r="BEV74" s="1">
        <f t="shared" si="3942"/>
        <v>1.8523489932885907E-3</v>
      </c>
      <c r="BEW74" s="1">
        <f t="shared" si="3943"/>
        <v>14.150114151944438</v>
      </c>
      <c r="BEX74" s="1"/>
      <c r="BEY74" s="1"/>
      <c r="BEZ74" s="2" t="s">
        <v>11</v>
      </c>
      <c r="BFA74" s="4" t="s">
        <v>149</v>
      </c>
      <c r="BFB74" s="4">
        <v>240</v>
      </c>
      <c r="BFC74" s="2">
        <v>9</v>
      </c>
      <c r="BFD74" s="1">
        <v>2.1000000000000001E-2</v>
      </c>
      <c r="BFE74" s="1">
        <f t="shared" si="3944"/>
        <v>4.3999999999999997E-2</v>
      </c>
      <c r="BFF74" s="1">
        <f t="shared" si="3945"/>
        <v>3.7630662020905925</v>
      </c>
      <c r="BFG74" s="1">
        <f t="shared" si="3946"/>
        <v>5.6445993031358889E-3</v>
      </c>
      <c r="BFH74" s="1">
        <f t="shared" si="3947"/>
        <v>43.119155607690104</v>
      </c>
      <c r="BFI74" s="1"/>
      <c r="BFJ74" s="1"/>
      <c r="BFK74" s="2" t="s">
        <v>11</v>
      </c>
      <c r="BFL74" s="4" t="s">
        <v>150</v>
      </c>
      <c r="BFM74" s="4">
        <v>241</v>
      </c>
      <c r="BFN74" s="2">
        <v>9</v>
      </c>
      <c r="BFO74" s="1">
        <v>3.2000000000000001E-2</v>
      </c>
      <c r="BFP74" s="1">
        <f t="shared" si="3948"/>
        <v>4.9000000000000002E-2</v>
      </c>
      <c r="BFQ74" s="1">
        <f t="shared" si="3949"/>
        <v>3.9381443298969074</v>
      </c>
      <c r="BFR74" s="1">
        <f t="shared" si="3950"/>
        <v>5.9072164948453616E-3</v>
      </c>
      <c r="BFS74" s="1">
        <f t="shared" si="3951"/>
        <v>45.125291197914251</v>
      </c>
      <c r="BFT74" s="1"/>
      <c r="BFU74" s="1"/>
      <c r="BFV74" s="2" t="s">
        <v>11</v>
      </c>
      <c r="BFW74" s="4" t="s">
        <v>151</v>
      </c>
      <c r="BFX74" s="4">
        <v>243</v>
      </c>
      <c r="BFY74" s="2">
        <v>9</v>
      </c>
      <c r="BFZ74" s="1">
        <v>7.0999999999999994E-2</v>
      </c>
      <c r="BGA74" s="1">
        <f t="shared" si="3952"/>
        <v>6.4999999999999988E-2</v>
      </c>
      <c r="BGB74" s="1">
        <f t="shared" si="3953"/>
        <v>3.512110726643598</v>
      </c>
      <c r="BGC74" s="1">
        <f t="shared" si="3954"/>
        <v>5.2681660899653975E-3</v>
      </c>
      <c r="BGD74" s="1">
        <f t="shared" si="3955"/>
        <v>40.243578188831741</v>
      </c>
      <c r="BGE74" s="1"/>
      <c r="BGF74" s="1"/>
      <c r="BGG74" s="2" t="s">
        <v>11</v>
      </c>
      <c r="BGH74" s="4" t="s">
        <v>152</v>
      </c>
      <c r="BGI74" s="4">
        <v>246</v>
      </c>
      <c r="BGJ74" s="2">
        <v>9</v>
      </c>
      <c r="BGK74" s="1">
        <v>7.9000000000000001E-2</v>
      </c>
      <c r="BGL74" s="1">
        <f t="shared" si="3956"/>
        <v>6.8000000000000005E-2</v>
      </c>
      <c r="BGM74" s="1">
        <f t="shared" si="3957"/>
        <v>3.4740484429065748</v>
      </c>
      <c r="BGN74" s="1">
        <f t="shared" si="3958"/>
        <v>5.211072664359862E-3</v>
      </c>
      <c r="BGO74" s="1">
        <f t="shared" si="3959"/>
        <v>39.80744088826313</v>
      </c>
      <c r="BGP74" s="1"/>
      <c r="BGQ74" s="1"/>
      <c r="BGR74" s="2" t="s">
        <v>11</v>
      </c>
      <c r="BGS74" s="4" t="s">
        <v>153</v>
      </c>
      <c r="BGT74" s="4">
        <v>249</v>
      </c>
      <c r="BGU74" s="2">
        <v>9</v>
      </c>
      <c r="BGV74" s="1">
        <v>8.1000000000000003E-2</v>
      </c>
      <c r="BGW74" s="1">
        <f t="shared" si="3960"/>
        <v>7.2000000000000008E-2</v>
      </c>
      <c r="BGX74" s="1">
        <f t="shared" si="3961"/>
        <v>3.7182130584192445</v>
      </c>
      <c r="BGY74" s="1">
        <f t="shared" si="3962"/>
        <v>5.5773195876288673E-3</v>
      </c>
      <c r="BGZ74" s="1">
        <f t="shared" si="3963"/>
        <v>42.605205127524627</v>
      </c>
      <c r="BHA74" s="1"/>
      <c r="BHB74" s="1"/>
      <c r="BHC74" s="2" t="s">
        <v>11</v>
      </c>
      <c r="BHD74" s="4" t="s">
        <v>154</v>
      </c>
      <c r="BHE74" s="4">
        <v>253</v>
      </c>
      <c r="BHF74" s="2">
        <v>9</v>
      </c>
      <c r="BHG74" s="1">
        <v>0.09</v>
      </c>
      <c r="BHH74" s="1">
        <f t="shared" si="3964"/>
        <v>8.199999999999999E-2</v>
      </c>
      <c r="BHI74" s="1">
        <f t="shared" si="3407"/>
        <v>4.0380622837370241</v>
      </c>
      <c r="BHJ74" s="1">
        <f t="shared" si="3965"/>
        <v>6.0570934256055364E-3</v>
      </c>
      <c r="BHK74" s="1">
        <f t="shared" si="3966"/>
        <v>46.270202705779951</v>
      </c>
      <c r="BHL74" s="1"/>
      <c r="BHM74" s="1"/>
      <c r="BHN74" s="2" t="s">
        <v>11</v>
      </c>
      <c r="BHO74" s="4" t="s">
        <v>155</v>
      </c>
      <c r="BHP74" s="4">
        <v>254</v>
      </c>
      <c r="BHQ74" s="2">
        <v>9</v>
      </c>
      <c r="BHR74" s="1">
        <v>6.6000000000000003E-2</v>
      </c>
      <c r="BHS74" s="1">
        <f t="shared" si="3967"/>
        <v>4.4000000000000004E-2</v>
      </c>
      <c r="BHT74" s="1">
        <f t="shared" si="3968"/>
        <v>1.4261168384879725</v>
      </c>
      <c r="BHU74" s="1">
        <f t="shared" si="3969"/>
        <v>2.1391752577319587E-3</v>
      </c>
      <c r="BHV74" s="1">
        <f t="shared" si="3970"/>
        <v>16.341183112682732</v>
      </c>
      <c r="BHW74" s="1"/>
      <c r="BHX74" s="1"/>
      <c r="BHY74" s="2" t="s">
        <v>11</v>
      </c>
      <c r="BHZ74" s="4" t="s">
        <v>156</v>
      </c>
      <c r="BIA74" s="4">
        <v>260</v>
      </c>
      <c r="BIB74" s="2">
        <v>9</v>
      </c>
      <c r="BIC74" s="1">
        <v>8.2000000000000003E-2</v>
      </c>
      <c r="BID74" s="1">
        <f t="shared" si="3971"/>
        <v>5.1000000000000004E-2</v>
      </c>
      <c r="BIE74" s="1">
        <f t="shared" si="3972"/>
        <v>1.5101351351351351</v>
      </c>
      <c r="BIF74" s="1">
        <f t="shared" si="3973"/>
        <v>2.2652027027027025E-3</v>
      </c>
      <c r="BIG74" s="1">
        <f t="shared" si="3974"/>
        <v>17.303908138622855</v>
      </c>
      <c r="BIH74" s="1"/>
      <c r="BII74" s="1"/>
      <c r="BIJ74" s="2" t="s">
        <v>11</v>
      </c>
      <c r="BIK74" s="4" t="s">
        <v>157</v>
      </c>
      <c r="BIL74" s="4">
        <v>267</v>
      </c>
      <c r="BIM74" s="2">
        <v>9</v>
      </c>
      <c r="BIN74" s="1">
        <v>8.4000000000000005E-2</v>
      </c>
      <c r="BIO74" s="1">
        <f t="shared" si="3975"/>
        <v>5.3000000000000005E-2</v>
      </c>
      <c r="BIP74" s="1">
        <f t="shared" si="3976"/>
        <v>2.3966666666666669</v>
      </c>
      <c r="BIQ74" s="1">
        <f t="shared" si="3977"/>
        <v>3.5950000000000005E-3</v>
      </c>
      <c r="BIR74" s="1">
        <f t="shared" si="3978"/>
        <v>27.46224418862246</v>
      </c>
      <c r="BIS74" s="1"/>
      <c r="BIT74" s="1"/>
      <c r="BIU74" s="2" t="s">
        <v>11</v>
      </c>
      <c r="BIV74" s="4" t="s">
        <v>158</v>
      </c>
      <c r="BIW74" s="4">
        <v>268</v>
      </c>
      <c r="BIX74" s="2">
        <v>9</v>
      </c>
      <c r="BIY74" s="1">
        <v>5.1999999999999998E-2</v>
      </c>
      <c r="BIZ74" s="1">
        <f t="shared" si="3979"/>
        <v>2.2999999999999996E-2</v>
      </c>
      <c r="BJA74" s="1">
        <f t="shared" si="3980"/>
        <v>0.77627118644067794</v>
      </c>
      <c r="BJB74" s="1">
        <f t="shared" si="3981"/>
        <v>1.1644067796610169E-3</v>
      </c>
      <c r="BJC74" s="1">
        <f t="shared" si="3982"/>
        <v>8.8949160828757581</v>
      </c>
      <c r="BJD74" s="1"/>
      <c r="BJE74" s="1"/>
      <c r="BJF74" s="2" t="s">
        <v>11</v>
      </c>
      <c r="BJG74" s="4" t="s">
        <v>159</v>
      </c>
      <c r="BJH74" s="4">
        <v>274</v>
      </c>
      <c r="BJI74" s="2">
        <v>9</v>
      </c>
      <c r="BJJ74" s="1">
        <v>5.3999999999999999E-2</v>
      </c>
      <c r="BJK74" s="1">
        <f t="shared" si="3983"/>
        <v>4.2999999999999997E-2</v>
      </c>
      <c r="BJL74" s="1">
        <f t="shared" si="3984"/>
        <v>2.1418918918918917</v>
      </c>
      <c r="BJM74" s="1">
        <f t="shared" si="3985"/>
        <v>3.2128378378378374E-3</v>
      </c>
      <c r="BJN74" s="1">
        <f t="shared" si="3986"/>
        <v>24.542903265966199</v>
      </c>
      <c r="BJO74" s="1"/>
      <c r="BJP74" s="1"/>
      <c r="BJQ74" s="2" t="s">
        <v>11</v>
      </c>
      <c r="BJR74" s="4" t="s">
        <v>160</v>
      </c>
      <c r="BJS74" s="4">
        <v>281</v>
      </c>
      <c r="BJT74" s="2">
        <v>9</v>
      </c>
      <c r="BJU74" s="1">
        <v>8.7999999999999995E-2</v>
      </c>
      <c r="BJV74" s="1">
        <f t="shared" si="3987"/>
        <v>4.9999999999999996E-2</v>
      </c>
      <c r="BJW74" s="1">
        <f t="shared" si="3988"/>
        <v>1.8933333333333333</v>
      </c>
      <c r="BJX74" s="1">
        <f t="shared" si="3989"/>
        <v>2.8400000000000001E-3</v>
      </c>
      <c r="BJY74" s="1">
        <f t="shared" si="3990"/>
        <v>21.694790958466697</v>
      </c>
      <c r="BJZ74" s="1"/>
      <c r="BKA74" s="1"/>
      <c r="BKB74" s="2" t="s">
        <v>11</v>
      </c>
      <c r="BKC74" s="4" t="s">
        <v>161</v>
      </c>
      <c r="BKD74" s="4">
        <v>282</v>
      </c>
      <c r="BKE74" s="2">
        <v>9</v>
      </c>
      <c r="BKF74" s="1">
        <v>3.5999999999999997E-2</v>
      </c>
      <c r="BKG74" s="1">
        <f t="shared" si="3991"/>
        <v>1.4999999999999996E-2</v>
      </c>
      <c r="BKH74" s="1">
        <f t="shared" si="3992"/>
        <v>0.49275362318840565</v>
      </c>
      <c r="BKI74" s="1">
        <f t="shared" si="3993"/>
        <v>7.3913043478260852E-4</v>
      </c>
      <c r="BKJ74" s="1">
        <f t="shared" si="3994"/>
        <v>5.6462254484680612</v>
      </c>
      <c r="BKK74" s="1"/>
      <c r="BKL74" s="1"/>
      <c r="BKM74" s="2" t="s">
        <v>11</v>
      </c>
      <c r="BKN74" s="4" t="s">
        <v>162</v>
      </c>
      <c r="BKO74" s="4">
        <v>289</v>
      </c>
      <c r="BKP74" s="2">
        <v>9</v>
      </c>
      <c r="BKQ74" s="1">
        <v>6.2E-2</v>
      </c>
      <c r="BKR74" s="1">
        <f t="shared" si="3995"/>
        <v>4.5999999999999999E-2</v>
      </c>
      <c r="BKS74" s="1">
        <f t="shared" si="3996"/>
        <v>1.7266187050359714</v>
      </c>
      <c r="BKT74" s="1">
        <f t="shared" si="3997"/>
        <v>2.5899280575539573E-3</v>
      </c>
      <c r="BKU74" s="1">
        <f t="shared" si="3998"/>
        <v>19.784488664120001</v>
      </c>
      <c r="BKV74" s="1"/>
      <c r="BKW74" s="1"/>
      <c r="BKX74" s="2" t="s">
        <v>11</v>
      </c>
      <c r="BKY74" s="4" t="s">
        <v>163</v>
      </c>
      <c r="BKZ74" s="4">
        <v>296</v>
      </c>
      <c r="BLA74" s="2">
        <v>9</v>
      </c>
      <c r="BLB74" s="1">
        <v>7.2999999999999995E-2</v>
      </c>
      <c r="BLC74" s="1">
        <f t="shared" si="3999"/>
        <v>5.2999999999999992E-2</v>
      </c>
      <c r="BLD74" s="1">
        <f t="shared" si="4000"/>
        <v>1.7173913043478257</v>
      </c>
      <c r="BLE74" s="1">
        <f t="shared" si="4001"/>
        <v>2.5760869565217386E-3</v>
      </c>
      <c r="BLF74" s="1">
        <f t="shared" si="4002"/>
        <v>19.678756342454861</v>
      </c>
      <c r="BLG74" s="1"/>
      <c r="BLH74" s="1"/>
      <c r="BLI74" s="2" t="s">
        <v>11</v>
      </c>
      <c r="BLJ74" s="4" t="s">
        <v>164</v>
      </c>
      <c r="BLK74" s="4">
        <v>303</v>
      </c>
      <c r="BLL74" s="2">
        <v>9</v>
      </c>
      <c r="BLM74" s="1">
        <v>6.4000000000000001E-2</v>
      </c>
      <c r="BLN74" s="1">
        <f t="shared" si="4003"/>
        <v>5.3000000000000005E-2</v>
      </c>
      <c r="BLO74" s="1">
        <f t="shared" si="4004"/>
        <v>2.0237288135593223</v>
      </c>
      <c r="BLP74" s="1">
        <f t="shared" si="4005"/>
        <v>3.0355932203389837E-3</v>
      </c>
      <c r="BLQ74" s="1">
        <f t="shared" si="4006"/>
        <v>23.188929700772178</v>
      </c>
      <c r="BLR74" s="1"/>
      <c r="BLS74" s="1"/>
      <c r="BLT74" s="2" t="s">
        <v>11</v>
      </c>
      <c r="BLU74" s="4" t="s">
        <v>165</v>
      </c>
      <c r="BLV74" s="4">
        <v>310</v>
      </c>
      <c r="BLW74" s="2">
        <v>9</v>
      </c>
      <c r="BLX74" s="1">
        <v>8.2000000000000003E-2</v>
      </c>
      <c r="BLY74" s="1">
        <f t="shared" si="4007"/>
        <v>7.0000000000000007E-2</v>
      </c>
      <c r="BLZ74" s="1">
        <f t="shared" si="4008"/>
        <v>2.7713310580204782</v>
      </c>
      <c r="BMA74" s="1">
        <f t="shared" si="4009"/>
        <v>4.156996587030717E-3</v>
      </c>
      <c r="BMB74" s="1">
        <f t="shared" si="4010"/>
        <v>31.755342243201024</v>
      </c>
      <c r="BMC74" s="1"/>
      <c r="BMD74" s="1"/>
      <c r="BME74" s="2" t="s">
        <v>11</v>
      </c>
      <c r="BMF74" s="4" t="s">
        <v>166</v>
      </c>
      <c r="BMG74" s="4">
        <v>311</v>
      </c>
      <c r="BMH74" s="2">
        <v>9</v>
      </c>
      <c r="BMI74" s="1">
        <v>4.5999999999999999E-2</v>
      </c>
      <c r="BMJ74" s="1">
        <f t="shared" si="4011"/>
        <v>3.5999999999999997E-2</v>
      </c>
      <c r="BMK74" s="1">
        <f t="shared" si="4012"/>
        <v>1.0212765957446808</v>
      </c>
      <c r="BML74" s="1">
        <f t="shared" si="4013"/>
        <v>1.5319148936170212E-3</v>
      </c>
      <c r="BMM74" s="1">
        <f t="shared" si="4014"/>
        <v>11.702314571543317</v>
      </c>
      <c r="BMN74" s="1"/>
      <c r="BMO74" s="1"/>
      <c r="BMP74" s="2" t="s">
        <v>11</v>
      </c>
      <c r="BMQ74" s="4" t="s">
        <v>167</v>
      </c>
      <c r="BMR74" s="4">
        <v>317</v>
      </c>
      <c r="BMS74" s="2">
        <v>9</v>
      </c>
      <c r="BMT74" s="1">
        <v>6.8000000000000005E-2</v>
      </c>
      <c r="BMU74" s="4">
        <f t="shared" si="4015"/>
        <v>5.8000000000000003E-2</v>
      </c>
      <c r="BMV74" s="1">
        <f t="shared" si="4016"/>
        <v>2.0000000000000004</v>
      </c>
      <c r="BMW74" s="1">
        <f t="shared" si="4017"/>
        <v>3.0000000000000009E-3</v>
      </c>
      <c r="BMX74" s="1">
        <f t="shared" si="4018"/>
        <v>22.91703270260567</v>
      </c>
      <c r="BMY74" s="1"/>
      <c r="BMZ74" s="1"/>
      <c r="BNA74" s="2" t="s">
        <v>11</v>
      </c>
      <c r="BNB74" s="4" t="s">
        <v>168</v>
      </c>
      <c r="BNC74" s="4">
        <v>324</v>
      </c>
      <c r="BND74" s="2">
        <v>9</v>
      </c>
      <c r="BNE74" s="1">
        <v>8.8999999999999996E-2</v>
      </c>
      <c r="BNF74" s="1">
        <f t="shared" si="4019"/>
        <v>7.5999999999999998E-2</v>
      </c>
      <c r="BNG74" s="1">
        <f t="shared" si="4020"/>
        <v>2.621428571428571</v>
      </c>
      <c r="BNH74" s="1">
        <f t="shared" si="4021"/>
        <v>3.9321428571428563E-3</v>
      </c>
      <c r="BNI74" s="1">
        <f t="shared" si="4022"/>
        <v>30.037682149486702</v>
      </c>
      <c r="BNJ74" s="1"/>
      <c r="BNK74" s="1"/>
      <c r="BNL74" s="2" t="s">
        <v>11</v>
      </c>
      <c r="BNM74" s="4" t="s">
        <v>169</v>
      </c>
      <c r="BNN74" s="4">
        <v>325</v>
      </c>
      <c r="BNO74" s="2">
        <v>9</v>
      </c>
      <c r="BNP74" s="1">
        <v>2.7E-2</v>
      </c>
      <c r="BNQ74" s="1">
        <f t="shared" si="4023"/>
        <v>8.0000000000000002E-3</v>
      </c>
      <c r="BNR74" s="1">
        <f t="shared" si="4024"/>
        <v>0.37412587412587417</v>
      </c>
      <c r="BNS74" s="1">
        <f t="shared" si="4025"/>
        <v>5.6118881118881123E-4</v>
      </c>
      <c r="BNT74" s="1">
        <f t="shared" si="4026"/>
        <v>4.2869274461167945</v>
      </c>
      <c r="BNU74" s="1"/>
      <c r="BNV74" s="1"/>
      <c r="BNW74" s="2" t="s">
        <v>11</v>
      </c>
      <c r="BNX74" s="4" t="s">
        <v>170</v>
      </c>
      <c r="BNY74" s="4">
        <v>338</v>
      </c>
      <c r="BNZ74" s="2">
        <v>9</v>
      </c>
      <c r="BOA74" s="1">
        <v>7.1999999999999995E-2</v>
      </c>
      <c r="BOB74" s="1">
        <f t="shared" si="4027"/>
        <v>6.1999999999999993E-2</v>
      </c>
      <c r="BOC74" s="1">
        <f t="shared" si="4028"/>
        <v>2.1314102564102564</v>
      </c>
      <c r="BOD74" s="1">
        <f t="shared" si="4029"/>
        <v>3.1971153846153846E-3</v>
      </c>
      <c r="BOE74" s="1">
        <f t="shared" si="4030"/>
        <v>24.422799274411485</v>
      </c>
      <c r="BOF74" s="1"/>
      <c r="BOG74" s="1"/>
      <c r="BOH74" s="2" t="s">
        <v>11</v>
      </c>
      <c r="BOI74" s="4" t="s">
        <v>171</v>
      </c>
      <c r="BOJ74" s="4">
        <v>339</v>
      </c>
      <c r="BOK74" s="2">
        <v>9</v>
      </c>
      <c r="BOL74" s="1">
        <v>0.05</v>
      </c>
      <c r="BOM74" s="1">
        <f t="shared" si="4031"/>
        <v>4.5000000000000005E-2</v>
      </c>
      <c r="BON74" s="1">
        <f t="shared" si="4032"/>
        <v>1.5895765472312704</v>
      </c>
      <c r="BOO74" s="1">
        <f t="shared" si="4033"/>
        <v>2.3843648208469056E-3</v>
      </c>
      <c r="BOP74" s="1">
        <f t="shared" si="4034"/>
        <v>18.21418885809701</v>
      </c>
      <c r="BOQ74" s="1"/>
      <c r="BOR74" s="1"/>
      <c r="BOS74" s="2" t="s">
        <v>11</v>
      </c>
      <c r="BOT74" s="4" t="s">
        <v>172</v>
      </c>
      <c r="BOU74" s="4">
        <v>345</v>
      </c>
      <c r="BOV74" s="2">
        <v>9</v>
      </c>
      <c r="BOW74" s="1">
        <v>8.2000000000000003E-2</v>
      </c>
      <c r="BOX74" s="1">
        <f t="shared" si="4035"/>
        <v>7.4999999999999997E-2</v>
      </c>
      <c r="BOY74" s="1">
        <f t="shared" si="4036"/>
        <v>2.6141479099678455</v>
      </c>
      <c r="BOZ74" s="1">
        <f t="shared" si="4037"/>
        <v>3.9212218649517681E-3</v>
      </c>
      <c r="BPA74" s="1">
        <f t="shared" si="4038"/>
        <v>29.954256571090681</v>
      </c>
      <c r="BPB74" s="1"/>
      <c r="BPC74" s="1"/>
      <c r="BPD74" s="2" t="s">
        <v>11</v>
      </c>
      <c r="BPE74" s="4" t="s">
        <v>173</v>
      </c>
      <c r="BPF74" s="4">
        <v>352</v>
      </c>
      <c r="BPG74" s="2">
        <v>9</v>
      </c>
      <c r="BPH74" s="1">
        <v>9.6000000000000002E-2</v>
      </c>
      <c r="BPI74" s="1">
        <f t="shared" si="3191"/>
        <v>8.7000000000000008E-2</v>
      </c>
      <c r="BPJ74" s="1">
        <f t="shared" si="4039"/>
        <v>2.8910256410256414</v>
      </c>
      <c r="BPK74" s="1">
        <f t="shared" si="4040"/>
        <v>4.336538461538462E-3</v>
      </c>
      <c r="BPL74" s="1">
        <f t="shared" si="4041"/>
        <v>33.126864579728064</v>
      </c>
      <c r="BPM74" s="1"/>
      <c r="BPN74" s="1"/>
      <c r="BPO74" s="2" t="s">
        <v>11</v>
      </c>
      <c r="BPP74" s="4" t="s">
        <v>174</v>
      </c>
      <c r="BPQ74" s="4">
        <v>353</v>
      </c>
      <c r="BPR74" s="2">
        <v>9</v>
      </c>
      <c r="BPS74" s="1">
        <v>4.2999999999999997E-2</v>
      </c>
      <c r="BPT74" s="1">
        <f t="shared" si="4042"/>
        <v>3.3999999999999996E-2</v>
      </c>
      <c r="BPU74" s="1">
        <f t="shared" si="4043"/>
        <v>1.1166666666666665</v>
      </c>
      <c r="BPV74" s="1">
        <f t="shared" si="4044"/>
        <v>1.6749999999999998E-3</v>
      </c>
      <c r="BPW74" s="1">
        <f t="shared" si="4045"/>
        <v>12.795343258954828</v>
      </c>
      <c r="BPX74" s="1"/>
      <c r="BPY74" s="1"/>
      <c r="BPZ74" s="2" t="s">
        <v>11</v>
      </c>
      <c r="BQA74" s="4" t="s">
        <v>175</v>
      </c>
      <c r="BQB74" s="4">
        <v>358</v>
      </c>
      <c r="BQC74" s="2">
        <v>9</v>
      </c>
      <c r="BQD74" s="1">
        <v>5.8999999999999997E-2</v>
      </c>
      <c r="BQE74" s="1">
        <f t="shared" si="4046"/>
        <v>4.8999999999999995E-2</v>
      </c>
      <c r="BQF74" s="1">
        <f t="shared" si="4047"/>
        <v>1.6317567567567566</v>
      </c>
      <c r="BQG74" s="1">
        <f t="shared" si="4048"/>
        <v>2.4476351351351349E-3</v>
      </c>
      <c r="BQH74" s="1">
        <f t="shared" si="4049"/>
        <v>18.697511478646174</v>
      </c>
      <c r="BQI74" s="1"/>
      <c r="BQJ74" s="1"/>
      <c r="BQK74" s="2" t="s">
        <v>11</v>
      </c>
      <c r="BQL74" s="4" t="s">
        <v>176</v>
      </c>
      <c r="BQM74" s="4">
        <v>366</v>
      </c>
      <c r="BQN74" s="2">
        <v>9</v>
      </c>
      <c r="BQO74" s="1">
        <v>8.4000000000000005E-2</v>
      </c>
      <c r="BQP74" s="1">
        <f t="shared" si="4050"/>
        <v>7.3000000000000009E-2</v>
      </c>
      <c r="BQQ74" s="1">
        <f t="shared" si="4051"/>
        <v>2.6321070234113715</v>
      </c>
      <c r="BQR74" s="1">
        <f t="shared" si="4052"/>
        <v>3.9481605351170575E-3</v>
      </c>
      <c r="BQS74" s="1">
        <f t="shared" si="4053"/>
        <v>30.160041366138227</v>
      </c>
      <c r="BQT74" s="1"/>
      <c r="BQU74" s="1"/>
      <c r="BQV74" s="2" t="s">
        <v>11</v>
      </c>
      <c r="BQW74" s="4" t="s">
        <v>177</v>
      </c>
      <c r="BQX74" s="4">
        <v>367</v>
      </c>
      <c r="BQY74" s="2">
        <v>9</v>
      </c>
      <c r="BQZ74" s="1">
        <v>5.0999999999999997E-2</v>
      </c>
      <c r="BRA74" s="1">
        <f t="shared" si="4054"/>
        <v>2.9999999999999995E-2</v>
      </c>
      <c r="BRB74" s="1">
        <f t="shared" si="4055"/>
        <v>0.25925925925925908</v>
      </c>
      <c r="BRC74" s="1">
        <f t="shared" si="4056"/>
        <v>3.8888888888888865E-4</v>
      </c>
      <c r="BRD74" s="1">
        <f t="shared" si="4057"/>
        <v>2.9707264614488804</v>
      </c>
      <c r="BRE74" s="1"/>
      <c r="BRF74" s="1"/>
      <c r="BRG74" s="2" t="s">
        <v>11</v>
      </c>
      <c r="BRH74" s="4" t="s">
        <v>178</v>
      </c>
      <c r="BRI74" s="4">
        <v>373</v>
      </c>
      <c r="BRJ74" s="2">
        <v>9</v>
      </c>
      <c r="BRK74" s="1">
        <v>9.4E-2</v>
      </c>
      <c r="BRL74" s="1">
        <f t="shared" si="4058"/>
        <v>7.2000000000000008E-2</v>
      </c>
      <c r="BRM74" s="1">
        <f t="shared" si="4059"/>
        <v>1.9864406779661019</v>
      </c>
      <c r="BRN74" s="1">
        <f t="shared" si="4060"/>
        <v>2.9796610169491528E-3</v>
      </c>
      <c r="BRO74" s="1">
        <f t="shared" si="4061"/>
        <v>22.761662989367661</v>
      </c>
      <c r="BRP74" s="1"/>
      <c r="BRQ74" s="1"/>
      <c r="BRR74" s="2" t="s">
        <v>11</v>
      </c>
      <c r="BRS74" s="1" t="s">
        <v>179</v>
      </c>
      <c r="BRT74" s="1">
        <v>380</v>
      </c>
      <c r="BRU74" s="2">
        <v>9</v>
      </c>
      <c r="BRV74" s="1">
        <v>0.113</v>
      </c>
      <c r="BRW74" s="1">
        <f t="shared" si="4062"/>
        <v>8.3000000000000004E-2</v>
      </c>
      <c r="BRX74" s="1">
        <f t="shared" si="4063"/>
        <v>2.3489932885906044</v>
      </c>
      <c r="BRY74" s="1">
        <f t="shared" si="4064"/>
        <v>3.5234899328859069E-3</v>
      </c>
      <c r="BRZ74" s="1">
        <f t="shared" si="4065"/>
        <v>26.915978006416054</v>
      </c>
      <c r="BSA74" s="1"/>
      <c r="BSB74" s="1"/>
      <c r="BSC74" s="2" t="s">
        <v>11</v>
      </c>
      <c r="BSD74" s="1" t="s">
        <v>180</v>
      </c>
      <c r="BSE74" s="1">
        <v>394</v>
      </c>
      <c r="BSF74" s="2">
        <v>9</v>
      </c>
      <c r="BSG74" s="1">
        <v>0.09</v>
      </c>
      <c r="BSH74" s="1">
        <f t="shared" si="4066"/>
        <v>7.8E-2</v>
      </c>
      <c r="BSI74" s="1">
        <f t="shared" si="4067"/>
        <v>2.3226950354609932</v>
      </c>
      <c r="BSJ74" s="1">
        <f t="shared" si="4068"/>
        <v>3.4840425531914897E-3</v>
      </c>
      <c r="BSK74" s="1">
        <f t="shared" si="4069"/>
        <v>26.614639042919702</v>
      </c>
      <c r="BSL74" s="1"/>
      <c r="BSM74" s="1"/>
      <c r="BSN74" s="1" t="s">
        <v>11</v>
      </c>
      <c r="BSO74" s="1" t="s">
        <v>181</v>
      </c>
      <c r="BSP74" s="1">
        <v>395</v>
      </c>
      <c r="BSQ74" s="2">
        <v>9</v>
      </c>
      <c r="BSR74" s="1">
        <v>3.5999999999999997E-2</v>
      </c>
      <c r="BSS74" s="1">
        <f t="shared" si="4070"/>
        <v>2.5999999999999995E-2</v>
      </c>
      <c r="BST74" s="1">
        <f t="shared" si="4071"/>
        <v>0.92387543252595139</v>
      </c>
      <c r="BSU74" s="1">
        <f t="shared" si="4072"/>
        <v>1.3858131487889272E-3</v>
      </c>
      <c r="BSV74" s="1">
        <f t="shared" si="4073"/>
        <v>10.586241750165591</v>
      </c>
      <c r="BSW74" s="1"/>
      <c r="BSX74" s="1"/>
      <c r="BSY74" s="1" t="s">
        <v>11</v>
      </c>
      <c r="BSZ74" s="1" t="s">
        <v>182</v>
      </c>
      <c r="BTA74" s="1">
        <v>401</v>
      </c>
      <c r="BTB74" s="1">
        <v>9</v>
      </c>
      <c r="BTC74" s="1">
        <v>5.3999999999999999E-2</v>
      </c>
      <c r="BTD74" s="1">
        <f t="shared" si="4074"/>
        <v>4.1999999999999996E-2</v>
      </c>
      <c r="BTE74" s="1">
        <f t="shared" si="4075"/>
        <v>1.5909090909090908</v>
      </c>
      <c r="BTF74" s="1">
        <f t="shared" si="4076"/>
        <v>2.3863636363636361E-3</v>
      </c>
      <c r="BTG74" s="1">
        <f t="shared" si="4077"/>
        <v>18.229457831618141</v>
      </c>
      <c r="BTH74" s="1"/>
      <c r="BTI74" s="1"/>
      <c r="BTJ74" s="1" t="s">
        <v>11</v>
      </c>
      <c r="BTK74" s="1" t="s">
        <v>183</v>
      </c>
      <c r="BTL74" s="1">
        <v>408</v>
      </c>
      <c r="BTM74" s="1">
        <v>9</v>
      </c>
      <c r="BTN74" s="1">
        <v>7.0000000000000007E-2</v>
      </c>
      <c r="BTO74" s="1">
        <f t="shared" si="4078"/>
        <v>5.800000000000001E-2</v>
      </c>
      <c r="BTP74" s="5">
        <f t="shared" si="4079"/>
        <v>2.2822299651567945</v>
      </c>
      <c r="BTQ74" s="1">
        <f t="shared" si="4080"/>
        <v>3.423344947735192E-3</v>
      </c>
      <c r="BTR74" s="1">
        <f t="shared" si="4081"/>
        <v>26.150969373182424</v>
      </c>
      <c r="BTS74" s="1"/>
      <c r="BTT74" s="1"/>
      <c r="BTU74" s="1" t="s">
        <v>11</v>
      </c>
      <c r="BTV74" s="1" t="s">
        <v>184</v>
      </c>
      <c r="BTW74" s="1">
        <v>409</v>
      </c>
      <c r="BTX74" s="1">
        <v>9</v>
      </c>
      <c r="BTY74" s="1">
        <v>4.1000000000000002E-2</v>
      </c>
      <c r="BTZ74" s="1">
        <f t="shared" si="4082"/>
        <v>3.1E-2</v>
      </c>
      <c r="BUA74" s="1">
        <f t="shared" si="4083"/>
        <v>1.1730103806228374</v>
      </c>
      <c r="BUB74" s="1">
        <f t="shared" si="4084"/>
        <v>1.7595155709342562E-3</v>
      </c>
      <c r="BUC74" s="1">
        <f t="shared" si="4085"/>
        <v>13.440958626614742</v>
      </c>
      <c r="BUD74" s="1"/>
      <c r="BUE74" s="1"/>
      <c r="BUF74" s="1" t="s">
        <v>11</v>
      </c>
      <c r="BUG74" s="1" t="s">
        <v>185</v>
      </c>
      <c r="BUH74" s="1">
        <v>415</v>
      </c>
      <c r="BUI74" s="1">
        <v>9</v>
      </c>
      <c r="BUJ74" s="1">
        <v>7.0999999999999994E-2</v>
      </c>
      <c r="BUK74" s="1">
        <f t="shared" si="4086"/>
        <v>5.7999999999999996E-2</v>
      </c>
      <c r="BUL74" s="1">
        <f t="shared" si="4087"/>
        <v>2.1777003484320554</v>
      </c>
      <c r="BUM74" s="1">
        <f t="shared" si="4088"/>
        <v>3.2665505226480832E-3</v>
      </c>
      <c r="BUN74" s="1">
        <f t="shared" si="4089"/>
        <v>24.953215050746582</v>
      </c>
      <c r="BUO74" s="1"/>
      <c r="BUP74" s="1"/>
      <c r="BUQ74" s="1" t="s">
        <v>11</v>
      </c>
      <c r="BUR74" s="1" t="s">
        <v>186</v>
      </c>
      <c r="BUS74" s="1">
        <v>422</v>
      </c>
      <c r="BUT74" s="1">
        <v>9</v>
      </c>
      <c r="BUU74" s="1">
        <v>7.5999999999999998E-2</v>
      </c>
      <c r="BUV74" s="1">
        <f t="shared" si="4090"/>
        <v>6.0999999999999999E-2</v>
      </c>
      <c r="BUW74" s="1">
        <f t="shared" si="4091"/>
        <v>2.2596491228070175</v>
      </c>
      <c r="BUX74" s="1">
        <f t="shared" si="4092"/>
        <v>3.3894736842105264E-3</v>
      </c>
      <c r="BUY74" s="1">
        <f t="shared" si="4093"/>
        <v>25.892226421891312</v>
      </c>
      <c r="BUZ74" s="1"/>
      <c r="BVA74" s="1"/>
      <c r="BVB74" s="1" t="s">
        <v>11</v>
      </c>
      <c r="BVC74" s="1" t="s">
        <v>187</v>
      </c>
      <c r="BVD74" s="1">
        <v>423</v>
      </c>
      <c r="BVE74" s="1">
        <v>9</v>
      </c>
      <c r="BVF74" s="1">
        <v>3.5999999999999997E-2</v>
      </c>
      <c r="BVG74" s="1">
        <f t="shared" si="4094"/>
        <v>2.5999999999999995E-2</v>
      </c>
      <c r="BVH74" s="1">
        <f t="shared" si="4095"/>
        <v>-5.1194539249146923E-2</v>
      </c>
      <c r="BVI74" s="1">
        <f t="shared" si="4096"/>
        <v>-7.6791808873720381E-5</v>
      </c>
      <c r="BVJ74" s="1">
        <f t="shared" si="4097"/>
        <v>-0.58661346508376466</v>
      </c>
      <c r="BVK74" s="1"/>
      <c r="BVL74" s="1"/>
      <c r="BVM74" s="1" t="s">
        <v>11</v>
      </c>
      <c r="BVN74" s="1" t="s">
        <v>188</v>
      </c>
      <c r="BVO74" s="1">
        <v>436</v>
      </c>
      <c r="BVP74" s="1">
        <v>9</v>
      </c>
      <c r="BVQ74" s="1">
        <v>7.3999999999999996E-2</v>
      </c>
      <c r="BVR74" s="1">
        <f t="shared" si="4098"/>
        <v>6.2E-2</v>
      </c>
      <c r="BVS74" s="1">
        <f t="shared" si="4253"/>
        <v>1.4675767918088736</v>
      </c>
      <c r="BVT74" s="1">
        <f t="shared" si="4099"/>
        <v>2.2013651877133104E-3</v>
      </c>
      <c r="BVU74" s="1">
        <f t="shared" si="4100"/>
        <v>16.816252665734531</v>
      </c>
      <c r="BVV74" s="1"/>
      <c r="BVW74" s="1"/>
      <c r="BVX74" s="1" t="s">
        <v>11</v>
      </c>
      <c r="BVY74" s="1" t="s">
        <v>189</v>
      </c>
      <c r="BVZ74" s="1">
        <v>437</v>
      </c>
      <c r="BWA74" s="1">
        <v>9</v>
      </c>
      <c r="BWB74" s="1">
        <v>4.4999999999999998E-2</v>
      </c>
      <c r="BWC74" s="1">
        <f t="shared" si="4101"/>
        <v>0.04</v>
      </c>
      <c r="BWD74" s="1">
        <f t="shared" si="4102"/>
        <v>0.72623574144486702</v>
      </c>
      <c r="BWE74" s="1">
        <f t="shared" si="4103"/>
        <v>1.0893536121673005E-3</v>
      </c>
      <c r="BWF74" s="1">
        <f t="shared" si="4104"/>
        <v>8.3215841182465446</v>
      </c>
      <c r="BWG74" s="1"/>
      <c r="BWH74" s="1"/>
      <c r="BWI74" s="1" t="s">
        <v>11</v>
      </c>
      <c r="BWJ74" s="1" t="s">
        <v>190</v>
      </c>
      <c r="BWK74" s="1">
        <v>443</v>
      </c>
      <c r="BWL74" s="1">
        <v>9</v>
      </c>
      <c r="BWM74" s="1">
        <v>6.8000000000000005E-2</v>
      </c>
      <c r="BWN74" s="1">
        <f t="shared" si="4105"/>
        <v>5.8000000000000003E-2</v>
      </c>
      <c r="BWO74" s="1">
        <f t="shared" si="4106"/>
        <v>1.3787878787878789</v>
      </c>
      <c r="BWP74" s="1">
        <f t="shared" si="4107"/>
        <v>2.0681818181818184E-3</v>
      </c>
      <c r="BWQ74" s="1">
        <f t="shared" si="4108"/>
        <v>15.798863454069059</v>
      </c>
      <c r="BWR74" s="1"/>
      <c r="BWS74" s="1"/>
      <c r="BWT74" s="1" t="s">
        <v>11</v>
      </c>
      <c r="BWU74" s="1" t="s">
        <v>191</v>
      </c>
      <c r="BWV74" s="1">
        <v>450</v>
      </c>
      <c r="BWW74" s="1">
        <v>9</v>
      </c>
      <c r="BWX74" s="1">
        <v>6.6000000000000003E-2</v>
      </c>
      <c r="BWY74" s="1">
        <f t="shared" si="4109"/>
        <v>6.2E-2</v>
      </c>
      <c r="BWZ74" s="1">
        <f t="shared" si="4110"/>
        <v>1.8712121212121211</v>
      </c>
      <c r="BXA74" s="1">
        <f t="shared" si="4111"/>
        <v>2.8068181818181816E-3</v>
      </c>
      <c r="BXB74" s="1">
        <f t="shared" si="4112"/>
        <v>21.441314687665148</v>
      </c>
      <c r="BXC74" s="1"/>
      <c r="BXD74" s="1"/>
      <c r="BXE74" s="1" t="s">
        <v>11</v>
      </c>
      <c r="BXF74" s="1" t="s">
        <v>192</v>
      </c>
      <c r="BXG74" s="1">
        <v>451</v>
      </c>
      <c r="BXH74" s="1">
        <v>9</v>
      </c>
      <c r="BXI74" s="1">
        <v>2.5000000000000001E-2</v>
      </c>
      <c r="BXJ74" s="1">
        <f t="shared" si="4113"/>
        <v>2.8000000000000001E-2</v>
      </c>
      <c r="BXK74" s="1">
        <f t="shared" si="4114"/>
        <v>1.5396226415094341</v>
      </c>
      <c r="BXL74" s="1">
        <f t="shared" si="4115"/>
        <v>2.3094339622641512E-3</v>
      </c>
      <c r="BXM74" s="1">
        <f t="shared" si="4116"/>
        <v>17.64179121257191</v>
      </c>
      <c r="BXN74" s="1"/>
      <c r="BXO74" s="1"/>
      <c r="BXP74" s="1" t="s">
        <v>11</v>
      </c>
      <c r="BXQ74" s="1" t="s">
        <v>193</v>
      </c>
      <c r="BXR74" s="1">
        <v>464</v>
      </c>
      <c r="BXS74" s="1">
        <v>9</v>
      </c>
      <c r="BXT74" s="1">
        <v>7.0999999999999994E-2</v>
      </c>
      <c r="BXU74" s="1">
        <f t="shared" si="4117"/>
        <v>6.699999999999999E-2</v>
      </c>
      <c r="BXV74" s="1">
        <f t="shared" si="4118"/>
        <v>3.2683823529411762</v>
      </c>
      <c r="BXW74" s="1">
        <f t="shared" si="4119"/>
        <v>4.9025735294117648E-3</v>
      </c>
      <c r="BXX74" s="1">
        <f t="shared" si="4120"/>
        <v>37.450812633486095</v>
      </c>
      <c r="BXY74" s="1"/>
      <c r="BXZ74" s="1"/>
      <c r="BYA74" s="1" t="s">
        <v>11</v>
      </c>
      <c r="BYB74" s="1" t="s">
        <v>194</v>
      </c>
      <c r="BYC74" s="1">
        <v>465</v>
      </c>
      <c r="BYD74" s="1">
        <v>9</v>
      </c>
      <c r="BYE74" s="1">
        <v>3.6999999999999998E-2</v>
      </c>
      <c r="BYF74" s="1">
        <f t="shared" si="4121"/>
        <v>3.2000000000000001E-2</v>
      </c>
      <c r="BYG74" s="1">
        <f t="shared" si="4122"/>
        <v>1.0337078651685392</v>
      </c>
      <c r="BYH74" s="1">
        <f t="shared" si="4123"/>
        <v>1.5505617977528089E-3</v>
      </c>
      <c r="BYI74" s="1">
        <f t="shared" si="4124"/>
        <v>11.844758475504051</v>
      </c>
      <c r="BYJ74" s="1"/>
      <c r="BYK74" s="1"/>
      <c r="BYL74" s="1" t="s">
        <v>11</v>
      </c>
      <c r="BYM74" s="1" t="s">
        <v>195</v>
      </c>
      <c r="BYN74" s="1">
        <v>479</v>
      </c>
      <c r="BYO74" s="1">
        <v>9</v>
      </c>
      <c r="BYP74" s="1">
        <v>8.5000000000000006E-2</v>
      </c>
      <c r="BYQ74" s="1">
        <f t="shared" si="4125"/>
        <v>7.400000000000001E-2</v>
      </c>
      <c r="BYR74" s="1">
        <f t="shared" si="4126"/>
        <v>2.9040590405904063</v>
      </c>
      <c r="BYS74" s="1">
        <f t="shared" si="4127"/>
        <v>4.3560885608856098E-3</v>
      </c>
      <c r="BYT74" s="1">
        <f t="shared" si="4128"/>
        <v>33.276208001753986</v>
      </c>
      <c r="BYU74" s="1"/>
      <c r="BYV74" s="1"/>
      <c r="BYW74" s="1" t="s">
        <v>11</v>
      </c>
      <c r="BYX74" s="1" t="s">
        <v>196</v>
      </c>
      <c r="BYY74" s="1">
        <v>480</v>
      </c>
      <c r="BYZ74" s="1">
        <v>9</v>
      </c>
      <c r="BZA74" s="1">
        <v>4.2000000000000003E-2</v>
      </c>
      <c r="BZB74" s="1">
        <f t="shared" si="4129"/>
        <v>2.9000000000000005E-2</v>
      </c>
      <c r="BZC74" s="1">
        <f t="shared" si="4130"/>
        <v>1.4906367041198503</v>
      </c>
      <c r="BZD74" s="1">
        <f t="shared" si="4131"/>
        <v>2.2359550561797756E-3</v>
      </c>
      <c r="BZE74" s="1">
        <f t="shared" si="4132"/>
        <v>17.080485048009468</v>
      </c>
      <c r="BZF74" s="1"/>
      <c r="BZG74" s="1"/>
      <c r="BZH74" s="1" t="s">
        <v>11</v>
      </c>
      <c r="BZI74" s="1" t="s">
        <v>197</v>
      </c>
      <c r="BZJ74" s="1">
        <v>494</v>
      </c>
      <c r="BZK74" s="1">
        <v>9</v>
      </c>
      <c r="BZL74" s="1">
        <v>7.4999999999999997E-2</v>
      </c>
      <c r="BZM74" s="1">
        <f t="shared" si="4133"/>
        <v>0.06</v>
      </c>
      <c r="BZN74" s="1">
        <f t="shared" si="4134"/>
        <v>2.9411764705882355</v>
      </c>
      <c r="BZO74" s="1">
        <f t="shared" si="4135"/>
        <v>4.4117647058823537E-3</v>
      </c>
      <c r="BZP74" s="1">
        <f t="shared" si="4136"/>
        <v>33.701518680302456</v>
      </c>
      <c r="BZQ74" s="1"/>
      <c r="BZR74" s="1"/>
      <c r="BZS74" s="1" t="s">
        <v>11</v>
      </c>
      <c r="BZT74" s="1" t="s">
        <v>198</v>
      </c>
      <c r="BZU74" s="1">
        <v>495</v>
      </c>
      <c r="BZV74" s="1">
        <v>9</v>
      </c>
      <c r="BZW74" s="1">
        <v>0.06</v>
      </c>
      <c r="BZX74" s="1">
        <f t="shared" si="4137"/>
        <v>4.5999999999999999E-2</v>
      </c>
      <c r="BZY74" s="1">
        <f t="shared" si="4138"/>
        <v>2.0885608856088562</v>
      </c>
      <c r="BZZ74" s="1">
        <f t="shared" si="4139"/>
        <v>3.1328413284132843E-3</v>
      </c>
      <c r="CAA74" s="1">
        <f t="shared" si="4140"/>
        <v>23.931809058440603</v>
      </c>
      <c r="CAB74" s="1"/>
      <c r="CAC74" s="1"/>
      <c r="CAD74" s="1" t="s">
        <v>11</v>
      </c>
      <c r="CAE74" s="1" t="s">
        <v>199</v>
      </c>
      <c r="CAF74" s="1">
        <v>501</v>
      </c>
      <c r="CAG74" s="1">
        <v>9</v>
      </c>
      <c r="CAH74" s="1">
        <v>7.6999999999999999E-2</v>
      </c>
      <c r="CAI74" s="1">
        <f t="shared" si="4141"/>
        <v>0.06</v>
      </c>
      <c r="CAJ74" s="1">
        <f t="shared" si="4142"/>
        <v>2.6483516483516483</v>
      </c>
      <c r="CAK74" s="1">
        <f t="shared" si="4143"/>
        <v>3.9725274725274729E-3</v>
      </c>
      <c r="CAL74" s="1">
        <f t="shared" si="4144"/>
        <v>30.346180666637174</v>
      </c>
      <c r="CAM74" s="1"/>
      <c r="CAN74" s="1"/>
      <c r="CAO74" s="1" t="s">
        <v>11</v>
      </c>
      <c r="CAP74" s="1" t="s">
        <v>200</v>
      </c>
      <c r="CAQ74" s="1">
        <v>508</v>
      </c>
      <c r="CAR74" s="1">
        <v>9</v>
      </c>
      <c r="CAS74" s="1">
        <v>9.8000000000000004E-2</v>
      </c>
      <c r="CAT74" s="1">
        <f t="shared" si="4145"/>
        <v>6.0000000000000005E-2</v>
      </c>
      <c r="CAU74" s="1">
        <f t="shared" si="4146"/>
        <v>2.641025641025641</v>
      </c>
      <c r="CAV74" s="1">
        <f t="shared" si="4147"/>
        <v>3.9615384615384617E-3</v>
      </c>
      <c r="CAW74" s="1">
        <f t="shared" si="4148"/>
        <v>30.262235491902352</v>
      </c>
      <c r="CAX74" s="1"/>
      <c r="CAY74" s="1"/>
      <c r="CAZ74" s="1" t="s">
        <v>11</v>
      </c>
      <c r="CBA74" s="1" t="s">
        <v>201</v>
      </c>
      <c r="CBB74" s="1">
        <v>509</v>
      </c>
      <c r="CBC74" s="1">
        <v>9</v>
      </c>
      <c r="CBD74" s="1">
        <v>4.5999999999999999E-2</v>
      </c>
      <c r="CBE74" s="1">
        <f t="shared" si="4149"/>
        <v>3.3000000000000002E-2</v>
      </c>
      <c r="CBF74" s="1">
        <f t="shared" si="4150"/>
        <v>1.1127819548872182</v>
      </c>
      <c r="CBG74" s="1">
        <f t="shared" si="4151"/>
        <v>1.6691729323308274E-3</v>
      </c>
      <c r="CBH74" s="1">
        <f t="shared" si="4152"/>
        <v>12.750830225509921</v>
      </c>
      <c r="CBI74" s="1"/>
      <c r="CBJ74" s="1"/>
      <c r="CBK74" s="1" t="s">
        <v>11</v>
      </c>
      <c r="CBL74" s="1" t="s">
        <v>202</v>
      </c>
      <c r="CBM74" s="1">
        <v>515</v>
      </c>
      <c r="CBN74" s="1">
        <v>9</v>
      </c>
      <c r="CBO74" s="1">
        <v>5.8999999999999997E-2</v>
      </c>
      <c r="CBP74" s="1">
        <f t="shared" si="4153"/>
        <v>4.3999999999999997E-2</v>
      </c>
      <c r="CBQ74" s="1">
        <f t="shared" si="4154"/>
        <v>1.6292134831460672</v>
      </c>
      <c r="CBR74" s="1">
        <f t="shared" si="4155"/>
        <v>2.4438202247191007E-3</v>
      </c>
      <c r="CBS74" s="1">
        <f t="shared" si="4156"/>
        <v>18.668369336392253</v>
      </c>
      <c r="CBT74" s="1"/>
      <c r="CBU74" s="1"/>
      <c r="CBV74" s="1" t="s">
        <v>11</v>
      </c>
      <c r="CBW74" s="1" t="s">
        <v>203</v>
      </c>
      <c r="CBX74" s="1">
        <v>522</v>
      </c>
      <c r="CBY74" s="1">
        <v>9</v>
      </c>
      <c r="CBZ74" s="1">
        <v>7.0999999999999994E-2</v>
      </c>
      <c r="CCA74" s="1">
        <f t="shared" si="4157"/>
        <v>5.6999999999999995E-2</v>
      </c>
      <c r="CCB74" s="1">
        <f t="shared" si="4158"/>
        <v>2.1273408239700373</v>
      </c>
      <c r="CCC74" s="1">
        <f t="shared" si="4159"/>
        <v>3.1910112359550559E-3</v>
      </c>
      <c r="CCD74" s="1">
        <f t="shared" si="4160"/>
        <v>24.376169616254714</v>
      </c>
      <c r="CCE74" s="1"/>
      <c r="CCF74" s="1"/>
      <c r="CCG74" s="1" t="s">
        <v>11</v>
      </c>
      <c r="CCH74" s="1" t="s">
        <v>204</v>
      </c>
      <c r="CCI74" s="1">
        <v>523</v>
      </c>
      <c r="CCJ74" s="1">
        <v>9</v>
      </c>
      <c r="CCK74" s="1">
        <v>4.2999999999999997E-2</v>
      </c>
      <c r="CCL74" s="1">
        <f t="shared" si="4161"/>
        <v>2.3999999999999997E-2</v>
      </c>
      <c r="CCM74" s="1">
        <f t="shared" si="4162"/>
        <v>0.98859315589353591</v>
      </c>
      <c r="CCN74" s="1">
        <f t="shared" si="4163"/>
        <v>1.4828897338403039E-3</v>
      </c>
      <c r="CCO74" s="1">
        <f t="shared" si="4164"/>
        <v>11.327810841592152</v>
      </c>
      <c r="CCP74" s="1"/>
      <c r="CCQ74" s="1"/>
      <c r="CCR74" s="1" t="s">
        <v>11</v>
      </c>
      <c r="CCS74" s="1" t="s">
        <v>205</v>
      </c>
      <c r="CCT74" s="1">
        <v>536</v>
      </c>
      <c r="CCU74" s="1">
        <v>9</v>
      </c>
      <c r="CCV74" s="1">
        <v>7.3999999999999996E-2</v>
      </c>
      <c r="CCW74" s="1">
        <f t="shared" si="4165"/>
        <v>5.3999999999999992E-2</v>
      </c>
      <c r="CCX74" s="1">
        <f t="shared" si="4166"/>
        <v>2.0424710424710422</v>
      </c>
      <c r="CCY74" s="1">
        <f t="shared" si="4167"/>
        <v>3.0637065637065634E-3</v>
      </c>
      <c r="CCZ74" s="1">
        <f t="shared" si="4168"/>
        <v>23.403687837216978</v>
      </c>
      <c r="CDA74" s="1"/>
      <c r="CDB74" s="1"/>
      <c r="CDC74" s="1" t="s">
        <v>11</v>
      </c>
      <c r="CDD74" s="1" t="s">
        <v>206</v>
      </c>
      <c r="CDE74" s="1">
        <v>542</v>
      </c>
      <c r="CDF74" s="1">
        <v>9</v>
      </c>
      <c r="CDG74" s="1">
        <v>7.0000000000000007E-2</v>
      </c>
      <c r="CDH74" s="1">
        <f t="shared" si="4169"/>
        <v>5.5000000000000007E-2</v>
      </c>
      <c r="CDI74" s="1">
        <f t="shared" si="4170"/>
        <v>1.7159090909090913</v>
      </c>
      <c r="CDJ74" s="1">
        <f t="shared" si="4171"/>
        <v>2.5738636363636372E-3</v>
      </c>
      <c r="CDK74" s="1">
        <f t="shared" si="4172"/>
        <v>19.661772375531001</v>
      </c>
      <c r="CDL74" s="1"/>
      <c r="CDM74" s="1"/>
      <c r="CDN74" s="1" t="s">
        <v>11</v>
      </c>
      <c r="CDO74" s="1" t="s">
        <v>207</v>
      </c>
      <c r="CDP74" s="1">
        <v>549</v>
      </c>
      <c r="CDQ74" s="1">
        <v>9</v>
      </c>
      <c r="CDR74" s="1">
        <v>7.1999999999999995E-2</v>
      </c>
      <c r="CDS74" s="1">
        <f t="shared" si="4173"/>
        <v>5.6999999999999995E-2</v>
      </c>
      <c r="CDT74" s="1">
        <f t="shared" si="4174"/>
        <v>1.7186311787072241</v>
      </c>
      <c r="CDU74" s="1">
        <f t="shared" si="4175"/>
        <v>2.5779467680608361E-3</v>
      </c>
      <c r="CDV74" s="1">
        <f t="shared" si="4176"/>
        <v>19.692963463075586</v>
      </c>
      <c r="CDW74" s="1"/>
      <c r="CDX74" s="1"/>
      <c r="CDY74" s="1" t="s">
        <v>11</v>
      </c>
      <c r="CDZ74" s="1" t="s">
        <v>208</v>
      </c>
      <c r="CEA74" s="1">
        <v>550</v>
      </c>
      <c r="CEB74" s="1">
        <v>9</v>
      </c>
      <c r="CEC74" s="1">
        <v>4.5999999999999999E-2</v>
      </c>
      <c r="CED74" s="1">
        <f t="shared" si="4177"/>
        <v>2.8999999999999998E-2</v>
      </c>
      <c r="CEE74" s="1">
        <f t="shared" si="4178"/>
        <v>1.1039999999999999</v>
      </c>
      <c r="CEF74" s="1">
        <f t="shared" si="4179"/>
        <v>1.6559999999999999E-3</v>
      </c>
      <c r="CEG74" s="1">
        <f t="shared" si="4180"/>
        <v>12.650202051838326</v>
      </c>
      <c r="CEH74" s="1"/>
      <c r="CEI74" s="1"/>
      <c r="CEJ74" s="1" t="s">
        <v>11</v>
      </c>
      <c r="CEK74" s="1" t="s">
        <v>209</v>
      </c>
      <c r="CEL74" s="1">
        <v>556</v>
      </c>
      <c r="CEM74" s="1">
        <v>9</v>
      </c>
      <c r="CEN74" s="1">
        <v>5.5E-2</v>
      </c>
      <c r="CEO74" s="1">
        <f t="shared" si="4181"/>
        <v>0.04</v>
      </c>
      <c r="CEP74" s="1">
        <f t="shared" si="4182"/>
        <v>1.6640316205533596</v>
      </c>
      <c r="CEQ74" s="1">
        <f t="shared" si="4183"/>
        <v>2.4960474308300395E-3</v>
      </c>
      <c r="CER74" s="1">
        <f t="shared" si="4184"/>
        <v>19.067333533195622</v>
      </c>
      <c r="CES74" s="1"/>
      <c r="CET74" s="1"/>
      <c r="CEU74" s="1" t="s">
        <v>11</v>
      </c>
      <c r="CEV74" s="1" t="s">
        <v>210</v>
      </c>
      <c r="CEW74" s="1">
        <v>563</v>
      </c>
      <c r="CEX74" s="1">
        <v>9</v>
      </c>
      <c r="CEY74" s="1">
        <v>6.3E-2</v>
      </c>
      <c r="CEZ74" s="1">
        <f t="shared" si="4185"/>
        <v>4.9000000000000002E-2</v>
      </c>
      <c r="CFA74" s="1">
        <f t="shared" si="4186"/>
        <v>1.9655310621242486</v>
      </c>
      <c r="CFB74" s="1">
        <f t="shared" si="4187"/>
        <v>2.9482965931863728E-3</v>
      </c>
      <c r="CFC74" s="1">
        <f t="shared" si="4188"/>
        <v>22.522069814344324</v>
      </c>
      <c r="CFD74" s="1"/>
      <c r="CFE74" s="1"/>
      <c r="CFF74" s="1" t="s">
        <v>11</v>
      </c>
      <c r="CFG74" s="1" t="s">
        <v>211</v>
      </c>
      <c r="CFH74" s="1">
        <v>564</v>
      </c>
      <c r="CFI74" s="1">
        <v>9</v>
      </c>
      <c r="CFJ74" s="1">
        <v>5.7000000000000002E-2</v>
      </c>
      <c r="CFK74" s="1">
        <f t="shared" si="4189"/>
        <v>2.5000000000000001E-2</v>
      </c>
      <c r="CFL74" s="1">
        <f t="shared" si="4190"/>
        <v>0.69029850746268662</v>
      </c>
      <c r="CFM74" s="1">
        <f t="shared" si="4191"/>
        <v>1.03544776119403E-3</v>
      </c>
      <c r="CFN74" s="1">
        <f t="shared" si="4192"/>
        <v>7.9097967350411356</v>
      </c>
      <c r="CFO74" s="1"/>
      <c r="CFP74" s="1"/>
      <c r="CFQ74" s="1" t="s">
        <v>11</v>
      </c>
      <c r="CFR74" s="1" t="s">
        <v>212</v>
      </c>
      <c r="CFS74" s="1">
        <v>571</v>
      </c>
      <c r="CFT74" s="1">
        <v>9</v>
      </c>
      <c r="CFU74" s="1">
        <v>7.2999999999999995E-2</v>
      </c>
      <c r="CFV74" s="1">
        <f t="shared" si="4193"/>
        <v>4.1999999999999996E-2</v>
      </c>
      <c r="CFW74" s="1">
        <f t="shared" si="4194"/>
        <v>1.2180451127819549</v>
      </c>
      <c r="CFX74" s="1">
        <f t="shared" si="4195"/>
        <v>1.8270676691729325E-3</v>
      </c>
      <c r="CFY74" s="1">
        <f t="shared" si="4196"/>
        <v>13.956989841436533</v>
      </c>
      <c r="CFZ74" s="1"/>
      <c r="CGA74" s="1"/>
      <c r="CGB74" s="1" t="s">
        <v>11</v>
      </c>
      <c r="CGC74" s="1" t="s">
        <v>213</v>
      </c>
      <c r="CGD74" s="1">
        <v>577</v>
      </c>
      <c r="CGE74" s="1">
        <v>9</v>
      </c>
      <c r="CGF74" s="1">
        <v>7.1999999999999995E-2</v>
      </c>
      <c r="CGG74" s="1">
        <f t="shared" si="4197"/>
        <v>4.0999999999999995E-2</v>
      </c>
      <c r="CGH74" s="1">
        <f t="shared" si="4198"/>
        <v>0.99248120300751863</v>
      </c>
      <c r="CGI74" s="1">
        <f t="shared" si="4199"/>
        <v>1.4887218045112781E-3</v>
      </c>
      <c r="CGJ74" s="1">
        <f t="shared" si="4200"/>
        <v>11.372362093022359</v>
      </c>
      <c r="CGK74" s="1"/>
      <c r="CGL74" s="1"/>
      <c r="CGM74" s="1" t="s">
        <v>11</v>
      </c>
      <c r="CGN74" s="1" t="s">
        <v>214</v>
      </c>
      <c r="CGO74" s="1">
        <v>578</v>
      </c>
      <c r="CGP74" s="1">
        <v>9</v>
      </c>
      <c r="CGQ74" s="1">
        <v>0.05</v>
      </c>
      <c r="CGR74" s="1">
        <f t="shared" si="4201"/>
        <v>3.3000000000000002E-2</v>
      </c>
      <c r="CGS74" s="1">
        <f t="shared" si="4202"/>
        <v>0.41698841698841704</v>
      </c>
      <c r="CGT74" s="1">
        <f t="shared" si="4203"/>
        <v>6.2548262548262556E-4</v>
      </c>
      <c r="CGU74" s="1">
        <f t="shared" si="4204"/>
        <v>4.77806859436566</v>
      </c>
      <c r="CGV74" s="1"/>
      <c r="CGW74" s="1"/>
      <c r="CGX74" s="1" t="s">
        <v>11</v>
      </c>
      <c r="CGY74" s="1" t="s">
        <v>215</v>
      </c>
      <c r="CGZ74" s="1">
        <v>592</v>
      </c>
      <c r="CHA74" s="1">
        <v>9</v>
      </c>
      <c r="CHB74" s="1">
        <v>8.5000000000000006E-2</v>
      </c>
      <c r="CHC74" s="1">
        <f t="shared" si="4205"/>
        <v>5.9000000000000011E-2</v>
      </c>
      <c r="CHD74" s="1">
        <f t="shared" si="4206"/>
        <v>1.1915708812260539</v>
      </c>
      <c r="CHE74" s="1">
        <f t="shared" si="4207"/>
        <v>1.7873563218390809E-3</v>
      </c>
      <c r="CHF74" s="1">
        <f t="shared" si="4208"/>
        <v>13.653634426265064</v>
      </c>
      <c r="CHG74" s="1"/>
      <c r="CHH74" s="1"/>
      <c r="CHI74" s="1" t="s">
        <v>11</v>
      </c>
      <c r="CHJ74" s="1" t="s">
        <v>216</v>
      </c>
      <c r="CHK74" s="1">
        <v>593</v>
      </c>
      <c r="CHL74" s="1">
        <v>9</v>
      </c>
      <c r="CHM74" s="1">
        <v>7.0999999999999994E-2</v>
      </c>
      <c r="CHN74" s="1">
        <f t="shared" si="4209"/>
        <v>4.7999999999999994E-2</v>
      </c>
      <c r="CHO74" s="1">
        <f t="shared" si="4210"/>
        <v>1.5725490196078431</v>
      </c>
      <c r="CHP74" s="1">
        <f t="shared" si="4211"/>
        <v>2.3588235294117648E-3</v>
      </c>
      <c r="CHQ74" s="1">
        <f t="shared" si="4212"/>
        <v>18.01907865440171</v>
      </c>
      <c r="CHR74" s="1"/>
      <c r="CHS74" s="1"/>
      <c r="CHT74" s="1" t="s">
        <v>11</v>
      </c>
      <c r="CHU74" s="1" t="s">
        <v>217</v>
      </c>
      <c r="CHV74" s="1">
        <v>607</v>
      </c>
      <c r="CHW74" s="1">
        <v>9</v>
      </c>
      <c r="CHX74" s="1">
        <v>8.2000000000000003E-2</v>
      </c>
      <c r="CHY74" s="1">
        <f t="shared" si="4213"/>
        <v>6.0999999999999999E-2</v>
      </c>
      <c r="CHZ74" s="1">
        <f t="shared" si="4214"/>
        <v>2.1782945736434107</v>
      </c>
      <c r="CIA74" s="1">
        <f t="shared" si="4215"/>
        <v>3.2674418604651161E-3</v>
      </c>
      <c r="CIB74" s="1">
        <f t="shared" si="4216"/>
        <v>24.960023990047254</v>
      </c>
      <c r="CIC74" s="1"/>
      <c r="CID74" s="1"/>
      <c r="CIE74" s="1" t="s">
        <v>11</v>
      </c>
      <c r="CIF74" s="1" t="s">
        <v>218</v>
      </c>
      <c r="CIG74" s="1">
        <v>608</v>
      </c>
      <c r="CIH74" s="1">
        <v>9</v>
      </c>
      <c r="CII74" s="1">
        <v>6.4000000000000001E-2</v>
      </c>
      <c r="CIJ74" s="1">
        <f t="shared" si="4217"/>
        <v>3.7000000000000005E-2</v>
      </c>
      <c r="CIK74" s="1">
        <f t="shared" si="4218"/>
        <v>0.67450980392156878</v>
      </c>
      <c r="CIL74" s="1">
        <f t="shared" si="4219"/>
        <v>1.0117647058823533E-3</v>
      </c>
      <c r="CIM74" s="1">
        <f t="shared" si="4220"/>
        <v>7.728881617349364</v>
      </c>
      <c r="CIN74" s="1"/>
      <c r="CIO74" s="1"/>
      <c r="CIP74" s="1" t="s">
        <v>11</v>
      </c>
      <c r="CIQ74" s="1" t="s">
        <v>219</v>
      </c>
      <c r="CIR74" s="1">
        <v>621</v>
      </c>
      <c r="CIS74" s="1">
        <v>9</v>
      </c>
      <c r="CIT74" s="1">
        <v>7.0999999999999994E-2</v>
      </c>
      <c r="CIU74" s="1">
        <f t="shared" si="4221"/>
        <v>4.0999999999999995E-2</v>
      </c>
      <c r="CIV74" s="1">
        <f t="shared" si="4222"/>
        <v>-0.14682539682539689</v>
      </c>
      <c r="CIW74" s="1">
        <f t="shared" si="4223"/>
        <v>-2.2023809523809534E-4</v>
      </c>
      <c r="CIX74" s="1">
        <f t="shared" si="4224"/>
        <v>-1.6824012103103372</v>
      </c>
      <c r="CIY74" s="1"/>
      <c r="CIZ74" s="1"/>
      <c r="CJA74" s="1" t="s">
        <v>11</v>
      </c>
      <c r="CJB74" s="1" t="s">
        <v>220</v>
      </c>
      <c r="CJC74" s="1">
        <v>622</v>
      </c>
      <c r="CJD74" s="1">
        <v>9</v>
      </c>
      <c r="CJE74" s="1">
        <v>5.2999999999999999E-2</v>
      </c>
      <c r="CJF74" s="1">
        <f t="shared" si="4225"/>
        <v>4.3999999999999997E-2</v>
      </c>
      <c r="CJG74" s="1">
        <f t="shared" si="3379"/>
        <v>1.1201413427561837</v>
      </c>
      <c r="CJH74" s="1">
        <f t="shared" si="4226"/>
        <v>1.6802120141342755E-3</v>
      </c>
      <c r="CJI74" s="1">
        <f t="shared" si="4227"/>
        <v>12.835157891742041</v>
      </c>
      <c r="CJJ74" s="1"/>
      <c r="CJK74" s="1"/>
      <c r="CJL74" s="1" t="s">
        <v>11</v>
      </c>
      <c r="CJM74" s="1" t="s">
        <v>221</v>
      </c>
      <c r="CJN74" s="1">
        <v>635</v>
      </c>
      <c r="CJO74" s="1">
        <v>9</v>
      </c>
      <c r="CJP74" s="1">
        <v>8.4000000000000005E-2</v>
      </c>
      <c r="CJQ74" s="1">
        <f t="shared" si="4228"/>
        <v>7.2000000000000008E-2</v>
      </c>
      <c r="CJR74" s="1">
        <f t="shared" si="4229"/>
        <v>1.8085106382978726</v>
      </c>
      <c r="CJS74" s="1">
        <f t="shared" si="4230"/>
        <v>2.7127659574468091E-3</v>
      </c>
      <c r="CJT74" s="1">
        <f t="shared" si="4231"/>
        <v>20.722848720441299</v>
      </c>
      <c r="CJU74" s="1"/>
      <c r="CJV74" s="1"/>
      <c r="CJW74" s="1" t="s">
        <v>11</v>
      </c>
      <c r="CJX74" s="1" t="s">
        <v>222</v>
      </c>
      <c r="CJY74" s="1">
        <v>636</v>
      </c>
      <c r="CJZ74" s="1">
        <v>9</v>
      </c>
      <c r="CKA74" s="1">
        <v>6.3E-2</v>
      </c>
      <c r="CKB74" s="1">
        <f t="shared" si="4232"/>
        <v>4.2999999999999997E-2</v>
      </c>
      <c r="CKC74" s="1">
        <f t="shared" si="4233"/>
        <v>0.62190812720848054</v>
      </c>
      <c r="CKD74" s="1">
        <f t="shared" si="4234"/>
        <v>9.3286219081272078E-4</v>
      </c>
      <c r="CKE74" s="1">
        <f t="shared" si="4235"/>
        <v>7.1261444446264957</v>
      </c>
      <c r="CKF74" s="1"/>
      <c r="CKG74" s="1"/>
      <c r="CKH74" s="1" t="s">
        <v>11</v>
      </c>
      <c r="CKI74" s="1" t="s">
        <v>223</v>
      </c>
      <c r="CKJ74" s="1">
        <v>649</v>
      </c>
      <c r="CKK74" s="1">
        <v>9</v>
      </c>
      <c r="CKL74" s="1">
        <v>9.7000000000000003E-2</v>
      </c>
      <c r="CKM74" s="1">
        <f t="shared" si="4236"/>
        <v>7.3000000000000009E-2</v>
      </c>
      <c r="CKN74" s="1">
        <f t="shared" si="4237"/>
        <v>1.600706713780919</v>
      </c>
      <c r="CKO74" s="1">
        <f t="shared" si="4238"/>
        <v>2.4010600706713785E-3</v>
      </c>
      <c r="CKP74" s="1">
        <f t="shared" si="4239"/>
        <v>18.341724053498883</v>
      </c>
      <c r="CKQ74" s="1"/>
      <c r="CKR74" s="1"/>
      <c r="CKS74" s="1" t="s">
        <v>11</v>
      </c>
      <c r="CKT74" s="1" t="s">
        <v>224</v>
      </c>
      <c r="CKU74" s="1">
        <v>650</v>
      </c>
      <c r="CKV74" s="1">
        <v>9</v>
      </c>
      <c r="CKW74" s="1">
        <v>5.6000000000000001E-2</v>
      </c>
      <c r="CKX74" s="1">
        <f t="shared" si="4240"/>
        <v>3.9E-2</v>
      </c>
      <c r="CKY74" s="1">
        <f t="shared" si="4241"/>
        <v>0.76491228070175432</v>
      </c>
      <c r="CKZ74" s="1">
        <f t="shared" si="4242"/>
        <v>1.1473684210526315E-3</v>
      </c>
      <c r="CLA74" s="1">
        <f t="shared" si="4243"/>
        <v>8.7647598757333949</v>
      </c>
      <c r="CLB74" s="1"/>
      <c r="CLC74" s="1"/>
      <c r="CLD74" s="1" t="s">
        <v>11</v>
      </c>
      <c r="CLE74" s="1" t="s">
        <v>225</v>
      </c>
      <c r="CLF74" s="1">
        <v>663</v>
      </c>
      <c r="CLG74" s="1">
        <v>9</v>
      </c>
      <c r="CLH74" s="1">
        <v>7.9000000000000001E-2</v>
      </c>
      <c r="CLI74" s="1">
        <f t="shared" si="4244"/>
        <v>5.7000000000000002E-2</v>
      </c>
      <c r="CLJ74" s="1">
        <f t="shared" si="4245"/>
        <v>1.3840830449826991</v>
      </c>
      <c r="CLK74" s="1">
        <f t="shared" si="4246"/>
        <v>2.0761245674740486E-3</v>
      </c>
      <c r="CLL74" s="1">
        <f t="shared" si="4247"/>
        <v>15.859538202495271</v>
      </c>
      <c r="CLM74" s="1"/>
      <c r="CLN74" s="1"/>
      <c r="CLO74" s="1"/>
      <c r="CLP74" s="1"/>
      <c r="CLQ74" s="1"/>
      <c r="CLR74" s="1"/>
      <c r="CLS74" s="1"/>
      <c r="CLT74" s="1"/>
      <c r="CLU74" s="1"/>
      <c r="CLV74" s="1"/>
      <c r="CLW74" s="1"/>
      <c r="CLX74" s="1"/>
      <c r="CLY74" s="1"/>
      <c r="CLZ74" s="1"/>
      <c r="CMA74" s="1"/>
      <c r="CMB74" s="1"/>
      <c r="CMC74" s="1"/>
      <c r="CMD74" s="1"/>
      <c r="CME74" s="1"/>
      <c r="CMF74" s="1"/>
      <c r="CMG74" s="1"/>
      <c r="CMH74" s="1"/>
      <c r="CMI74" s="1"/>
      <c r="CMJ74" s="1"/>
      <c r="CMK74" s="1"/>
      <c r="CML74" s="1"/>
      <c r="CMM74" s="1"/>
      <c r="CMN74" s="1"/>
      <c r="CMO74" s="1"/>
      <c r="CMP74" s="1"/>
      <c r="CMQ74" s="1"/>
      <c r="CMR74" s="1"/>
      <c r="CMS74" s="1"/>
      <c r="CMT74" s="1"/>
      <c r="CMU74" s="1"/>
      <c r="CMV74" s="1"/>
      <c r="CMW74" s="1"/>
      <c r="CMX74" s="1"/>
      <c r="CMY74" s="1"/>
      <c r="CMZ74" s="1"/>
    </row>
    <row r="75" spans="1:2392" x14ac:dyDescent="0.3">
      <c r="A75" s="1" t="s">
        <v>11</v>
      </c>
      <c r="B75" s="1" t="s">
        <v>12</v>
      </c>
      <c r="C75" s="1">
        <v>1</v>
      </c>
      <c r="D75" s="1">
        <v>10</v>
      </c>
      <c r="E75" s="1">
        <v>4.8000000000000001E-2</v>
      </c>
      <c r="F75" s="1">
        <f t="shared" si="3408"/>
        <v>0.05</v>
      </c>
      <c r="G75" s="1">
        <f t="shared" si="3409"/>
        <v>2.064406779661017</v>
      </c>
      <c r="H75" s="1">
        <f t="shared" si="4248"/>
        <v>3.0966101694915255E-3</v>
      </c>
      <c r="I75" s="1">
        <f t="shared" si="4249"/>
        <v>23.655038840486185</v>
      </c>
      <c r="J75" s="1"/>
      <c r="K75" s="1"/>
      <c r="L75" s="1" t="s">
        <v>11</v>
      </c>
      <c r="M75" s="1" t="s">
        <v>13</v>
      </c>
      <c r="N75" s="1">
        <v>2</v>
      </c>
      <c r="O75" s="1">
        <v>10</v>
      </c>
      <c r="P75" s="1">
        <v>9.2999999999999999E-2</v>
      </c>
      <c r="Q75" s="1">
        <f t="shared" si="3410"/>
        <v>9.5000000000000001E-2</v>
      </c>
      <c r="R75" s="1">
        <f t="shared" si="3411"/>
        <v>3.6101694915254239</v>
      </c>
      <c r="S75" s="1">
        <f t="shared" si="3412"/>
        <v>5.4152542372881357E-3</v>
      </c>
      <c r="T75" s="1">
        <f t="shared" si="3413"/>
        <v>41.367186149618703</v>
      </c>
      <c r="U75" s="1"/>
      <c r="V75" s="1"/>
      <c r="W75" s="1" t="s">
        <v>11</v>
      </c>
      <c r="X75" s="1" t="s">
        <v>14</v>
      </c>
      <c r="Y75" s="1">
        <v>3</v>
      </c>
      <c r="Z75" s="1">
        <v>10</v>
      </c>
      <c r="AA75" s="1">
        <v>0.13200000000000001</v>
      </c>
      <c r="AB75" s="1">
        <f t="shared" si="3414"/>
        <v>0.13100000000000001</v>
      </c>
      <c r="AC75" s="1">
        <f t="shared" si="3415"/>
        <v>4.823728813559323</v>
      </c>
      <c r="AD75" s="1">
        <f t="shared" si="3416"/>
        <v>7.2355932203389851E-3</v>
      </c>
      <c r="AE75" s="1">
        <f t="shared" si="3417"/>
        <v>55.272775484420116</v>
      </c>
      <c r="AF75" s="1"/>
      <c r="AG75" s="1"/>
      <c r="AH75" s="1" t="s">
        <v>11</v>
      </c>
      <c r="AI75" s="1" t="s">
        <v>15</v>
      </c>
      <c r="AJ75" s="1">
        <v>4</v>
      </c>
      <c r="AK75" s="1">
        <v>10</v>
      </c>
      <c r="AL75" s="1">
        <v>0.14799999999999999</v>
      </c>
      <c r="AM75" s="1">
        <f t="shared" si="3418"/>
        <v>0.13999999999999999</v>
      </c>
      <c r="AN75" s="1">
        <f t="shared" si="3419"/>
        <v>5.0816326530612237</v>
      </c>
      <c r="AO75" s="1">
        <f t="shared" si="3420"/>
        <v>7.622448979591836E-3</v>
      </c>
      <c r="AP75" s="1">
        <f t="shared" si="3421"/>
        <v>58.227970846416426</v>
      </c>
      <c r="AQ75" s="1"/>
      <c r="AR75" s="1"/>
      <c r="AS75" s="1" t="s">
        <v>11</v>
      </c>
      <c r="AT75" s="1" t="s">
        <v>16</v>
      </c>
      <c r="AU75" s="1">
        <v>8</v>
      </c>
      <c r="AV75" s="1">
        <v>10</v>
      </c>
      <c r="AW75" s="1">
        <v>0.17</v>
      </c>
      <c r="AX75" s="1">
        <f t="shared" si="3422"/>
        <v>0.16200000000000001</v>
      </c>
      <c r="AY75" s="1">
        <f t="shared" si="3423"/>
        <v>5.8600682593856659</v>
      </c>
      <c r="AZ75" s="1">
        <f t="shared" si="3424"/>
        <v>8.7901023890784996E-3</v>
      </c>
      <c r="BA75" s="1">
        <f t="shared" si="3425"/>
        <v>67.147687969921378</v>
      </c>
      <c r="BB75" s="1"/>
      <c r="BC75" s="1"/>
      <c r="BD75" s="1" t="s">
        <v>11</v>
      </c>
      <c r="BE75" s="1" t="s">
        <v>17</v>
      </c>
      <c r="BF75" s="1">
        <v>9</v>
      </c>
      <c r="BG75" s="1">
        <v>10</v>
      </c>
      <c r="BH75" s="1">
        <v>0.17100000000000001</v>
      </c>
      <c r="BI75" s="1">
        <f t="shared" si="3426"/>
        <v>0.16600000000000001</v>
      </c>
      <c r="BJ75" s="1">
        <f t="shared" si="3427"/>
        <v>5.9829351535836182</v>
      </c>
      <c r="BK75" s="1">
        <f t="shared" si="3428"/>
        <v>8.9744027303754279E-3</v>
      </c>
      <c r="BL75" s="1">
        <f t="shared" si="3429"/>
        <v>68.555560286122414</v>
      </c>
      <c r="BM75" s="1"/>
      <c r="BN75" s="1"/>
      <c r="BO75" s="1" t="s">
        <v>11</v>
      </c>
      <c r="BP75" s="1" t="s">
        <v>18</v>
      </c>
      <c r="BQ75" s="1">
        <v>10</v>
      </c>
      <c r="BR75" s="1">
        <v>10</v>
      </c>
      <c r="BS75" s="1">
        <v>0.18</v>
      </c>
      <c r="BT75" s="1">
        <f t="shared" si="3430"/>
        <v>0.17099999999999999</v>
      </c>
      <c r="BU75" s="1">
        <f t="shared" si="3431"/>
        <v>6.0921501706484635</v>
      </c>
      <c r="BV75" s="1">
        <f t="shared" si="3432"/>
        <v>9.138225255972696E-3</v>
      </c>
      <c r="BW75" s="1">
        <f t="shared" si="3433"/>
        <v>69.807002344967771</v>
      </c>
      <c r="BX75" s="1"/>
      <c r="BY75" s="1"/>
      <c r="BZ75" s="1" t="s">
        <v>11</v>
      </c>
      <c r="CA75" s="1" t="s">
        <v>19</v>
      </c>
      <c r="CB75" s="1">
        <v>11</v>
      </c>
      <c r="CC75" s="1">
        <v>10</v>
      </c>
      <c r="CD75" s="1">
        <v>0.17699999999999999</v>
      </c>
      <c r="CE75" s="1">
        <f t="shared" si="3434"/>
        <v>0.17199999999999999</v>
      </c>
      <c r="CF75" s="1">
        <f t="shared" si="3435"/>
        <v>6.1649484536082468</v>
      </c>
      <c r="CG75" s="1">
        <f t="shared" si="3436"/>
        <v>9.2474226804123705E-3</v>
      </c>
      <c r="CH75" s="1">
        <f t="shared" si="3437"/>
        <v>70.641162660609211</v>
      </c>
      <c r="CI75" s="1"/>
      <c r="CJ75" s="1"/>
      <c r="CK75" s="1" t="s">
        <v>11</v>
      </c>
      <c r="CL75" s="1" t="s">
        <v>20</v>
      </c>
      <c r="CM75" s="1">
        <v>14</v>
      </c>
      <c r="CN75" s="1">
        <v>10</v>
      </c>
      <c r="CO75" s="1">
        <v>0.184</v>
      </c>
      <c r="CP75" s="1">
        <f t="shared" si="3438"/>
        <v>0.17099999999999999</v>
      </c>
      <c r="CQ75" s="1">
        <f t="shared" si="3439"/>
        <v>6.0515463917525762</v>
      </c>
      <c r="CR75" s="1">
        <f t="shared" si="3440"/>
        <v>9.0773195876288643E-3</v>
      </c>
      <c r="CS75" s="1">
        <f t="shared" si="3441"/>
        <v>69.341743280564543</v>
      </c>
      <c r="CT75" s="1"/>
      <c r="CU75" s="1"/>
      <c r="CV75" s="1" t="s">
        <v>11</v>
      </c>
      <c r="CW75" s="1" t="s">
        <v>21</v>
      </c>
      <c r="CX75" s="1">
        <v>15</v>
      </c>
      <c r="CY75" s="1">
        <v>10</v>
      </c>
      <c r="CZ75" s="1">
        <v>0.105</v>
      </c>
      <c r="DA75" s="1">
        <f t="shared" si="3442"/>
        <v>8.4999999999999992E-2</v>
      </c>
      <c r="DB75" s="1">
        <f t="shared" si="3443"/>
        <v>3.1379310344827585</v>
      </c>
      <c r="DC75" s="1">
        <f t="shared" si="3444"/>
        <v>4.7068965517241381E-3</v>
      </c>
      <c r="DD75" s="1">
        <f t="shared" si="3445"/>
        <v>35.956034067881305</v>
      </c>
      <c r="DE75" s="1"/>
      <c r="DF75" s="1"/>
      <c r="DG75" s="1" t="s">
        <v>11</v>
      </c>
      <c r="DH75" s="1" t="s">
        <v>22</v>
      </c>
      <c r="DI75" s="1">
        <v>16</v>
      </c>
      <c r="DJ75" s="1">
        <v>10</v>
      </c>
      <c r="DK75" s="1">
        <v>0.13700000000000001</v>
      </c>
      <c r="DL75" s="1">
        <f t="shared" si="3446"/>
        <v>0.11000000000000001</v>
      </c>
      <c r="DM75" s="1">
        <f t="shared" si="3447"/>
        <v>3.8634812286689422</v>
      </c>
      <c r="DN75" s="1">
        <f t="shared" si="3448"/>
        <v>5.7952218430034133E-3</v>
      </c>
      <c r="DO75" s="1">
        <f t="shared" si="3449"/>
        <v>44.269762831654631</v>
      </c>
      <c r="DP75" s="1"/>
      <c r="DQ75" s="1"/>
      <c r="DR75" s="1" t="s">
        <v>11</v>
      </c>
      <c r="DS75" s="1" t="s">
        <v>23</v>
      </c>
      <c r="DT75" s="1">
        <v>17</v>
      </c>
      <c r="DU75" s="1">
        <v>10</v>
      </c>
      <c r="DV75" s="1">
        <v>0.15</v>
      </c>
      <c r="DW75" s="1">
        <f t="shared" si="3450"/>
        <v>0.123</v>
      </c>
      <c r="DX75" s="1">
        <f t="shared" si="3451"/>
        <v>4.2465753424657535</v>
      </c>
      <c r="DY75" s="1">
        <f t="shared" si="3452"/>
        <v>6.3698630136986307E-3</v>
      </c>
      <c r="DZ75" s="1">
        <f t="shared" si="3453"/>
        <v>48.659452998683264</v>
      </c>
      <c r="EA75" s="1"/>
      <c r="EB75" s="1"/>
      <c r="EC75" s="1" t="s">
        <v>11</v>
      </c>
      <c r="ED75" s="1" t="s">
        <v>24</v>
      </c>
      <c r="EE75" s="1">
        <v>18</v>
      </c>
      <c r="EF75" s="1">
        <v>10</v>
      </c>
      <c r="EG75" s="1">
        <v>0.16500000000000001</v>
      </c>
      <c r="EH75" s="1">
        <f t="shared" si="3454"/>
        <v>0.13900000000000001</v>
      </c>
      <c r="EI75" s="1">
        <f t="shared" si="3455"/>
        <v>4.904761904761906</v>
      </c>
      <c r="EJ75" s="1">
        <f t="shared" si="3456"/>
        <v>7.357142857142859E-3</v>
      </c>
      <c r="EK75" s="1">
        <f t="shared" si="3457"/>
        <v>56.201294484961522</v>
      </c>
      <c r="EL75" s="1"/>
      <c r="EM75" s="1"/>
      <c r="EN75" s="1" t="s">
        <v>11</v>
      </c>
      <c r="EO75" s="1" t="s">
        <v>25</v>
      </c>
      <c r="EP75" s="1">
        <v>21</v>
      </c>
      <c r="EQ75" s="1">
        <v>10</v>
      </c>
      <c r="ER75" s="1">
        <v>0.214</v>
      </c>
      <c r="ES75" s="1">
        <f t="shared" si="3458"/>
        <v>0.183</v>
      </c>
      <c r="ET75" s="1">
        <f t="shared" si="3459"/>
        <v>6.3561643835616435</v>
      </c>
      <c r="EU75" s="1">
        <f t="shared" si="3460"/>
        <v>9.5342465753424661E-3</v>
      </c>
      <c r="EV75" s="1">
        <f t="shared" si="3461"/>
        <v>72.832213520609784</v>
      </c>
      <c r="EW75" s="1"/>
      <c r="EX75" s="1"/>
      <c r="EY75" s="1" t="s">
        <v>11</v>
      </c>
      <c r="EZ75" s="1" t="s">
        <v>26</v>
      </c>
      <c r="FA75" s="1">
        <v>22</v>
      </c>
      <c r="FB75" s="1">
        <v>10</v>
      </c>
      <c r="FC75" s="1">
        <v>0.23100000000000001</v>
      </c>
      <c r="FD75" s="1">
        <f t="shared" si="3462"/>
        <v>0.2</v>
      </c>
      <c r="FE75" s="1">
        <f t="shared" si="3463"/>
        <v>6.8532423208191133</v>
      </c>
      <c r="FF75" s="1">
        <f t="shared" si="3464"/>
        <v>1.027986348122867E-2</v>
      </c>
      <c r="FG75" s="1">
        <f t="shared" si="3465"/>
        <v>78.527989192546386</v>
      </c>
      <c r="FH75" s="1"/>
      <c r="FI75" s="1"/>
      <c r="FJ75" s="1" t="s">
        <v>11</v>
      </c>
      <c r="FK75" s="1" t="s">
        <v>27</v>
      </c>
      <c r="FL75" s="1">
        <v>23</v>
      </c>
      <c r="FM75" s="1">
        <v>10</v>
      </c>
      <c r="FN75" s="1">
        <v>0.247</v>
      </c>
      <c r="FO75" s="1">
        <f t="shared" si="3466"/>
        <v>0.217</v>
      </c>
      <c r="FP75" s="1">
        <f t="shared" si="3467"/>
        <v>7.7857142857142856</v>
      </c>
      <c r="FQ75" s="1">
        <f t="shared" si="3468"/>
        <v>1.1678571428571429E-2</v>
      </c>
      <c r="FR75" s="1">
        <f t="shared" si="3469"/>
        <v>89.212734449429192</v>
      </c>
      <c r="FS75" s="1"/>
      <c r="FT75" s="1"/>
      <c r="FU75" s="1" t="s">
        <v>11</v>
      </c>
      <c r="FV75" s="1" t="s">
        <v>28</v>
      </c>
      <c r="FW75" s="1">
        <v>24</v>
      </c>
      <c r="FX75" s="1">
        <v>10</v>
      </c>
      <c r="FY75" s="1">
        <v>0.25600000000000001</v>
      </c>
      <c r="FZ75" s="1">
        <f t="shared" si="3470"/>
        <v>0.22500000000000001</v>
      </c>
      <c r="GA75" s="1">
        <f t="shared" si="3471"/>
        <v>7.6678082191780828</v>
      </c>
      <c r="GB75" s="1">
        <f t="shared" si="3472"/>
        <v>1.1501712328767124E-2</v>
      </c>
      <c r="GC75" s="1">
        <f t="shared" si="3473"/>
        <v>87.861705858106305</v>
      </c>
      <c r="GD75" s="1"/>
      <c r="GE75" s="1"/>
      <c r="GF75" s="1" t="s">
        <v>11</v>
      </c>
      <c r="GG75" s="1" t="s">
        <v>29</v>
      </c>
      <c r="GH75" s="1">
        <v>25</v>
      </c>
      <c r="GI75" s="1">
        <v>10</v>
      </c>
      <c r="GJ75" s="1">
        <v>0.27500000000000002</v>
      </c>
      <c r="GK75" s="1">
        <f t="shared" si="3474"/>
        <v>0.24400000000000002</v>
      </c>
      <c r="GL75" s="1">
        <f t="shared" si="3475"/>
        <v>8.4641638225255988</v>
      </c>
      <c r="GM75" s="1">
        <f t="shared" si="3476"/>
        <v>1.2696245733788398E-2</v>
      </c>
      <c r="GN75" s="1">
        <f t="shared" si="3477"/>
        <v>96.986759560515452</v>
      </c>
      <c r="GO75" s="1"/>
      <c r="GP75" s="1"/>
      <c r="GQ75" s="1" t="s">
        <v>11</v>
      </c>
      <c r="GR75" s="1" t="s">
        <v>30</v>
      </c>
      <c r="GS75" s="1">
        <v>28</v>
      </c>
      <c r="GT75" s="1">
        <v>10</v>
      </c>
      <c r="GU75" s="1">
        <v>0.52400000000000002</v>
      </c>
      <c r="GV75" s="1">
        <f t="shared" si="3478"/>
        <v>0.495</v>
      </c>
      <c r="GW75" s="1">
        <f t="shared" si="3479"/>
        <v>17.034482758620687</v>
      </c>
      <c r="GX75" s="1">
        <f t="shared" si="3480"/>
        <v>2.5551724137931029E-2</v>
      </c>
      <c r="GY75" s="1">
        <f t="shared" si="3481"/>
        <v>195.18989922564131</v>
      </c>
      <c r="GZ75" s="1"/>
      <c r="HA75" s="1"/>
      <c r="HB75" s="1" t="s">
        <v>11</v>
      </c>
      <c r="HC75" s="1" t="s">
        <v>31</v>
      </c>
      <c r="HD75" s="1">
        <v>29</v>
      </c>
      <c r="HE75" s="1">
        <v>10</v>
      </c>
      <c r="HF75" s="1">
        <v>6.9000000000000006E-2</v>
      </c>
      <c r="HG75" s="1">
        <f t="shared" si="3482"/>
        <v>1.7000000000000008E-2</v>
      </c>
      <c r="HH75" s="1">
        <f t="shared" si="3483"/>
        <v>0.83557046979865801</v>
      </c>
      <c r="HI75" s="1">
        <f t="shared" si="3484"/>
        <v>1.2533557046979871E-3</v>
      </c>
      <c r="HJ75" s="1">
        <f t="shared" si="3485"/>
        <v>9.574397890853712</v>
      </c>
      <c r="HK75" s="1"/>
      <c r="HL75" s="1"/>
      <c r="HM75" s="1" t="s">
        <v>11</v>
      </c>
      <c r="HN75" s="1" t="s">
        <v>32</v>
      </c>
      <c r="HO75" s="1">
        <v>30</v>
      </c>
      <c r="HP75" s="1">
        <v>10</v>
      </c>
      <c r="HQ75" s="1">
        <v>9.1999999999999998E-2</v>
      </c>
      <c r="HR75" s="1">
        <f t="shared" si="3486"/>
        <v>0.04</v>
      </c>
      <c r="HS75" s="1">
        <f t="shared" si="3487"/>
        <v>1.5656565656565655</v>
      </c>
      <c r="HT75" s="1">
        <f t="shared" si="3488"/>
        <v>2.3484848484848484E-3</v>
      </c>
      <c r="HU75" s="1">
        <f t="shared" si="3489"/>
        <v>17.940101358100392</v>
      </c>
      <c r="HV75" s="1"/>
      <c r="HW75" s="1"/>
      <c r="HX75" s="1" t="s">
        <v>11</v>
      </c>
      <c r="HY75" s="1" t="s">
        <v>33</v>
      </c>
      <c r="HZ75" s="1">
        <v>31</v>
      </c>
      <c r="IA75" s="1">
        <v>10</v>
      </c>
      <c r="IB75" s="1">
        <v>0.109</v>
      </c>
      <c r="IC75" s="1">
        <f t="shared" si="3490"/>
        <v>5.3999999999999999E-2</v>
      </c>
      <c r="ID75" s="1">
        <f t="shared" si="3491"/>
        <v>2.0270270270270268</v>
      </c>
      <c r="IE75" s="1">
        <f t="shared" si="3492"/>
        <v>3.0405405405405403E-3</v>
      </c>
      <c r="IF75" s="1">
        <f t="shared" si="3493"/>
        <v>23.226722333721955</v>
      </c>
      <c r="IG75" s="1"/>
      <c r="IH75" s="1"/>
      <c r="II75" s="1" t="s">
        <v>11</v>
      </c>
      <c r="IJ75" s="1" t="s">
        <v>34</v>
      </c>
      <c r="IK75" s="1">
        <v>32</v>
      </c>
      <c r="IL75" s="1">
        <v>10</v>
      </c>
      <c r="IM75" s="1">
        <v>0.122</v>
      </c>
      <c r="IN75" s="1">
        <f t="shared" si="3494"/>
        <v>6.7000000000000004E-2</v>
      </c>
      <c r="IO75" s="1">
        <f t="shared" si="3495"/>
        <v>2.4141414141414139</v>
      </c>
      <c r="IP75" s="1">
        <f t="shared" si="3496"/>
        <v>3.621212121212121E-3</v>
      </c>
      <c r="IQ75" s="1">
        <f t="shared" si="3497"/>
        <v>27.662478868296734</v>
      </c>
      <c r="IR75" s="1"/>
      <c r="IS75" s="1"/>
      <c r="IT75" s="1" t="s">
        <v>11</v>
      </c>
      <c r="IU75" s="1" t="s">
        <v>35</v>
      </c>
      <c r="IV75" s="1">
        <v>35</v>
      </c>
      <c r="IW75" s="1">
        <v>10</v>
      </c>
      <c r="IX75" s="1">
        <v>0.16800000000000001</v>
      </c>
      <c r="IY75" s="1">
        <f t="shared" si="3498"/>
        <v>0.11300000000000002</v>
      </c>
      <c r="IZ75" s="1">
        <f t="shared" si="3499"/>
        <v>4.0201342281879198</v>
      </c>
      <c r="JA75" s="1">
        <f t="shared" si="3500"/>
        <v>6.0302013422818797E-3</v>
      </c>
      <c r="JB75" s="1">
        <f t="shared" si="3501"/>
        <v>46.064773788123468</v>
      </c>
      <c r="JC75" s="1"/>
      <c r="JD75" s="1"/>
      <c r="JE75" s="1" t="s">
        <v>11</v>
      </c>
      <c r="JF75" s="3" t="s">
        <v>36</v>
      </c>
      <c r="JG75" s="3">
        <v>36</v>
      </c>
      <c r="JH75" s="1">
        <v>10</v>
      </c>
      <c r="JI75" s="1">
        <v>0.184</v>
      </c>
      <c r="JJ75" s="1">
        <f t="shared" si="3502"/>
        <v>0.127</v>
      </c>
      <c r="JK75" s="1">
        <f t="shared" si="3503"/>
        <v>4.5317725752508364</v>
      </c>
      <c r="JL75" s="1">
        <f t="shared" si="3504"/>
        <v>6.7976588628762546E-3</v>
      </c>
      <c r="JM75" s="1">
        <f t="shared" si="3505"/>
        <v>51.927390153897456</v>
      </c>
      <c r="JN75" s="1"/>
      <c r="JO75" s="1"/>
      <c r="JP75" s="1" t="s">
        <v>11</v>
      </c>
      <c r="JQ75" s="1" t="s">
        <v>37</v>
      </c>
      <c r="JR75" s="1">
        <v>37</v>
      </c>
      <c r="JS75" s="1">
        <v>10</v>
      </c>
      <c r="JT75" s="1">
        <v>0.19700000000000001</v>
      </c>
      <c r="JU75" s="1">
        <f t="shared" si="3506"/>
        <v>0.13900000000000001</v>
      </c>
      <c r="JV75" s="1">
        <f t="shared" si="3507"/>
        <v>4.8996655518394654</v>
      </c>
      <c r="JW75" s="1">
        <f t="shared" si="3508"/>
        <v>7.3494983277591986E-3</v>
      </c>
      <c r="JX75" s="1">
        <f t="shared" si="3509"/>
        <v>56.142897841667732</v>
      </c>
      <c r="JY75" s="1"/>
      <c r="JZ75" s="1"/>
      <c r="KA75" s="1" t="s">
        <v>11</v>
      </c>
      <c r="KB75" s="1" t="s">
        <v>38</v>
      </c>
      <c r="KC75" s="1">
        <v>38</v>
      </c>
      <c r="KD75" s="1">
        <v>10</v>
      </c>
      <c r="KE75" s="1">
        <v>0.20799999999999999</v>
      </c>
      <c r="KF75" s="1">
        <f t="shared" si="3510"/>
        <v>0.14699999999999999</v>
      </c>
      <c r="KG75" s="1">
        <f t="shared" si="3511"/>
        <v>5.0501672240802673</v>
      </c>
      <c r="KH75" s="1">
        <f t="shared" si="3512"/>
        <v>7.5752508361204007E-3</v>
      </c>
      <c r="KI75" s="1">
        <f t="shared" si="3513"/>
        <v>57.867423713937377</v>
      </c>
      <c r="KJ75" s="1"/>
      <c r="KK75" s="1"/>
      <c r="KL75" s="1" t="s">
        <v>11</v>
      </c>
      <c r="KM75" s="1" t="s">
        <v>39</v>
      </c>
      <c r="KN75" s="1">
        <v>39</v>
      </c>
      <c r="KO75" s="1">
        <v>10</v>
      </c>
      <c r="KP75" s="1">
        <v>0.22</v>
      </c>
      <c r="KQ75" s="1">
        <f t="shared" si="3514"/>
        <v>0.157</v>
      </c>
      <c r="KR75" s="1">
        <f t="shared" si="3515"/>
        <v>5.4362416107382554</v>
      </c>
      <c r="KS75" s="1">
        <f t="shared" si="3516"/>
        <v>8.154362416107383E-3</v>
      </c>
      <c r="KT75" s="1">
        <f t="shared" si="3517"/>
        <v>62.291263386277144</v>
      </c>
      <c r="KU75" s="1"/>
      <c r="KV75" s="1"/>
      <c r="KW75" s="1" t="s">
        <v>11</v>
      </c>
      <c r="KX75" s="1" t="s">
        <v>40</v>
      </c>
      <c r="KY75" s="1">
        <v>42</v>
      </c>
      <c r="KZ75" s="1">
        <v>10</v>
      </c>
      <c r="LA75" s="1">
        <v>0.24299999999999999</v>
      </c>
      <c r="LB75" s="1">
        <f t="shared" si="3518"/>
        <v>0.17799999999999999</v>
      </c>
      <c r="LC75" s="1">
        <f t="shared" si="3519"/>
        <v>6.3053691275167782</v>
      </c>
      <c r="LD75" s="1">
        <f t="shared" si="3520"/>
        <v>9.4580536912751683E-3</v>
      </c>
      <c r="LE75" s="1">
        <f t="shared" si="3521"/>
        <v>72.25017524865109</v>
      </c>
      <c r="LF75" s="1"/>
      <c r="LG75" s="1"/>
      <c r="LH75" s="1" t="s">
        <v>11</v>
      </c>
      <c r="LI75" s="1" t="s">
        <v>41</v>
      </c>
      <c r="LJ75" s="1">
        <v>43</v>
      </c>
      <c r="LK75" s="1">
        <v>10</v>
      </c>
      <c r="LL75" s="1">
        <v>5.0999999999999997E-2</v>
      </c>
      <c r="LM75" s="1">
        <f t="shared" si="3522"/>
        <v>1.3999999999999999E-2</v>
      </c>
      <c r="LN75" s="1">
        <f t="shared" si="3523"/>
        <v>-0.15202702702702703</v>
      </c>
      <c r="LO75" s="1">
        <f t="shared" si="3524"/>
        <v>-2.2804054054054054E-4</v>
      </c>
      <c r="LP75" s="1">
        <f t="shared" si="3525"/>
        <v>-1.7420041750291468</v>
      </c>
      <c r="LQ75" s="1"/>
      <c r="LR75" s="1"/>
      <c r="LS75" s="1" t="s">
        <v>11</v>
      </c>
      <c r="LT75" s="1" t="s">
        <v>42</v>
      </c>
      <c r="LU75" s="1">
        <v>44</v>
      </c>
      <c r="LV75" s="1">
        <v>10</v>
      </c>
      <c r="LW75" s="1">
        <v>7.0000000000000007E-2</v>
      </c>
      <c r="LX75" s="1">
        <f t="shared" si="3526"/>
        <v>2.700000000000001E-2</v>
      </c>
      <c r="LY75" s="1">
        <f t="shared" si="4250"/>
        <v>-0.61209964412811368</v>
      </c>
      <c r="LZ75" s="1">
        <f t="shared" si="3527"/>
        <v>-9.1814946619217053E-4</v>
      </c>
      <c r="MA75" s="1">
        <f t="shared" si="3528"/>
        <v>-7.013753780868635</v>
      </c>
      <c r="MB75" s="1"/>
      <c r="MC75" s="1"/>
      <c r="MD75" s="1" t="s">
        <v>11</v>
      </c>
      <c r="ME75" s="1" t="s">
        <v>43</v>
      </c>
      <c r="MF75" s="1">
        <v>46</v>
      </c>
      <c r="MG75" s="1">
        <v>10</v>
      </c>
      <c r="MH75" s="1">
        <v>9.7000000000000003E-2</v>
      </c>
      <c r="MI75" s="1">
        <f t="shared" si="3529"/>
        <v>4.5000000000000005E-2</v>
      </c>
      <c r="MJ75" s="1">
        <f t="shared" si="3530"/>
        <v>0.78305084745762732</v>
      </c>
      <c r="MK75" s="1">
        <f t="shared" si="3531"/>
        <v>1.174576271186441E-3</v>
      </c>
      <c r="ML75" s="1">
        <f t="shared" si="3532"/>
        <v>8.9726009394947628</v>
      </c>
      <c r="MM75" s="1"/>
      <c r="MN75" s="1"/>
      <c r="MO75" s="1" t="s">
        <v>11</v>
      </c>
      <c r="MP75" s="1" t="s">
        <v>44</v>
      </c>
      <c r="MQ75" s="1">
        <v>52</v>
      </c>
      <c r="MR75" s="1">
        <v>10</v>
      </c>
      <c r="MS75" s="1">
        <v>0.13600000000000001</v>
      </c>
      <c r="MT75" s="1">
        <f t="shared" si="3533"/>
        <v>7.3000000000000009E-2</v>
      </c>
      <c r="MU75" s="1">
        <f t="shared" si="3534"/>
        <v>1.9191919191919196</v>
      </c>
      <c r="MV75" s="1">
        <f t="shared" si="3535"/>
        <v>2.8787878787878795E-3</v>
      </c>
      <c r="MW75" s="1">
        <f t="shared" si="3536"/>
        <v>21.991091987348877</v>
      </c>
      <c r="MX75" s="1"/>
      <c r="MY75" s="1"/>
      <c r="MZ75" s="1" t="s">
        <v>11</v>
      </c>
      <c r="NA75" s="1" t="s">
        <v>45</v>
      </c>
      <c r="NB75" s="1">
        <v>53</v>
      </c>
      <c r="NC75" s="1">
        <v>10</v>
      </c>
      <c r="ND75" s="1">
        <v>0.14599999999999999</v>
      </c>
      <c r="NE75" s="1">
        <f t="shared" si="3537"/>
        <v>5.2999999999999992E-2</v>
      </c>
      <c r="NF75" s="1">
        <f t="shared" si="3538"/>
        <v>1.0979729729729726</v>
      </c>
      <c r="NG75" s="1">
        <f t="shared" si="3539"/>
        <v>1.6469594594594589E-3</v>
      </c>
      <c r="NH75" s="1">
        <f t="shared" si="3540"/>
        <v>12.58114126409939</v>
      </c>
      <c r="NI75" s="1"/>
      <c r="NJ75" s="1"/>
      <c r="NK75" s="1" t="s">
        <v>11</v>
      </c>
      <c r="NL75" s="1" t="s">
        <v>46</v>
      </c>
      <c r="NM75" s="1">
        <v>56</v>
      </c>
      <c r="NN75" s="1">
        <v>10</v>
      </c>
      <c r="NO75" s="1">
        <v>0.16300000000000001</v>
      </c>
      <c r="NP75" s="1">
        <f t="shared" si="3541"/>
        <v>7.1000000000000008E-2</v>
      </c>
      <c r="NQ75" s="1">
        <f t="shared" si="3542"/>
        <v>1.7661016949152546</v>
      </c>
      <c r="NR75" s="1">
        <f t="shared" si="3543"/>
        <v>2.649152542372882E-3</v>
      </c>
      <c r="NS75" s="1">
        <f t="shared" si="3544"/>
        <v>20.236905149250092</v>
      </c>
      <c r="NT75" s="1"/>
      <c r="NU75" s="1"/>
      <c r="NV75" s="1" t="s">
        <v>11</v>
      </c>
      <c r="NW75" s="1" t="s">
        <v>47</v>
      </c>
      <c r="NX75" s="1">
        <v>57</v>
      </c>
      <c r="NY75" s="1">
        <v>10</v>
      </c>
      <c r="NZ75" s="1">
        <v>1.6E-2</v>
      </c>
      <c r="OA75" s="1">
        <f t="shared" si="3545"/>
        <v>2.8000000000000001E-2</v>
      </c>
      <c r="OB75" s="1">
        <f t="shared" si="3546"/>
        <v>1.6302250803858522</v>
      </c>
      <c r="OC75" s="1">
        <f t="shared" si="3547"/>
        <v>2.4453376205787786E-3</v>
      </c>
      <c r="OD75" s="1">
        <f t="shared" si="3548"/>
        <v>18.679960739905265</v>
      </c>
      <c r="OE75" s="1"/>
      <c r="OF75" s="1"/>
      <c r="OG75" s="1" t="s">
        <v>11</v>
      </c>
      <c r="OH75" s="1" t="s">
        <v>48</v>
      </c>
      <c r="OI75" s="1">
        <v>58</v>
      </c>
      <c r="OJ75" s="1">
        <v>10</v>
      </c>
      <c r="OK75" s="1">
        <v>2.8000000000000001E-2</v>
      </c>
      <c r="OL75" s="1">
        <f t="shared" si="3549"/>
        <v>0.04</v>
      </c>
      <c r="OM75" s="1">
        <f t="shared" si="3550"/>
        <v>2.0161290322580645</v>
      </c>
      <c r="ON75" s="1">
        <f t="shared" si="3551"/>
        <v>3.0241935483870967E-3</v>
      </c>
      <c r="OO75" s="1">
        <f t="shared" si="3552"/>
        <v>23.101847482465388</v>
      </c>
      <c r="OP75" s="1"/>
      <c r="OQ75" s="1"/>
      <c r="OR75" s="1" t="s">
        <v>11</v>
      </c>
      <c r="OS75" s="1" t="s">
        <v>49</v>
      </c>
      <c r="OT75" s="1">
        <v>59</v>
      </c>
      <c r="OU75" s="1">
        <v>10</v>
      </c>
      <c r="OV75" s="1">
        <v>3.5999999999999997E-2</v>
      </c>
      <c r="OW75" s="1">
        <f t="shared" si="3553"/>
        <v>4.8000000000000001E-2</v>
      </c>
      <c r="OX75" s="1">
        <f t="shared" si="3554"/>
        <v>2.3451612903225807</v>
      </c>
      <c r="OY75" s="1">
        <f t="shared" si="3555"/>
        <v>3.5177419354838709E-3</v>
      </c>
      <c r="OZ75" s="1">
        <f t="shared" si="3556"/>
        <v>26.87206899160374</v>
      </c>
      <c r="PA75" s="1"/>
      <c r="PB75" s="1"/>
      <c r="PC75" s="1" t="s">
        <v>11</v>
      </c>
      <c r="PD75" s="1" t="s">
        <v>50</v>
      </c>
      <c r="PE75" s="1">
        <v>60</v>
      </c>
      <c r="PF75" s="1">
        <v>10</v>
      </c>
      <c r="PG75" s="1">
        <v>4.2999999999999997E-2</v>
      </c>
      <c r="PH75" s="1">
        <f t="shared" si="3557"/>
        <v>5.4999999999999993E-2</v>
      </c>
      <c r="PI75" s="1">
        <f t="shared" si="3558"/>
        <v>2.6161290322580641</v>
      </c>
      <c r="PJ75" s="1">
        <f t="shared" si="3559"/>
        <v>3.9241935483870964E-3</v>
      </c>
      <c r="PK75" s="1">
        <f t="shared" si="3560"/>
        <v>29.976957293247086</v>
      </c>
      <c r="PL75" s="1"/>
      <c r="PM75" s="1"/>
      <c r="PN75" s="1" t="s">
        <v>11</v>
      </c>
      <c r="PO75" s="1" t="s">
        <v>51</v>
      </c>
      <c r="PP75" s="1">
        <v>63</v>
      </c>
      <c r="PQ75" s="1">
        <v>10</v>
      </c>
      <c r="PR75" s="1">
        <v>7.0000000000000007E-2</v>
      </c>
      <c r="PS75" s="1">
        <f t="shared" si="3561"/>
        <v>8.4000000000000005E-2</v>
      </c>
      <c r="PT75" s="1">
        <f t="shared" si="3562"/>
        <v>3.5695792880258903</v>
      </c>
      <c r="PU75" s="1">
        <f t="shared" si="3563"/>
        <v>5.3543689320388358E-3</v>
      </c>
      <c r="PV75" s="1">
        <f t="shared" si="3564"/>
        <v>40.902082639116593</v>
      </c>
      <c r="PW75" s="1"/>
      <c r="PX75" s="1"/>
      <c r="PY75" s="1" t="s">
        <v>11</v>
      </c>
      <c r="PZ75" s="1" t="s">
        <v>52</v>
      </c>
      <c r="QA75" s="1">
        <v>64</v>
      </c>
      <c r="QB75" s="1">
        <v>10</v>
      </c>
      <c r="QC75" s="1">
        <v>7.2999999999999995E-2</v>
      </c>
      <c r="QD75" s="1">
        <f t="shared" si="3565"/>
        <v>7.3999999999999996E-2</v>
      </c>
      <c r="QE75" s="1">
        <f t="shared" si="3566"/>
        <v>3.2161290322580642</v>
      </c>
      <c r="QF75" s="1">
        <f t="shared" si="3567"/>
        <v>4.8241935483870962E-3</v>
      </c>
      <c r="QG75" s="1">
        <f t="shared" si="3568"/>
        <v>36.852067104028784</v>
      </c>
      <c r="QH75" s="1"/>
      <c r="QI75" s="1"/>
      <c r="QJ75" s="1" t="s">
        <v>11</v>
      </c>
      <c r="QK75" s="1" t="s">
        <v>53</v>
      </c>
      <c r="QL75" s="1">
        <v>65</v>
      </c>
      <c r="QM75" s="1">
        <v>10</v>
      </c>
      <c r="QN75" s="1">
        <v>8.4000000000000005E-2</v>
      </c>
      <c r="QO75" s="1">
        <f t="shared" si="3569"/>
        <v>8.6000000000000007E-2</v>
      </c>
      <c r="QP75" s="1">
        <f t="shared" si="3570"/>
        <v>3.6019417475728157</v>
      </c>
      <c r="QQ75" s="1">
        <f t="shared" si="3571"/>
        <v>5.4029126213592238E-3</v>
      </c>
      <c r="QR75" s="1">
        <f t="shared" si="3572"/>
        <v>41.272908411003407</v>
      </c>
      <c r="QS75" s="1"/>
      <c r="QT75" s="1"/>
      <c r="QU75" s="1" t="s">
        <v>11</v>
      </c>
      <c r="QV75" s="1" t="s">
        <v>54</v>
      </c>
      <c r="QW75" s="1">
        <v>66</v>
      </c>
      <c r="QX75" s="1">
        <v>10</v>
      </c>
      <c r="QY75" s="1">
        <v>0.09</v>
      </c>
      <c r="QZ75" s="1">
        <f t="shared" si="3573"/>
        <v>8.8999999999999996E-2</v>
      </c>
      <c r="RA75" s="1">
        <f t="shared" si="3574"/>
        <v>3.7532051282051282</v>
      </c>
      <c r="RB75" s="1">
        <f t="shared" si="3575"/>
        <v>5.6298076923076926E-3</v>
      </c>
      <c r="RC75" s="1">
        <f t="shared" si="3576"/>
        <v>43.006162331332106</v>
      </c>
      <c r="RD75" s="1"/>
      <c r="RE75" s="1"/>
      <c r="RF75" s="1" t="s">
        <v>11</v>
      </c>
      <c r="RG75" s="1" t="s">
        <v>55</v>
      </c>
      <c r="RH75" s="1">
        <v>67</v>
      </c>
      <c r="RI75" s="1">
        <v>10</v>
      </c>
      <c r="RJ75" s="1">
        <v>0.10100000000000001</v>
      </c>
      <c r="RK75" s="1">
        <f t="shared" si="3577"/>
        <v>0.10200000000000001</v>
      </c>
      <c r="RL75" s="1">
        <f t="shared" si="3578"/>
        <v>4.1538461538461542</v>
      </c>
      <c r="RM75" s="1">
        <f t="shared" si="3579"/>
        <v>6.2307692307692316E-3</v>
      </c>
      <c r="RN75" s="1">
        <f t="shared" si="3580"/>
        <v>47.596914074642541</v>
      </c>
      <c r="RO75" s="1"/>
      <c r="RP75" s="1"/>
      <c r="RQ75" s="1" t="s">
        <v>11</v>
      </c>
      <c r="RR75" s="1" t="s">
        <v>56</v>
      </c>
      <c r="RS75" s="1">
        <v>70</v>
      </c>
      <c r="RT75" s="1">
        <v>10</v>
      </c>
      <c r="RU75" s="1">
        <v>0.11899999999999999</v>
      </c>
      <c r="RV75" s="1">
        <f t="shared" si="3581"/>
        <v>0.11299999999999999</v>
      </c>
      <c r="RW75" s="1">
        <f t="shared" si="3582"/>
        <v>4.4775641025641022</v>
      </c>
      <c r="RX75" s="1">
        <f t="shared" si="3583"/>
        <v>6.7163461538461535E-3</v>
      </c>
      <c r="RY75" s="1">
        <f t="shared" si="3584"/>
        <v>51.306241483237358</v>
      </c>
      <c r="RZ75" s="1"/>
      <c r="SA75" s="1"/>
      <c r="SB75" s="2" t="s">
        <v>11</v>
      </c>
      <c r="SC75" s="1" t="s">
        <v>57</v>
      </c>
      <c r="SD75" s="1">
        <v>71</v>
      </c>
      <c r="SE75" s="2">
        <v>10</v>
      </c>
      <c r="SF75" s="1">
        <v>0.03</v>
      </c>
      <c r="SG75" s="1">
        <f t="shared" si="3585"/>
        <v>2.5999999999999999E-2</v>
      </c>
      <c r="SH75" s="1">
        <f t="shared" si="3586"/>
        <v>1.6438356164383561</v>
      </c>
      <c r="SI75" s="1">
        <f t="shared" si="3587"/>
        <v>2.4657534246575342E-3</v>
      </c>
      <c r="SJ75" s="1">
        <f t="shared" si="3588"/>
        <v>18.835917289812876</v>
      </c>
      <c r="SK75" s="1"/>
      <c r="SL75" s="1"/>
      <c r="SM75" s="2" t="s">
        <v>11</v>
      </c>
      <c r="SN75" s="1" t="s">
        <v>58</v>
      </c>
      <c r="SO75" s="1">
        <v>72</v>
      </c>
      <c r="SP75" s="2">
        <v>10</v>
      </c>
      <c r="SQ75" s="1">
        <v>4.3999999999999997E-2</v>
      </c>
      <c r="SR75" s="1">
        <f t="shared" si="3589"/>
        <v>3.7999999999999999E-2</v>
      </c>
      <c r="SS75" s="1">
        <f t="shared" si="3590"/>
        <v>1.9828178694158076</v>
      </c>
      <c r="ST75" s="1">
        <f t="shared" si="3591"/>
        <v>2.9742268041237116E-3</v>
      </c>
      <c r="SU75" s="1">
        <f t="shared" si="3592"/>
        <v>22.720150978356475</v>
      </c>
      <c r="SV75" s="1"/>
      <c r="SW75" s="1"/>
      <c r="SX75" s="2" t="s">
        <v>11</v>
      </c>
      <c r="SY75" s="1" t="s">
        <v>59</v>
      </c>
      <c r="SZ75" s="1">
        <v>73</v>
      </c>
      <c r="TA75" s="2">
        <v>10</v>
      </c>
      <c r="TB75" s="1">
        <v>5.7000000000000002E-2</v>
      </c>
      <c r="TC75" s="1">
        <f t="shared" si="3593"/>
        <v>5.1000000000000004E-2</v>
      </c>
      <c r="TD75" s="1">
        <f t="shared" si="3594"/>
        <v>2.3724137931034481</v>
      </c>
      <c r="TE75" s="1">
        <f t="shared" si="3595"/>
        <v>3.5586206896551721E-3</v>
      </c>
      <c r="TF75" s="1">
        <f t="shared" si="3596"/>
        <v>27.184342240332235</v>
      </c>
      <c r="TG75" s="1"/>
      <c r="TH75" s="1"/>
      <c r="TI75" s="2" t="s">
        <v>11</v>
      </c>
      <c r="TJ75" s="1" t="s">
        <v>60</v>
      </c>
      <c r="TK75" s="1">
        <v>74</v>
      </c>
      <c r="TL75" s="2">
        <v>10</v>
      </c>
      <c r="TM75" s="1">
        <v>6.2E-2</v>
      </c>
      <c r="TN75" s="1">
        <f t="shared" si="3597"/>
        <v>5.6000000000000001E-2</v>
      </c>
      <c r="TO75" s="1">
        <f t="shared" si="3598"/>
        <v>2.5429553264604809</v>
      </c>
      <c r="TP75" s="1">
        <f t="shared" si="3599"/>
        <v>3.8144329896907217E-3</v>
      </c>
      <c r="TQ75" s="1">
        <f t="shared" si="3600"/>
        <v>29.138495188880054</v>
      </c>
      <c r="TR75" s="1"/>
      <c r="TS75" s="1"/>
      <c r="TT75" s="2" t="s">
        <v>11</v>
      </c>
      <c r="TU75" s="1" t="s">
        <v>61</v>
      </c>
      <c r="TV75" s="1">
        <v>77</v>
      </c>
      <c r="TW75" s="2">
        <v>10</v>
      </c>
      <c r="TX75" s="1">
        <v>8.5000000000000006E-2</v>
      </c>
      <c r="TY75" s="1">
        <f t="shared" si="3601"/>
        <v>7.6000000000000012E-2</v>
      </c>
      <c r="TZ75" s="1">
        <f t="shared" si="3602"/>
        <v>3.202749140893471</v>
      </c>
      <c r="UA75" s="1">
        <f t="shared" si="3603"/>
        <v>4.8041237113402068E-3</v>
      </c>
      <c r="UB75" s="1">
        <f t="shared" si="3604"/>
        <v>36.698753400048936</v>
      </c>
      <c r="UC75" s="1"/>
      <c r="UD75" s="1"/>
      <c r="UE75" s="2" t="s">
        <v>11</v>
      </c>
      <c r="UF75" s="1" t="s">
        <v>62</v>
      </c>
      <c r="UG75" s="1">
        <v>78</v>
      </c>
      <c r="UH75" s="2">
        <v>10</v>
      </c>
      <c r="UI75" s="1">
        <v>8.7999999999999995E-2</v>
      </c>
      <c r="UJ75" s="1">
        <f t="shared" si="3605"/>
        <v>7.9999999999999988E-2</v>
      </c>
      <c r="UK75" s="1">
        <f t="shared" si="3606"/>
        <v>2.9307958477508644</v>
      </c>
      <c r="UL75" s="1">
        <f t="shared" si="3607"/>
        <v>4.3961937716262963E-3</v>
      </c>
      <c r="UM75" s="1">
        <f t="shared" si="3608"/>
        <v>33.582572143783722</v>
      </c>
      <c r="UN75" s="1"/>
      <c r="UO75" s="1"/>
      <c r="UP75" s="2" t="s">
        <v>11</v>
      </c>
      <c r="UQ75" s="1" t="s">
        <v>63</v>
      </c>
      <c r="UR75" s="1">
        <v>79</v>
      </c>
      <c r="US75" s="2">
        <v>10</v>
      </c>
      <c r="UT75" s="1">
        <v>9.4E-2</v>
      </c>
      <c r="UU75" s="1">
        <f t="shared" si="3609"/>
        <v>8.5000000000000006E-2</v>
      </c>
      <c r="UV75" s="1">
        <f t="shared" si="3610"/>
        <v>3.5034482758620693</v>
      </c>
      <c r="UW75" s="1">
        <f t="shared" si="3611"/>
        <v>5.2551724137931037E-3</v>
      </c>
      <c r="UX75" s="1">
        <f t="shared" si="3612"/>
        <v>40.144319354909236</v>
      </c>
      <c r="UY75" s="1"/>
      <c r="UZ75" s="1"/>
      <c r="VA75" s="2" t="s">
        <v>11</v>
      </c>
      <c r="VB75" s="1" t="s">
        <v>64</v>
      </c>
      <c r="VC75" s="1">
        <v>80</v>
      </c>
      <c r="VD75" s="2">
        <v>10</v>
      </c>
      <c r="VE75" s="1">
        <v>0.10199999999999999</v>
      </c>
      <c r="VF75" s="1">
        <f t="shared" si="3613"/>
        <v>9.1999999999999998E-2</v>
      </c>
      <c r="VG75" s="1">
        <f t="shared" si="2764"/>
        <v>3.7172413793103449</v>
      </c>
      <c r="VH75" s="1">
        <f t="shared" si="3614"/>
        <v>5.5758620689655173E-3</v>
      </c>
      <c r="VI75" s="1">
        <f t="shared" si="3615"/>
        <v>42.59407112656708</v>
      </c>
      <c r="VJ75" s="1"/>
      <c r="VK75" s="1"/>
      <c r="VL75" s="2" t="s">
        <v>11</v>
      </c>
      <c r="VM75" s="1" t="s">
        <v>65</v>
      </c>
      <c r="VN75" s="1">
        <v>84</v>
      </c>
      <c r="VO75" s="2">
        <v>10</v>
      </c>
      <c r="VP75" s="1">
        <v>0.123</v>
      </c>
      <c r="VQ75" s="1">
        <f t="shared" si="3616"/>
        <v>0.111</v>
      </c>
      <c r="VR75" s="1">
        <f t="shared" si="3617"/>
        <v>4.3848797250859102</v>
      </c>
      <c r="VS75" s="1">
        <f t="shared" si="3618"/>
        <v>6.5773195876288656E-3</v>
      </c>
      <c r="VT75" s="1">
        <f t="shared" si="3619"/>
        <v>50.244216028393168</v>
      </c>
      <c r="VU75" s="1"/>
      <c r="VV75" s="1"/>
      <c r="VW75" s="2" t="s">
        <v>11</v>
      </c>
      <c r="VX75" s="1" t="s">
        <v>66</v>
      </c>
      <c r="VY75" s="1">
        <v>85</v>
      </c>
      <c r="VZ75" s="2">
        <v>10</v>
      </c>
      <c r="WA75" s="1">
        <v>4.1000000000000002E-2</v>
      </c>
      <c r="WB75" s="1">
        <f t="shared" si="3620"/>
        <v>3.6000000000000004E-2</v>
      </c>
      <c r="WC75" s="1">
        <f t="shared" si="3621"/>
        <v>1.4878048780487805</v>
      </c>
      <c r="WD75" s="1">
        <f t="shared" si="3622"/>
        <v>2.2317073170731705E-3</v>
      </c>
      <c r="WE75" s="1">
        <f t="shared" si="3623"/>
        <v>17.048036522670067</v>
      </c>
      <c r="WF75" s="1"/>
      <c r="WG75" s="1"/>
      <c r="WH75" s="2" t="s">
        <v>11</v>
      </c>
      <c r="WI75" s="1" t="s">
        <v>67</v>
      </c>
      <c r="WJ75" s="1">
        <v>86</v>
      </c>
      <c r="WK75" s="2">
        <v>10</v>
      </c>
      <c r="WL75" s="1">
        <v>5.2999999999999999E-2</v>
      </c>
      <c r="WM75" s="1">
        <f t="shared" si="3624"/>
        <v>4.4999999999999998E-2</v>
      </c>
      <c r="WN75" s="1">
        <f t="shared" si="3625"/>
        <v>1.7187499999999998</v>
      </c>
      <c r="WO75" s="1">
        <f t="shared" si="3626"/>
        <v>2.5781249999999997E-3</v>
      </c>
      <c r="WP75" s="1">
        <f t="shared" si="3627"/>
        <v>19.694324978801742</v>
      </c>
      <c r="WQ75" s="1"/>
      <c r="WR75" s="1"/>
      <c r="WS75" s="2" t="s">
        <v>11</v>
      </c>
      <c r="WT75" s="1" t="s">
        <v>68</v>
      </c>
      <c r="WU75" s="1">
        <v>87</v>
      </c>
      <c r="WV75" s="2">
        <v>10</v>
      </c>
      <c r="WW75" s="1">
        <v>0.06</v>
      </c>
      <c r="WX75" s="1">
        <f t="shared" si="3628"/>
        <v>5.2999999999999999E-2</v>
      </c>
      <c r="WY75" s="1">
        <f t="shared" si="3629"/>
        <v>1.9860627177700347</v>
      </c>
      <c r="WZ75" s="1">
        <f t="shared" si="3630"/>
        <v>2.9790940766550524E-3</v>
      </c>
      <c r="XA75" s="1">
        <f t="shared" si="3631"/>
        <v>22.757332126280886</v>
      </c>
      <c r="XB75" s="1"/>
      <c r="XC75" s="1"/>
      <c r="XD75" s="2" t="s">
        <v>11</v>
      </c>
      <c r="XE75" s="1" t="s">
        <v>69</v>
      </c>
      <c r="XF75" s="1">
        <v>88</v>
      </c>
      <c r="XG75" s="2">
        <v>10</v>
      </c>
      <c r="XH75" s="1">
        <v>7.0999999999999994E-2</v>
      </c>
      <c r="XI75" s="1">
        <f t="shared" si="3632"/>
        <v>6.1999999999999993E-2</v>
      </c>
      <c r="XJ75" s="1">
        <f t="shared" si="3633"/>
        <v>2.270833333333333</v>
      </c>
      <c r="XK75" s="1">
        <f t="shared" si="3634"/>
        <v>3.4062499999999996E-3</v>
      </c>
      <c r="XL75" s="1">
        <f t="shared" si="3635"/>
        <v>26.020380881083511</v>
      </c>
      <c r="XM75" s="1"/>
      <c r="XN75" s="1"/>
      <c r="XO75" s="2" t="s">
        <v>11</v>
      </c>
      <c r="XP75" s="1" t="s">
        <v>70</v>
      </c>
      <c r="XQ75" s="1">
        <v>91</v>
      </c>
      <c r="XR75" s="2">
        <v>10</v>
      </c>
      <c r="XS75" s="1">
        <v>9.2999999999999999E-2</v>
      </c>
      <c r="XT75" s="1">
        <f t="shared" si="3636"/>
        <v>8.2000000000000003E-2</v>
      </c>
      <c r="XU75" s="1">
        <f t="shared" si="3637"/>
        <v>2.9584775086505193</v>
      </c>
      <c r="XV75" s="1">
        <f t="shared" si="3638"/>
        <v>4.4377162629757787E-3</v>
      </c>
      <c r="XW75" s="1">
        <f t="shared" si="3639"/>
        <v>33.89976290783364</v>
      </c>
      <c r="XX75" s="1"/>
      <c r="XY75" s="1"/>
      <c r="XZ75" s="2" t="s">
        <v>11</v>
      </c>
      <c r="YA75" s="1" t="s">
        <v>71</v>
      </c>
      <c r="YB75" s="1">
        <v>92</v>
      </c>
      <c r="YC75" s="2">
        <v>10</v>
      </c>
      <c r="YD75" s="1">
        <v>9.7000000000000003E-2</v>
      </c>
      <c r="YE75" s="1">
        <f t="shared" si="3640"/>
        <v>8.6000000000000007E-2</v>
      </c>
      <c r="YF75" s="1">
        <f t="shared" si="3641"/>
        <v>3.2096219931271479</v>
      </c>
      <c r="YG75" s="1">
        <f t="shared" si="3642"/>
        <v>4.8144329896907222E-3</v>
      </c>
      <c r="YH75" s="1">
        <f t="shared" si="3643"/>
        <v>36.777506089748613</v>
      </c>
      <c r="YI75" s="1"/>
      <c r="YJ75" s="1"/>
      <c r="YK75" s="2" t="s">
        <v>11</v>
      </c>
      <c r="YL75" s="1" t="s">
        <v>72</v>
      </c>
      <c r="YM75" s="1">
        <v>93</v>
      </c>
      <c r="YN75" s="2">
        <v>10</v>
      </c>
      <c r="YO75" s="1">
        <v>9.9000000000000005E-2</v>
      </c>
      <c r="YP75" s="1">
        <f t="shared" si="3644"/>
        <v>8.8000000000000009E-2</v>
      </c>
      <c r="YQ75" s="1">
        <f t="shared" si="3645"/>
        <v>3.2354948805460753</v>
      </c>
      <c r="YR75" s="1">
        <f t="shared" si="3646"/>
        <v>4.8532423208191133E-3</v>
      </c>
      <c r="YS75" s="1">
        <f t="shared" si="3647"/>
        <v>37.073970993293813</v>
      </c>
      <c r="YT75" s="1"/>
      <c r="YU75" s="1"/>
      <c r="YV75" s="2" t="s">
        <v>11</v>
      </c>
      <c r="YW75" s="1" t="s">
        <v>73</v>
      </c>
      <c r="YX75" s="1">
        <v>94</v>
      </c>
      <c r="YY75" s="2">
        <v>10</v>
      </c>
      <c r="YZ75" s="1">
        <v>0.106</v>
      </c>
      <c r="ZA75" s="1">
        <f t="shared" si="3648"/>
        <v>9.2999999999999999E-2</v>
      </c>
      <c r="ZB75" s="1">
        <f t="shared" si="3649"/>
        <v>3.360544217687075</v>
      </c>
      <c r="ZC75" s="1">
        <f t="shared" si="3650"/>
        <v>5.0408163265306125E-3</v>
      </c>
      <c r="ZD75" s="1">
        <f t="shared" si="3651"/>
        <v>38.506850867643536</v>
      </c>
      <c r="ZE75" s="1"/>
      <c r="ZF75" s="1"/>
      <c r="ZG75" s="2" t="s">
        <v>11</v>
      </c>
      <c r="ZH75" s="1" t="s">
        <v>74</v>
      </c>
      <c r="ZI75" s="1">
        <v>95</v>
      </c>
      <c r="ZJ75" s="2">
        <v>10</v>
      </c>
      <c r="ZK75" s="1">
        <v>0.107</v>
      </c>
      <c r="ZL75" s="1">
        <f t="shared" si="3652"/>
        <v>9.4E-2</v>
      </c>
      <c r="ZM75" s="1">
        <f t="shared" si="3653"/>
        <v>3.4149659863945581</v>
      </c>
      <c r="ZN75" s="1">
        <f t="shared" si="3654"/>
        <v>5.1224489795918373E-3</v>
      </c>
      <c r="ZO75" s="1">
        <f t="shared" si="3655"/>
        <v>39.130443594245051</v>
      </c>
      <c r="ZP75" s="1"/>
      <c r="ZQ75" s="1"/>
      <c r="ZR75" s="2" t="s">
        <v>11</v>
      </c>
      <c r="ZS75" s="1" t="s">
        <v>75</v>
      </c>
      <c r="ZT75" s="1">
        <v>99</v>
      </c>
      <c r="ZU75" s="2">
        <v>10</v>
      </c>
      <c r="ZV75" s="1">
        <v>0.124</v>
      </c>
      <c r="ZW75" s="1">
        <f t="shared" si="3656"/>
        <v>0.109</v>
      </c>
      <c r="ZX75" s="1">
        <f t="shared" si="3657"/>
        <v>3.8013698630136985</v>
      </c>
      <c r="ZY75" s="1">
        <f t="shared" si="3658"/>
        <v>5.7020547945205481E-3</v>
      </c>
      <c r="ZZ75" s="1">
        <f t="shared" si="3659"/>
        <v>43.558058732692274</v>
      </c>
      <c r="AAA75" s="1"/>
      <c r="AAB75" s="1"/>
      <c r="AAC75" s="2" t="s">
        <v>11</v>
      </c>
      <c r="AAD75" s="1" t="s">
        <v>76</v>
      </c>
      <c r="AAE75" s="1">
        <v>100</v>
      </c>
      <c r="AAF75" s="2">
        <v>10</v>
      </c>
      <c r="AAG75" s="1">
        <v>2.7E-2</v>
      </c>
      <c r="AAH75" s="1">
        <f t="shared" si="3660"/>
        <v>2.5000000000000001E-2</v>
      </c>
      <c r="AAI75" s="1">
        <f t="shared" si="3661"/>
        <v>1.7620689655172415</v>
      </c>
      <c r="AAJ75" s="1">
        <f t="shared" si="3662"/>
        <v>2.6431034482758621E-3</v>
      </c>
      <c r="AAK75" s="1">
        <f t="shared" si="3663"/>
        <v>20.190696053502577</v>
      </c>
      <c r="AAL75" s="1"/>
      <c r="AAM75" s="1"/>
      <c r="AAN75" s="2" t="s">
        <v>11</v>
      </c>
      <c r="AAO75" s="1" t="s">
        <v>77</v>
      </c>
      <c r="AAP75" s="1">
        <v>101</v>
      </c>
      <c r="AAQ75" s="2">
        <v>10</v>
      </c>
      <c r="AAR75" s="1">
        <v>4.4999999999999998E-2</v>
      </c>
      <c r="AAS75" s="1">
        <f t="shared" si="3664"/>
        <v>3.7999999999999999E-2</v>
      </c>
      <c r="AAT75" s="1">
        <f t="shared" si="3665"/>
        <v>2.0138408304498272</v>
      </c>
      <c r="AAU75" s="1">
        <f t="shared" si="3666"/>
        <v>3.0207612456747408E-3</v>
      </c>
      <c r="AAV75" s="1">
        <f t="shared" si="3667"/>
        <v>23.075628084630619</v>
      </c>
      <c r="AAW75" s="1"/>
      <c r="AAX75" s="1"/>
      <c r="AAY75" s="2" t="s">
        <v>11</v>
      </c>
      <c r="AAZ75" s="1" t="s">
        <v>78</v>
      </c>
      <c r="ABA75" s="1">
        <v>102</v>
      </c>
      <c r="ABB75" s="2">
        <v>10</v>
      </c>
      <c r="ABC75" s="1">
        <v>5.0999999999999997E-2</v>
      </c>
      <c r="ABD75" s="1">
        <f t="shared" si="3668"/>
        <v>4.3999999999999997E-2</v>
      </c>
      <c r="ABE75" s="1">
        <f t="shared" si="3669"/>
        <v>2.2689655172413792</v>
      </c>
      <c r="ABF75" s="1">
        <f t="shared" si="3670"/>
        <v>3.4034482758620688E-3</v>
      </c>
      <c r="ABG75" s="1">
        <f t="shared" si="3671"/>
        <v>25.998978479852632</v>
      </c>
      <c r="ABH75" s="1"/>
      <c r="ABI75" s="1"/>
      <c r="ABJ75" s="2" t="s">
        <v>11</v>
      </c>
      <c r="ABK75" s="1" t="s">
        <v>79</v>
      </c>
      <c r="ABL75" s="1">
        <v>112</v>
      </c>
      <c r="ABM75" s="2">
        <v>10</v>
      </c>
      <c r="ABN75" s="1">
        <v>9.8000000000000004E-2</v>
      </c>
      <c r="ABO75" s="1">
        <f t="shared" si="4251"/>
        <v>8.1000000000000003E-2</v>
      </c>
      <c r="ABP75" s="1">
        <f t="shared" si="3672"/>
        <v>3.6054421768707487</v>
      </c>
      <c r="ABQ75" s="1">
        <f t="shared" si="3673"/>
        <v>5.4081632653061231E-3</v>
      </c>
      <c r="ABR75" s="1">
        <f t="shared" si="3674"/>
        <v>41.313018137350355</v>
      </c>
      <c r="ABS75" s="1"/>
      <c r="ABT75" s="1"/>
      <c r="ABU75" s="2" t="s">
        <v>11</v>
      </c>
      <c r="ABV75" s="1" t="s">
        <v>80</v>
      </c>
      <c r="ABW75" s="1">
        <v>113</v>
      </c>
      <c r="ABX75" s="2">
        <v>10</v>
      </c>
      <c r="ABY75" s="1">
        <v>3.7999999999999999E-2</v>
      </c>
      <c r="ABZ75" s="1">
        <f t="shared" si="3675"/>
        <v>2.5000000000000001E-2</v>
      </c>
      <c r="ACA75" s="1">
        <f t="shared" si="3676"/>
        <v>0.5535714285714286</v>
      </c>
      <c r="ACB75" s="1">
        <f t="shared" si="3677"/>
        <v>8.3035714285714288E-4</v>
      </c>
      <c r="ACC75" s="1">
        <f t="shared" si="3678"/>
        <v>6.343107265899782</v>
      </c>
      <c r="ACD75" s="1"/>
      <c r="ACE75" s="1"/>
      <c r="ACF75" s="2" t="s">
        <v>11</v>
      </c>
      <c r="ACG75" s="1" t="s">
        <v>81</v>
      </c>
      <c r="ACH75" s="1">
        <v>114</v>
      </c>
      <c r="ACI75" s="2">
        <v>10</v>
      </c>
      <c r="ACJ75" s="1">
        <v>5.5E-2</v>
      </c>
      <c r="ACK75" s="1">
        <f t="shared" si="3679"/>
        <v>4.1000000000000002E-2</v>
      </c>
      <c r="ACL75" s="1">
        <f t="shared" si="3680"/>
        <v>1.0501792114695341</v>
      </c>
      <c r="ACM75" s="1">
        <f t="shared" si="3681"/>
        <v>1.5752688172043011E-3</v>
      </c>
      <c r="ACN75" s="1">
        <f t="shared" si="3682"/>
        <v>12.03349566642197</v>
      </c>
      <c r="ACO75" s="1"/>
      <c r="ACP75" s="1"/>
      <c r="ACQ75" s="2" t="s">
        <v>11</v>
      </c>
      <c r="ACR75" s="1" t="s">
        <v>82</v>
      </c>
      <c r="ACS75" s="1">
        <v>115</v>
      </c>
      <c r="ACT75" s="2">
        <v>10</v>
      </c>
      <c r="ACU75" s="1">
        <v>6.2E-2</v>
      </c>
      <c r="ACV75" s="1">
        <f t="shared" si="3683"/>
        <v>4.8000000000000001E-2</v>
      </c>
      <c r="ACW75" s="1">
        <f t="shared" si="3684"/>
        <v>1.3416370106761566</v>
      </c>
      <c r="ACX75" s="1">
        <f t="shared" si="3685"/>
        <v>2.012455516014235E-3</v>
      </c>
      <c r="ACY75" s="1">
        <f t="shared" si="3686"/>
        <v>15.373169624345794</v>
      </c>
      <c r="ACZ75" s="1"/>
      <c r="ADA75" s="1"/>
      <c r="ADB75" s="2" t="s">
        <v>11</v>
      </c>
      <c r="ADC75" s="1" t="s">
        <v>83</v>
      </c>
      <c r="ADD75" s="1">
        <v>116</v>
      </c>
      <c r="ADE75" s="2">
        <v>10</v>
      </c>
      <c r="ADF75" s="1">
        <v>7.6999999999999999E-2</v>
      </c>
      <c r="ADG75" s="1">
        <f t="shared" si="3687"/>
        <v>6.0999999999999999E-2</v>
      </c>
      <c r="ADH75" s="1">
        <f t="shared" si="3688"/>
        <v>1.8042704626334518</v>
      </c>
      <c r="ADI75" s="1">
        <f t="shared" si="3689"/>
        <v>2.706405693950178E-3</v>
      </c>
      <c r="ADJ75" s="1">
        <f t="shared" si="3690"/>
        <v>20.674262598258135</v>
      </c>
      <c r="ADK75" s="1"/>
      <c r="ADL75" s="1"/>
      <c r="ADM75" s="2" t="s">
        <v>11</v>
      </c>
      <c r="ADN75" s="1" t="s">
        <v>84</v>
      </c>
      <c r="ADO75" s="1">
        <v>119</v>
      </c>
      <c r="ADP75" s="2">
        <v>10</v>
      </c>
      <c r="ADQ75" s="1">
        <v>0.09</v>
      </c>
      <c r="ADR75" s="1">
        <f t="shared" si="3691"/>
        <v>7.2999999999999995E-2</v>
      </c>
      <c r="ADS75" s="1">
        <f t="shared" si="3692"/>
        <v>1.7194244604316546</v>
      </c>
      <c r="ADT75" s="1">
        <f t="shared" si="3693"/>
        <v>2.579136690647482E-3</v>
      </c>
      <c r="ADU75" s="1">
        <f t="shared" si="3694"/>
        <v>19.702053294686166</v>
      </c>
      <c r="ADV75" s="1"/>
      <c r="ADW75" s="1"/>
      <c r="ADX75" s="2" t="s">
        <v>11</v>
      </c>
      <c r="ADY75" s="1" t="s">
        <v>85</v>
      </c>
      <c r="ADZ75" s="1">
        <v>120</v>
      </c>
      <c r="AEA75" s="2">
        <v>10</v>
      </c>
      <c r="AEB75" s="1">
        <v>9.0999999999999998E-2</v>
      </c>
      <c r="AEC75" s="1">
        <f t="shared" si="3695"/>
        <v>7.3999999999999996E-2</v>
      </c>
      <c r="AED75" s="1">
        <f t="shared" si="3696"/>
        <v>1.7266187050359714</v>
      </c>
      <c r="AEE75" s="1">
        <f t="shared" si="3697"/>
        <v>2.5899280575539573E-3</v>
      </c>
      <c r="AEF75" s="1">
        <f t="shared" si="3698"/>
        <v>19.784488664120001</v>
      </c>
      <c r="AEG75" s="1"/>
      <c r="AEH75" s="1"/>
      <c r="AEI75" s="2" t="s">
        <v>11</v>
      </c>
      <c r="AEJ75" s="1" t="s">
        <v>86</v>
      </c>
      <c r="AEK75" s="1">
        <v>121</v>
      </c>
      <c r="AEL75" s="2">
        <v>10</v>
      </c>
      <c r="AEM75" s="1">
        <v>9.7000000000000003E-2</v>
      </c>
      <c r="AEN75" s="1">
        <f t="shared" si="3699"/>
        <v>7.9000000000000001E-2</v>
      </c>
      <c r="AEO75" s="1">
        <f t="shared" si="3700"/>
        <v>1.946043165467626</v>
      </c>
      <c r="AEP75" s="1">
        <f t="shared" si="3701"/>
        <v>2.919064748201439E-3</v>
      </c>
      <c r="AEQ75" s="1">
        <f t="shared" si="3702"/>
        <v>22.298767431851918</v>
      </c>
      <c r="AER75" s="1"/>
      <c r="AES75" s="1"/>
      <c r="AET75" s="2" t="s">
        <v>11</v>
      </c>
      <c r="AEU75" s="1" t="s">
        <v>87</v>
      </c>
      <c r="AEV75" s="1">
        <v>122</v>
      </c>
      <c r="AEW75" s="2">
        <v>10</v>
      </c>
      <c r="AEX75" s="1">
        <v>0.104</v>
      </c>
      <c r="AEY75" s="1">
        <f t="shared" si="3703"/>
        <v>8.6999999999999994E-2</v>
      </c>
      <c r="AEZ75" s="1">
        <f t="shared" si="3704"/>
        <v>2.1834532374100717</v>
      </c>
      <c r="AFA75" s="1">
        <f t="shared" si="3705"/>
        <v>3.2751798561151076E-3</v>
      </c>
      <c r="AFB75" s="1">
        <f t="shared" si="3706"/>
        <v>25.019134623168412</v>
      </c>
      <c r="AFC75" s="1"/>
      <c r="AFD75" s="1"/>
      <c r="AFE75" s="2" t="s">
        <v>11</v>
      </c>
      <c r="AFF75" s="1" t="s">
        <v>88</v>
      </c>
      <c r="AFG75" s="1">
        <v>123</v>
      </c>
      <c r="AFH75" s="2">
        <v>10</v>
      </c>
      <c r="AFI75" s="1">
        <v>0.106</v>
      </c>
      <c r="AFJ75" s="1">
        <f t="shared" si="3707"/>
        <v>8.8999999999999996E-2</v>
      </c>
      <c r="AFK75" s="1">
        <f t="shared" si="3708"/>
        <v>2.2517985611510789</v>
      </c>
      <c r="AFL75" s="1">
        <f t="shared" si="3709"/>
        <v>3.3776978417266183E-3</v>
      </c>
      <c r="AFM75" s="1">
        <f t="shared" si="3710"/>
        <v>25.802270632789828</v>
      </c>
      <c r="AFN75" s="1"/>
      <c r="AFO75" s="1"/>
      <c r="AFP75" s="2" t="s">
        <v>11</v>
      </c>
      <c r="AFQ75" s="1" t="s">
        <v>89</v>
      </c>
      <c r="AFR75" s="1">
        <v>126</v>
      </c>
      <c r="AFS75" s="2">
        <v>10</v>
      </c>
      <c r="AFT75" s="1">
        <v>0.11799999999999999</v>
      </c>
      <c r="AFU75" s="1">
        <f t="shared" si="3711"/>
        <v>9.9999999999999992E-2</v>
      </c>
      <c r="AFV75" s="1">
        <f t="shared" si="3712"/>
        <v>2.7971530249110317</v>
      </c>
      <c r="AFW75" s="1">
        <f t="shared" si="3713"/>
        <v>4.1957295373665476E-3</v>
      </c>
      <c r="AFX75" s="1">
        <f t="shared" si="3714"/>
        <v>32.051223673039239</v>
      </c>
      <c r="AFY75" s="1"/>
      <c r="AFZ75" s="1"/>
      <c r="AGA75" s="2" t="s">
        <v>11</v>
      </c>
      <c r="AGB75" s="1" t="s">
        <v>90</v>
      </c>
      <c r="AGC75" s="1">
        <v>127</v>
      </c>
      <c r="AGD75" s="2">
        <v>10</v>
      </c>
      <c r="AGE75" s="1">
        <v>0.05</v>
      </c>
      <c r="AGF75" s="1">
        <f t="shared" si="3715"/>
        <v>3.5000000000000003E-2</v>
      </c>
      <c r="AGG75" s="1">
        <f t="shared" si="3716"/>
        <v>1.4175084175084176</v>
      </c>
      <c r="AGH75" s="1">
        <f t="shared" si="3717"/>
        <v>2.1262626262626262E-3</v>
      </c>
      <c r="AGI75" s="1">
        <f t="shared" si="3718"/>
        <v>16.242543380129604</v>
      </c>
      <c r="AGJ75" s="1"/>
      <c r="AGK75" s="1"/>
      <c r="AGL75" s="2" t="s">
        <v>11</v>
      </c>
      <c r="AGM75" s="1" t="s">
        <v>91</v>
      </c>
      <c r="AGN75" s="1">
        <v>128</v>
      </c>
      <c r="AGO75" s="2">
        <v>10</v>
      </c>
      <c r="AGP75" s="1">
        <v>5.8999999999999997E-2</v>
      </c>
      <c r="AGQ75" s="1">
        <f t="shared" si="3719"/>
        <v>4.3999999999999997E-2</v>
      </c>
      <c r="AGR75" s="1">
        <f t="shared" si="3720"/>
        <v>1.7525083612040133</v>
      </c>
      <c r="AGS75" s="1">
        <f t="shared" si="3721"/>
        <v>2.62876254180602E-3</v>
      </c>
      <c r="AGT75" s="1">
        <f t="shared" si="3722"/>
        <v>20.081145712651118</v>
      </c>
      <c r="AGU75" s="1"/>
      <c r="AGV75" s="1"/>
      <c r="AGW75" s="2" t="s">
        <v>11</v>
      </c>
      <c r="AGX75" s="1" t="s">
        <v>92</v>
      </c>
      <c r="AGY75" s="1">
        <v>129</v>
      </c>
      <c r="AGZ75" s="2">
        <v>10</v>
      </c>
      <c r="AHA75" s="1">
        <v>6.0999999999999999E-2</v>
      </c>
      <c r="AHB75" s="1">
        <f t="shared" si="3723"/>
        <v>4.7E-2</v>
      </c>
      <c r="AHC75" s="1">
        <f t="shared" si="3724"/>
        <v>1.9401993355481728</v>
      </c>
      <c r="AHD75" s="1">
        <f t="shared" si="3725"/>
        <v>2.9102990033222594E-3</v>
      </c>
      <c r="AHE75" s="1">
        <f t="shared" si="3726"/>
        <v>22.231805811165632</v>
      </c>
      <c r="AHF75" s="1"/>
      <c r="AHG75" s="1"/>
      <c r="AHH75" s="2" t="s">
        <v>11</v>
      </c>
      <c r="AHI75" s="1" t="s">
        <v>93</v>
      </c>
      <c r="AHJ75" s="1">
        <v>130</v>
      </c>
      <c r="AHK75" s="2">
        <v>10</v>
      </c>
      <c r="AHL75" s="1">
        <v>7.0000000000000007E-2</v>
      </c>
      <c r="AHM75" s="1">
        <f t="shared" si="3727"/>
        <v>5.6000000000000008E-2</v>
      </c>
      <c r="AHN75" s="1">
        <f t="shared" si="3728"/>
        <v>2.2374581939799336</v>
      </c>
      <c r="AHO75" s="1">
        <f t="shared" si="3729"/>
        <v>3.3561872909699006E-3</v>
      </c>
      <c r="AHP75" s="1">
        <f t="shared" si="3730"/>
        <v>25.637951301075574</v>
      </c>
      <c r="AHQ75" s="1"/>
      <c r="AHR75" s="1"/>
      <c r="AHS75" s="2" t="s">
        <v>11</v>
      </c>
      <c r="AHT75" s="1" t="s">
        <v>94</v>
      </c>
      <c r="AHU75" s="1">
        <v>133</v>
      </c>
      <c r="AHV75" s="2">
        <v>10</v>
      </c>
      <c r="AHW75" s="1">
        <v>9.8000000000000004E-2</v>
      </c>
      <c r="AHX75" s="1">
        <f t="shared" si="3731"/>
        <v>8.2000000000000003E-2</v>
      </c>
      <c r="AHY75" s="1">
        <f t="shared" si="3732"/>
        <v>3.1196013289036548</v>
      </c>
      <c r="AHZ75" s="1">
        <f t="shared" si="3733"/>
        <v>4.6794019933554826E-3</v>
      </c>
      <c r="AIA75" s="1">
        <f t="shared" si="3734"/>
        <v>35.746002836788577</v>
      </c>
      <c r="AIB75" s="1"/>
      <c r="AIC75" s="1"/>
      <c r="AID75" s="2" t="s">
        <v>11</v>
      </c>
      <c r="AIE75" s="1" t="s">
        <v>95</v>
      </c>
      <c r="AIF75" s="1">
        <v>134</v>
      </c>
      <c r="AIG75" s="2">
        <v>10</v>
      </c>
      <c r="AIH75" s="1">
        <v>9.2999999999999999E-2</v>
      </c>
      <c r="AII75" s="1">
        <f t="shared" si="3735"/>
        <v>7.5999999999999998E-2</v>
      </c>
      <c r="AIJ75" s="1">
        <f t="shared" si="3736"/>
        <v>2.9069767441860463</v>
      </c>
      <c r="AIK75" s="1">
        <f t="shared" si="3737"/>
        <v>4.3604651162790697E-3</v>
      </c>
      <c r="AIL75" s="1">
        <f t="shared" si="3738"/>
        <v>33.309640556112882</v>
      </c>
      <c r="AIM75" s="1"/>
      <c r="AIN75" s="1"/>
      <c r="AIO75" s="2" t="s">
        <v>11</v>
      </c>
      <c r="AIP75" s="1" t="s">
        <v>96</v>
      </c>
      <c r="AIQ75" s="1">
        <v>135</v>
      </c>
      <c r="AIR75" s="2">
        <v>10</v>
      </c>
      <c r="AIS75" s="1">
        <v>9.5000000000000001E-2</v>
      </c>
      <c r="AIT75" s="1">
        <f t="shared" si="3739"/>
        <v>8.1000000000000003E-2</v>
      </c>
      <c r="AIU75" s="1">
        <f t="shared" si="3740"/>
        <v>3.1158940397350992</v>
      </c>
      <c r="AIV75" s="1">
        <f t="shared" si="3741"/>
        <v>4.673841059602649E-3</v>
      </c>
      <c r="AIW75" s="1">
        <f t="shared" si="3742"/>
        <v>35.703522803231671</v>
      </c>
      <c r="AIX75" s="1"/>
      <c r="AIY75" s="1"/>
      <c r="AIZ75" s="2" t="s">
        <v>11</v>
      </c>
      <c r="AJA75" s="1" t="s">
        <v>97</v>
      </c>
      <c r="AJB75" s="1">
        <v>136</v>
      </c>
      <c r="AJC75" s="2">
        <v>10</v>
      </c>
      <c r="AJD75" s="1">
        <v>9.6000000000000002E-2</v>
      </c>
      <c r="AJE75" s="1">
        <f t="shared" si="3743"/>
        <v>0.08</v>
      </c>
      <c r="AJF75" s="1">
        <f t="shared" si="3744"/>
        <v>3.0728476821192054</v>
      </c>
      <c r="AJG75" s="1">
        <f t="shared" si="3745"/>
        <v>4.6092715231788083E-3</v>
      </c>
      <c r="AJH75" s="1">
        <f t="shared" si="3746"/>
        <v>35.210275410625925</v>
      </c>
      <c r="AJI75" s="1"/>
      <c r="AJJ75" s="1"/>
      <c r="AJK75" s="2" t="s">
        <v>11</v>
      </c>
      <c r="AJL75" s="1" t="s">
        <v>98</v>
      </c>
      <c r="AJM75" s="1">
        <v>140</v>
      </c>
      <c r="AJN75" s="2">
        <v>10</v>
      </c>
      <c r="AJO75" s="1">
        <v>0.111</v>
      </c>
      <c r="AJP75" s="1">
        <f t="shared" si="3747"/>
        <v>9.5000000000000001E-2</v>
      </c>
      <c r="AJQ75" s="1">
        <f t="shared" si="3748"/>
        <v>3.6274509803921569</v>
      </c>
      <c r="AJR75" s="1">
        <f t="shared" si="3749"/>
        <v>5.4411764705882357E-3</v>
      </c>
      <c r="AJS75" s="1">
        <f t="shared" si="3750"/>
        <v>41.565206372373019</v>
      </c>
      <c r="AJT75" s="1"/>
      <c r="AJU75" s="1"/>
      <c r="AJV75" s="2" t="s">
        <v>11</v>
      </c>
      <c r="AJW75" s="1" t="s">
        <v>99</v>
      </c>
      <c r="AJX75" s="1">
        <v>141</v>
      </c>
      <c r="AJY75" s="2">
        <v>10</v>
      </c>
      <c r="AJZ75" s="1">
        <v>3.4000000000000002E-2</v>
      </c>
      <c r="AKA75" s="1">
        <f t="shared" si="3751"/>
        <v>1.4000000000000002E-2</v>
      </c>
      <c r="AKB75" s="1">
        <f t="shared" si="3752"/>
        <v>0.61694915254237293</v>
      </c>
      <c r="AKC75" s="1">
        <f t="shared" si="3753"/>
        <v>9.254237288135594E-4</v>
      </c>
      <c r="AKD75" s="1">
        <f t="shared" si="3754"/>
        <v>7.0693219523292052</v>
      </c>
      <c r="AKE75" s="1"/>
      <c r="AKF75" s="1"/>
      <c r="AKG75" s="2" t="s">
        <v>11</v>
      </c>
      <c r="AKH75" s="1" t="s">
        <v>100</v>
      </c>
      <c r="AKI75" s="1">
        <v>143</v>
      </c>
      <c r="AKJ75" s="2">
        <v>10</v>
      </c>
      <c r="AKK75" s="1">
        <v>5.2999999999999999E-2</v>
      </c>
      <c r="AKL75" s="1">
        <f t="shared" si="3755"/>
        <v>3.1E-2</v>
      </c>
      <c r="AKM75" s="1">
        <f t="shared" si="3756"/>
        <v>1.1830508474576271</v>
      </c>
      <c r="AKN75" s="1">
        <f t="shared" si="3757"/>
        <v>1.7745762711864406E-3</v>
      </c>
      <c r="AKO75" s="1">
        <f t="shared" si="3758"/>
        <v>13.556007480015893</v>
      </c>
      <c r="AKP75" s="1"/>
      <c r="AKQ75" s="1"/>
      <c r="AKR75" s="2" t="s">
        <v>11</v>
      </c>
      <c r="AKS75" s="1" t="s">
        <v>101</v>
      </c>
      <c r="AKT75" s="1">
        <v>144</v>
      </c>
      <c r="AKU75" s="2">
        <v>10</v>
      </c>
      <c r="AKV75" s="1">
        <v>5.7000000000000002E-2</v>
      </c>
      <c r="AKW75" s="1">
        <f t="shared" si="3759"/>
        <v>3.4000000000000002E-2</v>
      </c>
      <c r="AKX75" s="1">
        <f t="shared" si="3760"/>
        <v>1.2542372881355934</v>
      </c>
      <c r="AKY75" s="1">
        <f t="shared" si="3761"/>
        <v>1.8813559322033901E-3</v>
      </c>
      <c r="AKZ75" s="1">
        <f t="shared" si="3762"/>
        <v>14.371698474515419</v>
      </c>
      <c r="ALA75" s="1"/>
      <c r="ALB75" s="1"/>
      <c r="ALC75" s="2" t="s">
        <v>11</v>
      </c>
      <c r="ALD75" s="1" t="s">
        <v>102</v>
      </c>
      <c r="ALE75" s="1">
        <v>147</v>
      </c>
      <c r="ALF75" s="2">
        <v>10</v>
      </c>
      <c r="ALG75" s="1">
        <v>6.6000000000000003E-2</v>
      </c>
      <c r="ALH75" s="1">
        <f t="shared" si="3763"/>
        <v>4.0000000000000008E-2</v>
      </c>
      <c r="ALI75" s="1">
        <f t="shared" si="3764"/>
        <v>1.4610169491525427</v>
      </c>
      <c r="ALJ75" s="1">
        <f t="shared" si="3765"/>
        <v>2.1915254237288139E-3</v>
      </c>
      <c r="ALK75" s="1">
        <f t="shared" si="3766"/>
        <v>16.741086601394986</v>
      </c>
      <c r="ALL75" s="1"/>
      <c r="ALM75" s="1"/>
      <c r="ALN75" s="2" t="s">
        <v>11</v>
      </c>
      <c r="ALO75" s="1" t="s">
        <v>103</v>
      </c>
      <c r="ALP75" s="1">
        <v>148</v>
      </c>
      <c r="ALQ75" s="2">
        <v>10</v>
      </c>
      <c r="ALR75" s="1">
        <v>6.9000000000000006E-2</v>
      </c>
      <c r="ALS75" s="1">
        <f t="shared" si="3767"/>
        <v>4.4000000000000004E-2</v>
      </c>
      <c r="ALT75" s="1">
        <f t="shared" si="3768"/>
        <v>1.5034013605442178</v>
      </c>
      <c r="ALU75" s="1">
        <f t="shared" si="3769"/>
        <v>2.2551020408163266E-3</v>
      </c>
      <c r="ALV75" s="1">
        <f t="shared" si="3770"/>
        <v>17.226749072366843</v>
      </c>
      <c r="ALW75" s="1"/>
      <c r="ALX75" s="1"/>
      <c r="ALY75" s="2" t="s">
        <v>11</v>
      </c>
      <c r="ALZ75" s="1" t="s">
        <v>104</v>
      </c>
      <c r="AMA75" s="1">
        <v>149</v>
      </c>
      <c r="AMB75" s="2">
        <v>10</v>
      </c>
      <c r="AMC75" s="1">
        <v>7.0000000000000007E-2</v>
      </c>
      <c r="AMD75" s="1">
        <f t="shared" si="3771"/>
        <v>0.05</v>
      </c>
      <c r="AME75" s="1">
        <f t="shared" si="3772"/>
        <v>1.7910958904109588</v>
      </c>
      <c r="AMF75" s="1">
        <f t="shared" si="3773"/>
        <v>2.6866438356164383E-3</v>
      </c>
      <c r="AMG75" s="1">
        <f t="shared" si="3774"/>
        <v>20.523301547025277</v>
      </c>
      <c r="AMH75" s="1"/>
      <c r="AMI75" s="1"/>
      <c r="AMJ75" s="2" t="s">
        <v>11</v>
      </c>
      <c r="AMK75" s="1" t="s">
        <v>105</v>
      </c>
      <c r="AML75" s="1">
        <v>150</v>
      </c>
      <c r="AMM75" s="2">
        <v>10</v>
      </c>
      <c r="AMN75" s="1">
        <v>7.5999999999999998E-2</v>
      </c>
      <c r="AMO75" s="1">
        <f t="shared" si="3775"/>
        <v>5.6999999999999995E-2</v>
      </c>
      <c r="AMP75" s="1">
        <f t="shared" si="3776"/>
        <v>1.924657534246575</v>
      </c>
      <c r="AMQ75" s="1">
        <f t="shared" si="3777"/>
        <v>2.8869863013698625E-3</v>
      </c>
      <c r="AMR75" s="1">
        <f t="shared" si="3778"/>
        <v>22.053719826822569</v>
      </c>
      <c r="AMS75" s="1"/>
      <c r="AMT75" s="1"/>
      <c r="AMU75" s="2" t="s">
        <v>11</v>
      </c>
      <c r="AMV75" s="1" t="s">
        <v>106</v>
      </c>
      <c r="AMW75" s="1">
        <v>151</v>
      </c>
      <c r="AMX75" s="2">
        <v>10</v>
      </c>
      <c r="AMY75" s="1">
        <v>7.8E-2</v>
      </c>
      <c r="AMZ75" s="1">
        <f t="shared" si="3779"/>
        <v>5.7999999999999996E-2</v>
      </c>
      <c r="ANA75" s="1">
        <f t="shared" si="3780"/>
        <v>1.9109589041095889</v>
      </c>
      <c r="ANB75" s="1">
        <f t="shared" si="3781"/>
        <v>2.8664383561643834E-3</v>
      </c>
      <c r="ANC75" s="1">
        <f t="shared" si="3782"/>
        <v>21.896753849407467</v>
      </c>
      <c r="AND75" s="1"/>
      <c r="ANE75" s="1"/>
      <c r="ANF75" s="2" t="s">
        <v>11</v>
      </c>
      <c r="ANG75" s="1" t="s">
        <v>107</v>
      </c>
      <c r="ANH75" s="1">
        <v>154</v>
      </c>
      <c r="ANI75" s="2">
        <v>10</v>
      </c>
      <c r="ANJ75" s="1">
        <v>8.4000000000000005E-2</v>
      </c>
      <c r="ANK75" s="1">
        <f t="shared" si="3783"/>
        <v>6.5000000000000002E-2</v>
      </c>
      <c r="ANL75" s="1">
        <f t="shared" si="3784"/>
        <v>2.1413793103448278</v>
      </c>
      <c r="ANM75" s="1">
        <f t="shared" si="3785"/>
        <v>3.2120689655172419E-3</v>
      </c>
      <c r="ANN75" s="1">
        <f t="shared" si="3786"/>
        <v>24.537029841927794</v>
      </c>
      <c r="ANO75" s="1"/>
      <c r="ANP75" s="1"/>
      <c r="ANQ75" s="2" t="s">
        <v>11</v>
      </c>
      <c r="ANR75" s="1" t="s">
        <v>108</v>
      </c>
      <c r="ANS75" s="1">
        <v>155</v>
      </c>
      <c r="ANT75" s="2">
        <v>10</v>
      </c>
      <c r="ANU75" s="1">
        <v>4.5999999999999999E-2</v>
      </c>
      <c r="ANV75" s="1">
        <f t="shared" si="3787"/>
        <v>2.5999999999999999E-2</v>
      </c>
      <c r="ANW75" s="1">
        <f t="shared" si="4254"/>
        <v>0.63822525597269619</v>
      </c>
      <c r="ANX75" s="1">
        <f t="shared" si="3788"/>
        <v>9.5733788395904436E-4</v>
      </c>
      <c r="ANY75" s="1">
        <f t="shared" si="3789"/>
        <v>7.3131145313775754</v>
      </c>
      <c r="ANZ75" s="1"/>
      <c r="AOA75" s="1"/>
      <c r="AOB75" s="2" t="s">
        <v>11</v>
      </c>
      <c r="AOC75" s="1" t="s">
        <v>109</v>
      </c>
      <c r="AOD75" s="1">
        <v>156</v>
      </c>
      <c r="AOE75" s="2">
        <v>10</v>
      </c>
      <c r="AOF75" s="1">
        <v>0.06</v>
      </c>
      <c r="AOG75" s="1">
        <f t="shared" si="3790"/>
        <v>3.8999999999999993E-2</v>
      </c>
      <c r="AOH75" s="1">
        <f t="shared" si="3791"/>
        <v>1.1186440677966101</v>
      </c>
      <c r="AOI75" s="1">
        <f t="shared" si="3792"/>
        <v>1.6779661016949152E-3</v>
      </c>
      <c r="AOJ75" s="1">
        <f t="shared" si="3793"/>
        <v>12.818001342135371</v>
      </c>
      <c r="AOK75" s="1"/>
      <c r="AOL75" s="1"/>
      <c r="AOM75" s="2" t="s">
        <v>11</v>
      </c>
      <c r="AON75" s="1" t="s">
        <v>110</v>
      </c>
      <c r="AOO75" s="1">
        <v>157</v>
      </c>
      <c r="AOP75" s="2">
        <v>10</v>
      </c>
      <c r="AOQ75" s="1">
        <v>5.7000000000000002E-2</v>
      </c>
      <c r="AOR75" s="1">
        <f t="shared" si="3794"/>
        <v>4.3000000000000003E-2</v>
      </c>
      <c r="AOS75" s="1">
        <f t="shared" si="3795"/>
        <v>1.4197952218430037</v>
      </c>
      <c r="AOT75" s="1">
        <f t="shared" si="3796"/>
        <v>2.1296928327645057E-3</v>
      </c>
      <c r="AOU75" s="1">
        <f t="shared" si="3797"/>
        <v>16.26874676498969</v>
      </c>
      <c r="AOV75" s="1"/>
      <c r="AOW75" s="1"/>
      <c r="AOX75" s="2" t="s">
        <v>11</v>
      </c>
      <c r="AOY75" s="1" t="s">
        <v>111</v>
      </c>
      <c r="AOZ75" s="1">
        <v>158</v>
      </c>
      <c r="APA75" s="2">
        <v>10</v>
      </c>
      <c r="APB75" s="1">
        <v>6.5000000000000002E-2</v>
      </c>
      <c r="APC75" s="1">
        <f t="shared" si="3798"/>
        <v>4.4999999999999998E-2</v>
      </c>
      <c r="APD75" s="1">
        <f t="shared" si="3799"/>
        <v>1.2328767123287669</v>
      </c>
      <c r="APE75" s="1">
        <f t="shared" si="3800"/>
        <v>1.8493150684931504E-3</v>
      </c>
      <c r="APF75" s="1">
        <f t="shared" si="3801"/>
        <v>14.126937967359654</v>
      </c>
      <c r="APG75" s="1"/>
      <c r="APH75" s="1"/>
      <c r="API75" s="2" t="s">
        <v>11</v>
      </c>
      <c r="APJ75" s="1" t="s">
        <v>112</v>
      </c>
      <c r="APK75" s="1">
        <v>161</v>
      </c>
      <c r="APL75" s="2">
        <v>10</v>
      </c>
      <c r="APM75" s="1">
        <v>7.4999999999999997E-2</v>
      </c>
      <c r="APN75" s="1">
        <f t="shared" si="2951"/>
        <v>5.8999999999999997E-2</v>
      </c>
      <c r="APO75" s="1">
        <f t="shared" si="3802"/>
        <v>1.8668941979522184</v>
      </c>
      <c r="APP75" s="1">
        <f t="shared" si="3803"/>
        <v>2.8003412969283279E-3</v>
      </c>
      <c r="APQ75" s="1">
        <f t="shared" si="3804"/>
        <v>21.391837693387885</v>
      </c>
      <c r="APR75" s="1"/>
      <c r="APS75" s="1"/>
      <c r="APT75" s="2" t="s">
        <v>11</v>
      </c>
      <c r="APU75" s="1" t="s">
        <v>113</v>
      </c>
      <c r="APV75" s="1">
        <v>162</v>
      </c>
      <c r="APW75" s="2">
        <v>10</v>
      </c>
      <c r="APX75" s="1">
        <v>6.6000000000000003E-2</v>
      </c>
      <c r="APY75" s="1">
        <f t="shared" si="3805"/>
        <v>6.1000000000000006E-2</v>
      </c>
      <c r="APZ75" s="1">
        <f t="shared" si="3806"/>
        <v>2.4192439862542958</v>
      </c>
      <c r="AQA75" s="1">
        <f t="shared" si="3807"/>
        <v>3.6288659793814438E-3</v>
      </c>
      <c r="AQB75" s="1">
        <f t="shared" si="3808"/>
        <v>27.720946774285892</v>
      </c>
      <c r="AQC75" s="1"/>
      <c r="AQD75" s="1"/>
      <c r="AQE75" s="2" t="s">
        <v>11</v>
      </c>
      <c r="AQF75" s="1" t="s">
        <v>114</v>
      </c>
      <c r="AQG75" s="1">
        <v>163</v>
      </c>
      <c r="AQH75" s="2">
        <v>10</v>
      </c>
      <c r="AQI75" s="1">
        <v>8.1000000000000003E-2</v>
      </c>
      <c r="AQJ75" s="1">
        <f t="shared" si="3809"/>
        <v>6.5000000000000002E-2</v>
      </c>
      <c r="AQK75" s="1">
        <f t="shared" si="3810"/>
        <v>1.9452054794520548</v>
      </c>
      <c r="AQL75" s="1">
        <f t="shared" si="3811"/>
        <v>2.9178082191780824E-3</v>
      </c>
      <c r="AQM75" s="1">
        <f t="shared" si="3812"/>
        <v>22.289168792945237</v>
      </c>
      <c r="AQN75" s="1"/>
      <c r="AQO75" s="1"/>
      <c r="AQP75" s="2" t="s">
        <v>11</v>
      </c>
      <c r="AQQ75" s="1" t="s">
        <v>115</v>
      </c>
      <c r="AQR75" s="1">
        <v>169</v>
      </c>
      <c r="AQS75" s="2">
        <v>10</v>
      </c>
      <c r="AQT75" s="1">
        <v>6.3E-2</v>
      </c>
      <c r="AQU75" s="1">
        <f t="shared" si="3813"/>
        <v>7.1000000000000008E-2</v>
      </c>
      <c r="AQV75" s="1">
        <f t="shared" si="3814"/>
        <v>2.9761092150170647</v>
      </c>
      <c r="AQW75" s="1">
        <f t="shared" si="3815"/>
        <v>4.4641638225255973E-3</v>
      </c>
      <c r="AQX75" s="1">
        <f t="shared" si="3816"/>
        <v>34.101796103536074</v>
      </c>
      <c r="AQY75" s="1"/>
      <c r="AQZ75" s="1"/>
      <c r="ARA75" s="2" t="s">
        <v>11</v>
      </c>
      <c r="ARB75" s="1" t="s">
        <v>116</v>
      </c>
      <c r="ARC75" s="1">
        <v>170</v>
      </c>
      <c r="ARD75" s="2">
        <v>10</v>
      </c>
      <c r="ARE75" s="1">
        <v>0.03</v>
      </c>
      <c r="ARF75" s="1">
        <f t="shared" si="3817"/>
        <v>2.4E-2</v>
      </c>
      <c r="ARG75" s="1">
        <f t="shared" si="3818"/>
        <v>0.54761904761904767</v>
      </c>
      <c r="ARH75" s="1">
        <f t="shared" si="3819"/>
        <v>8.2142857142857148E-4</v>
      </c>
      <c r="ARI75" s="1">
        <f t="shared" si="3820"/>
        <v>6.2749018114277417</v>
      </c>
      <c r="ARJ75" s="1"/>
      <c r="ARK75" s="1"/>
      <c r="ARL75" s="2" t="s">
        <v>11</v>
      </c>
      <c r="ARM75" s="1" t="s">
        <v>117</v>
      </c>
      <c r="ARN75" s="1">
        <v>171</v>
      </c>
      <c r="ARO75" s="2">
        <v>10</v>
      </c>
      <c r="ARP75" s="1">
        <v>4.2000000000000003E-2</v>
      </c>
      <c r="ARQ75" s="1">
        <f t="shared" si="3821"/>
        <v>3.6000000000000004E-2</v>
      </c>
      <c r="ARR75" s="1">
        <f t="shared" si="3822"/>
        <v>1.0445205479452058</v>
      </c>
      <c r="ARS75" s="1">
        <f t="shared" si="3823"/>
        <v>1.5667808219178086E-3</v>
      </c>
      <c r="ART75" s="1">
        <f t="shared" si="3824"/>
        <v>11.968655777901933</v>
      </c>
      <c r="ARU75" s="1"/>
      <c r="ARV75" s="1"/>
      <c r="ARW75" s="2" t="s">
        <v>11</v>
      </c>
      <c r="ARX75" s="1" t="s">
        <v>118</v>
      </c>
      <c r="ARY75" s="1">
        <v>172</v>
      </c>
      <c r="ARZ75" s="2">
        <v>10</v>
      </c>
      <c r="ASA75" s="1">
        <v>6.0999999999999999E-2</v>
      </c>
      <c r="ASB75" s="1">
        <f t="shared" si="3825"/>
        <v>4.0999999999999995E-2</v>
      </c>
      <c r="ASC75" s="1">
        <f t="shared" si="3826"/>
        <v>0.63728813559322017</v>
      </c>
      <c r="ASD75" s="1">
        <f t="shared" si="3827"/>
        <v>9.5593220338983031E-4</v>
      </c>
      <c r="ASE75" s="1">
        <f t="shared" si="3828"/>
        <v>7.3023765221862105</v>
      </c>
      <c r="ASF75" s="1"/>
      <c r="ASG75" s="1"/>
      <c r="ASH75" s="2" t="s">
        <v>11</v>
      </c>
      <c r="ASI75" s="1" t="s">
        <v>119</v>
      </c>
      <c r="ASJ75" s="1">
        <v>173</v>
      </c>
      <c r="ASK75" s="2">
        <v>10</v>
      </c>
      <c r="ASL75" s="1">
        <v>4.8000000000000001E-2</v>
      </c>
      <c r="ASM75" s="1">
        <f t="shared" si="3829"/>
        <v>4.4999999999999998E-2</v>
      </c>
      <c r="ASN75" s="1">
        <f t="shared" si="3830"/>
        <v>1.3082191780821917</v>
      </c>
      <c r="ASO75" s="1">
        <f t="shared" si="3831"/>
        <v>1.9623287671232874E-3</v>
      </c>
      <c r="ASP75" s="1">
        <f t="shared" si="3832"/>
        <v>14.990250843142745</v>
      </c>
      <c r="ASQ75" s="1"/>
      <c r="ASR75" s="1"/>
      <c r="ASS75" s="2" t="s">
        <v>11</v>
      </c>
      <c r="AST75" s="1" t="s">
        <v>120</v>
      </c>
      <c r="ASU75" s="1">
        <v>176</v>
      </c>
      <c r="ASV75" s="2">
        <v>10</v>
      </c>
      <c r="ASW75" s="1">
        <v>5.7000000000000002E-2</v>
      </c>
      <c r="ASX75" s="1">
        <f t="shared" si="3833"/>
        <v>0.05</v>
      </c>
      <c r="ASY75" s="1">
        <f t="shared" si="3834"/>
        <v>1.2783505154639176</v>
      </c>
      <c r="ASZ75" s="1">
        <f t="shared" si="3835"/>
        <v>1.9175257731958765E-3</v>
      </c>
      <c r="ATA75" s="1">
        <f t="shared" si="3836"/>
        <v>14.648000284139705</v>
      </c>
      <c r="ATB75" s="1"/>
      <c r="ATC75" s="1"/>
      <c r="ATD75" s="2" t="s">
        <v>11</v>
      </c>
      <c r="ATE75" s="1" t="s">
        <v>121</v>
      </c>
      <c r="ATF75" s="1">
        <v>180</v>
      </c>
      <c r="ATG75" s="2">
        <v>10</v>
      </c>
      <c r="ATH75" s="1">
        <v>7.6999999999999999E-2</v>
      </c>
      <c r="ATI75" s="1">
        <f t="shared" si="3837"/>
        <v>5.5999999999999994E-2</v>
      </c>
      <c r="ATJ75" s="1">
        <f t="shared" si="3838"/>
        <v>0.91695501730103801</v>
      </c>
      <c r="ATK75" s="1">
        <f t="shared" si="3839"/>
        <v>1.375432525951557E-3</v>
      </c>
      <c r="ATL75" s="1">
        <f t="shared" si="3840"/>
        <v>10.506944059153115</v>
      </c>
      <c r="ATM75" s="1"/>
      <c r="ATN75" s="1"/>
      <c r="ATO75" s="2" t="s">
        <v>11</v>
      </c>
      <c r="ATP75" s="1" t="s">
        <v>122</v>
      </c>
      <c r="ATQ75" s="1">
        <v>183</v>
      </c>
      <c r="ATR75" s="2">
        <v>10</v>
      </c>
      <c r="ATS75" s="1">
        <v>6.9000000000000006E-2</v>
      </c>
      <c r="ATT75" s="1">
        <f t="shared" si="3841"/>
        <v>6.8000000000000005E-2</v>
      </c>
      <c r="ATU75" s="1">
        <f t="shared" si="3842"/>
        <v>2.047945205479452</v>
      </c>
      <c r="ATV75" s="1">
        <f t="shared" si="3843"/>
        <v>3.0719178082191782E-3</v>
      </c>
      <c r="ATW75" s="1">
        <f t="shared" si="3844"/>
        <v>23.466413623558541</v>
      </c>
      <c r="ATX75" s="1"/>
      <c r="ATY75" s="1"/>
      <c r="ATZ75" s="2" t="s">
        <v>11</v>
      </c>
      <c r="AUA75" s="1" t="s">
        <v>123</v>
      </c>
      <c r="AUB75" s="1">
        <v>184</v>
      </c>
      <c r="AUC75" s="2">
        <v>10</v>
      </c>
      <c r="AUD75" s="1">
        <v>2.5999999999999999E-2</v>
      </c>
      <c r="AUE75" s="1">
        <f t="shared" si="3845"/>
        <v>9.9999999999999985E-3</v>
      </c>
      <c r="AUF75" s="1">
        <f t="shared" si="3846"/>
        <v>4.6931407942238233E-2</v>
      </c>
      <c r="AUG75" s="1">
        <f t="shared" si="3847"/>
        <v>7.0397111913357349E-5</v>
      </c>
      <c r="AUH75" s="1">
        <f t="shared" si="3848"/>
        <v>0.53776430529580044</v>
      </c>
      <c r="AUI75" s="1"/>
      <c r="AUJ75" s="1"/>
      <c r="AUK75" s="2" t="s">
        <v>11</v>
      </c>
      <c r="AUL75" s="1" t="s">
        <v>124</v>
      </c>
      <c r="AUM75" s="1">
        <v>185</v>
      </c>
      <c r="AUN75" s="2">
        <v>10</v>
      </c>
      <c r="AUO75" s="1">
        <v>4.2000000000000003E-2</v>
      </c>
      <c r="AUP75" s="1">
        <f t="shared" si="3849"/>
        <v>3.7000000000000005E-2</v>
      </c>
      <c r="AUQ75" s="1">
        <f t="shared" si="3850"/>
        <v>1.1660649819494586</v>
      </c>
      <c r="AUR75" s="1">
        <f t="shared" si="3851"/>
        <v>1.7490974729241879E-3</v>
      </c>
      <c r="AUS75" s="1">
        <f t="shared" si="3852"/>
        <v>13.361374662349514</v>
      </c>
      <c r="AUT75" s="1"/>
      <c r="AUU75" s="1"/>
      <c r="AUV75" s="2" t="s">
        <v>11</v>
      </c>
      <c r="AUW75" s="1" t="s">
        <v>125</v>
      </c>
      <c r="AUX75" s="1">
        <v>186</v>
      </c>
      <c r="AUY75" s="2">
        <v>10</v>
      </c>
      <c r="AUZ75" s="1">
        <v>4.7E-2</v>
      </c>
      <c r="AVA75" s="1">
        <f t="shared" si="3002"/>
        <v>3.6999999999999998E-2</v>
      </c>
      <c r="AVB75" s="1">
        <f t="shared" si="3853"/>
        <v>1.1985559566787005</v>
      </c>
      <c r="AVC75" s="1">
        <f t="shared" si="3854"/>
        <v>1.7978339350180508E-3</v>
      </c>
      <c r="AVD75" s="1">
        <f t="shared" si="3855"/>
        <v>13.7336730275543</v>
      </c>
      <c r="AVE75" s="1"/>
      <c r="AVF75" s="1"/>
      <c r="AVG75" s="2" t="s">
        <v>11</v>
      </c>
      <c r="AVH75" s="1" t="s">
        <v>126</v>
      </c>
      <c r="AVI75" s="1">
        <v>187</v>
      </c>
      <c r="AVJ75" s="2">
        <v>10</v>
      </c>
      <c r="AVK75" s="1">
        <v>5.5E-2</v>
      </c>
      <c r="AVL75" s="1">
        <f t="shared" si="3856"/>
        <v>4.4999999999999998E-2</v>
      </c>
      <c r="AVM75" s="1">
        <f t="shared" si="3857"/>
        <v>1.6043165467625899</v>
      </c>
      <c r="AVN75" s="1">
        <f t="shared" si="3858"/>
        <v>2.4064748201438851E-3</v>
      </c>
      <c r="AVO75" s="1">
        <f t="shared" si="3859"/>
        <v>18.383087383744833</v>
      </c>
      <c r="AVP75" s="1"/>
      <c r="AVQ75" s="1"/>
      <c r="AVR75" s="2" t="s">
        <v>11</v>
      </c>
      <c r="AVS75" s="1" t="s">
        <v>127</v>
      </c>
      <c r="AVT75" s="1">
        <v>190</v>
      </c>
      <c r="AVU75" s="2">
        <v>10</v>
      </c>
      <c r="AVV75" s="1">
        <v>6.5000000000000002E-2</v>
      </c>
      <c r="AVW75" s="1">
        <f t="shared" si="3860"/>
        <v>5.4000000000000006E-2</v>
      </c>
      <c r="AVX75" s="1">
        <f t="shared" si="3861"/>
        <v>1.9713261648745521</v>
      </c>
      <c r="AVY75" s="1">
        <f t="shared" si="3862"/>
        <v>2.9569892473118283E-3</v>
      </c>
      <c r="AVZ75" s="1">
        <f t="shared" si="3863"/>
        <v>22.588473093966158</v>
      </c>
      <c r="AWA75" s="1"/>
      <c r="AWB75" s="1"/>
      <c r="AWC75" s="2" t="s">
        <v>11</v>
      </c>
      <c r="AWD75" s="1" t="s">
        <v>128</v>
      </c>
      <c r="AWE75" s="1">
        <v>191</v>
      </c>
      <c r="AWF75" s="2">
        <v>10</v>
      </c>
      <c r="AWG75" s="1">
        <v>6.9000000000000006E-2</v>
      </c>
      <c r="AWH75" s="1">
        <f t="shared" si="3864"/>
        <v>5.6000000000000008E-2</v>
      </c>
      <c r="AWI75" s="1">
        <f t="shared" si="3865"/>
        <v>1.9534050179211471</v>
      </c>
      <c r="AWJ75" s="1">
        <f t="shared" si="3866"/>
        <v>2.9301075268817205E-3</v>
      </c>
      <c r="AWK75" s="1">
        <f t="shared" si="3867"/>
        <v>22.383123338566463</v>
      </c>
      <c r="AWL75" s="1"/>
      <c r="AWM75" s="1"/>
      <c r="AWN75" s="2" t="s">
        <v>11</v>
      </c>
      <c r="AWO75" s="1" t="s">
        <v>129</v>
      </c>
      <c r="AWP75" s="1">
        <v>192</v>
      </c>
      <c r="AWQ75" s="2">
        <v>10</v>
      </c>
      <c r="AWR75" s="1">
        <v>7.1999999999999995E-2</v>
      </c>
      <c r="AWS75" s="1">
        <f t="shared" si="4252"/>
        <v>5.5999999999999994E-2</v>
      </c>
      <c r="AWT75" s="1">
        <f t="shared" si="3868"/>
        <v>1.9357142857142853</v>
      </c>
      <c r="AWU75" s="1">
        <f t="shared" si="3869"/>
        <v>2.9035714285714281E-3</v>
      </c>
      <c r="AWV75" s="1">
        <f t="shared" si="3870"/>
        <v>22.180413794307622</v>
      </c>
      <c r="AWW75" s="1"/>
      <c r="AWX75" s="1"/>
      <c r="AWY75" s="2" t="s">
        <v>11</v>
      </c>
      <c r="AWZ75" s="1" t="s">
        <v>130</v>
      </c>
      <c r="AXA75" s="1">
        <v>193</v>
      </c>
      <c r="AXB75" s="2">
        <v>10</v>
      </c>
      <c r="AXC75" s="1">
        <v>7.1999999999999995E-2</v>
      </c>
      <c r="AXD75" s="1">
        <f t="shared" si="3871"/>
        <v>5.7999999999999996E-2</v>
      </c>
      <c r="AXE75" s="1">
        <f t="shared" si="3872"/>
        <v>1.9784946236559138</v>
      </c>
      <c r="AXF75" s="1">
        <f t="shared" si="3873"/>
        <v>2.9677419354838708E-3</v>
      </c>
      <c r="AXG75" s="1">
        <f t="shared" si="3874"/>
        <v>22.670612996126032</v>
      </c>
      <c r="AXH75" s="1"/>
      <c r="AXI75" s="1"/>
      <c r="AXJ75" s="2" t="s">
        <v>11</v>
      </c>
      <c r="AXK75" s="1" t="s">
        <v>131</v>
      </c>
      <c r="AXL75" s="1">
        <v>197</v>
      </c>
      <c r="AXM75" s="2">
        <v>10</v>
      </c>
      <c r="AXN75" s="1">
        <v>8.5000000000000006E-2</v>
      </c>
      <c r="AXO75" s="1">
        <f t="shared" si="3875"/>
        <v>6.6000000000000003E-2</v>
      </c>
      <c r="AXP75" s="1">
        <f t="shared" si="3027"/>
        <v>2.2194244604316551</v>
      </c>
      <c r="AXQ75" s="1">
        <f t="shared" si="3876"/>
        <v>3.3291366906474827E-3</v>
      </c>
      <c r="AXR75" s="1">
        <f t="shared" si="3877"/>
        <v>25.431311470337587</v>
      </c>
      <c r="AXS75" s="1"/>
      <c r="AXT75" s="1"/>
      <c r="AXU75" s="2" t="s">
        <v>11</v>
      </c>
      <c r="AXV75" s="1" t="s">
        <v>132</v>
      </c>
      <c r="AXW75" s="1">
        <v>198</v>
      </c>
      <c r="AXX75" s="2">
        <v>10</v>
      </c>
      <c r="AXY75" s="1">
        <v>3.5999999999999997E-2</v>
      </c>
      <c r="AXZ75" s="1">
        <f t="shared" si="3878"/>
        <v>1.8999999999999996E-2</v>
      </c>
      <c r="AYA75" s="1">
        <f t="shared" si="3879"/>
        <v>0.49640287769784164</v>
      </c>
      <c r="AYB75" s="1">
        <f t="shared" si="3880"/>
        <v>7.4460431654676249E-4</v>
      </c>
      <c r="AYC75" s="1">
        <f t="shared" si="3881"/>
        <v>5.6880404909344984</v>
      </c>
      <c r="AYD75" s="1"/>
      <c r="AYE75" s="1"/>
      <c r="AYF75" s="2" t="s">
        <v>11</v>
      </c>
      <c r="AYG75" s="1" t="s">
        <v>133</v>
      </c>
      <c r="AYH75" s="1">
        <v>201</v>
      </c>
      <c r="AYI75" s="2">
        <v>10</v>
      </c>
      <c r="AYJ75" s="1">
        <v>5.8000000000000003E-2</v>
      </c>
      <c r="AYK75" s="1">
        <f t="shared" si="3882"/>
        <v>3.5000000000000003E-2</v>
      </c>
      <c r="AYL75" s="1">
        <f t="shared" si="3883"/>
        <v>1.017857142857143</v>
      </c>
      <c r="AYM75" s="1">
        <f t="shared" si="3884"/>
        <v>1.5267857142857145E-3</v>
      </c>
      <c r="AYN75" s="1">
        <f t="shared" si="3885"/>
        <v>11.663132714718955</v>
      </c>
      <c r="AYO75" s="1"/>
      <c r="AYP75" s="1"/>
      <c r="AYQ75" s="2" t="s">
        <v>11</v>
      </c>
      <c r="AYR75" s="1" t="s">
        <v>134</v>
      </c>
      <c r="AYS75" s="1">
        <v>204</v>
      </c>
      <c r="AYT75" s="2">
        <v>10</v>
      </c>
      <c r="AYU75" s="1">
        <v>6.6000000000000003E-2</v>
      </c>
      <c r="AYV75" s="1">
        <f t="shared" si="3886"/>
        <v>4.3000000000000003E-2</v>
      </c>
      <c r="AYW75" s="1">
        <f t="shared" si="3039"/>
        <v>0.98928571428571432</v>
      </c>
      <c r="AYX75" s="1">
        <f t="shared" si="3887"/>
        <v>1.4839285714285716E-3</v>
      </c>
      <c r="AYY75" s="1">
        <f t="shared" si="3888"/>
        <v>11.335746533253161</v>
      </c>
      <c r="AYZ75" s="1"/>
      <c r="AZA75" s="1"/>
      <c r="AZB75" s="2" t="s">
        <v>11</v>
      </c>
      <c r="AZC75" s="1" t="s">
        <v>135</v>
      </c>
      <c r="AZD75" s="1">
        <v>205</v>
      </c>
      <c r="AZE75" s="2">
        <v>10</v>
      </c>
      <c r="AZF75" s="1">
        <v>6.6000000000000003E-2</v>
      </c>
      <c r="AZG75" s="1">
        <f t="shared" si="3889"/>
        <v>4.4000000000000004E-2</v>
      </c>
      <c r="AZH75" s="1">
        <f t="shared" si="3890"/>
        <v>1.3642857142857143</v>
      </c>
      <c r="AZI75" s="1">
        <f t="shared" si="3891"/>
        <v>2.0464285714285714E-3</v>
      </c>
      <c r="AZJ75" s="1">
        <f t="shared" si="3892"/>
        <v>15.632690164991722</v>
      </c>
      <c r="AZK75" s="1"/>
      <c r="AZL75" s="1"/>
      <c r="AZM75" s="2" t="s">
        <v>11</v>
      </c>
      <c r="AZN75" s="1" t="s">
        <v>136</v>
      </c>
      <c r="AZO75" s="1">
        <v>208</v>
      </c>
      <c r="AZP75" s="2">
        <v>10</v>
      </c>
      <c r="AZQ75" s="1">
        <v>7.2999999999999995E-2</v>
      </c>
      <c r="AZR75" s="1">
        <f t="shared" si="3893"/>
        <v>5.1999999999999991E-2</v>
      </c>
      <c r="AZS75" s="1">
        <f t="shared" si="3894"/>
        <v>1.6499999999999997</v>
      </c>
      <c r="AZT75" s="1">
        <f t="shared" si="3895"/>
        <v>2.4749999999999998E-3</v>
      </c>
      <c r="AZU75" s="1">
        <f t="shared" si="3896"/>
        <v>18.90655197964967</v>
      </c>
      <c r="AZV75" s="1"/>
      <c r="AZW75" s="1"/>
      <c r="AZX75" s="2" t="s">
        <v>11</v>
      </c>
      <c r="AZY75" s="1" t="s">
        <v>137</v>
      </c>
      <c r="AZZ75" s="1">
        <v>211</v>
      </c>
      <c r="BAA75" s="2">
        <v>10</v>
      </c>
      <c r="BAB75" s="1">
        <v>7.6999999999999999E-2</v>
      </c>
      <c r="BAC75" s="1">
        <f t="shared" si="3897"/>
        <v>5.2999999999999999E-2</v>
      </c>
      <c r="BAD75" s="1">
        <f t="shared" si="3898"/>
        <v>1.624113475177305</v>
      </c>
      <c r="BAE75" s="1">
        <f t="shared" si="3899"/>
        <v>2.4361702127659577E-3</v>
      </c>
      <c r="BAF75" s="1">
        <f t="shared" si="3900"/>
        <v>18.609930811690418</v>
      </c>
      <c r="BAG75" s="1"/>
      <c r="BAH75" s="1"/>
      <c r="BAI75" s="2" t="s">
        <v>11</v>
      </c>
      <c r="BAJ75" s="1" t="s">
        <v>138</v>
      </c>
      <c r="BAK75" s="1">
        <v>212</v>
      </c>
      <c r="BAL75" s="2">
        <v>10</v>
      </c>
      <c r="BAM75" s="1">
        <v>2.1999999999999999E-2</v>
      </c>
      <c r="BAN75" s="1">
        <f t="shared" si="3901"/>
        <v>1.1999999999999999E-2</v>
      </c>
      <c r="BAO75" s="1">
        <f t="shared" si="3902"/>
        <v>1.4089347079037802</v>
      </c>
      <c r="BAP75" s="1">
        <f t="shared" si="3903"/>
        <v>2.1134020618556702E-3</v>
      </c>
      <c r="BAQ75" s="1">
        <f t="shared" si="3904"/>
        <v>16.144301388433544</v>
      </c>
      <c r="BAR75" s="1"/>
      <c r="BAS75" s="1"/>
      <c r="BAT75" s="2" t="s">
        <v>11</v>
      </c>
      <c r="BAU75" s="1" t="s">
        <v>139</v>
      </c>
      <c r="BAV75" s="1">
        <v>213</v>
      </c>
      <c r="BAW75" s="2">
        <v>10</v>
      </c>
      <c r="BAX75" s="1">
        <v>2.1999999999999999E-2</v>
      </c>
      <c r="BAY75" s="1">
        <f t="shared" si="3905"/>
        <v>2.0999999999999998E-2</v>
      </c>
      <c r="BAZ75" s="1">
        <f t="shared" si="3906"/>
        <v>1.8611111111111109</v>
      </c>
      <c r="BBA75" s="1">
        <f t="shared" si="3907"/>
        <v>2.7916666666666663E-3</v>
      </c>
      <c r="BBB75" s="1">
        <f t="shared" si="3908"/>
        <v>21.325572098258046</v>
      </c>
      <c r="BBC75" s="1"/>
      <c r="BBD75" s="1"/>
      <c r="BBE75" s="2" t="s">
        <v>11</v>
      </c>
      <c r="BBF75" s="1" t="s">
        <v>140</v>
      </c>
      <c r="BBG75" s="1">
        <v>214</v>
      </c>
      <c r="BBH75" s="2">
        <v>10</v>
      </c>
      <c r="BBI75" s="1">
        <v>3.5000000000000003E-2</v>
      </c>
      <c r="BBJ75" s="1">
        <f t="shared" si="3909"/>
        <v>3.0000000000000002E-2</v>
      </c>
      <c r="BBK75" s="1">
        <f t="shared" si="3910"/>
        <v>1.8536585365853657</v>
      </c>
      <c r="BBL75" s="1">
        <f t="shared" si="3911"/>
        <v>2.7804878048780486E-3</v>
      </c>
      <c r="BBM75" s="1">
        <f t="shared" si="3912"/>
        <v>21.240176651195494</v>
      </c>
      <c r="BBN75" s="1"/>
      <c r="BBO75" s="1"/>
      <c r="BBP75" s="2" t="s">
        <v>11</v>
      </c>
      <c r="BBQ75" s="1" t="s">
        <v>141</v>
      </c>
      <c r="BBR75" s="1">
        <v>215</v>
      </c>
      <c r="BBS75" s="2">
        <v>10</v>
      </c>
      <c r="BBT75" s="1">
        <v>4.2999999999999997E-2</v>
      </c>
      <c r="BBU75" s="1">
        <f t="shared" si="3913"/>
        <v>3.4999999999999996E-2</v>
      </c>
      <c r="BBV75" s="1">
        <f t="shared" si="3914"/>
        <v>1.9335664335664333</v>
      </c>
      <c r="BBW75" s="1">
        <f t="shared" si="3915"/>
        <v>2.90034965034965E-3</v>
      </c>
      <c r="BBX75" s="1">
        <f t="shared" si="3916"/>
        <v>22.155802595351279</v>
      </c>
      <c r="BBY75" s="1"/>
      <c r="BBZ75" s="1"/>
      <c r="BCA75" s="2" t="s">
        <v>11</v>
      </c>
      <c r="BCB75" s="1" t="s">
        <v>142</v>
      </c>
      <c r="BCC75" s="1">
        <v>225</v>
      </c>
      <c r="BCD75" s="2">
        <v>10</v>
      </c>
      <c r="BCE75" s="1">
        <v>5.0999999999999997E-2</v>
      </c>
      <c r="BCF75" s="1">
        <f t="shared" si="3917"/>
        <v>4.3999999999999997E-2</v>
      </c>
      <c r="BCG75" s="1">
        <f t="shared" si="3918"/>
        <v>2.2125435540069689</v>
      </c>
      <c r="BCH75" s="1">
        <f t="shared" si="3919"/>
        <v>3.3188153310104536E-3</v>
      </c>
      <c r="BCI75" s="1">
        <f t="shared" si="3920"/>
        <v>25.352466491558534</v>
      </c>
      <c r="BCJ75" s="1"/>
      <c r="BCK75" s="1"/>
      <c r="BCL75" s="2" t="s">
        <v>11</v>
      </c>
      <c r="BCM75" s="1" t="s">
        <v>143</v>
      </c>
      <c r="BCN75" s="1">
        <v>226</v>
      </c>
      <c r="BCO75" s="2">
        <v>10</v>
      </c>
      <c r="BCP75" s="1">
        <v>2.4E-2</v>
      </c>
      <c r="BCQ75" s="1">
        <f t="shared" si="3073"/>
        <v>6.0000000000000019E-3</v>
      </c>
      <c r="BCR75" s="1">
        <f t="shared" si="3921"/>
        <v>0.68918918918918926</v>
      </c>
      <c r="BCS75" s="1">
        <f t="shared" si="3922"/>
        <v>1.0337837837837839E-3</v>
      </c>
      <c r="BCT75" s="1">
        <f t="shared" si="3923"/>
        <v>7.8970855934654667</v>
      </c>
      <c r="BCU75" s="1"/>
      <c r="BCV75" s="1"/>
      <c r="BCW75" s="2" t="s">
        <v>11</v>
      </c>
      <c r="BCX75" s="1" t="s">
        <v>144</v>
      </c>
      <c r="BCY75" s="1">
        <v>232</v>
      </c>
      <c r="BCZ75" s="2">
        <v>10</v>
      </c>
      <c r="BDA75" s="1">
        <v>5.1999999999999998E-2</v>
      </c>
      <c r="BDB75" s="1">
        <f t="shared" si="3924"/>
        <v>2.7999999999999997E-2</v>
      </c>
      <c r="BDC75" s="1">
        <f t="shared" si="3925"/>
        <v>1.4999999999999998</v>
      </c>
      <c r="BDD75" s="1">
        <f t="shared" si="3926"/>
        <v>2.2499999999999998E-3</v>
      </c>
      <c r="BDE75" s="1">
        <f t="shared" si="3927"/>
        <v>17.187774526954247</v>
      </c>
      <c r="BDF75" s="1"/>
      <c r="BDG75" s="1"/>
      <c r="BDH75" s="2" t="s">
        <v>11</v>
      </c>
      <c r="BDI75" s="1" t="s">
        <v>145</v>
      </c>
      <c r="BDJ75" s="1">
        <v>233</v>
      </c>
      <c r="BDK75" s="2">
        <v>10</v>
      </c>
      <c r="BDL75" s="1">
        <v>5.2999999999999999E-2</v>
      </c>
      <c r="BDM75" s="1">
        <f t="shared" si="3928"/>
        <v>1.4999999999999999E-2</v>
      </c>
      <c r="BDN75" s="1">
        <f t="shared" si="3929"/>
        <v>1.1047297297297296</v>
      </c>
      <c r="BDO75" s="1">
        <f t="shared" si="3930"/>
        <v>1.6570945945945945E-3</v>
      </c>
      <c r="BDP75" s="1">
        <f t="shared" si="3931"/>
        <v>12.658563671878467</v>
      </c>
      <c r="BDQ75" s="1"/>
      <c r="BDR75" s="1"/>
      <c r="BDS75" s="2" t="s">
        <v>11</v>
      </c>
      <c r="BDT75" s="1" t="s">
        <v>146</v>
      </c>
      <c r="BDU75" s="1">
        <v>234</v>
      </c>
      <c r="BDV75" s="2">
        <v>10</v>
      </c>
      <c r="BDW75" s="1">
        <v>5.6000000000000001E-2</v>
      </c>
      <c r="BDX75" s="1">
        <f t="shared" si="3932"/>
        <v>2.0999999999999998E-2</v>
      </c>
      <c r="BDY75" s="1">
        <f t="shared" si="3933"/>
        <v>1.2847457627118644</v>
      </c>
      <c r="BDZ75" s="1">
        <f t="shared" si="3934"/>
        <v>1.9271186440677965E-3</v>
      </c>
      <c r="BEA75" s="1">
        <f t="shared" si="3935"/>
        <v>14.721280329300926</v>
      </c>
      <c r="BEB75" s="1"/>
      <c r="BEC75" s="1"/>
      <c r="BED75" s="2" t="s">
        <v>11</v>
      </c>
      <c r="BEE75" s="1" t="s">
        <v>147</v>
      </c>
      <c r="BEF75" s="1">
        <v>236</v>
      </c>
      <c r="BEG75" s="2">
        <v>10</v>
      </c>
      <c r="BEH75" s="1">
        <v>6.4000000000000001E-2</v>
      </c>
      <c r="BEI75" s="1">
        <f t="shared" si="3936"/>
        <v>5.9999999999999984E-3</v>
      </c>
      <c r="BEJ75" s="1">
        <f t="shared" si="3937"/>
        <v>0.7830508474576271</v>
      </c>
      <c r="BEK75" s="1">
        <f t="shared" si="3938"/>
        <v>1.1745762711864406E-3</v>
      </c>
      <c r="BEL75" s="1">
        <f t="shared" si="3939"/>
        <v>8.9726009394947592</v>
      </c>
      <c r="BEM75" s="1"/>
      <c r="BEN75" s="1"/>
      <c r="BEO75" s="2" t="s">
        <v>11</v>
      </c>
      <c r="BEP75" s="4" t="s">
        <v>148</v>
      </c>
      <c r="BEQ75" s="4">
        <v>239</v>
      </c>
      <c r="BER75" s="2">
        <v>10</v>
      </c>
      <c r="BES75" s="1">
        <v>7.5999999999999998E-2</v>
      </c>
      <c r="BET75" s="1">
        <f t="shared" si="3940"/>
        <v>8.9999999999999941E-3</v>
      </c>
      <c r="BEU75" s="1">
        <f t="shared" si="3941"/>
        <v>0.93288590604026833</v>
      </c>
      <c r="BEV75" s="1">
        <f t="shared" si="3942"/>
        <v>1.3993288590604025E-3</v>
      </c>
      <c r="BEW75" s="1">
        <f t="shared" si="3943"/>
        <v>10.689488408262372</v>
      </c>
      <c r="BEX75" s="1"/>
      <c r="BEY75" s="1"/>
      <c r="BEZ75" s="2" t="s">
        <v>11</v>
      </c>
      <c r="BFA75" s="4" t="s">
        <v>149</v>
      </c>
      <c r="BFB75" s="4">
        <v>240</v>
      </c>
      <c r="BFC75" s="2">
        <v>10</v>
      </c>
      <c r="BFD75" s="1">
        <v>0.01</v>
      </c>
      <c r="BFE75" s="1">
        <f t="shared" si="3944"/>
        <v>3.3000000000000002E-2</v>
      </c>
      <c r="BFF75" s="1">
        <f t="shared" si="3945"/>
        <v>3.3797909407665507</v>
      </c>
      <c r="BFG75" s="1">
        <f t="shared" si="3946"/>
        <v>5.0696864111498263E-3</v>
      </c>
      <c r="BFH75" s="1">
        <f t="shared" si="3947"/>
        <v>38.727389758758704</v>
      </c>
      <c r="BFI75" s="1"/>
      <c r="BFJ75" s="1"/>
      <c r="BFK75" s="2" t="s">
        <v>11</v>
      </c>
      <c r="BFL75" s="4" t="s">
        <v>150</v>
      </c>
      <c r="BFM75" s="4">
        <v>241</v>
      </c>
      <c r="BFN75" s="2">
        <v>10</v>
      </c>
      <c r="BFO75" s="1">
        <v>2.4E-2</v>
      </c>
      <c r="BFP75" s="1">
        <f t="shared" si="3948"/>
        <v>4.1000000000000002E-2</v>
      </c>
      <c r="BFQ75" s="1">
        <f t="shared" si="3949"/>
        <v>3.663230240549828</v>
      </c>
      <c r="BFR75" s="1">
        <f t="shared" si="3950"/>
        <v>5.4948453608247424E-3</v>
      </c>
      <c r="BFS75" s="1">
        <f t="shared" si="3951"/>
        <v>41.975183609927214</v>
      </c>
      <c r="BFT75" s="1"/>
      <c r="BFU75" s="1"/>
      <c r="BFV75" s="2" t="s">
        <v>11</v>
      </c>
      <c r="BFW75" s="4" t="s">
        <v>151</v>
      </c>
      <c r="BFX75" s="4">
        <v>243</v>
      </c>
      <c r="BFY75" s="2">
        <v>10</v>
      </c>
      <c r="BFZ75" s="1">
        <v>5.8999999999999997E-2</v>
      </c>
      <c r="BGA75" s="1">
        <f t="shared" si="3952"/>
        <v>5.2999999999999999E-2</v>
      </c>
      <c r="BGB75" s="1">
        <f t="shared" si="3953"/>
        <v>3.0968858131487891</v>
      </c>
      <c r="BGC75" s="1">
        <f t="shared" si="3954"/>
        <v>4.6453287197231836E-3</v>
      </c>
      <c r="BGD75" s="1">
        <f t="shared" si="3955"/>
        <v>35.485716728083169</v>
      </c>
      <c r="BGE75" s="1"/>
      <c r="BGF75" s="1"/>
      <c r="BGG75" s="2" t="s">
        <v>11</v>
      </c>
      <c r="BGH75" s="4" t="s">
        <v>152</v>
      </c>
      <c r="BGI75" s="4">
        <v>246</v>
      </c>
      <c r="BGJ75" s="2">
        <v>10</v>
      </c>
      <c r="BGK75" s="1">
        <v>5.8000000000000003E-2</v>
      </c>
      <c r="BGL75" s="1">
        <f t="shared" si="3956"/>
        <v>4.7E-2</v>
      </c>
      <c r="BGM75" s="1">
        <f t="shared" si="3957"/>
        <v>2.7474048442906573</v>
      </c>
      <c r="BGN75" s="1">
        <f t="shared" si="3958"/>
        <v>4.1211072664359858E-3</v>
      </c>
      <c r="BGO75" s="1">
        <f t="shared" si="3959"/>
        <v>31.481183331953108</v>
      </c>
      <c r="BGP75" s="1"/>
      <c r="BGQ75" s="1"/>
      <c r="BGR75" s="2" t="s">
        <v>11</v>
      </c>
      <c r="BGS75" s="4" t="s">
        <v>153</v>
      </c>
      <c r="BGT75" s="4">
        <v>249</v>
      </c>
      <c r="BGU75" s="2">
        <v>10</v>
      </c>
      <c r="BGV75" s="1">
        <v>0.06</v>
      </c>
      <c r="BGW75" s="1">
        <f t="shared" si="3960"/>
        <v>5.0999999999999997E-2</v>
      </c>
      <c r="BGX75" s="1">
        <f t="shared" si="3961"/>
        <v>2.9965635738831615</v>
      </c>
      <c r="BGY75" s="1">
        <f t="shared" si="3962"/>
        <v>4.4948453608247424E-3</v>
      </c>
      <c r="BGZ75" s="1">
        <f t="shared" si="3963"/>
        <v>34.336172709058658</v>
      </c>
      <c r="BHA75" s="1"/>
      <c r="BHB75" s="1"/>
      <c r="BHC75" s="2" t="s">
        <v>11</v>
      </c>
      <c r="BHD75" s="4" t="s">
        <v>154</v>
      </c>
      <c r="BHE75" s="4">
        <v>253</v>
      </c>
      <c r="BHF75" s="2">
        <v>10</v>
      </c>
      <c r="BHG75" s="1">
        <v>8.1000000000000003E-2</v>
      </c>
      <c r="BHH75" s="1">
        <f t="shared" si="3964"/>
        <v>7.3000000000000009E-2</v>
      </c>
      <c r="BHI75" s="1">
        <f t="shared" si="3407"/>
        <v>3.7266435986159179</v>
      </c>
      <c r="BHJ75" s="1">
        <f t="shared" si="3965"/>
        <v>5.5899653979238767E-3</v>
      </c>
      <c r="BHK75" s="1">
        <f t="shared" si="3966"/>
        <v>42.701806610218526</v>
      </c>
      <c r="BHL75" s="1"/>
      <c r="BHM75" s="1"/>
      <c r="BHN75" s="2" t="s">
        <v>11</v>
      </c>
      <c r="BHO75" s="4" t="s">
        <v>155</v>
      </c>
      <c r="BHP75" s="4">
        <v>254</v>
      </c>
      <c r="BHQ75" s="2">
        <v>10</v>
      </c>
      <c r="BHR75" s="1">
        <v>5.1999999999999998E-2</v>
      </c>
      <c r="BHS75" s="1">
        <f t="shared" si="3967"/>
        <v>0.03</v>
      </c>
      <c r="BHT75" s="1">
        <f t="shared" si="3968"/>
        <v>0.94501718213058417</v>
      </c>
      <c r="BHU75" s="1">
        <f t="shared" si="3969"/>
        <v>1.4175257731958762E-3</v>
      </c>
      <c r="BHV75" s="1">
        <f t="shared" si="3970"/>
        <v>10.828494833705426</v>
      </c>
      <c r="BHW75" s="1"/>
      <c r="BHX75" s="1"/>
      <c r="BHY75" s="2" t="s">
        <v>11</v>
      </c>
      <c r="BHZ75" s="4" t="s">
        <v>156</v>
      </c>
      <c r="BIA75" s="4">
        <v>260</v>
      </c>
      <c r="BIB75" s="2">
        <v>10</v>
      </c>
      <c r="BIC75" s="1">
        <v>7.0000000000000007E-2</v>
      </c>
      <c r="BID75" s="1">
        <f t="shared" si="3971"/>
        <v>3.9000000000000007E-2</v>
      </c>
      <c r="BIE75" s="1">
        <f t="shared" si="3972"/>
        <v>1.1047297297297298</v>
      </c>
      <c r="BIF75" s="1">
        <f t="shared" si="3973"/>
        <v>1.6570945945945947E-3</v>
      </c>
      <c r="BIG75" s="1">
        <f t="shared" si="3974"/>
        <v>12.658563671878468</v>
      </c>
      <c r="BIH75" s="1"/>
      <c r="BII75" s="1"/>
      <c r="BIJ75" s="2" t="s">
        <v>11</v>
      </c>
      <c r="BIK75" s="4" t="s">
        <v>157</v>
      </c>
      <c r="BIL75" s="4">
        <v>267</v>
      </c>
      <c r="BIM75" s="2">
        <v>10</v>
      </c>
      <c r="BIN75" s="1">
        <v>6.4000000000000001E-2</v>
      </c>
      <c r="BIO75" s="1">
        <f t="shared" si="3975"/>
        <v>3.3000000000000002E-2</v>
      </c>
      <c r="BIP75" s="1">
        <f t="shared" si="3976"/>
        <v>1.7300000000000002</v>
      </c>
      <c r="BIQ75" s="1">
        <f t="shared" si="3977"/>
        <v>2.5950000000000005E-3</v>
      </c>
      <c r="BIR75" s="1">
        <f t="shared" si="3978"/>
        <v>19.823233287753904</v>
      </c>
      <c r="BIS75" s="1"/>
      <c r="BIT75" s="1"/>
      <c r="BIU75" s="2" t="s">
        <v>11</v>
      </c>
      <c r="BIV75" s="4" t="s">
        <v>158</v>
      </c>
      <c r="BIW75" s="4">
        <v>268</v>
      </c>
      <c r="BIX75" s="2">
        <v>10</v>
      </c>
      <c r="BIY75" s="1">
        <v>4.2999999999999997E-2</v>
      </c>
      <c r="BIZ75" s="1">
        <f t="shared" si="3979"/>
        <v>1.3999999999999995E-2</v>
      </c>
      <c r="BJA75" s="1">
        <f t="shared" si="3980"/>
        <v>0.471186440677966</v>
      </c>
      <c r="BJB75" s="1">
        <f t="shared" si="3981"/>
        <v>7.0677966101694901E-4</v>
      </c>
      <c r="BJC75" s="1">
        <f t="shared" si="3982"/>
        <v>5.3990975350206556</v>
      </c>
      <c r="BJD75" s="1"/>
      <c r="BJE75" s="1"/>
      <c r="BJF75" s="2" t="s">
        <v>11</v>
      </c>
      <c r="BJG75" s="4" t="s">
        <v>159</v>
      </c>
      <c r="BJH75" s="4">
        <v>274</v>
      </c>
      <c r="BJI75" s="2">
        <v>10</v>
      </c>
      <c r="BJJ75" s="1">
        <v>4.2999999999999997E-2</v>
      </c>
      <c r="BJK75" s="1">
        <f t="shared" si="3983"/>
        <v>3.2000000000000001E-2</v>
      </c>
      <c r="BJL75" s="1">
        <f t="shared" si="3984"/>
        <v>1.7702702702702702</v>
      </c>
      <c r="BJM75" s="1">
        <f t="shared" si="3985"/>
        <v>2.6554054054054054E-3</v>
      </c>
      <c r="BJN75" s="1">
        <f t="shared" si="3986"/>
        <v>20.284670838117176</v>
      </c>
      <c r="BJO75" s="1"/>
      <c r="BJP75" s="1"/>
      <c r="BJQ75" s="2" t="s">
        <v>11</v>
      </c>
      <c r="BJR75" s="4" t="s">
        <v>160</v>
      </c>
      <c r="BJS75" s="4">
        <v>281</v>
      </c>
      <c r="BJT75" s="2">
        <v>10</v>
      </c>
      <c r="BJU75" s="1">
        <v>7.4999999999999997E-2</v>
      </c>
      <c r="BJV75" s="1">
        <f t="shared" si="3987"/>
        <v>3.6999999999999998E-2</v>
      </c>
      <c r="BJW75" s="1">
        <f t="shared" si="3988"/>
        <v>1.46</v>
      </c>
      <c r="BJX75" s="1">
        <f t="shared" si="3989"/>
        <v>2.1900000000000001E-3</v>
      </c>
      <c r="BJY75" s="1">
        <f t="shared" si="3990"/>
        <v>16.729433872902135</v>
      </c>
      <c r="BJZ75" s="1"/>
      <c r="BKA75" s="1"/>
      <c r="BKB75" s="2" t="s">
        <v>11</v>
      </c>
      <c r="BKC75" s="4" t="s">
        <v>161</v>
      </c>
      <c r="BKD75" s="4">
        <v>282</v>
      </c>
      <c r="BKE75" s="2">
        <v>10</v>
      </c>
      <c r="BKF75" s="1">
        <v>5.3999999999999999E-2</v>
      </c>
      <c r="BKG75" s="1">
        <f t="shared" si="3991"/>
        <v>3.3000000000000002E-2</v>
      </c>
      <c r="BKH75" s="1">
        <f t="shared" si="3992"/>
        <v>1.1449275362318843</v>
      </c>
      <c r="BKI75" s="1">
        <f t="shared" si="3993"/>
        <v>1.7173913043478264E-3</v>
      </c>
      <c r="BKJ75" s="1">
        <f t="shared" si="3994"/>
        <v>13.119170894969912</v>
      </c>
      <c r="BKK75" s="1"/>
      <c r="BKL75" s="1"/>
      <c r="BKM75" s="2" t="s">
        <v>11</v>
      </c>
      <c r="BKN75" s="4" t="s">
        <v>162</v>
      </c>
      <c r="BKO75" s="4">
        <v>289</v>
      </c>
      <c r="BKP75" s="2">
        <v>10</v>
      </c>
      <c r="BKQ75" s="1">
        <v>9.7000000000000003E-2</v>
      </c>
      <c r="BKR75" s="1">
        <f t="shared" si="3995"/>
        <v>8.1000000000000003E-2</v>
      </c>
      <c r="BKS75" s="1">
        <f t="shared" si="3996"/>
        <v>2.9856115107913674</v>
      </c>
      <c r="BKT75" s="1">
        <f t="shared" si="3997"/>
        <v>4.4784172661870509E-3</v>
      </c>
      <c r="BKU75" s="1">
        <f t="shared" si="3998"/>
        <v>34.21067831504083</v>
      </c>
      <c r="BKV75" s="1"/>
      <c r="BKW75" s="1"/>
      <c r="BKX75" s="2" t="s">
        <v>11</v>
      </c>
      <c r="BKY75" s="4" t="s">
        <v>163</v>
      </c>
      <c r="BKZ75" s="4">
        <v>296</v>
      </c>
      <c r="BLA75" s="2">
        <v>10</v>
      </c>
      <c r="BLB75" s="1">
        <v>0.104</v>
      </c>
      <c r="BLC75" s="1">
        <f t="shared" si="3999"/>
        <v>8.3999999999999991E-2</v>
      </c>
      <c r="BLD75" s="1">
        <f t="shared" si="4000"/>
        <v>2.8405797101449273</v>
      </c>
      <c r="BLE75" s="1">
        <f t="shared" si="4001"/>
        <v>4.2608695652173907E-3</v>
      </c>
      <c r="BLF75" s="1">
        <f t="shared" si="4002"/>
        <v>32.548829055874705</v>
      </c>
      <c r="BLG75" s="1"/>
      <c r="BLH75" s="1"/>
      <c r="BLI75" s="2" t="s">
        <v>11</v>
      </c>
      <c r="BLJ75" s="4" t="s">
        <v>164</v>
      </c>
      <c r="BLK75" s="4">
        <v>303</v>
      </c>
      <c r="BLL75" s="2">
        <v>10</v>
      </c>
      <c r="BLM75" s="1">
        <v>5.6000000000000001E-2</v>
      </c>
      <c r="BLN75" s="1">
        <f t="shared" si="4003"/>
        <v>4.4999999999999998E-2</v>
      </c>
      <c r="BLO75" s="1">
        <f t="shared" si="4004"/>
        <v>1.7525423728813558</v>
      </c>
      <c r="BLP75" s="1">
        <f t="shared" si="4005"/>
        <v>2.6288135593220338E-3</v>
      </c>
      <c r="BLQ75" s="1">
        <f t="shared" si="4006"/>
        <v>20.081535436012082</v>
      </c>
      <c r="BLR75" s="1"/>
      <c r="BLS75" s="1"/>
      <c r="BLT75" s="2" t="s">
        <v>11</v>
      </c>
      <c r="BLU75" s="4" t="s">
        <v>165</v>
      </c>
      <c r="BLV75" s="4">
        <v>310</v>
      </c>
      <c r="BLW75" s="2">
        <v>10</v>
      </c>
      <c r="BLX75" s="1">
        <v>7.2999999999999995E-2</v>
      </c>
      <c r="BLY75" s="1">
        <f t="shared" si="4007"/>
        <v>6.0999999999999999E-2</v>
      </c>
      <c r="BLZ75" s="1">
        <f t="shared" si="4008"/>
        <v>2.4641638225255975</v>
      </c>
      <c r="BMA75" s="1">
        <f t="shared" si="4009"/>
        <v>3.6962457337883963E-3</v>
      </c>
      <c r="BMB75" s="1">
        <f t="shared" si="4010"/>
        <v>28.235661452698448</v>
      </c>
      <c r="BMC75" s="1"/>
      <c r="BMD75" s="1"/>
      <c r="BME75" s="2" t="s">
        <v>11</v>
      </c>
      <c r="BMF75" s="4" t="s">
        <v>166</v>
      </c>
      <c r="BMG75" s="4">
        <v>311</v>
      </c>
      <c r="BMH75" s="2">
        <v>10</v>
      </c>
      <c r="BMI75" s="1">
        <v>3.5999999999999997E-2</v>
      </c>
      <c r="BMJ75" s="1">
        <f t="shared" si="4011"/>
        <v>2.5999999999999995E-2</v>
      </c>
      <c r="BMK75" s="1">
        <f t="shared" si="4012"/>
        <v>0.66666666666666663</v>
      </c>
      <c r="BML75" s="1">
        <f t="shared" si="4013"/>
        <v>1E-3</v>
      </c>
      <c r="BMM75" s="1">
        <f t="shared" si="4014"/>
        <v>7.6390109008685547</v>
      </c>
      <c r="BMN75" s="1"/>
      <c r="BMO75" s="1"/>
      <c r="BMP75" s="2" t="s">
        <v>11</v>
      </c>
      <c r="BMQ75" s="4" t="s">
        <v>167</v>
      </c>
      <c r="BMR75" s="4">
        <v>317</v>
      </c>
      <c r="BMS75" s="2">
        <v>10</v>
      </c>
      <c r="BMT75" s="1">
        <v>5.7000000000000002E-2</v>
      </c>
      <c r="BMU75" s="4">
        <f t="shared" si="4015"/>
        <v>4.7E-2</v>
      </c>
      <c r="BMV75" s="1">
        <f t="shared" si="4016"/>
        <v>1.6099290780141846</v>
      </c>
      <c r="BMW75" s="1">
        <f t="shared" si="4017"/>
        <v>2.4148936170212769E-3</v>
      </c>
      <c r="BMX75" s="1">
        <f t="shared" si="4018"/>
        <v>18.447398664863428</v>
      </c>
      <c r="BMY75" s="1"/>
      <c r="BMZ75" s="1"/>
      <c r="BNA75" s="2" t="s">
        <v>11</v>
      </c>
      <c r="BNB75" s="4" t="s">
        <v>168</v>
      </c>
      <c r="BNC75" s="4">
        <v>324</v>
      </c>
      <c r="BND75" s="2">
        <v>10</v>
      </c>
      <c r="BNE75" s="1">
        <v>7.2999999999999995E-2</v>
      </c>
      <c r="BNF75" s="1">
        <f t="shared" si="4019"/>
        <v>0.06</v>
      </c>
      <c r="BNG75" s="1">
        <f t="shared" si="4020"/>
        <v>2.0499999999999998</v>
      </c>
      <c r="BNH75" s="1">
        <f t="shared" si="4021"/>
        <v>3.0749999999999996E-3</v>
      </c>
      <c r="BNI75" s="1">
        <f t="shared" si="4022"/>
        <v>23.489958520170802</v>
      </c>
      <c r="BNJ75" s="1"/>
      <c r="BNK75" s="1"/>
      <c r="BNL75" s="2" t="s">
        <v>11</v>
      </c>
      <c r="BNM75" s="4" t="s">
        <v>169</v>
      </c>
      <c r="BNN75" s="4">
        <v>325</v>
      </c>
      <c r="BNO75" s="2">
        <v>10</v>
      </c>
      <c r="BNP75" s="1">
        <v>2.5999999999999999E-2</v>
      </c>
      <c r="BNQ75" s="1">
        <f t="shared" si="4023"/>
        <v>6.9999999999999993E-3</v>
      </c>
      <c r="BNR75" s="1">
        <f t="shared" si="4024"/>
        <v>0.33916083916083917</v>
      </c>
      <c r="BNS75" s="1">
        <f t="shared" si="4025"/>
        <v>5.0874125874125872E-4</v>
      </c>
      <c r="BNT75" s="1">
        <f t="shared" si="4026"/>
        <v>3.8862800212460655</v>
      </c>
      <c r="BNU75" s="1"/>
      <c r="BNV75" s="1"/>
      <c r="BNW75" s="2" t="s">
        <v>11</v>
      </c>
      <c r="BNX75" s="4" t="s">
        <v>170</v>
      </c>
      <c r="BNY75" s="4">
        <v>338</v>
      </c>
      <c r="BNZ75" s="2">
        <v>10</v>
      </c>
      <c r="BOA75" s="1">
        <v>7.1999999999999995E-2</v>
      </c>
      <c r="BOB75" s="1">
        <f t="shared" si="4027"/>
        <v>6.1999999999999993E-2</v>
      </c>
      <c r="BOC75" s="1">
        <f t="shared" si="4028"/>
        <v>2.1314102564102564</v>
      </c>
      <c r="BOD75" s="1">
        <f t="shared" si="4029"/>
        <v>3.1971153846153846E-3</v>
      </c>
      <c r="BOE75" s="1">
        <f t="shared" si="4030"/>
        <v>24.422799274411485</v>
      </c>
      <c r="BOF75" s="1"/>
      <c r="BOG75" s="1"/>
      <c r="BOH75" s="2" t="s">
        <v>11</v>
      </c>
      <c r="BOI75" s="4" t="s">
        <v>171</v>
      </c>
      <c r="BOJ75" s="4">
        <v>339</v>
      </c>
      <c r="BOK75" s="2">
        <v>10</v>
      </c>
      <c r="BOL75" s="1">
        <v>3.4000000000000002E-2</v>
      </c>
      <c r="BOM75" s="1">
        <f t="shared" si="4031"/>
        <v>2.9000000000000001E-2</v>
      </c>
      <c r="BON75" s="1">
        <f t="shared" si="4032"/>
        <v>1.0684039087947883</v>
      </c>
      <c r="BOO75" s="1">
        <f t="shared" si="4033"/>
        <v>1.6026058631921824E-3</v>
      </c>
      <c r="BOP75" s="1">
        <f t="shared" si="4034"/>
        <v>12.242323658720942</v>
      </c>
      <c r="BOQ75" s="1"/>
      <c r="BOR75" s="1"/>
      <c r="BOS75" s="2" t="s">
        <v>11</v>
      </c>
      <c r="BOT75" s="4" t="s">
        <v>172</v>
      </c>
      <c r="BOU75" s="4">
        <v>345</v>
      </c>
      <c r="BOV75" s="2">
        <v>10</v>
      </c>
      <c r="BOW75" s="1">
        <v>6.2E-2</v>
      </c>
      <c r="BOX75" s="1">
        <f t="shared" si="4035"/>
        <v>5.5E-2</v>
      </c>
      <c r="BOY75" s="1">
        <f t="shared" si="4036"/>
        <v>1.9710610932475885</v>
      </c>
      <c r="BOZ75" s="1">
        <f t="shared" si="4037"/>
        <v>2.9565916398713826E-3</v>
      </c>
      <c r="BPA75" s="1">
        <f t="shared" si="4038"/>
        <v>22.58543576639433</v>
      </c>
      <c r="BPB75" s="1"/>
      <c r="BPC75" s="1"/>
      <c r="BPD75" s="2" t="s">
        <v>11</v>
      </c>
      <c r="BPE75" s="4" t="s">
        <v>173</v>
      </c>
      <c r="BPF75" s="4">
        <v>352</v>
      </c>
      <c r="BPG75" s="2">
        <v>10</v>
      </c>
      <c r="BPH75" s="1">
        <v>7.0000000000000007E-2</v>
      </c>
      <c r="BPI75" s="1">
        <f t="shared" si="3191"/>
        <v>6.1000000000000006E-2</v>
      </c>
      <c r="BPJ75" s="1">
        <f t="shared" si="4039"/>
        <v>2.0576923076923079</v>
      </c>
      <c r="BPK75" s="1">
        <f t="shared" si="4040"/>
        <v>3.0865384615384617E-3</v>
      </c>
      <c r="BPL75" s="1">
        <f t="shared" si="4041"/>
        <v>23.57810095364237</v>
      </c>
      <c r="BPM75" s="1"/>
      <c r="BPN75" s="1"/>
      <c r="BPO75" s="2" t="s">
        <v>11</v>
      </c>
      <c r="BPP75" s="4" t="s">
        <v>174</v>
      </c>
      <c r="BPQ75" s="4">
        <v>353</v>
      </c>
      <c r="BPR75" s="2">
        <v>10</v>
      </c>
      <c r="BPS75" s="1">
        <v>0.03</v>
      </c>
      <c r="BPT75" s="1">
        <f t="shared" si="4042"/>
        <v>2.0999999999999998E-2</v>
      </c>
      <c r="BPU75" s="1">
        <f t="shared" si="4043"/>
        <v>0.68333333333333324</v>
      </c>
      <c r="BPV75" s="1">
        <f t="shared" si="4044"/>
        <v>1.0249999999999999E-3</v>
      </c>
      <c r="BPW75" s="1">
        <f t="shared" si="4045"/>
        <v>7.8299861733902674</v>
      </c>
      <c r="BPX75" s="1"/>
      <c r="BPY75" s="1"/>
      <c r="BPZ75" s="2" t="s">
        <v>11</v>
      </c>
      <c r="BQA75" s="4" t="s">
        <v>175</v>
      </c>
      <c r="BQB75" s="4">
        <v>358</v>
      </c>
      <c r="BQC75" s="2">
        <v>10</v>
      </c>
      <c r="BQD75" s="1">
        <v>5.0999999999999997E-2</v>
      </c>
      <c r="BQE75" s="1">
        <f t="shared" si="4046"/>
        <v>4.0999999999999995E-2</v>
      </c>
      <c r="BQF75" s="1">
        <f t="shared" si="4047"/>
        <v>1.3614864864864862</v>
      </c>
      <c r="BQG75" s="1">
        <f t="shared" si="4048"/>
        <v>2.0422297297297293E-3</v>
      </c>
      <c r="BQH75" s="1">
        <f t="shared" si="4049"/>
        <v>15.600615167483245</v>
      </c>
      <c r="BQI75" s="1"/>
      <c r="BQJ75" s="1"/>
      <c r="BQK75" s="2" t="s">
        <v>11</v>
      </c>
      <c r="BQL75" s="4" t="s">
        <v>176</v>
      </c>
      <c r="BQM75" s="4">
        <v>366</v>
      </c>
      <c r="BQN75" s="2">
        <v>10</v>
      </c>
      <c r="BQO75" s="1">
        <v>7.0000000000000007E-2</v>
      </c>
      <c r="BQP75" s="1">
        <f t="shared" si="4050"/>
        <v>5.9000000000000011E-2</v>
      </c>
      <c r="BQQ75" s="1">
        <f t="shared" si="4051"/>
        <v>2.1638795986622075</v>
      </c>
      <c r="BQR75" s="1">
        <f t="shared" si="4052"/>
        <v>3.2458193979933111E-3</v>
      </c>
      <c r="BQS75" s="1">
        <f t="shared" si="4053"/>
        <v>24.794849763521512</v>
      </c>
      <c r="BQT75" s="1"/>
      <c r="BQU75" s="1"/>
      <c r="BQV75" s="2" t="s">
        <v>11</v>
      </c>
      <c r="BQW75" s="4" t="s">
        <v>177</v>
      </c>
      <c r="BQX75" s="4">
        <v>367</v>
      </c>
      <c r="BQY75" s="2">
        <v>10</v>
      </c>
      <c r="BQZ75" s="1">
        <v>5.1999999999999998E-2</v>
      </c>
      <c r="BRA75" s="1">
        <f t="shared" si="4054"/>
        <v>3.0999999999999996E-2</v>
      </c>
      <c r="BRB75" s="1">
        <f t="shared" si="4055"/>
        <v>0.29292929292929276</v>
      </c>
      <c r="BRC75" s="1">
        <f t="shared" si="4056"/>
        <v>4.3939393939393916E-4</v>
      </c>
      <c r="BRD75" s="1">
        <f t="shared" si="4057"/>
        <v>3.3565350928058781</v>
      </c>
      <c r="BRE75" s="1"/>
      <c r="BRF75" s="1"/>
      <c r="BRG75" s="2" t="s">
        <v>11</v>
      </c>
      <c r="BRH75" s="4" t="s">
        <v>178</v>
      </c>
      <c r="BRI75" s="4">
        <v>373</v>
      </c>
      <c r="BRJ75" s="2">
        <v>10</v>
      </c>
      <c r="BRK75" s="1">
        <v>7.4999999999999997E-2</v>
      </c>
      <c r="BRL75" s="1">
        <f t="shared" si="4058"/>
        <v>5.2999999999999999E-2</v>
      </c>
      <c r="BRM75" s="1">
        <f t="shared" si="4059"/>
        <v>1.3423728813559321</v>
      </c>
      <c r="BRN75" s="1">
        <f t="shared" si="4060"/>
        <v>2.0135593220338981E-3</v>
      </c>
      <c r="BRO75" s="1">
        <f t="shared" si="4061"/>
        <v>15.381601610562445</v>
      </c>
      <c r="BRP75" s="1"/>
      <c r="BRQ75" s="1"/>
      <c r="BRR75" s="2" t="s">
        <v>11</v>
      </c>
      <c r="BRS75" s="1" t="s">
        <v>179</v>
      </c>
      <c r="BRT75" s="1">
        <v>380</v>
      </c>
      <c r="BRU75" s="2">
        <v>10</v>
      </c>
      <c r="BRV75" s="1">
        <v>8.4000000000000005E-2</v>
      </c>
      <c r="BRW75" s="1">
        <f t="shared" si="4062"/>
        <v>5.4000000000000006E-2</v>
      </c>
      <c r="BRX75" s="1">
        <f t="shared" si="4063"/>
        <v>1.375838926174497</v>
      </c>
      <c r="BRY75" s="1">
        <f t="shared" si="4064"/>
        <v>2.0637583892617454E-3</v>
      </c>
      <c r="BRZ75" s="1">
        <f t="shared" si="4065"/>
        <v>15.765072832329404</v>
      </c>
      <c r="BSA75" s="1"/>
      <c r="BSB75" s="1"/>
      <c r="BSC75" s="2" t="s">
        <v>11</v>
      </c>
      <c r="BSD75" s="1" t="s">
        <v>180</v>
      </c>
      <c r="BSE75" s="1">
        <v>394</v>
      </c>
      <c r="BSF75" s="2">
        <v>10</v>
      </c>
      <c r="BSG75" s="1">
        <v>5.8000000000000003E-2</v>
      </c>
      <c r="BSH75" s="1">
        <f t="shared" si="4066"/>
        <v>4.5999999999999999E-2</v>
      </c>
      <c r="BSI75" s="1">
        <f t="shared" si="4067"/>
        <v>1.1879432624113475</v>
      </c>
      <c r="BSJ75" s="1">
        <f t="shared" si="4068"/>
        <v>1.7819148936170212E-3</v>
      </c>
      <c r="BSK75" s="1">
        <f t="shared" si="4069"/>
        <v>13.612067296760456</v>
      </c>
      <c r="BSL75" s="1"/>
      <c r="BSM75" s="1"/>
      <c r="BSN75" s="1" t="s">
        <v>11</v>
      </c>
      <c r="BSO75" s="1" t="s">
        <v>181</v>
      </c>
      <c r="BSP75" s="1">
        <v>395</v>
      </c>
      <c r="BSQ75" s="2">
        <v>10</v>
      </c>
      <c r="BSR75" s="1">
        <v>3.5000000000000003E-2</v>
      </c>
      <c r="BSS75" s="1">
        <f t="shared" si="4070"/>
        <v>2.5000000000000001E-2</v>
      </c>
      <c r="BST75" s="1">
        <f t="shared" si="4071"/>
        <v>0.88927335640138416</v>
      </c>
      <c r="BSU75" s="1">
        <f t="shared" si="4072"/>
        <v>1.3339100346020762E-3</v>
      </c>
      <c r="BSV75" s="1">
        <f t="shared" si="4073"/>
        <v>10.189753295103211</v>
      </c>
      <c r="BSW75" s="1"/>
      <c r="BSX75" s="1"/>
      <c r="BSY75" s="1" t="s">
        <v>11</v>
      </c>
      <c r="BSZ75" s="1" t="s">
        <v>182</v>
      </c>
      <c r="BTA75" s="1">
        <v>401</v>
      </c>
      <c r="BTB75" s="1">
        <v>10</v>
      </c>
      <c r="BTC75" s="1">
        <v>5.1999999999999998E-2</v>
      </c>
      <c r="BTD75" s="1">
        <f t="shared" si="4074"/>
        <v>3.9999999999999994E-2</v>
      </c>
      <c r="BTE75" s="1">
        <f t="shared" si="4075"/>
        <v>1.5209790209790208</v>
      </c>
      <c r="BTF75" s="1">
        <f t="shared" si="4076"/>
        <v>2.2814685314685311E-3</v>
      </c>
      <c r="BTG75" s="1">
        <f t="shared" si="4077"/>
        <v>17.428162981876682</v>
      </c>
      <c r="BTH75" s="1"/>
      <c r="BTI75" s="1"/>
      <c r="BTJ75" s="1" t="s">
        <v>11</v>
      </c>
      <c r="BTK75" s="1" t="s">
        <v>183</v>
      </c>
      <c r="BTL75" s="1">
        <v>408</v>
      </c>
      <c r="BTM75" s="1">
        <v>10</v>
      </c>
      <c r="BTN75" s="1">
        <v>6.2E-2</v>
      </c>
      <c r="BTO75" s="1">
        <f t="shared" si="4078"/>
        <v>0.05</v>
      </c>
      <c r="BTP75" s="5">
        <f t="shared" si="4079"/>
        <v>2.0034843205574915</v>
      </c>
      <c r="BTQ75" s="1">
        <f t="shared" si="4080"/>
        <v>3.0052264808362373E-3</v>
      </c>
      <c r="BTR75" s="1">
        <f t="shared" si="4081"/>
        <v>22.956957846686862</v>
      </c>
      <c r="BTS75" s="1"/>
      <c r="BTT75" s="1"/>
      <c r="BTU75" s="1" t="s">
        <v>11</v>
      </c>
      <c r="BTV75" s="1" t="s">
        <v>184</v>
      </c>
      <c r="BTW75" s="1">
        <v>409</v>
      </c>
      <c r="BTX75" s="1">
        <v>10</v>
      </c>
      <c r="BTY75" s="1">
        <v>4.1000000000000002E-2</v>
      </c>
      <c r="BTZ75" s="1">
        <f t="shared" si="4082"/>
        <v>3.1E-2</v>
      </c>
      <c r="BUA75" s="1">
        <f t="shared" si="4083"/>
        <v>1.1730103806228374</v>
      </c>
      <c r="BUB75" s="1">
        <f t="shared" si="4084"/>
        <v>1.7595155709342562E-3</v>
      </c>
      <c r="BUC75" s="1">
        <f t="shared" si="4085"/>
        <v>13.440958626614742</v>
      </c>
      <c r="BUD75" s="1"/>
      <c r="BUE75" s="1"/>
      <c r="BUF75" s="1" t="s">
        <v>11</v>
      </c>
      <c r="BUG75" s="1" t="s">
        <v>185</v>
      </c>
      <c r="BUH75" s="1">
        <v>415</v>
      </c>
      <c r="BUI75" s="1">
        <v>10</v>
      </c>
      <c r="BUJ75" s="1">
        <v>6.6000000000000003E-2</v>
      </c>
      <c r="BUK75" s="1">
        <f t="shared" si="4086"/>
        <v>5.3000000000000005E-2</v>
      </c>
      <c r="BUL75" s="1">
        <f t="shared" si="4087"/>
        <v>2.0034843205574915</v>
      </c>
      <c r="BUM75" s="1">
        <f t="shared" si="4088"/>
        <v>3.0052264808362373E-3</v>
      </c>
      <c r="BUN75" s="1">
        <f t="shared" si="4089"/>
        <v>22.956957846686862</v>
      </c>
      <c r="BUO75" s="1"/>
      <c r="BUP75" s="1"/>
      <c r="BUQ75" s="1" t="s">
        <v>11</v>
      </c>
      <c r="BUR75" s="1" t="s">
        <v>186</v>
      </c>
      <c r="BUS75" s="1">
        <v>422</v>
      </c>
      <c r="BUT75" s="1">
        <v>10</v>
      </c>
      <c r="BUU75" s="1">
        <v>7.3999999999999996E-2</v>
      </c>
      <c r="BUV75" s="1">
        <f t="shared" si="4090"/>
        <v>5.8999999999999997E-2</v>
      </c>
      <c r="BUW75" s="1">
        <f t="shared" si="4091"/>
        <v>2.189473684210526</v>
      </c>
      <c r="BUX75" s="1">
        <f t="shared" si="4092"/>
        <v>3.2842105263157892E-3</v>
      </c>
      <c r="BUY75" s="1">
        <f t="shared" si="4093"/>
        <v>25.088120011273567</v>
      </c>
      <c r="BUZ75" s="1"/>
      <c r="BVA75" s="1"/>
      <c r="BVB75" s="1" t="s">
        <v>11</v>
      </c>
      <c r="BVC75" s="1" t="s">
        <v>187</v>
      </c>
      <c r="BVD75" s="1">
        <v>423</v>
      </c>
      <c r="BVE75" s="1">
        <v>10</v>
      </c>
      <c r="BVF75" s="1">
        <v>4.1000000000000002E-2</v>
      </c>
      <c r="BVG75" s="1">
        <f t="shared" si="4094"/>
        <v>3.1E-2</v>
      </c>
      <c r="BVH75" s="1">
        <f t="shared" si="4095"/>
        <v>0.11945392491467575</v>
      </c>
      <c r="BVI75" s="1">
        <f t="shared" si="4096"/>
        <v>1.7918088737201363E-4</v>
      </c>
      <c r="BVJ75" s="1">
        <f t="shared" si="4097"/>
        <v>1.3687647518621129</v>
      </c>
      <c r="BVK75" s="1"/>
      <c r="BVL75" s="1"/>
      <c r="BVM75" s="1" t="s">
        <v>11</v>
      </c>
      <c r="BVN75" s="1" t="s">
        <v>188</v>
      </c>
      <c r="BVO75" s="1">
        <v>436</v>
      </c>
      <c r="BVP75" s="1">
        <v>10</v>
      </c>
      <c r="BVQ75" s="1">
        <v>7.6999999999999999E-2</v>
      </c>
      <c r="BVR75" s="1">
        <f t="shared" si="4098"/>
        <v>6.5000000000000002E-2</v>
      </c>
      <c r="BVS75" s="1">
        <f t="shared" si="4253"/>
        <v>1.5699658703071673</v>
      </c>
      <c r="BVT75" s="1">
        <f t="shared" si="4099"/>
        <v>2.354948805460751E-3</v>
      </c>
      <c r="BVU75" s="1">
        <f t="shared" si="4100"/>
        <v>17.989479595902058</v>
      </c>
      <c r="BVV75" s="1"/>
      <c r="BVW75" s="1"/>
      <c r="BVX75" s="1" t="s">
        <v>11</v>
      </c>
      <c r="BVY75" s="1" t="s">
        <v>189</v>
      </c>
      <c r="BVZ75" s="1">
        <v>437</v>
      </c>
      <c r="BWA75" s="1">
        <v>10</v>
      </c>
      <c r="BWB75" s="1">
        <v>3.5999999999999997E-2</v>
      </c>
      <c r="BWC75" s="1">
        <f t="shared" si="4101"/>
        <v>3.0999999999999996E-2</v>
      </c>
      <c r="BWD75" s="1">
        <f t="shared" si="4102"/>
        <v>0.38403041825095047</v>
      </c>
      <c r="BWE75" s="1">
        <f t="shared" si="4103"/>
        <v>5.7604562737642573E-4</v>
      </c>
      <c r="BWF75" s="1">
        <f t="shared" si="4104"/>
        <v>4.4004188269261819</v>
      </c>
      <c r="BWG75" s="1"/>
      <c r="BWH75" s="1"/>
      <c r="BWI75" s="1" t="s">
        <v>11</v>
      </c>
      <c r="BWJ75" s="1" t="s">
        <v>190</v>
      </c>
      <c r="BWK75" s="1">
        <v>443</v>
      </c>
      <c r="BWL75" s="1">
        <v>10</v>
      </c>
      <c r="BWM75" s="1">
        <v>6.2E-2</v>
      </c>
      <c r="BWN75" s="1">
        <f t="shared" si="4105"/>
        <v>5.1999999999999998E-2</v>
      </c>
      <c r="BWO75" s="1">
        <f t="shared" si="4106"/>
        <v>1.1515151515151514</v>
      </c>
      <c r="BWP75" s="1">
        <f t="shared" si="4107"/>
        <v>1.727272727272727E-3</v>
      </c>
      <c r="BWQ75" s="1">
        <f t="shared" si="4108"/>
        <v>13.19465519240932</v>
      </c>
      <c r="BWR75" s="1"/>
      <c r="BWS75" s="1"/>
      <c r="BWT75" s="1" t="s">
        <v>11</v>
      </c>
      <c r="BWU75" s="1" t="s">
        <v>191</v>
      </c>
      <c r="BWV75" s="1">
        <v>450</v>
      </c>
      <c r="BWW75" s="1">
        <v>10</v>
      </c>
      <c r="BWX75" s="1">
        <v>7.1999999999999995E-2</v>
      </c>
      <c r="BWY75" s="1">
        <f t="shared" si="4109"/>
        <v>6.7999999999999991E-2</v>
      </c>
      <c r="BWZ75" s="1">
        <f t="shared" si="4110"/>
        <v>2.0984848484848482</v>
      </c>
      <c r="BXA75" s="1">
        <f t="shared" si="4111"/>
        <v>3.1477272727272725E-3</v>
      </c>
      <c r="BXB75" s="1">
        <f t="shared" si="4112"/>
        <v>24.04552294932488</v>
      </c>
      <c r="BXC75" s="1"/>
      <c r="BXD75" s="1"/>
      <c r="BXE75" s="1" t="s">
        <v>11</v>
      </c>
      <c r="BXF75" s="1" t="s">
        <v>192</v>
      </c>
      <c r="BXG75" s="1">
        <v>451</v>
      </c>
      <c r="BXH75" s="1">
        <v>10</v>
      </c>
      <c r="BXI75" s="1">
        <v>1.4999999999999999E-2</v>
      </c>
      <c r="BXJ75" s="1">
        <f t="shared" si="4113"/>
        <v>1.7999999999999999E-2</v>
      </c>
      <c r="BXK75" s="1">
        <f t="shared" si="4114"/>
        <v>1.1622641509433962</v>
      </c>
      <c r="BXL75" s="1">
        <f t="shared" si="4115"/>
        <v>1.7433962264150943E-3</v>
      </c>
      <c r="BXM75" s="1">
        <f t="shared" si="4116"/>
        <v>13.317822778118009</v>
      </c>
      <c r="BXN75" s="1"/>
      <c r="BXO75" s="1"/>
      <c r="BXP75" s="1" t="s">
        <v>11</v>
      </c>
      <c r="BXQ75" s="1" t="s">
        <v>193</v>
      </c>
      <c r="BXR75" s="1">
        <v>464</v>
      </c>
      <c r="BXS75" s="1">
        <v>10</v>
      </c>
      <c r="BXT75" s="1">
        <v>6.6000000000000003E-2</v>
      </c>
      <c r="BXU75" s="1">
        <f t="shared" si="4117"/>
        <v>6.2E-2</v>
      </c>
      <c r="BXV75" s="1">
        <f t="shared" si="4118"/>
        <v>3.0845588235294121</v>
      </c>
      <c r="BXW75" s="1">
        <f t="shared" si="4119"/>
        <v>4.6268382352941187E-3</v>
      </c>
      <c r="BXX75" s="1">
        <f t="shared" si="4120"/>
        <v>35.344467715967198</v>
      </c>
      <c r="BXY75" s="1"/>
      <c r="BXZ75" s="1"/>
      <c r="BYA75" s="1" t="s">
        <v>11</v>
      </c>
      <c r="BYB75" s="1" t="s">
        <v>194</v>
      </c>
      <c r="BYC75" s="1">
        <v>465</v>
      </c>
      <c r="BYD75" s="1">
        <v>10</v>
      </c>
      <c r="BYE75" s="1">
        <v>3.1E-2</v>
      </c>
      <c r="BYF75" s="1">
        <f t="shared" si="4121"/>
        <v>2.5999999999999999E-2</v>
      </c>
      <c r="BYG75" s="1">
        <f t="shared" si="4122"/>
        <v>0.80898876404494369</v>
      </c>
      <c r="BYH75" s="1">
        <f t="shared" si="4123"/>
        <v>1.2134831460674156E-3</v>
      </c>
      <c r="BYI75" s="1">
        <f t="shared" si="4124"/>
        <v>9.2698109808292557</v>
      </c>
      <c r="BYJ75" s="1"/>
      <c r="BYK75" s="1"/>
      <c r="BYL75" s="1" t="s">
        <v>11</v>
      </c>
      <c r="BYM75" s="1" t="s">
        <v>195</v>
      </c>
      <c r="BYN75" s="1">
        <v>479</v>
      </c>
      <c r="BYO75" s="1">
        <v>10</v>
      </c>
      <c r="BYP75" s="1">
        <v>7.2999999999999995E-2</v>
      </c>
      <c r="BYQ75" s="1">
        <f t="shared" si="4125"/>
        <v>6.2E-2</v>
      </c>
      <c r="BYR75" s="1">
        <f t="shared" si="4126"/>
        <v>2.4612546125461252</v>
      </c>
      <c r="BYS75" s="1">
        <f t="shared" si="4127"/>
        <v>3.691881918819188E-3</v>
      </c>
      <c r="BYT75" s="1">
        <f t="shared" si="4128"/>
        <v>28.202326222579295</v>
      </c>
      <c r="BYU75" s="1"/>
      <c r="BYV75" s="1"/>
      <c r="BYW75" s="1" t="s">
        <v>11</v>
      </c>
      <c r="BYX75" s="1" t="s">
        <v>196</v>
      </c>
      <c r="BYY75" s="1">
        <v>480</v>
      </c>
      <c r="BYZ75" s="1">
        <v>10</v>
      </c>
      <c r="BZA75" s="1">
        <v>3.5999999999999997E-2</v>
      </c>
      <c r="BZB75" s="1">
        <f t="shared" si="4129"/>
        <v>2.3E-2</v>
      </c>
      <c r="BZC75" s="1">
        <f t="shared" si="4130"/>
        <v>1.2659176029962544</v>
      </c>
      <c r="BZD75" s="1">
        <f t="shared" si="4131"/>
        <v>1.8988764044943816E-3</v>
      </c>
      <c r="BZE75" s="1">
        <f t="shared" si="4132"/>
        <v>14.505537553334669</v>
      </c>
      <c r="BZF75" s="1"/>
      <c r="BZG75" s="1"/>
      <c r="BZH75" s="1" t="s">
        <v>11</v>
      </c>
      <c r="BZI75" s="1" t="s">
        <v>197</v>
      </c>
      <c r="BZJ75" s="1">
        <v>494</v>
      </c>
      <c r="BZK75" s="1">
        <v>10</v>
      </c>
      <c r="BZL75" s="1">
        <v>7.4999999999999997E-2</v>
      </c>
      <c r="BZM75" s="1">
        <f t="shared" si="4133"/>
        <v>0.06</v>
      </c>
      <c r="BZN75" s="1">
        <f t="shared" si="4134"/>
        <v>2.9411764705882355</v>
      </c>
      <c r="BZO75" s="1">
        <f t="shared" si="4135"/>
        <v>4.4117647058823537E-3</v>
      </c>
      <c r="BZP75" s="1">
        <f t="shared" si="4136"/>
        <v>33.701518680302456</v>
      </c>
      <c r="BZQ75" s="1"/>
      <c r="BZR75" s="1"/>
      <c r="BZS75" s="1" t="s">
        <v>11</v>
      </c>
      <c r="BZT75" s="1" t="s">
        <v>198</v>
      </c>
      <c r="BZU75" s="1">
        <v>495</v>
      </c>
      <c r="BZV75" s="1">
        <v>10</v>
      </c>
      <c r="BZW75" s="1">
        <v>2.7E-2</v>
      </c>
      <c r="BZX75" s="1">
        <f t="shared" si="4137"/>
        <v>1.2999999999999999E-2</v>
      </c>
      <c r="BZY75" s="1">
        <f t="shared" si="4138"/>
        <v>0.87084870848708484</v>
      </c>
      <c r="BZZ75" s="1">
        <f t="shared" si="4139"/>
        <v>1.3062730627306273E-3</v>
      </c>
      <c r="CAA75" s="1">
        <f t="shared" si="4140"/>
        <v>9.9786341657102149</v>
      </c>
      <c r="CAB75" s="1"/>
      <c r="CAC75" s="1"/>
      <c r="CAD75" s="1" t="s">
        <v>11</v>
      </c>
      <c r="CAE75" s="1" t="s">
        <v>199</v>
      </c>
      <c r="CAF75" s="1">
        <v>501</v>
      </c>
      <c r="CAG75" s="1">
        <v>10</v>
      </c>
      <c r="CAH75" s="1">
        <v>4.2000000000000003E-2</v>
      </c>
      <c r="CAI75" s="1">
        <f t="shared" si="4141"/>
        <v>2.5000000000000001E-2</v>
      </c>
      <c r="CAJ75" s="1">
        <f t="shared" si="4142"/>
        <v>1.3663003663003663</v>
      </c>
      <c r="CAK75" s="1">
        <f t="shared" si="4143"/>
        <v>2.0494505494505497E-3</v>
      </c>
      <c r="CAL75" s="1">
        <f t="shared" si="4144"/>
        <v>15.655775088043798</v>
      </c>
      <c r="CAM75" s="1"/>
      <c r="CAN75" s="1"/>
      <c r="CAO75" s="1" t="s">
        <v>11</v>
      </c>
      <c r="CAP75" s="1" t="s">
        <v>200</v>
      </c>
      <c r="CAQ75" s="1">
        <v>508</v>
      </c>
      <c r="CAR75" s="1">
        <v>10</v>
      </c>
      <c r="CAS75" s="1">
        <v>6.3E-2</v>
      </c>
      <c r="CAT75" s="1">
        <f t="shared" si="4145"/>
        <v>2.5000000000000001E-2</v>
      </c>
      <c r="CAU75" s="1">
        <f t="shared" si="4146"/>
        <v>1.358974358974359</v>
      </c>
      <c r="CAV75" s="1">
        <f t="shared" si="4147"/>
        <v>2.0384615384615385E-3</v>
      </c>
      <c r="CAW75" s="1">
        <f t="shared" si="4148"/>
        <v>15.571829913308978</v>
      </c>
      <c r="CAX75" s="1"/>
      <c r="CAY75" s="1"/>
      <c r="CAZ75" s="1" t="s">
        <v>11</v>
      </c>
      <c r="CBA75" s="1" t="s">
        <v>201</v>
      </c>
      <c r="CBB75" s="1">
        <v>509</v>
      </c>
      <c r="CBC75" s="1">
        <v>10</v>
      </c>
      <c r="CBD75" s="1">
        <v>3.4000000000000002E-2</v>
      </c>
      <c r="CBE75" s="1">
        <f t="shared" si="4149"/>
        <v>2.1000000000000005E-2</v>
      </c>
      <c r="CBF75" s="1">
        <f t="shared" si="4150"/>
        <v>0.66165413533834605</v>
      </c>
      <c r="CBG75" s="1">
        <f t="shared" si="4151"/>
        <v>9.9248120300751913E-4</v>
      </c>
      <c r="CBH75" s="1">
        <f t="shared" si="4152"/>
        <v>7.5815747286815762</v>
      </c>
      <c r="CBI75" s="1"/>
      <c r="CBJ75" s="1"/>
      <c r="CBK75" s="1" t="s">
        <v>11</v>
      </c>
      <c r="CBL75" s="1" t="s">
        <v>202</v>
      </c>
      <c r="CBM75" s="1">
        <v>515</v>
      </c>
      <c r="CBN75" s="1">
        <v>10</v>
      </c>
      <c r="CBO75" s="1">
        <v>4.5999999999999999E-2</v>
      </c>
      <c r="CBP75" s="1">
        <f t="shared" si="4153"/>
        <v>3.1E-2</v>
      </c>
      <c r="CBQ75" s="1">
        <f t="shared" si="4154"/>
        <v>1.1423220973782771</v>
      </c>
      <c r="CBR75" s="1">
        <f t="shared" si="4155"/>
        <v>1.7134831460674156E-3</v>
      </c>
      <c r="CBS75" s="1">
        <f t="shared" si="4156"/>
        <v>13.089316431263534</v>
      </c>
      <c r="CBT75" s="1"/>
      <c r="CBU75" s="1"/>
      <c r="CBV75" s="1" t="s">
        <v>11</v>
      </c>
      <c r="CBW75" s="1" t="s">
        <v>203</v>
      </c>
      <c r="CBX75" s="1">
        <v>522</v>
      </c>
      <c r="CBY75" s="1">
        <v>10</v>
      </c>
      <c r="CBZ75" s="1">
        <v>5.8000000000000003E-2</v>
      </c>
      <c r="CCA75" s="1">
        <f t="shared" si="4157"/>
        <v>4.4000000000000004E-2</v>
      </c>
      <c r="CCB75" s="1">
        <f t="shared" si="4158"/>
        <v>1.6404494382022472</v>
      </c>
      <c r="CCC75" s="1">
        <f t="shared" si="4159"/>
        <v>2.4606741573033708E-3</v>
      </c>
      <c r="CCD75" s="1">
        <f t="shared" si="4160"/>
        <v>18.797116711125994</v>
      </c>
      <c r="CCE75" s="1"/>
      <c r="CCF75" s="1"/>
      <c r="CCG75" s="1" t="s">
        <v>11</v>
      </c>
      <c r="CCH75" s="1" t="s">
        <v>204</v>
      </c>
      <c r="CCI75" s="1">
        <v>523</v>
      </c>
      <c r="CCJ75" s="1">
        <v>10</v>
      </c>
      <c r="CCK75" s="1">
        <v>3.4000000000000002E-2</v>
      </c>
      <c r="CCL75" s="1">
        <f t="shared" si="4161"/>
        <v>1.5000000000000003E-2</v>
      </c>
      <c r="CCM75" s="1">
        <f t="shared" si="4162"/>
        <v>0.64638783269961986</v>
      </c>
      <c r="CCN75" s="1">
        <f t="shared" si="4163"/>
        <v>9.6958174904942975E-4</v>
      </c>
      <c r="CCO75" s="1">
        <f t="shared" si="4164"/>
        <v>7.4066455502717936</v>
      </c>
      <c r="CCP75" s="1"/>
      <c r="CCQ75" s="1"/>
      <c r="CCR75" s="1" t="s">
        <v>11</v>
      </c>
      <c r="CCS75" s="1" t="s">
        <v>205</v>
      </c>
      <c r="CCT75" s="1">
        <v>536</v>
      </c>
      <c r="CCU75" s="1">
        <v>10</v>
      </c>
      <c r="CCV75" s="1">
        <v>6.2E-2</v>
      </c>
      <c r="CCW75" s="1">
        <f t="shared" si="4165"/>
        <v>4.1999999999999996E-2</v>
      </c>
      <c r="CCX75" s="1">
        <f t="shared" si="4166"/>
        <v>1.5791505791505791</v>
      </c>
      <c r="CCY75" s="1">
        <f t="shared" si="4167"/>
        <v>2.3687258687258685E-3</v>
      </c>
      <c r="CCZ75" s="1">
        <f t="shared" si="4168"/>
        <v>18.094722732366247</v>
      </c>
      <c r="CDA75" s="1"/>
      <c r="CDB75" s="1"/>
      <c r="CDC75" s="1" t="s">
        <v>11</v>
      </c>
      <c r="CDD75" s="1" t="s">
        <v>206</v>
      </c>
      <c r="CDE75" s="1">
        <v>542</v>
      </c>
      <c r="CDF75" s="1">
        <v>10</v>
      </c>
      <c r="CDG75" s="1">
        <v>0.06</v>
      </c>
      <c r="CDH75" s="1">
        <f t="shared" si="4169"/>
        <v>4.4999999999999998E-2</v>
      </c>
      <c r="CDI75" s="1">
        <f t="shared" si="4170"/>
        <v>1.3371212121212122</v>
      </c>
      <c r="CDJ75" s="1">
        <f t="shared" si="4171"/>
        <v>2.0056818181818183E-3</v>
      </c>
      <c r="CDK75" s="1">
        <f t="shared" si="4172"/>
        <v>15.321425272764774</v>
      </c>
      <c r="CDL75" s="1"/>
      <c r="CDM75" s="1"/>
      <c r="CDN75" s="1" t="s">
        <v>11</v>
      </c>
      <c r="CDO75" s="1" t="s">
        <v>207</v>
      </c>
      <c r="CDP75" s="1">
        <v>549</v>
      </c>
      <c r="CDQ75" s="1">
        <v>10</v>
      </c>
      <c r="CDR75" s="1">
        <v>6.7000000000000004E-2</v>
      </c>
      <c r="CDS75" s="1">
        <f t="shared" si="4173"/>
        <v>5.2000000000000005E-2</v>
      </c>
      <c r="CDT75" s="1">
        <f t="shared" si="4174"/>
        <v>1.5285171102661599</v>
      </c>
      <c r="CDU75" s="1">
        <f t="shared" si="4175"/>
        <v>2.29277566539924E-3</v>
      </c>
      <c r="CDV75" s="1">
        <f t="shared" si="4176"/>
        <v>17.514538301230949</v>
      </c>
      <c r="CDW75" s="1"/>
      <c r="CDX75" s="1"/>
      <c r="CDY75" s="1" t="s">
        <v>11</v>
      </c>
      <c r="CDZ75" s="1" t="s">
        <v>208</v>
      </c>
      <c r="CEA75" s="1">
        <v>550</v>
      </c>
      <c r="CEB75" s="1">
        <v>10</v>
      </c>
      <c r="CEC75" s="1">
        <v>5.7000000000000002E-2</v>
      </c>
      <c r="CED75" s="1">
        <f t="shared" si="4177"/>
        <v>0.04</v>
      </c>
      <c r="CEE75" s="1">
        <f t="shared" si="4178"/>
        <v>1.544</v>
      </c>
      <c r="CEF75" s="1">
        <f t="shared" si="4179"/>
        <v>2.3159999999999999E-3</v>
      </c>
      <c r="CEG75" s="1">
        <f t="shared" si="4180"/>
        <v>17.691949246411571</v>
      </c>
      <c r="CEH75" s="1"/>
      <c r="CEI75" s="1"/>
      <c r="CEJ75" s="1" t="s">
        <v>11</v>
      </c>
      <c r="CEK75" s="1" t="s">
        <v>209</v>
      </c>
      <c r="CEL75" s="1">
        <v>556</v>
      </c>
      <c r="CEM75" s="1">
        <v>10</v>
      </c>
      <c r="CEN75" s="1">
        <v>6.8000000000000005E-2</v>
      </c>
      <c r="CEO75" s="1">
        <f t="shared" si="4181"/>
        <v>5.3000000000000005E-2</v>
      </c>
      <c r="CEP75" s="1">
        <f t="shared" si="4182"/>
        <v>2.1778656126482216</v>
      </c>
      <c r="CEQ75" s="1">
        <f t="shared" si="4183"/>
        <v>3.2667984189723325E-3</v>
      </c>
      <c r="CER75" s="1">
        <f t="shared" si="4184"/>
        <v>24.95510873346981</v>
      </c>
      <c r="CES75" s="1"/>
      <c r="CET75" s="1"/>
      <c r="CEU75" s="1" t="s">
        <v>11</v>
      </c>
      <c r="CEV75" s="1" t="s">
        <v>210</v>
      </c>
      <c r="CEW75" s="1">
        <v>563</v>
      </c>
      <c r="CEX75" s="1">
        <v>10</v>
      </c>
      <c r="CEY75" s="1">
        <v>6.9000000000000006E-2</v>
      </c>
      <c r="CEZ75" s="1">
        <f t="shared" si="4185"/>
        <v>5.5000000000000007E-2</v>
      </c>
      <c r="CFA75" s="1">
        <f t="shared" si="4186"/>
        <v>2.2060120240480963</v>
      </c>
      <c r="CFB75" s="1">
        <f t="shared" si="4187"/>
        <v>3.3090180360721443E-3</v>
      </c>
      <c r="CFC75" s="1">
        <f t="shared" si="4188"/>
        <v>25.277624848725768</v>
      </c>
      <c r="CFD75" s="1"/>
      <c r="CFE75" s="1"/>
      <c r="CFF75" s="1" t="s">
        <v>11</v>
      </c>
      <c r="CFG75" s="1" t="s">
        <v>211</v>
      </c>
      <c r="CFH75" s="1">
        <v>564</v>
      </c>
      <c r="CFI75" s="1">
        <v>10</v>
      </c>
      <c r="CFJ75" s="1">
        <v>6.8000000000000005E-2</v>
      </c>
      <c r="CFK75" s="1">
        <f t="shared" si="4189"/>
        <v>3.6000000000000004E-2</v>
      </c>
      <c r="CFL75" s="1">
        <f t="shared" si="4190"/>
        <v>1.1007462686567167</v>
      </c>
      <c r="CFM75" s="1">
        <f t="shared" si="4191"/>
        <v>1.6511194029850749E-3</v>
      </c>
      <c r="CFN75" s="1">
        <f t="shared" si="4192"/>
        <v>12.612919118038567</v>
      </c>
      <c r="CFO75" s="1"/>
      <c r="CFP75" s="1"/>
      <c r="CFQ75" s="1" t="s">
        <v>11</v>
      </c>
      <c r="CFR75" s="1" t="s">
        <v>212</v>
      </c>
      <c r="CFS75" s="1">
        <v>571</v>
      </c>
      <c r="CFT75" s="1">
        <v>10</v>
      </c>
      <c r="CFU75" s="1">
        <v>8.2000000000000003E-2</v>
      </c>
      <c r="CFV75" s="1">
        <f t="shared" si="4193"/>
        <v>5.1000000000000004E-2</v>
      </c>
      <c r="CFW75" s="1">
        <f t="shared" si="4194"/>
        <v>1.5563909774436093</v>
      </c>
      <c r="CFX75" s="1">
        <f t="shared" si="4195"/>
        <v>2.334586466165414E-3</v>
      </c>
      <c r="CFY75" s="1">
        <f t="shared" si="4196"/>
        <v>17.833931464057795</v>
      </c>
      <c r="CFZ75" s="1"/>
      <c r="CGA75" s="1"/>
      <c r="CGB75" s="1" t="s">
        <v>11</v>
      </c>
      <c r="CGC75" s="1" t="s">
        <v>213</v>
      </c>
      <c r="CGD75" s="1">
        <v>577</v>
      </c>
      <c r="CGE75" s="1">
        <v>10</v>
      </c>
      <c r="CGF75" s="1">
        <v>8.6999999999999994E-2</v>
      </c>
      <c r="CGG75" s="1">
        <f t="shared" si="4197"/>
        <v>5.5999999999999994E-2</v>
      </c>
      <c r="CGH75" s="1">
        <f t="shared" si="4198"/>
        <v>1.5563909774436089</v>
      </c>
      <c r="CGI75" s="1">
        <f t="shared" si="4199"/>
        <v>2.3345864661654132E-3</v>
      </c>
      <c r="CGJ75" s="1">
        <f t="shared" si="4200"/>
        <v>17.833931464057788</v>
      </c>
      <c r="CGK75" s="1"/>
      <c r="CGL75" s="1"/>
      <c r="CGM75" s="1" t="s">
        <v>11</v>
      </c>
      <c r="CGN75" s="1" t="s">
        <v>214</v>
      </c>
      <c r="CGO75" s="1">
        <v>578</v>
      </c>
      <c r="CGP75" s="1">
        <v>10</v>
      </c>
      <c r="CGQ75" s="1">
        <v>6.6000000000000003E-2</v>
      </c>
      <c r="CGR75" s="1">
        <f t="shared" si="4201"/>
        <v>4.9000000000000002E-2</v>
      </c>
      <c r="CGS75" s="1">
        <f t="shared" si="4202"/>
        <v>1.0347490347490349</v>
      </c>
      <c r="CGT75" s="1">
        <f t="shared" si="4203"/>
        <v>1.5521235521235525E-3</v>
      </c>
      <c r="CGU75" s="1">
        <f t="shared" si="4204"/>
        <v>11.85668873416664</v>
      </c>
      <c r="CGV75" s="1"/>
      <c r="CGW75" s="1"/>
      <c r="CGX75" s="1" t="s">
        <v>11</v>
      </c>
      <c r="CGY75" s="1" t="s">
        <v>215</v>
      </c>
      <c r="CGZ75" s="1">
        <v>592</v>
      </c>
      <c r="CHA75" s="1">
        <v>10</v>
      </c>
      <c r="CHB75" s="1">
        <v>8.5999999999999993E-2</v>
      </c>
      <c r="CHC75" s="1">
        <f t="shared" si="4205"/>
        <v>0.06</v>
      </c>
      <c r="CHD75" s="1">
        <f t="shared" si="4206"/>
        <v>1.2298850574712641</v>
      </c>
      <c r="CHE75" s="1">
        <f t="shared" si="4207"/>
        <v>1.8448275862068962E-3</v>
      </c>
      <c r="CHF75" s="1">
        <f t="shared" si="4208"/>
        <v>14.092658041257504</v>
      </c>
      <c r="CHG75" s="1"/>
      <c r="CHH75" s="1"/>
      <c r="CHI75" s="1" t="s">
        <v>11</v>
      </c>
      <c r="CHJ75" s="1" t="s">
        <v>216</v>
      </c>
      <c r="CHK75" s="1">
        <v>593</v>
      </c>
      <c r="CHL75" s="1">
        <v>10</v>
      </c>
      <c r="CHM75" s="1">
        <v>8.2000000000000003E-2</v>
      </c>
      <c r="CHN75" s="1">
        <f t="shared" si="4209"/>
        <v>5.9000000000000004E-2</v>
      </c>
      <c r="CHO75" s="1">
        <f t="shared" si="4210"/>
        <v>2.0039215686274514</v>
      </c>
      <c r="CHP75" s="1">
        <f t="shared" si="4211"/>
        <v>3.0058823529411772E-3</v>
      </c>
      <c r="CHQ75" s="1">
        <f t="shared" si="4212"/>
        <v>22.961968060846072</v>
      </c>
      <c r="CHR75" s="1"/>
      <c r="CHS75" s="1"/>
      <c r="CHT75" s="1" t="s">
        <v>11</v>
      </c>
      <c r="CHU75" s="1" t="s">
        <v>217</v>
      </c>
      <c r="CHV75" s="1">
        <v>607</v>
      </c>
      <c r="CHW75" s="1">
        <v>10</v>
      </c>
      <c r="CHX75" s="1">
        <v>9.1999999999999998E-2</v>
      </c>
      <c r="CHY75" s="1">
        <f t="shared" si="4213"/>
        <v>7.0999999999999994E-2</v>
      </c>
      <c r="CHZ75" s="1">
        <f t="shared" si="4214"/>
        <v>2.5658914728682167</v>
      </c>
      <c r="CIA75" s="1">
        <f t="shared" si="4215"/>
        <v>3.848837209302325E-3</v>
      </c>
      <c r="CIB75" s="1">
        <f t="shared" si="4216"/>
        <v>29.401309397528969</v>
      </c>
      <c r="CIC75" s="1"/>
      <c r="CID75" s="1"/>
      <c r="CIE75" s="1" t="s">
        <v>11</v>
      </c>
      <c r="CIF75" s="1" t="s">
        <v>218</v>
      </c>
      <c r="CIG75" s="1">
        <v>608</v>
      </c>
      <c r="CIH75" s="1">
        <v>10</v>
      </c>
      <c r="CII75" s="1">
        <v>7.5999999999999998E-2</v>
      </c>
      <c r="CIJ75" s="1">
        <f t="shared" si="4217"/>
        <v>4.9000000000000002E-2</v>
      </c>
      <c r="CIK75" s="1">
        <f t="shared" si="4218"/>
        <v>1.1450980392156864</v>
      </c>
      <c r="CIL75" s="1">
        <f t="shared" si="4219"/>
        <v>1.7176470588235297E-3</v>
      </c>
      <c r="CIM75" s="1">
        <f t="shared" si="4220"/>
        <v>13.121124606197755</v>
      </c>
      <c r="CIN75" s="1"/>
      <c r="CIO75" s="1"/>
      <c r="CIP75" s="1" t="s">
        <v>11</v>
      </c>
      <c r="CIQ75" s="1" t="s">
        <v>219</v>
      </c>
      <c r="CIR75" s="1">
        <v>621</v>
      </c>
      <c r="CIS75" s="1">
        <v>10</v>
      </c>
      <c r="CIT75" s="1">
        <v>8.5000000000000006E-2</v>
      </c>
      <c r="CIU75" s="1">
        <f t="shared" si="4221"/>
        <v>5.5000000000000007E-2</v>
      </c>
      <c r="CIV75" s="1">
        <f t="shared" si="4222"/>
        <v>0.40873015873015917</v>
      </c>
      <c r="CIW75" s="1">
        <f t="shared" si="4223"/>
        <v>6.1309523809523875E-4</v>
      </c>
      <c r="CIX75" s="1">
        <f t="shared" si="4224"/>
        <v>4.683441207080131</v>
      </c>
      <c r="CIY75" s="1"/>
      <c r="CIZ75" s="1"/>
      <c r="CJA75" s="1" t="s">
        <v>11</v>
      </c>
      <c r="CJB75" s="1" t="s">
        <v>220</v>
      </c>
      <c r="CJC75" s="1">
        <v>622</v>
      </c>
      <c r="CJD75" s="1">
        <v>10</v>
      </c>
      <c r="CJE75" s="1">
        <v>1.9E-2</v>
      </c>
      <c r="CJF75" s="1">
        <f t="shared" si="4225"/>
        <v>0.01</v>
      </c>
      <c r="CJG75" s="1">
        <f t="shared" si="3379"/>
        <v>-8.1272084805653719E-2</v>
      </c>
      <c r="CJH75" s="1">
        <f t="shared" si="4226"/>
        <v>-1.2190812720848058E-4</v>
      </c>
      <c r="CJI75" s="1">
        <f t="shared" si="4227"/>
        <v>-0.93125751265005363</v>
      </c>
      <c r="CJJ75" s="1"/>
      <c r="CJK75" s="1"/>
      <c r="CJL75" s="1" t="s">
        <v>11</v>
      </c>
      <c r="CJM75" s="1" t="s">
        <v>221</v>
      </c>
      <c r="CJN75" s="1">
        <v>635</v>
      </c>
      <c r="CJO75" s="1">
        <v>10</v>
      </c>
      <c r="CJP75" s="1">
        <v>4.7E-2</v>
      </c>
      <c r="CJQ75" s="1">
        <f t="shared" si="4228"/>
        <v>3.5000000000000003E-2</v>
      </c>
      <c r="CJR75" s="1">
        <f t="shared" si="4229"/>
        <v>0.49645390070921996</v>
      </c>
      <c r="CJS75" s="1">
        <f t="shared" si="4230"/>
        <v>7.4468085106382993E-4</v>
      </c>
      <c r="CJT75" s="1">
        <f t="shared" si="4231"/>
        <v>5.6886251389446691</v>
      </c>
      <c r="CJU75" s="1"/>
      <c r="CJV75" s="1"/>
      <c r="CJW75" s="1" t="s">
        <v>11</v>
      </c>
      <c r="CJX75" s="1" t="s">
        <v>222</v>
      </c>
      <c r="CJY75" s="1">
        <v>636</v>
      </c>
      <c r="CJZ75" s="1">
        <v>10</v>
      </c>
      <c r="CKA75" s="1">
        <v>3.5000000000000003E-2</v>
      </c>
      <c r="CKB75" s="1">
        <f t="shared" si="4232"/>
        <v>1.5000000000000003E-2</v>
      </c>
      <c r="CKC75" s="1">
        <f t="shared" si="4233"/>
        <v>-0.36749116607773841</v>
      </c>
      <c r="CKD75" s="1">
        <f t="shared" si="4234"/>
        <v>-5.5123674911660759E-4</v>
      </c>
      <c r="CKE75" s="1">
        <f t="shared" si="4235"/>
        <v>-4.2109035354611102</v>
      </c>
      <c r="CKF75" s="1"/>
      <c r="CKG75" s="1"/>
      <c r="CKH75" s="1" t="s">
        <v>11</v>
      </c>
      <c r="CKI75" s="1" t="s">
        <v>223</v>
      </c>
      <c r="CKJ75" s="1">
        <v>649</v>
      </c>
      <c r="CKK75" s="1">
        <v>10</v>
      </c>
      <c r="CKL75" s="1">
        <v>6.3E-2</v>
      </c>
      <c r="CKM75" s="1">
        <f t="shared" si="4236"/>
        <v>3.9E-2</v>
      </c>
      <c r="CKN75" s="1">
        <f t="shared" si="4237"/>
        <v>0.39929328621908133</v>
      </c>
      <c r="CKO75" s="1">
        <f t="shared" si="4238"/>
        <v>5.9893992932862202E-4</v>
      </c>
      <c r="CKP75" s="1">
        <f t="shared" si="4239"/>
        <v>4.5753086491067858</v>
      </c>
      <c r="CKQ75" s="1"/>
      <c r="CKR75" s="1"/>
      <c r="CKS75" s="1" t="s">
        <v>11</v>
      </c>
      <c r="CKT75" s="1" t="s">
        <v>224</v>
      </c>
      <c r="CKU75" s="1">
        <v>650</v>
      </c>
      <c r="CKV75" s="1">
        <v>10</v>
      </c>
      <c r="CKW75" s="1">
        <v>3.3000000000000002E-2</v>
      </c>
      <c r="CKX75" s="1">
        <f t="shared" si="4240"/>
        <v>1.6E-2</v>
      </c>
      <c r="CKY75" s="1">
        <f t="shared" si="4241"/>
        <v>-4.2105263157894722E-2</v>
      </c>
      <c r="CKZ75" s="1">
        <f t="shared" si="4242"/>
        <v>-6.315789473684209E-5</v>
      </c>
      <c r="CLA75" s="1">
        <f t="shared" si="4243"/>
        <v>-0.48246384637064543</v>
      </c>
      <c r="CLB75" s="1"/>
      <c r="CLC75" s="1"/>
      <c r="CLD75" s="1" t="s">
        <v>11</v>
      </c>
      <c r="CLE75" s="1" t="s">
        <v>225</v>
      </c>
      <c r="CLF75" s="1">
        <v>663</v>
      </c>
      <c r="CLG75" s="1">
        <v>10</v>
      </c>
      <c r="CLH75" s="1">
        <v>5.5E-2</v>
      </c>
      <c r="CLI75" s="1">
        <f t="shared" si="4244"/>
        <v>3.3000000000000002E-2</v>
      </c>
      <c r="CLJ75" s="1">
        <f t="shared" si="4245"/>
        <v>0.55363321799307963</v>
      </c>
      <c r="CLK75" s="1">
        <f t="shared" si="4246"/>
        <v>8.304498269896195E-4</v>
      </c>
      <c r="CLL75" s="1">
        <f t="shared" si="4247"/>
        <v>6.3438152809981085</v>
      </c>
      <c r="CLM75" s="1"/>
      <c r="CLN75" s="1"/>
      <c r="CLO75" s="1"/>
      <c r="CLP75" s="1"/>
      <c r="CLQ75" s="1"/>
      <c r="CLR75" s="1"/>
      <c r="CLS75" s="1"/>
      <c r="CLT75" s="1"/>
      <c r="CLU75" s="1"/>
      <c r="CLV75" s="1"/>
      <c r="CLW75" s="1"/>
      <c r="CLX75" s="1"/>
      <c r="CLY75" s="1"/>
      <c r="CLZ75" s="1"/>
      <c r="CMA75" s="1"/>
      <c r="CMB75" s="1"/>
      <c r="CMC75" s="1"/>
      <c r="CMD75" s="1"/>
      <c r="CME75" s="1"/>
      <c r="CMF75" s="1"/>
      <c r="CMG75" s="1"/>
      <c r="CMH75" s="1"/>
      <c r="CMI75" s="1"/>
      <c r="CMJ75" s="1"/>
      <c r="CMK75" s="1"/>
      <c r="CML75" s="1"/>
      <c r="CMM75" s="1"/>
      <c r="CMN75" s="1"/>
      <c r="CMO75" s="1"/>
      <c r="CMP75" s="1"/>
      <c r="CMQ75" s="1"/>
      <c r="CMR75" s="1"/>
      <c r="CMS75" s="1"/>
      <c r="CMT75" s="1"/>
      <c r="CMU75" s="1"/>
      <c r="CMV75" s="1"/>
      <c r="CMW75" s="1"/>
      <c r="CMX75" s="1"/>
      <c r="CMY75" s="1"/>
      <c r="CMZ75" s="1"/>
    </row>
    <row r="76" spans="1:2392" x14ac:dyDescent="0.3">
      <c r="A76" s="1" t="s">
        <v>11</v>
      </c>
      <c r="B76" s="1" t="s">
        <v>12</v>
      </c>
      <c r="C76" s="1">
        <v>1</v>
      </c>
      <c r="D76" s="1">
        <v>11</v>
      </c>
      <c r="E76" s="1">
        <v>5.8999999999999997E-2</v>
      </c>
      <c r="F76" s="1">
        <f t="shared" si="3408"/>
        <v>6.0999999999999999E-2</v>
      </c>
      <c r="G76" s="1">
        <f t="shared" si="3409"/>
        <v>2.4372881355932203</v>
      </c>
      <c r="H76" s="1">
        <f t="shared" si="4248"/>
        <v>3.6559322033898308E-3</v>
      </c>
      <c r="I76" s="1">
        <f t="shared" si="4249"/>
        <v>27.927705954531312</v>
      </c>
      <c r="J76" s="1"/>
      <c r="K76" s="1"/>
      <c r="L76" s="1" t="s">
        <v>11</v>
      </c>
      <c r="M76" s="1" t="s">
        <v>13</v>
      </c>
      <c r="N76" s="1">
        <v>2</v>
      </c>
      <c r="O76" s="1">
        <v>11</v>
      </c>
      <c r="P76" s="1">
        <v>0.1</v>
      </c>
      <c r="Q76" s="1">
        <f t="shared" si="3410"/>
        <v>0.10200000000000001</v>
      </c>
      <c r="R76" s="1">
        <f t="shared" si="3411"/>
        <v>3.8474576271186445</v>
      </c>
      <c r="S76" s="1">
        <f t="shared" si="3412"/>
        <v>5.7711864406779665E-3</v>
      </c>
      <c r="T76" s="1">
        <f t="shared" si="3413"/>
        <v>44.086156131283779</v>
      </c>
      <c r="U76" s="1"/>
      <c r="V76" s="1"/>
      <c r="W76" s="1" t="s">
        <v>11</v>
      </c>
      <c r="X76" s="1" t="s">
        <v>14</v>
      </c>
      <c r="Y76" s="1">
        <v>3</v>
      </c>
      <c r="Z76" s="1">
        <v>11</v>
      </c>
      <c r="AA76" s="1">
        <v>0.152</v>
      </c>
      <c r="AB76" s="1">
        <f t="shared" si="3414"/>
        <v>0.151</v>
      </c>
      <c r="AC76" s="1">
        <f t="shared" si="3415"/>
        <v>5.5016949152542374</v>
      </c>
      <c r="AD76" s="1">
        <f t="shared" si="3416"/>
        <v>8.2525423728813559E-3</v>
      </c>
      <c r="AE76" s="1">
        <f t="shared" si="3417"/>
        <v>63.041261146320331</v>
      </c>
      <c r="AF76" s="1"/>
      <c r="AG76" s="1"/>
      <c r="AH76" s="1" t="s">
        <v>11</v>
      </c>
      <c r="AI76" s="1" t="s">
        <v>15</v>
      </c>
      <c r="AJ76" s="1">
        <v>4</v>
      </c>
      <c r="AK76" s="1">
        <v>11</v>
      </c>
      <c r="AL76" s="1">
        <v>0.16700000000000001</v>
      </c>
      <c r="AM76" s="1">
        <f t="shared" si="3418"/>
        <v>0.159</v>
      </c>
      <c r="AN76" s="1">
        <f t="shared" si="3419"/>
        <v>5.7278911564625847</v>
      </c>
      <c r="AO76" s="1">
        <f t="shared" si="3420"/>
        <v>8.5918367346938772E-3</v>
      </c>
      <c r="AP76" s="1">
        <f t="shared" si="3421"/>
        <v>65.633134474809424</v>
      </c>
      <c r="AQ76" s="1"/>
      <c r="AR76" s="1"/>
      <c r="AS76" s="1" t="s">
        <v>11</v>
      </c>
      <c r="AT76" s="1" t="s">
        <v>16</v>
      </c>
      <c r="AU76" s="1">
        <v>8</v>
      </c>
      <c r="AV76" s="1">
        <v>11</v>
      </c>
      <c r="AW76" s="1">
        <v>0.17699999999999999</v>
      </c>
      <c r="AX76" s="1">
        <f t="shared" si="3422"/>
        <v>0.16899999999999998</v>
      </c>
      <c r="AY76" s="1">
        <f t="shared" si="3423"/>
        <v>6.0989761092150161</v>
      </c>
      <c r="AZ76" s="1">
        <f t="shared" si="3424"/>
        <v>9.1484641638225235E-3</v>
      </c>
      <c r="BA76" s="1">
        <f t="shared" si="3425"/>
        <v>69.885217473645582</v>
      </c>
      <c r="BB76" s="1"/>
      <c r="BC76" s="1"/>
      <c r="BD76" s="1" t="s">
        <v>11</v>
      </c>
      <c r="BE76" s="1" t="s">
        <v>17</v>
      </c>
      <c r="BF76" s="1">
        <v>9</v>
      </c>
      <c r="BG76" s="1">
        <v>11</v>
      </c>
      <c r="BH76" s="1">
        <v>0.17899999999999999</v>
      </c>
      <c r="BI76" s="1">
        <f t="shared" si="3426"/>
        <v>0.17399999999999999</v>
      </c>
      <c r="BJ76" s="1">
        <f t="shared" si="3427"/>
        <v>6.2559726962457338</v>
      </c>
      <c r="BK76" s="1">
        <f t="shared" si="3428"/>
        <v>9.3839590443686016E-3</v>
      </c>
      <c r="BL76" s="1">
        <f t="shared" si="3429"/>
        <v>71.684165433235819</v>
      </c>
      <c r="BM76" s="1"/>
      <c r="BN76" s="1"/>
      <c r="BO76" s="1" t="s">
        <v>11</v>
      </c>
      <c r="BP76" s="1" t="s">
        <v>18</v>
      </c>
      <c r="BQ76" s="1">
        <v>10</v>
      </c>
      <c r="BR76" s="1">
        <v>11</v>
      </c>
      <c r="BS76" s="1">
        <v>0.185</v>
      </c>
      <c r="BT76" s="1">
        <f t="shared" si="3430"/>
        <v>0.17599999999999999</v>
      </c>
      <c r="BU76" s="1">
        <f t="shared" si="3431"/>
        <v>6.2627986348122864</v>
      </c>
      <c r="BV76" s="1">
        <f t="shared" si="3432"/>
        <v>9.3941979522184291E-3</v>
      </c>
      <c r="BW76" s="1">
        <f t="shared" si="3433"/>
        <v>71.762380561913631</v>
      </c>
      <c r="BX76" s="1"/>
      <c r="BY76" s="1"/>
      <c r="BZ76" s="1" t="s">
        <v>11</v>
      </c>
      <c r="CA76" s="1" t="s">
        <v>19</v>
      </c>
      <c r="CB76" s="1">
        <v>11</v>
      </c>
      <c r="CC76" s="1">
        <v>11</v>
      </c>
      <c r="CD76" s="1">
        <v>0.183</v>
      </c>
      <c r="CE76" s="1">
        <f t="shared" si="3434"/>
        <v>0.17799999999999999</v>
      </c>
      <c r="CF76" s="1">
        <f t="shared" si="3435"/>
        <v>6.3711340206185563</v>
      </c>
      <c r="CG76" s="1">
        <f t="shared" si="3436"/>
        <v>9.556701030927834E-3</v>
      </c>
      <c r="CH76" s="1">
        <f t="shared" si="3437"/>
        <v>73.003743351599482</v>
      </c>
      <c r="CI76" s="1"/>
      <c r="CJ76" s="1"/>
      <c r="CK76" s="1" t="s">
        <v>11</v>
      </c>
      <c r="CL76" s="1" t="s">
        <v>20</v>
      </c>
      <c r="CM76" s="1">
        <v>14</v>
      </c>
      <c r="CN76" s="1">
        <v>11</v>
      </c>
      <c r="CO76" s="1">
        <v>0.192</v>
      </c>
      <c r="CP76" s="1">
        <f t="shared" si="3438"/>
        <v>0.17899999999999999</v>
      </c>
      <c r="CQ76" s="1">
        <f t="shared" si="3439"/>
        <v>6.3264604810996561</v>
      </c>
      <c r="CR76" s="1">
        <f t="shared" si="3440"/>
        <v>9.4896907216494835E-3</v>
      </c>
      <c r="CS76" s="1">
        <f t="shared" si="3441"/>
        <v>72.49185086855158</v>
      </c>
      <c r="CT76" s="1"/>
      <c r="CU76" s="1"/>
      <c r="CV76" s="1" t="s">
        <v>11</v>
      </c>
      <c r="CW76" s="1" t="s">
        <v>21</v>
      </c>
      <c r="CX76" s="1">
        <v>15</v>
      </c>
      <c r="CY76" s="1">
        <v>11</v>
      </c>
      <c r="CZ76" s="1">
        <v>0.158</v>
      </c>
      <c r="DA76" s="1">
        <f t="shared" si="3442"/>
        <v>0.13800000000000001</v>
      </c>
      <c r="DB76" s="1">
        <f t="shared" si="3443"/>
        <v>4.9655172413793105</v>
      </c>
      <c r="DC76" s="1">
        <f t="shared" si="3444"/>
        <v>7.4482758620689656E-3</v>
      </c>
      <c r="DD76" s="1">
        <f t="shared" si="3445"/>
        <v>56.897460503020959</v>
      </c>
      <c r="DE76" s="1"/>
      <c r="DF76" s="1"/>
      <c r="DG76" s="1" t="s">
        <v>11</v>
      </c>
      <c r="DH76" s="1" t="s">
        <v>22</v>
      </c>
      <c r="DI76" s="1">
        <v>16</v>
      </c>
      <c r="DJ76" s="1">
        <v>11</v>
      </c>
      <c r="DK76" s="1">
        <v>0.185</v>
      </c>
      <c r="DL76" s="1">
        <f t="shared" si="3446"/>
        <v>0.158</v>
      </c>
      <c r="DM76" s="1">
        <f t="shared" si="3447"/>
        <v>5.5017064846416384</v>
      </c>
      <c r="DN76" s="1">
        <f t="shared" si="3448"/>
        <v>8.2525597269624586E-3</v>
      </c>
      <c r="DO76" s="1">
        <f t="shared" si="3449"/>
        <v>63.041393714335044</v>
      </c>
      <c r="DP76" s="1"/>
      <c r="DQ76" s="1"/>
      <c r="DR76" s="1" t="s">
        <v>11</v>
      </c>
      <c r="DS76" s="1" t="s">
        <v>23</v>
      </c>
      <c r="DT76" s="1">
        <v>17</v>
      </c>
      <c r="DU76" s="1">
        <v>11</v>
      </c>
      <c r="DV76" s="1">
        <v>0.20599999999999999</v>
      </c>
      <c r="DW76" s="1">
        <f t="shared" si="3450"/>
        <v>0.17899999999999999</v>
      </c>
      <c r="DX76" s="1">
        <f t="shared" si="3451"/>
        <v>6.1643835616438354</v>
      </c>
      <c r="DY76" s="1">
        <f t="shared" si="3452"/>
        <v>9.2465753424657536E-3</v>
      </c>
      <c r="DZ76" s="1">
        <f t="shared" si="3453"/>
        <v>70.634689836798287</v>
      </c>
      <c r="EA76" s="1"/>
      <c r="EB76" s="1"/>
      <c r="EC76" s="1" t="s">
        <v>11</v>
      </c>
      <c r="ED76" s="1" t="s">
        <v>24</v>
      </c>
      <c r="EE76" s="1">
        <v>18</v>
      </c>
      <c r="EF76" s="1">
        <v>11</v>
      </c>
      <c r="EG76" s="1">
        <v>0.22700000000000001</v>
      </c>
      <c r="EH76" s="1">
        <f t="shared" si="3454"/>
        <v>0.20100000000000001</v>
      </c>
      <c r="EI76" s="1">
        <f t="shared" si="3455"/>
        <v>7.0136054421768721</v>
      </c>
      <c r="EJ76" s="1">
        <f t="shared" si="3456"/>
        <v>1.0520408163265308E-2</v>
      </c>
      <c r="EK76" s="1">
        <f t="shared" si="3457"/>
        <v>80.36551264077022</v>
      </c>
      <c r="EL76" s="1"/>
      <c r="EM76" s="1"/>
      <c r="EN76" s="1" t="s">
        <v>11</v>
      </c>
      <c r="EO76" s="1" t="s">
        <v>25</v>
      </c>
      <c r="EP76" s="1">
        <v>21</v>
      </c>
      <c r="EQ76" s="1">
        <v>11</v>
      </c>
      <c r="ER76" s="1">
        <v>0.28499999999999998</v>
      </c>
      <c r="ES76" s="1">
        <f t="shared" si="3458"/>
        <v>0.254</v>
      </c>
      <c r="ET76" s="1">
        <f t="shared" si="3459"/>
        <v>8.7876712328767113</v>
      </c>
      <c r="EU76" s="1">
        <f t="shared" si="3460"/>
        <v>1.3181506849315067E-2</v>
      </c>
      <c r="EV76" s="1">
        <f t="shared" si="3461"/>
        <v>100.69367451179131</v>
      </c>
      <c r="EW76" s="1"/>
      <c r="EX76" s="1"/>
      <c r="EY76" s="1" t="s">
        <v>11</v>
      </c>
      <c r="EZ76" s="1" t="s">
        <v>26</v>
      </c>
      <c r="FA76" s="1">
        <v>22</v>
      </c>
      <c r="FB76" s="1">
        <v>11</v>
      </c>
      <c r="FC76" s="1">
        <v>0.30199999999999999</v>
      </c>
      <c r="FD76" s="1">
        <f t="shared" si="3462"/>
        <v>0.27100000000000002</v>
      </c>
      <c r="FE76" s="1">
        <f t="shared" si="3463"/>
        <v>9.2764505119453933</v>
      </c>
      <c r="FF76" s="1">
        <f t="shared" si="3464"/>
        <v>1.391467576791809E-2</v>
      </c>
      <c r="FG76" s="1">
        <f t="shared" si="3465"/>
        <v>106.29435987317781</v>
      </c>
      <c r="FH76" s="1"/>
      <c r="FI76" s="1"/>
      <c r="FJ76" s="1" t="s">
        <v>11</v>
      </c>
      <c r="FK76" s="1" t="s">
        <v>27</v>
      </c>
      <c r="FL76" s="1">
        <v>23</v>
      </c>
      <c r="FM76" s="1">
        <v>11</v>
      </c>
      <c r="FN76" s="1">
        <v>0.32</v>
      </c>
      <c r="FO76" s="1">
        <f t="shared" si="3466"/>
        <v>0.29000000000000004</v>
      </c>
      <c r="FP76" s="1">
        <f t="shared" si="3467"/>
        <v>10.2687074829932</v>
      </c>
      <c r="FQ76" s="1">
        <f t="shared" si="3468"/>
        <v>1.5403061224489801E-2</v>
      </c>
      <c r="FR76" s="1">
        <f t="shared" si="3469"/>
        <v>117.66415260062334</v>
      </c>
      <c r="FS76" s="1"/>
      <c r="FT76" s="1"/>
      <c r="FU76" s="1" t="s">
        <v>11</v>
      </c>
      <c r="FV76" s="1" t="s">
        <v>28</v>
      </c>
      <c r="FW76" s="1">
        <v>24</v>
      </c>
      <c r="FX76" s="1">
        <v>11</v>
      </c>
      <c r="FY76" s="1">
        <v>0.33300000000000002</v>
      </c>
      <c r="FZ76" s="1">
        <f t="shared" si="3470"/>
        <v>0.30200000000000005</v>
      </c>
      <c r="GA76" s="1">
        <f t="shared" si="3471"/>
        <v>10.304794520547947</v>
      </c>
      <c r="GB76" s="1">
        <f t="shared" si="3472"/>
        <v>1.5457191780821921E-2</v>
      </c>
      <c r="GC76" s="1">
        <f t="shared" si="3473"/>
        <v>118.07765651051449</v>
      </c>
      <c r="GD76" s="1"/>
      <c r="GE76" s="1"/>
      <c r="GF76" s="1" t="s">
        <v>11</v>
      </c>
      <c r="GG76" s="1" t="s">
        <v>29</v>
      </c>
      <c r="GH76" s="1">
        <v>25</v>
      </c>
      <c r="GI76" s="1">
        <v>11</v>
      </c>
      <c r="GJ76" s="1">
        <v>0.35799999999999998</v>
      </c>
      <c r="GK76" s="1">
        <f t="shared" si="3474"/>
        <v>0.32699999999999996</v>
      </c>
      <c r="GL76" s="1">
        <f t="shared" si="3475"/>
        <v>11.29692832764505</v>
      </c>
      <c r="GM76" s="1">
        <f t="shared" si="3476"/>
        <v>1.6945392491467575E-2</v>
      </c>
      <c r="GN76" s="1">
        <f t="shared" si="3477"/>
        <v>129.44603796181696</v>
      </c>
      <c r="GO76" s="1"/>
      <c r="GP76" s="1"/>
      <c r="GQ76" s="1" t="s">
        <v>11</v>
      </c>
      <c r="GR76" s="1" t="s">
        <v>30</v>
      </c>
      <c r="GS76" s="1">
        <v>28</v>
      </c>
      <c r="GT76" s="1">
        <v>11</v>
      </c>
      <c r="GU76" s="1">
        <v>0.39800000000000002</v>
      </c>
      <c r="GV76" s="1">
        <f t="shared" si="3478"/>
        <v>0.36899999999999999</v>
      </c>
      <c r="GW76" s="1">
        <f t="shared" si="3479"/>
        <v>12.689655172413792</v>
      </c>
      <c r="GX76" s="1">
        <f t="shared" si="3480"/>
        <v>1.9034482758620689E-2</v>
      </c>
      <c r="GY76" s="1">
        <f t="shared" si="3481"/>
        <v>145.404621285498</v>
      </c>
      <c r="GZ76" s="1"/>
      <c r="HA76" s="1"/>
      <c r="HB76" s="1" t="s">
        <v>11</v>
      </c>
      <c r="HC76" s="1" t="s">
        <v>31</v>
      </c>
      <c r="HD76" s="1">
        <v>29</v>
      </c>
      <c r="HE76" s="1">
        <v>11</v>
      </c>
      <c r="HF76" s="1">
        <v>9.7000000000000003E-2</v>
      </c>
      <c r="HG76" s="1">
        <f t="shared" si="3482"/>
        <v>4.5000000000000005E-2</v>
      </c>
      <c r="HH76" s="1">
        <f t="shared" si="3483"/>
        <v>1.7751677852348995</v>
      </c>
      <c r="HI76" s="1">
        <f t="shared" si="3484"/>
        <v>2.6627516778523494E-3</v>
      </c>
      <c r="HJ76" s="1">
        <f t="shared" si="3485"/>
        <v>20.340789093420131</v>
      </c>
      <c r="HK76" s="1"/>
      <c r="HL76" s="1"/>
      <c r="HM76" s="1" t="s">
        <v>11</v>
      </c>
      <c r="HN76" s="1" t="s">
        <v>32</v>
      </c>
      <c r="HO76" s="1">
        <v>30</v>
      </c>
      <c r="HP76" s="1">
        <v>11</v>
      </c>
      <c r="HQ76" s="1">
        <v>0.129</v>
      </c>
      <c r="HR76" s="1">
        <f t="shared" si="3486"/>
        <v>7.7000000000000013E-2</v>
      </c>
      <c r="HS76" s="1">
        <f t="shared" si="3487"/>
        <v>2.8114478114478119</v>
      </c>
      <c r="HT76" s="1">
        <f t="shared" si="3488"/>
        <v>4.2171717171717183E-3</v>
      </c>
      <c r="HU76" s="1">
        <f t="shared" si="3489"/>
        <v>32.215020718309319</v>
      </c>
      <c r="HV76" s="1"/>
      <c r="HW76" s="1"/>
      <c r="HX76" s="1" t="s">
        <v>11</v>
      </c>
      <c r="HY76" s="1" t="s">
        <v>33</v>
      </c>
      <c r="HZ76" s="1">
        <v>31</v>
      </c>
      <c r="IA76" s="1">
        <v>11</v>
      </c>
      <c r="IB76" s="1">
        <v>0.155</v>
      </c>
      <c r="IC76" s="1">
        <f t="shared" si="3490"/>
        <v>0.1</v>
      </c>
      <c r="ID76" s="1">
        <f t="shared" si="3491"/>
        <v>3.5810810810810811</v>
      </c>
      <c r="IE76" s="1">
        <f t="shared" si="3492"/>
        <v>5.3716216216216214E-3</v>
      </c>
      <c r="IF76" s="1">
        <f t="shared" si="3493"/>
        <v>41.033876122908786</v>
      </c>
      <c r="IG76" s="1"/>
      <c r="IH76" s="1"/>
      <c r="II76" s="1" t="s">
        <v>11</v>
      </c>
      <c r="IJ76" s="1" t="s">
        <v>34</v>
      </c>
      <c r="IK76" s="1">
        <v>32</v>
      </c>
      <c r="IL76" s="1">
        <v>11</v>
      </c>
      <c r="IM76" s="1">
        <v>0.17599999999999999</v>
      </c>
      <c r="IN76" s="1">
        <f t="shared" si="3494"/>
        <v>0.121</v>
      </c>
      <c r="IO76" s="1">
        <f t="shared" si="3495"/>
        <v>4.2323232323232327</v>
      </c>
      <c r="IP76" s="1">
        <f t="shared" si="3496"/>
        <v>6.3484848484848489E-3</v>
      </c>
      <c r="IQ76" s="1">
        <f t="shared" si="3497"/>
        <v>48.496144961574615</v>
      </c>
      <c r="IR76" s="1"/>
      <c r="IS76" s="1"/>
      <c r="IT76" s="1" t="s">
        <v>11</v>
      </c>
      <c r="IU76" s="1" t="s">
        <v>35</v>
      </c>
      <c r="IV76" s="1">
        <v>35</v>
      </c>
      <c r="IW76" s="1">
        <v>11</v>
      </c>
      <c r="IX76" s="1">
        <v>0.23300000000000001</v>
      </c>
      <c r="IY76" s="1">
        <f t="shared" si="3498"/>
        <v>0.17800000000000002</v>
      </c>
      <c r="IZ76" s="1">
        <f t="shared" si="3499"/>
        <v>6.201342281879195</v>
      </c>
      <c r="JA76" s="1">
        <f t="shared" si="3500"/>
        <v>9.3020134228187935E-3</v>
      </c>
      <c r="JB76" s="1">
        <f t="shared" si="3501"/>
        <v>71.058181936938382</v>
      </c>
      <c r="JC76" s="1"/>
      <c r="JD76" s="1"/>
      <c r="JE76" s="1" t="s">
        <v>11</v>
      </c>
      <c r="JF76" s="3" t="s">
        <v>36</v>
      </c>
      <c r="JG76" s="3">
        <v>36</v>
      </c>
      <c r="JH76" s="1">
        <v>11</v>
      </c>
      <c r="JI76" s="1">
        <v>0.24399999999999999</v>
      </c>
      <c r="JJ76" s="1">
        <f t="shared" si="3502"/>
        <v>0.187</v>
      </c>
      <c r="JK76" s="1">
        <f t="shared" si="3503"/>
        <v>6.5384615384615392</v>
      </c>
      <c r="JL76" s="1">
        <f t="shared" si="3504"/>
        <v>9.8076923076923089E-3</v>
      </c>
      <c r="JM76" s="1">
        <f t="shared" si="3505"/>
        <v>74.921068450826226</v>
      </c>
      <c r="JN76" s="1"/>
      <c r="JO76" s="1"/>
      <c r="JP76" s="1" t="s">
        <v>11</v>
      </c>
      <c r="JQ76" s="1" t="s">
        <v>37</v>
      </c>
      <c r="JR76" s="1">
        <v>37</v>
      </c>
      <c r="JS76" s="1">
        <v>11</v>
      </c>
      <c r="JT76" s="1">
        <v>0.25800000000000001</v>
      </c>
      <c r="JU76" s="1">
        <f t="shared" si="3506"/>
        <v>0.2</v>
      </c>
      <c r="JV76" s="1">
        <f t="shared" si="3507"/>
        <v>6.9397993311036794</v>
      </c>
      <c r="JW76" s="1">
        <f t="shared" si="3508"/>
        <v>1.0409698996655519E-2</v>
      </c>
      <c r="JX76" s="1">
        <f t="shared" si="3509"/>
        <v>79.519804110211965</v>
      </c>
      <c r="JY76" s="1"/>
      <c r="JZ76" s="1"/>
      <c r="KA76" s="1" t="s">
        <v>11</v>
      </c>
      <c r="KB76" s="1" t="s">
        <v>38</v>
      </c>
      <c r="KC76" s="1">
        <v>38</v>
      </c>
      <c r="KD76" s="1">
        <v>11</v>
      </c>
      <c r="KE76" s="1">
        <v>0.27400000000000002</v>
      </c>
      <c r="KF76" s="1">
        <f t="shared" si="3510"/>
        <v>0.21300000000000002</v>
      </c>
      <c r="KG76" s="1">
        <f t="shared" si="3511"/>
        <v>7.2575250836120411</v>
      </c>
      <c r="KH76" s="1">
        <f t="shared" si="3512"/>
        <v>1.0886287625418063E-2</v>
      </c>
      <c r="KI76" s="1">
        <f t="shared" si="3513"/>
        <v>83.160469840559031</v>
      </c>
      <c r="KJ76" s="1"/>
      <c r="KK76" s="1"/>
      <c r="KL76" s="1" t="s">
        <v>11</v>
      </c>
      <c r="KM76" s="1" t="s">
        <v>39</v>
      </c>
      <c r="KN76" s="1">
        <v>39</v>
      </c>
      <c r="KO76" s="1">
        <v>11</v>
      </c>
      <c r="KP76" s="1">
        <v>0.28299999999999997</v>
      </c>
      <c r="KQ76" s="1">
        <f t="shared" si="3514"/>
        <v>0.21999999999999997</v>
      </c>
      <c r="KR76" s="1">
        <f t="shared" si="3515"/>
        <v>7.5503355704697981</v>
      </c>
      <c r="KS76" s="1">
        <f t="shared" si="3516"/>
        <v>1.1325503355704697E-2</v>
      </c>
      <c r="KT76" s="1">
        <f t="shared" si="3517"/>
        <v>86.515643592051575</v>
      </c>
      <c r="KU76" s="1"/>
      <c r="KV76" s="1"/>
      <c r="KW76" s="1" t="s">
        <v>11</v>
      </c>
      <c r="KX76" s="1" t="s">
        <v>40</v>
      </c>
      <c r="KY76" s="1">
        <v>42</v>
      </c>
      <c r="KZ76" s="1">
        <v>11</v>
      </c>
      <c r="LA76" s="1">
        <v>0.308</v>
      </c>
      <c r="LB76" s="1">
        <f t="shared" si="3518"/>
        <v>0.24299999999999999</v>
      </c>
      <c r="LC76" s="1">
        <f t="shared" si="3519"/>
        <v>8.4865771812080535</v>
      </c>
      <c r="LD76" s="1">
        <f t="shared" si="3520"/>
        <v>1.2729865771812081E-2</v>
      </c>
      <c r="LE76" s="1">
        <f t="shared" si="3521"/>
        <v>97.243583397465983</v>
      </c>
      <c r="LF76" s="1"/>
      <c r="LG76" s="1"/>
      <c r="LH76" s="1" t="s">
        <v>11</v>
      </c>
      <c r="LI76" s="1" t="s">
        <v>41</v>
      </c>
      <c r="LJ76" s="1">
        <v>43</v>
      </c>
      <c r="LK76" s="1">
        <v>11</v>
      </c>
      <c r="LL76" s="1">
        <v>5.8999999999999997E-2</v>
      </c>
      <c r="LM76" s="1">
        <f t="shared" si="3522"/>
        <v>2.1999999999999999E-2</v>
      </c>
      <c r="LN76" s="1">
        <f t="shared" si="3523"/>
        <v>0.11824324324324323</v>
      </c>
      <c r="LO76" s="1">
        <f t="shared" si="3524"/>
        <v>1.7736486486486484E-4</v>
      </c>
      <c r="LP76" s="1">
        <f t="shared" si="3525"/>
        <v>1.3548921361337807</v>
      </c>
      <c r="LQ76" s="1"/>
      <c r="LR76" s="1"/>
      <c r="LS76" s="1" t="s">
        <v>11</v>
      </c>
      <c r="LT76" s="1" t="s">
        <v>42</v>
      </c>
      <c r="LU76" s="1">
        <v>44</v>
      </c>
      <c r="LV76" s="1">
        <v>11</v>
      </c>
      <c r="LW76" s="1">
        <v>9.4E-2</v>
      </c>
      <c r="LX76" s="1">
        <f t="shared" si="3526"/>
        <v>5.1000000000000004E-2</v>
      </c>
      <c r="LY76" s="1">
        <f t="shared" si="4250"/>
        <v>0.24199288256227761</v>
      </c>
      <c r="LZ76" s="1">
        <f t="shared" si="3527"/>
        <v>3.6298932384341642E-4</v>
      </c>
      <c r="MA76" s="1">
        <f t="shared" si="3528"/>
        <v>2.7728794017387641</v>
      </c>
      <c r="MB76" s="1"/>
      <c r="MC76" s="1"/>
      <c r="MD76" s="1" t="s">
        <v>11</v>
      </c>
      <c r="ME76" s="1" t="s">
        <v>43</v>
      </c>
      <c r="MF76" s="1">
        <v>46</v>
      </c>
      <c r="MG76" s="1">
        <v>11</v>
      </c>
      <c r="MH76" s="1">
        <v>0.13400000000000001</v>
      </c>
      <c r="MI76" s="1">
        <f t="shared" si="3529"/>
        <v>8.2000000000000017E-2</v>
      </c>
      <c r="MJ76" s="1">
        <f t="shared" si="3530"/>
        <v>2.0372881355932209</v>
      </c>
      <c r="MK76" s="1">
        <f t="shared" si="3531"/>
        <v>3.0559322033898314E-3</v>
      </c>
      <c r="ML76" s="1">
        <f t="shared" si="3532"/>
        <v>23.344299414010184</v>
      </c>
      <c r="MM76" s="1"/>
      <c r="MN76" s="1"/>
      <c r="MO76" s="1" t="s">
        <v>11</v>
      </c>
      <c r="MP76" s="1" t="s">
        <v>44</v>
      </c>
      <c r="MQ76" s="1">
        <v>52</v>
      </c>
      <c r="MR76" s="1">
        <v>11</v>
      </c>
      <c r="MS76" s="1">
        <v>0.20599999999999999</v>
      </c>
      <c r="MT76" s="1">
        <f t="shared" si="3533"/>
        <v>0.14299999999999999</v>
      </c>
      <c r="MU76" s="1">
        <f t="shared" si="3534"/>
        <v>4.2760942760942759</v>
      </c>
      <c r="MV76" s="1">
        <f t="shared" si="3535"/>
        <v>6.4141414141414138E-3</v>
      </c>
      <c r="MW76" s="1">
        <f t="shared" si="3536"/>
        <v>48.997696182338707</v>
      </c>
      <c r="MX76" s="1"/>
      <c r="MY76" s="1"/>
      <c r="MZ76" s="1" t="s">
        <v>11</v>
      </c>
      <c r="NA76" s="1" t="s">
        <v>45</v>
      </c>
      <c r="NB76" s="1">
        <v>53</v>
      </c>
      <c r="NC76" s="1">
        <v>11</v>
      </c>
      <c r="ND76" s="1">
        <v>0.216</v>
      </c>
      <c r="NE76" s="1">
        <f t="shared" si="3537"/>
        <v>0.123</v>
      </c>
      <c r="NF76" s="1">
        <f t="shared" si="3538"/>
        <v>3.4628378378378373</v>
      </c>
      <c r="NG76" s="1">
        <f t="shared" si="3539"/>
        <v>5.1942567567567557E-3</v>
      </c>
      <c r="NH76" s="1">
        <f t="shared" si="3540"/>
        <v>39.678983986775002</v>
      </c>
      <c r="NI76" s="1"/>
      <c r="NJ76" s="1"/>
      <c r="NK76" s="1" t="s">
        <v>11</v>
      </c>
      <c r="NL76" s="1" t="s">
        <v>46</v>
      </c>
      <c r="NM76" s="1">
        <v>56</v>
      </c>
      <c r="NN76" s="1">
        <v>11</v>
      </c>
      <c r="NO76" s="1">
        <v>0.24099999999999999</v>
      </c>
      <c r="NP76" s="1">
        <f t="shared" si="3541"/>
        <v>0.14899999999999999</v>
      </c>
      <c r="NQ76" s="1">
        <f t="shared" si="3542"/>
        <v>4.4101694915254237</v>
      </c>
      <c r="NR76" s="1">
        <f t="shared" si="3543"/>
        <v>6.6152542372881354E-3</v>
      </c>
      <c r="NS76" s="1">
        <f t="shared" si="3544"/>
        <v>50.533999230660967</v>
      </c>
      <c r="NT76" s="1"/>
      <c r="NU76" s="1"/>
      <c r="NV76" s="1" t="s">
        <v>11</v>
      </c>
      <c r="NW76" s="1" t="s">
        <v>47</v>
      </c>
      <c r="NX76" s="1">
        <v>57</v>
      </c>
      <c r="NY76" s="1">
        <v>11</v>
      </c>
      <c r="NZ76" s="1">
        <v>2.9000000000000001E-2</v>
      </c>
      <c r="OA76" s="1">
        <f t="shared" si="3545"/>
        <v>4.1000000000000002E-2</v>
      </c>
      <c r="OB76" s="1">
        <f t="shared" si="3546"/>
        <v>2.0482315112540195</v>
      </c>
      <c r="OC76" s="1">
        <f t="shared" si="3547"/>
        <v>3.0723472668810294E-3</v>
      </c>
      <c r="OD76" s="1">
        <f t="shared" si="3548"/>
        <v>23.469694262957894</v>
      </c>
      <c r="OE76" s="1"/>
      <c r="OF76" s="1"/>
      <c r="OG76" s="1" t="s">
        <v>11</v>
      </c>
      <c r="OH76" s="1" t="s">
        <v>48</v>
      </c>
      <c r="OI76" s="1">
        <v>58</v>
      </c>
      <c r="OJ76" s="1">
        <v>11</v>
      </c>
      <c r="OK76" s="1">
        <v>4.4999999999999998E-2</v>
      </c>
      <c r="OL76" s="1">
        <f t="shared" si="3549"/>
        <v>5.6999999999999995E-2</v>
      </c>
      <c r="OM76" s="1">
        <f t="shared" si="3550"/>
        <v>2.5645161290322576</v>
      </c>
      <c r="ON76" s="1">
        <f t="shared" si="3551"/>
        <v>3.8467741935483864E-3</v>
      </c>
      <c r="OO76" s="1">
        <f t="shared" si="3552"/>
        <v>29.385549997695968</v>
      </c>
      <c r="OP76" s="1"/>
      <c r="OQ76" s="1"/>
      <c r="OR76" s="1" t="s">
        <v>11</v>
      </c>
      <c r="OS76" s="1" t="s">
        <v>49</v>
      </c>
      <c r="OT76" s="1">
        <v>59</v>
      </c>
      <c r="OU76" s="1">
        <v>11</v>
      </c>
      <c r="OV76" s="1">
        <v>5.3999999999999999E-2</v>
      </c>
      <c r="OW76" s="1">
        <f t="shared" si="3553"/>
        <v>6.6000000000000003E-2</v>
      </c>
      <c r="OX76" s="1">
        <f t="shared" si="3554"/>
        <v>2.9258064516129032</v>
      </c>
      <c r="OY76" s="1">
        <f t="shared" si="3555"/>
        <v>4.3887096774193552E-3</v>
      </c>
      <c r="OZ76" s="1">
        <f t="shared" si="3556"/>
        <v>33.525401066553776</v>
      </c>
      <c r="PA76" s="1"/>
      <c r="PB76" s="1"/>
      <c r="PC76" s="1" t="s">
        <v>11</v>
      </c>
      <c r="PD76" s="1" t="s">
        <v>50</v>
      </c>
      <c r="PE76" s="1">
        <v>60</v>
      </c>
      <c r="PF76" s="1">
        <v>11</v>
      </c>
      <c r="PG76" s="1">
        <v>6.6000000000000003E-2</v>
      </c>
      <c r="PH76" s="1">
        <f t="shared" si="3557"/>
        <v>7.8E-2</v>
      </c>
      <c r="PI76" s="1">
        <f t="shared" si="3558"/>
        <v>3.3580645161290321</v>
      </c>
      <c r="PJ76" s="1">
        <f t="shared" si="3559"/>
        <v>5.0370967741935483E-3</v>
      </c>
      <c r="PK76" s="1">
        <f t="shared" si="3560"/>
        <v>38.47843716679435</v>
      </c>
      <c r="PL76" s="1"/>
      <c r="PM76" s="1"/>
      <c r="PN76" s="1" t="s">
        <v>11</v>
      </c>
      <c r="PO76" s="1" t="s">
        <v>51</v>
      </c>
      <c r="PP76" s="1">
        <v>63</v>
      </c>
      <c r="PQ76" s="1">
        <v>11</v>
      </c>
      <c r="PR76" s="1">
        <v>0.104</v>
      </c>
      <c r="PS76" s="1">
        <f t="shared" si="3561"/>
        <v>0.11799999999999999</v>
      </c>
      <c r="PT76" s="1">
        <f t="shared" si="3562"/>
        <v>4.6699029126213585</v>
      </c>
      <c r="PU76" s="1">
        <f t="shared" si="3563"/>
        <v>7.0048543689320382E-3</v>
      </c>
      <c r="PV76" s="1">
        <f t="shared" si="3564"/>
        <v>53.510158883268559</v>
      </c>
      <c r="PW76" s="1"/>
      <c r="PX76" s="1"/>
      <c r="PY76" s="1" t="s">
        <v>11</v>
      </c>
      <c r="PZ76" s="1" t="s">
        <v>52</v>
      </c>
      <c r="QA76" s="1">
        <v>64</v>
      </c>
      <c r="QB76" s="1">
        <v>11</v>
      </c>
      <c r="QC76" s="1">
        <v>0.113</v>
      </c>
      <c r="QD76" s="1">
        <f t="shared" si="3565"/>
        <v>0.114</v>
      </c>
      <c r="QE76" s="1">
        <f t="shared" si="3566"/>
        <v>4.5064516129032253</v>
      </c>
      <c r="QF76" s="1">
        <f t="shared" si="3567"/>
        <v>6.7596774193548377E-3</v>
      </c>
      <c r="QG76" s="1">
        <f t="shared" si="3568"/>
        <v>51.637249492806625</v>
      </c>
      <c r="QH76" s="1"/>
      <c r="QI76" s="1"/>
      <c r="QJ76" s="1" t="s">
        <v>11</v>
      </c>
      <c r="QK76" s="1" t="s">
        <v>53</v>
      </c>
      <c r="QL76" s="1">
        <v>65</v>
      </c>
      <c r="QM76" s="1">
        <v>11</v>
      </c>
      <c r="QN76" s="1">
        <v>0.129</v>
      </c>
      <c r="QO76" s="1">
        <f t="shared" si="3569"/>
        <v>0.13100000000000001</v>
      </c>
      <c r="QP76" s="1">
        <f t="shared" si="3570"/>
        <v>5.058252427184466</v>
      </c>
      <c r="QQ76" s="1">
        <f t="shared" si="3571"/>
        <v>7.5873786407766987E-3</v>
      </c>
      <c r="QR76" s="1">
        <f t="shared" si="3572"/>
        <v>57.960068145910441</v>
      </c>
      <c r="QS76" s="1"/>
      <c r="QT76" s="1"/>
      <c r="QU76" s="1" t="s">
        <v>11</v>
      </c>
      <c r="QV76" s="1" t="s">
        <v>54</v>
      </c>
      <c r="QW76" s="1">
        <v>66</v>
      </c>
      <c r="QX76" s="1">
        <v>11</v>
      </c>
      <c r="QY76" s="1">
        <v>0.14000000000000001</v>
      </c>
      <c r="QZ76" s="1">
        <f t="shared" si="3573"/>
        <v>0.13900000000000001</v>
      </c>
      <c r="RA76" s="1">
        <f t="shared" si="3574"/>
        <v>5.3557692307692317</v>
      </c>
      <c r="RB76" s="1">
        <f t="shared" si="3575"/>
        <v>8.0336538461538484E-3</v>
      </c>
      <c r="RC76" s="1">
        <f t="shared" si="3576"/>
        <v>61.369169304573838</v>
      </c>
      <c r="RD76" s="1"/>
      <c r="RE76" s="1"/>
      <c r="RF76" s="1" t="s">
        <v>11</v>
      </c>
      <c r="RG76" s="1" t="s">
        <v>55</v>
      </c>
      <c r="RH76" s="1">
        <v>67</v>
      </c>
      <c r="RI76" s="1">
        <v>11</v>
      </c>
      <c r="RJ76" s="1">
        <v>0.153</v>
      </c>
      <c r="RK76" s="1">
        <f t="shared" si="3577"/>
        <v>0.154</v>
      </c>
      <c r="RL76" s="1">
        <f t="shared" si="3578"/>
        <v>5.8205128205128203</v>
      </c>
      <c r="RM76" s="1">
        <f t="shared" si="3579"/>
        <v>8.7307692307692312E-3</v>
      </c>
      <c r="RN76" s="1">
        <f t="shared" si="3580"/>
        <v>66.69444132681393</v>
      </c>
      <c r="RO76" s="1"/>
      <c r="RP76" s="1"/>
      <c r="RQ76" s="1" t="s">
        <v>11</v>
      </c>
      <c r="RR76" s="1" t="s">
        <v>56</v>
      </c>
      <c r="RS76" s="1">
        <v>70</v>
      </c>
      <c r="RT76" s="1">
        <v>11</v>
      </c>
      <c r="RU76" s="1">
        <v>0.17499999999999999</v>
      </c>
      <c r="RV76" s="1">
        <f t="shared" si="3581"/>
        <v>0.16899999999999998</v>
      </c>
      <c r="RW76" s="1">
        <f t="shared" si="3582"/>
        <v>6.2724358974358969</v>
      </c>
      <c r="RX76" s="1">
        <f t="shared" si="3583"/>
        <v>9.4086538461538461E-3</v>
      </c>
      <c r="RY76" s="1">
        <f t="shared" si="3584"/>
        <v>71.872809293268091</v>
      </c>
      <c r="RZ76" s="1"/>
      <c r="SA76" s="1"/>
      <c r="SB76" s="2" t="s">
        <v>11</v>
      </c>
      <c r="SC76" s="1" t="s">
        <v>57</v>
      </c>
      <c r="SD76" s="1">
        <v>71</v>
      </c>
      <c r="SE76" s="2">
        <v>11</v>
      </c>
      <c r="SF76" s="1">
        <v>4.9000000000000002E-2</v>
      </c>
      <c r="SG76" s="1">
        <f t="shared" si="3585"/>
        <v>4.4999999999999998E-2</v>
      </c>
      <c r="SH76" s="1">
        <f t="shared" si="3586"/>
        <v>2.2945205479452055</v>
      </c>
      <c r="SI76" s="1">
        <f t="shared" si="3587"/>
        <v>3.4417808219178083E-3</v>
      </c>
      <c r="SJ76" s="1">
        <f t="shared" si="3588"/>
        <v>26.291801217030471</v>
      </c>
      <c r="SK76" s="1"/>
      <c r="SL76" s="1"/>
      <c r="SM76" s="2" t="s">
        <v>11</v>
      </c>
      <c r="SN76" s="1" t="s">
        <v>58</v>
      </c>
      <c r="SO76" s="1">
        <v>72</v>
      </c>
      <c r="SP76" s="2">
        <v>11</v>
      </c>
      <c r="SQ76" s="1">
        <v>7.0999999999999994E-2</v>
      </c>
      <c r="SR76" s="1">
        <f t="shared" si="3589"/>
        <v>6.4999999999999988E-2</v>
      </c>
      <c r="SS76" s="1">
        <f t="shared" si="3590"/>
        <v>2.9106529209621987</v>
      </c>
      <c r="ST76" s="1">
        <f t="shared" si="3591"/>
        <v>4.3659793814432978E-3</v>
      </c>
      <c r="SU76" s="1">
        <f t="shared" si="3592"/>
        <v>33.351764087812704</v>
      </c>
      <c r="SV76" s="1"/>
      <c r="SW76" s="1"/>
      <c r="SX76" s="2" t="s">
        <v>11</v>
      </c>
      <c r="SY76" s="1" t="s">
        <v>59</v>
      </c>
      <c r="SZ76" s="1">
        <v>73</v>
      </c>
      <c r="TA76" s="2">
        <v>11</v>
      </c>
      <c r="TB76" s="1">
        <v>9.0999999999999998E-2</v>
      </c>
      <c r="TC76" s="1">
        <f t="shared" si="3593"/>
        <v>8.4999999999999992E-2</v>
      </c>
      <c r="TD76" s="1">
        <f t="shared" si="3594"/>
        <v>3.5448275862068961</v>
      </c>
      <c r="TE76" s="1">
        <f t="shared" si="3595"/>
        <v>5.3172413793103439E-3</v>
      </c>
      <c r="TF76" s="1">
        <f t="shared" si="3596"/>
        <v>40.618464859101067</v>
      </c>
      <c r="TG76" s="1"/>
      <c r="TH76" s="1"/>
      <c r="TI76" s="2" t="s">
        <v>11</v>
      </c>
      <c r="TJ76" s="1" t="s">
        <v>60</v>
      </c>
      <c r="TK76" s="1">
        <v>74</v>
      </c>
      <c r="TL76" s="2">
        <v>11</v>
      </c>
      <c r="TM76" s="1">
        <v>9.9000000000000005E-2</v>
      </c>
      <c r="TN76" s="1">
        <f t="shared" si="3597"/>
        <v>9.2999999999999999E-2</v>
      </c>
      <c r="TO76" s="1">
        <f t="shared" si="3598"/>
        <v>3.8144329896907214</v>
      </c>
      <c r="TP76" s="1">
        <f t="shared" si="3599"/>
        <v>5.7216494845360819E-3</v>
      </c>
      <c r="TQ76" s="1">
        <f t="shared" si="3600"/>
        <v>43.707742783320079</v>
      </c>
      <c r="TR76" s="1"/>
      <c r="TS76" s="1"/>
      <c r="TT76" s="2" t="s">
        <v>11</v>
      </c>
      <c r="TU76" s="1" t="s">
        <v>61</v>
      </c>
      <c r="TV76" s="1">
        <v>77</v>
      </c>
      <c r="TW76" s="2">
        <v>11</v>
      </c>
      <c r="TX76" s="1">
        <v>0.13100000000000001</v>
      </c>
      <c r="TY76" s="1">
        <f t="shared" si="3601"/>
        <v>0.12200000000000001</v>
      </c>
      <c r="TZ76" s="1">
        <f t="shared" si="3602"/>
        <v>4.783505154639176</v>
      </c>
      <c r="UA76" s="1">
        <f t="shared" si="3603"/>
        <v>7.1752577319587644E-3</v>
      </c>
      <c r="UB76" s="1">
        <f t="shared" si="3604"/>
        <v>54.811872030974385</v>
      </c>
      <c r="UC76" s="1"/>
      <c r="UD76" s="1"/>
      <c r="UE76" s="2" t="s">
        <v>11</v>
      </c>
      <c r="UF76" s="1" t="s">
        <v>62</v>
      </c>
      <c r="UG76" s="1">
        <v>78</v>
      </c>
      <c r="UH76" s="2">
        <v>11</v>
      </c>
      <c r="UI76" s="1">
        <v>0.14099999999999999</v>
      </c>
      <c r="UJ76" s="1">
        <f t="shared" si="3605"/>
        <v>0.13299999999999998</v>
      </c>
      <c r="UK76" s="1">
        <f t="shared" si="3606"/>
        <v>4.7647058823529411</v>
      </c>
      <c r="UL76" s="1">
        <f t="shared" si="3607"/>
        <v>7.1470588235294117E-3</v>
      </c>
      <c r="UM76" s="1">
        <f t="shared" si="3608"/>
        <v>54.596460262089963</v>
      </c>
      <c r="UN76" s="1"/>
      <c r="UO76" s="1"/>
      <c r="UP76" s="2" t="s">
        <v>11</v>
      </c>
      <c r="UQ76" s="1" t="s">
        <v>63</v>
      </c>
      <c r="UR76" s="1">
        <v>79</v>
      </c>
      <c r="US76" s="2">
        <v>11</v>
      </c>
      <c r="UT76" s="1">
        <v>0.151</v>
      </c>
      <c r="UU76" s="1">
        <f t="shared" si="3609"/>
        <v>0.14199999999999999</v>
      </c>
      <c r="UV76" s="1">
        <f t="shared" si="3610"/>
        <v>5.4689655172413785</v>
      </c>
      <c r="UW76" s="1">
        <f t="shared" si="3611"/>
        <v>8.2034482758620679E-3</v>
      </c>
      <c r="UX76" s="1">
        <f t="shared" si="3612"/>
        <v>62.666230804021687</v>
      </c>
      <c r="UY76" s="1"/>
      <c r="UZ76" s="1"/>
      <c r="VA76" s="2" t="s">
        <v>11</v>
      </c>
      <c r="VB76" s="1" t="s">
        <v>64</v>
      </c>
      <c r="VC76" s="1">
        <v>80</v>
      </c>
      <c r="VD76" s="2">
        <v>11</v>
      </c>
      <c r="VE76" s="1">
        <v>0.16300000000000001</v>
      </c>
      <c r="VF76" s="1">
        <f t="shared" si="3613"/>
        <v>0.153</v>
      </c>
      <c r="VG76" s="1">
        <f t="shared" si="2764"/>
        <v>5.8206896551724139</v>
      </c>
      <c r="VH76" s="1">
        <f t="shared" si="3614"/>
        <v>8.7310344827586216E-3</v>
      </c>
      <c r="VI76" s="1">
        <f t="shared" si="3615"/>
        <v>66.696467589652357</v>
      </c>
      <c r="VJ76" s="1"/>
      <c r="VK76" s="1"/>
      <c r="VL76" s="2" t="s">
        <v>11</v>
      </c>
      <c r="VM76" s="1" t="s">
        <v>65</v>
      </c>
      <c r="VN76" s="1">
        <v>84</v>
      </c>
      <c r="VO76" s="2">
        <v>11</v>
      </c>
      <c r="VP76" s="1">
        <v>0.19700000000000001</v>
      </c>
      <c r="VQ76" s="1">
        <f t="shared" si="3616"/>
        <v>0.185</v>
      </c>
      <c r="VR76" s="1">
        <f t="shared" si="3617"/>
        <v>6.927835051546392</v>
      </c>
      <c r="VS76" s="1">
        <f t="shared" si="3618"/>
        <v>1.0391752577319589E-2</v>
      </c>
      <c r="VT76" s="1">
        <f t="shared" si="3619"/>
        <v>79.38271121727324</v>
      </c>
      <c r="VU76" s="1"/>
      <c r="VV76" s="1"/>
      <c r="VW76" s="2" t="s">
        <v>11</v>
      </c>
      <c r="VX76" s="1" t="s">
        <v>66</v>
      </c>
      <c r="VY76" s="1">
        <v>85</v>
      </c>
      <c r="VZ76" s="2">
        <v>11</v>
      </c>
      <c r="WA76" s="1">
        <v>5.5E-2</v>
      </c>
      <c r="WB76" s="1">
        <f t="shared" si="3620"/>
        <v>0.05</v>
      </c>
      <c r="WC76" s="1">
        <f t="shared" si="3621"/>
        <v>1.975609756097561</v>
      </c>
      <c r="WD76" s="1">
        <f t="shared" si="3622"/>
        <v>2.9634146341463415E-3</v>
      </c>
      <c r="WE76" s="1">
        <f t="shared" si="3623"/>
        <v>22.637556694037304</v>
      </c>
      <c r="WF76" s="1"/>
      <c r="WG76" s="1"/>
      <c r="WH76" s="2" t="s">
        <v>11</v>
      </c>
      <c r="WI76" s="1" t="s">
        <v>67</v>
      </c>
      <c r="WJ76" s="1">
        <v>86</v>
      </c>
      <c r="WK76" s="2">
        <v>11</v>
      </c>
      <c r="WL76" s="1">
        <v>7.4999999999999997E-2</v>
      </c>
      <c r="WM76" s="1">
        <f t="shared" si="3624"/>
        <v>6.7000000000000004E-2</v>
      </c>
      <c r="WN76" s="1">
        <f t="shared" si="3625"/>
        <v>2.4826388888888893</v>
      </c>
      <c r="WO76" s="1">
        <f t="shared" si="3626"/>
        <v>3.7239583333333339E-3</v>
      </c>
      <c r="WP76" s="1">
        <f t="shared" si="3627"/>
        <v>28.447358302713631</v>
      </c>
      <c r="WQ76" s="1"/>
      <c r="WR76" s="1"/>
      <c r="WS76" s="2" t="s">
        <v>11</v>
      </c>
      <c r="WT76" s="1" t="s">
        <v>68</v>
      </c>
      <c r="WU76" s="1">
        <v>87</v>
      </c>
      <c r="WV76" s="2">
        <v>11</v>
      </c>
      <c r="WW76" s="1">
        <v>8.7999999999999995E-2</v>
      </c>
      <c r="WX76" s="1">
        <f t="shared" si="3628"/>
        <v>8.0999999999999989E-2</v>
      </c>
      <c r="WY76" s="1">
        <f t="shared" si="3629"/>
        <v>2.9616724738675955</v>
      </c>
      <c r="WZ76" s="1">
        <f t="shared" si="3630"/>
        <v>4.442508710801393E-3</v>
      </c>
      <c r="XA76" s="1">
        <f t="shared" si="3631"/>
        <v>33.936372469015353</v>
      </c>
      <c r="XB76" s="1"/>
      <c r="XC76" s="1"/>
      <c r="XD76" s="2" t="s">
        <v>11</v>
      </c>
      <c r="XE76" s="1" t="s">
        <v>69</v>
      </c>
      <c r="XF76" s="1">
        <v>88</v>
      </c>
      <c r="XG76" s="2">
        <v>11</v>
      </c>
      <c r="XH76" s="1">
        <v>0.10299999999999999</v>
      </c>
      <c r="XI76" s="1">
        <f t="shared" si="3632"/>
        <v>9.4E-2</v>
      </c>
      <c r="XJ76" s="1">
        <f t="shared" si="3633"/>
        <v>3.3819444444444446</v>
      </c>
      <c r="XK76" s="1">
        <f t="shared" si="3634"/>
        <v>5.0729166666666674E-3</v>
      </c>
      <c r="XL76" s="1">
        <f t="shared" si="3635"/>
        <v>38.752065715864447</v>
      </c>
      <c r="XM76" s="1"/>
      <c r="XN76" s="1"/>
      <c r="XO76" s="2" t="s">
        <v>11</v>
      </c>
      <c r="XP76" s="1" t="s">
        <v>70</v>
      </c>
      <c r="XQ76" s="1">
        <v>91</v>
      </c>
      <c r="XR76" s="2">
        <v>11</v>
      </c>
      <c r="XS76" s="1">
        <v>0.13200000000000001</v>
      </c>
      <c r="XT76" s="1">
        <f t="shared" si="3636"/>
        <v>0.12100000000000001</v>
      </c>
      <c r="XU76" s="1">
        <f t="shared" si="3637"/>
        <v>4.3079584775086515</v>
      </c>
      <c r="XV76" s="1">
        <f t="shared" si="3638"/>
        <v>6.4619377162629769E-3</v>
      </c>
      <c r="XW76" s="1">
        <f t="shared" si="3639"/>
        <v>49.362812655266538</v>
      </c>
      <c r="XX76" s="1"/>
      <c r="XY76" s="1"/>
      <c r="XZ76" s="2" t="s">
        <v>11</v>
      </c>
      <c r="YA76" s="1" t="s">
        <v>71</v>
      </c>
      <c r="YB76" s="1">
        <v>92</v>
      </c>
      <c r="YC76" s="2">
        <v>11</v>
      </c>
      <c r="YD76" s="1">
        <v>0.14199999999999999</v>
      </c>
      <c r="YE76" s="1">
        <f t="shared" si="3640"/>
        <v>0.13099999999999998</v>
      </c>
      <c r="YF76" s="1">
        <f t="shared" si="3641"/>
        <v>4.7560137457044664</v>
      </c>
      <c r="YG76" s="1">
        <f t="shared" si="3642"/>
        <v>7.1340206185566994E-3</v>
      </c>
      <c r="YH76" s="1">
        <f t="shared" si="3643"/>
        <v>54.496861272175657</v>
      </c>
      <c r="YI76" s="1"/>
      <c r="YJ76" s="1"/>
      <c r="YK76" s="2" t="s">
        <v>11</v>
      </c>
      <c r="YL76" s="1" t="s">
        <v>72</v>
      </c>
      <c r="YM76" s="1">
        <v>93</v>
      </c>
      <c r="YN76" s="2">
        <v>11</v>
      </c>
      <c r="YO76" s="1">
        <v>0.16</v>
      </c>
      <c r="YP76" s="1">
        <f t="shared" si="3644"/>
        <v>0.14899999999999999</v>
      </c>
      <c r="YQ76" s="1">
        <f t="shared" si="3645"/>
        <v>5.3174061433447095</v>
      </c>
      <c r="YR76" s="1">
        <f t="shared" si="3646"/>
        <v>7.9761092150170652E-3</v>
      </c>
      <c r="YS76" s="1">
        <f t="shared" si="3647"/>
        <v>60.929585240033497</v>
      </c>
      <c r="YT76" s="1"/>
      <c r="YU76" s="1"/>
      <c r="YV76" s="2" t="s">
        <v>11</v>
      </c>
      <c r="YW76" s="1" t="s">
        <v>73</v>
      </c>
      <c r="YX76" s="1">
        <v>94</v>
      </c>
      <c r="YY76" s="2">
        <v>11</v>
      </c>
      <c r="YZ76" s="1">
        <v>0.16200000000000001</v>
      </c>
      <c r="ZA76" s="1">
        <f t="shared" si="3648"/>
        <v>0.14899999999999999</v>
      </c>
      <c r="ZB76" s="1">
        <f t="shared" si="3649"/>
        <v>5.2653061224489797</v>
      </c>
      <c r="ZC76" s="1">
        <f t="shared" si="3650"/>
        <v>7.8979591836734701E-3</v>
      </c>
      <c r="ZD76" s="1">
        <f t="shared" si="3651"/>
        <v>60.332596298696551</v>
      </c>
      <c r="ZE76" s="1"/>
      <c r="ZF76" s="1"/>
      <c r="ZG76" s="2" t="s">
        <v>11</v>
      </c>
      <c r="ZH76" s="1" t="s">
        <v>74</v>
      </c>
      <c r="ZI76" s="1">
        <v>95</v>
      </c>
      <c r="ZJ76" s="2">
        <v>11</v>
      </c>
      <c r="ZK76" s="1">
        <v>0.16800000000000001</v>
      </c>
      <c r="ZL76" s="1">
        <f t="shared" si="3652"/>
        <v>0.155</v>
      </c>
      <c r="ZM76" s="1">
        <f t="shared" si="3653"/>
        <v>5.4897959183673466</v>
      </c>
      <c r="ZN76" s="1">
        <f t="shared" si="3654"/>
        <v>8.2346938775510192E-3</v>
      </c>
      <c r="ZO76" s="1">
        <f t="shared" si="3655"/>
        <v>62.904916295927784</v>
      </c>
      <c r="ZP76" s="1"/>
      <c r="ZQ76" s="1"/>
      <c r="ZR76" s="2" t="s">
        <v>11</v>
      </c>
      <c r="ZS76" s="1" t="s">
        <v>75</v>
      </c>
      <c r="ZT76" s="1">
        <v>99</v>
      </c>
      <c r="ZU76" s="2">
        <v>11</v>
      </c>
      <c r="ZV76" s="1">
        <v>0.20100000000000001</v>
      </c>
      <c r="ZW76" s="1">
        <f t="shared" si="3656"/>
        <v>0.186</v>
      </c>
      <c r="ZX76" s="1">
        <f t="shared" si="3657"/>
        <v>6.4383561643835616</v>
      </c>
      <c r="ZY76" s="1">
        <f t="shared" si="3658"/>
        <v>9.6575342465753423E-3</v>
      </c>
      <c r="ZZ76" s="1">
        <f t="shared" si="3659"/>
        <v>73.774009385100427</v>
      </c>
      <c r="AAA76" s="1"/>
      <c r="AAB76" s="1"/>
      <c r="AAC76" s="2" t="s">
        <v>11</v>
      </c>
      <c r="AAD76" s="1" t="s">
        <v>76</v>
      </c>
      <c r="AAE76" s="1">
        <v>100</v>
      </c>
      <c r="AAF76" s="2">
        <v>11</v>
      </c>
      <c r="AAG76" s="1">
        <v>4.2000000000000003E-2</v>
      </c>
      <c r="AAH76" s="1">
        <f t="shared" si="3660"/>
        <v>0.04</v>
      </c>
      <c r="AAI76" s="1">
        <f t="shared" si="3661"/>
        <v>2.2793103448275862</v>
      </c>
      <c r="AAJ76" s="1">
        <f t="shared" si="3662"/>
        <v>3.4189655172413794E-3</v>
      </c>
      <c r="AAK76" s="1">
        <f t="shared" si="3663"/>
        <v>26.117514855900595</v>
      </c>
      <c r="AAL76" s="1"/>
      <c r="AAM76" s="1"/>
      <c r="AAN76" s="2" t="s">
        <v>11</v>
      </c>
      <c r="AAO76" s="1" t="s">
        <v>77</v>
      </c>
      <c r="AAP76" s="1">
        <v>101</v>
      </c>
      <c r="AAQ76" s="2">
        <v>11</v>
      </c>
      <c r="AAR76" s="1">
        <v>6.3E-2</v>
      </c>
      <c r="AAS76" s="1">
        <f t="shared" si="3664"/>
        <v>5.6000000000000001E-2</v>
      </c>
      <c r="AAT76" s="1">
        <f t="shared" si="3665"/>
        <v>2.636678200692042</v>
      </c>
      <c r="AAU76" s="1">
        <f t="shared" si="3666"/>
        <v>3.9550173010380633E-3</v>
      </c>
      <c r="AAV76" s="1">
        <f t="shared" si="3667"/>
        <v>30.212420275753495</v>
      </c>
      <c r="AAW76" s="1"/>
      <c r="AAX76" s="1"/>
      <c r="AAY76" s="2" t="s">
        <v>11</v>
      </c>
      <c r="AAZ76" s="1" t="s">
        <v>78</v>
      </c>
      <c r="ABA76" s="1">
        <v>102</v>
      </c>
      <c r="ABB76" s="2">
        <v>11</v>
      </c>
      <c r="ABC76" s="1">
        <v>7.1999999999999995E-2</v>
      </c>
      <c r="ABD76" s="1">
        <f t="shared" si="3668"/>
        <v>6.4999999999999988E-2</v>
      </c>
      <c r="ABE76" s="1">
        <f t="shared" si="3669"/>
        <v>2.9931034482758614</v>
      </c>
      <c r="ABF76" s="1">
        <f t="shared" si="3670"/>
        <v>4.489655172413792E-3</v>
      </c>
      <c r="ABG76" s="1">
        <f t="shared" si="3671"/>
        <v>34.296524803209849</v>
      </c>
      <c r="ABH76" s="1"/>
      <c r="ABI76" s="1"/>
      <c r="ABJ76" s="2" t="s">
        <v>11</v>
      </c>
      <c r="ABK76" s="1" t="s">
        <v>79</v>
      </c>
      <c r="ABL76" s="1">
        <v>112</v>
      </c>
      <c r="ABM76" s="2">
        <v>11</v>
      </c>
      <c r="ABN76" s="1">
        <v>0.14799999999999999</v>
      </c>
      <c r="ABO76" s="1">
        <f t="shared" si="4251"/>
        <v>0.13100000000000001</v>
      </c>
      <c r="ABP76" s="1">
        <f t="shared" si="3672"/>
        <v>5.3061224489795924</v>
      </c>
      <c r="ABQ76" s="1">
        <f t="shared" si="3673"/>
        <v>7.9591836734693895E-3</v>
      </c>
      <c r="ABR76" s="1">
        <f t="shared" si="3674"/>
        <v>60.800290843647694</v>
      </c>
      <c r="ABS76" s="1"/>
      <c r="ABT76" s="1"/>
      <c r="ABU76" s="2" t="s">
        <v>11</v>
      </c>
      <c r="ABV76" s="1" t="s">
        <v>80</v>
      </c>
      <c r="ABW76" s="1">
        <v>113</v>
      </c>
      <c r="ABX76" s="2">
        <v>11</v>
      </c>
      <c r="ABY76" s="1">
        <v>5.1999999999999998E-2</v>
      </c>
      <c r="ABZ76" s="1">
        <f t="shared" si="3675"/>
        <v>3.9E-2</v>
      </c>
      <c r="ACA76" s="1">
        <f t="shared" si="3676"/>
        <v>1.0535714285714286</v>
      </c>
      <c r="ACB76" s="1">
        <f t="shared" si="3677"/>
        <v>1.5803571428571429E-3</v>
      </c>
      <c r="ACC76" s="1">
        <f t="shared" si="3678"/>
        <v>12.072365441551199</v>
      </c>
      <c r="ACD76" s="1"/>
      <c r="ACE76" s="1"/>
      <c r="ACF76" s="2" t="s">
        <v>11</v>
      </c>
      <c r="ACG76" s="1" t="s">
        <v>81</v>
      </c>
      <c r="ACH76" s="1">
        <v>114</v>
      </c>
      <c r="ACI76" s="2">
        <v>11</v>
      </c>
      <c r="ACJ76" s="1">
        <v>7.0999999999999994E-2</v>
      </c>
      <c r="ACK76" s="1">
        <f t="shared" si="3679"/>
        <v>5.6999999999999995E-2</v>
      </c>
      <c r="ACL76" s="1">
        <f t="shared" si="3680"/>
        <v>1.6236559139784943</v>
      </c>
      <c r="ACM76" s="1">
        <f t="shared" si="3681"/>
        <v>2.4354838709677415E-3</v>
      </c>
      <c r="ACN76" s="1">
        <f t="shared" si="3682"/>
        <v>18.604687839212122</v>
      </c>
      <c r="ACO76" s="1"/>
      <c r="ACP76" s="1"/>
      <c r="ACQ76" s="2" t="s">
        <v>11</v>
      </c>
      <c r="ACR76" s="1" t="s">
        <v>82</v>
      </c>
      <c r="ACS76" s="1">
        <v>115</v>
      </c>
      <c r="ACT76" s="2">
        <v>11</v>
      </c>
      <c r="ACU76" s="1">
        <v>8.5000000000000006E-2</v>
      </c>
      <c r="ACV76" s="1">
        <f t="shared" si="3683"/>
        <v>7.1000000000000008E-2</v>
      </c>
      <c r="ACW76" s="1">
        <f t="shared" si="3684"/>
        <v>2.1601423487544484</v>
      </c>
      <c r="ACX76" s="1">
        <f t="shared" si="3685"/>
        <v>3.2402135231316726E-3</v>
      </c>
      <c r="ACY76" s="1">
        <f t="shared" si="3686"/>
        <v>24.752026424344553</v>
      </c>
      <c r="ACZ76" s="1"/>
      <c r="ADA76" s="1"/>
      <c r="ADB76" s="2" t="s">
        <v>11</v>
      </c>
      <c r="ADC76" s="1" t="s">
        <v>83</v>
      </c>
      <c r="ADD76" s="1">
        <v>116</v>
      </c>
      <c r="ADE76" s="2">
        <v>11</v>
      </c>
      <c r="ADF76" s="1">
        <v>0.10199999999999999</v>
      </c>
      <c r="ADG76" s="1">
        <f t="shared" si="3687"/>
        <v>8.5999999999999993E-2</v>
      </c>
      <c r="ADH76" s="1">
        <f t="shared" si="3688"/>
        <v>2.6939501779359425</v>
      </c>
      <c r="ADI76" s="1">
        <f t="shared" si="3689"/>
        <v>4.0409252669039138E-3</v>
      </c>
      <c r="ADJ76" s="1">
        <f t="shared" si="3690"/>
        <v>30.868672163474173</v>
      </c>
      <c r="ADK76" s="1"/>
      <c r="ADL76" s="1"/>
      <c r="ADM76" s="2" t="s">
        <v>11</v>
      </c>
      <c r="ADN76" s="1" t="s">
        <v>84</v>
      </c>
      <c r="ADO76" s="1">
        <v>119</v>
      </c>
      <c r="ADP76" s="2">
        <v>11</v>
      </c>
      <c r="ADQ76" s="1">
        <v>0.126</v>
      </c>
      <c r="ADR76" s="1">
        <f t="shared" si="3691"/>
        <v>0.109</v>
      </c>
      <c r="ADS76" s="1">
        <f t="shared" si="3692"/>
        <v>3.0143884892086334</v>
      </c>
      <c r="ADT76" s="1">
        <f t="shared" si="3693"/>
        <v>4.5215827338129502E-3</v>
      </c>
      <c r="ADU76" s="1">
        <f t="shared" si="3694"/>
        <v>34.54041979277617</v>
      </c>
      <c r="ADV76" s="1"/>
      <c r="ADW76" s="1"/>
      <c r="ADX76" s="2" t="s">
        <v>11</v>
      </c>
      <c r="ADY76" s="1" t="s">
        <v>85</v>
      </c>
      <c r="ADZ76" s="1">
        <v>120</v>
      </c>
      <c r="AEA76" s="2">
        <v>11</v>
      </c>
      <c r="AEB76" s="1">
        <v>0.13600000000000001</v>
      </c>
      <c r="AEC76" s="1">
        <f t="shared" si="3695"/>
        <v>0.11900000000000001</v>
      </c>
      <c r="AED76" s="1">
        <f t="shared" si="3696"/>
        <v>3.3453237410071948</v>
      </c>
      <c r="AEE76" s="1">
        <f t="shared" si="3697"/>
        <v>5.0179856115107925E-3</v>
      </c>
      <c r="AEF76" s="1">
        <f t="shared" si="3698"/>
        <v>38.332446786732504</v>
      </c>
      <c r="AEG76" s="1"/>
      <c r="AEH76" s="1"/>
      <c r="AEI76" s="2" t="s">
        <v>11</v>
      </c>
      <c r="AEJ76" s="1" t="s">
        <v>86</v>
      </c>
      <c r="AEK76" s="1">
        <v>121</v>
      </c>
      <c r="AEL76" s="2">
        <v>11</v>
      </c>
      <c r="AEM76" s="1">
        <v>0.13800000000000001</v>
      </c>
      <c r="AEN76" s="1">
        <f t="shared" si="3699"/>
        <v>0.12000000000000001</v>
      </c>
      <c r="AEO76" s="1">
        <f t="shared" si="3700"/>
        <v>3.4208633093525189</v>
      </c>
      <c r="AEP76" s="1">
        <f t="shared" si="3701"/>
        <v>5.1312949640287785E-3</v>
      </c>
      <c r="AEQ76" s="1">
        <f t="shared" si="3702"/>
        <v>39.198018165787758</v>
      </c>
      <c r="AER76" s="1"/>
      <c r="AES76" s="1"/>
      <c r="AET76" s="2" t="s">
        <v>11</v>
      </c>
      <c r="AEU76" s="1" t="s">
        <v>87</v>
      </c>
      <c r="AEV76" s="1">
        <v>122</v>
      </c>
      <c r="AEW76" s="2">
        <v>11</v>
      </c>
      <c r="AEX76" s="1">
        <v>0.14299999999999999</v>
      </c>
      <c r="AEY76" s="1">
        <f t="shared" si="3703"/>
        <v>0.126</v>
      </c>
      <c r="AEZ76" s="1">
        <f t="shared" si="3704"/>
        <v>3.5863309352517985</v>
      </c>
      <c r="AFA76" s="1">
        <f t="shared" si="3705"/>
        <v>5.3794964028776975E-3</v>
      </c>
      <c r="AFB76" s="1">
        <f t="shared" si="3706"/>
        <v>41.094031662765907</v>
      </c>
      <c r="AFC76" s="1"/>
      <c r="AFD76" s="1"/>
      <c r="AFE76" s="2" t="s">
        <v>11</v>
      </c>
      <c r="AFF76" s="1" t="s">
        <v>88</v>
      </c>
      <c r="AFG76" s="1">
        <v>123</v>
      </c>
      <c r="AFH76" s="2">
        <v>11</v>
      </c>
      <c r="AFI76" s="1">
        <v>0.15</v>
      </c>
      <c r="AFJ76" s="1">
        <f t="shared" si="3707"/>
        <v>0.13300000000000001</v>
      </c>
      <c r="AFK76" s="1">
        <f t="shared" si="3708"/>
        <v>3.8345323741007196</v>
      </c>
      <c r="AFL76" s="1">
        <f t="shared" si="3709"/>
        <v>5.7517985611510794E-3</v>
      </c>
      <c r="AFM76" s="1">
        <f t="shared" si="3710"/>
        <v>43.938051908233163</v>
      </c>
      <c r="AFN76" s="1"/>
      <c r="AFO76" s="1"/>
      <c r="AFP76" s="2" t="s">
        <v>11</v>
      </c>
      <c r="AFQ76" s="1" t="s">
        <v>89</v>
      </c>
      <c r="AFR76" s="1">
        <v>126</v>
      </c>
      <c r="AFS76" s="2">
        <v>11</v>
      </c>
      <c r="AFT76" s="1">
        <v>0.17599999999999999</v>
      </c>
      <c r="AFU76" s="1">
        <f t="shared" si="3711"/>
        <v>0.158</v>
      </c>
      <c r="AFV76" s="1">
        <f t="shared" si="3712"/>
        <v>4.8612099644128115</v>
      </c>
      <c r="AFW76" s="1">
        <f t="shared" si="3713"/>
        <v>7.2918149466192177E-3</v>
      </c>
      <c r="AFX76" s="1">
        <f t="shared" si="3714"/>
        <v>55.702253864340463</v>
      </c>
      <c r="AFY76" s="1"/>
      <c r="AFZ76" s="1"/>
      <c r="AGA76" s="2" t="s">
        <v>11</v>
      </c>
      <c r="AGB76" s="1" t="s">
        <v>90</v>
      </c>
      <c r="AGC76" s="1">
        <v>127</v>
      </c>
      <c r="AGD76" s="2">
        <v>11</v>
      </c>
      <c r="AGE76" s="1">
        <v>5.3999999999999999E-2</v>
      </c>
      <c r="AGF76" s="1">
        <f t="shared" si="3715"/>
        <v>3.9E-2</v>
      </c>
      <c r="AGG76" s="1">
        <f t="shared" si="3716"/>
        <v>1.5521885521885521</v>
      </c>
      <c r="AGH76" s="1">
        <f t="shared" si="3717"/>
        <v>2.3282828282828283E-3</v>
      </c>
      <c r="AGI76" s="1">
        <f t="shared" si="3718"/>
        <v>17.785777905557595</v>
      </c>
      <c r="AGJ76" s="1"/>
      <c r="AGK76" s="1"/>
      <c r="AGL76" s="2" t="s">
        <v>11</v>
      </c>
      <c r="AGM76" s="1" t="s">
        <v>91</v>
      </c>
      <c r="AGN76" s="1">
        <v>128</v>
      </c>
      <c r="AGO76" s="2">
        <v>11</v>
      </c>
      <c r="AGP76" s="1">
        <v>6.9000000000000006E-2</v>
      </c>
      <c r="AGQ76" s="1">
        <f t="shared" si="3719"/>
        <v>5.4000000000000006E-2</v>
      </c>
      <c r="AGR76" s="1">
        <f t="shared" si="3720"/>
        <v>2.0869565217391308</v>
      </c>
      <c r="AGS76" s="1">
        <f t="shared" si="3721"/>
        <v>3.1304347826086962E-3</v>
      </c>
      <c r="AGT76" s="1">
        <f t="shared" si="3722"/>
        <v>23.913425428805915</v>
      </c>
      <c r="AGU76" s="1"/>
      <c r="AGV76" s="1"/>
      <c r="AGW76" s="2" t="s">
        <v>11</v>
      </c>
      <c r="AGX76" s="1" t="s">
        <v>92</v>
      </c>
      <c r="AGY76" s="1">
        <v>129</v>
      </c>
      <c r="AGZ76" s="2">
        <v>11</v>
      </c>
      <c r="AHA76" s="1">
        <v>7.3999999999999996E-2</v>
      </c>
      <c r="AHB76" s="1">
        <f t="shared" si="3723"/>
        <v>0.06</v>
      </c>
      <c r="AHC76" s="1">
        <f t="shared" si="3724"/>
        <v>2.3720930232558137</v>
      </c>
      <c r="AHD76" s="1">
        <f t="shared" si="3725"/>
        <v>3.5581395348837207E-3</v>
      </c>
      <c r="AHE76" s="1">
        <f t="shared" si="3726"/>
        <v>27.180666693788112</v>
      </c>
      <c r="AHF76" s="1"/>
      <c r="AHG76" s="1"/>
      <c r="AHH76" s="2" t="s">
        <v>11</v>
      </c>
      <c r="AHI76" s="1" t="s">
        <v>93</v>
      </c>
      <c r="AHJ76" s="1">
        <v>130</v>
      </c>
      <c r="AHK76" s="2">
        <v>11</v>
      </c>
      <c r="AHL76" s="1">
        <v>8.1000000000000003E-2</v>
      </c>
      <c r="AHM76" s="1">
        <f t="shared" si="3727"/>
        <v>6.7000000000000004E-2</v>
      </c>
      <c r="AHN76" s="1">
        <f t="shared" si="3728"/>
        <v>2.6053511705685617</v>
      </c>
      <c r="AHO76" s="1">
        <f t="shared" si="3729"/>
        <v>3.9080267558528423E-3</v>
      </c>
      <c r="AHP76" s="1">
        <f t="shared" si="3730"/>
        <v>29.853458988845837</v>
      </c>
      <c r="AHQ76" s="1"/>
      <c r="AHR76" s="1"/>
      <c r="AHS76" s="2" t="s">
        <v>11</v>
      </c>
      <c r="AHT76" s="1" t="s">
        <v>94</v>
      </c>
      <c r="AHU76" s="1">
        <v>133</v>
      </c>
      <c r="AHV76" s="2">
        <v>11</v>
      </c>
      <c r="AHW76" s="1">
        <v>0.115</v>
      </c>
      <c r="AHX76" s="1">
        <f t="shared" si="3731"/>
        <v>9.9000000000000005E-2</v>
      </c>
      <c r="AHY76" s="1">
        <f t="shared" si="3732"/>
        <v>3.6843853820598009</v>
      </c>
      <c r="AHZ76" s="1">
        <f t="shared" si="3733"/>
        <v>5.5265780730897017E-3</v>
      </c>
      <c r="AIA76" s="1">
        <f t="shared" si="3734"/>
        <v>42.217590144833366</v>
      </c>
      <c r="AIB76" s="1"/>
      <c r="AIC76" s="1"/>
      <c r="AID76" s="2" t="s">
        <v>11</v>
      </c>
      <c r="AIE76" s="1" t="s">
        <v>95</v>
      </c>
      <c r="AIF76" s="1">
        <v>134</v>
      </c>
      <c r="AIG76" s="2">
        <v>11</v>
      </c>
      <c r="AIH76" s="1">
        <v>0.11600000000000001</v>
      </c>
      <c r="AII76" s="1">
        <f t="shared" si="3735"/>
        <v>9.9000000000000005E-2</v>
      </c>
      <c r="AIJ76" s="1">
        <f t="shared" si="3736"/>
        <v>3.6710963455149503</v>
      </c>
      <c r="AIK76" s="1">
        <f t="shared" si="3737"/>
        <v>5.5066445182724256E-3</v>
      </c>
      <c r="AIL76" s="1">
        <f t="shared" si="3738"/>
        <v>42.06531750229113</v>
      </c>
      <c r="AIM76" s="1"/>
      <c r="AIN76" s="1"/>
      <c r="AIO76" s="2" t="s">
        <v>11</v>
      </c>
      <c r="AIP76" s="1" t="s">
        <v>96</v>
      </c>
      <c r="AIQ76" s="1">
        <v>135</v>
      </c>
      <c r="AIR76" s="2">
        <v>11</v>
      </c>
      <c r="AIS76" s="1">
        <v>0.122</v>
      </c>
      <c r="AIT76" s="1">
        <f t="shared" si="3739"/>
        <v>0.108</v>
      </c>
      <c r="AIU76" s="1">
        <f t="shared" si="3740"/>
        <v>4.0099337748344368</v>
      </c>
      <c r="AIV76" s="1">
        <f t="shared" si="3741"/>
        <v>6.0149006622516555E-3</v>
      </c>
      <c r="AIW76" s="1">
        <f t="shared" si="3742"/>
        <v>45.947891726581886</v>
      </c>
      <c r="AIX76" s="1"/>
      <c r="AIY76" s="1"/>
      <c r="AIZ76" s="2" t="s">
        <v>11</v>
      </c>
      <c r="AJA76" s="1" t="s">
        <v>97</v>
      </c>
      <c r="AJB76" s="1">
        <v>136</v>
      </c>
      <c r="AJC76" s="2">
        <v>11</v>
      </c>
      <c r="AJD76" s="1">
        <v>0.13200000000000001</v>
      </c>
      <c r="AJE76" s="1">
        <f t="shared" si="3743"/>
        <v>0.11600000000000001</v>
      </c>
      <c r="AJF76" s="1">
        <f t="shared" si="3744"/>
        <v>4.2649006622516552</v>
      </c>
      <c r="AJG76" s="1">
        <f t="shared" si="3745"/>
        <v>6.3973509933774831E-3</v>
      </c>
      <c r="AJH76" s="1">
        <f t="shared" si="3746"/>
        <v>48.869433975092875</v>
      </c>
      <c r="AJI76" s="1"/>
      <c r="AJJ76" s="1"/>
      <c r="AJK76" s="2" t="s">
        <v>11</v>
      </c>
      <c r="AJL76" s="1" t="s">
        <v>98</v>
      </c>
      <c r="AJM76" s="1">
        <v>140</v>
      </c>
      <c r="AJN76" s="2">
        <v>11</v>
      </c>
      <c r="AJO76" s="1">
        <v>0.14599999999999999</v>
      </c>
      <c r="AJP76" s="1">
        <f t="shared" si="3747"/>
        <v>0.13</v>
      </c>
      <c r="AJQ76" s="1">
        <f t="shared" si="3748"/>
        <v>4.7712418300653603</v>
      </c>
      <c r="AJR76" s="1">
        <f t="shared" si="3749"/>
        <v>7.1568627450980405E-3</v>
      </c>
      <c r="AJS76" s="1">
        <f t="shared" si="3750"/>
        <v>54.671352525823984</v>
      </c>
      <c r="AJT76" s="1"/>
      <c r="AJU76" s="1"/>
      <c r="AJV76" s="2" t="s">
        <v>11</v>
      </c>
      <c r="AJW76" s="1" t="s">
        <v>99</v>
      </c>
      <c r="AJX76" s="1">
        <v>141</v>
      </c>
      <c r="AJY76" s="2">
        <v>11</v>
      </c>
      <c r="AJZ76" s="1">
        <v>0.05</v>
      </c>
      <c r="AKA76" s="1">
        <f t="shared" si="3751"/>
        <v>3.0000000000000002E-2</v>
      </c>
      <c r="AKB76" s="1">
        <f t="shared" si="3752"/>
        <v>1.1593220338983052</v>
      </c>
      <c r="AKC76" s="1">
        <f t="shared" si="3753"/>
        <v>1.7389830508474579E-3</v>
      </c>
      <c r="AKD76" s="1">
        <f t="shared" si="3754"/>
        <v>13.284110481849387</v>
      </c>
      <c r="AKE76" s="1"/>
      <c r="AKF76" s="1"/>
      <c r="AKG76" s="2" t="s">
        <v>11</v>
      </c>
      <c r="AKH76" s="1" t="s">
        <v>100</v>
      </c>
      <c r="AKI76" s="1">
        <v>143</v>
      </c>
      <c r="AKJ76" s="2">
        <v>11</v>
      </c>
      <c r="AKK76" s="1">
        <v>7.0999999999999994E-2</v>
      </c>
      <c r="AKL76" s="1">
        <f t="shared" si="3755"/>
        <v>4.8999999999999995E-2</v>
      </c>
      <c r="AKM76" s="1">
        <f t="shared" si="3756"/>
        <v>1.7932203389830508</v>
      </c>
      <c r="AKN76" s="1">
        <f t="shared" si="3757"/>
        <v>2.6898305084745761E-3</v>
      </c>
      <c r="AKO76" s="1">
        <f t="shared" si="3758"/>
        <v>20.547644575726093</v>
      </c>
      <c r="AKP76" s="1"/>
      <c r="AKQ76" s="1"/>
      <c r="AKR76" s="2" t="s">
        <v>11</v>
      </c>
      <c r="AKS76" s="1" t="s">
        <v>101</v>
      </c>
      <c r="AKT76" s="1">
        <v>144</v>
      </c>
      <c r="AKU76" s="2">
        <v>11</v>
      </c>
      <c r="AKV76" s="1">
        <v>0.08</v>
      </c>
      <c r="AKW76" s="1">
        <f t="shared" si="3759"/>
        <v>5.7000000000000002E-2</v>
      </c>
      <c r="AKX76" s="1">
        <f t="shared" si="3760"/>
        <v>2.0338983050847461</v>
      </c>
      <c r="AKY76" s="1">
        <f t="shared" si="3761"/>
        <v>3.0508474576271191E-3</v>
      </c>
      <c r="AKZ76" s="1">
        <f t="shared" si="3762"/>
        <v>23.30545698570068</v>
      </c>
      <c r="ALA76" s="1"/>
      <c r="ALB76" s="1"/>
      <c r="ALC76" s="2" t="s">
        <v>11</v>
      </c>
      <c r="ALD76" s="1" t="s">
        <v>102</v>
      </c>
      <c r="ALE76" s="1">
        <v>147</v>
      </c>
      <c r="ALF76" s="2">
        <v>11</v>
      </c>
      <c r="ALG76" s="1">
        <v>9.8000000000000004E-2</v>
      </c>
      <c r="ALH76" s="1">
        <f t="shared" si="3763"/>
        <v>7.2000000000000008E-2</v>
      </c>
      <c r="ALI76" s="1">
        <f t="shared" si="3764"/>
        <v>2.5457627118644073</v>
      </c>
      <c r="ALJ76" s="1">
        <f t="shared" si="3765"/>
        <v>3.8186440677966112E-3</v>
      </c>
      <c r="ALK76" s="1">
        <f t="shared" si="3766"/>
        <v>29.170663660435352</v>
      </c>
      <c r="ALL76" s="1"/>
      <c r="ALM76" s="1"/>
      <c r="ALN76" s="2" t="s">
        <v>11</v>
      </c>
      <c r="ALO76" s="1" t="s">
        <v>103</v>
      </c>
      <c r="ALP76" s="1">
        <v>148</v>
      </c>
      <c r="ALQ76" s="2">
        <v>11</v>
      </c>
      <c r="ALR76" s="1">
        <v>0.104</v>
      </c>
      <c r="ALS76" s="1">
        <f t="shared" si="3767"/>
        <v>7.8999999999999987E-2</v>
      </c>
      <c r="ALT76" s="1">
        <f t="shared" si="3768"/>
        <v>2.693877551020408</v>
      </c>
      <c r="ALU76" s="1">
        <f t="shared" si="3769"/>
        <v>4.0408163265306125E-3</v>
      </c>
      <c r="ALV76" s="1">
        <f t="shared" si="3770"/>
        <v>30.86783996677498</v>
      </c>
      <c r="ALW76" s="1"/>
      <c r="ALX76" s="1"/>
      <c r="ALY76" s="2" t="s">
        <v>11</v>
      </c>
      <c r="ALZ76" s="1" t="s">
        <v>104</v>
      </c>
      <c r="AMA76" s="1">
        <v>149</v>
      </c>
      <c r="AMB76" s="2">
        <v>11</v>
      </c>
      <c r="AMC76" s="1">
        <v>0.11</v>
      </c>
      <c r="AMD76" s="1">
        <f t="shared" si="3771"/>
        <v>0.09</v>
      </c>
      <c r="AME76" s="1">
        <f t="shared" si="3772"/>
        <v>3.1609589041095889</v>
      </c>
      <c r="AMF76" s="1">
        <f t="shared" si="3773"/>
        <v>4.7414383561643833E-3</v>
      </c>
      <c r="AMG76" s="1">
        <f t="shared" si="3774"/>
        <v>36.219899288536006</v>
      </c>
      <c r="AMH76" s="1"/>
      <c r="AMI76" s="1"/>
      <c r="AMJ76" s="2" t="s">
        <v>11</v>
      </c>
      <c r="AMK76" s="1" t="s">
        <v>105</v>
      </c>
      <c r="AML76" s="1">
        <v>150</v>
      </c>
      <c r="AMM76" s="2">
        <v>11</v>
      </c>
      <c r="AMN76" s="1">
        <v>0.113</v>
      </c>
      <c r="AMO76" s="1">
        <f t="shared" si="3775"/>
        <v>9.4E-2</v>
      </c>
      <c r="AMP76" s="1">
        <f t="shared" si="3776"/>
        <v>3.1917808219178085</v>
      </c>
      <c r="AMQ76" s="1">
        <f t="shared" si="3777"/>
        <v>4.787671232876713E-3</v>
      </c>
      <c r="AMR76" s="1">
        <f t="shared" si="3778"/>
        <v>36.573072737720004</v>
      </c>
      <c r="AMS76" s="1"/>
      <c r="AMT76" s="1"/>
      <c r="AMU76" s="2" t="s">
        <v>11</v>
      </c>
      <c r="AMV76" s="1" t="s">
        <v>106</v>
      </c>
      <c r="AMW76" s="1">
        <v>151</v>
      </c>
      <c r="AMX76" s="2">
        <v>11</v>
      </c>
      <c r="AMY76" s="1">
        <v>0.11899999999999999</v>
      </c>
      <c r="AMZ76" s="1">
        <f t="shared" si="3779"/>
        <v>9.8999999999999991E-2</v>
      </c>
      <c r="ANA76" s="1">
        <f t="shared" si="3780"/>
        <v>3.3150684931506849</v>
      </c>
      <c r="ANB76" s="1">
        <f t="shared" si="3781"/>
        <v>4.9726027397260274E-3</v>
      </c>
      <c r="ANC76" s="1">
        <f t="shared" si="3782"/>
        <v>37.985766534455962</v>
      </c>
      <c r="AND76" s="1"/>
      <c r="ANE76" s="1"/>
      <c r="ANF76" s="2" t="s">
        <v>11</v>
      </c>
      <c r="ANG76" s="1" t="s">
        <v>107</v>
      </c>
      <c r="ANH76" s="1">
        <v>154</v>
      </c>
      <c r="ANI76" s="2">
        <v>11</v>
      </c>
      <c r="ANJ76" s="1">
        <v>0.128</v>
      </c>
      <c r="ANK76" s="1">
        <f t="shared" si="3783"/>
        <v>0.109</v>
      </c>
      <c r="ANL76" s="1">
        <f t="shared" si="3784"/>
        <v>3.6586206896551721</v>
      </c>
      <c r="ANM76" s="1">
        <f t="shared" si="3785"/>
        <v>5.4879310344827584E-3</v>
      </c>
      <c r="ANN76" s="1">
        <f t="shared" si="3786"/>
        <v>41.922364995628634</v>
      </c>
      <c r="ANO76" s="1"/>
      <c r="ANP76" s="1"/>
      <c r="ANQ76" s="2" t="s">
        <v>11</v>
      </c>
      <c r="ANR76" s="1" t="s">
        <v>108</v>
      </c>
      <c r="ANS76" s="1">
        <v>155</v>
      </c>
      <c r="ANT76" s="2">
        <v>11</v>
      </c>
      <c r="ANU76" s="1">
        <v>5.8999999999999997E-2</v>
      </c>
      <c r="ANV76" s="1">
        <f t="shared" si="3787"/>
        <v>3.8999999999999993E-2</v>
      </c>
      <c r="ANW76" s="1">
        <f t="shared" si="4254"/>
        <v>1.0819112627986345</v>
      </c>
      <c r="ANX76" s="1">
        <f t="shared" si="3788"/>
        <v>1.6228668941979517E-3</v>
      </c>
      <c r="ANY76" s="1">
        <f t="shared" si="3789"/>
        <v>12.397097895436849</v>
      </c>
      <c r="ANZ76" s="1"/>
      <c r="AOA76" s="1"/>
      <c r="AOB76" s="2" t="s">
        <v>11</v>
      </c>
      <c r="AOC76" s="1" t="s">
        <v>109</v>
      </c>
      <c r="AOD76" s="1">
        <v>156</v>
      </c>
      <c r="AOE76" s="2">
        <v>11</v>
      </c>
      <c r="AOF76" s="1">
        <v>6.8000000000000005E-2</v>
      </c>
      <c r="AOG76" s="1">
        <f t="shared" si="3790"/>
        <v>4.7E-2</v>
      </c>
      <c r="AOH76" s="1">
        <f t="shared" si="3791"/>
        <v>1.3898305084745763</v>
      </c>
      <c r="AOI76" s="1">
        <f t="shared" si="3792"/>
        <v>2.0847457627118644E-3</v>
      </c>
      <c r="AOJ76" s="1">
        <f t="shared" si="3793"/>
        <v>15.925395606895462</v>
      </c>
      <c r="AOK76" s="1"/>
      <c r="AOL76" s="1"/>
      <c r="AOM76" s="2" t="s">
        <v>11</v>
      </c>
      <c r="AON76" s="1" t="s">
        <v>110</v>
      </c>
      <c r="AOO76" s="1">
        <v>157</v>
      </c>
      <c r="AOP76" s="2">
        <v>11</v>
      </c>
      <c r="AOQ76" s="1">
        <v>6.8000000000000005E-2</v>
      </c>
      <c r="AOR76" s="1">
        <f t="shared" si="3794"/>
        <v>5.4000000000000006E-2</v>
      </c>
      <c r="AOS76" s="1">
        <f t="shared" si="3795"/>
        <v>1.7952218430034133</v>
      </c>
      <c r="AOT76" s="1">
        <f t="shared" si="3796"/>
        <v>2.6928327645051198E-3</v>
      </c>
      <c r="AOU76" s="1">
        <f t="shared" si="3797"/>
        <v>20.570578842270617</v>
      </c>
      <c r="AOV76" s="1"/>
      <c r="AOW76" s="1"/>
      <c r="AOX76" s="2" t="s">
        <v>11</v>
      </c>
      <c r="AOY76" s="1" t="s">
        <v>111</v>
      </c>
      <c r="AOZ76" s="1">
        <v>158</v>
      </c>
      <c r="APA76" s="2">
        <v>11</v>
      </c>
      <c r="APB76" s="1">
        <v>8.5000000000000006E-2</v>
      </c>
      <c r="APC76" s="1">
        <f t="shared" si="3798"/>
        <v>6.5000000000000002E-2</v>
      </c>
      <c r="APD76" s="1">
        <f t="shared" si="3799"/>
        <v>1.9178082191780823</v>
      </c>
      <c r="APE76" s="1">
        <f t="shared" si="3800"/>
        <v>2.8767123287671234E-3</v>
      </c>
      <c r="APF76" s="1">
        <f t="shared" si="3801"/>
        <v>21.97523683811502</v>
      </c>
      <c r="APG76" s="1"/>
      <c r="APH76" s="1"/>
      <c r="API76" s="2" t="s">
        <v>11</v>
      </c>
      <c r="APJ76" s="1" t="s">
        <v>112</v>
      </c>
      <c r="APK76" s="1">
        <v>161</v>
      </c>
      <c r="APL76" s="2">
        <v>11</v>
      </c>
      <c r="APM76" s="1">
        <v>9.8000000000000004E-2</v>
      </c>
      <c r="APN76" s="1">
        <f t="shared" si="2951"/>
        <v>8.2000000000000003E-2</v>
      </c>
      <c r="APO76" s="1">
        <f t="shared" si="3802"/>
        <v>2.6518771331058022</v>
      </c>
      <c r="APP76" s="1">
        <f t="shared" si="3803"/>
        <v>3.9778156996587034E-3</v>
      </c>
      <c r="APQ76" s="1">
        <f t="shared" si="3804"/>
        <v>30.386577491338912</v>
      </c>
      <c r="APR76" s="1"/>
      <c r="APS76" s="1"/>
      <c r="APT76" s="2" t="s">
        <v>11</v>
      </c>
      <c r="APU76" s="1" t="s">
        <v>113</v>
      </c>
      <c r="APV76" s="1">
        <v>162</v>
      </c>
      <c r="APW76" s="2">
        <v>11</v>
      </c>
      <c r="APX76" s="1">
        <v>9.2999999999999999E-2</v>
      </c>
      <c r="APY76" s="1">
        <f t="shared" si="3805"/>
        <v>8.7999999999999995E-2</v>
      </c>
      <c r="APZ76" s="1">
        <f t="shared" si="3806"/>
        <v>3.3470790378006874</v>
      </c>
      <c r="AQA76" s="1">
        <f t="shared" si="3807"/>
        <v>5.0206185567010309E-3</v>
      </c>
      <c r="AQB76" s="1">
        <f t="shared" si="3808"/>
        <v>38.352559883742124</v>
      </c>
      <c r="AQC76" s="1"/>
      <c r="AQD76" s="1"/>
      <c r="AQE76" s="2" t="s">
        <v>11</v>
      </c>
      <c r="AQF76" s="1" t="s">
        <v>114</v>
      </c>
      <c r="AQG76" s="1">
        <v>163</v>
      </c>
      <c r="AQH76" s="2">
        <v>11</v>
      </c>
      <c r="AQI76" s="1">
        <v>0.109</v>
      </c>
      <c r="AQJ76" s="1">
        <f t="shared" si="3809"/>
        <v>9.2999999999999999E-2</v>
      </c>
      <c r="AQK76" s="1">
        <f t="shared" si="3810"/>
        <v>2.904109589041096</v>
      </c>
      <c r="AQL76" s="1">
        <f t="shared" si="3811"/>
        <v>4.3561643835616443E-3</v>
      </c>
      <c r="AQM76" s="1">
        <f t="shared" si="3812"/>
        <v>33.276787212002752</v>
      </c>
      <c r="AQN76" s="1"/>
      <c r="AQO76" s="1"/>
      <c r="AQP76" s="2" t="s">
        <v>11</v>
      </c>
      <c r="AQQ76" s="1" t="s">
        <v>115</v>
      </c>
      <c r="AQR76" s="1">
        <v>169</v>
      </c>
      <c r="AQS76" s="2">
        <v>11</v>
      </c>
      <c r="AQT76" s="1">
        <v>0.108</v>
      </c>
      <c r="AQU76" s="1">
        <f t="shared" si="3813"/>
        <v>0.11599999999999999</v>
      </c>
      <c r="AQV76" s="1">
        <f t="shared" si="3814"/>
        <v>4.5119453924914668</v>
      </c>
      <c r="AQW76" s="1">
        <f t="shared" si="3815"/>
        <v>6.7679180887372003E-3</v>
      </c>
      <c r="AQX76" s="1">
        <f t="shared" si="3816"/>
        <v>51.700200056048949</v>
      </c>
      <c r="AQY76" s="1"/>
      <c r="AQZ76" s="1"/>
      <c r="ARA76" s="2" t="s">
        <v>11</v>
      </c>
      <c r="ARB76" s="1" t="s">
        <v>116</v>
      </c>
      <c r="ARC76" s="1">
        <v>170</v>
      </c>
      <c r="ARD76" s="2">
        <v>11</v>
      </c>
      <c r="ARE76" s="1">
        <v>4.2999999999999997E-2</v>
      </c>
      <c r="ARF76" s="1">
        <f t="shared" si="3817"/>
        <v>3.6999999999999998E-2</v>
      </c>
      <c r="ARG76" s="1">
        <f t="shared" si="3818"/>
        <v>0.98979591836734693</v>
      </c>
      <c r="ARH76" s="1">
        <f t="shared" si="3819"/>
        <v>1.4846938775510204E-3</v>
      </c>
      <c r="ARI76" s="1">
        <f t="shared" si="3820"/>
        <v>11.341592715065048</v>
      </c>
      <c r="ARJ76" s="1"/>
      <c r="ARK76" s="1"/>
      <c r="ARL76" s="2" t="s">
        <v>11</v>
      </c>
      <c r="ARM76" s="1" t="s">
        <v>117</v>
      </c>
      <c r="ARN76" s="1">
        <v>171</v>
      </c>
      <c r="ARO76" s="2">
        <v>11</v>
      </c>
      <c r="ARP76" s="1">
        <v>5.7000000000000002E-2</v>
      </c>
      <c r="ARQ76" s="1">
        <f t="shared" si="3821"/>
        <v>5.1000000000000004E-2</v>
      </c>
      <c r="ARR76" s="1">
        <f t="shared" si="3822"/>
        <v>1.5582191780821919</v>
      </c>
      <c r="ARS76" s="1">
        <f t="shared" si="3823"/>
        <v>2.3373287671232877E-3</v>
      </c>
      <c r="ART76" s="1">
        <f t="shared" si="3824"/>
        <v>17.854879930968455</v>
      </c>
      <c r="ARU76" s="1"/>
      <c r="ARV76" s="1"/>
      <c r="ARW76" s="2" t="s">
        <v>11</v>
      </c>
      <c r="ARX76" s="1" t="s">
        <v>118</v>
      </c>
      <c r="ARY76" s="1">
        <v>172</v>
      </c>
      <c r="ARZ76" s="2">
        <v>11</v>
      </c>
      <c r="ASA76" s="1">
        <v>7.3999999999999996E-2</v>
      </c>
      <c r="ASB76" s="1">
        <f t="shared" si="3825"/>
        <v>5.3999999999999992E-2</v>
      </c>
      <c r="ASC76" s="1">
        <f t="shared" si="3826"/>
        <v>1.0779661016949151</v>
      </c>
      <c r="ASD76" s="1">
        <f t="shared" si="3827"/>
        <v>1.6169491525423727E-3</v>
      </c>
      <c r="ASE76" s="1">
        <f t="shared" si="3828"/>
        <v>12.351892202421357</v>
      </c>
      <c r="ASF76" s="1"/>
      <c r="ASG76" s="1"/>
      <c r="ASH76" s="2" t="s">
        <v>11</v>
      </c>
      <c r="ASI76" s="1" t="s">
        <v>119</v>
      </c>
      <c r="ASJ76" s="1">
        <v>173</v>
      </c>
      <c r="ASK76" s="2">
        <v>11</v>
      </c>
      <c r="ASL76" s="1">
        <v>6.4000000000000001E-2</v>
      </c>
      <c r="ASM76" s="1">
        <f t="shared" si="3829"/>
        <v>6.0999999999999999E-2</v>
      </c>
      <c r="ASN76" s="1">
        <f t="shared" si="3830"/>
        <v>1.8561643835616437</v>
      </c>
      <c r="ASO76" s="1">
        <f t="shared" si="3831"/>
        <v>2.7842465753424657E-3</v>
      </c>
      <c r="ASP76" s="1">
        <f t="shared" si="3832"/>
        <v>21.268889939747037</v>
      </c>
      <c r="ASQ76" s="1"/>
      <c r="ASR76" s="1"/>
      <c r="ASS76" s="2" t="s">
        <v>11</v>
      </c>
      <c r="AST76" s="1" t="s">
        <v>120</v>
      </c>
      <c r="ASU76" s="1">
        <v>176</v>
      </c>
      <c r="ASV76" s="2">
        <v>11</v>
      </c>
      <c r="ASW76" s="1">
        <v>7.8E-2</v>
      </c>
      <c r="ASX76" s="1">
        <f t="shared" si="3833"/>
        <v>7.0999999999999994E-2</v>
      </c>
      <c r="ASY76" s="1">
        <f t="shared" si="3834"/>
        <v>1.9999999999999998</v>
      </c>
      <c r="ASZ76" s="1">
        <f t="shared" si="3835"/>
        <v>2.9999999999999996E-3</v>
      </c>
      <c r="ATA76" s="1">
        <f t="shared" si="3836"/>
        <v>22.917032702605663</v>
      </c>
      <c r="ATB76" s="1"/>
      <c r="ATC76" s="1"/>
      <c r="ATD76" s="2" t="s">
        <v>11</v>
      </c>
      <c r="ATE76" s="1" t="s">
        <v>121</v>
      </c>
      <c r="ATF76" s="1">
        <v>180</v>
      </c>
      <c r="ATG76" s="2">
        <v>11</v>
      </c>
      <c r="ATH76" s="1">
        <v>0.109</v>
      </c>
      <c r="ATI76" s="1">
        <f t="shared" si="3837"/>
        <v>8.7999999999999995E-2</v>
      </c>
      <c r="ATJ76" s="1">
        <f t="shared" si="3838"/>
        <v>2.0242214532871974</v>
      </c>
      <c r="ATK76" s="1">
        <f t="shared" si="3839"/>
        <v>3.0363321799307961E-3</v>
      </c>
      <c r="ATL76" s="1">
        <f t="shared" si="3840"/>
        <v>23.194574621149332</v>
      </c>
      <c r="ATM76" s="1"/>
      <c r="ATN76" s="1"/>
      <c r="ATO76" s="2" t="s">
        <v>11</v>
      </c>
      <c r="ATP76" s="1" t="s">
        <v>122</v>
      </c>
      <c r="ATQ76" s="1">
        <v>183</v>
      </c>
      <c r="ATR76" s="2">
        <v>11</v>
      </c>
      <c r="ATS76" s="1">
        <v>0.106</v>
      </c>
      <c r="ATT76" s="1">
        <f t="shared" si="3841"/>
        <v>0.105</v>
      </c>
      <c r="ATU76" s="1">
        <f t="shared" si="3842"/>
        <v>3.3150684931506849</v>
      </c>
      <c r="ATV76" s="1">
        <f t="shared" si="3843"/>
        <v>4.9726027397260274E-3</v>
      </c>
      <c r="ATW76" s="1">
        <f t="shared" si="3844"/>
        <v>37.985766534455962</v>
      </c>
      <c r="ATX76" s="1"/>
      <c r="ATY76" s="1"/>
      <c r="ATZ76" s="2" t="s">
        <v>11</v>
      </c>
      <c r="AUA76" s="1" t="s">
        <v>123</v>
      </c>
      <c r="AUB76" s="1">
        <v>184</v>
      </c>
      <c r="AUC76" s="2">
        <v>11</v>
      </c>
      <c r="AUD76" s="1">
        <v>2.5000000000000001E-2</v>
      </c>
      <c r="AUE76" s="1">
        <f t="shared" si="3845"/>
        <v>9.0000000000000011E-3</v>
      </c>
      <c r="AUF76" s="1">
        <f t="shared" si="3846"/>
        <v>1.0830324909747353E-2</v>
      </c>
      <c r="AUG76" s="1">
        <f t="shared" si="3847"/>
        <v>1.6245487364621029E-5</v>
      </c>
      <c r="AUH76" s="1">
        <f t="shared" si="3848"/>
        <v>0.12409945506826242</v>
      </c>
      <c r="AUI76" s="1"/>
      <c r="AUJ76" s="1"/>
      <c r="AUK76" s="2" t="s">
        <v>11</v>
      </c>
      <c r="AUL76" s="1" t="s">
        <v>124</v>
      </c>
      <c r="AUM76" s="1">
        <v>185</v>
      </c>
      <c r="AUN76" s="2">
        <v>11</v>
      </c>
      <c r="AUO76" s="1">
        <v>4.2999999999999997E-2</v>
      </c>
      <c r="AUP76" s="1">
        <f t="shared" si="3849"/>
        <v>3.7999999999999999E-2</v>
      </c>
      <c r="AUQ76" s="1">
        <f t="shared" si="3850"/>
        <v>1.2021660649819494</v>
      </c>
      <c r="AUR76" s="1">
        <f t="shared" si="3851"/>
        <v>1.8032490974729243E-3</v>
      </c>
      <c r="AUS76" s="1">
        <f t="shared" si="3852"/>
        <v>13.775039512577052</v>
      </c>
      <c r="AUT76" s="1"/>
      <c r="AUU76" s="1"/>
      <c r="AUV76" s="2" t="s">
        <v>11</v>
      </c>
      <c r="AUW76" s="1" t="s">
        <v>125</v>
      </c>
      <c r="AUX76" s="1">
        <v>186</v>
      </c>
      <c r="AUY76" s="2">
        <v>11</v>
      </c>
      <c r="AUZ76" s="1">
        <v>0.05</v>
      </c>
      <c r="AVA76" s="1">
        <f t="shared" si="3002"/>
        <v>0.04</v>
      </c>
      <c r="AVB76" s="1">
        <f t="shared" si="3853"/>
        <v>1.3068592057761734</v>
      </c>
      <c r="AVC76" s="1">
        <f t="shared" si="3854"/>
        <v>1.9602888086642603E-3</v>
      </c>
      <c r="AVD76" s="1">
        <f t="shared" si="3855"/>
        <v>14.974667578236916</v>
      </c>
      <c r="AVE76" s="1"/>
      <c r="AVF76" s="1"/>
      <c r="AVG76" s="2" t="s">
        <v>11</v>
      </c>
      <c r="AVH76" s="1" t="s">
        <v>126</v>
      </c>
      <c r="AVI76" s="1">
        <v>187</v>
      </c>
      <c r="AVJ76" s="2">
        <v>11</v>
      </c>
      <c r="AVK76" s="1">
        <v>6.0999999999999999E-2</v>
      </c>
      <c r="AVL76" s="1">
        <f t="shared" si="3856"/>
        <v>5.0999999999999997E-2</v>
      </c>
      <c r="AVM76" s="1">
        <f t="shared" si="3857"/>
        <v>1.8201438848920863</v>
      </c>
      <c r="AVN76" s="1">
        <f t="shared" si="3858"/>
        <v>2.7302158273381297E-3</v>
      </c>
      <c r="AVO76" s="1">
        <f t="shared" si="3859"/>
        <v>20.856148466759834</v>
      </c>
      <c r="AVP76" s="1"/>
      <c r="AVQ76" s="1"/>
      <c r="AVR76" s="2" t="s">
        <v>11</v>
      </c>
      <c r="AVS76" s="1" t="s">
        <v>127</v>
      </c>
      <c r="AVT76" s="1">
        <v>190</v>
      </c>
      <c r="AVU76" s="2">
        <v>11</v>
      </c>
      <c r="AVV76" s="1">
        <v>7.1999999999999995E-2</v>
      </c>
      <c r="AVW76" s="1">
        <f t="shared" si="3860"/>
        <v>6.0999999999999999E-2</v>
      </c>
      <c r="AVX76" s="1">
        <f t="shared" si="3861"/>
        <v>2.2222222222222223</v>
      </c>
      <c r="AVY76" s="1">
        <f t="shared" si="3862"/>
        <v>3.3333333333333335E-3</v>
      </c>
      <c r="AVZ76" s="1">
        <f t="shared" si="3863"/>
        <v>25.46336966956185</v>
      </c>
      <c r="AWA76" s="1"/>
      <c r="AWB76" s="1"/>
      <c r="AWC76" s="2" t="s">
        <v>11</v>
      </c>
      <c r="AWD76" s="1" t="s">
        <v>128</v>
      </c>
      <c r="AWE76" s="1">
        <v>191</v>
      </c>
      <c r="AWF76" s="2">
        <v>11</v>
      </c>
      <c r="AWG76" s="1">
        <v>0.08</v>
      </c>
      <c r="AWH76" s="1">
        <f t="shared" si="3864"/>
        <v>6.7000000000000004E-2</v>
      </c>
      <c r="AWI76" s="1">
        <f t="shared" si="3865"/>
        <v>2.3476702508960572</v>
      </c>
      <c r="AWJ76" s="1">
        <f t="shared" si="3866"/>
        <v>3.521505376344086E-3</v>
      </c>
      <c r="AWK76" s="1">
        <f t="shared" si="3867"/>
        <v>26.900817957359695</v>
      </c>
      <c r="AWL76" s="1"/>
      <c r="AWM76" s="1"/>
      <c r="AWN76" s="2" t="s">
        <v>11</v>
      </c>
      <c r="AWO76" s="1" t="s">
        <v>129</v>
      </c>
      <c r="AWP76" s="1">
        <v>192</v>
      </c>
      <c r="AWQ76" s="2">
        <v>11</v>
      </c>
      <c r="AWR76" s="1">
        <v>8.1000000000000003E-2</v>
      </c>
      <c r="AWS76" s="1">
        <f t="shared" si="4252"/>
        <v>6.5000000000000002E-2</v>
      </c>
      <c r="AWT76" s="1">
        <f t="shared" si="3868"/>
        <v>2.2571428571428571</v>
      </c>
      <c r="AWU76" s="1">
        <f t="shared" si="3869"/>
        <v>3.3857142857142857E-3</v>
      </c>
      <c r="AWV76" s="1">
        <f t="shared" si="3870"/>
        <v>25.863508335797821</v>
      </c>
      <c r="AWW76" s="1"/>
      <c r="AWX76" s="1"/>
      <c r="AWY76" s="2" t="s">
        <v>11</v>
      </c>
      <c r="AWZ76" s="1" t="s">
        <v>130</v>
      </c>
      <c r="AXA76" s="1">
        <v>193</v>
      </c>
      <c r="AXB76" s="2">
        <v>11</v>
      </c>
      <c r="AXC76" s="1">
        <v>8.6999999999999994E-2</v>
      </c>
      <c r="AXD76" s="1">
        <f t="shared" si="3871"/>
        <v>7.2999999999999995E-2</v>
      </c>
      <c r="AXE76" s="1">
        <f t="shared" si="3872"/>
        <v>2.5161290322580645</v>
      </c>
      <c r="AXF76" s="1">
        <f t="shared" si="3873"/>
        <v>3.7741935483870969E-3</v>
      </c>
      <c r="AXG76" s="1">
        <f t="shared" si="3874"/>
        <v>28.831105658116805</v>
      </c>
      <c r="AXH76" s="1"/>
      <c r="AXI76" s="1"/>
      <c r="AXJ76" s="2" t="s">
        <v>11</v>
      </c>
      <c r="AXK76" s="1" t="s">
        <v>131</v>
      </c>
      <c r="AXL76" s="1">
        <v>197</v>
      </c>
      <c r="AXM76" s="2">
        <v>11</v>
      </c>
      <c r="AXN76" s="1">
        <v>0.10100000000000001</v>
      </c>
      <c r="AXO76" s="1">
        <f t="shared" si="3875"/>
        <v>8.2000000000000003E-2</v>
      </c>
      <c r="AXP76" s="1">
        <f t="shared" si="3027"/>
        <v>2.7949640287769788</v>
      </c>
      <c r="AXQ76" s="1">
        <f t="shared" si="3876"/>
        <v>4.1924460431654684E-3</v>
      </c>
      <c r="AXR76" s="1">
        <f t="shared" si="3877"/>
        <v>32.026141025044254</v>
      </c>
      <c r="AXS76" s="1"/>
      <c r="AXT76" s="1"/>
      <c r="AXU76" s="2" t="s">
        <v>11</v>
      </c>
      <c r="AXV76" s="1" t="s">
        <v>132</v>
      </c>
      <c r="AXW76" s="1">
        <v>198</v>
      </c>
      <c r="AXX76" s="2">
        <v>11</v>
      </c>
      <c r="AXY76" s="1">
        <v>4.2999999999999997E-2</v>
      </c>
      <c r="AXZ76" s="1">
        <f t="shared" si="3878"/>
        <v>2.5999999999999995E-2</v>
      </c>
      <c r="AYA76" s="1">
        <f t="shared" si="3879"/>
        <v>0.74820143884892076</v>
      </c>
      <c r="AYB76" s="1">
        <f t="shared" si="3880"/>
        <v>1.1223021582733811E-3</v>
      </c>
      <c r="AYC76" s="1">
        <f t="shared" si="3881"/>
        <v>8.5732784211186637</v>
      </c>
      <c r="AYD76" s="1"/>
      <c r="AYE76" s="1"/>
      <c r="AYF76" s="2" t="s">
        <v>11</v>
      </c>
      <c r="AYG76" s="1" t="s">
        <v>133</v>
      </c>
      <c r="AYH76" s="1">
        <v>201</v>
      </c>
      <c r="AYI76" s="2">
        <v>11</v>
      </c>
      <c r="AYJ76" s="1">
        <v>6.6000000000000003E-2</v>
      </c>
      <c r="AYK76" s="1">
        <f t="shared" si="3882"/>
        <v>4.3000000000000003E-2</v>
      </c>
      <c r="AYL76" s="1">
        <f t="shared" si="3883"/>
        <v>1.3035714285714286</v>
      </c>
      <c r="AYM76" s="1">
        <f t="shared" si="3884"/>
        <v>1.9553571428571428E-3</v>
      </c>
      <c r="AYN76" s="1">
        <f t="shared" si="3885"/>
        <v>14.936994529376905</v>
      </c>
      <c r="AYO76" s="1"/>
      <c r="AYP76" s="1"/>
      <c r="AYQ76" s="2" t="s">
        <v>11</v>
      </c>
      <c r="AYR76" s="1" t="s">
        <v>134</v>
      </c>
      <c r="AYS76" s="1">
        <v>204</v>
      </c>
      <c r="AYT76" s="2">
        <v>11</v>
      </c>
      <c r="AYU76" s="1">
        <v>7.4999999999999997E-2</v>
      </c>
      <c r="AYV76" s="1">
        <f t="shared" si="3886"/>
        <v>5.1999999999999998E-2</v>
      </c>
      <c r="AYW76" s="1">
        <f t="shared" si="3039"/>
        <v>1.3107142857142855</v>
      </c>
      <c r="AYX76" s="1">
        <f t="shared" si="3887"/>
        <v>1.9660714285714281E-3</v>
      </c>
      <c r="AYY76" s="1">
        <f t="shared" si="3888"/>
        <v>15.018841074743351</v>
      </c>
      <c r="AYZ76" s="1"/>
      <c r="AZA76" s="1"/>
      <c r="AZB76" s="2" t="s">
        <v>11</v>
      </c>
      <c r="AZC76" s="1" t="s">
        <v>135</v>
      </c>
      <c r="AZD76" s="1">
        <v>205</v>
      </c>
      <c r="AZE76" s="2">
        <v>11</v>
      </c>
      <c r="AZF76" s="1">
        <v>7.4999999999999997E-2</v>
      </c>
      <c r="AZG76" s="1">
        <f t="shared" si="3889"/>
        <v>5.2999999999999999E-2</v>
      </c>
      <c r="AZH76" s="1">
        <f t="shared" si="3890"/>
        <v>1.6857142857142857</v>
      </c>
      <c r="AZI76" s="1">
        <f t="shared" si="3891"/>
        <v>2.5285714285714286E-3</v>
      </c>
      <c r="AZJ76" s="1">
        <f t="shared" si="3892"/>
        <v>19.315784706481917</v>
      </c>
      <c r="AZK76" s="1"/>
      <c r="AZL76" s="1"/>
      <c r="AZM76" s="2" t="s">
        <v>11</v>
      </c>
      <c r="AZN76" s="1" t="s">
        <v>136</v>
      </c>
      <c r="AZO76" s="1">
        <v>208</v>
      </c>
      <c r="AZP76" s="2">
        <v>11</v>
      </c>
      <c r="AZQ76" s="1">
        <v>8.6999999999999994E-2</v>
      </c>
      <c r="AZR76" s="1">
        <f t="shared" si="3893"/>
        <v>6.5999999999999989E-2</v>
      </c>
      <c r="AZS76" s="1">
        <f t="shared" si="3894"/>
        <v>2.1499999999999995</v>
      </c>
      <c r="AZT76" s="1">
        <f t="shared" si="3895"/>
        <v>3.2249999999999991E-3</v>
      </c>
      <c r="AZU76" s="1">
        <f t="shared" si="3896"/>
        <v>24.635810155301083</v>
      </c>
      <c r="AZV76" s="1"/>
      <c r="AZW76" s="1"/>
      <c r="AZX76" s="2" t="s">
        <v>11</v>
      </c>
      <c r="AZY76" s="1" t="s">
        <v>137</v>
      </c>
      <c r="AZZ76" s="1">
        <v>211</v>
      </c>
      <c r="BAA76" s="2">
        <v>11</v>
      </c>
      <c r="BAB76" s="1">
        <v>9.6000000000000002E-2</v>
      </c>
      <c r="BAC76" s="1">
        <f t="shared" si="3897"/>
        <v>7.2000000000000008E-2</v>
      </c>
      <c r="BAD76" s="1">
        <f t="shared" si="3898"/>
        <v>2.2978723404255321</v>
      </c>
      <c r="BAE76" s="1">
        <f t="shared" si="3899"/>
        <v>3.4468085106382981E-3</v>
      </c>
      <c r="BAF76" s="1">
        <f t="shared" si="3900"/>
        <v>26.330207785972469</v>
      </c>
      <c r="BAG76" s="1"/>
      <c r="BAH76" s="1"/>
      <c r="BAI76" s="2" t="s">
        <v>11</v>
      </c>
      <c r="BAJ76" s="1" t="s">
        <v>138</v>
      </c>
      <c r="BAK76" s="1">
        <v>212</v>
      </c>
      <c r="BAL76" s="2">
        <v>11</v>
      </c>
      <c r="BAM76" s="1">
        <v>0.02</v>
      </c>
      <c r="BAN76" s="1">
        <f t="shared" si="3901"/>
        <v>0.01</v>
      </c>
      <c r="BAO76" s="1">
        <f t="shared" si="3902"/>
        <v>1.3402061855670102</v>
      </c>
      <c r="BAP76" s="1">
        <f t="shared" si="3903"/>
        <v>2.0103092783505154E-3</v>
      </c>
      <c r="BAQ76" s="1">
        <f t="shared" si="3904"/>
        <v>15.356774491436786</v>
      </c>
      <c r="BAR76" s="1"/>
      <c r="BAS76" s="1"/>
      <c r="BAT76" s="2" t="s">
        <v>11</v>
      </c>
      <c r="BAU76" s="1" t="s">
        <v>139</v>
      </c>
      <c r="BAV76" s="1">
        <v>213</v>
      </c>
      <c r="BAW76" s="2">
        <v>11</v>
      </c>
      <c r="BAX76" s="1">
        <v>2.3E-2</v>
      </c>
      <c r="BAY76" s="1">
        <f t="shared" si="3905"/>
        <v>2.1999999999999999E-2</v>
      </c>
      <c r="BAZ76" s="1">
        <f t="shared" si="3906"/>
        <v>1.8958333333333333</v>
      </c>
      <c r="BBA76" s="1">
        <f t="shared" si="3907"/>
        <v>2.8437499999999999E-3</v>
      </c>
      <c r="BBB76" s="1">
        <f t="shared" si="3908"/>
        <v>21.723437249344951</v>
      </c>
      <c r="BBC76" s="1"/>
      <c r="BBD76" s="1"/>
      <c r="BBE76" s="2" t="s">
        <v>11</v>
      </c>
      <c r="BBF76" s="1" t="s">
        <v>140</v>
      </c>
      <c r="BBG76" s="1">
        <v>214</v>
      </c>
      <c r="BBH76" s="2">
        <v>11</v>
      </c>
      <c r="BBI76" s="1">
        <v>3.7999999999999999E-2</v>
      </c>
      <c r="BBJ76" s="1">
        <f t="shared" si="3909"/>
        <v>3.3000000000000002E-2</v>
      </c>
      <c r="BBK76" s="1">
        <f t="shared" si="3910"/>
        <v>1.9581881533101047</v>
      </c>
      <c r="BBL76" s="1">
        <f t="shared" si="3911"/>
        <v>2.937282229965157E-3</v>
      </c>
      <c r="BBM76" s="1">
        <f t="shared" si="3912"/>
        <v>22.437930973631332</v>
      </c>
      <c r="BBN76" s="1"/>
      <c r="BBO76" s="1"/>
      <c r="BBP76" s="2" t="s">
        <v>11</v>
      </c>
      <c r="BBQ76" s="1" t="s">
        <v>141</v>
      </c>
      <c r="BBR76" s="1">
        <v>215</v>
      </c>
      <c r="BBS76" s="2">
        <v>11</v>
      </c>
      <c r="BBT76" s="1">
        <v>4.2999999999999997E-2</v>
      </c>
      <c r="BBU76" s="1">
        <f t="shared" si="3913"/>
        <v>3.4999999999999996E-2</v>
      </c>
      <c r="BBV76" s="1">
        <f t="shared" si="3914"/>
        <v>1.9335664335664333</v>
      </c>
      <c r="BBW76" s="1">
        <f t="shared" si="3915"/>
        <v>2.90034965034965E-3</v>
      </c>
      <c r="BBX76" s="1">
        <f t="shared" si="3916"/>
        <v>22.155802595351279</v>
      </c>
      <c r="BBY76" s="1"/>
      <c r="BBZ76" s="1"/>
      <c r="BCA76" s="2" t="s">
        <v>11</v>
      </c>
      <c r="BCB76" s="1" t="s">
        <v>142</v>
      </c>
      <c r="BCC76" s="1">
        <v>225</v>
      </c>
      <c r="BCD76" s="2">
        <v>11</v>
      </c>
      <c r="BCE76" s="1">
        <v>6.4000000000000001E-2</v>
      </c>
      <c r="BCF76" s="1">
        <f t="shared" si="3917"/>
        <v>5.7000000000000002E-2</v>
      </c>
      <c r="BCG76" s="1">
        <f t="shared" si="3918"/>
        <v>2.6655052264808363</v>
      </c>
      <c r="BCH76" s="1">
        <f t="shared" si="3919"/>
        <v>3.9982578397212542E-3</v>
      </c>
      <c r="BCI76" s="1">
        <f t="shared" si="3920"/>
        <v>30.542735222113819</v>
      </c>
      <c r="BCJ76" s="1"/>
      <c r="BCK76" s="1"/>
      <c r="BCL76" s="2" t="s">
        <v>11</v>
      </c>
      <c r="BCM76" s="1" t="s">
        <v>143</v>
      </c>
      <c r="BCN76" s="1">
        <v>226</v>
      </c>
      <c r="BCO76" s="2">
        <v>11</v>
      </c>
      <c r="BCP76" s="1">
        <v>2.5000000000000001E-2</v>
      </c>
      <c r="BCQ76" s="1">
        <f t="shared" si="3073"/>
        <v>7.0000000000000027E-3</v>
      </c>
      <c r="BCR76" s="1">
        <f t="shared" si="3921"/>
        <v>0.72297297297297303</v>
      </c>
      <c r="BCS76" s="1">
        <f t="shared" si="3922"/>
        <v>1.0844594594594595E-3</v>
      </c>
      <c r="BCT76" s="1">
        <f t="shared" si="3923"/>
        <v>8.2841976323608311</v>
      </c>
      <c r="BCU76" s="1"/>
      <c r="BCV76" s="1"/>
      <c r="BCW76" s="2" t="s">
        <v>11</v>
      </c>
      <c r="BCX76" s="1" t="s">
        <v>144</v>
      </c>
      <c r="BCY76" s="1">
        <v>232</v>
      </c>
      <c r="BCZ76" s="2">
        <v>11</v>
      </c>
      <c r="BDA76" s="1">
        <v>6.4000000000000001E-2</v>
      </c>
      <c r="BDB76" s="1">
        <f t="shared" si="3924"/>
        <v>0.04</v>
      </c>
      <c r="BDC76" s="1">
        <f t="shared" si="3925"/>
        <v>1.9054054054054055</v>
      </c>
      <c r="BDD76" s="1">
        <f t="shared" si="3926"/>
        <v>2.8581081081081082E-3</v>
      </c>
      <c r="BDE76" s="1">
        <f t="shared" si="3927"/>
        <v>21.833118993698641</v>
      </c>
      <c r="BDF76" s="1"/>
      <c r="BDG76" s="1"/>
      <c r="BDH76" s="2" t="s">
        <v>11</v>
      </c>
      <c r="BDI76" s="1" t="s">
        <v>145</v>
      </c>
      <c r="BDJ76" s="1">
        <v>233</v>
      </c>
      <c r="BDK76" s="2">
        <v>11</v>
      </c>
      <c r="BDL76" s="1">
        <v>6.7000000000000004E-2</v>
      </c>
      <c r="BDM76" s="1">
        <f t="shared" si="3928"/>
        <v>2.9000000000000005E-2</v>
      </c>
      <c r="BDN76" s="1">
        <f t="shared" si="3929"/>
        <v>1.5777027027027029</v>
      </c>
      <c r="BDO76" s="1">
        <f t="shared" si="3930"/>
        <v>2.3665540540540545E-3</v>
      </c>
      <c r="BDP76" s="1">
        <f t="shared" si="3931"/>
        <v>18.078132216413593</v>
      </c>
      <c r="BDQ76" s="1"/>
      <c r="BDR76" s="1"/>
      <c r="BDS76" s="2" t="s">
        <v>11</v>
      </c>
      <c r="BDT76" s="1" t="s">
        <v>146</v>
      </c>
      <c r="BDU76" s="1">
        <v>234</v>
      </c>
      <c r="BDV76" s="2">
        <v>11</v>
      </c>
      <c r="BDW76" s="1">
        <v>7.0999999999999994E-2</v>
      </c>
      <c r="BDX76" s="1">
        <f t="shared" si="3932"/>
        <v>3.599999999999999E-2</v>
      </c>
      <c r="BDY76" s="1">
        <f t="shared" si="3933"/>
        <v>1.7932203389830506</v>
      </c>
      <c r="BDZ76" s="1">
        <f t="shared" si="3934"/>
        <v>2.6898305084745761E-3</v>
      </c>
      <c r="BEA76" s="1">
        <f t="shared" si="3935"/>
        <v>20.547644575726093</v>
      </c>
      <c r="BEB76" s="1"/>
      <c r="BEC76" s="1"/>
      <c r="BED76" s="2" t="s">
        <v>11</v>
      </c>
      <c r="BEE76" s="1" t="s">
        <v>147</v>
      </c>
      <c r="BEF76" s="1">
        <v>236</v>
      </c>
      <c r="BEG76" s="2">
        <v>11</v>
      </c>
      <c r="BEH76" s="1">
        <v>8.2000000000000003E-2</v>
      </c>
      <c r="BEI76" s="1">
        <f t="shared" si="3936"/>
        <v>2.4E-2</v>
      </c>
      <c r="BEJ76" s="1">
        <f t="shared" si="3937"/>
        <v>1.3932203389830509</v>
      </c>
      <c r="BEK76" s="1">
        <f t="shared" si="3938"/>
        <v>2.0898305084745762E-3</v>
      </c>
      <c r="BEL76" s="1">
        <f t="shared" si="3939"/>
        <v>15.964238035204962</v>
      </c>
      <c r="BEM76" s="1"/>
      <c r="BEN76" s="1"/>
      <c r="BEO76" s="2" t="s">
        <v>11</v>
      </c>
      <c r="BEP76" s="4" t="s">
        <v>148</v>
      </c>
      <c r="BEQ76" s="4">
        <v>239</v>
      </c>
      <c r="BER76" s="2">
        <v>11</v>
      </c>
      <c r="BES76" s="1">
        <v>9.0999999999999998E-2</v>
      </c>
      <c r="BET76" s="1">
        <f t="shared" si="3940"/>
        <v>2.3999999999999994E-2</v>
      </c>
      <c r="BEU76" s="1">
        <f t="shared" si="3941"/>
        <v>1.4362416107382547</v>
      </c>
      <c r="BEV76" s="1">
        <f t="shared" si="3942"/>
        <v>2.154362416107382E-3</v>
      </c>
      <c r="BEW76" s="1">
        <f t="shared" si="3943"/>
        <v>16.457197981065807</v>
      </c>
      <c r="BEX76" s="1"/>
      <c r="BEY76" s="1"/>
      <c r="BEZ76" s="2" t="s">
        <v>11</v>
      </c>
      <c r="BFA76" s="4" t="s">
        <v>149</v>
      </c>
      <c r="BFB76" s="4">
        <v>240</v>
      </c>
      <c r="BFC76" s="2">
        <v>11</v>
      </c>
      <c r="BFD76" s="1">
        <v>-6.0000000000000001E-3</v>
      </c>
      <c r="BFE76" s="1">
        <f t="shared" si="3944"/>
        <v>1.7000000000000001E-2</v>
      </c>
      <c r="BFF76" s="1">
        <f t="shared" si="3945"/>
        <v>2.8222996515679442</v>
      </c>
      <c r="BFG76" s="1">
        <f t="shared" si="3946"/>
        <v>4.233449477351916E-3</v>
      </c>
      <c r="BFH76" s="1">
        <f t="shared" si="3947"/>
        <v>32.339366705767574</v>
      </c>
      <c r="BFI76" s="1"/>
      <c r="BFJ76" s="1"/>
      <c r="BFK76" s="2" t="s">
        <v>11</v>
      </c>
      <c r="BFL76" s="4" t="s">
        <v>150</v>
      </c>
      <c r="BFM76" s="4">
        <v>241</v>
      </c>
      <c r="BFN76" s="2">
        <v>11</v>
      </c>
      <c r="BFO76" s="1">
        <v>5.0000000000000001E-3</v>
      </c>
      <c r="BFP76" s="1">
        <f t="shared" si="3948"/>
        <v>2.2000000000000002E-2</v>
      </c>
      <c r="BFQ76" s="1">
        <f t="shared" si="3949"/>
        <v>3.0103092783505159</v>
      </c>
      <c r="BFR76" s="1">
        <f t="shared" si="3950"/>
        <v>4.515463917525774E-3</v>
      </c>
      <c r="BFS76" s="1">
        <f t="shared" si="3951"/>
        <v>34.493678088458019</v>
      </c>
      <c r="BFT76" s="1"/>
      <c r="BFU76" s="1"/>
      <c r="BFV76" s="2" t="s">
        <v>11</v>
      </c>
      <c r="BFW76" s="4" t="s">
        <v>151</v>
      </c>
      <c r="BFX76" s="4">
        <v>243</v>
      </c>
      <c r="BFY76" s="2">
        <v>11</v>
      </c>
      <c r="BFZ76" s="1">
        <v>4.2000000000000003E-2</v>
      </c>
      <c r="BGA76" s="1">
        <f t="shared" si="3952"/>
        <v>3.6000000000000004E-2</v>
      </c>
      <c r="BGB76" s="1">
        <f t="shared" si="3953"/>
        <v>2.5086505190311423</v>
      </c>
      <c r="BGC76" s="1">
        <f t="shared" si="3954"/>
        <v>3.7629757785467136E-3</v>
      </c>
      <c r="BGD76" s="1">
        <f t="shared" si="3955"/>
        <v>28.745412992022683</v>
      </c>
      <c r="BGE76" s="1"/>
      <c r="BGF76" s="1"/>
      <c r="BGG76" s="2" t="s">
        <v>11</v>
      </c>
      <c r="BGH76" s="4" t="s">
        <v>152</v>
      </c>
      <c r="BGI76" s="4">
        <v>246</v>
      </c>
      <c r="BGJ76" s="2">
        <v>11</v>
      </c>
      <c r="BGK76" s="1">
        <v>5.0999999999999997E-2</v>
      </c>
      <c r="BGL76" s="1">
        <f t="shared" si="3956"/>
        <v>3.9999999999999994E-2</v>
      </c>
      <c r="BGM76" s="1">
        <f t="shared" si="3957"/>
        <v>2.5051903114186849</v>
      </c>
      <c r="BGN76" s="1">
        <f t="shared" si="3958"/>
        <v>3.7577854671280273E-3</v>
      </c>
      <c r="BGO76" s="1">
        <f t="shared" si="3959"/>
        <v>28.705764146516433</v>
      </c>
      <c r="BGP76" s="1"/>
      <c r="BGQ76" s="1"/>
      <c r="BGR76" s="2" t="s">
        <v>11</v>
      </c>
      <c r="BGS76" s="4" t="s">
        <v>153</v>
      </c>
      <c r="BGT76" s="4">
        <v>249</v>
      </c>
      <c r="BGU76" s="2">
        <v>11</v>
      </c>
      <c r="BGV76" s="1">
        <v>5.6000000000000001E-2</v>
      </c>
      <c r="BGW76" s="1">
        <f t="shared" si="3960"/>
        <v>4.7E-2</v>
      </c>
      <c r="BGX76" s="1">
        <f t="shared" si="3961"/>
        <v>2.8591065292096216</v>
      </c>
      <c r="BGY76" s="1">
        <f t="shared" si="3962"/>
        <v>4.2886597938144328E-3</v>
      </c>
      <c r="BGZ76" s="1">
        <f t="shared" si="3963"/>
        <v>32.76111891506514</v>
      </c>
      <c r="BHA76" s="1"/>
      <c r="BHB76" s="1"/>
      <c r="BHC76" s="2" t="s">
        <v>11</v>
      </c>
      <c r="BHD76" s="4" t="s">
        <v>154</v>
      </c>
      <c r="BHE76" s="4">
        <v>253</v>
      </c>
      <c r="BHF76" s="2">
        <v>11</v>
      </c>
      <c r="BHG76" s="1">
        <v>7.3999999999999996E-2</v>
      </c>
      <c r="BHH76" s="1">
        <f t="shared" si="3964"/>
        <v>6.6000000000000003E-2</v>
      </c>
      <c r="BHI76" s="1">
        <f t="shared" si="3407"/>
        <v>3.4844290657439454</v>
      </c>
      <c r="BHJ76" s="1">
        <f t="shared" si="3965"/>
        <v>5.2266435986159186E-3</v>
      </c>
      <c r="BHK76" s="1">
        <f t="shared" si="3966"/>
        <v>39.926387424781851</v>
      </c>
      <c r="BHL76" s="1"/>
      <c r="BHM76" s="1"/>
      <c r="BHN76" s="2" t="s">
        <v>11</v>
      </c>
      <c r="BHO76" s="4" t="s">
        <v>155</v>
      </c>
      <c r="BHP76" s="4">
        <v>254</v>
      </c>
      <c r="BHQ76" s="2">
        <v>11</v>
      </c>
      <c r="BHR76" s="1">
        <v>4.3999999999999997E-2</v>
      </c>
      <c r="BHS76" s="1">
        <f t="shared" si="3967"/>
        <v>2.1999999999999999E-2</v>
      </c>
      <c r="BHT76" s="1">
        <f t="shared" si="3968"/>
        <v>0.67010309278350511</v>
      </c>
      <c r="BHU76" s="1">
        <f t="shared" si="3969"/>
        <v>1.0051546391752577E-3</v>
      </c>
      <c r="BHV76" s="1">
        <f t="shared" si="3970"/>
        <v>7.678387245718393</v>
      </c>
      <c r="BHW76" s="1"/>
      <c r="BHX76" s="1"/>
      <c r="BHY76" s="2" t="s">
        <v>11</v>
      </c>
      <c r="BHZ76" s="4" t="s">
        <v>156</v>
      </c>
      <c r="BIA76" s="4">
        <v>260</v>
      </c>
      <c r="BIB76" s="2">
        <v>11</v>
      </c>
      <c r="BIC76" s="1">
        <v>6.0999999999999999E-2</v>
      </c>
      <c r="BID76" s="1">
        <f t="shared" si="3971"/>
        <v>0.03</v>
      </c>
      <c r="BIE76" s="1">
        <f t="shared" si="3972"/>
        <v>0.80067567567567555</v>
      </c>
      <c r="BIF76" s="1">
        <f t="shared" si="3973"/>
        <v>1.2010135135135133E-3</v>
      </c>
      <c r="BIG76" s="1">
        <f t="shared" si="3974"/>
        <v>9.1745553218201721</v>
      </c>
      <c r="BIH76" s="1"/>
      <c r="BII76" s="1"/>
      <c r="BIJ76" s="2" t="s">
        <v>11</v>
      </c>
      <c r="BIK76" s="4" t="s">
        <v>157</v>
      </c>
      <c r="BIL76" s="4">
        <v>267</v>
      </c>
      <c r="BIM76" s="2">
        <v>11</v>
      </c>
      <c r="BIN76" s="1">
        <v>7.6999999999999999E-2</v>
      </c>
      <c r="BIO76" s="1">
        <f t="shared" si="3975"/>
        <v>4.5999999999999999E-2</v>
      </c>
      <c r="BIP76" s="1">
        <f t="shared" si="3976"/>
        <v>2.1633333333333336</v>
      </c>
      <c r="BIQ76" s="1">
        <f t="shared" si="3977"/>
        <v>3.2450000000000005E-3</v>
      </c>
      <c r="BIR76" s="1">
        <f t="shared" si="3978"/>
        <v>24.788590373318463</v>
      </c>
      <c r="BIS76" s="1"/>
      <c r="BIT76" s="1"/>
      <c r="BIU76" s="2" t="s">
        <v>11</v>
      </c>
      <c r="BIV76" s="4" t="s">
        <v>158</v>
      </c>
      <c r="BIW76" s="4">
        <v>268</v>
      </c>
      <c r="BIX76" s="2">
        <v>11</v>
      </c>
      <c r="BIY76" s="1">
        <v>0.04</v>
      </c>
      <c r="BIZ76" s="1">
        <f t="shared" si="3979"/>
        <v>1.0999999999999999E-2</v>
      </c>
      <c r="BJA76" s="1">
        <f t="shared" si="3980"/>
        <v>0.36949152542372882</v>
      </c>
      <c r="BJB76" s="1">
        <f t="shared" si="3981"/>
        <v>5.5423728813559325E-4</v>
      </c>
      <c r="BJC76" s="1">
        <f t="shared" si="3982"/>
        <v>4.2338246857356232</v>
      </c>
      <c r="BJD76" s="1"/>
      <c r="BJE76" s="1"/>
      <c r="BJF76" s="2" t="s">
        <v>11</v>
      </c>
      <c r="BJG76" s="4" t="s">
        <v>159</v>
      </c>
      <c r="BJH76" s="4">
        <v>274</v>
      </c>
      <c r="BJI76" s="2">
        <v>11</v>
      </c>
      <c r="BJJ76" s="1">
        <v>4.3999999999999997E-2</v>
      </c>
      <c r="BJK76" s="1">
        <f t="shared" si="3983"/>
        <v>3.3000000000000002E-2</v>
      </c>
      <c r="BJL76" s="1">
        <f t="shared" si="3984"/>
        <v>1.8040540540540542</v>
      </c>
      <c r="BJM76" s="1">
        <f t="shared" si="3985"/>
        <v>2.7060810810810815E-3</v>
      </c>
      <c r="BJN76" s="1">
        <f t="shared" si="3986"/>
        <v>20.671782877012546</v>
      </c>
      <c r="BJO76" s="1"/>
      <c r="BJP76" s="1"/>
      <c r="BJQ76" s="2" t="s">
        <v>11</v>
      </c>
      <c r="BJR76" s="4" t="s">
        <v>160</v>
      </c>
      <c r="BJS76" s="4">
        <v>281</v>
      </c>
      <c r="BJT76" s="2">
        <v>11</v>
      </c>
      <c r="BJU76" s="1">
        <v>8.3000000000000004E-2</v>
      </c>
      <c r="BJV76" s="1">
        <f t="shared" si="3987"/>
        <v>4.5000000000000005E-2</v>
      </c>
      <c r="BJW76" s="1">
        <f t="shared" si="3988"/>
        <v>1.726666666666667</v>
      </c>
      <c r="BJX76" s="1">
        <f t="shared" si="3989"/>
        <v>2.5900000000000007E-3</v>
      </c>
      <c r="BJY76" s="1">
        <f t="shared" si="3990"/>
        <v>19.785038233249562</v>
      </c>
      <c r="BJZ76" s="1"/>
      <c r="BKA76" s="1"/>
      <c r="BKB76" s="2" t="s">
        <v>11</v>
      </c>
      <c r="BKC76" s="4" t="s">
        <v>161</v>
      </c>
      <c r="BKD76" s="4">
        <v>282</v>
      </c>
      <c r="BKE76" s="2">
        <v>11</v>
      </c>
      <c r="BKF76" s="1">
        <v>4.3999999999999997E-2</v>
      </c>
      <c r="BKG76" s="1">
        <f t="shared" si="3991"/>
        <v>2.2999999999999996E-2</v>
      </c>
      <c r="BKH76" s="1">
        <f t="shared" si="3992"/>
        <v>0.78260869565217384</v>
      </c>
      <c r="BKI76" s="1">
        <f t="shared" si="3993"/>
        <v>1.1739130434782609E-3</v>
      </c>
      <c r="BKJ76" s="1">
        <f t="shared" si="3994"/>
        <v>8.9675345358022174</v>
      </c>
      <c r="BKK76" s="1"/>
      <c r="BKL76" s="1"/>
      <c r="BKM76" s="2" t="s">
        <v>11</v>
      </c>
      <c r="BKN76" s="4" t="s">
        <v>162</v>
      </c>
      <c r="BKO76" s="4">
        <v>289</v>
      </c>
      <c r="BKP76" s="2">
        <v>11</v>
      </c>
      <c r="BKQ76" s="1">
        <v>7.3999999999999996E-2</v>
      </c>
      <c r="BKR76" s="1">
        <f t="shared" si="3995"/>
        <v>5.7999999999999996E-2</v>
      </c>
      <c r="BKS76" s="1">
        <f t="shared" si="3996"/>
        <v>2.1582733812949639</v>
      </c>
      <c r="BKT76" s="1">
        <f t="shared" si="3997"/>
        <v>3.237410071942446E-3</v>
      </c>
      <c r="BKU76" s="1">
        <f t="shared" si="3998"/>
        <v>24.730610830149995</v>
      </c>
      <c r="BKV76" s="1"/>
      <c r="BKW76" s="1"/>
      <c r="BKX76" s="2" t="s">
        <v>11</v>
      </c>
      <c r="BKY76" s="4" t="s">
        <v>163</v>
      </c>
      <c r="BKZ76" s="4">
        <v>296</v>
      </c>
      <c r="BLA76" s="2">
        <v>11</v>
      </c>
      <c r="BLB76" s="1">
        <v>9.0999999999999998E-2</v>
      </c>
      <c r="BLC76" s="1">
        <f t="shared" si="3999"/>
        <v>7.0999999999999994E-2</v>
      </c>
      <c r="BLD76" s="1">
        <f t="shared" si="4000"/>
        <v>2.3695652173913042</v>
      </c>
      <c r="BLE76" s="1">
        <f t="shared" si="4001"/>
        <v>3.5543478260869565E-3</v>
      </c>
      <c r="BLF76" s="1">
        <f t="shared" si="4002"/>
        <v>27.151701788956711</v>
      </c>
      <c r="BLG76" s="1"/>
      <c r="BLH76" s="1"/>
      <c r="BLI76" s="2" t="s">
        <v>11</v>
      </c>
      <c r="BLJ76" s="4" t="s">
        <v>164</v>
      </c>
      <c r="BLK76" s="4">
        <v>303</v>
      </c>
      <c r="BLL76" s="2">
        <v>11</v>
      </c>
      <c r="BLM76" s="1">
        <v>6.4000000000000001E-2</v>
      </c>
      <c r="BLN76" s="1">
        <f t="shared" si="4003"/>
        <v>5.3000000000000005E-2</v>
      </c>
      <c r="BLO76" s="1">
        <f t="shared" si="4004"/>
        <v>2.0237288135593223</v>
      </c>
      <c r="BLP76" s="1">
        <f t="shared" si="4005"/>
        <v>3.0355932203389837E-3</v>
      </c>
      <c r="BLQ76" s="1">
        <f t="shared" si="4006"/>
        <v>23.188929700772178</v>
      </c>
      <c r="BLR76" s="1"/>
      <c r="BLS76" s="1"/>
      <c r="BLT76" s="2" t="s">
        <v>11</v>
      </c>
      <c r="BLU76" s="4" t="s">
        <v>165</v>
      </c>
      <c r="BLV76" s="4">
        <v>310</v>
      </c>
      <c r="BLW76" s="2">
        <v>11</v>
      </c>
      <c r="BLX76" s="1">
        <v>7.9000000000000001E-2</v>
      </c>
      <c r="BLY76" s="1">
        <f t="shared" si="4007"/>
        <v>6.7000000000000004E-2</v>
      </c>
      <c r="BLZ76" s="1">
        <f t="shared" si="4008"/>
        <v>2.6689419795221845</v>
      </c>
      <c r="BMA76" s="1">
        <f t="shared" si="4009"/>
        <v>4.0034129692832765E-3</v>
      </c>
      <c r="BMB76" s="1">
        <f t="shared" si="4010"/>
        <v>30.582115313033498</v>
      </c>
      <c r="BMC76" s="1"/>
      <c r="BMD76" s="1"/>
      <c r="BME76" s="2" t="s">
        <v>11</v>
      </c>
      <c r="BMF76" s="4" t="s">
        <v>166</v>
      </c>
      <c r="BMG76" s="4">
        <v>311</v>
      </c>
      <c r="BMH76" s="2">
        <v>11</v>
      </c>
      <c r="BMI76" s="1">
        <v>4.2000000000000003E-2</v>
      </c>
      <c r="BMJ76" s="1">
        <f t="shared" si="4011"/>
        <v>3.2000000000000001E-2</v>
      </c>
      <c r="BMK76" s="1">
        <f t="shared" si="4012"/>
        <v>0.87943262411347534</v>
      </c>
      <c r="BML76" s="1">
        <f t="shared" si="4013"/>
        <v>1.319148936170213E-3</v>
      </c>
      <c r="BMM76" s="1">
        <f t="shared" si="4014"/>
        <v>10.076993103273415</v>
      </c>
      <c r="BMN76" s="1"/>
      <c r="BMO76" s="1"/>
      <c r="BMP76" s="2" t="s">
        <v>11</v>
      </c>
      <c r="BMQ76" s="4" t="s">
        <v>167</v>
      </c>
      <c r="BMR76" s="4">
        <v>317</v>
      </c>
      <c r="BMS76" s="2">
        <v>11</v>
      </c>
      <c r="BMT76" s="1">
        <v>6.7000000000000004E-2</v>
      </c>
      <c r="BMU76" s="4">
        <f t="shared" si="4015"/>
        <v>5.7000000000000002E-2</v>
      </c>
      <c r="BMV76" s="1">
        <f t="shared" si="4016"/>
        <v>1.9645390070921989</v>
      </c>
      <c r="BMW76" s="1">
        <f t="shared" si="4017"/>
        <v>2.9468085106382986E-3</v>
      </c>
      <c r="BMX76" s="1">
        <f t="shared" si="4018"/>
        <v>22.510702335538195</v>
      </c>
      <c r="BMY76" s="1"/>
      <c r="BMZ76" s="1"/>
      <c r="BNA76" s="2" t="s">
        <v>11</v>
      </c>
      <c r="BNB76" s="4" t="s">
        <v>168</v>
      </c>
      <c r="BNC76" s="4">
        <v>324</v>
      </c>
      <c r="BND76" s="2">
        <v>11</v>
      </c>
      <c r="BNE76" s="1">
        <v>8.6999999999999994E-2</v>
      </c>
      <c r="BNF76" s="1">
        <f t="shared" si="4019"/>
        <v>7.3999999999999996E-2</v>
      </c>
      <c r="BNG76" s="1">
        <f t="shared" si="4020"/>
        <v>2.5499999999999998</v>
      </c>
      <c r="BNH76" s="1">
        <f t="shared" si="4021"/>
        <v>3.8249999999999998E-3</v>
      </c>
      <c r="BNI76" s="1">
        <f t="shared" si="4022"/>
        <v>29.219216695822222</v>
      </c>
      <c r="BNJ76" s="1"/>
      <c r="BNK76" s="1"/>
      <c r="BNL76" s="2" t="s">
        <v>11</v>
      </c>
      <c r="BNM76" s="4" t="s">
        <v>169</v>
      </c>
      <c r="BNN76" s="4">
        <v>325</v>
      </c>
      <c r="BNO76" s="2">
        <v>11</v>
      </c>
      <c r="BNP76" s="1">
        <v>2.9000000000000001E-2</v>
      </c>
      <c r="BNQ76" s="1">
        <f t="shared" si="4023"/>
        <v>1.0000000000000002E-2</v>
      </c>
      <c r="BNR76" s="1">
        <f t="shared" si="4024"/>
        <v>0.44405594405594417</v>
      </c>
      <c r="BNS76" s="1">
        <f t="shared" si="4025"/>
        <v>6.6608391608391623E-4</v>
      </c>
      <c r="BNT76" s="1">
        <f t="shared" si="4026"/>
        <v>5.0882222958582517</v>
      </c>
      <c r="BNU76" s="1"/>
      <c r="BNV76" s="1"/>
      <c r="BNW76" s="2" t="s">
        <v>11</v>
      </c>
      <c r="BNX76" s="4" t="s">
        <v>170</v>
      </c>
      <c r="BNY76" s="4">
        <v>338</v>
      </c>
      <c r="BNZ76" s="2">
        <v>11</v>
      </c>
      <c r="BOA76" s="1">
        <v>8.3000000000000004E-2</v>
      </c>
      <c r="BOB76" s="1">
        <f t="shared" si="4027"/>
        <v>7.3000000000000009E-2</v>
      </c>
      <c r="BOC76" s="1">
        <f t="shared" si="4028"/>
        <v>2.4839743589743595</v>
      </c>
      <c r="BOD76" s="1">
        <f t="shared" si="4029"/>
        <v>3.7259615384615391E-3</v>
      </c>
      <c r="BOE76" s="1">
        <f t="shared" si="4030"/>
        <v>28.462660808524667</v>
      </c>
      <c r="BOF76" s="1"/>
      <c r="BOG76" s="1"/>
      <c r="BOH76" s="2" t="s">
        <v>11</v>
      </c>
      <c r="BOI76" s="4" t="s">
        <v>171</v>
      </c>
      <c r="BOJ76" s="4">
        <v>339</v>
      </c>
      <c r="BOK76" s="2">
        <v>11</v>
      </c>
      <c r="BOL76" s="1">
        <v>4.9000000000000002E-2</v>
      </c>
      <c r="BOM76" s="1">
        <f t="shared" si="4031"/>
        <v>4.4000000000000004E-2</v>
      </c>
      <c r="BON76" s="1">
        <f t="shared" si="4032"/>
        <v>1.5570032573289903</v>
      </c>
      <c r="BOO76" s="1">
        <f t="shared" si="4033"/>
        <v>2.3355048859934856E-3</v>
      </c>
      <c r="BOP76" s="1">
        <f t="shared" si="4034"/>
        <v>17.840947283136007</v>
      </c>
      <c r="BOQ76" s="1"/>
      <c r="BOR76" s="1"/>
      <c r="BOS76" s="2" t="s">
        <v>11</v>
      </c>
      <c r="BOT76" s="4" t="s">
        <v>172</v>
      </c>
      <c r="BOU76" s="4">
        <v>345</v>
      </c>
      <c r="BOV76" s="2">
        <v>11</v>
      </c>
      <c r="BOW76" s="1">
        <v>8.3000000000000004E-2</v>
      </c>
      <c r="BOX76" s="1">
        <f t="shared" si="4035"/>
        <v>7.5999999999999998E-2</v>
      </c>
      <c r="BOY76" s="1">
        <f t="shared" si="4036"/>
        <v>2.6463022508038585</v>
      </c>
      <c r="BOZ76" s="1">
        <f t="shared" si="4037"/>
        <v>3.9694533762057883E-3</v>
      </c>
      <c r="BPA76" s="1">
        <f t="shared" si="4038"/>
        <v>30.322697611325506</v>
      </c>
      <c r="BPB76" s="1"/>
      <c r="BPC76" s="1"/>
      <c r="BPD76" s="2" t="s">
        <v>11</v>
      </c>
      <c r="BPE76" s="4" t="s">
        <v>173</v>
      </c>
      <c r="BPF76" s="4">
        <v>352</v>
      </c>
      <c r="BPG76" s="2">
        <v>11</v>
      </c>
      <c r="BPH76" s="1">
        <v>9.4E-2</v>
      </c>
      <c r="BPI76" s="1">
        <f t="shared" si="3191"/>
        <v>8.5000000000000006E-2</v>
      </c>
      <c r="BPJ76" s="1">
        <f t="shared" si="4039"/>
        <v>2.8269230769230771</v>
      </c>
      <c r="BPK76" s="1">
        <f t="shared" si="4040"/>
        <v>4.2403846153846155E-3</v>
      </c>
      <c r="BPL76" s="1">
        <f t="shared" si="4041"/>
        <v>32.392344300798392</v>
      </c>
      <c r="BPM76" s="1"/>
      <c r="BPN76" s="1"/>
      <c r="BPO76" s="2" t="s">
        <v>11</v>
      </c>
      <c r="BPP76" s="4" t="s">
        <v>174</v>
      </c>
      <c r="BPQ76" s="4">
        <v>353</v>
      </c>
      <c r="BPR76" s="2">
        <v>11</v>
      </c>
      <c r="BPS76" s="1">
        <v>3.7999999999999999E-2</v>
      </c>
      <c r="BPT76" s="1">
        <f t="shared" si="4042"/>
        <v>2.8999999999999998E-2</v>
      </c>
      <c r="BPU76" s="1">
        <f t="shared" si="4043"/>
        <v>0.95</v>
      </c>
      <c r="BPV76" s="1">
        <f t="shared" si="4044"/>
        <v>1.4250000000000001E-3</v>
      </c>
      <c r="BPW76" s="1">
        <f t="shared" si="4045"/>
        <v>10.885590533737691</v>
      </c>
      <c r="BPX76" s="1"/>
      <c r="BPY76" s="1"/>
      <c r="BPZ76" s="2" t="s">
        <v>11</v>
      </c>
      <c r="BQA76" s="4" t="s">
        <v>175</v>
      </c>
      <c r="BQB76" s="4">
        <v>358</v>
      </c>
      <c r="BQC76" s="2">
        <v>11</v>
      </c>
      <c r="BQD76" s="1">
        <v>5.7000000000000002E-2</v>
      </c>
      <c r="BQE76" s="1">
        <f t="shared" si="4046"/>
        <v>4.7E-2</v>
      </c>
      <c r="BQF76" s="1">
        <f t="shared" si="4047"/>
        <v>1.5641891891891893</v>
      </c>
      <c r="BQG76" s="1">
        <f t="shared" si="4048"/>
        <v>2.3462837837837838E-3</v>
      </c>
      <c r="BQH76" s="1">
        <f t="shared" si="4049"/>
        <v>17.923287400855443</v>
      </c>
      <c r="BQI76" s="1"/>
      <c r="BQJ76" s="1"/>
      <c r="BQK76" s="2" t="s">
        <v>11</v>
      </c>
      <c r="BQL76" s="4" t="s">
        <v>176</v>
      </c>
      <c r="BQM76" s="4">
        <v>366</v>
      </c>
      <c r="BQN76" s="2">
        <v>11</v>
      </c>
      <c r="BQO76" s="1">
        <v>8.1000000000000003E-2</v>
      </c>
      <c r="BQP76" s="1">
        <f t="shared" si="4050"/>
        <v>7.0000000000000007E-2</v>
      </c>
      <c r="BQQ76" s="1">
        <f t="shared" si="4051"/>
        <v>2.5317725752508364</v>
      </c>
      <c r="BQR76" s="1">
        <f t="shared" si="4052"/>
        <v>3.7976588628762546E-3</v>
      </c>
      <c r="BQS76" s="1">
        <f t="shared" si="4053"/>
        <v>29.010357451291789</v>
      </c>
      <c r="BQT76" s="1"/>
      <c r="BQU76" s="1"/>
      <c r="BQV76" s="2" t="s">
        <v>11</v>
      </c>
      <c r="BQW76" s="4" t="s">
        <v>177</v>
      </c>
      <c r="BQX76" s="4">
        <v>367</v>
      </c>
      <c r="BQY76" s="2">
        <v>11</v>
      </c>
      <c r="BQZ76" s="1">
        <v>5.5E-2</v>
      </c>
      <c r="BRA76" s="1">
        <f t="shared" si="4054"/>
        <v>3.4000000000000002E-2</v>
      </c>
      <c r="BRB76" s="1">
        <f t="shared" si="4055"/>
        <v>0.39393939393939398</v>
      </c>
      <c r="BRC76" s="1">
        <f t="shared" si="4056"/>
        <v>5.9090909090909094E-4</v>
      </c>
      <c r="BRD76" s="1">
        <f t="shared" si="4057"/>
        <v>4.5139609868768735</v>
      </c>
      <c r="BRE76" s="1"/>
      <c r="BRF76" s="1"/>
      <c r="BRG76" s="2" t="s">
        <v>11</v>
      </c>
      <c r="BRH76" s="4" t="s">
        <v>178</v>
      </c>
      <c r="BRI76" s="4">
        <v>373</v>
      </c>
      <c r="BRJ76" s="2">
        <v>11</v>
      </c>
      <c r="BRK76" s="1">
        <v>8.5000000000000006E-2</v>
      </c>
      <c r="BRL76" s="1">
        <f t="shared" si="4058"/>
        <v>6.3E-2</v>
      </c>
      <c r="BRM76" s="1">
        <f t="shared" si="4059"/>
        <v>1.68135593220339</v>
      </c>
      <c r="BRN76" s="1">
        <f t="shared" si="4060"/>
        <v>2.5220338983050852E-3</v>
      </c>
      <c r="BRO76" s="1">
        <f t="shared" si="4061"/>
        <v>19.265844441512563</v>
      </c>
      <c r="BRP76" s="1"/>
      <c r="BRQ76" s="1"/>
      <c r="BRR76" s="2" t="s">
        <v>11</v>
      </c>
      <c r="BRS76" s="1" t="s">
        <v>179</v>
      </c>
      <c r="BRT76" s="1">
        <v>380</v>
      </c>
      <c r="BRU76" s="2">
        <v>11</v>
      </c>
      <c r="BRV76" s="1">
        <v>0.10299999999999999</v>
      </c>
      <c r="BRW76" s="1">
        <f t="shared" si="4062"/>
        <v>7.2999999999999995E-2</v>
      </c>
      <c r="BRX76" s="1">
        <f t="shared" si="4063"/>
        <v>2.0134228187919461</v>
      </c>
      <c r="BRY76" s="1">
        <f t="shared" si="4064"/>
        <v>3.0201342281879194E-3</v>
      </c>
      <c r="BRZ76" s="1">
        <f t="shared" si="4065"/>
        <v>23.070838291213754</v>
      </c>
      <c r="BSA76" s="1"/>
      <c r="BSB76" s="1"/>
      <c r="BSC76" s="2" t="s">
        <v>11</v>
      </c>
      <c r="BSD76" s="1" t="s">
        <v>180</v>
      </c>
      <c r="BSE76" s="1">
        <v>394</v>
      </c>
      <c r="BSF76" s="2">
        <v>11</v>
      </c>
      <c r="BSG76" s="1">
        <v>7.5999999999999998E-2</v>
      </c>
      <c r="BSH76" s="1">
        <f t="shared" si="4066"/>
        <v>6.4000000000000001E-2</v>
      </c>
      <c r="BSI76" s="1">
        <f t="shared" si="4067"/>
        <v>1.8262411347517733</v>
      </c>
      <c r="BSJ76" s="1">
        <f t="shared" si="4068"/>
        <v>2.7393617021276599E-3</v>
      </c>
      <c r="BSK76" s="1">
        <f t="shared" si="4069"/>
        <v>20.926013903975033</v>
      </c>
      <c r="BSL76" s="1"/>
      <c r="BSM76" s="1"/>
      <c r="BSN76" s="1" t="s">
        <v>11</v>
      </c>
      <c r="BSO76" s="1" t="s">
        <v>181</v>
      </c>
      <c r="BSP76" s="1">
        <v>395</v>
      </c>
      <c r="BSQ76" s="2">
        <v>11</v>
      </c>
      <c r="BSR76" s="1">
        <v>4.1000000000000002E-2</v>
      </c>
      <c r="BSS76" s="1">
        <f t="shared" si="4070"/>
        <v>3.1E-2</v>
      </c>
      <c r="BST76" s="1">
        <f t="shared" si="4071"/>
        <v>1.0968858131487889</v>
      </c>
      <c r="BSU76" s="1">
        <f t="shared" si="4072"/>
        <v>1.6453287197231833E-3</v>
      </c>
      <c r="BSV76" s="1">
        <f t="shared" si="4073"/>
        <v>12.5686840254775</v>
      </c>
      <c r="BSW76" s="1"/>
      <c r="BSX76" s="1"/>
      <c r="BSY76" s="1" t="s">
        <v>11</v>
      </c>
      <c r="BSZ76" s="1" t="s">
        <v>182</v>
      </c>
      <c r="BTA76" s="1">
        <v>401</v>
      </c>
      <c r="BTB76" s="1">
        <v>11</v>
      </c>
      <c r="BTC76" s="1">
        <v>5.6000000000000001E-2</v>
      </c>
      <c r="BTD76" s="1">
        <f t="shared" si="4074"/>
        <v>4.3999999999999997E-2</v>
      </c>
      <c r="BTE76" s="1">
        <f t="shared" si="4075"/>
        <v>1.6608391608391608</v>
      </c>
      <c r="BTF76" s="1">
        <f t="shared" si="4076"/>
        <v>2.4912587412587411E-3</v>
      </c>
      <c r="BTG76" s="1">
        <f t="shared" si="4077"/>
        <v>19.030752681359598</v>
      </c>
      <c r="BTH76" s="1"/>
      <c r="BTI76" s="1"/>
      <c r="BTJ76" s="1" t="s">
        <v>11</v>
      </c>
      <c r="BTK76" s="1" t="s">
        <v>183</v>
      </c>
      <c r="BTL76" s="1">
        <v>408</v>
      </c>
      <c r="BTM76" s="1">
        <v>11</v>
      </c>
      <c r="BTN76" s="1">
        <v>7.0999999999999994E-2</v>
      </c>
      <c r="BTO76" s="1">
        <f t="shared" si="4078"/>
        <v>5.8999999999999997E-2</v>
      </c>
      <c r="BTP76" s="5">
        <f t="shared" si="4079"/>
        <v>2.3170731707317076</v>
      </c>
      <c r="BTQ76" s="1">
        <f t="shared" si="4080"/>
        <v>3.4756097560975615E-3</v>
      </c>
      <c r="BTR76" s="1">
        <f t="shared" si="4081"/>
        <v>26.550220813994372</v>
      </c>
      <c r="BTS76" s="1"/>
      <c r="BTT76" s="1"/>
      <c r="BTU76" s="1" t="s">
        <v>11</v>
      </c>
      <c r="BTV76" s="1" t="s">
        <v>184</v>
      </c>
      <c r="BTW76" s="1">
        <v>409</v>
      </c>
      <c r="BTX76" s="1">
        <v>11</v>
      </c>
      <c r="BTY76" s="1">
        <v>4.2000000000000003E-2</v>
      </c>
      <c r="BTZ76" s="1">
        <f t="shared" si="4082"/>
        <v>3.2000000000000001E-2</v>
      </c>
      <c r="BUA76" s="1">
        <f t="shared" si="4083"/>
        <v>1.2076124567474049</v>
      </c>
      <c r="BUB76" s="1">
        <f t="shared" si="4084"/>
        <v>1.8114186851211074E-3</v>
      </c>
      <c r="BUC76" s="1">
        <f t="shared" si="4085"/>
        <v>13.837447081677123</v>
      </c>
      <c r="BUD76" s="1"/>
      <c r="BUE76" s="1"/>
      <c r="BUF76" s="1" t="s">
        <v>11</v>
      </c>
      <c r="BUG76" s="1" t="s">
        <v>185</v>
      </c>
      <c r="BUH76" s="1">
        <v>415</v>
      </c>
      <c r="BUI76" s="1">
        <v>11</v>
      </c>
      <c r="BUJ76" s="1">
        <v>7.9000000000000001E-2</v>
      </c>
      <c r="BUK76" s="1">
        <f t="shared" si="4086"/>
        <v>6.6000000000000003E-2</v>
      </c>
      <c r="BUL76" s="1">
        <f t="shared" si="4087"/>
        <v>2.4564459930313594</v>
      </c>
      <c r="BUM76" s="1">
        <f t="shared" si="4088"/>
        <v>3.6846689895470392E-3</v>
      </c>
      <c r="BUN76" s="1">
        <f t="shared" si="4089"/>
        <v>28.147226577242154</v>
      </c>
      <c r="BUO76" s="1"/>
      <c r="BUP76" s="1"/>
      <c r="BUQ76" s="1" t="s">
        <v>11</v>
      </c>
      <c r="BUR76" s="1" t="s">
        <v>186</v>
      </c>
      <c r="BUS76" s="1">
        <v>422</v>
      </c>
      <c r="BUT76" s="1">
        <v>11</v>
      </c>
      <c r="BUU76" s="1">
        <v>9.1999999999999998E-2</v>
      </c>
      <c r="BUV76" s="1">
        <f t="shared" si="4090"/>
        <v>7.6999999999999999E-2</v>
      </c>
      <c r="BUW76" s="1">
        <f t="shared" si="4091"/>
        <v>2.8210526315789473</v>
      </c>
      <c r="BUX76" s="1">
        <f t="shared" si="4092"/>
        <v>4.2315789473684213E-3</v>
      </c>
      <c r="BUY76" s="1">
        <f t="shared" si="4093"/>
        <v>32.325077706833255</v>
      </c>
      <c r="BUZ76" s="1"/>
      <c r="BVA76" s="1"/>
      <c r="BVB76" s="1" t="s">
        <v>11</v>
      </c>
      <c r="BVC76" s="1" t="s">
        <v>187</v>
      </c>
      <c r="BVD76" s="1">
        <v>423</v>
      </c>
      <c r="BVE76" s="1">
        <v>11</v>
      </c>
      <c r="BVF76" s="1">
        <v>4.8000000000000001E-2</v>
      </c>
      <c r="BVG76" s="1">
        <f t="shared" si="4094"/>
        <v>3.7999999999999999E-2</v>
      </c>
      <c r="BVH76" s="1">
        <f t="shared" si="4095"/>
        <v>0.35836177474402725</v>
      </c>
      <c r="BVI76" s="1">
        <f t="shared" si="4096"/>
        <v>5.3754266211604093E-4</v>
      </c>
      <c r="BVJ76" s="1">
        <f t="shared" si="4097"/>
        <v>4.1062942555863389</v>
      </c>
      <c r="BVK76" s="1"/>
      <c r="BVL76" s="1"/>
      <c r="BVM76" s="1" t="s">
        <v>11</v>
      </c>
      <c r="BVN76" s="1" t="s">
        <v>188</v>
      </c>
      <c r="BVO76" s="1">
        <v>436</v>
      </c>
      <c r="BVP76" s="1">
        <v>11</v>
      </c>
      <c r="BVQ76" s="1">
        <v>8.6999999999999994E-2</v>
      </c>
      <c r="BVR76" s="1">
        <f t="shared" si="4098"/>
        <v>7.4999999999999997E-2</v>
      </c>
      <c r="BVS76" s="1">
        <f t="shared" si="4253"/>
        <v>1.9112627986348121</v>
      </c>
      <c r="BVT76" s="1">
        <f t="shared" si="4099"/>
        <v>2.866894197952218E-3</v>
      </c>
      <c r="BVU76" s="1">
        <f t="shared" si="4100"/>
        <v>21.900236029793806</v>
      </c>
      <c r="BVV76" s="1"/>
      <c r="BVW76" s="1"/>
      <c r="BVX76" s="1" t="s">
        <v>11</v>
      </c>
      <c r="BVY76" s="1" t="s">
        <v>189</v>
      </c>
      <c r="BVZ76" s="1">
        <v>437</v>
      </c>
      <c r="BWA76" s="1">
        <v>11</v>
      </c>
      <c r="BWB76" s="1">
        <v>5.5E-2</v>
      </c>
      <c r="BWC76" s="1">
        <f t="shared" si="4101"/>
        <v>0.05</v>
      </c>
      <c r="BWD76" s="1">
        <f t="shared" si="4102"/>
        <v>1.1064638783269964</v>
      </c>
      <c r="BWE76" s="1">
        <f t="shared" si="4103"/>
        <v>1.6596958174904947E-3</v>
      </c>
      <c r="BWF76" s="1">
        <f t="shared" si="4104"/>
        <v>12.678434441935837</v>
      </c>
      <c r="BWG76" s="1"/>
      <c r="BWH76" s="1"/>
      <c r="BWI76" s="1" t="s">
        <v>11</v>
      </c>
      <c r="BWJ76" s="1" t="s">
        <v>190</v>
      </c>
      <c r="BWK76" s="1">
        <v>443</v>
      </c>
      <c r="BWL76" s="1">
        <v>11</v>
      </c>
      <c r="BWM76" s="1">
        <v>8.4000000000000005E-2</v>
      </c>
      <c r="BWN76" s="1">
        <f t="shared" si="4105"/>
        <v>7.400000000000001E-2</v>
      </c>
      <c r="BWO76" s="1">
        <f t="shared" si="4106"/>
        <v>1.9848484848484853</v>
      </c>
      <c r="BWP76" s="1">
        <f t="shared" si="4107"/>
        <v>2.9772727272727281E-3</v>
      </c>
      <c r="BWQ76" s="1">
        <f t="shared" si="4108"/>
        <v>22.743418818495023</v>
      </c>
      <c r="BWR76" s="1"/>
      <c r="BWS76" s="1"/>
      <c r="BWT76" s="1" t="s">
        <v>11</v>
      </c>
      <c r="BWU76" s="1" t="s">
        <v>191</v>
      </c>
      <c r="BWV76" s="1">
        <v>450</v>
      </c>
      <c r="BWW76" s="1">
        <v>11</v>
      </c>
      <c r="BWX76" s="1">
        <v>6.9000000000000006E-2</v>
      </c>
      <c r="BWY76" s="1">
        <f t="shared" si="4109"/>
        <v>6.5000000000000002E-2</v>
      </c>
      <c r="BWZ76" s="1">
        <f t="shared" si="4110"/>
        <v>1.9848484848484849</v>
      </c>
      <c r="BXA76" s="1">
        <f t="shared" si="4111"/>
        <v>2.9772727272727273E-3</v>
      </c>
      <c r="BXB76" s="1">
        <f t="shared" si="4112"/>
        <v>22.743418818495016</v>
      </c>
      <c r="BXC76" s="1"/>
      <c r="BXD76" s="1"/>
      <c r="BXE76" s="1" t="s">
        <v>11</v>
      </c>
      <c r="BXF76" s="1" t="s">
        <v>192</v>
      </c>
      <c r="BXG76" s="1">
        <v>451</v>
      </c>
      <c r="BXH76" s="1">
        <v>11</v>
      </c>
      <c r="BXI76" s="1">
        <v>2.3E-2</v>
      </c>
      <c r="BXJ76" s="1">
        <f t="shared" si="4113"/>
        <v>2.5999999999999999E-2</v>
      </c>
      <c r="BXK76" s="1">
        <f t="shared" si="4114"/>
        <v>1.4641509433962265</v>
      </c>
      <c r="BXL76" s="1">
        <f t="shared" si="4115"/>
        <v>2.1962264150943399E-3</v>
      </c>
      <c r="BXM76" s="1">
        <f t="shared" si="4116"/>
        <v>16.776997525681129</v>
      </c>
      <c r="BXN76" s="1"/>
      <c r="BXO76" s="1"/>
      <c r="BXP76" s="1" t="s">
        <v>11</v>
      </c>
      <c r="BXQ76" s="1" t="s">
        <v>193</v>
      </c>
      <c r="BXR76" s="1">
        <v>464</v>
      </c>
      <c r="BXS76" s="1">
        <v>11</v>
      </c>
      <c r="BXT76" s="1">
        <v>6.8000000000000005E-2</v>
      </c>
      <c r="BXU76" s="1">
        <f t="shared" si="4117"/>
        <v>6.4000000000000001E-2</v>
      </c>
      <c r="BXV76" s="1">
        <f t="shared" si="4118"/>
        <v>3.1580882352941182</v>
      </c>
      <c r="BXW76" s="1">
        <f t="shared" si="4119"/>
        <v>4.7371323529411778E-3</v>
      </c>
      <c r="BXX76" s="1">
        <f t="shared" si="4120"/>
        <v>36.187005682974764</v>
      </c>
      <c r="BXY76" s="1"/>
      <c r="BXZ76" s="1"/>
      <c r="BYA76" s="1" t="s">
        <v>11</v>
      </c>
      <c r="BYB76" s="1" t="s">
        <v>194</v>
      </c>
      <c r="BYC76" s="1">
        <v>465</v>
      </c>
      <c r="BYD76" s="1">
        <v>11</v>
      </c>
      <c r="BYE76" s="1">
        <v>3.9E-2</v>
      </c>
      <c r="BYF76" s="1">
        <f t="shared" si="4121"/>
        <v>3.4000000000000002E-2</v>
      </c>
      <c r="BYG76" s="1">
        <f t="shared" si="4122"/>
        <v>1.1086142322097379</v>
      </c>
      <c r="BYH76" s="1">
        <f t="shared" si="4123"/>
        <v>1.6629213483146069E-3</v>
      </c>
      <c r="BYI76" s="1">
        <f t="shared" si="4124"/>
        <v>12.703074307062318</v>
      </c>
      <c r="BYJ76" s="1"/>
      <c r="BYK76" s="1"/>
      <c r="BYL76" s="1" t="s">
        <v>11</v>
      </c>
      <c r="BYM76" s="1" t="s">
        <v>195</v>
      </c>
      <c r="BYN76" s="1">
        <v>479</v>
      </c>
      <c r="BYO76" s="1">
        <v>11</v>
      </c>
      <c r="BYP76" s="1">
        <v>8.6999999999999994E-2</v>
      </c>
      <c r="BYQ76" s="1">
        <f t="shared" si="4125"/>
        <v>7.5999999999999998E-2</v>
      </c>
      <c r="BYR76" s="1">
        <f t="shared" si="4126"/>
        <v>2.9778597785977858</v>
      </c>
      <c r="BYS76" s="1">
        <f t="shared" si="4127"/>
        <v>4.4667896678966786E-3</v>
      </c>
      <c r="BYT76" s="1">
        <f t="shared" si="4128"/>
        <v>34.121854964949762</v>
      </c>
      <c r="BYU76" s="1"/>
      <c r="BYV76" s="1"/>
      <c r="BYW76" s="1" t="s">
        <v>11</v>
      </c>
      <c r="BYX76" s="1" t="s">
        <v>196</v>
      </c>
      <c r="BYY76" s="1">
        <v>480</v>
      </c>
      <c r="BYZ76" s="1">
        <v>11</v>
      </c>
      <c r="BZA76" s="1">
        <v>4.2000000000000003E-2</v>
      </c>
      <c r="BZB76" s="1">
        <f t="shared" si="4129"/>
        <v>2.9000000000000005E-2</v>
      </c>
      <c r="BZC76" s="1">
        <f t="shared" si="4130"/>
        <v>1.4906367041198503</v>
      </c>
      <c r="BZD76" s="1">
        <f t="shared" si="4131"/>
        <v>2.2359550561797756E-3</v>
      </c>
      <c r="BZE76" s="1">
        <f t="shared" si="4132"/>
        <v>17.080485048009468</v>
      </c>
      <c r="BZF76" s="1"/>
      <c r="BZG76" s="1"/>
      <c r="BZH76" s="1" t="s">
        <v>11</v>
      </c>
      <c r="BZI76" s="1" t="s">
        <v>197</v>
      </c>
      <c r="BZJ76" s="1">
        <v>494</v>
      </c>
      <c r="BZK76" s="1">
        <v>11</v>
      </c>
      <c r="BZL76" s="1">
        <v>7.8E-2</v>
      </c>
      <c r="BZM76" s="1">
        <f t="shared" si="4133"/>
        <v>6.3E-2</v>
      </c>
      <c r="BZN76" s="1">
        <f t="shared" si="4134"/>
        <v>3.0514705882352944</v>
      </c>
      <c r="BZO76" s="1">
        <f t="shared" si="4135"/>
        <v>4.5772058823529416E-3</v>
      </c>
      <c r="BZP76" s="1">
        <f t="shared" si="4136"/>
        <v>34.965325630813794</v>
      </c>
      <c r="BZQ76" s="1"/>
      <c r="BZR76" s="1"/>
      <c r="BZS76" s="1" t="s">
        <v>11</v>
      </c>
      <c r="BZT76" s="1" t="s">
        <v>198</v>
      </c>
      <c r="BZU76" s="1">
        <v>495</v>
      </c>
      <c r="BZV76" s="1">
        <v>11</v>
      </c>
      <c r="BZW76" s="1">
        <v>5.8000000000000003E-2</v>
      </c>
      <c r="BZX76" s="1">
        <f t="shared" si="4137"/>
        <v>4.4000000000000004E-2</v>
      </c>
      <c r="BZY76" s="1">
        <f t="shared" si="4138"/>
        <v>2.0147601476014763</v>
      </c>
      <c r="BZZ76" s="1">
        <f t="shared" si="4139"/>
        <v>3.0221402214022143E-3</v>
      </c>
      <c r="CAA76" s="1">
        <f t="shared" si="4140"/>
        <v>23.086162095244823</v>
      </c>
      <c r="CAB76" s="1"/>
      <c r="CAC76" s="1"/>
      <c r="CAD76" s="1" t="s">
        <v>11</v>
      </c>
      <c r="CAE76" s="1" t="s">
        <v>199</v>
      </c>
      <c r="CAF76" s="1">
        <v>501</v>
      </c>
      <c r="CAG76" s="1">
        <v>11</v>
      </c>
      <c r="CAH76" s="1">
        <v>7.4999999999999997E-2</v>
      </c>
      <c r="CAI76" s="1">
        <f t="shared" si="4141"/>
        <v>5.7999999999999996E-2</v>
      </c>
      <c r="CAJ76" s="1">
        <f t="shared" si="4142"/>
        <v>2.5750915750915748</v>
      </c>
      <c r="CAK76" s="1">
        <f t="shared" si="4143"/>
        <v>3.8626373626373623E-3</v>
      </c>
      <c r="CAL76" s="1">
        <f t="shared" si="4144"/>
        <v>29.506728919288975</v>
      </c>
      <c r="CAM76" s="1"/>
      <c r="CAN76" s="1"/>
      <c r="CAO76" s="1" t="s">
        <v>11</v>
      </c>
      <c r="CAP76" s="1" t="s">
        <v>200</v>
      </c>
      <c r="CAQ76" s="1">
        <v>508</v>
      </c>
      <c r="CAR76" s="1">
        <v>11</v>
      </c>
      <c r="CAS76" s="1">
        <v>9.2999999999999999E-2</v>
      </c>
      <c r="CAT76" s="1">
        <f t="shared" si="4145"/>
        <v>5.5E-2</v>
      </c>
      <c r="CAU76" s="1">
        <f t="shared" si="4146"/>
        <v>2.4578754578754576</v>
      </c>
      <c r="CAV76" s="1">
        <f t="shared" si="4147"/>
        <v>3.6868131868131866E-3</v>
      </c>
      <c r="CAW76" s="1">
        <f t="shared" si="4148"/>
        <v>28.163606123531867</v>
      </c>
      <c r="CAX76" s="1"/>
      <c r="CAY76" s="1"/>
      <c r="CAZ76" s="1" t="s">
        <v>11</v>
      </c>
      <c r="CBA76" s="1" t="s">
        <v>201</v>
      </c>
      <c r="CBB76" s="1">
        <v>509</v>
      </c>
      <c r="CBC76" s="1">
        <v>11</v>
      </c>
      <c r="CBD76" s="1">
        <v>4.4999999999999998E-2</v>
      </c>
      <c r="CBE76" s="1">
        <f t="shared" si="4149"/>
        <v>3.2000000000000001E-2</v>
      </c>
      <c r="CBF76" s="1">
        <f t="shared" si="4150"/>
        <v>1.0751879699248121</v>
      </c>
      <c r="CBG76" s="1">
        <f t="shared" si="4151"/>
        <v>1.6127819548872183E-3</v>
      </c>
      <c r="CBH76" s="1">
        <f t="shared" si="4152"/>
        <v>12.320058934107559</v>
      </c>
      <c r="CBI76" s="1"/>
      <c r="CBJ76" s="1"/>
      <c r="CBK76" s="1" t="s">
        <v>11</v>
      </c>
      <c r="CBL76" s="1" t="s">
        <v>202</v>
      </c>
      <c r="CBM76" s="1">
        <v>515</v>
      </c>
      <c r="CBN76" s="1">
        <v>11</v>
      </c>
      <c r="CBO76" s="1">
        <v>6.0999999999999999E-2</v>
      </c>
      <c r="CBP76" s="1">
        <f t="shared" si="4153"/>
        <v>4.5999999999999999E-2</v>
      </c>
      <c r="CBQ76" s="1">
        <f t="shared" si="4154"/>
        <v>1.7041198501872659</v>
      </c>
      <c r="CBR76" s="1">
        <f t="shared" si="4155"/>
        <v>2.5561797752808989E-3</v>
      </c>
      <c r="CBS76" s="1">
        <f t="shared" si="4156"/>
        <v>19.526685167950522</v>
      </c>
      <c r="CBT76" s="1"/>
      <c r="CBU76" s="1"/>
      <c r="CBV76" s="1" t="s">
        <v>11</v>
      </c>
      <c r="CBW76" s="1" t="s">
        <v>203</v>
      </c>
      <c r="CBX76" s="1">
        <v>522</v>
      </c>
      <c r="CBY76" s="1">
        <v>11</v>
      </c>
      <c r="CBZ76" s="1">
        <v>7.2999999999999995E-2</v>
      </c>
      <c r="CCA76" s="1">
        <f t="shared" si="4157"/>
        <v>5.8999999999999997E-2</v>
      </c>
      <c r="CCB76" s="1">
        <f t="shared" si="4158"/>
        <v>2.2022471910112356</v>
      </c>
      <c r="CCC76" s="1">
        <f t="shared" si="4159"/>
        <v>3.3033707865168533E-3</v>
      </c>
      <c r="CCD76" s="1">
        <f t="shared" si="4160"/>
        <v>25.234485447812975</v>
      </c>
      <c r="CCE76" s="1"/>
      <c r="CCF76" s="1"/>
      <c r="CCG76" s="1" t="s">
        <v>11</v>
      </c>
      <c r="CCH76" s="1" t="s">
        <v>204</v>
      </c>
      <c r="CCI76" s="1">
        <v>523</v>
      </c>
      <c r="CCJ76" s="1">
        <v>11</v>
      </c>
      <c r="CCK76" s="1">
        <v>4.1000000000000002E-2</v>
      </c>
      <c r="CCL76" s="1">
        <f t="shared" si="4161"/>
        <v>2.2000000000000002E-2</v>
      </c>
      <c r="CCM76" s="1">
        <f t="shared" si="4162"/>
        <v>0.9125475285171103</v>
      </c>
      <c r="CCN76" s="1">
        <f t="shared" si="4163"/>
        <v>1.3688212927756656E-3</v>
      </c>
      <c r="CCO76" s="1">
        <f t="shared" si="4164"/>
        <v>10.456440776854297</v>
      </c>
      <c r="CCP76" s="1"/>
      <c r="CCQ76" s="1"/>
      <c r="CCR76" s="1" t="s">
        <v>11</v>
      </c>
      <c r="CCS76" s="1" t="s">
        <v>205</v>
      </c>
      <c r="CCT76" s="1">
        <v>536</v>
      </c>
      <c r="CCU76" s="1">
        <v>11</v>
      </c>
      <c r="CCV76" s="1">
        <v>7.2999999999999995E-2</v>
      </c>
      <c r="CCW76" s="1">
        <f t="shared" si="4165"/>
        <v>5.2999999999999992E-2</v>
      </c>
      <c r="CCX76" s="1">
        <f t="shared" si="4166"/>
        <v>2.0038610038610036</v>
      </c>
      <c r="CCY76" s="1">
        <f t="shared" si="4167"/>
        <v>3.0057915057915053E-3</v>
      </c>
      <c r="CCZ76" s="1">
        <f t="shared" si="4168"/>
        <v>22.961274078479416</v>
      </c>
      <c r="CDA76" s="1"/>
      <c r="CDB76" s="1"/>
      <c r="CDC76" s="1" t="s">
        <v>11</v>
      </c>
      <c r="CDD76" s="1" t="s">
        <v>206</v>
      </c>
      <c r="CDE76" s="1">
        <v>542</v>
      </c>
      <c r="CDF76" s="1">
        <v>11</v>
      </c>
      <c r="CDG76" s="1">
        <v>7.1999999999999995E-2</v>
      </c>
      <c r="CDH76" s="1">
        <f t="shared" si="4169"/>
        <v>5.6999999999999995E-2</v>
      </c>
      <c r="CDI76" s="1">
        <f t="shared" si="4170"/>
        <v>1.7916666666666665</v>
      </c>
      <c r="CDJ76" s="1">
        <f t="shared" si="4171"/>
        <v>2.6874999999999998E-3</v>
      </c>
      <c r="CDK76" s="1">
        <f t="shared" si="4172"/>
        <v>20.529841796084238</v>
      </c>
      <c r="CDL76" s="1"/>
      <c r="CDM76" s="1"/>
      <c r="CDN76" s="1" t="s">
        <v>11</v>
      </c>
      <c r="CDO76" s="1" t="s">
        <v>207</v>
      </c>
      <c r="CDP76" s="1">
        <v>549</v>
      </c>
      <c r="CDQ76" s="1">
        <v>11</v>
      </c>
      <c r="CDR76" s="1">
        <v>7.2999999999999995E-2</v>
      </c>
      <c r="CDS76" s="1">
        <f t="shared" si="4173"/>
        <v>5.7999999999999996E-2</v>
      </c>
      <c r="CDT76" s="1">
        <f t="shared" si="4174"/>
        <v>1.7566539923954372</v>
      </c>
      <c r="CDU76" s="1">
        <f t="shared" si="4175"/>
        <v>2.634980988593156E-3</v>
      </c>
      <c r="CDV76" s="1">
        <f t="shared" si="4176"/>
        <v>20.128648495444519</v>
      </c>
      <c r="CDW76" s="1"/>
      <c r="CDX76" s="1"/>
      <c r="CDY76" s="1" t="s">
        <v>11</v>
      </c>
      <c r="CDZ76" s="1" t="s">
        <v>208</v>
      </c>
      <c r="CEA76" s="1">
        <v>550</v>
      </c>
      <c r="CEB76" s="1">
        <v>11</v>
      </c>
      <c r="CEC76" s="1">
        <v>5.2999999999999999E-2</v>
      </c>
      <c r="CED76" s="1">
        <f t="shared" si="4177"/>
        <v>3.5999999999999997E-2</v>
      </c>
      <c r="CEE76" s="1">
        <f t="shared" si="4178"/>
        <v>1.3839999999999999</v>
      </c>
      <c r="CEF76" s="1">
        <f t="shared" si="4179"/>
        <v>2.0759999999999997E-3</v>
      </c>
      <c r="CEG76" s="1">
        <f t="shared" si="4180"/>
        <v>15.858586630203117</v>
      </c>
      <c r="CEH76" s="1"/>
      <c r="CEI76" s="1"/>
      <c r="CEJ76" s="1" t="s">
        <v>11</v>
      </c>
      <c r="CEK76" s="1" t="s">
        <v>209</v>
      </c>
      <c r="CEL76" s="1">
        <v>556</v>
      </c>
      <c r="CEM76" s="1">
        <v>11</v>
      </c>
      <c r="CEN76" s="1">
        <v>6.4000000000000001E-2</v>
      </c>
      <c r="CEO76" s="1">
        <f t="shared" si="4181"/>
        <v>4.9000000000000002E-2</v>
      </c>
      <c r="CEP76" s="1">
        <f t="shared" si="4182"/>
        <v>2.0197628458498023</v>
      </c>
      <c r="CEQ76" s="1">
        <f t="shared" si="4183"/>
        <v>3.0296442687747036E-3</v>
      </c>
      <c r="CER76" s="1">
        <f t="shared" si="4184"/>
        <v>23.143485594923902</v>
      </c>
      <c r="CES76" s="1"/>
      <c r="CET76" s="1"/>
      <c r="CEU76" s="1" t="s">
        <v>11</v>
      </c>
      <c r="CEV76" s="1" t="s">
        <v>210</v>
      </c>
      <c r="CEW76" s="1">
        <v>563</v>
      </c>
      <c r="CEX76" s="1">
        <v>11</v>
      </c>
      <c r="CEY76" s="1">
        <v>6.7000000000000004E-2</v>
      </c>
      <c r="CEZ76" s="1">
        <f t="shared" si="4185"/>
        <v>5.3000000000000005E-2</v>
      </c>
      <c r="CFA76" s="1">
        <f t="shared" si="4186"/>
        <v>2.1258517034068136</v>
      </c>
      <c r="CFB76" s="1">
        <f t="shared" si="4187"/>
        <v>3.1887775551102207E-3</v>
      </c>
      <c r="CFC76" s="1">
        <f t="shared" si="4188"/>
        <v>24.359106503931955</v>
      </c>
      <c r="CFD76" s="1"/>
      <c r="CFE76" s="1"/>
      <c r="CFF76" s="1" t="s">
        <v>11</v>
      </c>
      <c r="CFG76" s="1" t="s">
        <v>211</v>
      </c>
      <c r="CFH76" s="1">
        <v>564</v>
      </c>
      <c r="CFI76" s="1">
        <v>11</v>
      </c>
      <c r="CFJ76" s="1">
        <v>5.5E-2</v>
      </c>
      <c r="CFK76" s="1">
        <f t="shared" si="4189"/>
        <v>2.3E-2</v>
      </c>
      <c r="CFL76" s="1">
        <f t="shared" si="4190"/>
        <v>0.61567164179104483</v>
      </c>
      <c r="CFM76" s="1">
        <f t="shared" si="4191"/>
        <v>9.2350746268656729E-4</v>
      </c>
      <c r="CFN76" s="1">
        <f t="shared" si="4192"/>
        <v>7.0546835744961474</v>
      </c>
      <c r="CFO76" s="1"/>
      <c r="CFP76" s="1"/>
      <c r="CFQ76" s="1" t="s">
        <v>11</v>
      </c>
      <c r="CFR76" s="1" t="s">
        <v>212</v>
      </c>
      <c r="CFS76" s="1">
        <v>571</v>
      </c>
      <c r="CFT76" s="1">
        <v>11</v>
      </c>
      <c r="CFU76" s="1">
        <v>6.8000000000000005E-2</v>
      </c>
      <c r="CFV76" s="1">
        <f t="shared" si="4193"/>
        <v>3.7000000000000005E-2</v>
      </c>
      <c r="CFW76" s="1">
        <f t="shared" si="4194"/>
        <v>1.0300751879699253</v>
      </c>
      <c r="CFX76" s="1">
        <f t="shared" si="4195"/>
        <v>1.545112781954888E-3</v>
      </c>
      <c r="CFY76" s="1">
        <f t="shared" si="4196"/>
        <v>11.803133384424727</v>
      </c>
      <c r="CFZ76" s="1"/>
      <c r="CGA76" s="1"/>
      <c r="CGB76" s="1" t="s">
        <v>11</v>
      </c>
      <c r="CGC76" s="1" t="s">
        <v>213</v>
      </c>
      <c r="CGD76" s="1">
        <v>577</v>
      </c>
      <c r="CGE76" s="1">
        <v>11</v>
      </c>
      <c r="CGF76" s="1">
        <v>7.8E-2</v>
      </c>
      <c r="CGG76" s="1">
        <f t="shared" si="4197"/>
        <v>4.7E-2</v>
      </c>
      <c r="CGH76" s="1">
        <f t="shared" si="4198"/>
        <v>1.2180451127819549</v>
      </c>
      <c r="CGI76" s="1">
        <f t="shared" si="4199"/>
        <v>1.8270676691729325E-3</v>
      </c>
      <c r="CGJ76" s="1">
        <f t="shared" si="4200"/>
        <v>13.956989841436533</v>
      </c>
      <c r="CGK76" s="1"/>
      <c r="CGL76" s="1"/>
      <c r="CGM76" s="1" t="s">
        <v>11</v>
      </c>
      <c r="CGN76" s="1" t="s">
        <v>214</v>
      </c>
      <c r="CGO76" s="1">
        <v>578</v>
      </c>
      <c r="CGP76" s="1">
        <v>11</v>
      </c>
      <c r="CGQ76" s="1">
        <v>3.9E-2</v>
      </c>
      <c r="CGR76" s="1">
        <f t="shared" si="4201"/>
        <v>2.1999999999999999E-2</v>
      </c>
      <c r="CGS76" s="1">
        <f t="shared" si="4202"/>
        <v>-7.7220077220078098E-3</v>
      </c>
      <c r="CGT76" s="1">
        <f t="shared" si="4203"/>
        <v>-1.1583011583011715E-5</v>
      </c>
      <c r="CGU76" s="1">
        <f t="shared" si="4204"/>
        <v>-8.8482751747513216E-2</v>
      </c>
      <c r="CGV76" s="1"/>
      <c r="CGW76" s="1"/>
      <c r="CGX76" s="1" t="s">
        <v>11</v>
      </c>
      <c r="CGY76" s="1" t="s">
        <v>215</v>
      </c>
      <c r="CGZ76" s="1">
        <v>592</v>
      </c>
      <c r="CHA76" s="1">
        <v>11</v>
      </c>
      <c r="CHB76" s="1">
        <v>0.08</v>
      </c>
      <c r="CHC76" s="1">
        <f t="shared" si="4205"/>
        <v>5.4000000000000006E-2</v>
      </c>
      <c r="CHD76" s="1">
        <f t="shared" si="4206"/>
        <v>1.0000000000000002</v>
      </c>
      <c r="CHE76" s="1">
        <f t="shared" si="4207"/>
        <v>1.5000000000000005E-3</v>
      </c>
      <c r="CHF76" s="1">
        <f t="shared" si="4208"/>
        <v>11.458516351302835</v>
      </c>
      <c r="CHG76" s="1"/>
      <c r="CHH76" s="1"/>
      <c r="CHI76" s="1" t="s">
        <v>11</v>
      </c>
      <c r="CHJ76" s="1" t="s">
        <v>216</v>
      </c>
      <c r="CHK76" s="1">
        <v>593</v>
      </c>
      <c r="CHL76" s="1">
        <v>11</v>
      </c>
      <c r="CHM76" s="1">
        <v>5.1999999999999998E-2</v>
      </c>
      <c r="CHN76" s="1">
        <f t="shared" si="4209"/>
        <v>2.8999999999999998E-2</v>
      </c>
      <c r="CHO76" s="1">
        <f t="shared" si="4210"/>
        <v>0.82745098039215681</v>
      </c>
      <c r="CHP76" s="1">
        <f t="shared" si="4211"/>
        <v>1.2411764705882353E-3</v>
      </c>
      <c r="CHQ76" s="1">
        <f t="shared" si="4212"/>
        <v>9.4813605887250887</v>
      </c>
      <c r="CHR76" s="1"/>
      <c r="CHS76" s="1"/>
      <c r="CHT76" s="1" t="s">
        <v>11</v>
      </c>
      <c r="CHU76" s="1" t="s">
        <v>217</v>
      </c>
      <c r="CHV76" s="1">
        <v>607</v>
      </c>
      <c r="CHW76" s="1">
        <v>11</v>
      </c>
      <c r="CHX76" s="1">
        <v>0.06</v>
      </c>
      <c r="CHY76" s="1">
        <f t="shared" si="4213"/>
        <v>3.8999999999999993E-2</v>
      </c>
      <c r="CHZ76" s="1">
        <f t="shared" si="4214"/>
        <v>1.3255813953488369</v>
      </c>
      <c r="CIA76" s="1">
        <f t="shared" si="4215"/>
        <v>1.9883720930232553E-3</v>
      </c>
      <c r="CIB76" s="1">
        <f t="shared" si="4216"/>
        <v>15.189196093587471</v>
      </c>
      <c r="CIC76" s="1"/>
      <c r="CID76" s="1"/>
      <c r="CIE76" s="1" t="s">
        <v>11</v>
      </c>
      <c r="CIF76" s="1" t="s">
        <v>218</v>
      </c>
      <c r="CIG76" s="1">
        <v>608</v>
      </c>
      <c r="CIH76" s="1">
        <v>11</v>
      </c>
      <c r="CII76" s="1">
        <v>5.3999999999999999E-2</v>
      </c>
      <c r="CIJ76" s="1">
        <f t="shared" si="4217"/>
        <v>2.7E-2</v>
      </c>
      <c r="CIK76" s="1">
        <f t="shared" si="4218"/>
        <v>0.28235294117647053</v>
      </c>
      <c r="CIL76" s="1">
        <f t="shared" si="4219"/>
        <v>4.2352941176470579E-4</v>
      </c>
      <c r="CIM76" s="1">
        <f t="shared" si="4220"/>
        <v>3.2353457933090342</v>
      </c>
      <c r="CIN76" s="1"/>
      <c r="CIO76" s="1"/>
      <c r="CIP76" s="1" t="s">
        <v>11</v>
      </c>
      <c r="CIQ76" s="1" t="s">
        <v>219</v>
      </c>
      <c r="CIR76" s="1">
        <v>621</v>
      </c>
      <c r="CIS76" s="1">
        <v>11</v>
      </c>
      <c r="CIT76" s="1">
        <v>6.4000000000000001E-2</v>
      </c>
      <c r="CIU76" s="1">
        <f t="shared" si="4221"/>
        <v>3.4000000000000002E-2</v>
      </c>
      <c r="CIV76" s="1">
        <f t="shared" si="4222"/>
        <v>-0.42460317460317437</v>
      </c>
      <c r="CIW76" s="1">
        <f t="shared" si="4223"/>
        <v>-6.369047619047616E-4</v>
      </c>
      <c r="CIX76" s="1">
        <f t="shared" si="4224"/>
        <v>-4.8653224190055653</v>
      </c>
      <c r="CIY76" s="1"/>
      <c r="CIZ76" s="1"/>
      <c r="CJA76" s="1" t="s">
        <v>11</v>
      </c>
      <c r="CJB76" s="1" t="s">
        <v>220</v>
      </c>
      <c r="CJC76" s="1">
        <v>622</v>
      </c>
      <c r="CJD76" s="1">
        <v>11</v>
      </c>
      <c r="CJE76" s="1">
        <v>3.9E-2</v>
      </c>
      <c r="CJF76" s="1">
        <f t="shared" si="4225"/>
        <v>0.03</v>
      </c>
      <c r="CJG76" s="1">
        <f t="shared" si="3379"/>
        <v>0.62544169611307421</v>
      </c>
      <c r="CJH76" s="1">
        <f t="shared" si="4226"/>
        <v>9.3816254416961137E-4</v>
      </c>
      <c r="CJI76" s="1">
        <f t="shared" si="4227"/>
        <v>7.1666339016982379</v>
      </c>
      <c r="CJJ76" s="1"/>
      <c r="CJK76" s="1"/>
      <c r="CJL76" s="1" t="s">
        <v>11</v>
      </c>
      <c r="CJM76" s="1" t="s">
        <v>221</v>
      </c>
      <c r="CJN76" s="1">
        <v>635</v>
      </c>
      <c r="CJO76" s="1">
        <v>11</v>
      </c>
      <c r="CJP76" s="1">
        <v>6.8000000000000005E-2</v>
      </c>
      <c r="CJQ76" s="1">
        <f t="shared" si="4228"/>
        <v>5.6000000000000008E-2</v>
      </c>
      <c r="CJR76" s="1">
        <f t="shared" si="4229"/>
        <v>1.2411347517730498</v>
      </c>
      <c r="CJS76" s="1">
        <f t="shared" si="4230"/>
        <v>1.8617021276595748E-3</v>
      </c>
      <c r="CJT76" s="1">
        <f t="shared" si="4231"/>
        <v>14.221562847361673</v>
      </c>
      <c r="CJU76" s="1"/>
      <c r="CJV76" s="1"/>
      <c r="CJW76" s="1" t="s">
        <v>11</v>
      </c>
      <c r="CJX76" s="1" t="s">
        <v>222</v>
      </c>
      <c r="CJY76" s="1">
        <v>636</v>
      </c>
      <c r="CJZ76" s="1">
        <v>11</v>
      </c>
      <c r="CKA76" s="1">
        <v>5.2999999999999999E-2</v>
      </c>
      <c r="CKB76" s="1">
        <f t="shared" si="4232"/>
        <v>3.3000000000000002E-2</v>
      </c>
      <c r="CKC76" s="1">
        <f t="shared" si="4233"/>
        <v>0.26855123674911668</v>
      </c>
      <c r="CKD76" s="1">
        <f t="shared" si="4234"/>
        <v>4.0282685512367506E-4</v>
      </c>
      <c r="CKE76" s="1">
        <f t="shared" si="4235"/>
        <v>3.0771987374523517</v>
      </c>
      <c r="CKF76" s="1"/>
      <c r="CKG76" s="1"/>
      <c r="CKH76" s="1" t="s">
        <v>11</v>
      </c>
      <c r="CKI76" s="1" t="s">
        <v>223</v>
      </c>
      <c r="CKJ76" s="1">
        <v>649</v>
      </c>
      <c r="CKK76" s="1">
        <v>11</v>
      </c>
      <c r="CKL76" s="1">
        <v>9.6000000000000002E-2</v>
      </c>
      <c r="CKM76" s="1">
        <f t="shared" si="4236"/>
        <v>7.2000000000000008E-2</v>
      </c>
      <c r="CKN76" s="1">
        <f t="shared" si="4237"/>
        <v>1.5653710247349826</v>
      </c>
      <c r="CKO76" s="1">
        <f t="shared" si="4238"/>
        <v>2.3480565371024739E-3</v>
      </c>
      <c r="CKP76" s="1">
        <f t="shared" si="4239"/>
        <v>17.936829482781469</v>
      </c>
      <c r="CKQ76" s="1"/>
      <c r="CKR76" s="1"/>
      <c r="CKS76" s="1" t="s">
        <v>11</v>
      </c>
      <c r="CKT76" s="1" t="s">
        <v>224</v>
      </c>
      <c r="CKU76" s="1">
        <v>650</v>
      </c>
      <c r="CKV76" s="1">
        <v>11</v>
      </c>
      <c r="CKW76" s="1">
        <v>5.2999999999999999E-2</v>
      </c>
      <c r="CKX76" s="1">
        <f t="shared" si="4240"/>
        <v>3.5999999999999997E-2</v>
      </c>
      <c r="CKY76" s="1">
        <f t="shared" si="4241"/>
        <v>0.65964912280701737</v>
      </c>
      <c r="CKZ76" s="1">
        <f t="shared" si="4242"/>
        <v>9.8947368421052617E-4</v>
      </c>
      <c r="CLA76" s="1">
        <f t="shared" si="4243"/>
        <v>7.5586002598067799</v>
      </c>
      <c r="CLB76" s="1"/>
      <c r="CLC76" s="1"/>
      <c r="CLD76" s="1" t="s">
        <v>11</v>
      </c>
      <c r="CLE76" s="1" t="s">
        <v>225</v>
      </c>
      <c r="CLF76" s="1">
        <v>663</v>
      </c>
      <c r="CLG76" s="1">
        <v>11</v>
      </c>
      <c r="CLH76" s="1">
        <v>7.6999999999999999E-2</v>
      </c>
      <c r="CLI76" s="1">
        <f t="shared" si="4244"/>
        <v>5.5E-2</v>
      </c>
      <c r="CLJ76" s="1">
        <f t="shared" si="4245"/>
        <v>1.314878892733564</v>
      </c>
      <c r="CLK76" s="1">
        <f t="shared" si="4246"/>
        <v>1.9723183391003461E-3</v>
      </c>
      <c r="CLL76" s="1">
        <f t="shared" si="4247"/>
        <v>15.066561292370507</v>
      </c>
      <c r="CLM76" s="1"/>
      <c r="CLN76" s="1"/>
      <c r="CLO76" s="1"/>
      <c r="CLP76" s="1"/>
      <c r="CLQ76" s="1"/>
      <c r="CLR76" s="1"/>
      <c r="CLS76" s="1"/>
      <c r="CLT76" s="1"/>
      <c r="CLU76" s="1"/>
      <c r="CLV76" s="1"/>
      <c r="CLW76" s="1"/>
      <c r="CLX76" s="1"/>
      <c r="CLY76" s="1"/>
      <c r="CLZ76" s="1"/>
      <c r="CMA76" s="1"/>
      <c r="CMB76" s="1"/>
      <c r="CMC76" s="1"/>
      <c r="CMD76" s="1"/>
      <c r="CME76" s="1"/>
      <c r="CMF76" s="1"/>
      <c r="CMG76" s="1"/>
      <c r="CMH76" s="1"/>
      <c r="CMI76" s="1"/>
      <c r="CMJ76" s="1"/>
      <c r="CMK76" s="1"/>
      <c r="CML76" s="1"/>
      <c r="CMM76" s="1"/>
      <c r="CMN76" s="1"/>
      <c r="CMO76" s="1"/>
      <c r="CMP76" s="1"/>
      <c r="CMQ76" s="1"/>
      <c r="CMR76" s="1"/>
      <c r="CMS76" s="1"/>
      <c r="CMT76" s="1"/>
      <c r="CMU76" s="1"/>
      <c r="CMV76" s="1"/>
      <c r="CMW76" s="1"/>
      <c r="CMX76" s="1"/>
      <c r="CMY76" s="1"/>
      <c r="CMZ76" s="1"/>
    </row>
    <row r="77" spans="1:2392" x14ac:dyDescent="0.3">
      <c r="A77" s="1" t="s">
        <v>11</v>
      </c>
      <c r="B77" s="1" t="s">
        <v>12</v>
      </c>
      <c r="C77" s="1">
        <v>1</v>
      </c>
      <c r="D77" s="1">
        <v>12</v>
      </c>
      <c r="E77" s="1">
        <v>5.8999999999999997E-2</v>
      </c>
      <c r="F77" s="1">
        <f t="shared" si="3408"/>
        <v>6.0999999999999999E-2</v>
      </c>
      <c r="G77" s="1">
        <f t="shared" si="3409"/>
        <v>2.4372881355932203</v>
      </c>
      <c r="H77" s="1">
        <f t="shared" si="4248"/>
        <v>3.6559322033898308E-3</v>
      </c>
      <c r="I77" s="1">
        <f t="shared" si="4249"/>
        <v>27.927705954531312</v>
      </c>
      <c r="J77" s="1"/>
      <c r="K77" s="1"/>
      <c r="L77" s="1" t="s">
        <v>11</v>
      </c>
      <c r="M77" s="1" t="s">
        <v>13</v>
      </c>
      <c r="N77" s="1">
        <v>2</v>
      </c>
      <c r="O77" s="1">
        <v>12</v>
      </c>
      <c r="P77" s="1">
        <v>0.11600000000000001</v>
      </c>
      <c r="Q77" s="1">
        <f t="shared" si="3410"/>
        <v>0.11800000000000001</v>
      </c>
      <c r="R77" s="1">
        <f t="shared" si="3411"/>
        <v>4.389830508474577</v>
      </c>
      <c r="S77" s="1">
        <f t="shared" si="3412"/>
        <v>6.5847457627118654E-3</v>
      </c>
      <c r="T77" s="1">
        <f t="shared" si="3413"/>
        <v>50.300944660803964</v>
      </c>
      <c r="U77" s="1"/>
      <c r="V77" s="1"/>
      <c r="W77" s="1" t="s">
        <v>11</v>
      </c>
      <c r="X77" s="1" t="s">
        <v>14</v>
      </c>
      <c r="Y77" s="1">
        <v>3</v>
      </c>
      <c r="Z77" s="1">
        <v>12</v>
      </c>
      <c r="AA77" s="1">
        <v>0.13900000000000001</v>
      </c>
      <c r="AB77" s="1">
        <f t="shared" si="3414"/>
        <v>0.13800000000000001</v>
      </c>
      <c r="AC77" s="1">
        <f t="shared" si="3415"/>
        <v>5.0610169491525427</v>
      </c>
      <c r="AD77" s="1">
        <f t="shared" si="3416"/>
        <v>7.5915254237288142E-3</v>
      </c>
      <c r="AE77" s="1">
        <f t="shared" si="3417"/>
        <v>57.991745466085185</v>
      </c>
      <c r="AF77" s="1"/>
      <c r="AG77" s="1"/>
      <c r="AH77" s="1" t="s">
        <v>11</v>
      </c>
      <c r="AI77" s="1" t="s">
        <v>15</v>
      </c>
      <c r="AJ77" s="1">
        <v>4</v>
      </c>
      <c r="AK77" s="1">
        <v>12</v>
      </c>
      <c r="AL77" s="1">
        <v>0.153</v>
      </c>
      <c r="AM77" s="1">
        <f t="shared" si="3418"/>
        <v>0.14499999999999999</v>
      </c>
      <c r="AN77" s="1">
        <f t="shared" si="3419"/>
        <v>5.2517006802721085</v>
      </c>
      <c r="AO77" s="1">
        <f t="shared" si="3420"/>
        <v>7.877551020408163E-3</v>
      </c>
      <c r="AP77" s="1">
        <f t="shared" si="3421"/>
        <v>60.176698117046165</v>
      </c>
      <c r="AQ77" s="1"/>
      <c r="AR77" s="1"/>
      <c r="AS77" s="1" t="s">
        <v>11</v>
      </c>
      <c r="AT77" s="1" t="s">
        <v>16</v>
      </c>
      <c r="AU77" s="1">
        <v>8</v>
      </c>
      <c r="AV77" s="1">
        <v>12</v>
      </c>
      <c r="AW77" s="1">
        <v>0.16200000000000001</v>
      </c>
      <c r="AX77" s="1">
        <f t="shared" si="3422"/>
        <v>0.154</v>
      </c>
      <c r="AY77" s="1">
        <f t="shared" si="3423"/>
        <v>5.5870307167235502</v>
      </c>
      <c r="AZ77" s="1">
        <f t="shared" si="3424"/>
        <v>8.380546075085326E-3</v>
      </c>
      <c r="BA77" s="1">
        <f t="shared" si="3425"/>
        <v>64.019082822807988</v>
      </c>
      <c r="BB77" s="1"/>
      <c r="BC77" s="1"/>
      <c r="BD77" s="1" t="s">
        <v>11</v>
      </c>
      <c r="BE77" s="1" t="s">
        <v>17</v>
      </c>
      <c r="BF77" s="1">
        <v>9</v>
      </c>
      <c r="BG77" s="1">
        <v>12</v>
      </c>
      <c r="BH77" s="1">
        <v>0.17299999999999999</v>
      </c>
      <c r="BI77" s="1">
        <f t="shared" si="3426"/>
        <v>0.16799999999999998</v>
      </c>
      <c r="BJ77" s="1">
        <f t="shared" si="3427"/>
        <v>6.0511945392491464</v>
      </c>
      <c r="BK77" s="1">
        <f t="shared" si="3428"/>
        <v>9.0767918088737205E-3</v>
      </c>
      <c r="BL77" s="1">
        <f t="shared" si="3429"/>
        <v>69.337711572900758</v>
      </c>
      <c r="BM77" s="1"/>
      <c r="BN77" s="1"/>
      <c r="BO77" s="1" t="s">
        <v>11</v>
      </c>
      <c r="BP77" s="1" t="s">
        <v>18</v>
      </c>
      <c r="BQ77" s="1">
        <v>10</v>
      </c>
      <c r="BR77" s="1">
        <v>12</v>
      </c>
      <c r="BS77" s="1">
        <v>0.17399999999999999</v>
      </c>
      <c r="BT77" s="1">
        <f t="shared" si="3430"/>
        <v>0.16499999999999998</v>
      </c>
      <c r="BU77" s="1">
        <f t="shared" si="3431"/>
        <v>5.887372013651877</v>
      </c>
      <c r="BV77" s="1">
        <f t="shared" si="3432"/>
        <v>8.8310580204778149E-3</v>
      </c>
      <c r="BW77" s="1">
        <f t="shared" si="3433"/>
        <v>67.46054848463271</v>
      </c>
      <c r="BX77" s="1"/>
      <c r="BY77" s="1"/>
      <c r="BZ77" s="1" t="s">
        <v>11</v>
      </c>
      <c r="CA77" s="1" t="s">
        <v>19</v>
      </c>
      <c r="CB77" s="1">
        <v>11</v>
      </c>
      <c r="CC77" s="1">
        <v>12</v>
      </c>
      <c r="CD77" s="1">
        <v>0.17599999999999999</v>
      </c>
      <c r="CE77" s="1">
        <f t="shared" si="3434"/>
        <v>0.17099999999999999</v>
      </c>
      <c r="CF77" s="1">
        <f t="shared" si="3435"/>
        <v>6.1305841924398612</v>
      </c>
      <c r="CG77" s="1">
        <f t="shared" si="3436"/>
        <v>9.1958762886597926E-3</v>
      </c>
      <c r="CH77" s="1">
        <f t="shared" si="3437"/>
        <v>70.247399212110821</v>
      </c>
      <c r="CI77" s="1"/>
      <c r="CJ77" s="1"/>
      <c r="CK77" s="1" t="s">
        <v>11</v>
      </c>
      <c r="CL77" s="1" t="s">
        <v>20</v>
      </c>
      <c r="CM77" s="1">
        <v>14</v>
      </c>
      <c r="CN77" s="1">
        <v>12</v>
      </c>
      <c r="CO77" s="1">
        <v>0.191</v>
      </c>
      <c r="CP77" s="1">
        <f t="shared" si="3438"/>
        <v>0.17799999999999999</v>
      </c>
      <c r="CQ77" s="1">
        <f t="shared" si="3439"/>
        <v>6.2920962199312704</v>
      </c>
      <c r="CR77" s="1">
        <f t="shared" si="3440"/>
        <v>9.4381443298969057E-3</v>
      </c>
      <c r="CS77" s="1">
        <f t="shared" si="3441"/>
        <v>72.098087420053204</v>
      </c>
      <c r="CT77" s="1"/>
      <c r="CU77" s="1"/>
      <c r="CV77" s="1" t="s">
        <v>11</v>
      </c>
      <c r="CW77" s="1" t="s">
        <v>21</v>
      </c>
      <c r="CX77" s="1">
        <v>15</v>
      </c>
      <c r="CY77" s="1">
        <v>12</v>
      </c>
      <c r="CZ77" s="1">
        <v>0.14299999999999999</v>
      </c>
      <c r="DA77" s="1">
        <f t="shared" si="3442"/>
        <v>0.12299999999999998</v>
      </c>
      <c r="DB77" s="1">
        <f t="shared" si="3443"/>
        <v>4.4482758620689644</v>
      </c>
      <c r="DC77" s="1">
        <f t="shared" si="3444"/>
        <v>6.6724137931034469E-3</v>
      </c>
      <c r="DD77" s="1">
        <f t="shared" si="3445"/>
        <v>50.970641700622934</v>
      </c>
      <c r="DE77" s="1"/>
      <c r="DF77" s="1"/>
      <c r="DG77" s="1" t="s">
        <v>11</v>
      </c>
      <c r="DH77" s="1" t="s">
        <v>22</v>
      </c>
      <c r="DI77" s="1">
        <v>16</v>
      </c>
      <c r="DJ77" s="1">
        <v>12</v>
      </c>
      <c r="DK77" s="1">
        <v>0.17599999999999999</v>
      </c>
      <c r="DL77" s="1">
        <f t="shared" si="3446"/>
        <v>0.14899999999999999</v>
      </c>
      <c r="DM77" s="1">
        <f t="shared" si="3447"/>
        <v>5.1945392491467581</v>
      </c>
      <c r="DN77" s="1">
        <f t="shared" si="3448"/>
        <v>7.7918088737201369E-3</v>
      </c>
      <c r="DO77" s="1">
        <f t="shared" si="3449"/>
        <v>59.52171292383246</v>
      </c>
      <c r="DP77" s="1"/>
      <c r="DQ77" s="1"/>
      <c r="DR77" s="1" t="s">
        <v>11</v>
      </c>
      <c r="DS77" s="1" t="s">
        <v>23</v>
      </c>
      <c r="DT77" s="1">
        <v>17</v>
      </c>
      <c r="DU77" s="1">
        <v>12</v>
      </c>
      <c r="DV77" s="1">
        <v>0.193</v>
      </c>
      <c r="DW77" s="1">
        <f t="shared" si="3450"/>
        <v>0.16600000000000001</v>
      </c>
      <c r="DX77" s="1">
        <f t="shared" si="3451"/>
        <v>5.7191780821917808</v>
      </c>
      <c r="DY77" s="1">
        <f t="shared" si="3452"/>
        <v>8.578767123287671E-3</v>
      </c>
      <c r="DZ77" s="1">
        <f t="shared" si="3453"/>
        <v>65.533295570807297</v>
      </c>
      <c r="EA77" s="1"/>
      <c r="EB77" s="1"/>
      <c r="EC77" s="1" t="s">
        <v>11</v>
      </c>
      <c r="ED77" s="1" t="s">
        <v>24</v>
      </c>
      <c r="EE77" s="1">
        <v>18</v>
      </c>
      <c r="EF77" s="1">
        <v>12</v>
      </c>
      <c r="EG77" s="1">
        <v>0.216</v>
      </c>
      <c r="EH77" s="1">
        <f t="shared" si="3454"/>
        <v>0.19</v>
      </c>
      <c r="EI77" s="1">
        <f t="shared" si="3455"/>
        <v>6.6394557823129254</v>
      </c>
      <c r="EJ77" s="1">
        <f t="shared" si="3456"/>
        <v>9.9591836734693878E-3</v>
      </c>
      <c r="EK77" s="1">
        <f t="shared" si="3457"/>
        <v>76.078312645384798</v>
      </c>
      <c r="EL77" s="1"/>
      <c r="EM77" s="1"/>
      <c r="EN77" s="1" t="s">
        <v>11</v>
      </c>
      <c r="EO77" s="1" t="s">
        <v>25</v>
      </c>
      <c r="EP77" s="1">
        <v>21</v>
      </c>
      <c r="EQ77" s="1">
        <v>12</v>
      </c>
      <c r="ER77" s="1">
        <v>0.26200000000000001</v>
      </c>
      <c r="ES77" s="1">
        <f t="shared" si="3458"/>
        <v>0.23100000000000001</v>
      </c>
      <c r="ET77" s="1">
        <f t="shared" si="3459"/>
        <v>8</v>
      </c>
      <c r="EU77" s="1">
        <f t="shared" si="3460"/>
        <v>1.2E-2</v>
      </c>
      <c r="EV77" s="1">
        <f t="shared" si="3461"/>
        <v>91.668130810422653</v>
      </c>
      <c r="EW77" s="1"/>
      <c r="EX77" s="1"/>
      <c r="EY77" s="1" t="s">
        <v>11</v>
      </c>
      <c r="EZ77" s="1" t="s">
        <v>26</v>
      </c>
      <c r="FA77" s="1">
        <v>22</v>
      </c>
      <c r="FB77" s="1">
        <v>12</v>
      </c>
      <c r="FC77" s="1">
        <v>0.53500000000000003</v>
      </c>
      <c r="FD77" s="1">
        <f t="shared" si="3462"/>
        <v>0.504</v>
      </c>
      <c r="FE77" s="1">
        <f t="shared" si="3463"/>
        <v>17.228668941979524</v>
      </c>
      <c r="FF77" s="1">
        <f t="shared" si="3464"/>
        <v>2.5843003412969287E-2</v>
      </c>
      <c r="FG77" s="1">
        <f t="shared" si="3465"/>
        <v>197.41498478285564</v>
      </c>
      <c r="FH77" s="1"/>
      <c r="FI77" s="1"/>
      <c r="FJ77" s="1" t="s">
        <v>11</v>
      </c>
      <c r="FK77" s="1" t="s">
        <v>27</v>
      </c>
      <c r="FL77" s="1">
        <v>23</v>
      </c>
      <c r="FM77" s="1">
        <v>12</v>
      </c>
      <c r="FN77" s="1">
        <v>0.29599999999999999</v>
      </c>
      <c r="FO77" s="1">
        <f t="shared" si="3466"/>
        <v>0.26600000000000001</v>
      </c>
      <c r="FP77" s="1">
        <f t="shared" si="3467"/>
        <v>9.4523809523809543</v>
      </c>
      <c r="FQ77" s="1">
        <f t="shared" si="3468"/>
        <v>1.4178571428571431E-2</v>
      </c>
      <c r="FR77" s="1">
        <f t="shared" si="3469"/>
        <v>108.3102617016006</v>
      </c>
      <c r="FS77" s="1"/>
      <c r="FT77" s="1"/>
      <c r="FU77" s="1" t="s">
        <v>11</v>
      </c>
      <c r="FV77" s="1" t="s">
        <v>28</v>
      </c>
      <c r="FW77" s="1">
        <v>24</v>
      </c>
      <c r="FX77" s="1">
        <v>12</v>
      </c>
      <c r="FY77" s="1">
        <v>0.30599999999999999</v>
      </c>
      <c r="FZ77" s="1">
        <f t="shared" si="3470"/>
        <v>0.27500000000000002</v>
      </c>
      <c r="GA77" s="1">
        <f t="shared" si="3471"/>
        <v>9.3801369863013715</v>
      </c>
      <c r="GB77" s="1">
        <f t="shared" si="3472"/>
        <v>1.4070205479452057E-2</v>
      </c>
      <c r="GC77" s="1">
        <f t="shared" si="3473"/>
        <v>107.48245303499473</v>
      </c>
      <c r="GD77" s="1"/>
      <c r="GE77" s="1"/>
      <c r="GF77" s="1" t="s">
        <v>11</v>
      </c>
      <c r="GG77" s="1" t="s">
        <v>29</v>
      </c>
      <c r="GH77" s="1">
        <v>25</v>
      </c>
      <c r="GI77" s="1">
        <v>12</v>
      </c>
      <c r="GJ77" s="1">
        <v>0.32700000000000001</v>
      </c>
      <c r="GK77" s="1">
        <f t="shared" si="3474"/>
        <v>0.29600000000000004</v>
      </c>
      <c r="GL77" s="1">
        <f t="shared" si="3475"/>
        <v>10.238907849829353</v>
      </c>
      <c r="GM77" s="1">
        <f t="shared" si="3476"/>
        <v>1.535836177474403E-2</v>
      </c>
      <c r="GN77" s="1">
        <f t="shared" si="3477"/>
        <v>117.32269301675257</v>
      </c>
      <c r="GO77" s="1"/>
      <c r="GP77" s="1"/>
      <c r="GQ77" s="1" t="s">
        <v>11</v>
      </c>
      <c r="GR77" s="1" t="s">
        <v>30</v>
      </c>
      <c r="GS77" s="1">
        <v>28</v>
      </c>
      <c r="GT77" s="1">
        <v>12</v>
      </c>
      <c r="GU77" s="1">
        <v>0.374</v>
      </c>
      <c r="GV77" s="1">
        <f t="shared" si="3478"/>
        <v>0.34499999999999997</v>
      </c>
      <c r="GW77" s="1">
        <f t="shared" si="3479"/>
        <v>11.86206896551724</v>
      </c>
      <c r="GX77" s="1">
        <f t="shared" si="3480"/>
        <v>1.7793103448275862E-2</v>
      </c>
      <c r="GY77" s="1">
        <f t="shared" si="3481"/>
        <v>135.92171120166117</v>
      </c>
      <c r="GZ77" s="1"/>
      <c r="HA77" s="1"/>
      <c r="HB77" s="1" t="s">
        <v>11</v>
      </c>
      <c r="HC77" s="1" t="s">
        <v>31</v>
      </c>
      <c r="HD77" s="1">
        <v>29</v>
      </c>
      <c r="HE77" s="1">
        <v>12</v>
      </c>
      <c r="HF77" s="1">
        <v>9.2999999999999999E-2</v>
      </c>
      <c r="HG77" s="1">
        <f t="shared" si="3482"/>
        <v>4.1000000000000002E-2</v>
      </c>
      <c r="HH77" s="1">
        <f t="shared" si="3483"/>
        <v>1.6409395973154361</v>
      </c>
      <c r="HI77" s="1">
        <f t="shared" si="3484"/>
        <v>2.4614093959731543E-3</v>
      </c>
      <c r="HJ77" s="1">
        <f t="shared" si="3485"/>
        <v>18.802733207339212</v>
      </c>
      <c r="HK77" s="1"/>
      <c r="HL77" s="1"/>
      <c r="HM77" s="1" t="s">
        <v>11</v>
      </c>
      <c r="HN77" s="1" t="s">
        <v>32</v>
      </c>
      <c r="HO77" s="1">
        <v>30</v>
      </c>
      <c r="HP77" s="1">
        <v>12</v>
      </c>
      <c r="HQ77" s="1">
        <v>0.125</v>
      </c>
      <c r="HR77" s="1">
        <f t="shared" si="3486"/>
        <v>7.3000000000000009E-2</v>
      </c>
      <c r="HS77" s="1">
        <f t="shared" si="3487"/>
        <v>2.6767676767676774</v>
      </c>
      <c r="HT77" s="1">
        <f t="shared" si="3488"/>
        <v>4.0151515151515159E-3</v>
      </c>
      <c r="HU77" s="1">
        <f t="shared" si="3489"/>
        <v>30.671786192881324</v>
      </c>
      <c r="HV77" s="1"/>
      <c r="HW77" s="1"/>
      <c r="HX77" s="1" t="s">
        <v>11</v>
      </c>
      <c r="HY77" s="1" t="s">
        <v>33</v>
      </c>
      <c r="HZ77" s="1">
        <v>31</v>
      </c>
      <c r="IA77" s="1">
        <v>12</v>
      </c>
      <c r="IB77" s="1">
        <v>0.153</v>
      </c>
      <c r="IC77" s="1">
        <f t="shared" si="3490"/>
        <v>9.8000000000000004E-2</v>
      </c>
      <c r="ID77" s="1">
        <f t="shared" si="3491"/>
        <v>3.5135135135135136</v>
      </c>
      <c r="IE77" s="1">
        <f t="shared" si="3492"/>
        <v>5.2702702702702702E-3</v>
      </c>
      <c r="IF77" s="1">
        <f t="shared" si="3493"/>
        <v>40.25965204511806</v>
      </c>
      <c r="IG77" s="1"/>
      <c r="IH77" s="1"/>
      <c r="II77" s="1" t="s">
        <v>11</v>
      </c>
      <c r="IJ77" s="1" t="s">
        <v>34</v>
      </c>
      <c r="IK77" s="1">
        <v>32</v>
      </c>
      <c r="IL77" s="1">
        <v>12</v>
      </c>
      <c r="IM77" s="1">
        <v>0.17100000000000001</v>
      </c>
      <c r="IN77" s="1">
        <f t="shared" si="3494"/>
        <v>0.11600000000000002</v>
      </c>
      <c r="IO77" s="1">
        <f t="shared" si="3495"/>
        <v>4.063973063973064</v>
      </c>
      <c r="IP77" s="1">
        <f t="shared" si="3496"/>
        <v>6.0959595959595965E-3</v>
      </c>
      <c r="IQ77" s="1">
        <f t="shared" si="3497"/>
        <v>46.56710180478963</v>
      </c>
      <c r="IR77" s="1"/>
      <c r="IS77" s="1"/>
      <c r="IT77" s="1" t="s">
        <v>11</v>
      </c>
      <c r="IU77" s="1" t="s">
        <v>35</v>
      </c>
      <c r="IV77" s="1">
        <v>35</v>
      </c>
      <c r="IW77" s="1">
        <v>12</v>
      </c>
      <c r="IX77" s="1">
        <v>0.217</v>
      </c>
      <c r="IY77" s="1">
        <f t="shared" si="3498"/>
        <v>0.16200000000000001</v>
      </c>
      <c r="IZ77" s="1">
        <f t="shared" si="3499"/>
        <v>5.6644295302013425</v>
      </c>
      <c r="JA77" s="1">
        <f t="shared" si="3500"/>
        <v>8.4966442953020149E-3</v>
      </c>
      <c r="JB77" s="1">
        <f t="shared" si="3501"/>
        <v>64.905958392614707</v>
      </c>
      <c r="JC77" s="1"/>
      <c r="JD77" s="1"/>
      <c r="JE77" s="1" t="s">
        <v>11</v>
      </c>
      <c r="JF77" s="3" t="s">
        <v>36</v>
      </c>
      <c r="JG77" s="3">
        <v>36</v>
      </c>
      <c r="JH77" s="1">
        <v>12</v>
      </c>
      <c r="JI77" s="1">
        <v>0.23799999999999999</v>
      </c>
      <c r="JJ77" s="1">
        <f t="shared" si="3502"/>
        <v>0.18099999999999999</v>
      </c>
      <c r="JK77" s="1">
        <f t="shared" si="3503"/>
        <v>6.3377926421404682</v>
      </c>
      <c r="JL77" s="1">
        <f t="shared" si="3504"/>
        <v>9.5066889632107032E-3</v>
      </c>
      <c r="JM77" s="1">
        <f t="shared" si="3505"/>
        <v>72.621700621133343</v>
      </c>
      <c r="JN77" s="1"/>
      <c r="JO77" s="1"/>
      <c r="JP77" s="1" t="s">
        <v>11</v>
      </c>
      <c r="JQ77" s="1" t="s">
        <v>37</v>
      </c>
      <c r="JR77" s="1">
        <v>37</v>
      </c>
      <c r="JS77" s="1">
        <v>12</v>
      </c>
      <c r="JT77" s="1">
        <v>0.251</v>
      </c>
      <c r="JU77" s="1">
        <f t="shared" si="3506"/>
        <v>0.193</v>
      </c>
      <c r="JV77" s="1">
        <f t="shared" si="3507"/>
        <v>6.7056856187290972</v>
      </c>
      <c r="JW77" s="1">
        <f t="shared" si="3508"/>
        <v>1.0058528428093646E-2</v>
      </c>
      <c r="JX77" s="1">
        <f t="shared" si="3509"/>
        <v>76.837208308903612</v>
      </c>
      <c r="JY77" s="1"/>
      <c r="JZ77" s="1"/>
      <c r="KA77" s="1" t="s">
        <v>11</v>
      </c>
      <c r="KB77" s="1" t="s">
        <v>38</v>
      </c>
      <c r="KC77" s="1">
        <v>38</v>
      </c>
      <c r="KD77" s="1">
        <v>12</v>
      </c>
      <c r="KE77" s="1">
        <v>0.26700000000000002</v>
      </c>
      <c r="KF77" s="1">
        <f t="shared" si="3510"/>
        <v>0.20600000000000002</v>
      </c>
      <c r="KG77" s="1">
        <f t="shared" si="3511"/>
        <v>7.0234113712374588</v>
      </c>
      <c r="KH77" s="1">
        <f t="shared" si="3512"/>
        <v>1.0535117056856188E-2</v>
      </c>
      <c r="KI77" s="1">
        <f t="shared" si="3513"/>
        <v>80.477874039250665</v>
      </c>
      <c r="KJ77" s="1"/>
      <c r="KK77" s="1"/>
      <c r="KL77" s="1" t="s">
        <v>11</v>
      </c>
      <c r="KM77" s="1" t="s">
        <v>39</v>
      </c>
      <c r="KN77" s="1">
        <v>39</v>
      </c>
      <c r="KO77" s="1">
        <v>12</v>
      </c>
      <c r="KP77" s="1">
        <v>0.27800000000000002</v>
      </c>
      <c r="KQ77" s="1">
        <f t="shared" si="3514"/>
        <v>0.21500000000000002</v>
      </c>
      <c r="KR77" s="1">
        <f t="shared" si="3515"/>
        <v>7.3825503355704711</v>
      </c>
      <c r="KS77" s="1">
        <f t="shared" si="3516"/>
        <v>1.1073825503355707E-2</v>
      </c>
      <c r="KT77" s="1">
        <f t="shared" si="3517"/>
        <v>84.593073734450456</v>
      </c>
      <c r="KU77" s="1"/>
      <c r="KV77" s="1"/>
      <c r="KW77" s="1" t="s">
        <v>11</v>
      </c>
      <c r="KX77" s="1" t="s">
        <v>40</v>
      </c>
      <c r="KY77" s="1">
        <v>42</v>
      </c>
      <c r="KZ77" s="1">
        <v>12</v>
      </c>
      <c r="LA77" s="1">
        <v>0.30099999999999999</v>
      </c>
      <c r="LB77" s="1">
        <f t="shared" si="3518"/>
        <v>0.23599999999999999</v>
      </c>
      <c r="LC77" s="1">
        <f t="shared" si="3519"/>
        <v>8.2516778523489922</v>
      </c>
      <c r="LD77" s="1">
        <f t="shared" si="3520"/>
        <v>1.2377516778523489E-2</v>
      </c>
      <c r="LE77" s="1">
        <f t="shared" si="3521"/>
        <v>94.551985596824366</v>
      </c>
      <c r="LF77" s="1"/>
      <c r="LG77" s="1"/>
      <c r="LH77" s="1" t="s">
        <v>11</v>
      </c>
      <c r="LI77" s="1" t="s">
        <v>41</v>
      </c>
      <c r="LJ77" s="1">
        <v>43</v>
      </c>
      <c r="LK77" s="1">
        <v>12</v>
      </c>
      <c r="LL77" s="1">
        <v>5.3999999999999999E-2</v>
      </c>
      <c r="LM77" s="1">
        <f t="shared" si="3522"/>
        <v>1.7000000000000001E-2</v>
      </c>
      <c r="LN77" s="1">
        <f t="shared" si="3523"/>
        <v>-5.0675675675675602E-2</v>
      </c>
      <c r="LO77" s="1">
        <f t="shared" si="3524"/>
        <v>-7.6013513513513401E-5</v>
      </c>
      <c r="LP77" s="1">
        <f t="shared" si="3525"/>
        <v>-0.58066805834304802</v>
      </c>
      <c r="LQ77" s="1"/>
      <c r="LR77" s="1"/>
      <c r="LS77" s="1" t="s">
        <v>11</v>
      </c>
      <c r="LT77" s="1" t="s">
        <v>42</v>
      </c>
      <c r="LU77" s="1">
        <v>44</v>
      </c>
      <c r="LV77" s="1">
        <v>12</v>
      </c>
      <c r="LW77" s="1">
        <v>8.3000000000000004E-2</v>
      </c>
      <c r="LX77" s="1">
        <f t="shared" si="3526"/>
        <v>4.0000000000000008E-2</v>
      </c>
      <c r="LY77" s="1">
        <f t="shared" si="4250"/>
        <v>-0.14946619217081833</v>
      </c>
      <c r="LZ77" s="1">
        <f t="shared" si="3527"/>
        <v>-2.2419928825622749E-4</v>
      </c>
      <c r="MA77" s="1">
        <f t="shared" si="3528"/>
        <v>-1.7126608069562932</v>
      </c>
      <c r="MB77" s="1"/>
      <c r="MC77" s="1"/>
      <c r="MD77" s="1" t="s">
        <v>11</v>
      </c>
      <c r="ME77" s="1" t="s">
        <v>43</v>
      </c>
      <c r="MF77" s="1">
        <v>46</v>
      </c>
      <c r="MG77" s="1">
        <v>12</v>
      </c>
      <c r="MH77" s="1">
        <v>0.114</v>
      </c>
      <c r="MI77" s="1">
        <f t="shared" si="3529"/>
        <v>6.2000000000000006E-2</v>
      </c>
      <c r="MJ77" s="1">
        <f t="shared" si="3530"/>
        <v>1.3593220338983054</v>
      </c>
      <c r="MK77" s="1">
        <f t="shared" si="3531"/>
        <v>2.038983050847458E-3</v>
      </c>
      <c r="ML77" s="1">
        <f t="shared" si="3532"/>
        <v>15.575813752109955</v>
      </c>
      <c r="MM77" s="1"/>
      <c r="MN77" s="1"/>
      <c r="MO77" s="1" t="s">
        <v>11</v>
      </c>
      <c r="MP77" s="1" t="s">
        <v>44</v>
      </c>
      <c r="MQ77" s="1">
        <v>52</v>
      </c>
      <c r="MR77" s="1">
        <v>12</v>
      </c>
      <c r="MS77" s="1">
        <v>0.158</v>
      </c>
      <c r="MT77" s="1">
        <f t="shared" si="3533"/>
        <v>9.5000000000000001E-2</v>
      </c>
      <c r="MU77" s="1">
        <f t="shared" si="3534"/>
        <v>2.65993265993266</v>
      </c>
      <c r="MV77" s="1">
        <f t="shared" si="3535"/>
        <v>3.9898989898989904E-3</v>
      </c>
      <c r="MW77" s="1">
        <f t="shared" si="3536"/>
        <v>30.478881877202824</v>
      </c>
      <c r="MX77" s="1"/>
      <c r="MY77" s="1"/>
      <c r="MZ77" s="1" t="s">
        <v>11</v>
      </c>
      <c r="NA77" s="1" t="s">
        <v>45</v>
      </c>
      <c r="NB77" s="1">
        <v>53</v>
      </c>
      <c r="NC77" s="1">
        <v>12</v>
      </c>
      <c r="ND77" s="1">
        <v>0.17399999999999999</v>
      </c>
      <c r="NE77" s="1">
        <f t="shared" si="3537"/>
        <v>8.0999999999999989E-2</v>
      </c>
      <c r="NF77" s="1">
        <f t="shared" si="3538"/>
        <v>2.0439189189189184</v>
      </c>
      <c r="NG77" s="1">
        <f t="shared" si="3539"/>
        <v>3.0658783783783779E-3</v>
      </c>
      <c r="NH77" s="1">
        <f t="shared" si="3540"/>
        <v>23.420278353169635</v>
      </c>
      <c r="NI77" s="1"/>
      <c r="NJ77" s="1"/>
      <c r="NK77" s="1" t="s">
        <v>11</v>
      </c>
      <c r="NL77" s="1" t="s">
        <v>46</v>
      </c>
      <c r="NM77" s="1">
        <v>56</v>
      </c>
      <c r="NN77" s="1">
        <v>12</v>
      </c>
      <c r="NO77" s="1">
        <v>0.19500000000000001</v>
      </c>
      <c r="NP77" s="1">
        <f t="shared" si="3541"/>
        <v>0.10300000000000001</v>
      </c>
      <c r="NQ77" s="1">
        <f t="shared" si="3542"/>
        <v>2.8508474576271192</v>
      </c>
      <c r="NR77" s="1">
        <f t="shared" si="3543"/>
        <v>4.2762711864406788E-3</v>
      </c>
      <c r="NS77" s="1">
        <f t="shared" si="3544"/>
        <v>32.666482208290454</v>
      </c>
      <c r="NT77" s="1"/>
      <c r="NU77" s="1"/>
      <c r="NV77" s="1" t="s">
        <v>11</v>
      </c>
      <c r="NW77" s="1" t="s">
        <v>47</v>
      </c>
      <c r="NX77" s="1">
        <v>57</v>
      </c>
      <c r="NY77" s="1">
        <v>12</v>
      </c>
      <c r="NZ77" s="1">
        <v>3.2000000000000001E-2</v>
      </c>
      <c r="OA77" s="1">
        <f t="shared" si="3545"/>
        <v>4.3999999999999997E-2</v>
      </c>
      <c r="OB77" s="1">
        <f t="shared" si="3546"/>
        <v>2.144694533762058</v>
      </c>
      <c r="OC77" s="1">
        <f t="shared" si="3547"/>
        <v>3.2170418006430869E-3</v>
      </c>
      <c r="OD77" s="1">
        <f t="shared" si="3548"/>
        <v>24.575017383662345</v>
      </c>
      <c r="OE77" s="1"/>
      <c r="OF77" s="1"/>
      <c r="OG77" s="1" t="s">
        <v>11</v>
      </c>
      <c r="OH77" s="1" t="s">
        <v>48</v>
      </c>
      <c r="OI77" s="1">
        <v>58</v>
      </c>
      <c r="OJ77" s="1">
        <v>12</v>
      </c>
      <c r="OK77" s="1">
        <v>4.8000000000000001E-2</v>
      </c>
      <c r="OL77" s="1">
        <f t="shared" si="3549"/>
        <v>0.06</v>
      </c>
      <c r="OM77" s="1">
        <f t="shared" si="3550"/>
        <v>2.661290322580645</v>
      </c>
      <c r="ON77" s="1">
        <f t="shared" si="3551"/>
        <v>3.9919354838709679E-3</v>
      </c>
      <c r="OO77" s="1">
        <f t="shared" si="3552"/>
        <v>30.494438676854312</v>
      </c>
      <c r="OP77" s="1"/>
      <c r="OQ77" s="1"/>
      <c r="OR77" s="1" t="s">
        <v>11</v>
      </c>
      <c r="OS77" s="1" t="s">
        <v>49</v>
      </c>
      <c r="OT77" s="1">
        <v>59</v>
      </c>
      <c r="OU77" s="1">
        <v>12</v>
      </c>
      <c r="OV77" s="1">
        <v>5.8000000000000003E-2</v>
      </c>
      <c r="OW77" s="1">
        <f t="shared" si="3553"/>
        <v>7.0000000000000007E-2</v>
      </c>
      <c r="OX77" s="1">
        <f t="shared" si="3554"/>
        <v>3.0548387096774197</v>
      </c>
      <c r="OY77" s="1">
        <f t="shared" si="3555"/>
        <v>4.5822580645161299E-3</v>
      </c>
      <c r="OZ77" s="1">
        <f t="shared" si="3556"/>
        <v>35.003919305431559</v>
      </c>
      <c r="PA77" s="1"/>
      <c r="PB77" s="1"/>
      <c r="PC77" s="1" t="s">
        <v>11</v>
      </c>
      <c r="PD77" s="1" t="s">
        <v>50</v>
      </c>
      <c r="PE77" s="1">
        <v>60</v>
      </c>
      <c r="PF77" s="1">
        <v>12</v>
      </c>
      <c r="PG77" s="1">
        <v>6.8000000000000005E-2</v>
      </c>
      <c r="PH77" s="1">
        <f t="shared" si="3557"/>
        <v>0.08</v>
      </c>
      <c r="PI77" s="1">
        <f t="shared" si="3558"/>
        <v>3.4225806451612901</v>
      </c>
      <c r="PJ77" s="1">
        <f t="shared" si="3559"/>
        <v>5.1338709677419356E-3</v>
      </c>
      <c r="PK77" s="1">
        <f t="shared" si="3560"/>
        <v>39.217696286233242</v>
      </c>
      <c r="PL77" s="1"/>
      <c r="PM77" s="1"/>
      <c r="PN77" s="1" t="s">
        <v>11</v>
      </c>
      <c r="PO77" s="1" t="s">
        <v>51</v>
      </c>
      <c r="PP77" s="1">
        <v>63</v>
      </c>
      <c r="PQ77" s="1">
        <v>12</v>
      </c>
      <c r="PR77" s="1">
        <v>9.6000000000000002E-2</v>
      </c>
      <c r="PS77" s="1">
        <f t="shared" si="3561"/>
        <v>0.11</v>
      </c>
      <c r="PT77" s="1">
        <f t="shared" si="3562"/>
        <v>4.4110032362459544</v>
      </c>
      <c r="PU77" s="1">
        <f t="shared" si="3563"/>
        <v>6.616504854368932E-3</v>
      </c>
      <c r="PV77" s="1">
        <f t="shared" si="3564"/>
        <v>50.543552708173983</v>
      </c>
      <c r="PW77" s="1"/>
      <c r="PX77" s="1"/>
      <c r="PY77" s="1" t="s">
        <v>11</v>
      </c>
      <c r="PZ77" s="1" t="s">
        <v>52</v>
      </c>
      <c r="QA77" s="1">
        <v>64</v>
      </c>
      <c r="QB77" s="1">
        <v>12</v>
      </c>
      <c r="QC77" s="1">
        <v>9.8000000000000004E-2</v>
      </c>
      <c r="QD77" s="1">
        <f t="shared" si="3565"/>
        <v>9.9000000000000005E-2</v>
      </c>
      <c r="QE77" s="1">
        <f t="shared" si="3566"/>
        <v>4.0225806451612902</v>
      </c>
      <c r="QF77" s="1">
        <f t="shared" si="3567"/>
        <v>6.0338709677419354E-3</v>
      </c>
      <c r="QG77" s="1">
        <f t="shared" si="3568"/>
        <v>46.092806097014943</v>
      </c>
      <c r="QH77" s="1"/>
      <c r="QI77" s="1"/>
      <c r="QJ77" s="1" t="s">
        <v>11</v>
      </c>
      <c r="QK77" s="1" t="s">
        <v>53</v>
      </c>
      <c r="QL77" s="1">
        <v>65</v>
      </c>
      <c r="QM77" s="1">
        <v>12</v>
      </c>
      <c r="QN77" s="1">
        <v>0.114</v>
      </c>
      <c r="QO77" s="1">
        <f t="shared" si="3569"/>
        <v>0.11600000000000001</v>
      </c>
      <c r="QP77" s="1">
        <f t="shared" si="3570"/>
        <v>4.5728155339805827</v>
      </c>
      <c r="QQ77" s="1">
        <f t="shared" si="3571"/>
        <v>6.8592233009708743E-3</v>
      </c>
      <c r="QR77" s="1">
        <f t="shared" si="3572"/>
        <v>52.397681567608103</v>
      </c>
      <c r="QS77" s="1"/>
      <c r="QT77" s="1"/>
      <c r="QU77" s="1" t="s">
        <v>11</v>
      </c>
      <c r="QV77" s="1" t="s">
        <v>54</v>
      </c>
      <c r="QW77" s="1">
        <v>66</v>
      </c>
      <c r="QX77" s="1">
        <v>12</v>
      </c>
      <c r="QY77" s="1">
        <v>0.128</v>
      </c>
      <c r="QZ77" s="1">
        <f t="shared" si="3573"/>
        <v>0.127</v>
      </c>
      <c r="RA77" s="1">
        <f t="shared" si="3574"/>
        <v>4.9711538461538467</v>
      </c>
      <c r="RB77" s="1">
        <f t="shared" si="3575"/>
        <v>7.4567307692307702E-3</v>
      </c>
      <c r="RC77" s="1">
        <f t="shared" si="3576"/>
        <v>56.962047630995819</v>
      </c>
      <c r="RD77" s="1"/>
      <c r="RE77" s="1"/>
      <c r="RF77" s="1" t="s">
        <v>11</v>
      </c>
      <c r="RG77" s="1" t="s">
        <v>55</v>
      </c>
      <c r="RH77" s="1">
        <v>67</v>
      </c>
      <c r="RI77" s="1">
        <v>12</v>
      </c>
      <c r="RJ77" s="1">
        <v>0.13500000000000001</v>
      </c>
      <c r="RK77" s="1">
        <f t="shared" si="3577"/>
        <v>0.13600000000000001</v>
      </c>
      <c r="RL77" s="1">
        <f t="shared" si="3578"/>
        <v>5.2435897435897445</v>
      </c>
      <c r="RM77" s="1">
        <f t="shared" si="3579"/>
        <v>7.8653846153846161E-3</v>
      </c>
      <c r="RN77" s="1">
        <f t="shared" si="3580"/>
        <v>60.08375881644691</v>
      </c>
      <c r="RO77" s="1"/>
      <c r="RP77" s="1"/>
      <c r="RQ77" s="1" t="s">
        <v>11</v>
      </c>
      <c r="RR77" s="1" t="s">
        <v>56</v>
      </c>
      <c r="RS77" s="1">
        <v>70</v>
      </c>
      <c r="RT77" s="1">
        <v>12</v>
      </c>
      <c r="RU77" s="1">
        <v>0.158</v>
      </c>
      <c r="RV77" s="1">
        <f t="shared" si="3581"/>
        <v>0.152</v>
      </c>
      <c r="RW77" s="1">
        <f t="shared" si="3582"/>
        <v>5.7275641025641031</v>
      </c>
      <c r="RX77" s="1">
        <f t="shared" si="3583"/>
        <v>8.5913461538461543E-3</v>
      </c>
      <c r="RY77" s="1">
        <f t="shared" si="3584"/>
        <v>65.62938692236591</v>
      </c>
      <c r="RZ77" s="1"/>
      <c r="SA77" s="1"/>
      <c r="SB77" s="2" t="s">
        <v>11</v>
      </c>
      <c r="SC77" s="1" t="s">
        <v>57</v>
      </c>
      <c r="SD77" s="1">
        <v>71</v>
      </c>
      <c r="SE77" s="2">
        <v>12</v>
      </c>
      <c r="SF77" s="1">
        <v>4.3999999999999997E-2</v>
      </c>
      <c r="SG77" s="1">
        <f t="shared" si="3585"/>
        <v>3.9999999999999994E-2</v>
      </c>
      <c r="SH77" s="1">
        <f t="shared" si="3586"/>
        <v>2.1232876712328763</v>
      </c>
      <c r="SI77" s="1">
        <f t="shared" si="3587"/>
        <v>3.1849315068493145E-3</v>
      </c>
      <c r="SJ77" s="1">
        <f t="shared" si="3588"/>
        <v>24.329726499341625</v>
      </c>
      <c r="SK77" s="1"/>
      <c r="SL77" s="1"/>
      <c r="SM77" s="2" t="s">
        <v>11</v>
      </c>
      <c r="SN77" s="1" t="s">
        <v>58</v>
      </c>
      <c r="SO77" s="1">
        <v>72</v>
      </c>
      <c r="SP77" s="2">
        <v>12</v>
      </c>
      <c r="SQ77" s="1">
        <v>5.8999999999999997E-2</v>
      </c>
      <c r="SR77" s="1">
        <f t="shared" si="3589"/>
        <v>5.2999999999999999E-2</v>
      </c>
      <c r="SS77" s="1">
        <f t="shared" si="3590"/>
        <v>2.4982817869415808</v>
      </c>
      <c r="ST77" s="1">
        <f t="shared" si="3591"/>
        <v>3.7474226804123712E-3</v>
      </c>
      <c r="SU77" s="1">
        <f t="shared" si="3592"/>
        <v>28.626602705832163</v>
      </c>
      <c r="SV77" s="1"/>
      <c r="SW77" s="1"/>
      <c r="SX77" s="2" t="s">
        <v>11</v>
      </c>
      <c r="SY77" s="1" t="s">
        <v>59</v>
      </c>
      <c r="SZ77" s="1">
        <v>73</v>
      </c>
      <c r="TA77" s="2">
        <v>12</v>
      </c>
      <c r="TB77" s="1">
        <v>7.0999999999999994E-2</v>
      </c>
      <c r="TC77" s="1">
        <f t="shared" si="3593"/>
        <v>6.4999999999999988E-2</v>
      </c>
      <c r="TD77" s="1">
        <f t="shared" si="3594"/>
        <v>2.8551724137931029</v>
      </c>
      <c r="TE77" s="1">
        <f t="shared" si="3595"/>
        <v>4.2827586206896544E-3</v>
      </c>
      <c r="TF77" s="1">
        <f t="shared" si="3596"/>
        <v>32.716039789237044</v>
      </c>
      <c r="TG77" s="1"/>
      <c r="TH77" s="1"/>
      <c r="TI77" s="2" t="s">
        <v>11</v>
      </c>
      <c r="TJ77" s="1" t="s">
        <v>60</v>
      </c>
      <c r="TK77" s="1">
        <v>74</v>
      </c>
      <c r="TL77" s="2">
        <v>12</v>
      </c>
      <c r="TM77" s="1">
        <v>8.3000000000000004E-2</v>
      </c>
      <c r="TN77" s="1">
        <f t="shared" si="3597"/>
        <v>7.6999999999999999E-2</v>
      </c>
      <c r="TO77" s="1">
        <f t="shared" si="3598"/>
        <v>3.2646048109965635</v>
      </c>
      <c r="TP77" s="1">
        <f t="shared" si="3599"/>
        <v>4.8969072164948453E-3</v>
      </c>
      <c r="TQ77" s="1">
        <f t="shared" si="3600"/>
        <v>37.407527607346019</v>
      </c>
      <c r="TR77" s="1"/>
      <c r="TS77" s="1"/>
      <c r="TT77" s="2" t="s">
        <v>11</v>
      </c>
      <c r="TU77" s="1" t="s">
        <v>61</v>
      </c>
      <c r="TV77" s="1">
        <v>77</v>
      </c>
      <c r="TW77" s="2">
        <v>12</v>
      </c>
      <c r="TX77" s="1">
        <v>0.109</v>
      </c>
      <c r="TY77" s="1">
        <f t="shared" si="3601"/>
        <v>0.1</v>
      </c>
      <c r="TZ77" s="1">
        <f t="shared" si="3602"/>
        <v>4.0274914089347078</v>
      </c>
      <c r="UA77" s="1">
        <f t="shared" si="3603"/>
        <v>6.0412371134020617E-3</v>
      </c>
      <c r="UB77" s="1">
        <f t="shared" si="3604"/>
        <v>46.149076164010033</v>
      </c>
      <c r="UC77" s="1"/>
      <c r="UD77" s="1"/>
      <c r="UE77" s="2" t="s">
        <v>11</v>
      </c>
      <c r="UF77" s="1" t="s">
        <v>62</v>
      </c>
      <c r="UG77" s="1">
        <v>78</v>
      </c>
      <c r="UH77" s="2">
        <v>12</v>
      </c>
      <c r="UI77" s="1">
        <v>0.115</v>
      </c>
      <c r="UJ77" s="1">
        <f t="shared" si="3605"/>
        <v>0.10700000000000001</v>
      </c>
      <c r="UK77" s="1">
        <f t="shared" si="3606"/>
        <v>3.8650519031141872</v>
      </c>
      <c r="UL77" s="1">
        <f t="shared" si="3607"/>
        <v>5.7975778546712807E-3</v>
      </c>
      <c r="UM77" s="1">
        <f t="shared" si="3608"/>
        <v>44.28776043046804</v>
      </c>
      <c r="UN77" s="1"/>
      <c r="UO77" s="1"/>
      <c r="UP77" s="2" t="s">
        <v>11</v>
      </c>
      <c r="UQ77" s="1" t="s">
        <v>63</v>
      </c>
      <c r="UR77" s="1">
        <v>79</v>
      </c>
      <c r="US77" s="2">
        <v>12</v>
      </c>
      <c r="UT77" s="1">
        <v>0.125</v>
      </c>
      <c r="UU77" s="1">
        <f t="shared" si="3609"/>
        <v>0.11600000000000001</v>
      </c>
      <c r="UV77" s="1">
        <f t="shared" si="3610"/>
        <v>4.5724137931034479</v>
      </c>
      <c r="UW77" s="1">
        <f t="shared" si="3611"/>
        <v>6.8586206896551717E-3</v>
      </c>
      <c r="UX77" s="1">
        <f t="shared" si="3612"/>
        <v>52.393078213198464</v>
      </c>
      <c r="UY77" s="1"/>
      <c r="UZ77" s="1"/>
      <c r="VA77" s="2" t="s">
        <v>11</v>
      </c>
      <c r="VB77" s="1" t="s">
        <v>64</v>
      </c>
      <c r="VC77" s="1">
        <v>80</v>
      </c>
      <c r="VD77" s="2">
        <v>12</v>
      </c>
      <c r="VE77" s="1">
        <v>0.13200000000000001</v>
      </c>
      <c r="VF77" s="1">
        <f t="shared" si="3613"/>
        <v>0.12200000000000001</v>
      </c>
      <c r="VG77" s="1">
        <f t="shared" si="2764"/>
        <v>4.7517241379310349</v>
      </c>
      <c r="VH77" s="1">
        <f t="shared" si="3614"/>
        <v>7.1275862068965528E-3</v>
      </c>
      <c r="VI77" s="1">
        <f t="shared" si="3615"/>
        <v>54.447708731363122</v>
      </c>
      <c r="VJ77" s="1"/>
      <c r="VK77" s="1"/>
      <c r="VL77" s="2" t="s">
        <v>11</v>
      </c>
      <c r="VM77" s="1" t="s">
        <v>65</v>
      </c>
      <c r="VN77" s="1">
        <v>84</v>
      </c>
      <c r="VO77" s="2">
        <v>12</v>
      </c>
      <c r="VP77" s="1">
        <v>0.17</v>
      </c>
      <c r="VQ77" s="1">
        <f t="shared" si="3616"/>
        <v>0.158</v>
      </c>
      <c r="VR77" s="1">
        <f t="shared" si="3617"/>
        <v>6</v>
      </c>
      <c r="VS77" s="1">
        <f t="shared" si="3618"/>
        <v>9.0000000000000011E-3</v>
      </c>
      <c r="VT77" s="1">
        <f t="shared" si="3619"/>
        <v>68.751098107817</v>
      </c>
      <c r="VU77" s="1"/>
      <c r="VV77" s="1"/>
      <c r="VW77" s="2" t="s">
        <v>11</v>
      </c>
      <c r="VX77" s="1" t="s">
        <v>66</v>
      </c>
      <c r="VY77" s="1">
        <v>85</v>
      </c>
      <c r="VZ77" s="2">
        <v>12</v>
      </c>
      <c r="WA77" s="1">
        <v>0.05</v>
      </c>
      <c r="WB77" s="1">
        <f t="shared" si="3620"/>
        <v>4.5000000000000005E-2</v>
      </c>
      <c r="WC77" s="1">
        <f t="shared" si="3621"/>
        <v>1.8013937282229966</v>
      </c>
      <c r="WD77" s="1">
        <f t="shared" si="3622"/>
        <v>2.7020905923344951E-3</v>
      </c>
      <c r="WE77" s="1">
        <f t="shared" si="3623"/>
        <v>20.641299489977577</v>
      </c>
      <c r="WF77" s="1"/>
      <c r="WG77" s="1"/>
      <c r="WH77" s="2" t="s">
        <v>11</v>
      </c>
      <c r="WI77" s="1" t="s">
        <v>67</v>
      </c>
      <c r="WJ77" s="1">
        <v>86</v>
      </c>
      <c r="WK77" s="2">
        <v>12</v>
      </c>
      <c r="WL77" s="1">
        <v>6.4000000000000001E-2</v>
      </c>
      <c r="WM77" s="1">
        <f t="shared" si="3624"/>
        <v>5.6000000000000001E-2</v>
      </c>
      <c r="WN77" s="1">
        <f t="shared" si="3625"/>
        <v>2.1006944444444446</v>
      </c>
      <c r="WO77" s="1">
        <f t="shared" si="3626"/>
        <v>3.151041666666667E-3</v>
      </c>
      <c r="WP77" s="1">
        <f t="shared" si="3627"/>
        <v>24.070841640757688</v>
      </c>
      <c r="WQ77" s="1"/>
      <c r="WR77" s="1"/>
      <c r="WS77" s="2" t="s">
        <v>11</v>
      </c>
      <c r="WT77" s="1" t="s">
        <v>68</v>
      </c>
      <c r="WU77" s="1">
        <v>87</v>
      </c>
      <c r="WV77" s="2">
        <v>12</v>
      </c>
      <c r="WW77" s="1">
        <v>7.3999999999999996E-2</v>
      </c>
      <c r="WX77" s="1">
        <f t="shared" si="3628"/>
        <v>6.699999999999999E-2</v>
      </c>
      <c r="WY77" s="1">
        <f t="shared" si="3629"/>
        <v>2.473867595818815</v>
      </c>
      <c r="WZ77" s="1">
        <f t="shared" si="3630"/>
        <v>3.7108013937282225E-3</v>
      </c>
      <c r="XA77" s="1">
        <f t="shared" si="3631"/>
        <v>28.346852297648116</v>
      </c>
      <c r="XB77" s="1"/>
      <c r="XC77" s="1"/>
      <c r="XD77" s="2" t="s">
        <v>11</v>
      </c>
      <c r="XE77" s="1" t="s">
        <v>69</v>
      </c>
      <c r="XF77" s="1">
        <v>88</v>
      </c>
      <c r="XG77" s="2">
        <v>12</v>
      </c>
      <c r="XH77" s="1">
        <v>8.7999999999999995E-2</v>
      </c>
      <c r="XI77" s="1">
        <f t="shared" si="3632"/>
        <v>7.9000000000000001E-2</v>
      </c>
      <c r="XJ77" s="1">
        <f t="shared" si="3633"/>
        <v>2.8611111111111112</v>
      </c>
      <c r="XK77" s="1">
        <f t="shared" si="3634"/>
        <v>4.2916666666666667E-3</v>
      </c>
      <c r="XL77" s="1">
        <f t="shared" si="3635"/>
        <v>32.784088449560883</v>
      </c>
      <c r="XM77" s="1"/>
      <c r="XN77" s="1"/>
      <c r="XO77" s="2" t="s">
        <v>11</v>
      </c>
      <c r="XP77" s="1" t="s">
        <v>70</v>
      </c>
      <c r="XQ77" s="1">
        <v>91</v>
      </c>
      <c r="XR77" s="2">
        <v>12</v>
      </c>
      <c r="XS77" s="1">
        <v>0.11799999999999999</v>
      </c>
      <c r="XT77" s="1">
        <f t="shared" si="3636"/>
        <v>0.107</v>
      </c>
      <c r="XU77" s="1">
        <f t="shared" si="3637"/>
        <v>3.8235294117647061</v>
      </c>
      <c r="XV77" s="1">
        <f t="shared" si="3638"/>
        <v>5.7352941176470589E-3</v>
      </c>
      <c r="XW77" s="1">
        <f t="shared" si="3639"/>
        <v>43.81197428439318</v>
      </c>
      <c r="XX77" s="1"/>
      <c r="XY77" s="1"/>
      <c r="XZ77" s="2" t="s">
        <v>11</v>
      </c>
      <c r="YA77" s="1" t="s">
        <v>71</v>
      </c>
      <c r="YB77" s="1">
        <v>92</v>
      </c>
      <c r="YC77" s="2">
        <v>12</v>
      </c>
      <c r="YD77" s="1">
        <v>0.124</v>
      </c>
      <c r="YE77" s="1">
        <f t="shared" si="3640"/>
        <v>0.113</v>
      </c>
      <c r="YF77" s="1">
        <f t="shared" si="3641"/>
        <v>4.1374570446735399</v>
      </c>
      <c r="YG77" s="1">
        <f t="shared" si="3642"/>
        <v>6.2061855670103097E-3</v>
      </c>
      <c r="YH77" s="1">
        <f t="shared" si="3643"/>
        <v>47.409119199204852</v>
      </c>
      <c r="YI77" s="1"/>
      <c r="YJ77" s="1"/>
      <c r="YK77" s="2" t="s">
        <v>11</v>
      </c>
      <c r="YL77" s="1" t="s">
        <v>72</v>
      </c>
      <c r="YM77" s="1">
        <v>93</v>
      </c>
      <c r="YN77" s="2">
        <v>12</v>
      </c>
      <c r="YO77" s="1">
        <v>0.127</v>
      </c>
      <c r="YP77" s="1">
        <f t="shared" si="3644"/>
        <v>0.11600000000000001</v>
      </c>
      <c r="YQ77" s="1">
        <f t="shared" si="3645"/>
        <v>4.1911262798634814</v>
      </c>
      <c r="YR77" s="1">
        <f t="shared" si="3646"/>
        <v>6.2866894197952218E-3</v>
      </c>
      <c r="YS77" s="1">
        <f t="shared" si="3647"/>
        <v>48.024089008190707</v>
      </c>
      <c r="YT77" s="1"/>
      <c r="YU77" s="1"/>
      <c r="YV77" s="2" t="s">
        <v>11</v>
      </c>
      <c r="YW77" s="1" t="s">
        <v>73</v>
      </c>
      <c r="YX77" s="1">
        <v>94</v>
      </c>
      <c r="YY77" s="2">
        <v>12</v>
      </c>
      <c r="YZ77" s="1">
        <v>0.13900000000000001</v>
      </c>
      <c r="ZA77" s="1">
        <f t="shared" si="3648"/>
        <v>0.126</v>
      </c>
      <c r="ZB77" s="1">
        <f t="shared" si="3649"/>
        <v>4.4829931972789119</v>
      </c>
      <c r="ZC77" s="1">
        <f t="shared" si="3650"/>
        <v>6.7244897959183678E-3</v>
      </c>
      <c r="ZD77" s="1">
        <f t="shared" si="3651"/>
        <v>51.368450853799779</v>
      </c>
      <c r="ZE77" s="1"/>
      <c r="ZF77" s="1"/>
      <c r="ZG77" s="2" t="s">
        <v>11</v>
      </c>
      <c r="ZH77" s="1" t="s">
        <v>74</v>
      </c>
      <c r="ZI77" s="1">
        <v>95</v>
      </c>
      <c r="ZJ77" s="2">
        <v>12</v>
      </c>
      <c r="ZK77" s="1">
        <v>0.14399999999999999</v>
      </c>
      <c r="ZL77" s="1">
        <f t="shared" si="3652"/>
        <v>0.13099999999999998</v>
      </c>
      <c r="ZM77" s="1">
        <f t="shared" si="3653"/>
        <v>4.6734693877551008</v>
      </c>
      <c r="ZN77" s="1">
        <f t="shared" si="3654"/>
        <v>7.0102040816326511E-3</v>
      </c>
      <c r="ZO77" s="1">
        <f t="shared" si="3655"/>
        <v>53.551025396905061</v>
      </c>
      <c r="ZP77" s="1"/>
      <c r="ZQ77" s="1"/>
      <c r="ZR77" s="2" t="s">
        <v>11</v>
      </c>
      <c r="ZS77" s="1" t="s">
        <v>75</v>
      </c>
      <c r="ZT77" s="1">
        <v>99</v>
      </c>
      <c r="ZU77" s="2">
        <v>12</v>
      </c>
      <c r="ZV77" s="1">
        <v>0.16900000000000001</v>
      </c>
      <c r="ZW77" s="1">
        <f t="shared" si="3656"/>
        <v>0.15400000000000003</v>
      </c>
      <c r="ZX77" s="1">
        <f t="shared" si="3657"/>
        <v>5.3424657534246585</v>
      </c>
      <c r="ZY77" s="1">
        <f t="shared" si="3658"/>
        <v>8.0136986301369874E-3</v>
      </c>
      <c r="ZZ77" s="1">
        <f t="shared" si="3659"/>
        <v>61.216731191891853</v>
      </c>
      <c r="AAA77" s="1"/>
      <c r="AAB77" s="1"/>
      <c r="AAC77" s="2" t="s">
        <v>11</v>
      </c>
      <c r="AAD77" s="1" t="s">
        <v>76</v>
      </c>
      <c r="AAE77" s="1">
        <v>100</v>
      </c>
      <c r="AAF77" s="2">
        <v>12</v>
      </c>
      <c r="AAG77" s="1">
        <v>3.5000000000000003E-2</v>
      </c>
      <c r="AAH77" s="1">
        <f t="shared" si="3660"/>
        <v>3.3000000000000002E-2</v>
      </c>
      <c r="AAI77" s="1">
        <f t="shared" si="3661"/>
        <v>2.0379310344827584</v>
      </c>
      <c r="AAJ77" s="1">
        <f t="shared" si="3662"/>
        <v>3.0568965517241376E-3</v>
      </c>
      <c r="AAK77" s="1">
        <f t="shared" si="3663"/>
        <v>23.351666081448183</v>
      </c>
      <c r="AAL77" s="1"/>
      <c r="AAM77" s="1"/>
      <c r="AAN77" s="2" t="s">
        <v>11</v>
      </c>
      <c r="AAO77" s="1" t="s">
        <v>77</v>
      </c>
      <c r="AAP77" s="1">
        <v>101</v>
      </c>
      <c r="AAQ77" s="2">
        <v>12</v>
      </c>
      <c r="AAR77" s="1">
        <v>5.2999999999999999E-2</v>
      </c>
      <c r="AAS77" s="1">
        <f t="shared" si="3664"/>
        <v>4.5999999999999999E-2</v>
      </c>
      <c r="AAT77" s="1">
        <f t="shared" si="3665"/>
        <v>2.2906574394463668</v>
      </c>
      <c r="AAU77" s="1">
        <f t="shared" si="3666"/>
        <v>3.4359861591695502E-3</v>
      </c>
      <c r="AAV77" s="1">
        <f t="shared" si="3667"/>
        <v>26.247535725129673</v>
      </c>
      <c r="AAW77" s="1"/>
      <c r="AAX77" s="1"/>
      <c r="AAY77" s="2" t="s">
        <v>11</v>
      </c>
      <c r="AAZ77" s="1" t="s">
        <v>78</v>
      </c>
      <c r="ABA77" s="1">
        <v>102</v>
      </c>
      <c r="ABB77" s="2">
        <v>12</v>
      </c>
      <c r="ABC77" s="1">
        <v>5.7000000000000002E-2</v>
      </c>
      <c r="ABD77" s="1">
        <f t="shared" si="3668"/>
        <v>0.05</v>
      </c>
      <c r="ABE77" s="1">
        <f t="shared" si="3669"/>
        <v>2.4758620689655171</v>
      </c>
      <c r="ABF77" s="1">
        <f t="shared" si="3670"/>
        <v>3.7137931034482755E-3</v>
      </c>
      <c r="ABG77" s="1">
        <f t="shared" si="3671"/>
        <v>28.369706000811838</v>
      </c>
      <c r="ABH77" s="1"/>
      <c r="ABI77" s="1"/>
      <c r="ABJ77" s="2" t="s">
        <v>11</v>
      </c>
      <c r="ABK77" s="1" t="s">
        <v>79</v>
      </c>
      <c r="ABL77" s="1">
        <v>112</v>
      </c>
      <c r="ABM77" s="2">
        <v>12</v>
      </c>
      <c r="ABN77" s="1">
        <v>0.124</v>
      </c>
      <c r="ABO77" s="1">
        <f t="shared" si="4251"/>
        <v>0.107</v>
      </c>
      <c r="ABP77" s="1">
        <f t="shared" si="3672"/>
        <v>4.4897959183673475</v>
      </c>
      <c r="ABQ77" s="1">
        <f t="shared" si="3673"/>
        <v>6.7346938775510214E-3</v>
      </c>
      <c r="ABR77" s="1">
        <f t="shared" si="3674"/>
        <v>51.446399944624972</v>
      </c>
      <c r="ABS77" s="1"/>
      <c r="ABT77" s="1"/>
      <c r="ABU77" s="2" t="s">
        <v>11</v>
      </c>
      <c r="ABV77" s="1" t="s">
        <v>80</v>
      </c>
      <c r="ABW77" s="1">
        <v>113</v>
      </c>
      <c r="ABX77" s="2">
        <v>12</v>
      </c>
      <c r="ABY77" s="1">
        <v>4.2000000000000003E-2</v>
      </c>
      <c r="ABZ77" s="1">
        <f t="shared" si="3675"/>
        <v>2.9000000000000005E-2</v>
      </c>
      <c r="ACA77" s="1">
        <f t="shared" si="3676"/>
        <v>0.69642857142857151</v>
      </c>
      <c r="ACB77" s="1">
        <f t="shared" si="3677"/>
        <v>1.0446428571428573E-3</v>
      </c>
      <c r="ACC77" s="1">
        <f t="shared" si="3678"/>
        <v>7.9800381732287589</v>
      </c>
      <c r="ACD77" s="1"/>
      <c r="ACE77" s="1"/>
      <c r="ACF77" s="2" t="s">
        <v>11</v>
      </c>
      <c r="ACG77" s="1" t="s">
        <v>81</v>
      </c>
      <c r="ACH77" s="1">
        <v>114</v>
      </c>
      <c r="ACI77" s="2">
        <v>12</v>
      </c>
      <c r="ACJ77" s="1">
        <v>6.5000000000000002E-2</v>
      </c>
      <c r="ACK77" s="1">
        <f t="shared" si="3679"/>
        <v>5.1000000000000004E-2</v>
      </c>
      <c r="ACL77" s="1">
        <f t="shared" si="3680"/>
        <v>1.4086021505376345</v>
      </c>
      <c r="ACM77" s="1">
        <f t="shared" si="3681"/>
        <v>2.1129032258064518E-3</v>
      </c>
      <c r="ACN77" s="1">
        <f t="shared" si="3682"/>
        <v>16.14049077441582</v>
      </c>
      <c r="ACO77" s="1"/>
      <c r="ACP77" s="1"/>
      <c r="ACQ77" s="2" t="s">
        <v>11</v>
      </c>
      <c r="ACR77" s="1" t="s">
        <v>82</v>
      </c>
      <c r="ACS77" s="1">
        <v>115</v>
      </c>
      <c r="ACT77" s="2">
        <v>12</v>
      </c>
      <c r="ACU77" s="1">
        <v>7.4999999999999997E-2</v>
      </c>
      <c r="ACV77" s="1">
        <f t="shared" si="3683"/>
        <v>6.0999999999999999E-2</v>
      </c>
      <c r="ACW77" s="1">
        <f t="shared" si="3684"/>
        <v>1.8042704626334518</v>
      </c>
      <c r="ACX77" s="1">
        <f t="shared" si="3685"/>
        <v>2.706405693950178E-3</v>
      </c>
      <c r="ACY77" s="1">
        <f t="shared" si="3686"/>
        <v>20.674262598258135</v>
      </c>
      <c r="ACZ77" s="1"/>
      <c r="ADA77" s="1"/>
      <c r="ADB77" s="2" t="s">
        <v>11</v>
      </c>
      <c r="ADC77" s="1" t="s">
        <v>83</v>
      </c>
      <c r="ADD77" s="1">
        <v>116</v>
      </c>
      <c r="ADE77" s="2">
        <v>12</v>
      </c>
      <c r="ADF77" s="1">
        <v>8.7999999999999995E-2</v>
      </c>
      <c r="ADG77" s="1">
        <f t="shared" si="3687"/>
        <v>7.1999999999999995E-2</v>
      </c>
      <c r="ADH77" s="1">
        <f t="shared" si="3688"/>
        <v>2.1957295373665477</v>
      </c>
      <c r="ADI77" s="1">
        <f t="shared" si="3689"/>
        <v>3.2935943060498217E-3</v>
      </c>
      <c r="ADJ77" s="1">
        <f t="shared" si="3690"/>
        <v>25.159802806953191</v>
      </c>
      <c r="ADK77" s="1"/>
      <c r="ADL77" s="1"/>
      <c r="ADM77" s="2" t="s">
        <v>11</v>
      </c>
      <c r="ADN77" s="1" t="s">
        <v>84</v>
      </c>
      <c r="ADO77" s="1">
        <v>119</v>
      </c>
      <c r="ADP77" s="2">
        <v>12</v>
      </c>
      <c r="ADQ77" s="1">
        <v>0.11</v>
      </c>
      <c r="ADR77" s="1">
        <f t="shared" si="3691"/>
        <v>9.2999999999999999E-2</v>
      </c>
      <c r="ADS77" s="1">
        <f t="shared" si="3692"/>
        <v>2.4388489208633093</v>
      </c>
      <c r="ADT77" s="1">
        <f t="shared" si="3693"/>
        <v>3.658273381294964E-3</v>
      </c>
      <c r="ADU77" s="1">
        <f t="shared" si="3694"/>
        <v>27.945590238069496</v>
      </c>
      <c r="ADV77" s="1"/>
      <c r="ADW77" s="1"/>
      <c r="ADX77" s="2" t="s">
        <v>11</v>
      </c>
      <c r="ADY77" s="1" t="s">
        <v>85</v>
      </c>
      <c r="ADZ77" s="1">
        <v>120</v>
      </c>
      <c r="AEA77" s="2">
        <v>12</v>
      </c>
      <c r="AEB77" s="1">
        <v>0.115</v>
      </c>
      <c r="AEC77" s="1">
        <f t="shared" si="3695"/>
        <v>9.8000000000000004E-2</v>
      </c>
      <c r="AED77" s="1">
        <f t="shared" si="3696"/>
        <v>2.5899280575539572</v>
      </c>
      <c r="AEE77" s="1">
        <f t="shared" si="3697"/>
        <v>3.8848920863309359E-3</v>
      </c>
      <c r="AEF77" s="1">
        <f t="shared" si="3698"/>
        <v>29.676732996180004</v>
      </c>
      <c r="AEG77" s="1"/>
      <c r="AEH77" s="1"/>
      <c r="AEI77" s="2" t="s">
        <v>11</v>
      </c>
      <c r="AEJ77" s="1" t="s">
        <v>86</v>
      </c>
      <c r="AEK77" s="1">
        <v>121</v>
      </c>
      <c r="AEL77" s="2">
        <v>12</v>
      </c>
      <c r="AEM77" s="1">
        <v>0.11600000000000001</v>
      </c>
      <c r="AEN77" s="1">
        <f t="shared" si="3699"/>
        <v>9.8000000000000004E-2</v>
      </c>
      <c r="AEO77" s="1">
        <f t="shared" si="3700"/>
        <v>2.6294964028776979</v>
      </c>
      <c r="AEP77" s="1">
        <f t="shared" si="3701"/>
        <v>3.9442446043165469E-3</v>
      </c>
      <c r="AEQ77" s="1">
        <f t="shared" si="3702"/>
        <v>30.13012752806608</v>
      </c>
      <c r="AER77" s="1"/>
      <c r="AES77" s="1"/>
      <c r="AET77" s="2" t="s">
        <v>11</v>
      </c>
      <c r="AEU77" s="1" t="s">
        <v>87</v>
      </c>
      <c r="AEV77" s="1">
        <v>122</v>
      </c>
      <c r="AEW77" s="2">
        <v>12</v>
      </c>
      <c r="AEX77" s="1">
        <v>0.12</v>
      </c>
      <c r="AEY77" s="1">
        <f t="shared" si="3703"/>
        <v>0.10299999999999999</v>
      </c>
      <c r="AEZ77" s="1">
        <f t="shared" si="3704"/>
        <v>2.7589928057553954</v>
      </c>
      <c r="AFA77" s="1">
        <f t="shared" si="3705"/>
        <v>4.138489208633093E-3</v>
      </c>
      <c r="AFB77" s="1">
        <f t="shared" si="3706"/>
        <v>31.613964177875076</v>
      </c>
      <c r="AFC77" s="1"/>
      <c r="AFD77" s="1"/>
      <c r="AFE77" s="2" t="s">
        <v>11</v>
      </c>
      <c r="AFF77" s="1" t="s">
        <v>88</v>
      </c>
      <c r="AFG77" s="1">
        <v>123</v>
      </c>
      <c r="AFH77" s="2">
        <v>12</v>
      </c>
      <c r="AFI77" s="1">
        <v>0.127</v>
      </c>
      <c r="AFJ77" s="1">
        <f t="shared" si="3707"/>
        <v>0.11</v>
      </c>
      <c r="AFK77" s="1">
        <f t="shared" si="3708"/>
        <v>3.0071942446043169</v>
      </c>
      <c r="AFL77" s="1">
        <f t="shared" si="3709"/>
        <v>4.5107913669064758E-3</v>
      </c>
      <c r="AFM77" s="1">
        <f t="shared" si="3710"/>
        <v>34.457984423342339</v>
      </c>
      <c r="AFN77" s="1"/>
      <c r="AFO77" s="1"/>
      <c r="AFP77" s="2" t="s">
        <v>11</v>
      </c>
      <c r="AFQ77" s="1" t="s">
        <v>89</v>
      </c>
      <c r="AFR77" s="1">
        <v>126</v>
      </c>
      <c r="AFS77" s="2">
        <v>12</v>
      </c>
      <c r="AFT77" s="1">
        <v>0.14000000000000001</v>
      </c>
      <c r="AFU77" s="1">
        <f t="shared" si="3711"/>
        <v>0.12200000000000001</v>
      </c>
      <c r="AFV77" s="1">
        <f t="shared" si="3712"/>
        <v>3.5800711743772244</v>
      </c>
      <c r="AFW77" s="1">
        <f t="shared" si="3713"/>
        <v>5.3701067615658368E-3</v>
      </c>
      <c r="AFX77" s="1">
        <f t="shared" si="3714"/>
        <v>41.022304090429358</v>
      </c>
      <c r="AFY77" s="1"/>
      <c r="AFZ77" s="1"/>
      <c r="AGA77" s="2" t="s">
        <v>11</v>
      </c>
      <c r="AGB77" s="1" t="s">
        <v>90</v>
      </c>
      <c r="AGC77" s="1">
        <v>127</v>
      </c>
      <c r="AGD77" s="2">
        <v>12</v>
      </c>
      <c r="AGE77" s="1">
        <v>5.2999999999999999E-2</v>
      </c>
      <c r="AGF77" s="1">
        <f t="shared" si="3715"/>
        <v>3.7999999999999999E-2</v>
      </c>
      <c r="AGG77" s="1">
        <f t="shared" si="3716"/>
        <v>1.5185185185185186</v>
      </c>
      <c r="AGH77" s="1">
        <f t="shared" si="3717"/>
        <v>2.2777777777777779E-3</v>
      </c>
      <c r="AGI77" s="1">
        <f t="shared" si="3718"/>
        <v>17.399969274200597</v>
      </c>
      <c r="AGJ77" s="1"/>
      <c r="AGK77" s="1"/>
      <c r="AGL77" s="2" t="s">
        <v>11</v>
      </c>
      <c r="AGM77" s="1" t="s">
        <v>91</v>
      </c>
      <c r="AGN77" s="1">
        <v>128</v>
      </c>
      <c r="AGO77" s="2">
        <v>12</v>
      </c>
      <c r="AGP77" s="1">
        <v>6.6000000000000003E-2</v>
      </c>
      <c r="AGQ77" s="1">
        <f t="shared" si="3719"/>
        <v>5.1000000000000004E-2</v>
      </c>
      <c r="AGR77" s="1">
        <f t="shared" si="3720"/>
        <v>1.9866220735785953</v>
      </c>
      <c r="AGS77" s="1">
        <f t="shared" si="3721"/>
        <v>2.9799331103678929E-3</v>
      </c>
      <c r="AGT77" s="1">
        <f t="shared" si="3722"/>
        <v>22.763741513959474</v>
      </c>
      <c r="AGU77" s="1"/>
      <c r="AGV77" s="1"/>
      <c r="AGW77" s="2" t="s">
        <v>11</v>
      </c>
      <c r="AGX77" s="1" t="s">
        <v>92</v>
      </c>
      <c r="AGY77" s="1">
        <v>129</v>
      </c>
      <c r="AGZ77" s="2">
        <v>12</v>
      </c>
      <c r="AHA77" s="1">
        <v>6.9000000000000006E-2</v>
      </c>
      <c r="AHB77" s="1">
        <f t="shared" si="3723"/>
        <v>5.5000000000000007E-2</v>
      </c>
      <c r="AHC77" s="1">
        <f t="shared" si="3724"/>
        <v>2.2059800664451834</v>
      </c>
      <c r="AHD77" s="1">
        <f t="shared" si="3725"/>
        <v>3.3089700996677754E-3</v>
      </c>
      <c r="AHE77" s="1">
        <f t="shared" si="3726"/>
        <v>25.277258662010244</v>
      </c>
      <c r="AHF77" s="1"/>
      <c r="AHG77" s="1"/>
      <c r="AHH77" s="2" t="s">
        <v>11</v>
      </c>
      <c r="AHI77" s="1" t="s">
        <v>93</v>
      </c>
      <c r="AHJ77" s="1">
        <v>130</v>
      </c>
      <c r="AHK77" s="2">
        <v>12</v>
      </c>
      <c r="AHL77" s="1">
        <v>7.5999999999999998E-2</v>
      </c>
      <c r="AHM77" s="1">
        <f t="shared" si="3727"/>
        <v>6.2E-2</v>
      </c>
      <c r="AHN77" s="1">
        <f t="shared" si="3728"/>
        <v>2.4381270903010033</v>
      </c>
      <c r="AHO77" s="1">
        <f t="shared" si="3729"/>
        <v>3.6571906354515051E-3</v>
      </c>
      <c r="AHP77" s="1">
        <f t="shared" si="3730"/>
        <v>27.937319130768444</v>
      </c>
      <c r="AHQ77" s="1"/>
      <c r="AHR77" s="1"/>
      <c r="AHS77" s="2" t="s">
        <v>11</v>
      </c>
      <c r="AHT77" s="1" t="s">
        <v>94</v>
      </c>
      <c r="AHU77" s="1">
        <v>133</v>
      </c>
      <c r="AHV77" s="2">
        <v>12</v>
      </c>
      <c r="AHW77" s="1">
        <v>9.6000000000000002E-2</v>
      </c>
      <c r="AHX77" s="1">
        <f t="shared" si="3731"/>
        <v>0.08</v>
      </c>
      <c r="AHY77" s="1">
        <f t="shared" si="3732"/>
        <v>3.0531561461794023</v>
      </c>
      <c r="AHZ77" s="1">
        <f t="shared" si="3733"/>
        <v>4.579734219269104E-3</v>
      </c>
      <c r="AIA77" s="1">
        <f t="shared" si="3734"/>
        <v>34.984639624077424</v>
      </c>
      <c r="AIB77" s="1"/>
      <c r="AIC77" s="1"/>
      <c r="AID77" s="2" t="s">
        <v>11</v>
      </c>
      <c r="AIE77" s="1" t="s">
        <v>95</v>
      </c>
      <c r="AIF77" s="1">
        <v>134</v>
      </c>
      <c r="AIG77" s="2">
        <v>12</v>
      </c>
      <c r="AIH77" s="1">
        <v>0.107</v>
      </c>
      <c r="AII77" s="1">
        <f t="shared" si="3735"/>
        <v>0.09</v>
      </c>
      <c r="AIJ77" s="1">
        <f t="shared" si="3736"/>
        <v>3.3720930232558137</v>
      </c>
      <c r="AIK77" s="1">
        <f t="shared" si="3737"/>
        <v>5.0581395348837203E-3</v>
      </c>
      <c r="AIL77" s="1">
        <f t="shared" si="3738"/>
        <v>38.639183045090938</v>
      </c>
      <c r="AIM77" s="1"/>
      <c r="AIN77" s="1"/>
      <c r="AIO77" s="2" t="s">
        <v>11</v>
      </c>
      <c r="AIP77" s="1" t="s">
        <v>96</v>
      </c>
      <c r="AIQ77" s="1">
        <v>135</v>
      </c>
      <c r="AIR77" s="2">
        <v>12</v>
      </c>
      <c r="AIS77" s="1">
        <v>0.105</v>
      </c>
      <c r="AIT77" s="1">
        <f t="shared" si="3739"/>
        <v>9.0999999999999998E-2</v>
      </c>
      <c r="AIU77" s="1">
        <f t="shared" si="3740"/>
        <v>3.4470198675496686</v>
      </c>
      <c r="AIV77" s="1">
        <f t="shared" si="3741"/>
        <v>5.1705298013245034E-3</v>
      </c>
      <c r="AIW77" s="1">
        <f t="shared" si="3742"/>
        <v>39.497733515583604</v>
      </c>
      <c r="AIX77" s="1"/>
      <c r="AIY77" s="1"/>
      <c r="AIZ77" s="2" t="s">
        <v>11</v>
      </c>
      <c r="AJA77" s="1" t="s">
        <v>97</v>
      </c>
      <c r="AJB77" s="1">
        <v>136</v>
      </c>
      <c r="AJC77" s="2">
        <v>12</v>
      </c>
      <c r="AJD77" s="1">
        <v>0.112</v>
      </c>
      <c r="AJE77" s="1">
        <f t="shared" si="3743"/>
        <v>9.6000000000000002E-2</v>
      </c>
      <c r="AJF77" s="1">
        <f t="shared" si="3744"/>
        <v>3.6026490066225167</v>
      </c>
      <c r="AJG77" s="1">
        <f t="shared" si="3745"/>
        <v>5.4039735099337752E-3</v>
      </c>
      <c r="AJH77" s="1">
        <f t="shared" si="3746"/>
        <v>41.281012550389015</v>
      </c>
      <c r="AJI77" s="1"/>
      <c r="AJJ77" s="1"/>
      <c r="AJK77" s="2" t="s">
        <v>11</v>
      </c>
      <c r="AJL77" s="1" t="s">
        <v>98</v>
      </c>
      <c r="AJM77" s="1">
        <v>140</v>
      </c>
      <c r="AJN77" s="2">
        <v>12</v>
      </c>
      <c r="AJO77" s="1">
        <v>0.124</v>
      </c>
      <c r="AJP77" s="1">
        <f t="shared" si="3747"/>
        <v>0.108</v>
      </c>
      <c r="AJQ77" s="1">
        <f t="shared" si="3748"/>
        <v>4.0522875816993462</v>
      </c>
      <c r="AJR77" s="1">
        <f t="shared" si="3749"/>
        <v>6.0784313725490199E-3</v>
      </c>
      <c r="AJS77" s="1">
        <f t="shared" si="3750"/>
        <v>46.433203515083378</v>
      </c>
      <c r="AJT77" s="1"/>
      <c r="AJU77" s="1"/>
      <c r="AJV77" s="2" t="s">
        <v>11</v>
      </c>
      <c r="AJW77" s="1" t="s">
        <v>99</v>
      </c>
      <c r="AJX77" s="1">
        <v>141</v>
      </c>
      <c r="AJY77" s="2">
        <v>12</v>
      </c>
      <c r="AJZ77" s="1">
        <v>5.1999999999999998E-2</v>
      </c>
      <c r="AKA77" s="1">
        <f t="shared" si="3751"/>
        <v>3.2000000000000001E-2</v>
      </c>
      <c r="AKB77" s="1">
        <f t="shared" si="3752"/>
        <v>1.2271186440677968</v>
      </c>
      <c r="AKC77" s="1">
        <f t="shared" si="3753"/>
        <v>1.8406779661016952E-3</v>
      </c>
      <c r="AKD77" s="1">
        <f t="shared" si="3754"/>
        <v>14.060959048039409</v>
      </c>
      <c r="AKE77" s="1"/>
      <c r="AKF77" s="1"/>
      <c r="AKG77" s="2" t="s">
        <v>11</v>
      </c>
      <c r="AKH77" s="1" t="s">
        <v>100</v>
      </c>
      <c r="AKI77" s="1">
        <v>143</v>
      </c>
      <c r="AKJ77" s="2">
        <v>12</v>
      </c>
      <c r="AKK77" s="1">
        <v>6.7000000000000004E-2</v>
      </c>
      <c r="AKL77" s="1">
        <f t="shared" si="3755"/>
        <v>4.5000000000000005E-2</v>
      </c>
      <c r="AKM77" s="1">
        <f t="shared" si="3756"/>
        <v>1.6576271186440681</v>
      </c>
      <c r="AKN77" s="1">
        <f t="shared" si="3757"/>
        <v>2.486440677966102E-3</v>
      </c>
      <c r="AKO77" s="1">
        <f t="shared" si="3758"/>
        <v>18.993947443346052</v>
      </c>
      <c r="AKP77" s="1"/>
      <c r="AKQ77" s="1"/>
      <c r="AKR77" s="2" t="s">
        <v>11</v>
      </c>
      <c r="AKS77" s="1" t="s">
        <v>101</v>
      </c>
      <c r="AKT77" s="1">
        <v>144</v>
      </c>
      <c r="AKU77" s="2">
        <v>12</v>
      </c>
      <c r="AKV77" s="1">
        <v>7.2999999999999995E-2</v>
      </c>
      <c r="AKW77" s="1">
        <f t="shared" si="3759"/>
        <v>4.9999999999999996E-2</v>
      </c>
      <c r="AKX77" s="1">
        <f t="shared" si="3760"/>
        <v>1.7966101694915255</v>
      </c>
      <c r="AKY77" s="1">
        <f t="shared" si="3761"/>
        <v>2.6949152542372883E-3</v>
      </c>
      <c r="AKZ77" s="1">
        <f t="shared" si="3762"/>
        <v>20.586487004035597</v>
      </c>
      <c r="ALA77" s="1"/>
      <c r="ALB77" s="1"/>
      <c r="ALC77" s="2" t="s">
        <v>11</v>
      </c>
      <c r="ALD77" s="1" t="s">
        <v>102</v>
      </c>
      <c r="ALE77" s="1">
        <v>147</v>
      </c>
      <c r="ALF77" s="2">
        <v>12</v>
      </c>
      <c r="ALG77" s="1">
        <v>8.5000000000000006E-2</v>
      </c>
      <c r="ALH77" s="1">
        <f t="shared" si="3763"/>
        <v>5.9000000000000011E-2</v>
      </c>
      <c r="ALI77" s="1">
        <f t="shared" si="3764"/>
        <v>2.1050847457627122</v>
      </c>
      <c r="ALJ77" s="1">
        <f t="shared" si="3765"/>
        <v>3.1576271186440682E-3</v>
      </c>
      <c r="ALK77" s="1">
        <f t="shared" si="3766"/>
        <v>24.121147980200202</v>
      </c>
      <c r="ALL77" s="1"/>
      <c r="ALM77" s="1"/>
      <c r="ALN77" s="2" t="s">
        <v>11</v>
      </c>
      <c r="ALO77" s="1" t="s">
        <v>103</v>
      </c>
      <c r="ALP77" s="1">
        <v>148</v>
      </c>
      <c r="ALQ77" s="2">
        <v>12</v>
      </c>
      <c r="ALR77" s="1">
        <v>8.8999999999999996E-2</v>
      </c>
      <c r="ALS77" s="1">
        <f t="shared" si="3767"/>
        <v>6.4000000000000001E-2</v>
      </c>
      <c r="ALT77" s="1">
        <f t="shared" si="3768"/>
        <v>2.1836734693877555</v>
      </c>
      <c r="ALU77" s="1">
        <f t="shared" si="3769"/>
        <v>3.2755102040816332E-3</v>
      </c>
      <c r="ALV77" s="1">
        <f t="shared" si="3770"/>
        <v>25.021658154885781</v>
      </c>
      <c r="ALW77" s="1"/>
      <c r="ALX77" s="1"/>
      <c r="ALY77" s="2" t="s">
        <v>11</v>
      </c>
      <c r="ALZ77" s="1" t="s">
        <v>104</v>
      </c>
      <c r="AMA77" s="1">
        <v>149</v>
      </c>
      <c r="AMB77" s="2">
        <v>12</v>
      </c>
      <c r="AMC77" s="1">
        <v>0.09</v>
      </c>
      <c r="AMD77" s="1">
        <f t="shared" si="3771"/>
        <v>6.9999999999999993E-2</v>
      </c>
      <c r="AME77" s="1">
        <f t="shared" si="3772"/>
        <v>2.4760273972602738</v>
      </c>
      <c r="AMF77" s="1">
        <f t="shared" si="3773"/>
        <v>3.7140410958904106E-3</v>
      </c>
      <c r="AMG77" s="1">
        <f t="shared" si="3774"/>
        <v>28.371600417780641</v>
      </c>
      <c r="AMH77" s="1"/>
      <c r="AMI77" s="1"/>
      <c r="AMJ77" s="2" t="s">
        <v>11</v>
      </c>
      <c r="AMK77" s="1" t="s">
        <v>105</v>
      </c>
      <c r="AML77" s="1">
        <v>150</v>
      </c>
      <c r="AMM77" s="2">
        <v>12</v>
      </c>
      <c r="AMN77" s="1">
        <v>9.2999999999999999E-2</v>
      </c>
      <c r="AMO77" s="1">
        <f t="shared" si="3775"/>
        <v>7.3999999999999996E-2</v>
      </c>
      <c r="AMP77" s="1">
        <f t="shared" si="3776"/>
        <v>2.506849315068493</v>
      </c>
      <c r="AMQ77" s="1">
        <f t="shared" si="3777"/>
        <v>3.7602739726027394E-3</v>
      </c>
      <c r="AMR77" s="1">
        <f t="shared" si="3778"/>
        <v>28.724773866964632</v>
      </c>
      <c r="AMS77" s="1"/>
      <c r="AMT77" s="1"/>
      <c r="AMU77" s="2" t="s">
        <v>11</v>
      </c>
      <c r="AMV77" s="1" t="s">
        <v>106</v>
      </c>
      <c r="AMW77" s="1">
        <v>151</v>
      </c>
      <c r="AMX77" s="2">
        <v>12</v>
      </c>
      <c r="AMY77" s="1">
        <v>0.1</v>
      </c>
      <c r="AMZ77" s="1">
        <f t="shared" si="3779"/>
        <v>0.08</v>
      </c>
      <c r="ANA77" s="1">
        <f t="shared" si="3780"/>
        <v>2.6643835616438358</v>
      </c>
      <c r="ANB77" s="1">
        <f t="shared" si="3781"/>
        <v>3.9965753424657541E-3</v>
      </c>
      <c r="ANC77" s="1">
        <f t="shared" si="3782"/>
        <v>30.529882607238374</v>
      </c>
      <c r="AND77" s="1"/>
      <c r="ANE77" s="1"/>
      <c r="ANF77" s="2" t="s">
        <v>11</v>
      </c>
      <c r="ANG77" s="1" t="s">
        <v>107</v>
      </c>
      <c r="ANH77" s="1">
        <v>154</v>
      </c>
      <c r="ANI77" s="2">
        <v>12</v>
      </c>
      <c r="ANJ77" s="1">
        <v>0.107</v>
      </c>
      <c r="ANK77" s="1">
        <f t="shared" si="3783"/>
        <v>8.7999999999999995E-2</v>
      </c>
      <c r="ANL77" s="1">
        <f t="shared" si="3784"/>
        <v>2.9344827586206894</v>
      </c>
      <c r="ANM77" s="1">
        <f t="shared" si="3785"/>
        <v>4.4017241379310339E-3</v>
      </c>
      <c r="ANN77" s="1">
        <f t="shared" si="3786"/>
        <v>33.62481867227141</v>
      </c>
      <c r="ANO77" s="1"/>
      <c r="ANP77" s="1"/>
      <c r="ANQ77" s="2" t="s">
        <v>11</v>
      </c>
      <c r="ANR77" s="1" t="s">
        <v>108</v>
      </c>
      <c r="ANS77" s="1">
        <v>155</v>
      </c>
      <c r="ANT77" s="2">
        <v>12</v>
      </c>
      <c r="ANU77" s="1">
        <v>6.3E-2</v>
      </c>
      <c r="ANV77" s="1">
        <f t="shared" si="3787"/>
        <v>4.2999999999999997E-2</v>
      </c>
      <c r="ANW77" s="1">
        <f t="shared" si="4254"/>
        <v>1.2184300341296928</v>
      </c>
      <c r="ANX77" s="1">
        <f t="shared" si="3788"/>
        <v>1.8276450511945392E-3</v>
      </c>
      <c r="ANY77" s="1">
        <f t="shared" si="3789"/>
        <v>13.961400468993553</v>
      </c>
      <c r="ANZ77" s="1"/>
      <c r="AOA77" s="1"/>
      <c r="AOB77" s="2" t="s">
        <v>11</v>
      </c>
      <c r="AOC77" s="1" t="s">
        <v>109</v>
      </c>
      <c r="AOD77" s="1">
        <v>156</v>
      </c>
      <c r="AOE77" s="2">
        <v>12</v>
      </c>
      <c r="AOF77" s="1">
        <v>7.1999999999999995E-2</v>
      </c>
      <c r="AOG77" s="1">
        <f t="shared" si="3790"/>
        <v>5.099999999999999E-2</v>
      </c>
      <c r="AOH77" s="1">
        <f t="shared" si="3791"/>
        <v>1.525423728813559</v>
      </c>
      <c r="AOI77" s="1">
        <f t="shared" si="3792"/>
        <v>2.2881355932203385E-3</v>
      </c>
      <c r="AOJ77" s="1">
        <f t="shared" si="3793"/>
        <v>17.479092739275504</v>
      </c>
      <c r="AOK77" s="1"/>
      <c r="AOL77" s="1"/>
      <c r="AOM77" s="2" t="s">
        <v>11</v>
      </c>
      <c r="AON77" s="1" t="s">
        <v>110</v>
      </c>
      <c r="AOO77" s="1">
        <v>157</v>
      </c>
      <c r="AOP77" s="2">
        <v>12</v>
      </c>
      <c r="AOQ77" s="1">
        <v>1.4999999999999999E-2</v>
      </c>
      <c r="AOR77" s="1">
        <f t="shared" si="3794"/>
        <v>9.9999999999999915E-4</v>
      </c>
      <c r="AOS77" s="1">
        <f t="shared" si="3795"/>
        <v>-1.365187713310583E-2</v>
      </c>
      <c r="AOT77" s="1">
        <f t="shared" si="3796"/>
        <v>-2.0477815699658745E-5</v>
      </c>
      <c r="AOU77" s="1">
        <f t="shared" si="3797"/>
        <v>-0.1564302573556704</v>
      </c>
      <c r="AOV77" s="1"/>
      <c r="AOW77" s="1"/>
      <c r="AOX77" s="2" t="s">
        <v>11</v>
      </c>
      <c r="AOY77" s="1" t="s">
        <v>111</v>
      </c>
      <c r="AOZ77" s="1">
        <v>158</v>
      </c>
      <c r="APA77" s="2">
        <v>12</v>
      </c>
      <c r="APB77" s="1">
        <v>8.7999999999999995E-2</v>
      </c>
      <c r="APC77" s="1">
        <f t="shared" si="3798"/>
        <v>6.7999999999999991E-2</v>
      </c>
      <c r="APD77" s="1">
        <f t="shared" si="3799"/>
        <v>2.0205479452054789</v>
      </c>
      <c r="APE77" s="1">
        <f t="shared" si="3800"/>
        <v>3.0308219178082183E-3</v>
      </c>
      <c r="APF77" s="1">
        <f t="shared" si="3801"/>
        <v>23.152481668728317</v>
      </c>
      <c r="APG77" s="1"/>
      <c r="APH77" s="1"/>
      <c r="API77" s="2" t="s">
        <v>11</v>
      </c>
      <c r="APJ77" s="1" t="s">
        <v>112</v>
      </c>
      <c r="APK77" s="1">
        <v>161</v>
      </c>
      <c r="APL77" s="2">
        <v>12</v>
      </c>
      <c r="APM77" s="1">
        <v>0.10100000000000001</v>
      </c>
      <c r="APN77" s="1">
        <f t="shared" si="2951"/>
        <v>8.5000000000000006E-2</v>
      </c>
      <c r="APO77" s="1">
        <f t="shared" si="3802"/>
        <v>2.7542662116040959</v>
      </c>
      <c r="APP77" s="1">
        <f t="shared" si="3803"/>
        <v>4.1313993174061439E-3</v>
      </c>
      <c r="APQ77" s="1">
        <f t="shared" si="3804"/>
        <v>31.559804421506438</v>
      </c>
      <c r="APR77" s="1"/>
      <c r="APS77" s="1"/>
      <c r="APT77" s="2" t="s">
        <v>11</v>
      </c>
      <c r="APU77" s="1" t="s">
        <v>113</v>
      </c>
      <c r="APV77" s="1">
        <v>162</v>
      </c>
      <c r="APW77" s="2">
        <v>12</v>
      </c>
      <c r="APX77" s="1">
        <v>8.6999999999999994E-2</v>
      </c>
      <c r="APY77" s="1">
        <f t="shared" si="3805"/>
        <v>8.199999999999999E-2</v>
      </c>
      <c r="APZ77" s="1">
        <f t="shared" si="3806"/>
        <v>3.140893470790378</v>
      </c>
      <c r="AQA77" s="1">
        <f t="shared" si="3807"/>
        <v>4.7113402061855674E-3</v>
      </c>
      <c r="AQB77" s="1">
        <f t="shared" si="3808"/>
        <v>35.989979192751854</v>
      </c>
      <c r="AQC77" s="1"/>
      <c r="AQD77" s="1"/>
      <c r="AQE77" s="2" t="s">
        <v>11</v>
      </c>
      <c r="AQF77" s="1" t="s">
        <v>114</v>
      </c>
      <c r="AQG77" s="1">
        <v>163</v>
      </c>
      <c r="AQH77" s="2">
        <v>12</v>
      </c>
      <c r="AQI77" s="1">
        <v>0.107</v>
      </c>
      <c r="AQJ77" s="1">
        <f t="shared" si="3809"/>
        <v>9.0999999999999998E-2</v>
      </c>
      <c r="AQK77" s="1">
        <f t="shared" si="3810"/>
        <v>2.8356164383561642</v>
      </c>
      <c r="AQL77" s="1">
        <f t="shared" si="3811"/>
        <v>4.2534246575342462E-3</v>
      </c>
      <c r="AQM77" s="1">
        <f t="shared" si="3812"/>
        <v>32.491957324927206</v>
      </c>
      <c r="AQN77" s="1"/>
      <c r="AQO77" s="1"/>
      <c r="AQP77" s="2" t="s">
        <v>11</v>
      </c>
      <c r="AQQ77" s="1" t="s">
        <v>115</v>
      </c>
      <c r="AQR77" s="1">
        <v>169</v>
      </c>
      <c r="AQS77" s="2">
        <v>12</v>
      </c>
      <c r="AQT77" s="1">
        <v>9.5000000000000001E-2</v>
      </c>
      <c r="AQU77" s="1">
        <f t="shared" si="3813"/>
        <v>0.10300000000000001</v>
      </c>
      <c r="AQV77" s="1">
        <f t="shared" si="3814"/>
        <v>4.0682593856655291</v>
      </c>
      <c r="AQW77" s="1">
        <f t="shared" si="3815"/>
        <v>6.1023890784982935E-3</v>
      </c>
      <c r="AQX77" s="1">
        <f t="shared" si="3816"/>
        <v>46.616216691989678</v>
      </c>
      <c r="AQY77" s="1"/>
      <c r="AQZ77" s="1"/>
      <c r="ARA77" s="2" t="s">
        <v>11</v>
      </c>
      <c r="ARB77" s="1" t="s">
        <v>116</v>
      </c>
      <c r="ARC77" s="1">
        <v>170</v>
      </c>
      <c r="ARD77" s="2">
        <v>12</v>
      </c>
      <c r="ARE77" s="1">
        <v>0.05</v>
      </c>
      <c r="ARF77" s="1">
        <f t="shared" si="3817"/>
        <v>4.4000000000000004E-2</v>
      </c>
      <c r="ARG77" s="1">
        <f t="shared" si="3818"/>
        <v>1.2278911564625854</v>
      </c>
      <c r="ARH77" s="1">
        <f t="shared" si="3819"/>
        <v>1.8418367346938781E-3</v>
      </c>
      <c r="ARI77" s="1">
        <f t="shared" si="3820"/>
        <v>14.069810893946679</v>
      </c>
      <c r="ARJ77" s="1"/>
      <c r="ARK77" s="1"/>
      <c r="ARL77" s="2" t="s">
        <v>11</v>
      </c>
      <c r="ARM77" s="1" t="s">
        <v>117</v>
      </c>
      <c r="ARN77" s="1">
        <v>171</v>
      </c>
      <c r="ARO77" s="2">
        <v>12</v>
      </c>
      <c r="ARP77" s="1">
        <v>5.8000000000000003E-2</v>
      </c>
      <c r="ARQ77" s="1">
        <f t="shared" si="3821"/>
        <v>5.2000000000000005E-2</v>
      </c>
      <c r="ARR77" s="1">
        <f t="shared" si="3822"/>
        <v>1.5924657534246578</v>
      </c>
      <c r="ARS77" s="1">
        <f t="shared" si="3823"/>
        <v>2.3886986301369867E-3</v>
      </c>
      <c r="ART77" s="1">
        <f t="shared" si="3824"/>
        <v>18.247294874506228</v>
      </c>
      <c r="ARU77" s="1"/>
      <c r="ARV77" s="1"/>
      <c r="ARW77" s="2" t="s">
        <v>11</v>
      </c>
      <c r="ARX77" s="1" t="s">
        <v>118</v>
      </c>
      <c r="ARY77" s="1">
        <v>172</v>
      </c>
      <c r="ARZ77" s="2">
        <v>12</v>
      </c>
      <c r="ASA77" s="1">
        <v>7.8E-2</v>
      </c>
      <c r="ASB77" s="1">
        <f t="shared" si="3825"/>
        <v>5.7999999999999996E-2</v>
      </c>
      <c r="ASC77" s="1">
        <f t="shared" si="3826"/>
        <v>1.2135593220338983</v>
      </c>
      <c r="ASD77" s="1">
        <f t="shared" si="3827"/>
        <v>1.8203389830508474E-3</v>
      </c>
      <c r="ASE77" s="1">
        <f t="shared" si="3828"/>
        <v>13.905589334801403</v>
      </c>
      <c r="ASF77" s="1"/>
      <c r="ASG77" s="1"/>
      <c r="ASH77" s="2" t="s">
        <v>11</v>
      </c>
      <c r="ASI77" s="1" t="s">
        <v>119</v>
      </c>
      <c r="ASJ77" s="1">
        <v>173</v>
      </c>
      <c r="ASK77" s="2">
        <v>12</v>
      </c>
      <c r="ASL77" s="1">
        <v>7.1999999999999995E-2</v>
      </c>
      <c r="ASM77" s="1">
        <f t="shared" si="3829"/>
        <v>6.8999999999999992E-2</v>
      </c>
      <c r="ASN77" s="1">
        <f t="shared" si="3830"/>
        <v>2.1301369863013697</v>
      </c>
      <c r="ASO77" s="1">
        <f t="shared" si="3831"/>
        <v>3.1952054794520545E-3</v>
      </c>
      <c r="ASP77" s="1">
        <f t="shared" si="3832"/>
        <v>24.408209488049181</v>
      </c>
      <c r="ASQ77" s="1"/>
      <c r="ASR77" s="1"/>
      <c r="ASS77" s="2" t="s">
        <v>11</v>
      </c>
      <c r="AST77" s="1" t="s">
        <v>120</v>
      </c>
      <c r="ASU77" s="1">
        <v>176</v>
      </c>
      <c r="ASV77" s="2">
        <v>12</v>
      </c>
      <c r="ASW77" s="1">
        <v>8.5999999999999993E-2</v>
      </c>
      <c r="ASX77" s="1">
        <f t="shared" si="3833"/>
        <v>7.8999999999999987E-2</v>
      </c>
      <c r="ASY77" s="1">
        <f t="shared" si="3834"/>
        <v>2.2749140893470785</v>
      </c>
      <c r="ASZ77" s="1">
        <f t="shared" si="3835"/>
        <v>3.4123711340206179E-3</v>
      </c>
      <c r="ATA77" s="1">
        <f t="shared" si="3836"/>
        <v>26.067140290592693</v>
      </c>
      <c r="ATB77" s="1"/>
      <c r="ATC77" s="1"/>
      <c r="ATD77" s="2" t="s">
        <v>11</v>
      </c>
      <c r="ATE77" s="1" t="s">
        <v>121</v>
      </c>
      <c r="ATF77" s="1">
        <v>180</v>
      </c>
      <c r="ATG77" s="2">
        <v>12</v>
      </c>
      <c r="ATH77" s="1">
        <v>0.114</v>
      </c>
      <c r="ATI77" s="1">
        <f t="shared" si="3837"/>
        <v>9.2999999999999999E-2</v>
      </c>
      <c r="ATJ77" s="1">
        <f t="shared" si="3838"/>
        <v>2.1972318339100347</v>
      </c>
      <c r="ATK77" s="1">
        <f t="shared" si="3839"/>
        <v>3.2958477508650522E-3</v>
      </c>
      <c r="ATL77" s="1">
        <f t="shared" si="3840"/>
        <v>25.177016896461243</v>
      </c>
      <c r="ATM77" s="1"/>
      <c r="ATN77" s="1"/>
      <c r="ATO77" s="2" t="s">
        <v>11</v>
      </c>
      <c r="ATP77" s="1" t="s">
        <v>122</v>
      </c>
      <c r="ATQ77" s="1">
        <v>183</v>
      </c>
      <c r="ATR77" s="2">
        <v>12</v>
      </c>
      <c r="ATS77" s="1">
        <v>0.10299999999999999</v>
      </c>
      <c r="ATT77" s="1">
        <f t="shared" si="3841"/>
        <v>0.10199999999999999</v>
      </c>
      <c r="ATU77" s="1">
        <f t="shared" si="3842"/>
        <v>3.2123287671232874</v>
      </c>
      <c r="ATV77" s="1">
        <f t="shared" si="3843"/>
        <v>4.8184931506849316E-3</v>
      </c>
      <c r="ATW77" s="1">
        <f t="shared" si="3844"/>
        <v>36.808521703842658</v>
      </c>
      <c r="ATX77" s="1"/>
      <c r="ATY77" s="1"/>
      <c r="ATZ77" s="2" t="s">
        <v>11</v>
      </c>
      <c r="AUA77" s="1" t="s">
        <v>123</v>
      </c>
      <c r="AUB77" s="1">
        <v>184</v>
      </c>
      <c r="AUC77" s="2">
        <v>12</v>
      </c>
      <c r="AUD77" s="1">
        <v>2.9000000000000001E-2</v>
      </c>
      <c r="AUE77" s="1">
        <f t="shared" si="3845"/>
        <v>1.3000000000000001E-2</v>
      </c>
      <c r="AUF77" s="1">
        <f t="shared" si="3846"/>
        <v>0.15523465703971126</v>
      </c>
      <c r="AUG77" s="1">
        <f t="shared" si="3847"/>
        <v>2.3285198555956688E-4</v>
      </c>
      <c r="AUH77" s="1">
        <f t="shared" si="3848"/>
        <v>1.7787588559784187</v>
      </c>
      <c r="AUI77" s="1"/>
      <c r="AUJ77" s="1"/>
      <c r="AUK77" s="2" t="s">
        <v>11</v>
      </c>
      <c r="AUL77" s="1" t="s">
        <v>124</v>
      </c>
      <c r="AUM77" s="1">
        <v>185</v>
      </c>
      <c r="AUN77" s="2">
        <v>12</v>
      </c>
      <c r="AUO77" s="1">
        <v>4.7E-2</v>
      </c>
      <c r="AUP77" s="1">
        <f t="shared" si="3849"/>
        <v>4.2000000000000003E-2</v>
      </c>
      <c r="AUQ77" s="1">
        <f t="shared" si="3850"/>
        <v>1.3465703971119134</v>
      </c>
      <c r="AUR77" s="1">
        <f t="shared" si="3851"/>
        <v>2.0198555956678702E-3</v>
      </c>
      <c r="AUS77" s="1">
        <f t="shared" si="3852"/>
        <v>15.429698913487208</v>
      </c>
      <c r="AUT77" s="1"/>
      <c r="AUU77" s="1"/>
      <c r="AUV77" s="2" t="s">
        <v>11</v>
      </c>
      <c r="AUW77" s="1" t="s">
        <v>125</v>
      </c>
      <c r="AUX77" s="1">
        <v>186</v>
      </c>
      <c r="AUY77" s="2">
        <v>12</v>
      </c>
      <c r="AUZ77" s="1">
        <v>5.1999999999999998E-2</v>
      </c>
      <c r="AVA77" s="1">
        <f t="shared" si="3002"/>
        <v>4.1999999999999996E-2</v>
      </c>
      <c r="AVB77" s="1">
        <f t="shared" si="3853"/>
        <v>1.3790613718411553</v>
      </c>
      <c r="AVC77" s="1">
        <f t="shared" si="3854"/>
        <v>2.0685920577617331E-3</v>
      </c>
      <c r="AVD77" s="1">
        <f t="shared" si="3855"/>
        <v>15.801997278691994</v>
      </c>
      <c r="AVE77" s="1"/>
      <c r="AVF77" s="1"/>
      <c r="AVG77" s="2" t="s">
        <v>11</v>
      </c>
      <c r="AVH77" s="1" t="s">
        <v>126</v>
      </c>
      <c r="AVI77" s="1">
        <v>187</v>
      </c>
      <c r="AVJ77" s="2">
        <v>12</v>
      </c>
      <c r="AVK77" s="1">
        <v>5.7000000000000002E-2</v>
      </c>
      <c r="AVL77" s="1">
        <f t="shared" si="3856"/>
        <v>4.7E-2</v>
      </c>
      <c r="AVM77" s="1">
        <f t="shared" si="3857"/>
        <v>1.6762589928057556</v>
      </c>
      <c r="AVN77" s="1">
        <f t="shared" si="3858"/>
        <v>2.5143884892086335E-3</v>
      </c>
      <c r="AVO77" s="1">
        <f t="shared" si="3859"/>
        <v>19.207441078083168</v>
      </c>
      <c r="AVP77" s="1"/>
      <c r="AVQ77" s="1"/>
      <c r="AVR77" s="2" t="s">
        <v>11</v>
      </c>
      <c r="AVS77" s="1" t="s">
        <v>127</v>
      </c>
      <c r="AVT77" s="1">
        <v>190</v>
      </c>
      <c r="AVU77" s="2">
        <v>12</v>
      </c>
      <c r="AVV77" s="1">
        <v>7.1999999999999995E-2</v>
      </c>
      <c r="AVW77" s="1">
        <f t="shared" si="3860"/>
        <v>6.0999999999999999E-2</v>
      </c>
      <c r="AVX77" s="1">
        <f t="shared" si="3861"/>
        <v>2.2222222222222223</v>
      </c>
      <c r="AVY77" s="1">
        <f t="shared" si="3862"/>
        <v>3.3333333333333335E-3</v>
      </c>
      <c r="AVZ77" s="1">
        <f t="shared" si="3863"/>
        <v>25.46336966956185</v>
      </c>
      <c r="AWA77" s="1"/>
      <c r="AWB77" s="1"/>
      <c r="AWC77" s="2" t="s">
        <v>11</v>
      </c>
      <c r="AWD77" s="1" t="s">
        <v>128</v>
      </c>
      <c r="AWE77" s="1">
        <v>191</v>
      </c>
      <c r="AWF77" s="2">
        <v>12</v>
      </c>
      <c r="AWG77" s="1">
        <v>7.5999999999999998E-2</v>
      </c>
      <c r="AWH77" s="1">
        <f t="shared" si="3864"/>
        <v>6.3E-2</v>
      </c>
      <c r="AWI77" s="1">
        <f t="shared" si="3865"/>
        <v>2.204301075268817</v>
      </c>
      <c r="AWJ77" s="1">
        <f t="shared" si="3866"/>
        <v>3.3064516129032257E-3</v>
      </c>
      <c r="AWK77" s="1">
        <f t="shared" si="3867"/>
        <v>25.258019914162155</v>
      </c>
      <c r="AWL77" s="1"/>
      <c r="AWM77" s="1"/>
      <c r="AWN77" s="2" t="s">
        <v>11</v>
      </c>
      <c r="AWO77" s="1" t="s">
        <v>129</v>
      </c>
      <c r="AWP77" s="1">
        <v>192</v>
      </c>
      <c r="AWQ77" s="2">
        <v>12</v>
      </c>
      <c r="AWR77" s="1">
        <v>7.6999999999999999E-2</v>
      </c>
      <c r="AWS77" s="1">
        <f t="shared" si="4252"/>
        <v>6.0999999999999999E-2</v>
      </c>
      <c r="AWT77" s="1">
        <f t="shared" si="3868"/>
        <v>2.1142857142857139</v>
      </c>
      <c r="AWU77" s="1">
        <f t="shared" si="3869"/>
        <v>3.1714285714285707E-3</v>
      </c>
      <c r="AWV77" s="1">
        <f t="shared" si="3870"/>
        <v>24.22657742846884</v>
      </c>
      <c r="AWW77" s="1"/>
      <c r="AWX77" s="1"/>
      <c r="AWY77" s="2" t="s">
        <v>11</v>
      </c>
      <c r="AWZ77" s="1" t="s">
        <v>130</v>
      </c>
      <c r="AXA77" s="1">
        <v>193</v>
      </c>
      <c r="AXB77" s="2">
        <v>12</v>
      </c>
      <c r="AXC77" s="1">
        <v>0.08</v>
      </c>
      <c r="AXD77" s="1">
        <f t="shared" si="3871"/>
        <v>6.6000000000000003E-2</v>
      </c>
      <c r="AXE77" s="1">
        <f t="shared" si="3872"/>
        <v>2.2652329749103943</v>
      </c>
      <c r="AXF77" s="1">
        <f t="shared" si="3873"/>
        <v>3.3978494623655917E-3</v>
      </c>
      <c r="AXG77" s="1">
        <f t="shared" si="3874"/>
        <v>25.956209082521113</v>
      </c>
      <c r="AXH77" s="1"/>
      <c r="AXI77" s="1"/>
      <c r="AXJ77" s="2" t="s">
        <v>11</v>
      </c>
      <c r="AXK77" s="1" t="s">
        <v>131</v>
      </c>
      <c r="AXL77" s="1">
        <v>197</v>
      </c>
      <c r="AXM77" s="2">
        <v>12</v>
      </c>
      <c r="AXN77" s="1">
        <v>9.4E-2</v>
      </c>
      <c r="AXO77" s="1">
        <f t="shared" si="3875"/>
        <v>7.4999999999999997E-2</v>
      </c>
      <c r="AXP77" s="1">
        <f t="shared" si="3027"/>
        <v>2.5431654676258995</v>
      </c>
      <c r="AXQ77" s="1">
        <f t="shared" si="3876"/>
        <v>3.8147482014388493E-3</v>
      </c>
      <c r="AXR77" s="1">
        <f t="shared" si="3877"/>
        <v>29.140903094860082</v>
      </c>
      <c r="AXS77" s="1"/>
      <c r="AXT77" s="1"/>
      <c r="AXU77" s="2" t="s">
        <v>11</v>
      </c>
      <c r="AXV77" s="1" t="s">
        <v>132</v>
      </c>
      <c r="AXW77" s="1">
        <v>198</v>
      </c>
      <c r="AXX77" s="2">
        <v>12</v>
      </c>
      <c r="AXY77" s="1">
        <v>3.9E-2</v>
      </c>
      <c r="AXZ77" s="1">
        <f t="shared" si="3878"/>
        <v>2.1999999999999999E-2</v>
      </c>
      <c r="AYA77" s="1">
        <f t="shared" si="3879"/>
        <v>0.60431654676258995</v>
      </c>
      <c r="AYB77" s="1">
        <f t="shared" si="3880"/>
        <v>9.0647482014388498E-4</v>
      </c>
      <c r="AYC77" s="1">
        <f t="shared" si="3881"/>
        <v>6.9245710324420005</v>
      </c>
      <c r="AYD77" s="1"/>
      <c r="AYE77" s="1"/>
      <c r="AYF77" s="2" t="s">
        <v>11</v>
      </c>
      <c r="AYG77" s="1" t="s">
        <v>133</v>
      </c>
      <c r="AYH77" s="1">
        <v>201</v>
      </c>
      <c r="AYI77" s="2">
        <v>12</v>
      </c>
      <c r="AYJ77" s="1">
        <v>0.06</v>
      </c>
      <c r="AYK77" s="1">
        <f t="shared" si="3882"/>
        <v>3.6999999999999998E-2</v>
      </c>
      <c r="AYL77" s="1">
        <f t="shared" si="3883"/>
        <v>1.0892857142857142</v>
      </c>
      <c r="AYM77" s="1">
        <f t="shared" si="3884"/>
        <v>1.6339285714285713E-3</v>
      </c>
      <c r="AYN77" s="1">
        <f t="shared" si="3885"/>
        <v>12.481598168383442</v>
      </c>
      <c r="AYO77" s="1"/>
      <c r="AYP77" s="1"/>
      <c r="AYQ77" s="2" t="s">
        <v>11</v>
      </c>
      <c r="AYR77" s="1" t="s">
        <v>134</v>
      </c>
      <c r="AYS77" s="1">
        <v>204</v>
      </c>
      <c r="AYT77" s="2">
        <v>12</v>
      </c>
      <c r="AYU77" s="1">
        <v>7.4999999999999997E-2</v>
      </c>
      <c r="AYV77" s="1">
        <f t="shared" si="3886"/>
        <v>5.1999999999999998E-2</v>
      </c>
      <c r="AYW77" s="1">
        <f t="shared" si="3039"/>
        <v>1.3107142857142855</v>
      </c>
      <c r="AYX77" s="1">
        <f t="shared" si="3887"/>
        <v>1.9660714285714281E-3</v>
      </c>
      <c r="AYY77" s="1">
        <f t="shared" si="3888"/>
        <v>15.018841074743351</v>
      </c>
      <c r="AYZ77" s="1"/>
      <c r="AZA77" s="1"/>
      <c r="AZB77" s="2" t="s">
        <v>11</v>
      </c>
      <c r="AZC77" s="1" t="s">
        <v>135</v>
      </c>
      <c r="AZD77" s="1">
        <v>205</v>
      </c>
      <c r="AZE77" s="2">
        <v>12</v>
      </c>
      <c r="AZF77" s="1">
        <v>7.3999999999999996E-2</v>
      </c>
      <c r="AZG77" s="1">
        <f t="shared" si="3889"/>
        <v>5.1999999999999998E-2</v>
      </c>
      <c r="AZH77" s="1">
        <f t="shared" si="3890"/>
        <v>1.65</v>
      </c>
      <c r="AZI77" s="1">
        <f t="shared" si="3891"/>
        <v>2.4749999999999998E-3</v>
      </c>
      <c r="AZJ77" s="1">
        <f t="shared" si="3892"/>
        <v>18.90655197964967</v>
      </c>
      <c r="AZK77" s="1"/>
      <c r="AZL77" s="1"/>
      <c r="AZM77" s="2" t="s">
        <v>11</v>
      </c>
      <c r="AZN77" s="1" t="s">
        <v>136</v>
      </c>
      <c r="AZO77" s="1">
        <v>208</v>
      </c>
      <c r="AZP77" s="2">
        <v>12</v>
      </c>
      <c r="AZQ77" s="1">
        <v>0.08</v>
      </c>
      <c r="AZR77" s="1">
        <f t="shared" si="3893"/>
        <v>5.8999999999999997E-2</v>
      </c>
      <c r="AZS77" s="1">
        <f t="shared" si="3894"/>
        <v>1.9</v>
      </c>
      <c r="AZT77" s="1">
        <f t="shared" si="3895"/>
        <v>2.8500000000000001E-3</v>
      </c>
      <c r="AZU77" s="1">
        <f t="shared" si="3896"/>
        <v>21.771181067475382</v>
      </c>
      <c r="AZV77" s="1"/>
      <c r="AZW77" s="1"/>
      <c r="AZX77" s="2" t="s">
        <v>11</v>
      </c>
      <c r="AZY77" s="1" t="s">
        <v>137</v>
      </c>
      <c r="AZZ77" s="1">
        <v>211</v>
      </c>
      <c r="BAA77" s="2">
        <v>12</v>
      </c>
      <c r="BAB77" s="1">
        <v>8.8999999999999996E-2</v>
      </c>
      <c r="BAC77" s="1">
        <f t="shared" si="3897"/>
        <v>6.5000000000000002E-2</v>
      </c>
      <c r="BAD77" s="1">
        <f t="shared" si="3898"/>
        <v>2.0496453900709222</v>
      </c>
      <c r="BAE77" s="1">
        <f t="shared" si="3899"/>
        <v>3.0744680851063832E-3</v>
      </c>
      <c r="BAF77" s="1">
        <f t="shared" si="3900"/>
        <v>23.485895216500133</v>
      </c>
      <c r="BAG77" s="1"/>
      <c r="BAH77" s="1"/>
      <c r="BAI77" s="2" t="s">
        <v>11</v>
      </c>
      <c r="BAJ77" s="1" t="s">
        <v>138</v>
      </c>
      <c r="BAK77" s="1">
        <v>212</v>
      </c>
      <c r="BAL77" s="2">
        <v>12</v>
      </c>
      <c r="BAM77" s="1">
        <v>2.1999999999999999E-2</v>
      </c>
      <c r="BAN77" s="1">
        <f t="shared" si="3901"/>
        <v>1.1999999999999999E-2</v>
      </c>
      <c r="BAO77" s="1">
        <f t="shared" si="3902"/>
        <v>1.4089347079037802</v>
      </c>
      <c r="BAP77" s="1">
        <f t="shared" si="3903"/>
        <v>2.1134020618556702E-3</v>
      </c>
      <c r="BAQ77" s="1">
        <f t="shared" si="3904"/>
        <v>16.144301388433544</v>
      </c>
      <c r="BAR77" s="1"/>
      <c r="BAS77" s="1"/>
      <c r="BAT77" s="2" t="s">
        <v>11</v>
      </c>
      <c r="BAU77" s="1" t="s">
        <v>139</v>
      </c>
      <c r="BAV77" s="1">
        <v>213</v>
      </c>
      <c r="BAW77" s="2">
        <v>12</v>
      </c>
      <c r="BAX77" s="1">
        <v>1.7999999999999999E-2</v>
      </c>
      <c r="BAY77" s="1">
        <f t="shared" si="3905"/>
        <v>1.6999999999999998E-2</v>
      </c>
      <c r="BAZ77" s="1">
        <f t="shared" si="3906"/>
        <v>1.7222222222222219</v>
      </c>
      <c r="BBA77" s="1">
        <f t="shared" si="3907"/>
        <v>2.5833333333333329E-3</v>
      </c>
      <c r="BBB77" s="1">
        <f t="shared" si="3908"/>
        <v>19.734111493910429</v>
      </c>
      <c r="BBC77" s="1"/>
      <c r="BBD77" s="1"/>
      <c r="BBE77" s="2" t="s">
        <v>11</v>
      </c>
      <c r="BBF77" s="1" t="s">
        <v>140</v>
      </c>
      <c r="BBG77" s="1">
        <v>214</v>
      </c>
      <c r="BBH77" s="2">
        <v>12</v>
      </c>
      <c r="BBI77" s="1">
        <v>3.2000000000000001E-2</v>
      </c>
      <c r="BBJ77" s="1">
        <f t="shared" si="3909"/>
        <v>2.7E-2</v>
      </c>
      <c r="BBK77" s="1">
        <f t="shared" si="3910"/>
        <v>1.749128919860627</v>
      </c>
      <c r="BBL77" s="1">
        <f t="shared" si="3911"/>
        <v>2.6236933797909407E-3</v>
      </c>
      <c r="BBM77" s="1">
        <f t="shared" si="3912"/>
        <v>20.042422328759656</v>
      </c>
      <c r="BBN77" s="1"/>
      <c r="BBO77" s="1"/>
      <c r="BBP77" s="2" t="s">
        <v>11</v>
      </c>
      <c r="BBQ77" s="1" t="s">
        <v>141</v>
      </c>
      <c r="BBR77" s="1">
        <v>215</v>
      </c>
      <c r="BBS77" s="2">
        <v>12</v>
      </c>
      <c r="BBT77" s="1">
        <v>4.1000000000000002E-2</v>
      </c>
      <c r="BBU77" s="1">
        <f t="shared" si="3913"/>
        <v>3.3000000000000002E-2</v>
      </c>
      <c r="BBV77" s="1">
        <f t="shared" si="3914"/>
        <v>1.8636363636363635</v>
      </c>
      <c r="BBW77" s="1">
        <f t="shared" si="3915"/>
        <v>2.7954545454545454E-3</v>
      </c>
      <c r="BBX77" s="1">
        <f t="shared" si="3916"/>
        <v>21.354507745609823</v>
      </c>
      <c r="BBY77" s="1"/>
      <c r="BBZ77" s="1"/>
      <c r="BCA77" s="2" t="s">
        <v>11</v>
      </c>
      <c r="BCB77" s="1" t="s">
        <v>142</v>
      </c>
      <c r="BCC77" s="1">
        <v>225</v>
      </c>
      <c r="BCD77" s="2">
        <v>12</v>
      </c>
      <c r="BCE77" s="1">
        <v>5.3999999999999999E-2</v>
      </c>
      <c r="BCF77" s="1">
        <f t="shared" si="3917"/>
        <v>4.7E-2</v>
      </c>
      <c r="BCG77" s="1">
        <f t="shared" si="3918"/>
        <v>2.3170731707317076</v>
      </c>
      <c r="BCH77" s="1">
        <f t="shared" si="3919"/>
        <v>3.4756097560975615E-3</v>
      </c>
      <c r="BCI77" s="1">
        <f t="shared" si="3920"/>
        <v>26.550220813994372</v>
      </c>
      <c r="BCJ77" s="1"/>
      <c r="BCK77" s="1"/>
      <c r="BCL77" s="2" t="s">
        <v>11</v>
      </c>
      <c r="BCM77" s="1" t="s">
        <v>143</v>
      </c>
      <c r="BCN77" s="1">
        <v>226</v>
      </c>
      <c r="BCO77" s="2">
        <v>12</v>
      </c>
      <c r="BCP77" s="1">
        <v>2.4E-2</v>
      </c>
      <c r="BCQ77" s="1">
        <f t="shared" si="3073"/>
        <v>6.0000000000000019E-3</v>
      </c>
      <c r="BCR77" s="1">
        <f t="shared" si="3921"/>
        <v>0.68918918918918926</v>
      </c>
      <c r="BCS77" s="1">
        <f t="shared" si="3922"/>
        <v>1.0337837837837839E-3</v>
      </c>
      <c r="BCT77" s="1">
        <f t="shared" si="3923"/>
        <v>7.8970855934654667</v>
      </c>
      <c r="BCU77" s="1"/>
      <c r="BCV77" s="1"/>
      <c r="BCW77" s="2" t="s">
        <v>11</v>
      </c>
      <c r="BCX77" s="1" t="s">
        <v>144</v>
      </c>
      <c r="BCY77" s="1">
        <v>232</v>
      </c>
      <c r="BCZ77" s="2">
        <v>12</v>
      </c>
      <c r="BDA77" s="1">
        <v>6.4000000000000001E-2</v>
      </c>
      <c r="BDB77" s="1">
        <f t="shared" si="3924"/>
        <v>0.04</v>
      </c>
      <c r="BDC77" s="1">
        <f t="shared" si="3925"/>
        <v>1.9054054054054055</v>
      </c>
      <c r="BDD77" s="1">
        <f t="shared" si="3926"/>
        <v>2.8581081081081082E-3</v>
      </c>
      <c r="BDE77" s="1">
        <f t="shared" si="3927"/>
        <v>21.833118993698641</v>
      </c>
      <c r="BDF77" s="1"/>
      <c r="BDG77" s="1"/>
      <c r="BDH77" s="2" t="s">
        <v>11</v>
      </c>
      <c r="BDI77" s="1" t="s">
        <v>145</v>
      </c>
      <c r="BDJ77" s="1">
        <v>233</v>
      </c>
      <c r="BDK77" s="2">
        <v>12</v>
      </c>
      <c r="BDL77" s="1">
        <v>6.2E-2</v>
      </c>
      <c r="BDM77" s="1">
        <f t="shared" si="3928"/>
        <v>2.4E-2</v>
      </c>
      <c r="BDN77" s="1">
        <f t="shared" si="3929"/>
        <v>1.4087837837837838</v>
      </c>
      <c r="BDO77" s="1">
        <f t="shared" si="3930"/>
        <v>2.1131756756756757E-3</v>
      </c>
      <c r="BDP77" s="1">
        <f t="shared" si="3931"/>
        <v>16.142572021936761</v>
      </c>
      <c r="BDQ77" s="1"/>
      <c r="BDR77" s="1"/>
      <c r="BDS77" s="2" t="s">
        <v>11</v>
      </c>
      <c r="BDT77" s="1" t="s">
        <v>146</v>
      </c>
      <c r="BDU77" s="1">
        <v>234</v>
      </c>
      <c r="BDV77" s="2">
        <v>12</v>
      </c>
      <c r="BDW77" s="1">
        <v>6.8000000000000005E-2</v>
      </c>
      <c r="BDX77" s="1">
        <f t="shared" si="3932"/>
        <v>3.3000000000000002E-2</v>
      </c>
      <c r="BDY77" s="1">
        <f t="shared" si="3933"/>
        <v>1.6915254237288135</v>
      </c>
      <c r="BDZ77" s="1">
        <f t="shared" si="3934"/>
        <v>2.5372881355932202E-3</v>
      </c>
      <c r="BEA77" s="1">
        <f t="shared" si="3935"/>
        <v>19.382371726441061</v>
      </c>
      <c r="BEB77" s="1"/>
      <c r="BEC77" s="1"/>
      <c r="BED77" s="2" t="s">
        <v>11</v>
      </c>
      <c r="BEE77" s="1" t="s">
        <v>147</v>
      </c>
      <c r="BEF77" s="1">
        <v>236</v>
      </c>
      <c r="BEG77" s="2">
        <v>12</v>
      </c>
      <c r="BEH77" s="1">
        <v>7.4999999999999997E-2</v>
      </c>
      <c r="BEI77" s="1">
        <f t="shared" si="3936"/>
        <v>1.6999999999999994E-2</v>
      </c>
      <c r="BEJ77" s="1">
        <f t="shared" si="3937"/>
        <v>1.1559322033898303</v>
      </c>
      <c r="BEK77" s="1">
        <f t="shared" si="3938"/>
        <v>1.7338983050847454E-3</v>
      </c>
      <c r="BEL77" s="1">
        <f t="shared" si="3939"/>
        <v>13.245268053539881</v>
      </c>
      <c r="BEM77" s="1"/>
      <c r="BEN77" s="1"/>
      <c r="BEO77" s="2" t="s">
        <v>11</v>
      </c>
      <c r="BEP77" s="4" t="s">
        <v>148</v>
      </c>
      <c r="BEQ77" s="4">
        <v>239</v>
      </c>
      <c r="BER77" s="2">
        <v>12</v>
      </c>
      <c r="BES77" s="1">
        <v>8.7999999999999995E-2</v>
      </c>
      <c r="BET77" s="1">
        <f t="shared" si="3940"/>
        <v>2.0999999999999991E-2</v>
      </c>
      <c r="BEU77" s="1">
        <f t="shared" si="3941"/>
        <v>1.3355704697986572</v>
      </c>
      <c r="BEV77" s="1">
        <f t="shared" si="3942"/>
        <v>2.0033557046979858E-3</v>
      </c>
      <c r="BEW77" s="1">
        <f t="shared" si="3943"/>
        <v>15.30365606650512</v>
      </c>
      <c r="BEX77" s="1"/>
      <c r="BEY77" s="1"/>
      <c r="BEZ77" s="2" t="s">
        <v>11</v>
      </c>
      <c r="BFA77" s="4" t="s">
        <v>149</v>
      </c>
      <c r="BFB77" s="4">
        <v>240</v>
      </c>
      <c r="BFC77" s="2">
        <v>12</v>
      </c>
      <c r="BFD77" s="1">
        <v>2E-3</v>
      </c>
      <c r="BFE77" s="1">
        <f t="shared" si="3944"/>
        <v>2.5000000000000001E-2</v>
      </c>
      <c r="BFF77" s="1">
        <f t="shared" si="3945"/>
        <v>3.1010452961672472</v>
      </c>
      <c r="BFG77" s="1">
        <f t="shared" si="3946"/>
        <v>4.6515679442508708E-3</v>
      </c>
      <c r="BFH77" s="1">
        <f t="shared" si="3947"/>
        <v>35.533378232263139</v>
      </c>
      <c r="BFI77" s="1"/>
      <c r="BFJ77" s="1"/>
      <c r="BFK77" s="2" t="s">
        <v>11</v>
      </c>
      <c r="BFL77" s="4" t="s">
        <v>150</v>
      </c>
      <c r="BFM77" s="4">
        <v>241</v>
      </c>
      <c r="BFN77" s="2">
        <v>12</v>
      </c>
      <c r="BFO77" s="1">
        <v>1.0999999999999999E-2</v>
      </c>
      <c r="BFP77" s="1">
        <f t="shared" si="3948"/>
        <v>2.8000000000000001E-2</v>
      </c>
      <c r="BFQ77" s="1">
        <f t="shared" si="3949"/>
        <v>3.2164948453608249</v>
      </c>
      <c r="BFR77" s="1">
        <f t="shared" si="3950"/>
        <v>4.8247422680412376E-3</v>
      </c>
      <c r="BFS77" s="1">
        <f t="shared" si="3951"/>
        <v>36.856258779448289</v>
      </c>
      <c r="BFT77" s="1"/>
      <c r="BFU77" s="1"/>
      <c r="BFV77" s="2" t="s">
        <v>11</v>
      </c>
      <c r="BFW77" s="4" t="s">
        <v>151</v>
      </c>
      <c r="BFX77" s="4">
        <v>243</v>
      </c>
      <c r="BFY77" s="2">
        <v>12</v>
      </c>
      <c r="BFZ77" s="1">
        <v>4.4999999999999998E-2</v>
      </c>
      <c r="BGA77" s="1">
        <f t="shared" si="3952"/>
        <v>3.9E-2</v>
      </c>
      <c r="BGB77" s="1">
        <f t="shared" si="3953"/>
        <v>2.6124567474048441</v>
      </c>
      <c r="BGC77" s="1">
        <f t="shared" si="3954"/>
        <v>3.9186851211072665E-3</v>
      </c>
      <c r="BGD77" s="1">
        <f t="shared" si="3955"/>
        <v>29.934878357209822</v>
      </c>
      <c r="BGE77" s="1"/>
      <c r="BGF77" s="1"/>
      <c r="BGG77" s="2" t="s">
        <v>11</v>
      </c>
      <c r="BGH77" s="4" t="s">
        <v>152</v>
      </c>
      <c r="BGI77" s="4">
        <v>246</v>
      </c>
      <c r="BGJ77" s="2">
        <v>12</v>
      </c>
      <c r="BGK77" s="1">
        <v>5.3999999999999999E-2</v>
      </c>
      <c r="BGL77" s="1">
        <f t="shared" si="3956"/>
        <v>4.2999999999999997E-2</v>
      </c>
      <c r="BGM77" s="1">
        <f t="shared" si="3957"/>
        <v>2.6089965397923875</v>
      </c>
      <c r="BGN77" s="1">
        <f t="shared" si="3958"/>
        <v>3.9134948096885818E-3</v>
      </c>
      <c r="BGO77" s="1">
        <f t="shared" si="3959"/>
        <v>29.895229511703587</v>
      </c>
      <c r="BGP77" s="1"/>
      <c r="BGQ77" s="1"/>
      <c r="BGR77" s="2" t="s">
        <v>11</v>
      </c>
      <c r="BGS77" s="4" t="s">
        <v>153</v>
      </c>
      <c r="BGT77" s="4">
        <v>249</v>
      </c>
      <c r="BGU77" s="2">
        <v>12</v>
      </c>
      <c r="BGV77" s="1">
        <v>5.6000000000000001E-2</v>
      </c>
      <c r="BGW77" s="1">
        <f t="shared" si="3960"/>
        <v>4.7E-2</v>
      </c>
      <c r="BGX77" s="1">
        <f t="shared" si="3961"/>
        <v>2.8591065292096216</v>
      </c>
      <c r="BGY77" s="1">
        <f t="shared" si="3962"/>
        <v>4.2886597938144328E-3</v>
      </c>
      <c r="BGZ77" s="1">
        <f t="shared" si="3963"/>
        <v>32.76111891506514</v>
      </c>
      <c r="BHA77" s="1"/>
      <c r="BHB77" s="1"/>
      <c r="BHC77" s="2" t="s">
        <v>11</v>
      </c>
      <c r="BHD77" s="4" t="s">
        <v>154</v>
      </c>
      <c r="BHE77" s="4">
        <v>253</v>
      </c>
      <c r="BHF77" s="2">
        <v>12</v>
      </c>
      <c r="BHG77" s="1">
        <v>9.2999999999999999E-2</v>
      </c>
      <c r="BHH77" s="1">
        <f t="shared" si="3964"/>
        <v>8.4999999999999992E-2</v>
      </c>
      <c r="BHI77" s="1">
        <f t="shared" si="3407"/>
        <v>4.1418685121107268</v>
      </c>
      <c r="BHJ77" s="1">
        <f t="shared" si="3965"/>
        <v>6.2128027681660905E-3</v>
      </c>
      <c r="BHK77" s="1">
        <f t="shared" si="3966"/>
        <v>47.459668070967098</v>
      </c>
      <c r="BHL77" s="1"/>
      <c r="BHM77" s="1"/>
      <c r="BHN77" s="2" t="s">
        <v>11</v>
      </c>
      <c r="BHO77" s="4" t="s">
        <v>155</v>
      </c>
      <c r="BHP77" s="4">
        <v>254</v>
      </c>
      <c r="BHQ77" s="2">
        <v>12</v>
      </c>
      <c r="BHR77" s="1">
        <v>5.2999999999999999E-2</v>
      </c>
      <c r="BHS77" s="1">
        <f t="shared" si="3967"/>
        <v>3.1E-2</v>
      </c>
      <c r="BHT77" s="1">
        <f t="shared" si="3968"/>
        <v>0.97938144329896903</v>
      </c>
      <c r="BHU77" s="1">
        <f t="shared" si="3969"/>
        <v>1.4690721649484536E-3</v>
      </c>
      <c r="BHV77" s="1">
        <f t="shared" si="3970"/>
        <v>11.222258282203805</v>
      </c>
      <c r="BHW77" s="1"/>
      <c r="BHX77" s="1"/>
      <c r="BHY77" s="2" t="s">
        <v>11</v>
      </c>
      <c r="BHZ77" s="4" t="s">
        <v>156</v>
      </c>
      <c r="BIA77" s="4">
        <v>260</v>
      </c>
      <c r="BIB77" s="2">
        <v>12</v>
      </c>
      <c r="BIC77" s="1">
        <v>7.6999999999999999E-2</v>
      </c>
      <c r="BID77" s="1">
        <f t="shared" si="3971"/>
        <v>4.5999999999999999E-2</v>
      </c>
      <c r="BIE77" s="1">
        <f t="shared" si="3972"/>
        <v>1.3412162162162162</v>
      </c>
      <c r="BIF77" s="1">
        <f t="shared" si="3973"/>
        <v>2.0118243243243245E-3</v>
      </c>
      <c r="BIG77" s="1">
        <f t="shared" si="3974"/>
        <v>15.368347944146029</v>
      </c>
      <c r="BIH77" s="1"/>
      <c r="BII77" s="1"/>
      <c r="BIJ77" s="2" t="s">
        <v>11</v>
      </c>
      <c r="BIK77" s="4" t="s">
        <v>157</v>
      </c>
      <c r="BIL77" s="4">
        <v>267</v>
      </c>
      <c r="BIM77" s="2">
        <v>12</v>
      </c>
      <c r="BIN77" s="1">
        <v>7.4999999999999997E-2</v>
      </c>
      <c r="BIO77" s="1">
        <f t="shared" si="3975"/>
        <v>4.3999999999999997E-2</v>
      </c>
      <c r="BIP77" s="1">
        <f t="shared" si="3976"/>
        <v>2.0966666666666667</v>
      </c>
      <c r="BIQ77" s="1">
        <f t="shared" si="3977"/>
        <v>3.1450000000000002E-3</v>
      </c>
      <c r="BIR77" s="1">
        <f t="shared" si="3978"/>
        <v>24.024689283231606</v>
      </c>
      <c r="BIS77" s="1"/>
      <c r="BIT77" s="1"/>
      <c r="BIU77" s="2" t="s">
        <v>11</v>
      </c>
      <c r="BIV77" s="4" t="s">
        <v>158</v>
      </c>
      <c r="BIW77" s="4">
        <v>268</v>
      </c>
      <c r="BIX77" s="2">
        <v>12</v>
      </c>
      <c r="BIY77" s="1">
        <v>3.7999999999999999E-2</v>
      </c>
      <c r="BIZ77" s="1">
        <f t="shared" si="3979"/>
        <v>8.9999999999999976E-3</v>
      </c>
      <c r="BJA77" s="1">
        <f t="shared" si="3980"/>
        <v>0.30169491525423725</v>
      </c>
      <c r="BJB77" s="1">
        <f t="shared" si="3981"/>
        <v>4.525423728813559E-4</v>
      </c>
      <c r="BJC77" s="1">
        <f t="shared" si="3982"/>
        <v>3.4569761195456001</v>
      </c>
      <c r="BJD77" s="1"/>
      <c r="BJE77" s="1"/>
      <c r="BJF77" s="2" t="s">
        <v>11</v>
      </c>
      <c r="BJG77" s="4" t="s">
        <v>159</v>
      </c>
      <c r="BJH77" s="4">
        <v>274</v>
      </c>
      <c r="BJI77" s="2">
        <v>12</v>
      </c>
      <c r="BJJ77" s="1">
        <v>4.3999999999999997E-2</v>
      </c>
      <c r="BJK77" s="1">
        <f t="shared" si="3983"/>
        <v>3.3000000000000002E-2</v>
      </c>
      <c r="BJL77" s="1">
        <f t="shared" si="3984"/>
        <v>1.8040540540540542</v>
      </c>
      <c r="BJM77" s="1">
        <f t="shared" si="3985"/>
        <v>2.7060810810810815E-3</v>
      </c>
      <c r="BJN77" s="1">
        <f t="shared" si="3986"/>
        <v>20.671782877012546</v>
      </c>
      <c r="BJO77" s="1"/>
      <c r="BJP77" s="1"/>
      <c r="BJQ77" s="2" t="s">
        <v>11</v>
      </c>
      <c r="BJR77" s="4" t="s">
        <v>160</v>
      </c>
      <c r="BJS77" s="4">
        <v>281</v>
      </c>
      <c r="BJT77" s="2">
        <v>12</v>
      </c>
      <c r="BJU77" s="1">
        <v>7.6999999999999999E-2</v>
      </c>
      <c r="BJV77" s="1">
        <f t="shared" si="3987"/>
        <v>3.9E-2</v>
      </c>
      <c r="BJW77" s="1">
        <f t="shared" si="3988"/>
        <v>1.5266666666666668</v>
      </c>
      <c r="BJX77" s="1">
        <f t="shared" si="3989"/>
        <v>2.2900000000000004E-3</v>
      </c>
      <c r="BJY77" s="1">
        <f t="shared" si="3990"/>
        <v>17.493334962988992</v>
      </c>
      <c r="BJZ77" s="1"/>
      <c r="BKA77" s="1"/>
      <c r="BKB77" s="2" t="s">
        <v>11</v>
      </c>
      <c r="BKC77" s="4" t="s">
        <v>161</v>
      </c>
      <c r="BKD77" s="4">
        <v>282</v>
      </c>
      <c r="BKE77" s="2">
        <v>12</v>
      </c>
      <c r="BKF77" s="1">
        <v>3.2000000000000001E-2</v>
      </c>
      <c r="BKG77" s="1">
        <f t="shared" si="3991"/>
        <v>1.0999999999999999E-2</v>
      </c>
      <c r="BKH77" s="1">
        <f t="shared" si="3992"/>
        <v>0.34782608695652173</v>
      </c>
      <c r="BKI77" s="1">
        <f t="shared" si="3993"/>
        <v>5.2173913043478256E-4</v>
      </c>
      <c r="BKJ77" s="1">
        <f t="shared" si="3994"/>
        <v>3.9855709048009849</v>
      </c>
      <c r="BKK77" s="1"/>
      <c r="BKL77" s="1"/>
      <c r="BKM77" s="2" t="s">
        <v>11</v>
      </c>
      <c r="BKN77" s="4" t="s">
        <v>162</v>
      </c>
      <c r="BKO77" s="4">
        <v>289</v>
      </c>
      <c r="BKP77" s="2">
        <v>12</v>
      </c>
      <c r="BKQ77" s="1">
        <v>5.6000000000000001E-2</v>
      </c>
      <c r="BKR77" s="1">
        <f t="shared" si="3995"/>
        <v>0.04</v>
      </c>
      <c r="BKS77" s="1">
        <f t="shared" si="3996"/>
        <v>1.510791366906475</v>
      </c>
      <c r="BKT77" s="1">
        <f t="shared" si="3997"/>
        <v>2.2661870503597123E-3</v>
      </c>
      <c r="BKU77" s="1">
        <f t="shared" si="3998"/>
        <v>17.311427581104997</v>
      </c>
      <c r="BKV77" s="1"/>
      <c r="BKW77" s="1"/>
      <c r="BKX77" s="2" t="s">
        <v>11</v>
      </c>
      <c r="BKY77" s="4" t="s">
        <v>163</v>
      </c>
      <c r="BKZ77" s="4">
        <v>296</v>
      </c>
      <c r="BLA77" s="2">
        <v>12</v>
      </c>
      <c r="BLB77" s="1">
        <v>7.0999999999999994E-2</v>
      </c>
      <c r="BLC77" s="1">
        <f t="shared" si="3999"/>
        <v>5.099999999999999E-2</v>
      </c>
      <c r="BLD77" s="1">
        <f t="shared" si="4000"/>
        <v>1.6449275362318836</v>
      </c>
      <c r="BLE77" s="1">
        <f t="shared" si="4001"/>
        <v>2.4673913043478254E-3</v>
      </c>
      <c r="BLF77" s="1">
        <f t="shared" si="4002"/>
        <v>18.848429070621322</v>
      </c>
      <c r="BLG77" s="1"/>
      <c r="BLH77" s="1"/>
      <c r="BLI77" s="2" t="s">
        <v>11</v>
      </c>
      <c r="BLJ77" s="4" t="s">
        <v>164</v>
      </c>
      <c r="BLK77" s="4">
        <v>303</v>
      </c>
      <c r="BLL77" s="2">
        <v>12</v>
      </c>
      <c r="BLM77" s="1">
        <v>5.8999999999999997E-2</v>
      </c>
      <c r="BLN77" s="1">
        <f t="shared" si="4003"/>
        <v>4.8000000000000001E-2</v>
      </c>
      <c r="BLO77" s="1">
        <f t="shared" si="4004"/>
        <v>1.8542372881355933</v>
      </c>
      <c r="BLP77" s="1">
        <f t="shared" si="4005"/>
        <v>2.7813559322033901E-3</v>
      </c>
      <c r="BLQ77" s="1">
        <f t="shared" si="4006"/>
        <v>21.246808285297117</v>
      </c>
      <c r="BLR77" s="1"/>
      <c r="BLS77" s="1"/>
      <c r="BLT77" s="2" t="s">
        <v>11</v>
      </c>
      <c r="BLU77" s="4" t="s">
        <v>165</v>
      </c>
      <c r="BLV77" s="4">
        <v>310</v>
      </c>
      <c r="BLW77" s="2">
        <v>12</v>
      </c>
      <c r="BLX77" s="1">
        <v>7.0999999999999994E-2</v>
      </c>
      <c r="BLY77" s="1">
        <f t="shared" si="4007"/>
        <v>5.8999999999999997E-2</v>
      </c>
      <c r="BLZ77" s="1">
        <f t="shared" si="4008"/>
        <v>2.3959044368600684</v>
      </c>
      <c r="BMA77" s="1">
        <f t="shared" si="4009"/>
        <v>3.5938566552901024E-3</v>
      </c>
      <c r="BMB77" s="1">
        <f t="shared" si="4010"/>
        <v>27.453510165920097</v>
      </c>
      <c r="BMC77" s="1"/>
      <c r="BMD77" s="1"/>
      <c r="BME77" s="2" t="s">
        <v>11</v>
      </c>
      <c r="BMF77" s="4" t="s">
        <v>166</v>
      </c>
      <c r="BMG77" s="4">
        <v>311</v>
      </c>
      <c r="BMH77" s="2">
        <v>12</v>
      </c>
      <c r="BMI77" s="1">
        <v>3.7999999999999999E-2</v>
      </c>
      <c r="BMJ77" s="1">
        <f t="shared" si="4011"/>
        <v>2.7999999999999997E-2</v>
      </c>
      <c r="BMK77" s="1">
        <f t="shared" si="4012"/>
        <v>0.73758865248226946</v>
      </c>
      <c r="BML77" s="1">
        <f t="shared" si="4013"/>
        <v>1.1063829787234041E-3</v>
      </c>
      <c r="BMM77" s="1">
        <f t="shared" si="4014"/>
        <v>8.4516716350035068</v>
      </c>
      <c r="BMN77" s="1"/>
      <c r="BMO77" s="1"/>
      <c r="BMP77" s="2" t="s">
        <v>11</v>
      </c>
      <c r="BMQ77" s="4" t="s">
        <v>167</v>
      </c>
      <c r="BMR77" s="4">
        <v>317</v>
      </c>
      <c r="BMS77" s="2">
        <v>12</v>
      </c>
      <c r="BMT77" s="1">
        <v>6.4000000000000001E-2</v>
      </c>
      <c r="BMU77" s="4">
        <f t="shared" si="4015"/>
        <v>5.3999999999999999E-2</v>
      </c>
      <c r="BMV77" s="1">
        <f t="shared" si="4016"/>
        <v>1.8581560283687943</v>
      </c>
      <c r="BMW77" s="1">
        <f t="shared" si="4017"/>
        <v>2.7872340425531914E-3</v>
      </c>
      <c r="BMX77" s="1">
        <f t="shared" si="4018"/>
        <v>21.291711234335757</v>
      </c>
      <c r="BMY77" s="1"/>
      <c r="BMZ77" s="1"/>
      <c r="BNA77" s="2" t="s">
        <v>11</v>
      </c>
      <c r="BNB77" s="4" t="s">
        <v>168</v>
      </c>
      <c r="BNC77" s="4">
        <v>324</v>
      </c>
      <c r="BND77" s="2">
        <v>12</v>
      </c>
      <c r="BNE77" s="1">
        <v>8.5000000000000006E-2</v>
      </c>
      <c r="BNF77" s="1">
        <f t="shared" si="4019"/>
        <v>7.2000000000000008E-2</v>
      </c>
      <c r="BNG77" s="1">
        <f t="shared" si="4020"/>
        <v>2.4785714285714286</v>
      </c>
      <c r="BNH77" s="1">
        <f t="shared" si="4021"/>
        <v>3.717857142857143E-3</v>
      </c>
      <c r="BNI77" s="1">
        <f t="shared" si="4022"/>
        <v>28.400751242157735</v>
      </c>
      <c r="BNJ77" s="1"/>
      <c r="BNK77" s="1"/>
      <c r="BNL77" s="2" t="s">
        <v>11</v>
      </c>
      <c r="BNM77" s="4" t="s">
        <v>169</v>
      </c>
      <c r="BNN77" s="4">
        <v>325</v>
      </c>
      <c r="BNO77" s="2">
        <v>12</v>
      </c>
      <c r="BNP77" s="1">
        <v>2.1999999999999999E-2</v>
      </c>
      <c r="BNQ77" s="1">
        <f t="shared" si="4023"/>
        <v>2.9999999999999992E-3</v>
      </c>
      <c r="BNR77" s="1">
        <f t="shared" si="4024"/>
        <v>0.19930069930069927</v>
      </c>
      <c r="BNS77" s="1">
        <f t="shared" si="4025"/>
        <v>2.9895104895104893E-4</v>
      </c>
      <c r="BNT77" s="1">
        <f t="shared" si="4026"/>
        <v>2.2836903217631517</v>
      </c>
      <c r="BNU77" s="1"/>
      <c r="BNV77" s="1"/>
      <c r="BNW77" s="2" t="s">
        <v>11</v>
      </c>
      <c r="BNX77" s="4" t="s">
        <v>170</v>
      </c>
      <c r="BNY77" s="4">
        <v>338</v>
      </c>
      <c r="BNZ77" s="2">
        <v>12</v>
      </c>
      <c r="BOA77" s="1">
        <v>8.2000000000000003E-2</v>
      </c>
      <c r="BOB77" s="1">
        <f t="shared" si="4027"/>
        <v>7.2000000000000008E-2</v>
      </c>
      <c r="BOC77" s="1">
        <f t="shared" si="4028"/>
        <v>2.4519230769230775</v>
      </c>
      <c r="BOD77" s="1">
        <f t="shared" si="4029"/>
        <v>3.6778846153846163E-3</v>
      </c>
      <c r="BOE77" s="1">
        <f t="shared" si="4030"/>
        <v>28.095400669059835</v>
      </c>
      <c r="BOF77" s="1"/>
      <c r="BOG77" s="1"/>
      <c r="BOH77" s="2" t="s">
        <v>11</v>
      </c>
      <c r="BOI77" s="4" t="s">
        <v>171</v>
      </c>
      <c r="BOJ77" s="4">
        <v>339</v>
      </c>
      <c r="BOK77" s="2">
        <v>12</v>
      </c>
      <c r="BOL77" s="1">
        <v>4.1000000000000002E-2</v>
      </c>
      <c r="BOM77" s="1">
        <f t="shared" si="4031"/>
        <v>3.6000000000000004E-2</v>
      </c>
      <c r="BON77" s="1">
        <f t="shared" si="4032"/>
        <v>1.2964169381107491</v>
      </c>
      <c r="BOO77" s="1">
        <f t="shared" si="4033"/>
        <v>1.9446254071661237E-3</v>
      </c>
      <c r="BOP77" s="1">
        <f t="shared" si="4034"/>
        <v>14.855014683447971</v>
      </c>
      <c r="BOQ77" s="1"/>
      <c r="BOR77" s="1"/>
      <c r="BOS77" s="2" t="s">
        <v>11</v>
      </c>
      <c r="BOT77" s="4" t="s">
        <v>172</v>
      </c>
      <c r="BOU77" s="4">
        <v>345</v>
      </c>
      <c r="BOV77" s="2">
        <v>12</v>
      </c>
      <c r="BOW77" s="1">
        <v>6.7000000000000004E-2</v>
      </c>
      <c r="BOX77" s="1">
        <f t="shared" si="4035"/>
        <v>6.0000000000000005E-2</v>
      </c>
      <c r="BOY77" s="1">
        <f t="shared" si="4036"/>
        <v>2.1318327974276525</v>
      </c>
      <c r="BOZ77" s="1">
        <f t="shared" si="4037"/>
        <v>3.1977491961414787E-3</v>
      </c>
      <c r="BPA77" s="1">
        <f t="shared" si="4038"/>
        <v>24.427640967568415</v>
      </c>
      <c r="BPB77" s="1"/>
      <c r="BPC77" s="1"/>
      <c r="BPD77" s="2" t="s">
        <v>11</v>
      </c>
      <c r="BPE77" s="4" t="s">
        <v>173</v>
      </c>
      <c r="BPF77" s="4">
        <v>352</v>
      </c>
      <c r="BPG77" s="2">
        <v>12</v>
      </c>
      <c r="BPH77" s="1">
        <v>7.5999999999999998E-2</v>
      </c>
      <c r="BPI77" s="1">
        <f t="shared" si="3191"/>
        <v>6.7000000000000004E-2</v>
      </c>
      <c r="BPJ77" s="1">
        <f t="shared" si="4039"/>
        <v>2.25</v>
      </c>
      <c r="BPK77" s="1">
        <f t="shared" si="4040"/>
        <v>3.375E-3</v>
      </c>
      <c r="BPL77" s="1">
        <f t="shared" si="4041"/>
        <v>25.781661790431372</v>
      </c>
      <c r="BPM77" s="1"/>
      <c r="BPN77" s="1"/>
      <c r="BPO77" s="2" t="s">
        <v>11</v>
      </c>
      <c r="BPP77" s="4" t="s">
        <v>174</v>
      </c>
      <c r="BPQ77" s="4">
        <v>353</v>
      </c>
      <c r="BPR77" s="2">
        <v>12</v>
      </c>
      <c r="BPS77" s="1">
        <v>3.6999999999999998E-2</v>
      </c>
      <c r="BPT77" s="1">
        <f t="shared" si="4042"/>
        <v>2.7999999999999997E-2</v>
      </c>
      <c r="BPU77" s="1">
        <f t="shared" si="4043"/>
        <v>0.91666666666666663</v>
      </c>
      <c r="BPV77" s="1">
        <f t="shared" si="4044"/>
        <v>1.3749999999999999E-3</v>
      </c>
      <c r="BPW77" s="1">
        <f t="shared" si="4045"/>
        <v>10.503639988694262</v>
      </c>
      <c r="BPX77" s="1"/>
      <c r="BPY77" s="1"/>
      <c r="BPZ77" s="2" t="s">
        <v>11</v>
      </c>
      <c r="BQA77" s="4" t="s">
        <v>175</v>
      </c>
      <c r="BQB77" s="4">
        <v>358</v>
      </c>
      <c r="BQC77" s="2">
        <v>12</v>
      </c>
      <c r="BQD77" s="1">
        <v>5.8000000000000003E-2</v>
      </c>
      <c r="BQE77" s="1">
        <f t="shared" si="4046"/>
        <v>4.8000000000000001E-2</v>
      </c>
      <c r="BQF77" s="1">
        <f t="shared" si="4047"/>
        <v>1.597972972972973</v>
      </c>
      <c r="BQG77" s="1">
        <f t="shared" si="4048"/>
        <v>2.3969594594594598E-3</v>
      </c>
      <c r="BQH77" s="1">
        <f t="shared" si="4049"/>
        <v>18.310399439750814</v>
      </c>
      <c r="BQI77" s="1"/>
      <c r="BQJ77" s="1"/>
      <c r="BQK77" s="2" t="s">
        <v>11</v>
      </c>
      <c r="BQL77" s="4" t="s">
        <v>176</v>
      </c>
      <c r="BQM77" s="4">
        <v>366</v>
      </c>
      <c r="BQN77" s="2">
        <v>12</v>
      </c>
      <c r="BQO77" s="1">
        <v>7.1999999999999995E-2</v>
      </c>
      <c r="BQP77" s="1">
        <f t="shared" si="4050"/>
        <v>6.0999999999999999E-2</v>
      </c>
      <c r="BQQ77" s="1">
        <f t="shared" si="4051"/>
        <v>2.2307692307692308</v>
      </c>
      <c r="BQR77" s="1">
        <f t="shared" si="4052"/>
        <v>3.3461538461538464E-3</v>
      </c>
      <c r="BQS77" s="1">
        <f t="shared" si="4053"/>
        <v>25.561305706752474</v>
      </c>
      <c r="BQT77" s="1"/>
      <c r="BQU77" s="1"/>
      <c r="BQV77" s="2" t="s">
        <v>11</v>
      </c>
      <c r="BQW77" s="4" t="s">
        <v>177</v>
      </c>
      <c r="BQX77" s="4">
        <v>367</v>
      </c>
      <c r="BQY77" s="2">
        <v>12</v>
      </c>
      <c r="BQZ77" s="1">
        <v>5.0999999999999997E-2</v>
      </c>
      <c r="BRA77" s="1">
        <f t="shared" si="4054"/>
        <v>2.9999999999999995E-2</v>
      </c>
      <c r="BRB77" s="1">
        <f t="shared" si="4055"/>
        <v>0.25925925925925908</v>
      </c>
      <c r="BRC77" s="1">
        <f t="shared" si="4056"/>
        <v>3.8888888888888865E-4</v>
      </c>
      <c r="BRD77" s="1">
        <f t="shared" si="4057"/>
        <v>2.9707264614488804</v>
      </c>
      <c r="BRE77" s="1"/>
      <c r="BRF77" s="1"/>
      <c r="BRG77" s="2" t="s">
        <v>11</v>
      </c>
      <c r="BRH77" s="4" t="s">
        <v>178</v>
      </c>
      <c r="BRI77" s="4">
        <v>373</v>
      </c>
      <c r="BRJ77" s="2">
        <v>12</v>
      </c>
      <c r="BRK77" s="1">
        <v>0.08</v>
      </c>
      <c r="BRL77" s="1">
        <f t="shared" si="4058"/>
        <v>5.8000000000000003E-2</v>
      </c>
      <c r="BRM77" s="1">
        <f t="shared" si="4059"/>
        <v>1.5118644067796612</v>
      </c>
      <c r="BRN77" s="1">
        <f t="shared" si="4060"/>
        <v>2.2677966101694916E-3</v>
      </c>
      <c r="BRO77" s="1">
        <f t="shared" si="4061"/>
        <v>17.323723026037502</v>
      </c>
      <c r="BRP77" s="1"/>
      <c r="BRQ77" s="1"/>
      <c r="BRR77" s="2" t="s">
        <v>11</v>
      </c>
      <c r="BRS77" s="1" t="s">
        <v>179</v>
      </c>
      <c r="BRT77" s="1">
        <v>380</v>
      </c>
      <c r="BRU77" s="2">
        <v>12</v>
      </c>
      <c r="BRV77" s="1">
        <v>9.5000000000000001E-2</v>
      </c>
      <c r="BRW77" s="1">
        <f t="shared" si="4062"/>
        <v>6.5000000000000002E-2</v>
      </c>
      <c r="BRX77" s="1">
        <f t="shared" si="4063"/>
        <v>1.7449664429530203</v>
      </c>
      <c r="BRY77" s="1">
        <f t="shared" si="4064"/>
        <v>2.6174496644295305E-3</v>
      </c>
      <c r="BRZ77" s="1">
        <f t="shared" si="4065"/>
        <v>19.994726519051923</v>
      </c>
      <c r="BSA77" s="1"/>
      <c r="BSB77" s="1"/>
      <c r="BSC77" s="2" t="s">
        <v>11</v>
      </c>
      <c r="BSD77" s="1" t="s">
        <v>180</v>
      </c>
      <c r="BSE77" s="1">
        <v>394</v>
      </c>
      <c r="BSF77" s="2">
        <v>12</v>
      </c>
      <c r="BSG77" s="1">
        <v>7.1999999999999995E-2</v>
      </c>
      <c r="BSH77" s="1">
        <f t="shared" si="4066"/>
        <v>0.06</v>
      </c>
      <c r="BSI77" s="1">
        <f t="shared" si="4067"/>
        <v>1.6843971631205674</v>
      </c>
      <c r="BSJ77" s="1">
        <f t="shared" si="4068"/>
        <v>2.5265957446808512E-3</v>
      </c>
      <c r="BSK77" s="1">
        <f t="shared" si="4069"/>
        <v>19.300692435705127</v>
      </c>
      <c r="BSL77" s="1"/>
      <c r="BSM77" s="1"/>
      <c r="BSN77" s="1" t="s">
        <v>11</v>
      </c>
      <c r="BSO77" s="1" t="s">
        <v>181</v>
      </c>
      <c r="BSP77" s="1">
        <v>395</v>
      </c>
      <c r="BSQ77" s="2">
        <v>12</v>
      </c>
      <c r="BSR77" s="1">
        <v>3.4000000000000002E-2</v>
      </c>
      <c r="BSS77" s="1">
        <f t="shared" si="4070"/>
        <v>2.4E-2</v>
      </c>
      <c r="BST77" s="1">
        <f t="shared" si="4071"/>
        <v>0.8546712802768166</v>
      </c>
      <c r="BSU77" s="1">
        <f t="shared" si="4072"/>
        <v>1.282006920415225E-3</v>
      </c>
      <c r="BSV77" s="1">
        <f t="shared" si="4073"/>
        <v>9.7932648400408286</v>
      </c>
      <c r="BSW77" s="1"/>
      <c r="BSX77" s="1"/>
      <c r="BSY77" s="1" t="s">
        <v>11</v>
      </c>
      <c r="BSZ77" s="1" t="s">
        <v>182</v>
      </c>
      <c r="BTA77" s="1">
        <v>401</v>
      </c>
      <c r="BTB77" s="1">
        <v>12</v>
      </c>
      <c r="BTC77" s="1">
        <v>5.5E-2</v>
      </c>
      <c r="BTD77" s="1">
        <f t="shared" si="4074"/>
        <v>4.2999999999999997E-2</v>
      </c>
      <c r="BTE77" s="1">
        <f t="shared" si="4075"/>
        <v>1.6258741258741258</v>
      </c>
      <c r="BTF77" s="1">
        <f t="shared" si="4076"/>
        <v>2.4388111888111888E-3</v>
      </c>
      <c r="BTG77" s="1">
        <f t="shared" si="4077"/>
        <v>18.630105256488871</v>
      </c>
      <c r="BTH77" s="1"/>
      <c r="BTI77" s="1"/>
      <c r="BTJ77" s="1" t="s">
        <v>11</v>
      </c>
      <c r="BTK77" s="1" t="s">
        <v>183</v>
      </c>
      <c r="BTL77" s="1">
        <v>408</v>
      </c>
      <c r="BTM77" s="1">
        <v>12</v>
      </c>
      <c r="BTN77" s="1">
        <v>6.9000000000000006E-2</v>
      </c>
      <c r="BTO77" s="1">
        <f t="shared" si="4078"/>
        <v>5.7000000000000009E-2</v>
      </c>
      <c r="BTP77" s="5">
        <f t="shared" si="4079"/>
        <v>2.2473867595818815</v>
      </c>
      <c r="BTQ77" s="1">
        <f t="shared" si="4080"/>
        <v>3.3710801393728221E-3</v>
      </c>
      <c r="BTR77" s="1">
        <f t="shared" si="4081"/>
        <v>25.751717932370475</v>
      </c>
      <c r="BTS77" s="1"/>
      <c r="BTT77" s="1"/>
      <c r="BTU77" s="1" t="s">
        <v>11</v>
      </c>
      <c r="BTV77" s="1" t="s">
        <v>184</v>
      </c>
      <c r="BTW77" s="1">
        <v>409</v>
      </c>
      <c r="BTX77" s="1">
        <v>12</v>
      </c>
      <c r="BTY77" s="1">
        <v>0.05</v>
      </c>
      <c r="BTZ77" s="1">
        <f t="shared" si="4082"/>
        <v>0.04</v>
      </c>
      <c r="BUA77" s="1">
        <f t="shared" si="4083"/>
        <v>1.4844290657439447</v>
      </c>
      <c r="BUB77" s="1">
        <f t="shared" si="4084"/>
        <v>2.2266435986159172E-3</v>
      </c>
      <c r="BUC77" s="1">
        <f t="shared" si="4085"/>
        <v>17.009354722176177</v>
      </c>
      <c r="BUD77" s="1"/>
      <c r="BUE77" s="1"/>
      <c r="BUF77" s="1" t="s">
        <v>11</v>
      </c>
      <c r="BUG77" s="1" t="s">
        <v>185</v>
      </c>
      <c r="BUH77" s="1">
        <v>415</v>
      </c>
      <c r="BUI77" s="1">
        <v>12</v>
      </c>
      <c r="BUJ77" s="1">
        <v>7.1999999999999995E-2</v>
      </c>
      <c r="BUK77" s="1">
        <f t="shared" si="4086"/>
        <v>5.8999999999999997E-2</v>
      </c>
      <c r="BUL77" s="1">
        <f t="shared" si="4087"/>
        <v>2.2125435540069689</v>
      </c>
      <c r="BUM77" s="1">
        <f t="shared" si="4088"/>
        <v>3.3188153310104536E-3</v>
      </c>
      <c r="BUN77" s="1">
        <f t="shared" si="4089"/>
        <v>25.352466491558534</v>
      </c>
      <c r="BUO77" s="1"/>
      <c r="BUP77" s="1"/>
      <c r="BUQ77" s="1" t="s">
        <v>11</v>
      </c>
      <c r="BUR77" s="1" t="s">
        <v>186</v>
      </c>
      <c r="BUS77" s="1">
        <v>422</v>
      </c>
      <c r="BUT77" s="1">
        <v>12</v>
      </c>
      <c r="BUU77" s="1">
        <v>8.5000000000000006E-2</v>
      </c>
      <c r="BUV77" s="1">
        <f t="shared" si="4090"/>
        <v>7.0000000000000007E-2</v>
      </c>
      <c r="BUW77" s="1">
        <f t="shared" si="4091"/>
        <v>2.5754385964912281</v>
      </c>
      <c r="BUX77" s="1">
        <f t="shared" si="4092"/>
        <v>3.8631578947368422E-3</v>
      </c>
      <c r="BUY77" s="1">
        <f t="shared" si="4093"/>
        <v>29.510705269671156</v>
      </c>
      <c r="BUZ77" s="1"/>
      <c r="BVA77" s="1"/>
      <c r="BVB77" s="1" t="s">
        <v>11</v>
      </c>
      <c r="BVC77" s="1" t="s">
        <v>187</v>
      </c>
      <c r="BVD77" s="1">
        <v>423</v>
      </c>
      <c r="BVE77" s="1">
        <v>12</v>
      </c>
      <c r="BVF77" s="1">
        <v>3.3000000000000002E-2</v>
      </c>
      <c r="BVG77" s="1">
        <f t="shared" si="4094"/>
        <v>2.3E-2</v>
      </c>
      <c r="BVH77" s="1">
        <f t="shared" si="4095"/>
        <v>-0.15358361774744028</v>
      </c>
      <c r="BVI77" s="1">
        <f t="shared" si="4096"/>
        <v>-2.3037542662116044E-4</v>
      </c>
      <c r="BVJ77" s="1">
        <f t="shared" si="4097"/>
        <v>-1.7598403952512884</v>
      </c>
      <c r="BVK77" s="1"/>
      <c r="BVL77" s="1"/>
      <c r="BVM77" s="1" t="s">
        <v>11</v>
      </c>
      <c r="BVN77" s="1" t="s">
        <v>188</v>
      </c>
      <c r="BVO77" s="1">
        <v>436</v>
      </c>
      <c r="BVP77" s="1">
        <v>12</v>
      </c>
      <c r="BVQ77" s="1">
        <v>7.6999999999999999E-2</v>
      </c>
      <c r="BVR77" s="1">
        <f t="shared" si="4098"/>
        <v>6.5000000000000002E-2</v>
      </c>
      <c r="BVS77" s="1">
        <f t="shared" si="4253"/>
        <v>1.5699658703071673</v>
      </c>
      <c r="BVT77" s="1">
        <f t="shared" si="4099"/>
        <v>2.354948805460751E-3</v>
      </c>
      <c r="BVU77" s="1">
        <f t="shared" si="4100"/>
        <v>17.989479595902058</v>
      </c>
      <c r="BVV77" s="1"/>
      <c r="BVW77" s="1"/>
      <c r="BVX77" s="1" t="s">
        <v>11</v>
      </c>
      <c r="BVY77" s="1" t="s">
        <v>189</v>
      </c>
      <c r="BVZ77" s="1">
        <v>437</v>
      </c>
      <c r="BWA77" s="1">
        <v>12</v>
      </c>
      <c r="BWB77" s="1">
        <v>3.3000000000000002E-2</v>
      </c>
      <c r="BWC77" s="1">
        <f t="shared" si="4101"/>
        <v>2.8000000000000001E-2</v>
      </c>
      <c r="BWD77" s="1">
        <f t="shared" si="4102"/>
        <v>0.26996197718631187</v>
      </c>
      <c r="BWE77" s="1">
        <f t="shared" si="4103"/>
        <v>4.0494296577946783E-4</v>
      </c>
      <c r="BWF77" s="1">
        <f t="shared" si="4104"/>
        <v>3.093363729819397</v>
      </c>
      <c r="BWG77" s="1"/>
      <c r="BWH77" s="1"/>
      <c r="BWI77" s="1" t="s">
        <v>11</v>
      </c>
      <c r="BWJ77" s="1" t="s">
        <v>190</v>
      </c>
      <c r="BWK77" s="1">
        <v>443</v>
      </c>
      <c r="BWL77" s="1">
        <v>12</v>
      </c>
      <c r="BWM77" s="1">
        <v>6.3E-2</v>
      </c>
      <c r="BWN77" s="1">
        <f t="shared" si="4105"/>
        <v>5.2999999999999999E-2</v>
      </c>
      <c r="BWO77" s="1">
        <f t="shared" si="4106"/>
        <v>1.1893939393939392</v>
      </c>
      <c r="BWP77" s="1">
        <f t="shared" si="4107"/>
        <v>1.7840909090909088E-3</v>
      </c>
      <c r="BWQ77" s="1">
        <f t="shared" si="4108"/>
        <v>13.628689902685942</v>
      </c>
      <c r="BWR77" s="1"/>
      <c r="BWS77" s="1"/>
      <c r="BWT77" s="1" t="s">
        <v>11</v>
      </c>
      <c r="BWU77" s="1" t="s">
        <v>191</v>
      </c>
      <c r="BWV77" s="1">
        <v>450</v>
      </c>
      <c r="BWW77" s="1">
        <v>12</v>
      </c>
      <c r="BWX77" s="1">
        <v>6.3E-2</v>
      </c>
      <c r="BWY77" s="1">
        <f t="shared" si="4109"/>
        <v>5.8999999999999997E-2</v>
      </c>
      <c r="BWZ77" s="1">
        <f t="shared" si="4110"/>
        <v>1.7575757575757576</v>
      </c>
      <c r="BXA77" s="1">
        <f t="shared" si="4111"/>
        <v>2.6363636363636363E-3</v>
      </c>
      <c r="BXB77" s="1">
        <f t="shared" si="4112"/>
        <v>20.13921055683528</v>
      </c>
      <c r="BXC77" s="1"/>
      <c r="BXD77" s="1"/>
      <c r="BXE77" s="1" t="s">
        <v>11</v>
      </c>
      <c r="BXF77" s="1" t="s">
        <v>192</v>
      </c>
      <c r="BXG77" s="1">
        <v>451</v>
      </c>
      <c r="BXH77" s="1">
        <v>12</v>
      </c>
      <c r="BXI77" s="1">
        <v>2.3E-2</v>
      </c>
      <c r="BXJ77" s="1">
        <f t="shared" si="4113"/>
        <v>2.5999999999999999E-2</v>
      </c>
      <c r="BXK77" s="1">
        <f t="shared" si="4114"/>
        <v>1.4641509433962265</v>
      </c>
      <c r="BXL77" s="1">
        <f t="shared" si="4115"/>
        <v>2.1962264150943399E-3</v>
      </c>
      <c r="BXM77" s="1">
        <f t="shared" si="4116"/>
        <v>16.776997525681129</v>
      </c>
      <c r="BXN77" s="1"/>
      <c r="BXO77" s="1"/>
      <c r="BXP77" s="1" t="s">
        <v>11</v>
      </c>
      <c r="BXQ77" s="1" t="s">
        <v>193</v>
      </c>
      <c r="BXR77" s="1">
        <v>464</v>
      </c>
      <c r="BXS77" s="1">
        <v>12</v>
      </c>
      <c r="BXT77" s="1">
        <v>7.0000000000000007E-2</v>
      </c>
      <c r="BXU77" s="1">
        <f t="shared" si="4117"/>
        <v>6.6000000000000003E-2</v>
      </c>
      <c r="BXV77" s="1">
        <f t="shared" si="4118"/>
        <v>3.2316176470588238</v>
      </c>
      <c r="BXW77" s="1">
        <f t="shared" si="4119"/>
        <v>4.8474264705882361E-3</v>
      </c>
      <c r="BXX77" s="1">
        <f t="shared" si="4120"/>
        <v>37.029543649982323</v>
      </c>
      <c r="BXY77" s="1"/>
      <c r="BXZ77" s="1"/>
      <c r="BYA77" s="1" t="s">
        <v>11</v>
      </c>
      <c r="BYB77" s="1" t="s">
        <v>194</v>
      </c>
      <c r="BYC77" s="1">
        <v>465</v>
      </c>
      <c r="BYD77" s="1">
        <v>12</v>
      </c>
      <c r="BYE77" s="1">
        <v>3.3000000000000002E-2</v>
      </c>
      <c r="BYF77" s="1">
        <f t="shared" si="4121"/>
        <v>2.8000000000000001E-2</v>
      </c>
      <c r="BYG77" s="1">
        <f t="shared" si="4122"/>
        <v>0.88389513108614226</v>
      </c>
      <c r="BYH77" s="1">
        <f t="shared" si="4123"/>
        <v>1.3258426966292133E-3</v>
      </c>
      <c r="BYI77" s="1">
        <f t="shared" si="4124"/>
        <v>10.128126812387521</v>
      </c>
      <c r="BYJ77" s="1"/>
      <c r="BYK77" s="1"/>
      <c r="BYL77" s="1" t="s">
        <v>11</v>
      </c>
      <c r="BYM77" s="1" t="s">
        <v>195</v>
      </c>
      <c r="BYN77" s="1">
        <v>479</v>
      </c>
      <c r="BYO77" s="1">
        <v>12</v>
      </c>
      <c r="BYP77" s="1">
        <v>8.6999999999999994E-2</v>
      </c>
      <c r="BYQ77" s="1">
        <f t="shared" si="4125"/>
        <v>7.5999999999999998E-2</v>
      </c>
      <c r="BYR77" s="1">
        <f t="shared" si="4126"/>
        <v>2.9778597785977858</v>
      </c>
      <c r="BYS77" s="1">
        <f t="shared" si="4127"/>
        <v>4.4667896678966786E-3</v>
      </c>
      <c r="BYT77" s="1">
        <f t="shared" si="4128"/>
        <v>34.121854964949762</v>
      </c>
      <c r="BYU77" s="1"/>
      <c r="BYV77" s="1"/>
      <c r="BYW77" s="1" t="s">
        <v>11</v>
      </c>
      <c r="BYX77" s="1" t="s">
        <v>196</v>
      </c>
      <c r="BYY77" s="1">
        <v>480</v>
      </c>
      <c r="BYZ77" s="1">
        <v>12</v>
      </c>
      <c r="BZA77" s="1">
        <v>4.9000000000000002E-2</v>
      </c>
      <c r="BZB77" s="1">
        <f t="shared" si="4129"/>
        <v>3.6000000000000004E-2</v>
      </c>
      <c r="BZC77" s="1">
        <f t="shared" si="4130"/>
        <v>1.7528089887640452</v>
      </c>
      <c r="BZD77" s="1">
        <f t="shared" si="4131"/>
        <v>2.6292134831460679E-3</v>
      </c>
      <c r="BZE77" s="1">
        <f t="shared" si="4132"/>
        <v>20.084590458463396</v>
      </c>
      <c r="BZF77" s="1"/>
      <c r="BZG77" s="1"/>
      <c r="BZH77" s="1" t="s">
        <v>11</v>
      </c>
      <c r="BZI77" s="1" t="s">
        <v>197</v>
      </c>
      <c r="BZJ77" s="1">
        <v>494</v>
      </c>
      <c r="BZK77" s="1">
        <v>12</v>
      </c>
      <c r="BZL77" s="1">
        <v>0.104</v>
      </c>
      <c r="BZM77" s="1">
        <f t="shared" si="4133"/>
        <v>8.8999999999999996E-2</v>
      </c>
      <c r="BZN77" s="1">
        <f t="shared" si="4134"/>
        <v>4.007352941176471</v>
      </c>
      <c r="BZO77" s="1">
        <f t="shared" si="4135"/>
        <v>6.0110294117647067E-3</v>
      </c>
      <c r="BZP77" s="1">
        <f t="shared" si="4136"/>
        <v>45.918319201912091</v>
      </c>
      <c r="BZQ77" s="1"/>
      <c r="BZR77" s="1"/>
      <c r="BZS77" s="1" t="s">
        <v>11</v>
      </c>
      <c r="BZT77" s="1" t="s">
        <v>198</v>
      </c>
      <c r="BZU77" s="1">
        <v>495</v>
      </c>
      <c r="BZV77" s="1">
        <v>12</v>
      </c>
      <c r="BZW77" s="1">
        <v>5.2999999999999999E-2</v>
      </c>
      <c r="BZX77" s="1">
        <f t="shared" si="4137"/>
        <v>3.9E-2</v>
      </c>
      <c r="BZY77" s="1">
        <f t="shared" si="4138"/>
        <v>1.8302583025830259</v>
      </c>
      <c r="BZZ77" s="1">
        <f t="shared" si="4139"/>
        <v>2.7453874538745388E-3</v>
      </c>
      <c r="CAA77" s="1">
        <f t="shared" si="4140"/>
        <v>20.972044687255369</v>
      </c>
      <c r="CAB77" s="1"/>
      <c r="CAC77" s="1"/>
      <c r="CAD77" s="1" t="s">
        <v>11</v>
      </c>
      <c r="CAE77" s="1" t="s">
        <v>199</v>
      </c>
      <c r="CAF77" s="1">
        <v>501</v>
      </c>
      <c r="CAG77" s="1">
        <v>12</v>
      </c>
      <c r="CAH77" s="1">
        <v>6.7000000000000004E-2</v>
      </c>
      <c r="CAI77" s="1">
        <f t="shared" si="4141"/>
        <v>0.05</v>
      </c>
      <c r="CAJ77" s="1">
        <f t="shared" si="4142"/>
        <v>2.2820512820512819</v>
      </c>
      <c r="CAK77" s="1">
        <f t="shared" si="4143"/>
        <v>3.4230769230769228E-3</v>
      </c>
      <c r="CAL77" s="1">
        <f t="shared" si="4144"/>
        <v>26.148921929896204</v>
      </c>
      <c r="CAM77" s="1"/>
      <c r="CAN77" s="1"/>
      <c r="CAO77" s="1" t="s">
        <v>11</v>
      </c>
      <c r="CAP77" s="1" t="s">
        <v>200</v>
      </c>
      <c r="CAQ77" s="1">
        <v>508</v>
      </c>
      <c r="CAR77" s="1">
        <v>12</v>
      </c>
      <c r="CAS77" s="1">
        <v>9.8000000000000004E-2</v>
      </c>
      <c r="CAT77" s="1">
        <f t="shared" si="4145"/>
        <v>6.0000000000000005E-2</v>
      </c>
      <c r="CAU77" s="1">
        <f t="shared" si="4146"/>
        <v>2.641025641025641</v>
      </c>
      <c r="CAV77" s="1">
        <f t="shared" si="4147"/>
        <v>3.9615384615384617E-3</v>
      </c>
      <c r="CAW77" s="1">
        <f t="shared" si="4148"/>
        <v>30.262235491902352</v>
      </c>
      <c r="CAX77" s="1"/>
      <c r="CAY77" s="1"/>
      <c r="CAZ77" s="1" t="s">
        <v>11</v>
      </c>
      <c r="CBA77" s="1" t="s">
        <v>201</v>
      </c>
      <c r="CBB77" s="1">
        <v>509</v>
      </c>
      <c r="CBC77" s="1">
        <v>12</v>
      </c>
      <c r="CBD77" s="1">
        <v>0.04</v>
      </c>
      <c r="CBE77" s="1">
        <f t="shared" si="4149"/>
        <v>2.7000000000000003E-2</v>
      </c>
      <c r="CBF77" s="1">
        <f t="shared" si="4150"/>
        <v>0.88721804511278213</v>
      </c>
      <c r="CBG77" s="1">
        <f t="shared" si="4151"/>
        <v>1.3308270676691731E-3</v>
      </c>
      <c r="CBH77" s="1">
        <f t="shared" si="4152"/>
        <v>10.166202477095748</v>
      </c>
      <c r="CBI77" s="1"/>
      <c r="CBJ77" s="1"/>
      <c r="CBK77" s="1" t="s">
        <v>11</v>
      </c>
      <c r="CBL77" s="1" t="s">
        <v>202</v>
      </c>
      <c r="CBM77" s="1">
        <v>515</v>
      </c>
      <c r="CBN77" s="1">
        <v>12</v>
      </c>
      <c r="CBO77" s="1">
        <v>6.0999999999999999E-2</v>
      </c>
      <c r="CBP77" s="1">
        <f t="shared" si="4153"/>
        <v>4.5999999999999999E-2</v>
      </c>
      <c r="CBQ77" s="1">
        <f t="shared" si="4154"/>
        <v>1.7041198501872659</v>
      </c>
      <c r="CBR77" s="1">
        <f t="shared" si="4155"/>
        <v>2.5561797752808989E-3</v>
      </c>
      <c r="CBS77" s="1">
        <f t="shared" si="4156"/>
        <v>19.526685167950522</v>
      </c>
      <c r="CBT77" s="1"/>
      <c r="CBU77" s="1"/>
      <c r="CBV77" s="1" t="s">
        <v>11</v>
      </c>
      <c r="CBW77" s="1" t="s">
        <v>203</v>
      </c>
      <c r="CBX77" s="1">
        <v>522</v>
      </c>
      <c r="CBY77" s="1">
        <v>12</v>
      </c>
      <c r="CBZ77" s="1">
        <v>7.0000000000000007E-2</v>
      </c>
      <c r="CCA77" s="1">
        <f t="shared" si="4157"/>
        <v>5.6000000000000008E-2</v>
      </c>
      <c r="CCB77" s="1">
        <f t="shared" si="4158"/>
        <v>2.0898876404494384</v>
      </c>
      <c r="CCC77" s="1">
        <f t="shared" si="4159"/>
        <v>3.1348314606741575E-3</v>
      </c>
      <c r="CCD77" s="1">
        <f t="shared" si="4160"/>
        <v>23.947011700475585</v>
      </c>
      <c r="CCE77" s="1"/>
      <c r="CCF77" s="1"/>
      <c r="CCG77" s="1" t="s">
        <v>11</v>
      </c>
      <c r="CCH77" s="1" t="s">
        <v>204</v>
      </c>
      <c r="CCI77" s="1">
        <v>523</v>
      </c>
      <c r="CCJ77" s="1">
        <v>12</v>
      </c>
      <c r="CCK77" s="1">
        <v>0.04</v>
      </c>
      <c r="CCL77" s="1">
        <f t="shared" si="4161"/>
        <v>2.1000000000000001E-2</v>
      </c>
      <c r="CCM77" s="1">
        <f t="shared" si="4162"/>
        <v>0.87452471482889726</v>
      </c>
      <c r="CCN77" s="1">
        <f t="shared" si="4163"/>
        <v>1.3117870722433459E-3</v>
      </c>
      <c r="CCO77" s="1">
        <f t="shared" si="4164"/>
        <v>10.020755744485365</v>
      </c>
      <c r="CCP77" s="1"/>
      <c r="CCQ77" s="1"/>
      <c r="CCR77" s="1" t="s">
        <v>11</v>
      </c>
      <c r="CCS77" s="1" t="s">
        <v>205</v>
      </c>
      <c r="CCT77" s="1">
        <v>536</v>
      </c>
      <c r="CCU77" s="1">
        <v>12</v>
      </c>
      <c r="CCV77" s="1">
        <v>6.6000000000000003E-2</v>
      </c>
      <c r="CCW77" s="1">
        <f t="shared" si="4165"/>
        <v>4.5999999999999999E-2</v>
      </c>
      <c r="CCX77" s="1">
        <f t="shared" si="4166"/>
        <v>1.7335907335907337</v>
      </c>
      <c r="CCY77" s="1">
        <f t="shared" si="4167"/>
        <v>2.6003861003861006E-3</v>
      </c>
      <c r="CCZ77" s="1">
        <f t="shared" si="4168"/>
        <v>19.864377767316494</v>
      </c>
      <c r="CDA77" s="1"/>
      <c r="CDB77" s="1"/>
      <c r="CDC77" s="1" t="s">
        <v>11</v>
      </c>
      <c r="CDD77" s="1" t="s">
        <v>206</v>
      </c>
      <c r="CDE77" s="1">
        <v>542</v>
      </c>
      <c r="CDF77" s="1">
        <v>12</v>
      </c>
      <c r="CDG77" s="1">
        <v>7.4999999999999997E-2</v>
      </c>
      <c r="CDH77" s="1">
        <f t="shared" si="4169"/>
        <v>0.06</v>
      </c>
      <c r="CDI77" s="1">
        <f t="shared" si="4170"/>
        <v>1.9053030303030303</v>
      </c>
      <c r="CDJ77" s="1">
        <f t="shared" si="4171"/>
        <v>2.8579545454545455E-3</v>
      </c>
      <c r="CDK77" s="1">
        <f t="shared" si="4172"/>
        <v>21.831945926914109</v>
      </c>
      <c r="CDL77" s="1"/>
      <c r="CDM77" s="1"/>
      <c r="CDN77" s="1" t="s">
        <v>11</v>
      </c>
      <c r="CDO77" s="1" t="s">
        <v>207</v>
      </c>
      <c r="CDP77" s="1">
        <v>549</v>
      </c>
      <c r="CDQ77" s="1">
        <v>12</v>
      </c>
      <c r="CDR77" s="1">
        <v>7.5999999999999998E-2</v>
      </c>
      <c r="CDS77" s="1">
        <f t="shared" si="4173"/>
        <v>6.0999999999999999E-2</v>
      </c>
      <c r="CDT77" s="1">
        <f t="shared" si="4174"/>
        <v>1.8707224334600761</v>
      </c>
      <c r="CDU77" s="1">
        <f t="shared" si="4175"/>
        <v>2.806083650190114E-3</v>
      </c>
      <c r="CDV77" s="1">
        <f t="shared" si="4176"/>
        <v>21.435703592551306</v>
      </c>
      <c r="CDW77" s="1"/>
      <c r="CDX77" s="1"/>
      <c r="CDY77" s="1" t="s">
        <v>11</v>
      </c>
      <c r="CDZ77" s="1" t="s">
        <v>208</v>
      </c>
      <c r="CEA77" s="1">
        <v>550</v>
      </c>
      <c r="CEB77" s="1">
        <v>12</v>
      </c>
      <c r="CEC77" s="1">
        <v>5.8999999999999997E-2</v>
      </c>
      <c r="CED77" s="1">
        <f t="shared" si="4177"/>
        <v>4.1999999999999996E-2</v>
      </c>
      <c r="CEE77" s="1">
        <f t="shared" si="4178"/>
        <v>1.6239999999999999</v>
      </c>
      <c r="CEF77" s="1">
        <f t="shared" si="4179"/>
        <v>2.4359999999999998E-3</v>
      </c>
      <c r="CEG77" s="1">
        <f t="shared" si="4180"/>
        <v>18.608630554515798</v>
      </c>
      <c r="CEH77" s="1"/>
      <c r="CEI77" s="1"/>
      <c r="CEJ77" s="1" t="s">
        <v>11</v>
      </c>
      <c r="CEK77" s="1" t="s">
        <v>209</v>
      </c>
      <c r="CEL77" s="1">
        <v>556</v>
      </c>
      <c r="CEM77" s="1">
        <v>12</v>
      </c>
      <c r="CEN77" s="1">
        <v>6.6000000000000003E-2</v>
      </c>
      <c r="CEO77" s="1">
        <f t="shared" si="4181"/>
        <v>5.1000000000000004E-2</v>
      </c>
      <c r="CEP77" s="1">
        <f t="shared" si="4182"/>
        <v>2.0988142292490117</v>
      </c>
      <c r="CEQ77" s="1">
        <f t="shared" si="4183"/>
        <v>3.1482213438735179E-3</v>
      </c>
      <c r="CER77" s="1">
        <f t="shared" si="4184"/>
        <v>24.049297164196854</v>
      </c>
      <c r="CES77" s="1"/>
      <c r="CET77" s="1"/>
      <c r="CEU77" s="1" t="s">
        <v>11</v>
      </c>
      <c r="CEV77" s="1" t="s">
        <v>210</v>
      </c>
      <c r="CEW77" s="1">
        <v>563</v>
      </c>
      <c r="CEX77" s="1">
        <v>12</v>
      </c>
      <c r="CEY77" s="1">
        <v>6.6000000000000003E-2</v>
      </c>
      <c r="CEZ77" s="1">
        <f t="shared" si="4185"/>
        <v>5.2000000000000005E-2</v>
      </c>
      <c r="CFA77" s="1">
        <f t="shared" si="4186"/>
        <v>2.0857715430861723</v>
      </c>
      <c r="CFB77" s="1">
        <f t="shared" si="4187"/>
        <v>3.1286573146292584E-3</v>
      </c>
      <c r="CFC77" s="1">
        <f t="shared" si="4188"/>
        <v>23.899847331535046</v>
      </c>
      <c r="CFD77" s="1"/>
      <c r="CFE77" s="1"/>
      <c r="CFF77" s="1" t="s">
        <v>11</v>
      </c>
      <c r="CFG77" s="1" t="s">
        <v>211</v>
      </c>
      <c r="CFH77" s="1">
        <v>564</v>
      </c>
      <c r="CFI77" s="1">
        <v>12</v>
      </c>
      <c r="CFJ77" s="1">
        <v>5.8999999999999997E-2</v>
      </c>
      <c r="CFK77" s="1">
        <f t="shared" si="4189"/>
        <v>2.6999999999999996E-2</v>
      </c>
      <c r="CFL77" s="1">
        <f t="shared" si="4190"/>
        <v>0.76492537313432829</v>
      </c>
      <c r="CFM77" s="1">
        <f t="shared" si="4191"/>
        <v>1.1473880597014925E-3</v>
      </c>
      <c r="CFN77" s="1">
        <f t="shared" si="4192"/>
        <v>8.764909895586122</v>
      </c>
      <c r="CFO77" s="1"/>
      <c r="CFP77" s="1"/>
      <c r="CFQ77" s="1" t="s">
        <v>11</v>
      </c>
      <c r="CFR77" s="1" t="s">
        <v>212</v>
      </c>
      <c r="CFS77" s="1">
        <v>571</v>
      </c>
      <c r="CFT77" s="1">
        <v>12</v>
      </c>
      <c r="CFU77" s="1">
        <v>7.0999999999999994E-2</v>
      </c>
      <c r="CFV77" s="1">
        <f t="shared" si="4193"/>
        <v>3.9999999999999994E-2</v>
      </c>
      <c r="CFW77" s="1">
        <f t="shared" si="4194"/>
        <v>1.1428571428571428</v>
      </c>
      <c r="CFX77" s="1">
        <f t="shared" si="4195"/>
        <v>1.7142857142857142E-3</v>
      </c>
      <c r="CFY77" s="1">
        <f t="shared" si="4196"/>
        <v>13.095447258631808</v>
      </c>
      <c r="CFZ77" s="1"/>
      <c r="CGA77" s="1"/>
      <c r="CGB77" s="1" t="s">
        <v>11</v>
      </c>
      <c r="CGC77" s="1" t="s">
        <v>213</v>
      </c>
      <c r="CGD77" s="1">
        <v>577</v>
      </c>
      <c r="CGE77" s="1">
        <v>12</v>
      </c>
      <c r="CGF77" s="1">
        <v>7.0999999999999994E-2</v>
      </c>
      <c r="CGG77" s="1">
        <f t="shared" si="4197"/>
        <v>3.9999999999999994E-2</v>
      </c>
      <c r="CGH77" s="1">
        <f t="shared" si="4198"/>
        <v>0.95488721804511256</v>
      </c>
      <c r="CGI77" s="1">
        <f t="shared" si="4199"/>
        <v>1.4323308270676688E-3</v>
      </c>
      <c r="CGJ77" s="1">
        <f t="shared" si="4200"/>
        <v>10.941590801619995</v>
      </c>
      <c r="CGK77" s="1"/>
      <c r="CGL77" s="1"/>
      <c r="CGM77" s="1" t="s">
        <v>11</v>
      </c>
      <c r="CGN77" s="1" t="s">
        <v>214</v>
      </c>
      <c r="CGO77" s="1">
        <v>578</v>
      </c>
      <c r="CGP77" s="1">
        <v>12</v>
      </c>
      <c r="CGQ77" s="1">
        <v>4.4999999999999998E-2</v>
      </c>
      <c r="CGR77" s="1">
        <f t="shared" si="4201"/>
        <v>2.7999999999999997E-2</v>
      </c>
      <c r="CGS77" s="1">
        <f t="shared" si="4202"/>
        <v>0.2239382239382238</v>
      </c>
      <c r="CGT77" s="1">
        <f t="shared" si="4203"/>
        <v>3.3590733590733573E-4</v>
      </c>
      <c r="CGU77" s="1">
        <f t="shared" si="4204"/>
        <v>2.565999800677853</v>
      </c>
      <c r="CGV77" s="1"/>
      <c r="CGW77" s="1"/>
      <c r="CGX77" s="1" t="s">
        <v>11</v>
      </c>
      <c r="CGY77" s="1" t="s">
        <v>215</v>
      </c>
      <c r="CGZ77" s="1">
        <v>592</v>
      </c>
      <c r="CHA77" s="1">
        <v>12</v>
      </c>
      <c r="CHB77" s="1">
        <v>6.9000000000000006E-2</v>
      </c>
      <c r="CHC77" s="1">
        <f t="shared" si="4205"/>
        <v>4.300000000000001E-2</v>
      </c>
      <c r="CHD77" s="1">
        <f t="shared" si="4206"/>
        <v>0.57854406130268232</v>
      </c>
      <c r="CHE77" s="1">
        <f t="shared" si="4207"/>
        <v>8.6781609195402348E-4</v>
      </c>
      <c r="CHF77" s="1">
        <f t="shared" si="4208"/>
        <v>6.6292565863859334</v>
      </c>
      <c r="CHG77" s="1"/>
      <c r="CHH77" s="1"/>
      <c r="CHI77" s="1" t="s">
        <v>11</v>
      </c>
      <c r="CHJ77" s="1" t="s">
        <v>216</v>
      </c>
      <c r="CHK77" s="1">
        <v>593</v>
      </c>
      <c r="CHL77" s="1">
        <v>12</v>
      </c>
      <c r="CHM77" s="1">
        <v>3.2000000000000001E-2</v>
      </c>
      <c r="CHN77" s="1">
        <f t="shared" si="4209"/>
        <v>9.0000000000000011E-3</v>
      </c>
      <c r="CHO77" s="1">
        <f t="shared" si="4210"/>
        <v>4.3137254901960798E-2</v>
      </c>
      <c r="CHP77" s="1">
        <f t="shared" si="4211"/>
        <v>6.4705882352941198E-5</v>
      </c>
      <c r="CHQ77" s="1">
        <f t="shared" si="4212"/>
        <v>0.49428894064443607</v>
      </c>
      <c r="CHR77" s="1"/>
      <c r="CHS77" s="1"/>
      <c r="CHT77" s="1" t="s">
        <v>11</v>
      </c>
      <c r="CHU77" s="1" t="s">
        <v>217</v>
      </c>
      <c r="CHV77" s="1">
        <v>607</v>
      </c>
      <c r="CHW77" s="1">
        <v>12</v>
      </c>
      <c r="CHX77" s="1">
        <v>6.4000000000000001E-2</v>
      </c>
      <c r="CHY77" s="1">
        <f t="shared" si="4213"/>
        <v>4.2999999999999997E-2</v>
      </c>
      <c r="CHZ77" s="1">
        <f t="shared" si="4214"/>
        <v>1.4806201550387597</v>
      </c>
      <c r="CIA77" s="1">
        <f t="shared" si="4215"/>
        <v>2.2209302325581397E-3</v>
      </c>
      <c r="CIB77" s="1">
        <f t="shared" si="4216"/>
        <v>16.965710256580163</v>
      </c>
      <c r="CIC77" s="1"/>
      <c r="CID77" s="1"/>
      <c r="CIE77" s="1" t="s">
        <v>11</v>
      </c>
      <c r="CIF77" s="1" t="s">
        <v>218</v>
      </c>
      <c r="CIG77" s="1">
        <v>608</v>
      </c>
      <c r="CIH77" s="1">
        <v>12</v>
      </c>
      <c r="CII77" s="1">
        <v>3.9E-2</v>
      </c>
      <c r="CIJ77" s="1">
        <f t="shared" si="4217"/>
        <v>1.2E-2</v>
      </c>
      <c r="CIK77" s="1">
        <f t="shared" si="4218"/>
        <v>-0.30588235294117655</v>
      </c>
      <c r="CIL77" s="1">
        <f t="shared" si="4219"/>
        <v>-4.5882352941176483E-4</v>
      </c>
      <c r="CIM77" s="1">
        <f t="shared" si="4220"/>
        <v>-3.5049579427514557</v>
      </c>
      <c r="CIN77" s="1"/>
      <c r="CIO77" s="1"/>
      <c r="CIP77" s="1" t="s">
        <v>11</v>
      </c>
      <c r="CIQ77" s="1" t="s">
        <v>219</v>
      </c>
      <c r="CIR77" s="1">
        <v>621</v>
      </c>
      <c r="CIS77" s="1">
        <v>12</v>
      </c>
      <c r="CIT77" s="1">
        <v>0.05</v>
      </c>
      <c r="CIU77" s="1">
        <f t="shared" si="4221"/>
        <v>2.0000000000000004E-2</v>
      </c>
      <c r="CIV77" s="1">
        <f t="shared" si="4222"/>
        <v>-0.9801587301587299</v>
      </c>
      <c r="CIW77" s="1">
        <f t="shared" si="4223"/>
        <v>-1.4702380952380948E-3</v>
      </c>
      <c r="CIX77" s="1">
        <f t="shared" si="4224"/>
        <v>-11.231164836396026</v>
      </c>
      <c r="CIY77" s="1"/>
      <c r="CIZ77" s="1"/>
      <c r="CJA77" s="1" t="s">
        <v>11</v>
      </c>
      <c r="CJB77" s="1" t="s">
        <v>220</v>
      </c>
      <c r="CJC77" s="1">
        <v>622</v>
      </c>
      <c r="CJD77" s="1">
        <v>12</v>
      </c>
      <c r="CJE77" s="1">
        <v>3.4000000000000002E-2</v>
      </c>
      <c r="CJF77" s="1">
        <f t="shared" si="4225"/>
        <v>2.5000000000000001E-2</v>
      </c>
      <c r="CJG77" s="1">
        <f t="shared" si="3379"/>
        <v>0.44876325088339231</v>
      </c>
      <c r="CJH77" s="1">
        <f t="shared" si="4226"/>
        <v>6.7314487632508843E-4</v>
      </c>
      <c r="CJI77" s="1">
        <f t="shared" si="4227"/>
        <v>5.1421610481111655</v>
      </c>
      <c r="CJJ77" s="1"/>
      <c r="CJK77" s="1"/>
      <c r="CJL77" s="1" t="s">
        <v>11</v>
      </c>
      <c r="CJM77" s="1" t="s">
        <v>221</v>
      </c>
      <c r="CJN77" s="1">
        <v>635</v>
      </c>
      <c r="CJO77" s="1">
        <v>12</v>
      </c>
      <c r="CJP77" s="1">
        <v>7.0000000000000007E-2</v>
      </c>
      <c r="CJQ77" s="1">
        <f t="shared" si="4228"/>
        <v>5.800000000000001E-2</v>
      </c>
      <c r="CJR77" s="1">
        <f t="shared" si="4229"/>
        <v>1.3120567375886527</v>
      </c>
      <c r="CJS77" s="1">
        <f t="shared" si="4230"/>
        <v>1.9680851063829793E-3</v>
      </c>
      <c r="CJT77" s="1">
        <f t="shared" si="4231"/>
        <v>15.034223581496628</v>
      </c>
      <c r="CJU77" s="1"/>
      <c r="CJV77" s="1"/>
      <c r="CJW77" s="1" t="s">
        <v>11</v>
      </c>
      <c r="CJX77" s="1" t="s">
        <v>222</v>
      </c>
      <c r="CJY77" s="1">
        <v>636</v>
      </c>
      <c r="CJZ77" s="1">
        <v>12</v>
      </c>
      <c r="CKA77" s="1">
        <v>3.5999999999999997E-2</v>
      </c>
      <c r="CKB77" s="1">
        <f t="shared" si="4232"/>
        <v>1.5999999999999997E-2</v>
      </c>
      <c r="CKC77" s="1">
        <f t="shared" si="4233"/>
        <v>-0.3321554770318022</v>
      </c>
      <c r="CKD77" s="1">
        <f t="shared" si="4234"/>
        <v>-4.9823321554770333E-4</v>
      </c>
      <c r="CKE77" s="1">
        <f t="shared" si="4235"/>
        <v>-3.8060089647436981</v>
      </c>
      <c r="CKF77" s="1"/>
      <c r="CKG77" s="1"/>
      <c r="CKH77" s="1" t="s">
        <v>11</v>
      </c>
      <c r="CKI77" s="1" t="s">
        <v>223</v>
      </c>
      <c r="CKJ77" s="1">
        <v>649</v>
      </c>
      <c r="CKK77" s="1">
        <v>12</v>
      </c>
      <c r="CKL77" s="1">
        <v>7.2999999999999995E-2</v>
      </c>
      <c r="CKM77" s="1">
        <f t="shared" si="4236"/>
        <v>4.8999999999999995E-2</v>
      </c>
      <c r="CKN77" s="1">
        <f t="shared" si="4237"/>
        <v>0.75265017667844514</v>
      </c>
      <c r="CKO77" s="1">
        <f t="shared" si="4238"/>
        <v>1.1289752650176677E-3</v>
      </c>
      <c r="CKP77" s="1">
        <f t="shared" si="4239"/>
        <v>8.6242543562809288</v>
      </c>
      <c r="CKQ77" s="1"/>
      <c r="CKR77" s="1"/>
      <c r="CKS77" s="1" t="s">
        <v>11</v>
      </c>
      <c r="CKT77" s="1" t="s">
        <v>224</v>
      </c>
      <c r="CKU77" s="1">
        <v>650</v>
      </c>
      <c r="CKV77" s="1">
        <v>12</v>
      </c>
      <c r="CKW77" s="1">
        <v>5.0999999999999997E-2</v>
      </c>
      <c r="CKX77" s="1">
        <f t="shared" si="4240"/>
        <v>3.3999999999999996E-2</v>
      </c>
      <c r="CKY77" s="1">
        <f t="shared" si="4241"/>
        <v>0.58947368421052615</v>
      </c>
      <c r="CKZ77" s="1">
        <f t="shared" si="4242"/>
        <v>8.842105263157892E-4</v>
      </c>
      <c r="CLA77" s="1">
        <f t="shared" si="4243"/>
        <v>6.7544938491890356</v>
      </c>
      <c r="CLB77" s="1"/>
      <c r="CLC77" s="1"/>
      <c r="CLD77" s="1" t="s">
        <v>11</v>
      </c>
      <c r="CLE77" s="1" t="s">
        <v>225</v>
      </c>
      <c r="CLF77" s="1">
        <v>663</v>
      </c>
      <c r="CLG77" s="1">
        <v>12</v>
      </c>
      <c r="CLH77" s="1">
        <v>7.4999999999999997E-2</v>
      </c>
      <c r="CLI77" s="1">
        <f t="shared" si="4244"/>
        <v>5.2999999999999999E-2</v>
      </c>
      <c r="CLJ77" s="1">
        <f t="shared" si="4245"/>
        <v>1.2456747404844291</v>
      </c>
      <c r="CLK77" s="1">
        <f t="shared" si="4246"/>
        <v>1.8685121107266437E-3</v>
      </c>
      <c r="CLL77" s="1">
        <f t="shared" si="4247"/>
        <v>14.273584382245744</v>
      </c>
      <c r="CLM77" s="1"/>
      <c r="CLN77" s="1"/>
      <c r="CLO77" s="1"/>
      <c r="CLP77" s="1"/>
      <c r="CLQ77" s="1"/>
      <c r="CLR77" s="1"/>
      <c r="CLS77" s="1"/>
      <c r="CLT77" s="1"/>
      <c r="CLU77" s="1"/>
      <c r="CLV77" s="1"/>
      <c r="CLW77" s="1"/>
      <c r="CLX77" s="1"/>
      <c r="CLY77" s="1"/>
      <c r="CLZ77" s="1"/>
      <c r="CMA77" s="1"/>
      <c r="CMB77" s="1"/>
      <c r="CMC77" s="1"/>
      <c r="CMD77" s="1"/>
      <c r="CME77" s="1"/>
      <c r="CMF77" s="1"/>
      <c r="CMG77" s="1"/>
      <c r="CMH77" s="1"/>
      <c r="CMI77" s="1"/>
      <c r="CMJ77" s="1"/>
      <c r="CMK77" s="1"/>
      <c r="CML77" s="1"/>
      <c r="CMM77" s="1"/>
      <c r="CMN77" s="1"/>
      <c r="CMO77" s="1"/>
      <c r="CMP77" s="1"/>
      <c r="CMQ77" s="1"/>
      <c r="CMR77" s="1"/>
      <c r="CMS77" s="1"/>
      <c r="CMT77" s="1"/>
      <c r="CMU77" s="1"/>
      <c r="CMV77" s="1"/>
      <c r="CMW77" s="1"/>
      <c r="CMX77" s="1"/>
      <c r="CMY77" s="1"/>
      <c r="CMZ77" s="1"/>
    </row>
    <row r="78" spans="1:2392" x14ac:dyDescent="0.3">
      <c r="A78" s="1" t="s">
        <v>11</v>
      </c>
      <c r="B78" s="1" t="s">
        <v>12</v>
      </c>
      <c r="C78" s="1">
        <v>1</v>
      </c>
      <c r="D78" s="1">
        <v>13</v>
      </c>
      <c r="E78" s="1">
        <v>0.08</v>
      </c>
      <c r="F78" s="1">
        <f t="shared" si="3408"/>
        <v>8.2000000000000003E-2</v>
      </c>
      <c r="G78" s="1">
        <f t="shared" si="3409"/>
        <v>3.1491525423728817</v>
      </c>
      <c r="H78" s="1">
        <f t="shared" si="4248"/>
        <v>4.7237288135593223E-3</v>
      </c>
      <c r="I78" s="1">
        <f t="shared" si="4249"/>
        <v>36.084615899526547</v>
      </c>
      <c r="J78" s="1"/>
      <c r="K78" s="1"/>
      <c r="L78" s="1" t="s">
        <v>11</v>
      </c>
      <c r="M78" s="1" t="s">
        <v>13</v>
      </c>
      <c r="N78" s="1">
        <v>2</v>
      </c>
      <c r="O78" s="1">
        <v>13</v>
      </c>
      <c r="P78" s="1">
        <v>0.112</v>
      </c>
      <c r="Q78" s="1">
        <f t="shared" si="3410"/>
        <v>0.114</v>
      </c>
      <c r="R78" s="1">
        <f t="shared" si="3411"/>
        <v>4.2542372881355934</v>
      </c>
      <c r="S78" s="1">
        <f t="shared" si="3412"/>
        <v>6.38135593220339E-3</v>
      </c>
      <c r="T78" s="1">
        <f t="shared" si="3413"/>
        <v>48.747247528423912</v>
      </c>
      <c r="U78" s="1"/>
      <c r="V78" s="1"/>
      <c r="W78" s="1" t="s">
        <v>11</v>
      </c>
      <c r="X78" s="1" t="s">
        <v>14</v>
      </c>
      <c r="Y78" s="1">
        <v>3</v>
      </c>
      <c r="Z78" s="1">
        <v>13</v>
      </c>
      <c r="AA78" s="1">
        <v>0.14099999999999999</v>
      </c>
      <c r="AB78" s="1">
        <f t="shared" si="3414"/>
        <v>0.13999999999999999</v>
      </c>
      <c r="AC78" s="1">
        <f t="shared" si="3415"/>
        <v>5.1288135593220341</v>
      </c>
      <c r="AD78" s="1">
        <f t="shared" si="3416"/>
        <v>7.6932203389830514E-3</v>
      </c>
      <c r="AE78" s="1">
        <f t="shared" si="3417"/>
        <v>58.76859403227521</v>
      </c>
      <c r="AF78" s="1"/>
      <c r="AG78" s="1"/>
      <c r="AH78" s="1" t="s">
        <v>11</v>
      </c>
      <c r="AI78" s="1" t="s">
        <v>15</v>
      </c>
      <c r="AJ78" s="1">
        <v>4</v>
      </c>
      <c r="AK78" s="1">
        <v>13</v>
      </c>
      <c r="AL78" s="1">
        <v>0.156</v>
      </c>
      <c r="AM78" s="1">
        <f t="shared" si="3418"/>
        <v>0.14799999999999999</v>
      </c>
      <c r="AN78" s="1">
        <f t="shared" si="3419"/>
        <v>5.353741496598639</v>
      </c>
      <c r="AO78" s="1">
        <f t="shared" si="3420"/>
        <v>8.030612244897959E-3</v>
      </c>
      <c r="AP78" s="1">
        <f t="shared" si="3421"/>
        <v>61.345934479424002</v>
      </c>
      <c r="AQ78" s="1"/>
      <c r="AR78" s="1"/>
      <c r="AS78" s="1" t="s">
        <v>11</v>
      </c>
      <c r="AT78" s="1" t="s">
        <v>16</v>
      </c>
      <c r="AU78" s="1">
        <v>8</v>
      </c>
      <c r="AV78" s="1">
        <v>13</v>
      </c>
      <c r="AW78" s="1">
        <v>0.16500000000000001</v>
      </c>
      <c r="AX78" s="1">
        <f t="shared" si="3422"/>
        <v>0.157</v>
      </c>
      <c r="AY78" s="1">
        <f t="shared" si="3423"/>
        <v>5.6894197952218439</v>
      </c>
      <c r="AZ78" s="1">
        <f t="shared" si="3424"/>
        <v>8.5341296928327665E-3</v>
      </c>
      <c r="BA78" s="1">
        <f t="shared" si="3425"/>
        <v>65.192309752975518</v>
      </c>
      <c r="BB78" s="1"/>
      <c r="BC78" s="1"/>
      <c r="BD78" s="1" t="s">
        <v>11</v>
      </c>
      <c r="BE78" s="1" t="s">
        <v>17</v>
      </c>
      <c r="BF78" s="1">
        <v>9</v>
      </c>
      <c r="BG78" s="1">
        <v>13</v>
      </c>
      <c r="BH78" s="1">
        <v>0.16400000000000001</v>
      </c>
      <c r="BI78" s="1">
        <f t="shared" si="3426"/>
        <v>0.159</v>
      </c>
      <c r="BJ78" s="1">
        <f t="shared" si="3427"/>
        <v>5.7440273037542662</v>
      </c>
      <c r="BK78" s="1">
        <f t="shared" si="3428"/>
        <v>8.6160409556313988E-3</v>
      </c>
      <c r="BL78" s="1">
        <f t="shared" si="3429"/>
        <v>65.818030782398182</v>
      </c>
      <c r="BM78" s="1"/>
      <c r="BN78" s="1"/>
      <c r="BO78" s="1" t="s">
        <v>11</v>
      </c>
      <c r="BP78" s="1" t="s">
        <v>18</v>
      </c>
      <c r="BQ78" s="1">
        <v>10</v>
      </c>
      <c r="BR78" s="1">
        <v>13</v>
      </c>
      <c r="BS78" s="1">
        <v>0.16600000000000001</v>
      </c>
      <c r="BT78" s="1">
        <f t="shared" si="3430"/>
        <v>0.157</v>
      </c>
      <c r="BU78" s="1">
        <f t="shared" si="3431"/>
        <v>5.6143344709897613</v>
      </c>
      <c r="BV78" s="1">
        <f t="shared" si="3432"/>
        <v>8.421501706484643E-3</v>
      </c>
      <c r="BW78" s="1">
        <f t="shared" si="3433"/>
        <v>64.33194333751932</v>
      </c>
      <c r="BX78" s="1"/>
      <c r="BY78" s="1"/>
      <c r="BZ78" s="1" t="s">
        <v>11</v>
      </c>
      <c r="CA78" s="1" t="s">
        <v>19</v>
      </c>
      <c r="CB78" s="1">
        <v>11</v>
      </c>
      <c r="CC78" s="1">
        <v>13</v>
      </c>
      <c r="CD78" s="1">
        <v>0.17399999999999999</v>
      </c>
      <c r="CE78" s="1">
        <f t="shared" si="3434"/>
        <v>0.16899999999999998</v>
      </c>
      <c r="CF78" s="1">
        <f t="shared" si="3435"/>
        <v>6.0618556701030917</v>
      </c>
      <c r="CG78" s="1">
        <f t="shared" si="3436"/>
        <v>9.092783505154637E-3</v>
      </c>
      <c r="CH78" s="1">
        <f t="shared" si="3437"/>
        <v>69.459872315114055</v>
      </c>
      <c r="CI78" s="1"/>
      <c r="CJ78" s="1"/>
      <c r="CK78" s="1" t="s">
        <v>11</v>
      </c>
      <c r="CL78" s="1" t="s">
        <v>20</v>
      </c>
      <c r="CM78" s="1">
        <v>14</v>
      </c>
      <c r="CN78" s="1">
        <v>13</v>
      </c>
      <c r="CO78" s="1">
        <v>0.17499999999999999</v>
      </c>
      <c r="CP78" s="1">
        <f t="shared" si="3438"/>
        <v>0.16199999999999998</v>
      </c>
      <c r="CQ78" s="1">
        <f t="shared" si="3439"/>
        <v>5.7422680412371125</v>
      </c>
      <c r="CR78" s="1">
        <f t="shared" si="3440"/>
        <v>8.6134020618556691E-3</v>
      </c>
      <c r="CS78" s="1">
        <f t="shared" si="3441"/>
        <v>65.797872244079144</v>
      </c>
      <c r="CT78" s="1"/>
      <c r="CU78" s="1"/>
      <c r="CV78" s="1" t="s">
        <v>11</v>
      </c>
      <c r="CW78" s="1" t="s">
        <v>21</v>
      </c>
      <c r="CX78" s="1">
        <v>15</v>
      </c>
      <c r="CY78" s="1">
        <v>13</v>
      </c>
      <c r="CZ78" s="1">
        <v>0.13700000000000001</v>
      </c>
      <c r="DA78" s="1">
        <f t="shared" si="3442"/>
        <v>0.11700000000000001</v>
      </c>
      <c r="DB78" s="1">
        <f t="shared" si="3443"/>
        <v>4.2413793103448274</v>
      </c>
      <c r="DC78" s="1">
        <f t="shared" si="3444"/>
        <v>6.362068965517241E-3</v>
      </c>
      <c r="DD78" s="1">
        <f t="shared" si="3445"/>
        <v>48.599914179663735</v>
      </c>
      <c r="DE78" s="1"/>
      <c r="DF78" s="1"/>
      <c r="DG78" s="1" t="s">
        <v>11</v>
      </c>
      <c r="DH78" s="1" t="s">
        <v>22</v>
      </c>
      <c r="DI78" s="1">
        <v>16</v>
      </c>
      <c r="DJ78" s="1">
        <v>13</v>
      </c>
      <c r="DK78" s="1">
        <v>0.188</v>
      </c>
      <c r="DL78" s="1">
        <f t="shared" si="3446"/>
        <v>0.161</v>
      </c>
      <c r="DM78" s="1">
        <f t="shared" si="3447"/>
        <v>5.6040955631399321</v>
      </c>
      <c r="DN78" s="1">
        <f t="shared" si="3448"/>
        <v>8.4061433447098991E-3</v>
      </c>
      <c r="DO78" s="1">
        <f t="shared" si="3449"/>
        <v>64.214620644502574</v>
      </c>
      <c r="DP78" s="1"/>
      <c r="DQ78" s="1"/>
      <c r="DR78" s="1" t="s">
        <v>11</v>
      </c>
      <c r="DS78" s="1" t="s">
        <v>23</v>
      </c>
      <c r="DT78" s="1">
        <v>17</v>
      </c>
      <c r="DU78" s="1">
        <v>13</v>
      </c>
      <c r="DV78" s="1">
        <v>0.20599999999999999</v>
      </c>
      <c r="DW78" s="1">
        <f t="shared" si="3450"/>
        <v>0.17899999999999999</v>
      </c>
      <c r="DX78" s="1">
        <f t="shared" si="3451"/>
        <v>6.1643835616438354</v>
      </c>
      <c r="DY78" s="1">
        <f t="shared" si="3452"/>
        <v>9.2465753424657536E-3</v>
      </c>
      <c r="DZ78" s="1">
        <f t="shared" si="3453"/>
        <v>70.634689836798287</v>
      </c>
      <c r="EA78" s="1"/>
      <c r="EB78" s="1"/>
      <c r="EC78" s="1" t="s">
        <v>11</v>
      </c>
      <c r="ED78" s="1" t="s">
        <v>24</v>
      </c>
      <c r="EE78" s="1">
        <v>18</v>
      </c>
      <c r="EF78" s="1">
        <v>13</v>
      </c>
      <c r="EG78" s="1">
        <v>0.22</v>
      </c>
      <c r="EH78" s="1">
        <f t="shared" si="3454"/>
        <v>0.19400000000000001</v>
      </c>
      <c r="EI78" s="1">
        <f t="shared" si="3455"/>
        <v>6.7755102040816331</v>
      </c>
      <c r="EJ78" s="1">
        <f t="shared" si="3456"/>
        <v>1.016326530612245E-2</v>
      </c>
      <c r="EK78" s="1">
        <f t="shared" si="3457"/>
        <v>77.637294461888587</v>
      </c>
      <c r="EL78" s="1"/>
      <c r="EM78" s="1"/>
      <c r="EN78" s="1" t="s">
        <v>11</v>
      </c>
      <c r="EO78" s="1" t="s">
        <v>25</v>
      </c>
      <c r="EP78" s="1">
        <v>21</v>
      </c>
      <c r="EQ78" s="1">
        <v>13</v>
      </c>
      <c r="ER78" s="1">
        <v>0.27500000000000002</v>
      </c>
      <c r="ES78" s="1">
        <f t="shared" si="3458"/>
        <v>0.24400000000000002</v>
      </c>
      <c r="ET78" s="1">
        <f t="shared" si="3459"/>
        <v>8.4452054794520546</v>
      </c>
      <c r="EU78" s="1">
        <f t="shared" si="3460"/>
        <v>1.2667808219178083E-2</v>
      </c>
      <c r="EV78" s="1">
        <f t="shared" si="3461"/>
        <v>96.769525076413643</v>
      </c>
      <c r="EW78" s="1"/>
      <c r="EX78" s="1"/>
      <c r="EY78" s="1" t="s">
        <v>11</v>
      </c>
      <c r="EZ78" s="1" t="s">
        <v>26</v>
      </c>
      <c r="FA78" s="1">
        <v>22</v>
      </c>
      <c r="FB78" s="1">
        <v>13</v>
      </c>
      <c r="FC78" s="1">
        <v>0.29199999999999998</v>
      </c>
      <c r="FD78" s="1">
        <f t="shared" si="3462"/>
        <v>0.26100000000000001</v>
      </c>
      <c r="FE78" s="1">
        <f t="shared" si="3463"/>
        <v>8.9351535836177494</v>
      </c>
      <c r="FF78" s="1">
        <f t="shared" si="3464"/>
        <v>1.3402730375426624E-2</v>
      </c>
      <c r="FG78" s="1">
        <f t="shared" si="3465"/>
        <v>102.38360343928608</v>
      </c>
      <c r="FH78" s="1"/>
      <c r="FI78" s="1"/>
      <c r="FJ78" s="1" t="s">
        <v>11</v>
      </c>
      <c r="FK78" s="1" t="s">
        <v>27</v>
      </c>
      <c r="FL78" s="1">
        <v>23</v>
      </c>
      <c r="FM78" s="1">
        <v>13</v>
      </c>
      <c r="FN78" s="1">
        <v>0.312</v>
      </c>
      <c r="FO78" s="1">
        <f t="shared" si="3466"/>
        <v>0.28200000000000003</v>
      </c>
      <c r="FP78" s="1">
        <f t="shared" si="3467"/>
        <v>9.9965986394557849</v>
      </c>
      <c r="FQ78" s="1">
        <f t="shared" si="3468"/>
        <v>1.4994897959183677E-2</v>
      </c>
      <c r="FR78" s="1">
        <f t="shared" si="3469"/>
        <v>114.54618896761575</v>
      </c>
      <c r="FS78" s="1"/>
      <c r="FT78" s="1"/>
      <c r="FU78" s="1" t="s">
        <v>11</v>
      </c>
      <c r="FV78" s="1" t="s">
        <v>28</v>
      </c>
      <c r="FW78" s="1">
        <v>24</v>
      </c>
      <c r="FX78" s="1">
        <v>13</v>
      </c>
      <c r="FY78" s="1">
        <v>0.32100000000000001</v>
      </c>
      <c r="FZ78" s="1">
        <f t="shared" si="3470"/>
        <v>0.29000000000000004</v>
      </c>
      <c r="GA78" s="1">
        <f t="shared" si="3471"/>
        <v>9.8938356164383574</v>
      </c>
      <c r="GB78" s="1">
        <f t="shared" si="3472"/>
        <v>1.4840753424657536E-2</v>
      </c>
      <c r="GC78" s="1">
        <f t="shared" si="3473"/>
        <v>113.36867718806126</v>
      </c>
      <c r="GD78" s="1"/>
      <c r="GE78" s="1"/>
      <c r="GF78" s="1" t="s">
        <v>11</v>
      </c>
      <c r="GG78" s="1" t="s">
        <v>29</v>
      </c>
      <c r="GH78" s="1">
        <v>25</v>
      </c>
      <c r="GI78" s="1">
        <v>13</v>
      </c>
      <c r="GJ78" s="1">
        <v>0.33700000000000002</v>
      </c>
      <c r="GK78" s="1">
        <f t="shared" si="3474"/>
        <v>0.30600000000000005</v>
      </c>
      <c r="GL78" s="1">
        <f t="shared" si="3475"/>
        <v>10.580204778156999</v>
      </c>
      <c r="GM78" s="1">
        <f t="shared" si="3476"/>
        <v>1.5870307167235496E-2</v>
      </c>
      <c r="GN78" s="1">
        <f t="shared" si="3477"/>
        <v>121.23344945064431</v>
      </c>
      <c r="GO78" s="1"/>
      <c r="GP78" s="1"/>
      <c r="GQ78" s="1" t="s">
        <v>11</v>
      </c>
      <c r="GR78" s="1" t="s">
        <v>30</v>
      </c>
      <c r="GS78" s="1">
        <v>28</v>
      </c>
      <c r="GT78" s="1">
        <v>13</v>
      </c>
      <c r="GU78" s="1">
        <v>0.378</v>
      </c>
      <c r="GV78" s="1">
        <f t="shared" si="3478"/>
        <v>0.34899999999999998</v>
      </c>
      <c r="GW78" s="1">
        <f t="shared" si="3479"/>
        <v>11.999999999999998</v>
      </c>
      <c r="GX78" s="1">
        <f t="shared" si="3480"/>
        <v>1.7999999999999999E-2</v>
      </c>
      <c r="GY78" s="1">
        <f t="shared" si="3481"/>
        <v>137.50219621563397</v>
      </c>
      <c r="GZ78" s="1"/>
      <c r="HA78" s="1"/>
      <c r="HB78" s="1" t="s">
        <v>11</v>
      </c>
      <c r="HC78" s="1" t="s">
        <v>31</v>
      </c>
      <c r="HD78" s="1">
        <v>29</v>
      </c>
      <c r="HE78" s="1">
        <v>13</v>
      </c>
      <c r="HF78" s="1">
        <v>8.1000000000000003E-2</v>
      </c>
      <c r="HG78" s="1">
        <f t="shared" si="3482"/>
        <v>2.9000000000000005E-2</v>
      </c>
      <c r="HH78" s="1">
        <f t="shared" si="3483"/>
        <v>1.238255033557047</v>
      </c>
      <c r="HI78" s="1">
        <f t="shared" si="3484"/>
        <v>1.8573825503355706E-3</v>
      </c>
      <c r="HJ78" s="1">
        <f t="shared" si="3485"/>
        <v>14.188565549096461</v>
      </c>
      <c r="HK78" s="1"/>
      <c r="HL78" s="1"/>
      <c r="HM78" s="1" t="s">
        <v>11</v>
      </c>
      <c r="HN78" s="1" t="s">
        <v>32</v>
      </c>
      <c r="HO78" s="1">
        <v>30</v>
      </c>
      <c r="HP78" s="1">
        <v>13</v>
      </c>
      <c r="HQ78" s="1">
        <v>0.112</v>
      </c>
      <c r="HR78" s="1">
        <f t="shared" si="3486"/>
        <v>6.0000000000000005E-2</v>
      </c>
      <c r="HS78" s="1">
        <f t="shared" si="3487"/>
        <v>2.2390572390572392</v>
      </c>
      <c r="HT78" s="1">
        <f t="shared" si="3488"/>
        <v>3.358585858585859E-3</v>
      </c>
      <c r="HU78" s="1">
        <f t="shared" si="3489"/>
        <v>25.65627398524035</v>
      </c>
      <c r="HV78" s="1"/>
      <c r="HW78" s="1"/>
      <c r="HX78" s="1" t="s">
        <v>11</v>
      </c>
      <c r="HY78" s="1" t="s">
        <v>33</v>
      </c>
      <c r="HZ78" s="1">
        <v>31</v>
      </c>
      <c r="IA78" s="1">
        <v>13</v>
      </c>
      <c r="IB78" s="1">
        <v>0.14199999999999999</v>
      </c>
      <c r="IC78" s="1">
        <f t="shared" si="3490"/>
        <v>8.6999999999999994E-2</v>
      </c>
      <c r="ID78" s="1">
        <f t="shared" si="3491"/>
        <v>3.1418918918918917</v>
      </c>
      <c r="IE78" s="1">
        <f t="shared" si="3492"/>
        <v>4.7128378378378374E-3</v>
      </c>
      <c r="IF78" s="1">
        <f t="shared" si="3493"/>
        <v>36.001419617269029</v>
      </c>
      <c r="IG78" s="1"/>
      <c r="IH78" s="1"/>
      <c r="II78" s="1" t="s">
        <v>11</v>
      </c>
      <c r="IJ78" s="1" t="s">
        <v>34</v>
      </c>
      <c r="IK78" s="1">
        <v>32</v>
      </c>
      <c r="IL78" s="1">
        <v>13</v>
      </c>
      <c r="IM78" s="1">
        <v>0.157</v>
      </c>
      <c r="IN78" s="1">
        <f t="shared" si="3494"/>
        <v>0.10200000000000001</v>
      </c>
      <c r="IO78" s="1">
        <f t="shared" si="3495"/>
        <v>3.5925925925925926</v>
      </c>
      <c r="IP78" s="1">
        <f t="shared" si="3496"/>
        <v>5.3888888888888892E-3</v>
      </c>
      <c r="IQ78" s="1">
        <f t="shared" si="3497"/>
        <v>41.165780965791662</v>
      </c>
      <c r="IR78" s="1"/>
      <c r="IS78" s="1"/>
      <c r="IT78" s="1" t="s">
        <v>11</v>
      </c>
      <c r="IU78" s="1" t="s">
        <v>35</v>
      </c>
      <c r="IV78" s="1">
        <v>35</v>
      </c>
      <c r="IW78" s="1">
        <v>13</v>
      </c>
      <c r="IX78" s="1">
        <v>0.216</v>
      </c>
      <c r="IY78" s="1">
        <f t="shared" si="3498"/>
        <v>0.161</v>
      </c>
      <c r="IZ78" s="1">
        <f t="shared" si="3499"/>
        <v>5.6308724832214763</v>
      </c>
      <c r="JA78" s="1">
        <f t="shared" si="3500"/>
        <v>8.4463087248322147E-3</v>
      </c>
      <c r="JB78" s="1">
        <f t="shared" si="3501"/>
        <v>64.521444421094472</v>
      </c>
      <c r="JC78" s="1"/>
      <c r="JD78" s="1"/>
      <c r="JE78" s="1" t="s">
        <v>11</v>
      </c>
      <c r="JF78" s="3" t="s">
        <v>36</v>
      </c>
      <c r="JG78" s="3">
        <v>36</v>
      </c>
      <c r="JH78" s="1">
        <v>13</v>
      </c>
      <c r="JI78" s="1">
        <v>0.23799999999999999</v>
      </c>
      <c r="JJ78" s="1">
        <f t="shared" si="3502"/>
        <v>0.18099999999999999</v>
      </c>
      <c r="JK78" s="1">
        <f t="shared" si="3503"/>
        <v>6.3377926421404682</v>
      </c>
      <c r="JL78" s="1">
        <f t="shared" si="3504"/>
        <v>9.5066889632107032E-3</v>
      </c>
      <c r="JM78" s="1">
        <f t="shared" si="3505"/>
        <v>72.621700621133343</v>
      </c>
      <c r="JN78" s="1"/>
      <c r="JO78" s="1"/>
      <c r="JP78" s="1" t="s">
        <v>11</v>
      </c>
      <c r="JQ78" s="1" t="s">
        <v>37</v>
      </c>
      <c r="JR78" s="1">
        <v>37</v>
      </c>
      <c r="JS78" s="1">
        <v>13</v>
      </c>
      <c r="JT78" s="1">
        <v>0.255</v>
      </c>
      <c r="JU78" s="1">
        <f t="shared" si="3506"/>
        <v>0.19700000000000001</v>
      </c>
      <c r="JV78" s="1">
        <f t="shared" si="3507"/>
        <v>6.8394648829431448</v>
      </c>
      <c r="JW78" s="1">
        <f t="shared" si="3508"/>
        <v>1.0259197324414717E-2</v>
      </c>
      <c r="JX78" s="1">
        <f t="shared" si="3509"/>
        <v>78.37012019536553</v>
      </c>
      <c r="JY78" s="1"/>
      <c r="JZ78" s="1"/>
      <c r="KA78" s="1" t="s">
        <v>11</v>
      </c>
      <c r="KB78" s="1" t="s">
        <v>38</v>
      </c>
      <c r="KC78" s="1">
        <v>38</v>
      </c>
      <c r="KD78" s="1">
        <v>13</v>
      </c>
      <c r="KE78" s="1">
        <v>0.27100000000000002</v>
      </c>
      <c r="KF78" s="1">
        <f t="shared" si="3510"/>
        <v>0.21000000000000002</v>
      </c>
      <c r="KG78" s="1">
        <f t="shared" si="3511"/>
        <v>7.1571906354515056</v>
      </c>
      <c r="KH78" s="1">
        <f t="shared" si="3512"/>
        <v>1.0735785953177259E-2</v>
      </c>
      <c r="KI78" s="1">
        <f t="shared" si="3513"/>
        <v>82.010785925712582</v>
      </c>
      <c r="KJ78" s="1"/>
      <c r="KK78" s="1"/>
      <c r="KL78" s="1" t="s">
        <v>11</v>
      </c>
      <c r="KM78" s="1" t="s">
        <v>39</v>
      </c>
      <c r="KN78" s="1">
        <v>39</v>
      </c>
      <c r="KO78" s="1">
        <v>13</v>
      </c>
      <c r="KP78" s="1">
        <v>0.27900000000000003</v>
      </c>
      <c r="KQ78" s="1">
        <f t="shared" si="3514"/>
        <v>0.21600000000000003</v>
      </c>
      <c r="KR78" s="1">
        <f t="shared" si="3515"/>
        <v>7.4161073825503365</v>
      </c>
      <c r="KS78" s="1">
        <f t="shared" si="3516"/>
        <v>1.1124161073825505E-2</v>
      </c>
      <c r="KT78" s="1">
        <f t="shared" si="3517"/>
        <v>84.977587705970677</v>
      </c>
      <c r="KU78" s="1"/>
      <c r="KV78" s="1"/>
      <c r="KW78" s="1" t="s">
        <v>11</v>
      </c>
      <c r="KX78" s="1" t="s">
        <v>40</v>
      </c>
      <c r="KY78" s="1">
        <v>42</v>
      </c>
      <c r="KZ78" s="1">
        <v>13</v>
      </c>
      <c r="LA78" s="1">
        <v>0.30199999999999999</v>
      </c>
      <c r="LB78" s="1">
        <f t="shared" si="3518"/>
        <v>0.23699999999999999</v>
      </c>
      <c r="LC78" s="1">
        <f t="shared" si="3519"/>
        <v>8.2852348993288576</v>
      </c>
      <c r="LD78" s="1">
        <f t="shared" si="3520"/>
        <v>1.2427852348993287E-2</v>
      </c>
      <c r="LE78" s="1">
        <f t="shared" si="3521"/>
        <v>94.936499568344601</v>
      </c>
      <c r="LF78" s="1"/>
      <c r="LG78" s="1"/>
      <c r="LH78" s="1" t="s">
        <v>11</v>
      </c>
      <c r="LI78" s="1" t="s">
        <v>41</v>
      </c>
      <c r="LJ78" s="1">
        <v>43</v>
      </c>
      <c r="LK78" s="1">
        <v>13</v>
      </c>
      <c r="LL78" s="1">
        <v>6.3E-2</v>
      </c>
      <c r="LM78" s="1">
        <f t="shared" si="3522"/>
        <v>2.6000000000000002E-2</v>
      </c>
      <c r="LN78" s="1">
        <f t="shared" si="3523"/>
        <v>0.25337837837837845</v>
      </c>
      <c r="LO78" s="1">
        <f t="shared" si="3524"/>
        <v>3.800675675675677E-4</v>
      </c>
      <c r="LP78" s="1">
        <f t="shared" si="3525"/>
        <v>2.9033402917152458</v>
      </c>
      <c r="LQ78" s="1"/>
      <c r="LR78" s="1"/>
      <c r="LS78" s="1" t="s">
        <v>11</v>
      </c>
      <c r="LT78" s="1" t="s">
        <v>42</v>
      </c>
      <c r="LU78" s="1">
        <v>44</v>
      </c>
      <c r="LV78" s="1">
        <v>13</v>
      </c>
      <c r="LW78" s="1">
        <v>9.2999999999999999E-2</v>
      </c>
      <c r="LX78" s="1">
        <f t="shared" si="3526"/>
        <v>0.05</v>
      </c>
      <c r="LY78" s="1">
        <f t="shared" si="4250"/>
        <v>0.20640569395017791</v>
      </c>
      <c r="LZ78" s="1">
        <f t="shared" si="3527"/>
        <v>3.0960854092526688E-4</v>
      </c>
      <c r="MA78" s="1">
        <f t="shared" si="3528"/>
        <v>2.3651030191301219</v>
      </c>
      <c r="MB78" s="1"/>
      <c r="MC78" s="1"/>
      <c r="MD78" s="1" t="s">
        <v>11</v>
      </c>
      <c r="ME78" s="1" t="s">
        <v>43</v>
      </c>
      <c r="MF78" s="1">
        <v>46</v>
      </c>
      <c r="MG78" s="1">
        <v>13</v>
      </c>
      <c r="MH78" s="1">
        <v>0.128</v>
      </c>
      <c r="MI78" s="1">
        <f t="shared" si="3529"/>
        <v>7.6000000000000012E-2</v>
      </c>
      <c r="MJ78" s="1">
        <f t="shared" si="3530"/>
        <v>1.8338983050847462</v>
      </c>
      <c r="MK78" s="1">
        <f t="shared" si="3531"/>
        <v>2.7508474576271192E-3</v>
      </c>
      <c r="ML78" s="1">
        <f t="shared" si="3532"/>
        <v>21.013753715440114</v>
      </c>
      <c r="MM78" s="1"/>
      <c r="MN78" s="1"/>
      <c r="MO78" s="1" t="s">
        <v>11</v>
      </c>
      <c r="MP78" s="1" t="s">
        <v>44</v>
      </c>
      <c r="MQ78" s="1">
        <v>52</v>
      </c>
      <c r="MR78" s="1">
        <v>13</v>
      </c>
      <c r="MS78" s="1">
        <v>0.184</v>
      </c>
      <c r="MT78" s="1">
        <f t="shared" si="3533"/>
        <v>0.121</v>
      </c>
      <c r="MU78" s="1">
        <f t="shared" si="3534"/>
        <v>3.535353535353535</v>
      </c>
      <c r="MV78" s="1">
        <f t="shared" si="3535"/>
        <v>5.3030303030303025E-3</v>
      </c>
      <c r="MW78" s="1">
        <f t="shared" si="3536"/>
        <v>40.509906292484757</v>
      </c>
      <c r="MX78" s="1"/>
      <c r="MY78" s="1"/>
      <c r="MZ78" s="1" t="s">
        <v>11</v>
      </c>
      <c r="NA78" s="1" t="s">
        <v>45</v>
      </c>
      <c r="NB78" s="1">
        <v>53</v>
      </c>
      <c r="NC78" s="1">
        <v>13</v>
      </c>
      <c r="ND78" s="1">
        <v>0.20200000000000001</v>
      </c>
      <c r="NE78" s="1">
        <f t="shared" si="3537"/>
        <v>0.10900000000000001</v>
      </c>
      <c r="NF78" s="1">
        <f t="shared" si="3538"/>
        <v>2.9898648648648649</v>
      </c>
      <c r="NG78" s="1">
        <f t="shared" si="3539"/>
        <v>4.4847972972972975E-3</v>
      </c>
      <c r="NH78" s="1">
        <f t="shared" si="3540"/>
        <v>34.259415442239892</v>
      </c>
      <c r="NI78" s="1"/>
      <c r="NJ78" s="1"/>
      <c r="NK78" s="1" t="s">
        <v>11</v>
      </c>
      <c r="NL78" s="1" t="s">
        <v>46</v>
      </c>
      <c r="NM78" s="1">
        <v>56</v>
      </c>
      <c r="NN78" s="1">
        <v>13</v>
      </c>
      <c r="NO78" s="1">
        <v>0.23100000000000001</v>
      </c>
      <c r="NP78" s="1">
        <f t="shared" si="3541"/>
        <v>0.13900000000000001</v>
      </c>
      <c r="NQ78" s="1">
        <f t="shared" si="3542"/>
        <v>4.071186440677967</v>
      </c>
      <c r="NR78" s="1">
        <f t="shared" si="3543"/>
        <v>6.1067796610169509E-3</v>
      </c>
      <c r="NS78" s="1">
        <f t="shared" si="3544"/>
        <v>46.649756399710867</v>
      </c>
      <c r="NT78" s="1"/>
      <c r="NU78" s="1"/>
      <c r="NV78" s="1" t="s">
        <v>11</v>
      </c>
      <c r="NW78" s="1" t="s">
        <v>47</v>
      </c>
      <c r="NX78" s="1">
        <v>57</v>
      </c>
      <c r="NY78" s="1">
        <v>13</v>
      </c>
      <c r="NZ78" s="1">
        <v>2.5000000000000001E-2</v>
      </c>
      <c r="OA78" s="1">
        <f t="shared" si="3545"/>
        <v>3.7000000000000005E-2</v>
      </c>
      <c r="OB78" s="1">
        <f t="shared" si="3546"/>
        <v>1.919614147909968</v>
      </c>
      <c r="OC78" s="1">
        <f t="shared" si="3547"/>
        <v>2.8794212218649518E-3</v>
      </c>
      <c r="OD78" s="1">
        <f t="shared" si="3548"/>
        <v>21.995930102018619</v>
      </c>
      <c r="OE78" s="1"/>
      <c r="OF78" s="1"/>
      <c r="OG78" s="1" t="s">
        <v>11</v>
      </c>
      <c r="OH78" s="1" t="s">
        <v>48</v>
      </c>
      <c r="OI78" s="1">
        <v>58</v>
      </c>
      <c r="OJ78" s="1">
        <v>13</v>
      </c>
      <c r="OK78" s="1">
        <v>4.2000000000000003E-2</v>
      </c>
      <c r="OL78" s="1">
        <f t="shared" si="3549"/>
        <v>5.4000000000000006E-2</v>
      </c>
      <c r="OM78" s="1">
        <f t="shared" si="3550"/>
        <v>2.4677419354838714</v>
      </c>
      <c r="ON78" s="1">
        <f t="shared" si="3551"/>
        <v>3.701612903225807E-3</v>
      </c>
      <c r="OO78" s="1">
        <f t="shared" si="3552"/>
        <v>28.276661318537638</v>
      </c>
      <c r="OP78" s="1"/>
      <c r="OQ78" s="1"/>
      <c r="OR78" s="1" t="s">
        <v>11</v>
      </c>
      <c r="OS78" s="1" t="s">
        <v>49</v>
      </c>
      <c r="OT78" s="1">
        <v>59</v>
      </c>
      <c r="OU78" s="1">
        <v>13</v>
      </c>
      <c r="OV78" s="1">
        <v>5.0999999999999997E-2</v>
      </c>
      <c r="OW78" s="1">
        <f t="shared" si="3553"/>
        <v>6.3E-2</v>
      </c>
      <c r="OX78" s="1">
        <f t="shared" si="3554"/>
        <v>2.8290322580645162</v>
      </c>
      <c r="OY78" s="1">
        <f t="shared" si="3555"/>
        <v>4.2435483870967745E-3</v>
      </c>
      <c r="OZ78" s="1">
        <f t="shared" si="3556"/>
        <v>32.416512387395436</v>
      </c>
      <c r="PA78" s="1"/>
      <c r="PB78" s="1"/>
      <c r="PC78" s="1" t="s">
        <v>11</v>
      </c>
      <c r="PD78" s="1" t="s">
        <v>50</v>
      </c>
      <c r="PE78" s="1">
        <v>60</v>
      </c>
      <c r="PF78" s="1">
        <v>13</v>
      </c>
      <c r="PG78" s="1">
        <v>0.06</v>
      </c>
      <c r="PH78" s="1">
        <f t="shared" si="3557"/>
        <v>7.1999999999999995E-2</v>
      </c>
      <c r="PI78" s="1">
        <f t="shared" si="3558"/>
        <v>3.1645161290322577</v>
      </c>
      <c r="PJ78" s="1">
        <f t="shared" si="3559"/>
        <v>4.746774193548387E-3</v>
      </c>
      <c r="PK78" s="1">
        <f t="shared" si="3560"/>
        <v>36.260659808477669</v>
      </c>
      <c r="PL78" s="1"/>
      <c r="PM78" s="1"/>
      <c r="PN78" s="1" t="s">
        <v>11</v>
      </c>
      <c r="PO78" s="1" t="s">
        <v>51</v>
      </c>
      <c r="PP78" s="1">
        <v>63</v>
      </c>
      <c r="PQ78" s="1">
        <v>13</v>
      </c>
      <c r="PR78" s="1">
        <v>8.8999999999999996E-2</v>
      </c>
      <c r="PS78" s="1">
        <f t="shared" si="3561"/>
        <v>0.10299999999999999</v>
      </c>
      <c r="PT78" s="1">
        <f t="shared" si="3562"/>
        <v>4.1844660194174752</v>
      </c>
      <c r="PU78" s="1">
        <f t="shared" si="3563"/>
        <v>6.2766990291262129E-3</v>
      </c>
      <c r="PV78" s="1">
        <f t="shared" si="3564"/>
        <v>47.947772304966215</v>
      </c>
      <c r="PW78" s="1"/>
      <c r="PX78" s="1"/>
      <c r="PY78" s="1" t="s">
        <v>11</v>
      </c>
      <c r="PZ78" s="1" t="s">
        <v>52</v>
      </c>
      <c r="QA78" s="1">
        <v>64</v>
      </c>
      <c r="QB78" s="1">
        <v>13</v>
      </c>
      <c r="QC78" s="1">
        <v>9.7000000000000003E-2</v>
      </c>
      <c r="QD78" s="1">
        <f t="shared" si="3565"/>
        <v>9.8000000000000004E-2</v>
      </c>
      <c r="QE78" s="1">
        <f t="shared" si="3566"/>
        <v>3.9903225806451617</v>
      </c>
      <c r="QF78" s="1">
        <f t="shared" si="3567"/>
        <v>5.985483870967743E-3</v>
      </c>
      <c r="QG78" s="1">
        <f t="shared" si="3568"/>
        <v>45.723176537295501</v>
      </c>
      <c r="QH78" s="1"/>
      <c r="QI78" s="1"/>
      <c r="QJ78" s="1" t="s">
        <v>11</v>
      </c>
      <c r="QK78" s="1" t="s">
        <v>53</v>
      </c>
      <c r="QL78" s="1">
        <v>65</v>
      </c>
      <c r="QM78" s="1">
        <v>13</v>
      </c>
      <c r="QN78" s="1">
        <v>0.107</v>
      </c>
      <c r="QO78" s="1">
        <f t="shared" si="3569"/>
        <v>0.109</v>
      </c>
      <c r="QP78" s="1">
        <f t="shared" si="3570"/>
        <v>4.3462783171521036</v>
      </c>
      <c r="QQ78" s="1">
        <f t="shared" si="3571"/>
        <v>6.5194174757281552E-3</v>
      </c>
      <c r="QR78" s="1">
        <f t="shared" si="3572"/>
        <v>49.801901164400334</v>
      </c>
      <c r="QS78" s="1"/>
      <c r="QT78" s="1"/>
      <c r="QU78" s="1" t="s">
        <v>11</v>
      </c>
      <c r="QV78" s="1" t="s">
        <v>54</v>
      </c>
      <c r="QW78" s="1">
        <v>66</v>
      </c>
      <c r="QX78" s="1">
        <v>13</v>
      </c>
      <c r="QY78" s="1">
        <v>0.11799999999999999</v>
      </c>
      <c r="QZ78" s="1">
        <f t="shared" si="3573"/>
        <v>0.11699999999999999</v>
      </c>
      <c r="RA78" s="1">
        <f t="shared" si="3574"/>
        <v>4.6506410256410264</v>
      </c>
      <c r="RB78" s="1">
        <f t="shared" si="3575"/>
        <v>6.9759615384615394E-3</v>
      </c>
      <c r="RC78" s="1">
        <f t="shared" si="3576"/>
        <v>53.289446236347473</v>
      </c>
      <c r="RD78" s="1"/>
      <c r="RE78" s="1"/>
      <c r="RF78" s="1" t="s">
        <v>11</v>
      </c>
      <c r="RG78" s="1" t="s">
        <v>55</v>
      </c>
      <c r="RH78" s="1">
        <v>67</v>
      </c>
      <c r="RI78" s="1">
        <v>13</v>
      </c>
      <c r="RJ78" s="1">
        <v>0.129</v>
      </c>
      <c r="RK78" s="1">
        <f t="shared" si="3577"/>
        <v>0.13</v>
      </c>
      <c r="RL78" s="1">
        <f t="shared" si="3578"/>
        <v>5.051282051282052</v>
      </c>
      <c r="RM78" s="1">
        <f t="shared" si="3579"/>
        <v>7.5769230769230783E-3</v>
      </c>
      <c r="RN78" s="1">
        <f t="shared" si="3580"/>
        <v>57.880197979657908</v>
      </c>
      <c r="RO78" s="1"/>
      <c r="RP78" s="1"/>
      <c r="RQ78" s="1" t="s">
        <v>11</v>
      </c>
      <c r="RR78" s="1" t="s">
        <v>56</v>
      </c>
      <c r="RS78" s="1">
        <v>70</v>
      </c>
      <c r="RT78" s="1">
        <v>13</v>
      </c>
      <c r="RU78" s="1">
        <v>0.153</v>
      </c>
      <c r="RV78" s="1">
        <f t="shared" si="3581"/>
        <v>0.14699999999999999</v>
      </c>
      <c r="RW78" s="1">
        <f t="shared" si="3582"/>
        <v>5.5673076923076925</v>
      </c>
      <c r="RX78" s="1">
        <f t="shared" si="3583"/>
        <v>8.3509615384615397E-3</v>
      </c>
      <c r="RY78" s="1">
        <f t="shared" si="3584"/>
        <v>63.793086225041741</v>
      </c>
      <c r="RZ78" s="1"/>
      <c r="SA78" s="1"/>
      <c r="SB78" s="2" t="s">
        <v>11</v>
      </c>
      <c r="SC78" s="1" t="s">
        <v>57</v>
      </c>
      <c r="SD78" s="1">
        <v>71</v>
      </c>
      <c r="SE78" s="2">
        <v>13</v>
      </c>
      <c r="SF78" s="1">
        <v>4.4999999999999998E-2</v>
      </c>
      <c r="SG78" s="1">
        <f t="shared" si="3585"/>
        <v>4.0999999999999995E-2</v>
      </c>
      <c r="SH78" s="1">
        <f t="shared" si="3586"/>
        <v>2.1575342465753424</v>
      </c>
      <c r="SI78" s="1">
        <f t="shared" si="3587"/>
        <v>3.2363013698630135E-3</v>
      </c>
      <c r="SJ78" s="1">
        <f t="shared" si="3588"/>
        <v>24.722141442879398</v>
      </c>
      <c r="SK78" s="1"/>
      <c r="SL78" s="1"/>
      <c r="SM78" s="2" t="s">
        <v>11</v>
      </c>
      <c r="SN78" s="1" t="s">
        <v>58</v>
      </c>
      <c r="SO78" s="1">
        <v>72</v>
      </c>
      <c r="SP78" s="2">
        <v>13</v>
      </c>
      <c r="SQ78" s="1">
        <v>6.4000000000000001E-2</v>
      </c>
      <c r="SR78" s="1">
        <f t="shared" si="3589"/>
        <v>5.8000000000000003E-2</v>
      </c>
      <c r="SS78" s="1">
        <f t="shared" si="3590"/>
        <v>2.6701030927835054</v>
      </c>
      <c r="ST78" s="1">
        <f t="shared" si="3591"/>
        <v>4.0051546391752582E-3</v>
      </c>
      <c r="SU78" s="1">
        <f t="shared" si="3592"/>
        <v>30.595419948324061</v>
      </c>
      <c r="SV78" s="1"/>
      <c r="SW78" s="1"/>
      <c r="SX78" s="2" t="s">
        <v>11</v>
      </c>
      <c r="SY78" s="1" t="s">
        <v>59</v>
      </c>
      <c r="SZ78" s="1">
        <v>73</v>
      </c>
      <c r="TA78" s="2">
        <v>13</v>
      </c>
      <c r="TB78" s="1">
        <v>0.08</v>
      </c>
      <c r="TC78" s="1">
        <f t="shared" si="3593"/>
        <v>7.3999999999999996E-2</v>
      </c>
      <c r="TD78" s="1">
        <f t="shared" si="3594"/>
        <v>3.1655172413793098</v>
      </c>
      <c r="TE78" s="1">
        <f t="shared" si="3595"/>
        <v>4.7482758620689645E-3</v>
      </c>
      <c r="TF78" s="1">
        <f t="shared" si="3596"/>
        <v>36.272131070675854</v>
      </c>
      <c r="TG78" s="1"/>
      <c r="TH78" s="1"/>
      <c r="TI78" s="2" t="s">
        <v>11</v>
      </c>
      <c r="TJ78" s="1" t="s">
        <v>60</v>
      </c>
      <c r="TK78" s="1">
        <v>74</v>
      </c>
      <c r="TL78" s="2">
        <v>13</v>
      </c>
      <c r="TM78" s="1">
        <v>8.6999999999999994E-2</v>
      </c>
      <c r="TN78" s="1">
        <f t="shared" si="3597"/>
        <v>8.0999999999999989E-2</v>
      </c>
      <c r="TO78" s="1">
        <f t="shared" si="3598"/>
        <v>3.4020618556701026</v>
      </c>
      <c r="TP78" s="1">
        <f t="shared" si="3599"/>
        <v>5.103092783505154E-3</v>
      </c>
      <c r="TQ78" s="1">
        <f t="shared" si="3600"/>
        <v>38.98258140133953</v>
      </c>
      <c r="TR78" s="1"/>
      <c r="TS78" s="1"/>
      <c r="TT78" s="2" t="s">
        <v>11</v>
      </c>
      <c r="TU78" s="1" t="s">
        <v>61</v>
      </c>
      <c r="TV78" s="1">
        <v>77</v>
      </c>
      <c r="TW78" s="2">
        <v>13</v>
      </c>
      <c r="TX78" s="1">
        <v>0.115</v>
      </c>
      <c r="TY78" s="1">
        <f t="shared" si="3601"/>
        <v>0.10600000000000001</v>
      </c>
      <c r="TZ78" s="1">
        <f t="shared" si="3602"/>
        <v>4.2336769759450172</v>
      </c>
      <c r="UA78" s="1">
        <f t="shared" si="3603"/>
        <v>6.3505154639175261E-3</v>
      </c>
      <c r="UB78" s="1">
        <f t="shared" si="3604"/>
        <v>48.511656855000311</v>
      </c>
      <c r="UC78" s="1"/>
      <c r="UD78" s="1"/>
      <c r="UE78" s="2" t="s">
        <v>11</v>
      </c>
      <c r="UF78" s="1" t="s">
        <v>62</v>
      </c>
      <c r="UG78" s="1">
        <v>78</v>
      </c>
      <c r="UH78" s="2">
        <v>13</v>
      </c>
      <c r="UI78" s="1">
        <v>0.122</v>
      </c>
      <c r="UJ78" s="1">
        <f t="shared" si="3605"/>
        <v>0.11399999999999999</v>
      </c>
      <c r="UK78" s="1">
        <f t="shared" si="3606"/>
        <v>4.1072664359861593</v>
      </c>
      <c r="UL78" s="1">
        <f t="shared" si="3607"/>
        <v>6.1608996539792389E-3</v>
      </c>
      <c r="UM78" s="1">
        <f t="shared" si="3608"/>
        <v>47.063179615904716</v>
      </c>
      <c r="UN78" s="1"/>
      <c r="UO78" s="1"/>
      <c r="UP78" s="2" t="s">
        <v>11</v>
      </c>
      <c r="UQ78" s="1" t="s">
        <v>63</v>
      </c>
      <c r="UR78" s="1">
        <v>79</v>
      </c>
      <c r="US78" s="2">
        <v>13</v>
      </c>
      <c r="UT78" s="1">
        <v>0.128</v>
      </c>
      <c r="UU78" s="1">
        <f t="shared" si="3609"/>
        <v>0.11900000000000001</v>
      </c>
      <c r="UV78" s="1">
        <f t="shared" si="3610"/>
        <v>4.6758620689655173</v>
      </c>
      <c r="UW78" s="1">
        <f t="shared" si="3611"/>
        <v>7.0137931034482759E-3</v>
      </c>
      <c r="UX78" s="1">
        <f t="shared" si="3612"/>
        <v>53.578441973678068</v>
      </c>
      <c r="UY78" s="1"/>
      <c r="UZ78" s="1"/>
      <c r="VA78" s="2" t="s">
        <v>11</v>
      </c>
      <c r="VB78" s="1" t="s">
        <v>64</v>
      </c>
      <c r="VC78" s="1">
        <v>80</v>
      </c>
      <c r="VD78" s="2">
        <v>13</v>
      </c>
      <c r="VE78" s="1">
        <v>0.13900000000000001</v>
      </c>
      <c r="VF78" s="1">
        <f t="shared" si="3613"/>
        <v>0.129</v>
      </c>
      <c r="VG78" s="1">
        <f t="shared" si="2764"/>
        <v>4.9931034482758623</v>
      </c>
      <c r="VH78" s="1">
        <f t="shared" si="3614"/>
        <v>7.4896551724137938E-3</v>
      </c>
      <c r="VI78" s="1">
        <f t="shared" si="3615"/>
        <v>57.213557505815523</v>
      </c>
      <c r="VJ78" s="1"/>
      <c r="VK78" s="1"/>
      <c r="VL78" s="2" t="s">
        <v>11</v>
      </c>
      <c r="VM78" s="1" t="s">
        <v>65</v>
      </c>
      <c r="VN78" s="1">
        <v>84</v>
      </c>
      <c r="VO78" s="2">
        <v>13</v>
      </c>
      <c r="VP78" s="1">
        <v>0.17100000000000001</v>
      </c>
      <c r="VQ78" s="1">
        <f t="shared" si="3616"/>
        <v>0.159</v>
      </c>
      <c r="VR78" s="1">
        <f t="shared" si="3617"/>
        <v>6.0343642611683848</v>
      </c>
      <c r="VS78" s="1">
        <f t="shared" si="3618"/>
        <v>9.0515463917525772E-3</v>
      </c>
      <c r="VT78" s="1">
        <f t="shared" si="3619"/>
        <v>69.144861556315377</v>
      </c>
      <c r="VU78" s="1"/>
      <c r="VV78" s="1"/>
      <c r="VW78" s="2" t="s">
        <v>11</v>
      </c>
      <c r="VX78" s="1" t="s">
        <v>66</v>
      </c>
      <c r="VY78" s="1">
        <v>85</v>
      </c>
      <c r="VZ78" s="2">
        <v>13</v>
      </c>
      <c r="WA78" s="1">
        <v>4.7E-2</v>
      </c>
      <c r="WB78" s="1">
        <f t="shared" si="3620"/>
        <v>4.2000000000000003E-2</v>
      </c>
      <c r="WC78" s="1">
        <f t="shared" si="3621"/>
        <v>1.6968641114982579</v>
      </c>
      <c r="WD78" s="1">
        <f t="shared" si="3622"/>
        <v>2.5452961672473868E-3</v>
      </c>
      <c r="WE78" s="1">
        <f t="shared" si="3623"/>
        <v>19.443545167541739</v>
      </c>
      <c r="WF78" s="1"/>
      <c r="WG78" s="1"/>
      <c r="WH78" s="2" t="s">
        <v>11</v>
      </c>
      <c r="WI78" s="1" t="s">
        <v>67</v>
      </c>
      <c r="WJ78" s="1">
        <v>86</v>
      </c>
      <c r="WK78" s="2">
        <v>13</v>
      </c>
      <c r="WL78" s="1">
        <v>0.06</v>
      </c>
      <c r="WM78" s="1">
        <f t="shared" si="3624"/>
        <v>5.1999999999999998E-2</v>
      </c>
      <c r="WN78" s="1">
        <f t="shared" si="3625"/>
        <v>1.9618055555555554</v>
      </c>
      <c r="WO78" s="1">
        <f t="shared" si="3626"/>
        <v>2.9427083333333332E-3</v>
      </c>
      <c r="WP78" s="1">
        <f t="shared" si="3627"/>
        <v>22.479381036410068</v>
      </c>
      <c r="WQ78" s="1"/>
      <c r="WR78" s="1"/>
      <c r="WS78" s="2" t="s">
        <v>11</v>
      </c>
      <c r="WT78" s="1" t="s">
        <v>68</v>
      </c>
      <c r="WU78" s="1">
        <v>87</v>
      </c>
      <c r="WV78" s="2">
        <v>13</v>
      </c>
      <c r="WW78" s="1">
        <v>7.4999999999999997E-2</v>
      </c>
      <c r="WX78" s="1">
        <f t="shared" si="3628"/>
        <v>6.7999999999999991E-2</v>
      </c>
      <c r="WY78" s="1">
        <f t="shared" si="3629"/>
        <v>2.508710801393728</v>
      </c>
      <c r="WZ78" s="1">
        <f t="shared" si="3630"/>
        <v>3.7630662020905923E-3</v>
      </c>
      <c r="XA78" s="1">
        <f t="shared" si="3631"/>
        <v>28.746103738460068</v>
      </c>
      <c r="XB78" s="1"/>
      <c r="XC78" s="1"/>
      <c r="XD78" s="2" t="s">
        <v>11</v>
      </c>
      <c r="XE78" s="1" t="s">
        <v>69</v>
      </c>
      <c r="XF78" s="1">
        <v>88</v>
      </c>
      <c r="XG78" s="2">
        <v>13</v>
      </c>
      <c r="XH78" s="1">
        <v>9.6000000000000002E-2</v>
      </c>
      <c r="XI78" s="1">
        <f t="shared" si="3632"/>
        <v>8.7000000000000008E-2</v>
      </c>
      <c r="XJ78" s="1">
        <f t="shared" si="3633"/>
        <v>3.1388888888888893</v>
      </c>
      <c r="XK78" s="1">
        <f t="shared" si="3634"/>
        <v>4.7083333333333343E-3</v>
      </c>
      <c r="XL78" s="1">
        <f t="shared" si="3635"/>
        <v>35.967009658256117</v>
      </c>
      <c r="XM78" s="1"/>
      <c r="XN78" s="1"/>
      <c r="XO78" s="2" t="s">
        <v>11</v>
      </c>
      <c r="XP78" s="1" t="s">
        <v>70</v>
      </c>
      <c r="XQ78" s="1">
        <v>91</v>
      </c>
      <c r="XR78" s="2">
        <v>13</v>
      </c>
      <c r="XS78" s="1">
        <v>0.124</v>
      </c>
      <c r="XT78" s="1">
        <f t="shared" si="3636"/>
        <v>0.113</v>
      </c>
      <c r="XU78" s="1">
        <f t="shared" si="3637"/>
        <v>4.031141868512111</v>
      </c>
      <c r="XV78" s="1">
        <f t="shared" si="3638"/>
        <v>6.0467128027681663E-3</v>
      </c>
      <c r="XW78" s="1">
        <f t="shared" si="3639"/>
        <v>46.190905014767473</v>
      </c>
      <c r="XX78" s="1"/>
      <c r="XY78" s="1"/>
      <c r="XZ78" s="2" t="s">
        <v>11</v>
      </c>
      <c r="YA78" s="1" t="s">
        <v>71</v>
      </c>
      <c r="YB78" s="1">
        <v>92</v>
      </c>
      <c r="YC78" s="2">
        <v>13</v>
      </c>
      <c r="YD78" s="1">
        <v>0.129</v>
      </c>
      <c r="YE78" s="1">
        <f t="shared" si="3640"/>
        <v>0.11800000000000001</v>
      </c>
      <c r="YF78" s="1">
        <f t="shared" si="3641"/>
        <v>4.3092783505154646</v>
      </c>
      <c r="YG78" s="1">
        <f t="shared" si="3642"/>
        <v>6.4639175257731971E-3</v>
      </c>
      <c r="YH78" s="1">
        <f t="shared" si="3643"/>
        <v>49.377936441696754</v>
      </c>
      <c r="YI78" s="1"/>
      <c r="YJ78" s="1"/>
      <c r="YK78" s="2" t="s">
        <v>11</v>
      </c>
      <c r="YL78" s="1" t="s">
        <v>72</v>
      </c>
      <c r="YM78" s="1">
        <v>93</v>
      </c>
      <c r="YN78" s="2">
        <v>13</v>
      </c>
      <c r="YO78" s="1">
        <v>0.13800000000000001</v>
      </c>
      <c r="YP78" s="1">
        <f t="shared" si="3644"/>
        <v>0.127</v>
      </c>
      <c r="YQ78" s="1">
        <f t="shared" si="3645"/>
        <v>4.5665529010238908</v>
      </c>
      <c r="YR78" s="1">
        <f t="shared" si="3646"/>
        <v>6.849829351535836E-3</v>
      </c>
      <c r="YS78" s="1">
        <f t="shared" si="3647"/>
        <v>52.325921085471634</v>
      </c>
      <c r="YT78" s="1"/>
      <c r="YU78" s="1"/>
      <c r="YV78" s="2" t="s">
        <v>11</v>
      </c>
      <c r="YW78" s="1" t="s">
        <v>73</v>
      </c>
      <c r="YX78" s="1">
        <v>94</v>
      </c>
      <c r="YY78" s="2">
        <v>13</v>
      </c>
      <c r="YZ78" s="1">
        <v>0.14499999999999999</v>
      </c>
      <c r="ZA78" s="1">
        <f t="shared" si="3648"/>
        <v>0.13199999999999998</v>
      </c>
      <c r="ZB78" s="1">
        <f t="shared" si="3649"/>
        <v>4.687074829931972</v>
      </c>
      <c r="ZC78" s="1">
        <f t="shared" si="3650"/>
        <v>7.0306122448979581E-3</v>
      </c>
      <c r="ZD78" s="1">
        <f t="shared" si="3651"/>
        <v>53.706923578555447</v>
      </c>
      <c r="ZE78" s="1"/>
      <c r="ZF78" s="1"/>
      <c r="ZG78" s="2" t="s">
        <v>11</v>
      </c>
      <c r="ZH78" s="1" t="s">
        <v>74</v>
      </c>
      <c r="ZI78" s="1">
        <v>95</v>
      </c>
      <c r="ZJ78" s="2">
        <v>13</v>
      </c>
      <c r="ZK78" s="1">
        <v>0.14599999999999999</v>
      </c>
      <c r="ZL78" s="1">
        <f t="shared" si="3652"/>
        <v>0.13299999999999998</v>
      </c>
      <c r="ZM78" s="1">
        <f t="shared" si="3653"/>
        <v>4.7414965986394551</v>
      </c>
      <c r="ZN78" s="1">
        <f t="shared" si="3654"/>
        <v>7.1122448979591829E-3</v>
      </c>
      <c r="ZO78" s="1">
        <f t="shared" si="3655"/>
        <v>54.330516305156962</v>
      </c>
      <c r="ZP78" s="1"/>
      <c r="ZQ78" s="1"/>
      <c r="ZR78" s="2" t="s">
        <v>11</v>
      </c>
      <c r="ZS78" s="1" t="s">
        <v>75</v>
      </c>
      <c r="ZT78" s="1">
        <v>99</v>
      </c>
      <c r="ZU78" s="2">
        <v>13</v>
      </c>
      <c r="ZV78" s="1">
        <v>0.17199999999999999</v>
      </c>
      <c r="ZW78" s="1">
        <f t="shared" si="3656"/>
        <v>0.15699999999999997</v>
      </c>
      <c r="ZX78" s="1">
        <f t="shared" si="3657"/>
        <v>5.4452054794520537</v>
      </c>
      <c r="ZY78" s="1">
        <f t="shared" si="3658"/>
        <v>8.1678082191780806E-3</v>
      </c>
      <c r="ZZ78" s="1">
        <f t="shared" si="3659"/>
        <v>62.393976022505136</v>
      </c>
      <c r="AAA78" s="1"/>
      <c r="AAB78" s="1"/>
      <c r="AAC78" s="2" t="s">
        <v>11</v>
      </c>
      <c r="AAD78" s="1" t="s">
        <v>76</v>
      </c>
      <c r="AAE78" s="1">
        <v>100</v>
      </c>
      <c r="AAF78" s="2">
        <v>13</v>
      </c>
      <c r="AAG78" s="1">
        <v>3.4000000000000002E-2</v>
      </c>
      <c r="AAH78" s="1">
        <f t="shared" si="3660"/>
        <v>3.2000000000000001E-2</v>
      </c>
      <c r="AAI78" s="1">
        <f t="shared" si="3661"/>
        <v>2.0034482758620689</v>
      </c>
      <c r="AAJ78" s="1">
        <f t="shared" si="3662"/>
        <v>3.0051724137931035E-3</v>
      </c>
      <c r="AAK78" s="1">
        <f t="shared" si="3663"/>
        <v>22.956544827954986</v>
      </c>
      <c r="AAL78" s="1"/>
      <c r="AAM78" s="1"/>
      <c r="AAN78" s="2" t="s">
        <v>11</v>
      </c>
      <c r="AAO78" s="1" t="s">
        <v>77</v>
      </c>
      <c r="AAP78" s="1">
        <v>101</v>
      </c>
      <c r="AAQ78" s="2">
        <v>13</v>
      </c>
      <c r="AAR78" s="1">
        <v>5.7000000000000002E-2</v>
      </c>
      <c r="AAS78" s="1">
        <f t="shared" si="3664"/>
        <v>0.05</v>
      </c>
      <c r="AAT78" s="1">
        <f t="shared" si="3665"/>
        <v>2.4290657439446366</v>
      </c>
      <c r="AAU78" s="1">
        <f t="shared" si="3666"/>
        <v>3.6435986159169551E-3</v>
      </c>
      <c r="AAV78" s="1">
        <f t="shared" si="3667"/>
        <v>27.833489545379198</v>
      </c>
      <c r="AAW78" s="1"/>
      <c r="AAX78" s="1"/>
      <c r="AAY78" s="2" t="s">
        <v>11</v>
      </c>
      <c r="AAZ78" s="1" t="s">
        <v>78</v>
      </c>
      <c r="ABA78" s="1">
        <v>102</v>
      </c>
      <c r="ABB78" s="2">
        <v>13</v>
      </c>
      <c r="ABC78" s="1">
        <v>6.3E-2</v>
      </c>
      <c r="ABD78" s="1">
        <f t="shared" si="3668"/>
        <v>5.6000000000000001E-2</v>
      </c>
      <c r="ABE78" s="1">
        <f t="shared" si="3669"/>
        <v>2.6827586206896554</v>
      </c>
      <c r="ABF78" s="1">
        <f t="shared" si="3670"/>
        <v>4.0241379310344836E-3</v>
      </c>
      <c r="ABG78" s="1">
        <f t="shared" si="3671"/>
        <v>30.740433521771052</v>
      </c>
      <c r="ABH78" s="1"/>
      <c r="ABI78" s="1"/>
      <c r="ABJ78" s="2" t="s">
        <v>11</v>
      </c>
      <c r="ABK78" s="1" t="s">
        <v>79</v>
      </c>
      <c r="ABL78" s="1">
        <v>112</v>
      </c>
      <c r="ABM78" s="2">
        <v>13</v>
      </c>
      <c r="ABN78" s="1">
        <v>0.13300000000000001</v>
      </c>
      <c r="ABO78" s="1">
        <f t="shared" si="4251"/>
        <v>0.11600000000000001</v>
      </c>
      <c r="ABP78" s="1">
        <f t="shared" si="3672"/>
        <v>4.795918367346939</v>
      </c>
      <c r="ABQ78" s="1">
        <f t="shared" si="3673"/>
        <v>7.1938775510204086E-3</v>
      </c>
      <c r="ABR78" s="1">
        <f t="shared" si="3674"/>
        <v>54.954109031758485</v>
      </c>
      <c r="ABS78" s="1"/>
      <c r="ABT78" s="1"/>
      <c r="ABU78" s="2" t="s">
        <v>11</v>
      </c>
      <c r="ABV78" s="1" t="s">
        <v>80</v>
      </c>
      <c r="ABW78" s="1">
        <v>113</v>
      </c>
      <c r="ABX78" s="2">
        <v>13</v>
      </c>
      <c r="ABY78" s="1">
        <v>5.0999999999999997E-2</v>
      </c>
      <c r="ABZ78" s="1">
        <f t="shared" si="3675"/>
        <v>3.7999999999999999E-2</v>
      </c>
      <c r="ACA78" s="1">
        <f t="shared" si="3676"/>
        <v>1.0178571428571428</v>
      </c>
      <c r="ACB78" s="1">
        <f t="shared" si="3677"/>
        <v>1.5267857142857142E-3</v>
      </c>
      <c r="ACC78" s="1">
        <f t="shared" si="3678"/>
        <v>11.663132714718953</v>
      </c>
      <c r="ACD78" s="1"/>
      <c r="ACE78" s="1"/>
      <c r="ACF78" s="2" t="s">
        <v>11</v>
      </c>
      <c r="ACG78" s="1" t="s">
        <v>81</v>
      </c>
      <c r="ACH78" s="1">
        <v>114</v>
      </c>
      <c r="ACI78" s="2">
        <v>13</v>
      </c>
      <c r="ACJ78" s="1">
        <v>6.8000000000000005E-2</v>
      </c>
      <c r="ACK78" s="1">
        <f t="shared" si="3679"/>
        <v>5.4000000000000006E-2</v>
      </c>
      <c r="ACL78" s="1">
        <f t="shared" si="3680"/>
        <v>1.5161290322580645</v>
      </c>
      <c r="ACM78" s="1">
        <f t="shared" si="3681"/>
        <v>2.2741935483870969E-3</v>
      </c>
      <c r="ACN78" s="1">
        <f t="shared" si="3682"/>
        <v>17.372589306813971</v>
      </c>
      <c r="ACO78" s="1"/>
      <c r="ACP78" s="1"/>
      <c r="ACQ78" s="2" t="s">
        <v>11</v>
      </c>
      <c r="ACR78" s="1" t="s">
        <v>82</v>
      </c>
      <c r="ACS78" s="1">
        <v>115</v>
      </c>
      <c r="ACT78" s="2">
        <v>13</v>
      </c>
      <c r="ACU78" s="1">
        <v>8.2000000000000003E-2</v>
      </c>
      <c r="ACV78" s="1">
        <f t="shared" si="3683"/>
        <v>6.8000000000000005E-2</v>
      </c>
      <c r="ACW78" s="1">
        <f t="shared" si="3684"/>
        <v>2.0533807829181496</v>
      </c>
      <c r="ACX78" s="1">
        <f t="shared" si="3685"/>
        <v>3.0800711743772247E-3</v>
      </c>
      <c r="ACY78" s="1">
        <f t="shared" si="3686"/>
        <v>23.528697276518631</v>
      </c>
      <c r="ACZ78" s="1"/>
      <c r="ADA78" s="1"/>
      <c r="ADB78" s="2" t="s">
        <v>11</v>
      </c>
      <c r="ADC78" s="1" t="s">
        <v>83</v>
      </c>
      <c r="ADD78" s="1">
        <v>116</v>
      </c>
      <c r="ADE78" s="2">
        <v>13</v>
      </c>
      <c r="ADF78" s="1">
        <v>9.6000000000000002E-2</v>
      </c>
      <c r="ADG78" s="1">
        <f t="shared" si="3687"/>
        <v>0.08</v>
      </c>
      <c r="ADH78" s="1">
        <f t="shared" si="3688"/>
        <v>2.4804270462633453</v>
      </c>
      <c r="ADI78" s="1">
        <f t="shared" si="3689"/>
        <v>3.720640569395018E-3</v>
      </c>
      <c r="ADJ78" s="1">
        <f t="shared" si="3690"/>
        <v>28.422013867822329</v>
      </c>
      <c r="ADK78" s="1"/>
      <c r="ADL78" s="1"/>
      <c r="ADM78" s="2" t="s">
        <v>11</v>
      </c>
      <c r="ADN78" s="1" t="s">
        <v>84</v>
      </c>
      <c r="ADO78" s="1">
        <v>119</v>
      </c>
      <c r="ADP78" s="2">
        <v>13</v>
      </c>
      <c r="ADQ78" s="1">
        <v>0.11600000000000001</v>
      </c>
      <c r="ADR78" s="1">
        <f t="shared" si="3691"/>
        <v>9.9000000000000005E-2</v>
      </c>
      <c r="ADS78" s="1">
        <f t="shared" si="3692"/>
        <v>2.6546762589928061</v>
      </c>
      <c r="ADT78" s="1">
        <f t="shared" si="3693"/>
        <v>3.9820143884892094E-3</v>
      </c>
      <c r="ADU78" s="1">
        <f t="shared" si="3694"/>
        <v>30.418651321084504</v>
      </c>
      <c r="ADV78" s="1"/>
      <c r="ADW78" s="1"/>
      <c r="ADX78" s="2" t="s">
        <v>11</v>
      </c>
      <c r="ADY78" s="1" t="s">
        <v>85</v>
      </c>
      <c r="ADZ78" s="1">
        <v>120</v>
      </c>
      <c r="AEA78" s="2">
        <v>13</v>
      </c>
      <c r="AEB78" s="1">
        <v>0.122</v>
      </c>
      <c r="AEC78" s="1">
        <f t="shared" si="3695"/>
        <v>0.105</v>
      </c>
      <c r="AED78" s="1">
        <f t="shared" si="3696"/>
        <v>2.8417266187050361</v>
      </c>
      <c r="AEE78" s="1">
        <f t="shared" si="3697"/>
        <v>4.2625899280575542E-3</v>
      </c>
      <c r="AEF78" s="1">
        <f t="shared" si="3698"/>
        <v>32.561970926364168</v>
      </c>
      <c r="AEG78" s="1"/>
      <c r="AEH78" s="1"/>
      <c r="AEI78" s="2" t="s">
        <v>11</v>
      </c>
      <c r="AEJ78" s="1" t="s">
        <v>86</v>
      </c>
      <c r="AEK78" s="1">
        <v>121</v>
      </c>
      <c r="AEL78" s="2">
        <v>13</v>
      </c>
      <c r="AEM78" s="1">
        <v>0.127</v>
      </c>
      <c r="AEN78" s="1">
        <f t="shared" si="3699"/>
        <v>0.109</v>
      </c>
      <c r="AEO78" s="1">
        <f t="shared" si="3700"/>
        <v>3.0251798561151082</v>
      </c>
      <c r="AEP78" s="1">
        <f t="shared" si="3701"/>
        <v>4.5377697841726622E-3</v>
      </c>
      <c r="AEQ78" s="1">
        <f t="shared" si="3702"/>
        <v>34.664072846926913</v>
      </c>
      <c r="AER78" s="1"/>
      <c r="AES78" s="1"/>
      <c r="AET78" s="2" t="s">
        <v>11</v>
      </c>
      <c r="AEU78" s="1" t="s">
        <v>87</v>
      </c>
      <c r="AEV78" s="1">
        <v>122</v>
      </c>
      <c r="AEW78" s="2">
        <v>13</v>
      </c>
      <c r="AEX78" s="1">
        <v>0.126</v>
      </c>
      <c r="AEY78" s="1">
        <f t="shared" si="3703"/>
        <v>0.109</v>
      </c>
      <c r="AEZ78" s="1">
        <f t="shared" si="3704"/>
        <v>2.9748201438848922</v>
      </c>
      <c r="AFA78" s="1">
        <f t="shared" si="3705"/>
        <v>4.4622302158273388E-3</v>
      </c>
      <c r="AFB78" s="1">
        <f t="shared" si="3706"/>
        <v>34.087025260890087</v>
      </c>
      <c r="AFC78" s="1"/>
      <c r="AFD78" s="1"/>
      <c r="AFE78" s="2" t="s">
        <v>11</v>
      </c>
      <c r="AFF78" s="1" t="s">
        <v>88</v>
      </c>
      <c r="AFG78" s="1">
        <v>123</v>
      </c>
      <c r="AFH78" s="2">
        <v>13</v>
      </c>
      <c r="AFI78" s="1">
        <v>0.129</v>
      </c>
      <c r="AFJ78" s="1">
        <f t="shared" si="3707"/>
        <v>0.112</v>
      </c>
      <c r="AFK78" s="1">
        <f t="shared" si="3708"/>
        <v>3.0791366906474824</v>
      </c>
      <c r="AFL78" s="1">
        <f t="shared" si="3709"/>
        <v>4.6187050359712241E-3</v>
      </c>
      <c r="AFM78" s="1">
        <f t="shared" si="3710"/>
        <v>35.282338117680673</v>
      </c>
      <c r="AFN78" s="1"/>
      <c r="AFO78" s="1"/>
      <c r="AFP78" s="2" t="s">
        <v>11</v>
      </c>
      <c r="AFQ78" s="1" t="s">
        <v>89</v>
      </c>
      <c r="AFR78" s="1">
        <v>126</v>
      </c>
      <c r="AFS78" s="2">
        <v>13</v>
      </c>
      <c r="AFT78" s="1">
        <v>0.157</v>
      </c>
      <c r="AFU78" s="1">
        <f t="shared" si="3711"/>
        <v>0.13900000000000001</v>
      </c>
      <c r="AFV78" s="1">
        <f t="shared" si="3712"/>
        <v>4.1850533807829189</v>
      </c>
      <c r="AFW78" s="1">
        <f t="shared" si="3713"/>
        <v>6.2775800711743785E-3</v>
      </c>
      <c r="AFX78" s="1">
        <f t="shared" si="3714"/>
        <v>47.954502594776272</v>
      </c>
      <c r="AFY78" s="1"/>
      <c r="AFZ78" s="1"/>
      <c r="AGA78" s="2" t="s">
        <v>11</v>
      </c>
      <c r="AGB78" s="1" t="s">
        <v>90</v>
      </c>
      <c r="AGC78" s="1">
        <v>127</v>
      </c>
      <c r="AGD78" s="2">
        <v>13</v>
      </c>
      <c r="AGE78" s="1">
        <v>4.1000000000000002E-2</v>
      </c>
      <c r="AGF78" s="1">
        <f t="shared" si="3715"/>
        <v>2.6000000000000002E-2</v>
      </c>
      <c r="AGG78" s="1">
        <f t="shared" si="3716"/>
        <v>1.1144781144781146</v>
      </c>
      <c r="AGH78" s="1">
        <f t="shared" si="3717"/>
        <v>1.671717171717172E-3</v>
      </c>
      <c r="AGI78" s="1">
        <f t="shared" si="3718"/>
        <v>12.770265697916626</v>
      </c>
      <c r="AGJ78" s="1"/>
      <c r="AGK78" s="1"/>
      <c r="AGL78" s="2" t="s">
        <v>11</v>
      </c>
      <c r="AGM78" s="1" t="s">
        <v>91</v>
      </c>
      <c r="AGN78" s="1">
        <v>128</v>
      </c>
      <c r="AGO78" s="2">
        <v>13</v>
      </c>
      <c r="AGP78" s="1">
        <v>0.06</v>
      </c>
      <c r="AGQ78" s="1">
        <f t="shared" si="3719"/>
        <v>4.4999999999999998E-2</v>
      </c>
      <c r="AGR78" s="1">
        <f t="shared" si="3720"/>
        <v>1.785953177257525</v>
      </c>
      <c r="AGS78" s="1">
        <f t="shared" si="3721"/>
        <v>2.6789297658862876E-3</v>
      </c>
      <c r="AGT78" s="1">
        <f t="shared" si="3722"/>
        <v>20.464373684266597</v>
      </c>
      <c r="AGU78" s="1"/>
      <c r="AGV78" s="1"/>
      <c r="AGW78" s="2" t="s">
        <v>11</v>
      </c>
      <c r="AGX78" s="1" t="s">
        <v>92</v>
      </c>
      <c r="AGY78" s="1">
        <v>129</v>
      </c>
      <c r="AGZ78" s="2">
        <v>13</v>
      </c>
      <c r="AHA78" s="1">
        <v>6.2E-2</v>
      </c>
      <c r="AHB78" s="1">
        <f t="shared" si="3723"/>
        <v>4.8000000000000001E-2</v>
      </c>
      <c r="AHC78" s="1">
        <f t="shared" si="3724"/>
        <v>1.9734219269102993</v>
      </c>
      <c r="AHD78" s="1">
        <f t="shared" si="3725"/>
        <v>2.9601328903654488E-3</v>
      </c>
      <c r="AHE78" s="1">
        <f t="shared" si="3726"/>
        <v>22.612487417521205</v>
      </c>
      <c r="AHF78" s="1"/>
      <c r="AHG78" s="1"/>
      <c r="AHH78" s="2" t="s">
        <v>11</v>
      </c>
      <c r="AHI78" s="1" t="s">
        <v>93</v>
      </c>
      <c r="AHJ78" s="1">
        <v>130</v>
      </c>
      <c r="AHK78" s="2">
        <v>13</v>
      </c>
      <c r="AHL78" s="1">
        <v>7.1999999999999995E-2</v>
      </c>
      <c r="AHM78" s="1">
        <f t="shared" si="3727"/>
        <v>5.7999999999999996E-2</v>
      </c>
      <c r="AHN78" s="1">
        <f t="shared" si="3728"/>
        <v>2.3043478260869561</v>
      </c>
      <c r="AHO78" s="1">
        <f t="shared" si="3729"/>
        <v>3.4565217391304341E-3</v>
      </c>
      <c r="AHP78" s="1">
        <f t="shared" si="3730"/>
        <v>26.404407244306523</v>
      </c>
      <c r="AHQ78" s="1"/>
      <c r="AHR78" s="1"/>
      <c r="AHS78" s="2" t="s">
        <v>11</v>
      </c>
      <c r="AHT78" s="1" t="s">
        <v>94</v>
      </c>
      <c r="AHU78" s="1">
        <v>133</v>
      </c>
      <c r="AHV78" s="2">
        <v>13</v>
      </c>
      <c r="AHW78" s="1">
        <v>8.5000000000000006E-2</v>
      </c>
      <c r="AHX78" s="1">
        <f t="shared" si="3731"/>
        <v>6.9000000000000006E-2</v>
      </c>
      <c r="AHY78" s="1">
        <f t="shared" si="3732"/>
        <v>2.6877076411960132</v>
      </c>
      <c r="AHZ78" s="1">
        <f t="shared" si="3733"/>
        <v>4.03156146179402E-3</v>
      </c>
      <c r="AIA78" s="1">
        <f t="shared" si="3734"/>
        <v>30.797141954166086</v>
      </c>
      <c r="AIB78" s="1"/>
      <c r="AIC78" s="1"/>
      <c r="AID78" s="2" t="s">
        <v>11</v>
      </c>
      <c r="AIE78" s="1" t="s">
        <v>95</v>
      </c>
      <c r="AIF78" s="1">
        <v>134</v>
      </c>
      <c r="AIG78" s="2">
        <v>13</v>
      </c>
      <c r="AIH78" s="1">
        <v>9.5000000000000001E-2</v>
      </c>
      <c r="AII78" s="1">
        <f t="shared" si="3735"/>
        <v>7.8E-2</v>
      </c>
      <c r="AIJ78" s="1">
        <f t="shared" si="3736"/>
        <v>2.9734219269102988</v>
      </c>
      <c r="AIK78" s="1">
        <f t="shared" si="3737"/>
        <v>4.4601328903654484E-3</v>
      </c>
      <c r="AIL78" s="1">
        <f t="shared" si="3738"/>
        <v>34.071003768824035</v>
      </c>
      <c r="AIM78" s="1"/>
      <c r="AIN78" s="1"/>
      <c r="AIO78" s="2" t="s">
        <v>11</v>
      </c>
      <c r="AIP78" s="1" t="s">
        <v>96</v>
      </c>
      <c r="AIQ78" s="1">
        <v>135</v>
      </c>
      <c r="AIR78" s="2">
        <v>13</v>
      </c>
      <c r="AIS78" s="1">
        <v>9.9000000000000005E-2</v>
      </c>
      <c r="AIT78" s="1">
        <f t="shared" si="3739"/>
        <v>8.5000000000000006E-2</v>
      </c>
      <c r="AIU78" s="1">
        <f t="shared" si="3740"/>
        <v>3.2483443708609272</v>
      </c>
      <c r="AIV78" s="1">
        <f t="shared" si="3741"/>
        <v>4.8725165562913909E-3</v>
      </c>
      <c r="AIW78" s="1">
        <f t="shared" si="3742"/>
        <v>37.221207088172449</v>
      </c>
      <c r="AIX78" s="1"/>
      <c r="AIY78" s="1"/>
      <c r="AIZ78" s="2" t="s">
        <v>11</v>
      </c>
      <c r="AJA78" s="1" t="s">
        <v>97</v>
      </c>
      <c r="AJB78" s="1">
        <v>136</v>
      </c>
      <c r="AJC78" s="2">
        <v>13</v>
      </c>
      <c r="AJD78" s="1">
        <v>0.106</v>
      </c>
      <c r="AJE78" s="1">
        <f t="shared" si="3743"/>
        <v>0.09</v>
      </c>
      <c r="AJF78" s="1">
        <f t="shared" si="3744"/>
        <v>3.4039735099337749</v>
      </c>
      <c r="AJG78" s="1">
        <f t="shared" si="3745"/>
        <v>5.1059602649006627E-3</v>
      </c>
      <c r="AJH78" s="1">
        <f t="shared" si="3746"/>
        <v>39.004486122977859</v>
      </c>
      <c r="AJI78" s="1"/>
      <c r="AJJ78" s="1"/>
      <c r="AJK78" s="2" t="s">
        <v>11</v>
      </c>
      <c r="AJL78" s="1" t="s">
        <v>98</v>
      </c>
      <c r="AJM78" s="1">
        <v>140</v>
      </c>
      <c r="AJN78" s="2">
        <v>13</v>
      </c>
      <c r="AJO78" s="1">
        <v>0.11700000000000001</v>
      </c>
      <c r="AJP78" s="1">
        <f t="shared" si="3747"/>
        <v>0.10100000000000001</v>
      </c>
      <c r="AJQ78" s="1">
        <f t="shared" si="3748"/>
        <v>3.8235294117647061</v>
      </c>
      <c r="AJR78" s="1">
        <f t="shared" si="3749"/>
        <v>5.7352941176470589E-3</v>
      </c>
      <c r="AJS78" s="1">
        <f t="shared" si="3750"/>
        <v>43.81197428439318</v>
      </c>
      <c r="AJT78" s="1"/>
      <c r="AJU78" s="1"/>
      <c r="AJV78" s="2" t="s">
        <v>11</v>
      </c>
      <c r="AJW78" s="1" t="s">
        <v>99</v>
      </c>
      <c r="AJX78" s="1">
        <v>141</v>
      </c>
      <c r="AJY78" s="2">
        <v>13</v>
      </c>
      <c r="AJZ78" s="1">
        <v>4.2000000000000003E-2</v>
      </c>
      <c r="AKA78" s="1">
        <f t="shared" si="3751"/>
        <v>2.2000000000000002E-2</v>
      </c>
      <c r="AKB78" s="1">
        <f t="shared" si="3752"/>
        <v>0.88813559322033908</v>
      </c>
      <c r="AKC78" s="1">
        <f t="shared" si="3753"/>
        <v>1.3322033898305087E-3</v>
      </c>
      <c r="AKD78" s="1">
        <f t="shared" si="3754"/>
        <v>10.176716217089297</v>
      </c>
      <c r="AKE78" s="1"/>
      <c r="AKF78" s="1"/>
      <c r="AKG78" s="2" t="s">
        <v>11</v>
      </c>
      <c r="AKH78" s="1" t="s">
        <v>100</v>
      </c>
      <c r="AKI78" s="1">
        <v>143</v>
      </c>
      <c r="AKJ78" s="2">
        <v>13</v>
      </c>
      <c r="AKK78" s="1">
        <v>6.5000000000000002E-2</v>
      </c>
      <c r="AKL78" s="1">
        <f t="shared" si="3755"/>
        <v>4.3000000000000003E-2</v>
      </c>
      <c r="AKM78" s="1">
        <f t="shared" si="3756"/>
        <v>1.5898305084745765</v>
      </c>
      <c r="AKN78" s="1">
        <f t="shared" si="3757"/>
        <v>2.3847457627118648E-3</v>
      </c>
      <c r="AKO78" s="1">
        <f t="shared" si="3758"/>
        <v>18.21709887715603</v>
      </c>
      <c r="AKP78" s="1"/>
      <c r="AKQ78" s="1"/>
      <c r="AKR78" s="2" t="s">
        <v>11</v>
      </c>
      <c r="AKS78" s="1" t="s">
        <v>101</v>
      </c>
      <c r="AKT78" s="1">
        <v>144</v>
      </c>
      <c r="AKU78" s="2">
        <v>13</v>
      </c>
      <c r="AKV78" s="1">
        <v>7.2999999999999995E-2</v>
      </c>
      <c r="AKW78" s="1">
        <f t="shared" si="3759"/>
        <v>4.9999999999999996E-2</v>
      </c>
      <c r="AKX78" s="1">
        <f t="shared" si="3760"/>
        <v>1.7966101694915255</v>
      </c>
      <c r="AKY78" s="1">
        <f t="shared" si="3761"/>
        <v>2.6949152542372883E-3</v>
      </c>
      <c r="AKZ78" s="1">
        <f t="shared" si="3762"/>
        <v>20.586487004035597</v>
      </c>
      <c r="ALA78" s="1"/>
      <c r="ALB78" s="1"/>
      <c r="ALC78" s="2" t="s">
        <v>11</v>
      </c>
      <c r="ALD78" s="1" t="s">
        <v>102</v>
      </c>
      <c r="ALE78" s="1">
        <v>147</v>
      </c>
      <c r="ALF78" s="2">
        <v>13</v>
      </c>
      <c r="ALG78" s="1">
        <v>9.0999999999999998E-2</v>
      </c>
      <c r="ALH78" s="1">
        <f t="shared" si="3763"/>
        <v>6.5000000000000002E-2</v>
      </c>
      <c r="ALI78" s="1">
        <f t="shared" si="3764"/>
        <v>2.3084745762711867</v>
      </c>
      <c r="ALJ78" s="1">
        <f t="shared" si="3765"/>
        <v>3.4627118644067799E-3</v>
      </c>
      <c r="ALK78" s="1">
        <f t="shared" si="3766"/>
        <v>26.451693678770269</v>
      </c>
      <c r="ALL78" s="1"/>
      <c r="ALM78" s="1"/>
      <c r="ALN78" s="2" t="s">
        <v>11</v>
      </c>
      <c r="ALO78" s="1" t="s">
        <v>103</v>
      </c>
      <c r="ALP78" s="1">
        <v>148</v>
      </c>
      <c r="ALQ78" s="2">
        <v>13</v>
      </c>
      <c r="ALR78" s="1">
        <v>9.2999999999999999E-2</v>
      </c>
      <c r="ALS78" s="1">
        <f t="shared" si="3767"/>
        <v>6.8000000000000005E-2</v>
      </c>
      <c r="ALT78" s="1">
        <f t="shared" si="3768"/>
        <v>2.3197278911564632</v>
      </c>
      <c r="ALU78" s="1">
        <f t="shared" si="3769"/>
        <v>3.4795918367346947E-3</v>
      </c>
      <c r="ALV78" s="1">
        <f t="shared" si="3770"/>
        <v>26.580639971389569</v>
      </c>
      <c r="ALW78" s="1"/>
      <c r="ALX78" s="1"/>
      <c r="ALY78" s="2" t="s">
        <v>11</v>
      </c>
      <c r="ALZ78" s="1" t="s">
        <v>104</v>
      </c>
      <c r="AMA78" s="1">
        <v>149</v>
      </c>
      <c r="AMB78" s="2">
        <v>13</v>
      </c>
      <c r="AMC78" s="1">
        <v>9.5000000000000001E-2</v>
      </c>
      <c r="AMD78" s="1">
        <f t="shared" si="3771"/>
        <v>7.4999999999999997E-2</v>
      </c>
      <c r="AME78" s="1">
        <f t="shared" si="3772"/>
        <v>2.6472602739726026</v>
      </c>
      <c r="AMF78" s="1">
        <f t="shared" si="3773"/>
        <v>3.9708904109589035E-3</v>
      </c>
      <c r="AMG78" s="1">
        <f t="shared" si="3774"/>
        <v>30.33367513546948</v>
      </c>
      <c r="AMH78" s="1"/>
      <c r="AMI78" s="1"/>
      <c r="AMJ78" s="2" t="s">
        <v>11</v>
      </c>
      <c r="AMK78" s="1" t="s">
        <v>105</v>
      </c>
      <c r="AML78" s="1">
        <v>150</v>
      </c>
      <c r="AMM78" s="2">
        <v>13</v>
      </c>
      <c r="AMN78" s="1">
        <v>0.10100000000000001</v>
      </c>
      <c r="AMO78" s="1">
        <f t="shared" si="3775"/>
        <v>8.2000000000000003E-2</v>
      </c>
      <c r="AMP78" s="1">
        <f t="shared" si="3776"/>
        <v>2.7808219178082196</v>
      </c>
      <c r="AMQ78" s="1">
        <f t="shared" si="3777"/>
        <v>4.1712328767123299E-3</v>
      </c>
      <c r="AMR78" s="1">
        <f t="shared" si="3778"/>
        <v>31.86409341526679</v>
      </c>
      <c r="AMS78" s="1"/>
      <c r="AMT78" s="1"/>
      <c r="AMU78" s="2" t="s">
        <v>11</v>
      </c>
      <c r="AMV78" s="1" t="s">
        <v>106</v>
      </c>
      <c r="AMW78" s="1">
        <v>151</v>
      </c>
      <c r="AMX78" s="2">
        <v>13</v>
      </c>
      <c r="AMY78" s="1">
        <v>0.10299999999999999</v>
      </c>
      <c r="AMZ78" s="1">
        <f t="shared" si="3779"/>
        <v>8.299999999999999E-2</v>
      </c>
      <c r="ANA78" s="1">
        <f t="shared" si="3780"/>
        <v>2.7671232876712328</v>
      </c>
      <c r="ANB78" s="1">
        <f t="shared" si="3781"/>
        <v>4.1506849315068491E-3</v>
      </c>
      <c r="ANC78" s="1">
        <f t="shared" si="3782"/>
        <v>31.707127437851671</v>
      </c>
      <c r="AND78" s="1"/>
      <c r="ANE78" s="1"/>
      <c r="ANF78" s="2" t="s">
        <v>11</v>
      </c>
      <c r="ANG78" s="1" t="s">
        <v>107</v>
      </c>
      <c r="ANH78" s="1">
        <v>154</v>
      </c>
      <c r="ANI78" s="2">
        <v>13</v>
      </c>
      <c r="ANJ78" s="1">
        <v>0.113</v>
      </c>
      <c r="ANK78" s="1">
        <f t="shared" si="3783"/>
        <v>9.4E-2</v>
      </c>
      <c r="ANL78" s="1">
        <f t="shared" si="3784"/>
        <v>3.1413793103448273</v>
      </c>
      <c r="ANM78" s="1">
        <f t="shared" si="3785"/>
        <v>4.7120689655172415E-3</v>
      </c>
      <c r="ANN78" s="1">
        <f t="shared" si="3786"/>
        <v>35.995546193230624</v>
      </c>
      <c r="ANO78" s="1"/>
      <c r="ANP78" s="1"/>
      <c r="ANQ78" s="2" t="s">
        <v>11</v>
      </c>
      <c r="ANR78" s="1" t="s">
        <v>108</v>
      </c>
      <c r="ANS78" s="1">
        <v>155</v>
      </c>
      <c r="ANT78" s="2">
        <v>13</v>
      </c>
      <c r="ANU78" s="1">
        <v>5.1999999999999998E-2</v>
      </c>
      <c r="ANV78" s="1">
        <f t="shared" si="3787"/>
        <v>3.2000000000000001E-2</v>
      </c>
      <c r="ANW78" s="1">
        <f t="shared" si="4254"/>
        <v>0.84300341296928327</v>
      </c>
      <c r="ANX78" s="1">
        <f t="shared" si="3788"/>
        <v>1.264505119453925E-3</v>
      </c>
      <c r="ANY78" s="1">
        <f t="shared" si="3789"/>
        <v>9.6595683917126269</v>
      </c>
      <c r="ANZ78" s="1"/>
      <c r="AOA78" s="1"/>
      <c r="AOB78" s="2" t="s">
        <v>11</v>
      </c>
      <c r="AOC78" s="1" t="s">
        <v>109</v>
      </c>
      <c r="AOD78" s="1">
        <v>156</v>
      </c>
      <c r="AOE78" s="2">
        <v>13</v>
      </c>
      <c r="AOF78" s="1">
        <v>6.3E-2</v>
      </c>
      <c r="AOG78" s="1">
        <f t="shared" si="3790"/>
        <v>4.1999999999999996E-2</v>
      </c>
      <c r="AOH78" s="1">
        <f t="shared" si="3791"/>
        <v>1.2203389830508475</v>
      </c>
      <c r="AOI78" s="1">
        <f t="shared" si="3792"/>
        <v>1.8305084745762713E-3</v>
      </c>
      <c r="AOJ78" s="1">
        <f t="shared" si="3793"/>
        <v>13.983274191420406</v>
      </c>
      <c r="AOK78" s="1"/>
      <c r="AOL78" s="1"/>
      <c r="AOM78" s="2" t="s">
        <v>11</v>
      </c>
      <c r="AON78" s="1" t="s">
        <v>110</v>
      </c>
      <c r="AOO78" s="1">
        <v>157</v>
      </c>
      <c r="AOP78" s="2">
        <v>13</v>
      </c>
      <c r="AOQ78" s="1">
        <v>6.7000000000000004E-2</v>
      </c>
      <c r="AOR78" s="1">
        <f t="shared" si="3794"/>
        <v>5.3000000000000005E-2</v>
      </c>
      <c r="AOS78" s="1">
        <f t="shared" si="3795"/>
        <v>1.7610921501706487</v>
      </c>
      <c r="AOT78" s="1">
        <f t="shared" si="3796"/>
        <v>2.6416382252559731E-3</v>
      </c>
      <c r="AOU78" s="1">
        <f t="shared" si="3797"/>
        <v>20.179503198881442</v>
      </c>
      <c r="AOV78" s="1"/>
      <c r="AOW78" s="1"/>
      <c r="AOX78" s="2" t="s">
        <v>11</v>
      </c>
      <c r="AOY78" s="1" t="s">
        <v>111</v>
      </c>
      <c r="AOZ78" s="1">
        <v>158</v>
      </c>
      <c r="APA78" s="2">
        <v>13</v>
      </c>
      <c r="APB78" s="1">
        <v>7.4999999999999997E-2</v>
      </c>
      <c r="APC78" s="1">
        <f t="shared" si="3798"/>
        <v>5.4999999999999993E-2</v>
      </c>
      <c r="APD78" s="1">
        <f t="shared" si="3799"/>
        <v>1.5753424657534243</v>
      </c>
      <c r="APE78" s="1">
        <f t="shared" si="3800"/>
        <v>2.3630136986301366E-3</v>
      </c>
      <c r="APF78" s="1">
        <f t="shared" si="3801"/>
        <v>18.051087402737334</v>
      </c>
      <c r="APG78" s="1"/>
      <c r="APH78" s="1"/>
      <c r="API78" s="2" t="s">
        <v>11</v>
      </c>
      <c r="APJ78" s="1" t="s">
        <v>112</v>
      </c>
      <c r="APK78" s="1">
        <v>161</v>
      </c>
      <c r="APL78" s="2">
        <v>13</v>
      </c>
      <c r="APM78" s="1">
        <v>8.5000000000000006E-2</v>
      </c>
      <c r="APN78" s="1">
        <f t="shared" si="2951"/>
        <v>6.9000000000000006E-2</v>
      </c>
      <c r="APO78" s="1">
        <f t="shared" si="3802"/>
        <v>2.2081911262798637</v>
      </c>
      <c r="APP78" s="1">
        <f t="shared" si="3803"/>
        <v>3.3122866894197958E-3</v>
      </c>
      <c r="APQ78" s="1">
        <f t="shared" si="3804"/>
        <v>25.302594127279637</v>
      </c>
      <c r="APR78" s="1"/>
      <c r="APS78" s="1"/>
      <c r="APT78" s="2" t="s">
        <v>11</v>
      </c>
      <c r="APU78" s="1" t="s">
        <v>113</v>
      </c>
      <c r="APV78" s="1">
        <v>162</v>
      </c>
      <c r="APW78" s="2">
        <v>13</v>
      </c>
      <c r="APX78" s="1">
        <v>0.08</v>
      </c>
      <c r="APY78" s="1">
        <f t="shared" si="3805"/>
        <v>7.4999999999999997E-2</v>
      </c>
      <c r="APZ78" s="1">
        <f t="shared" si="3806"/>
        <v>2.9003436426116838</v>
      </c>
      <c r="AQA78" s="1">
        <f t="shared" si="3807"/>
        <v>4.350515463917526E-3</v>
      </c>
      <c r="AQB78" s="1">
        <f t="shared" si="3808"/>
        <v>33.2336350532632</v>
      </c>
      <c r="AQC78" s="1"/>
      <c r="AQD78" s="1"/>
      <c r="AQE78" s="2" t="s">
        <v>11</v>
      </c>
      <c r="AQF78" s="1" t="s">
        <v>114</v>
      </c>
      <c r="AQG78" s="1">
        <v>163</v>
      </c>
      <c r="AQH78" s="2">
        <v>13</v>
      </c>
      <c r="AQI78" s="1">
        <v>9.6000000000000002E-2</v>
      </c>
      <c r="AQJ78" s="1">
        <f t="shared" si="3809"/>
        <v>0.08</v>
      </c>
      <c r="AQK78" s="1">
        <f t="shared" si="3810"/>
        <v>2.4589041095890414</v>
      </c>
      <c r="AQL78" s="1">
        <f t="shared" si="3811"/>
        <v>3.6883561643835622E-3</v>
      </c>
      <c r="AQM78" s="1">
        <f t="shared" si="3812"/>
        <v>28.175392946011762</v>
      </c>
      <c r="AQN78" s="1"/>
      <c r="AQO78" s="1"/>
      <c r="AQP78" s="2" t="s">
        <v>11</v>
      </c>
      <c r="AQQ78" s="1" t="s">
        <v>115</v>
      </c>
      <c r="AQR78" s="1">
        <v>169</v>
      </c>
      <c r="AQS78" s="2">
        <v>13</v>
      </c>
      <c r="AQT78" s="1">
        <v>9.1999999999999998E-2</v>
      </c>
      <c r="AQU78" s="1">
        <f t="shared" si="3813"/>
        <v>0.1</v>
      </c>
      <c r="AQV78" s="1">
        <f t="shared" si="3814"/>
        <v>3.9658703071672354</v>
      </c>
      <c r="AQW78" s="1">
        <f t="shared" si="3815"/>
        <v>5.948805460750853E-3</v>
      </c>
      <c r="AQX78" s="1">
        <f t="shared" si="3816"/>
        <v>45.442989761822155</v>
      </c>
      <c r="AQY78" s="1"/>
      <c r="AQZ78" s="1"/>
      <c r="ARA78" s="2" t="s">
        <v>11</v>
      </c>
      <c r="ARB78" s="1" t="s">
        <v>116</v>
      </c>
      <c r="ARC78" s="1">
        <v>170</v>
      </c>
      <c r="ARD78" s="2">
        <v>13</v>
      </c>
      <c r="ARE78" s="1">
        <v>3.5999999999999997E-2</v>
      </c>
      <c r="ARF78" s="1">
        <f t="shared" si="3817"/>
        <v>0.03</v>
      </c>
      <c r="ARG78" s="1">
        <f t="shared" si="3818"/>
        <v>0.75170068027210879</v>
      </c>
      <c r="ARH78" s="1">
        <f t="shared" si="3819"/>
        <v>1.1275510204081633E-3</v>
      </c>
      <c r="ARI78" s="1">
        <f t="shared" si="3820"/>
        <v>8.6133745361834215</v>
      </c>
      <c r="ARJ78" s="1"/>
      <c r="ARK78" s="1"/>
      <c r="ARL78" s="2" t="s">
        <v>11</v>
      </c>
      <c r="ARM78" s="1" t="s">
        <v>117</v>
      </c>
      <c r="ARN78" s="1">
        <v>171</v>
      </c>
      <c r="ARO78" s="2">
        <v>13</v>
      </c>
      <c r="ARP78" s="1">
        <v>4.9000000000000002E-2</v>
      </c>
      <c r="ARQ78" s="1">
        <f t="shared" si="3821"/>
        <v>4.3000000000000003E-2</v>
      </c>
      <c r="ARR78" s="1">
        <f t="shared" si="3822"/>
        <v>1.2842465753424659</v>
      </c>
      <c r="ARS78" s="1">
        <f t="shared" si="3823"/>
        <v>1.926369863013699E-3</v>
      </c>
      <c r="ART78" s="1">
        <f t="shared" si="3824"/>
        <v>14.715560382666311</v>
      </c>
      <c r="ARU78" s="1"/>
      <c r="ARV78" s="1"/>
      <c r="ARW78" s="2" t="s">
        <v>11</v>
      </c>
      <c r="ARX78" s="1" t="s">
        <v>118</v>
      </c>
      <c r="ARY78" s="1">
        <v>172</v>
      </c>
      <c r="ARZ78" s="2">
        <v>13</v>
      </c>
      <c r="ASA78" s="1">
        <v>6.6000000000000003E-2</v>
      </c>
      <c r="ASB78" s="1">
        <f t="shared" si="3825"/>
        <v>4.5999999999999999E-2</v>
      </c>
      <c r="ASC78" s="1">
        <f t="shared" si="3826"/>
        <v>0.80677966101694909</v>
      </c>
      <c r="ASD78" s="1">
        <f t="shared" si="3827"/>
        <v>1.2101694915254237E-3</v>
      </c>
      <c r="ASE78" s="1">
        <f t="shared" si="3828"/>
        <v>9.2444979376612686</v>
      </c>
      <c r="ASF78" s="1"/>
      <c r="ASG78" s="1"/>
      <c r="ASH78" s="2" t="s">
        <v>11</v>
      </c>
      <c r="ASI78" s="1" t="s">
        <v>119</v>
      </c>
      <c r="ASJ78" s="1">
        <v>173</v>
      </c>
      <c r="ASK78" s="2">
        <v>13</v>
      </c>
      <c r="ASL78" s="1">
        <v>5.5E-2</v>
      </c>
      <c r="ASM78" s="1">
        <f t="shared" si="3829"/>
        <v>5.1999999999999998E-2</v>
      </c>
      <c r="ASN78" s="1">
        <f t="shared" si="3830"/>
        <v>1.547945205479452</v>
      </c>
      <c r="ASO78" s="1">
        <f t="shared" si="3831"/>
        <v>2.3219178082191779E-3</v>
      </c>
      <c r="ASP78" s="1">
        <f t="shared" si="3832"/>
        <v>17.737155447907124</v>
      </c>
      <c r="ASQ78" s="1"/>
      <c r="ASR78" s="1"/>
      <c r="ASS78" s="2" t="s">
        <v>11</v>
      </c>
      <c r="AST78" s="1" t="s">
        <v>120</v>
      </c>
      <c r="ASU78" s="1">
        <v>176</v>
      </c>
      <c r="ASV78" s="2">
        <v>13</v>
      </c>
      <c r="ASW78" s="1">
        <v>7.1999999999999995E-2</v>
      </c>
      <c r="ASX78" s="1">
        <f t="shared" si="3833"/>
        <v>6.4999999999999988E-2</v>
      </c>
      <c r="ASY78" s="1">
        <f t="shared" si="3834"/>
        <v>1.7938144329896903</v>
      </c>
      <c r="ASZ78" s="1">
        <f t="shared" si="3835"/>
        <v>2.6907216494845357E-3</v>
      </c>
      <c r="ATA78" s="1">
        <f t="shared" si="3836"/>
        <v>20.554452011615385</v>
      </c>
      <c r="ATB78" s="1"/>
      <c r="ATC78" s="1"/>
      <c r="ATD78" s="2" t="s">
        <v>11</v>
      </c>
      <c r="ATE78" s="1" t="s">
        <v>121</v>
      </c>
      <c r="ATF78" s="1">
        <v>180</v>
      </c>
      <c r="ATG78" s="2">
        <v>13</v>
      </c>
      <c r="ATH78" s="1">
        <v>0.1</v>
      </c>
      <c r="ATI78" s="1">
        <f t="shared" si="3837"/>
        <v>7.9000000000000001E-2</v>
      </c>
      <c r="ATJ78" s="1">
        <f t="shared" si="3838"/>
        <v>1.7128027681660902</v>
      </c>
      <c r="ATK78" s="1">
        <f t="shared" si="3839"/>
        <v>2.5692041522491355E-3</v>
      </c>
      <c r="ATL78" s="1">
        <f t="shared" si="3840"/>
        <v>19.6261785255879</v>
      </c>
      <c r="ATM78" s="1"/>
      <c r="ATN78" s="1"/>
      <c r="ATO78" s="2" t="s">
        <v>11</v>
      </c>
      <c r="ATP78" s="1" t="s">
        <v>122</v>
      </c>
      <c r="ATQ78" s="1">
        <v>183</v>
      </c>
      <c r="ATR78" s="2">
        <v>13</v>
      </c>
      <c r="ATS78" s="1">
        <v>0.09</v>
      </c>
      <c r="ATT78" s="1">
        <f t="shared" si="3841"/>
        <v>8.8999999999999996E-2</v>
      </c>
      <c r="ATU78" s="1">
        <f t="shared" si="3842"/>
        <v>2.7671232876712328</v>
      </c>
      <c r="ATV78" s="1">
        <f t="shared" si="3843"/>
        <v>4.1506849315068491E-3</v>
      </c>
      <c r="ATW78" s="1">
        <f t="shared" si="3844"/>
        <v>31.707127437851671</v>
      </c>
      <c r="ATX78" s="1"/>
      <c r="ATY78" s="1"/>
      <c r="ATZ78" s="2" t="s">
        <v>11</v>
      </c>
      <c r="AUA78" s="1" t="s">
        <v>123</v>
      </c>
      <c r="AUB78" s="1">
        <v>184</v>
      </c>
      <c r="AUC78" s="2">
        <v>13</v>
      </c>
      <c r="AUD78" s="1">
        <v>2.4E-2</v>
      </c>
      <c r="AUE78" s="1">
        <f t="shared" si="3845"/>
        <v>8.0000000000000002E-3</v>
      </c>
      <c r="AUF78" s="1">
        <f t="shared" si="3846"/>
        <v>-2.5270758122743656E-2</v>
      </c>
      <c r="AUG78" s="1">
        <f t="shared" si="3847"/>
        <v>-3.7906137184115487E-5</v>
      </c>
      <c r="AUH78" s="1">
        <f t="shared" si="3848"/>
        <v>-0.28956539515927709</v>
      </c>
      <c r="AUI78" s="1"/>
      <c r="AUJ78" s="1"/>
      <c r="AUK78" s="2" t="s">
        <v>11</v>
      </c>
      <c r="AUL78" s="1" t="s">
        <v>124</v>
      </c>
      <c r="AUM78" s="1">
        <v>185</v>
      </c>
      <c r="AUN78" s="2">
        <v>13</v>
      </c>
      <c r="AUO78" s="1">
        <v>4.3999999999999997E-2</v>
      </c>
      <c r="AUP78" s="1">
        <f t="shared" si="3849"/>
        <v>3.9E-2</v>
      </c>
      <c r="AUQ78" s="1">
        <f t="shared" si="3850"/>
        <v>1.2382671480144405</v>
      </c>
      <c r="AUR78" s="1">
        <f t="shared" si="3851"/>
        <v>1.8574007220216607E-3</v>
      </c>
      <c r="AUS78" s="1">
        <f t="shared" si="3852"/>
        <v>14.188704362804591</v>
      </c>
      <c r="AUT78" s="1"/>
      <c r="AUU78" s="1"/>
      <c r="AUV78" s="2" t="s">
        <v>11</v>
      </c>
      <c r="AUW78" s="1" t="s">
        <v>125</v>
      </c>
      <c r="AUX78" s="1">
        <v>186</v>
      </c>
      <c r="AUY78" s="2">
        <v>13</v>
      </c>
      <c r="AUZ78" s="1">
        <v>4.9000000000000002E-2</v>
      </c>
      <c r="AVA78" s="1">
        <f t="shared" si="3002"/>
        <v>3.9E-2</v>
      </c>
      <c r="AVB78" s="1">
        <f t="shared" si="3853"/>
        <v>1.2707581227436824</v>
      </c>
      <c r="AVC78" s="1">
        <f t="shared" si="3854"/>
        <v>1.9061371841155236E-3</v>
      </c>
      <c r="AVD78" s="1">
        <f t="shared" si="3855"/>
        <v>14.561002728009376</v>
      </c>
      <c r="AVE78" s="1"/>
      <c r="AVF78" s="1"/>
      <c r="AVG78" s="2" t="s">
        <v>11</v>
      </c>
      <c r="AVH78" s="1" t="s">
        <v>126</v>
      </c>
      <c r="AVI78" s="1">
        <v>187</v>
      </c>
      <c r="AVJ78" s="2">
        <v>13</v>
      </c>
      <c r="AVK78" s="1">
        <v>5.3999999999999999E-2</v>
      </c>
      <c r="AVL78" s="1">
        <f t="shared" si="3856"/>
        <v>4.3999999999999997E-2</v>
      </c>
      <c r="AVM78" s="1">
        <f t="shared" si="3857"/>
        <v>1.5683453237410072</v>
      </c>
      <c r="AVN78" s="1">
        <f t="shared" si="3858"/>
        <v>2.352517985611511E-3</v>
      </c>
      <c r="AVO78" s="1">
        <f t="shared" si="3859"/>
        <v>17.970910536575666</v>
      </c>
      <c r="AVP78" s="1"/>
      <c r="AVQ78" s="1"/>
      <c r="AVR78" s="2" t="s">
        <v>11</v>
      </c>
      <c r="AVS78" s="1" t="s">
        <v>127</v>
      </c>
      <c r="AVT78" s="1">
        <v>190</v>
      </c>
      <c r="AVU78" s="2">
        <v>13</v>
      </c>
      <c r="AVV78" s="1">
        <v>6.8000000000000005E-2</v>
      </c>
      <c r="AVW78" s="1">
        <f t="shared" si="3860"/>
        <v>5.7000000000000009E-2</v>
      </c>
      <c r="AVX78" s="1">
        <f t="shared" si="3861"/>
        <v>2.0788530465949822</v>
      </c>
      <c r="AVY78" s="1">
        <f t="shared" si="3862"/>
        <v>3.1182795698924733E-3</v>
      </c>
      <c r="AVZ78" s="1">
        <f t="shared" si="3863"/>
        <v>23.820571626364313</v>
      </c>
      <c r="AWA78" s="1"/>
      <c r="AWB78" s="1"/>
      <c r="AWC78" s="2" t="s">
        <v>11</v>
      </c>
      <c r="AWD78" s="1" t="s">
        <v>128</v>
      </c>
      <c r="AWE78" s="1">
        <v>191</v>
      </c>
      <c r="AWF78" s="2">
        <v>13</v>
      </c>
      <c r="AWG78" s="1">
        <v>7.3999999999999996E-2</v>
      </c>
      <c r="AWH78" s="1">
        <f t="shared" si="3864"/>
        <v>6.0999999999999999E-2</v>
      </c>
      <c r="AWI78" s="1">
        <f t="shared" si="3865"/>
        <v>2.1326164874551972</v>
      </c>
      <c r="AWJ78" s="1">
        <f t="shared" si="3866"/>
        <v>3.1989247311827959E-3</v>
      </c>
      <c r="AWK78" s="1">
        <f t="shared" si="3867"/>
        <v>24.43662089256339</v>
      </c>
      <c r="AWL78" s="1"/>
      <c r="AWM78" s="1"/>
      <c r="AWN78" s="2" t="s">
        <v>11</v>
      </c>
      <c r="AWO78" s="1" t="s">
        <v>129</v>
      </c>
      <c r="AWP78" s="1">
        <v>192</v>
      </c>
      <c r="AWQ78" s="2">
        <v>13</v>
      </c>
      <c r="AWR78" s="1">
        <v>7.6999999999999999E-2</v>
      </c>
      <c r="AWS78" s="1">
        <f t="shared" si="4252"/>
        <v>6.0999999999999999E-2</v>
      </c>
      <c r="AWT78" s="1">
        <f t="shared" si="3868"/>
        <v>2.1142857142857139</v>
      </c>
      <c r="AWU78" s="1">
        <f t="shared" si="3869"/>
        <v>3.1714285714285707E-3</v>
      </c>
      <c r="AWV78" s="1">
        <f t="shared" si="3870"/>
        <v>24.22657742846884</v>
      </c>
      <c r="AWW78" s="1"/>
      <c r="AWX78" s="1"/>
      <c r="AWY78" s="2" t="s">
        <v>11</v>
      </c>
      <c r="AWZ78" s="1" t="s">
        <v>130</v>
      </c>
      <c r="AXA78" s="1">
        <v>193</v>
      </c>
      <c r="AXB78" s="2">
        <v>13</v>
      </c>
      <c r="AXC78" s="1">
        <v>7.9000000000000001E-2</v>
      </c>
      <c r="AXD78" s="1">
        <f t="shared" si="3871"/>
        <v>6.5000000000000002E-2</v>
      </c>
      <c r="AXE78" s="1">
        <f t="shared" si="3872"/>
        <v>2.2293906810035842</v>
      </c>
      <c r="AXF78" s="1">
        <f t="shared" si="3873"/>
        <v>3.3440860215053765E-3</v>
      </c>
      <c r="AXG78" s="1">
        <f t="shared" si="3874"/>
        <v>25.545509571721727</v>
      </c>
      <c r="AXH78" s="1"/>
      <c r="AXI78" s="1"/>
      <c r="AXJ78" s="2" t="s">
        <v>11</v>
      </c>
      <c r="AXK78" s="1" t="s">
        <v>131</v>
      </c>
      <c r="AXL78" s="1">
        <v>197</v>
      </c>
      <c r="AXM78" s="2">
        <v>13</v>
      </c>
      <c r="AXN78" s="1">
        <v>9.1999999999999998E-2</v>
      </c>
      <c r="AXO78" s="1">
        <f t="shared" si="3875"/>
        <v>7.2999999999999995E-2</v>
      </c>
      <c r="AXP78" s="1">
        <f t="shared" si="3027"/>
        <v>2.471223021582734</v>
      </c>
      <c r="AXQ78" s="1">
        <f t="shared" si="3876"/>
        <v>3.706834532374101E-3</v>
      </c>
      <c r="AXR78" s="1">
        <f t="shared" si="3877"/>
        <v>28.316549400521748</v>
      </c>
      <c r="AXS78" s="1"/>
      <c r="AXT78" s="1"/>
      <c r="AXU78" s="2" t="s">
        <v>11</v>
      </c>
      <c r="AXV78" s="1" t="s">
        <v>132</v>
      </c>
      <c r="AXW78" s="1">
        <v>198</v>
      </c>
      <c r="AXX78" s="2">
        <v>13</v>
      </c>
      <c r="AXY78" s="1">
        <v>3.6999999999999998E-2</v>
      </c>
      <c r="AXZ78" s="1">
        <f t="shared" si="3878"/>
        <v>1.9999999999999997E-2</v>
      </c>
      <c r="AYA78" s="1">
        <f t="shared" si="3879"/>
        <v>0.53237410071942437</v>
      </c>
      <c r="AYB78" s="1">
        <f t="shared" si="3880"/>
        <v>7.9856115107913655E-4</v>
      </c>
      <c r="AYC78" s="1">
        <f t="shared" si="3881"/>
        <v>6.1002173381036648</v>
      </c>
      <c r="AYD78" s="1"/>
      <c r="AYE78" s="1"/>
      <c r="AYF78" s="2" t="s">
        <v>11</v>
      </c>
      <c r="AYG78" s="1" t="s">
        <v>133</v>
      </c>
      <c r="AYH78" s="1">
        <v>201</v>
      </c>
      <c r="AYI78" s="2">
        <v>13</v>
      </c>
      <c r="AYJ78" s="1">
        <v>6.0999999999999999E-2</v>
      </c>
      <c r="AYK78" s="1">
        <f t="shared" si="3882"/>
        <v>3.7999999999999999E-2</v>
      </c>
      <c r="AYL78" s="1">
        <f t="shared" si="3883"/>
        <v>1.125</v>
      </c>
      <c r="AYM78" s="1">
        <f t="shared" si="3884"/>
        <v>1.6875E-3</v>
      </c>
      <c r="AYN78" s="1">
        <f t="shared" si="3885"/>
        <v>12.890830895215686</v>
      </c>
      <c r="AYO78" s="1"/>
      <c r="AYP78" s="1"/>
      <c r="AYQ78" s="2" t="s">
        <v>11</v>
      </c>
      <c r="AYR78" s="1" t="s">
        <v>134</v>
      </c>
      <c r="AYS78" s="1">
        <v>204</v>
      </c>
      <c r="AYT78" s="2">
        <v>13</v>
      </c>
      <c r="AYU78" s="1">
        <v>7.4999999999999997E-2</v>
      </c>
      <c r="AYV78" s="1">
        <f t="shared" si="3886"/>
        <v>5.1999999999999998E-2</v>
      </c>
      <c r="AYW78" s="1">
        <f t="shared" si="3039"/>
        <v>1.3107142857142855</v>
      </c>
      <c r="AYX78" s="1">
        <f t="shared" si="3887"/>
        <v>1.9660714285714281E-3</v>
      </c>
      <c r="AYY78" s="1">
        <f t="shared" si="3888"/>
        <v>15.018841074743351</v>
      </c>
      <c r="AYZ78" s="1"/>
      <c r="AZA78" s="1"/>
      <c r="AZB78" s="2" t="s">
        <v>11</v>
      </c>
      <c r="AZC78" s="1" t="s">
        <v>135</v>
      </c>
      <c r="AZD78" s="1">
        <v>205</v>
      </c>
      <c r="AZE78" s="2">
        <v>13</v>
      </c>
      <c r="AZF78" s="1">
        <v>7.3999999999999996E-2</v>
      </c>
      <c r="AZG78" s="1">
        <f t="shared" si="3889"/>
        <v>5.1999999999999998E-2</v>
      </c>
      <c r="AZH78" s="1">
        <f t="shared" si="3890"/>
        <v>1.65</v>
      </c>
      <c r="AZI78" s="1">
        <f t="shared" si="3891"/>
        <v>2.4749999999999998E-3</v>
      </c>
      <c r="AZJ78" s="1">
        <f t="shared" si="3892"/>
        <v>18.90655197964967</v>
      </c>
      <c r="AZK78" s="1"/>
      <c r="AZL78" s="1"/>
      <c r="AZM78" s="2" t="s">
        <v>11</v>
      </c>
      <c r="AZN78" s="1" t="s">
        <v>136</v>
      </c>
      <c r="AZO78" s="1">
        <v>208</v>
      </c>
      <c r="AZP78" s="2">
        <v>13</v>
      </c>
      <c r="AZQ78" s="1">
        <v>8.5000000000000006E-2</v>
      </c>
      <c r="AZR78" s="1">
        <f t="shared" si="3893"/>
        <v>6.4000000000000001E-2</v>
      </c>
      <c r="AZS78" s="1">
        <f t="shared" si="3894"/>
        <v>2.0785714285714287</v>
      </c>
      <c r="AZT78" s="1">
        <f t="shared" si="3895"/>
        <v>3.1178571428571431E-3</v>
      </c>
      <c r="AZU78" s="1">
        <f t="shared" si="3896"/>
        <v>23.817344701636603</v>
      </c>
      <c r="AZV78" s="1"/>
      <c r="AZW78" s="1"/>
      <c r="AZX78" s="2" t="s">
        <v>11</v>
      </c>
      <c r="AZY78" s="1" t="s">
        <v>137</v>
      </c>
      <c r="AZZ78" s="1">
        <v>211</v>
      </c>
      <c r="BAA78" s="2">
        <v>13</v>
      </c>
      <c r="BAB78" s="1">
        <v>0.09</v>
      </c>
      <c r="BAC78" s="1">
        <f t="shared" si="3897"/>
        <v>6.6000000000000003E-2</v>
      </c>
      <c r="BAD78" s="1">
        <f t="shared" si="3898"/>
        <v>2.0851063829787235</v>
      </c>
      <c r="BAE78" s="1">
        <f t="shared" si="3899"/>
        <v>3.1276595744680852E-3</v>
      </c>
      <c r="BAF78" s="1">
        <f t="shared" si="3900"/>
        <v>23.892225583567608</v>
      </c>
      <c r="BAG78" s="1"/>
      <c r="BAH78" s="1"/>
      <c r="BAI78" s="2" t="s">
        <v>11</v>
      </c>
      <c r="BAJ78" s="1" t="s">
        <v>138</v>
      </c>
      <c r="BAK78" s="1">
        <v>212</v>
      </c>
      <c r="BAL78" s="2">
        <v>13</v>
      </c>
      <c r="BAM78" s="1">
        <v>3.1E-2</v>
      </c>
      <c r="BAN78" s="1">
        <f t="shared" si="3901"/>
        <v>2.0999999999999998E-2</v>
      </c>
      <c r="BAO78" s="1">
        <f t="shared" si="3902"/>
        <v>1.7182130584192441</v>
      </c>
      <c r="BAP78" s="1">
        <f t="shared" si="3903"/>
        <v>2.5773195876288664E-3</v>
      </c>
      <c r="BAQ78" s="1">
        <f t="shared" si="3904"/>
        <v>19.68817242491896</v>
      </c>
      <c r="BAR78" s="1"/>
      <c r="BAS78" s="1"/>
      <c r="BAT78" s="2" t="s">
        <v>11</v>
      </c>
      <c r="BAU78" s="1" t="s">
        <v>139</v>
      </c>
      <c r="BAV78" s="1">
        <v>213</v>
      </c>
      <c r="BAW78" s="2">
        <v>13</v>
      </c>
      <c r="BAX78" s="1">
        <v>3.3000000000000002E-2</v>
      </c>
      <c r="BAY78" s="1">
        <f t="shared" si="3905"/>
        <v>3.2000000000000001E-2</v>
      </c>
      <c r="BAZ78" s="1">
        <f t="shared" si="3906"/>
        <v>2.2430555555555554</v>
      </c>
      <c r="BBA78" s="1">
        <f t="shared" si="3907"/>
        <v>3.3645833333333331E-3</v>
      </c>
      <c r="BBB78" s="1">
        <f t="shared" si="3908"/>
        <v>25.702088760213989</v>
      </c>
      <c r="BBC78" s="1"/>
      <c r="BBD78" s="1"/>
      <c r="BBE78" s="2" t="s">
        <v>11</v>
      </c>
      <c r="BBF78" s="1" t="s">
        <v>140</v>
      </c>
      <c r="BBG78" s="1">
        <v>214</v>
      </c>
      <c r="BBH78" s="2">
        <v>13</v>
      </c>
      <c r="BBI78" s="1">
        <v>0.04</v>
      </c>
      <c r="BBJ78" s="1">
        <f t="shared" si="3909"/>
        <v>3.5000000000000003E-2</v>
      </c>
      <c r="BBK78" s="1">
        <f t="shared" si="3910"/>
        <v>2.0278745644599305</v>
      </c>
      <c r="BBL78" s="1">
        <f t="shared" si="3911"/>
        <v>3.0418118466898959E-3</v>
      </c>
      <c r="BBM78" s="1">
        <f t="shared" si="3912"/>
        <v>23.236433855255225</v>
      </c>
      <c r="BBN78" s="1"/>
      <c r="BBO78" s="1"/>
      <c r="BBP78" s="2" t="s">
        <v>11</v>
      </c>
      <c r="BBQ78" s="1" t="s">
        <v>141</v>
      </c>
      <c r="BBR78" s="1">
        <v>215</v>
      </c>
      <c r="BBS78" s="2">
        <v>13</v>
      </c>
      <c r="BBT78" s="1">
        <v>4.9000000000000002E-2</v>
      </c>
      <c r="BBU78" s="1">
        <f t="shared" si="3913"/>
        <v>4.1000000000000002E-2</v>
      </c>
      <c r="BBV78" s="1">
        <f t="shared" si="3914"/>
        <v>2.1433566433566433</v>
      </c>
      <c r="BBW78" s="1">
        <f t="shared" si="3915"/>
        <v>3.215034965034965E-3</v>
      </c>
      <c r="BBX78" s="1">
        <f t="shared" si="3916"/>
        <v>24.559687144575651</v>
      </c>
      <c r="BBY78" s="1"/>
      <c r="BBZ78" s="1"/>
      <c r="BCA78" s="2" t="s">
        <v>11</v>
      </c>
      <c r="BCB78" s="1" t="s">
        <v>142</v>
      </c>
      <c r="BCC78" s="1">
        <v>225</v>
      </c>
      <c r="BCD78" s="2">
        <v>13</v>
      </c>
      <c r="BCE78" s="1">
        <v>7.0000000000000007E-2</v>
      </c>
      <c r="BCF78" s="1">
        <f t="shared" si="3917"/>
        <v>6.3E-2</v>
      </c>
      <c r="BCG78" s="1">
        <f t="shared" si="3918"/>
        <v>2.8745644599303137</v>
      </c>
      <c r="BCH78" s="1">
        <f t="shared" si="3919"/>
        <v>4.3118466898954709E-3</v>
      </c>
      <c r="BCI78" s="1">
        <f t="shared" si="3920"/>
        <v>32.938243866985495</v>
      </c>
      <c r="BCJ78" s="1"/>
      <c r="BCK78" s="1"/>
      <c r="BCL78" s="2" t="s">
        <v>11</v>
      </c>
      <c r="BCM78" s="1" t="s">
        <v>143</v>
      </c>
      <c r="BCN78" s="1">
        <v>226</v>
      </c>
      <c r="BCO78" s="2">
        <v>13</v>
      </c>
      <c r="BCP78" s="1">
        <v>2.5999999999999999E-2</v>
      </c>
      <c r="BCQ78" s="1">
        <f t="shared" si="3073"/>
        <v>8.0000000000000002E-3</v>
      </c>
      <c r="BCR78" s="1">
        <f t="shared" si="3921"/>
        <v>0.75675675675675669</v>
      </c>
      <c r="BCS78" s="1">
        <f t="shared" si="3922"/>
        <v>1.1351351351351351E-3</v>
      </c>
      <c r="BCT78" s="1">
        <f t="shared" si="3923"/>
        <v>8.6713096712561963</v>
      </c>
      <c r="BCU78" s="1"/>
      <c r="BCV78" s="1"/>
      <c r="BCW78" s="2" t="s">
        <v>11</v>
      </c>
      <c r="BCX78" s="1" t="s">
        <v>144</v>
      </c>
      <c r="BCY78" s="1">
        <v>232</v>
      </c>
      <c r="BCZ78" s="2">
        <v>13</v>
      </c>
      <c r="BDA78" s="1">
        <v>6.5000000000000002E-2</v>
      </c>
      <c r="BDB78" s="1">
        <f t="shared" si="3924"/>
        <v>4.1000000000000002E-2</v>
      </c>
      <c r="BDC78" s="1">
        <f t="shared" si="3925"/>
        <v>1.9391891891891893</v>
      </c>
      <c r="BDD78" s="1">
        <f t="shared" si="3926"/>
        <v>2.9087837837837838E-3</v>
      </c>
      <c r="BDE78" s="1">
        <f t="shared" si="3927"/>
        <v>22.220231032594008</v>
      </c>
      <c r="BDF78" s="1"/>
      <c r="BDG78" s="1"/>
      <c r="BDH78" s="2" t="s">
        <v>11</v>
      </c>
      <c r="BDI78" s="1" t="s">
        <v>145</v>
      </c>
      <c r="BDJ78" s="1">
        <v>233</v>
      </c>
      <c r="BDK78" s="2">
        <v>13</v>
      </c>
      <c r="BDL78" s="1">
        <v>7.0000000000000007E-2</v>
      </c>
      <c r="BDM78" s="1">
        <f t="shared" si="3928"/>
        <v>3.2000000000000008E-2</v>
      </c>
      <c r="BDN78" s="1">
        <f t="shared" si="3929"/>
        <v>1.6790540540540542</v>
      </c>
      <c r="BDO78" s="1">
        <f t="shared" si="3930"/>
        <v>2.5185810810810813E-3</v>
      </c>
      <c r="BDP78" s="1">
        <f t="shared" si="3931"/>
        <v>19.239468333099691</v>
      </c>
      <c r="BDQ78" s="1"/>
      <c r="BDR78" s="1"/>
      <c r="BDS78" s="2" t="s">
        <v>11</v>
      </c>
      <c r="BDT78" s="1" t="s">
        <v>146</v>
      </c>
      <c r="BDU78" s="1">
        <v>234</v>
      </c>
      <c r="BDV78" s="2">
        <v>13</v>
      </c>
      <c r="BDW78" s="1">
        <v>7.6999999999999999E-2</v>
      </c>
      <c r="BDX78" s="1">
        <f t="shared" si="3932"/>
        <v>4.1999999999999996E-2</v>
      </c>
      <c r="BDY78" s="1">
        <f t="shared" si="3933"/>
        <v>1.9966101694915253</v>
      </c>
      <c r="BDZ78" s="1">
        <f t="shared" si="3934"/>
        <v>2.9949152542372878E-3</v>
      </c>
      <c r="BEA78" s="1">
        <f t="shared" si="3935"/>
        <v>22.878190274296159</v>
      </c>
      <c r="BEB78" s="1"/>
      <c r="BEC78" s="1"/>
      <c r="BED78" s="2" t="s">
        <v>11</v>
      </c>
      <c r="BEE78" s="1" t="s">
        <v>147</v>
      </c>
      <c r="BEF78" s="1">
        <v>236</v>
      </c>
      <c r="BEG78" s="2">
        <v>13</v>
      </c>
      <c r="BEH78" s="1">
        <v>8.2000000000000003E-2</v>
      </c>
      <c r="BEI78" s="1">
        <f t="shared" si="3936"/>
        <v>2.4E-2</v>
      </c>
      <c r="BEJ78" s="1">
        <f t="shared" si="3937"/>
        <v>1.3932203389830509</v>
      </c>
      <c r="BEK78" s="1">
        <f t="shared" si="3938"/>
        <v>2.0898305084745762E-3</v>
      </c>
      <c r="BEL78" s="1">
        <f t="shared" si="3939"/>
        <v>15.964238035204962</v>
      </c>
      <c r="BEM78" s="1"/>
      <c r="BEN78" s="1"/>
      <c r="BEO78" s="2" t="s">
        <v>11</v>
      </c>
      <c r="BEP78" s="4" t="s">
        <v>148</v>
      </c>
      <c r="BEQ78" s="4">
        <v>239</v>
      </c>
      <c r="BER78" s="2">
        <v>13</v>
      </c>
      <c r="BES78" s="1">
        <v>9.6000000000000002E-2</v>
      </c>
      <c r="BET78" s="1">
        <f t="shared" si="3940"/>
        <v>2.8999999999999998E-2</v>
      </c>
      <c r="BEU78" s="1">
        <f t="shared" si="3941"/>
        <v>1.6040268456375837</v>
      </c>
      <c r="BEV78" s="1">
        <f t="shared" si="3942"/>
        <v>2.4060402684563755E-3</v>
      </c>
      <c r="BEW78" s="1">
        <f t="shared" si="3943"/>
        <v>18.379767838666957</v>
      </c>
      <c r="BEX78" s="1"/>
      <c r="BEY78" s="1"/>
      <c r="BEZ78" s="2" t="s">
        <v>11</v>
      </c>
      <c r="BFA78" s="4" t="s">
        <v>149</v>
      </c>
      <c r="BFB78" s="4">
        <v>240</v>
      </c>
      <c r="BFC78" s="2">
        <v>13</v>
      </c>
      <c r="BFD78" s="1">
        <v>2E-3</v>
      </c>
      <c r="BFE78" s="1">
        <f t="shared" si="3944"/>
        <v>2.5000000000000001E-2</v>
      </c>
      <c r="BFF78" s="1">
        <f t="shared" si="3945"/>
        <v>3.1010452961672472</v>
      </c>
      <c r="BFG78" s="1">
        <f t="shared" si="3946"/>
        <v>4.6515679442508708E-3</v>
      </c>
      <c r="BFH78" s="1">
        <f t="shared" si="3947"/>
        <v>35.533378232263139</v>
      </c>
      <c r="BFI78" s="1"/>
      <c r="BFJ78" s="1"/>
      <c r="BFK78" s="2" t="s">
        <v>11</v>
      </c>
      <c r="BFL78" s="4" t="s">
        <v>150</v>
      </c>
      <c r="BFM78" s="4">
        <v>241</v>
      </c>
      <c r="BFN78" s="2">
        <v>13</v>
      </c>
      <c r="BFO78" s="1">
        <v>1.0999999999999999E-2</v>
      </c>
      <c r="BFP78" s="1">
        <f t="shared" si="3948"/>
        <v>2.8000000000000001E-2</v>
      </c>
      <c r="BFQ78" s="1">
        <f t="shared" si="3949"/>
        <v>3.2164948453608249</v>
      </c>
      <c r="BFR78" s="1">
        <f t="shared" si="3950"/>
        <v>4.8247422680412376E-3</v>
      </c>
      <c r="BFS78" s="1">
        <f t="shared" si="3951"/>
        <v>36.856258779448289</v>
      </c>
      <c r="BFT78" s="1"/>
      <c r="BFU78" s="1"/>
      <c r="BFV78" s="2" t="s">
        <v>11</v>
      </c>
      <c r="BFW78" s="4" t="s">
        <v>151</v>
      </c>
      <c r="BFX78" s="4">
        <v>243</v>
      </c>
      <c r="BFY78" s="2">
        <v>13</v>
      </c>
      <c r="BFZ78" s="1">
        <v>4.5999999999999999E-2</v>
      </c>
      <c r="BGA78" s="1">
        <f t="shared" si="3952"/>
        <v>0.04</v>
      </c>
      <c r="BGB78" s="1">
        <f t="shared" si="3953"/>
        <v>2.6470588235294117</v>
      </c>
      <c r="BGC78" s="1">
        <f t="shared" si="3954"/>
        <v>3.9705882352941172E-3</v>
      </c>
      <c r="BGD78" s="1">
        <f t="shared" si="3955"/>
        <v>30.331366812272201</v>
      </c>
      <c r="BGE78" s="1"/>
      <c r="BGF78" s="1"/>
      <c r="BGG78" s="2" t="s">
        <v>11</v>
      </c>
      <c r="BGH78" s="4" t="s">
        <v>152</v>
      </c>
      <c r="BGI78" s="4">
        <v>246</v>
      </c>
      <c r="BGJ78" s="2">
        <v>13</v>
      </c>
      <c r="BGK78" s="1">
        <v>5.8999999999999997E-2</v>
      </c>
      <c r="BGL78" s="1">
        <f t="shared" si="3956"/>
        <v>4.8000000000000001E-2</v>
      </c>
      <c r="BGM78" s="1">
        <f t="shared" si="3957"/>
        <v>2.7820069204152249</v>
      </c>
      <c r="BGN78" s="1">
        <f t="shared" si="3958"/>
        <v>4.1730103806228375E-3</v>
      </c>
      <c r="BGO78" s="1">
        <f t="shared" si="3959"/>
        <v>31.877671787015494</v>
      </c>
      <c r="BGP78" s="1"/>
      <c r="BGQ78" s="1"/>
      <c r="BGR78" s="2" t="s">
        <v>11</v>
      </c>
      <c r="BGS78" s="4" t="s">
        <v>153</v>
      </c>
      <c r="BGT78" s="4">
        <v>249</v>
      </c>
      <c r="BGU78" s="2">
        <v>13</v>
      </c>
      <c r="BGV78" s="1">
        <v>5.8999999999999997E-2</v>
      </c>
      <c r="BGW78" s="1">
        <f t="shared" si="3960"/>
        <v>4.9999999999999996E-2</v>
      </c>
      <c r="BGX78" s="1">
        <f t="shared" si="3961"/>
        <v>2.9621993127147763</v>
      </c>
      <c r="BGY78" s="1">
        <f t="shared" si="3962"/>
        <v>4.4432989690721646E-3</v>
      </c>
      <c r="BGZ78" s="1">
        <f t="shared" si="3963"/>
        <v>33.942409260560275</v>
      </c>
      <c r="BHA78" s="1"/>
      <c r="BHB78" s="1"/>
      <c r="BHC78" s="2" t="s">
        <v>11</v>
      </c>
      <c r="BHD78" s="4" t="s">
        <v>154</v>
      </c>
      <c r="BHE78" s="4">
        <v>253</v>
      </c>
      <c r="BHF78" s="2">
        <v>13</v>
      </c>
      <c r="BHG78" s="1">
        <v>6.6000000000000003E-2</v>
      </c>
      <c r="BHH78" s="1">
        <f t="shared" si="3964"/>
        <v>5.8000000000000003E-2</v>
      </c>
      <c r="BHI78" s="1">
        <f t="shared" si="3407"/>
        <v>3.2076124567474054</v>
      </c>
      <c r="BHJ78" s="1">
        <f t="shared" si="3965"/>
        <v>4.8114186851211079E-3</v>
      </c>
      <c r="BHK78" s="1">
        <f t="shared" si="3966"/>
        <v>36.754479784282793</v>
      </c>
      <c r="BHL78" s="1"/>
      <c r="BHM78" s="1"/>
      <c r="BHN78" s="2" t="s">
        <v>11</v>
      </c>
      <c r="BHO78" s="4" t="s">
        <v>155</v>
      </c>
      <c r="BHP78" s="4">
        <v>254</v>
      </c>
      <c r="BHQ78" s="2">
        <v>13</v>
      </c>
      <c r="BHR78" s="1">
        <v>4.8000000000000001E-2</v>
      </c>
      <c r="BHS78" s="1">
        <f t="shared" si="3967"/>
        <v>2.6000000000000002E-2</v>
      </c>
      <c r="BHT78" s="1">
        <f t="shared" si="3968"/>
        <v>0.8075601374570448</v>
      </c>
      <c r="BHU78" s="1">
        <f t="shared" si="3969"/>
        <v>1.2113402061855673E-3</v>
      </c>
      <c r="BHV78" s="1">
        <f t="shared" si="3970"/>
        <v>9.2534410397119107</v>
      </c>
      <c r="BHW78" s="1"/>
      <c r="BHX78" s="1"/>
      <c r="BHY78" s="2" t="s">
        <v>11</v>
      </c>
      <c r="BHZ78" s="4" t="s">
        <v>156</v>
      </c>
      <c r="BIA78" s="4">
        <v>260</v>
      </c>
      <c r="BIB78" s="2">
        <v>13</v>
      </c>
      <c r="BIC78" s="1">
        <v>7.2999999999999995E-2</v>
      </c>
      <c r="BID78" s="1">
        <f t="shared" si="3971"/>
        <v>4.1999999999999996E-2</v>
      </c>
      <c r="BIE78" s="1">
        <f t="shared" si="3972"/>
        <v>1.2060810810810809</v>
      </c>
      <c r="BIF78" s="1">
        <f t="shared" si="3973"/>
        <v>1.8091216216216215E-3</v>
      </c>
      <c r="BIG78" s="1">
        <f t="shared" si="3974"/>
        <v>13.819899788564564</v>
      </c>
      <c r="BIH78" s="1"/>
      <c r="BII78" s="1"/>
      <c r="BIJ78" s="2" t="s">
        <v>11</v>
      </c>
      <c r="BIK78" s="4" t="s">
        <v>157</v>
      </c>
      <c r="BIL78" s="4">
        <v>267</v>
      </c>
      <c r="BIM78" s="2">
        <v>13</v>
      </c>
      <c r="BIN78" s="1">
        <v>7.2999999999999995E-2</v>
      </c>
      <c r="BIO78" s="1">
        <f t="shared" si="3975"/>
        <v>4.1999999999999996E-2</v>
      </c>
      <c r="BIP78" s="1">
        <f t="shared" si="3976"/>
        <v>2.0299999999999998</v>
      </c>
      <c r="BIQ78" s="1">
        <f t="shared" si="3977"/>
        <v>3.045E-3</v>
      </c>
      <c r="BIR78" s="1">
        <f t="shared" si="3978"/>
        <v>23.260788193144748</v>
      </c>
      <c r="BIS78" s="1"/>
      <c r="BIT78" s="1"/>
      <c r="BIU78" s="2" t="s">
        <v>11</v>
      </c>
      <c r="BIV78" s="4" t="s">
        <v>158</v>
      </c>
      <c r="BIW78" s="4">
        <v>268</v>
      </c>
      <c r="BIX78" s="2">
        <v>13</v>
      </c>
      <c r="BIY78" s="1">
        <v>4.2999999999999997E-2</v>
      </c>
      <c r="BIZ78" s="1">
        <f t="shared" si="3979"/>
        <v>1.3999999999999995E-2</v>
      </c>
      <c r="BJA78" s="1">
        <f t="shared" si="3980"/>
        <v>0.471186440677966</v>
      </c>
      <c r="BJB78" s="1">
        <f t="shared" si="3981"/>
        <v>7.0677966101694901E-4</v>
      </c>
      <c r="BJC78" s="1">
        <f t="shared" si="3982"/>
        <v>5.3990975350206556</v>
      </c>
      <c r="BJD78" s="1"/>
      <c r="BJE78" s="1"/>
      <c r="BJF78" s="2" t="s">
        <v>11</v>
      </c>
      <c r="BJG78" s="4" t="s">
        <v>159</v>
      </c>
      <c r="BJH78" s="4">
        <v>274</v>
      </c>
      <c r="BJI78" s="2">
        <v>13</v>
      </c>
      <c r="BJJ78" s="1">
        <v>0.05</v>
      </c>
      <c r="BJK78" s="1">
        <f t="shared" si="3983"/>
        <v>3.9000000000000007E-2</v>
      </c>
      <c r="BJL78" s="1">
        <f t="shared" si="3984"/>
        <v>2.006756756756757</v>
      </c>
      <c r="BJM78" s="1">
        <f t="shared" si="3985"/>
        <v>3.0101351351351354E-3</v>
      </c>
      <c r="BJN78" s="1">
        <f t="shared" si="3986"/>
        <v>22.994455110384742</v>
      </c>
      <c r="BJO78" s="1"/>
      <c r="BJP78" s="1"/>
      <c r="BJQ78" s="2" t="s">
        <v>11</v>
      </c>
      <c r="BJR78" s="4" t="s">
        <v>160</v>
      </c>
      <c r="BJS78" s="4">
        <v>281</v>
      </c>
      <c r="BJT78" s="2">
        <v>13</v>
      </c>
      <c r="BJU78" s="1">
        <v>8.5000000000000006E-2</v>
      </c>
      <c r="BJV78" s="1">
        <f t="shared" si="3987"/>
        <v>4.7000000000000007E-2</v>
      </c>
      <c r="BJW78" s="1">
        <f t="shared" si="3988"/>
        <v>1.7933333333333337</v>
      </c>
      <c r="BJX78" s="1">
        <f t="shared" si="3989"/>
        <v>2.6900000000000006E-3</v>
      </c>
      <c r="BJY78" s="1">
        <f t="shared" si="3990"/>
        <v>20.548939323336416</v>
      </c>
      <c r="BJZ78" s="1"/>
      <c r="BKA78" s="1"/>
      <c r="BKB78" s="2" t="s">
        <v>11</v>
      </c>
      <c r="BKC78" s="4" t="s">
        <v>161</v>
      </c>
      <c r="BKD78" s="4">
        <v>282</v>
      </c>
      <c r="BKE78" s="2">
        <v>13</v>
      </c>
      <c r="BKF78" s="1">
        <v>4.5999999999999999E-2</v>
      </c>
      <c r="BKG78" s="1">
        <f t="shared" si="3991"/>
        <v>2.4999999999999998E-2</v>
      </c>
      <c r="BKH78" s="1">
        <f t="shared" si="3992"/>
        <v>0.85507246376811596</v>
      </c>
      <c r="BKI78" s="1">
        <f t="shared" si="3993"/>
        <v>1.2826086956521741E-3</v>
      </c>
      <c r="BKJ78" s="1">
        <f t="shared" si="3994"/>
        <v>9.7978618076357566</v>
      </c>
      <c r="BKK78" s="1"/>
      <c r="BKL78" s="1"/>
      <c r="BKM78" s="2" t="s">
        <v>11</v>
      </c>
      <c r="BKN78" s="4" t="s">
        <v>162</v>
      </c>
      <c r="BKO78" s="4">
        <v>289</v>
      </c>
      <c r="BKP78" s="2">
        <v>13</v>
      </c>
      <c r="BKQ78" s="1">
        <v>7.5999999999999998E-2</v>
      </c>
      <c r="BKR78" s="1">
        <f t="shared" si="3995"/>
        <v>0.06</v>
      </c>
      <c r="BKS78" s="1">
        <f t="shared" si="3996"/>
        <v>2.2302158273381294</v>
      </c>
      <c r="BKT78" s="1">
        <f t="shared" si="3997"/>
        <v>3.3453237410071943E-3</v>
      </c>
      <c r="BKU78" s="1">
        <f t="shared" si="3998"/>
        <v>25.55496452448833</v>
      </c>
      <c r="BKV78" s="1"/>
      <c r="BKW78" s="1"/>
      <c r="BKX78" s="2" t="s">
        <v>11</v>
      </c>
      <c r="BKY78" s="4" t="s">
        <v>163</v>
      </c>
      <c r="BKZ78" s="4">
        <v>296</v>
      </c>
      <c r="BLA78" s="2">
        <v>13</v>
      </c>
      <c r="BLB78" s="1">
        <v>8.5999999999999993E-2</v>
      </c>
      <c r="BLC78" s="1">
        <f t="shared" si="3999"/>
        <v>6.5999999999999989E-2</v>
      </c>
      <c r="BLD78" s="1">
        <f t="shared" si="4000"/>
        <v>2.1884057971014488</v>
      </c>
      <c r="BLE78" s="1">
        <f t="shared" si="4001"/>
        <v>3.2826086956521732E-3</v>
      </c>
      <c r="BLF78" s="1">
        <f t="shared" si="4002"/>
        <v>25.075883609372859</v>
      </c>
      <c r="BLG78" s="1"/>
      <c r="BLH78" s="1"/>
      <c r="BLI78" s="2" t="s">
        <v>11</v>
      </c>
      <c r="BLJ78" s="4" t="s">
        <v>164</v>
      </c>
      <c r="BLK78" s="4">
        <v>303</v>
      </c>
      <c r="BLL78" s="2">
        <v>13</v>
      </c>
      <c r="BLM78" s="1">
        <v>6.0999999999999999E-2</v>
      </c>
      <c r="BLN78" s="1">
        <f t="shared" si="4003"/>
        <v>0.05</v>
      </c>
      <c r="BLO78" s="1">
        <f t="shared" si="4004"/>
        <v>1.9220338983050849</v>
      </c>
      <c r="BLP78" s="1">
        <f t="shared" si="4005"/>
        <v>2.8830508474576274E-3</v>
      </c>
      <c r="BLQ78" s="1">
        <f t="shared" si="4006"/>
        <v>22.023656851487139</v>
      </c>
      <c r="BLR78" s="1"/>
      <c r="BLS78" s="1"/>
      <c r="BLT78" s="2" t="s">
        <v>11</v>
      </c>
      <c r="BLU78" s="4" t="s">
        <v>165</v>
      </c>
      <c r="BLV78" s="4">
        <v>310</v>
      </c>
      <c r="BLW78" s="2">
        <v>13</v>
      </c>
      <c r="BLX78" s="1">
        <v>0.08</v>
      </c>
      <c r="BLY78" s="1">
        <f t="shared" si="4007"/>
        <v>6.8000000000000005E-2</v>
      </c>
      <c r="BLZ78" s="1">
        <f t="shared" si="4008"/>
        <v>2.7030716723549491</v>
      </c>
      <c r="BMA78" s="1">
        <f t="shared" si="4009"/>
        <v>4.0546075085324236E-3</v>
      </c>
      <c r="BMB78" s="1">
        <f t="shared" si="4010"/>
        <v>30.973190956422677</v>
      </c>
      <c r="BMC78" s="1"/>
      <c r="BMD78" s="1"/>
      <c r="BME78" s="2" t="s">
        <v>11</v>
      </c>
      <c r="BMF78" s="4" t="s">
        <v>166</v>
      </c>
      <c r="BMG78" s="4">
        <v>311</v>
      </c>
      <c r="BMH78" s="2">
        <v>13</v>
      </c>
      <c r="BMI78" s="1">
        <v>3.7999999999999999E-2</v>
      </c>
      <c r="BMJ78" s="1">
        <f t="shared" si="4011"/>
        <v>2.7999999999999997E-2</v>
      </c>
      <c r="BMK78" s="1">
        <f t="shared" si="4012"/>
        <v>0.73758865248226946</v>
      </c>
      <c r="BML78" s="1">
        <f t="shared" si="4013"/>
        <v>1.1063829787234041E-3</v>
      </c>
      <c r="BMM78" s="1">
        <f t="shared" si="4014"/>
        <v>8.4516716350035068</v>
      </c>
      <c r="BMN78" s="1"/>
      <c r="BMO78" s="1"/>
      <c r="BMP78" s="2" t="s">
        <v>11</v>
      </c>
      <c r="BMQ78" s="4" t="s">
        <v>167</v>
      </c>
      <c r="BMR78" s="4">
        <v>317</v>
      </c>
      <c r="BMS78" s="2">
        <v>13</v>
      </c>
      <c r="BMT78" s="1">
        <v>6.0999999999999999E-2</v>
      </c>
      <c r="BMU78" s="4">
        <f t="shared" si="4015"/>
        <v>5.0999999999999997E-2</v>
      </c>
      <c r="BMV78" s="1">
        <f t="shared" si="4016"/>
        <v>1.75177304964539</v>
      </c>
      <c r="BMW78" s="1">
        <f t="shared" si="4017"/>
        <v>2.6276595744680852E-3</v>
      </c>
      <c r="BMX78" s="1">
        <f t="shared" si="4018"/>
        <v>20.07272013313333</v>
      </c>
      <c r="BMY78" s="1"/>
      <c r="BMZ78" s="1"/>
      <c r="BNA78" s="2" t="s">
        <v>11</v>
      </c>
      <c r="BNB78" s="4" t="s">
        <v>168</v>
      </c>
      <c r="BNC78" s="4">
        <v>324</v>
      </c>
      <c r="BND78" s="2">
        <v>13</v>
      </c>
      <c r="BNE78" s="1">
        <v>0.08</v>
      </c>
      <c r="BNF78" s="1">
        <f t="shared" si="4019"/>
        <v>6.7000000000000004E-2</v>
      </c>
      <c r="BNG78" s="1">
        <f t="shared" si="4020"/>
        <v>2.2999999999999998</v>
      </c>
      <c r="BNH78" s="1">
        <f t="shared" si="4021"/>
        <v>3.4499999999999999E-3</v>
      </c>
      <c r="BNI78" s="1">
        <f t="shared" si="4022"/>
        <v>26.354587607996514</v>
      </c>
      <c r="BNJ78" s="1"/>
      <c r="BNK78" s="1"/>
      <c r="BNL78" s="2" t="s">
        <v>11</v>
      </c>
      <c r="BNM78" s="4" t="s">
        <v>169</v>
      </c>
      <c r="BNN78" s="4">
        <v>325</v>
      </c>
      <c r="BNO78" s="2">
        <v>13</v>
      </c>
      <c r="BNP78" s="1">
        <v>2.1999999999999999E-2</v>
      </c>
      <c r="BNQ78" s="1">
        <f t="shared" si="4023"/>
        <v>2.9999999999999992E-3</v>
      </c>
      <c r="BNR78" s="1">
        <f t="shared" si="4024"/>
        <v>0.19930069930069927</v>
      </c>
      <c r="BNS78" s="1">
        <f t="shared" si="4025"/>
        <v>2.9895104895104893E-4</v>
      </c>
      <c r="BNT78" s="1">
        <f t="shared" si="4026"/>
        <v>2.2836903217631517</v>
      </c>
      <c r="BNU78" s="1"/>
      <c r="BNV78" s="1"/>
      <c r="BNW78" s="2" t="s">
        <v>11</v>
      </c>
      <c r="BNX78" s="4" t="s">
        <v>170</v>
      </c>
      <c r="BNY78" s="4">
        <v>338</v>
      </c>
      <c r="BNZ78" s="2">
        <v>13</v>
      </c>
      <c r="BOA78" s="1">
        <v>8.2000000000000003E-2</v>
      </c>
      <c r="BOB78" s="1">
        <f t="shared" si="4027"/>
        <v>7.2000000000000008E-2</v>
      </c>
      <c r="BOC78" s="1">
        <f t="shared" si="4028"/>
        <v>2.4519230769230775</v>
      </c>
      <c r="BOD78" s="1">
        <f t="shared" si="4029"/>
        <v>3.6778846153846163E-3</v>
      </c>
      <c r="BOE78" s="1">
        <f t="shared" si="4030"/>
        <v>28.095400669059835</v>
      </c>
      <c r="BOF78" s="1"/>
      <c r="BOG78" s="1"/>
      <c r="BOH78" s="2" t="s">
        <v>11</v>
      </c>
      <c r="BOI78" s="4" t="s">
        <v>171</v>
      </c>
      <c r="BOJ78" s="4">
        <v>339</v>
      </c>
      <c r="BOK78" s="2">
        <v>13</v>
      </c>
      <c r="BOL78" s="1">
        <v>3.6999999999999998E-2</v>
      </c>
      <c r="BOM78" s="1">
        <f t="shared" si="4031"/>
        <v>3.2000000000000001E-2</v>
      </c>
      <c r="BON78" s="1">
        <f t="shared" si="4032"/>
        <v>1.1661237785016285</v>
      </c>
      <c r="BOO78" s="1">
        <f t="shared" si="4033"/>
        <v>1.7491856677524429E-3</v>
      </c>
      <c r="BOP78" s="1">
        <f t="shared" si="4034"/>
        <v>13.362048383603954</v>
      </c>
      <c r="BOQ78" s="1"/>
      <c r="BOR78" s="1"/>
      <c r="BOS78" s="2" t="s">
        <v>11</v>
      </c>
      <c r="BOT78" s="4" t="s">
        <v>172</v>
      </c>
      <c r="BOU78" s="4">
        <v>345</v>
      </c>
      <c r="BOV78" s="2">
        <v>13</v>
      </c>
      <c r="BOW78" s="1">
        <v>7.3999999999999996E-2</v>
      </c>
      <c r="BOX78" s="1">
        <f t="shared" si="4035"/>
        <v>6.699999999999999E-2</v>
      </c>
      <c r="BOY78" s="1">
        <f t="shared" si="4036"/>
        <v>2.3569131832797425</v>
      </c>
      <c r="BOZ78" s="1">
        <f t="shared" si="4037"/>
        <v>3.5353697749196137E-3</v>
      </c>
      <c r="BPA78" s="1">
        <f t="shared" si="4038"/>
        <v>27.006728249212138</v>
      </c>
      <c r="BPB78" s="1"/>
      <c r="BPC78" s="1"/>
      <c r="BPD78" s="2" t="s">
        <v>11</v>
      </c>
      <c r="BPE78" s="4" t="s">
        <v>173</v>
      </c>
      <c r="BPF78" s="4">
        <v>352</v>
      </c>
      <c r="BPG78" s="2">
        <v>13</v>
      </c>
      <c r="BPH78" s="1">
        <v>8.8999999999999996E-2</v>
      </c>
      <c r="BPI78" s="1">
        <f t="shared" si="3191"/>
        <v>0.08</v>
      </c>
      <c r="BPJ78" s="1">
        <f t="shared" si="4039"/>
        <v>2.6666666666666665</v>
      </c>
      <c r="BPK78" s="1">
        <f t="shared" si="4040"/>
        <v>4.0000000000000001E-3</v>
      </c>
      <c r="BPL78" s="1">
        <f t="shared" si="4041"/>
        <v>30.556043603474219</v>
      </c>
      <c r="BPM78" s="1"/>
      <c r="BPN78" s="1"/>
      <c r="BPO78" s="2" t="s">
        <v>11</v>
      </c>
      <c r="BPP78" s="4" t="s">
        <v>174</v>
      </c>
      <c r="BPQ78" s="4">
        <v>353</v>
      </c>
      <c r="BPR78" s="2">
        <v>13</v>
      </c>
      <c r="BPS78" s="1">
        <v>2.8000000000000001E-2</v>
      </c>
      <c r="BPT78" s="1">
        <f t="shared" si="4042"/>
        <v>1.9000000000000003E-2</v>
      </c>
      <c r="BPU78" s="1">
        <f t="shared" si="4043"/>
        <v>0.61666666666666681</v>
      </c>
      <c r="BPV78" s="1">
        <f t="shared" si="4044"/>
        <v>9.2500000000000026E-4</v>
      </c>
      <c r="BPW78" s="1">
        <f t="shared" si="4045"/>
        <v>7.066085083303415</v>
      </c>
      <c r="BPX78" s="1"/>
      <c r="BPY78" s="1"/>
      <c r="BPZ78" s="2" t="s">
        <v>11</v>
      </c>
      <c r="BQA78" s="4" t="s">
        <v>175</v>
      </c>
      <c r="BQB78" s="4">
        <v>358</v>
      </c>
      <c r="BQC78" s="2">
        <v>13</v>
      </c>
      <c r="BQD78" s="1">
        <v>5.6000000000000001E-2</v>
      </c>
      <c r="BQE78" s="1">
        <f t="shared" si="4046"/>
        <v>4.5999999999999999E-2</v>
      </c>
      <c r="BQF78" s="1">
        <f t="shared" si="4047"/>
        <v>1.5304054054054053</v>
      </c>
      <c r="BQG78" s="1">
        <f t="shared" si="4048"/>
        <v>2.2956081081081077E-3</v>
      </c>
      <c r="BQH78" s="1">
        <f t="shared" si="4049"/>
        <v>17.536175361960076</v>
      </c>
      <c r="BQI78" s="1"/>
      <c r="BQJ78" s="1"/>
      <c r="BQK78" s="2" t="s">
        <v>11</v>
      </c>
      <c r="BQL78" s="4" t="s">
        <v>176</v>
      </c>
      <c r="BQM78" s="4">
        <v>366</v>
      </c>
      <c r="BQN78" s="2">
        <v>13</v>
      </c>
      <c r="BQO78" s="1">
        <v>7.5999999999999998E-2</v>
      </c>
      <c r="BQP78" s="1">
        <f t="shared" si="4050"/>
        <v>6.5000000000000002E-2</v>
      </c>
      <c r="BQQ78" s="1">
        <f t="shared" si="4051"/>
        <v>2.3645484949832776</v>
      </c>
      <c r="BQR78" s="1">
        <f t="shared" si="4052"/>
        <v>3.5468227424749164E-3</v>
      </c>
      <c r="BQS78" s="1">
        <f t="shared" si="4053"/>
        <v>27.094217593214388</v>
      </c>
      <c r="BQT78" s="1"/>
      <c r="BQU78" s="1"/>
      <c r="BQV78" s="2" t="s">
        <v>11</v>
      </c>
      <c r="BQW78" s="4" t="s">
        <v>177</v>
      </c>
      <c r="BQX78" s="4">
        <v>367</v>
      </c>
      <c r="BQY78" s="2">
        <v>13</v>
      </c>
      <c r="BQZ78" s="1">
        <v>5.8000000000000003E-2</v>
      </c>
      <c r="BRA78" s="1">
        <f t="shared" si="4054"/>
        <v>3.7000000000000005E-2</v>
      </c>
      <c r="BRB78" s="1">
        <f t="shared" si="4055"/>
        <v>0.49494949494949508</v>
      </c>
      <c r="BRC78" s="1">
        <f t="shared" si="4056"/>
        <v>7.4242424242424267E-4</v>
      </c>
      <c r="BRD78" s="1">
        <f t="shared" si="4057"/>
        <v>5.6713868809478685</v>
      </c>
      <c r="BRE78" s="1"/>
      <c r="BRF78" s="1"/>
      <c r="BRG78" s="2" t="s">
        <v>11</v>
      </c>
      <c r="BRH78" s="4" t="s">
        <v>178</v>
      </c>
      <c r="BRI78" s="4">
        <v>373</v>
      </c>
      <c r="BRJ78" s="2">
        <v>13</v>
      </c>
      <c r="BRK78" s="1">
        <v>8.8999999999999996E-2</v>
      </c>
      <c r="BRL78" s="1">
        <f t="shared" si="4058"/>
        <v>6.7000000000000004E-2</v>
      </c>
      <c r="BRM78" s="1">
        <f t="shared" si="4059"/>
        <v>1.8169491525423731</v>
      </c>
      <c r="BRN78" s="1">
        <f t="shared" si="4060"/>
        <v>2.7254237288135597E-3</v>
      </c>
      <c r="BRO78" s="1">
        <f t="shared" si="4061"/>
        <v>20.819541573892607</v>
      </c>
      <c r="BRP78" s="1"/>
      <c r="BRQ78" s="1"/>
      <c r="BRR78" s="2" t="s">
        <v>11</v>
      </c>
      <c r="BRS78" s="1" t="s">
        <v>179</v>
      </c>
      <c r="BRT78" s="1">
        <v>380</v>
      </c>
      <c r="BRU78" s="2">
        <v>13</v>
      </c>
      <c r="BRV78" s="1">
        <v>0.105</v>
      </c>
      <c r="BRW78" s="1">
        <f t="shared" si="4062"/>
        <v>7.4999999999999997E-2</v>
      </c>
      <c r="BRX78" s="1">
        <f t="shared" si="4063"/>
        <v>2.0805369127516777</v>
      </c>
      <c r="BRY78" s="1">
        <f t="shared" si="4064"/>
        <v>3.1208053691275167E-3</v>
      </c>
      <c r="BRZ78" s="1">
        <f t="shared" si="4065"/>
        <v>23.839866234254213</v>
      </c>
      <c r="BSA78" s="1"/>
      <c r="BSB78" s="1"/>
      <c r="BSC78" s="2" t="s">
        <v>11</v>
      </c>
      <c r="BSD78" s="1" t="s">
        <v>180</v>
      </c>
      <c r="BSE78" s="1">
        <v>394</v>
      </c>
      <c r="BSF78" s="2">
        <v>13</v>
      </c>
      <c r="BSG78" s="1">
        <v>8.4000000000000005E-2</v>
      </c>
      <c r="BSH78" s="1">
        <f t="shared" si="4066"/>
        <v>7.2000000000000008E-2</v>
      </c>
      <c r="BSI78" s="1">
        <f t="shared" si="4067"/>
        <v>2.1099290780141851</v>
      </c>
      <c r="BSJ78" s="1">
        <f t="shared" si="4068"/>
        <v>3.1648936170212776E-3</v>
      </c>
      <c r="BSK78" s="1">
        <f t="shared" si="4069"/>
        <v>24.176656840514848</v>
      </c>
      <c r="BSL78" s="1"/>
      <c r="BSM78" s="1"/>
      <c r="BSN78" s="1" t="s">
        <v>11</v>
      </c>
      <c r="BSO78" s="1" t="s">
        <v>181</v>
      </c>
      <c r="BSP78" s="1">
        <v>395</v>
      </c>
      <c r="BSQ78" s="2">
        <v>13</v>
      </c>
      <c r="BSR78" s="1">
        <v>3.1E-2</v>
      </c>
      <c r="BSS78" s="1">
        <f t="shared" si="4070"/>
        <v>2.0999999999999998E-2</v>
      </c>
      <c r="BST78" s="1">
        <f t="shared" si="4071"/>
        <v>0.75086505190311414</v>
      </c>
      <c r="BSU78" s="1">
        <f t="shared" si="4072"/>
        <v>1.1262975778546713E-3</v>
      </c>
      <c r="BSV78" s="1">
        <f t="shared" si="4073"/>
        <v>8.6037994748536839</v>
      </c>
      <c r="BSW78" s="1"/>
      <c r="BSX78" s="1"/>
      <c r="BSY78" s="1" t="s">
        <v>11</v>
      </c>
      <c r="BSZ78" s="1" t="s">
        <v>182</v>
      </c>
      <c r="BTA78" s="1">
        <v>401</v>
      </c>
      <c r="BTB78" s="1">
        <v>13</v>
      </c>
      <c r="BTC78" s="1">
        <v>5.7000000000000002E-2</v>
      </c>
      <c r="BTD78" s="1">
        <f t="shared" si="4074"/>
        <v>4.4999999999999998E-2</v>
      </c>
      <c r="BTE78" s="1">
        <f t="shared" si="4075"/>
        <v>1.6958041958041958</v>
      </c>
      <c r="BTF78" s="1">
        <f t="shared" si="4076"/>
        <v>2.5437062937062938E-3</v>
      </c>
      <c r="BTG78" s="1">
        <f t="shared" si="4077"/>
        <v>19.431400106230328</v>
      </c>
      <c r="BTH78" s="1"/>
      <c r="BTI78" s="1"/>
      <c r="BTJ78" s="1" t="s">
        <v>11</v>
      </c>
      <c r="BTK78" s="1" t="s">
        <v>183</v>
      </c>
      <c r="BTL78" s="1">
        <v>408</v>
      </c>
      <c r="BTM78" s="1">
        <v>13</v>
      </c>
      <c r="BTN78" s="1">
        <v>7.0000000000000007E-2</v>
      </c>
      <c r="BTO78" s="1">
        <f t="shared" si="4078"/>
        <v>5.800000000000001E-2</v>
      </c>
      <c r="BTP78" s="5">
        <f t="shared" si="4079"/>
        <v>2.2822299651567945</v>
      </c>
      <c r="BTQ78" s="1">
        <f t="shared" si="4080"/>
        <v>3.423344947735192E-3</v>
      </c>
      <c r="BTR78" s="1">
        <f t="shared" si="4081"/>
        <v>26.150969373182424</v>
      </c>
      <c r="BTS78" s="1"/>
      <c r="BTT78" s="1"/>
      <c r="BTU78" s="1" t="s">
        <v>11</v>
      </c>
      <c r="BTV78" s="1" t="s">
        <v>184</v>
      </c>
      <c r="BTW78" s="1">
        <v>409</v>
      </c>
      <c r="BTX78" s="1">
        <v>13</v>
      </c>
      <c r="BTY78" s="1">
        <v>4.2000000000000003E-2</v>
      </c>
      <c r="BTZ78" s="1">
        <f t="shared" si="4082"/>
        <v>3.2000000000000001E-2</v>
      </c>
      <c r="BUA78" s="1">
        <f t="shared" si="4083"/>
        <v>1.2076124567474049</v>
      </c>
      <c r="BUB78" s="1">
        <f t="shared" si="4084"/>
        <v>1.8114186851211074E-3</v>
      </c>
      <c r="BUC78" s="1">
        <f t="shared" si="4085"/>
        <v>13.837447081677123</v>
      </c>
      <c r="BUD78" s="1"/>
      <c r="BUE78" s="1"/>
      <c r="BUF78" s="1" t="s">
        <v>11</v>
      </c>
      <c r="BUG78" s="1" t="s">
        <v>185</v>
      </c>
      <c r="BUH78" s="1">
        <v>415</v>
      </c>
      <c r="BUI78" s="1">
        <v>13</v>
      </c>
      <c r="BUJ78" s="1">
        <v>7.1999999999999995E-2</v>
      </c>
      <c r="BUK78" s="1">
        <f t="shared" si="4086"/>
        <v>5.8999999999999997E-2</v>
      </c>
      <c r="BUL78" s="1">
        <f t="shared" si="4087"/>
        <v>2.2125435540069689</v>
      </c>
      <c r="BUM78" s="1">
        <f t="shared" si="4088"/>
        <v>3.3188153310104536E-3</v>
      </c>
      <c r="BUN78" s="1">
        <f t="shared" si="4089"/>
        <v>25.352466491558534</v>
      </c>
      <c r="BUO78" s="1"/>
      <c r="BUP78" s="1"/>
      <c r="BUQ78" s="1" t="s">
        <v>11</v>
      </c>
      <c r="BUR78" s="1" t="s">
        <v>186</v>
      </c>
      <c r="BUS78" s="1">
        <v>422</v>
      </c>
      <c r="BUT78" s="1">
        <v>13</v>
      </c>
      <c r="BUU78" s="1">
        <v>8.8999999999999996E-2</v>
      </c>
      <c r="BUV78" s="1">
        <f t="shared" si="4090"/>
        <v>7.3999999999999996E-2</v>
      </c>
      <c r="BUW78" s="1">
        <f t="shared" si="4091"/>
        <v>2.7157894736842101</v>
      </c>
      <c r="BUX78" s="1">
        <f t="shared" si="4092"/>
        <v>4.0736842105263153E-3</v>
      </c>
      <c r="BUY78" s="1">
        <f t="shared" si="4093"/>
        <v>31.118918090906636</v>
      </c>
      <c r="BUZ78" s="1"/>
      <c r="BVA78" s="1"/>
      <c r="BVB78" s="1" t="s">
        <v>11</v>
      </c>
      <c r="BVC78" s="1" t="s">
        <v>187</v>
      </c>
      <c r="BVD78" s="1">
        <v>423</v>
      </c>
      <c r="BVE78" s="1">
        <v>13</v>
      </c>
      <c r="BVF78" s="1">
        <v>3.2000000000000001E-2</v>
      </c>
      <c r="BVG78" s="1">
        <f t="shared" si="4094"/>
        <v>2.1999999999999999E-2</v>
      </c>
      <c r="BVH78" s="1">
        <f t="shared" si="4095"/>
        <v>-0.18771331058020482</v>
      </c>
      <c r="BVI78" s="1">
        <f t="shared" si="4096"/>
        <v>-2.8156996587030725E-4</v>
      </c>
      <c r="BVJ78" s="1">
        <f t="shared" si="4097"/>
        <v>-2.1509160386404642</v>
      </c>
      <c r="BVK78" s="1"/>
      <c r="BVL78" s="1"/>
      <c r="BVM78" s="1" t="s">
        <v>11</v>
      </c>
      <c r="BVN78" s="1" t="s">
        <v>188</v>
      </c>
      <c r="BVO78" s="1">
        <v>436</v>
      </c>
      <c r="BVP78" s="1">
        <v>13</v>
      </c>
      <c r="BVQ78" s="1">
        <v>7.8E-2</v>
      </c>
      <c r="BVR78" s="1">
        <f t="shared" si="4098"/>
        <v>6.6000000000000003E-2</v>
      </c>
      <c r="BVS78" s="1">
        <f t="shared" si="4253"/>
        <v>1.6040955631399318</v>
      </c>
      <c r="BVT78" s="1">
        <f t="shared" si="4099"/>
        <v>2.4061433447098977E-3</v>
      </c>
      <c r="BVU78" s="1">
        <f t="shared" si="4100"/>
        <v>18.380555239291233</v>
      </c>
      <c r="BVV78" s="1"/>
      <c r="BVW78" s="1"/>
      <c r="BVX78" s="1" t="s">
        <v>11</v>
      </c>
      <c r="BVY78" s="1" t="s">
        <v>189</v>
      </c>
      <c r="BVZ78" s="1">
        <v>437</v>
      </c>
      <c r="BWA78" s="1">
        <v>13</v>
      </c>
      <c r="BWB78" s="1">
        <v>2.1999999999999999E-2</v>
      </c>
      <c r="BWC78" s="1">
        <f t="shared" si="4101"/>
        <v>1.6999999999999998E-2</v>
      </c>
      <c r="BWD78" s="1">
        <f t="shared" si="4102"/>
        <v>-0.14828897338403044</v>
      </c>
      <c r="BWE78" s="1">
        <f t="shared" si="4103"/>
        <v>-2.2243346007604566E-4</v>
      </c>
      <c r="BWF78" s="1">
        <f t="shared" si="4104"/>
        <v>-1.6991716262388232</v>
      </c>
      <c r="BWG78" s="1"/>
      <c r="BWH78" s="1"/>
      <c r="BWI78" s="1" t="s">
        <v>11</v>
      </c>
      <c r="BWJ78" s="1" t="s">
        <v>190</v>
      </c>
      <c r="BWK78" s="1">
        <v>443</v>
      </c>
      <c r="BWL78" s="1">
        <v>13</v>
      </c>
      <c r="BWM78" s="1">
        <v>5.5E-2</v>
      </c>
      <c r="BWN78" s="1">
        <f t="shared" si="4105"/>
        <v>4.4999999999999998E-2</v>
      </c>
      <c r="BWO78" s="1">
        <f t="shared" si="4106"/>
        <v>0.88636363636363624</v>
      </c>
      <c r="BWP78" s="1">
        <f t="shared" si="4107"/>
        <v>1.3295454545454543E-3</v>
      </c>
      <c r="BWQ78" s="1">
        <f t="shared" si="4108"/>
        <v>10.156412220472964</v>
      </c>
      <c r="BWR78" s="1"/>
      <c r="BWS78" s="1"/>
      <c r="BWT78" s="1" t="s">
        <v>11</v>
      </c>
      <c r="BWU78" s="1" t="s">
        <v>191</v>
      </c>
      <c r="BWV78" s="1">
        <v>450</v>
      </c>
      <c r="BWW78" s="1">
        <v>13</v>
      </c>
      <c r="BWX78" s="1">
        <v>5.6000000000000001E-2</v>
      </c>
      <c r="BWY78" s="1">
        <f t="shared" si="4109"/>
        <v>5.2000000000000005E-2</v>
      </c>
      <c r="BWZ78" s="1">
        <f t="shared" si="4110"/>
        <v>1.4924242424242427</v>
      </c>
      <c r="BXA78" s="1">
        <f t="shared" si="4111"/>
        <v>2.2386363636363641E-3</v>
      </c>
      <c r="BXB78" s="1">
        <f t="shared" si="4112"/>
        <v>17.100967584898928</v>
      </c>
      <c r="BXC78" s="1"/>
      <c r="BXD78" s="1"/>
      <c r="BXE78" s="1" t="s">
        <v>11</v>
      </c>
      <c r="BXF78" s="1" t="s">
        <v>192</v>
      </c>
      <c r="BXG78" s="1">
        <v>451</v>
      </c>
      <c r="BXH78" s="1">
        <v>13</v>
      </c>
      <c r="BXI78" s="1">
        <v>1.9E-2</v>
      </c>
      <c r="BXJ78" s="1">
        <f t="shared" si="4113"/>
        <v>2.1999999999999999E-2</v>
      </c>
      <c r="BXK78" s="1">
        <f t="shared" si="4114"/>
        <v>1.3132075471698113</v>
      </c>
      <c r="BXL78" s="1">
        <f t="shared" si="4115"/>
        <v>1.9698113207547168E-3</v>
      </c>
      <c r="BXM78" s="1">
        <f t="shared" si="4116"/>
        <v>15.047410151899566</v>
      </c>
      <c r="BXN78" s="1"/>
      <c r="BXO78" s="1"/>
      <c r="BXP78" s="1" t="s">
        <v>11</v>
      </c>
      <c r="BXQ78" s="1" t="s">
        <v>193</v>
      </c>
      <c r="BXR78" s="1">
        <v>464</v>
      </c>
      <c r="BXS78" s="1">
        <v>13</v>
      </c>
      <c r="BXT78" s="1">
        <v>7.2999999999999995E-2</v>
      </c>
      <c r="BXU78" s="1">
        <f t="shared" si="4117"/>
        <v>6.8999999999999992E-2</v>
      </c>
      <c r="BXV78" s="1">
        <f t="shared" si="4118"/>
        <v>3.3419117647058822</v>
      </c>
      <c r="BXW78" s="1">
        <f t="shared" si="4119"/>
        <v>5.0128676470588239E-3</v>
      </c>
      <c r="BXX78" s="1">
        <f t="shared" si="4120"/>
        <v>38.29335060049366</v>
      </c>
      <c r="BXY78" s="1"/>
      <c r="BXZ78" s="1"/>
      <c r="BYA78" s="1" t="s">
        <v>11</v>
      </c>
      <c r="BYB78" s="1" t="s">
        <v>194</v>
      </c>
      <c r="BYC78" s="1">
        <v>465</v>
      </c>
      <c r="BYD78" s="1">
        <v>13</v>
      </c>
      <c r="BYE78" s="1">
        <v>3.5000000000000003E-2</v>
      </c>
      <c r="BYF78" s="1">
        <f t="shared" si="4121"/>
        <v>3.0000000000000002E-2</v>
      </c>
      <c r="BYG78" s="1">
        <f t="shared" si="4122"/>
        <v>0.95880149812734083</v>
      </c>
      <c r="BYH78" s="1">
        <f t="shared" si="4123"/>
        <v>1.4382022471910113E-3</v>
      </c>
      <c r="BYI78" s="1">
        <f t="shared" si="4124"/>
        <v>10.986442643945788</v>
      </c>
      <c r="BYJ78" s="1"/>
      <c r="BYK78" s="1"/>
      <c r="BYL78" s="1" t="s">
        <v>11</v>
      </c>
      <c r="BYM78" s="1" t="s">
        <v>195</v>
      </c>
      <c r="BYN78" s="1">
        <v>479</v>
      </c>
      <c r="BYO78" s="1">
        <v>13</v>
      </c>
      <c r="BYP78" s="1">
        <v>8.3000000000000004E-2</v>
      </c>
      <c r="BYQ78" s="1">
        <f t="shared" si="4125"/>
        <v>7.2000000000000008E-2</v>
      </c>
      <c r="BYR78" s="1">
        <f t="shared" si="4126"/>
        <v>2.8302583025830259</v>
      </c>
      <c r="BYS78" s="1">
        <f t="shared" si="4127"/>
        <v>4.2453874538745393E-3</v>
      </c>
      <c r="BYT78" s="1">
        <f t="shared" si="4128"/>
        <v>32.430561038558203</v>
      </c>
      <c r="BYU78" s="1"/>
      <c r="BYV78" s="1"/>
      <c r="BYW78" s="1" t="s">
        <v>11</v>
      </c>
      <c r="BYX78" s="1" t="s">
        <v>196</v>
      </c>
      <c r="BYY78" s="1">
        <v>480</v>
      </c>
      <c r="BYZ78" s="1">
        <v>13</v>
      </c>
      <c r="BZA78" s="1">
        <v>4.2000000000000003E-2</v>
      </c>
      <c r="BZB78" s="1">
        <f t="shared" si="4129"/>
        <v>2.9000000000000005E-2</v>
      </c>
      <c r="BZC78" s="1">
        <f t="shared" si="4130"/>
        <v>1.4906367041198503</v>
      </c>
      <c r="BZD78" s="1">
        <f t="shared" si="4131"/>
        <v>2.2359550561797756E-3</v>
      </c>
      <c r="BZE78" s="1">
        <f t="shared" si="4132"/>
        <v>17.080485048009468</v>
      </c>
      <c r="BZF78" s="1"/>
      <c r="BZG78" s="1"/>
      <c r="BZH78" s="1" t="s">
        <v>11</v>
      </c>
      <c r="BZI78" s="1" t="s">
        <v>197</v>
      </c>
      <c r="BZJ78" s="1">
        <v>494</v>
      </c>
      <c r="BZK78" s="1">
        <v>13</v>
      </c>
      <c r="BZL78" s="1">
        <v>9.8000000000000004E-2</v>
      </c>
      <c r="BZM78" s="1">
        <f t="shared" si="4133"/>
        <v>8.3000000000000004E-2</v>
      </c>
      <c r="BZN78" s="1">
        <f t="shared" si="4134"/>
        <v>3.7867647058823533</v>
      </c>
      <c r="BZO78" s="1">
        <f t="shared" si="4135"/>
        <v>5.6801470588235302E-3</v>
      </c>
      <c r="BZP78" s="1">
        <f t="shared" si="4136"/>
        <v>43.390705300889408</v>
      </c>
      <c r="BZQ78" s="1"/>
      <c r="BZR78" s="1"/>
      <c r="BZS78" s="1" t="s">
        <v>11</v>
      </c>
      <c r="BZT78" s="1" t="s">
        <v>198</v>
      </c>
      <c r="BZU78" s="1">
        <v>495</v>
      </c>
      <c r="BZV78" s="1">
        <v>13</v>
      </c>
      <c r="BZW78" s="1">
        <v>6.2E-2</v>
      </c>
      <c r="BZX78" s="1">
        <f t="shared" si="4137"/>
        <v>4.8000000000000001E-2</v>
      </c>
      <c r="BZY78" s="1">
        <f t="shared" si="4138"/>
        <v>2.1623616236162362</v>
      </c>
      <c r="BZZ78" s="1">
        <f t="shared" si="4139"/>
        <v>3.2435424354243544E-3</v>
      </c>
      <c r="CAA78" s="1">
        <f t="shared" si="4140"/>
        <v>24.777456021636382</v>
      </c>
      <c r="CAB78" s="1"/>
      <c r="CAC78" s="1"/>
      <c r="CAD78" s="1" t="s">
        <v>11</v>
      </c>
      <c r="CAE78" s="1" t="s">
        <v>199</v>
      </c>
      <c r="CAF78" s="1">
        <v>501</v>
      </c>
      <c r="CAG78" s="1">
        <v>13</v>
      </c>
      <c r="CAH78" s="1">
        <v>6.9000000000000006E-2</v>
      </c>
      <c r="CAI78" s="1">
        <f t="shared" si="4141"/>
        <v>5.2000000000000005E-2</v>
      </c>
      <c r="CAJ78" s="1">
        <f t="shared" si="4142"/>
        <v>2.3553113553113554</v>
      </c>
      <c r="CAK78" s="1">
        <f t="shared" si="4143"/>
        <v>3.5329670329670333E-3</v>
      </c>
      <c r="CAL78" s="1">
        <f t="shared" si="4144"/>
        <v>26.988373677244404</v>
      </c>
      <c r="CAM78" s="1"/>
      <c r="CAN78" s="1"/>
      <c r="CAO78" s="1" t="s">
        <v>11</v>
      </c>
      <c r="CAP78" s="1" t="s">
        <v>200</v>
      </c>
      <c r="CAQ78" s="1">
        <v>508</v>
      </c>
      <c r="CAR78" s="1">
        <v>13</v>
      </c>
      <c r="CAS78" s="1">
        <v>8.5000000000000006E-2</v>
      </c>
      <c r="CAT78" s="1">
        <f t="shared" si="4145"/>
        <v>4.7000000000000007E-2</v>
      </c>
      <c r="CAU78" s="1">
        <f t="shared" si="4146"/>
        <v>2.1648351648351651</v>
      </c>
      <c r="CAV78" s="1">
        <f t="shared" si="4147"/>
        <v>3.2472527472527479E-3</v>
      </c>
      <c r="CAW78" s="1">
        <f t="shared" si="4148"/>
        <v>24.805799134139104</v>
      </c>
      <c r="CAX78" s="1"/>
      <c r="CAY78" s="1"/>
      <c r="CAZ78" s="1" t="s">
        <v>11</v>
      </c>
      <c r="CBA78" s="1" t="s">
        <v>201</v>
      </c>
      <c r="CBB78" s="1">
        <v>509</v>
      </c>
      <c r="CBC78" s="1">
        <v>13</v>
      </c>
      <c r="CBD78" s="1">
        <v>4.7E-2</v>
      </c>
      <c r="CBE78" s="1">
        <f t="shared" si="4149"/>
        <v>3.4000000000000002E-2</v>
      </c>
      <c r="CBF78" s="1">
        <f t="shared" si="4150"/>
        <v>1.1503759398496243</v>
      </c>
      <c r="CBG78" s="1">
        <f t="shared" si="4151"/>
        <v>1.7255639097744364E-3</v>
      </c>
      <c r="CBH78" s="1">
        <f t="shared" si="4152"/>
        <v>13.181601516912282</v>
      </c>
      <c r="CBI78" s="1"/>
      <c r="CBJ78" s="1"/>
      <c r="CBK78" s="1" t="s">
        <v>11</v>
      </c>
      <c r="CBL78" s="1" t="s">
        <v>202</v>
      </c>
      <c r="CBM78" s="1">
        <v>515</v>
      </c>
      <c r="CBN78" s="1">
        <v>13</v>
      </c>
      <c r="CBO78" s="1">
        <v>6.2E-2</v>
      </c>
      <c r="CBP78" s="1">
        <f t="shared" si="4153"/>
        <v>4.7E-2</v>
      </c>
      <c r="CBQ78" s="1">
        <f t="shared" si="4154"/>
        <v>1.741573033707865</v>
      </c>
      <c r="CBR78" s="1">
        <f t="shared" si="4155"/>
        <v>2.6123595505617974E-3</v>
      </c>
      <c r="CBS78" s="1">
        <f t="shared" si="4156"/>
        <v>19.955843083729651</v>
      </c>
      <c r="CBT78" s="1"/>
      <c r="CBU78" s="1"/>
      <c r="CBV78" s="1" t="s">
        <v>11</v>
      </c>
      <c r="CBW78" s="1" t="s">
        <v>203</v>
      </c>
      <c r="CBX78" s="1">
        <v>522</v>
      </c>
      <c r="CBY78" s="1">
        <v>13</v>
      </c>
      <c r="CBZ78" s="1">
        <v>6.8000000000000005E-2</v>
      </c>
      <c r="CCA78" s="1">
        <f t="shared" si="4157"/>
        <v>5.4000000000000006E-2</v>
      </c>
      <c r="CCB78" s="1">
        <f t="shared" si="4158"/>
        <v>2.0149812734082397</v>
      </c>
      <c r="CCC78" s="1">
        <f t="shared" si="4159"/>
        <v>3.0224719101123597E-3</v>
      </c>
      <c r="CCD78" s="1">
        <f t="shared" si="4160"/>
        <v>23.08869586891732</v>
      </c>
      <c r="CCE78" s="1"/>
      <c r="CCF78" s="1"/>
      <c r="CCG78" s="1" t="s">
        <v>11</v>
      </c>
      <c r="CCH78" s="1" t="s">
        <v>204</v>
      </c>
      <c r="CCI78" s="1">
        <v>523</v>
      </c>
      <c r="CCJ78" s="1">
        <v>13</v>
      </c>
      <c r="CCK78" s="1">
        <v>4.7E-2</v>
      </c>
      <c r="CCL78" s="1">
        <f t="shared" si="4161"/>
        <v>2.8000000000000001E-2</v>
      </c>
      <c r="CCM78" s="1">
        <f t="shared" si="4162"/>
        <v>1.1406844106463878</v>
      </c>
      <c r="CCN78" s="1">
        <f t="shared" si="4163"/>
        <v>1.7110266159695818E-3</v>
      </c>
      <c r="CCO78" s="1">
        <f t="shared" si="4164"/>
        <v>13.07055097106787</v>
      </c>
      <c r="CCP78" s="1"/>
      <c r="CCQ78" s="1"/>
      <c r="CCR78" s="1" t="s">
        <v>11</v>
      </c>
      <c r="CCS78" s="1" t="s">
        <v>205</v>
      </c>
      <c r="CCT78" s="1">
        <v>536</v>
      </c>
      <c r="CCU78" s="1">
        <v>13</v>
      </c>
      <c r="CCV78" s="1">
        <v>7.2999999999999995E-2</v>
      </c>
      <c r="CCW78" s="1">
        <f t="shared" si="4165"/>
        <v>5.2999999999999992E-2</v>
      </c>
      <c r="CCX78" s="1">
        <f t="shared" si="4166"/>
        <v>2.0038610038610036</v>
      </c>
      <c r="CCY78" s="1">
        <f t="shared" si="4167"/>
        <v>3.0057915057915053E-3</v>
      </c>
      <c r="CCZ78" s="1">
        <f t="shared" si="4168"/>
        <v>22.961274078479416</v>
      </c>
      <c r="CDA78" s="1"/>
      <c r="CDB78" s="1"/>
      <c r="CDC78" s="1" t="s">
        <v>11</v>
      </c>
      <c r="CDD78" s="1" t="s">
        <v>206</v>
      </c>
      <c r="CDE78" s="1">
        <v>542</v>
      </c>
      <c r="CDF78" s="1">
        <v>13</v>
      </c>
      <c r="CDG78" s="1">
        <v>7.2999999999999995E-2</v>
      </c>
      <c r="CDH78" s="1">
        <f t="shared" si="4169"/>
        <v>5.7999999999999996E-2</v>
      </c>
      <c r="CDI78" s="1">
        <f t="shared" si="4170"/>
        <v>1.8295454545454544</v>
      </c>
      <c r="CDJ78" s="1">
        <f t="shared" si="4171"/>
        <v>2.7443181818181815E-3</v>
      </c>
      <c r="CDK78" s="1">
        <f t="shared" si="4172"/>
        <v>20.963876506360862</v>
      </c>
      <c r="CDL78" s="1"/>
      <c r="CDM78" s="1"/>
      <c r="CDN78" s="1" t="s">
        <v>11</v>
      </c>
      <c r="CDO78" s="1" t="s">
        <v>207</v>
      </c>
      <c r="CDP78" s="1">
        <v>549</v>
      </c>
      <c r="CDQ78" s="1">
        <v>13</v>
      </c>
      <c r="CDR78" s="1">
        <v>8.1000000000000003E-2</v>
      </c>
      <c r="CDS78" s="1">
        <f t="shared" si="4173"/>
        <v>6.6000000000000003E-2</v>
      </c>
      <c r="CDT78" s="1">
        <f t="shared" si="4174"/>
        <v>2.0608365019011408</v>
      </c>
      <c r="CDU78" s="1">
        <f t="shared" si="4175"/>
        <v>3.0912547528517114E-3</v>
      </c>
      <c r="CDV78" s="1">
        <f t="shared" si="4176"/>
        <v>23.614128754395953</v>
      </c>
      <c r="CDW78" s="1"/>
      <c r="CDX78" s="1"/>
      <c r="CDY78" s="1" t="s">
        <v>11</v>
      </c>
      <c r="CDZ78" s="1" t="s">
        <v>208</v>
      </c>
      <c r="CEA78" s="1">
        <v>550</v>
      </c>
      <c r="CEB78" s="1">
        <v>13</v>
      </c>
      <c r="CEC78" s="1">
        <v>5.8000000000000003E-2</v>
      </c>
      <c r="CED78" s="1">
        <f t="shared" si="4177"/>
        <v>4.1000000000000002E-2</v>
      </c>
      <c r="CEE78" s="1">
        <f t="shared" si="4178"/>
        <v>1.5840000000000001</v>
      </c>
      <c r="CEF78" s="1">
        <f t="shared" si="4179"/>
        <v>2.3760000000000001E-3</v>
      </c>
      <c r="CEG78" s="1">
        <f t="shared" si="4180"/>
        <v>18.150289900463687</v>
      </c>
      <c r="CEH78" s="1"/>
      <c r="CEI78" s="1"/>
      <c r="CEJ78" s="1" t="s">
        <v>11</v>
      </c>
      <c r="CEK78" s="1" t="s">
        <v>209</v>
      </c>
      <c r="CEL78" s="1">
        <v>556</v>
      </c>
      <c r="CEM78" s="1">
        <v>13</v>
      </c>
      <c r="CEN78" s="1">
        <v>0.06</v>
      </c>
      <c r="CEO78" s="1">
        <f t="shared" si="4181"/>
        <v>4.4999999999999998E-2</v>
      </c>
      <c r="CEP78" s="1">
        <f t="shared" si="4182"/>
        <v>1.8616600790513833</v>
      </c>
      <c r="CEQ78" s="1">
        <f t="shared" si="4183"/>
        <v>2.7924901185770751E-3</v>
      </c>
      <c r="CER78" s="1">
        <f t="shared" si="4184"/>
        <v>21.331862456378001</v>
      </c>
      <c r="CES78" s="1"/>
      <c r="CET78" s="1"/>
      <c r="CEU78" s="1" t="s">
        <v>11</v>
      </c>
      <c r="CEV78" s="1" t="s">
        <v>210</v>
      </c>
      <c r="CEW78" s="1">
        <v>563</v>
      </c>
      <c r="CEX78" s="1">
        <v>13</v>
      </c>
      <c r="CEY78" s="1">
        <v>7.0000000000000007E-2</v>
      </c>
      <c r="CEZ78" s="1">
        <f t="shared" si="4185"/>
        <v>5.6000000000000008E-2</v>
      </c>
      <c r="CFA78" s="1">
        <f t="shared" si="4186"/>
        <v>2.2460921843687376</v>
      </c>
      <c r="CFB78" s="1">
        <f t="shared" si="4187"/>
        <v>3.3691382765531066E-3</v>
      </c>
      <c r="CFC78" s="1">
        <f t="shared" si="4188"/>
        <v>25.736884021122677</v>
      </c>
      <c r="CFD78" s="1"/>
      <c r="CFE78" s="1"/>
      <c r="CFF78" s="1" t="s">
        <v>11</v>
      </c>
      <c r="CFG78" s="1" t="s">
        <v>211</v>
      </c>
      <c r="CFH78" s="1">
        <v>564</v>
      </c>
      <c r="CFI78" s="1">
        <v>13</v>
      </c>
      <c r="CFJ78" s="1">
        <v>5.8999999999999997E-2</v>
      </c>
      <c r="CFK78" s="1">
        <f t="shared" si="4189"/>
        <v>2.6999999999999996E-2</v>
      </c>
      <c r="CFL78" s="1">
        <f t="shared" si="4190"/>
        <v>0.76492537313432829</v>
      </c>
      <c r="CFM78" s="1">
        <f t="shared" si="4191"/>
        <v>1.1473880597014925E-3</v>
      </c>
      <c r="CFN78" s="1">
        <f t="shared" si="4192"/>
        <v>8.764909895586122</v>
      </c>
      <c r="CFO78" s="1"/>
      <c r="CFP78" s="1"/>
      <c r="CFQ78" s="1" t="s">
        <v>11</v>
      </c>
      <c r="CFR78" s="1" t="s">
        <v>212</v>
      </c>
      <c r="CFS78" s="1">
        <v>571</v>
      </c>
      <c r="CFT78" s="1">
        <v>13</v>
      </c>
      <c r="CFU78" s="1">
        <v>7.0999999999999994E-2</v>
      </c>
      <c r="CFV78" s="1">
        <f t="shared" si="4193"/>
        <v>3.9999999999999994E-2</v>
      </c>
      <c r="CFW78" s="1">
        <f t="shared" si="4194"/>
        <v>1.1428571428571428</v>
      </c>
      <c r="CFX78" s="1">
        <f t="shared" si="4195"/>
        <v>1.7142857142857142E-3</v>
      </c>
      <c r="CFY78" s="1">
        <f t="shared" si="4196"/>
        <v>13.095447258631808</v>
      </c>
      <c r="CFZ78" s="1"/>
      <c r="CGA78" s="1"/>
      <c r="CGB78" s="1" t="s">
        <v>11</v>
      </c>
      <c r="CGC78" s="1" t="s">
        <v>213</v>
      </c>
      <c r="CGD78" s="1">
        <v>577</v>
      </c>
      <c r="CGE78" s="1">
        <v>13</v>
      </c>
      <c r="CGF78" s="1">
        <v>7.8E-2</v>
      </c>
      <c r="CGG78" s="1">
        <f t="shared" si="4197"/>
        <v>4.7E-2</v>
      </c>
      <c r="CGH78" s="1">
        <f t="shared" si="4198"/>
        <v>1.2180451127819549</v>
      </c>
      <c r="CGI78" s="1">
        <f t="shared" si="4199"/>
        <v>1.8270676691729325E-3</v>
      </c>
      <c r="CGJ78" s="1">
        <f t="shared" si="4200"/>
        <v>13.956989841436533</v>
      </c>
      <c r="CGK78" s="1"/>
      <c r="CGL78" s="1"/>
      <c r="CGM78" s="1" t="s">
        <v>11</v>
      </c>
      <c r="CGN78" s="1" t="s">
        <v>214</v>
      </c>
      <c r="CGO78" s="1">
        <v>578</v>
      </c>
      <c r="CGP78" s="1">
        <v>13</v>
      </c>
      <c r="CGQ78" s="1">
        <v>4.5999999999999999E-2</v>
      </c>
      <c r="CGR78" s="1">
        <f t="shared" si="4201"/>
        <v>2.8999999999999998E-2</v>
      </c>
      <c r="CGS78" s="1">
        <f t="shared" si="4202"/>
        <v>0.26254826254826241</v>
      </c>
      <c r="CGT78" s="1">
        <f t="shared" si="4203"/>
        <v>3.9382239382239364E-4</v>
      </c>
      <c r="CGU78" s="1">
        <f t="shared" si="4204"/>
        <v>3.008413559415414</v>
      </c>
      <c r="CGV78" s="1"/>
      <c r="CGW78" s="1"/>
      <c r="CGX78" s="1" t="s">
        <v>11</v>
      </c>
      <c r="CGY78" s="1" t="s">
        <v>215</v>
      </c>
      <c r="CGZ78" s="1">
        <v>592</v>
      </c>
      <c r="CHA78" s="1">
        <v>13</v>
      </c>
      <c r="CHB78" s="1">
        <v>7.8E-2</v>
      </c>
      <c r="CHC78" s="1">
        <f t="shared" si="4205"/>
        <v>5.2000000000000005E-2</v>
      </c>
      <c r="CHD78" s="1">
        <f t="shared" si="4206"/>
        <v>0.92337164750957856</v>
      </c>
      <c r="CHE78" s="1">
        <f t="shared" si="4207"/>
        <v>1.3850574712643679E-3</v>
      </c>
      <c r="CHF78" s="1">
        <f t="shared" si="4208"/>
        <v>10.580469121317941</v>
      </c>
      <c r="CHG78" s="1"/>
      <c r="CHH78" s="1"/>
      <c r="CHI78" s="1" t="s">
        <v>11</v>
      </c>
      <c r="CHJ78" s="1" t="s">
        <v>216</v>
      </c>
      <c r="CHK78" s="1">
        <v>593</v>
      </c>
      <c r="CHL78" s="1">
        <v>13</v>
      </c>
      <c r="CHM78" s="1">
        <v>4.8000000000000001E-2</v>
      </c>
      <c r="CHN78" s="1">
        <f t="shared" si="4209"/>
        <v>2.5000000000000001E-2</v>
      </c>
      <c r="CHO78" s="1">
        <f t="shared" si="4210"/>
        <v>0.67058823529411771</v>
      </c>
      <c r="CHP78" s="1">
        <f t="shared" si="4211"/>
        <v>1.0058823529411765E-3</v>
      </c>
      <c r="CHQ78" s="1">
        <f t="shared" si="4212"/>
        <v>7.6839462591089589</v>
      </c>
      <c r="CHR78" s="1"/>
      <c r="CHS78" s="1"/>
      <c r="CHT78" s="1" t="s">
        <v>11</v>
      </c>
      <c r="CHU78" s="1" t="s">
        <v>217</v>
      </c>
      <c r="CHV78" s="1">
        <v>607</v>
      </c>
      <c r="CHW78" s="1">
        <v>13</v>
      </c>
      <c r="CHX78" s="1">
        <v>7.2999999999999995E-2</v>
      </c>
      <c r="CHY78" s="1">
        <f t="shared" si="4213"/>
        <v>5.1999999999999991E-2</v>
      </c>
      <c r="CHZ78" s="1">
        <f t="shared" si="4214"/>
        <v>1.829457364341085</v>
      </c>
      <c r="CIA78" s="1">
        <f t="shared" si="4215"/>
        <v>2.7441860465116275E-3</v>
      </c>
      <c r="CIB78" s="1">
        <f t="shared" si="4216"/>
        <v>20.962867123313707</v>
      </c>
      <c r="CIC78" s="1"/>
      <c r="CID78" s="1"/>
      <c r="CIE78" s="1" t="s">
        <v>11</v>
      </c>
      <c r="CIF78" s="1" t="s">
        <v>218</v>
      </c>
      <c r="CIG78" s="1">
        <v>608</v>
      </c>
      <c r="CIH78" s="1">
        <v>13</v>
      </c>
      <c r="CII78" s="1">
        <v>5.2999999999999999E-2</v>
      </c>
      <c r="CIJ78" s="1">
        <f t="shared" si="4217"/>
        <v>2.5999999999999999E-2</v>
      </c>
      <c r="CIK78" s="1">
        <f t="shared" si="4218"/>
        <v>0.2431372549019607</v>
      </c>
      <c r="CIL78" s="1">
        <f t="shared" si="4219"/>
        <v>3.6470588235294104E-4</v>
      </c>
      <c r="CIM78" s="1">
        <f t="shared" si="4220"/>
        <v>2.7859922109050013</v>
      </c>
      <c r="CIN78" s="1"/>
      <c r="CIO78" s="1"/>
      <c r="CIP78" s="1" t="s">
        <v>11</v>
      </c>
      <c r="CIQ78" s="1" t="s">
        <v>219</v>
      </c>
      <c r="CIR78" s="1">
        <v>621</v>
      </c>
      <c r="CIS78" s="1">
        <v>13</v>
      </c>
      <c r="CIT78" s="1">
        <v>6.5000000000000002E-2</v>
      </c>
      <c r="CIU78" s="1">
        <f t="shared" si="4221"/>
        <v>3.5000000000000003E-2</v>
      </c>
      <c r="CIV78" s="1">
        <f t="shared" si="4222"/>
        <v>-0.38492063492063466</v>
      </c>
      <c r="CIW78" s="1">
        <f t="shared" si="4223"/>
        <v>-5.7738095238095205E-4</v>
      </c>
      <c r="CIX78" s="1">
        <f t="shared" si="4224"/>
        <v>-4.4106193891919609</v>
      </c>
      <c r="CIY78" s="1"/>
      <c r="CIZ78" s="1"/>
      <c r="CJA78" s="1" t="s">
        <v>11</v>
      </c>
      <c r="CJB78" s="1" t="s">
        <v>220</v>
      </c>
      <c r="CJC78" s="1">
        <v>622</v>
      </c>
      <c r="CJD78" s="1">
        <v>13</v>
      </c>
      <c r="CJE78" s="1">
        <v>4.2999999999999997E-2</v>
      </c>
      <c r="CJF78" s="1">
        <f t="shared" si="4225"/>
        <v>3.3999999999999996E-2</v>
      </c>
      <c r="CJG78" s="1">
        <f t="shared" si="3379"/>
        <v>0.76678445229681969</v>
      </c>
      <c r="CJH78" s="1">
        <f t="shared" si="4226"/>
        <v>1.1501766784452296E-3</v>
      </c>
      <c r="CJI78" s="1">
        <f t="shared" si="4227"/>
        <v>8.786212184567896</v>
      </c>
      <c r="CJJ78" s="1"/>
      <c r="CJK78" s="1"/>
      <c r="CJL78" s="1" t="s">
        <v>11</v>
      </c>
      <c r="CJM78" s="1" t="s">
        <v>221</v>
      </c>
      <c r="CJN78" s="1">
        <v>635</v>
      </c>
      <c r="CJO78" s="1">
        <v>13</v>
      </c>
      <c r="CJP78" s="1">
        <v>7.3999999999999996E-2</v>
      </c>
      <c r="CJQ78" s="1">
        <f t="shared" si="4228"/>
        <v>6.2E-2</v>
      </c>
      <c r="CJR78" s="1">
        <f t="shared" si="4229"/>
        <v>1.4539007092198579</v>
      </c>
      <c r="CJS78" s="1">
        <f t="shared" si="4230"/>
        <v>2.1808510638297871E-3</v>
      </c>
      <c r="CJT78" s="1">
        <f t="shared" si="4231"/>
        <v>16.659545049766528</v>
      </c>
      <c r="CJU78" s="1"/>
      <c r="CJV78" s="1"/>
      <c r="CJW78" s="1" t="s">
        <v>11</v>
      </c>
      <c r="CJX78" s="1" t="s">
        <v>222</v>
      </c>
      <c r="CJY78" s="1">
        <v>636</v>
      </c>
      <c r="CJZ78" s="1">
        <v>13</v>
      </c>
      <c r="CKA78" s="1">
        <v>5.3999999999999999E-2</v>
      </c>
      <c r="CKB78" s="1">
        <f t="shared" si="4232"/>
        <v>3.4000000000000002E-2</v>
      </c>
      <c r="CKC78" s="1">
        <f t="shared" si="4233"/>
        <v>0.30388692579505316</v>
      </c>
      <c r="CKD78" s="1">
        <f t="shared" si="4234"/>
        <v>4.5583038869257975E-4</v>
      </c>
      <c r="CKE78" s="1">
        <f t="shared" si="4235"/>
        <v>3.4820933081697674</v>
      </c>
      <c r="CKF78" s="1"/>
      <c r="CKG78" s="1"/>
      <c r="CKH78" s="1" t="s">
        <v>11</v>
      </c>
      <c r="CKI78" s="1" t="s">
        <v>223</v>
      </c>
      <c r="CKJ78" s="1">
        <v>649</v>
      </c>
      <c r="CKK78" s="1">
        <v>13</v>
      </c>
      <c r="CKL78" s="1">
        <v>8.5999999999999993E-2</v>
      </c>
      <c r="CKM78" s="1">
        <f t="shared" si="4236"/>
        <v>6.1999999999999993E-2</v>
      </c>
      <c r="CKN78" s="1">
        <f t="shared" si="4237"/>
        <v>1.2120141342756183</v>
      </c>
      <c r="CKO78" s="1">
        <f t="shared" si="4238"/>
        <v>1.8180212014134276E-3</v>
      </c>
      <c r="CKP78" s="1">
        <f t="shared" si="4239"/>
        <v>13.887883775607319</v>
      </c>
      <c r="CKQ78" s="1"/>
      <c r="CKR78" s="1"/>
      <c r="CKS78" s="1" t="s">
        <v>11</v>
      </c>
      <c r="CKT78" s="1" t="s">
        <v>224</v>
      </c>
      <c r="CKU78" s="1">
        <v>650</v>
      </c>
      <c r="CKV78" s="1">
        <v>13</v>
      </c>
      <c r="CKW78" s="1">
        <v>5.1999999999999998E-2</v>
      </c>
      <c r="CKX78" s="1">
        <f t="shared" si="4240"/>
        <v>3.4999999999999996E-2</v>
      </c>
      <c r="CKY78" s="1">
        <f t="shared" si="4241"/>
        <v>0.62456140350877176</v>
      </c>
      <c r="CKZ78" s="1">
        <f t="shared" si="4242"/>
        <v>9.3684210526315769E-4</v>
      </c>
      <c r="CLA78" s="1">
        <f t="shared" si="4243"/>
        <v>7.1565470544979073</v>
      </c>
      <c r="CLB78" s="1"/>
      <c r="CLC78" s="1"/>
      <c r="CLD78" s="1" t="s">
        <v>11</v>
      </c>
      <c r="CLE78" s="1" t="s">
        <v>225</v>
      </c>
      <c r="CLF78" s="1">
        <v>663</v>
      </c>
      <c r="CLG78" s="1">
        <v>13</v>
      </c>
      <c r="CLH78" s="1">
        <v>7.4999999999999997E-2</v>
      </c>
      <c r="CLI78" s="1">
        <f t="shared" si="4244"/>
        <v>5.2999999999999999E-2</v>
      </c>
      <c r="CLJ78" s="1">
        <f t="shared" si="4245"/>
        <v>1.2456747404844291</v>
      </c>
      <c r="CLK78" s="1">
        <f t="shared" si="4246"/>
        <v>1.8685121107266437E-3</v>
      </c>
      <c r="CLL78" s="1">
        <f t="shared" si="4247"/>
        <v>14.273584382245744</v>
      </c>
      <c r="CLM78" s="1"/>
      <c r="CLN78" s="1"/>
      <c r="CLO78" s="1"/>
      <c r="CLP78" s="1"/>
      <c r="CLQ78" s="1"/>
      <c r="CLR78" s="1"/>
      <c r="CLS78" s="1"/>
      <c r="CLT78" s="1"/>
      <c r="CLU78" s="1"/>
      <c r="CLV78" s="1"/>
      <c r="CLW78" s="1"/>
      <c r="CLX78" s="1"/>
      <c r="CLY78" s="1"/>
      <c r="CLZ78" s="1"/>
      <c r="CMA78" s="1"/>
      <c r="CMB78" s="1"/>
      <c r="CMC78" s="1"/>
      <c r="CMD78" s="1"/>
      <c r="CME78" s="1"/>
      <c r="CMF78" s="1"/>
      <c r="CMG78" s="1"/>
      <c r="CMH78" s="1"/>
      <c r="CMI78" s="1"/>
      <c r="CMJ78" s="1"/>
      <c r="CMK78" s="1"/>
      <c r="CML78" s="1"/>
      <c r="CMM78" s="1"/>
      <c r="CMN78" s="1"/>
      <c r="CMO78" s="1"/>
      <c r="CMP78" s="1"/>
      <c r="CMQ78" s="1"/>
      <c r="CMR78" s="1"/>
      <c r="CMS78" s="1"/>
      <c r="CMT78" s="1"/>
      <c r="CMU78" s="1"/>
      <c r="CMV78" s="1"/>
      <c r="CMW78" s="1"/>
      <c r="CMX78" s="1"/>
      <c r="CMY78" s="1"/>
      <c r="CMZ78" s="1"/>
    </row>
    <row r="79" spans="1:2392" x14ac:dyDescent="0.3">
      <c r="A79" s="1" t="s">
        <v>11</v>
      </c>
      <c r="B79" s="1" t="s">
        <v>12</v>
      </c>
      <c r="C79" s="1">
        <v>1</v>
      </c>
      <c r="D79" s="1">
        <v>14</v>
      </c>
      <c r="E79" s="1">
        <v>5.5E-2</v>
      </c>
      <c r="F79" s="1">
        <f t="shared" si="3408"/>
        <v>5.7000000000000002E-2</v>
      </c>
      <c r="G79" s="1">
        <f t="shared" si="3409"/>
        <v>2.3016949152542376</v>
      </c>
      <c r="H79" s="1">
        <f t="shared" si="4248"/>
        <v>3.4525423728813567E-3</v>
      </c>
      <c r="I79" s="1">
        <f t="shared" si="4249"/>
        <v>26.374008822151271</v>
      </c>
      <c r="J79" s="1"/>
      <c r="K79" s="1"/>
      <c r="L79" s="1" t="s">
        <v>11</v>
      </c>
      <c r="M79" s="1" t="s">
        <v>13</v>
      </c>
      <c r="N79" s="1">
        <v>2</v>
      </c>
      <c r="O79" s="1">
        <v>14</v>
      </c>
      <c r="P79" s="1">
        <v>0.108</v>
      </c>
      <c r="Q79" s="1">
        <f t="shared" si="3410"/>
        <v>0.11</v>
      </c>
      <c r="R79" s="1">
        <f t="shared" si="3411"/>
        <v>4.1186440677966099</v>
      </c>
      <c r="S79" s="1">
        <f t="shared" si="3412"/>
        <v>6.1779661016949147E-3</v>
      </c>
      <c r="T79" s="1">
        <f t="shared" si="3413"/>
        <v>47.193550396043861</v>
      </c>
      <c r="U79" s="1"/>
      <c r="V79" s="1"/>
      <c r="W79" s="1" t="s">
        <v>11</v>
      </c>
      <c r="X79" s="1" t="s">
        <v>14</v>
      </c>
      <c r="Y79" s="1">
        <v>3</v>
      </c>
      <c r="Z79" s="1">
        <v>14</v>
      </c>
      <c r="AA79" s="1">
        <v>0.13700000000000001</v>
      </c>
      <c r="AB79" s="1">
        <f t="shared" si="3414"/>
        <v>0.13600000000000001</v>
      </c>
      <c r="AC79" s="1">
        <f t="shared" si="3415"/>
        <v>4.9932203389830514</v>
      </c>
      <c r="AD79" s="1">
        <f t="shared" si="3416"/>
        <v>7.489830508474577E-3</v>
      </c>
      <c r="AE79" s="1">
        <f t="shared" si="3417"/>
        <v>57.214896899895166</v>
      </c>
      <c r="AF79" s="1"/>
      <c r="AG79" s="1"/>
      <c r="AH79" s="1" t="s">
        <v>11</v>
      </c>
      <c r="AI79" s="1" t="s">
        <v>15</v>
      </c>
      <c r="AJ79" s="1">
        <v>4</v>
      </c>
      <c r="AK79" s="1">
        <v>14</v>
      </c>
      <c r="AL79" s="1">
        <v>0.155</v>
      </c>
      <c r="AM79" s="1">
        <f t="shared" si="3418"/>
        <v>0.14699999999999999</v>
      </c>
      <c r="AN79" s="1">
        <f t="shared" si="3419"/>
        <v>5.3197278911564618</v>
      </c>
      <c r="AO79" s="1">
        <f t="shared" si="3420"/>
        <v>7.9795918367346931E-3</v>
      </c>
      <c r="AP79" s="1">
        <f t="shared" si="3421"/>
        <v>60.956189025298052</v>
      </c>
      <c r="AQ79" s="1"/>
      <c r="AR79" s="1"/>
      <c r="AS79" s="1" t="s">
        <v>11</v>
      </c>
      <c r="AT79" s="1" t="s">
        <v>16</v>
      </c>
      <c r="AU79" s="1">
        <v>8</v>
      </c>
      <c r="AV79" s="1">
        <v>14</v>
      </c>
      <c r="AW79" s="1">
        <v>0.16600000000000001</v>
      </c>
      <c r="AX79" s="1">
        <f t="shared" si="3422"/>
        <v>0.158</v>
      </c>
      <c r="AY79" s="1">
        <f t="shared" si="3423"/>
        <v>5.7235494880546085</v>
      </c>
      <c r="AZ79" s="1">
        <f t="shared" si="3424"/>
        <v>8.5853242320819128E-3</v>
      </c>
      <c r="BA79" s="1">
        <f t="shared" si="3425"/>
        <v>65.58338539636469</v>
      </c>
      <c r="BB79" s="1"/>
      <c r="BC79" s="1"/>
      <c r="BD79" s="1" t="s">
        <v>11</v>
      </c>
      <c r="BE79" s="1" t="s">
        <v>17</v>
      </c>
      <c r="BF79" s="1">
        <v>9</v>
      </c>
      <c r="BG79" s="1">
        <v>14</v>
      </c>
      <c r="BH79" s="1">
        <v>0.17599999999999999</v>
      </c>
      <c r="BI79" s="1">
        <f t="shared" si="3426"/>
        <v>0.17099999999999999</v>
      </c>
      <c r="BJ79" s="1">
        <f t="shared" si="3427"/>
        <v>6.1535836177474401</v>
      </c>
      <c r="BK79" s="1">
        <f t="shared" si="3428"/>
        <v>9.230375426621161E-3</v>
      </c>
      <c r="BL79" s="1">
        <f t="shared" si="3429"/>
        <v>70.510938503068289</v>
      </c>
      <c r="BM79" s="1"/>
      <c r="BN79" s="1"/>
      <c r="BO79" s="1" t="s">
        <v>11</v>
      </c>
      <c r="BP79" s="1" t="s">
        <v>18</v>
      </c>
      <c r="BQ79" s="1">
        <v>10</v>
      </c>
      <c r="BR79" s="1">
        <v>14</v>
      </c>
      <c r="BS79" s="1">
        <v>0.16600000000000001</v>
      </c>
      <c r="BT79" s="1">
        <f t="shared" si="3430"/>
        <v>0.157</v>
      </c>
      <c r="BU79" s="1">
        <f t="shared" si="3431"/>
        <v>5.6143344709897613</v>
      </c>
      <c r="BV79" s="1">
        <f t="shared" si="3432"/>
        <v>8.421501706484643E-3</v>
      </c>
      <c r="BW79" s="1">
        <f t="shared" si="3433"/>
        <v>64.33194333751932</v>
      </c>
      <c r="BX79" s="1"/>
      <c r="BY79" s="1"/>
      <c r="BZ79" s="1" t="s">
        <v>11</v>
      </c>
      <c r="CA79" s="1" t="s">
        <v>19</v>
      </c>
      <c r="CB79" s="1">
        <v>11</v>
      </c>
      <c r="CC79" s="1">
        <v>14</v>
      </c>
      <c r="CD79" s="1">
        <v>0.17100000000000001</v>
      </c>
      <c r="CE79" s="1">
        <f t="shared" si="3434"/>
        <v>0.16600000000000001</v>
      </c>
      <c r="CF79" s="1">
        <f t="shared" si="3435"/>
        <v>5.9587628865979383</v>
      </c>
      <c r="CG79" s="1">
        <f t="shared" si="3436"/>
        <v>8.938144329896907E-3</v>
      </c>
      <c r="CH79" s="1">
        <f t="shared" si="3437"/>
        <v>68.278581969618941</v>
      </c>
      <c r="CI79" s="1"/>
      <c r="CJ79" s="1"/>
      <c r="CK79" s="1" t="s">
        <v>11</v>
      </c>
      <c r="CL79" s="1" t="s">
        <v>20</v>
      </c>
      <c r="CM79" s="1">
        <v>14</v>
      </c>
      <c r="CN79" s="1">
        <v>14</v>
      </c>
      <c r="CO79" s="1">
        <v>0.183</v>
      </c>
      <c r="CP79" s="1">
        <f t="shared" si="3438"/>
        <v>0.16999999999999998</v>
      </c>
      <c r="CQ79" s="1">
        <f t="shared" si="3439"/>
        <v>6.0171821305841915</v>
      </c>
      <c r="CR79" s="1">
        <f t="shared" si="3440"/>
        <v>9.0257731958762882E-3</v>
      </c>
      <c r="CS79" s="1">
        <f t="shared" si="3441"/>
        <v>68.947979832066181</v>
      </c>
      <c r="CT79" s="1"/>
      <c r="CU79" s="1"/>
      <c r="CV79" s="1" t="s">
        <v>11</v>
      </c>
      <c r="CW79" s="1" t="s">
        <v>21</v>
      </c>
      <c r="CX79" s="1">
        <v>15</v>
      </c>
      <c r="CY79" s="1">
        <v>14</v>
      </c>
      <c r="CZ79" s="1">
        <v>0.1</v>
      </c>
      <c r="DA79" s="1">
        <f t="shared" si="3442"/>
        <v>0.08</v>
      </c>
      <c r="DB79" s="1">
        <f t="shared" si="3443"/>
        <v>2.9655172413793105</v>
      </c>
      <c r="DC79" s="1">
        <f t="shared" si="3444"/>
        <v>4.4482758620689655E-3</v>
      </c>
      <c r="DD79" s="1">
        <f t="shared" si="3445"/>
        <v>33.980427800415292</v>
      </c>
      <c r="DE79" s="1"/>
      <c r="DF79" s="1"/>
      <c r="DG79" s="1" t="s">
        <v>11</v>
      </c>
      <c r="DH79" s="1" t="s">
        <v>22</v>
      </c>
      <c r="DI79" s="1">
        <v>16</v>
      </c>
      <c r="DJ79" s="1">
        <v>14</v>
      </c>
      <c r="DK79" s="1">
        <v>0.14599999999999999</v>
      </c>
      <c r="DL79" s="1">
        <f t="shared" si="3446"/>
        <v>0.11899999999999999</v>
      </c>
      <c r="DM79" s="1">
        <f t="shared" si="3447"/>
        <v>4.170648464163822</v>
      </c>
      <c r="DN79" s="1">
        <f t="shared" si="3448"/>
        <v>6.2559726962457332E-3</v>
      </c>
      <c r="DO79" s="1">
        <f t="shared" si="3449"/>
        <v>47.789443622157201</v>
      </c>
      <c r="DP79" s="1"/>
      <c r="DQ79" s="1"/>
      <c r="DR79" s="1" t="s">
        <v>11</v>
      </c>
      <c r="DS79" s="1" t="s">
        <v>23</v>
      </c>
      <c r="DT79" s="1">
        <v>17</v>
      </c>
      <c r="DU79" s="1">
        <v>14</v>
      </c>
      <c r="DV79" s="1">
        <v>0.17799999999999999</v>
      </c>
      <c r="DW79" s="1">
        <f t="shared" si="3450"/>
        <v>0.151</v>
      </c>
      <c r="DX79" s="1">
        <f t="shared" si="3451"/>
        <v>5.205479452054794</v>
      </c>
      <c r="DY79" s="1">
        <f t="shared" si="3452"/>
        <v>7.8082191780821913E-3</v>
      </c>
      <c r="DZ79" s="1">
        <f t="shared" si="3453"/>
        <v>59.647071417740769</v>
      </c>
      <c r="EA79" s="1"/>
      <c r="EB79" s="1"/>
      <c r="EC79" s="1" t="s">
        <v>11</v>
      </c>
      <c r="ED79" s="1" t="s">
        <v>24</v>
      </c>
      <c r="EE79" s="1">
        <v>18</v>
      </c>
      <c r="EF79" s="1">
        <v>14</v>
      </c>
      <c r="EG79" s="1">
        <v>0.182</v>
      </c>
      <c r="EH79" s="1">
        <f t="shared" si="3454"/>
        <v>0.156</v>
      </c>
      <c r="EI79" s="1">
        <f t="shared" si="3455"/>
        <v>5.4829931972789119</v>
      </c>
      <c r="EJ79" s="1">
        <f t="shared" si="3456"/>
        <v>8.2244897959183674E-3</v>
      </c>
      <c r="EK79" s="1">
        <f t="shared" si="3457"/>
        <v>62.826967205102605</v>
      </c>
      <c r="EL79" s="1"/>
      <c r="EM79" s="1"/>
      <c r="EN79" s="1" t="s">
        <v>11</v>
      </c>
      <c r="EO79" s="1" t="s">
        <v>25</v>
      </c>
      <c r="EP79" s="1">
        <v>21</v>
      </c>
      <c r="EQ79" s="1">
        <v>14</v>
      </c>
      <c r="ER79" s="1">
        <v>0.23300000000000001</v>
      </c>
      <c r="ES79" s="1">
        <f t="shared" si="3458"/>
        <v>0.20200000000000001</v>
      </c>
      <c r="ET79" s="1">
        <f t="shared" si="3459"/>
        <v>7.006849315068493</v>
      </c>
      <c r="EU79" s="1">
        <f t="shared" si="3460"/>
        <v>1.051027397260274E-2</v>
      </c>
      <c r="EV79" s="1">
        <f t="shared" si="3461"/>
        <v>80.288097447827383</v>
      </c>
      <c r="EW79" s="1"/>
      <c r="EX79" s="1"/>
      <c r="EY79" s="1" t="s">
        <v>11</v>
      </c>
      <c r="EZ79" s="1" t="s">
        <v>26</v>
      </c>
      <c r="FA79" s="1">
        <v>22</v>
      </c>
      <c r="FB79" s="1">
        <v>14</v>
      </c>
      <c r="FC79" s="1">
        <v>0.25</v>
      </c>
      <c r="FD79" s="1">
        <f t="shared" si="3462"/>
        <v>0.219</v>
      </c>
      <c r="FE79" s="1">
        <f t="shared" si="3463"/>
        <v>7.5017064846416384</v>
      </c>
      <c r="FF79" s="1">
        <f t="shared" si="3464"/>
        <v>1.1252559726962458E-2</v>
      </c>
      <c r="FG79" s="1">
        <f t="shared" si="3465"/>
        <v>85.958426416940711</v>
      </c>
      <c r="FH79" s="1"/>
      <c r="FI79" s="1"/>
      <c r="FJ79" s="1" t="s">
        <v>11</v>
      </c>
      <c r="FK79" s="1" t="s">
        <v>27</v>
      </c>
      <c r="FL79" s="1">
        <v>23</v>
      </c>
      <c r="FM79" s="1">
        <v>14</v>
      </c>
      <c r="FN79" s="1">
        <v>0.26200000000000001</v>
      </c>
      <c r="FO79" s="1">
        <f t="shared" si="3466"/>
        <v>0.23200000000000001</v>
      </c>
      <c r="FP79" s="1">
        <f t="shared" si="3467"/>
        <v>8.295918367346939</v>
      </c>
      <c r="FQ79" s="1">
        <f t="shared" si="3468"/>
        <v>1.2443877551020409E-2</v>
      </c>
      <c r="FR79" s="1">
        <f t="shared" si="3469"/>
        <v>95.058916261318402</v>
      </c>
      <c r="FS79" s="1"/>
      <c r="FT79" s="1"/>
      <c r="FU79" s="1" t="s">
        <v>11</v>
      </c>
      <c r="FV79" s="1" t="s">
        <v>28</v>
      </c>
      <c r="FW79" s="1">
        <v>24</v>
      </c>
      <c r="FX79" s="1">
        <v>14</v>
      </c>
      <c r="FY79" s="1">
        <v>0.28000000000000003</v>
      </c>
      <c r="FZ79" s="1">
        <f t="shared" si="3470"/>
        <v>0.24900000000000003</v>
      </c>
      <c r="GA79" s="1">
        <f t="shared" si="3471"/>
        <v>8.4897260273972623</v>
      </c>
      <c r="GB79" s="1">
        <f t="shared" si="3472"/>
        <v>1.2734589041095893E-2</v>
      </c>
      <c r="GC79" s="1">
        <f t="shared" si="3473"/>
        <v>97.279664503012768</v>
      </c>
      <c r="GD79" s="1"/>
      <c r="GE79" s="1"/>
      <c r="GF79" s="1" t="s">
        <v>11</v>
      </c>
      <c r="GG79" s="1" t="s">
        <v>29</v>
      </c>
      <c r="GH79" s="1">
        <v>25</v>
      </c>
      <c r="GI79" s="1">
        <v>14</v>
      </c>
      <c r="GJ79" s="1">
        <v>0.30099999999999999</v>
      </c>
      <c r="GK79" s="1">
        <f t="shared" si="3474"/>
        <v>0.27</v>
      </c>
      <c r="GL79" s="1">
        <f t="shared" si="3475"/>
        <v>9.3515358361774759</v>
      </c>
      <c r="GM79" s="1">
        <f t="shared" si="3476"/>
        <v>1.4027303754266213E-2</v>
      </c>
      <c r="GN79" s="1">
        <f t="shared" si="3477"/>
        <v>107.15472628863401</v>
      </c>
      <c r="GO79" s="1"/>
      <c r="GP79" s="1"/>
      <c r="GQ79" s="1" t="s">
        <v>11</v>
      </c>
      <c r="GR79" s="1" t="s">
        <v>30</v>
      </c>
      <c r="GS79" s="1">
        <v>28</v>
      </c>
      <c r="GT79" s="1">
        <v>14</v>
      </c>
      <c r="GU79" s="1">
        <v>0.34899999999999998</v>
      </c>
      <c r="GV79" s="1">
        <f t="shared" si="3478"/>
        <v>0.31999999999999995</v>
      </c>
      <c r="GW79" s="1">
        <f t="shared" si="3479"/>
        <v>10.999999999999998</v>
      </c>
      <c r="GX79" s="1">
        <f t="shared" si="3480"/>
        <v>1.6499999999999997E-2</v>
      </c>
      <c r="GY79" s="1">
        <f t="shared" si="3481"/>
        <v>126.04367986433114</v>
      </c>
      <c r="GZ79" s="1"/>
      <c r="HA79" s="1"/>
      <c r="HB79" s="1" t="s">
        <v>11</v>
      </c>
      <c r="HC79" s="1" t="s">
        <v>31</v>
      </c>
      <c r="HD79" s="1">
        <v>29</v>
      </c>
      <c r="HE79" s="1">
        <v>14</v>
      </c>
      <c r="HF79" s="1">
        <v>9.8000000000000004E-2</v>
      </c>
      <c r="HG79" s="1">
        <f t="shared" si="3482"/>
        <v>4.6000000000000006E-2</v>
      </c>
      <c r="HH79" s="1">
        <f t="shared" si="3483"/>
        <v>1.8087248322147653</v>
      </c>
      <c r="HI79" s="1">
        <f t="shared" si="3484"/>
        <v>2.7130872483221479E-3</v>
      </c>
      <c r="HJ79" s="1">
        <f t="shared" si="3485"/>
        <v>20.725303064940359</v>
      </c>
      <c r="HK79" s="1"/>
      <c r="HL79" s="1"/>
      <c r="HM79" s="1" t="s">
        <v>11</v>
      </c>
      <c r="HN79" s="1" t="s">
        <v>32</v>
      </c>
      <c r="HO79" s="1">
        <v>30</v>
      </c>
      <c r="HP79" s="1">
        <v>14</v>
      </c>
      <c r="HQ79" s="1">
        <v>0.11899999999999999</v>
      </c>
      <c r="HR79" s="1">
        <f t="shared" si="3486"/>
        <v>6.7000000000000004E-2</v>
      </c>
      <c r="HS79" s="1">
        <f t="shared" si="3487"/>
        <v>2.4747474747474749</v>
      </c>
      <c r="HT79" s="1">
        <f t="shared" si="3488"/>
        <v>3.7121212121212126E-3</v>
      </c>
      <c r="HU79" s="1">
        <f t="shared" si="3489"/>
        <v>28.356934404739334</v>
      </c>
      <c r="HV79" s="1"/>
      <c r="HW79" s="1"/>
      <c r="HX79" s="1" t="s">
        <v>11</v>
      </c>
      <c r="HY79" s="1" t="s">
        <v>33</v>
      </c>
      <c r="HZ79" s="1">
        <v>31</v>
      </c>
      <c r="IA79" s="1">
        <v>14</v>
      </c>
      <c r="IB79" s="1">
        <v>0.13700000000000001</v>
      </c>
      <c r="IC79" s="1">
        <f t="shared" si="3490"/>
        <v>8.2000000000000017E-2</v>
      </c>
      <c r="ID79" s="1">
        <f t="shared" si="3491"/>
        <v>2.9729729729729737</v>
      </c>
      <c r="IE79" s="1">
        <f t="shared" si="3492"/>
        <v>4.4594594594594607E-3</v>
      </c>
      <c r="IF79" s="1">
        <f t="shared" si="3493"/>
        <v>34.065859422792215</v>
      </c>
      <c r="IG79" s="1"/>
      <c r="IH79" s="1"/>
      <c r="II79" s="1" t="s">
        <v>11</v>
      </c>
      <c r="IJ79" s="1" t="s">
        <v>34</v>
      </c>
      <c r="IK79" s="1">
        <v>32</v>
      </c>
      <c r="IL79" s="1">
        <v>14</v>
      </c>
      <c r="IM79" s="1">
        <v>0.158</v>
      </c>
      <c r="IN79" s="1">
        <f t="shared" si="3494"/>
        <v>0.10300000000000001</v>
      </c>
      <c r="IO79" s="1">
        <f t="shared" si="3495"/>
        <v>3.6262626262626263</v>
      </c>
      <c r="IP79" s="1">
        <f t="shared" si="3496"/>
        <v>5.4393939393939392E-3</v>
      </c>
      <c r="IQ79" s="1">
        <f t="shared" si="3497"/>
        <v>41.551589597148656</v>
      </c>
      <c r="IR79" s="1"/>
      <c r="IS79" s="1"/>
      <c r="IT79" s="1" t="s">
        <v>11</v>
      </c>
      <c r="IU79" s="1" t="s">
        <v>35</v>
      </c>
      <c r="IV79" s="1">
        <v>35</v>
      </c>
      <c r="IW79" s="1">
        <v>14</v>
      </c>
      <c r="IX79" s="1">
        <v>0.214</v>
      </c>
      <c r="IY79" s="1">
        <f t="shared" si="3498"/>
        <v>0.159</v>
      </c>
      <c r="IZ79" s="1">
        <f t="shared" si="3499"/>
        <v>5.5637583892617455</v>
      </c>
      <c r="JA79" s="1">
        <f t="shared" si="3500"/>
        <v>8.3456375838926178E-3</v>
      </c>
      <c r="JB79" s="1">
        <f t="shared" si="3501"/>
        <v>63.752416478054016</v>
      </c>
      <c r="JC79" s="1"/>
      <c r="JD79" s="1"/>
      <c r="JE79" s="1" t="s">
        <v>11</v>
      </c>
      <c r="JF79" s="3" t="s">
        <v>36</v>
      </c>
      <c r="JG79" s="3">
        <v>36</v>
      </c>
      <c r="JH79" s="1">
        <v>14</v>
      </c>
      <c r="JI79" s="1">
        <v>0.246</v>
      </c>
      <c r="JJ79" s="1">
        <f t="shared" si="3502"/>
        <v>0.189</v>
      </c>
      <c r="JK79" s="1">
        <f t="shared" si="3503"/>
        <v>6.6053511705685626</v>
      </c>
      <c r="JL79" s="1">
        <f t="shared" si="3504"/>
        <v>9.9080267558528442E-3</v>
      </c>
      <c r="JM79" s="1">
        <f t="shared" si="3505"/>
        <v>75.687524394057178</v>
      </c>
      <c r="JN79" s="1"/>
      <c r="JO79" s="1"/>
      <c r="JP79" s="1" t="s">
        <v>11</v>
      </c>
      <c r="JQ79" s="1" t="s">
        <v>37</v>
      </c>
      <c r="JR79" s="1">
        <v>37</v>
      </c>
      <c r="JS79" s="1">
        <v>14</v>
      </c>
      <c r="JT79" s="1">
        <v>0.25800000000000001</v>
      </c>
      <c r="JU79" s="1">
        <f t="shared" si="3506"/>
        <v>0.2</v>
      </c>
      <c r="JV79" s="1">
        <f t="shared" si="3507"/>
        <v>6.9397993311036794</v>
      </c>
      <c r="JW79" s="1">
        <f t="shared" si="3508"/>
        <v>1.0409698996655519E-2</v>
      </c>
      <c r="JX79" s="1">
        <f t="shared" si="3509"/>
        <v>79.519804110211965</v>
      </c>
      <c r="JY79" s="1"/>
      <c r="JZ79" s="1"/>
      <c r="KA79" s="1" t="s">
        <v>11</v>
      </c>
      <c r="KB79" s="1" t="s">
        <v>38</v>
      </c>
      <c r="KC79" s="1">
        <v>38</v>
      </c>
      <c r="KD79" s="1">
        <v>14</v>
      </c>
      <c r="KE79" s="1">
        <v>0.27400000000000002</v>
      </c>
      <c r="KF79" s="1">
        <f t="shared" si="3510"/>
        <v>0.21300000000000002</v>
      </c>
      <c r="KG79" s="1">
        <f t="shared" si="3511"/>
        <v>7.2575250836120411</v>
      </c>
      <c r="KH79" s="1">
        <f t="shared" si="3512"/>
        <v>1.0886287625418063E-2</v>
      </c>
      <c r="KI79" s="1">
        <f t="shared" si="3513"/>
        <v>83.160469840559031</v>
      </c>
      <c r="KJ79" s="1"/>
      <c r="KK79" s="1"/>
      <c r="KL79" s="1" t="s">
        <v>11</v>
      </c>
      <c r="KM79" s="1" t="s">
        <v>39</v>
      </c>
      <c r="KN79" s="1">
        <v>39</v>
      </c>
      <c r="KO79" s="1">
        <v>14</v>
      </c>
      <c r="KP79" s="1">
        <v>0.28199999999999997</v>
      </c>
      <c r="KQ79" s="1">
        <f t="shared" si="3514"/>
        <v>0.21899999999999997</v>
      </c>
      <c r="KR79" s="1">
        <f t="shared" si="3515"/>
        <v>7.5167785234899318</v>
      </c>
      <c r="KS79" s="1">
        <f t="shared" si="3516"/>
        <v>1.1275167785234899E-2</v>
      </c>
      <c r="KT79" s="1">
        <f t="shared" si="3517"/>
        <v>86.131129620531354</v>
      </c>
      <c r="KU79" s="1"/>
      <c r="KV79" s="1"/>
      <c r="KW79" s="1" t="s">
        <v>11</v>
      </c>
      <c r="KX79" s="1" t="s">
        <v>40</v>
      </c>
      <c r="KY79" s="1">
        <v>42</v>
      </c>
      <c r="KZ79" s="1">
        <v>14</v>
      </c>
      <c r="LA79" s="1">
        <v>0.3</v>
      </c>
      <c r="LB79" s="1">
        <f t="shared" si="3518"/>
        <v>0.23499999999999999</v>
      </c>
      <c r="LC79" s="1">
        <f t="shared" si="3519"/>
        <v>8.2181208053691268</v>
      </c>
      <c r="LD79" s="1">
        <f t="shared" si="3520"/>
        <v>1.232718120805369E-2</v>
      </c>
      <c r="LE79" s="1">
        <f t="shared" si="3521"/>
        <v>94.167471625304145</v>
      </c>
      <c r="LF79" s="1"/>
      <c r="LG79" s="1"/>
      <c r="LH79" s="1" t="s">
        <v>11</v>
      </c>
      <c r="LI79" s="1" t="s">
        <v>41</v>
      </c>
      <c r="LJ79" s="1">
        <v>43</v>
      </c>
      <c r="LK79" s="1">
        <v>14</v>
      </c>
      <c r="LL79" s="1">
        <v>5.5E-2</v>
      </c>
      <c r="LM79" s="1">
        <f t="shared" si="3522"/>
        <v>1.8000000000000002E-2</v>
      </c>
      <c r="LN79" s="1">
        <f t="shared" si="3523"/>
        <v>-1.6891891891891789E-2</v>
      </c>
      <c r="LO79" s="1">
        <f t="shared" si="3524"/>
        <v>-2.5337837837837684E-5</v>
      </c>
      <c r="LP79" s="1">
        <f t="shared" si="3525"/>
        <v>-0.1935560194476818</v>
      </c>
      <c r="LQ79" s="1"/>
      <c r="LR79" s="1"/>
      <c r="LS79" s="1" t="s">
        <v>11</v>
      </c>
      <c r="LT79" s="1" t="s">
        <v>42</v>
      </c>
      <c r="LU79" s="1">
        <v>44</v>
      </c>
      <c r="LV79" s="1">
        <v>14</v>
      </c>
      <c r="LW79" s="1">
        <v>8.5000000000000006E-2</v>
      </c>
      <c r="LX79" s="1">
        <f t="shared" si="3526"/>
        <v>4.200000000000001E-2</v>
      </c>
      <c r="LY79" s="1">
        <f t="shared" si="4250"/>
        <v>-7.8291814946618993E-2</v>
      </c>
      <c r="LZ79" s="1">
        <f t="shared" si="3527"/>
        <v>-1.1743772241992849E-4</v>
      </c>
      <c r="MA79" s="1">
        <f t="shared" si="3528"/>
        <v>-0.89710804173900927</v>
      </c>
      <c r="MB79" s="1"/>
      <c r="MC79" s="1"/>
      <c r="MD79" s="1" t="s">
        <v>11</v>
      </c>
      <c r="ME79" s="1" t="s">
        <v>43</v>
      </c>
      <c r="MF79" s="1">
        <v>46</v>
      </c>
      <c r="MG79" s="1">
        <v>14</v>
      </c>
      <c r="MH79" s="1">
        <v>0.115</v>
      </c>
      <c r="MI79" s="1">
        <f t="shared" si="3529"/>
        <v>6.3E-2</v>
      </c>
      <c r="MJ79" s="1">
        <f t="shared" si="3530"/>
        <v>1.3932203389830509</v>
      </c>
      <c r="MK79" s="1">
        <f t="shared" si="3531"/>
        <v>2.0898305084745762E-3</v>
      </c>
      <c r="ML79" s="1">
        <f t="shared" si="3532"/>
        <v>15.964238035204962</v>
      </c>
      <c r="MM79" s="1"/>
      <c r="MN79" s="1"/>
      <c r="MO79" s="1" t="s">
        <v>11</v>
      </c>
      <c r="MP79" s="1" t="s">
        <v>44</v>
      </c>
      <c r="MQ79" s="1">
        <v>52</v>
      </c>
      <c r="MR79" s="1">
        <v>14</v>
      </c>
      <c r="MS79" s="1">
        <v>0.17499999999999999</v>
      </c>
      <c r="MT79" s="1">
        <f t="shared" si="3533"/>
        <v>0.11199999999999999</v>
      </c>
      <c r="MU79" s="1">
        <f t="shared" si="3534"/>
        <v>3.2323232323232318</v>
      </c>
      <c r="MV79" s="1">
        <f t="shared" si="3535"/>
        <v>4.8484848484848476E-3</v>
      </c>
      <c r="MW79" s="1">
        <f t="shared" si="3536"/>
        <v>37.037628610271774</v>
      </c>
      <c r="MX79" s="1"/>
      <c r="MY79" s="1"/>
      <c r="MZ79" s="1" t="s">
        <v>11</v>
      </c>
      <c r="NA79" s="1" t="s">
        <v>45</v>
      </c>
      <c r="NB79" s="1">
        <v>53</v>
      </c>
      <c r="NC79" s="1">
        <v>14</v>
      </c>
      <c r="ND79" s="1">
        <v>0.186</v>
      </c>
      <c r="NE79" s="1">
        <f t="shared" si="3537"/>
        <v>9.2999999999999999E-2</v>
      </c>
      <c r="NF79" s="1">
        <f t="shared" si="3538"/>
        <v>2.4493243243243241</v>
      </c>
      <c r="NG79" s="1">
        <f t="shared" si="3539"/>
        <v>3.6739864864864863E-3</v>
      </c>
      <c r="NH79" s="1">
        <f t="shared" si="3540"/>
        <v>28.065622819914029</v>
      </c>
      <c r="NI79" s="1"/>
      <c r="NJ79" s="1"/>
      <c r="NK79" s="1" t="s">
        <v>11</v>
      </c>
      <c r="NL79" s="1" t="s">
        <v>46</v>
      </c>
      <c r="NM79" s="1">
        <v>56</v>
      </c>
      <c r="NN79" s="1">
        <v>14</v>
      </c>
      <c r="NO79" s="1">
        <v>0.214</v>
      </c>
      <c r="NP79" s="1">
        <f t="shared" si="3541"/>
        <v>0.122</v>
      </c>
      <c r="NQ79" s="1">
        <f t="shared" si="3542"/>
        <v>3.4949152542372883</v>
      </c>
      <c r="NR79" s="1">
        <f t="shared" si="3543"/>
        <v>5.242372881355933E-3</v>
      </c>
      <c r="NS79" s="1">
        <f t="shared" si="3544"/>
        <v>40.04654358709567</v>
      </c>
      <c r="NT79" s="1"/>
      <c r="NU79" s="1"/>
      <c r="NV79" s="1" t="s">
        <v>11</v>
      </c>
      <c r="NW79" s="1" t="s">
        <v>47</v>
      </c>
      <c r="NX79" s="1">
        <v>57</v>
      </c>
      <c r="NY79" s="1">
        <v>14</v>
      </c>
      <c r="NZ79" s="1">
        <v>2.5000000000000001E-2</v>
      </c>
      <c r="OA79" s="1">
        <f t="shared" si="3545"/>
        <v>3.7000000000000005E-2</v>
      </c>
      <c r="OB79" s="1">
        <f t="shared" si="3546"/>
        <v>1.919614147909968</v>
      </c>
      <c r="OC79" s="1">
        <f t="shared" si="3547"/>
        <v>2.8794212218649518E-3</v>
      </c>
      <c r="OD79" s="1">
        <f t="shared" si="3548"/>
        <v>21.995930102018619</v>
      </c>
      <c r="OE79" s="1"/>
      <c r="OF79" s="1"/>
      <c r="OG79" s="1" t="s">
        <v>11</v>
      </c>
      <c r="OH79" s="1" t="s">
        <v>48</v>
      </c>
      <c r="OI79" s="1">
        <v>58</v>
      </c>
      <c r="OJ79" s="1">
        <v>14</v>
      </c>
      <c r="OK79" s="1">
        <v>4.2999999999999997E-2</v>
      </c>
      <c r="OL79" s="1">
        <f t="shared" si="3549"/>
        <v>5.4999999999999993E-2</v>
      </c>
      <c r="OM79" s="1">
        <f t="shared" si="3550"/>
        <v>2.4999999999999996</v>
      </c>
      <c r="ON79" s="1">
        <f t="shared" si="3551"/>
        <v>3.7499999999999994E-3</v>
      </c>
      <c r="OO79" s="1">
        <f t="shared" si="3552"/>
        <v>28.646290878257076</v>
      </c>
      <c r="OP79" s="1"/>
      <c r="OQ79" s="1"/>
      <c r="OR79" s="1" t="s">
        <v>11</v>
      </c>
      <c r="OS79" s="1" t="s">
        <v>49</v>
      </c>
      <c r="OT79" s="1">
        <v>59</v>
      </c>
      <c r="OU79" s="1">
        <v>14</v>
      </c>
      <c r="OV79" s="1">
        <v>5.1999999999999998E-2</v>
      </c>
      <c r="OW79" s="1">
        <f t="shared" si="3553"/>
        <v>6.4000000000000001E-2</v>
      </c>
      <c r="OX79" s="1">
        <f t="shared" si="3554"/>
        <v>2.8612903225806452</v>
      </c>
      <c r="OY79" s="1">
        <f t="shared" si="3555"/>
        <v>4.2919354838709678E-3</v>
      </c>
      <c r="OZ79" s="1">
        <f t="shared" si="3556"/>
        <v>32.786141947114878</v>
      </c>
      <c r="PA79" s="1"/>
      <c r="PB79" s="1"/>
      <c r="PC79" s="1" t="s">
        <v>11</v>
      </c>
      <c r="PD79" s="1" t="s">
        <v>50</v>
      </c>
      <c r="PE79" s="1">
        <v>60</v>
      </c>
      <c r="PF79" s="1">
        <v>14</v>
      </c>
      <c r="PG79" s="1">
        <v>6.3E-2</v>
      </c>
      <c r="PH79" s="1">
        <f t="shared" si="3557"/>
        <v>7.4999999999999997E-2</v>
      </c>
      <c r="PI79" s="1">
        <f t="shared" si="3558"/>
        <v>3.2612903225806451</v>
      </c>
      <c r="PJ79" s="1">
        <f t="shared" si="3559"/>
        <v>4.8919354838709676E-3</v>
      </c>
      <c r="PK79" s="1">
        <f t="shared" si="3560"/>
        <v>37.36954848763601</v>
      </c>
      <c r="PL79" s="1"/>
      <c r="PM79" s="1"/>
      <c r="PN79" s="1" t="s">
        <v>11</v>
      </c>
      <c r="PO79" s="1" t="s">
        <v>51</v>
      </c>
      <c r="PP79" s="1">
        <v>63</v>
      </c>
      <c r="PQ79" s="1">
        <v>14</v>
      </c>
      <c r="PR79" s="1">
        <v>0.104</v>
      </c>
      <c r="PS79" s="1">
        <f t="shared" si="3561"/>
        <v>0.11799999999999999</v>
      </c>
      <c r="PT79" s="1">
        <f t="shared" si="3562"/>
        <v>4.6699029126213585</v>
      </c>
      <c r="PU79" s="1">
        <f t="shared" si="3563"/>
        <v>7.0048543689320382E-3</v>
      </c>
      <c r="PV79" s="1">
        <f t="shared" si="3564"/>
        <v>53.510158883268559</v>
      </c>
      <c r="PW79" s="1"/>
      <c r="PX79" s="1"/>
      <c r="PY79" s="1" t="s">
        <v>11</v>
      </c>
      <c r="PZ79" s="1" t="s">
        <v>52</v>
      </c>
      <c r="QA79" s="1">
        <v>64</v>
      </c>
      <c r="QB79" s="1">
        <v>14</v>
      </c>
      <c r="QC79" s="1">
        <v>0.104</v>
      </c>
      <c r="QD79" s="1">
        <f t="shared" si="3565"/>
        <v>0.105</v>
      </c>
      <c r="QE79" s="1">
        <f t="shared" si="3566"/>
        <v>4.2161290322580642</v>
      </c>
      <c r="QF79" s="1">
        <f t="shared" si="3567"/>
        <v>6.3241935483870967E-3</v>
      </c>
      <c r="QG79" s="1">
        <f t="shared" si="3568"/>
        <v>48.310583455331617</v>
      </c>
      <c r="QH79" s="1"/>
      <c r="QI79" s="1"/>
      <c r="QJ79" s="1" t="s">
        <v>11</v>
      </c>
      <c r="QK79" s="1" t="s">
        <v>53</v>
      </c>
      <c r="QL79" s="1">
        <v>65</v>
      </c>
      <c r="QM79" s="1">
        <v>14</v>
      </c>
      <c r="QN79" s="1">
        <v>0.11799999999999999</v>
      </c>
      <c r="QO79" s="1">
        <f t="shared" si="3569"/>
        <v>0.12</v>
      </c>
      <c r="QP79" s="1">
        <f t="shared" si="3570"/>
        <v>4.7022653721682843</v>
      </c>
      <c r="QQ79" s="1">
        <f t="shared" si="3571"/>
        <v>7.053398058252427E-3</v>
      </c>
      <c r="QR79" s="1">
        <f t="shared" si="3572"/>
        <v>53.880984655155387</v>
      </c>
      <c r="QS79" s="1"/>
      <c r="QT79" s="1"/>
      <c r="QU79" s="1" t="s">
        <v>11</v>
      </c>
      <c r="QV79" s="1" t="s">
        <v>54</v>
      </c>
      <c r="QW79" s="1">
        <v>66</v>
      </c>
      <c r="QX79" s="1">
        <v>14</v>
      </c>
      <c r="QY79" s="1">
        <v>0.129</v>
      </c>
      <c r="QZ79" s="1">
        <f t="shared" si="3573"/>
        <v>0.128</v>
      </c>
      <c r="RA79" s="1">
        <f t="shared" si="3574"/>
        <v>5.0032051282051286</v>
      </c>
      <c r="RB79" s="1">
        <f t="shared" si="3575"/>
        <v>7.5048076923076934E-3</v>
      </c>
      <c r="RC79" s="1">
        <f t="shared" si="3576"/>
        <v>57.329307770460652</v>
      </c>
      <c r="RD79" s="1"/>
      <c r="RE79" s="1"/>
      <c r="RF79" s="1" t="s">
        <v>11</v>
      </c>
      <c r="RG79" s="1" t="s">
        <v>55</v>
      </c>
      <c r="RH79" s="1">
        <v>67</v>
      </c>
      <c r="RI79" s="1">
        <v>14</v>
      </c>
      <c r="RJ79" s="1">
        <v>0.14000000000000001</v>
      </c>
      <c r="RK79" s="1">
        <f t="shared" si="3577"/>
        <v>0.14100000000000001</v>
      </c>
      <c r="RL79" s="1">
        <f t="shared" si="3578"/>
        <v>5.4038461538461551</v>
      </c>
      <c r="RM79" s="1">
        <f t="shared" si="3579"/>
        <v>8.1057692307692324E-3</v>
      </c>
      <c r="RN79" s="1">
        <f t="shared" si="3580"/>
        <v>61.920059513771086</v>
      </c>
      <c r="RO79" s="1"/>
      <c r="RP79" s="1"/>
      <c r="RQ79" s="1" t="s">
        <v>11</v>
      </c>
      <c r="RR79" s="1" t="s">
        <v>56</v>
      </c>
      <c r="RS79" s="1">
        <v>70</v>
      </c>
      <c r="RT79" s="1">
        <v>14</v>
      </c>
      <c r="RU79" s="1">
        <v>0.17499999999999999</v>
      </c>
      <c r="RV79" s="1">
        <f t="shared" si="3581"/>
        <v>0.16899999999999998</v>
      </c>
      <c r="RW79" s="1">
        <f t="shared" si="3582"/>
        <v>6.2724358974358969</v>
      </c>
      <c r="RX79" s="1">
        <f t="shared" si="3583"/>
        <v>9.4086538461538461E-3</v>
      </c>
      <c r="RY79" s="1">
        <f t="shared" si="3584"/>
        <v>71.872809293268091</v>
      </c>
      <c r="RZ79" s="1"/>
      <c r="SA79" s="1"/>
      <c r="SB79" s="2" t="s">
        <v>11</v>
      </c>
      <c r="SC79" s="1" t="s">
        <v>57</v>
      </c>
      <c r="SD79" s="1">
        <v>71</v>
      </c>
      <c r="SE79" s="2">
        <v>14</v>
      </c>
      <c r="SF79" s="1">
        <v>4.2999999999999997E-2</v>
      </c>
      <c r="SG79" s="1">
        <f t="shared" si="3585"/>
        <v>3.8999999999999993E-2</v>
      </c>
      <c r="SH79" s="1">
        <f t="shared" si="3586"/>
        <v>2.0890410958904106</v>
      </c>
      <c r="SI79" s="1">
        <f t="shared" si="3587"/>
        <v>3.1335616438356159E-3</v>
      </c>
      <c r="SJ79" s="1">
        <f t="shared" si="3588"/>
        <v>23.937311555803859</v>
      </c>
      <c r="SK79" s="1"/>
      <c r="SL79" s="1"/>
      <c r="SM79" s="2" t="s">
        <v>11</v>
      </c>
      <c r="SN79" s="1" t="s">
        <v>58</v>
      </c>
      <c r="SO79" s="1">
        <v>72</v>
      </c>
      <c r="SP79" s="2">
        <v>14</v>
      </c>
      <c r="SQ79" s="1">
        <v>6.4000000000000001E-2</v>
      </c>
      <c r="SR79" s="1">
        <f t="shared" si="3589"/>
        <v>5.8000000000000003E-2</v>
      </c>
      <c r="SS79" s="1">
        <f t="shared" si="3590"/>
        <v>2.6701030927835054</v>
      </c>
      <c r="ST79" s="1">
        <f t="shared" si="3591"/>
        <v>4.0051546391752582E-3</v>
      </c>
      <c r="SU79" s="1">
        <f t="shared" si="3592"/>
        <v>30.595419948324061</v>
      </c>
      <c r="SV79" s="1"/>
      <c r="SW79" s="1"/>
      <c r="SX79" s="2" t="s">
        <v>11</v>
      </c>
      <c r="SY79" s="1" t="s">
        <v>59</v>
      </c>
      <c r="SZ79" s="1">
        <v>73</v>
      </c>
      <c r="TA79" s="2">
        <v>14</v>
      </c>
      <c r="TB79" s="1">
        <v>7.9000000000000001E-2</v>
      </c>
      <c r="TC79" s="1">
        <f t="shared" si="3593"/>
        <v>7.2999999999999995E-2</v>
      </c>
      <c r="TD79" s="1">
        <f t="shared" si="3594"/>
        <v>3.1310344827586203</v>
      </c>
      <c r="TE79" s="1">
        <f t="shared" si="3595"/>
        <v>4.6965517241379304E-3</v>
      </c>
      <c r="TF79" s="1">
        <f t="shared" si="3596"/>
        <v>35.877009817182653</v>
      </c>
      <c r="TG79" s="1"/>
      <c r="TH79" s="1"/>
      <c r="TI79" s="2" t="s">
        <v>11</v>
      </c>
      <c r="TJ79" s="1" t="s">
        <v>60</v>
      </c>
      <c r="TK79" s="1">
        <v>74</v>
      </c>
      <c r="TL79" s="2">
        <v>14</v>
      </c>
      <c r="TM79" s="1">
        <v>8.5999999999999993E-2</v>
      </c>
      <c r="TN79" s="1">
        <f t="shared" si="3597"/>
        <v>7.9999999999999988E-2</v>
      </c>
      <c r="TO79" s="1">
        <f t="shared" si="3598"/>
        <v>3.3676975945017178</v>
      </c>
      <c r="TP79" s="1">
        <f t="shared" si="3599"/>
        <v>5.0515463917525771E-3</v>
      </c>
      <c r="TQ79" s="1">
        <f t="shared" si="3600"/>
        <v>38.588817952841154</v>
      </c>
      <c r="TR79" s="1"/>
      <c r="TS79" s="1"/>
      <c r="TT79" s="2" t="s">
        <v>11</v>
      </c>
      <c r="TU79" s="1" t="s">
        <v>61</v>
      </c>
      <c r="TV79" s="1">
        <v>77</v>
      </c>
      <c r="TW79" s="2">
        <v>14</v>
      </c>
      <c r="TX79" s="1">
        <v>0.11700000000000001</v>
      </c>
      <c r="TY79" s="1">
        <f t="shared" si="3601"/>
        <v>0.10800000000000001</v>
      </c>
      <c r="TZ79" s="1">
        <f t="shared" si="3602"/>
        <v>4.3024054982817868</v>
      </c>
      <c r="UA79" s="1">
        <f t="shared" si="3603"/>
        <v>6.45360824742268E-3</v>
      </c>
      <c r="UB79" s="1">
        <f t="shared" si="3604"/>
        <v>49.299183751997063</v>
      </c>
      <c r="UC79" s="1"/>
      <c r="UD79" s="1"/>
      <c r="UE79" s="2" t="s">
        <v>11</v>
      </c>
      <c r="UF79" s="1" t="s">
        <v>62</v>
      </c>
      <c r="UG79" s="1">
        <v>78</v>
      </c>
      <c r="UH79" s="2">
        <v>14</v>
      </c>
      <c r="UI79" s="1">
        <v>0.122</v>
      </c>
      <c r="UJ79" s="1">
        <f t="shared" si="3605"/>
        <v>0.11399999999999999</v>
      </c>
      <c r="UK79" s="1">
        <f t="shared" si="3606"/>
        <v>4.1072664359861593</v>
      </c>
      <c r="UL79" s="1">
        <f t="shared" si="3607"/>
        <v>6.1608996539792389E-3</v>
      </c>
      <c r="UM79" s="1">
        <f t="shared" si="3608"/>
        <v>47.063179615904716</v>
      </c>
      <c r="UN79" s="1"/>
      <c r="UO79" s="1"/>
      <c r="UP79" s="2" t="s">
        <v>11</v>
      </c>
      <c r="UQ79" s="1" t="s">
        <v>63</v>
      </c>
      <c r="UR79" s="1">
        <v>79</v>
      </c>
      <c r="US79" s="2">
        <v>14</v>
      </c>
      <c r="UT79" s="1">
        <v>0.13200000000000001</v>
      </c>
      <c r="UU79" s="1">
        <f t="shared" si="3609"/>
        <v>0.12300000000000001</v>
      </c>
      <c r="UV79" s="1">
        <f t="shared" si="3610"/>
        <v>4.8137931034482753</v>
      </c>
      <c r="UW79" s="1">
        <f t="shared" si="3611"/>
        <v>7.2206896551724135E-3</v>
      </c>
      <c r="UX79" s="1">
        <f t="shared" si="3612"/>
        <v>55.158926987650872</v>
      </c>
      <c r="UY79" s="1"/>
      <c r="UZ79" s="1"/>
      <c r="VA79" s="2" t="s">
        <v>11</v>
      </c>
      <c r="VB79" s="1" t="s">
        <v>64</v>
      </c>
      <c r="VC79" s="1">
        <v>80</v>
      </c>
      <c r="VD79" s="2">
        <v>14</v>
      </c>
      <c r="VE79" s="1">
        <v>0.14299999999999999</v>
      </c>
      <c r="VF79" s="1">
        <f t="shared" si="3613"/>
        <v>0.13299999999999998</v>
      </c>
      <c r="VG79" s="1">
        <f t="shared" si="2764"/>
        <v>5.1310344827586203</v>
      </c>
      <c r="VH79" s="1">
        <f t="shared" si="3614"/>
        <v>7.6965517241379304E-3</v>
      </c>
      <c r="VI79" s="1">
        <f t="shared" si="3615"/>
        <v>58.79404251978832</v>
      </c>
      <c r="VJ79" s="1"/>
      <c r="VK79" s="1"/>
      <c r="VL79" s="2" t="s">
        <v>11</v>
      </c>
      <c r="VM79" s="1" t="s">
        <v>65</v>
      </c>
      <c r="VN79" s="1">
        <v>84</v>
      </c>
      <c r="VO79" s="2">
        <v>14</v>
      </c>
      <c r="VP79" s="1">
        <v>0.17699999999999999</v>
      </c>
      <c r="VQ79" s="1">
        <f t="shared" si="3616"/>
        <v>0.16499999999999998</v>
      </c>
      <c r="VR79" s="1">
        <f t="shared" si="3617"/>
        <v>6.2405498281786933</v>
      </c>
      <c r="VS79" s="1">
        <f t="shared" si="3618"/>
        <v>9.3608247422680407E-3</v>
      </c>
      <c r="VT79" s="1">
        <f t="shared" si="3619"/>
        <v>71.507442247305647</v>
      </c>
      <c r="VU79" s="1"/>
      <c r="VV79" s="1"/>
      <c r="VW79" s="2" t="s">
        <v>11</v>
      </c>
      <c r="VX79" s="1" t="s">
        <v>66</v>
      </c>
      <c r="VY79" s="1">
        <v>85</v>
      </c>
      <c r="VZ79" s="2">
        <v>14</v>
      </c>
      <c r="WA79" s="1">
        <v>0.04</v>
      </c>
      <c r="WB79" s="1">
        <f t="shared" si="3620"/>
        <v>3.5000000000000003E-2</v>
      </c>
      <c r="WC79" s="1">
        <f t="shared" si="3621"/>
        <v>1.4529616724738676</v>
      </c>
      <c r="WD79" s="1">
        <f t="shared" si="3622"/>
        <v>2.1794425087108015E-3</v>
      </c>
      <c r="WE79" s="1">
        <f t="shared" si="3623"/>
        <v>16.648785081858122</v>
      </c>
      <c r="WF79" s="1"/>
      <c r="WG79" s="1"/>
      <c r="WH79" s="2" t="s">
        <v>11</v>
      </c>
      <c r="WI79" s="1" t="s">
        <v>67</v>
      </c>
      <c r="WJ79" s="1">
        <v>86</v>
      </c>
      <c r="WK79" s="2">
        <v>14</v>
      </c>
      <c r="WL79" s="1">
        <v>5.8000000000000003E-2</v>
      </c>
      <c r="WM79" s="1">
        <f t="shared" si="3624"/>
        <v>0.05</v>
      </c>
      <c r="WN79" s="1">
        <f t="shared" si="3625"/>
        <v>1.8923611111111112</v>
      </c>
      <c r="WO79" s="1">
        <f t="shared" si="3626"/>
        <v>2.8385416666666667E-3</v>
      </c>
      <c r="WP79" s="1">
        <f t="shared" si="3627"/>
        <v>21.683650734236263</v>
      </c>
      <c r="WQ79" s="1"/>
      <c r="WR79" s="1"/>
      <c r="WS79" s="2" t="s">
        <v>11</v>
      </c>
      <c r="WT79" s="1" t="s">
        <v>68</v>
      </c>
      <c r="WU79" s="1">
        <v>87</v>
      </c>
      <c r="WV79" s="2">
        <v>14</v>
      </c>
      <c r="WW79" s="1">
        <v>7.1999999999999995E-2</v>
      </c>
      <c r="WX79" s="1">
        <f t="shared" si="3628"/>
        <v>6.4999999999999988E-2</v>
      </c>
      <c r="WY79" s="1">
        <f t="shared" si="3629"/>
        <v>2.4041811846689893</v>
      </c>
      <c r="WZ79" s="1">
        <f t="shared" si="3630"/>
        <v>3.606271777003484E-3</v>
      </c>
      <c r="XA79" s="1">
        <f t="shared" si="3631"/>
        <v>27.548349416024227</v>
      </c>
      <c r="XB79" s="1"/>
      <c r="XC79" s="1"/>
      <c r="XD79" s="2" t="s">
        <v>11</v>
      </c>
      <c r="XE79" s="1" t="s">
        <v>69</v>
      </c>
      <c r="XF79" s="1">
        <v>88</v>
      </c>
      <c r="XG79" s="2">
        <v>14</v>
      </c>
      <c r="XH79" s="1">
        <v>8.7999999999999995E-2</v>
      </c>
      <c r="XI79" s="1">
        <f t="shared" si="3632"/>
        <v>7.9000000000000001E-2</v>
      </c>
      <c r="XJ79" s="1">
        <f t="shared" si="3633"/>
        <v>2.8611111111111112</v>
      </c>
      <c r="XK79" s="1">
        <f t="shared" si="3634"/>
        <v>4.2916666666666667E-3</v>
      </c>
      <c r="XL79" s="1">
        <f t="shared" si="3635"/>
        <v>32.784088449560883</v>
      </c>
      <c r="XM79" s="1"/>
      <c r="XN79" s="1"/>
      <c r="XO79" s="2" t="s">
        <v>11</v>
      </c>
      <c r="XP79" s="1" t="s">
        <v>70</v>
      </c>
      <c r="XQ79" s="1">
        <v>91</v>
      </c>
      <c r="XR79" s="2">
        <v>14</v>
      </c>
      <c r="XS79" s="1">
        <v>0.121</v>
      </c>
      <c r="XT79" s="1">
        <f t="shared" si="3636"/>
        <v>0.11</v>
      </c>
      <c r="XU79" s="1">
        <f t="shared" si="3637"/>
        <v>3.9273356401384087</v>
      </c>
      <c r="XV79" s="1">
        <f t="shared" si="3638"/>
        <v>5.891003460207613E-3</v>
      </c>
      <c r="XW79" s="1">
        <f t="shared" si="3639"/>
        <v>45.001439649580334</v>
      </c>
      <c r="XX79" s="1"/>
      <c r="XY79" s="1"/>
      <c r="XZ79" s="2" t="s">
        <v>11</v>
      </c>
      <c r="YA79" s="1" t="s">
        <v>71</v>
      </c>
      <c r="YB79" s="1">
        <v>92</v>
      </c>
      <c r="YC79" s="2">
        <v>14</v>
      </c>
      <c r="YD79" s="1">
        <v>0.129</v>
      </c>
      <c r="YE79" s="1">
        <f t="shared" si="3640"/>
        <v>0.11800000000000001</v>
      </c>
      <c r="YF79" s="1">
        <f t="shared" si="3641"/>
        <v>4.3092783505154646</v>
      </c>
      <c r="YG79" s="1">
        <f t="shared" si="3642"/>
        <v>6.4639175257731971E-3</v>
      </c>
      <c r="YH79" s="1">
        <f t="shared" si="3643"/>
        <v>49.377936441696754</v>
      </c>
      <c r="YI79" s="1"/>
      <c r="YJ79" s="1"/>
      <c r="YK79" s="2" t="s">
        <v>11</v>
      </c>
      <c r="YL79" s="1" t="s">
        <v>72</v>
      </c>
      <c r="YM79" s="1">
        <v>93</v>
      </c>
      <c r="YN79" s="2">
        <v>14</v>
      </c>
      <c r="YO79" s="1">
        <v>0.13400000000000001</v>
      </c>
      <c r="YP79" s="1">
        <f t="shared" si="3644"/>
        <v>0.12300000000000001</v>
      </c>
      <c r="YQ79" s="1">
        <f t="shared" si="3645"/>
        <v>4.4300341296928325</v>
      </c>
      <c r="YR79" s="1">
        <f t="shared" si="3646"/>
        <v>6.6450511945392492E-3</v>
      </c>
      <c r="YS79" s="1">
        <f t="shared" si="3647"/>
        <v>50.761618511914939</v>
      </c>
      <c r="YT79" s="1"/>
      <c r="YU79" s="1"/>
      <c r="YV79" s="2" t="s">
        <v>11</v>
      </c>
      <c r="YW79" s="1" t="s">
        <v>73</v>
      </c>
      <c r="YX79" s="1">
        <v>94</v>
      </c>
      <c r="YY79" s="2">
        <v>14</v>
      </c>
      <c r="YZ79" s="1">
        <v>0.13900000000000001</v>
      </c>
      <c r="ZA79" s="1">
        <f t="shared" si="3648"/>
        <v>0.126</v>
      </c>
      <c r="ZB79" s="1">
        <f t="shared" si="3649"/>
        <v>4.4829931972789119</v>
      </c>
      <c r="ZC79" s="1">
        <f t="shared" si="3650"/>
        <v>6.7244897959183678E-3</v>
      </c>
      <c r="ZD79" s="1">
        <f t="shared" si="3651"/>
        <v>51.368450853799779</v>
      </c>
      <c r="ZE79" s="1"/>
      <c r="ZF79" s="1"/>
      <c r="ZG79" s="2" t="s">
        <v>11</v>
      </c>
      <c r="ZH79" s="1" t="s">
        <v>74</v>
      </c>
      <c r="ZI79" s="1">
        <v>95</v>
      </c>
      <c r="ZJ79" s="2">
        <v>14</v>
      </c>
      <c r="ZK79" s="1">
        <v>0.14699999999999999</v>
      </c>
      <c r="ZL79" s="1">
        <f t="shared" si="3652"/>
        <v>0.13399999999999998</v>
      </c>
      <c r="ZM79" s="1">
        <f t="shared" si="3653"/>
        <v>4.7755102040816322</v>
      </c>
      <c r="ZN79" s="1">
        <f t="shared" si="3654"/>
        <v>7.1632653061224488E-3</v>
      </c>
      <c r="ZO79" s="1">
        <f t="shared" si="3655"/>
        <v>54.720261759282913</v>
      </c>
      <c r="ZP79" s="1"/>
      <c r="ZQ79" s="1"/>
      <c r="ZR79" s="2" t="s">
        <v>11</v>
      </c>
      <c r="ZS79" s="1" t="s">
        <v>75</v>
      </c>
      <c r="ZT79" s="1">
        <v>99</v>
      </c>
      <c r="ZU79" s="2">
        <v>14</v>
      </c>
      <c r="ZV79" s="1">
        <v>0.17599999999999999</v>
      </c>
      <c r="ZW79" s="1">
        <f t="shared" si="3656"/>
        <v>0.16099999999999998</v>
      </c>
      <c r="ZX79" s="1">
        <f t="shared" si="3657"/>
        <v>5.5821917808219172</v>
      </c>
      <c r="ZY79" s="1">
        <f t="shared" si="3658"/>
        <v>8.3732876712328767E-3</v>
      </c>
      <c r="ZZ79" s="1">
        <f t="shared" si="3659"/>
        <v>63.96363579665622</v>
      </c>
      <c r="AAA79" s="1"/>
      <c r="AAB79" s="1"/>
      <c r="AAC79" s="2" t="s">
        <v>11</v>
      </c>
      <c r="AAD79" s="1" t="s">
        <v>76</v>
      </c>
      <c r="AAE79" s="1">
        <v>100</v>
      </c>
      <c r="AAF79" s="2">
        <v>14</v>
      </c>
      <c r="AAG79" s="1">
        <v>3.3000000000000002E-2</v>
      </c>
      <c r="AAH79" s="1">
        <f t="shared" si="3660"/>
        <v>3.1E-2</v>
      </c>
      <c r="AAI79" s="1">
        <f t="shared" si="3661"/>
        <v>1.9689655172413791</v>
      </c>
      <c r="AAJ79" s="1">
        <f t="shared" si="3662"/>
        <v>2.9534482758620689E-3</v>
      </c>
      <c r="AAK79" s="1">
        <f t="shared" si="3663"/>
        <v>22.561423574461784</v>
      </c>
      <c r="AAL79" s="1"/>
      <c r="AAM79" s="1"/>
      <c r="AAN79" s="2" t="s">
        <v>11</v>
      </c>
      <c r="AAO79" s="1" t="s">
        <v>77</v>
      </c>
      <c r="AAP79" s="1">
        <v>101</v>
      </c>
      <c r="AAQ79" s="2">
        <v>14</v>
      </c>
      <c r="AAR79" s="1">
        <v>5.8000000000000003E-2</v>
      </c>
      <c r="AAS79" s="1">
        <f t="shared" si="3664"/>
        <v>5.1000000000000004E-2</v>
      </c>
      <c r="AAT79" s="1">
        <f t="shared" si="3665"/>
        <v>2.4636678200692042</v>
      </c>
      <c r="AAU79" s="1">
        <f t="shared" si="3666"/>
        <v>3.6955017301038063E-3</v>
      </c>
      <c r="AAV79" s="1">
        <f t="shared" si="3667"/>
        <v>28.22997800044158</v>
      </c>
      <c r="AAW79" s="1"/>
      <c r="AAX79" s="1"/>
      <c r="AAY79" s="2" t="s">
        <v>11</v>
      </c>
      <c r="AAZ79" s="1" t="s">
        <v>78</v>
      </c>
      <c r="ABA79" s="1">
        <v>102</v>
      </c>
      <c r="ABB79" s="2">
        <v>14</v>
      </c>
      <c r="ABC79" s="1">
        <v>6.9000000000000006E-2</v>
      </c>
      <c r="ABD79" s="1">
        <f t="shared" si="3668"/>
        <v>6.2000000000000006E-2</v>
      </c>
      <c r="ABE79" s="1">
        <f t="shared" si="3669"/>
        <v>2.8896551724137933</v>
      </c>
      <c r="ABF79" s="1">
        <f t="shared" si="3670"/>
        <v>4.3344827586206903E-3</v>
      </c>
      <c r="ABG79" s="1">
        <f t="shared" si="3671"/>
        <v>33.111161042730259</v>
      </c>
      <c r="ABH79" s="1"/>
      <c r="ABI79" s="1"/>
      <c r="ABJ79" s="2" t="s">
        <v>11</v>
      </c>
      <c r="ABK79" s="1" t="s">
        <v>79</v>
      </c>
      <c r="ABL79" s="1">
        <v>112</v>
      </c>
      <c r="ABM79" s="2">
        <v>14</v>
      </c>
      <c r="ABN79" s="1">
        <v>0.13200000000000001</v>
      </c>
      <c r="ABO79" s="1">
        <f t="shared" si="4251"/>
        <v>0.115</v>
      </c>
      <c r="ABP79" s="1">
        <f t="shared" si="3672"/>
        <v>4.7619047619047628</v>
      </c>
      <c r="ABQ79" s="1">
        <f t="shared" si="3673"/>
        <v>7.1428571428571444E-3</v>
      </c>
      <c r="ABR79" s="1">
        <f t="shared" si="3674"/>
        <v>54.564363577632548</v>
      </c>
      <c r="ABS79" s="1"/>
      <c r="ABT79" s="1"/>
      <c r="ABU79" s="2" t="s">
        <v>11</v>
      </c>
      <c r="ABV79" s="1" t="s">
        <v>80</v>
      </c>
      <c r="ABW79" s="1">
        <v>113</v>
      </c>
      <c r="ABX79" s="2">
        <v>14</v>
      </c>
      <c r="ABY79" s="1">
        <v>4.5999999999999999E-2</v>
      </c>
      <c r="ABZ79" s="1">
        <f t="shared" si="3675"/>
        <v>3.3000000000000002E-2</v>
      </c>
      <c r="ACA79" s="1">
        <f t="shared" si="3676"/>
        <v>0.8392857142857143</v>
      </c>
      <c r="ACB79" s="1">
        <f t="shared" si="3677"/>
        <v>1.2589285714285714E-3</v>
      </c>
      <c r="ACC79" s="1">
        <f t="shared" si="3678"/>
        <v>9.6169690805577339</v>
      </c>
      <c r="ACD79" s="1"/>
      <c r="ACE79" s="1"/>
      <c r="ACF79" s="2" t="s">
        <v>11</v>
      </c>
      <c r="ACG79" s="1" t="s">
        <v>81</v>
      </c>
      <c r="ACH79" s="1">
        <v>114</v>
      </c>
      <c r="ACI79" s="2">
        <v>14</v>
      </c>
      <c r="ACJ79" s="1">
        <v>6.4000000000000001E-2</v>
      </c>
      <c r="ACK79" s="1">
        <f t="shared" si="3679"/>
        <v>0.05</v>
      </c>
      <c r="ACL79" s="1">
        <f t="shared" si="3680"/>
        <v>1.3727598566308243</v>
      </c>
      <c r="ACM79" s="1">
        <f t="shared" si="3681"/>
        <v>2.0591397849462367E-3</v>
      </c>
      <c r="ACN79" s="1">
        <f t="shared" si="3682"/>
        <v>15.729791263616434</v>
      </c>
      <c r="ACO79" s="1"/>
      <c r="ACP79" s="1"/>
      <c r="ACQ79" s="2" t="s">
        <v>11</v>
      </c>
      <c r="ACR79" s="1" t="s">
        <v>82</v>
      </c>
      <c r="ACS79" s="1">
        <v>115</v>
      </c>
      <c r="ACT79" s="2">
        <v>14</v>
      </c>
      <c r="ACU79" s="1">
        <v>7.1999999999999995E-2</v>
      </c>
      <c r="ACV79" s="1">
        <f t="shared" si="3683"/>
        <v>5.7999999999999996E-2</v>
      </c>
      <c r="ACW79" s="1">
        <f t="shared" si="3684"/>
        <v>1.6975088967971528</v>
      </c>
      <c r="ACX79" s="1">
        <f t="shared" si="3685"/>
        <v>2.5462633451957292E-3</v>
      </c>
      <c r="ACY79" s="1">
        <f t="shared" si="3686"/>
        <v>19.450933450432206</v>
      </c>
      <c r="ACZ79" s="1"/>
      <c r="ADA79" s="1"/>
      <c r="ADB79" s="2" t="s">
        <v>11</v>
      </c>
      <c r="ADC79" s="1" t="s">
        <v>83</v>
      </c>
      <c r="ADD79" s="1">
        <v>116</v>
      </c>
      <c r="ADE79" s="2">
        <v>14</v>
      </c>
      <c r="ADF79" s="1">
        <v>8.7999999999999995E-2</v>
      </c>
      <c r="ADG79" s="1">
        <f t="shared" si="3687"/>
        <v>7.1999999999999995E-2</v>
      </c>
      <c r="ADH79" s="1">
        <f t="shared" si="3688"/>
        <v>2.1957295373665477</v>
      </c>
      <c r="ADI79" s="1">
        <f t="shared" si="3689"/>
        <v>3.2935943060498217E-3</v>
      </c>
      <c r="ADJ79" s="1">
        <f t="shared" si="3690"/>
        <v>25.159802806953191</v>
      </c>
      <c r="ADK79" s="1"/>
      <c r="ADL79" s="1"/>
      <c r="ADM79" s="2" t="s">
        <v>11</v>
      </c>
      <c r="ADN79" s="1" t="s">
        <v>84</v>
      </c>
      <c r="ADO79" s="1">
        <v>119</v>
      </c>
      <c r="ADP79" s="2">
        <v>14</v>
      </c>
      <c r="ADQ79" s="1">
        <v>0.108</v>
      </c>
      <c r="ADR79" s="1">
        <f t="shared" si="3691"/>
        <v>9.0999999999999998E-2</v>
      </c>
      <c r="ADS79" s="1">
        <f t="shared" si="3692"/>
        <v>2.3669064748201438</v>
      </c>
      <c r="ADT79" s="1">
        <f t="shared" si="3693"/>
        <v>3.5503597122302157E-3</v>
      </c>
      <c r="ADU79" s="1">
        <f t="shared" si="3694"/>
        <v>27.121236543731161</v>
      </c>
      <c r="ADV79" s="1"/>
      <c r="ADW79" s="1"/>
      <c r="ADX79" s="2" t="s">
        <v>11</v>
      </c>
      <c r="ADY79" s="1" t="s">
        <v>85</v>
      </c>
      <c r="ADZ79" s="1">
        <v>120</v>
      </c>
      <c r="AEA79" s="2">
        <v>14</v>
      </c>
      <c r="AEB79" s="1">
        <v>0.111</v>
      </c>
      <c r="AEC79" s="1">
        <f t="shared" si="3695"/>
        <v>9.4E-2</v>
      </c>
      <c r="AED79" s="1">
        <f t="shared" si="3696"/>
        <v>2.4460431654676262</v>
      </c>
      <c r="AEE79" s="1">
        <f t="shared" si="3697"/>
        <v>3.6690647482014393E-3</v>
      </c>
      <c r="AEF79" s="1">
        <f t="shared" si="3698"/>
        <v>28.028025607503334</v>
      </c>
      <c r="AEG79" s="1"/>
      <c r="AEH79" s="1"/>
      <c r="AEI79" s="2" t="s">
        <v>11</v>
      </c>
      <c r="AEJ79" s="1" t="s">
        <v>86</v>
      </c>
      <c r="AEK79" s="1">
        <v>121</v>
      </c>
      <c r="AEL79" s="2">
        <v>14</v>
      </c>
      <c r="AEM79" s="1">
        <v>0.12</v>
      </c>
      <c r="AEN79" s="1">
        <f t="shared" si="3699"/>
        <v>0.10199999999999999</v>
      </c>
      <c r="AEO79" s="1">
        <f t="shared" si="3700"/>
        <v>2.7733812949640289</v>
      </c>
      <c r="AEP79" s="1">
        <f t="shared" si="3701"/>
        <v>4.1600719424460435E-3</v>
      </c>
      <c r="AEQ79" s="1">
        <f t="shared" si="3702"/>
        <v>31.778834916742749</v>
      </c>
      <c r="AER79" s="1"/>
      <c r="AES79" s="1"/>
      <c r="AET79" s="2" t="s">
        <v>11</v>
      </c>
      <c r="AEU79" s="1" t="s">
        <v>87</v>
      </c>
      <c r="AEV79" s="1">
        <v>122</v>
      </c>
      <c r="AEW79" s="2">
        <v>14</v>
      </c>
      <c r="AEX79" s="1">
        <v>0.128</v>
      </c>
      <c r="AEY79" s="1">
        <f t="shared" si="3703"/>
        <v>0.111</v>
      </c>
      <c r="AEZ79" s="1">
        <f t="shared" si="3704"/>
        <v>3.0467625899280577</v>
      </c>
      <c r="AFA79" s="1">
        <f t="shared" si="3705"/>
        <v>4.5701438848920863E-3</v>
      </c>
      <c r="AFB79" s="1">
        <f t="shared" si="3706"/>
        <v>34.911378955228415</v>
      </c>
      <c r="AFC79" s="1"/>
      <c r="AFD79" s="1"/>
      <c r="AFE79" s="2" t="s">
        <v>11</v>
      </c>
      <c r="AFF79" s="1" t="s">
        <v>88</v>
      </c>
      <c r="AFG79" s="1">
        <v>123</v>
      </c>
      <c r="AFH79" s="2">
        <v>14</v>
      </c>
      <c r="AFI79" s="1">
        <v>0.13</v>
      </c>
      <c r="AFJ79" s="1">
        <f t="shared" si="3707"/>
        <v>0.113</v>
      </c>
      <c r="AFK79" s="1">
        <f t="shared" si="3708"/>
        <v>3.1151079136690654</v>
      </c>
      <c r="AFL79" s="1">
        <f t="shared" si="3709"/>
        <v>4.6726618705035979E-3</v>
      </c>
      <c r="AFM79" s="1">
        <f t="shared" si="3710"/>
        <v>35.694514964849837</v>
      </c>
      <c r="AFN79" s="1"/>
      <c r="AFO79" s="1"/>
      <c r="AFP79" s="2" t="s">
        <v>11</v>
      </c>
      <c r="AFQ79" s="1" t="s">
        <v>89</v>
      </c>
      <c r="AFR79" s="1">
        <v>126</v>
      </c>
      <c r="AFS79" s="2">
        <v>14</v>
      </c>
      <c r="AFT79" s="1">
        <v>0.14599999999999999</v>
      </c>
      <c r="AFU79" s="1">
        <f t="shared" si="3711"/>
        <v>0.128</v>
      </c>
      <c r="AFV79" s="1">
        <f t="shared" si="3712"/>
        <v>3.7935943060498221</v>
      </c>
      <c r="AFW79" s="1">
        <f t="shared" si="3713"/>
        <v>5.6903914590747335E-3</v>
      </c>
      <c r="AFX79" s="1">
        <f t="shared" si="3714"/>
        <v>43.468962386081209</v>
      </c>
      <c r="AFY79" s="1"/>
      <c r="AFZ79" s="1"/>
      <c r="AGA79" s="2" t="s">
        <v>11</v>
      </c>
      <c r="AGB79" s="1" t="s">
        <v>90</v>
      </c>
      <c r="AGC79" s="1">
        <v>127</v>
      </c>
      <c r="AGD79" s="2">
        <v>14</v>
      </c>
      <c r="AGE79" s="1">
        <v>4.2999999999999997E-2</v>
      </c>
      <c r="AGF79" s="1">
        <f t="shared" si="3715"/>
        <v>2.7999999999999997E-2</v>
      </c>
      <c r="AGG79" s="1">
        <f t="shared" si="3716"/>
        <v>1.1818181818181817</v>
      </c>
      <c r="AGH79" s="1">
        <f t="shared" si="3717"/>
        <v>1.7727272727272726E-3</v>
      </c>
      <c r="AGI79" s="1">
        <f t="shared" si="3718"/>
        <v>13.54188296063062</v>
      </c>
      <c r="AGJ79" s="1"/>
      <c r="AGK79" s="1"/>
      <c r="AGL79" s="2" t="s">
        <v>11</v>
      </c>
      <c r="AGM79" s="1" t="s">
        <v>91</v>
      </c>
      <c r="AGN79" s="1">
        <v>128</v>
      </c>
      <c r="AGO79" s="2">
        <v>14</v>
      </c>
      <c r="AGP79" s="1">
        <v>5.7000000000000002E-2</v>
      </c>
      <c r="AGQ79" s="1">
        <f t="shared" si="3719"/>
        <v>4.2000000000000003E-2</v>
      </c>
      <c r="AGR79" s="1">
        <f t="shared" si="3720"/>
        <v>1.68561872909699</v>
      </c>
      <c r="AGS79" s="1">
        <f t="shared" si="3721"/>
        <v>2.5284280936454851E-3</v>
      </c>
      <c r="AGT79" s="1">
        <f t="shared" si="3722"/>
        <v>19.314689769420159</v>
      </c>
      <c r="AGU79" s="1"/>
      <c r="AGV79" s="1"/>
      <c r="AGW79" s="2" t="s">
        <v>11</v>
      </c>
      <c r="AGX79" s="1" t="s">
        <v>92</v>
      </c>
      <c r="AGY79" s="1">
        <v>129</v>
      </c>
      <c r="AGZ79" s="2">
        <v>14</v>
      </c>
      <c r="AHA79" s="1">
        <v>6.5000000000000002E-2</v>
      </c>
      <c r="AHB79" s="1">
        <f t="shared" si="3723"/>
        <v>5.1000000000000004E-2</v>
      </c>
      <c r="AHC79" s="1">
        <f t="shared" si="3724"/>
        <v>2.073089700996678</v>
      </c>
      <c r="AHD79" s="1">
        <f t="shared" si="3725"/>
        <v>3.1096345514950172E-3</v>
      </c>
      <c r="AHE79" s="1">
        <f t="shared" si="3726"/>
        <v>23.754532236587934</v>
      </c>
      <c r="AHF79" s="1"/>
      <c r="AHG79" s="1"/>
      <c r="AHH79" s="2" t="s">
        <v>11</v>
      </c>
      <c r="AHI79" s="1" t="s">
        <v>93</v>
      </c>
      <c r="AHJ79" s="1">
        <v>130</v>
      </c>
      <c r="AHK79" s="2">
        <v>14</v>
      </c>
      <c r="AHL79" s="1">
        <v>7.1999999999999995E-2</v>
      </c>
      <c r="AHM79" s="1">
        <f t="shared" si="3727"/>
        <v>5.7999999999999996E-2</v>
      </c>
      <c r="AHN79" s="1">
        <f t="shared" si="3728"/>
        <v>2.3043478260869561</v>
      </c>
      <c r="AHO79" s="1">
        <f t="shared" si="3729"/>
        <v>3.4565217391304341E-3</v>
      </c>
      <c r="AHP79" s="1">
        <f t="shared" si="3730"/>
        <v>26.404407244306523</v>
      </c>
      <c r="AHQ79" s="1"/>
      <c r="AHR79" s="1"/>
      <c r="AHS79" s="2" t="s">
        <v>11</v>
      </c>
      <c r="AHT79" s="1" t="s">
        <v>94</v>
      </c>
      <c r="AHU79" s="1">
        <v>133</v>
      </c>
      <c r="AHV79" s="2">
        <v>14</v>
      </c>
      <c r="AHW79" s="1">
        <v>9.6000000000000002E-2</v>
      </c>
      <c r="AHX79" s="1">
        <f t="shared" si="3731"/>
        <v>0.08</v>
      </c>
      <c r="AHY79" s="1">
        <f t="shared" si="3732"/>
        <v>3.0531561461794023</v>
      </c>
      <c r="AHZ79" s="1">
        <f t="shared" si="3733"/>
        <v>4.579734219269104E-3</v>
      </c>
      <c r="AIA79" s="1">
        <f t="shared" si="3734"/>
        <v>34.984639624077424</v>
      </c>
      <c r="AIB79" s="1"/>
      <c r="AIC79" s="1"/>
      <c r="AID79" s="2" t="s">
        <v>11</v>
      </c>
      <c r="AIE79" s="1" t="s">
        <v>95</v>
      </c>
      <c r="AIF79" s="1">
        <v>134</v>
      </c>
      <c r="AIG79" s="2">
        <v>14</v>
      </c>
      <c r="AIH79" s="1">
        <v>0.10199999999999999</v>
      </c>
      <c r="AII79" s="1">
        <f t="shared" si="3735"/>
        <v>8.4999999999999992E-2</v>
      </c>
      <c r="AIJ79" s="1">
        <f t="shared" si="3736"/>
        <v>3.2059800664451825</v>
      </c>
      <c r="AIK79" s="1">
        <f t="shared" si="3737"/>
        <v>4.8089700996677741E-3</v>
      </c>
      <c r="AIL79" s="1">
        <f t="shared" si="3738"/>
        <v>36.735775013313066</v>
      </c>
      <c r="AIM79" s="1"/>
      <c r="AIN79" s="1"/>
      <c r="AIO79" s="2" t="s">
        <v>11</v>
      </c>
      <c r="AIP79" s="1" t="s">
        <v>96</v>
      </c>
      <c r="AIQ79" s="1">
        <v>135</v>
      </c>
      <c r="AIR79" s="2">
        <v>14</v>
      </c>
      <c r="AIS79" s="1">
        <v>0.10299999999999999</v>
      </c>
      <c r="AIT79" s="1">
        <f t="shared" si="3739"/>
        <v>8.8999999999999996E-2</v>
      </c>
      <c r="AIU79" s="1">
        <f t="shared" si="3740"/>
        <v>3.3807947019867548</v>
      </c>
      <c r="AIV79" s="1">
        <f t="shared" si="3741"/>
        <v>5.071192052980132E-3</v>
      </c>
      <c r="AIW79" s="1">
        <f t="shared" si="3742"/>
        <v>38.738891373113212</v>
      </c>
      <c r="AIX79" s="1"/>
      <c r="AIY79" s="1"/>
      <c r="AIZ79" s="2" t="s">
        <v>11</v>
      </c>
      <c r="AJA79" s="1" t="s">
        <v>97</v>
      </c>
      <c r="AJB79" s="1">
        <v>136</v>
      </c>
      <c r="AJC79" s="2">
        <v>14</v>
      </c>
      <c r="AJD79" s="1">
        <v>0.105</v>
      </c>
      <c r="AJE79" s="1">
        <f t="shared" si="3743"/>
        <v>8.8999999999999996E-2</v>
      </c>
      <c r="AJF79" s="1">
        <f t="shared" si="3744"/>
        <v>3.370860927152318</v>
      </c>
      <c r="AJG79" s="1">
        <f t="shared" si="3745"/>
        <v>5.0562913907284774E-3</v>
      </c>
      <c r="AJH79" s="1">
        <f t="shared" si="3746"/>
        <v>38.625065051742666</v>
      </c>
      <c r="AJI79" s="1"/>
      <c r="AJJ79" s="1"/>
      <c r="AJK79" s="2" t="s">
        <v>11</v>
      </c>
      <c r="AJL79" s="1" t="s">
        <v>98</v>
      </c>
      <c r="AJM79" s="1">
        <v>140</v>
      </c>
      <c r="AJN79" s="2">
        <v>14</v>
      </c>
      <c r="AJO79" s="1">
        <v>0.11700000000000001</v>
      </c>
      <c r="AJP79" s="1">
        <f t="shared" si="3747"/>
        <v>0.10100000000000001</v>
      </c>
      <c r="AJQ79" s="1">
        <f t="shared" si="3748"/>
        <v>3.8235294117647061</v>
      </c>
      <c r="AJR79" s="1">
        <f t="shared" si="3749"/>
        <v>5.7352941176470589E-3</v>
      </c>
      <c r="AJS79" s="1">
        <f t="shared" si="3750"/>
        <v>43.81197428439318</v>
      </c>
      <c r="AJT79" s="1"/>
      <c r="AJU79" s="1"/>
      <c r="AJV79" s="2" t="s">
        <v>11</v>
      </c>
      <c r="AJW79" s="1" t="s">
        <v>99</v>
      </c>
      <c r="AJX79" s="1">
        <v>141</v>
      </c>
      <c r="AJY79" s="2">
        <v>14</v>
      </c>
      <c r="AJZ79" s="1">
        <v>4.1000000000000002E-2</v>
      </c>
      <c r="AKA79" s="1">
        <f t="shared" si="3751"/>
        <v>2.1000000000000001E-2</v>
      </c>
      <c r="AKB79" s="1">
        <f t="shared" si="3752"/>
        <v>0.8542372881355933</v>
      </c>
      <c r="AKC79" s="1">
        <f t="shared" si="3753"/>
        <v>1.2813559322033899E-3</v>
      </c>
      <c r="AKD79" s="1">
        <f t="shared" si="3754"/>
        <v>9.7882919339942838</v>
      </c>
      <c r="AKE79" s="1"/>
      <c r="AKF79" s="1"/>
      <c r="AKG79" s="2" t="s">
        <v>11</v>
      </c>
      <c r="AKH79" s="1" t="s">
        <v>100</v>
      </c>
      <c r="AKI79" s="1">
        <v>143</v>
      </c>
      <c r="AKJ79" s="2">
        <v>14</v>
      </c>
      <c r="AKK79" s="1">
        <v>6.2E-2</v>
      </c>
      <c r="AKL79" s="1">
        <f t="shared" si="3755"/>
        <v>0.04</v>
      </c>
      <c r="AKM79" s="1">
        <f t="shared" si="3756"/>
        <v>1.4881355932203391</v>
      </c>
      <c r="AKN79" s="1">
        <f t="shared" si="3757"/>
        <v>2.2322033898305085E-3</v>
      </c>
      <c r="AKO79" s="1">
        <f t="shared" si="3758"/>
        <v>17.051826027870995</v>
      </c>
      <c r="AKP79" s="1"/>
      <c r="AKQ79" s="1"/>
      <c r="AKR79" s="2" t="s">
        <v>11</v>
      </c>
      <c r="AKS79" s="1" t="s">
        <v>101</v>
      </c>
      <c r="AKT79" s="1">
        <v>144</v>
      </c>
      <c r="AKU79" s="2">
        <v>14</v>
      </c>
      <c r="AKV79" s="1">
        <v>7.0000000000000007E-2</v>
      </c>
      <c r="AKW79" s="1">
        <f t="shared" si="3759"/>
        <v>4.7000000000000007E-2</v>
      </c>
      <c r="AKX79" s="1">
        <f t="shared" si="3760"/>
        <v>1.6949152542372885</v>
      </c>
      <c r="AKY79" s="1">
        <f t="shared" si="3761"/>
        <v>2.5423728813559329E-3</v>
      </c>
      <c r="AKZ79" s="1">
        <f t="shared" si="3762"/>
        <v>19.421214154750569</v>
      </c>
      <c r="ALA79" s="1"/>
      <c r="ALB79" s="1"/>
      <c r="ALC79" s="2" t="s">
        <v>11</v>
      </c>
      <c r="ALD79" s="1" t="s">
        <v>102</v>
      </c>
      <c r="ALE79" s="1">
        <v>147</v>
      </c>
      <c r="ALF79" s="2">
        <v>14</v>
      </c>
      <c r="ALG79" s="1">
        <v>8.5000000000000006E-2</v>
      </c>
      <c r="ALH79" s="1">
        <f t="shared" si="3763"/>
        <v>5.9000000000000011E-2</v>
      </c>
      <c r="ALI79" s="1">
        <f t="shared" si="3764"/>
        <v>2.1050847457627122</v>
      </c>
      <c r="ALJ79" s="1">
        <f t="shared" si="3765"/>
        <v>3.1576271186440682E-3</v>
      </c>
      <c r="ALK79" s="1">
        <f t="shared" si="3766"/>
        <v>24.121147980200202</v>
      </c>
      <c r="ALL79" s="1"/>
      <c r="ALM79" s="1"/>
      <c r="ALN79" s="2" t="s">
        <v>11</v>
      </c>
      <c r="ALO79" s="1" t="s">
        <v>103</v>
      </c>
      <c r="ALP79" s="1">
        <v>148</v>
      </c>
      <c r="ALQ79" s="2">
        <v>14</v>
      </c>
      <c r="ALR79" s="1">
        <v>8.7999999999999995E-2</v>
      </c>
      <c r="ALS79" s="1">
        <f t="shared" si="3767"/>
        <v>6.3E-2</v>
      </c>
      <c r="ALT79" s="1">
        <f t="shared" si="3768"/>
        <v>2.1496598639455784</v>
      </c>
      <c r="ALU79" s="1">
        <f t="shared" si="3769"/>
        <v>3.2244897959183678E-3</v>
      </c>
      <c r="ALV79" s="1">
        <f t="shared" si="3770"/>
        <v>24.631912700759834</v>
      </c>
      <c r="ALW79" s="1"/>
      <c r="ALX79" s="1"/>
      <c r="ALY79" s="2" t="s">
        <v>11</v>
      </c>
      <c r="ALZ79" s="1" t="s">
        <v>104</v>
      </c>
      <c r="AMA79" s="1">
        <v>149</v>
      </c>
      <c r="AMB79" s="2">
        <v>14</v>
      </c>
      <c r="AMC79" s="1">
        <v>8.5999999999999993E-2</v>
      </c>
      <c r="AMD79" s="1">
        <f t="shared" si="3771"/>
        <v>6.5999999999999989E-2</v>
      </c>
      <c r="AME79" s="1">
        <f t="shared" si="3772"/>
        <v>2.3390410958904106</v>
      </c>
      <c r="AMF79" s="1">
        <f t="shared" si="3773"/>
        <v>3.5085616438356162E-3</v>
      </c>
      <c r="AMG79" s="1">
        <f t="shared" si="3774"/>
        <v>26.801940643629568</v>
      </c>
      <c r="AMH79" s="1"/>
      <c r="AMI79" s="1"/>
      <c r="AMJ79" s="2" t="s">
        <v>11</v>
      </c>
      <c r="AMK79" s="1" t="s">
        <v>105</v>
      </c>
      <c r="AML79" s="1">
        <v>150</v>
      </c>
      <c r="AMM79" s="2">
        <v>14</v>
      </c>
      <c r="AMN79" s="1">
        <v>0.09</v>
      </c>
      <c r="AMO79" s="1">
        <f t="shared" si="3775"/>
        <v>7.0999999999999994E-2</v>
      </c>
      <c r="AMP79" s="1">
        <f t="shared" si="3776"/>
        <v>2.404109589041096</v>
      </c>
      <c r="AMQ79" s="1">
        <f t="shared" si="3777"/>
        <v>3.6061643835616441E-3</v>
      </c>
      <c r="AMR79" s="1">
        <f t="shared" si="3778"/>
        <v>27.547529036351332</v>
      </c>
      <c r="AMS79" s="1"/>
      <c r="AMT79" s="1"/>
      <c r="AMU79" s="2" t="s">
        <v>11</v>
      </c>
      <c r="AMV79" s="1" t="s">
        <v>106</v>
      </c>
      <c r="AMW79" s="1">
        <v>151</v>
      </c>
      <c r="AMX79" s="2">
        <v>14</v>
      </c>
      <c r="AMY79" s="1">
        <v>9.9000000000000005E-2</v>
      </c>
      <c r="AMZ79" s="1">
        <f t="shared" si="3779"/>
        <v>7.9000000000000001E-2</v>
      </c>
      <c r="ANA79" s="1">
        <f t="shared" si="3780"/>
        <v>2.6301369863013702</v>
      </c>
      <c r="ANB79" s="1">
        <f t="shared" si="3781"/>
        <v>3.9452054794520556E-3</v>
      </c>
      <c r="ANC79" s="1">
        <f t="shared" si="3782"/>
        <v>30.137467663700605</v>
      </c>
      <c r="AND79" s="1"/>
      <c r="ANE79" s="1"/>
      <c r="ANF79" s="2" t="s">
        <v>11</v>
      </c>
      <c r="ANG79" s="1" t="s">
        <v>107</v>
      </c>
      <c r="ANH79" s="1">
        <v>154</v>
      </c>
      <c r="ANI79" s="2">
        <v>14</v>
      </c>
      <c r="ANJ79" s="1">
        <v>0.107</v>
      </c>
      <c r="ANK79" s="1">
        <f t="shared" si="3783"/>
        <v>8.7999999999999995E-2</v>
      </c>
      <c r="ANL79" s="1">
        <f t="shared" si="3784"/>
        <v>2.9344827586206894</v>
      </c>
      <c r="ANM79" s="1">
        <f t="shared" si="3785"/>
        <v>4.4017241379310339E-3</v>
      </c>
      <c r="ANN79" s="1">
        <f t="shared" si="3786"/>
        <v>33.62481867227141</v>
      </c>
      <c r="ANO79" s="1"/>
      <c r="ANP79" s="1"/>
      <c r="ANQ79" s="2" t="s">
        <v>11</v>
      </c>
      <c r="ANR79" s="1" t="s">
        <v>108</v>
      </c>
      <c r="ANS79" s="1">
        <v>155</v>
      </c>
      <c r="ANT79" s="2">
        <v>14</v>
      </c>
      <c r="ANU79" s="1">
        <v>5.2999999999999999E-2</v>
      </c>
      <c r="ANV79" s="1">
        <f t="shared" si="3787"/>
        <v>3.3000000000000002E-2</v>
      </c>
      <c r="ANW79" s="1">
        <f t="shared" si="4254"/>
        <v>0.87713310580204784</v>
      </c>
      <c r="ANX79" s="1">
        <f t="shared" si="3788"/>
        <v>1.3156996587030717E-3</v>
      </c>
      <c r="ANY79" s="1">
        <f t="shared" si="3789"/>
        <v>10.050644035101802</v>
      </c>
      <c r="ANZ79" s="1"/>
      <c r="AOA79" s="1"/>
      <c r="AOB79" s="2" t="s">
        <v>11</v>
      </c>
      <c r="AOC79" s="1" t="s">
        <v>109</v>
      </c>
      <c r="AOD79" s="1">
        <v>156</v>
      </c>
      <c r="AOE79" s="2">
        <v>14</v>
      </c>
      <c r="AOF79" s="1">
        <v>6.3E-2</v>
      </c>
      <c r="AOG79" s="1">
        <f t="shared" si="3790"/>
        <v>4.1999999999999996E-2</v>
      </c>
      <c r="AOH79" s="1">
        <f t="shared" si="3791"/>
        <v>1.2203389830508475</v>
      </c>
      <c r="AOI79" s="1">
        <f t="shared" si="3792"/>
        <v>1.8305084745762713E-3</v>
      </c>
      <c r="AOJ79" s="1">
        <f t="shared" si="3793"/>
        <v>13.983274191420406</v>
      </c>
      <c r="AOK79" s="1"/>
      <c r="AOL79" s="1"/>
      <c r="AOM79" s="2" t="s">
        <v>11</v>
      </c>
      <c r="AON79" s="1" t="s">
        <v>110</v>
      </c>
      <c r="AOO79" s="1">
        <v>157</v>
      </c>
      <c r="AOP79" s="2">
        <v>14</v>
      </c>
      <c r="AOQ79" s="1">
        <v>6.4000000000000001E-2</v>
      </c>
      <c r="AOR79" s="1">
        <f t="shared" si="3794"/>
        <v>0.05</v>
      </c>
      <c r="AOS79" s="1">
        <f t="shared" si="3795"/>
        <v>1.6587030716723552</v>
      </c>
      <c r="AOT79" s="1">
        <f t="shared" si="3796"/>
        <v>2.488054607508533E-3</v>
      </c>
      <c r="AOU79" s="1">
        <f t="shared" si="3797"/>
        <v>19.006276268713918</v>
      </c>
      <c r="AOV79" s="1"/>
      <c r="AOW79" s="1"/>
      <c r="AOX79" s="2" t="s">
        <v>11</v>
      </c>
      <c r="AOY79" s="1" t="s">
        <v>111</v>
      </c>
      <c r="AOZ79" s="1">
        <v>158</v>
      </c>
      <c r="APA79" s="2">
        <v>14</v>
      </c>
      <c r="APB79" s="1">
        <v>7.9000000000000001E-2</v>
      </c>
      <c r="APC79" s="1">
        <f t="shared" si="3798"/>
        <v>5.8999999999999997E-2</v>
      </c>
      <c r="APD79" s="1">
        <f t="shared" si="3799"/>
        <v>1.7123287671232874</v>
      </c>
      <c r="APE79" s="1">
        <f t="shared" si="3800"/>
        <v>2.5684931506849314E-3</v>
      </c>
      <c r="APF79" s="1">
        <f t="shared" si="3801"/>
        <v>19.620747176888411</v>
      </c>
      <c r="APG79" s="1"/>
      <c r="APH79" s="1"/>
      <c r="API79" s="2" t="s">
        <v>11</v>
      </c>
      <c r="APJ79" s="1" t="s">
        <v>112</v>
      </c>
      <c r="APK79" s="1">
        <v>161</v>
      </c>
      <c r="APL79" s="2">
        <v>14</v>
      </c>
      <c r="APM79" s="1">
        <v>8.5999999999999993E-2</v>
      </c>
      <c r="APN79" s="1">
        <f t="shared" si="2951"/>
        <v>6.9999999999999993E-2</v>
      </c>
      <c r="APO79" s="1">
        <f t="shared" si="3802"/>
        <v>2.2423208191126278</v>
      </c>
      <c r="APP79" s="1">
        <f t="shared" si="3803"/>
        <v>3.3634812286689416E-3</v>
      </c>
      <c r="APQ79" s="1">
        <f t="shared" si="3804"/>
        <v>25.693669770668805</v>
      </c>
      <c r="APR79" s="1"/>
      <c r="APS79" s="1"/>
      <c r="APT79" s="2" t="s">
        <v>11</v>
      </c>
      <c r="APU79" s="1" t="s">
        <v>113</v>
      </c>
      <c r="APV79" s="1">
        <v>162</v>
      </c>
      <c r="APW79" s="2">
        <v>14</v>
      </c>
      <c r="APX79" s="1">
        <v>7.8E-2</v>
      </c>
      <c r="APY79" s="1">
        <f t="shared" si="3805"/>
        <v>7.2999999999999995E-2</v>
      </c>
      <c r="APZ79" s="1">
        <f t="shared" si="3806"/>
        <v>2.8316151202749142</v>
      </c>
      <c r="AQA79" s="1">
        <f t="shared" si="3807"/>
        <v>4.2474226804123712E-3</v>
      </c>
      <c r="AQB79" s="1">
        <f t="shared" si="3808"/>
        <v>32.44610815626644</v>
      </c>
      <c r="AQC79" s="1"/>
      <c r="AQD79" s="1"/>
      <c r="AQE79" s="2" t="s">
        <v>11</v>
      </c>
      <c r="AQF79" s="1" t="s">
        <v>114</v>
      </c>
      <c r="AQG79" s="1">
        <v>163</v>
      </c>
      <c r="AQH79" s="2">
        <v>14</v>
      </c>
      <c r="AQI79" s="1">
        <v>9.6000000000000002E-2</v>
      </c>
      <c r="AQJ79" s="1">
        <f t="shared" si="3809"/>
        <v>0.08</v>
      </c>
      <c r="AQK79" s="1">
        <f t="shared" si="3810"/>
        <v>2.4589041095890414</v>
      </c>
      <c r="AQL79" s="1">
        <f t="shared" si="3811"/>
        <v>3.6883561643835622E-3</v>
      </c>
      <c r="AQM79" s="1">
        <f t="shared" si="3812"/>
        <v>28.175392946011762</v>
      </c>
      <c r="AQN79" s="1"/>
      <c r="AQO79" s="1"/>
      <c r="AQP79" s="2" t="s">
        <v>11</v>
      </c>
      <c r="AQQ79" s="1" t="s">
        <v>115</v>
      </c>
      <c r="AQR79" s="1">
        <v>169</v>
      </c>
      <c r="AQS79" s="2">
        <v>14</v>
      </c>
      <c r="AQT79" s="1">
        <v>8.6999999999999994E-2</v>
      </c>
      <c r="AQU79" s="1">
        <f t="shared" si="3813"/>
        <v>9.5000000000000001E-2</v>
      </c>
      <c r="AQV79" s="1">
        <f t="shared" si="3814"/>
        <v>3.7952218430034126</v>
      </c>
      <c r="AQW79" s="1">
        <f t="shared" si="3815"/>
        <v>5.692832764505119E-3</v>
      </c>
      <c r="AQX79" s="1">
        <f t="shared" si="3816"/>
        <v>43.487611544876273</v>
      </c>
      <c r="AQY79" s="1"/>
      <c r="AQZ79" s="1"/>
      <c r="ARA79" s="2" t="s">
        <v>11</v>
      </c>
      <c r="ARB79" s="1" t="s">
        <v>116</v>
      </c>
      <c r="ARC79" s="1">
        <v>170</v>
      </c>
      <c r="ARD79" s="2">
        <v>14</v>
      </c>
      <c r="ARE79" s="1">
        <v>3.9E-2</v>
      </c>
      <c r="ARF79" s="1">
        <f t="shared" si="3817"/>
        <v>3.3000000000000002E-2</v>
      </c>
      <c r="ARG79" s="1">
        <f t="shared" si="3818"/>
        <v>0.85374149659863952</v>
      </c>
      <c r="ARH79" s="1">
        <f t="shared" si="3819"/>
        <v>1.2806122448979593E-3</v>
      </c>
      <c r="ARI79" s="1">
        <f t="shared" si="3820"/>
        <v>9.7826108985612628</v>
      </c>
      <c r="ARJ79" s="1"/>
      <c r="ARK79" s="1"/>
      <c r="ARL79" s="2" t="s">
        <v>11</v>
      </c>
      <c r="ARM79" s="1" t="s">
        <v>117</v>
      </c>
      <c r="ARN79" s="1">
        <v>171</v>
      </c>
      <c r="ARO79" s="2">
        <v>14</v>
      </c>
      <c r="ARP79" s="1">
        <v>4.7E-2</v>
      </c>
      <c r="ARQ79" s="1">
        <f t="shared" si="3821"/>
        <v>4.1000000000000002E-2</v>
      </c>
      <c r="ARR79" s="1">
        <f t="shared" si="3822"/>
        <v>1.2157534246575343</v>
      </c>
      <c r="ARS79" s="1">
        <f t="shared" si="3823"/>
        <v>1.8236301369863016E-3</v>
      </c>
      <c r="ART79" s="1">
        <f t="shared" si="3824"/>
        <v>13.930730495590774</v>
      </c>
      <c r="ARU79" s="1"/>
      <c r="ARV79" s="1"/>
      <c r="ARW79" s="2" t="s">
        <v>11</v>
      </c>
      <c r="ARX79" s="1" t="s">
        <v>118</v>
      </c>
      <c r="ARY79" s="1">
        <v>172</v>
      </c>
      <c r="ARZ79" s="2">
        <v>14</v>
      </c>
      <c r="ASA79" s="1">
        <v>7.3999999999999996E-2</v>
      </c>
      <c r="ASB79" s="1">
        <f t="shared" si="3825"/>
        <v>5.3999999999999992E-2</v>
      </c>
      <c r="ASC79" s="1">
        <f t="shared" si="3826"/>
        <v>1.0779661016949151</v>
      </c>
      <c r="ASD79" s="1">
        <f t="shared" si="3827"/>
        <v>1.6169491525423727E-3</v>
      </c>
      <c r="ASE79" s="1">
        <f t="shared" si="3828"/>
        <v>12.351892202421357</v>
      </c>
      <c r="ASF79" s="1"/>
      <c r="ASG79" s="1"/>
      <c r="ASH79" s="2" t="s">
        <v>11</v>
      </c>
      <c r="ASI79" s="1" t="s">
        <v>119</v>
      </c>
      <c r="ASJ79" s="1">
        <v>173</v>
      </c>
      <c r="ASK79" s="2">
        <v>14</v>
      </c>
      <c r="ASL79" s="1">
        <v>6.3E-2</v>
      </c>
      <c r="ASM79" s="1">
        <f t="shared" si="3829"/>
        <v>0.06</v>
      </c>
      <c r="ASN79" s="1">
        <f t="shared" si="3830"/>
        <v>1.821917808219178</v>
      </c>
      <c r="ASO79" s="1">
        <f t="shared" si="3831"/>
        <v>2.7328767123287671E-3</v>
      </c>
      <c r="ASP79" s="1">
        <f t="shared" si="3832"/>
        <v>20.876474996209268</v>
      </c>
      <c r="ASQ79" s="1"/>
      <c r="ASR79" s="1"/>
      <c r="ASS79" s="2" t="s">
        <v>11</v>
      </c>
      <c r="AST79" s="1" t="s">
        <v>120</v>
      </c>
      <c r="ASU79" s="1">
        <v>176</v>
      </c>
      <c r="ASV79" s="2">
        <v>14</v>
      </c>
      <c r="ASW79" s="1">
        <v>7.2999999999999995E-2</v>
      </c>
      <c r="ASX79" s="1">
        <f t="shared" si="3833"/>
        <v>6.5999999999999989E-2</v>
      </c>
      <c r="ASY79" s="1">
        <f t="shared" si="3834"/>
        <v>1.8281786941580753</v>
      </c>
      <c r="ASZ79" s="1">
        <f t="shared" si="3835"/>
        <v>2.7422680412371131E-3</v>
      </c>
      <c r="ATA79" s="1">
        <f t="shared" si="3836"/>
        <v>20.948215460113765</v>
      </c>
      <c r="ATB79" s="1"/>
      <c r="ATC79" s="1"/>
      <c r="ATD79" s="2" t="s">
        <v>11</v>
      </c>
      <c r="ATE79" s="1" t="s">
        <v>121</v>
      </c>
      <c r="ATF79" s="1">
        <v>180</v>
      </c>
      <c r="ATG79" s="2">
        <v>14</v>
      </c>
      <c r="ATH79" s="1">
        <v>9.5000000000000001E-2</v>
      </c>
      <c r="ATI79" s="1">
        <f t="shared" si="3837"/>
        <v>7.3999999999999996E-2</v>
      </c>
      <c r="ATJ79" s="1">
        <f t="shared" si="3838"/>
        <v>1.5397923875432526</v>
      </c>
      <c r="ATK79" s="1">
        <f t="shared" si="3839"/>
        <v>2.3096885813148789E-3</v>
      </c>
      <c r="ATL79" s="1">
        <f t="shared" si="3840"/>
        <v>17.643736250275989</v>
      </c>
      <c r="ATM79" s="1"/>
      <c r="ATN79" s="1"/>
      <c r="ATO79" s="2" t="s">
        <v>11</v>
      </c>
      <c r="ATP79" s="1" t="s">
        <v>122</v>
      </c>
      <c r="ATQ79" s="1">
        <v>183</v>
      </c>
      <c r="ATR79" s="2">
        <v>14</v>
      </c>
      <c r="ATS79" s="1">
        <v>8.8999999999999996E-2</v>
      </c>
      <c r="ATT79" s="1">
        <f t="shared" si="3841"/>
        <v>8.7999999999999995E-2</v>
      </c>
      <c r="ATU79" s="1">
        <f t="shared" si="3842"/>
        <v>2.7328767123287672</v>
      </c>
      <c r="ATV79" s="1">
        <f t="shared" si="3843"/>
        <v>4.0993150684931505E-3</v>
      </c>
      <c r="ATW79" s="1">
        <f t="shared" si="3844"/>
        <v>31.314712494313902</v>
      </c>
      <c r="ATX79" s="1"/>
      <c r="ATY79" s="1"/>
      <c r="ATZ79" s="2" t="s">
        <v>11</v>
      </c>
      <c r="AUA79" s="1" t="s">
        <v>123</v>
      </c>
      <c r="AUB79" s="1">
        <v>184</v>
      </c>
      <c r="AUC79" s="2">
        <v>14</v>
      </c>
      <c r="AUD79" s="1">
        <v>2.9000000000000001E-2</v>
      </c>
      <c r="AUE79" s="1">
        <f t="shared" si="3845"/>
        <v>1.3000000000000001E-2</v>
      </c>
      <c r="AUF79" s="1">
        <f t="shared" si="3846"/>
        <v>0.15523465703971126</v>
      </c>
      <c r="AUG79" s="1">
        <f t="shared" si="3847"/>
        <v>2.3285198555956688E-4</v>
      </c>
      <c r="AUH79" s="1">
        <f t="shared" si="3848"/>
        <v>1.7787588559784187</v>
      </c>
      <c r="AUI79" s="1"/>
      <c r="AUJ79" s="1"/>
      <c r="AUK79" s="2" t="s">
        <v>11</v>
      </c>
      <c r="AUL79" s="1" t="s">
        <v>124</v>
      </c>
      <c r="AUM79" s="1">
        <v>185</v>
      </c>
      <c r="AUN79" s="2">
        <v>14</v>
      </c>
      <c r="AUO79" s="1">
        <v>4.4999999999999998E-2</v>
      </c>
      <c r="AUP79" s="1">
        <f t="shared" si="3849"/>
        <v>0.04</v>
      </c>
      <c r="AUQ79" s="1">
        <f t="shared" si="3850"/>
        <v>1.2743682310469313</v>
      </c>
      <c r="AUR79" s="1">
        <f t="shared" si="3851"/>
        <v>1.9115523465703969E-3</v>
      </c>
      <c r="AUS79" s="1">
        <f t="shared" si="3852"/>
        <v>14.602369213032128</v>
      </c>
      <c r="AUT79" s="1"/>
      <c r="AUU79" s="1"/>
      <c r="AUV79" s="2" t="s">
        <v>11</v>
      </c>
      <c r="AUW79" s="1" t="s">
        <v>125</v>
      </c>
      <c r="AUX79" s="1">
        <v>186</v>
      </c>
      <c r="AUY79" s="2">
        <v>14</v>
      </c>
      <c r="AUZ79" s="1">
        <v>5.3999999999999999E-2</v>
      </c>
      <c r="AVA79" s="1">
        <f t="shared" si="3002"/>
        <v>4.3999999999999997E-2</v>
      </c>
      <c r="AVB79" s="1">
        <f t="shared" si="3853"/>
        <v>1.4512635379061372</v>
      </c>
      <c r="AVC79" s="1">
        <f t="shared" si="3854"/>
        <v>2.1768953068592059E-3</v>
      </c>
      <c r="AVD79" s="1">
        <f t="shared" si="3855"/>
        <v>16.62932697914707</v>
      </c>
      <c r="AVE79" s="1"/>
      <c r="AVF79" s="1"/>
      <c r="AVG79" s="2" t="s">
        <v>11</v>
      </c>
      <c r="AVH79" s="1" t="s">
        <v>126</v>
      </c>
      <c r="AVI79" s="1">
        <v>187</v>
      </c>
      <c r="AVJ79" s="2">
        <v>14</v>
      </c>
      <c r="AVK79" s="1">
        <v>6.2E-2</v>
      </c>
      <c r="AVL79" s="1">
        <f t="shared" si="3856"/>
        <v>5.1999999999999998E-2</v>
      </c>
      <c r="AVM79" s="1">
        <f t="shared" si="3857"/>
        <v>1.8561151079136691</v>
      </c>
      <c r="AVN79" s="1">
        <f t="shared" si="3858"/>
        <v>2.7841726618705038E-3</v>
      </c>
      <c r="AVO79" s="1">
        <f t="shared" si="3859"/>
        <v>21.268325313929001</v>
      </c>
      <c r="AVP79" s="1"/>
      <c r="AVQ79" s="1"/>
      <c r="AVR79" s="2" t="s">
        <v>11</v>
      </c>
      <c r="AVS79" s="1" t="s">
        <v>127</v>
      </c>
      <c r="AVT79" s="1">
        <v>190</v>
      </c>
      <c r="AVU79" s="2">
        <v>14</v>
      </c>
      <c r="AVV79" s="1">
        <v>7.2999999999999995E-2</v>
      </c>
      <c r="AVW79" s="1">
        <f t="shared" si="3860"/>
        <v>6.2E-2</v>
      </c>
      <c r="AVX79" s="1">
        <f t="shared" si="3861"/>
        <v>2.258064516129032</v>
      </c>
      <c r="AVY79" s="1">
        <f t="shared" si="3862"/>
        <v>3.3870967741935483E-3</v>
      </c>
      <c r="AVZ79" s="1">
        <f t="shared" si="3863"/>
        <v>25.874069180361232</v>
      </c>
      <c r="AWA79" s="1"/>
      <c r="AWB79" s="1"/>
      <c r="AWC79" s="2" t="s">
        <v>11</v>
      </c>
      <c r="AWD79" s="1" t="s">
        <v>128</v>
      </c>
      <c r="AWE79" s="1">
        <v>191</v>
      </c>
      <c r="AWF79" s="2">
        <v>14</v>
      </c>
      <c r="AWG79" s="1">
        <v>7.9000000000000001E-2</v>
      </c>
      <c r="AWH79" s="1">
        <f t="shared" si="3864"/>
        <v>6.6000000000000003E-2</v>
      </c>
      <c r="AWI79" s="1">
        <f t="shared" si="3865"/>
        <v>2.3118279569892475</v>
      </c>
      <c r="AWJ79" s="1">
        <f t="shared" si="3866"/>
        <v>3.4677419354838712E-3</v>
      </c>
      <c r="AWK79" s="1">
        <f t="shared" si="3867"/>
        <v>26.490118446560313</v>
      </c>
      <c r="AWL79" s="1"/>
      <c r="AWM79" s="1"/>
      <c r="AWN79" s="2" t="s">
        <v>11</v>
      </c>
      <c r="AWO79" s="1" t="s">
        <v>129</v>
      </c>
      <c r="AWP79" s="1">
        <v>192</v>
      </c>
      <c r="AWQ79" s="2">
        <v>14</v>
      </c>
      <c r="AWR79" s="1">
        <v>0.08</v>
      </c>
      <c r="AWS79" s="1">
        <f t="shared" si="4252"/>
        <v>6.4000000000000001E-2</v>
      </c>
      <c r="AWT79" s="1">
        <f t="shared" si="3868"/>
        <v>2.2214285714285715</v>
      </c>
      <c r="AWU79" s="1">
        <f t="shared" si="3869"/>
        <v>3.3321428571428573E-3</v>
      </c>
      <c r="AWV79" s="1">
        <f t="shared" si="3870"/>
        <v>25.454275608965578</v>
      </c>
      <c r="AWW79" s="1"/>
      <c r="AWX79" s="1"/>
      <c r="AWY79" s="2" t="s">
        <v>11</v>
      </c>
      <c r="AWZ79" s="1" t="s">
        <v>130</v>
      </c>
      <c r="AXA79" s="1">
        <v>193</v>
      </c>
      <c r="AXB79" s="2">
        <v>14</v>
      </c>
      <c r="AXC79" s="1">
        <v>8.1000000000000003E-2</v>
      </c>
      <c r="AXD79" s="1">
        <f t="shared" si="3871"/>
        <v>6.7000000000000004E-2</v>
      </c>
      <c r="AXE79" s="1">
        <f t="shared" si="3872"/>
        <v>2.3010752688172045</v>
      </c>
      <c r="AXF79" s="1">
        <f t="shared" si="3873"/>
        <v>3.4516129032258068E-3</v>
      </c>
      <c r="AXG79" s="1">
        <f t="shared" si="3874"/>
        <v>26.366908593320499</v>
      </c>
      <c r="AXH79" s="1"/>
      <c r="AXI79" s="1"/>
      <c r="AXJ79" s="2" t="s">
        <v>11</v>
      </c>
      <c r="AXK79" s="1" t="s">
        <v>131</v>
      </c>
      <c r="AXL79" s="1">
        <v>197</v>
      </c>
      <c r="AXM79" s="2">
        <v>14</v>
      </c>
      <c r="AXN79" s="1">
        <v>9.4E-2</v>
      </c>
      <c r="AXO79" s="1">
        <f t="shared" si="3875"/>
        <v>7.4999999999999997E-2</v>
      </c>
      <c r="AXP79" s="1">
        <f t="shared" si="3027"/>
        <v>2.5431654676258995</v>
      </c>
      <c r="AXQ79" s="1">
        <f t="shared" si="3876"/>
        <v>3.8147482014388493E-3</v>
      </c>
      <c r="AXR79" s="1">
        <f t="shared" si="3877"/>
        <v>29.140903094860082</v>
      </c>
      <c r="AXS79" s="1"/>
      <c r="AXT79" s="1"/>
      <c r="AXU79" s="2" t="s">
        <v>11</v>
      </c>
      <c r="AXV79" s="1" t="s">
        <v>132</v>
      </c>
      <c r="AXW79" s="1">
        <v>198</v>
      </c>
      <c r="AXX79" s="2">
        <v>14</v>
      </c>
      <c r="AXY79" s="1">
        <v>4.3999999999999997E-2</v>
      </c>
      <c r="AXZ79" s="1">
        <f t="shared" si="3878"/>
        <v>2.6999999999999996E-2</v>
      </c>
      <c r="AYA79" s="1">
        <f t="shared" si="3879"/>
        <v>0.7841726618705035</v>
      </c>
      <c r="AYB79" s="1">
        <f t="shared" si="3880"/>
        <v>1.1762589928057553E-3</v>
      </c>
      <c r="AYC79" s="1">
        <f t="shared" si="3881"/>
        <v>8.985455268287831</v>
      </c>
      <c r="AYD79" s="1"/>
      <c r="AYE79" s="1"/>
      <c r="AYF79" s="2" t="s">
        <v>11</v>
      </c>
      <c r="AYG79" s="1" t="s">
        <v>133</v>
      </c>
      <c r="AYH79" s="1">
        <v>201</v>
      </c>
      <c r="AYI79" s="2">
        <v>14</v>
      </c>
      <c r="AYJ79" s="1">
        <v>6.5000000000000002E-2</v>
      </c>
      <c r="AYK79" s="1">
        <f t="shared" si="3882"/>
        <v>4.2000000000000003E-2</v>
      </c>
      <c r="AYL79" s="1">
        <f t="shared" si="3883"/>
        <v>1.267857142857143</v>
      </c>
      <c r="AYM79" s="1">
        <f t="shared" si="3884"/>
        <v>1.9017857142857146E-3</v>
      </c>
      <c r="AYN79" s="1">
        <f t="shared" si="3885"/>
        <v>14.527761802544665</v>
      </c>
      <c r="AYO79" s="1"/>
      <c r="AYP79" s="1"/>
      <c r="AYQ79" s="2" t="s">
        <v>11</v>
      </c>
      <c r="AYR79" s="1" t="s">
        <v>134</v>
      </c>
      <c r="AYS79" s="1">
        <v>204</v>
      </c>
      <c r="AYT79" s="2">
        <v>14</v>
      </c>
      <c r="AYU79" s="1">
        <v>7.5999999999999998E-2</v>
      </c>
      <c r="AYV79" s="1">
        <f t="shared" si="3886"/>
        <v>5.2999999999999999E-2</v>
      </c>
      <c r="AYW79" s="1">
        <f t="shared" si="3039"/>
        <v>1.3464285714285713</v>
      </c>
      <c r="AYX79" s="1">
        <f t="shared" si="3887"/>
        <v>2.019642857142857E-3</v>
      </c>
      <c r="AYY79" s="1">
        <f t="shared" si="3888"/>
        <v>15.428073801575598</v>
      </c>
      <c r="AYZ79" s="1"/>
      <c r="AZA79" s="1"/>
      <c r="AZB79" s="2" t="s">
        <v>11</v>
      </c>
      <c r="AZC79" s="1" t="s">
        <v>135</v>
      </c>
      <c r="AZD79" s="1">
        <v>205</v>
      </c>
      <c r="AZE79" s="2">
        <v>14</v>
      </c>
      <c r="AZF79" s="1">
        <v>7.5999999999999998E-2</v>
      </c>
      <c r="AZG79" s="1">
        <f t="shared" si="3889"/>
        <v>5.3999999999999999E-2</v>
      </c>
      <c r="AZH79" s="1">
        <f t="shared" si="3890"/>
        <v>1.7214285714285713</v>
      </c>
      <c r="AZI79" s="1">
        <f t="shared" si="3891"/>
        <v>2.5821428571428571E-3</v>
      </c>
      <c r="AZJ79" s="1">
        <f t="shared" si="3892"/>
        <v>19.725017433314161</v>
      </c>
      <c r="AZK79" s="1"/>
      <c r="AZL79" s="1"/>
      <c r="AZM79" s="2" t="s">
        <v>11</v>
      </c>
      <c r="AZN79" s="1" t="s">
        <v>136</v>
      </c>
      <c r="AZO79" s="1">
        <v>208</v>
      </c>
      <c r="AZP79" s="2">
        <v>14</v>
      </c>
      <c r="AZQ79" s="1">
        <v>8.3000000000000004E-2</v>
      </c>
      <c r="AZR79" s="1">
        <f t="shared" si="3893"/>
        <v>6.2E-2</v>
      </c>
      <c r="AZS79" s="1">
        <f t="shared" si="3894"/>
        <v>2.0071428571428571</v>
      </c>
      <c r="AZT79" s="1">
        <f t="shared" si="3895"/>
        <v>3.0107142857142858E-3</v>
      </c>
      <c r="AZU79" s="1">
        <f t="shared" si="3896"/>
        <v>22.998879247972113</v>
      </c>
      <c r="AZV79" s="1"/>
      <c r="AZW79" s="1"/>
      <c r="AZX79" s="2" t="s">
        <v>11</v>
      </c>
      <c r="AZY79" s="1" t="s">
        <v>137</v>
      </c>
      <c r="AZZ79" s="1">
        <v>211</v>
      </c>
      <c r="BAA79" s="2">
        <v>14</v>
      </c>
      <c r="BAB79" s="1">
        <v>8.5000000000000006E-2</v>
      </c>
      <c r="BAC79" s="1">
        <f t="shared" si="3897"/>
        <v>6.1000000000000006E-2</v>
      </c>
      <c r="BAD79" s="1">
        <f t="shared" si="3898"/>
        <v>1.9078014184397165</v>
      </c>
      <c r="BAE79" s="1">
        <f t="shared" si="3899"/>
        <v>2.861702127659575E-3</v>
      </c>
      <c r="BAF79" s="1">
        <f t="shared" si="3900"/>
        <v>21.86057374823023</v>
      </c>
      <c r="BAG79" s="1"/>
      <c r="BAH79" s="1"/>
      <c r="BAI79" s="2" t="s">
        <v>11</v>
      </c>
      <c r="BAJ79" s="1" t="s">
        <v>138</v>
      </c>
      <c r="BAK79" s="1">
        <v>212</v>
      </c>
      <c r="BAL79" s="2">
        <v>14</v>
      </c>
      <c r="BAM79" s="1">
        <v>6.0999999999999999E-2</v>
      </c>
      <c r="BAN79" s="1">
        <f t="shared" si="3901"/>
        <v>5.0999999999999997E-2</v>
      </c>
      <c r="BAO79" s="1">
        <f t="shared" si="3902"/>
        <v>2.7491408934707904</v>
      </c>
      <c r="BAP79" s="1">
        <f t="shared" si="3903"/>
        <v>4.1237113402061857E-3</v>
      </c>
      <c r="BAQ79" s="1">
        <f t="shared" si="3904"/>
        <v>31.501075879870331</v>
      </c>
      <c r="BAR79" s="1"/>
      <c r="BAS79" s="1"/>
      <c r="BAT79" s="2" t="s">
        <v>11</v>
      </c>
      <c r="BAU79" s="1" t="s">
        <v>139</v>
      </c>
      <c r="BAV79" s="1">
        <v>213</v>
      </c>
      <c r="BAW79" s="2">
        <v>14</v>
      </c>
      <c r="BAX79" s="1">
        <v>5.6000000000000001E-2</v>
      </c>
      <c r="BAY79" s="1">
        <f t="shared" si="3905"/>
        <v>5.5E-2</v>
      </c>
      <c r="BAZ79" s="1">
        <f t="shared" si="3906"/>
        <v>3.0416666666666665</v>
      </c>
      <c r="BBA79" s="1">
        <f t="shared" si="3907"/>
        <v>4.5624999999999997E-3</v>
      </c>
      <c r="BBB79" s="1">
        <f t="shared" si="3908"/>
        <v>34.85298723521278</v>
      </c>
      <c r="BBC79" s="1"/>
      <c r="BBD79" s="1"/>
      <c r="BBE79" s="2" t="s">
        <v>11</v>
      </c>
      <c r="BBF79" s="1" t="s">
        <v>140</v>
      </c>
      <c r="BBG79" s="1">
        <v>214</v>
      </c>
      <c r="BBH79" s="2">
        <v>14</v>
      </c>
      <c r="BBI79" s="1">
        <v>6.8000000000000005E-2</v>
      </c>
      <c r="BBJ79" s="1">
        <f t="shared" si="3909"/>
        <v>6.3E-2</v>
      </c>
      <c r="BBK79" s="1">
        <f t="shared" si="3910"/>
        <v>3.0034843205574915</v>
      </c>
      <c r="BBL79" s="1">
        <f t="shared" si="3911"/>
        <v>4.5052264808362373E-3</v>
      </c>
      <c r="BBM79" s="1">
        <f t="shared" si="3912"/>
        <v>34.415474197989695</v>
      </c>
      <c r="BBN79" s="1"/>
      <c r="BBO79" s="1"/>
      <c r="BBP79" s="2" t="s">
        <v>11</v>
      </c>
      <c r="BBQ79" s="1" t="s">
        <v>141</v>
      </c>
      <c r="BBR79" s="1">
        <v>215</v>
      </c>
      <c r="BBS79" s="2">
        <v>14</v>
      </c>
      <c r="BBT79" s="1">
        <v>9.0999999999999998E-2</v>
      </c>
      <c r="BBU79" s="1">
        <f t="shared" si="3913"/>
        <v>8.299999999999999E-2</v>
      </c>
      <c r="BBV79" s="1">
        <f t="shared" si="3914"/>
        <v>3.6118881118881117</v>
      </c>
      <c r="BBW79" s="1">
        <f t="shared" si="3915"/>
        <v>5.4178321678321675E-3</v>
      </c>
      <c r="BBX79" s="1">
        <f t="shared" si="3916"/>
        <v>41.38687898914624</v>
      </c>
      <c r="BBY79" s="1"/>
      <c r="BBZ79" s="1"/>
      <c r="BCA79" s="2" t="s">
        <v>11</v>
      </c>
      <c r="BCB79" s="1" t="s">
        <v>142</v>
      </c>
      <c r="BCC79" s="1">
        <v>225</v>
      </c>
      <c r="BCD79" s="2">
        <v>14</v>
      </c>
      <c r="BCE79" s="1">
        <v>7.3999999999999996E-2</v>
      </c>
      <c r="BCF79" s="1">
        <f t="shared" si="3917"/>
        <v>6.699999999999999E-2</v>
      </c>
      <c r="BCG79" s="1">
        <f t="shared" si="3918"/>
        <v>3.013937282229965</v>
      </c>
      <c r="BCH79" s="1">
        <f t="shared" si="3919"/>
        <v>4.5209059233449478E-3</v>
      </c>
      <c r="BCI79" s="1">
        <f t="shared" si="3920"/>
        <v>34.535249630233274</v>
      </c>
      <c r="BCJ79" s="1"/>
      <c r="BCK79" s="1"/>
      <c r="BCL79" s="2" t="s">
        <v>11</v>
      </c>
      <c r="BCM79" s="1" t="s">
        <v>143</v>
      </c>
      <c r="BCN79" s="1">
        <v>226</v>
      </c>
      <c r="BCO79" s="2">
        <v>14</v>
      </c>
      <c r="BCP79" s="1">
        <v>2.9000000000000001E-2</v>
      </c>
      <c r="BCQ79" s="1">
        <f t="shared" si="3073"/>
        <v>1.1000000000000003E-2</v>
      </c>
      <c r="BCR79" s="1">
        <f t="shared" si="3921"/>
        <v>0.85810810810810811</v>
      </c>
      <c r="BCS79" s="1">
        <f t="shared" si="3922"/>
        <v>1.2871621621621623E-3</v>
      </c>
      <c r="BCT79" s="1">
        <f t="shared" si="3923"/>
        <v>9.8326457879422957</v>
      </c>
      <c r="BCU79" s="1"/>
      <c r="BCV79" s="1"/>
      <c r="BCW79" s="2" t="s">
        <v>11</v>
      </c>
      <c r="BCX79" s="1" t="s">
        <v>144</v>
      </c>
      <c r="BCY79" s="1">
        <v>232</v>
      </c>
      <c r="BCZ79" s="2">
        <v>14</v>
      </c>
      <c r="BDA79" s="1">
        <v>6.2E-2</v>
      </c>
      <c r="BDB79" s="1">
        <f t="shared" si="3924"/>
        <v>3.7999999999999999E-2</v>
      </c>
      <c r="BDC79" s="1">
        <f t="shared" si="3925"/>
        <v>1.8378378378378379</v>
      </c>
      <c r="BDD79" s="1">
        <f t="shared" si="3926"/>
        <v>2.756756756756757E-3</v>
      </c>
      <c r="BDE79" s="1">
        <f t="shared" si="3927"/>
        <v>21.05889491590791</v>
      </c>
      <c r="BDF79" s="1"/>
      <c r="BDG79" s="1"/>
      <c r="BDH79" s="2" t="s">
        <v>11</v>
      </c>
      <c r="BDI79" s="1" t="s">
        <v>145</v>
      </c>
      <c r="BDJ79" s="1">
        <v>233</v>
      </c>
      <c r="BDK79" s="2">
        <v>14</v>
      </c>
      <c r="BDL79" s="1">
        <v>6.6000000000000003E-2</v>
      </c>
      <c r="BDM79" s="1">
        <f t="shared" si="3928"/>
        <v>2.8000000000000004E-2</v>
      </c>
      <c r="BDN79" s="1">
        <f t="shared" si="3929"/>
        <v>1.5439189189189191</v>
      </c>
      <c r="BDO79" s="1">
        <f t="shared" si="3930"/>
        <v>2.3158783783783785E-3</v>
      </c>
      <c r="BDP79" s="1">
        <f t="shared" si="3931"/>
        <v>17.691020177518226</v>
      </c>
      <c r="BDQ79" s="1"/>
      <c r="BDR79" s="1"/>
      <c r="BDS79" s="2" t="s">
        <v>11</v>
      </c>
      <c r="BDT79" s="1" t="s">
        <v>146</v>
      </c>
      <c r="BDU79" s="1">
        <v>234</v>
      </c>
      <c r="BDV79" s="2">
        <v>14</v>
      </c>
      <c r="BDW79" s="1">
        <v>6.8000000000000005E-2</v>
      </c>
      <c r="BDX79" s="1">
        <f t="shared" si="3932"/>
        <v>3.3000000000000002E-2</v>
      </c>
      <c r="BDY79" s="1">
        <f t="shared" si="3933"/>
        <v>1.6915254237288135</v>
      </c>
      <c r="BDZ79" s="1">
        <f t="shared" si="3934"/>
        <v>2.5372881355932202E-3</v>
      </c>
      <c r="BEA79" s="1">
        <f t="shared" si="3935"/>
        <v>19.382371726441061</v>
      </c>
      <c r="BEB79" s="1"/>
      <c r="BEC79" s="1"/>
      <c r="BED79" s="2" t="s">
        <v>11</v>
      </c>
      <c r="BEE79" s="1" t="s">
        <v>147</v>
      </c>
      <c r="BEF79" s="1">
        <v>236</v>
      </c>
      <c r="BEG79" s="2">
        <v>14</v>
      </c>
      <c r="BEH79" s="1">
        <v>7.3999999999999996E-2</v>
      </c>
      <c r="BEI79" s="1">
        <f t="shared" si="3936"/>
        <v>1.5999999999999993E-2</v>
      </c>
      <c r="BEJ79" s="1">
        <f t="shared" si="3937"/>
        <v>1.1220338983050844</v>
      </c>
      <c r="BEK79" s="1">
        <f t="shared" si="3938"/>
        <v>1.6830508474576266E-3</v>
      </c>
      <c r="BEL79" s="1">
        <f t="shared" si="3939"/>
        <v>12.856843770444868</v>
      </c>
      <c r="BEM79" s="1"/>
      <c r="BEN79" s="1"/>
      <c r="BEO79" s="2" t="s">
        <v>11</v>
      </c>
      <c r="BEP79" s="4" t="s">
        <v>148</v>
      </c>
      <c r="BEQ79" s="4">
        <v>239</v>
      </c>
      <c r="BER79" s="2">
        <v>14</v>
      </c>
      <c r="BES79" s="1">
        <v>8.2000000000000003E-2</v>
      </c>
      <c r="BET79" s="1">
        <f t="shared" si="3940"/>
        <v>1.4999999999999999E-2</v>
      </c>
      <c r="BEU79" s="1">
        <f t="shared" si="3941"/>
        <v>1.1342281879194629</v>
      </c>
      <c r="BEV79" s="1">
        <f t="shared" si="3942"/>
        <v>1.7013422818791945E-3</v>
      </c>
      <c r="BEW79" s="1">
        <f t="shared" si="3943"/>
        <v>12.996572237383749</v>
      </c>
      <c r="BEX79" s="1"/>
      <c r="BEY79" s="1"/>
      <c r="BEZ79" s="2" t="s">
        <v>11</v>
      </c>
      <c r="BFA79" s="4" t="s">
        <v>149</v>
      </c>
      <c r="BFB79" s="4">
        <v>240</v>
      </c>
      <c r="BFC79" s="2">
        <v>14</v>
      </c>
      <c r="BFD79" s="1">
        <v>-7.0000000000000001E-3</v>
      </c>
      <c r="BFE79" s="1">
        <f t="shared" si="3944"/>
        <v>1.6E-2</v>
      </c>
      <c r="BFF79" s="1">
        <f t="shared" si="3945"/>
        <v>2.7874564459930316</v>
      </c>
      <c r="BFG79" s="1">
        <f t="shared" si="3946"/>
        <v>4.181184668989547E-3</v>
      </c>
      <c r="BFH79" s="1">
        <f t="shared" si="3947"/>
        <v>31.940115264955629</v>
      </c>
      <c r="BFI79" s="1"/>
      <c r="BFJ79" s="1"/>
      <c r="BFK79" s="2" t="s">
        <v>11</v>
      </c>
      <c r="BFL79" s="4" t="s">
        <v>150</v>
      </c>
      <c r="BFM79" s="4">
        <v>241</v>
      </c>
      <c r="BFN79" s="2">
        <v>14</v>
      </c>
      <c r="BFO79" s="1">
        <v>1E-3</v>
      </c>
      <c r="BFP79" s="1">
        <f t="shared" si="3948"/>
        <v>1.8000000000000002E-2</v>
      </c>
      <c r="BFQ79" s="1">
        <f t="shared" si="3949"/>
        <v>2.872852233676976</v>
      </c>
      <c r="BFR79" s="1">
        <f t="shared" si="3950"/>
        <v>4.3092783505154636E-3</v>
      </c>
      <c r="BFS79" s="1">
        <f t="shared" si="3951"/>
        <v>32.918624294464493</v>
      </c>
      <c r="BFT79" s="1"/>
      <c r="BFU79" s="1"/>
      <c r="BFV79" s="2" t="s">
        <v>11</v>
      </c>
      <c r="BFW79" s="4" t="s">
        <v>151</v>
      </c>
      <c r="BFX79" s="4">
        <v>243</v>
      </c>
      <c r="BFY79" s="2">
        <v>14</v>
      </c>
      <c r="BFZ79" s="1">
        <v>3.5000000000000003E-2</v>
      </c>
      <c r="BGA79" s="1">
        <f t="shared" si="3952"/>
        <v>2.9000000000000005E-2</v>
      </c>
      <c r="BGB79" s="1">
        <f t="shared" si="3953"/>
        <v>2.2664359861591699</v>
      </c>
      <c r="BGC79" s="1">
        <f t="shared" si="3954"/>
        <v>3.3996539792387551E-3</v>
      </c>
      <c r="BGD79" s="1">
        <f t="shared" si="3955"/>
        <v>25.969993806586011</v>
      </c>
      <c r="BGE79" s="1"/>
      <c r="BGF79" s="1"/>
      <c r="BGG79" s="2" t="s">
        <v>11</v>
      </c>
      <c r="BGH79" s="4" t="s">
        <v>152</v>
      </c>
      <c r="BGI79" s="4">
        <v>246</v>
      </c>
      <c r="BGJ79" s="2">
        <v>14</v>
      </c>
      <c r="BGK79" s="1">
        <v>4.2000000000000003E-2</v>
      </c>
      <c r="BGL79" s="1">
        <f t="shared" si="3956"/>
        <v>3.1000000000000003E-2</v>
      </c>
      <c r="BGM79" s="1">
        <f t="shared" si="3957"/>
        <v>2.1937716262975777</v>
      </c>
      <c r="BGN79" s="1">
        <f t="shared" si="3958"/>
        <v>3.2906574394463667E-3</v>
      </c>
      <c r="BGO79" s="1">
        <f t="shared" si="3959"/>
        <v>25.137368050955001</v>
      </c>
      <c r="BGP79" s="1"/>
      <c r="BGQ79" s="1"/>
      <c r="BGR79" s="2" t="s">
        <v>11</v>
      </c>
      <c r="BGS79" s="4" t="s">
        <v>153</v>
      </c>
      <c r="BGT79" s="4">
        <v>249</v>
      </c>
      <c r="BGU79" s="2">
        <v>14</v>
      </c>
      <c r="BGV79" s="1">
        <v>0.05</v>
      </c>
      <c r="BGW79" s="1">
        <f t="shared" si="3960"/>
        <v>4.1000000000000002E-2</v>
      </c>
      <c r="BGX79" s="1">
        <f t="shared" si="3961"/>
        <v>2.6529209621993126</v>
      </c>
      <c r="BGY79" s="1">
        <f t="shared" si="3962"/>
        <v>3.9793814432989693E-3</v>
      </c>
      <c r="BGZ79" s="1">
        <f t="shared" si="3963"/>
        <v>30.398538224074869</v>
      </c>
      <c r="BHA79" s="1"/>
      <c r="BHB79" s="1"/>
      <c r="BHC79" s="2" t="s">
        <v>11</v>
      </c>
      <c r="BHD79" s="4" t="s">
        <v>154</v>
      </c>
      <c r="BHE79" s="4">
        <v>253</v>
      </c>
      <c r="BHF79" s="2">
        <v>14</v>
      </c>
      <c r="BHG79" s="1">
        <v>5.6000000000000001E-2</v>
      </c>
      <c r="BHH79" s="1">
        <f t="shared" si="3964"/>
        <v>4.8000000000000001E-2</v>
      </c>
      <c r="BHI79" s="1">
        <f t="shared" si="3407"/>
        <v>2.8615916955017302</v>
      </c>
      <c r="BHJ79" s="1">
        <f t="shared" si="3965"/>
        <v>4.2923875432525956E-3</v>
      </c>
      <c r="BHK79" s="1">
        <f t="shared" si="3966"/>
        <v>32.789595233658972</v>
      </c>
      <c r="BHL79" s="1"/>
      <c r="BHM79" s="1"/>
      <c r="BHN79" s="2" t="s">
        <v>11</v>
      </c>
      <c r="BHO79" s="4" t="s">
        <v>155</v>
      </c>
      <c r="BHP79" s="4">
        <v>254</v>
      </c>
      <c r="BHQ79" s="2">
        <v>14</v>
      </c>
      <c r="BHR79" s="1">
        <v>3.9E-2</v>
      </c>
      <c r="BHS79" s="1">
        <f t="shared" si="3967"/>
        <v>1.7000000000000001E-2</v>
      </c>
      <c r="BHT79" s="1">
        <f t="shared" si="3968"/>
        <v>0.49828178694158076</v>
      </c>
      <c r="BHU79" s="1">
        <f t="shared" si="3969"/>
        <v>7.4742268041237117E-4</v>
      </c>
      <c r="BHV79" s="1">
        <f t="shared" si="3970"/>
        <v>5.7095700032264975</v>
      </c>
      <c r="BHW79" s="1"/>
      <c r="BHX79" s="1"/>
      <c r="BHY79" s="2" t="s">
        <v>11</v>
      </c>
      <c r="BHZ79" s="4" t="s">
        <v>156</v>
      </c>
      <c r="BIA79" s="4">
        <v>260</v>
      </c>
      <c r="BIB79" s="2">
        <v>14</v>
      </c>
      <c r="BIC79" s="1">
        <v>5.8000000000000003E-2</v>
      </c>
      <c r="BID79" s="1">
        <f t="shared" si="3971"/>
        <v>2.7000000000000003E-2</v>
      </c>
      <c r="BIE79" s="1">
        <f t="shared" si="3972"/>
        <v>0.69932432432432445</v>
      </c>
      <c r="BIF79" s="1">
        <f t="shared" si="3973"/>
        <v>1.0489864864864867E-3</v>
      </c>
      <c r="BIG79" s="1">
        <f t="shared" si="3974"/>
        <v>8.013219205134078</v>
      </c>
      <c r="BIH79" s="1"/>
      <c r="BII79" s="1"/>
      <c r="BIJ79" s="2" t="s">
        <v>11</v>
      </c>
      <c r="BIK79" s="4" t="s">
        <v>157</v>
      </c>
      <c r="BIL79" s="4">
        <v>267</v>
      </c>
      <c r="BIM79" s="2">
        <v>14</v>
      </c>
      <c r="BIN79" s="1">
        <v>5.8999999999999997E-2</v>
      </c>
      <c r="BIO79" s="1">
        <f t="shared" si="3975"/>
        <v>2.7999999999999997E-2</v>
      </c>
      <c r="BIP79" s="1">
        <f t="shared" si="3976"/>
        <v>1.5633333333333332</v>
      </c>
      <c r="BIQ79" s="1">
        <f t="shared" si="3977"/>
        <v>2.3449999999999999E-3</v>
      </c>
      <c r="BIR79" s="1">
        <f t="shared" si="3978"/>
        <v>17.913480562536758</v>
      </c>
      <c r="BIS79" s="1"/>
      <c r="BIT79" s="1"/>
      <c r="BIU79" s="2" t="s">
        <v>11</v>
      </c>
      <c r="BIV79" s="4" t="s">
        <v>158</v>
      </c>
      <c r="BIW79" s="4">
        <v>268</v>
      </c>
      <c r="BIX79" s="2">
        <v>14</v>
      </c>
      <c r="BIY79" s="1">
        <v>0.04</v>
      </c>
      <c r="BIZ79" s="1">
        <f t="shared" si="3979"/>
        <v>1.0999999999999999E-2</v>
      </c>
      <c r="BJA79" s="1">
        <f t="shared" si="3980"/>
        <v>0.36949152542372882</v>
      </c>
      <c r="BJB79" s="1">
        <f t="shared" si="3981"/>
        <v>5.5423728813559325E-4</v>
      </c>
      <c r="BJC79" s="1">
        <f t="shared" si="3982"/>
        <v>4.2338246857356232</v>
      </c>
      <c r="BJD79" s="1"/>
      <c r="BJE79" s="1"/>
      <c r="BJF79" s="2" t="s">
        <v>11</v>
      </c>
      <c r="BJG79" s="4" t="s">
        <v>159</v>
      </c>
      <c r="BJH79" s="4">
        <v>274</v>
      </c>
      <c r="BJI79" s="2">
        <v>14</v>
      </c>
      <c r="BJJ79" s="1">
        <v>4.4999999999999998E-2</v>
      </c>
      <c r="BJK79" s="1">
        <f t="shared" si="3983"/>
        <v>3.4000000000000002E-2</v>
      </c>
      <c r="BJL79" s="1">
        <f t="shared" si="3984"/>
        <v>1.8378378378378379</v>
      </c>
      <c r="BJM79" s="1">
        <f t="shared" si="3985"/>
        <v>2.756756756756757E-3</v>
      </c>
      <c r="BJN79" s="1">
        <f t="shared" si="3986"/>
        <v>21.05889491590791</v>
      </c>
      <c r="BJO79" s="1"/>
      <c r="BJP79" s="1"/>
      <c r="BJQ79" s="2" t="s">
        <v>11</v>
      </c>
      <c r="BJR79" s="4" t="s">
        <v>160</v>
      </c>
      <c r="BJS79" s="4">
        <v>281</v>
      </c>
      <c r="BJT79" s="2">
        <v>14</v>
      </c>
      <c r="BJU79" s="1">
        <v>0.08</v>
      </c>
      <c r="BJV79" s="1">
        <f t="shared" si="3987"/>
        <v>4.2000000000000003E-2</v>
      </c>
      <c r="BJW79" s="1">
        <f t="shared" si="3988"/>
        <v>1.6266666666666669</v>
      </c>
      <c r="BJX79" s="1">
        <f t="shared" si="3989"/>
        <v>2.4400000000000003E-3</v>
      </c>
      <c r="BJY79" s="1">
        <f t="shared" si="3990"/>
        <v>18.639186598119277</v>
      </c>
      <c r="BJZ79" s="1"/>
      <c r="BKA79" s="1"/>
      <c r="BKB79" s="2" t="s">
        <v>11</v>
      </c>
      <c r="BKC79" s="4" t="s">
        <v>161</v>
      </c>
      <c r="BKD79" s="4">
        <v>282</v>
      </c>
      <c r="BKE79" s="2">
        <v>14</v>
      </c>
      <c r="BKF79" s="1">
        <v>3.9E-2</v>
      </c>
      <c r="BKG79" s="1">
        <f t="shared" si="3991"/>
        <v>1.7999999999999999E-2</v>
      </c>
      <c r="BKH79" s="1">
        <f t="shared" si="3992"/>
        <v>0.60144927536231885</v>
      </c>
      <c r="BKI79" s="1">
        <f t="shared" si="3993"/>
        <v>9.0217391304347832E-4</v>
      </c>
      <c r="BKJ79" s="1">
        <f t="shared" si="3994"/>
        <v>6.891716356218371</v>
      </c>
      <c r="BKK79" s="1"/>
      <c r="BKL79" s="1"/>
      <c r="BKM79" s="2" t="s">
        <v>11</v>
      </c>
      <c r="BKN79" s="4" t="s">
        <v>162</v>
      </c>
      <c r="BKO79" s="4">
        <v>289</v>
      </c>
      <c r="BKP79" s="2">
        <v>14</v>
      </c>
      <c r="BKQ79" s="1">
        <v>6.9000000000000006E-2</v>
      </c>
      <c r="BKR79" s="1">
        <f t="shared" si="3995"/>
        <v>5.3000000000000005E-2</v>
      </c>
      <c r="BKS79" s="1">
        <f t="shared" si="3996"/>
        <v>1.9784172661870507</v>
      </c>
      <c r="BKT79" s="1">
        <f t="shared" si="3997"/>
        <v>2.967625899280576E-3</v>
      </c>
      <c r="BKU79" s="1">
        <f t="shared" si="3998"/>
        <v>22.669726594304169</v>
      </c>
      <c r="BKV79" s="1"/>
      <c r="BKW79" s="1"/>
      <c r="BKX79" s="2" t="s">
        <v>11</v>
      </c>
      <c r="BKY79" s="4" t="s">
        <v>163</v>
      </c>
      <c r="BKZ79" s="4">
        <v>296</v>
      </c>
      <c r="BLA79" s="2">
        <v>14</v>
      </c>
      <c r="BLB79" s="1">
        <v>8.1000000000000003E-2</v>
      </c>
      <c r="BLC79" s="1">
        <f t="shared" si="3999"/>
        <v>6.0999999999999999E-2</v>
      </c>
      <c r="BLD79" s="1">
        <f t="shared" si="4000"/>
        <v>2.0072463768115942</v>
      </c>
      <c r="BLE79" s="1">
        <f t="shared" si="4001"/>
        <v>3.0108695652173913E-3</v>
      </c>
      <c r="BLF79" s="1">
        <f t="shared" si="4002"/>
        <v>23.000065429789018</v>
      </c>
      <c r="BLG79" s="1"/>
      <c r="BLH79" s="1"/>
      <c r="BLI79" s="2" t="s">
        <v>11</v>
      </c>
      <c r="BLJ79" s="4" t="s">
        <v>164</v>
      </c>
      <c r="BLK79" s="4">
        <v>303</v>
      </c>
      <c r="BLL79" s="2">
        <v>14</v>
      </c>
      <c r="BLM79" s="1">
        <v>5.6000000000000001E-2</v>
      </c>
      <c r="BLN79" s="1">
        <f t="shared" si="4003"/>
        <v>4.4999999999999998E-2</v>
      </c>
      <c r="BLO79" s="1">
        <f t="shared" si="4004"/>
        <v>1.7525423728813558</v>
      </c>
      <c r="BLP79" s="1">
        <f t="shared" si="4005"/>
        <v>2.6288135593220338E-3</v>
      </c>
      <c r="BLQ79" s="1">
        <f t="shared" si="4006"/>
        <v>20.081535436012082</v>
      </c>
      <c r="BLR79" s="1"/>
      <c r="BLS79" s="1"/>
      <c r="BLT79" s="2" t="s">
        <v>11</v>
      </c>
      <c r="BLU79" s="4" t="s">
        <v>165</v>
      </c>
      <c r="BLV79" s="4">
        <v>310</v>
      </c>
      <c r="BLW79" s="2">
        <v>14</v>
      </c>
      <c r="BLX79" s="1">
        <v>7.0000000000000007E-2</v>
      </c>
      <c r="BLY79" s="1">
        <f t="shared" si="4007"/>
        <v>5.800000000000001E-2</v>
      </c>
      <c r="BLZ79" s="1">
        <f t="shared" si="4008"/>
        <v>2.3617747440273043</v>
      </c>
      <c r="BMA79" s="1">
        <f t="shared" si="4009"/>
        <v>3.5426621160409566E-3</v>
      </c>
      <c r="BMB79" s="1">
        <f t="shared" si="4010"/>
        <v>27.062434522530928</v>
      </c>
      <c r="BMC79" s="1"/>
      <c r="BMD79" s="1"/>
      <c r="BME79" s="2" t="s">
        <v>11</v>
      </c>
      <c r="BMF79" s="4" t="s">
        <v>166</v>
      </c>
      <c r="BMG79" s="4">
        <v>311</v>
      </c>
      <c r="BMH79" s="2">
        <v>14</v>
      </c>
      <c r="BMI79" s="1">
        <v>4.2000000000000003E-2</v>
      </c>
      <c r="BMJ79" s="1">
        <f t="shared" si="4011"/>
        <v>3.2000000000000001E-2</v>
      </c>
      <c r="BMK79" s="1">
        <f t="shared" si="4012"/>
        <v>0.87943262411347534</v>
      </c>
      <c r="BML79" s="1">
        <f t="shared" si="4013"/>
        <v>1.319148936170213E-3</v>
      </c>
      <c r="BMM79" s="1">
        <f t="shared" si="4014"/>
        <v>10.076993103273415</v>
      </c>
      <c r="BMN79" s="1"/>
      <c r="BMO79" s="1"/>
      <c r="BMP79" s="2" t="s">
        <v>11</v>
      </c>
      <c r="BMQ79" s="4" t="s">
        <v>167</v>
      </c>
      <c r="BMR79" s="4">
        <v>317</v>
      </c>
      <c r="BMS79" s="2">
        <v>14</v>
      </c>
      <c r="BMT79" s="1">
        <v>6.5000000000000002E-2</v>
      </c>
      <c r="BMU79" s="4">
        <f t="shared" si="4015"/>
        <v>5.5E-2</v>
      </c>
      <c r="BMV79" s="1">
        <f t="shared" si="4016"/>
        <v>1.8936170212765959</v>
      </c>
      <c r="BMW79" s="1">
        <f t="shared" si="4017"/>
        <v>2.8404255319148938E-3</v>
      </c>
      <c r="BMX79" s="1">
        <f t="shared" si="4018"/>
        <v>21.698041601403236</v>
      </c>
      <c r="BMY79" s="1"/>
      <c r="BMZ79" s="1"/>
      <c r="BNA79" s="2" t="s">
        <v>11</v>
      </c>
      <c r="BNB79" s="4" t="s">
        <v>168</v>
      </c>
      <c r="BNC79" s="4">
        <v>324</v>
      </c>
      <c r="BND79" s="2">
        <v>14</v>
      </c>
      <c r="BNE79" s="1">
        <v>8.3000000000000004E-2</v>
      </c>
      <c r="BNF79" s="1">
        <f t="shared" si="4019"/>
        <v>7.0000000000000007E-2</v>
      </c>
      <c r="BNG79" s="1">
        <f t="shared" si="4020"/>
        <v>2.407142857142857</v>
      </c>
      <c r="BNH79" s="1">
        <f t="shared" si="4021"/>
        <v>3.6107142857142857E-3</v>
      </c>
      <c r="BNI79" s="1">
        <f t="shared" si="4022"/>
        <v>27.582285788493245</v>
      </c>
      <c r="BNJ79" s="1"/>
      <c r="BNK79" s="1"/>
      <c r="BNL79" s="2" t="s">
        <v>11</v>
      </c>
      <c r="BNM79" s="4" t="s">
        <v>169</v>
      </c>
      <c r="BNN79" s="4">
        <v>325</v>
      </c>
      <c r="BNO79" s="2">
        <v>14</v>
      </c>
      <c r="BNP79" s="1">
        <v>2.1999999999999999E-2</v>
      </c>
      <c r="BNQ79" s="1">
        <f t="shared" si="4023"/>
        <v>2.9999999999999992E-3</v>
      </c>
      <c r="BNR79" s="1">
        <f t="shared" si="4024"/>
        <v>0.19930069930069927</v>
      </c>
      <c r="BNS79" s="1">
        <f t="shared" si="4025"/>
        <v>2.9895104895104893E-4</v>
      </c>
      <c r="BNT79" s="1">
        <f t="shared" si="4026"/>
        <v>2.2836903217631517</v>
      </c>
      <c r="BNU79" s="1"/>
      <c r="BNV79" s="1"/>
      <c r="BNW79" s="2" t="s">
        <v>11</v>
      </c>
      <c r="BNX79" s="4" t="s">
        <v>170</v>
      </c>
      <c r="BNY79" s="4">
        <v>338</v>
      </c>
      <c r="BNZ79" s="2">
        <v>14</v>
      </c>
      <c r="BOA79" s="1">
        <v>8.4000000000000005E-2</v>
      </c>
      <c r="BOB79" s="1">
        <f t="shared" si="4027"/>
        <v>7.400000000000001E-2</v>
      </c>
      <c r="BOC79" s="1">
        <f t="shared" si="4028"/>
        <v>2.5160256410256414</v>
      </c>
      <c r="BOD79" s="1">
        <f t="shared" si="4029"/>
        <v>3.7740384615384624E-3</v>
      </c>
      <c r="BOE79" s="1">
        <f t="shared" si="4030"/>
        <v>28.829920947989503</v>
      </c>
      <c r="BOF79" s="1"/>
      <c r="BOG79" s="1"/>
      <c r="BOH79" s="2" t="s">
        <v>11</v>
      </c>
      <c r="BOI79" s="4" t="s">
        <v>171</v>
      </c>
      <c r="BOJ79" s="4">
        <v>339</v>
      </c>
      <c r="BOK79" s="2">
        <v>14</v>
      </c>
      <c r="BOL79" s="1">
        <v>3.9E-2</v>
      </c>
      <c r="BOM79" s="1">
        <f t="shared" si="4031"/>
        <v>3.4000000000000002E-2</v>
      </c>
      <c r="BON79" s="1">
        <f t="shared" si="4032"/>
        <v>1.2312703583061888</v>
      </c>
      <c r="BOO79" s="1">
        <f t="shared" si="4033"/>
        <v>1.8469055374592833E-3</v>
      </c>
      <c r="BOP79" s="1">
        <f t="shared" si="4034"/>
        <v>14.108531533525962</v>
      </c>
      <c r="BOQ79" s="1"/>
      <c r="BOR79" s="1"/>
      <c r="BOS79" s="2" t="s">
        <v>11</v>
      </c>
      <c r="BOT79" s="4" t="s">
        <v>172</v>
      </c>
      <c r="BOU79" s="4">
        <v>345</v>
      </c>
      <c r="BOV79" s="2">
        <v>14</v>
      </c>
      <c r="BOW79" s="1">
        <v>7.0999999999999994E-2</v>
      </c>
      <c r="BOX79" s="1">
        <f t="shared" si="4035"/>
        <v>6.3999999999999987E-2</v>
      </c>
      <c r="BOY79" s="1">
        <f t="shared" si="4036"/>
        <v>2.260450160771704</v>
      </c>
      <c r="BOZ79" s="1">
        <f t="shared" si="4037"/>
        <v>3.3906752411575563E-3</v>
      </c>
      <c r="BPA79" s="1">
        <f t="shared" si="4038"/>
        <v>25.901405128507687</v>
      </c>
      <c r="BPB79" s="1"/>
      <c r="BPC79" s="1"/>
      <c r="BPD79" s="2" t="s">
        <v>11</v>
      </c>
      <c r="BPE79" s="4" t="s">
        <v>173</v>
      </c>
      <c r="BPF79" s="4">
        <v>352</v>
      </c>
      <c r="BPG79" s="2">
        <v>14</v>
      </c>
      <c r="BPH79" s="1">
        <v>8.6999999999999994E-2</v>
      </c>
      <c r="BPI79" s="1">
        <f t="shared" si="3191"/>
        <v>7.8E-2</v>
      </c>
      <c r="BPJ79" s="1">
        <f t="shared" si="4039"/>
        <v>2.6025641025641026</v>
      </c>
      <c r="BPK79" s="1">
        <f t="shared" si="4040"/>
        <v>3.903846153846154E-3</v>
      </c>
      <c r="BPL79" s="1">
        <f t="shared" si="4041"/>
        <v>29.82152332454455</v>
      </c>
      <c r="BPM79" s="1"/>
      <c r="BPN79" s="1"/>
      <c r="BPO79" s="2" t="s">
        <v>11</v>
      </c>
      <c r="BPP79" s="4" t="s">
        <v>174</v>
      </c>
      <c r="BPQ79" s="4">
        <v>353</v>
      </c>
      <c r="BPR79" s="2">
        <v>14</v>
      </c>
      <c r="BPS79" s="1">
        <v>3.5000000000000003E-2</v>
      </c>
      <c r="BPT79" s="1">
        <f t="shared" si="4042"/>
        <v>2.6000000000000002E-2</v>
      </c>
      <c r="BPU79" s="1">
        <f t="shared" si="4043"/>
        <v>0.85000000000000009</v>
      </c>
      <c r="BPV79" s="1">
        <f t="shared" si="4044"/>
        <v>1.2750000000000001E-3</v>
      </c>
      <c r="BPW79" s="1">
        <f t="shared" si="4045"/>
        <v>9.739738898607408</v>
      </c>
      <c r="BPX79" s="1"/>
      <c r="BPY79" s="1"/>
      <c r="BPZ79" s="2" t="s">
        <v>11</v>
      </c>
      <c r="BQA79" s="4" t="s">
        <v>175</v>
      </c>
      <c r="BQB79" s="4">
        <v>358</v>
      </c>
      <c r="BQC79" s="2">
        <v>14</v>
      </c>
      <c r="BQD79" s="1">
        <v>5.8000000000000003E-2</v>
      </c>
      <c r="BQE79" s="1">
        <f t="shared" si="4046"/>
        <v>4.8000000000000001E-2</v>
      </c>
      <c r="BQF79" s="1">
        <f t="shared" si="4047"/>
        <v>1.597972972972973</v>
      </c>
      <c r="BQG79" s="1">
        <f t="shared" si="4048"/>
        <v>2.3969594594594598E-3</v>
      </c>
      <c r="BQH79" s="1">
        <f t="shared" si="4049"/>
        <v>18.310399439750814</v>
      </c>
      <c r="BQI79" s="1"/>
      <c r="BQJ79" s="1"/>
      <c r="BQK79" s="2" t="s">
        <v>11</v>
      </c>
      <c r="BQL79" s="4" t="s">
        <v>176</v>
      </c>
      <c r="BQM79" s="4">
        <v>366</v>
      </c>
      <c r="BQN79" s="2">
        <v>14</v>
      </c>
      <c r="BQO79" s="1">
        <v>7.5999999999999998E-2</v>
      </c>
      <c r="BQP79" s="1">
        <f t="shared" si="4050"/>
        <v>6.5000000000000002E-2</v>
      </c>
      <c r="BQQ79" s="1">
        <f t="shared" si="4051"/>
        <v>2.3645484949832776</v>
      </c>
      <c r="BQR79" s="1">
        <f t="shared" si="4052"/>
        <v>3.5468227424749164E-3</v>
      </c>
      <c r="BQS79" s="1">
        <f t="shared" si="4053"/>
        <v>27.094217593214388</v>
      </c>
      <c r="BQT79" s="1"/>
      <c r="BQU79" s="1"/>
      <c r="BQV79" s="2" t="s">
        <v>11</v>
      </c>
      <c r="BQW79" s="4" t="s">
        <v>177</v>
      </c>
      <c r="BQX79" s="4">
        <v>367</v>
      </c>
      <c r="BQY79" s="2">
        <v>14</v>
      </c>
      <c r="BQZ79" s="1">
        <v>6.0999999999999999E-2</v>
      </c>
      <c r="BRA79" s="1">
        <f t="shared" si="4054"/>
        <v>3.9999999999999994E-2</v>
      </c>
      <c r="BRB79" s="1">
        <f t="shared" si="4055"/>
        <v>0.59595959595959569</v>
      </c>
      <c r="BRC79" s="1">
        <f t="shared" si="4056"/>
        <v>8.9393939393939354E-4</v>
      </c>
      <c r="BRD79" s="1">
        <f t="shared" si="4057"/>
        <v>6.8288127750188563</v>
      </c>
      <c r="BRE79" s="1"/>
      <c r="BRF79" s="1"/>
      <c r="BRG79" s="2" t="s">
        <v>11</v>
      </c>
      <c r="BRH79" s="4" t="s">
        <v>178</v>
      </c>
      <c r="BRI79" s="4">
        <v>373</v>
      </c>
      <c r="BRJ79" s="2">
        <v>14</v>
      </c>
      <c r="BRK79" s="1">
        <v>8.7999999999999995E-2</v>
      </c>
      <c r="BRL79" s="1">
        <f t="shared" si="4058"/>
        <v>6.6000000000000003E-2</v>
      </c>
      <c r="BRM79" s="1">
        <f t="shared" si="4059"/>
        <v>1.7830508474576272</v>
      </c>
      <c r="BRN79" s="1">
        <f t="shared" si="4060"/>
        <v>2.674576271186441E-3</v>
      </c>
      <c r="BRO79" s="1">
        <f t="shared" si="4061"/>
        <v>20.431117290797594</v>
      </c>
      <c r="BRP79" s="1"/>
      <c r="BRQ79" s="1"/>
      <c r="BRR79" s="2" t="s">
        <v>11</v>
      </c>
      <c r="BRS79" s="1" t="s">
        <v>179</v>
      </c>
      <c r="BRT79" s="1">
        <v>380</v>
      </c>
      <c r="BRU79" s="2">
        <v>14</v>
      </c>
      <c r="BRV79" s="1">
        <v>0.10199999999999999</v>
      </c>
      <c r="BRW79" s="1">
        <f t="shared" si="4062"/>
        <v>7.1999999999999995E-2</v>
      </c>
      <c r="BRX79" s="1">
        <f t="shared" si="4063"/>
        <v>1.9798657718120805</v>
      </c>
      <c r="BRY79" s="1">
        <f t="shared" si="4064"/>
        <v>2.9697986577181209E-3</v>
      </c>
      <c r="BRZ79" s="1">
        <f t="shared" si="4065"/>
        <v>22.686324319693529</v>
      </c>
      <c r="BSA79" s="1"/>
      <c r="BSB79" s="1"/>
      <c r="BSC79" s="2" t="s">
        <v>11</v>
      </c>
      <c r="BSD79" s="1" t="s">
        <v>180</v>
      </c>
      <c r="BSE79" s="1">
        <v>394</v>
      </c>
      <c r="BSF79" s="2">
        <v>14</v>
      </c>
      <c r="BSG79" s="1">
        <v>8.1000000000000003E-2</v>
      </c>
      <c r="BSH79" s="1">
        <f t="shared" si="4066"/>
        <v>6.9000000000000006E-2</v>
      </c>
      <c r="BSI79" s="1">
        <f t="shared" si="4067"/>
        <v>2.0035460992907805</v>
      </c>
      <c r="BSJ79" s="1">
        <f t="shared" si="4068"/>
        <v>3.0053191489361709E-3</v>
      </c>
      <c r="BSK79" s="1">
        <f t="shared" si="4069"/>
        <v>22.957665739312418</v>
      </c>
      <c r="BSL79" s="1"/>
      <c r="BSM79" s="1"/>
      <c r="BSN79" s="1" t="s">
        <v>11</v>
      </c>
      <c r="BSO79" s="1" t="s">
        <v>181</v>
      </c>
      <c r="BSP79" s="1">
        <v>395</v>
      </c>
      <c r="BSQ79" s="2">
        <v>14</v>
      </c>
      <c r="BSR79" s="1">
        <v>4.3999999999999997E-2</v>
      </c>
      <c r="BSS79" s="1">
        <f t="shared" si="4070"/>
        <v>3.3999999999999996E-2</v>
      </c>
      <c r="BST79" s="1">
        <f t="shared" si="4071"/>
        <v>1.2006920415224913</v>
      </c>
      <c r="BSU79" s="1">
        <f t="shared" si="4072"/>
        <v>1.801038062283737E-3</v>
      </c>
      <c r="BSV79" s="1">
        <f t="shared" si="4073"/>
        <v>13.758149390664647</v>
      </c>
      <c r="BSW79" s="1"/>
      <c r="BSX79" s="1"/>
      <c r="BSY79" s="1" t="s">
        <v>11</v>
      </c>
      <c r="BSZ79" s="1" t="s">
        <v>182</v>
      </c>
      <c r="BTA79" s="1">
        <v>401</v>
      </c>
      <c r="BTB79" s="1">
        <v>14</v>
      </c>
      <c r="BTC79" s="1">
        <v>6.6000000000000003E-2</v>
      </c>
      <c r="BTD79" s="1">
        <f t="shared" si="4074"/>
        <v>5.4000000000000006E-2</v>
      </c>
      <c r="BTE79" s="1">
        <f t="shared" si="4075"/>
        <v>2.0104895104895109</v>
      </c>
      <c r="BTF79" s="1">
        <f t="shared" si="4076"/>
        <v>3.0157342657342661E-3</v>
      </c>
      <c r="BTG79" s="1">
        <f t="shared" si="4077"/>
        <v>23.037226930066886</v>
      </c>
      <c r="BTH79" s="1"/>
      <c r="BTI79" s="1"/>
      <c r="BTJ79" s="1" t="s">
        <v>11</v>
      </c>
      <c r="BTK79" s="1" t="s">
        <v>183</v>
      </c>
      <c r="BTL79" s="1">
        <v>408</v>
      </c>
      <c r="BTM79" s="1">
        <v>14</v>
      </c>
      <c r="BTN79" s="1">
        <v>8.1000000000000003E-2</v>
      </c>
      <c r="BTO79" s="1">
        <f t="shared" si="4078"/>
        <v>6.9000000000000006E-2</v>
      </c>
      <c r="BTP79" s="5">
        <f t="shared" si="4079"/>
        <v>2.6655052264808368</v>
      </c>
      <c r="BTQ79" s="1">
        <f t="shared" si="4080"/>
        <v>3.9982578397212551E-3</v>
      </c>
      <c r="BTR79" s="1">
        <f t="shared" si="4081"/>
        <v>30.542735222113826</v>
      </c>
      <c r="BTS79" s="1"/>
      <c r="BTT79" s="1"/>
      <c r="BTU79" s="1" t="s">
        <v>11</v>
      </c>
      <c r="BTV79" s="1" t="s">
        <v>184</v>
      </c>
      <c r="BTW79" s="1">
        <v>409</v>
      </c>
      <c r="BTX79" s="1">
        <v>14</v>
      </c>
      <c r="BTY79" s="1">
        <v>5.3999999999999999E-2</v>
      </c>
      <c r="BTZ79" s="1">
        <f t="shared" si="4082"/>
        <v>4.3999999999999997E-2</v>
      </c>
      <c r="BUA79" s="1">
        <f t="shared" si="4083"/>
        <v>1.6228373702422145</v>
      </c>
      <c r="BUB79" s="1">
        <f t="shared" si="4084"/>
        <v>2.4342560553633217E-3</v>
      </c>
      <c r="BUC79" s="1">
        <f t="shared" si="4085"/>
        <v>18.595308542425702</v>
      </c>
      <c r="BUD79" s="1"/>
      <c r="BUE79" s="1"/>
      <c r="BUF79" s="1" t="s">
        <v>11</v>
      </c>
      <c r="BUG79" s="1" t="s">
        <v>185</v>
      </c>
      <c r="BUH79" s="1">
        <v>415</v>
      </c>
      <c r="BUI79" s="1">
        <v>14</v>
      </c>
      <c r="BUJ79" s="1">
        <v>7.8E-2</v>
      </c>
      <c r="BUK79" s="1">
        <f t="shared" si="4086"/>
        <v>6.5000000000000002E-2</v>
      </c>
      <c r="BUL79" s="1">
        <f t="shared" si="4087"/>
        <v>2.4216027874564463</v>
      </c>
      <c r="BUM79" s="1">
        <f t="shared" si="4088"/>
        <v>3.6324041811846694E-3</v>
      </c>
      <c r="BUN79" s="1">
        <f t="shared" si="4089"/>
        <v>27.747975136430206</v>
      </c>
      <c r="BUO79" s="1"/>
      <c r="BUP79" s="1"/>
      <c r="BUQ79" s="1" t="s">
        <v>11</v>
      </c>
      <c r="BUR79" s="1" t="s">
        <v>186</v>
      </c>
      <c r="BUS79" s="1">
        <v>422</v>
      </c>
      <c r="BUT79" s="1">
        <v>14</v>
      </c>
      <c r="BUU79" s="1">
        <v>8.7999999999999995E-2</v>
      </c>
      <c r="BUV79" s="1">
        <f t="shared" si="4090"/>
        <v>7.2999999999999995E-2</v>
      </c>
      <c r="BUW79" s="1">
        <f t="shared" si="4091"/>
        <v>2.6807017543859648</v>
      </c>
      <c r="BUX79" s="1">
        <f t="shared" si="4092"/>
        <v>4.0210526315789469E-3</v>
      </c>
      <c r="BUY79" s="1">
        <f t="shared" si="4093"/>
        <v>30.716864885597765</v>
      </c>
      <c r="BUZ79" s="1"/>
      <c r="BVA79" s="1"/>
      <c r="BVB79" s="1" t="s">
        <v>11</v>
      </c>
      <c r="BVC79" s="1" t="s">
        <v>187</v>
      </c>
      <c r="BVD79" s="1">
        <v>423</v>
      </c>
      <c r="BVE79" s="1">
        <v>14</v>
      </c>
      <c r="BVF79" s="1">
        <v>4.3999999999999997E-2</v>
      </c>
      <c r="BVG79" s="1">
        <f t="shared" si="4094"/>
        <v>3.3999999999999996E-2</v>
      </c>
      <c r="BVH79" s="1">
        <f t="shared" si="4095"/>
        <v>0.22184300341296911</v>
      </c>
      <c r="BVI79" s="1">
        <f t="shared" si="4096"/>
        <v>3.3276450511945368E-4</v>
      </c>
      <c r="BVJ79" s="1">
        <f t="shared" si="4097"/>
        <v>2.5419916820296367</v>
      </c>
      <c r="BVK79" s="1"/>
      <c r="BVL79" s="1"/>
      <c r="BVM79" s="1" t="s">
        <v>11</v>
      </c>
      <c r="BVN79" s="1" t="s">
        <v>188</v>
      </c>
      <c r="BVO79" s="1">
        <v>436</v>
      </c>
      <c r="BVP79" s="1">
        <v>14</v>
      </c>
      <c r="BVQ79" s="1">
        <v>8.4000000000000005E-2</v>
      </c>
      <c r="BVR79" s="1">
        <f t="shared" si="4098"/>
        <v>7.2000000000000008E-2</v>
      </c>
      <c r="BVS79" s="1">
        <f t="shared" si="4253"/>
        <v>1.808873720136519</v>
      </c>
      <c r="BVT79" s="1">
        <f t="shared" si="4099"/>
        <v>2.7133105802047788E-3</v>
      </c>
      <c r="BVU79" s="1">
        <f t="shared" si="4100"/>
        <v>20.727009099626287</v>
      </c>
      <c r="BVV79" s="1"/>
      <c r="BVW79" s="1"/>
      <c r="BVX79" s="1" t="s">
        <v>11</v>
      </c>
      <c r="BVY79" s="1" t="s">
        <v>189</v>
      </c>
      <c r="BVZ79" s="1">
        <v>437</v>
      </c>
      <c r="BWA79" s="1">
        <v>14</v>
      </c>
      <c r="BWB79" s="1">
        <v>3.5999999999999997E-2</v>
      </c>
      <c r="BWC79" s="1">
        <f t="shared" si="4101"/>
        <v>3.0999999999999996E-2</v>
      </c>
      <c r="BWD79" s="1">
        <f t="shared" si="4102"/>
        <v>0.38403041825095047</v>
      </c>
      <c r="BWE79" s="1">
        <f t="shared" si="4103"/>
        <v>5.7604562737642573E-4</v>
      </c>
      <c r="BWF79" s="1">
        <f t="shared" si="4104"/>
        <v>4.4004188269261819</v>
      </c>
      <c r="BWG79" s="1"/>
      <c r="BWH79" s="1"/>
      <c r="BWI79" s="1" t="s">
        <v>11</v>
      </c>
      <c r="BWJ79" s="1" t="s">
        <v>190</v>
      </c>
      <c r="BWK79" s="1">
        <v>443</v>
      </c>
      <c r="BWL79" s="1">
        <v>14</v>
      </c>
      <c r="BWM79" s="1">
        <v>6.5000000000000002E-2</v>
      </c>
      <c r="BWN79" s="1">
        <f t="shared" si="4105"/>
        <v>5.5E-2</v>
      </c>
      <c r="BWO79" s="1">
        <f t="shared" si="4106"/>
        <v>1.2651515151515151</v>
      </c>
      <c r="BWP79" s="1">
        <f t="shared" si="4107"/>
        <v>1.8977272727272727E-3</v>
      </c>
      <c r="BWQ79" s="1">
        <f t="shared" si="4108"/>
        <v>14.496759323239189</v>
      </c>
      <c r="BWR79" s="1"/>
      <c r="BWS79" s="1"/>
      <c r="BWT79" s="1" t="s">
        <v>11</v>
      </c>
      <c r="BWU79" s="1" t="s">
        <v>191</v>
      </c>
      <c r="BWV79" s="1">
        <v>450</v>
      </c>
      <c r="BWW79" s="1">
        <v>14</v>
      </c>
      <c r="BWX79" s="1">
        <v>6.0999999999999999E-2</v>
      </c>
      <c r="BWY79" s="1">
        <f t="shared" si="4109"/>
        <v>5.6999999999999995E-2</v>
      </c>
      <c r="BWZ79" s="1">
        <f t="shared" si="4110"/>
        <v>1.6818181818181817</v>
      </c>
      <c r="BXA79" s="1">
        <f t="shared" si="4111"/>
        <v>2.5227272727272724E-3</v>
      </c>
      <c r="BXB79" s="1">
        <f t="shared" si="4112"/>
        <v>19.271141136282033</v>
      </c>
      <c r="BXC79" s="1"/>
      <c r="BXD79" s="1"/>
      <c r="BXE79" s="1" t="s">
        <v>11</v>
      </c>
      <c r="BXF79" s="1" t="s">
        <v>192</v>
      </c>
      <c r="BXG79" s="1">
        <v>451</v>
      </c>
      <c r="BXH79" s="1">
        <v>14</v>
      </c>
      <c r="BXI79" s="1">
        <v>0.02</v>
      </c>
      <c r="BXJ79" s="1">
        <f t="shared" si="4113"/>
        <v>2.3E-2</v>
      </c>
      <c r="BXK79" s="1">
        <f t="shared" si="4114"/>
        <v>1.350943396226415</v>
      </c>
      <c r="BXL79" s="1">
        <f t="shared" si="4115"/>
        <v>2.0264150943396226E-3</v>
      </c>
      <c r="BXM79" s="1">
        <f t="shared" si="4116"/>
        <v>15.479806995344958</v>
      </c>
      <c r="BXN79" s="1"/>
      <c r="BXO79" s="1"/>
      <c r="BXP79" s="1" t="s">
        <v>11</v>
      </c>
      <c r="BXQ79" s="1" t="s">
        <v>193</v>
      </c>
      <c r="BXR79" s="1">
        <v>464</v>
      </c>
      <c r="BXS79" s="1">
        <v>14</v>
      </c>
      <c r="BXT79" s="1">
        <v>7.5999999999999998E-2</v>
      </c>
      <c r="BXU79" s="1">
        <f t="shared" si="4117"/>
        <v>7.1999999999999995E-2</v>
      </c>
      <c r="BXV79" s="1">
        <f t="shared" si="4118"/>
        <v>3.4522058823529411</v>
      </c>
      <c r="BXW79" s="1">
        <f t="shared" si="4119"/>
        <v>5.1783088235294117E-3</v>
      </c>
      <c r="BXX79" s="1">
        <f t="shared" si="4120"/>
        <v>39.557157551004998</v>
      </c>
      <c r="BXY79" s="1"/>
      <c r="BXZ79" s="1"/>
      <c r="BYA79" s="1" t="s">
        <v>11</v>
      </c>
      <c r="BYB79" s="1" t="s">
        <v>194</v>
      </c>
      <c r="BYC79" s="1">
        <v>465</v>
      </c>
      <c r="BYD79" s="1">
        <v>14</v>
      </c>
      <c r="BYE79" s="1">
        <v>4.2000000000000003E-2</v>
      </c>
      <c r="BYF79" s="1">
        <f t="shared" si="4121"/>
        <v>3.7000000000000005E-2</v>
      </c>
      <c r="BYG79" s="1">
        <f>(BYF79-0.0044)/0.0267</f>
        <v>1.2209737827715357</v>
      </c>
      <c r="BYH79" s="1">
        <f t="shared" si="4123"/>
        <v>1.8314606741573036E-3</v>
      </c>
      <c r="BYI79" s="1">
        <f t="shared" si="4124"/>
        <v>13.990548054399714</v>
      </c>
      <c r="BYJ79" s="1"/>
      <c r="BYK79" s="1"/>
      <c r="BYL79" s="1" t="s">
        <v>11</v>
      </c>
      <c r="BYM79" s="1" t="s">
        <v>195</v>
      </c>
      <c r="BYN79" s="1">
        <v>479</v>
      </c>
      <c r="BYO79" s="1">
        <v>14</v>
      </c>
      <c r="BYP79" s="1">
        <v>8.2000000000000003E-2</v>
      </c>
      <c r="BYQ79" s="1">
        <f t="shared" si="4125"/>
        <v>7.1000000000000008E-2</v>
      </c>
      <c r="BYR79" s="1">
        <f t="shared" si="4126"/>
        <v>2.7933579335793359</v>
      </c>
      <c r="BYS79" s="1">
        <f t="shared" si="4127"/>
        <v>4.1900369003690036E-3</v>
      </c>
      <c r="BYT79" s="1">
        <f t="shared" si="4128"/>
        <v>32.007737556960308</v>
      </c>
      <c r="BYU79" s="1"/>
      <c r="BYV79" s="1"/>
      <c r="BYW79" s="1" t="s">
        <v>11</v>
      </c>
      <c r="BYX79" s="1" t="s">
        <v>196</v>
      </c>
      <c r="BYY79" s="1">
        <v>480</v>
      </c>
      <c r="BYZ79" s="1">
        <v>14</v>
      </c>
      <c r="BZA79" s="1">
        <v>4.3999999999999997E-2</v>
      </c>
      <c r="BZB79" s="1">
        <f t="shared" si="4129"/>
        <v>3.1E-2</v>
      </c>
      <c r="BZC79" s="1">
        <f t="shared" si="4130"/>
        <v>1.5655430711610487</v>
      </c>
      <c r="BZD79" s="1">
        <f t="shared" si="4131"/>
        <v>2.348314606741573E-3</v>
      </c>
      <c r="BZE79" s="1">
        <f t="shared" si="4132"/>
        <v>17.938800879567729</v>
      </c>
      <c r="BZF79" s="1"/>
      <c r="BZG79" s="1"/>
      <c r="BZH79" s="1" t="s">
        <v>11</v>
      </c>
      <c r="BZI79" s="1" t="s">
        <v>197</v>
      </c>
      <c r="BZJ79" s="1">
        <v>494</v>
      </c>
      <c r="BZK79" s="1">
        <v>14</v>
      </c>
      <c r="BZL79" s="1">
        <v>9.0999999999999998E-2</v>
      </c>
      <c r="BZM79" s="1">
        <f t="shared" si="4133"/>
        <v>7.5999999999999998E-2</v>
      </c>
      <c r="BZN79" s="1">
        <f t="shared" si="4134"/>
        <v>3.5294117647058827</v>
      </c>
      <c r="BZO79" s="1">
        <f t="shared" si="4135"/>
        <v>5.2941176470588241E-3</v>
      </c>
      <c r="BZP79" s="1">
        <f t="shared" si="4136"/>
        <v>40.441822416362939</v>
      </c>
      <c r="BZQ79" s="1"/>
      <c r="BZR79" s="1"/>
      <c r="BZS79" s="1" t="s">
        <v>11</v>
      </c>
      <c r="BZT79" s="1" t="s">
        <v>198</v>
      </c>
      <c r="BZU79" s="1">
        <v>495</v>
      </c>
      <c r="BZV79" s="1">
        <v>14</v>
      </c>
      <c r="BZW79" s="1">
        <v>4.5999999999999999E-2</v>
      </c>
      <c r="BZX79" s="1">
        <f t="shared" si="4137"/>
        <v>3.2000000000000001E-2</v>
      </c>
      <c r="BZY79" s="1">
        <f t="shared" si="4138"/>
        <v>1.5719557195571956</v>
      </c>
      <c r="BZZ79" s="1">
        <f t="shared" si="4139"/>
        <v>2.3579335793357933E-3</v>
      </c>
      <c r="CAA79" s="1">
        <f t="shared" si="4140"/>
        <v>18.012280316070136</v>
      </c>
      <c r="CAB79" s="1"/>
      <c r="CAC79" s="1"/>
      <c r="CAD79" s="1" t="s">
        <v>11</v>
      </c>
      <c r="CAE79" s="1" t="s">
        <v>199</v>
      </c>
      <c r="CAF79" s="1">
        <v>501</v>
      </c>
      <c r="CAG79" s="1">
        <v>14</v>
      </c>
      <c r="CAH79" s="1">
        <v>6.6000000000000003E-2</v>
      </c>
      <c r="CAI79" s="1">
        <f t="shared" si="4141"/>
        <v>4.9000000000000002E-2</v>
      </c>
      <c r="CAJ79" s="1">
        <f t="shared" si="4142"/>
        <v>2.2454212454212454</v>
      </c>
      <c r="CAK79" s="1">
        <f t="shared" si="4143"/>
        <v>3.3681318681318684E-3</v>
      </c>
      <c r="CAL79" s="1">
        <f t="shared" si="4144"/>
        <v>25.729196056222111</v>
      </c>
      <c r="CAM79" s="1"/>
      <c r="CAN79" s="1"/>
      <c r="CAO79" s="1" t="s">
        <v>11</v>
      </c>
      <c r="CAP79" s="1" t="s">
        <v>200</v>
      </c>
      <c r="CAQ79" s="1">
        <v>508</v>
      </c>
      <c r="CAR79" s="1">
        <v>14</v>
      </c>
      <c r="CAS79" s="1">
        <v>8.5000000000000006E-2</v>
      </c>
      <c r="CAT79" s="1">
        <f t="shared" si="4145"/>
        <v>4.7000000000000007E-2</v>
      </c>
      <c r="CAU79" s="1">
        <f t="shared" si="4146"/>
        <v>2.1648351648351651</v>
      </c>
      <c r="CAV79" s="1">
        <f t="shared" si="4147"/>
        <v>3.2472527472527479E-3</v>
      </c>
      <c r="CAW79" s="1">
        <f t="shared" si="4148"/>
        <v>24.805799134139104</v>
      </c>
      <c r="CAX79" s="1"/>
      <c r="CAY79" s="1"/>
      <c r="CAZ79" s="1" t="s">
        <v>11</v>
      </c>
      <c r="CBA79" s="1" t="s">
        <v>201</v>
      </c>
      <c r="CBB79" s="1">
        <v>509</v>
      </c>
      <c r="CBC79" s="1">
        <v>14</v>
      </c>
      <c r="CBD79" s="1">
        <v>3.6999999999999998E-2</v>
      </c>
      <c r="CBE79" s="1">
        <f t="shared" si="4149"/>
        <v>2.4E-2</v>
      </c>
      <c r="CBF79" s="1">
        <f t="shared" si="4150"/>
        <v>0.77443609022556392</v>
      </c>
      <c r="CBG79" s="1">
        <f t="shared" si="4151"/>
        <v>1.1616541353383458E-3</v>
      </c>
      <c r="CBH79" s="1">
        <f t="shared" si="4152"/>
        <v>8.873888602888659</v>
      </c>
      <c r="CBI79" s="1"/>
      <c r="CBJ79" s="1"/>
      <c r="CBK79" s="1" t="s">
        <v>11</v>
      </c>
      <c r="CBL79" s="1" t="s">
        <v>202</v>
      </c>
      <c r="CBM79" s="1">
        <v>515</v>
      </c>
      <c r="CBN79" s="1">
        <v>14</v>
      </c>
      <c r="CBO79" s="1">
        <v>5.3999999999999999E-2</v>
      </c>
      <c r="CBP79" s="1">
        <f t="shared" si="4153"/>
        <v>3.9E-2</v>
      </c>
      <c r="CBQ79" s="1">
        <f t="shared" si="4154"/>
        <v>1.4419475655430711</v>
      </c>
      <c r="CBR79" s="1">
        <f t="shared" si="4155"/>
        <v>2.1629213483146067E-3</v>
      </c>
      <c r="CBS79" s="1">
        <f t="shared" si="4156"/>
        <v>16.522579757496594</v>
      </c>
      <c r="CBT79" s="1"/>
      <c r="CBU79" s="1"/>
      <c r="CBV79" s="1" t="s">
        <v>11</v>
      </c>
      <c r="CBW79" s="1" t="s">
        <v>203</v>
      </c>
      <c r="CBX79" s="1">
        <v>522</v>
      </c>
      <c r="CBY79" s="1">
        <v>14</v>
      </c>
      <c r="CBZ79" s="1">
        <v>6.5000000000000002E-2</v>
      </c>
      <c r="CCA79" s="1">
        <f t="shared" si="4157"/>
        <v>5.1000000000000004E-2</v>
      </c>
      <c r="CCB79" s="1">
        <f t="shared" si="4158"/>
        <v>1.9026217228464419</v>
      </c>
      <c r="CCC79" s="1">
        <f t="shared" si="4159"/>
        <v>2.853932584269663E-3</v>
      </c>
      <c r="CCD79" s="1">
        <f t="shared" si="4160"/>
        <v>21.801222121579922</v>
      </c>
      <c r="CCE79" s="1"/>
      <c r="CCF79" s="1"/>
      <c r="CCG79" s="1" t="s">
        <v>11</v>
      </c>
      <c r="CCH79" s="1" t="s">
        <v>204</v>
      </c>
      <c r="CCI79" s="1">
        <v>523</v>
      </c>
      <c r="CCJ79" s="1">
        <v>14</v>
      </c>
      <c r="CCK79" s="1">
        <v>4.3999999999999997E-2</v>
      </c>
      <c r="CCL79" s="1">
        <f t="shared" si="4161"/>
        <v>2.4999999999999998E-2</v>
      </c>
      <c r="CCM79" s="1">
        <f t="shared" si="4162"/>
        <v>1.0266159695817489</v>
      </c>
      <c r="CCN79" s="1">
        <f t="shared" si="4163"/>
        <v>1.5399239543726234E-3</v>
      </c>
      <c r="CCO79" s="1">
        <f t="shared" si="4164"/>
        <v>11.76349587396108</v>
      </c>
      <c r="CCP79" s="1"/>
      <c r="CCQ79" s="1"/>
      <c r="CCR79" s="1" t="s">
        <v>11</v>
      </c>
      <c r="CCS79" s="1" t="s">
        <v>205</v>
      </c>
      <c r="CCT79" s="1">
        <v>536</v>
      </c>
      <c r="CCU79" s="1">
        <v>14</v>
      </c>
      <c r="CCV79" s="1">
        <v>7.4999999999999997E-2</v>
      </c>
      <c r="CCW79" s="1">
        <f t="shared" si="4165"/>
        <v>5.4999999999999993E-2</v>
      </c>
      <c r="CCX79" s="1">
        <f t="shared" si="4166"/>
        <v>2.0810810810810811</v>
      </c>
      <c r="CCY79" s="1">
        <f t="shared" si="4167"/>
        <v>3.1216216216216216E-3</v>
      </c>
      <c r="CCZ79" s="1">
        <f t="shared" si="4168"/>
        <v>23.846101595954543</v>
      </c>
      <c r="CDA79" s="1"/>
      <c r="CDB79" s="1"/>
      <c r="CDC79" s="1" t="s">
        <v>11</v>
      </c>
      <c r="CDD79" s="1" t="s">
        <v>206</v>
      </c>
      <c r="CDE79" s="1">
        <v>542</v>
      </c>
      <c r="CDF79" s="1">
        <v>14</v>
      </c>
      <c r="CDG79" s="1">
        <v>6.3E-2</v>
      </c>
      <c r="CDH79" s="1">
        <f t="shared" si="4169"/>
        <v>4.8000000000000001E-2</v>
      </c>
      <c r="CDI79" s="1">
        <f t="shared" si="4170"/>
        <v>1.4507575757575757</v>
      </c>
      <c r="CDJ79" s="1">
        <f t="shared" si="4171"/>
        <v>2.1761363636363636E-3</v>
      </c>
      <c r="CDK79" s="1">
        <f t="shared" si="4172"/>
        <v>16.623529403594638</v>
      </c>
      <c r="CDL79" s="1"/>
      <c r="CDM79" s="1"/>
      <c r="CDN79" s="1" t="s">
        <v>11</v>
      </c>
      <c r="CDO79" s="1" t="s">
        <v>207</v>
      </c>
      <c r="CDP79" s="1">
        <v>549</v>
      </c>
      <c r="CDQ79" s="1">
        <v>14</v>
      </c>
      <c r="CDR79" s="1">
        <v>7.3999999999999996E-2</v>
      </c>
      <c r="CDS79" s="1">
        <f t="shared" si="4173"/>
        <v>5.8999999999999997E-2</v>
      </c>
      <c r="CDT79" s="1">
        <f t="shared" si="4174"/>
        <v>1.7946768060836502</v>
      </c>
      <c r="CDU79" s="1">
        <f t="shared" si="4175"/>
        <v>2.6920152091254755E-3</v>
      </c>
      <c r="CDV79" s="1">
        <f t="shared" si="4176"/>
        <v>20.564333527813449</v>
      </c>
      <c r="CDW79" s="1"/>
      <c r="CDX79" s="1"/>
      <c r="CDY79" s="1" t="s">
        <v>11</v>
      </c>
      <c r="CDZ79" s="1" t="s">
        <v>208</v>
      </c>
      <c r="CEA79" s="1">
        <v>550</v>
      </c>
      <c r="CEB79" s="1">
        <v>14</v>
      </c>
      <c r="CEC79" s="1">
        <v>5.5E-2</v>
      </c>
      <c r="CED79" s="1">
        <f t="shared" si="4177"/>
        <v>3.7999999999999999E-2</v>
      </c>
      <c r="CEE79" s="1">
        <f t="shared" si="4178"/>
        <v>1.464</v>
      </c>
      <c r="CEF79" s="1">
        <f t="shared" si="4179"/>
        <v>2.196E-3</v>
      </c>
      <c r="CEG79" s="1">
        <f t="shared" si="4180"/>
        <v>16.775267938307348</v>
      </c>
      <c r="CEH79" s="1"/>
      <c r="CEI79" s="1"/>
      <c r="CEJ79" s="1" t="s">
        <v>11</v>
      </c>
      <c r="CEK79" s="1" t="s">
        <v>209</v>
      </c>
      <c r="CEL79" s="1">
        <v>556</v>
      </c>
      <c r="CEM79" s="1">
        <v>14</v>
      </c>
      <c r="CEN79" s="1">
        <v>6.6000000000000003E-2</v>
      </c>
      <c r="CEO79" s="1">
        <f t="shared" si="4181"/>
        <v>5.1000000000000004E-2</v>
      </c>
      <c r="CEP79" s="1">
        <f t="shared" si="4182"/>
        <v>2.0988142292490117</v>
      </c>
      <c r="CEQ79" s="1">
        <f t="shared" si="4183"/>
        <v>3.1482213438735179E-3</v>
      </c>
      <c r="CER79" s="1">
        <f t="shared" si="4184"/>
        <v>24.049297164196854</v>
      </c>
      <c r="CES79" s="1"/>
      <c r="CET79" s="1"/>
      <c r="CEU79" s="1" t="s">
        <v>11</v>
      </c>
      <c r="CEV79" s="1" t="s">
        <v>210</v>
      </c>
      <c r="CEW79" s="1">
        <v>563</v>
      </c>
      <c r="CEX79" s="1">
        <v>14</v>
      </c>
      <c r="CEY79" s="1">
        <v>7.5999999999999998E-2</v>
      </c>
      <c r="CEZ79" s="1">
        <f t="shared" si="4185"/>
        <v>6.2E-2</v>
      </c>
      <c r="CFA79" s="1">
        <f t="shared" si="4186"/>
        <v>2.4865731462925851</v>
      </c>
      <c r="CFB79" s="1">
        <f t="shared" si="4187"/>
        <v>3.7298597194388777E-3</v>
      </c>
      <c r="CFC79" s="1">
        <f t="shared" si="4188"/>
        <v>28.492439055504118</v>
      </c>
      <c r="CFD79" s="1"/>
      <c r="CFE79" s="1"/>
      <c r="CFF79" s="1" t="s">
        <v>11</v>
      </c>
      <c r="CFG79" s="1" t="s">
        <v>211</v>
      </c>
      <c r="CFH79" s="1">
        <v>564</v>
      </c>
      <c r="CFI79" s="1">
        <v>14</v>
      </c>
      <c r="CFJ79" s="1">
        <v>5.0999999999999997E-2</v>
      </c>
      <c r="CFK79" s="1">
        <f t="shared" si="4189"/>
        <v>1.8999999999999996E-2</v>
      </c>
      <c r="CFL79" s="1">
        <f t="shared" si="4190"/>
        <v>0.4664179104477611</v>
      </c>
      <c r="CFM79" s="1">
        <f t="shared" si="4191"/>
        <v>6.9962686567164164E-4</v>
      </c>
      <c r="CFN79" s="1">
        <f t="shared" si="4192"/>
        <v>5.3444572534061709</v>
      </c>
      <c r="CFO79" s="1"/>
      <c r="CFP79" s="1"/>
      <c r="CFQ79" s="1" t="s">
        <v>11</v>
      </c>
      <c r="CFR79" s="1" t="s">
        <v>212</v>
      </c>
      <c r="CFS79" s="1">
        <v>571</v>
      </c>
      <c r="CFT79" s="1">
        <v>14</v>
      </c>
      <c r="CFU79" s="1">
        <v>6.8000000000000005E-2</v>
      </c>
      <c r="CFV79" s="1">
        <f t="shared" si="4193"/>
        <v>3.7000000000000005E-2</v>
      </c>
      <c r="CFW79" s="1">
        <f t="shared" si="4194"/>
        <v>1.0300751879699253</v>
      </c>
      <c r="CFX79" s="1">
        <f t="shared" si="4195"/>
        <v>1.545112781954888E-3</v>
      </c>
      <c r="CFY79" s="1">
        <f t="shared" si="4196"/>
        <v>11.803133384424727</v>
      </c>
      <c r="CFZ79" s="1"/>
      <c r="CGA79" s="1"/>
      <c r="CGB79" s="1" t="s">
        <v>11</v>
      </c>
      <c r="CGC79" s="1" t="s">
        <v>213</v>
      </c>
      <c r="CGD79" s="1">
        <v>577</v>
      </c>
      <c r="CGE79" s="1">
        <v>14</v>
      </c>
      <c r="CGF79" s="1">
        <v>7.6999999999999999E-2</v>
      </c>
      <c r="CGG79" s="1">
        <f t="shared" si="4197"/>
        <v>4.5999999999999999E-2</v>
      </c>
      <c r="CGH79" s="1">
        <f t="shared" si="4198"/>
        <v>1.1804511278195489</v>
      </c>
      <c r="CGI79" s="1">
        <f t="shared" si="4199"/>
        <v>1.7706766917293232E-3</v>
      </c>
      <c r="CGJ79" s="1">
        <f t="shared" si="4200"/>
        <v>13.526218550034169</v>
      </c>
      <c r="CGK79" s="1"/>
      <c r="CGL79" s="1"/>
      <c r="CGM79" s="1" t="s">
        <v>11</v>
      </c>
      <c r="CGN79" s="1" t="s">
        <v>214</v>
      </c>
      <c r="CGO79" s="1">
        <v>578</v>
      </c>
      <c r="CGP79" s="1">
        <v>14</v>
      </c>
      <c r="CGQ79" s="1">
        <v>0.04</v>
      </c>
      <c r="CGR79" s="1">
        <f t="shared" si="4201"/>
        <v>2.3E-2</v>
      </c>
      <c r="CGS79" s="1">
        <f t="shared" si="4202"/>
        <v>3.0888030888030837E-2</v>
      </c>
      <c r="CGT79" s="1">
        <f t="shared" si="4203"/>
        <v>4.6332046332046255E-5</v>
      </c>
      <c r="CGU79" s="1">
        <f t="shared" si="4204"/>
        <v>0.35393100699004826</v>
      </c>
      <c r="CGV79" s="1"/>
      <c r="CGW79" s="1"/>
      <c r="CGX79" s="1" t="s">
        <v>11</v>
      </c>
      <c r="CGY79" s="1" t="s">
        <v>215</v>
      </c>
      <c r="CGZ79" s="1">
        <v>592</v>
      </c>
      <c r="CHA79" s="1">
        <v>14</v>
      </c>
      <c r="CHB79" s="1">
        <v>8.5000000000000006E-2</v>
      </c>
      <c r="CHC79" s="1">
        <f t="shared" si="4205"/>
        <v>5.9000000000000011E-2</v>
      </c>
      <c r="CHD79" s="1">
        <f t="shared" si="4206"/>
        <v>1.1915708812260539</v>
      </c>
      <c r="CHE79" s="1">
        <f t="shared" si="4207"/>
        <v>1.7873563218390809E-3</v>
      </c>
      <c r="CHF79" s="1">
        <f t="shared" si="4208"/>
        <v>13.653634426265064</v>
      </c>
      <c r="CHG79" s="1"/>
      <c r="CHH79" s="1"/>
      <c r="CHI79" s="1" t="s">
        <v>11</v>
      </c>
      <c r="CHJ79" s="1" t="s">
        <v>216</v>
      </c>
      <c r="CHK79" s="1">
        <v>593</v>
      </c>
      <c r="CHL79" s="1">
        <v>14</v>
      </c>
      <c r="CHM79" s="1">
        <v>0.03</v>
      </c>
      <c r="CHN79" s="1">
        <f t="shared" si="4209"/>
        <v>6.9999999999999993E-3</v>
      </c>
      <c r="CHO79" s="1">
        <f t="shared" si="4210"/>
        <v>-3.5294117647058885E-2</v>
      </c>
      <c r="CHP79" s="1">
        <f t="shared" si="4211"/>
        <v>-5.2941176470588332E-5</v>
      </c>
      <c r="CHQ79" s="1">
        <f t="shared" si="4212"/>
        <v>-0.4044182241636301</v>
      </c>
      <c r="CHR79" s="1"/>
      <c r="CHS79" s="1"/>
      <c r="CHT79" s="1" t="s">
        <v>11</v>
      </c>
      <c r="CHU79" s="1" t="s">
        <v>217</v>
      </c>
      <c r="CHV79" s="1">
        <v>607</v>
      </c>
      <c r="CHW79" s="1">
        <v>14</v>
      </c>
      <c r="CHX79" s="1">
        <v>8.5999999999999993E-2</v>
      </c>
      <c r="CHY79" s="1">
        <f t="shared" si="4213"/>
        <v>6.4999999999999988E-2</v>
      </c>
      <c r="CHZ79" s="1">
        <f t="shared" si="4214"/>
        <v>2.333333333333333</v>
      </c>
      <c r="CIA79" s="1">
        <f t="shared" si="4215"/>
        <v>3.4999999999999996E-3</v>
      </c>
      <c r="CIB79" s="1">
        <f t="shared" si="4216"/>
        <v>26.736538153039938</v>
      </c>
      <c r="CIC79" s="1"/>
      <c r="CID79" s="1"/>
      <c r="CIE79" s="1" t="s">
        <v>11</v>
      </c>
      <c r="CIF79" s="1" t="s">
        <v>218</v>
      </c>
      <c r="CIG79" s="1">
        <v>608</v>
      </c>
      <c r="CIH79" s="1">
        <v>14</v>
      </c>
      <c r="CII79" s="1">
        <v>5.0999999999999997E-2</v>
      </c>
      <c r="CIJ79" s="1">
        <f t="shared" si="4217"/>
        <v>2.3999999999999997E-2</v>
      </c>
      <c r="CIK79" s="1">
        <f t="shared" si="4218"/>
        <v>0.16470588235294101</v>
      </c>
      <c r="CIL79" s="1">
        <f t="shared" si="4219"/>
        <v>2.4705882352941153E-4</v>
      </c>
      <c r="CIM79" s="1">
        <f t="shared" si="4220"/>
        <v>1.8872850460969353</v>
      </c>
      <c r="CIN79" s="1"/>
      <c r="CIO79" s="1"/>
      <c r="CIP79" s="1" t="s">
        <v>11</v>
      </c>
      <c r="CIQ79" s="1" t="s">
        <v>219</v>
      </c>
      <c r="CIR79" s="1">
        <v>621</v>
      </c>
      <c r="CIS79" s="1">
        <v>14</v>
      </c>
      <c r="CIT79" s="1">
        <v>7.2999999999999995E-2</v>
      </c>
      <c r="CIU79" s="1">
        <f t="shared" si="4221"/>
        <v>4.2999999999999997E-2</v>
      </c>
      <c r="CIV79" s="1">
        <f t="shared" si="4222"/>
        <v>-6.746031746031747E-2</v>
      </c>
      <c r="CIW79" s="1">
        <f t="shared" si="4223"/>
        <v>-1.0119047619047621E-4</v>
      </c>
      <c r="CIX79" s="1">
        <f t="shared" si="4224"/>
        <v>-0.77299515068312774</v>
      </c>
      <c r="CIY79" s="1"/>
      <c r="CIZ79" s="1"/>
      <c r="CJA79" s="1" t="s">
        <v>11</v>
      </c>
      <c r="CJB79" s="1" t="s">
        <v>220</v>
      </c>
      <c r="CJC79" s="1">
        <v>622</v>
      </c>
      <c r="CJD79" s="1">
        <v>14</v>
      </c>
      <c r="CJE79" s="1">
        <v>4.1000000000000002E-2</v>
      </c>
      <c r="CJF79" s="1">
        <f t="shared" si="4225"/>
        <v>3.2000000000000001E-2</v>
      </c>
      <c r="CJG79" s="1">
        <f t="shared" si="3379"/>
        <v>0.69611307420494706</v>
      </c>
      <c r="CJH79" s="1">
        <f t="shared" si="4226"/>
        <v>1.0441696113074207E-3</v>
      </c>
      <c r="CJI79" s="1">
        <f t="shared" si="4227"/>
        <v>7.9764230431330683</v>
      </c>
      <c r="CJJ79" s="1"/>
      <c r="CJK79" s="1"/>
      <c r="CJL79" s="1" t="s">
        <v>11</v>
      </c>
      <c r="CJM79" s="1" t="s">
        <v>221</v>
      </c>
      <c r="CJN79" s="1">
        <v>635</v>
      </c>
      <c r="CJO79" s="1">
        <v>14</v>
      </c>
      <c r="CJP79" s="1">
        <v>7.0000000000000007E-2</v>
      </c>
      <c r="CJQ79" s="1">
        <f t="shared" si="4228"/>
        <v>5.800000000000001E-2</v>
      </c>
      <c r="CJR79" s="1">
        <f t="shared" si="4229"/>
        <v>1.3120567375886527</v>
      </c>
      <c r="CJS79" s="1">
        <f t="shared" si="4230"/>
        <v>1.9680851063829793E-3</v>
      </c>
      <c r="CJT79" s="1">
        <f t="shared" si="4231"/>
        <v>15.034223581496628</v>
      </c>
      <c r="CJU79" s="1"/>
      <c r="CJV79" s="1"/>
      <c r="CJW79" s="1" t="s">
        <v>11</v>
      </c>
      <c r="CJX79" s="1" t="s">
        <v>222</v>
      </c>
      <c r="CJY79" s="1">
        <v>636</v>
      </c>
      <c r="CJZ79" s="1">
        <v>14</v>
      </c>
      <c r="CKA79" s="1">
        <v>4.2999999999999997E-2</v>
      </c>
      <c r="CKB79" s="1">
        <f t="shared" si="4232"/>
        <v>2.2999999999999996E-2</v>
      </c>
      <c r="CKC79" s="1">
        <f t="shared" si="4233"/>
        <v>-8.4805653710247453E-2</v>
      </c>
      <c r="CKD79" s="1">
        <f t="shared" si="4234"/>
        <v>-1.2720848056537118E-4</v>
      </c>
      <c r="CKE79" s="1">
        <f t="shared" si="4235"/>
        <v>-0.97174696972179619</v>
      </c>
      <c r="CKF79" s="1"/>
      <c r="CKG79" s="1"/>
      <c r="CKH79" s="1" t="s">
        <v>11</v>
      </c>
      <c r="CKI79" s="1" t="s">
        <v>223</v>
      </c>
      <c r="CKJ79" s="1">
        <v>649</v>
      </c>
      <c r="CKK79" s="1">
        <v>14</v>
      </c>
      <c r="CKL79" s="1">
        <v>9.4E-2</v>
      </c>
      <c r="CKM79" s="1">
        <f t="shared" si="4236"/>
        <v>7.0000000000000007E-2</v>
      </c>
      <c r="CKN79" s="1">
        <f t="shared" si="4237"/>
        <v>1.4946996466431097</v>
      </c>
      <c r="CKO79" s="1">
        <f t="shared" si="4238"/>
        <v>2.2420494699646647E-3</v>
      </c>
      <c r="CKP79" s="1">
        <f t="shared" si="4239"/>
        <v>17.127040341346639</v>
      </c>
      <c r="CKQ79" s="1"/>
      <c r="CKR79" s="1"/>
      <c r="CKS79" s="1" t="s">
        <v>11</v>
      </c>
      <c r="CKT79" s="1" t="s">
        <v>224</v>
      </c>
      <c r="CKU79" s="1">
        <v>650</v>
      </c>
      <c r="CKV79" s="1">
        <v>14</v>
      </c>
      <c r="CKW79" s="1">
        <v>5.8000000000000003E-2</v>
      </c>
      <c r="CKX79" s="1">
        <f t="shared" si="4240"/>
        <v>4.1000000000000002E-2</v>
      </c>
      <c r="CKY79" s="1">
        <f t="shared" si="4241"/>
        <v>0.83508771929824566</v>
      </c>
      <c r="CKZ79" s="1">
        <f t="shared" si="4242"/>
        <v>1.2526315789473685E-3</v>
      </c>
      <c r="CLA79" s="1">
        <f t="shared" si="4243"/>
        <v>9.5688662863511382</v>
      </c>
      <c r="CLB79" s="1"/>
      <c r="CLC79" s="1"/>
      <c r="CLD79" s="1" t="s">
        <v>11</v>
      </c>
      <c r="CLE79" s="1" t="s">
        <v>225</v>
      </c>
      <c r="CLF79" s="1">
        <v>663</v>
      </c>
      <c r="CLG79" s="1">
        <v>14</v>
      </c>
      <c r="CLH79" s="1">
        <v>7.2999999999999995E-2</v>
      </c>
      <c r="CLI79" s="1">
        <f t="shared" si="4244"/>
        <v>5.0999999999999997E-2</v>
      </c>
      <c r="CLJ79" s="1">
        <f t="shared" si="4245"/>
        <v>1.1764705882352939</v>
      </c>
      <c r="CLK79" s="1">
        <f t="shared" si="4246"/>
        <v>1.764705882352941E-3</v>
      </c>
      <c r="CLL79" s="1">
        <f t="shared" si="4247"/>
        <v>13.480607472120978</v>
      </c>
      <c r="CLM79" s="1"/>
      <c r="CLN79" s="1"/>
      <c r="CLO79" s="1"/>
      <c r="CLP79" s="1"/>
      <c r="CLQ79" s="1"/>
      <c r="CLR79" s="1"/>
      <c r="CLS79" s="1"/>
      <c r="CLT79" s="1"/>
      <c r="CLU79" s="1"/>
      <c r="CLV79" s="1"/>
      <c r="CLW79" s="1"/>
      <c r="CLX79" s="1"/>
      <c r="CLY79" s="1"/>
      <c r="CLZ79" s="1"/>
      <c r="CMA79" s="1"/>
      <c r="CMB79" s="1"/>
      <c r="CMC79" s="1"/>
      <c r="CMD79" s="1"/>
      <c r="CME79" s="1"/>
      <c r="CMF79" s="1"/>
      <c r="CMG79" s="1"/>
      <c r="CMH79" s="1"/>
      <c r="CMI79" s="1"/>
      <c r="CMJ79" s="1"/>
      <c r="CMK79" s="1"/>
      <c r="CML79" s="1"/>
      <c r="CMM79" s="1"/>
      <c r="CMN79" s="1"/>
      <c r="CMO79" s="1"/>
      <c r="CMP79" s="1"/>
      <c r="CMQ79" s="1"/>
      <c r="CMR79" s="1"/>
      <c r="CMS79" s="1"/>
      <c r="CMT79" s="1"/>
      <c r="CMU79" s="1"/>
      <c r="CMV79" s="1"/>
      <c r="CMW79" s="1"/>
      <c r="CMX79" s="1"/>
      <c r="CMY79" s="1"/>
      <c r="CMZ79" s="1"/>
    </row>
    <row r="80" spans="1:2392" x14ac:dyDescent="0.3">
      <c r="A80" s="1" t="s">
        <v>11</v>
      </c>
      <c r="B80" s="1" t="s">
        <v>12</v>
      </c>
      <c r="C80" s="1">
        <v>1</v>
      </c>
      <c r="D80" s="1">
        <v>15</v>
      </c>
      <c r="E80" s="1">
        <v>5.5E-2</v>
      </c>
      <c r="F80" s="1">
        <f t="shared" si="3408"/>
        <v>5.7000000000000002E-2</v>
      </c>
      <c r="G80" s="1">
        <f t="shared" si="3409"/>
        <v>2.3016949152542376</v>
      </c>
      <c r="H80" s="1">
        <f t="shared" si="4248"/>
        <v>3.4525423728813567E-3</v>
      </c>
      <c r="I80" s="1">
        <f t="shared" si="4249"/>
        <v>26.374008822151271</v>
      </c>
      <c r="J80" s="1">
        <f>AVERAGE(I66:I80)</f>
        <v>27.513386719229967</v>
      </c>
      <c r="K80" s="1"/>
      <c r="L80" s="1" t="s">
        <v>11</v>
      </c>
      <c r="M80" s="1" t="s">
        <v>13</v>
      </c>
      <c r="N80" s="1">
        <v>2</v>
      </c>
      <c r="O80" s="1">
        <v>15</v>
      </c>
      <c r="P80" s="1">
        <v>0.104</v>
      </c>
      <c r="Q80" s="1">
        <f t="shared" si="3410"/>
        <v>0.106</v>
      </c>
      <c r="R80" s="1">
        <f t="shared" si="3411"/>
        <v>3.9830508474576272</v>
      </c>
      <c r="S80" s="1">
        <f t="shared" si="3412"/>
        <v>5.974576271186441E-3</v>
      </c>
      <c r="T80" s="1">
        <f t="shared" si="3413"/>
        <v>45.639853263663824</v>
      </c>
      <c r="U80" s="1">
        <f>AVERAGE(T66:T80)</f>
        <v>44.008471274664778</v>
      </c>
      <c r="V80" s="1"/>
      <c r="W80" s="1" t="s">
        <v>11</v>
      </c>
      <c r="X80" s="1" t="s">
        <v>14</v>
      </c>
      <c r="Y80" s="1">
        <v>3</v>
      </c>
      <c r="Z80" s="1">
        <v>15</v>
      </c>
      <c r="AA80" s="1">
        <v>0.13800000000000001</v>
      </c>
      <c r="AB80" s="1">
        <f t="shared" si="3414"/>
        <v>0.13700000000000001</v>
      </c>
      <c r="AC80" s="1">
        <f t="shared" si="3415"/>
        <v>5.0271186440677971</v>
      </c>
      <c r="AD80" s="1">
        <f t="shared" si="3416"/>
        <v>7.540677966101696E-3</v>
      </c>
      <c r="AE80" s="1">
        <f t="shared" si="3417"/>
        <v>57.603321182990179</v>
      </c>
      <c r="AF80" s="1">
        <f>AVERAGE(AE66:AE80)</f>
        <v>56.541628142530485</v>
      </c>
      <c r="AG80" s="1"/>
      <c r="AH80" s="1" t="s">
        <v>11</v>
      </c>
      <c r="AI80" s="1" t="s">
        <v>15</v>
      </c>
      <c r="AJ80" s="1">
        <v>4</v>
      </c>
      <c r="AK80" s="1">
        <v>15</v>
      </c>
      <c r="AL80" s="1">
        <v>0.153</v>
      </c>
      <c r="AM80" s="1">
        <f t="shared" si="3418"/>
        <v>0.14499999999999999</v>
      </c>
      <c r="AN80" s="1">
        <f t="shared" si="3419"/>
        <v>5.2517006802721085</v>
      </c>
      <c r="AO80" s="1">
        <f t="shared" si="3420"/>
        <v>7.877551020408163E-3</v>
      </c>
      <c r="AP80" s="1">
        <f t="shared" si="3421"/>
        <v>60.176698117046165</v>
      </c>
      <c r="AQ80" s="1">
        <f>AVERAGE(AP66:AP80)</f>
        <v>57.94215751339074</v>
      </c>
      <c r="AR80" s="1"/>
      <c r="AS80" s="1" t="s">
        <v>11</v>
      </c>
      <c r="AT80" s="1" t="s">
        <v>16</v>
      </c>
      <c r="AU80" s="1">
        <v>8</v>
      </c>
      <c r="AV80" s="1">
        <v>15</v>
      </c>
      <c r="AW80" s="1">
        <v>0.17199999999999999</v>
      </c>
      <c r="AX80" s="1">
        <f t="shared" si="3422"/>
        <v>0.16399999999999998</v>
      </c>
      <c r="AY80" s="1">
        <f t="shared" si="3423"/>
        <v>5.9283276450511933</v>
      </c>
      <c r="AZ80" s="1">
        <f t="shared" si="3424"/>
        <v>8.8924914675767904E-3</v>
      </c>
      <c r="BA80" s="1">
        <f t="shared" si="3425"/>
        <v>67.929839256699708</v>
      </c>
      <c r="BB80" s="1">
        <f>AVERAGE(BA66:BA80)</f>
        <v>64.801234109586318</v>
      </c>
      <c r="BC80" s="1"/>
      <c r="BD80" s="1" t="s">
        <v>11</v>
      </c>
      <c r="BE80" s="1" t="s">
        <v>17</v>
      </c>
      <c r="BF80" s="1">
        <v>9</v>
      </c>
      <c r="BG80" s="1">
        <v>15</v>
      </c>
      <c r="BH80" s="1">
        <v>0.17100000000000001</v>
      </c>
      <c r="BI80" s="1">
        <f t="shared" si="3426"/>
        <v>0.16600000000000001</v>
      </c>
      <c r="BJ80" s="1">
        <f t="shared" si="3427"/>
        <v>5.9829351535836182</v>
      </c>
      <c r="BK80" s="1">
        <f t="shared" si="3428"/>
        <v>8.9744027303754279E-3</v>
      </c>
      <c r="BL80" s="1">
        <f t="shared" si="3429"/>
        <v>68.555560286122414</v>
      </c>
      <c r="BM80" s="1">
        <f>AVERAGE(BL66:BL80)</f>
        <v>67.903767547140447</v>
      </c>
      <c r="BN80" s="1"/>
      <c r="BO80" s="1" t="s">
        <v>11</v>
      </c>
      <c r="BP80" s="1" t="s">
        <v>18</v>
      </c>
      <c r="BQ80" s="1">
        <v>10</v>
      </c>
      <c r="BR80" s="1">
        <v>15</v>
      </c>
      <c r="BS80" s="1">
        <v>0.18099999999999999</v>
      </c>
      <c r="BT80" s="1">
        <f t="shared" si="3430"/>
        <v>0.17199999999999999</v>
      </c>
      <c r="BU80" s="1">
        <f t="shared" si="3431"/>
        <v>6.1262798634812281</v>
      </c>
      <c r="BV80" s="1">
        <f t="shared" si="3432"/>
        <v>9.1894197952218423E-3</v>
      </c>
      <c r="BW80" s="1">
        <f t="shared" si="3433"/>
        <v>70.198077988356943</v>
      </c>
      <c r="BX80" s="1">
        <f>AVERAGE(BW66:BW80)</f>
        <v>68.034126094936852</v>
      </c>
      <c r="BY80" s="1"/>
      <c r="BZ80" s="1" t="s">
        <v>11</v>
      </c>
      <c r="CA80" s="1" t="s">
        <v>19</v>
      </c>
      <c r="CB80" s="1">
        <v>11</v>
      </c>
      <c r="CC80" s="1">
        <v>15</v>
      </c>
      <c r="CD80" s="1">
        <v>0.182</v>
      </c>
      <c r="CE80" s="1">
        <f t="shared" si="3434"/>
        <v>0.17699999999999999</v>
      </c>
      <c r="CF80" s="1">
        <f t="shared" si="3435"/>
        <v>6.3367697594501706</v>
      </c>
      <c r="CG80" s="1">
        <f t="shared" si="3436"/>
        <v>9.5051546391752562E-3</v>
      </c>
      <c r="CH80" s="1">
        <f t="shared" si="3437"/>
        <v>72.609979903101092</v>
      </c>
      <c r="CI80" s="1">
        <f>AVERAGE(CH66:CH80)</f>
        <v>69.984890246445246</v>
      </c>
      <c r="CJ80" s="1"/>
      <c r="CK80" s="1" t="s">
        <v>11</v>
      </c>
      <c r="CL80" s="1" t="s">
        <v>20</v>
      </c>
      <c r="CM80" s="1">
        <v>14</v>
      </c>
      <c r="CN80" s="1">
        <v>15</v>
      </c>
      <c r="CO80" s="1">
        <v>0.184</v>
      </c>
      <c r="CP80" s="1">
        <f t="shared" si="3438"/>
        <v>0.17099999999999999</v>
      </c>
      <c r="CQ80" s="1">
        <f t="shared" si="3439"/>
        <v>6.0515463917525762</v>
      </c>
      <c r="CR80" s="1">
        <f t="shared" si="3440"/>
        <v>9.0773195876288643E-3</v>
      </c>
      <c r="CS80" s="1">
        <f t="shared" si="3441"/>
        <v>69.341743280564543</v>
      </c>
      <c r="CT80" s="1">
        <f>AVERAGE(CS66:CS80)</f>
        <v>68.790474452666828</v>
      </c>
      <c r="CU80" s="1"/>
      <c r="CV80" s="1" t="s">
        <v>11</v>
      </c>
      <c r="CW80" s="1" t="s">
        <v>21</v>
      </c>
      <c r="CX80" s="1">
        <v>15</v>
      </c>
      <c r="CY80" s="1">
        <v>15</v>
      </c>
      <c r="CZ80" s="1">
        <v>0.123</v>
      </c>
      <c r="DA80" s="1">
        <f t="shared" si="3442"/>
        <v>0.10299999999999999</v>
      </c>
      <c r="DB80" s="1">
        <f t="shared" si="3443"/>
        <v>3.7586206896551722</v>
      </c>
      <c r="DC80" s="1">
        <f t="shared" si="3444"/>
        <v>5.6379310344827583E-3</v>
      </c>
      <c r="DD80" s="1">
        <f t="shared" si="3445"/>
        <v>43.068216630758918</v>
      </c>
      <c r="DE80" s="1">
        <f>AVERAGE(DD66:DD80)</f>
        <v>43.41065505045303</v>
      </c>
      <c r="DF80" s="1"/>
      <c r="DG80" s="1" t="s">
        <v>11</v>
      </c>
      <c r="DH80" s="1" t="s">
        <v>22</v>
      </c>
      <c r="DI80" s="1">
        <v>16</v>
      </c>
      <c r="DJ80" s="1">
        <v>15</v>
      </c>
      <c r="DK80" s="1">
        <v>0.16800000000000001</v>
      </c>
      <c r="DL80" s="1">
        <f t="shared" si="3446"/>
        <v>0.14100000000000001</v>
      </c>
      <c r="DM80" s="1">
        <f t="shared" si="3447"/>
        <v>4.9215017064846425</v>
      </c>
      <c r="DN80" s="1">
        <f t="shared" si="3448"/>
        <v>7.3822525597269642E-3</v>
      </c>
      <c r="DO80" s="1">
        <f t="shared" si="3449"/>
        <v>56.39310777671907</v>
      </c>
      <c r="DP80" s="1">
        <f>AVERAGE(DO66:DO80)</f>
        <v>55.324167684788655</v>
      </c>
      <c r="DQ80" s="1"/>
      <c r="DR80" s="1" t="s">
        <v>11</v>
      </c>
      <c r="DS80" s="1" t="s">
        <v>23</v>
      </c>
      <c r="DT80" s="1">
        <v>17</v>
      </c>
      <c r="DU80" s="1">
        <v>15</v>
      </c>
      <c r="DV80" s="1">
        <v>0.185</v>
      </c>
      <c r="DW80" s="1">
        <f t="shared" si="3450"/>
        <v>0.158</v>
      </c>
      <c r="DX80" s="1">
        <f t="shared" si="3451"/>
        <v>5.4452054794520546</v>
      </c>
      <c r="DY80" s="1">
        <f t="shared" si="3452"/>
        <v>8.1678082191780823E-3</v>
      </c>
      <c r="DZ80" s="1">
        <f t="shared" si="3453"/>
        <v>62.39397602250515</v>
      </c>
      <c r="EA80" s="1">
        <f>AVERAGE(DZ66:DZ80)</f>
        <v>61.792273109080583</v>
      </c>
      <c r="EB80" s="1"/>
      <c r="EC80" s="1" t="s">
        <v>11</v>
      </c>
      <c r="ED80" s="1" t="s">
        <v>24</v>
      </c>
      <c r="EE80" s="1">
        <v>18</v>
      </c>
      <c r="EF80" s="1">
        <v>15</v>
      </c>
      <c r="EG80" s="1">
        <v>0.20300000000000001</v>
      </c>
      <c r="EH80" s="1">
        <f>EG80-0.026</f>
        <v>0.17700000000000002</v>
      </c>
      <c r="EI80" s="1">
        <f t="shared" si="3455"/>
        <v>6.1972789115646272</v>
      </c>
      <c r="EJ80" s="1">
        <f t="shared" si="3456"/>
        <v>9.2959183673469413E-3</v>
      </c>
      <c r="EK80" s="1">
        <f t="shared" si="3457"/>
        <v>71.011621741747504</v>
      </c>
      <c r="EL80" s="1">
        <f>AVERAGE(EK66:EK80)</f>
        <v>69.764436288544474</v>
      </c>
      <c r="EM80" s="1"/>
      <c r="EN80" s="1" t="s">
        <v>11</v>
      </c>
      <c r="EO80" s="1" t="s">
        <v>25</v>
      </c>
      <c r="EP80" s="1">
        <v>21</v>
      </c>
      <c r="EQ80" s="1">
        <v>15</v>
      </c>
      <c r="ER80" s="1">
        <v>0.25800000000000001</v>
      </c>
      <c r="ES80" s="1">
        <f t="shared" si="3458"/>
        <v>0.22700000000000001</v>
      </c>
      <c r="ET80" s="1">
        <f t="shared" si="3459"/>
        <v>7.8630136986301364</v>
      </c>
      <c r="EU80" s="1">
        <f t="shared" si="3460"/>
        <v>1.1794520547945204E-2</v>
      </c>
      <c r="EV80" s="1">
        <f t="shared" si="3461"/>
        <v>90.098471036271576</v>
      </c>
      <c r="EW80" s="1">
        <f>AVERAGE(EV66:EV80)</f>
        <v>93.604044531875644</v>
      </c>
      <c r="EX80" s="1"/>
      <c r="EY80" s="1" t="s">
        <v>11</v>
      </c>
      <c r="EZ80" s="1" t="s">
        <v>26</v>
      </c>
      <c r="FA80" s="1">
        <v>22</v>
      </c>
      <c r="FB80" s="1">
        <v>15</v>
      </c>
      <c r="FC80" s="1">
        <v>0.28499999999999998</v>
      </c>
      <c r="FD80" s="1">
        <f t="shared" si="3462"/>
        <v>0.254</v>
      </c>
      <c r="FE80" s="1">
        <f t="shared" si="3463"/>
        <v>8.6962457337883965</v>
      </c>
      <c r="FF80" s="1">
        <f t="shared" si="3464"/>
        <v>1.3044368600682595E-2</v>
      </c>
      <c r="FG80" s="1">
        <f t="shared" si="3465"/>
        <v>99.64607393556183</v>
      </c>
      <c r="FH80" s="1">
        <f>AVERAGE(FG66:FG80)</f>
        <v>102.40967514884537</v>
      </c>
      <c r="FI80" s="1"/>
      <c r="FJ80" s="1" t="s">
        <v>11</v>
      </c>
      <c r="FK80" s="1" t="s">
        <v>27</v>
      </c>
      <c r="FL80" s="1">
        <v>23</v>
      </c>
      <c r="FM80" s="1">
        <v>15</v>
      </c>
      <c r="FN80" s="1">
        <v>0.30599999999999999</v>
      </c>
      <c r="FO80" s="1">
        <f t="shared" si="3466"/>
        <v>0.27600000000000002</v>
      </c>
      <c r="FP80" s="1">
        <f t="shared" si="3467"/>
        <v>9.7925170068027221</v>
      </c>
      <c r="FQ80" s="1">
        <f t="shared" si="3468"/>
        <v>1.4688775510204083E-2</v>
      </c>
      <c r="FR80" s="1">
        <f t="shared" si="3469"/>
        <v>112.20771624286006</v>
      </c>
      <c r="FS80" s="1">
        <f>AVERAGE(FR66:FR80)</f>
        <v>106.64734776399656</v>
      </c>
      <c r="FT80" s="1"/>
      <c r="FU80" s="1" t="s">
        <v>11</v>
      </c>
      <c r="FV80" s="1" t="s">
        <v>28</v>
      </c>
      <c r="FW80" s="1">
        <v>24</v>
      </c>
      <c r="FX80" s="1">
        <v>15</v>
      </c>
      <c r="FY80" s="1">
        <v>0.32</v>
      </c>
      <c r="FZ80" s="1">
        <f t="shared" si="3470"/>
        <v>0.28900000000000003</v>
      </c>
      <c r="GA80" s="1">
        <f t="shared" si="3471"/>
        <v>9.8595890410958926</v>
      </c>
      <c r="GB80" s="1">
        <f t="shared" si="3472"/>
        <v>1.4789383561643839E-2</v>
      </c>
      <c r="GC80" s="1">
        <f t="shared" si="3473"/>
        <v>112.9762622445235</v>
      </c>
      <c r="GD80" s="1">
        <f>AVERAGE(GC66:GC80)</f>
        <v>106.38369119308896</v>
      </c>
      <c r="GE80" s="1"/>
      <c r="GF80" s="1" t="s">
        <v>11</v>
      </c>
      <c r="GG80" s="1" t="s">
        <v>29</v>
      </c>
      <c r="GH80" s="1">
        <v>25</v>
      </c>
      <c r="GI80" s="1">
        <v>15</v>
      </c>
      <c r="GJ80" s="1">
        <v>0.33900000000000002</v>
      </c>
      <c r="GK80" s="1">
        <f t="shared" si="3474"/>
        <v>0.30800000000000005</v>
      </c>
      <c r="GL80" s="1">
        <f t="shared" si="3475"/>
        <v>10.648464163822528</v>
      </c>
      <c r="GM80" s="1">
        <f t="shared" si="3476"/>
        <v>1.5972696245733792E-2</v>
      </c>
      <c r="GN80" s="1">
        <f t="shared" si="3477"/>
        <v>122.01560073742269</v>
      </c>
      <c r="GO80" s="1">
        <f>AVERAGE(GN66:GN80)</f>
        <v>116.51447002041492</v>
      </c>
      <c r="GP80" s="1"/>
      <c r="GQ80" s="1" t="s">
        <v>11</v>
      </c>
      <c r="GR80" s="1" t="s">
        <v>30</v>
      </c>
      <c r="GS80" s="1">
        <v>28</v>
      </c>
      <c r="GT80" s="1">
        <v>15</v>
      </c>
      <c r="GU80" s="1">
        <v>0.371</v>
      </c>
      <c r="GV80" s="1">
        <f t="shared" si="3478"/>
        <v>0.34199999999999997</v>
      </c>
      <c r="GW80" s="1">
        <f t="shared" si="3479"/>
        <v>11.758620689655171</v>
      </c>
      <c r="GX80" s="1">
        <f t="shared" si="3480"/>
        <v>1.7637931034482756E-2</v>
      </c>
      <c r="GY80" s="1">
        <f t="shared" si="3481"/>
        <v>134.73634744118155</v>
      </c>
      <c r="GZ80" s="1">
        <f>AVERAGE(GY66:GY80)</f>
        <v>138.18707305502218</v>
      </c>
      <c r="HA80" s="1"/>
      <c r="HB80" s="1" t="s">
        <v>11</v>
      </c>
      <c r="HC80" s="1" t="s">
        <v>31</v>
      </c>
      <c r="HD80" s="1">
        <v>29</v>
      </c>
      <c r="HE80" s="1">
        <v>15</v>
      </c>
      <c r="HF80" s="1">
        <v>9.1999999999999998E-2</v>
      </c>
      <c r="HG80" s="1">
        <f t="shared" si="3482"/>
        <v>0.04</v>
      </c>
      <c r="HH80" s="1">
        <f t="shared" si="3483"/>
        <v>1.6073825503355703</v>
      </c>
      <c r="HI80" s="1">
        <f t="shared" si="3484"/>
        <v>2.4110738255033555E-3</v>
      </c>
      <c r="HJ80" s="1">
        <f t="shared" si="3485"/>
        <v>18.418219235818981</v>
      </c>
      <c r="HK80" s="1">
        <f>AVERAGE(HJ66:HJ80)</f>
        <v>20.263886299116084</v>
      </c>
      <c r="HL80" s="1"/>
      <c r="HM80" s="1" t="s">
        <v>11</v>
      </c>
      <c r="HN80" s="1" t="s">
        <v>32</v>
      </c>
      <c r="HO80" s="1">
        <v>30</v>
      </c>
      <c r="HP80" s="1">
        <v>15</v>
      </c>
      <c r="HQ80" s="1">
        <v>0.108</v>
      </c>
      <c r="HR80" s="1">
        <f t="shared" si="3486"/>
        <v>5.6000000000000001E-2</v>
      </c>
      <c r="HS80" s="1">
        <f t="shared" si="3487"/>
        <v>2.1043771043771042</v>
      </c>
      <c r="HT80" s="1">
        <f t="shared" si="3488"/>
        <v>3.1565656565656565E-3</v>
      </c>
      <c r="HU80" s="1">
        <f t="shared" si="3489"/>
        <v>24.113039459812356</v>
      </c>
      <c r="HV80" s="1">
        <f>AVERAGE(HU66:HU80)</f>
        <v>30.003051231862525</v>
      </c>
      <c r="HW80" s="1"/>
      <c r="HX80" s="1" t="s">
        <v>11</v>
      </c>
      <c r="HY80" s="1" t="s">
        <v>33</v>
      </c>
      <c r="HZ80" s="1">
        <v>31</v>
      </c>
      <c r="IA80" s="1">
        <v>15</v>
      </c>
      <c r="IB80" s="1">
        <v>0.14099999999999999</v>
      </c>
      <c r="IC80" s="1">
        <f t="shared" si="3490"/>
        <v>8.5999999999999993E-2</v>
      </c>
      <c r="ID80" s="1">
        <f t="shared" si="3491"/>
        <v>3.1081081081081079</v>
      </c>
      <c r="IE80" s="1">
        <f t="shared" si="3492"/>
        <v>4.6621621621621622E-3</v>
      </c>
      <c r="IF80" s="1">
        <f t="shared" si="3493"/>
        <v>35.614307578373669</v>
      </c>
      <c r="IG80" s="1">
        <f>AVERAGE(IF66:IF80)</f>
        <v>37.575675242110194</v>
      </c>
      <c r="IH80" s="1"/>
      <c r="II80" s="1" t="s">
        <v>11</v>
      </c>
      <c r="IJ80" s="1" t="s">
        <v>34</v>
      </c>
      <c r="IK80" s="1">
        <v>32</v>
      </c>
      <c r="IL80" s="1">
        <v>15</v>
      </c>
      <c r="IM80" s="1">
        <v>0.154</v>
      </c>
      <c r="IN80" s="1">
        <f t="shared" si="3494"/>
        <v>9.9000000000000005E-2</v>
      </c>
      <c r="IO80" s="1">
        <f t="shared" si="3495"/>
        <v>3.4915824915824913</v>
      </c>
      <c r="IP80" s="1">
        <f t="shared" si="3496"/>
        <v>5.2373737373737368E-3</v>
      </c>
      <c r="IQ80" s="1">
        <f t="shared" si="3497"/>
        <v>40.008355071720658</v>
      </c>
      <c r="IR80" s="1">
        <f>AVERAGE(IQ66:IQ80)</f>
        <v>43.069103547152842</v>
      </c>
      <c r="IS80" s="1"/>
      <c r="IT80" s="1" t="s">
        <v>11</v>
      </c>
      <c r="IU80" s="1" t="s">
        <v>35</v>
      </c>
      <c r="IV80" s="1">
        <v>35</v>
      </c>
      <c r="IW80" s="1">
        <v>15</v>
      </c>
      <c r="IX80" s="1">
        <v>0.19800000000000001</v>
      </c>
      <c r="IY80" s="1">
        <f t="shared" si="3498"/>
        <v>0.14300000000000002</v>
      </c>
      <c r="IZ80" s="1">
        <f t="shared" si="3499"/>
        <v>5.026845637583893</v>
      </c>
      <c r="JA80" s="1">
        <f t="shared" si="3500"/>
        <v>7.54026845637584E-3</v>
      </c>
      <c r="JB80" s="1">
        <f t="shared" si="3501"/>
        <v>57.600192933730355</v>
      </c>
      <c r="JC80" s="1">
        <f>AVERAGE(JB66:JB80)</f>
        <v>63.521708095141868</v>
      </c>
      <c r="JD80" s="1"/>
      <c r="JE80" s="1" t="s">
        <v>11</v>
      </c>
      <c r="JF80" s="3" t="s">
        <v>36</v>
      </c>
      <c r="JG80" s="3">
        <v>36</v>
      </c>
      <c r="JH80" s="1">
        <v>15</v>
      </c>
      <c r="JI80" s="1">
        <v>0.21099999999999999</v>
      </c>
      <c r="JJ80" s="1">
        <f t="shared" si="3502"/>
        <v>0.154</v>
      </c>
      <c r="JK80" s="1">
        <f t="shared" si="3503"/>
        <v>5.4347826086956523</v>
      </c>
      <c r="JL80" s="1">
        <f t="shared" si="3504"/>
        <v>8.152173913043478E-3</v>
      </c>
      <c r="JM80" s="1">
        <f t="shared" si="3505"/>
        <v>62.274545387515388</v>
      </c>
      <c r="JN80" s="1">
        <f>AVERAGE(JM66:JM80)</f>
        <v>71.318725517640715</v>
      </c>
      <c r="JO80" s="1"/>
      <c r="JP80" s="1" t="s">
        <v>11</v>
      </c>
      <c r="JQ80" s="1" t="s">
        <v>37</v>
      </c>
      <c r="JR80" s="1">
        <v>37</v>
      </c>
      <c r="JS80" s="1">
        <v>15</v>
      </c>
      <c r="JT80" s="1">
        <v>0.23200000000000001</v>
      </c>
      <c r="JU80" s="1">
        <f t="shared" si="3506"/>
        <v>0.17400000000000002</v>
      </c>
      <c r="JV80" s="1">
        <f t="shared" si="3507"/>
        <v>6.0702341137123756</v>
      </c>
      <c r="JW80" s="1">
        <f t="shared" si="3508"/>
        <v>9.1053511705685639E-3</v>
      </c>
      <c r="JX80" s="1">
        <f t="shared" si="3509"/>
        <v>69.555876848209522</v>
      </c>
      <c r="JY80" s="1">
        <f>AVERAGE(JX66:JX80)</f>
        <v>75.125456702354484</v>
      </c>
      <c r="JZ80" s="1"/>
      <c r="KA80" s="1" t="s">
        <v>11</v>
      </c>
      <c r="KB80" s="1" t="s">
        <v>38</v>
      </c>
      <c r="KC80" s="1">
        <v>38</v>
      </c>
      <c r="KD80" s="1">
        <v>15</v>
      </c>
      <c r="KE80" s="1">
        <v>0.248</v>
      </c>
      <c r="KF80" s="1">
        <f t="shared" si="3510"/>
        <v>0.187</v>
      </c>
      <c r="KG80" s="1">
        <f t="shared" si="3511"/>
        <v>6.3879598662207364</v>
      </c>
      <c r="KH80" s="1">
        <f t="shared" si="3512"/>
        <v>9.5819397993311042E-3</v>
      </c>
      <c r="KI80" s="1">
        <f t="shared" si="3513"/>
        <v>73.19654257855656</v>
      </c>
      <c r="KJ80" s="1">
        <f>AVERAGE(KI66:KI80)</f>
        <v>78.868316558465665</v>
      </c>
      <c r="KK80" s="1"/>
      <c r="KL80" s="1" t="s">
        <v>11</v>
      </c>
      <c r="KM80" s="1" t="s">
        <v>39</v>
      </c>
      <c r="KN80" s="1">
        <v>39</v>
      </c>
      <c r="KO80" s="1">
        <v>15</v>
      </c>
      <c r="KP80" s="1">
        <v>0.254</v>
      </c>
      <c r="KQ80" s="1">
        <f t="shared" si="3514"/>
        <v>0.191</v>
      </c>
      <c r="KR80" s="1">
        <f t="shared" si="3515"/>
        <v>6.5771812080536911</v>
      </c>
      <c r="KS80" s="1">
        <f t="shared" si="3516"/>
        <v>9.8657718120805371E-3</v>
      </c>
      <c r="KT80" s="1">
        <f t="shared" si="3517"/>
        <v>75.364738417964944</v>
      </c>
      <c r="KU80" s="1">
        <f>AVERAGE(KT66:KT80)</f>
        <v>82.157818581488996</v>
      </c>
      <c r="KV80" s="1"/>
      <c r="KW80" s="1" t="s">
        <v>11</v>
      </c>
      <c r="KX80" s="1" t="s">
        <v>40</v>
      </c>
      <c r="KY80" s="1">
        <v>42</v>
      </c>
      <c r="KZ80" s="1">
        <v>15</v>
      </c>
      <c r="LA80" s="1">
        <v>0.27300000000000002</v>
      </c>
      <c r="LB80" s="1">
        <f t="shared" si="3518"/>
        <v>0.20800000000000002</v>
      </c>
      <c r="LC80" s="1">
        <f t="shared" si="3519"/>
        <v>7.3120805369127524</v>
      </c>
      <c r="LD80" s="1">
        <f t="shared" si="3520"/>
        <v>1.0968120805369129E-2</v>
      </c>
      <c r="LE80" s="1">
        <f t="shared" si="3521"/>
        <v>83.78559439425797</v>
      </c>
      <c r="LF80" s="1">
        <f>AVERAGE(LE66:LE80)</f>
        <v>92.706318533527295</v>
      </c>
      <c r="LG80" s="1"/>
      <c r="LH80" s="1" t="s">
        <v>11</v>
      </c>
      <c r="LI80" s="1" t="s">
        <v>41</v>
      </c>
      <c r="LJ80" s="1">
        <v>43</v>
      </c>
      <c r="LK80" s="1">
        <v>15</v>
      </c>
      <c r="LL80" s="1">
        <v>5.1999999999999998E-2</v>
      </c>
      <c r="LM80" s="1">
        <f t="shared" si="3522"/>
        <v>1.4999999999999999E-2</v>
      </c>
      <c r="LN80" s="1">
        <f t="shared" si="3523"/>
        <v>-0.11824324324324323</v>
      </c>
      <c r="LO80" s="1">
        <f t="shared" si="3524"/>
        <v>-1.7736486486486484E-4</v>
      </c>
      <c r="LP80" s="1">
        <f t="shared" si="3525"/>
        <v>-1.3548921361337807</v>
      </c>
      <c r="LQ80" s="1">
        <f>AVERAGE(LP66:LP80)</f>
        <v>-0.63228299686243006</v>
      </c>
      <c r="LR80" s="1"/>
      <c r="LS80" s="1" t="s">
        <v>11</v>
      </c>
      <c r="LT80" s="1" t="s">
        <v>42</v>
      </c>
      <c r="LU80" s="1">
        <v>44</v>
      </c>
      <c r="LV80" s="1">
        <v>15</v>
      </c>
      <c r="LW80" s="1">
        <v>0.08</v>
      </c>
      <c r="LX80" s="1">
        <f t="shared" si="3526"/>
        <v>3.7000000000000005E-2</v>
      </c>
      <c r="LY80" s="1">
        <f t="shared" si="4250"/>
        <v>-0.25622775800711739</v>
      </c>
      <c r="LZ80" s="1">
        <f t="shared" si="3527"/>
        <v>-3.843416370106761E-4</v>
      </c>
      <c r="MA80" s="1">
        <f t="shared" si="3528"/>
        <v>-2.9359899547822201</v>
      </c>
      <c r="MB80" s="1">
        <f>AVERAGE(MA66:MA80)</f>
        <v>-2.1476222817388457</v>
      </c>
      <c r="MC80" s="1"/>
      <c r="MD80" s="1" t="s">
        <v>11</v>
      </c>
      <c r="ME80" s="1" t="s">
        <v>43</v>
      </c>
      <c r="MF80" s="1">
        <v>46</v>
      </c>
      <c r="MG80" s="1">
        <v>15</v>
      </c>
      <c r="MH80" s="1">
        <v>0.109</v>
      </c>
      <c r="MI80" s="1">
        <f t="shared" si="3529"/>
        <v>5.7000000000000002E-2</v>
      </c>
      <c r="MJ80" s="1">
        <f t="shared" si="3530"/>
        <v>1.1898305084745766</v>
      </c>
      <c r="MK80" s="1">
        <f t="shared" si="3531"/>
        <v>1.7847457627118649E-3</v>
      </c>
      <c r="ML80" s="1">
        <f t="shared" si="3532"/>
        <v>13.633692336634899</v>
      </c>
      <c r="MM80" s="1">
        <f>AVERAGE(ML66:ML80)</f>
        <v>15.187389469014942</v>
      </c>
      <c r="MN80" s="1"/>
      <c r="MO80" s="1" t="s">
        <v>11</v>
      </c>
      <c r="MP80" s="1" t="s">
        <v>44</v>
      </c>
      <c r="MQ80" s="1">
        <v>52</v>
      </c>
      <c r="MR80" s="1">
        <v>15</v>
      </c>
      <c r="MS80" s="1">
        <v>0.161</v>
      </c>
      <c r="MT80" s="1">
        <f t="shared" si="3533"/>
        <v>9.8000000000000004E-2</v>
      </c>
      <c r="MU80" s="1">
        <f t="shared" si="3534"/>
        <v>2.7609427609427608</v>
      </c>
      <c r="MV80" s="1">
        <f t="shared" si="3535"/>
        <v>4.1414141414141412E-3</v>
      </c>
      <c r="MW80" s="1">
        <f t="shared" si="3536"/>
        <v>31.63630777127381</v>
      </c>
      <c r="MX80" s="1">
        <f>AVERAGE(MW66:MW80)</f>
        <v>34.054041861110996</v>
      </c>
      <c r="MY80" s="1"/>
      <c r="MZ80" s="1" t="s">
        <v>11</v>
      </c>
      <c r="NA80" s="1" t="s">
        <v>45</v>
      </c>
      <c r="NB80" s="1">
        <v>53</v>
      </c>
      <c r="NC80" s="1">
        <v>15</v>
      </c>
      <c r="ND80" s="1">
        <v>0.17299999999999999</v>
      </c>
      <c r="NE80" s="1">
        <f t="shared" si="3537"/>
        <v>7.9999999999999988E-2</v>
      </c>
      <c r="NF80" s="1">
        <f t="shared" si="3538"/>
        <v>2.0101351351351346</v>
      </c>
      <c r="NG80" s="1">
        <f t="shared" si="3539"/>
        <v>3.0152027027027018E-3</v>
      </c>
      <c r="NH80" s="1">
        <f t="shared" si="3540"/>
        <v>23.033166314274268</v>
      </c>
      <c r="NI80" s="1">
        <f>AVERAGE(NH66:NH80)</f>
        <v>25.200993732088325</v>
      </c>
      <c r="NJ80" s="1"/>
      <c r="NK80" s="1" t="s">
        <v>11</v>
      </c>
      <c r="NL80" s="1" t="s">
        <v>46</v>
      </c>
      <c r="NM80" s="1">
        <v>56</v>
      </c>
      <c r="NN80" s="1">
        <v>15</v>
      </c>
      <c r="NO80" s="1">
        <v>0.19900000000000001</v>
      </c>
      <c r="NP80" s="1">
        <f t="shared" si="3541"/>
        <v>0.10700000000000001</v>
      </c>
      <c r="NQ80" s="1">
        <f t="shared" si="3542"/>
        <v>2.9864406779661024</v>
      </c>
      <c r="NR80" s="1">
        <f t="shared" si="3543"/>
        <v>4.4796610169491533E-3</v>
      </c>
      <c r="NS80" s="1">
        <f t="shared" si="3544"/>
        <v>34.220179340670498</v>
      </c>
      <c r="NT80" s="1">
        <f>AVERAGE(NS66:NS80)</f>
        <v>36.032825995113882</v>
      </c>
      <c r="NU80" s="1"/>
      <c r="NV80" s="1" t="s">
        <v>11</v>
      </c>
      <c r="NW80" s="1" t="s">
        <v>47</v>
      </c>
      <c r="NX80" s="1">
        <v>57</v>
      </c>
      <c r="NY80" s="1">
        <v>15</v>
      </c>
      <c r="NZ80" s="1">
        <v>0.02</v>
      </c>
      <c r="OA80" s="1">
        <f t="shared" si="3545"/>
        <v>3.2000000000000001E-2</v>
      </c>
      <c r="OB80" s="1">
        <f t="shared" si="3546"/>
        <v>1.7588424437299035</v>
      </c>
      <c r="OC80" s="1">
        <f t="shared" si="3547"/>
        <v>2.6382636655948553E-3</v>
      </c>
      <c r="OD80" s="1">
        <f t="shared" si="3548"/>
        <v>20.15372490084453</v>
      </c>
      <c r="OE80" s="1">
        <f>AVERAGE(OD66:OD72,OD74:OD79)</f>
        <v>20.408799467160943</v>
      </c>
      <c r="OF80" s="1"/>
      <c r="OG80" s="1" t="s">
        <v>11</v>
      </c>
      <c r="OH80" s="1" t="s">
        <v>48</v>
      </c>
      <c r="OI80" s="1">
        <v>58</v>
      </c>
      <c r="OJ80" s="1">
        <v>15</v>
      </c>
      <c r="OK80" s="1">
        <v>3.4000000000000002E-2</v>
      </c>
      <c r="OL80" s="1">
        <f t="shared" si="3549"/>
        <v>4.5999999999999999E-2</v>
      </c>
      <c r="OM80" s="1">
        <f t="shared" si="3550"/>
        <v>2.209677419354839</v>
      </c>
      <c r="ON80" s="1">
        <f t="shared" si="3551"/>
        <v>3.3145161290322584E-3</v>
      </c>
      <c r="OO80" s="1">
        <f t="shared" si="3552"/>
        <v>25.319624840782069</v>
      </c>
      <c r="OP80" s="1">
        <f>AVERAGE(OO66:OO72,OO74:OO79)</f>
        <v>26.115750046331641</v>
      </c>
      <c r="OQ80" s="1"/>
      <c r="OR80" s="1" t="s">
        <v>11</v>
      </c>
      <c r="OS80" s="1" t="s">
        <v>49</v>
      </c>
      <c r="OT80" s="1">
        <v>59</v>
      </c>
      <c r="OU80" s="1">
        <v>15</v>
      </c>
      <c r="OV80" s="1">
        <v>4.2000000000000003E-2</v>
      </c>
      <c r="OW80" s="1">
        <f t="shared" si="3553"/>
        <v>5.4000000000000006E-2</v>
      </c>
      <c r="OX80" s="1">
        <f t="shared" si="3554"/>
        <v>2.5387096774193552</v>
      </c>
      <c r="OY80" s="1">
        <f t="shared" si="3555"/>
        <v>3.8080645161290326E-3</v>
      </c>
      <c r="OZ80" s="1">
        <f t="shared" si="3556"/>
        <v>29.089846349920418</v>
      </c>
      <c r="PA80" s="1">
        <f>AVERAGE(OZ66:OZ72,OZ74:OZ80)</f>
        <v>30.673973034432329</v>
      </c>
      <c r="PB80" s="1"/>
      <c r="PC80" s="1" t="s">
        <v>11</v>
      </c>
      <c r="PD80" s="1" t="s">
        <v>50</v>
      </c>
      <c r="PE80" s="1">
        <v>60</v>
      </c>
      <c r="PF80" s="1">
        <v>15</v>
      </c>
      <c r="PG80" s="1">
        <v>0.05</v>
      </c>
      <c r="PH80" s="1">
        <f t="shared" si="3557"/>
        <v>6.2E-2</v>
      </c>
      <c r="PI80" s="1">
        <f t="shared" si="3558"/>
        <v>2.8419354838709676</v>
      </c>
      <c r="PJ80" s="1">
        <f t="shared" si="3559"/>
        <v>4.2629032258064518E-3</v>
      </c>
      <c r="PK80" s="1">
        <f t="shared" si="3560"/>
        <v>32.564364211283213</v>
      </c>
      <c r="PL80" s="1">
        <f>AVERAGE(PK66:PK72,PK74:PK80)</f>
        <v>34.623728901148695</v>
      </c>
      <c r="PM80" s="1"/>
      <c r="PN80" s="1" t="s">
        <v>11</v>
      </c>
      <c r="PO80" s="1" t="s">
        <v>51</v>
      </c>
      <c r="PP80" s="1">
        <v>63</v>
      </c>
      <c r="PQ80" s="1">
        <v>15</v>
      </c>
      <c r="PR80" s="1">
        <v>7.2999999999999995E-2</v>
      </c>
      <c r="PS80" s="1">
        <f t="shared" si="3561"/>
        <v>8.6999999999999994E-2</v>
      </c>
      <c r="PT80" s="1">
        <f t="shared" si="3562"/>
        <v>3.6666666666666665</v>
      </c>
      <c r="PU80" s="1">
        <f t="shared" si="3563"/>
        <v>5.4999999999999997E-3</v>
      </c>
      <c r="PV80" s="1">
        <f t="shared" si="3564"/>
        <v>42.014559954777049</v>
      </c>
      <c r="PW80" s="1">
        <f>AVERAGE(PV66:PV72,PV74:PV80)</f>
        <v>46.067155890397331</v>
      </c>
      <c r="PX80" s="1"/>
      <c r="PY80" s="1" t="s">
        <v>11</v>
      </c>
      <c r="PZ80" s="1" t="s">
        <v>52</v>
      </c>
      <c r="QA80" s="1">
        <v>64</v>
      </c>
      <c r="QB80" s="1">
        <v>15</v>
      </c>
      <c r="QC80" s="1">
        <v>7.9000000000000001E-2</v>
      </c>
      <c r="QD80" s="1">
        <f t="shared" si="3565"/>
        <v>0.08</v>
      </c>
      <c r="QE80" s="1">
        <f t="shared" si="3566"/>
        <v>3.4096774193548387</v>
      </c>
      <c r="QF80" s="1">
        <f t="shared" si="3567"/>
        <v>5.1145161290322583E-3</v>
      </c>
      <c r="QG80" s="1">
        <f t="shared" si="3568"/>
        <v>39.069844462345465</v>
      </c>
      <c r="QH80" s="1">
        <f>AVERAGE(QG66:QG72,QG74:QG80)</f>
        <v>42.95095483939965</v>
      </c>
      <c r="QI80" s="1"/>
      <c r="QJ80" s="1" t="s">
        <v>11</v>
      </c>
      <c r="QK80" s="1" t="s">
        <v>53</v>
      </c>
      <c r="QL80" s="1">
        <v>65</v>
      </c>
      <c r="QM80" s="1">
        <v>15</v>
      </c>
      <c r="QN80" s="1">
        <v>9.8000000000000004E-2</v>
      </c>
      <c r="QO80" s="1">
        <f t="shared" si="3569"/>
        <v>0.1</v>
      </c>
      <c r="QP80" s="1">
        <f t="shared" si="3570"/>
        <v>4.0550161812297736</v>
      </c>
      <c r="QQ80" s="1">
        <f t="shared" si="3571"/>
        <v>6.0825242718446602E-3</v>
      </c>
      <c r="QR80" s="1">
        <f t="shared" si="3572"/>
        <v>46.46446921741893</v>
      </c>
      <c r="QS80" s="1">
        <f>AVERAGE(QR66:QR72,QR74:QR80)</f>
        <v>48.2656229665835</v>
      </c>
      <c r="QT80" s="1"/>
      <c r="QU80" s="1" t="s">
        <v>11</v>
      </c>
      <c r="QV80" s="1" t="s">
        <v>54</v>
      </c>
      <c r="QW80" s="1">
        <v>66</v>
      </c>
      <c r="QX80" s="1">
        <v>15</v>
      </c>
      <c r="QY80" s="1">
        <v>0.104</v>
      </c>
      <c r="QZ80" s="1">
        <f t="shared" si="3573"/>
        <v>0.10299999999999999</v>
      </c>
      <c r="RA80" s="1">
        <f t="shared" si="3574"/>
        <v>4.2019230769230766</v>
      </c>
      <c r="RB80" s="1">
        <f t="shared" si="3575"/>
        <v>6.3028846153846147E-3</v>
      </c>
      <c r="RC80" s="1">
        <f t="shared" si="3576"/>
        <v>48.147804283839783</v>
      </c>
      <c r="RD80" s="1">
        <f>AVERAGE(RC66:RC73,RC74:RC80)</f>
        <v>56.962047630995812</v>
      </c>
      <c r="RE80" s="1"/>
      <c r="RF80" s="1" t="s">
        <v>11</v>
      </c>
      <c r="RG80" s="1" t="s">
        <v>55</v>
      </c>
      <c r="RH80" s="1">
        <v>67</v>
      </c>
      <c r="RI80" s="1">
        <v>15</v>
      </c>
      <c r="RJ80" s="1">
        <v>0.114</v>
      </c>
      <c r="RK80" s="1">
        <f t="shared" si="3577"/>
        <v>0.115</v>
      </c>
      <c r="RL80" s="1">
        <f t="shared" si="3578"/>
        <v>4.5705128205128212</v>
      </c>
      <c r="RM80" s="1">
        <f t="shared" si="3579"/>
        <v>6.8557692307692321E-3</v>
      </c>
      <c r="RN80" s="1">
        <f t="shared" si="3580"/>
        <v>52.371295887685392</v>
      </c>
      <c r="RO80" s="1">
        <f>AVERAGE(RN66:RN72,RN74:RN80)</f>
        <v>55.70287000997353</v>
      </c>
      <c r="RP80" s="1"/>
      <c r="RQ80" s="1" t="s">
        <v>11</v>
      </c>
      <c r="RR80" s="1" t="s">
        <v>56</v>
      </c>
      <c r="RS80" s="1">
        <v>70</v>
      </c>
      <c r="RT80" s="1">
        <v>15</v>
      </c>
      <c r="RU80" s="1">
        <v>0.13500000000000001</v>
      </c>
      <c r="RV80" s="1">
        <f t="shared" si="3581"/>
        <v>0.129</v>
      </c>
      <c r="RW80" s="1">
        <f t="shared" si="3582"/>
        <v>4.9903846153846159</v>
      </c>
      <c r="RX80" s="1">
        <f t="shared" si="3583"/>
        <v>7.4855769230769238E-3</v>
      </c>
      <c r="RY80" s="1">
        <f t="shared" si="3584"/>
        <v>57.182403714674713</v>
      </c>
      <c r="RZ80" s="1">
        <f>AVERAGE(RY66:RY72,RY74:RY80)</f>
        <v>62.192881331659244</v>
      </c>
      <c r="SA80" s="1"/>
      <c r="SB80" s="2" t="s">
        <v>11</v>
      </c>
      <c r="SC80" s="1" t="s">
        <v>57</v>
      </c>
      <c r="SD80" s="1">
        <v>71</v>
      </c>
      <c r="SE80" s="2">
        <v>15</v>
      </c>
      <c r="SF80" s="1">
        <v>0.04</v>
      </c>
      <c r="SG80" s="1">
        <f t="shared" si="3585"/>
        <v>3.6000000000000004E-2</v>
      </c>
      <c r="SH80" s="1">
        <f t="shared" si="3586"/>
        <v>1.9863013698630139</v>
      </c>
      <c r="SI80" s="1">
        <f t="shared" si="3587"/>
        <v>2.979452054794521E-3</v>
      </c>
      <c r="SJ80" s="1">
        <f t="shared" si="3588"/>
        <v>22.760066725190562</v>
      </c>
      <c r="SK80" s="1">
        <f>AVERAGE(SJ66:SJ80)</f>
        <v>23.963472552039715</v>
      </c>
      <c r="SL80" s="1"/>
      <c r="SM80" s="2" t="s">
        <v>11</v>
      </c>
      <c r="SN80" s="1" t="s">
        <v>58</v>
      </c>
      <c r="SO80" s="1">
        <v>72</v>
      </c>
      <c r="SP80" s="2">
        <v>15</v>
      </c>
      <c r="SQ80" s="1">
        <v>5.8000000000000003E-2</v>
      </c>
      <c r="SR80" s="1">
        <f t="shared" si="3589"/>
        <v>5.2000000000000005E-2</v>
      </c>
      <c r="SS80" s="1">
        <f t="shared" si="3590"/>
        <v>2.463917525773196</v>
      </c>
      <c r="ST80" s="1">
        <f t="shared" si="3591"/>
        <v>3.6958762886597943E-3</v>
      </c>
      <c r="SU80" s="1">
        <f t="shared" si="3592"/>
        <v>28.232839257333787</v>
      </c>
      <c r="SV80" s="1">
        <f>AVERAGE(SU66:SU80)</f>
        <v>28.967864361197421</v>
      </c>
      <c r="SW80" s="1"/>
      <c r="SX80" s="2" t="s">
        <v>11</v>
      </c>
      <c r="SY80" s="1" t="s">
        <v>59</v>
      </c>
      <c r="SZ80" s="1">
        <v>73</v>
      </c>
      <c r="TA80" s="2">
        <v>15</v>
      </c>
      <c r="TB80" s="1">
        <v>7.0999999999999994E-2</v>
      </c>
      <c r="TC80" s="1">
        <f t="shared" si="3593"/>
        <v>6.4999999999999988E-2</v>
      </c>
      <c r="TD80" s="1">
        <f t="shared" si="3594"/>
        <v>2.8551724137931029</v>
      </c>
      <c r="TE80" s="1">
        <f t="shared" si="3595"/>
        <v>4.2827586206896544E-3</v>
      </c>
      <c r="TF80" s="1">
        <f t="shared" si="3596"/>
        <v>32.716039789237044</v>
      </c>
      <c r="TG80" s="1">
        <f>AVERAGE(TF66:TF80)</f>
        <v>33.90140354971664</v>
      </c>
      <c r="TH80" s="1"/>
      <c r="TI80" s="2" t="s">
        <v>11</v>
      </c>
      <c r="TJ80" s="1" t="s">
        <v>60</v>
      </c>
      <c r="TK80" s="1">
        <v>74</v>
      </c>
      <c r="TL80" s="2">
        <v>15</v>
      </c>
      <c r="TM80" s="1">
        <v>0.08</v>
      </c>
      <c r="TN80" s="1">
        <f t="shared" si="3597"/>
        <v>7.3999999999999996E-2</v>
      </c>
      <c r="TO80" s="1">
        <f t="shared" si="3598"/>
        <v>3.1615120274914088</v>
      </c>
      <c r="TP80" s="1">
        <f t="shared" si="3599"/>
        <v>4.7422680412371136E-3</v>
      </c>
      <c r="TQ80" s="1">
        <f t="shared" si="3600"/>
        <v>36.226237261850876</v>
      </c>
      <c r="TR80" s="1">
        <f>AVERAGE(TQ66:TQ80)</f>
        <v>37.223771331380107</v>
      </c>
      <c r="TS80" s="1"/>
      <c r="TT80" s="2" t="s">
        <v>11</v>
      </c>
      <c r="TU80" s="1" t="s">
        <v>61</v>
      </c>
      <c r="TV80" s="1">
        <v>77</v>
      </c>
      <c r="TW80" s="2">
        <v>15</v>
      </c>
      <c r="TX80" s="1">
        <v>0.104</v>
      </c>
      <c r="TY80" s="1">
        <f t="shared" si="3601"/>
        <v>9.5000000000000001E-2</v>
      </c>
      <c r="TZ80" s="1">
        <f t="shared" si="3602"/>
        <v>3.8556701030927831</v>
      </c>
      <c r="UA80" s="1">
        <f t="shared" si="3603"/>
        <v>5.7835051546391751E-3</v>
      </c>
      <c r="UB80" s="1">
        <f t="shared" si="3604"/>
        <v>44.180258921518138</v>
      </c>
      <c r="UC80" s="1">
        <f>AVERAGE(UB66:UB80)</f>
        <v>45.991570784610673</v>
      </c>
      <c r="UD80" s="1"/>
      <c r="UE80" s="2" t="s">
        <v>11</v>
      </c>
      <c r="UF80" s="1" t="s">
        <v>62</v>
      </c>
      <c r="UG80" s="1">
        <v>78</v>
      </c>
      <c r="UH80" s="2">
        <v>15</v>
      </c>
      <c r="UI80" s="1">
        <v>0.106</v>
      </c>
      <c r="UJ80" s="1">
        <f t="shared" si="3605"/>
        <v>9.8000000000000004E-2</v>
      </c>
      <c r="UK80" s="1">
        <f t="shared" si="3606"/>
        <v>3.5536332179930796</v>
      </c>
      <c r="UL80" s="1">
        <f t="shared" si="3607"/>
        <v>5.3304498269896193E-3</v>
      </c>
      <c r="UM80" s="1">
        <f t="shared" si="3608"/>
        <v>40.719364334906601</v>
      </c>
      <c r="UN80" s="1">
        <f>AVERAGE(UM66:UM80)</f>
        <v>44.182030175784732</v>
      </c>
      <c r="UO80" s="1"/>
      <c r="UP80" s="2" t="s">
        <v>11</v>
      </c>
      <c r="UQ80" s="1" t="s">
        <v>63</v>
      </c>
      <c r="UR80" s="1">
        <v>79</v>
      </c>
      <c r="US80" s="2">
        <v>15</v>
      </c>
      <c r="UT80" s="1">
        <v>0.11</v>
      </c>
      <c r="UU80" s="1">
        <f t="shared" si="3609"/>
        <v>0.10100000000000001</v>
      </c>
      <c r="UV80" s="1">
        <f t="shared" si="3610"/>
        <v>4.0551724137931036</v>
      </c>
      <c r="UW80" s="1">
        <f t="shared" si="3611"/>
        <v>6.0827586206896557E-3</v>
      </c>
      <c r="UX80" s="1">
        <f t="shared" si="3612"/>
        <v>46.466259410800454</v>
      </c>
      <c r="UY80" s="1">
        <f>AVERAGE(UX66:UX80)</f>
        <v>50.970641700622942</v>
      </c>
      <c r="UZ80" s="1"/>
      <c r="VA80" s="2" t="s">
        <v>11</v>
      </c>
      <c r="VB80" s="1" t="s">
        <v>64</v>
      </c>
      <c r="VC80" s="1">
        <v>80</v>
      </c>
      <c r="VD80" s="2">
        <v>15</v>
      </c>
      <c r="VE80" s="1">
        <v>0.11899999999999999</v>
      </c>
      <c r="VF80" s="1">
        <f t="shared" si="3613"/>
        <v>0.109</v>
      </c>
      <c r="VG80" s="1">
        <f t="shared" si="2764"/>
        <v>4.3034482758620687</v>
      </c>
      <c r="VH80" s="1">
        <f t="shared" si="3614"/>
        <v>6.4551724137931034E-3</v>
      </c>
      <c r="VI80" s="1">
        <f t="shared" si="3615"/>
        <v>49.3111324359515</v>
      </c>
      <c r="VJ80" s="1">
        <f>AVERAGE(VI66:VI80)</f>
        <v>53.762831891974898</v>
      </c>
      <c r="VK80" s="1"/>
      <c r="VL80" s="2" t="s">
        <v>11</v>
      </c>
      <c r="VM80" s="1" t="s">
        <v>65</v>
      </c>
      <c r="VN80" s="1">
        <v>84</v>
      </c>
      <c r="VO80" s="2">
        <v>15</v>
      </c>
      <c r="VP80" s="1">
        <v>0.14399999999999999</v>
      </c>
      <c r="VQ80" s="1">
        <f t="shared" si="3616"/>
        <v>0.13199999999999998</v>
      </c>
      <c r="VR80" s="1">
        <f t="shared" si="3617"/>
        <v>5.1065292096219927</v>
      </c>
      <c r="VS80" s="1">
        <f t="shared" si="3618"/>
        <v>7.6597938144329896E-3</v>
      </c>
      <c r="VT80" s="1">
        <f t="shared" si="3619"/>
        <v>58.513248446859137</v>
      </c>
      <c r="VU80" s="1">
        <f>AVERAGE(VT66:VT80)</f>
        <v>64.524703760601057</v>
      </c>
      <c r="VV80" s="1"/>
      <c r="VW80" s="2" t="s">
        <v>11</v>
      </c>
      <c r="VX80" s="1" t="s">
        <v>66</v>
      </c>
      <c r="VY80" s="1">
        <v>85</v>
      </c>
      <c r="VZ80" s="2">
        <v>15</v>
      </c>
      <c r="WA80" s="1">
        <v>5.0999999999999997E-2</v>
      </c>
      <c r="WB80" s="1">
        <f t="shared" si="3620"/>
        <v>4.5999999999999999E-2</v>
      </c>
      <c r="WC80" s="1">
        <f t="shared" si="3621"/>
        <v>1.8362369337979092</v>
      </c>
      <c r="WD80" s="1">
        <f t="shared" si="3622"/>
        <v>2.7543554006968637E-3</v>
      </c>
      <c r="WE80" s="1">
        <f t="shared" si="3623"/>
        <v>21.040550930789518</v>
      </c>
      <c r="WF80" s="1">
        <f>AVERAGE(WE66:WE80)</f>
        <v>17.953006455177142</v>
      </c>
      <c r="WG80" s="1"/>
      <c r="WH80" s="2" t="s">
        <v>11</v>
      </c>
      <c r="WI80" s="1" t="s">
        <v>67</v>
      </c>
      <c r="WJ80" s="1">
        <v>86</v>
      </c>
      <c r="WK80" s="2">
        <v>15</v>
      </c>
      <c r="WL80" s="1">
        <v>6.2E-2</v>
      </c>
      <c r="WM80" s="1">
        <f t="shared" si="3624"/>
        <v>5.3999999999999999E-2</v>
      </c>
      <c r="WN80" s="1">
        <f t="shared" si="3625"/>
        <v>2.03125</v>
      </c>
      <c r="WO80" s="1">
        <f t="shared" si="3626"/>
        <v>3.0468750000000001E-3</v>
      </c>
      <c r="WP80" s="1">
        <f t="shared" si="3627"/>
        <v>23.27511133858388</v>
      </c>
      <c r="WQ80" s="1">
        <f>AVERAGE(WP66:WP80)</f>
        <v>22.399808006192693</v>
      </c>
      <c r="WR80" s="1"/>
      <c r="WS80" s="2" t="s">
        <v>11</v>
      </c>
      <c r="WT80" s="1" t="s">
        <v>68</v>
      </c>
      <c r="WU80" s="1">
        <v>87</v>
      </c>
      <c r="WV80" s="2">
        <v>15</v>
      </c>
      <c r="WW80" s="1">
        <v>7.0000000000000007E-2</v>
      </c>
      <c r="WX80" s="1">
        <f t="shared" si="3628"/>
        <v>6.3E-2</v>
      </c>
      <c r="WY80" s="1">
        <f t="shared" si="3629"/>
        <v>2.3344947735191641</v>
      </c>
      <c r="WZ80" s="1">
        <f t="shared" si="3630"/>
        <v>3.5017421602787464E-3</v>
      </c>
      <c r="XA80" s="1">
        <f t="shared" si="3631"/>
        <v>26.749846534400344</v>
      </c>
      <c r="XB80" s="1">
        <f>AVERAGE(XA66:XA80)</f>
        <v>26.989397398887505</v>
      </c>
      <c r="XC80" s="1"/>
      <c r="XD80" s="2" t="s">
        <v>11</v>
      </c>
      <c r="XE80" s="1" t="s">
        <v>69</v>
      </c>
      <c r="XF80" s="1">
        <v>88</v>
      </c>
      <c r="XG80" s="2">
        <v>15</v>
      </c>
      <c r="XH80" s="1">
        <v>8.1000000000000003E-2</v>
      </c>
      <c r="XI80" s="1">
        <f t="shared" si="3632"/>
        <v>7.2000000000000008E-2</v>
      </c>
      <c r="XJ80" s="1">
        <f t="shared" si="3633"/>
        <v>2.6180555555555558</v>
      </c>
      <c r="XK80" s="1">
        <f t="shared" si="3634"/>
        <v>3.9270833333333336E-3</v>
      </c>
      <c r="XL80" s="1">
        <f t="shared" si="3635"/>
        <v>29.999032391952557</v>
      </c>
      <c r="XM80" s="1">
        <f>AVERAGE(XL66:XL80)</f>
        <v>31.139579158401681</v>
      </c>
      <c r="XN80" s="1"/>
      <c r="XO80" s="2" t="s">
        <v>11</v>
      </c>
      <c r="XP80" s="1" t="s">
        <v>70</v>
      </c>
      <c r="XQ80" s="1">
        <v>91</v>
      </c>
      <c r="XR80" s="2">
        <v>15</v>
      </c>
      <c r="XS80" s="1">
        <v>0.10299999999999999</v>
      </c>
      <c r="XT80" s="1">
        <f t="shared" si="3636"/>
        <v>9.1999999999999998E-2</v>
      </c>
      <c r="XU80" s="1">
        <f t="shared" si="3637"/>
        <v>3.304498269896194</v>
      </c>
      <c r="XV80" s="1">
        <f t="shared" si="3638"/>
        <v>4.956747404844291E-3</v>
      </c>
      <c r="XW80" s="1">
        <f t="shared" si="3639"/>
        <v>37.864647458457455</v>
      </c>
      <c r="XX80" s="1">
        <f>AVERAGE(XW66:XW80)</f>
        <v>40.957257407944034</v>
      </c>
      <c r="XY80" s="1"/>
      <c r="XZ80" s="2" t="s">
        <v>11</v>
      </c>
      <c r="YA80" s="1" t="s">
        <v>71</v>
      </c>
      <c r="YB80" s="1">
        <v>92</v>
      </c>
      <c r="YC80" s="2">
        <v>15</v>
      </c>
      <c r="YD80" s="1">
        <v>0.11</v>
      </c>
      <c r="YE80" s="1">
        <f t="shared" si="3640"/>
        <v>9.9000000000000005E-2</v>
      </c>
      <c r="YF80" s="1">
        <f t="shared" si="3641"/>
        <v>3.6563573883161515</v>
      </c>
      <c r="YG80" s="1">
        <f t="shared" si="3642"/>
        <v>5.484536082474227E-3</v>
      </c>
      <c r="YH80" s="1">
        <f t="shared" si="3643"/>
        <v>41.896430920227537</v>
      </c>
      <c r="YI80" s="1">
        <f>AVERAGE(YH66:YH80)</f>
        <v>44.994036715081464</v>
      </c>
      <c r="YJ80" s="1"/>
      <c r="YK80" s="2" t="s">
        <v>11</v>
      </c>
      <c r="YL80" s="1" t="s">
        <v>72</v>
      </c>
      <c r="YM80" s="1">
        <v>93</v>
      </c>
      <c r="YN80" s="2">
        <v>15</v>
      </c>
      <c r="YO80" s="1">
        <v>0.121</v>
      </c>
      <c r="YP80" s="1">
        <f t="shared" si="3644"/>
        <v>0.11</v>
      </c>
      <c r="YQ80" s="1">
        <f t="shared" si="3645"/>
        <v>3.9863481228668944</v>
      </c>
      <c r="YR80" s="1">
        <f t="shared" si="3646"/>
        <v>5.9795221843003416E-3</v>
      </c>
      <c r="YS80" s="1">
        <f t="shared" si="3647"/>
        <v>45.677635147855661</v>
      </c>
      <c r="YT80" s="1">
        <f>AVERAGE(YS66:YS80)</f>
        <v>46.850862078023184</v>
      </c>
      <c r="YU80" s="1"/>
      <c r="YV80" s="2" t="s">
        <v>11</v>
      </c>
      <c r="YW80" s="1" t="s">
        <v>73</v>
      </c>
      <c r="YX80" s="1">
        <v>94</v>
      </c>
      <c r="YY80" s="2">
        <v>15</v>
      </c>
      <c r="YZ80" s="1">
        <v>0.122</v>
      </c>
      <c r="ZA80" s="1">
        <f t="shared" si="3648"/>
        <v>0.109</v>
      </c>
      <c r="ZB80" s="1">
        <f t="shared" si="3649"/>
        <v>3.9047619047619047</v>
      </c>
      <c r="ZC80" s="1">
        <f t="shared" si="3650"/>
        <v>5.8571428571428568E-3</v>
      </c>
      <c r="ZD80" s="1">
        <f t="shared" si="3651"/>
        <v>44.742778133658675</v>
      </c>
      <c r="ZE80" s="1">
        <f>AVERAGE(ZD66:ZD80)</f>
        <v>48.718181765743338</v>
      </c>
      <c r="ZF80" s="1"/>
      <c r="ZG80" s="2" t="s">
        <v>11</v>
      </c>
      <c r="ZH80" s="1" t="s">
        <v>74</v>
      </c>
      <c r="ZI80" s="1">
        <v>95</v>
      </c>
      <c r="ZJ80" s="2">
        <v>15</v>
      </c>
      <c r="ZK80" s="1">
        <v>0.127</v>
      </c>
      <c r="ZL80" s="1">
        <f t="shared" si="3652"/>
        <v>0.114</v>
      </c>
      <c r="ZM80" s="1">
        <f t="shared" si="3653"/>
        <v>4.0952380952380958</v>
      </c>
      <c r="ZN80" s="1">
        <f t="shared" si="3654"/>
        <v>6.1428571428571435E-3</v>
      </c>
      <c r="ZO80" s="1">
        <f t="shared" si="3655"/>
        <v>46.925352676763985</v>
      </c>
      <c r="ZP80" s="1">
        <f>AVERAGE(ZO66:ZO80)</f>
        <v>50.407078733622441</v>
      </c>
      <c r="ZQ80" s="1"/>
      <c r="ZR80" s="2" t="s">
        <v>11</v>
      </c>
      <c r="ZS80" s="1" t="s">
        <v>75</v>
      </c>
      <c r="ZT80" s="1">
        <v>99</v>
      </c>
      <c r="ZU80" s="2">
        <v>15</v>
      </c>
      <c r="ZV80" s="1">
        <v>0.14799999999999999</v>
      </c>
      <c r="ZW80" s="1">
        <f t="shared" si="3656"/>
        <v>0.13300000000000001</v>
      </c>
      <c r="ZX80" s="1">
        <f t="shared" si="3657"/>
        <v>4.6232876712328768</v>
      </c>
      <c r="ZY80" s="1">
        <f t="shared" si="3658"/>
        <v>6.9349315068493152E-3</v>
      </c>
      <c r="ZZ80" s="1">
        <f t="shared" si="3659"/>
        <v>52.976017377598708</v>
      </c>
      <c r="AAA80" s="1">
        <f>AVERAGE(ZZ66:ZZ80)</f>
        <v>57.737318692523644</v>
      </c>
      <c r="AAB80" s="1"/>
      <c r="AAC80" s="2" t="s">
        <v>11</v>
      </c>
      <c r="AAD80" s="1" t="s">
        <v>76</v>
      </c>
      <c r="AAE80" s="1">
        <v>100</v>
      </c>
      <c r="AAF80" s="2">
        <v>15</v>
      </c>
      <c r="AAG80" s="1">
        <v>4.2999999999999997E-2</v>
      </c>
      <c r="AAH80" s="1">
        <f t="shared" si="3660"/>
        <v>4.0999999999999995E-2</v>
      </c>
      <c r="AAI80" s="1">
        <f t="shared" si="3661"/>
        <v>2.3137931034482757</v>
      </c>
      <c r="AAJ80" s="1">
        <f t="shared" si="3662"/>
        <v>3.4706896551724136E-3</v>
      </c>
      <c r="AAK80" s="1">
        <f t="shared" si="3663"/>
        <v>26.512636109393792</v>
      </c>
      <c r="AAL80" s="1">
        <f>AVERAGE(AAK66:AAK80)</f>
        <v>23.825811585640029</v>
      </c>
      <c r="AAM80" s="1"/>
      <c r="AAN80" s="2" t="s">
        <v>11</v>
      </c>
      <c r="AAO80" s="1" t="s">
        <v>77</v>
      </c>
      <c r="AAP80" s="1">
        <v>101</v>
      </c>
      <c r="AAQ80" s="2">
        <v>15</v>
      </c>
      <c r="AAR80" s="1">
        <v>5.7000000000000002E-2</v>
      </c>
      <c r="AAS80" s="1">
        <f t="shared" si="3664"/>
        <v>0.05</v>
      </c>
      <c r="AAT80" s="1">
        <f t="shared" si="3665"/>
        <v>2.4290657439446366</v>
      </c>
      <c r="AAU80" s="1">
        <f t="shared" si="3666"/>
        <v>3.6435986159169551E-3</v>
      </c>
      <c r="AAV80" s="1">
        <f t="shared" si="3667"/>
        <v>27.833489545379198</v>
      </c>
      <c r="AAW80" s="1">
        <f>AVERAGE(AAV66:AAV80)</f>
        <v>27.040512635254441</v>
      </c>
      <c r="AAX80" s="1"/>
      <c r="AAY80" s="2" t="s">
        <v>11</v>
      </c>
      <c r="AAZ80" s="1" t="s">
        <v>78</v>
      </c>
      <c r="ABA80" s="1">
        <v>102</v>
      </c>
      <c r="ABB80" s="2">
        <v>15</v>
      </c>
      <c r="ABC80" s="1">
        <v>6.0999999999999999E-2</v>
      </c>
      <c r="ABD80" s="1">
        <f t="shared" si="3668"/>
        <v>5.3999999999999999E-2</v>
      </c>
      <c r="ABE80" s="1">
        <f t="shared" si="3669"/>
        <v>2.613793103448276</v>
      </c>
      <c r="ABF80" s="1">
        <f t="shared" si="3670"/>
        <v>3.9206896551724144E-3</v>
      </c>
      <c r="ABG80" s="1">
        <f t="shared" si="3671"/>
        <v>29.95019101478465</v>
      </c>
      <c r="ABH80" s="1">
        <f>AVERAGE(ABG66:ABG80)</f>
        <v>30.187263766880566</v>
      </c>
      <c r="ABI80" s="1"/>
      <c r="ABJ80" s="2" t="s">
        <v>11</v>
      </c>
      <c r="ABK80" s="1" t="s">
        <v>79</v>
      </c>
      <c r="ABL80" s="1">
        <v>112</v>
      </c>
      <c r="ABM80" s="2">
        <v>15</v>
      </c>
      <c r="ABN80" s="1">
        <v>0.122</v>
      </c>
      <c r="ABO80" s="1">
        <f t="shared" si="4251"/>
        <v>0.105</v>
      </c>
      <c r="ABP80" s="1">
        <f t="shared" si="3672"/>
        <v>4.4217687074829932</v>
      </c>
      <c r="ABQ80" s="1">
        <f t="shared" si="3673"/>
        <v>6.6326530612244904E-3</v>
      </c>
      <c r="ABR80" s="1">
        <f t="shared" si="3674"/>
        <v>50.66690903637307</v>
      </c>
      <c r="ABS80" s="1">
        <f>AVERAGE(ABR66:ABR80)</f>
        <v>51.96606055012623</v>
      </c>
      <c r="ABT80" s="1"/>
      <c r="ABU80" s="2" t="s">
        <v>11</v>
      </c>
      <c r="ABV80" s="1" t="s">
        <v>80</v>
      </c>
      <c r="ABW80" s="1">
        <v>113</v>
      </c>
      <c r="ABX80" s="2">
        <v>15</v>
      </c>
      <c r="ABY80" s="1">
        <v>4.2000000000000003E-2</v>
      </c>
      <c r="ABZ80" s="1">
        <f t="shared" si="3675"/>
        <v>2.9000000000000005E-2</v>
      </c>
      <c r="ACA80" s="1">
        <f t="shared" si="3676"/>
        <v>0.69642857142857151</v>
      </c>
      <c r="ACB80" s="1">
        <f t="shared" si="3677"/>
        <v>1.0446428571428573E-3</v>
      </c>
      <c r="ACC80" s="1">
        <f t="shared" si="3678"/>
        <v>7.9800381732287589</v>
      </c>
      <c r="ACD80" s="1">
        <f>AVERAGE(ACC66:ACC80)</f>
        <v>10.189894898122876</v>
      </c>
      <c r="ACE80" s="1"/>
      <c r="ACF80" s="2" t="s">
        <v>11</v>
      </c>
      <c r="ACG80" s="1" t="s">
        <v>81</v>
      </c>
      <c r="ACH80" s="1">
        <v>114</v>
      </c>
      <c r="ACI80" s="2">
        <v>15</v>
      </c>
      <c r="ACJ80" s="1">
        <v>5.7000000000000002E-2</v>
      </c>
      <c r="ACK80" s="1">
        <f t="shared" si="3679"/>
        <v>4.3000000000000003E-2</v>
      </c>
      <c r="ACL80" s="1">
        <f t="shared" si="3680"/>
        <v>1.1218637992831542</v>
      </c>
      <c r="ACM80" s="1">
        <f t="shared" si="3681"/>
        <v>1.6827956989247312E-3</v>
      </c>
      <c r="ACN80" s="1">
        <f t="shared" si="3682"/>
        <v>12.854894688020741</v>
      </c>
      <c r="ACO80" s="1">
        <f>AVERAGE(ACN66:ACN80)</f>
        <v>15.565511459296678</v>
      </c>
      <c r="ACP80" s="1"/>
      <c r="ACQ80" s="2" t="s">
        <v>11</v>
      </c>
      <c r="ACR80" s="1" t="s">
        <v>82</v>
      </c>
      <c r="ACS80" s="1">
        <v>115</v>
      </c>
      <c r="ACT80" s="2">
        <v>15</v>
      </c>
      <c r="ACU80" s="1">
        <v>6.9000000000000006E-2</v>
      </c>
      <c r="ACV80" s="1">
        <f t="shared" si="3683"/>
        <v>5.5000000000000007E-2</v>
      </c>
      <c r="ACW80" s="1">
        <f t="shared" si="3684"/>
        <v>1.5907473309608542</v>
      </c>
      <c r="ACX80" s="1">
        <f t="shared" si="3685"/>
        <v>2.3861209964412813E-3</v>
      </c>
      <c r="ACY80" s="1">
        <f t="shared" si="3686"/>
        <v>18.227604302606284</v>
      </c>
      <c r="ACZ80" s="1">
        <f>AVERAGE(ACY66:ACY80)</f>
        <v>20.456781860866858</v>
      </c>
      <c r="ADA80" s="1"/>
      <c r="ADB80" s="2" t="s">
        <v>11</v>
      </c>
      <c r="ADC80" s="1" t="s">
        <v>83</v>
      </c>
      <c r="ADD80" s="1">
        <v>116</v>
      </c>
      <c r="ADE80" s="2">
        <v>15</v>
      </c>
      <c r="ADF80" s="1">
        <v>8.2000000000000003E-2</v>
      </c>
      <c r="ADG80" s="1">
        <f t="shared" si="3687"/>
        <v>6.6000000000000003E-2</v>
      </c>
      <c r="ADH80" s="1">
        <f t="shared" si="3688"/>
        <v>1.9822064056939501</v>
      </c>
      <c r="ADI80" s="1">
        <f t="shared" si="3689"/>
        <v>2.9733096085409251E-3</v>
      </c>
      <c r="ADJ80" s="1">
        <f t="shared" si="3690"/>
        <v>22.713144511301341</v>
      </c>
      <c r="ADK80" s="1">
        <f>AVERAGE(ADJ66:ADJ80)</f>
        <v>24.724841332170637</v>
      </c>
      <c r="ADL80" s="1"/>
      <c r="ADM80" s="2" t="s">
        <v>11</v>
      </c>
      <c r="ADN80" s="1" t="s">
        <v>84</v>
      </c>
      <c r="ADO80" s="1">
        <v>119</v>
      </c>
      <c r="ADP80" s="2">
        <v>15</v>
      </c>
      <c r="ADQ80" s="1">
        <v>9.7000000000000003E-2</v>
      </c>
      <c r="ADR80" s="1">
        <f t="shared" si="3691"/>
        <v>0.08</v>
      </c>
      <c r="ADS80" s="1">
        <f t="shared" si="3692"/>
        <v>1.971223021582734</v>
      </c>
      <c r="ADT80" s="1">
        <f t="shared" si="3693"/>
        <v>2.9568345323741012E-3</v>
      </c>
      <c r="ADU80" s="1">
        <f t="shared" si="3694"/>
        <v>22.587291224870334</v>
      </c>
      <c r="ADV80" s="1">
        <f>AVERAGE(ADU66:ADU80)</f>
        <v>26.873930435429667</v>
      </c>
      <c r="ADW80" s="1"/>
      <c r="ADX80" s="2" t="s">
        <v>11</v>
      </c>
      <c r="ADY80" s="1" t="s">
        <v>85</v>
      </c>
      <c r="ADZ80" s="1">
        <v>120</v>
      </c>
      <c r="AEA80" s="2">
        <v>15</v>
      </c>
      <c r="AEB80" s="1">
        <v>0.10299999999999999</v>
      </c>
      <c r="AEC80" s="1">
        <f t="shared" si="3695"/>
        <v>8.5999999999999993E-2</v>
      </c>
      <c r="AED80" s="1">
        <f t="shared" si="3696"/>
        <v>2.1582733812949639</v>
      </c>
      <c r="AEE80" s="1">
        <f t="shared" si="3697"/>
        <v>3.237410071942446E-3</v>
      </c>
      <c r="AEF80" s="1">
        <f t="shared" si="3698"/>
        <v>24.730610830149995</v>
      </c>
      <c r="AEG80" s="1">
        <f>AVERAGE(AEF66:AEF80)</f>
        <v>28.247853259326892</v>
      </c>
      <c r="AEH80" s="1"/>
      <c r="AEI80" s="2" t="s">
        <v>11</v>
      </c>
      <c r="AEJ80" s="1" t="s">
        <v>86</v>
      </c>
      <c r="AEK80" s="1">
        <v>121</v>
      </c>
      <c r="AEL80" s="2">
        <v>15</v>
      </c>
      <c r="AEM80" s="1">
        <v>0.108</v>
      </c>
      <c r="AEN80" s="1">
        <f t="shared" si="3699"/>
        <v>0.09</v>
      </c>
      <c r="AEO80" s="1">
        <f t="shared" si="3700"/>
        <v>2.3417266187050356</v>
      </c>
      <c r="AEP80" s="1">
        <f t="shared" si="3701"/>
        <v>3.5125899280575535E-3</v>
      </c>
      <c r="AEQ80" s="1">
        <f t="shared" si="3702"/>
        <v>26.832712750712744</v>
      </c>
      <c r="AER80" s="1">
        <f>AVERAGE(AEQ66:AEQ80)</f>
        <v>30.542304375235243</v>
      </c>
      <c r="AES80" s="1"/>
      <c r="AET80" s="2" t="s">
        <v>11</v>
      </c>
      <c r="AEU80" s="1" t="s">
        <v>87</v>
      </c>
      <c r="AEV80" s="1">
        <v>122</v>
      </c>
      <c r="AEW80" s="2">
        <v>15</v>
      </c>
      <c r="AEX80" s="1">
        <v>0.11</v>
      </c>
      <c r="AEY80" s="1">
        <f t="shared" si="3703"/>
        <v>9.2999999999999999E-2</v>
      </c>
      <c r="AEZ80" s="1">
        <f t="shared" si="3704"/>
        <v>2.3992805755395685</v>
      </c>
      <c r="AFA80" s="1">
        <f t="shared" si="3705"/>
        <v>3.5989208633093531E-3</v>
      </c>
      <c r="AFB80" s="1">
        <f t="shared" si="3706"/>
        <v>27.49219570618342</v>
      </c>
      <c r="AFC80" s="1">
        <f>AVERAGE(AFB66:AFB80)</f>
        <v>31.916227199132468</v>
      </c>
      <c r="AFD80" s="1"/>
      <c r="AFE80" s="2" t="s">
        <v>11</v>
      </c>
      <c r="AFF80" s="1" t="s">
        <v>88</v>
      </c>
      <c r="AFG80" s="1">
        <v>123</v>
      </c>
      <c r="AFH80" s="2">
        <v>15</v>
      </c>
      <c r="AFI80" s="1">
        <v>0.112</v>
      </c>
      <c r="AFJ80" s="1">
        <f t="shared" si="3707"/>
        <v>9.5000000000000001E-2</v>
      </c>
      <c r="AFK80" s="1">
        <f t="shared" si="3708"/>
        <v>2.4676258992805753</v>
      </c>
      <c r="AFL80" s="1">
        <f t="shared" si="3709"/>
        <v>3.7014388489208629E-3</v>
      </c>
      <c r="AFM80" s="1">
        <f t="shared" si="3710"/>
        <v>28.275331715804828</v>
      </c>
      <c r="AFN80" s="1">
        <f>AVERAGE(AFM66:AFM80)</f>
        <v>34.21067831504083</v>
      </c>
      <c r="AFO80" s="1"/>
      <c r="AFP80" s="2" t="s">
        <v>11</v>
      </c>
      <c r="AFQ80" s="1" t="s">
        <v>89</v>
      </c>
      <c r="AFR80" s="1">
        <v>126</v>
      </c>
      <c r="AFS80" s="2">
        <v>15</v>
      </c>
      <c r="AFT80" s="1">
        <v>0.127</v>
      </c>
      <c r="AFU80" s="1">
        <f t="shared" si="3711"/>
        <v>0.109</v>
      </c>
      <c r="AFV80" s="1">
        <f t="shared" si="3712"/>
        <v>3.1174377224199286</v>
      </c>
      <c r="AFW80" s="1">
        <f t="shared" si="3713"/>
        <v>4.6761565836298926E-3</v>
      </c>
      <c r="AFX80" s="1">
        <f t="shared" si="3714"/>
        <v>35.721211116517011</v>
      </c>
      <c r="AFY80" s="1">
        <f>AVERAGE(AFX66:AFX80)</f>
        <v>43.387407109559483</v>
      </c>
      <c r="AFZ80" s="1"/>
      <c r="AGA80" s="2" t="s">
        <v>11</v>
      </c>
      <c r="AGB80" s="1" t="s">
        <v>90</v>
      </c>
      <c r="AGC80" s="1">
        <v>127</v>
      </c>
      <c r="AGD80" s="2">
        <v>15</v>
      </c>
      <c r="AGE80" s="1">
        <v>4.1000000000000002E-2</v>
      </c>
      <c r="AGF80" s="1">
        <f>AGE80-0.015</f>
        <v>2.6000000000000002E-2</v>
      </c>
      <c r="AGG80" s="1">
        <f t="shared" si="3716"/>
        <v>1.1144781144781146</v>
      </c>
      <c r="AGH80" s="1">
        <f t="shared" si="3717"/>
        <v>1.671717171717172E-3</v>
      </c>
      <c r="AGI80" s="1">
        <f t="shared" si="3718"/>
        <v>12.770265697916626</v>
      </c>
      <c r="AGJ80" s="1">
        <f>AVERAGE(AGI66:AGI80)</f>
        <v>15.316602664872809</v>
      </c>
      <c r="AGK80" s="1"/>
      <c r="AGL80" s="2" t="s">
        <v>11</v>
      </c>
      <c r="AGM80" s="1" t="s">
        <v>91</v>
      </c>
      <c r="AGN80" s="1">
        <v>128</v>
      </c>
      <c r="AGO80" s="2">
        <v>15</v>
      </c>
      <c r="AGP80" s="1">
        <v>0.05</v>
      </c>
      <c r="AGQ80" s="1">
        <f t="shared" si="3719"/>
        <v>3.5000000000000003E-2</v>
      </c>
      <c r="AGR80" s="1">
        <f t="shared" si="3720"/>
        <v>1.4515050167224082</v>
      </c>
      <c r="AGS80" s="1">
        <f t="shared" si="3721"/>
        <v>2.1772575250836122E-3</v>
      </c>
      <c r="AGT80" s="1">
        <f t="shared" si="3722"/>
        <v>16.632093968111803</v>
      </c>
      <c r="AGU80" s="1">
        <f>AVERAGE(AGT66:AGT80)</f>
        <v>20.541019278589694</v>
      </c>
      <c r="AGV80" s="1"/>
      <c r="AGW80" s="2" t="s">
        <v>11</v>
      </c>
      <c r="AGX80" s="1" t="s">
        <v>92</v>
      </c>
      <c r="AGY80" s="1">
        <v>129</v>
      </c>
      <c r="AGZ80" s="2">
        <v>15</v>
      </c>
      <c r="AHA80" s="1">
        <v>5.5E-2</v>
      </c>
      <c r="AHB80" s="1">
        <f t="shared" si="3723"/>
        <v>4.1000000000000002E-2</v>
      </c>
      <c r="AHC80" s="1">
        <f t="shared" si="3724"/>
        <v>1.7408637873754154</v>
      </c>
      <c r="AHD80" s="1">
        <f t="shared" si="3725"/>
        <v>2.611295681063123E-3</v>
      </c>
      <c r="AHE80" s="1">
        <f t="shared" si="3726"/>
        <v>19.947716173032173</v>
      </c>
      <c r="AHF80" s="1">
        <f>AVERAGE(AHE66:AHE80)</f>
        <v>23.805289784102012</v>
      </c>
      <c r="AHG80" s="1"/>
      <c r="AHH80" s="2" t="s">
        <v>11</v>
      </c>
      <c r="AHI80" s="1" t="s">
        <v>93</v>
      </c>
      <c r="AHJ80" s="1">
        <v>130</v>
      </c>
      <c r="AHK80" s="2">
        <v>15</v>
      </c>
      <c r="AHL80" s="1">
        <v>6.3E-2</v>
      </c>
      <c r="AHM80" s="1">
        <f t="shared" si="3727"/>
        <v>4.9000000000000002E-2</v>
      </c>
      <c r="AHN80" s="1">
        <f t="shared" si="3728"/>
        <v>2.0033444816053514</v>
      </c>
      <c r="AHO80" s="1">
        <f t="shared" si="3729"/>
        <v>3.0050167224080272E-3</v>
      </c>
      <c r="AHP80" s="1">
        <f t="shared" si="3730"/>
        <v>22.955355499767215</v>
      </c>
      <c r="AHQ80" s="1">
        <f>AVERAGE(AHP66:AHP80)</f>
        <v>27.06866906177336</v>
      </c>
      <c r="AHR80" s="1"/>
      <c r="AHS80" s="2" t="s">
        <v>11</v>
      </c>
      <c r="AHT80" s="1" t="s">
        <v>94</v>
      </c>
      <c r="AHU80" s="1">
        <v>133</v>
      </c>
      <c r="AHV80" s="2">
        <v>15</v>
      </c>
      <c r="AHW80" s="1">
        <v>8.6999999999999994E-2</v>
      </c>
      <c r="AHX80" s="1">
        <f t="shared" si="3731"/>
        <v>7.0999999999999994E-2</v>
      </c>
      <c r="AHY80" s="1">
        <f t="shared" si="3732"/>
        <v>2.7541528239202662</v>
      </c>
      <c r="AHZ80" s="1">
        <f t="shared" si="3733"/>
        <v>4.1312292358803996E-3</v>
      </c>
      <c r="AIA80" s="1">
        <f t="shared" si="3734"/>
        <v>31.558505166877243</v>
      </c>
      <c r="AIB80" s="1">
        <f>AVERAGE(AIA66:AIA80)</f>
        <v>34.299412732637386</v>
      </c>
      <c r="AIC80" s="1"/>
      <c r="AID80" s="2" t="s">
        <v>11</v>
      </c>
      <c r="AIE80" s="1" t="s">
        <v>95</v>
      </c>
      <c r="AIF80" s="1">
        <v>134</v>
      </c>
      <c r="AIG80" s="2">
        <v>15</v>
      </c>
      <c r="AIH80" s="1">
        <v>9.2999999999999999E-2</v>
      </c>
      <c r="AII80" s="1">
        <f t="shared" si="3735"/>
        <v>7.5999999999999998E-2</v>
      </c>
      <c r="AIJ80" s="1">
        <f t="shared" si="3736"/>
        <v>2.9069767441860463</v>
      </c>
      <c r="AIK80" s="1">
        <f t="shared" si="3737"/>
        <v>4.3604651162790697E-3</v>
      </c>
      <c r="AIL80" s="1">
        <f t="shared" si="3738"/>
        <v>33.309640556112882</v>
      </c>
      <c r="AIM80" s="1">
        <f>AVERAGE(AIL66:AIL80)</f>
        <v>35.060775945348524</v>
      </c>
      <c r="AIN80" s="1"/>
      <c r="AIO80" s="2" t="s">
        <v>11</v>
      </c>
      <c r="AIP80" s="1" t="s">
        <v>96</v>
      </c>
      <c r="AIQ80" s="1">
        <v>135</v>
      </c>
      <c r="AIR80" s="2">
        <v>15</v>
      </c>
      <c r="AIS80" s="1">
        <v>9.0999999999999998E-2</v>
      </c>
      <c r="AIT80" s="1">
        <f t="shared" si="3739"/>
        <v>7.6999999999999999E-2</v>
      </c>
      <c r="AIU80" s="1">
        <f t="shared" si="3740"/>
        <v>2.9834437086092715</v>
      </c>
      <c r="AIV80" s="1">
        <f t="shared" si="3741"/>
        <v>4.475165562913907E-3</v>
      </c>
      <c r="AIW80" s="1">
        <f t="shared" si="3742"/>
        <v>34.1858385182909</v>
      </c>
      <c r="AIX80" s="1">
        <f>AVERAGE(AIW66:AIW80)</f>
        <v>37.550038683242946</v>
      </c>
      <c r="AIY80" s="1"/>
      <c r="AIZ80" s="2" t="s">
        <v>11</v>
      </c>
      <c r="AJA80" s="1" t="s">
        <v>97</v>
      </c>
      <c r="AJB80" s="1">
        <v>136</v>
      </c>
      <c r="AJC80" s="2">
        <v>15</v>
      </c>
      <c r="AJD80" s="1">
        <v>0.10100000000000001</v>
      </c>
      <c r="AJE80" s="1">
        <f t="shared" si="3743"/>
        <v>8.5000000000000006E-2</v>
      </c>
      <c r="AJF80" s="1">
        <f t="shared" si="3744"/>
        <v>3.2384105960264904</v>
      </c>
      <c r="AJG80" s="1">
        <f t="shared" si="3745"/>
        <v>4.8576158940397355E-3</v>
      </c>
      <c r="AJH80" s="1">
        <f t="shared" si="3746"/>
        <v>37.107380766801889</v>
      </c>
      <c r="AJI80" s="1">
        <f>AVERAGE(AJH66:AJH80)</f>
        <v>38.726244004072036</v>
      </c>
      <c r="AJJ80" s="1"/>
      <c r="AJK80" s="2" t="s">
        <v>11</v>
      </c>
      <c r="AJL80" s="1" t="s">
        <v>98</v>
      </c>
      <c r="AJM80" s="1">
        <v>140</v>
      </c>
      <c r="AJN80" s="2">
        <v>15</v>
      </c>
      <c r="AJO80" s="1">
        <v>0.11</v>
      </c>
      <c r="AJP80" s="1">
        <f t="shared" si="3747"/>
        <v>9.4E-2</v>
      </c>
      <c r="AJQ80" s="1">
        <f t="shared" si="3748"/>
        <v>3.5947712418300655</v>
      </c>
      <c r="AJR80" s="1">
        <f t="shared" si="3749"/>
        <v>5.392156862745098E-3</v>
      </c>
      <c r="AJS80" s="1">
        <f t="shared" si="3750"/>
        <v>41.19074505370299</v>
      </c>
      <c r="AJT80" s="1">
        <f>AVERAGE(AJS66:AJS80)</f>
        <v>44.835501888757925</v>
      </c>
      <c r="AJU80" s="1"/>
      <c r="AJV80" s="2" t="s">
        <v>11</v>
      </c>
      <c r="AJW80" s="1" t="s">
        <v>99</v>
      </c>
      <c r="AJX80" s="1">
        <v>141</v>
      </c>
      <c r="AJY80" s="2">
        <v>15</v>
      </c>
      <c r="AJZ80" s="1">
        <v>4.2000000000000003E-2</v>
      </c>
      <c r="AKA80" s="1">
        <f t="shared" si="3751"/>
        <v>2.2000000000000002E-2</v>
      </c>
      <c r="AKB80" s="1">
        <f t="shared" si="3752"/>
        <v>0.88813559322033908</v>
      </c>
      <c r="AKC80" s="1">
        <f t="shared" si="3753"/>
        <v>1.3322033898305087E-3</v>
      </c>
      <c r="AKD80" s="1">
        <f t="shared" si="3754"/>
        <v>10.176716217089297</v>
      </c>
      <c r="AKE80" s="1">
        <f>AVERAGE(AKD66:AKD80)</f>
        <v>11.264304209755329</v>
      </c>
      <c r="AKF80" s="1"/>
      <c r="AKG80" s="2" t="s">
        <v>11</v>
      </c>
      <c r="AKH80" s="1" t="s">
        <v>100</v>
      </c>
      <c r="AKI80" s="1">
        <v>143</v>
      </c>
      <c r="AKJ80" s="2">
        <v>15</v>
      </c>
      <c r="AKK80" s="1">
        <v>5.6000000000000001E-2</v>
      </c>
      <c r="AKL80" s="1">
        <f t="shared" si="3755"/>
        <v>3.4000000000000002E-2</v>
      </c>
      <c r="AKM80" s="1">
        <f t="shared" si="3756"/>
        <v>1.2847457627118646</v>
      </c>
      <c r="AKN80" s="1">
        <f t="shared" si="3757"/>
        <v>1.9271186440677969E-3</v>
      </c>
      <c r="AKO80" s="1">
        <f t="shared" si="3758"/>
        <v>14.72128032930093</v>
      </c>
      <c r="AKP80" s="1">
        <f>AVERAGE(AKO66:AKO80)</f>
        <v>17.802779641854684</v>
      </c>
      <c r="AKQ80" s="1"/>
      <c r="AKR80" s="2" t="s">
        <v>11</v>
      </c>
      <c r="AKS80" s="1" t="s">
        <v>101</v>
      </c>
      <c r="AKT80" s="1">
        <v>144</v>
      </c>
      <c r="AKU80" s="2">
        <v>15</v>
      </c>
      <c r="AKV80" s="1">
        <v>6.4000000000000001E-2</v>
      </c>
      <c r="AKW80" s="1">
        <f t="shared" si="3759"/>
        <v>4.1000000000000002E-2</v>
      </c>
      <c r="AKX80" s="1">
        <f t="shared" si="3760"/>
        <v>1.4915254237288138</v>
      </c>
      <c r="AKY80" s="1">
        <f t="shared" si="3761"/>
        <v>2.2372881355932207E-3</v>
      </c>
      <c r="AKZ80" s="1">
        <f t="shared" si="3762"/>
        <v>17.090668456180499</v>
      </c>
      <c r="ALA80" s="1">
        <f>AVERAGE(AKZ66:AKZ80)</f>
        <v>19.783743485639242</v>
      </c>
      <c r="ALB80" s="1"/>
      <c r="ALC80" s="2" t="s">
        <v>11</v>
      </c>
      <c r="ALD80" s="1" t="s">
        <v>102</v>
      </c>
      <c r="ALE80" s="1">
        <v>147</v>
      </c>
      <c r="ALF80" s="2">
        <v>15</v>
      </c>
      <c r="ALG80" s="1">
        <v>7.2999999999999995E-2</v>
      </c>
      <c r="ALH80" s="1">
        <f t="shared" si="3763"/>
        <v>4.7E-2</v>
      </c>
      <c r="ALI80" s="1">
        <f t="shared" si="3764"/>
        <v>1.6983050847457628</v>
      </c>
      <c r="ALJ80" s="1">
        <f t="shared" si="3765"/>
        <v>2.5474576271186443E-3</v>
      </c>
      <c r="ALK80" s="1">
        <f t="shared" si="3766"/>
        <v>19.460056583060066</v>
      </c>
      <c r="ALL80" s="1">
        <f>AVERAGE(ALK66:ALK80)</f>
        <v>24.1988328368192</v>
      </c>
      <c r="ALM80" s="1"/>
      <c r="ALN80" s="2" t="s">
        <v>11</v>
      </c>
      <c r="ALO80" s="1" t="s">
        <v>103</v>
      </c>
      <c r="ALP80" s="1">
        <v>148</v>
      </c>
      <c r="ALQ80" s="2">
        <v>15</v>
      </c>
      <c r="ALR80" s="1">
        <v>7.2999999999999995E-2</v>
      </c>
      <c r="ALS80" s="1">
        <f t="shared" si="3767"/>
        <v>4.7999999999999994E-2</v>
      </c>
      <c r="ALT80" s="1">
        <f t="shared" si="3768"/>
        <v>1.639455782312925</v>
      </c>
      <c r="ALU80" s="1">
        <f t="shared" si="3769"/>
        <v>2.4591836734693877E-3</v>
      </c>
      <c r="ALV80" s="1">
        <f t="shared" si="3770"/>
        <v>18.785730888870628</v>
      </c>
      <c r="ALW80" s="1">
        <f>AVERAGE(ALV66:ALV80)</f>
        <v>25.151573306261088</v>
      </c>
      <c r="ALX80" s="1"/>
      <c r="ALY80" s="2" t="s">
        <v>11</v>
      </c>
      <c r="ALZ80" s="1" t="s">
        <v>104</v>
      </c>
      <c r="AMA80" s="1">
        <v>149</v>
      </c>
      <c r="AMB80" s="2">
        <v>15</v>
      </c>
      <c r="AMC80" s="1">
        <v>7.1999999999999995E-2</v>
      </c>
      <c r="AMD80" s="1">
        <f t="shared" si="3771"/>
        <v>5.1999999999999991E-2</v>
      </c>
      <c r="AME80" s="1">
        <f t="shared" si="3772"/>
        <v>1.85958904109589</v>
      </c>
      <c r="AMF80" s="1">
        <f t="shared" si="3773"/>
        <v>2.7893835616438351E-3</v>
      </c>
      <c r="AMG80" s="1">
        <f t="shared" si="3774"/>
        <v>21.308131434100812</v>
      </c>
      <c r="AMH80" s="1">
        <f>AVERAGE(AMG66:AMG80)</f>
        <v>28.371600417780641</v>
      </c>
      <c r="AMI80" s="1"/>
      <c r="AMJ80" s="2" t="s">
        <v>11</v>
      </c>
      <c r="AMK80" s="1" t="s">
        <v>105</v>
      </c>
      <c r="AML80" s="1">
        <v>150</v>
      </c>
      <c r="AMM80" s="2">
        <v>15</v>
      </c>
      <c r="AMN80" s="1">
        <v>7.8E-2</v>
      </c>
      <c r="AMO80" s="1">
        <f t="shared" si="3775"/>
        <v>5.8999999999999997E-2</v>
      </c>
      <c r="AMP80" s="1">
        <f t="shared" si="3776"/>
        <v>1.9931506849315066</v>
      </c>
      <c r="AMQ80" s="1">
        <f t="shared" si="3777"/>
        <v>2.9897260273972601E-3</v>
      </c>
      <c r="AMR80" s="1">
        <f t="shared" si="3778"/>
        <v>22.838549713898111</v>
      </c>
      <c r="AMS80" s="1">
        <f>AVERAGE(AMR66:AMR80)</f>
        <v>29.980501686285486</v>
      </c>
      <c r="AMT80" s="1"/>
      <c r="AMU80" s="2" t="s">
        <v>11</v>
      </c>
      <c r="AMV80" s="1" t="s">
        <v>106</v>
      </c>
      <c r="AMW80" s="1">
        <v>151</v>
      </c>
      <c r="AMX80" s="2">
        <v>15</v>
      </c>
      <c r="AMY80" s="1">
        <v>0.08</v>
      </c>
      <c r="AMZ80" s="1">
        <f t="shared" si="3779"/>
        <v>0.06</v>
      </c>
      <c r="ANA80" s="1">
        <f t="shared" si="3780"/>
        <v>1.9794520547945205</v>
      </c>
      <c r="ANB80" s="1">
        <f t="shared" si="3781"/>
        <v>2.9691780821917806E-3</v>
      </c>
      <c r="ANC80" s="1">
        <f t="shared" si="3782"/>
        <v>22.681583736483002</v>
      </c>
      <c r="AND80" s="1">
        <f>AVERAGE(ANC66:ANC80)</f>
        <v>30.869975558304436</v>
      </c>
      <c r="ANE80" s="1"/>
      <c r="ANF80" s="2" t="s">
        <v>11</v>
      </c>
      <c r="ANG80" s="1" t="s">
        <v>107</v>
      </c>
      <c r="ANH80" s="1">
        <v>154</v>
      </c>
      <c r="ANI80" s="2">
        <v>15</v>
      </c>
      <c r="ANJ80" s="1">
        <v>8.7999999999999995E-2</v>
      </c>
      <c r="ANK80" s="1">
        <f t="shared" si="3783"/>
        <v>6.8999999999999992E-2</v>
      </c>
      <c r="ANL80" s="1">
        <f t="shared" si="3784"/>
        <v>2.2793103448275858</v>
      </c>
      <c r="ANM80" s="1">
        <f t="shared" si="3785"/>
        <v>3.4189655172413786E-3</v>
      </c>
      <c r="ANN80" s="1">
        <f t="shared" si="3786"/>
        <v>26.117514855900588</v>
      </c>
      <c r="ANO80" s="1">
        <f>AVERAGE(ANN66,ANN68:ANN80)</f>
        <v>31.45165177805881</v>
      </c>
      <c r="ANP80" s="1"/>
      <c r="ANQ80" s="2" t="s">
        <v>11</v>
      </c>
      <c r="ANR80" s="1" t="s">
        <v>108</v>
      </c>
      <c r="ANS80" s="1">
        <v>155</v>
      </c>
      <c r="ANT80" s="2">
        <v>15</v>
      </c>
      <c r="ANU80" s="1">
        <v>4.2000000000000003E-2</v>
      </c>
      <c r="ANV80" s="1">
        <f t="shared" si="3787"/>
        <v>2.2000000000000002E-2</v>
      </c>
      <c r="ANW80" s="1">
        <f t="shared" si="4254"/>
        <v>0.50170648464163825</v>
      </c>
      <c r="ANX80" s="1">
        <f t="shared" si="3788"/>
        <v>7.5255972696245744E-4</v>
      </c>
      <c r="ANY80" s="1">
        <f t="shared" si="3789"/>
        <v>5.7488119578208758</v>
      </c>
      <c r="ANZ80" s="1">
        <f>AVERAGE(ANY66:ANY80)</f>
        <v>8.92956052405283</v>
      </c>
      <c r="AOA80" s="1"/>
      <c r="AOB80" s="2" t="s">
        <v>11</v>
      </c>
      <c r="AOC80" s="1" t="s">
        <v>109</v>
      </c>
      <c r="AOD80" s="1">
        <v>156</v>
      </c>
      <c r="AOE80" s="2">
        <v>15</v>
      </c>
      <c r="AOF80" s="1">
        <v>5.2999999999999999E-2</v>
      </c>
      <c r="AOG80" s="1">
        <f t="shared" si="3790"/>
        <v>3.2000000000000001E-2</v>
      </c>
      <c r="AOH80" s="1">
        <f t="shared" si="3791"/>
        <v>0.88135593220338992</v>
      </c>
      <c r="AOI80" s="1">
        <f t="shared" si="3792"/>
        <v>1.3220338983050849E-3</v>
      </c>
      <c r="AOJ80" s="1">
        <f t="shared" si="3793"/>
        <v>10.099031360470294</v>
      </c>
      <c r="AOK80" s="1">
        <f>AVERAGE(AOJ66:AOJ80)</f>
        <v>12.869791246548038</v>
      </c>
      <c r="AOL80" s="1"/>
      <c r="AOM80" s="2" t="s">
        <v>11</v>
      </c>
      <c r="AON80" s="1" t="s">
        <v>110</v>
      </c>
      <c r="AOO80" s="1">
        <v>157</v>
      </c>
      <c r="AOP80" s="2">
        <v>15</v>
      </c>
      <c r="AOQ80" s="1">
        <v>5.6000000000000001E-2</v>
      </c>
      <c r="AOR80" s="1">
        <f t="shared" si="3794"/>
        <v>4.2000000000000003E-2</v>
      </c>
      <c r="AOS80" s="1">
        <f t="shared" si="3795"/>
        <v>1.3856655290102391</v>
      </c>
      <c r="AOT80" s="1">
        <f t="shared" si="3796"/>
        <v>2.0784982935153585E-3</v>
      </c>
      <c r="AOU80" s="1">
        <f t="shared" si="3797"/>
        <v>15.877671121600512</v>
      </c>
      <c r="AOV80" s="1">
        <f>AVERAGE(AOU66:AOU80)</f>
        <v>16.425177022345355</v>
      </c>
      <c r="AOW80" s="1"/>
      <c r="AOX80" s="2" t="s">
        <v>11</v>
      </c>
      <c r="AOY80" s="1" t="s">
        <v>111</v>
      </c>
      <c r="AOZ80" s="1">
        <v>158</v>
      </c>
      <c r="APA80" s="2">
        <v>15</v>
      </c>
      <c r="APB80" s="1">
        <v>6.0999999999999999E-2</v>
      </c>
      <c r="APC80" s="1">
        <f t="shared" si="3798"/>
        <v>4.0999999999999995E-2</v>
      </c>
      <c r="APD80" s="1">
        <f t="shared" si="3799"/>
        <v>1.0958904109589038</v>
      </c>
      <c r="APE80" s="1">
        <f t="shared" si="3800"/>
        <v>1.6438356164383558E-3</v>
      </c>
      <c r="APF80" s="1">
        <f t="shared" si="3801"/>
        <v>12.55727819320858</v>
      </c>
      <c r="APG80" s="1">
        <f>AVERAGE(APF66:APF80)</f>
        <v>17.161613530718395</v>
      </c>
      <c r="APH80" s="1"/>
      <c r="API80" s="2" t="s">
        <v>11</v>
      </c>
      <c r="APJ80" s="1" t="s">
        <v>112</v>
      </c>
      <c r="APK80" s="1">
        <v>161</v>
      </c>
      <c r="APL80" s="2">
        <v>15</v>
      </c>
      <c r="APM80" s="1">
        <v>7.0999999999999994E-2</v>
      </c>
      <c r="APN80" s="1">
        <f t="shared" si="2951"/>
        <v>5.4999999999999993E-2</v>
      </c>
      <c r="APO80" s="1">
        <f t="shared" si="3802"/>
        <v>1.7303754266211602</v>
      </c>
      <c r="APP80" s="1">
        <f t="shared" si="3803"/>
        <v>2.5955631399317402E-3</v>
      </c>
      <c r="APQ80" s="1">
        <f t="shared" si="3804"/>
        <v>19.827535119831179</v>
      </c>
      <c r="APR80" s="1">
        <f>AVERAGE(APQ66:APQ80)</f>
        <v>24.233654035349222</v>
      </c>
      <c r="APS80" s="1"/>
      <c r="APT80" s="2" t="s">
        <v>11</v>
      </c>
      <c r="APU80" s="1" t="s">
        <v>113</v>
      </c>
      <c r="APV80" s="1">
        <v>162</v>
      </c>
      <c r="APW80" s="2">
        <v>15</v>
      </c>
      <c r="APX80" s="1">
        <v>0.06</v>
      </c>
      <c r="APY80" s="1">
        <f t="shared" si="3805"/>
        <v>5.5E-2</v>
      </c>
      <c r="APZ80" s="1">
        <f t="shared" si="3806"/>
        <v>2.2130584192439859</v>
      </c>
      <c r="AQA80" s="1">
        <f t="shared" si="3807"/>
        <v>3.319587628865979E-3</v>
      </c>
      <c r="AQB80" s="1">
        <f t="shared" si="3808"/>
        <v>25.358366083295611</v>
      </c>
      <c r="AQC80" s="1">
        <f>AVERAGE(AQB66:AQB80)</f>
        <v>30.424789120641424</v>
      </c>
      <c r="AQD80" s="1"/>
      <c r="AQE80" s="2" t="s">
        <v>11</v>
      </c>
      <c r="AQF80" s="1" t="s">
        <v>114</v>
      </c>
      <c r="AQG80" s="1">
        <v>163</v>
      </c>
      <c r="AQH80" s="2">
        <v>15</v>
      </c>
      <c r="AQI80" s="1">
        <v>7.9000000000000001E-2</v>
      </c>
      <c r="AQJ80" s="1">
        <f t="shared" si="3809"/>
        <v>6.3E-2</v>
      </c>
      <c r="AQK80" s="1">
        <f t="shared" si="3810"/>
        <v>1.8767123287671232</v>
      </c>
      <c r="AQL80" s="1">
        <f t="shared" si="3811"/>
        <v>2.8150684931506848E-3</v>
      </c>
      <c r="AQM80" s="1">
        <f t="shared" si="3812"/>
        <v>21.504338905869698</v>
      </c>
      <c r="AQN80" s="1">
        <f>AVERAGE(AQM66:AQM80)</f>
        <v>25.742420296077601</v>
      </c>
      <c r="AQO80" s="1"/>
      <c r="AQP80" s="2" t="s">
        <v>11</v>
      </c>
      <c r="AQQ80" s="1" t="s">
        <v>115</v>
      </c>
      <c r="AQR80" s="1">
        <v>169</v>
      </c>
      <c r="AQS80" s="2">
        <v>15</v>
      </c>
      <c r="AQT80" s="1">
        <v>6.7000000000000004E-2</v>
      </c>
      <c r="AQU80" s="1">
        <f t="shared" si="3813"/>
        <v>7.5000000000000011E-2</v>
      </c>
      <c r="AQV80" s="1">
        <f t="shared" si="3814"/>
        <v>3.112627986348123</v>
      </c>
      <c r="AQW80" s="1">
        <f t="shared" si="3815"/>
        <v>4.668941979522185E-3</v>
      </c>
      <c r="AQX80" s="1">
        <f t="shared" si="3816"/>
        <v>35.666098677092776</v>
      </c>
      <c r="AQY80" s="1">
        <f>AVERAGE(AQX66:AQX80)</f>
        <v>40.802225460270606</v>
      </c>
      <c r="AQZ80" s="1"/>
      <c r="ARA80" s="2" t="s">
        <v>11</v>
      </c>
      <c r="ARB80" s="1" t="s">
        <v>116</v>
      </c>
      <c r="ARC80" s="1">
        <v>170</v>
      </c>
      <c r="ARD80" s="2">
        <v>15</v>
      </c>
      <c r="ARE80" s="1">
        <v>3.2000000000000001E-2</v>
      </c>
      <c r="ARF80" s="1">
        <f t="shared" si="3817"/>
        <v>2.6000000000000002E-2</v>
      </c>
      <c r="ARG80" s="1">
        <f t="shared" si="3818"/>
        <v>0.61564625850340138</v>
      </c>
      <c r="ARH80" s="1">
        <f t="shared" si="3819"/>
        <v>9.2346938775510212E-4</v>
      </c>
      <c r="ARI80" s="1">
        <f t="shared" si="3820"/>
        <v>7.054392719679635</v>
      </c>
      <c r="ARJ80" s="1">
        <f>AVERAGE(ARI66:ARI80)</f>
        <v>8.145679991232285</v>
      </c>
      <c r="ARK80" s="1"/>
      <c r="ARL80" s="2" t="s">
        <v>11</v>
      </c>
      <c r="ARM80" s="1" t="s">
        <v>117</v>
      </c>
      <c r="ARN80" s="1">
        <v>171</v>
      </c>
      <c r="ARO80" s="2">
        <v>15</v>
      </c>
      <c r="ARP80" s="1">
        <v>4.2000000000000003E-2</v>
      </c>
      <c r="ARQ80" s="1">
        <f t="shared" si="3821"/>
        <v>3.6000000000000004E-2</v>
      </c>
      <c r="ARR80" s="1">
        <f t="shared" si="3822"/>
        <v>1.0445205479452058</v>
      </c>
      <c r="ARS80" s="1">
        <f t="shared" si="3823"/>
        <v>1.5667808219178086E-3</v>
      </c>
      <c r="ART80" s="1">
        <f t="shared" si="3824"/>
        <v>11.968655777901933</v>
      </c>
      <c r="ARU80" s="1">
        <f>AVERAGE(ART66:ART80)</f>
        <v>14.296984442892692</v>
      </c>
      <c r="ARV80" s="1"/>
      <c r="ARW80" s="2" t="s">
        <v>11</v>
      </c>
      <c r="ARX80" s="1" t="s">
        <v>118</v>
      </c>
      <c r="ARY80" s="1">
        <v>172</v>
      </c>
      <c r="ARZ80" s="2">
        <v>15</v>
      </c>
      <c r="ASA80" s="1">
        <v>6.0999999999999999E-2</v>
      </c>
      <c r="ASB80" s="1">
        <f t="shared" si="3825"/>
        <v>4.0999999999999995E-2</v>
      </c>
      <c r="ASC80" s="1">
        <f t="shared" si="3826"/>
        <v>0.63728813559322017</v>
      </c>
      <c r="ASD80" s="1">
        <f t="shared" si="3827"/>
        <v>9.5593220338983031E-4</v>
      </c>
      <c r="ASE80" s="1">
        <f t="shared" si="3828"/>
        <v>7.3023765221862105</v>
      </c>
      <c r="ASF80" s="1">
        <f>AVERAGE(ASE66:ASE80)</f>
        <v>9.2703928898676011</v>
      </c>
      <c r="ASG80" s="1"/>
      <c r="ASH80" s="2" t="s">
        <v>11</v>
      </c>
      <c r="ASI80" s="1" t="s">
        <v>119</v>
      </c>
      <c r="ASJ80" s="1">
        <v>173</v>
      </c>
      <c r="ASK80" s="2">
        <v>15</v>
      </c>
      <c r="ASL80" s="1">
        <v>4.9000000000000002E-2</v>
      </c>
      <c r="ASM80" s="1">
        <f t="shared" si="3829"/>
        <v>4.5999999999999999E-2</v>
      </c>
      <c r="ASN80" s="1">
        <f t="shared" si="3830"/>
        <v>1.3424657534246576</v>
      </c>
      <c r="ASO80" s="1">
        <f t="shared" si="3831"/>
        <v>2.0136986301369864E-3</v>
      </c>
      <c r="ASP80" s="1">
        <f t="shared" si="3832"/>
        <v>15.382665786680516</v>
      </c>
      <c r="ASQ80" s="1">
        <f>AVERAGE(ASP66:ASP80)</f>
        <v>17.083130542010842</v>
      </c>
      <c r="ASR80" s="1"/>
      <c r="ASS80" s="2" t="s">
        <v>11</v>
      </c>
      <c r="AST80" s="1" t="s">
        <v>120</v>
      </c>
      <c r="ASU80" s="1">
        <v>176</v>
      </c>
      <c r="ASV80" s="2">
        <v>15</v>
      </c>
      <c r="ASW80" s="1">
        <v>6.2E-2</v>
      </c>
      <c r="ASX80" s="1">
        <f t="shared" si="3833"/>
        <v>5.5E-2</v>
      </c>
      <c r="ASY80" s="1">
        <f t="shared" si="3834"/>
        <v>1.4501718213058419</v>
      </c>
      <c r="ASZ80" s="1">
        <f t="shared" si="3835"/>
        <v>2.175257731958763E-3</v>
      </c>
      <c r="ATA80" s="1">
        <f t="shared" si="3836"/>
        <v>16.6168175266316</v>
      </c>
      <c r="ATB80" s="1">
        <f>AVERAGE(ATA66:ATA80)</f>
        <v>18.743140148522844</v>
      </c>
      <c r="ATC80" s="1"/>
      <c r="ATD80" s="2" t="s">
        <v>11</v>
      </c>
      <c r="ATE80" s="1" t="s">
        <v>121</v>
      </c>
      <c r="ATF80" s="1">
        <v>180</v>
      </c>
      <c r="ATG80" s="2">
        <v>15</v>
      </c>
      <c r="ATH80" s="1">
        <v>8.3000000000000004E-2</v>
      </c>
      <c r="ATI80" s="1">
        <f t="shared" si="3837"/>
        <v>6.2E-2</v>
      </c>
      <c r="ATJ80" s="1">
        <f t="shared" si="3838"/>
        <v>1.124567474048443</v>
      </c>
      <c r="ATK80" s="1">
        <f t="shared" si="3839"/>
        <v>1.6868512110726646E-3</v>
      </c>
      <c r="ATL80" s="1">
        <f t="shared" si="3840"/>
        <v>12.885874789527408</v>
      </c>
      <c r="ATM80" s="1">
        <f>AVERAGE(ATL66:ATL80)</f>
        <v>17.220815231542783</v>
      </c>
      <c r="ATN80" s="1"/>
      <c r="ATO80" s="2" t="s">
        <v>11</v>
      </c>
      <c r="ATP80" s="1" t="s">
        <v>122</v>
      </c>
      <c r="ATQ80" s="1">
        <v>183</v>
      </c>
      <c r="ATR80" s="2">
        <v>15</v>
      </c>
      <c r="ATS80" s="1">
        <v>7.3999999999999996E-2</v>
      </c>
      <c r="ATT80" s="1">
        <f t="shared" si="3841"/>
        <v>7.2999999999999995E-2</v>
      </c>
      <c r="ATU80" s="1">
        <f t="shared" si="3842"/>
        <v>2.2191780821917808</v>
      </c>
      <c r="ATV80" s="1">
        <f t="shared" si="3843"/>
        <v>3.3287671232876711E-3</v>
      </c>
      <c r="ATW80" s="1">
        <f t="shared" si="3844"/>
        <v>25.42848834124738</v>
      </c>
      <c r="ATX80" s="1">
        <f>AVERAGE(ATW66:ATW80)</f>
        <v>28.358519919662715</v>
      </c>
      <c r="ATY80" s="1"/>
      <c r="ATZ80" s="2" t="s">
        <v>11</v>
      </c>
      <c r="AUA80" s="1" t="s">
        <v>123</v>
      </c>
      <c r="AUB80" s="1">
        <v>184</v>
      </c>
      <c r="AUC80" s="2">
        <v>15</v>
      </c>
      <c r="AUD80" s="1">
        <v>2.1000000000000001E-2</v>
      </c>
      <c r="AUE80" s="1">
        <f t="shared" si="3845"/>
        <v>5.000000000000001E-3</v>
      </c>
      <c r="AUF80" s="1">
        <f t="shared" si="3846"/>
        <v>-0.13357400722021656</v>
      </c>
      <c r="AUG80" s="1">
        <f t="shared" si="3847"/>
        <v>-2.0036101083032484E-4</v>
      </c>
      <c r="AUH80" s="1">
        <f t="shared" si="3848"/>
        <v>-1.5305599458418939</v>
      </c>
      <c r="AUI80" s="1">
        <f>AVERAGE(AUH66:AUH80)</f>
        <v>0.59291961865947274</v>
      </c>
      <c r="AUJ80" s="1"/>
      <c r="AUK80" s="2" t="s">
        <v>11</v>
      </c>
      <c r="AUL80" s="1" t="s">
        <v>124</v>
      </c>
      <c r="AUM80" s="1">
        <v>185</v>
      </c>
      <c r="AUN80" s="2">
        <v>15</v>
      </c>
      <c r="AUO80" s="1">
        <v>3.6999999999999998E-2</v>
      </c>
      <c r="AUP80" s="1">
        <f t="shared" si="3849"/>
        <v>3.2000000000000001E-2</v>
      </c>
      <c r="AUQ80" s="1">
        <f t="shared" si="3850"/>
        <v>0.98555956678700374</v>
      </c>
      <c r="AUR80" s="1">
        <f t="shared" si="3851"/>
        <v>1.4783393501805056E-3</v>
      </c>
      <c r="AUS80" s="1">
        <f t="shared" si="3852"/>
        <v>11.293050411211818</v>
      </c>
      <c r="AUT80" s="1">
        <f>AVERAGE(AUS66:AUS80)</f>
        <v>13.885350139304396</v>
      </c>
      <c r="AUU80" s="1"/>
      <c r="AUV80" s="2" t="s">
        <v>11</v>
      </c>
      <c r="AUW80" s="1" t="s">
        <v>125</v>
      </c>
      <c r="AUX80" s="1">
        <v>186</v>
      </c>
      <c r="AUY80" s="2">
        <v>15</v>
      </c>
      <c r="AUZ80" s="1">
        <v>4.3999999999999997E-2</v>
      </c>
      <c r="AVA80" s="1">
        <f t="shared" si="3002"/>
        <v>3.3999999999999996E-2</v>
      </c>
      <c r="AVB80" s="1">
        <f t="shared" si="3853"/>
        <v>1.0902527075812272</v>
      </c>
      <c r="AVC80" s="1">
        <f t="shared" si="3854"/>
        <v>1.6353790613718407E-3</v>
      </c>
      <c r="AVD80" s="1">
        <f t="shared" si="3855"/>
        <v>12.492678476871676</v>
      </c>
      <c r="AVE80" s="1">
        <f>AVERAGE(AVD66:AVD80)</f>
        <v>28.074054502108986</v>
      </c>
      <c r="AVF80" s="1"/>
      <c r="AVG80" s="2" t="s">
        <v>11</v>
      </c>
      <c r="AVH80" s="1" t="s">
        <v>126</v>
      </c>
      <c r="AVI80" s="1">
        <v>187</v>
      </c>
      <c r="AVJ80" s="2">
        <v>15</v>
      </c>
      <c r="AVK80" s="1">
        <v>5.0999999999999997E-2</v>
      </c>
      <c r="AVL80" s="1">
        <f t="shared" si="3856"/>
        <v>4.0999999999999995E-2</v>
      </c>
      <c r="AVM80" s="1">
        <f t="shared" si="3857"/>
        <v>1.460431654676259</v>
      </c>
      <c r="AVN80" s="1">
        <f t="shared" si="3858"/>
        <v>2.1906474820143885E-3</v>
      </c>
      <c r="AVO80" s="1">
        <f t="shared" si="3859"/>
        <v>16.734379995068164</v>
      </c>
      <c r="AVP80" s="1">
        <f>AVERAGE(AVO66:AVO80)</f>
        <v>18.98761342625961</v>
      </c>
      <c r="AVQ80" s="1"/>
      <c r="AVR80" s="2" t="s">
        <v>11</v>
      </c>
      <c r="AVS80" s="1" t="s">
        <v>127</v>
      </c>
      <c r="AVT80" s="1">
        <v>190</v>
      </c>
      <c r="AVU80" s="2">
        <v>15</v>
      </c>
      <c r="AVV80" s="1">
        <v>0.06</v>
      </c>
      <c r="AVW80" s="1">
        <f t="shared" si="3860"/>
        <v>4.9000000000000002E-2</v>
      </c>
      <c r="AVX80" s="1">
        <f t="shared" si="3861"/>
        <v>1.7921146953405018</v>
      </c>
      <c r="AVY80" s="1">
        <f t="shared" si="3862"/>
        <v>2.6881720430107529E-3</v>
      </c>
      <c r="AVZ80" s="1">
        <f t="shared" si="3863"/>
        <v>20.534975539969235</v>
      </c>
      <c r="AWA80" s="1">
        <f>AVERAGE(AVZ66:AVZ80)</f>
        <v>23.546771952498059</v>
      </c>
      <c r="AWB80" s="1"/>
      <c r="AWC80" s="2" t="s">
        <v>11</v>
      </c>
      <c r="AWD80" s="1" t="s">
        <v>128</v>
      </c>
      <c r="AWE80" s="1">
        <v>191</v>
      </c>
      <c r="AWF80" s="2">
        <v>15</v>
      </c>
      <c r="AWG80" s="1">
        <v>6.5000000000000002E-2</v>
      </c>
      <c r="AWH80" s="1">
        <f t="shared" si="3864"/>
        <v>5.2000000000000005E-2</v>
      </c>
      <c r="AWI80" s="1">
        <f t="shared" si="3865"/>
        <v>1.8100358422939069</v>
      </c>
      <c r="AWJ80" s="1">
        <f t="shared" si="3866"/>
        <v>2.7150537634408603E-3</v>
      </c>
      <c r="AWK80" s="1">
        <f t="shared" si="3867"/>
        <v>20.740325295368926</v>
      </c>
      <c r="AWL80" s="1">
        <f>AVERAGE(AWK66:AWK80)</f>
        <v>23.560461936191366</v>
      </c>
      <c r="AWM80" s="1"/>
      <c r="AWN80" s="2" t="s">
        <v>11</v>
      </c>
      <c r="AWO80" s="1" t="s">
        <v>129</v>
      </c>
      <c r="AWP80" s="1">
        <v>192</v>
      </c>
      <c r="AWQ80" s="2">
        <v>15</v>
      </c>
      <c r="AWR80" s="1">
        <v>6.6000000000000003E-2</v>
      </c>
      <c r="AWS80" s="1">
        <f t="shared" si="4252"/>
        <v>0.05</v>
      </c>
      <c r="AWT80" s="1">
        <f t="shared" si="3868"/>
        <v>1.7214285714285713</v>
      </c>
      <c r="AWU80" s="1">
        <f t="shared" si="3869"/>
        <v>2.5821428571428571E-3</v>
      </c>
      <c r="AWV80" s="1">
        <f t="shared" si="3870"/>
        <v>19.725017433314161</v>
      </c>
      <c r="AWW80" s="1">
        <f>AVERAGE(AWV66:AWV80)</f>
        <v>22.807903975450397</v>
      </c>
      <c r="AWX80" s="1"/>
      <c r="AWY80" s="2" t="s">
        <v>11</v>
      </c>
      <c r="AWZ80" s="1" t="s">
        <v>130</v>
      </c>
      <c r="AXA80" s="1">
        <v>193</v>
      </c>
      <c r="AXB80" s="2">
        <v>15</v>
      </c>
      <c r="AXC80" s="1">
        <v>6.8000000000000005E-2</v>
      </c>
      <c r="AXD80" s="1">
        <f t="shared" si="3871"/>
        <v>5.4000000000000006E-2</v>
      </c>
      <c r="AXE80" s="1">
        <f t="shared" si="3872"/>
        <v>1.8351254480286741</v>
      </c>
      <c r="AXF80" s="1">
        <f t="shared" si="3873"/>
        <v>2.752688172043011E-3</v>
      </c>
      <c r="AXG80" s="1">
        <f t="shared" si="3874"/>
        <v>21.027814952928498</v>
      </c>
      <c r="AXH80" s="1">
        <f>AVERAGE(AXG66:AXG80)</f>
        <v>24.066991332843941</v>
      </c>
      <c r="AXI80" s="1"/>
      <c r="AXJ80" s="2" t="s">
        <v>11</v>
      </c>
      <c r="AXK80" s="1" t="s">
        <v>131</v>
      </c>
      <c r="AXL80" s="1">
        <v>197</v>
      </c>
      <c r="AXM80" s="2">
        <v>15</v>
      </c>
      <c r="AXN80" s="1">
        <v>8.3000000000000004E-2</v>
      </c>
      <c r="AXO80" s="1">
        <f t="shared" si="3875"/>
        <v>6.4000000000000001E-2</v>
      </c>
      <c r="AXP80" s="1">
        <f t="shared" si="3027"/>
        <v>2.1474820143884896</v>
      </c>
      <c r="AXQ80" s="1">
        <f t="shared" si="3876"/>
        <v>3.2212230215827344E-3</v>
      </c>
      <c r="AXR80" s="1">
        <f t="shared" si="3877"/>
        <v>24.606957775999252</v>
      </c>
      <c r="AXS80" s="1">
        <f>AVERAGE(AXR66:AXR80)</f>
        <v>26.805234294234811</v>
      </c>
      <c r="AXT80" s="1"/>
      <c r="AXU80" s="2" t="s">
        <v>11</v>
      </c>
      <c r="AXV80" s="1" t="s">
        <v>132</v>
      </c>
      <c r="AXW80" s="1">
        <v>198</v>
      </c>
      <c r="AXX80" s="2">
        <v>15</v>
      </c>
      <c r="AXY80" s="1">
        <v>3.9E-2</v>
      </c>
      <c r="AXZ80" s="1">
        <f t="shared" si="3878"/>
        <v>2.1999999999999999E-2</v>
      </c>
      <c r="AYA80" s="1">
        <f t="shared" si="3879"/>
        <v>0.60431654676258995</v>
      </c>
      <c r="AYB80" s="1">
        <f t="shared" si="3880"/>
        <v>9.0647482014388498E-4</v>
      </c>
      <c r="AYC80" s="1">
        <f t="shared" si="3881"/>
        <v>6.9245710324420005</v>
      </c>
      <c r="AYD80" s="1">
        <f>AVERAGE(AYC66:AYC80)</f>
        <v>8.2984938563392223</v>
      </c>
      <c r="AYE80" s="1"/>
      <c r="AYF80" s="2" t="s">
        <v>11</v>
      </c>
      <c r="AYG80" s="1" t="s">
        <v>133</v>
      </c>
      <c r="AYH80" s="1">
        <v>201</v>
      </c>
      <c r="AYI80" s="2">
        <v>15</v>
      </c>
      <c r="AYJ80" s="1">
        <v>5.6000000000000001E-2</v>
      </c>
      <c r="AYK80" s="1">
        <f t="shared" si="3882"/>
        <v>3.3000000000000002E-2</v>
      </c>
      <c r="AYL80" s="1">
        <f t="shared" si="3883"/>
        <v>0.94642857142857151</v>
      </c>
      <c r="AYM80" s="1">
        <f t="shared" si="3884"/>
        <v>1.4196428571428574E-3</v>
      </c>
      <c r="AYN80" s="1">
        <f t="shared" si="3885"/>
        <v>10.844667261054468</v>
      </c>
      <c r="AYO80" s="1">
        <f>AVERAGE(AYN66:AYN80)</f>
        <v>13.245499258470298</v>
      </c>
      <c r="AYP80" s="1"/>
      <c r="AYQ80" s="2" t="s">
        <v>11</v>
      </c>
      <c r="AYR80" s="1" t="s">
        <v>134</v>
      </c>
      <c r="AYS80" s="1">
        <v>204</v>
      </c>
      <c r="AYT80" s="2">
        <v>15</v>
      </c>
      <c r="AYU80" s="1">
        <v>6.6000000000000003E-2</v>
      </c>
      <c r="AYV80" s="1">
        <f t="shared" si="3886"/>
        <v>4.3000000000000003E-2</v>
      </c>
      <c r="AYW80" s="1">
        <f t="shared" si="3039"/>
        <v>0.98928571428571432</v>
      </c>
      <c r="AYX80" s="1">
        <f t="shared" si="3887"/>
        <v>1.4839285714285716E-3</v>
      </c>
      <c r="AYY80" s="1">
        <f t="shared" si="3888"/>
        <v>11.335746533253161</v>
      </c>
      <c r="AYZ80" s="1">
        <f>AVERAGE(AYY66:AYY80)</f>
        <v>14.009400348557158</v>
      </c>
      <c r="AZA80" s="1"/>
      <c r="AZB80" s="2" t="s">
        <v>11</v>
      </c>
      <c r="AZC80" s="1" t="s">
        <v>135</v>
      </c>
      <c r="AZD80" s="1">
        <v>205</v>
      </c>
      <c r="AZE80" s="2">
        <v>15</v>
      </c>
      <c r="AZF80" s="1">
        <v>7.1999999999999995E-2</v>
      </c>
      <c r="AZG80" s="1">
        <f t="shared" si="3889"/>
        <v>4.9999999999999996E-2</v>
      </c>
      <c r="AZH80" s="1">
        <f t="shared" si="3890"/>
        <v>1.5785714285714285</v>
      </c>
      <c r="AZI80" s="1">
        <f t="shared" si="3891"/>
        <v>2.3678571428571429E-3</v>
      </c>
      <c r="AZJ80" s="1">
        <f t="shared" si="3892"/>
        <v>18.088086525985187</v>
      </c>
      <c r="AZK80" s="1">
        <f>AVERAGE(AZJ66:AZJ80)</f>
        <v>18.279061798506902</v>
      </c>
      <c r="AZL80" s="1"/>
      <c r="AZM80" s="2" t="s">
        <v>11</v>
      </c>
      <c r="AZN80" s="1" t="s">
        <v>136</v>
      </c>
      <c r="AZO80" s="1">
        <v>208</v>
      </c>
      <c r="AZP80" s="2">
        <v>15</v>
      </c>
      <c r="AZQ80" s="1">
        <v>7.0999999999999994E-2</v>
      </c>
      <c r="AZR80" s="1">
        <f t="shared" si="3893"/>
        <v>4.9999999999999989E-2</v>
      </c>
      <c r="AZS80" s="1">
        <f t="shared" si="3894"/>
        <v>1.5785714285714281</v>
      </c>
      <c r="AZT80" s="1">
        <f t="shared" si="3895"/>
        <v>2.367857142857142E-3</v>
      </c>
      <c r="AZU80" s="1">
        <f t="shared" si="3896"/>
        <v>18.08808652598518</v>
      </c>
      <c r="AZV80" s="1">
        <f>AVERAGE(AZU66:AZU80)</f>
        <v>21.962156339997094</v>
      </c>
      <c r="AZW80" s="1"/>
      <c r="AZX80" s="2" t="s">
        <v>11</v>
      </c>
      <c r="AZY80" s="1" t="s">
        <v>137</v>
      </c>
      <c r="AZZ80" s="1">
        <v>211</v>
      </c>
      <c r="BAA80" s="2">
        <v>15</v>
      </c>
      <c r="BAB80" s="1">
        <v>7.6999999999999999E-2</v>
      </c>
      <c r="BAC80" s="1">
        <f t="shared" si="3897"/>
        <v>5.2999999999999999E-2</v>
      </c>
      <c r="BAD80" s="1">
        <f t="shared" si="3898"/>
        <v>1.624113475177305</v>
      </c>
      <c r="BAE80" s="1">
        <f t="shared" si="3899"/>
        <v>2.4361702127659577E-3</v>
      </c>
      <c r="BAF80" s="1">
        <f t="shared" si="3900"/>
        <v>18.609930811690418</v>
      </c>
      <c r="BAG80" s="1">
        <f>AVERAGE(BAF66:BAF80)</f>
        <v>21.941839821643725</v>
      </c>
      <c r="BAH80" s="1"/>
      <c r="BAI80" s="2" t="s">
        <v>11</v>
      </c>
      <c r="BAJ80" s="1" t="s">
        <v>138</v>
      </c>
      <c r="BAK80" s="1">
        <v>212</v>
      </c>
      <c r="BAL80" s="2">
        <v>15</v>
      </c>
      <c r="BAM80" s="1">
        <v>1.6E-2</v>
      </c>
      <c r="BAN80" s="1">
        <f t="shared" si="3901"/>
        <v>6.0000000000000001E-3</v>
      </c>
      <c r="BAO80" s="1">
        <f t="shared" si="3902"/>
        <v>1.202749140893471</v>
      </c>
      <c r="BAP80" s="1">
        <f t="shared" si="3903"/>
        <v>1.8041237113402065E-3</v>
      </c>
      <c r="BAQ80" s="1">
        <f t="shared" si="3904"/>
        <v>13.781720697443271</v>
      </c>
      <c r="BAR80" s="1">
        <f>AVERAGE(BAQ66:BAQ80)</f>
        <v>17.824358768693294</v>
      </c>
      <c r="BAS80" s="1"/>
      <c r="BAT80" s="2" t="s">
        <v>11</v>
      </c>
      <c r="BAU80" s="1" t="s">
        <v>139</v>
      </c>
      <c r="BAV80" s="1">
        <v>213</v>
      </c>
      <c r="BAW80" s="2">
        <v>15</v>
      </c>
      <c r="BAX80" s="1">
        <v>1.6E-2</v>
      </c>
      <c r="BAY80" s="1">
        <f t="shared" si="3905"/>
        <v>1.4999999999999999E-2</v>
      </c>
      <c r="BAZ80" s="1">
        <f t="shared" si="3906"/>
        <v>1.6527777777777777</v>
      </c>
      <c r="BBA80" s="1">
        <f t="shared" si="3907"/>
        <v>2.4791666666666664E-3</v>
      </c>
      <c r="BBB80" s="1">
        <f t="shared" si="3908"/>
        <v>18.938381191736624</v>
      </c>
      <c r="BBC80" s="1">
        <f>AVERAGE(BBB66:BBB80)</f>
        <v>22.651789268547727</v>
      </c>
      <c r="BBD80" s="1"/>
      <c r="BBE80" s="2" t="s">
        <v>11</v>
      </c>
      <c r="BBF80" s="1" t="s">
        <v>140</v>
      </c>
      <c r="BBG80" s="1">
        <v>214</v>
      </c>
      <c r="BBH80" s="2">
        <v>15</v>
      </c>
      <c r="BBI80" s="1">
        <v>2.7E-2</v>
      </c>
      <c r="BBJ80" s="1">
        <f t="shared" si="3909"/>
        <v>2.1999999999999999E-2</v>
      </c>
      <c r="BBK80" s="1">
        <f t="shared" si="3910"/>
        <v>1.5749128919860627</v>
      </c>
      <c r="BBL80" s="1">
        <f t="shared" si="3911"/>
        <v>2.3623693379790939E-3</v>
      </c>
      <c r="BBM80" s="1">
        <f t="shared" si="3912"/>
        <v>18.046165124699929</v>
      </c>
      <c r="BBN80" s="1">
        <f>AVERAGE(BBM66:BBM80)</f>
        <v>21.825745431053011</v>
      </c>
      <c r="BBO80" s="1"/>
      <c r="BBP80" s="2" t="s">
        <v>11</v>
      </c>
      <c r="BBQ80" s="1" t="s">
        <v>141</v>
      </c>
      <c r="BBR80" s="1">
        <v>215</v>
      </c>
      <c r="BBS80" s="2">
        <v>15</v>
      </c>
      <c r="BBT80" s="1">
        <v>3.6999999999999998E-2</v>
      </c>
      <c r="BBU80" s="1">
        <f t="shared" si="3913"/>
        <v>2.8999999999999998E-2</v>
      </c>
      <c r="BBV80" s="1">
        <f t="shared" si="3914"/>
        <v>1.7237762237762235</v>
      </c>
      <c r="BBW80" s="1">
        <f t="shared" si="3915"/>
        <v>2.5856643356643354E-3</v>
      </c>
      <c r="BBX80" s="1">
        <f t="shared" si="3916"/>
        <v>19.751918046126907</v>
      </c>
      <c r="BBY80" s="1">
        <f>AVERAGE(BBX66:BBX80)</f>
        <v>23.51800383991176</v>
      </c>
      <c r="BBZ80" s="1"/>
      <c r="BCA80" s="2" t="s">
        <v>11</v>
      </c>
      <c r="BCB80" s="1" t="s">
        <v>142</v>
      </c>
      <c r="BCC80" s="1">
        <v>225</v>
      </c>
      <c r="BCD80" s="2">
        <v>15</v>
      </c>
      <c r="BCE80" s="1">
        <v>4.8000000000000001E-2</v>
      </c>
      <c r="BCF80" s="1">
        <f t="shared" si="3917"/>
        <v>4.1000000000000002E-2</v>
      </c>
      <c r="BCG80" s="1">
        <f t="shared" si="3918"/>
        <v>2.1080139372822297</v>
      </c>
      <c r="BCH80" s="1">
        <f t="shared" si="3919"/>
        <v>3.1620209059233448E-3</v>
      </c>
      <c r="BCI80" s="1">
        <f t="shared" si="3920"/>
        <v>24.154712169122693</v>
      </c>
      <c r="BCJ80" s="1">
        <f>AVERAGE(BCI66:BCI80)</f>
        <v>28.17384333996295</v>
      </c>
      <c r="BCK80" s="1"/>
      <c r="BCL80" s="2" t="s">
        <v>11</v>
      </c>
      <c r="BCM80" s="1" t="s">
        <v>143</v>
      </c>
      <c r="BCN80" s="1">
        <v>226</v>
      </c>
      <c r="BCO80" s="2">
        <v>15</v>
      </c>
      <c r="BCP80" s="1">
        <v>2.5000000000000001E-2</v>
      </c>
      <c r="BCQ80" s="1">
        <f t="shared" si="3073"/>
        <v>7.0000000000000027E-3</v>
      </c>
      <c r="BCR80" s="1">
        <f t="shared" si="3921"/>
        <v>0.72297297297297303</v>
      </c>
      <c r="BCS80" s="1">
        <f t="shared" si="3922"/>
        <v>1.0844594594594595E-3</v>
      </c>
      <c r="BCT80" s="1">
        <f t="shared" si="3923"/>
        <v>8.2841976323608311</v>
      </c>
      <c r="BCU80" s="1">
        <f>AVERAGE(BCT66:BCT80)</f>
        <v>9.7036084416438388</v>
      </c>
      <c r="BCV80" s="1"/>
      <c r="BCW80" s="2" t="s">
        <v>11</v>
      </c>
      <c r="BCX80" s="1" t="s">
        <v>144</v>
      </c>
      <c r="BCY80" s="1">
        <v>232</v>
      </c>
      <c r="BCZ80" s="2">
        <v>15</v>
      </c>
      <c r="BDA80" s="1">
        <v>5.8999999999999997E-2</v>
      </c>
      <c r="BDB80" s="1">
        <f t="shared" si="3924"/>
        <v>3.4999999999999996E-2</v>
      </c>
      <c r="BDC80" s="1">
        <f t="shared" si="3925"/>
        <v>1.7364864864864864</v>
      </c>
      <c r="BDD80" s="1">
        <f t="shared" si="3926"/>
        <v>2.6047297297297298E-3</v>
      </c>
      <c r="BDE80" s="1">
        <f t="shared" si="3927"/>
        <v>19.897558799221812</v>
      </c>
      <c r="BDF80" s="1">
        <f>AVERAGE(BDE66:BDE80)</f>
        <v>21.626659239621116</v>
      </c>
      <c r="BDG80" s="1"/>
      <c r="BDH80" s="2" t="s">
        <v>11</v>
      </c>
      <c r="BDI80" s="1" t="s">
        <v>145</v>
      </c>
      <c r="BDJ80" s="1">
        <v>233</v>
      </c>
      <c r="BDK80" s="2">
        <v>15</v>
      </c>
      <c r="BDL80" s="1">
        <v>5.8999999999999997E-2</v>
      </c>
      <c r="BDM80" s="1">
        <f t="shared" si="3928"/>
        <v>2.0999999999999998E-2</v>
      </c>
      <c r="BDN80" s="1">
        <f t="shared" si="3929"/>
        <v>1.3074324324324322</v>
      </c>
      <c r="BDO80" s="1">
        <f t="shared" si="3930"/>
        <v>1.9611486486486485E-3</v>
      </c>
      <c r="BDP80" s="1">
        <f t="shared" si="3931"/>
        <v>14.981235905250662</v>
      </c>
      <c r="BDQ80" s="1">
        <f>AVERAGE(BDP66:BDP80)</f>
        <v>17.149063323064713</v>
      </c>
      <c r="BDR80" s="1"/>
      <c r="BDS80" s="2" t="s">
        <v>11</v>
      </c>
      <c r="BDT80" s="1" t="s">
        <v>146</v>
      </c>
      <c r="BDU80" s="1">
        <v>234</v>
      </c>
      <c r="BDV80" s="2">
        <v>15</v>
      </c>
      <c r="BDW80" s="1">
        <v>6.5000000000000002E-2</v>
      </c>
      <c r="BDX80" s="1">
        <f t="shared" si="3932"/>
        <v>0.03</v>
      </c>
      <c r="BDY80" s="1">
        <f t="shared" si="3933"/>
        <v>1.5898305084745763</v>
      </c>
      <c r="BDZ80" s="1">
        <f t="shared" si="3934"/>
        <v>2.3847457627118643E-3</v>
      </c>
      <c r="BEA80" s="1">
        <f t="shared" si="3935"/>
        <v>18.217098877156026</v>
      </c>
      <c r="BEB80" s="1">
        <f>AVERAGE(BEA66:BEA80)</f>
        <v>19.667216200710737</v>
      </c>
      <c r="BEC80" s="1"/>
      <c r="BED80" s="2" t="s">
        <v>11</v>
      </c>
      <c r="BEE80" s="1" t="s">
        <v>147</v>
      </c>
      <c r="BEF80" s="1">
        <v>236</v>
      </c>
      <c r="BEG80" s="2">
        <v>15</v>
      </c>
      <c r="BEH80" s="1">
        <v>7.2999999999999995E-2</v>
      </c>
      <c r="BEI80" s="1">
        <f t="shared" si="3936"/>
        <v>1.4999999999999993E-2</v>
      </c>
      <c r="BEJ80" s="1">
        <f t="shared" si="3937"/>
        <v>1.0881355932203387</v>
      </c>
      <c r="BEK80" s="1">
        <f t="shared" si="3938"/>
        <v>1.6322033898305082E-3</v>
      </c>
      <c r="BEL80" s="1">
        <f t="shared" si="3939"/>
        <v>12.468419487349859</v>
      </c>
      <c r="BEM80" s="1">
        <f>AVERAGE(BEL66:BEL80)</f>
        <v>13.7890620498729</v>
      </c>
      <c r="BEN80" s="1"/>
      <c r="BEO80" s="2" t="s">
        <v>11</v>
      </c>
      <c r="BEP80" s="4" t="s">
        <v>148</v>
      </c>
      <c r="BEQ80" s="4">
        <v>239</v>
      </c>
      <c r="BER80" s="2">
        <v>15</v>
      </c>
      <c r="BES80" s="1">
        <v>8.2000000000000003E-2</v>
      </c>
      <c r="BET80" s="1">
        <f t="shared" si="3940"/>
        <v>1.4999999999999999E-2</v>
      </c>
      <c r="BEU80" s="1">
        <f t="shared" si="3941"/>
        <v>1.1342281879194629</v>
      </c>
      <c r="BEV80" s="1">
        <f t="shared" si="3942"/>
        <v>1.7013422818791945E-3</v>
      </c>
      <c r="BEW80" s="1">
        <f t="shared" si="3943"/>
        <v>12.996572237383749</v>
      </c>
      <c r="BEX80" s="1">
        <f>AVERAGE(BEW66:BEW80)</f>
        <v>14.714067976840772</v>
      </c>
      <c r="BEY80" s="1"/>
      <c r="BEZ80" s="2" t="s">
        <v>11</v>
      </c>
      <c r="BFA80" s="4" t="s">
        <v>149</v>
      </c>
      <c r="BFB80" s="4">
        <v>240</v>
      </c>
      <c r="BFC80" s="2">
        <v>15</v>
      </c>
      <c r="BFD80" s="1">
        <v>-1E-3</v>
      </c>
      <c r="BFE80" s="1">
        <f t="shared" si="3944"/>
        <v>2.1999999999999999E-2</v>
      </c>
      <c r="BFF80" s="1">
        <f t="shared" si="3945"/>
        <v>2.9965156794425085</v>
      </c>
      <c r="BFG80" s="1">
        <f t="shared" si="3946"/>
        <v>4.4947735191637628E-3</v>
      </c>
      <c r="BFH80" s="1">
        <f t="shared" si="3947"/>
        <v>34.335623909827298</v>
      </c>
      <c r="BFI80" s="1">
        <f>AVERAGE(BFH66:BFH80)</f>
        <v>34.947809452405622</v>
      </c>
      <c r="BFJ80" s="1"/>
      <c r="BFK80" s="2" t="s">
        <v>11</v>
      </c>
      <c r="BFL80" s="4" t="s">
        <v>150</v>
      </c>
      <c r="BFM80" s="4">
        <v>241</v>
      </c>
      <c r="BFN80" s="2">
        <v>15</v>
      </c>
      <c r="BFO80" s="1">
        <v>8.9999999999999993E-3</v>
      </c>
      <c r="BFP80" s="1">
        <f t="shared" si="3948"/>
        <v>2.6000000000000002E-2</v>
      </c>
      <c r="BFQ80" s="1">
        <f t="shared" si="3949"/>
        <v>3.1477663230240553</v>
      </c>
      <c r="BFR80" s="1">
        <f t="shared" si="3950"/>
        <v>4.7216494845360828E-3</v>
      </c>
      <c r="BFS80" s="1">
        <f t="shared" si="3951"/>
        <v>36.06873188245153</v>
      </c>
      <c r="BFT80" s="1">
        <f>AVERAGE(BFS66:BFS80)</f>
        <v>36.935011469147966</v>
      </c>
      <c r="BFU80" s="1"/>
      <c r="BFV80" s="2" t="s">
        <v>11</v>
      </c>
      <c r="BFW80" s="4" t="s">
        <v>151</v>
      </c>
      <c r="BFX80" s="4">
        <v>243</v>
      </c>
      <c r="BFY80" s="2">
        <v>15</v>
      </c>
      <c r="BFZ80" s="1">
        <v>3.7999999999999999E-2</v>
      </c>
      <c r="BGA80" s="1">
        <f t="shared" si="3952"/>
        <v>3.2000000000000001E-2</v>
      </c>
      <c r="BGB80" s="1">
        <f t="shared" si="3953"/>
        <v>2.3702422145328721</v>
      </c>
      <c r="BGC80" s="1">
        <f t="shared" si="3954"/>
        <v>3.5553633217993083E-3</v>
      </c>
      <c r="BGD80" s="1">
        <f t="shared" si="3955"/>
        <v>27.15945917177315</v>
      </c>
      <c r="BGE80" s="1">
        <f>AVERAGE(BGD66:BGD80)</f>
        <v>29.802715538855697</v>
      </c>
      <c r="BGF80" s="1"/>
      <c r="BGG80" s="2" t="s">
        <v>11</v>
      </c>
      <c r="BGH80" s="4" t="s">
        <v>152</v>
      </c>
      <c r="BGI80" s="4">
        <v>246</v>
      </c>
      <c r="BGJ80" s="2">
        <v>15</v>
      </c>
      <c r="BGK80" s="1">
        <v>4.8000000000000001E-2</v>
      </c>
      <c r="BGL80" s="1">
        <f t="shared" si="3956"/>
        <v>3.7000000000000005E-2</v>
      </c>
      <c r="BGM80" s="1">
        <f t="shared" si="3957"/>
        <v>2.4013840830449831</v>
      </c>
      <c r="BGN80" s="1">
        <f t="shared" si="3958"/>
        <v>3.6020761245674749E-3</v>
      </c>
      <c r="BGO80" s="1">
        <f t="shared" si="3959"/>
        <v>27.516298781329301</v>
      </c>
      <c r="BGP80" s="1">
        <f>AVERAGE(BGO66:BGO80)</f>
        <v>29.022954910566344</v>
      </c>
      <c r="BGQ80" s="1"/>
      <c r="BGR80" s="2" t="s">
        <v>11</v>
      </c>
      <c r="BGS80" s="4" t="s">
        <v>153</v>
      </c>
      <c r="BGT80" s="4">
        <v>249</v>
      </c>
      <c r="BGU80" s="2">
        <v>15</v>
      </c>
      <c r="BGV80" s="1">
        <v>5.1999999999999998E-2</v>
      </c>
      <c r="BGW80" s="1">
        <f t="shared" si="3960"/>
        <v>4.2999999999999997E-2</v>
      </c>
      <c r="BGX80" s="1">
        <f t="shared" si="3961"/>
        <v>2.7216494845360821</v>
      </c>
      <c r="BGY80" s="1">
        <f t="shared" si="3962"/>
        <v>4.0824742268041232E-3</v>
      </c>
      <c r="BGZ80" s="1">
        <f t="shared" si="3963"/>
        <v>31.186065121071621</v>
      </c>
      <c r="BHA80" s="1">
        <f>AVERAGE(BGZ66:BGZ80)</f>
        <v>33.128631466996964</v>
      </c>
      <c r="BHB80" s="1"/>
      <c r="BHC80" s="2" t="s">
        <v>11</v>
      </c>
      <c r="BHD80" s="4" t="s">
        <v>154</v>
      </c>
      <c r="BHE80" s="4">
        <v>253</v>
      </c>
      <c r="BHF80" s="2">
        <v>15</v>
      </c>
      <c r="BHG80" s="1">
        <v>5.7000000000000002E-2</v>
      </c>
      <c r="BHH80" s="1">
        <f t="shared" si="3964"/>
        <v>4.9000000000000002E-2</v>
      </c>
      <c r="BHI80" s="1">
        <f t="shared" si="3407"/>
        <v>2.8961937716262978</v>
      </c>
      <c r="BHJ80" s="1">
        <f t="shared" si="3965"/>
        <v>4.3442906574394464E-3</v>
      </c>
      <c r="BHK80" s="1">
        <f t="shared" si="3966"/>
        <v>33.186083688721354</v>
      </c>
      <c r="BHL80" s="1">
        <f>AVERAGE(BHK66:BHK80)</f>
        <v>37.2831310576993</v>
      </c>
      <c r="BHM80" s="1"/>
      <c r="BHN80" s="2" t="s">
        <v>11</v>
      </c>
      <c r="BHO80" s="4" t="s">
        <v>155</v>
      </c>
      <c r="BHP80" s="4">
        <v>254</v>
      </c>
      <c r="BHQ80" s="2">
        <v>15</v>
      </c>
      <c r="BHR80" s="1">
        <v>3.6999999999999998E-2</v>
      </c>
      <c r="BHS80" s="1">
        <f t="shared" si="3967"/>
        <v>1.4999999999999999E-2</v>
      </c>
      <c r="BHT80" s="1">
        <f t="shared" si="3968"/>
        <v>0.42955326460481097</v>
      </c>
      <c r="BHU80" s="1">
        <f t="shared" si="3969"/>
        <v>6.4432989690721648E-4</v>
      </c>
      <c r="BHV80" s="1">
        <f t="shared" si="3970"/>
        <v>4.9220431062297392</v>
      </c>
      <c r="BHW80" s="1">
        <f>AVERAGE(BHV66:BHV80)</f>
        <v>6.3658424173904642</v>
      </c>
      <c r="BHX80" s="1"/>
      <c r="BHY80" s="2" t="s">
        <v>11</v>
      </c>
      <c r="BHZ80" s="4" t="s">
        <v>156</v>
      </c>
      <c r="BIA80" s="4">
        <v>260</v>
      </c>
      <c r="BIB80" s="2">
        <v>15</v>
      </c>
      <c r="BIC80" s="1">
        <v>5.2999999999999999E-2</v>
      </c>
      <c r="BID80" s="1">
        <f t="shared" si="3971"/>
        <v>2.1999999999999999E-2</v>
      </c>
      <c r="BIE80" s="1">
        <f t="shared" si="3972"/>
        <v>0.53040540540540537</v>
      </c>
      <c r="BIF80" s="1">
        <f t="shared" si="3973"/>
        <v>7.9560810810810803E-4</v>
      </c>
      <c r="BIG80" s="1">
        <f t="shared" si="3974"/>
        <v>6.0776590106572446</v>
      </c>
      <c r="BIH80" s="1">
        <f>AVERAGE(BIG66:BIG80)</f>
        <v>8.9164806292232637</v>
      </c>
      <c r="BII80" s="1"/>
      <c r="BIJ80" s="2" t="s">
        <v>11</v>
      </c>
      <c r="BIK80" s="4" t="s">
        <v>157</v>
      </c>
      <c r="BIL80" s="4">
        <v>267</v>
      </c>
      <c r="BIM80" s="2">
        <v>15</v>
      </c>
      <c r="BIN80" s="1">
        <v>5.8000000000000003E-2</v>
      </c>
      <c r="BIO80" s="1">
        <f t="shared" si="3975"/>
        <v>2.7000000000000003E-2</v>
      </c>
      <c r="BIP80" s="1">
        <f t="shared" si="3976"/>
        <v>1.5300000000000002</v>
      </c>
      <c r="BIQ80" s="1">
        <f t="shared" si="3977"/>
        <v>2.2950000000000006E-3</v>
      </c>
      <c r="BIR80" s="1">
        <f t="shared" si="3978"/>
        <v>17.531530017493338</v>
      </c>
      <c r="BIS80" s="1">
        <f>AVERAGE(BIR66:BIR80)</f>
        <v>20.79084133519725</v>
      </c>
      <c r="BIT80" s="1"/>
      <c r="BIU80" s="2" t="s">
        <v>11</v>
      </c>
      <c r="BIV80" s="4" t="s">
        <v>158</v>
      </c>
      <c r="BIW80" s="4">
        <v>268</v>
      </c>
      <c r="BIX80" s="2">
        <v>15</v>
      </c>
      <c r="BIY80" s="1">
        <v>4.2000000000000003E-2</v>
      </c>
      <c r="BIZ80" s="1">
        <f t="shared" si="3979"/>
        <v>1.3000000000000001E-2</v>
      </c>
      <c r="BJA80" s="1">
        <f t="shared" si="3980"/>
        <v>0.43728813559322044</v>
      </c>
      <c r="BJB80" s="1">
        <f t="shared" si="3981"/>
        <v>6.5593220338983071E-4</v>
      </c>
      <c r="BJC80" s="1">
        <f t="shared" si="3982"/>
        <v>5.0106732519256472</v>
      </c>
      <c r="BJD80" s="1">
        <f>AVERAGE(BJC66:BJC80)</f>
        <v>5.2178328695763181</v>
      </c>
      <c r="BJE80" s="1"/>
      <c r="BJF80" s="2" t="s">
        <v>11</v>
      </c>
      <c r="BJG80" s="4" t="s">
        <v>159</v>
      </c>
      <c r="BJH80" s="4">
        <v>274</v>
      </c>
      <c r="BJI80" s="2">
        <v>15</v>
      </c>
      <c r="BJJ80" s="1">
        <v>4.3999999999999997E-2</v>
      </c>
      <c r="BJK80" s="1">
        <f t="shared" si="3983"/>
        <v>3.3000000000000002E-2</v>
      </c>
      <c r="BJL80" s="1">
        <f t="shared" si="3984"/>
        <v>1.8040540540540542</v>
      </c>
      <c r="BJM80" s="1">
        <f t="shared" si="3985"/>
        <v>2.7060810810810815E-3</v>
      </c>
      <c r="BJN80" s="1">
        <f t="shared" si="3986"/>
        <v>20.671782877012546</v>
      </c>
      <c r="BJO80" s="1">
        <f>AVERAGE(BJN66:BJN80)</f>
        <v>21.420199485543588</v>
      </c>
      <c r="BJP80" s="1"/>
      <c r="BJQ80" s="2" t="s">
        <v>11</v>
      </c>
      <c r="BJR80" s="4" t="s">
        <v>160</v>
      </c>
      <c r="BJS80" s="4">
        <v>281</v>
      </c>
      <c r="BJT80" s="2">
        <v>15</v>
      </c>
      <c r="BJU80" s="1">
        <v>8.7999999999999995E-2</v>
      </c>
      <c r="BJV80" s="1">
        <f t="shared" si="3987"/>
        <v>4.9999999999999996E-2</v>
      </c>
      <c r="BJW80" s="1">
        <f t="shared" si="3988"/>
        <v>1.8933333333333333</v>
      </c>
      <c r="BJX80" s="1">
        <f t="shared" si="3989"/>
        <v>2.8400000000000001E-3</v>
      </c>
      <c r="BJY80" s="1">
        <f t="shared" si="3990"/>
        <v>21.694790958466697</v>
      </c>
      <c r="BJZ80" s="1">
        <f>AVERAGE(BJY66:BJY80)</f>
        <v>19.403087688206131</v>
      </c>
      <c r="BKA80" s="1"/>
      <c r="BKB80" s="2" t="s">
        <v>11</v>
      </c>
      <c r="BKC80" s="4" t="s">
        <v>161</v>
      </c>
      <c r="BKD80" s="4">
        <v>282</v>
      </c>
      <c r="BKE80" s="2">
        <v>15</v>
      </c>
      <c r="BKF80" s="1">
        <v>3.6999999999999998E-2</v>
      </c>
      <c r="BKG80" s="1">
        <f t="shared" si="3991"/>
        <v>1.5999999999999997E-2</v>
      </c>
      <c r="BKH80" s="1">
        <f t="shared" si="3992"/>
        <v>0.52898550724637672</v>
      </c>
      <c r="BKI80" s="1">
        <f t="shared" si="3993"/>
        <v>7.9347826086956512E-4</v>
      </c>
      <c r="BKJ80" s="1">
        <f t="shared" si="3994"/>
        <v>6.0613890843848308</v>
      </c>
      <c r="BKK80" s="1">
        <f>AVERAGE(BKJ66:BKJ80)</f>
        <v>6.7256509018516617</v>
      </c>
      <c r="BKL80" s="1"/>
      <c r="BKM80" s="2" t="s">
        <v>11</v>
      </c>
      <c r="BKN80" s="4" t="s">
        <v>162</v>
      </c>
      <c r="BKO80" s="4">
        <v>289</v>
      </c>
      <c r="BKP80" s="2">
        <v>15</v>
      </c>
      <c r="BKQ80" s="1">
        <v>5.2999999999999999E-2</v>
      </c>
      <c r="BKR80" s="1">
        <f t="shared" si="3995"/>
        <v>3.6999999999999998E-2</v>
      </c>
      <c r="BKS80" s="1">
        <f t="shared" si="3996"/>
        <v>1.4028776978417268</v>
      </c>
      <c r="BKT80" s="1">
        <f t="shared" si="3997"/>
        <v>2.1043165467625902E-3</v>
      </c>
      <c r="BKU80" s="1">
        <f t="shared" si="3998"/>
        <v>16.074897039597502</v>
      </c>
      <c r="BKV80" s="1">
        <f>AVERAGE(BKU66:BKU80)</f>
        <v>20.141708598333274</v>
      </c>
      <c r="BKW80" s="1"/>
      <c r="BKX80" s="2" t="s">
        <v>11</v>
      </c>
      <c r="BKY80" s="4" t="s">
        <v>163</v>
      </c>
      <c r="BKZ80" s="4">
        <v>296</v>
      </c>
      <c r="BLA80" s="2">
        <v>15</v>
      </c>
      <c r="BLB80" s="1">
        <v>7.0000000000000007E-2</v>
      </c>
      <c r="BLC80" s="1">
        <f t="shared" si="3999"/>
        <v>0.05</v>
      </c>
      <c r="BLD80" s="1">
        <f t="shared" si="4000"/>
        <v>1.6086956521739131</v>
      </c>
      <c r="BLE80" s="1">
        <f t="shared" si="4001"/>
        <v>2.4130434782608698E-3</v>
      </c>
      <c r="BLF80" s="1">
        <f t="shared" si="4002"/>
        <v>18.433265434704559</v>
      </c>
      <c r="BLG80" s="1">
        <f>AVERAGE(BLF66:BLF80)</f>
        <v>21.007279977388517</v>
      </c>
      <c r="BLH80" s="1"/>
      <c r="BLI80" s="2" t="s">
        <v>11</v>
      </c>
      <c r="BLJ80" s="4" t="s">
        <v>164</v>
      </c>
      <c r="BLK80" s="4">
        <v>303</v>
      </c>
      <c r="BLL80" s="2">
        <v>15</v>
      </c>
      <c r="BLM80" s="1">
        <v>5.8000000000000003E-2</v>
      </c>
      <c r="BLN80" s="1">
        <f t="shared" si="4003"/>
        <v>4.7E-2</v>
      </c>
      <c r="BLO80" s="1">
        <f t="shared" si="4004"/>
        <v>1.8203389830508474</v>
      </c>
      <c r="BLP80" s="1">
        <f t="shared" si="4005"/>
        <v>2.7305084745762711E-3</v>
      </c>
      <c r="BLQ80" s="1">
        <f t="shared" si="4006"/>
        <v>20.858384002202104</v>
      </c>
      <c r="BLR80" s="1">
        <f>AVERAGE(BLQ66:BLQ80)</f>
        <v>22.230816469137817</v>
      </c>
      <c r="BLS80" s="1"/>
      <c r="BLT80" s="2" t="s">
        <v>11</v>
      </c>
      <c r="BLU80" s="4" t="s">
        <v>165</v>
      </c>
      <c r="BLV80" s="4">
        <v>310</v>
      </c>
      <c r="BLW80" s="2">
        <v>15</v>
      </c>
      <c r="BLX80" s="1">
        <v>7.3999999999999996E-2</v>
      </c>
      <c r="BLY80" s="1">
        <f t="shared" si="4007"/>
        <v>6.2E-2</v>
      </c>
      <c r="BLZ80" s="1">
        <f t="shared" si="4008"/>
        <v>2.4982935153583616</v>
      </c>
      <c r="BMA80" s="1">
        <f t="shared" si="4009"/>
        <v>3.7474402730375425E-3</v>
      </c>
      <c r="BMB80" s="1">
        <f t="shared" si="4010"/>
        <v>28.62673709608762</v>
      </c>
      <c r="BMC80" s="1">
        <f>AVERAGE(BMB66:BMB80)</f>
        <v>29.695677188018028</v>
      </c>
      <c r="BMD80" s="1"/>
      <c r="BME80" s="2" t="s">
        <v>11</v>
      </c>
      <c r="BMF80" s="4" t="s">
        <v>166</v>
      </c>
      <c r="BMG80" s="4">
        <v>311</v>
      </c>
      <c r="BMH80" s="2">
        <v>15</v>
      </c>
      <c r="BMI80" s="1">
        <v>3.5999999999999997E-2</v>
      </c>
      <c r="BMJ80" s="1">
        <f t="shared" si="4011"/>
        <v>2.5999999999999995E-2</v>
      </c>
      <c r="BMK80" s="1">
        <f t="shared" si="4012"/>
        <v>0.66666666666666663</v>
      </c>
      <c r="BML80" s="1">
        <f t="shared" si="4013"/>
        <v>1E-3</v>
      </c>
      <c r="BMM80" s="1">
        <f t="shared" si="4014"/>
        <v>7.6390109008685547</v>
      </c>
      <c r="BMN80" s="1">
        <f>AVERAGE(BMM66:BMM80)</f>
        <v>9.3185097514141226</v>
      </c>
      <c r="BMO80" s="1"/>
      <c r="BMP80" s="2" t="s">
        <v>11</v>
      </c>
      <c r="BMQ80" s="4" t="s">
        <v>167</v>
      </c>
      <c r="BMR80" s="4">
        <v>317</v>
      </c>
      <c r="BMS80" s="2">
        <v>15</v>
      </c>
      <c r="BMT80" s="1">
        <v>0.06</v>
      </c>
      <c r="BMU80" s="4">
        <f t="shared" si="4015"/>
        <v>4.9999999999999996E-2</v>
      </c>
      <c r="BMV80" s="1">
        <f t="shared" si="4016"/>
        <v>1.7163120567375887</v>
      </c>
      <c r="BMW80" s="1">
        <f t="shared" si="4017"/>
        <v>2.5744680851063832E-3</v>
      </c>
      <c r="BMX80" s="1">
        <f t="shared" si="4018"/>
        <v>19.666389766065855</v>
      </c>
      <c r="BMY80" s="1">
        <f>AVERAGE(BMX66:BMX80)</f>
        <v>21.400065998887086</v>
      </c>
      <c r="BMZ80" s="1"/>
      <c r="BNA80" s="2" t="s">
        <v>11</v>
      </c>
      <c r="BNB80" s="4" t="s">
        <v>168</v>
      </c>
      <c r="BNC80" s="4">
        <v>324</v>
      </c>
      <c r="BND80" s="2">
        <v>15</v>
      </c>
      <c r="BNE80" s="1">
        <v>7.6999999999999999E-2</v>
      </c>
      <c r="BNF80" s="1">
        <f t="shared" si="4019"/>
        <v>6.4000000000000001E-2</v>
      </c>
      <c r="BNG80" s="1">
        <f t="shared" si="4020"/>
        <v>2.1928571428571431</v>
      </c>
      <c r="BNH80" s="1">
        <f t="shared" si="4021"/>
        <v>3.2892857142857146E-3</v>
      </c>
      <c r="BNI80" s="1">
        <f t="shared" si="4022"/>
        <v>25.126889427499783</v>
      </c>
      <c r="BNJ80" s="1">
        <f>AVERAGE(BNI66:BNI80)</f>
        <v>27.418592697760349</v>
      </c>
      <c r="BNK80" s="1"/>
      <c r="BNL80" s="2" t="s">
        <v>11</v>
      </c>
      <c r="BNM80" s="4" t="s">
        <v>169</v>
      </c>
      <c r="BNN80" s="4">
        <v>325</v>
      </c>
      <c r="BNO80" s="2">
        <v>15</v>
      </c>
      <c r="BNP80" s="1">
        <v>2.5999999999999999E-2</v>
      </c>
      <c r="BNQ80" s="1">
        <f t="shared" si="4023"/>
        <v>6.9999999999999993E-3</v>
      </c>
      <c r="BNR80" s="1">
        <f t="shared" si="4024"/>
        <v>0.33916083916083917</v>
      </c>
      <c r="BNS80" s="1">
        <f t="shared" si="4025"/>
        <v>5.0874125874125872E-4</v>
      </c>
      <c r="BNT80" s="1">
        <f t="shared" si="4026"/>
        <v>3.8862800212460655</v>
      </c>
      <c r="BNU80" s="1">
        <f>AVERAGE(BNT66:BNT80)</f>
        <v>3.3787932830764769</v>
      </c>
      <c r="BNV80" s="1"/>
      <c r="BNW80" s="2" t="s">
        <v>11</v>
      </c>
      <c r="BNX80" s="4" t="s">
        <v>170</v>
      </c>
      <c r="BNY80" s="4">
        <v>338</v>
      </c>
      <c r="BNZ80" s="2">
        <v>15</v>
      </c>
      <c r="BOA80" s="1">
        <v>0.08</v>
      </c>
      <c r="BOB80" s="1">
        <f t="shared" si="4027"/>
        <v>7.0000000000000007E-2</v>
      </c>
      <c r="BOC80" s="1">
        <f t="shared" si="4028"/>
        <v>2.3878205128205132</v>
      </c>
      <c r="BOD80" s="1">
        <f t="shared" si="4029"/>
        <v>3.5817307692307698E-3</v>
      </c>
      <c r="BOE80" s="1">
        <f t="shared" si="4030"/>
        <v>27.360880390130163</v>
      </c>
      <c r="BOF80" s="1">
        <f>AVERAGE(BOE66:BOE80)</f>
        <v>27.581236473809057</v>
      </c>
      <c r="BOG80" s="1"/>
      <c r="BOH80" s="2" t="s">
        <v>11</v>
      </c>
      <c r="BOI80" s="4" t="s">
        <v>171</v>
      </c>
      <c r="BOJ80" s="4">
        <v>339</v>
      </c>
      <c r="BOK80" s="2">
        <v>15</v>
      </c>
      <c r="BOL80" s="1">
        <v>3.9E-2</v>
      </c>
      <c r="BOM80" s="1">
        <f t="shared" si="4031"/>
        <v>3.4000000000000002E-2</v>
      </c>
      <c r="BON80" s="1">
        <f t="shared" si="4032"/>
        <v>1.2312703583061888</v>
      </c>
      <c r="BOO80" s="1">
        <f t="shared" si="4033"/>
        <v>1.8469055374592833E-3</v>
      </c>
      <c r="BOP80" s="1">
        <f t="shared" si="4034"/>
        <v>14.108531533525962</v>
      </c>
      <c r="BOQ80" s="1">
        <f>AVERAGE(BOP66:BOP80)</f>
        <v>14.357359250166635</v>
      </c>
      <c r="BOR80" s="1"/>
      <c r="BOS80" s="2" t="s">
        <v>11</v>
      </c>
      <c r="BOT80" s="4" t="s">
        <v>172</v>
      </c>
      <c r="BOU80" s="4">
        <v>345</v>
      </c>
      <c r="BOV80" s="2">
        <v>15</v>
      </c>
      <c r="BOW80" s="1">
        <v>7.0999999999999994E-2</v>
      </c>
      <c r="BOX80" s="1">
        <f t="shared" si="4035"/>
        <v>6.3999999999999987E-2</v>
      </c>
      <c r="BOY80" s="1">
        <f t="shared" si="4036"/>
        <v>2.260450160771704</v>
      </c>
      <c r="BOZ80" s="1">
        <f t="shared" si="4037"/>
        <v>3.3906752411575563E-3</v>
      </c>
      <c r="BPA80" s="1">
        <f t="shared" si="4038"/>
        <v>25.901405128507687</v>
      </c>
      <c r="BPB80" s="1">
        <f>AVERAGE(BPA66:BPA80)</f>
        <v>26.097907016632924</v>
      </c>
      <c r="BPC80" s="1"/>
      <c r="BPD80" s="2" t="s">
        <v>11</v>
      </c>
      <c r="BPE80" s="4" t="s">
        <v>173</v>
      </c>
      <c r="BPF80" s="4">
        <v>352</v>
      </c>
      <c r="BPG80" s="2">
        <v>15</v>
      </c>
      <c r="BPH80" s="1">
        <v>8.2000000000000003E-2</v>
      </c>
      <c r="BPI80" s="1">
        <f t="shared" si="3191"/>
        <v>7.3000000000000009E-2</v>
      </c>
      <c r="BPJ80" s="1">
        <f t="shared" si="4039"/>
        <v>2.4423076923076925</v>
      </c>
      <c r="BPK80" s="1">
        <f t="shared" si="4040"/>
        <v>3.663461538461539E-3</v>
      </c>
      <c r="BPL80" s="1">
        <f t="shared" si="4041"/>
        <v>27.985222627220384</v>
      </c>
      <c r="BPM80" s="1">
        <f>AVERAGE(BPL66:BPL80)</f>
        <v>28.279030738792251</v>
      </c>
      <c r="BPN80" s="1"/>
      <c r="BPO80" s="2" t="s">
        <v>11</v>
      </c>
      <c r="BPP80" s="4" t="s">
        <v>174</v>
      </c>
      <c r="BPQ80" s="4">
        <v>353</v>
      </c>
      <c r="BPR80" s="2">
        <v>15</v>
      </c>
      <c r="BPS80" s="1">
        <v>2.9000000000000001E-2</v>
      </c>
      <c r="BPT80" s="1">
        <f t="shared" si="4042"/>
        <v>2.0000000000000004E-2</v>
      </c>
      <c r="BPU80" s="1">
        <f t="shared" si="4043"/>
        <v>0.65000000000000013</v>
      </c>
      <c r="BPV80" s="1">
        <f t="shared" si="4044"/>
        <v>9.7500000000000017E-4</v>
      </c>
      <c r="BPW80" s="1">
        <f t="shared" si="4045"/>
        <v>7.4480356283468421</v>
      </c>
      <c r="BPX80" s="1">
        <f>AVERAGE(BPW66:BPW80)</f>
        <v>9.1031546568683623</v>
      </c>
      <c r="BPY80" s="1"/>
      <c r="BPZ80" s="2" t="s">
        <v>11</v>
      </c>
      <c r="BQA80" s="4" t="s">
        <v>175</v>
      </c>
      <c r="BQB80" s="4">
        <v>358</v>
      </c>
      <c r="BQC80" s="2">
        <v>15</v>
      </c>
      <c r="BQD80" s="1">
        <v>0.05</v>
      </c>
      <c r="BQE80" s="1">
        <f t="shared" si="4046"/>
        <v>0.04</v>
      </c>
      <c r="BQF80" s="1">
        <f t="shared" si="4047"/>
        <v>1.3277027027027026</v>
      </c>
      <c r="BQG80" s="1">
        <f t="shared" si="4048"/>
        <v>1.9915540540540542E-3</v>
      </c>
      <c r="BQH80" s="1">
        <f t="shared" si="4049"/>
        <v>15.213503128587883</v>
      </c>
      <c r="BQI80" s="1">
        <f>AVERAGE(BQH66:BQH80)</f>
        <v>17.53617536196008</v>
      </c>
      <c r="BQJ80" s="1"/>
      <c r="BQK80" s="2" t="s">
        <v>11</v>
      </c>
      <c r="BQL80" s="4" t="s">
        <v>176</v>
      </c>
      <c r="BQM80" s="4">
        <v>366</v>
      </c>
      <c r="BQN80" s="2">
        <v>15</v>
      </c>
      <c r="BQO80" s="1">
        <v>6.6000000000000003E-2</v>
      </c>
      <c r="BQP80" s="1">
        <f t="shared" si="4050"/>
        <v>5.5000000000000007E-2</v>
      </c>
      <c r="BQQ80" s="1">
        <f t="shared" si="4051"/>
        <v>2.0301003344481607</v>
      </c>
      <c r="BQR80" s="1">
        <f t="shared" si="4052"/>
        <v>3.045150501672241E-3</v>
      </c>
      <c r="BQS80" s="1">
        <f t="shared" si="4053"/>
        <v>23.261937877059598</v>
      </c>
      <c r="BQT80" s="1">
        <f>AVERAGE(BQS66:BQS80)</f>
        <v>26.40440724430653</v>
      </c>
      <c r="BQU80" s="1"/>
      <c r="BQV80" s="2" t="s">
        <v>11</v>
      </c>
      <c r="BQW80" s="4" t="s">
        <v>177</v>
      </c>
      <c r="BQX80" s="4">
        <v>367</v>
      </c>
      <c r="BQY80" s="2">
        <v>15</v>
      </c>
      <c r="BQZ80" s="1">
        <v>5.3999999999999999E-2</v>
      </c>
      <c r="BRA80" s="1">
        <f t="shared" si="4054"/>
        <v>3.3000000000000002E-2</v>
      </c>
      <c r="BRB80" s="1">
        <f t="shared" si="4055"/>
        <v>0.36026936026936029</v>
      </c>
      <c r="BRC80" s="1">
        <f t="shared" si="4056"/>
        <v>5.4040404040404044E-4</v>
      </c>
      <c r="BRD80" s="1">
        <f t="shared" si="4057"/>
        <v>4.1281523555198758</v>
      </c>
      <c r="BRE80" s="1">
        <f>AVERAGE(BRD66:BRD80)</f>
        <v>4.0252700538246753</v>
      </c>
      <c r="BRF80" s="1"/>
      <c r="BRG80" s="2" t="s">
        <v>11</v>
      </c>
      <c r="BRH80" s="4" t="s">
        <v>178</v>
      </c>
      <c r="BRI80" s="4">
        <v>373</v>
      </c>
      <c r="BRJ80" s="2">
        <v>15</v>
      </c>
      <c r="BRK80" s="1">
        <v>8.4000000000000005E-2</v>
      </c>
      <c r="BRL80" s="1">
        <f t="shared" si="4058"/>
        <v>6.2000000000000006E-2</v>
      </c>
      <c r="BRM80" s="1">
        <f>(BRL80-0.0134)/0.0295</f>
        <v>1.6474576271186443</v>
      </c>
      <c r="BRN80" s="1">
        <f t="shared" si="4060"/>
        <v>2.4711864406779666E-3</v>
      </c>
      <c r="BRO80" s="1">
        <f t="shared" si="4061"/>
        <v>18.87742015841755</v>
      </c>
      <c r="BRP80" s="1">
        <f>AVERAGE(BRO66:BRO80)</f>
        <v>19.136369680480893</v>
      </c>
      <c r="BRQ80" s="1"/>
      <c r="BRR80" s="2" t="s">
        <v>11</v>
      </c>
      <c r="BRS80" s="1" t="s">
        <v>179</v>
      </c>
      <c r="BRT80" s="1">
        <v>380</v>
      </c>
      <c r="BRU80" s="2">
        <v>15</v>
      </c>
      <c r="BRV80" s="1">
        <v>9.9000000000000005E-2</v>
      </c>
      <c r="BRW80" s="1">
        <f t="shared" si="4062"/>
        <v>6.9000000000000006E-2</v>
      </c>
      <c r="BRX80" s="1">
        <f t="shared" si="4063"/>
        <v>1.8791946308724834</v>
      </c>
      <c r="BRY80" s="1">
        <f t="shared" si="4064"/>
        <v>2.8187919463087251E-3</v>
      </c>
      <c r="BRZ80" s="1">
        <f t="shared" si="4065"/>
        <v>21.532782405132842</v>
      </c>
      <c r="BSA80" s="1">
        <f>AVERAGE(BRZ66:BRZ80)</f>
        <v>22.711958584461545</v>
      </c>
      <c r="BSB80" s="1"/>
      <c r="BSC80" s="2" t="s">
        <v>11</v>
      </c>
      <c r="BSD80" s="1" t="s">
        <v>180</v>
      </c>
      <c r="BSE80" s="1">
        <v>394</v>
      </c>
      <c r="BSF80" s="2">
        <v>15</v>
      </c>
      <c r="BSG80" s="1">
        <v>7.2999999999999995E-2</v>
      </c>
      <c r="BSH80" s="1">
        <f t="shared" si="4066"/>
        <v>6.0999999999999999E-2</v>
      </c>
      <c r="BSI80" s="1">
        <f t="shared" si="4067"/>
        <v>1.7198581560283688</v>
      </c>
      <c r="BSJ80" s="1">
        <f t="shared" si="4068"/>
        <v>2.5797872340425532E-3</v>
      </c>
      <c r="BSK80" s="1">
        <f t="shared" si="4069"/>
        <v>19.707022802772602</v>
      </c>
      <c r="BSL80" s="1">
        <f>AVERAGE(BSK66:BSK80)</f>
        <v>20.330062698942733</v>
      </c>
      <c r="BSM80" s="1"/>
      <c r="BSN80" s="1" t="s">
        <v>11</v>
      </c>
      <c r="BSO80" s="1" t="s">
        <v>181</v>
      </c>
      <c r="BSP80" s="1">
        <v>395</v>
      </c>
      <c r="BSQ80" s="2">
        <v>15</v>
      </c>
      <c r="BSR80" s="1">
        <v>3.5999999999999997E-2</v>
      </c>
      <c r="BSS80" s="1">
        <f t="shared" si="4070"/>
        <v>2.5999999999999995E-2</v>
      </c>
      <c r="BST80" s="1">
        <f t="shared" si="4071"/>
        <v>0.92387543252595139</v>
      </c>
      <c r="BSU80" s="1">
        <f t="shared" si="4072"/>
        <v>1.3858131487889272E-3</v>
      </c>
      <c r="BSV80" s="1">
        <f t="shared" si="4073"/>
        <v>10.586241750165591</v>
      </c>
      <c r="BSW80" s="1">
        <f>AVERAGE(BSV66:BSV80)</f>
        <v>10.929865077886321</v>
      </c>
      <c r="BSX80" s="1"/>
      <c r="BSY80" s="1" t="s">
        <v>11</v>
      </c>
      <c r="BSZ80" s="1" t="s">
        <v>182</v>
      </c>
      <c r="BTA80" s="1">
        <v>401</v>
      </c>
      <c r="BTB80" s="1">
        <v>15</v>
      </c>
      <c r="BTC80" s="1">
        <v>5.3999999999999999E-2</v>
      </c>
      <c r="BTD80" s="1">
        <f t="shared" si="4074"/>
        <v>4.1999999999999996E-2</v>
      </c>
      <c r="BTE80" s="1">
        <f t="shared" si="4075"/>
        <v>1.5909090909090908</v>
      </c>
      <c r="BTF80" s="1">
        <f t="shared" si="4076"/>
        <v>2.3863636363636361E-3</v>
      </c>
      <c r="BTG80" s="1">
        <f t="shared" si="4077"/>
        <v>18.229457831618141</v>
      </c>
      <c r="BTH80" s="1">
        <f>AVERAGE(BTG66:BTG80)</f>
        <v>18.630105256488871</v>
      </c>
      <c r="BTI80" s="1"/>
      <c r="BTJ80" s="1" t="s">
        <v>11</v>
      </c>
      <c r="BTK80" s="1" t="s">
        <v>183</v>
      </c>
      <c r="BTL80" s="1">
        <v>408</v>
      </c>
      <c r="BTM80" s="1">
        <v>15</v>
      </c>
      <c r="BTN80" s="1">
        <v>7.0000000000000007E-2</v>
      </c>
      <c r="BTO80" s="1">
        <f t="shared" si="4078"/>
        <v>5.800000000000001E-2</v>
      </c>
      <c r="BTP80" s="5">
        <f t="shared" si="4079"/>
        <v>2.2822299651567945</v>
      </c>
      <c r="BTQ80" s="1">
        <f t="shared" si="4080"/>
        <v>3.423344947735192E-3</v>
      </c>
      <c r="BTR80" s="1">
        <f t="shared" si="4081"/>
        <v>26.150969373182424</v>
      </c>
      <c r="BTS80" s="1">
        <f>AVERAGE(BTR66:BTR80)</f>
        <v>25.88480174597446</v>
      </c>
      <c r="BTT80" s="1"/>
      <c r="BTU80" s="1" t="s">
        <v>11</v>
      </c>
      <c r="BTV80" s="1" t="s">
        <v>184</v>
      </c>
      <c r="BTW80" s="1">
        <v>409</v>
      </c>
      <c r="BTX80" s="1">
        <v>15</v>
      </c>
      <c r="BTY80" s="1">
        <v>0.04</v>
      </c>
      <c r="BTZ80" s="1">
        <f t="shared" si="4082"/>
        <v>0.03</v>
      </c>
      <c r="BUA80" s="1">
        <f t="shared" si="4083"/>
        <v>1.1384083044982698</v>
      </c>
      <c r="BUB80" s="1">
        <f t="shared" si="4084"/>
        <v>1.7076124567474047E-3</v>
      </c>
      <c r="BUC80" s="1">
        <f t="shared" si="4085"/>
        <v>13.044470171552359</v>
      </c>
      <c r="BUD80" s="1">
        <f>AVERAGE(BUC66:BUC80)</f>
        <v>13.440958626614739</v>
      </c>
      <c r="BUE80" s="1"/>
      <c r="BUF80" s="1" t="s">
        <v>11</v>
      </c>
      <c r="BUG80" s="1" t="s">
        <v>185</v>
      </c>
      <c r="BUH80" s="1">
        <v>415</v>
      </c>
      <c r="BUI80" s="1">
        <v>15</v>
      </c>
      <c r="BUJ80" s="1">
        <v>6.5000000000000002E-2</v>
      </c>
      <c r="BUK80" s="1">
        <f t="shared" si="4086"/>
        <v>5.2000000000000005E-2</v>
      </c>
      <c r="BUL80" s="1">
        <f t="shared" si="4087"/>
        <v>1.9686411149825784</v>
      </c>
      <c r="BUM80" s="1">
        <f t="shared" si="4088"/>
        <v>2.9529616724738679E-3</v>
      </c>
      <c r="BUN80" s="1">
        <f t="shared" si="4089"/>
        <v>22.557706405874917</v>
      </c>
      <c r="BUO80" s="1">
        <f>AVERAGE(BUN66:BUN80)</f>
        <v>23.382826050219599</v>
      </c>
      <c r="BUP80" s="1"/>
      <c r="BUQ80" s="1" t="s">
        <v>11</v>
      </c>
      <c r="BUR80" s="1" t="s">
        <v>186</v>
      </c>
      <c r="BUS80" s="1">
        <v>422</v>
      </c>
      <c r="BUT80" s="1">
        <v>15</v>
      </c>
      <c r="BUU80" s="1">
        <v>0.08</v>
      </c>
      <c r="BUV80" s="1">
        <f t="shared" si="4090"/>
        <v>6.5000000000000002E-2</v>
      </c>
      <c r="BUW80" s="1">
        <f t="shared" si="4091"/>
        <v>2.4</v>
      </c>
      <c r="BUX80" s="1">
        <f t="shared" si="4092"/>
        <v>3.5999999999999999E-3</v>
      </c>
      <c r="BUY80" s="1">
        <f t="shared" si="4093"/>
        <v>27.500439243126795</v>
      </c>
      <c r="BUZ80" s="1">
        <f>AVERAGE(BUY66:BUY80)</f>
        <v>27.393225055044429</v>
      </c>
      <c r="BVA80" s="1"/>
      <c r="BVB80" s="1" t="s">
        <v>11</v>
      </c>
      <c r="BVC80" s="1" t="s">
        <v>187</v>
      </c>
      <c r="BVD80" s="1">
        <v>423</v>
      </c>
      <c r="BVE80" s="1">
        <v>15</v>
      </c>
      <c r="BVF80" s="1">
        <v>3.4000000000000002E-2</v>
      </c>
      <c r="BVG80" s="1">
        <f t="shared" si="4094"/>
        <v>2.4E-2</v>
      </c>
      <c r="BVH80" s="1">
        <f t="shared" si="4095"/>
        <v>-0.11945392491467575</v>
      </c>
      <c r="BVI80" s="1">
        <f t="shared" si="4096"/>
        <v>-1.7918088737201363E-4</v>
      </c>
      <c r="BVJ80" s="1">
        <f t="shared" si="4097"/>
        <v>-1.3687647518621129</v>
      </c>
      <c r="BVK80" s="1">
        <f>AVERAGE(BVJ66:BVJ81)</f>
        <v>0.50839833640592713</v>
      </c>
      <c r="BVL80" s="1"/>
      <c r="BVM80" s="1" t="s">
        <v>11</v>
      </c>
      <c r="BVN80" s="1" t="s">
        <v>188</v>
      </c>
      <c r="BVO80" s="1">
        <v>436</v>
      </c>
      <c r="BVP80" s="1">
        <v>15</v>
      </c>
      <c r="BVQ80" s="1">
        <v>7.0999999999999994E-2</v>
      </c>
      <c r="BVR80" s="1">
        <f t="shared" si="4098"/>
        <v>5.8999999999999997E-2</v>
      </c>
      <c r="BVS80" s="1">
        <f t="shared" si="4253"/>
        <v>1.3651877133105801</v>
      </c>
      <c r="BVT80" s="1">
        <f t="shared" si="4099"/>
        <v>2.0477815699658703E-3</v>
      </c>
      <c r="BVU80" s="1">
        <f t="shared" si="4100"/>
        <v>15.643025735567006</v>
      </c>
      <c r="BVV80" s="1">
        <f>AVERAGE(BVU66:BVU80)</f>
        <v>18.067694724579891</v>
      </c>
      <c r="BVW80" s="1"/>
      <c r="BVX80" s="1" t="s">
        <v>11</v>
      </c>
      <c r="BVY80" s="1" t="s">
        <v>189</v>
      </c>
      <c r="BVZ80" s="1">
        <v>437</v>
      </c>
      <c r="BWA80" s="1">
        <v>15</v>
      </c>
      <c r="BWB80" s="1">
        <v>3.5000000000000003E-2</v>
      </c>
      <c r="BWC80" s="1">
        <f t="shared" si="4101"/>
        <v>3.0000000000000002E-2</v>
      </c>
      <c r="BWD80" s="1">
        <f t="shared" si="4102"/>
        <v>0.34600760456273777</v>
      </c>
      <c r="BWE80" s="1">
        <f t="shared" si="4103"/>
        <v>5.1901140684410668E-4</v>
      </c>
      <c r="BWF80" s="1">
        <f t="shared" si="4104"/>
        <v>3.9647337945572554</v>
      </c>
      <c r="BWG80" s="1">
        <f>AVERAGE(BWF66:BWF80)</f>
        <v>2.5705416909766821</v>
      </c>
      <c r="BWH80" s="1"/>
      <c r="BWI80" s="1" t="s">
        <v>11</v>
      </c>
      <c r="BWJ80" s="1" t="s">
        <v>190</v>
      </c>
      <c r="BWK80" s="1">
        <v>443</v>
      </c>
      <c r="BWL80" s="1">
        <v>15</v>
      </c>
      <c r="BWM80" s="1">
        <v>7.8E-2</v>
      </c>
      <c r="BWN80" s="1">
        <f t="shared" si="4105"/>
        <v>6.8000000000000005E-2</v>
      </c>
      <c r="BWO80" s="1">
        <f t="shared" si="4106"/>
        <v>1.7575757575757578</v>
      </c>
      <c r="BWP80" s="1">
        <f t="shared" si="4107"/>
        <v>2.6363636363636368E-3</v>
      </c>
      <c r="BWQ80" s="1">
        <f t="shared" si="4108"/>
        <v>20.139210556835284</v>
      </c>
      <c r="BWR80" s="1">
        <f>AVERAGE(BWQ66:BWQ80)</f>
        <v>13.223590839761098</v>
      </c>
      <c r="BWS80" s="1"/>
      <c r="BWT80" s="1" t="s">
        <v>11</v>
      </c>
      <c r="BWU80" s="1" t="s">
        <v>191</v>
      </c>
      <c r="BWV80" s="1">
        <v>450</v>
      </c>
      <c r="BWW80" s="1">
        <v>15</v>
      </c>
      <c r="BWX80" s="1">
        <v>0.08</v>
      </c>
      <c r="BWY80" s="1">
        <f t="shared" si="4109"/>
        <v>7.5999999999999998E-2</v>
      </c>
      <c r="BWZ80" s="1">
        <f t="shared" si="4110"/>
        <v>2.4015151515151514</v>
      </c>
      <c r="BXA80" s="1">
        <f t="shared" si="4111"/>
        <v>3.602272727272727E-3</v>
      </c>
      <c r="BXB80" s="1">
        <f t="shared" si="4112"/>
        <v>27.51780063153786</v>
      </c>
      <c r="BXC80" s="1">
        <f>AVERAGE(BXB66:BXB80)</f>
        <v>18.403071715728796</v>
      </c>
      <c r="BXD80" s="1"/>
      <c r="BXE80" s="1" t="s">
        <v>11</v>
      </c>
      <c r="BXF80" s="1" t="s">
        <v>192</v>
      </c>
      <c r="BXG80" s="1">
        <v>451</v>
      </c>
      <c r="BXH80" s="1">
        <v>15</v>
      </c>
      <c r="BXI80" s="1">
        <v>1.4999999999999999E-2</v>
      </c>
      <c r="BXJ80" s="1">
        <f t="shared" si="4113"/>
        <v>1.7999999999999999E-2</v>
      </c>
      <c r="BXK80" s="1">
        <f t="shared" si="4114"/>
        <v>1.1622641509433962</v>
      </c>
      <c r="BXL80" s="1">
        <f t="shared" si="4115"/>
        <v>1.7433962264150943E-3</v>
      </c>
      <c r="BXM80" s="1">
        <f t="shared" si="4116"/>
        <v>13.317822778118009</v>
      </c>
      <c r="BXN80" s="1">
        <f>AVERAGE(BXM66:BXM80)</f>
        <v>14.557360395994795</v>
      </c>
      <c r="BXO80" s="1"/>
      <c r="BXP80" s="1" t="s">
        <v>11</v>
      </c>
      <c r="BXQ80" s="1" t="s">
        <v>193</v>
      </c>
      <c r="BXR80" s="1">
        <v>464</v>
      </c>
      <c r="BXS80" s="1">
        <v>15</v>
      </c>
      <c r="BXT80" s="1">
        <v>5.7000000000000002E-2</v>
      </c>
      <c r="BXU80" s="1">
        <f t="shared" si="4117"/>
        <v>5.3000000000000005E-2</v>
      </c>
      <c r="BXV80" s="1">
        <f t="shared" si="4118"/>
        <v>2.7536764705882359</v>
      </c>
      <c r="BXW80" s="1">
        <f t="shared" si="4119"/>
        <v>4.1305147058823544E-3</v>
      </c>
      <c r="BXX80" s="1">
        <f t="shared" si="4120"/>
        <v>31.553046864433178</v>
      </c>
      <c r="BXY80" s="1">
        <f>AVERAGE(BXX66:BXX80)</f>
        <v>34.923198732463419</v>
      </c>
      <c r="BXZ80" s="1"/>
      <c r="BYA80" s="1" t="s">
        <v>11</v>
      </c>
      <c r="BYB80" s="1" t="s">
        <v>194</v>
      </c>
      <c r="BYC80" s="1">
        <v>465</v>
      </c>
      <c r="BYD80" s="1">
        <v>15</v>
      </c>
      <c r="BYE80" s="1">
        <v>3.1E-2</v>
      </c>
      <c r="BYF80" s="1">
        <f t="shared" si="4121"/>
        <v>2.5999999999999999E-2</v>
      </c>
      <c r="BYG80" s="1">
        <f>(BYF80-0.0044)/0.0267</f>
        <v>0.80898876404494369</v>
      </c>
      <c r="BYH80" s="1">
        <f t="shared" si="4123"/>
        <v>1.2134831460674156E-3</v>
      </c>
      <c r="BYI80" s="1">
        <f t="shared" si="4124"/>
        <v>9.2698109808292557</v>
      </c>
      <c r="BYJ80" s="1">
        <f>AVERAGE(BYI66:BYI80)</f>
        <v>10.414232089573609</v>
      </c>
      <c r="BYK80" s="1"/>
      <c r="BYL80" s="1" t="s">
        <v>11</v>
      </c>
      <c r="BYM80" s="1" t="s">
        <v>195</v>
      </c>
      <c r="BYN80" s="1">
        <v>479</v>
      </c>
      <c r="BYO80" s="1">
        <v>15</v>
      </c>
      <c r="BYP80" s="1">
        <v>6.7000000000000004E-2</v>
      </c>
      <c r="BYQ80" s="1">
        <f t="shared" si="4125"/>
        <v>5.6000000000000008E-2</v>
      </c>
      <c r="BYR80" s="1">
        <f t="shared" si="4126"/>
        <v>2.2398523985239858</v>
      </c>
      <c r="BYS80" s="1">
        <f t="shared" si="4127"/>
        <v>3.3597785977859786E-3</v>
      </c>
      <c r="BYT80" s="1">
        <f t="shared" si="4128"/>
        <v>25.66538533299196</v>
      </c>
      <c r="BYU80" s="1">
        <f>AVERAGE(BYT66:BYT80)</f>
        <v>29.583549595799077</v>
      </c>
      <c r="BYV80" s="1"/>
      <c r="BYW80" s="1" t="s">
        <v>11</v>
      </c>
      <c r="BYX80" s="1" t="s">
        <v>196</v>
      </c>
      <c r="BYY80" s="1">
        <v>480</v>
      </c>
      <c r="BYZ80" s="1">
        <v>15</v>
      </c>
      <c r="BZA80" s="1">
        <v>3.4000000000000002E-2</v>
      </c>
      <c r="BZB80" s="1">
        <f t="shared" si="4129"/>
        <v>2.1000000000000005E-2</v>
      </c>
      <c r="BZC80" s="1">
        <f t="shared" si="4130"/>
        <v>1.1910112359550564</v>
      </c>
      <c r="BZD80" s="1">
        <f t="shared" si="4131"/>
        <v>1.7865168539325847E-3</v>
      </c>
      <c r="BZE80" s="1">
        <f t="shared" si="4132"/>
        <v>13.647221721776411</v>
      </c>
      <c r="BZF80" s="1">
        <f>AVERAGE(BZE66:BZE80)</f>
        <v>16.107727105576767</v>
      </c>
      <c r="BZG80" s="1"/>
      <c r="BZH80" s="1" t="s">
        <v>11</v>
      </c>
      <c r="BZI80" s="1" t="s">
        <v>197</v>
      </c>
      <c r="BZJ80" s="1">
        <v>494</v>
      </c>
      <c r="BZK80" s="1">
        <v>15</v>
      </c>
      <c r="BZL80" s="1">
        <v>7.2999999999999995E-2</v>
      </c>
      <c r="BZM80" s="1">
        <f t="shared" si="4133"/>
        <v>5.7999999999999996E-2</v>
      </c>
      <c r="BZN80" s="1">
        <f t="shared" si="4134"/>
        <v>2.8676470588235294</v>
      </c>
      <c r="BZO80" s="1">
        <f t="shared" si="4135"/>
        <v>4.3014705882352946E-3</v>
      </c>
      <c r="BZP80" s="1">
        <f t="shared" si="4136"/>
        <v>32.858980713294891</v>
      </c>
      <c r="BZQ80" s="1">
        <f>AVERAGE(BZP66:BZP80)</f>
        <v>35.414679213217831</v>
      </c>
      <c r="BZR80" s="1"/>
      <c r="BZS80" s="1" t="s">
        <v>11</v>
      </c>
      <c r="BZT80" s="1" t="s">
        <v>198</v>
      </c>
      <c r="BZU80" s="1">
        <v>495</v>
      </c>
      <c r="BZV80" s="1">
        <v>15</v>
      </c>
      <c r="BZW80" s="1">
        <v>3.3000000000000002E-2</v>
      </c>
      <c r="BZX80" s="1">
        <f t="shared" si="4137"/>
        <v>1.9000000000000003E-2</v>
      </c>
      <c r="BZY80" s="1">
        <f t="shared" si="4138"/>
        <v>1.0922509225092252</v>
      </c>
      <c r="BZZ80" s="1">
        <f t="shared" si="4139"/>
        <v>1.6383763837638377E-3</v>
      </c>
      <c r="CAA80" s="1">
        <f t="shared" si="4140"/>
        <v>12.515575055297559</v>
      </c>
      <c r="CAB80" s="1">
        <f>AVERAGE(CAA66:CAA80)</f>
        <v>18.209597940815815</v>
      </c>
      <c r="CAC80" s="1"/>
      <c r="CAD80" s="1" t="s">
        <v>11</v>
      </c>
      <c r="CAE80" s="1" t="s">
        <v>199</v>
      </c>
      <c r="CAF80" s="1">
        <v>501</v>
      </c>
      <c r="CAG80" s="1">
        <v>15</v>
      </c>
      <c r="CAH80" s="1">
        <v>4.9000000000000002E-2</v>
      </c>
      <c r="CAI80" s="1">
        <f t="shared" si="4141"/>
        <v>3.2000000000000001E-2</v>
      </c>
      <c r="CAJ80" s="1">
        <f t="shared" si="4142"/>
        <v>1.6227106227106225</v>
      </c>
      <c r="CAK80" s="1">
        <f t="shared" si="4143"/>
        <v>2.434065934065934E-3</v>
      </c>
      <c r="CAL80" s="1">
        <f t="shared" si="4144"/>
        <v>18.593856203762471</v>
      </c>
      <c r="CAM80" s="1">
        <f>AVERAGE(CAL66:CAL71,CAL73:CAL80)</f>
        <v>23.63056668785163</v>
      </c>
      <c r="CAN80" s="1"/>
      <c r="CAO80" s="1" t="s">
        <v>11</v>
      </c>
      <c r="CAP80" s="1" t="s">
        <v>200</v>
      </c>
      <c r="CAQ80" s="1">
        <v>508</v>
      </c>
      <c r="CAR80" s="1">
        <v>15</v>
      </c>
      <c r="CAS80" s="1">
        <v>6.8000000000000005E-2</v>
      </c>
      <c r="CAT80" s="1">
        <f t="shared" si="4145"/>
        <v>3.0000000000000006E-2</v>
      </c>
      <c r="CAU80" s="1">
        <f t="shared" si="4146"/>
        <v>1.5421245421245422</v>
      </c>
      <c r="CAV80" s="1">
        <f t="shared" si="4147"/>
        <v>2.3131868131868135E-3</v>
      </c>
      <c r="CAW80" s="1">
        <f t="shared" si="4148"/>
        <v>17.670459281679463</v>
      </c>
      <c r="CAX80" s="1">
        <f>AVERAGE(CAW66:CAW80)</f>
        <v>23.742493587498053</v>
      </c>
      <c r="CAY80" s="1"/>
      <c r="CAZ80" s="1" t="s">
        <v>11</v>
      </c>
      <c r="CBA80" s="1" t="s">
        <v>201</v>
      </c>
      <c r="CBB80" s="1">
        <v>509</v>
      </c>
      <c r="CBC80" s="1">
        <v>15</v>
      </c>
      <c r="CBD80" s="1">
        <v>3.5000000000000003E-2</v>
      </c>
      <c r="CBE80" s="1">
        <f t="shared" si="4149"/>
        <v>2.2000000000000006E-2</v>
      </c>
      <c r="CBF80" s="1">
        <f t="shared" si="4150"/>
        <v>0.69924812030075212</v>
      </c>
      <c r="CBG80" s="1">
        <f t="shared" si="4151"/>
        <v>1.0488721804511282E-3</v>
      </c>
      <c r="CBH80" s="1">
        <f t="shared" si="4152"/>
        <v>8.0123460200839371</v>
      </c>
      <c r="CBI80" s="1">
        <f>AVERAGE(CBH66:CBH80)</f>
        <v>8.9313247750756428</v>
      </c>
      <c r="CBJ80" s="1"/>
      <c r="CBK80" s="1" t="s">
        <v>11</v>
      </c>
      <c r="CBL80" s="1" t="s">
        <v>202</v>
      </c>
      <c r="CBM80" s="1">
        <v>515</v>
      </c>
      <c r="CBN80" s="1">
        <v>15</v>
      </c>
      <c r="CBO80" s="1">
        <v>0.05</v>
      </c>
      <c r="CBP80" s="1">
        <f t="shared" si="4153"/>
        <v>3.5000000000000003E-2</v>
      </c>
      <c r="CBQ80" s="1">
        <f t="shared" si="4154"/>
        <v>1.2921348314606742</v>
      </c>
      <c r="CBR80" s="1">
        <f t="shared" si="4155"/>
        <v>1.9382022471910113E-3</v>
      </c>
      <c r="CBS80" s="1">
        <f t="shared" si="4156"/>
        <v>14.805948094380065</v>
      </c>
      <c r="CBT80" s="1">
        <f>AVERAGE(CBS66:CBS80)</f>
        <v>16.808685034682682</v>
      </c>
      <c r="CBU80" s="1"/>
      <c r="CBV80" s="1" t="s">
        <v>11</v>
      </c>
      <c r="CBW80" s="1" t="s">
        <v>203</v>
      </c>
      <c r="CBX80" s="1">
        <v>522</v>
      </c>
      <c r="CBY80" s="1">
        <v>15</v>
      </c>
      <c r="CBZ80" s="1">
        <v>6.3E-2</v>
      </c>
      <c r="CCA80" s="1">
        <f t="shared" si="4157"/>
        <v>4.9000000000000002E-2</v>
      </c>
      <c r="CCB80" s="1">
        <f t="shared" si="4158"/>
        <v>1.8277153558052435</v>
      </c>
      <c r="CCC80" s="1">
        <f t="shared" si="4159"/>
        <v>2.7415730337078652E-3</v>
      </c>
      <c r="CCD80" s="1">
        <f t="shared" si="4160"/>
        <v>20.942906290021657</v>
      </c>
      <c r="CCE80" s="1">
        <f>AVERAGE(CCD66:CCD80)</f>
        <v>22.058716871047402</v>
      </c>
      <c r="CCF80" s="1"/>
      <c r="CCG80" s="1" t="s">
        <v>11</v>
      </c>
      <c r="CCH80" s="1" t="s">
        <v>204</v>
      </c>
      <c r="CCI80" s="1">
        <v>523</v>
      </c>
      <c r="CCJ80" s="1">
        <v>15</v>
      </c>
      <c r="CCK80" s="1">
        <v>4.1000000000000002E-2</v>
      </c>
      <c r="CCL80" s="1">
        <f t="shared" si="4161"/>
        <v>2.2000000000000002E-2</v>
      </c>
      <c r="CCM80" s="1">
        <f t="shared" si="4162"/>
        <v>0.9125475285171103</v>
      </c>
      <c r="CCN80" s="1">
        <f t="shared" si="4163"/>
        <v>1.3688212927756656E-3</v>
      </c>
      <c r="CCO80" s="1">
        <f t="shared" si="4164"/>
        <v>10.456440776854297</v>
      </c>
      <c r="CCP80" s="1">
        <f>AVERAGE(CCO66:CCO80)</f>
        <v>10.863080140398628</v>
      </c>
      <c r="CCQ80" s="1"/>
      <c r="CCR80" s="1" t="s">
        <v>11</v>
      </c>
      <c r="CCS80" s="1" t="s">
        <v>205</v>
      </c>
      <c r="CCT80" s="1">
        <v>536</v>
      </c>
      <c r="CCU80" s="1">
        <v>15</v>
      </c>
      <c r="CCV80" s="1">
        <v>7.0999999999999994E-2</v>
      </c>
      <c r="CCW80" s="1">
        <f t="shared" si="4165"/>
        <v>5.099999999999999E-2</v>
      </c>
      <c r="CCX80" s="1">
        <f t="shared" si="4166"/>
        <v>1.9266409266409263</v>
      </c>
      <c r="CCY80" s="1">
        <f t="shared" si="4167"/>
        <v>2.8899613899613895E-3</v>
      </c>
      <c r="CCZ80" s="1">
        <f t="shared" si="4168"/>
        <v>22.076446561004296</v>
      </c>
      <c r="CDA80" s="1">
        <f>AVERAGE(CCZ66:CCZ80)</f>
        <v>21.398078797606704</v>
      </c>
      <c r="CDB80" s="1"/>
      <c r="CDC80" s="1" t="s">
        <v>11</v>
      </c>
      <c r="CDD80" s="1" t="s">
        <v>206</v>
      </c>
      <c r="CDE80" s="1">
        <v>542</v>
      </c>
      <c r="CDF80" s="1">
        <v>15</v>
      </c>
      <c r="CDG80" s="1">
        <v>5.7000000000000002E-2</v>
      </c>
      <c r="CDH80" s="1">
        <f t="shared" si="4169"/>
        <v>4.2000000000000003E-2</v>
      </c>
      <c r="CDI80" s="1">
        <f t="shared" si="4170"/>
        <v>1.2234848484848486</v>
      </c>
      <c r="CDJ80" s="1">
        <f t="shared" si="4171"/>
        <v>1.8352272727272729E-3</v>
      </c>
      <c r="CDK80" s="1">
        <f t="shared" si="4172"/>
        <v>14.019321141934906</v>
      </c>
      <c r="CDL80" s="1">
        <f>AVERAGE(CDK66:CDK80)</f>
        <v>18.157118713238706</v>
      </c>
      <c r="CDM80" s="1"/>
      <c r="CDN80" s="1" t="s">
        <v>11</v>
      </c>
      <c r="CDO80" s="1" t="s">
        <v>207</v>
      </c>
      <c r="CDP80" s="1">
        <v>549</v>
      </c>
      <c r="CDQ80" s="1">
        <v>15</v>
      </c>
      <c r="CDR80" s="1">
        <v>6.7000000000000004E-2</v>
      </c>
      <c r="CDS80" s="1">
        <f t="shared" si="4173"/>
        <v>5.2000000000000005E-2</v>
      </c>
      <c r="CDT80" s="1">
        <f t="shared" si="4174"/>
        <v>1.5285171102661599</v>
      </c>
      <c r="CDU80" s="1">
        <f t="shared" si="4175"/>
        <v>2.29277566539924E-3</v>
      </c>
      <c r="CDV80" s="1">
        <f t="shared" si="4176"/>
        <v>17.514538301230949</v>
      </c>
      <c r="CDW80" s="1">
        <f>AVERAGE(CDV66:CDV80)</f>
        <v>19.344415437180448</v>
      </c>
      <c r="CDX80" s="1"/>
      <c r="CDY80" s="1" t="s">
        <v>11</v>
      </c>
      <c r="CDZ80" s="1" t="s">
        <v>208</v>
      </c>
      <c r="CEA80" s="1">
        <v>550</v>
      </c>
      <c r="CEB80" s="1">
        <v>15</v>
      </c>
      <c r="CEC80" s="1">
        <v>4.3999999999999997E-2</v>
      </c>
      <c r="CED80" s="1">
        <f t="shared" si="4177"/>
        <v>2.6999999999999996E-2</v>
      </c>
      <c r="CEE80" s="1">
        <f t="shared" si="4178"/>
        <v>1.0239999999999998</v>
      </c>
      <c r="CEF80" s="1">
        <f t="shared" si="4179"/>
        <v>1.5359999999999998E-3</v>
      </c>
      <c r="CEG80" s="1">
        <f t="shared" si="4180"/>
        <v>11.733520743734099</v>
      </c>
      <c r="CEH80" s="1">
        <f>AVERAGE(CEG66:CEG80)</f>
        <v>15.430802019754481</v>
      </c>
      <c r="CEI80" s="1"/>
      <c r="CEJ80" s="1" t="s">
        <v>11</v>
      </c>
      <c r="CEK80" s="1" t="s">
        <v>209</v>
      </c>
      <c r="CEL80" s="1">
        <v>556</v>
      </c>
      <c r="CEM80" s="1">
        <v>15</v>
      </c>
      <c r="CEN80" s="1">
        <v>5.5E-2</v>
      </c>
      <c r="CEO80" s="1">
        <f t="shared" si="4181"/>
        <v>0.04</v>
      </c>
      <c r="CEP80" s="1">
        <f t="shared" si="4182"/>
        <v>1.6640316205533596</v>
      </c>
      <c r="CEQ80" s="1">
        <f t="shared" si="4183"/>
        <v>2.4960474308300395E-3</v>
      </c>
      <c r="CER80" s="1">
        <f t="shared" si="4184"/>
        <v>19.067333533195622</v>
      </c>
      <c r="CES80" s="1">
        <f>AVERAGE(CER66:CER80)</f>
        <v>22.237674025650954</v>
      </c>
      <c r="CET80" s="1"/>
      <c r="CEU80" s="1" t="s">
        <v>11</v>
      </c>
      <c r="CEV80" s="1" t="s">
        <v>210</v>
      </c>
      <c r="CEW80" s="1">
        <v>563</v>
      </c>
      <c r="CEX80" s="1">
        <v>15</v>
      </c>
      <c r="CEY80" s="1">
        <v>6.4000000000000001E-2</v>
      </c>
      <c r="CEZ80" s="1">
        <f t="shared" si="4185"/>
        <v>0.05</v>
      </c>
      <c r="CFA80" s="1">
        <f t="shared" si="4186"/>
        <v>2.0056112224448897</v>
      </c>
      <c r="CFB80" s="1">
        <f t="shared" si="4187"/>
        <v>3.0084168336673347E-3</v>
      </c>
      <c r="CFC80" s="1">
        <f t="shared" si="4188"/>
        <v>22.981328986741232</v>
      </c>
      <c r="CFD80" s="1">
        <f>AVERAGE(CFC66:CFC80)</f>
        <v>22.767008039622674</v>
      </c>
      <c r="CFE80" s="1"/>
      <c r="CFF80" s="1" t="s">
        <v>11</v>
      </c>
      <c r="CFG80" s="1" t="s">
        <v>211</v>
      </c>
      <c r="CFH80" s="1">
        <v>564</v>
      </c>
      <c r="CFI80" s="1">
        <v>15</v>
      </c>
      <c r="CFJ80" s="1">
        <v>0.05</v>
      </c>
      <c r="CFK80" s="1">
        <f t="shared" si="4189"/>
        <v>1.8000000000000002E-2</v>
      </c>
      <c r="CFL80" s="1">
        <f t="shared" si="4190"/>
        <v>0.42910447761194043</v>
      </c>
      <c r="CFM80" s="1">
        <f t="shared" si="4191"/>
        <v>6.4365671641791061E-4</v>
      </c>
      <c r="CFN80" s="1">
        <f t="shared" si="4192"/>
        <v>4.9169006731336795</v>
      </c>
      <c r="CFO80" s="1">
        <f>AVERAGE(CFN66:CFN80)</f>
        <v>7.5392476988049735</v>
      </c>
      <c r="CFP80" s="1"/>
      <c r="CFQ80" s="1" t="s">
        <v>11</v>
      </c>
      <c r="CFR80" s="1" t="s">
        <v>212</v>
      </c>
      <c r="CFS80" s="1">
        <v>571</v>
      </c>
      <c r="CFT80" s="1">
        <v>15</v>
      </c>
      <c r="CFU80" s="1">
        <v>5.8000000000000003E-2</v>
      </c>
      <c r="CFV80" s="1">
        <f t="shared" si="4193"/>
        <v>2.7000000000000003E-2</v>
      </c>
      <c r="CFW80" s="1">
        <f t="shared" si="4194"/>
        <v>0.6541353383458649</v>
      </c>
      <c r="CFX80" s="1">
        <f t="shared" si="4195"/>
        <v>9.8120300751879737E-4</v>
      </c>
      <c r="CFY80" s="1">
        <f t="shared" si="4196"/>
        <v>7.495420470401104</v>
      </c>
      <c r="CFZ80" s="1">
        <f>AVERAGE(CFY66:CFY80)</f>
        <v>12.377495106294543</v>
      </c>
      <c r="CGA80" s="1"/>
      <c r="CGB80" s="1" t="s">
        <v>11</v>
      </c>
      <c r="CGC80" s="1" t="s">
        <v>213</v>
      </c>
      <c r="CGD80" s="1">
        <v>577</v>
      </c>
      <c r="CGE80" s="1">
        <v>15</v>
      </c>
      <c r="CGF80" s="1">
        <v>7.2999999999999995E-2</v>
      </c>
      <c r="CGG80" s="1">
        <f t="shared" si="4197"/>
        <v>4.1999999999999996E-2</v>
      </c>
      <c r="CGH80" s="1">
        <f t="shared" si="4198"/>
        <v>1.0300751879699246</v>
      </c>
      <c r="CGI80" s="1">
        <f t="shared" si="4199"/>
        <v>1.5451127819548869E-3</v>
      </c>
      <c r="CGJ80" s="1">
        <f t="shared" si="4200"/>
        <v>11.803133384424719</v>
      </c>
      <c r="CGK80" s="1">
        <f>AVERAGE(CGJ66:CGJ80)</f>
        <v>13.26775577519275</v>
      </c>
      <c r="CGL80" s="1"/>
      <c r="CGM80" s="1" t="s">
        <v>11</v>
      </c>
      <c r="CGN80" s="1" t="s">
        <v>214</v>
      </c>
      <c r="CGO80" s="1">
        <v>578</v>
      </c>
      <c r="CGP80" s="1">
        <v>15</v>
      </c>
      <c r="CGQ80" s="1">
        <v>5.1999999999999998E-2</v>
      </c>
      <c r="CGR80" s="1">
        <f t="shared" si="4201"/>
        <v>3.4999999999999996E-2</v>
      </c>
      <c r="CGS80" s="1">
        <f t="shared" si="4202"/>
        <v>0.49420849420849405</v>
      </c>
      <c r="CGT80" s="1">
        <f t="shared" si="4203"/>
        <v>7.4131274131274106E-4</v>
      </c>
      <c r="CGU80" s="1">
        <f t="shared" si="4204"/>
        <v>5.6628961118407801</v>
      </c>
      <c r="CGV80" s="1">
        <f>AVERAGE(CGU66:CGU80)</f>
        <v>1.7401607843677396</v>
      </c>
      <c r="CGW80" s="1"/>
      <c r="CGX80" s="1" t="s">
        <v>11</v>
      </c>
      <c r="CGY80" s="1" t="s">
        <v>215</v>
      </c>
      <c r="CGZ80" s="1">
        <v>592</v>
      </c>
      <c r="CHA80" s="1">
        <v>15</v>
      </c>
      <c r="CHB80" s="1">
        <v>8.2000000000000003E-2</v>
      </c>
      <c r="CHC80" s="1">
        <f t="shared" si="4205"/>
        <v>5.6000000000000008E-2</v>
      </c>
      <c r="CHD80" s="1">
        <f t="shared" si="4206"/>
        <v>1.0766283524904217</v>
      </c>
      <c r="CHE80" s="1">
        <f t="shared" si="4207"/>
        <v>1.6149425287356326E-3</v>
      </c>
      <c r="CHF80" s="1">
        <f t="shared" si="4208"/>
        <v>12.336563581287727</v>
      </c>
      <c r="CHG80" s="1">
        <f>AVERAGE(CHF66:CHF80)</f>
        <v>11.399979869303841</v>
      </c>
      <c r="CHH80" s="1"/>
      <c r="CHI80" s="1" t="s">
        <v>11</v>
      </c>
      <c r="CHJ80" s="1" t="s">
        <v>216</v>
      </c>
      <c r="CHK80" s="1">
        <v>593</v>
      </c>
      <c r="CHL80" s="1">
        <v>15</v>
      </c>
      <c r="CHM80" s="1">
        <v>4.3999999999999997E-2</v>
      </c>
      <c r="CHN80" s="1">
        <f t="shared" si="4209"/>
        <v>2.0999999999999998E-2</v>
      </c>
      <c r="CHO80" s="1">
        <f t="shared" si="4210"/>
        <v>0.51372549019607838</v>
      </c>
      <c r="CHP80" s="1">
        <f t="shared" si="4211"/>
        <v>7.7058823529411763E-4</v>
      </c>
      <c r="CHQ80" s="1">
        <f t="shared" si="4212"/>
        <v>5.8865319294928273</v>
      </c>
      <c r="CHR80" s="1">
        <f>AVERAGE(CHQ66:CHQ80)</f>
        <v>11.458516351302832</v>
      </c>
      <c r="CHS80" s="1"/>
      <c r="CHT80" s="1" t="s">
        <v>11</v>
      </c>
      <c r="CHU80" s="1" t="s">
        <v>217</v>
      </c>
      <c r="CHV80" s="1">
        <v>607</v>
      </c>
      <c r="CHW80" s="1">
        <v>15</v>
      </c>
      <c r="CHX80" s="1">
        <v>6.4000000000000001E-2</v>
      </c>
      <c r="CHY80" s="1">
        <f t="shared" si="4213"/>
        <v>4.2999999999999997E-2</v>
      </c>
      <c r="CHZ80" s="1">
        <f t="shared" si="4214"/>
        <v>1.4806201550387597</v>
      </c>
      <c r="CIA80" s="1">
        <f t="shared" si="4215"/>
        <v>2.2209302325581397E-3</v>
      </c>
      <c r="CIB80" s="1">
        <f t="shared" si="4216"/>
        <v>16.965710256580163</v>
      </c>
      <c r="CIC80" s="1">
        <f>AVERAGE(CIB66:CIB80)</f>
        <v>21.791907066043624</v>
      </c>
      <c r="CID80" s="1"/>
      <c r="CIE80" s="1" t="s">
        <v>11</v>
      </c>
      <c r="CIF80" s="1" t="s">
        <v>218</v>
      </c>
      <c r="CIG80" s="1">
        <v>608</v>
      </c>
      <c r="CIH80" s="1">
        <v>15</v>
      </c>
      <c r="CII80" s="1">
        <v>4.3999999999999997E-2</v>
      </c>
      <c r="CIJ80" s="1">
        <f t="shared" si="4217"/>
        <v>1.6999999999999998E-2</v>
      </c>
      <c r="CIK80" s="1">
        <f t="shared" si="4218"/>
        <v>-0.10980392156862762</v>
      </c>
      <c r="CIL80" s="1">
        <f t="shared" si="4219"/>
        <v>-1.6470588235294143E-4</v>
      </c>
      <c r="CIM80" s="1">
        <f t="shared" si="4220"/>
        <v>-1.2581900307312934</v>
      </c>
      <c r="CIN80" s="1">
        <f>AVERAGE(CIM66:CIM80)</f>
        <v>3.0556043603474223</v>
      </c>
      <c r="CIO80" s="1"/>
      <c r="CIP80" s="1" t="s">
        <v>11</v>
      </c>
      <c r="CIQ80" s="1" t="s">
        <v>219</v>
      </c>
      <c r="CIR80" s="1">
        <v>621</v>
      </c>
      <c r="CIS80" s="1">
        <v>15</v>
      </c>
      <c r="CIT80" s="1">
        <v>0.06</v>
      </c>
      <c r="CIU80" s="1">
        <f t="shared" si="4221"/>
        <v>0.03</v>
      </c>
      <c r="CIV80" s="1">
        <f t="shared" si="4222"/>
        <v>-0.58333333333333326</v>
      </c>
      <c r="CIW80" s="1">
        <f t="shared" si="4223"/>
        <v>-8.7499999999999991E-4</v>
      </c>
      <c r="CIX80" s="1">
        <f t="shared" si="4224"/>
        <v>-6.6841345382599844</v>
      </c>
      <c r="CIY80" s="1">
        <f>AVERAGE(CIX66:CIX80)</f>
        <v>-3.5618404002065671</v>
      </c>
      <c r="CIZ80" s="1"/>
      <c r="CJA80" s="1" t="s">
        <v>11</v>
      </c>
      <c r="CJB80" s="1" t="s">
        <v>220</v>
      </c>
      <c r="CJC80" s="1">
        <v>622</v>
      </c>
      <c r="CJD80" s="1">
        <v>15</v>
      </c>
      <c r="CJE80" s="1">
        <v>3.2000000000000001E-2</v>
      </c>
      <c r="CJF80" s="1">
        <f t="shared" si="4225"/>
        <v>2.3E-2</v>
      </c>
      <c r="CJG80" s="1">
        <f t="shared" si="3379"/>
        <v>0.37809187279151946</v>
      </c>
      <c r="CJH80" s="1">
        <f t="shared" si="4226"/>
        <v>5.6713780918727925E-4</v>
      </c>
      <c r="CJI80" s="1">
        <f t="shared" si="4227"/>
        <v>4.3323719066763369</v>
      </c>
      <c r="CJJ80" s="1">
        <f>AVERAGE(CJI66:CJI80)</f>
        <v>7.9224371003707459</v>
      </c>
      <c r="CJK80" s="1"/>
      <c r="CJL80" s="1" t="s">
        <v>11</v>
      </c>
      <c r="CJM80" s="1" t="s">
        <v>221</v>
      </c>
      <c r="CJN80" s="1">
        <v>635</v>
      </c>
      <c r="CJO80" s="1">
        <v>15</v>
      </c>
      <c r="CJP80" s="1">
        <v>5.8000000000000003E-2</v>
      </c>
      <c r="CJQ80" s="1">
        <f t="shared" si="4228"/>
        <v>4.5999999999999999E-2</v>
      </c>
      <c r="CJR80" s="1">
        <f t="shared" si="4229"/>
        <v>0.88652482269503541</v>
      </c>
      <c r="CJS80" s="1">
        <f t="shared" si="4230"/>
        <v>1.3297872340425532E-3</v>
      </c>
      <c r="CJT80" s="1">
        <f t="shared" si="4231"/>
        <v>10.158259176686908</v>
      </c>
      <c r="CJU80" s="1">
        <f>AVERAGE(CJT66:CJT80)</f>
        <v>14.546627141015655</v>
      </c>
      <c r="CJV80" s="1"/>
      <c r="CJW80" s="1" t="s">
        <v>11</v>
      </c>
      <c r="CJX80" s="1" t="s">
        <v>222</v>
      </c>
      <c r="CJY80" s="1">
        <v>636</v>
      </c>
      <c r="CJZ80" s="1">
        <v>15</v>
      </c>
      <c r="CKA80" s="1">
        <v>3.7999999999999999E-2</v>
      </c>
      <c r="CKB80" s="1">
        <f t="shared" si="4232"/>
        <v>1.7999999999999999E-2</v>
      </c>
      <c r="CKC80" s="1">
        <f t="shared" si="4233"/>
        <v>-0.26148409893992935</v>
      </c>
      <c r="CKD80" s="1">
        <f t="shared" si="4234"/>
        <v>-3.9222614840989404E-4</v>
      </c>
      <c r="CKE80" s="1">
        <f t="shared" si="4235"/>
        <v>-2.9962198233088682</v>
      </c>
      <c r="CKF80" s="1">
        <f>AVERAGE(CKE66:CKE80)</f>
        <v>0.97174696972179542</v>
      </c>
      <c r="CKG80" s="1"/>
      <c r="CKH80" s="1" t="s">
        <v>11</v>
      </c>
      <c r="CKI80" s="1" t="s">
        <v>223</v>
      </c>
      <c r="CKJ80" s="1">
        <v>649</v>
      </c>
      <c r="CKK80" s="1">
        <v>15</v>
      </c>
      <c r="CKL80" s="1">
        <v>7.4999999999999997E-2</v>
      </c>
      <c r="CKM80" s="1">
        <f t="shared" si="4236"/>
        <v>5.0999999999999997E-2</v>
      </c>
      <c r="CKN80" s="1">
        <f t="shared" si="4237"/>
        <v>0.82332155477031799</v>
      </c>
      <c r="CKO80" s="1">
        <f t="shared" si="4238"/>
        <v>1.2349823321554771E-3</v>
      </c>
      <c r="CKP80" s="1">
        <f t="shared" si="4239"/>
        <v>9.4340434977157592</v>
      </c>
      <c r="CKQ80" s="1">
        <f>AVERAGE(CKP66:CKP80)</f>
        <v>12.538235206549272</v>
      </c>
      <c r="CKR80" s="1"/>
      <c r="CKS80" s="1" t="s">
        <v>11</v>
      </c>
      <c r="CKT80" s="1" t="s">
        <v>224</v>
      </c>
      <c r="CKU80" s="1">
        <v>650</v>
      </c>
      <c r="CKV80" s="1">
        <v>15</v>
      </c>
      <c r="CKW80" s="1">
        <v>3.4000000000000002E-2</v>
      </c>
      <c r="CKX80" s="1">
        <f t="shared" si="4240"/>
        <v>1.7000000000000001E-2</v>
      </c>
      <c r="CKY80" s="1">
        <f t="shared" si="4241"/>
        <v>-7.0175438596490804E-3</v>
      </c>
      <c r="CKZ80" s="1">
        <f t="shared" si="4242"/>
        <v>-1.052631578947362E-5</v>
      </c>
      <c r="CLA80" s="1">
        <f t="shared" si="4243"/>
        <v>-8.0410641061773772E-2</v>
      </c>
      <c r="CLB80" s="1">
        <f>AVERAGE(CLA66:CLA80)</f>
        <v>5.3875129511388753</v>
      </c>
      <c r="CLC80" s="1"/>
      <c r="CLD80" s="1" t="s">
        <v>11</v>
      </c>
      <c r="CLE80" s="1" t="s">
        <v>225</v>
      </c>
      <c r="CLF80" s="1">
        <v>663</v>
      </c>
      <c r="CLG80" s="1">
        <v>15</v>
      </c>
      <c r="CLH80" s="1">
        <v>5.8999999999999997E-2</v>
      </c>
      <c r="CLI80" s="1">
        <f t="shared" si="4244"/>
        <v>3.6999999999999998E-2</v>
      </c>
      <c r="CLJ80" s="1">
        <f t="shared" si="4245"/>
        <v>0.69204152249134943</v>
      </c>
      <c r="CLK80" s="1">
        <f t="shared" si="4246"/>
        <v>1.0380622837370241E-3</v>
      </c>
      <c r="CLL80" s="1">
        <f t="shared" si="4247"/>
        <v>7.9297691012476337</v>
      </c>
      <c r="CLM80" s="1">
        <f>AVERAGE(CLL66:CLL80)</f>
        <v>13.454174908450153</v>
      </c>
      <c r="CLN80" s="1"/>
      <c r="CLO80" s="1"/>
      <c r="CLP80" s="1"/>
      <c r="CLQ80" s="1"/>
      <c r="CLR80" s="1"/>
      <c r="CLS80" s="1"/>
      <c r="CLT80" s="1"/>
      <c r="CLU80" s="1"/>
      <c r="CLV80" s="1"/>
      <c r="CLW80" s="1"/>
      <c r="CLX80" s="1"/>
      <c r="CLY80" s="1"/>
      <c r="CLZ80" s="1"/>
      <c r="CMA80" s="1"/>
      <c r="CMB80" s="1"/>
      <c r="CMC80" s="1"/>
      <c r="CMD80" s="1"/>
      <c r="CME80" s="1"/>
      <c r="CMF80" s="1"/>
      <c r="CMG80" s="1"/>
      <c r="CMH80" s="1"/>
      <c r="CMI80" s="1"/>
      <c r="CMJ80" s="1"/>
      <c r="CMK80" s="1"/>
      <c r="CML80" s="1"/>
      <c r="CMM80" s="1"/>
      <c r="CMN80" s="1"/>
      <c r="CMO80" s="1"/>
      <c r="CMP80" s="1"/>
      <c r="CMQ80" s="1"/>
      <c r="CMR80" s="1"/>
      <c r="CMS80" s="1"/>
      <c r="CMT80" s="1"/>
      <c r="CMU80" s="1"/>
      <c r="CMV80" s="1"/>
      <c r="CMW80" s="1"/>
      <c r="CMX80" s="1"/>
      <c r="CMY80" s="1"/>
      <c r="CMZ80" s="1"/>
    </row>
    <row r="81" spans="1:2392" x14ac:dyDescent="0.3">
      <c r="A81" s="1" t="s">
        <v>11</v>
      </c>
      <c r="B81" s="1" t="s">
        <v>12</v>
      </c>
      <c r="C81" s="1">
        <v>1</v>
      </c>
      <c r="D81" s="1" t="s">
        <v>230</v>
      </c>
      <c r="E81" s="1"/>
      <c r="F81" s="1"/>
      <c r="G81" s="1"/>
      <c r="H81" s="1"/>
      <c r="I81" s="1"/>
      <c r="J81" s="1"/>
      <c r="K81" s="1"/>
      <c r="L81" s="1" t="s">
        <v>11</v>
      </c>
      <c r="M81" s="1" t="s">
        <v>13</v>
      </c>
      <c r="N81" s="1">
        <v>2</v>
      </c>
      <c r="O81" s="1" t="s">
        <v>230</v>
      </c>
      <c r="P81" s="1"/>
      <c r="Q81" s="1"/>
      <c r="R81" s="1"/>
      <c r="S81" s="1"/>
      <c r="T81" s="1"/>
      <c r="U81" s="1"/>
      <c r="V81" s="1"/>
      <c r="W81" s="1" t="s">
        <v>11</v>
      </c>
      <c r="X81" s="1" t="s">
        <v>14</v>
      </c>
      <c r="Y81" s="1">
        <v>3</v>
      </c>
      <c r="Z81" s="1" t="s">
        <v>230</v>
      </c>
      <c r="AA81" s="1"/>
      <c r="AB81" s="1"/>
      <c r="AC81" s="1"/>
      <c r="AD81" s="1"/>
      <c r="AE81" s="1"/>
      <c r="AF81" s="1"/>
      <c r="AG81" s="1"/>
      <c r="AH81" s="1" t="s">
        <v>11</v>
      </c>
      <c r="AI81" s="1" t="s">
        <v>15</v>
      </c>
      <c r="AJ81" s="1">
        <v>4</v>
      </c>
      <c r="AK81" s="1" t="s">
        <v>230</v>
      </c>
      <c r="AL81" s="1"/>
      <c r="AM81" s="1"/>
      <c r="AN81" s="1"/>
      <c r="AO81" s="1"/>
      <c r="AP81" s="1"/>
      <c r="AQ81" s="1"/>
      <c r="AR81" s="1"/>
      <c r="AS81" s="1" t="s">
        <v>11</v>
      </c>
      <c r="AT81" s="1" t="s">
        <v>16</v>
      </c>
      <c r="AU81" s="1">
        <v>8</v>
      </c>
      <c r="AV81" s="1" t="s">
        <v>230</v>
      </c>
      <c r="AW81" s="1"/>
      <c r="AX81" s="1"/>
      <c r="AY81" s="1"/>
      <c r="AZ81" s="1"/>
      <c r="BA81" s="1"/>
      <c r="BB81" s="1"/>
      <c r="BC81" s="1"/>
      <c r="BD81" s="1" t="s">
        <v>11</v>
      </c>
      <c r="BE81" s="1" t="s">
        <v>17</v>
      </c>
      <c r="BF81" s="1">
        <v>9</v>
      </c>
      <c r="BG81" s="1" t="s">
        <v>230</v>
      </c>
      <c r="BH81" s="1"/>
      <c r="BI81" s="1"/>
      <c r="BJ81" s="1"/>
      <c r="BK81" s="1"/>
      <c r="BL81" s="1"/>
      <c r="BM81" s="1"/>
      <c r="BN81" s="1"/>
      <c r="BO81" s="1" t="s">
        <v>11</v>
      </c>
      <c r="BP81" s="1" t="s">
        <v>18</v>
      </c>
      <c r="BQ81" s="1">
        <v>10</v>
      </c>
      <c r="BR81" s="1" t="s">
        <v>230</v>
      </c>
      <c r="BS81" s="1"/>
      <c r="BT81" s="1"/>
      <c r="BU81" s="1"/>
      <c r="BV81" s="1"/>
      <c r="BW81" s="1"/>
      <c r="BX81" s="1"/>
      <c r="BY81" s="1"/>
      <c r="BZ81" s="1" t="s">
        <v>11</v>
      </c>
      <c r="CA81" s="1" t="s">
        <v>19</v>
      </c>
      <c r="CB81" s="1">
        <v>11</v>
      </c>
      <c r="CC81" s="1" t="s">
        <v>230</v>
      </c>
      <c r="CD81" s="1"/>
      <c r="CE81" s="1"/>
      <c r="CF81" s="1"/>
      <c r="CG81" s="1"/>
      <c r="CH81" s="1"/>
      <c r="CI81" s="1"/>
      <c r="CJ81" s="1"/>
      <c r="CK81" s="1" t="s">
        <v>11</v>
      </c>
      <c r="CL81" s="1" t="s">
        <v>20</v>
      </c>
      <c r="CM81" s="1">
        <v>14</v>
      </c>
      <c r="CN81" s="1" t="s">
        <v>230</v>
      </c>
      <c r="CO81" s="1"/>
      <c r="CP81" s="1"/>
      <c r="CQ81" s="1"/>
      <c r="CR81" s="1"/>
      <c r="CS81" s="1"/>
      <c r="CT81" s="1"/>
      <c r="CU81" s="1"/>
      <c r="CV81" s="1" t="s">
        <v>11</v>
      </c>
      <c r="CW81" s="1" t="s">
        <v>21</v>
      </c>
      <c r="CX81" s="1">
        <v>15</v>
      </c>
      <c r="CY81" s="1" t="s">
        <v>230</v>
      </c>
      <c r="CZ81" s="1"/>
      <c r="DA81" s="1"/>
      <c r="DB81" s="1"/>
      <c r="DC81" s="1"/>
      <c r="DD81" s="1"/>
      <c r="DE81" s="1"/>
      <c r="DF81" s="1"/>
      <c r="DG81" s="1" t="s">
        <v>11</v>
      </c>
      <c r="DH81" s="1" t="s">
        <v>22</v>
      </c>
      <c r="DI81" s="1">
        <v>16</v>
      </c>
      <c r="DJ81" s="1" t="s">
        <v>230</v>
      </c>
      <c r="DK81" s="1"/>
      <c r="DL81" s="1"/>
      <c r="DM81" s="1"/>
      <c r="DN81" s="1"/>
      <c r="DO81" s="1"/>
      <c r="DP81" s="1"/>
      <c r="DQ81" s="1"/>
      <c r="DR81" s="1" t="s">
        <v>11</v>
      </c>
      <c r="DS81" s="1" t="s">
        <v>23</v>
      </c>
      <c r="DT81" s="1">
        <v>17</v>
      </c>
      <c r="DU81" s="1" t="s">
        <v>230</v>
      </c>
      <c r="DV81" s="1"/>
      <c r="DW81" s="1"/>
      <c r="DX81" s="1"/>
      <c r="DY81" s="1"/>
      <c r="DZ81" s="1"/>
      <c r="EA81" s="1"/>
      <c r="EB81" s="1"/>
      <c r="EC81" s="1" t="s">
        <v>11</v>
      </c>
      <c r="ED81" s="1" t="s">
        <v>24</v>
      </c>
      <c r="EE81" s="1">
        <v>18</v>
      </c>
      <c r="EF81" s="1" t="s">
        <v>230</v>
      </c>
      <c r="EG81" s="1"/>
      <c r="EH81" s="1"/>
      <c r="EI81" s="1"/>
      <c r="EJ81" s="1"/>
      <c r="EK81" s="1"/>
      <c r="EL81" s="1"/>
      <c r="EM81" s="1"/>
      <c r="EN81" s="1" t="s">
        <v>11</v>
      </c>
      <c r="EO81" s="1" t="s">
        <v>25</v>
      </c>
      <c r="EP81" s="1">
        <v>21</v>
      </c>
      <c r="EQ81" s="1" t="s">
        <v>230</v>
      </c>
      <c r="ER81" s="1"/>
      <c r="ES81" s="1"/>
      <c r="ET81" s="1"/>
      <c r="EU81" s="1"/>
      <c r="EV81" s="1"/>
      <c r="EW81" s="1"/>
      <c r="EX81" s="1"/>
      <c r="EY81" s="1" t="s">
        <v>11</v>
      </c>
      <c r="EZ81" s="1" t="s">
        <v>26</v>
      </c>
      <c r="FA81" s="1">
        <v>22</v>
      </c>
      <c r="FB81" s="1" t="s">
        <v>230</v>
      </c>
      <c r="FC81" s="1"/>
      <c r="FD81" s="1"/>
      <c r="FE81" s="1"/>
      <c r="FF81" s="1"/>
      <c r="FG81" s="1"/>
      <c r="FH81" s="1"/>
      <c r="FI81" s="1"/>
      <c r="FJ81" s="1" t="s">
        <v>11</v>
      </c>
      <c r="FK81" s="1" t="s">
        <v>27</v>
      </c>
      <c r="FL81" s="1">
        <v>23</v>
      </c>
      <c r="FM81" s="1" t="s">
        <v>230</v>
      </c>
      <c r="FN81" s="1"/>
      <c r="FO81" s="1"/>
      <c r="FP81" s="1"/>
      <c r="FQ81" s="1"/>
      <c r="FR81" s="1"/>
      <c r="FS81" s="1"/>
      <c r="FT81" s="1"/>
      <c r="FU81" s="1" t="s">
        <v>11</v>
      </c>
      <c r="FV81" s="1" t="s">
        <v>28</v>
      </c>
      <c r="FW81" s="1">
        <v>24</v>
      </c>
      <c r="FX81" s="1" t="s">
        <v>230</v>
      </c>
      <c r="FY81" s="1"/>
      <c r="FZ81" s="1"/>
      <c r="GA81" s="1"/>
      <c r="GB81" s="1"/>
      <c r="GC81" s="1"/>
      <c r="GD81" s="1"/>
      <c r="GE81" s="1"/>
      <c r="GF81" s="1" t="s">
        <v>11</v>
      </c>
      <c r="GG81" s="1" t="s">
        <v>29</v>
      </c>
      <c r="GH81" s="1">
        <v>25</v>
      </c>
      <c r="GI81" s="1" t="s">
        <v>230</v>
      </c>
      <c r="GJ81" s="1"/>
      <c r="GK81" s="1"/>
      <c r="GL81" s="1"/>
      <c r="GM81" s="1"/>
      <c r="GN81" s="1"/>
      <c r="GO81" s="1"/>
      <c r="GP81" s="1"/>
      <c r="GQ81" s="1" t="s">
        <v>11</v>
      </c>
      <c r="GR81" s="1" t="s">
        <v>30</v>
      </c>
      <c r="GS81" s="1">
        <v>28</v>
      </c>
      <c r="GT81" s="1" t="s">
        <v>230</v>
      </c>
      <c r="GU81" s="1"/>
      <c r="GV81" s="1"/>
      <c r="GW81" s="1"/>
      <c r="GX81" s="1"/>
      <c r="GY81" s="1"/>
      <c r="GZ81" s="1"/>
      <c r="HA81" s="1"/>
      <c r="HB81" s="1" t="s">
        <v>11</v>
      </c>
      <c r="HC81" s="1" t="s">
        <v>31</v>
      </c>
      <c r="HD81" s="1">
        <v>29</v>
      </c>
      <c r="HE81" s="1" t="s">
        <v>230</v>
      </c>
      <c r="HF81" s="1"/>
      <c r="HG81" s="1"/>
      <c r="HH81" s="1"/>
      <c r="HI81" s="1"/>
      <c r="HJ81" s="1"/>
      <c r="HK81" s="1"/>
      <c r="HL81" s="1"/>
      <c r="HM81" s="1" t="s">
        <v>11</v>
      </c>
      <c r="HN81" s="1" t="s">
        <v>32</v>
      </c>
      <c r="HO81" s="1">
        <v>30</v>
      </c>
      <c r="HP81" s="1" t="s">
        <v>230</v>
      </c>
      <c r="HQ81" s="1"/>
      <c r="HR81" s="1"/>
      <c r="HS81" s="1"/>
      <c r="HT81" s="1"/>
      <c r="HU81" s="1"/>
      <c r="HV81" s="1"/>
      <c r="HW81" s="1"/>
      <c r="HX81" s="1" t="s">
        <v>11</v>
      </c>
      <c r="HY81" s="1" t="s">
        <v>33</v>
      </c>
      <c r="HZ81" s="1">
        <v>31</v>
      </c>
      <c r="IA81" s="1" t="s">
        <v>230</v>
      </c>
      <c r="IB81" s="1"/>
      <c r="IC81" s="1"/>
      <c r="ID81" s="1"/>
      <c r="IE81" s="1"/>
      <c r="IF81" s="1"/>
      <c r="IG81" s="1"/>
      <c r="IH81" s="1"/>
      <c r="II81" s="1" t="s">
        <v>11</v>
      </c>
      <c r="IJ81" s="1" t="s">
        <v>34</v>
      </c>
      <c r="IK81" s="1">
        <v>32</v>
      </c>
      <c r="IL81" s="1" t="s">
        <v>230</v>
      </c>
      <c r="IM81" s="1"/>
      <c r="IN81" s="1"/>
      <c r="IO81" s="1"/>
      <c r="IP81" s="1"/>
      <c r="IQ81" s="1"/>
      <c r="IR81" s="1"/>
      <c r="IS81" s="1"/>
      <c r="IT81" s="1" t="s">
        <v>11</v>
      </c>
      <c r="IU81" s="1" t="s">
        <v>35</v>
      </c>
      <c r="IV81" s="1">
        <v>35</v>
      </c>
      <c r="IW81" s="1" t="s">
        <v>230</v>
      </c>
      <c r="IX81" s="1"/>
      <c r="IY81" s="1"/>
      <c r="IZ81" s="1"/>
      <c r="JA81" s="1"/>
      <c r="JB81" s="1"/>
      <c r="JC81" s="1"/>
      <c r="JD81" s="1"/>
      <c r="JE81" s="1" t="s">
        <v>11</v>
      </c>
      <c r="JF81" s="3" t="s">
        <v>36</v>
      </c>
      <c r="JG81" s="3">
        <v>36</v>
      </c>
      <c r="JH81" s="1" t="s">
        <v>230</v>
      </c>
      <c r="JI81" s="1"/>
      <c r="JJ81" s="1"/>
      <c r="JK81" s="1"/>
      <c r="JL81" s="1"/>
      <c r="JM81" s="1"/>
      <c r="JN81" s="1"/>
      <c r="JO81" s="1"/>
      <c r="JP81" s="1" t="s">
        <v>11</v>
      </c>
      <c r="JQ81" s="1" t="s">
        <v>37</v>
      </c>
      <c r="JR81" s="1">
        <v>37</v>
      </c>
      <c r="JS81" s="1" t="s">
        <v>230</v>
      </c>
      <c r="JT81" s="1"/>
      <c r="JU81" s="1"/>
      <c r="JV81" s="1"/>
      <c r="JW81" s="1"/>
      <c r="JX81" s="1"/>
      <c r="JY81" s="1"/>
      <c r="JZ81" s="1"/>
      <c r="KA81" s="1" t="s">
        <v>11</v>
      </c>
      <c r="KB81" s="1" t="s">
        <v>38</v>
      </c>
      <c r="KC81" s="1">
        <v>38</v>
      </c>
      <c r="KD81" s="1" t="s">
        <v>230</v>
      </c>
      <c r="KE81" s="1"/>
      <c r="KF81" s="1"/>
      <c r="KG81" s="1"/>
      <c r="KH81" s="1"/>
      <c r="KI81" s="1"/>
      <c r="KJ81" s="1"/>
      <c r="KK81" s="1"/>
      <c r="KL81" s="1" t="s">
        <v>11</v>
      </c>
      <c r="KM81" s="1" t="s">
        <v>39</v>
      </c>
      <c r="KN81" s="1">
        <v>39</v>
      </c>
      <c r="KO81" s="1" t="s">
        <v>230</v>
      </c>
      <c r="KP81" s="1"/>
      <c r="KQ81" s="1"/>
      <c r="KR81" s="1"/>
      <c r="KS81" s="1"/>
      <c r="KT81" s="1"/>
      <c r="KU81" s="1"/>
      <c r="KV81" s="1"/>
      <c r="KW81" s="1" t="s">
        <v>11</v>
      </c>
      <c r="KX81" s="1" t="s">
        <v>40</v>
      </c>
      <c r="KY81" s="1">
        <v>42</v>
      </c>
      <c r="KZ81" s="1" t="s">
        <v>230</v>
      </c>
      <c r="LA81" s="1"/>
      <c r="LB81" s="1"/>
      <c r="LC81" s="1"/>
      <c r="LD81" s="1"/>
      <c r="LE81" s="1"/>
      <c r="LF81" s="1"/>
      <c r="LG81" s="1"/>
      <c r="LH81" s="1" t="s">
        <v>11</v>
      </c>
      <c r="LI81" s="1" t="s">
        <v>41</v>
      </c>
      <c r="LJ81" s="1">
        <v>43</v>
      </c>
      <c r="LK81" s="1" t="s">
        <v>230</v>
      </c>
      <c r="LL81" s="1"/>
      <c r="LM81" s="1"/>
      <c r="LN81" s="1"/>
      <c r="LO81" s="1"/>
      <c r="LP81" s="1"/>
      <c r="LQ81" s="1"/>
      <c r="LR81" s="1"/>
      <c r="LS81" s="1" t="s">
        <v>11</v>
      </c>
      <c r="LT81" s="1" t="s">
        <v>42</v>
      </c>
      <c r="LU81" s="1">
        <v>44</v>
      </c>
      <c r="LV81" s="1" t="s">
        <v>230</v>
      </c>
      <c r="LW81" s="1"/>
      <c r="LX81" s="1"/>
      <c r="LY81" s="1"/>
      <c r="LZ81" s="1"/>
      <c r="MA81" s="1"/>
      <c r="MB81" s="1"/>
      <c r="MC81" s="1"/>
      <c r="MD81" s="1" t="s">
        <v>11</v>
      </c>
      <c r="ME81" s="1" t="s">
        <v>43</v>
      </c>
      <c r="MF81" s="1">
        <v>46</v>
      </c>
      <c r="MG81" s="1" t="s">
        <v>230</v>
      </c>
      <c r="MH81" s="1"/>
      <c r="MI81" s="1"/>
      <c r="MJ81" s="1"/>
      <c r="MK81" s="1"/>
      <c r="ML81" s="1"/>
      <c r="MM81" s="1"/>
      <c r="MN81" s="1"/>
      <c r="MO81" s="1" t="s">
        <v>11</v>
      </c>
      <c r="MP81" s="1" t="s">
        <v>44</v>
      </c>
      <c r="MQ81" s="1">
        <v>52</v>
      </c>
      <c r="MR81" s="1" t="s">
        <v>230</v>
      </c>
      <c r="MS81" s="1"/>
      <c r="MT81" s="1"/>
      <c r="MU81" s="1"/>
      <c r="MV81" s="1"/>
      <c r="MW81" s="1"/>
      <c r="MX81" s="1"/>
      <c r="MY81" s="1"/>
      <c r="MZ81" s="1" t="s">
        <v>11</v>
      </c>
      <c r="NA81" s="1" t="s">
        <v>45</v>
      </c>
      <c r="NB81" s="1">
        <v>53</v>
      </c>
      <c r="NC81" s="1" t="s">
        <v>230</v>
      </c>
      <c r="ND81" s="1"/>
      <c r="NE81" s="1"/>
      <c r="NF81" s="1"/>
      <c r="NG81" s="1"/>
      <c r="NH81" s="1"/>
      <c r="NI81" s="1"/>
      <c r="NJ81" s="1"/>
      <c r="NK81" s="1" t="s">
        <v>11</v>
      </c>
      <c r="NL81" s="1" t="s">
        <v>46</v>
      </c>
      <c r="NM81" s="1">
        <v>56</v>
      </c>
      <c r="NN81" s="1" t="s">
        <v>230</v>
      </c>
      <c r="NO81" s="1"/>
      <c r="NP81" s="1"/>
      <c r="NQ81" s="1"/>
      <c r="NR81" s="1"/>
      <c r="NS81" s="1"/>
      <c r="NT81" s="1"/>
      <c r="NU81" s="1"/>
      <c r="NV81" s="1" t="s">
        <v>11</v>
      </c>
      <c r="NW81" s="1" t="s">
        <v>47</v>
      </c>
      <c r="NX81" s="1">
        <v>57</v>
      </c>
      <c r="NY81" s="1" t="s">
        <v>230</v>
      </c>
      <c r="NZ81" s="1"/>
      <c r="OA81" s="1"/>
      <c r="OB81" s="1"/>
      <c r="OC81" s="1"/>
      <c r="OD81" s="1"/>
      <c r="OE81" s="1"/>
      <c r="OF81" s="1"/>
      <c r="OG81" s="1" t="s">
        <v>11</v>
      </c>
      <c r="OH81" s="1" t="s">
        <v>48</v>
      </c>
      <c r="OI81" s="1">
        <v>58</v>
      </c>
      <c r="OJ81" s="1" t="s">
        <v>230</v>
      </c>
      <c r="OK81" s="1"/>
      <c r="OL81" s="1"/>
      <c r="OM81" s="1"/>
      <c r="ON81" s="1"/>
      <c r="OO81" s="1"/>
      <c r="OP81" s="1"/>
      <c r="OQ81" s="1"/>
      <c r="OR81" s="1" t="s">
        <v>11</v>
      </c>
      <c r="OS81" s="1" t="s">
        <v>49</v>
      </c>
      <c r="OT81" s="1">
        <v>59</v>
      </c>
      <c r="OU81" s="1" t="s">
        <v>230</v>
      </c>
      <c r="OV81" s="1"/>
      <c r="OW81" s="1"/>
      <c r="OX81" s="1"/>
      <c r="OY81" s="1"/>
      <c r="OZ81" s="1"/>
      <c r="PA81" s="1"/>
      <c r="PB81" s="1"/>
      <c r="PC81" s="1" t="s">
        <v>11</v>
      </c>
      <c r="PD81" s="1" t="s">
        <v>50</v>
      </c>
      <c r="PE81" s="1">
        <v>60</v>
      </c>
      <c r="PF81" s="1" t="s">
        <v>230</v>
      </c>
      <c r="PG81" s="1"/>
      <c r="PH81" s="1"/>
      <c r="PI81" s="1"/>
      <c r="PJ81" s="1"/>
      <c r="PK81" s="1"/>
      <c r="PL81" s="1"/>
      <c r="PM81" s="1"/>
      <c r="PN81" s="1" t="s">
        <v>11</v>
      </c>
      <c r="PO81" s="1" t="s">
        <v>51</v>
      </c>
      <c r="PP81" s="1">
        <v>63</v>
      </c>
      <c r="PQ81" s="1" t="s">
        <v>230</v>
      </c>
      <c r="PR81" s="1"/>
      <c r="PS81" s="1"/>
      <c r="PT81" s="1"/>
      <c r="PU81" s="1"/>
      <c r="PV81" s="1"/>
      <c r="PW81" s="1"/>
      <c r="PX81" s="1"/>
      <c r="PY81" s="1" t="s">
        <v>11</v>
      </c>
      <c r="PZ81" s="1" t="s">
        <v>52</v>
      </c>
      <c r="QA81" s="1">
        <v>64</v>
      </c>
      <c r="QB81" s="1" t="s">
        <v>230</v>
      </c>
      <c r="QC81" s="1"/>
      <c r="QD81" s="1"/>
      <c r="QE81" s="1"/>
      <c r="QF81" s="1"/>
      <c r="QG81" s="1"/>
      <c r="QH81" s="1"/>
      <c r="QI81" s="1"/>
      <c r="QJ81" s="1" t="s">
        <v>11</v>
      </c>
      <c r="QK81" s="1" t="s">
        <v>53</v>
      </c>
      <c r="QL81" s="1">
        <v>65</v>
      </c>
      <c r="QM81" s="1" t="s">
        <v>230</v>
      </c>
      <c r="QN81" s="1"/>
      <c r="QO81" s="1"/>
      <c r="QP81" s="1"/>
      <c r="QQ81" s="1"/>
      <c r="QR81" s="1"/>
      <c r="QS81" s="1"/>
      <c r="QT81" s="1"/>
      <c r="QU81" s="1" t="s">
        <v>11</v>
      </c>
      <c r="QV81" s="1" t="s">
        <v>54</v>
      </c>
      <c r="QW81" s="1">
        <v>66</v>
      </c>
      <c r="QX81" s="1" t="s">
        <v>230</v>
      </c>
      <c r="QY81" s="1"/>
      <c r="QZ81" s="1"/>
      <c r="RA81" s="1"/>
      <c r="RB81" s="1"/>
      <c r="RC81" s="1"/>
      <c r="RD81" s="1"/>
      <c r="RE81" s="1"/>
      <c r="RF81" s="1" t="s">
        <v>11</v>
      </c>
      <c r="RG81" s="1" t="s">
        <v>55</v>
      </c>
      <c r="RH81" s="1">
        <v>67</v>
      </c>
      <c r="RI81" s="1" t="s">
        <v>230</v>
      </c>
      <c r="RJ81" s="1"/>
      <c r="RK81" s="1"/>
      <c r="RL81" s="1"/>
      <c r="RM81" s="1"/>
      <c r="RN81" s="1"/>
      <c r="RO81" s="1"/>
      <c r="RP81" s="1"/>
      <c r="RQ81" s="1" t="s">
        <v>11</v>
      </c>
      <c r="RR81" s="1" t="s">
        <v>56</v>
      </c>
      <c r="RS81" s="1">
        <v>70</v>
      </c>
      <c r="RT81" s="1" t="s">
        <v>230</v>
      </c>
      <c r="RU81" s="1"/>
      <c r="RV81" s="1"/>
      <c r="RW81" s="1"/>
      <c r="RX81" s="1"/>
      <c r="RY81" s="1"/>
      <c r="RZ81" s="1"/>
      <c r="SA81" s="1"/>
      <c r="SB81" s="2" t="s">
        <v>11</v>
      </c>
      <c r="SC81" s="1" t="s">
        <v>57</v>
      </c>
      <c r="SD81" s="1">
        <v>71</v>
      </c>
      <c r="SE81" s="2" t="s">
        <v>230</v>
      </c>
      <c r="SF81" s="1"/>
      <c r="SG81" s="1"/>
      <c r="SH81" s="1"/>
      <c r="SI81" s="1"/>
      <c r="SJ81" s="1"/>
      <c r="SK81" s="1"/>
      <c r="SL81" s="1"/>
      <c r="SM81" s="2" t="s">
        <v>11</v>
      </c>
      <c r="SN81" s="1" t="s">
        <v>58</v>
      </c>
      <c r="SO81" s="1">
        <v>72</v>
      </c>
      <c r="SP81" s="2" t="s">
        <v>230</v>
      </c>
      <c r="SQ81" s="1"/>
      <c r="SR81" s="1"/>
      <c r="SS81" s="1"/>
      <c r="ST81" s="1"/>
      <c r="SU81" s="1"/>
      <c r="SV81" s="1"/>
      <c r="SW81" s="1"/>
      <c r="SX81" s="2" t="s">
        <v>11</v>
      </c>
      <c r="SY81" s="1" t="s">
        <v>59</v>
      </c>
      <c r="SZ81" s="1">
        <v>73</v>
      </c>
      <c r="TA81" s="2" t="s">
        <v>230</v>
      </c>
      <c r="TB81" s="1"/>
      <c r="TC81" s="1"/>
      <c r="TD81" s="1"/>
      <c r="TE81" s="1"/>
      <c r="TF81" s="1"/>
      <c r="TG81" s="1"/>
      <c r="TH81" s="1"/>
      <c r="TI81" s="2" t="s">
        <v>11</v>
      </c>
      <c r="TJ81" s="1" t="s">
        <v>60</v>
      </c>
      <c r="TK81" s="1">
        <v>74</v>
      </c>
      <c r="TL81" s="2" t="s">
        <v>230</v>
      </c>
      <c r="TM81" s="1"/>
      <c r="TN81" s="1"/>
      <c r="TO81" s="1"/>
      <c r="TP81" s="1"/>
      <c r="TQ81" s="1"/>
      <c r="TR81" s="1"/>
      <c r="TS81" s="1"/>
      <c r="TT81" s="2" t="s">
        <v>11</v>
      </c>
      <c r="TU81" s="1" t="s">
        <v>61</v>
      </c>
      <c r="TV81" s="1">
        <v>77</v>
      </c>
      <c r="TW81" s="2" t="s">
        <v>230</v>
      </c>
      <c r="TX81" s="1"/>
      <c r="TY81" s="1"/>
      <c r="TZ81" s="1"/>
      <c r="UA81" s="1"/>
      <c r="UB81" s="1"/>
      <c r="UC81" s="1"/>
      <c r="UD81" s="1"/>
      <c r="UE81" s="2" t="s">
        <v>11</v>
      </c>
      <c r="UF81" s="1" t="s">
        <v>62</v>
      </c>
      <c r="UG81" s="1">
        <v>78</v>
      </c>
      <c r="UH81" s="2" t="s">
        <v>230</v>
      </c>
      <c r="UI81" s="1"/>
      <c r="UJ81" s="1"/>
      <c r="UK81" s="1"/>
      <c r="UL81" s="1"/>
      <c r="UM81" s="1"/>
      <c r="UN81" s="1"/>
      <c r="UO81" s="1"/>
      <c r="UP81" s="2" t="s">
        <v>11</v>
      </c>
      <c r="UQ81" s="1" t="s">
        <v>63</v>
      </c>
      <c r="UR81" s="1">
        <v>79</v>
      </c>
      <c r="US81" s="2" t="s">
        <v>230</v>
      </c>
      <c r="UT81" s="1"/>
      <c r="UU81" s="1"/>
      <c r="UV81" s="1"/>
      <c r="UW81" s="1"/>
      <c r="UX81" s="1"/>
      <c r="UY81" s="1"/>
      <c r="UZ81" s="1"/>
      <c r="VA81" s="2" t="s">
        <v>11</v>
      </c>
      <c r="VB81" s="1" t="s">
        <v>64</v>
      </c>
      <c r="VC81" s="1">
        <v>80</v>
      </c>
      <c r="VD81" s="2" t="s">
        <v>230</v>
      </c>
      <c r="VE81" s="1"/>
      <c r="VF81" s="1"/>
      <c r="VG81" s="1"/>
      <c r="VH81" s="1"/>
      <c r="VI81" s="1"/>
      <c r="VJ81" s="1"/>
      <c r="VK81" s="1"/>
      <c r="VL81" s="2" t="s">
        <v>11</v>
      </c>
      <c r="VM81" s="1" t="s">
        <v>65</v>
      </c>
      <c r="VN81" s="1">
        <v>84</v>
      </c>
      <c r="VO81" s="2" t="s">
        <v>230</v>
      </c>
      <c r="VP81" s="1"/>
      <c r="VQ81" s="1"/>
      <c r="VR81" s="1"/>
      <c r="VS81" s="1"/>
      <c r="VT81" s="1"/>
      <c r="VU81" s="1"/>
      <c r="VV81" s="1"/>
      <c r="VW81" s="2" t="s">
        <v>11</v>
      </c>
      <c r="VX81" s="1" t="s">
        <v>66</v>
      </c>
      <c r="VY81" s="1">
        <v>85</v>
      </c>
      <c r="VZ81" s="2" t="s">
        <v>230</v>
      </c>
      <c r="WA81" s="1"/>
      <c r="WB81" s="1"/>
      <c r="WC81" s="1"/>
      <c r="WD81" s="1"/>
      <c r="WE81" s="1"/>
      <c r="WF81" s="1"/>
      <c r="WG81" s="1"/>
      <c r="WH81" s="2" t="s">
        <v>11</v>
      </c>
      <c r="WI81" s="1" t="s">
        <v>67</v>
      </c>
      <c r="WJ81" s="1">
        <v>86</v>
      </c>
      <c r="WK81" s="2" t="s">
        <v>230</v>
      </c>
      <c r="WL81" s="1"/>
      <c r="WM81" s="1"/>
      <c r="WN81" s="1"/>
      <c r="WO81" s="1"/>
      <c r="WP81" s="1"/>
      <c r="WQ81" s="1"/>
      <c r="WR81" s="1"/>
      <c r="WS81" s="2" t="s">
        <v>11</v>
      </c>
      <c r="WT81" s="1" t="s">
        <v>68</v>
      </c>
      <c r="WU81" s="1">
        <v>87</v>
      </c>
      <c r="WV81" s="2" t="s">
        <v>230</v>
      </c>
      <c r="WW81" s="1"/>
      <c r="WX81" s="1"/>
      <c r="WY81" s="1"/>
      <c r="WZ81" s="1"/>
      <c r="XA81" s="1"/>
      <c r="XB81" s="1"/>
      <c r="XC81" s="1"/>
      <c r="XD81" s="2" t="s">
        <v>11</v>
      </c>
      <c r="XE81" s="1" t="s">
        <v>69</v>
      </c>
      <c r="XF81" s="1">
        <v>88</v>
      </c>
      <c r="XG81" s="2" t="s">
        <v>230</v>
      </c>
      <c r="XH81" s="1"/>
      <c r="XI81" s="1"/>
      <c r="XJ81" s="1"/>
      <c r="XK81" s="1"/>
      <c r="XL81" s="1"/>
      <c r="XM81" s="1"/>
      <c r="XN81" s="1"/>
      <c r="XO81" s="2" t="s">
        <v>11</v>
      </c>
      <c r="XP81" s="1" t="s">
        <v>70</v>
      </c>
      <c r="XQ81" s="1">
        <v>91</v>
      </c>
      <c r="XR81" s="2" t="s">
        <v>230</v>
      </c>
      <c r="XS81" s="1"/>
      <c r="XT81" s="1"/>
      <c r="XU81" s="1"/>
      <c r="XV81" s="1"/>
      <c r="XW81" s="1"/>
      <c r="XX81" s="1"/>
      <c r="XY81" s="1"/>
      <c r="XZ81" s="2" t="s">
        <v>11</v>
      </c>
      <c r="YA81" s="1" t="s">
        <v>71</v>
      </c>
      <c r="YB81" s="1">
        <v>92</v>
      </c>
      <c r="YC81" s="2" t="s">
        <v>230</v>
      </c>
      <c r="YD81" s="1"/>
      <c r="YE81" s="1"/>
      <c r="YF81" s="1"/>
      <c r="YG81" s="1"/>
      <c r="YH81" s="1"/>
      <c r="YI81" s="1"/>
      <c r="YJ81" s="1"/>
      <c r="YK81" s="2" t="s">
        <v>11</v>
      </c>
      <c r="YL81" s="1" t="s">
        <v>72</v>
      </c>
      <c r="YM81" s="1">
        <v>93</v>
      </c>
      <c r="YN81" s="2" t="s">
        <v>230</v>
      </c>
      <c r="YO81" s="1"/>
      <c r="YP81" s="1"/>
      <c r="YQ81" s="1"/>
      <c r="YR81" s="1"/>
      <c r="YS81" s="1"/>
      <c r="YT81" s="1"/>
      <c r="YU81" s="1"/>
      <c r="YV81" s="2" t="s">
        <v>11</v>
      </c>
      <c r="YW81" s="1" t="s">
        <v>73</v>
      </c>
      <c r="YX81" s="1">
        <v>94</v>
      </c>
      <c r="YY81" s="2" t="s">
        <v>230</v>
      </c>
      <c r="YZ81" s="1"/>
      <c r="ZA81" s="1"/>
      <c r="ZB81" s="1"/>
      <c r="ZC81" s="1"/>
      <c r="ZD81" s="1"/>
      <c r="ZE81" s="1"/>
      <c r="ZF81" s="1"/>
      <c r="ZG81" s="2" t="s">
        <v>11</v>
      </c>
      <c r="ZH81" s="1" t="s">
        <v>74</v>
      </c>
      <c r="ZI81" s="1">
        <v>95</v>
      </c>
      <c r="ZJ81" s="2" t="s">
        <v>230</v>
      </c>
      <c r="ZK81" s="1"/>
      <c r="ZL81" s="1"/>
      <c r="ZM81" s="1"/>
      <c r="ZN81" s="1"/>
      <c r="ZO81" s="1"/>
      <c r="ZP81" s="1"/>
      <c r="ZQ81" s="1"/>
      <c r="ZR81" s="2" t="s">
        <v>11</v>
      </c>
      <c r="ZS81" s="1" t="s">
        <v>75</v>
      </c>
      <c r="ZT81" s="1">
        <v>99</v>
      </c>
      <c r="ZU81" s="2" t="s">
        <v>230</v>
      </c>
      <c r="ZV81" s="1"/>
      <c r="ZW81" s="1"/>
      <c r="ZX81" s="1"/>
      <c r="ZY81" s="1"/>
      <c r="ZZ81" s="1"/>
      <c r="AAA81" s="1"/>
      <c r="AAB81" s="1"/>
      <c r="AAC81" s="2" t="s">
        <v>11</v>
      </c>
      <c r="AAD81" s="1" t="s">
        <v>76</v>
      </c>
      <c r="AAE81" s="1">
        <v>100</v>
      </c>
      <c r="AAF81" s="2" t="s">
        <v>230</v>
      </c>
      <c r="AAG81" s="1"/>
      <c r="AAH81" s="1"/>
      <c r="AAI81" s="1"/>
      <c r="AAJ81" s="1"/>
      <c r="AAK81" s="1"/>
      <c r="AAL81" s="1"/>
      <c r="AAM81" s="1"/>
      <c r="AAN81" s="2" t="s">
        <v>11</v>
      </c>
      <c r="AAO81" s="1" t="s">
        <v>77</v>
      </c>
      <c r="AAP81" s="1">
        <v>101</v>
      </c>
      <c r="AAQ81" s="2" t="s">
        <v>230</v>
      </c>
      <c r="AAR81" s="1"/>
      <c r="AAS81" s="1"/>
      <c r="AAT81" s="1"/>
      <c r="AAU81" s="1"/>
      <c r="AAV81" s="1"/>
      <c r="AAW81" s="1"/>
      <c r="AAX81" s="1"/>
      <c r="AAY81" s="2" t="s">
        <v>11</v>
      </c>
      <c r="AAZ81" s="1" t="s">
        <v>78</v>
      </c>
      <c r="ABA81" s="1">
        <v>102</v>
      </c>
      <c r="ABB81" s="2" t="s">
        <v>230</v>
      </c>
      <c r="ABC81" s="1"/>
      <c r="ABD81" s="1"/>
      <c r="ABE81" s="1"/>
      <c r="ABF81" s="1"/>
      <c r="ABG81" s="1"/>
      <c r="ABH81" s="1"/>
      <c r="ABI81" s="1"/>
      <c r="ABJ81" s="2" t="s">
        <v>11</v>
      </c>
      <c r="ABK81" s="1" t="s">
        <v>79</v>
      </c>
      <c r="ABL81" s="1">
        <v>112</v>
      </c>
      <c r="ABM81" s="2" t="s">
        <v>230</v>
      </c>
      <c r="ABN81" s="1"/>
      <c r="ABO81" s="1"/>
      <c r="ABP81" s="1"/>
      <c r="ABQ81" s="1"/>
      <c r="ABR81" s="1"/>
      <c r="ABS81" s="1"/>
      <c r="ABT81" s="1"/>
      <c r="ABU81" s="2" t="s">
        <v>11</v>
      </c>
      <c r="ABV81" s="1" t="s">
        <v>80</v>
      </c>
      <c r="ABW81" s="1">
        <v>113</v>
      </c>
      <c r="ABX81" s="2" t="s">
        <v>230</v>
      </c>
      <c r="ABY81" s="1"/>
      <c r="ABZ81" s="1"/>
      <c r="ACA81" s="1"/>
      <c r="ACB81" s="1"/>
      <c r="ACC81" s="1"/>
      <c r="ACD81" s="1"/>
      <c r="ACE81" s="1"/>
      <c r="ACF81" s="2" t="s">
        <v>11</v>
      </c>
      <c r="ACG81" s="1" t="s">
        <v>81</v>
      </c>
      <c r="ACH81" s="1">
        <v>114</v>
      </c>
      <c r="ACI81" s="2" t="s">
        <v>230</v>
      </c>
      <c r="ACJ81" s="1"/>
      <c r="ACK81" s="1"/>
      <c r="ACL81" s="1"/>
      <c r="ACM81" s="1"/>
      <c r="ACN81" s="1"/>
      <c r="ACO81" s="1"/>
      <c r="ACP81" s="1"/>
      <c r="ACQ81" s="2" t="s">
        <v>11</v>
      </c>
      <c r="ACR81" s="1" t="s">
        <v>82</v>
      </c>
      <c r="ACS81" s="1">
        <v>115</v>
      </c>
      <c r="ACT81" s="2" t="s">
        <v>230</v>
      </c>
      <c r="ACU81" s="1"/>
      <c r="ACV81" s="1"/>
      <c r="ACW81" s="1"/>
      <c r="ACX81" s="1"/>
      <c r="ACY81" s="1"/>
      <c r="ACZ81" s="1"/>
      <c r="ADA81" s="1"/>
      <c r="ADB81" s="2" t="s">
        <v>11</v>
      </c>
      <c r="ADC81" s="1" t="s">
        <v>83</v>
      </c>
      <c r="ADD81" s="1">
        <v>116</v>
      </c>
      <c r="ADE81" s="2" t="s">
        <v>230</v>
      </c>
      <c r="ADF81" s="1"/>
      <c r="ADG81" s="1"/>
      <c r="ADH81" s="1"/>
      <c r="ADI81" s="1"/>
      <c r="ADJ81" s="1"/>
      <c r="ADK81" s="1"/>
      <c r="ADL81" s="1"/>
      <c r="ADM81" s="2" t="s">
        <v>11</v>
      </c>
      <c r="ADN81" s="1" t="s">
        <v>84</v>
      </c>
      <c r="ADO81" s="1">
        <v>119</v>
      </c>
      <c r="ADP81" s="2" t="s">
        <v>230</v>
      </c>
      <c r="ADQ81" s="1"/>
      <c r="ADR81" s="1"/>
      <c r="ADS81" s="1"/>
      <c r="ADT81" s="1"/>
      <c r="ADU81" s="1"/>
      <c r="ADV81" s="1"/>
      <c r="ADW81" s="1"/>
      <c r="ADX81" s="2" t="s">
        <v>11</v>
      </c>
      <c r="ADY81" s="1" t="s">
        <v>85</v>
      </c>
      <c r="ADZ81" s="1">
        <v>120</v>
      </c>
      <c r="AEA81" s="2" t="s">
        <v>230</v>
      </c>
      <c r="AEB81" s="1"/>
      <c r="AEC81" s="1"/>
      <c r="AED81" s="1"/>
      <c r="AEE81" s="1"/>
      <c r="AEF81" s="1"/>
      <c r="AEG81" s="1"/>
      <c r="AEH81" s="1"/>
      <c r="AEI81" s="2" t="s">
        <v>11</v>
      </c>
      <c r="AEJ81" s="1" t="s">
        <v>86</v>
      </c>
      <c r="AEK81" s="1">
        <v>121</v>
      </c>
      <c r="AEL81" s="2" t="s">
        <v>230</v>
      </c>
      <c r="AEM81" s="1"/>
      <c r="AEN81" s="1"/>
      <c r="AEO81" s="1"/>
      <c r="AEP81" s="1"/>
      <c r="AEQ81" s="1"/>
      <c r="AER81" s="1"/>
      <c r="AES81" s="1"/>
      <c r="AET81" s="2" t="s">
        <v>11</v>
      </c>
      <c r="AEU81" s="1" t="s">
        <v>87</v>
      </c>
      <c r="AEV81" s="1">
        <v>122</v>
      </c>
      <c r="AEW81" s="2" t="s">
        <v>230</v>
      </c>
      <c r="AEX81" s="1"/>
      <c r="AEY81" s="1"/>
      <c r="AEZ81" s="1"/>
      <c r="AFA81" s="1"/>
      <c r="AFB81" s="1"/>
      <c r="AFC81" s="1"/>
      <c r="AFD81" s="1"/>
      <c r="AFE81" s="2" t="s">
        <v>11</v>
      </c>
      <c r="AFF81" s="1" t="s">
        <v>88</v>
      </c>
      <c r="AFG81" s="1">
        <v>123</v>
      </c>
      <c r="AFH81" s="2" t="s">
        <v>230</v>
      </c>
      <c r="AFI81" s="1"/>
      <c r="AFJ81" s="1"/>
      <c r="AFK81" s="1"/>
      <c r="AFL81" s="1"/>
      <c r="AFM81" s="1"/>
      <c r="AFN81" s="1"/>
      <c r="AFO81" s="1"/>
      <c r="AFP81" s="2" t="s">
        <v>11</v>
      </c>
      <c r="AFQ81" s="1" t="s">
        <v>89</v>
      </c>
      <c r="AFR81" s="1">
        <v>126</v>
      </c>
      <c r="AFS81" s="2" t="s">
        <v>230</v>
      </c>
      <c r="AFT81" s="1"/>
      <c r="AFU81" s="1"/>
      <c r="AFV81" s="1"/>
      <c r="AFW81" s="1"/>
      <c r="AFX81" s="1"/>
      <c r="AFY81" s="1"/>
      <c r="AFZ81" s="1"/>
      <c r="AGA81" s="2" t="s">
        <v>11</v>
      </c>
      <c r="AGB81" s="1" t="s">
        <v>90</v>
      </c>
      <c r="AGC81" s="1">
        <v>127</v>
      </c>
      <c r="AGD81" s="2" t="s">
        <v>230</v>
      </c>
      <c r="AGE81" s="1"/>
      <c r="AGF81" s="1"/>
      <c r="AGG81" s="1"/>
      <c r="AGH81" s="1"/>
      <c r="AGI81" s="1"/>
      <c r="AGJ81" s="1"/>
      <c r="AGK81" s="1"/>
      <c r="AGL81" s="2" t="s">
        <v>11</v>
      </c>
      <c r="AGM81" s="1" t="s">
        <v>91</v>
      </c>
      <c r="AGN81" s="1">
        <v>128</v>
      </c>
      <c r="AGO81" s="2" t="s">
        <v>230</v>
      </c>
      <c r="AGP81" s="1"/>
      <c r="AGQ81" s="1"/>
      <c r="AGR81" s="1"/>
      <c r="AGS81" s="1"/>
      <c r="AGT81" s="1"/>
      <c r="AGU81" s="1"/>
      <c r="AGV81" s="1"/>
      <c r="AGW81" s="2" t="s">
        <v>11</v>
      </c>
      <c r="AGX81" s="1" t="s">
        <v>92</v>
      </c>
      <c r="AGY81" s="1">
        <v>129</v>
      </c>
      <c r="AGZ81" s="2" t="s">
        <v>230</v>
      </c>
      <c r="AHA81" s="1"/>
      <c r="AHB81" s="1"/>
      <c r="AHC81" s="1"/>
      <c r="AHD81" s="1"/>
      <c r="AHE81" s="1"/>
      <c r="AHF81" s="1"/>
      <c r="AHG81" s="1"/>
      <c r="AHH81" s="2" t="s">
        <v>11</v>
      </c>
      <c r="AHI81" s="1" t="s">
        <v>93</v>
      </c>
      <c r="AHJ81" s="1">
        <v>130</v>
      </c>
      <c r="AHK81" s="2" t="s">
        <v>230</v>
      </c>
      <c r="AHL81" s="1"/>
      <c r="AHM81" s="1"/>
      <c r="AHN81" s="1"/>
      <c r="AHO81" s="1"/>
      <c r="AHP81" s="1"/>
      <c r="AHQ81" s="1"/>
      <c r="AHR81" s="1"/>
      <c r="AHS81" s="2" t="s">
        <v>11</v>
      </c>
      <c r="AHT81" s="1" t="s">
        <v>94</v>
      </c>
      <c r="AHU81" s="1">
        <v>133</v>
      </c>
      <c r="AHV81" s="2" t="s">
        <v>230</v>
      </c>
      <c r="AHW81" s="1"/>
      <c r="AHX81" s="1"/>
      <c r="AHY81" s="1"/>
      <c r="AHZ81" s="1"/>
      <c r="AIA81" s="1"/>
      <c r="AIB81" s="1"/>
      <c r="AIC81" s="1"/>
      <c r="AID81" s="2" t="s">
        <v>11</v>
      </c>
      <c r="AIE81" s="1" t="s">
        <v>95</v>
      </c>
      <c r="AIF81" s="1">
        <v>134</v>
      </c>
      <c r="AIG81" s="2" t="s">
        <v>230</v>
      </c>
      <c r="AIH81" s="1"/>
      <c r="AII81" s="1"/>
      <c r="AIJ81" s="1"/>
      <c r="AIK81" s="1"/>
      <c r="AIL81" s="1"/>
      <c r="AIM81" s="1"/>
      <c r="AIN81" s="1"/>
      <c r="AIO81" s="2" t="s">
        <v>11</v>
      </c>
      <c r="AIP81" s="1" t="s">
        <v>96</v>
      </c>
      <c r="AIQ81" s="1">
        <v>135</v>
      </c>
      <c r="AIR81" s="2" t="s">
        <v>230</v>
      </c>
      <c r="AIS81" s="1"/>
      <c r="AIT81" s="1"/>
      <c r="AIU81" s="1"/>
      <c r="AIV81" s="1"/>
      <c r="AIW81" s="1"/>
      <c r="AIX81" s="1"/>
      <c r="AIY81" s="1"/>
      <c r="AIZ81" s="2" t="s">
        <v>11</v>
      </c>
      <c r="AJA81" s="1" t="s">
        <v>97</v>
      </c>
      <c r="AJB81" s="1">
        <v>136</v>
      </c>
      <c r="AJC81" s="2" t="s">
        <v>230</v>
      </c>
      <c r="AJD81" s="1"/>
      <c r="AJE81" s="1"/>
      <c r="AJF81" s="1"/>
      <c r="AJG81" s="1"/>
      <c r="AJH81" s="1"/>
      <c r="AJI81" s="1"/>
      <c r="AJJ81" s="1"/>
      <c r="AJK81" s="2" t="s">
        <v>11</v>
      </c>
      <c r="AJL81" s="1" t="s">
        <v>98</v>
      </c>
      <c r="AJM81" s="1">
        <v>140</v>
      </c>
      <c r="AJN81" s="2" t="s">
        <v>230</v>
      </c>
      <c r="AJO81" s="1"/>
      <c r="AJP81" s="1"/>
      <c r="AJQ81" s="1"/>
      <c r="AJR81" s="1"/>
      <c r="AJS81" s="1"/>
      <c r="AJT81" s="1"/>
      <c r="AJU81" s="1"/>
      <c r="AJV81" s="2" t="s">
        <v>11</v>
      </c>
      <c r="AJW81" s="1" t="s">
        <v>99</v>
      </c>
      <c r="AJX81" s="1">
        <v>141</v>
      </c>
      <c r="AJY81" s="2" t="s">
        <v>230</v>
      </c>
      <c r="AJZ81" s="1"/>
      <c r="AKA81" s="1"/>
      <c r="AKB81" s="1"/>
      <c r="AKC81" s="1"/>
      <c r="AKD81" s="1"/>
      <c r="AKE81" s="1"/>
      <c r="AKF81" s="1"/>
      <c r="AKG81" s="2" t="s">
        <v>11</v>
      </c>
      <c r="AKH81" s="1" t="s">
        <v>100</v>
      </c>
      <c r="AKI81" s="1">
        <v>143</v>
      </c>
      <c r="AKJ81" s="2" t="s">
        <v>230</v>
      </c>
      <c r="AKK81" s="1"/>
      <c r="AKL81" s="1"/>
      <c r="AKM81" s="1"/>
      <c r="AKN81" s="1"/>
      <c r="AKO81" s="1"/>
      <c r="AKP81" s="1"/>
      <c r="AKQ81" s="1"/>
      <c r="AKR81" s="2" t="s">
        <v>11</v>
      </c>
      <c r="AKS81" s="1" t="s">
        <v>101</v>
      </c>
      <c r="AKT81" s="1">
        <v>144</v>
      </c>
      <c r="AKU81" s="2" t="s">
        <v>230</v>
      </c>
      <c r="AKV81" s="1"/>
      <c r="AKW81" s="1"/>
      <c r="AKX81" s="1"/>
      <c r="AKY81" s="1"/>
      <c r="AKZ81" s="1"/>
      <c r="ALA81" s="1"/>
      <c r="ALB81" s="1"/>
      <c r="ALC81" s="2" t="s">
        <v>11</v>
      </c>
      <c r="ALD81" s="1" t="s">
        <v>102</v>
      </c>
      <c r="ALE81" s="1">
        <v>147</v>
      </c>
      <c r="ALF81" s="2" t="s">
        <v>230</v>
      </c>
      <c r="ALG81" s="1"/>
      <c r="ALH81" s="1"/>
      <c r="ALI81" s="1"/>
      <c r="ALJ81" s="1"/>
      <c r="ALK81" s="1"/>
      <c r="ALL81" s="1"/>
      <c r="ALM81" s="1"/>
      <c r="ALN81" s="2" t="s">
        <v>11</v>
      </c>
      <c r="ALO81" s="1" t="s">
        <v>103</v>
      </c>
      <c r="ALP81" s="1">
        <v>148</v>
      </c>
      <c r="ALQ81" s="2" t="s">
        <v>230</v>
      </c>
      <c r="ALR81" s="1"/>
      <c r="ALS81" s="1"/>
      <c r="ALT81" s="1"/>
      <c r="ALU81" s="1"/>
      <c r="ALV81" s="1"/>
      <c r="ALW81" s="1"/>
      <c r="ALX81" s="1"/>
      <c r="ALY81" s="2" t="s">
        <v>11</v>
      </c>
      <c r="ALZ81" s="1" t="s">
        <v>104</v>
      </c>
      <c r="AMA81" s="1">
        <v>149</v>
      </c>
      <c r="AMB81" s="2" t="s">
        <v>230</v>
      </c>
      <c r="AMC81" s="1"/>
      <c r="AMD81" s="1"/>
      <c r="AME81" s="1"/>
      <c r="AMF81" s="1"/>
      <c r="AMG81" s="1"/>
      <c r="AMH81" s="1"/>
      <c r="AMI81" s="1"/>
      <c r="AMJ81" s="2" t="s">
        <v>11</v>
      </c>
      <c r="AMK81" s="1" t="s">
        <v>105</v>
      </c>
      <c r="AML81" s="1">
        <v>150</v>
      </c>
      <c r="AMM81" s="2" t="s">
        <v>230</v>
      </c>
      <c r="AMN81" s="1"/>
      <c r="AMO81" s="1"/>
      <c r="AMP81" s="1"/>
      <c r="AMQ81" s="1"/>
      <c r="AMR81" s="1"/>
      <c r="AMS81" s="1"/>
      <c r="AMT81" s="1"/>
      <c r="AMU81" s="2" t="s">
        <v>11</v>
      </c>
      <c r="AMV81" s="1" t="s">
        <v>106</v>
      </c>
      <c r="AMW81" s="1">
        <v>151</v>
      </c>
      <c r="AMX81" s="2" t="s">
        <v>230</v>
      </c>
      <c r="AMY81" s="1"/>
      <c r="AMZ81" s="1"/>
      <c r="ANA81" s="1"/>
      <c r="ANB81" s="1"/>
      <c r="ANC81" s="1"/>
      <c r="AND81" s="1"/>
      <c r="ANE81" s="1"/>
      <c r="ANF81" s="2" t="s">
        <v>11</v>
      </c>
      <c r="ANG81" s="1" t="s">
        <v>107</v>
      </c>
      <c r="ANH81" s="1">
        <v>154</v>
      </c>
      <c r="ANI81" s="2" t="s">
        <v>230</v>
      </c>
      <c r="ANJ81" s="1"/>
      <c r="ANK81" s="1"/>
      <c r="ANL81" s="1"/>
      <c r="ANM81" s="1"/>
      <c r="ANN81" s="1"/>
      <c r="ANO81" s="1"/>
      <c r="ANP81" s="1"/>
      <c r="ANQ81" s="2" t="s">
        <v>11</v>
      </c>
      <c r="ANR81" s="1" t="s">
        <v>108</v>
      </c>
      <c r="ANS81" s="1">
        <v>155</v>
      </c>
      <c r="ANT81" s="2" t="s">
        <v>230</v>
      </c>
      <c r="ANU81" s="1"/>
      <c r="ANV81" s="1"/>
      <c r="ANW81" s="1"/>
      <c r="ANX81" s="1"/>
      <c r="ANY81" s="1"/>
      <c r="ANZ81" s="1"/>
      <c r="AOA81" s="1"/>
      <c r="AOB81" s="2" t="s">
        <v>11</v>
      </c>
      <c r="AOC81" s="1" t="s">
        <v>109</v>
      </c>
      <c r="AOD81" s="1">
        <v>156</v>
      </c>
      <c r="AOE81" s="2" t="s">
        <v>230</v>
      </c>
      <c r="AOF81" s="1"/>
      <c r="AOG81" s="1"/>
      <c r="AOH81" s="1"/>
      <c r="AOI81" s="1"/>
      <c r="AOJ81" s="1"/>
      <c r="AOK81" s="1"/>
      <c r="AOL81" s="1"/>
      <c r="AOM81" s="2" t="s">
        <v>11</v>
      </c>
      <c r="AON81" s="1" t="s">
        <v>110</v>
      </c>
      <c r="AOO81" s="1">
        <v>157</v>
      </c>
      <c r="AOP81" s="2" t="s">
        <v>230</v>
      </c>
      <c r="AOQ81" s="1"/>
      <c r="AOR81" s="1"/>
      <c r="AOS81" s="1"/>
      <c r="AOT81" s="1"/>
      <c r="AOU81" s="1"/>
      <c r="AOV81" s="1"/>
      <c r="AOW81" s="1"/>
      <c r="AOX81" s="2" t="s">
        <v>11</v>
      </c>
      <c r="AOY81" s="1" t="s">
        <v>111</v>
      </c>
      <c r="AOZ81" s="1">
        <v>158</v>
      </c>
      <c r="APA81" s="2" t="s">
        <v>230</v>
      </c>
      <c r="APB81" s="1"/>
      <c r="APC81" s="1"/>
      <c r="APD81" s="1"/>
      <c r="APE81" s="1"/>
      <c r="APF81" s="1"/>
      <c r="APG81" s="1"/>
      <c r="APH81" s="1"/>
      <c r="API81" s="2" t="s">
        <v>11</v>
      </c>
      <c r="APJ81" s="1" t="s">
        <v>112</v>
      </c>
      <c r="APK81" s="1">
        <v>161</v>
      </c>
      <c r="APL81" s="2" t="s">
        <v>230</v>
      </c>
      <c r="APM81" s="1"/>
      <c r="APN81" s="1"/>
      <c r="APO81" s="1"/>
      <c r="APP81" s="1"/>
      <c r="APQ81" s="1"/>
      <c r="APR81" s="1"/>
      <c r="APS81" s="1"/>
      <c r="APT81" s="2" t="s">
        <v>11</v>
      </c>
      <c r="APU81" s="1" t="s">
        <v>113</v>
      </c>
      <c r="APV81" s="1">
        <v>162</v>
      </c>
      <c r="APW81" s="2" t="s">
        <v>230</v>
      </c>
      <c r="APX81" s="1"/>
      <c r="APY81" s="1"/>
      <c r="APZ81" s="1"/>
      <c r="AQA81" s="1"/>
      <c r="AQB81" s="1"/>
      <c r="AQC81" s="1"/>
      <c r="AQD81" s="1"/>
      <c r="AQE81" s="2" t="s">
        <v>11</v>
      </c>
      <c r="AQF81" s="1" t="s">
        <v>114</v>
      </c>
      <c r="AQG81" s="1">
        <v>163</v>
      </c>
      <c r="AQH81" s="2" t="s">
        <v>230</v>
      </c>
      <c r="AQI81" s="1"/>
      <c r="AQJ81" s="1"/>
      <c r="AQK81" s="1"/>
      <c r="AQL81" s="1"/>
      <c r="AQM81" s="1"/>
      <c r="AQN81" s="1"/>
      <c r="AQO81" s="1"/>
      <c r="AQP81" s="2" t="s">
        <v>11</v>
      </c>
      <c r="AQQ81" s="1" t="s">
        <v>115</v>
      </c>
      <c r="AQR81" s="1">
        <v>169</v>
      </c>
      <c r="AQS81" s="2" t="s">
        <v>230</v>
      </c>
      <c r="AQT81" s="1"/>
      <c r="AQU81" s="1"/>
      <c r="AQV81" s="1"/>
      <c r="AQW81" s="1"/>
      <c r="AQX81" s="1"/>
      <c r="AQY81" s="1"/>
      <c r="AQZ81" s="1"/>
      <c r="ARA81" s="2" t="s">
        <v>11</v>
      </c>
      <c r="ARB81" s="1" t="s">
        <v>116</v>
      </c>
      <c r="ARC81" s="1">
        <v>170</v>
      </c>
      <c r="ARD81" s="2" t="s">
        <v>230</v>
      </c>
      <c r="ARE81" s="1"/>
      <c r="ARF81" s="1"/>
      <c r="ARG81" s="1"/>
      <c r="ARH81" s="1"/>
      <c r="ARI81" s="1"/>
      <c r="ARJ81" s="1"/>
      <c r="ARK81" s="1"/>
      <c r="ARL81" s="2" t="s">
        <v>11</v>
      </c>
      <c r="ARM81" s="1" t="s">
        <v>117</v>
      </c>
      <c r="ARN81" s="1">
        <v>171</v>
      </c>
      <c r="ARO81" s="2" t="s">
        <v>230</v>
      </c>
      <c r="ARP81" s="1"/>
      <c r="ARQ81" s="1"/>
      <c r="ARR81" s="1"/>
      <c r="ARS81" s="1"/>
      <c r="ART81" s="1"/>
      <c r="ARU81" s="1"/>
      <c r="ARV81" s="1"/>
      <c r="ARW81" s="2" t="s">
        <v>11</v>
      </c>
      <c r="ARX81" s="1" t="s">
        <v>118</v>
      </c>
      <c r="ARY81" s="1">
        <v>172</v>
      </c>
      <c r="ARZ81" s="2" t="s">
        <v>230</v>
      </c>
      <c r="ASA81" s="1"/>
      <c r="ASB81" s="1"/>
      <c r="ASC81" s="1"/>
      <c r="ASD81" s="1"/>
      <c r="ASE81" s="1"/>
      <c r="ASF81" s="1"/>
      <c r="ASG81" s="1"/>
      <c r="ASH81" s="2" t="s">
        <v>11</v>
      </c>
      <c r="ASI81" s="1" t="s">
        <v>119</v>
      </c>
      <c r="ASJ81" s="1">
        <v>173</v>
      </c>
      <c r="ASK81" s="2" t="s">
        <v>230</v>
      </c>
      <c r="ASL81" s="1"/>
      <c r="ASM81" s="1"/>
      <c r="ASN81" s="1"/>
      <c r="ASO81" s="1"/>
      <c r="ASP81" s="1"/>
      <c r="ASQ81" s="1"/>
      <c r="ASR81" s="1"/>
      <c r="ASS81" s="2" t="s">
        <v>11</v>
      </c>
      <c r="AST81" s="1" t="s">
        <v>120</v>
      </c>
      <c r="ASU81" s="1">
        <v>176</v>
      </c>
      <c r="ASV81" s="2" t="s">
        <v>230</v>
      </c>
      <c r="ASW81" s="1"/>
      <c r="ASX81" s="1"/>
      <c r="ASY81" s="1"/>
      <c r="ASZ81" s="1"/>
      <c r="ATA81" s="1"/>
      <c r="ATB81" s="1"/>
      <c r="ATC81" s="1"/>
      <c r="ATD81" s="2" t="s">
        <v>11</v>
      </c>
      <c r="ATE81" s="1" t="s">
        <v>121</v>
      </c>
      <c r="ATF81" s="1">
        <v>180</v>
      </c>
      <c r="ATG81" s="2" t="s">
        <v>230</v>
      </c>
      <c r="ATH81" s="1"/>
      <c r="ATI81" s="1"/>
      <c r="ATJ81" s="1"/>
      <c r="ATK81" s="1"/>
      <c r="ATL81" s="1"/>
      <c r="ATM81" s="1"/>
      <c r="ATN81" s="1"/>
      <c r="ATO81" s="2" t="s">
        <v>11</v>
      </c>
      <c r="ATP81" s="1" t="s">
        <v>122</v>
      </c>
      <c r="ATQ81" s="1">
        <v>183</v>
      </c>
      <c r="ATR81" s="2" t="s">
        <v>230</v>
      </c>
      <c r="ATS81" s="1"/>
      <c r="ATT81" s="1"/>
      <c r="ATU81" s="1"/>
      <c r="ATV81" s="1"/>
      <c r="ATW81" s="1"/>
      <c r="ATX81" s="1"/>
      <c r="ATY81" s="1"/>
      <c r="ATZ81" s="2" t="s">
        <v>11</v>
      </c>
      <c r="AUA81" s="1" t="s">
        <v>123</v>
      </c>
      <c r="AUB81" s="1">
        <v>184</v>
      </c>
      <c r="AUC81" s="2" t="s">
        <v>230</v>
      </c>
      <c r="AUD81" s="1"/>
      <c r="AUE81" s="1"/>
      <c r="AUF81" s="1"/>
      <c r="AUG81" s="1"/>
      <c r="AUH81" s="1"/>
      <c r="AUI81" s="1"/>
      <c r="AUJ81" s="1"/>
      <c r="AUK81" s="2" t="s">
        <v>11</v>
      </c>
      <c r="AUL81" s="1" t="s">
        <v>124</v>
      </c>
      <c r="AUM81" s="1">
        <v>185</v>
      </c>
      <c r="AUN81" s="2" t="s">
        <v>230</v>
      </c>
      <c r="AUO81" s="1"/>
      <c r="AUP81" s="1"/>
      <c r="AUQ81" s="1"/>
      <c r="AUR81" s="1"/>
      <c r="AUS81" s="1"/>
      <c r="AUT81" s="1"/>
      <c r="AUU81" s="1"/>
      <c r="AUV81" s="2" t="s">
        <v>11</v>
      </c>
      <c r="AUW81" s="1" t="s">
        <v>125</v>
      </c>
      <c r="AUX81" s="1">
        <v>186</v>
      </c>
      <c r="AUY81" s="2" t="s">
        <v>230</v>
      </c>
      <c r="AUZ81" s="1"/>
      <c r="AVA81" s="1"/>
      <c r="AVB81" s="1"/>
      <c r="AVC81" s="1"/>
      <c r="AVD81" s="1"/>
      <c r="AVE81" s="1"/>
      <c r="AVF81" s="1"/>
      <c r="AVG81" s="2" t="s">
        <v>11</v>
      </c>
      <c r="AVH81" s="1" t="s">
        <v>126</v>
      </c>
      <c r="AVI81" s="1">
        <v>187</v>
      </c>
      <c r="AVJ81" s="2" t="s">
        <v>230</v>
      </c>
      <c r="AVK81" s="1"/>
      <c r="AVL81" s="1"/>
      <c r="AVM81" s="1"/>
      <c r="AVN81" s="1"/>
      <c r="AVO81" s="1"/>
      <c r="AVP81" s="1"/>
      <c r="AVQ81" s="1"/>
      <c r="AVR81" s="2" t="s">
        <v>11</v>
      </c>
      <c r="AVS81" s="1" t="s">
        <v>127</v>
      </c>
      <c r="AVT81" s="1">
        <v>190</v>
      </c>
      <c r="AVU81" s="2" t="s">
        <v>230</v>
      </c>
      <c r="AVV81" s="1"/>
      <c r="AVW81" s="1"/>
      <c r="AVX81" s="1"/>
      <c r="AVY81" s="1"/>
      <c r="AVZ81" s="1"/>
      <c r="AWA81" s="1"/>
      <c r="AWB81" s="1"/>
      <c r="AWC81" s="2" t="s">
        <v>11</v>
      </c>
      <c r="AWD81" s="1" t="s">
        <v>128</v>
      </c>
      <c r="AWE81" s="1">
        <v>191</v>
      </c>
      <c r="AWF81" s="2" t="s">
        <v>230</v>
      </c>
      <c r="AWG81" s="1"/>
      <c r="AWH81" s="1"/>
      <c r="AWI81" s="1"/>
      <c r="AWJ81" s="1"/>
      <c r="AWK81" s="1"/>
      <c r="AWL81" s="1"/>
      <c r="AWM81" s="1"/>
      <c r="AWN81" s="2" t="s">
        <v>11</v>
      </c>
      <c r="AWO81" s="1" t="s">
        <v>129</v>
      </c>
      <c r="AWP81" s="1">
        <v>192</v>
      </c>
      <c r="AWQ81" s="2" t="s">
        <v>230</v>
      </c>
      <c r="AWR81" s="1"/>
      <c r="AWS81" s="1"/>
      <c r="AWT81" s="1"/>
      <c r="AWU81" s="1"/>
      <c r="AWV81" s="1"/>
      <c r="AWW81" s="1"/>
      <c r="AWX81" s="1"/>
      <c r="AWY81" s="2" t="s">
        <v>11</v>
      </c>
      <c r="AWZ81" s="1" t="s">
        <v>130</v>
      </c>
      <c r="AXA81" s="1">
        <v>193</v>
      </c>
      <c r="AXB81" s="2" t="s">
        <v>230</v>
      </c>
      <c r="AXC81" s="1"/>
      <c r="AXD81" s="1"/>
      <c r="AXE81" s="1"/>
      <c r="AXF81" s="1"/>
      <c r="AXG81" s="1"/>
      <c r="AXH81" s="1"/>
      <c r="AXI81" s="1"/>
      <c r="AXJ81" s="2" t="s">
        <v>11</v>
      </c>
      <c r="AXK81" s="1" t="s">
        <v>131</v>
      </c>
      <c r="AXL81" s="1">
        <v>197</v>
      </c>
      <c r="AXM81" s="2" t="s">
        <v>230</v>
      </c>
      <c r="AXN81" s="1"/>
      <c r="AXO81" s="1"/>
      <c r="AXP81" s="1"/>
      <c r="AXQ81" s="1"/>
      <c r="AXR81" s="1"/>
      <c r="AXS81" s="1"/>
      <c r="AXT81" s="1"/>
      <c r="AXU81" s="2" t="s">
        <v>11</v>
      </c>
      <c r="AXV81" s="1" t="s">
        <v>132</v>
      </c>
      <c r="AXW81" s="1">
        <v>198</v>
      </c>
      <c r="AXX81" s="2" t="s">
        <v>230</v>
      </c>
      <c r="AXY81" s="1"/>
      <c r="AXZ81" s="1"/>
      <c r="AYA81" s="1"/>
      <c r="AYB81" s="1"/>
      <c r="AYC81" s="1"/>
      <c r="AYD81" s="1"/>
      <c r="AYE81" s="1"/>
      <c r="AYF81" s="2" t="s">
        <v>11</v>
      </c>
      <c r="AYG81" s="1" t="s">
        <v>133</v>
      </c>
      <c r="AYH81" s="1">
        <v>201</v>
      </c>
      <c r="AYI81" s="2" t="s">
        <v>230</v>
      </c>
      <c r="AYJ81" s="1"/>
      <c r="AYK81" s="1"/>
      <c r="AYL81" s="1"/>
      <c r="AYM81" s="1"/>
      <c r="AYN81" s="1"/>
      <c r="AYO81" s="1"/>
      <c r="AYP81" s="1"/>
      <c r="AYQ81" s="2" t="s">
        <v>11</v>
      </c>
      <c r="AYR81" s="1" t="s">
        <v>134</v>
      </c>
      <c r="AYS81" s="1">
        <v>204</v>
      </c>
      <c r="AYT81" s="2" t="s">
        <v>230</v>
      </c>
      <c r="AYU81" s="1"/>
      <c r="AYV81" s="1"/>
      <c r="AYW81" s="1"/>
      <c r="AYX81" s="1"/>
      <c r="AYY81" s="1"/>
      <c r="AYZ81" s="1"/>
      <c r="AZA81" s="1"/>
      <c r="AZB81" s="2" t="s">
        <v>11</v>
      </c>
      <c r="AZC81" s="1" t="s">
        <v>135</v>
      </c>
      <c r="AZD81" s="1">
        <v>205</v>
      </c>
      <c r="AZE81" s="2" t="s">
        <v>230</v>
      </c>
      <c r="AZF81" s="1"/>
      <c r="AZG81" s="1"/>
      <c r="AZH81" s="1"/>
      <c r="AZI81" s="1"/>
      <c r="AZJ81" s="1"/>
      <c r="AZK81" s="1"/>
      <c r="AZL81" s="1"/>
      <c r="AZM81" s="2" t="s">
        <v>11</v>
      </c>
      <c r="AZN81" s="1" t="s">
        <v>136</v>
      </c>
      <c r="AZO81" s="1">
        <v>208</v>
      </c>
      <c r="AZP81" s="2" t="s">
        <v>230</v>
      </c>
      <c r="AZQ81" s="1"/>
      <c r="AZR81" s="1"/>
      <c r="AZS81" s="1"/>
      <c r="AZT81" s="1"/>
      <c r="AZU81" s="1"/>
      <c r="AZV81" s="1"/>
      <c r="AZW81" s="1"/>
      <c r="AZX81" s="2" t="s">
        <v>11</v>
      </c>
      <c r="AZY81" s="1" t="s">
        <v>137</v>
      </c>
      <c r="AZZ81" s="1">
        <v>211</v>
      </c>
      <c r="BAA81" s="2" t="s">
        <v>230</v>
      </c>
      <c r="BAB81" s="1"/>
      <c r="BAC81" s="1"/>
      <c r="BAD81" s="1"/>
      <c r="BAE81" s="1"/>
      <c r="BAF81" s="1"/>
      <c r="BAG81" s="1"/>
      <c r="BAH81" s="1"/>
      <c r="BAI81" s="2" t="s">
        <v>11</v>
      </c>
      <c r="BAJ81" s="1" t="s">
        <v>138</v>
      </c>
      <c r="BAK81" s="1">
        <v>212</v>
      </c>
      <c r="BAL81" s="2" t="s">
        <v>230</v>
      </c>
      <c r="BAM81" s="1"/>
      <c r="BAN81" s="1"/>
      <c r="BAO81" s="1"/>
      <c r="BAP81" s="1"/>
      <c r="BAQ81" s="1"/>
      <c r="BAR81" s="1"/>
      <c r="BAS81" s="1"/>
      <c r="BAT81" s="2" t="s">
        <v>11</v>
      </c>
      <c r="BAU81" s="1" t="s">
        <v>139</v>
      </c>
      <c r="BAV81" s="1">
        <v>213</v>
      </c>
      <c r="BAW81" s="2" t="s">
        <v>230</v>
      </c>
      <c r="BAX81" s="1"/>
      <c r="BAY81" s="1"/>
      <c r="BAZ81" s="1"/>
      <c r="BBA81" s="1"/>
      <c r="BBB81" s="1"/>
      <c r="BBC81" s="1"/>
      <c r="BBD81" s="1"/>
      <c r="BBE81" s="2" t="s">
        <v>11</v>
      </c>
      <c r="BBF81" s="1" t="s">
        <v>140</v>
      </c>
      <c r="BBG81" s="1">
        <v>214</v>
      </c>
      <c r="BBH81" s="2" t="s">
        <v>230</v>
      </c>
      <c r="BBI81" s="1"/>
      <c r="BBJ81" s="1"/>
      <c r="BBK81" s="1"/>
      <c r="BBL81" s="1"/>
      <c r="BBM81" s="1"/>
      <c r="BBN81" s="1"/>
      <c r="BBO81" s="1"/>
      <c r="BBP81" s="2" t="s">
        <v>11</v>
      </c>
      <c r="BBQ81" s="1" t="s">
        <v>141</v>
      </c>
      <c r="BBR81" s="1">
        <v>215</v>
      </c>
      <c r="BBS81" s="2" t="s">
        <v>230</v>
      </c>
      <c r="BBT81" s="1"/>
      <c r="BBU81" s="1"/>
      <c r="BBV81" s="1"/>
      <c r="BBW81" s="1"/>
      <c r="BBX81" s="1"/>
      <c r="BBY81" s="1"/>
      <c r="BBZ81" s="1"/>
      <c r="BCA81" s="2" t="s">
        <v>11</v>
      </c>
      <c r="BCB81" s="1" t="s">
        <v>142</v>
      </c>
      <c r="BCC81" s="1">
        <v>225</v>
      </c>
      <c r="BCD81" s="2" t="s">
        <v>230</v>
      </c>
      <c r="BCE81" s="1"/>
      <c r="BCF81" s="1"/>
      <c r="BCG81" s="1"/>
      <c r="BCH81" s="1"/>
      <c r="BCI81" s="1"/>
      <c r="BCJ81" s="1"/>
      <c r="BCK81" s="1"/>
      <c r="BCL81" s="2" t="s">
        <v>11</v>
      </c>
      <c r="BCM81" s="1" t="s">
        <v>143</v>
      </c>
      <c r="BCN81" s="1">
        <v>226</v>
      </c>
      <c r="BCO81" s="2" t="s">
        <v>230</v>
      </c>
      <c r="BCP81" s="1"/>
      <c r="BCQ81" s="1"/>
      <c r="BCR81" s="1"/>
      <c r="BCS81" s="1"/>
      <c r="BCT81" s="1"/>
      <c r="BCU81" s="1"/>
      <c r="BCV81" s="1"/>
      <c r="BCW81" s="2" t="s">
        <v>11</v>
      </c>
      <c r="BCX81" s="1" t="s">
        <v>144</v>
      </c>
      <c r="BCY81" s="1">
        <v>232</v>
      </c>
      <c r="BCZ81" s="2" t="s">
        <v>230</v>
      </c>
      <c r="BDA81" s="1"/>
      <c r="BDB81" s="1"/>
      <c r="BDC81" s="1"/>
      <c r="BDD81" s="1"/>
      <c r="BDE81" s="1"/>
      <c r="BDF81" s="1"/>
      <c r="BDG81" s="1"/>
      <c r="BDH81" s="2" t="s">
        <v>11</v>
      </c>
      <c r="BDI81" s="1" t="s">
        <v>145</v>
      </c>
      <c r="BDJ81" s="1">
        <v>233</v>
      </c>
      <c r="BDK81" s="2" t="s">
        <v>230</v>
      </c>
      <c r="BDL81" s="1"/>
      <c r="BDM81" s="1"/>
      <c r="BDN81" s="1"/>
      <c r="BDO81" s="1"/>
      <c r="BDP81" s="1"/>
      <c r="BDQ81" s="1"/>
      <c r="BDR81" s="1"/>
      <c r="BDS81" s="2" t="s">
        <v>11</v>
      </c>
      <c r="BDT81" s="1" t="s">
        <v>146</v>
      </c>
      <c r="BDU81" s="1">
        <v>234</v>
      </c>
      <c r="BDV81" s="2" t="s">
        <v>230</v>
      </c>
      <c r="BDW81" s="1"/>
      <c r="BDX81" s="1"/>
      <c r="BDY81" s="1"/>
      <c r="BDZ81" s="1"/>
      <c r="BEA81" s="1"/>
      <c r="BEB81" s="1"/>
      <c r="BEC81" s="1"/>
      <c r="BED81" s="2" t="s">
        <v>11</v>
      </c>
      <c r="BEE81" s="1" t="s">
        <v>147</v>
      </c>
      <c r="BEF81" s="1">
        <v>236</v>
      </c>
      <c r="BEG81" s="2" t="s">
        <v>230</v>
      </c>
      <c r="BEH81" s="1"/>
      <c r="BEI81" s="1"/>
      <c r="BEJ81" s="1"/>
      <c r="BEK81" s="1"/>
      <c r="BEL81" s="1"/>
      <c r="BEM81" s="1"/>
      <c r="BEN81" s="1"/>
      <c r="BEO81" s="2" t="s">
        <v>11</v>
      </c>
      <c r="BEP81" s="4" t="s">
        <v>148</v>
      </c>
      <c r="BEQ81" s="4">
        <v>239</v>
      </c>
      <c r="BER81" s="2" t="s">
        <v>230</v>
      </c>
      <c r="BES81" s="1"/>
      <c r="BET81" s="1"/>
      <c r="BEU81" s="1"/>
      <c r="BEV81" s="1"/>
      <c r="BEW81" s="1"/>
      <c r="BEX81" s="1"/>
      <c r="BEY81" s="1"/>
      <c r="BEZ81" s="2" t="s">
        <v>11</v>
      </c>
      <c r="BFA81" s="4" t="s">
        <v>149</v>
      </c>
      <c r="BFB81" s="4">
        <v>240</v>
      </c>
      <c r="BFC81" s="2" t="s">
        <v>230</v>
      </c>
      <c r="BFD81" s="1"/>
      <c r="BFE81" s="1"/>
      <c r="BFF81" s="1"/>
      <c r="BFG81" s="1"/>
      <c r="BFH81" s="1"/>
      <c r="BFI81" s="1"/>
      <c r="BFJ81" s="1"/>
      <c r="BFK81" s="2" t="s">
        <v>11</v>
      </c>
      <c r="BFL81" s="4" t="s">
        <v>150</v>
      </c>
      <c r="BFM81" s="4">
        <v>241</v>
      </c>
      <c r="BFN81" s="2" t="s">
        <v>230</v>
      </c>
      <c r="BFO81" s="1"/>
      <c r="BFP81" s="1"/>
      <c r="BFQ81" s="1"/>
      <c r="BFR81" s="1"/>
      <c r="BFS81" s="1"/>
      <c r="BFT81" s="1"/>
      <c r="BFU81" s="1"/>
      <c r="BFV81" s="2" t="s">
        <v>11</v>
      </c>
      <c r="BFW81" s="4" t="s">
        <v>151</v>
      </c>
      <c r="BFX81" s="4">
        <v>243</v>
      </c>
      <c r="BFY81" s="2" t="s">
        <v>230</v>
      </c>
      <c r="BFZ81" s="1"/>
      <c r="BGA81" s="1"/>
      <c r="BGB81" s="1"/>
      <c r="BGC81" s="1"/>
      <c r="BGD81" s="1"/>
      <c r="BGE81" s="1"/>
      <c r="BGF81" s="1"/>
      <c r="BGG81" s="2" t="s">
        <v>11</v>
      </c>
      <c r="BGH81" s="4" t="s">
        <v>152</v>
      </c>
      <c r="BGI81" s="4">
        <v>246</v>
      </c>
      <c r="BGJ81" s="2" t="s">
        <v>230</v>
      </c>
      <c r="BGK81" s="1"/>
      <c r="BGL81" s="1"/>
      <c r="BGM81" s="1"/>
      <c r="BGN81" s="1"/>
      <c r="BGO81" s="1"/>
      <c r="BGP81" s="1"/>
      <c r="BGQ81" s="1"/>
      <c r="BGR81" s="2" t="s">
        <v>11</v>
      </c>
      <c r="BGS81" s="4" t="s">
        <v>153</v>
      </c>
      <c r="BGT81" s="4">
        <v>249</v>
      </c>
      <c r="BGU81" s="2" t="s">
        <v>230</v>
      </c>
      <c r="BGV81" s="1"/>
      <c r="BGW81" s="1"/>
      <c r="BGX81" s="1"/>
      <c r="BGY81" s="1"/>
      <c r="BGZ81" s="1"/>
      <c r="BHA81" s="1"/>
      <c r="BHB81" s="1"/>
      <c r="BHC81" s="2" t="s">
        <v>11</v>
      </c>
      <c r="BHD81" s="4" t="s">
        <v>154</v>
      </c>
      <c r="BHE81" s="4">
        <v>253</v>
      </c>
      <c r="BHF81" s="2" t="s">
        <v>230</v>
      </c>
      <c r="BHG81" s="1"/>
      <c r="BHH81" s="1"/>
      <c r="BHI81" s="1"/>
      <c r="BHJ81" s="1"/>
      <c r="BHK81" s="1"/>
      <c r="BHL81" s="1"/>
      <c r="BHM81" s="1"/>
      <c r="BHN81" s="2" t="s">
        <v>11</v>
      </c>
      <c r="BHO81" s="4" t="s">
        <v>155</v>
      </c>
      <c r="BHP81" s="4">
        <v>254</v>
      </c>
      <c r="BHQ81" s="2" t="s">
        <v>230</v>
      </c>
      <c r="BHR81" s="1"/>
      <c r="BHS81" s="1"/>
      <c r="BHT81" s="1"/>
      <c r="BHU81" s="1"/>
      <c r="BHV81" s="1"/>
      <c r="BHW81" s="1"/>
      <c r="BHX81" s="1"/>
      <c r="BHY81" s="2" t="s">
        <v>11</v>
      </c>
      <c r="BHZ81" s="4" t="s">
        <v>156</v>
      </c>
      <c r="BIA81" s="4">
        <v>260</v>
      </c>
      <c r="BIB81" s="2" t="s">
        <v>230</v>
      </c>
      <c r="BIC81" s="1"/>
      <c r="BID81" s="1"/>
      <c r="BIE81" s="1"/>
      <c r="BIF81" s="1"/>
      <c r="BIG81" s="1"/>
      <c r="BIH81" s="1"/>
      <c r="BII81" s="1"/>
      <c r="BIJ81" s="2" t="s">
        <v>11</v>
      </c>
      <c r="BIK81" s="4" t="s">
        <v>157</v>
      </c>
      <c r="BIL81" s="4">
        <v>267</v>
      </c>
      <c r="BIM81" s="2" t="s">
        <v>230</v>
      </c>
      <c r="BIN81" s="1"/>
      <c r="BIO81" s="1"/>
      <c r="BIP81" s="1"/>
      <c r="BIQ81" s="1"/>
      <c r="BIR81" s="1"/>
      <c r="BIS81" s="1"/>
      <c r="BIT81" s="1"/>
      <c r="BIU81" s="2" t="s">
        <v>11</v>
      </c>
      <c r="BIV81" s="4" t="s">
        <v>158</v>
      </c>
      <c r="BIW81" s="4">
        <v>268</v>
      </c>
      <c r="BIX81" s="2" t="s">
        <v>230</v>
      </c>
      <c r="BIY81" s="1"/>
      <c r="BIZ81" s="1"/>
      <c r="BJA81" s="1"/>
      <c r="BJB81" s="1"/>
      <c r="BJC81" s="1"/>
      <c r="BJD81" s="1"/>
      <c r="BJE81" s="1"/>
      <c r="BJF81" s="2" t="s">
        <v>11</v>
      </c>
      <c r="BJG81" s="4" t="s">
        <v>159</v>
      </c>
      <c r="BJH81" s="4">
        <v>274</v>
      </c>
      <c r="BJI81" s="2" t="s">
        <v>230</v>
      </c>
      <c r="BJJ81" s="1"/>
      <c r="BJK81" s="1"/>
      <c r="BJL81" s="1"/>
      <c r="BJM81" s="1"/>
      <c r="BJN81" s="1"/>
      <c r="BJO81" s="1"/>
      <c r="BJP81" s="1"/>
      <c r="BJQ81" s="2" t="s">
        <v>11</v>
      </c>
      <c r="BJR81" s="4" t="s">
        <v>160</v>
      </c>
      <c r="BJS81" s="4">
        <v>281</v>
      </c>
      <c r="BJT81" s="2" t="s">
        <v>230</v>
      </c>
      <c r="BJU81" s="1"/>
      <c r="BJV81" s="1"/>
      <c r="BJW81" s="1"/>
      <c r="BJX81" s="1"/>
      <c r="BJY81" s="1"/>
      <c r="BJZ81" s="1"/>
      <c r="BKA81" s="1"/>
      <c r="BKB81" s="2" t="s">
        <v>11</v>
      </c>
      <c r="BKC81" s="4" t="s">
        <v>161</v>
      </c>
      <c r="BKD81" s="4">
        <v>282</v>
      </c>
      <c r="BKE81" s="2" t="s">
        <v>230</v>
      </c>
      <c r="BKF81" s="1"/>
      <c r="BKG81" s="1"/>
      <c r="BKH81" s="1"/>
      <c r="BKI81" s="1"/>
      <c r="BKJ81" s="1"/>
      <c r="BKK81" s="1"/>
      <c r="BKL81" s="1"/>
      <c r="BKM81" s="2" t="s">
        <v>11</v>
      </c>
      <c r="BKN81" s="4" t="s">
        <v>162</v>
      </c>
      <c r="BKO81" s="4">
        <v>289</v>
      </c>
      <c r="BKP81" s="2" t="s">
        <v>230</v>
      </c>
      <c r="BKQ81" s="1"/>
      <c r="BKR81" s="1"/>
      <c r="BKS81" s="1"/>
      <c r="BKT81" s="1"/>
      <c r="BKU81" s="1"/>
      <c r="BKV81" s="1"/>
      <c r="BKW81" s="1"/>
      <c r="BKX81" s="2" t="s">
        <v>11</v>
      </c>
      <c r="BKY81" s="4" t="s">
        <v>163</v>
      </c>
      <c r="BKZ81" s="4">
        <v>296</v>
      </c>
      <c r="BLA81" s="2" t="s">
        <v>230</v>
      </c>
      <c r="BLB81" s="1"/>
      <c r="BLC81" s="1"/>
      <c r="BLD81" s="1"/>
      <c r="BLE81" s="1"/>
      <c r="BLF81" s="1"/>
      <c r="BLG81" s="1"/>
      <c r="BLH81" s="1"/>
      <c r="BLI81" s="2" t="s">
        <v>11</v>
      </c>
      <c r="BLJ81" s="4" t="s">
        <v>164</v>
      </c>
      <c r="BLK81" s="4">
        <v>303</v>
      </c>
      <c r="BLL81" s="2" t="s">
        <v>230</v>
      </c>
      <c r="BLM81" s="1"/>
      <c r="BLN81" s="1"/>
      <c r="BLO81" s="1"/>
      <c r="BLP81" s="1"/>
      <c r="BLQ81" s="1"/>
      <c r="BLR81" s="1"/>
      <c r="BLS81" s="1"/>
      <c r="BLT81" s="2" t="s">
        <v>11</v>
      </c>
      <c r="BLU81" s="4" t="s">
        <v>165</v>
      </c>
      <c r="BLV81" s="4">
        <v>310</v>
      </c>
      <c r="BLW81" s="2" t="s">
        <v>230</v>
      </c>
      <c r="BLX81" s="1"/>
      <c r="BLY81" s="1"/>
      <c r="BLZ81" s="1"/>
      <c r="BMA81" s="1"/>
      <c r="BMB81" s="1"/>
      <c r="BMC81" s="1"/>
      <c r="BMD81" s="1"/>
      <c r="BME81" s="2" t="s">
        <v>11</v>
      </c>
      <c r="BMF81" s="4" t="s">
        <v>166</v>
      </c>
      <c r="BMG81" s="4">
        <v>311</v>
      </c>
      <c r="BMH81" s="2" t="s">
        <v>230</v>
      </c>
      <c r="BMI81" s="1"/>
      <c r="BMJ81" s="1"/>
      <c r="BMK81" s="1"/>
      <c r="BML81" s="1"/>
      <c r="BMM81" s="1"/>
      <c r="BMN81" s="1"/>
      <c r="BMO81" s="1"/>
      <c r="BMP81" s="2" t="s">
        <v>11</v>
      </c>
      <c r="BMQ81" s="4" t="s">
        <v>167</v>
      </c>
      <c r="BMR81" s="4">
        <v>317</v>
      </c>
      <c r="BMS81" s="2" t="s">
        <v>230</v>
      </c>
      <c r="BMT81" s="1"/>
      <c r="BMU81" s="1"/>
      <c r="BMV81" s="1"/>
      <c r="BMW81" s="1"/>
      <c r="BMX81" s="1"/>
      <c r="BMY81" s="1"/>
      <c r="BMZ81" s="1"/>
      <c r="BNA81" s="2" t="s">
        <v>11</v>
      </c>
      <c r="BNB81" s="4" t="s">
        <v>168</v>
      </c>
      <c r="BNC81" s="4">
        <v>324</v>
      </c>
      <c r="BND81" s="2" t="s">
        <v>230</v>
      </c>
      <c r="BNE81" s="1"/>
      <c r="BNF81" s="1"/>
      <c r="BNG81" s="1"/>
      <c r="BNH81" s="1"/>
      <c r="BNI81" s="1"/>
      <c r="BNJ81" s="1"/>
      <c r="BNK81" s="1"/>
      <c r="BNL81" s="2" t="s">
        <v>11</v>
      </c>
      <c r="BNM81" s="4" t="s">
        <v>169</v>
      </c>
      <c r="BNN81" s="4">
        <v>325</v>
      </c>
      <c r="BNO81" s="2" t="s">
        <v>230</v>
      </c>
      <c r="BNP81" s="1"/>
      <c r="BNQ81" s="1"/>
      <c r="BNR81" s="1"/>
      <c r="BNS81" s="1"/>
      <c r="BNT81" s="1"/>
      <c r="BNU81" s="1"/>
      <c r="BNV81" s="1"/>
      <c r="BNW81" s="2" t="s">
        <v>11</v>
      </c>
      <c r="BNX81" s="4" t="s">
        <v>170</v>
      </c>
      <c r="BNY81" s="4">
        <v>338</v>
      </c>
      <c r="BNZ81" s="2" t="s">
        <v>230</v>
      </c>
      <c r="BOA81" s="1"/>
      <c r="BOB81" s="1"/>
      <c r="BOC81" s="1"/>
      <c r="BOD81" s="1"/>
      <c r="BOE81" s="1"/>
      <c r="BOF81" s="1"/>
      <c r="BOG81" s="1"/>
      <c r="BOH81" s="2" t="s">
        <v>11</v>
      </c>
      <c r="BOI81" s="4" t="s">
        <v>171</v>
      </c>
      <c r="BOJ81" s="4">
        <v>339</v>
      </c>
      <c r="BOK81" s="2" t="s">
        <v>230</v>
      </c>
      <c r="BOL81" s="1"/>
      <c r="BOM81" s="1"/>
      <c r="BON81" s="1"/>
      <c r="BOO81" s="1"/>
      <c r="BOP81" s="1"/>
      <c r="BOQ81" s="1"/>
      <c r="BOR81" s="1"/>
      <c r="BOS81" s="2" t="s">
        <v>11</v>
      </c>
      <c r="BOT81" s="4" t="s">
        <v>172</v>
      </c>
      <c r="BOU81" s="4">
        <v>345</v>
      </c>
      <c r="BOV81" s="2" t="s">
        <v>230</v>
      </c>
      <c r="BOW81" s="1"/>
      <c r="BOX81" s="1"/>
      <c r="BOY81" s="1"/>
      <c r="BOZ81" s="1"/>
      <c r="BPA81" s="1"/>
      <c r="BPB81" s="1"/>
      <c r="BPC81" s="1"/>
      <c r="BPD81" s="2" t="s">
        <v>11</v>
      </c>
      <c r="BPE81" s="4" t="s">
        <v>173</v>
      </c>
      <c r="BPF81" s="4">
        <v>352</v>
      </c>
      <c r="BPG81" s="2" t="s">
        <v>230</v>
      </c>
      <c r="BPH81" s="1"/>
      <c r="BPI81" s="1"/>
      <c r="BPJ81" s="1"/>
      <c r="BPK81" s="1"/>
      <c r="BPL81" s="1"/>
      <c r="BPM81" s="1"/>
      <c r="BPN81" s="1"/>
      <c r="BPO81" s="2" t="s">
        <v>11</v>
      </c>
      <c r="BPP81" s="4" t="s">
        <v>174</v>
      </c>
      <c r="BPQ81" s="4">
        <v>353</v>
      </c>
      <c r="BPR81" s="2" t="s">
        <v>230</v>
      </c>
      <c r="BPS81" s="1"/>
      <c r="BPT81" s="1"/>
      <c r="BPU81" s="1"/>
      <c r="BPV81" s="1"/>
      <c r="BPW81" s="1"/>
      <c r="BPX81" s="1"/>
      <c r="BPY81" s="1"/>
      <c r="BPZ81" s="2" t="s">
        <v>11</v>
      </c>
      <c r="BQA81" s="4" t="s">
        <v>175</v>
      </c>
      <c r="BQB81" s="4">
        <v>358</v>
      </c>
      <c r="BQC81" s="2" t="s">
        <v>230</v>
      </c>
      <c r="BQD81" s="1"/>
      <c r="BQE81" s="1"/>
      <c r="BQF81" s="1"/>
      <c r="BQG81" s="1"/>
      <c r="BQH81" s="1"/>
      <c r="BQI81" s="1"/>
      <c r="BQJ81" s="1"/>
      <c r="BQK81" s="2" t="s">
        <v>11</v>
      </c>
      <c r="BQL81" s="4" t="s">
        <v>176</v>
      </c>
      <c r="BQM81" s="4">
        <v>366</v>
      </c>
      <c r="BQN81" s="2" t="s">
        <v>230</v>
      </c>
      <c r="BQO81" s="1"/>
      <c r="BQP81" s="1"/>
      <c r="BQQ81" s="1"/>
      <c r="BQR81" s="1"/>
      <c r="BQS81" s="1"/>
      <c r="BQT81" s="1"/>
      <c r="BQU81" s="1"/>
      <c r="BQV81" s="2" t="s">
        <v>11</v>
      </c>
      <c r="BQW81" s="4" t="s">
        <v>177</v>
      </c>
      <c r="BQX81" s="4">
        <v>367</v>
      </c>
      <c r="BQY81" s="2" t="s">
        <v>230</v>
      </c>
      <c r="BQZ81" s="1"/>
      <c r="BRA81" s="1"/>
      <c r="BRB81" s="1"/>
      <c r="BRC81" s="1"/>
      <c r="BRD81" s="1"/>
      <c r="BRE81" s="1"/>
      <c r="BRF81" s="1"/>
      <c r="BRG81" s="2" t="s">
        <v>11</v>
      </c>
      <c r="BRH81" s="4" t="s">
        <v>178</v>
      </c>
      <c r="BRI81" s="4">
        <v>373</v>
      </c>
      <c r="BRJ81" s="2" t="s">
        <v>230</v>
      </c>
      <c r="BRK81" s="1"/>
      <c r="BRL81" s="1"/>
      <c r="BRM81" s="1"/>
      <c r="BRN81" s="1"/>
      <c r="BRO81" s="1"/>
      <c r="BRP81" s="1"/>
      <c r="BRQ81" s="1"/>
      <c r="BRR81" s="2" t="s">
        <v>11</v>
      </c>
      <c r="BRS81" s="1" t="s">
        <v>179</v>
      </c>
      <c r="BRT81" s="1">
        <v>380</v>
      </c>
      <c r="BRU81" s="2" t="s">
        <v>230</v>
      </c>
      <c r="BRV81" s="1"/>
      <c r="BRW81" s="1"/>
      <c r="BRX81" s="1"/>
      <c r="BRY81" s="1"/>
      <c r="BRZ81" s="1"/>
      <c r="BSA81" s="1"/>
      <c r="BSB81" s="1"/>
      <c r="BSC81" s="2" t="s">
        <v>11</v>
      </c>
      <c r="BSD81" s="1" t="s">
        <v>180</v>
      </c>
      <c r="BSE81" s="1">
        <v>394</v>
      </c>
      <c r="BSF81" s="2" t="s">
        <v>230</v>
      </c>
      <c r="BSG81" s="1"/>
      <c r="BSH81" s="1"/>
      <c r="BSI81" s="1"/>
      <c r="BSJ81" s="1"/>
      <c r="BSK81" s="1"/>
      <c r="BSL81" s="1"/>
      <c r="BSM81" s="1"/>
      <c r="BSN81" s="1" t="s">
        <v>11</v>
      </c>
      <c r="BSO81" s="1" t="s">
        <v>181</v>
      </c>
      <c r="BSP81" s="1">
        <v>395</v>
      </c>
      <c r="BSQ81" s="2" t="s">
        <v>230</v>
      </c>
      <c r="BSR81" s="1"/>
      <c r="BSS81" s="1"/>
      <c r="BST81" s="1"/>
      <c r="BSU81" s="1"/>
      <c r="BSV81" s="1"/>
      <c r="BSW81" s="1"/>
      <c r="BSX81" s="1"/>
      <c r="BSY81" s="1" t="s">
        <v>11</v>
      </c>
      <c r="BSZ81" s="1" t="s">
        <v>182</v>
      </c>
      <c r="BTA81" s="1">
        <v>401</v>
      </c>
      <c r="BTB81" s="1" t="s">
        <v>230</v>
      </c>
      <c r="BTC81" s="1"/>
      <c r="BTD81" s="1"/>
      <c r="BTE81" s="1"/>
      <c r="BTF81" s="1"/>
      <c r="BTG81" s="1"/>
      <c r="BTH81" s="1"/>
      <c r="BTI81" s="1"/>
      <c r="BTJ81" s="1" t="s">
        <v>11</v>
      </c>
      <c r="BTK81" s="1" t="s">
        <v>183</v>
      </c>
      <c r="BTL81" s="1">
        <v>408</v>
      </c>
      <c r="BTM81" s="1" t="s">
        <v>230</v>
      </c>
      <c r="BTN81" s="1"/>
      <c r="BTO81" s="1"/>
      <c r="BTP81" s="5"/>
      <c r="BTQ81" s="1"/>
      <c r="BTR81" s="1"/>
      <c r="BTS81" s="1"/>
      <c r="BTT81" s="1"/>
      <c r="BTU81" s="1" t="s">
        <v>11</v>
      </c>
      <c r="BTV81" s="1" t="s">
        <v>184</v>
      </c>
      <c r="BTW81" s="1">
        <v>409</v>
      </c>
      <c r="BTX81" s="1" t="s">
        <v>230</v>
      </c>
      <c r="BTY81" s="1"/>
      <c r="BTZ81" s="1"/>
      <c r="BUA81" s="1"/>
      <c r="BUB81" s="1"/>
      <c r="BUC81" s="1"/>
      <c r="BUD81" s="1"/>
      <c r="BUE81" s="1"/>
      <c r="BUF81" s="1" t="s">
        <v>11</v>
      </c>
      <c r="BUG81" s="1" t="s">
        <v>185</v>
      </c>
      <c r="BUH81" s="1">
        <v>415</v>
      </c>
      <c r="BUI81" s="1" t="s">
        <v>230</v>
      </c>
      <c r="BUJ81" s="1"/>
      <c r="BUK81" s="1"/>
      <c r="BUL81" s="1"/>
      <c r="BUM81" s="1"/>
      <c r="BUN81" s="1"/>
      <c r="BUO81" s="1"/>
      <c r="BUP81" s="1"/>
      <c r="BUQ81" s="1" t="s">
        <v>11</v>
      </c>
      <c r="BUR81" s="1" t="s">
        <v>186</v>
      </c>
      <c r="BUS81" s="1">
        <v>422</v>
      </c>
      <c r="BUT81" s="1" t="s">
        <v>230</v>
      </c>
      <c r="BUU81" s="1"/>
      <c r="BUV81" s="1"/>
      <c r="BUW81" s="1"/>
      <c r="BUX81" s="1"/>
      <c r="BUY81" s="1"/>
      <c r="BUZ81" s="1"/>
      <c r="BVA81" s="1"/>
      <c r="BVB81" s="1" t="s">
        <v>11</v>
      </c>
      <c r="BVC81" s="1" t="s">
        <v>187</v>
      </c>
      <c r="BVD81" s="1">
        <v>423</v>
      </c>
      <c r="BVE81" s="1" t="s">
        <v>230</v>
      </c>
      <c r="BVF81" s="1"/>
      <c r="BVG81" s="1"/>
      <c r="BVH81" s="1"/>
      <c r="BVI81" s="1"/>
      <c r="BVJ81" s="1"/>
      <c r="BVK81" s="1"/>
      <c r="BVL81" s="1"/>
      <c r="BVM81" s="1" t="s">
        <v>11</v>
      </c>
      <c r="BVN81" s="1" t="s">
        <v>188</v>
      </c>
      <c r="BVO81" s="1">
        <v>436</v>
      </c>
      <c r="BVP81" s="1" t="s">
        <v>230</v>
      </c>
      <c r="BVQ81" s="1"/>
      <c r="BVR81" s="1"/>
      <c r="BVS81" s="1"/>
      <c r="BVT81" s="1"/>
      <c r="BVU81" s="1"/>
      <c r="BVV81" s="1"/>
      <c r="BVW81" s="1"/>
      <c r="BVX81" s="1" t="s">
        <v>11</v>
      </c>
      <c r="BVY81" s="1" t="s">
        <v>189</v>
      </c>
      <c r="BVZ81" s="1">
        <v>437</v>
      </c>
      <c r="BWA81" s="1" t="s">
        <v>230</v>
      </c>
      <c r="BWB81" s="1"/>
      <c r="BWC81" s="1"/>
      <c r="BWD81" s="1"/>
      <c r="BWE81" s="1"/>
      <c r="BWF81" s="1"/>
      <c r="BWG81" s="1"/>
      <c r="BWH81" s="1"/>
      <c r="BWI81" s="1" t="s">
        <v>11</v>
      </c>
      <c r="BWJ81" s="1" t="s">
        <v>190</v>
      </c>
      <c r="BWK81" s="1">
        <v>443</v>
      </c>
      <c r="BWL81" s="1" t="s">
        <v>230</v>
      </c>
      <c r="BWM81" s="1"/>
      <c r="BWN81" s="1"/>
      <c r="BWO81" s="1"/>
      <c r="BWP81" s="1"/>
      <c r="BWQ81" s="1"/>
      <c r="BWR81" s="1"/>
      <c r="BWS81" s="1"/>
      <c r="BWT81" s="1" t="s">
        <v>11</v>
      </c>
      <c r="BWU81" s="1" t="s">
        <v>191</v>
      </c>
      <c r="BWV81" s="1">
        <v>450</v>
      </c>
      <c r="BWW81" s="1" t="s">
        <v>230</v>
      </c>
      <c r="BWX81" s="1"/>
      <c r="BWY81" s="1"/>
      <c r="BWZ81" s="1"/>
      <c r="BXA81" s="1"/>
      <c r="BXB81" s="1"/>
      <c r="BXC81" s="1"/>
      <c r="BXD81" s="1"/>
      <c r="BXE81" s="1" t="s">
        <v>11</v>
      </c>
      <c r="BXF81" s="1" t="s">
        <v>192</v>
      </c>
      <c r="BXG81" s="1">
        <v>451</v>
      </c>
      <c r="BXH81" s="1" t="s">
        <v>230</v>
      </c>
      <c r="BXI81" s="1"/>
      <c r="BXJ81" s="1"/>
      <c r="BXK81" s="1"/>
      <c r="BXL81" s="1"/>
      <c r="BXM81" s="1"/>
      <c r="BXN81" s="1"/>
      <c r="BXO81" s="1"/>
      <c r="BXP81" s="1" t="s">
        <v>11</v>
      </c>
      <c r="BXQ81" s="1" t="s">
        <v>193</v>
      </c>
      <c r="BXR81" s="1">
        <v>464</v>
      </c>
      <c r="BXS81" s="1" t="s">
        <v>230</v>
      </c>
      <c r="BXT81" s="1"/>
      <c r="BXU81" s="1"/>
      <c r="BXV81" s="1"/>
      <c r="BXW81" s="1"/>
      <c r="BXX81" s="1"/>
      <c r="BXY81" s="1"/>
      <c r="BXZ81" s="1"/>
      <c r="BYA81" s="1" t="s">
        <v>11</v>
      </c>
      <c r="BYB81" s="1" t="s">
        <v>194</v>
      </c>
      <c r="BYC81" s="1">
        <v>465</v>
      </c>
      <c r="BYD81" s="1" t="s">
        <v>230</v>
      </c>
      <c r="BYE81" s="1"/>
      <c r="BYF81" s="1"/>
      <c r="BYG81" s="1"/>
      <c r="BYH81" s="1"/>
      <c r="BYI81" s="1"/>
      <c r="BYJ81" s="1"/>
      <c r="BYK81" s="1"/>
      <c r="BYL81" s="1" t="s">
        <v>11</v>
      </c>
      <c r="BYM81" s="1" t="s">
        <v>195</v>
      </c>
      <c r="BYN81" s="1">
        <v>479</v>
      </c>
      <c r="BYO81" s="1" t="s">
        <v>230</v>
      </c>
      <c r="BYP81" s="1"/>
      <c r="BYQ81" s="1"/>
      <c r="BYR81" s="1"/>
      <c r="BYS81" s="1"/>
      <c r="BYT81" s="1"/>
      <c r="BYU81" s="1"/>
      <c r="BYV81" s="1"/>
      <c r="BYW81" s="1" t="s">
        <v>11</v>
      </c>
      <c r="BYX81" s="1" t="s">
        <v>196</v>
      </c>
      <c r="BYY81" s="1">
        <v>480</v>
      </c>
      <c r="BYZ81" s="1" t="s">
        <v>230</v>
      </c>
      <c r="BZA81" s="1"/>
      <c r="BZB81" s="1"/>
      <c r="BZC81" s="1"/>
      <c r="BZD81" s="1"/>
      <c r="BZE81" s="1"/>
      <c r="BZF81" s="1"/>
      <c r="BZG81" s="1"/>
      <c r="BZH81" s="1" t="s">
        <v>11</v>
      </c>
      <c r="BZI81" s="1" t="s">
        <v>197</v>
      </c>
      <c r="BZJ81" s="1">
        <v>494</v>
      </c>
      <c r="BZK81" s="1" t="s">
        <v>230</v>
      </c>
      <c r="BZL81" s="1"/>
      <c r="BZM81" s="1"/>
      <c r="BZN81" s="1"/>
      <c r="BZO81" s="1"/>
      <c r="BZP81" s="1"/>
      <c r="BZQ81" s="1"/>
      <c r="BZR81" s="1"/>
      <c r="BZS81" s="1" t="s">
        <v>11</v>
      </c>
      <c r="BZT81" s="1" t="s">
        <v>198</v>
      </c>
      <c r="BZU81" s="1">
        <v>495</v>
      </c>
      <c r="BZV81" s="1" t="s">
        <v>230</v>
      </c>
      <c r="BZW81" s="1"/>
      <c r="BZX81" s="1"/>
      <c r="BZY81" s="1"/>
      <c r="BZZ81" s="1"/>
      <c r="CAA81" s="1"/>
      <c r="CAB81" s="1"/>
      <c r="CAC81" s="1"/>
      <c r="CAD81" s="1" t="s">
        <v>11</v>
      </c>
      <c r="CAE81" s="1" t="s">
        <v>199</v>
      </c>
      <c r="CAF81" s="1">
        <v>501</v>
      </c>
      <c r="CAG81" s="1" t="s">
        <v>230</v>
      </c>
      <c r="CAH81" s="1"/>
      <c r="CAI81" s="1"/>
      <c r="CAJ81" s="1"/>
      <c r="CAK81" s="1"/>
      <c r="CAL81" s="1"/>
      <c r="CAM81" s="1"/>
      <c r="CAN81" s="1"/>
      <c r="CAO81" s="1" t="s">
        <v>11</v>
      </c>
      <c r="CAP81" s="1" t="s">
        <v>200</v>
      </c>
      <c r="CAQ81" s="1">
        <v>508</v>
      </c>
      <c r="CAR81" s="1" t="s">
        <v>230</v>
      </c>
      <c r="CAS81" s="1"/>
      <c r="CAT81" s="1"/>
      <c r="CAU81" s="1"/>
      <c r="CAV81" s="1"/>
      <c r="CAW81" s="1"/>
      <c r="CAX81" s="1"/>
      <c r="CAY81" s="1"/>
      <c r="CAZ81" s="1" t="s">
        <v>11</v>
      </c>
      <c r="CBA81" s="1" t="s">
        <v>201</v>
      </c>
      <c r="CBB81" s="1">
        <v>509</v>
      </c>
      <c r="CBC81" s="1" t="s">
        <v>230</v>
      </c>
      <c r="CBD81" s="1"/>
      <c r="CBE81" s="1"/>
      <c r="CBF81" s="1"/>
      <c r="CBG81" s="1"/>
      <c r="CBH81" s="1"/>
      <c r="CBI81" s="1"/>
      <c r="CBJ81" s="1"/>
      <c r="CBK81" s="1" t="s">
        <v>11</v>
      </c>
      <c r="CBL81" s="1" t="s">
        <v>202</v>
      </c>
      <c r="CBM81" s="1">
        <v>515</v>
      </c>
      <c r="CBN81" s="1" t="s">
        <v>230</v>
      </c>
      <c r="CBO81" s="1"/>
      <c r="CBP81" s="1"/>
      <c r="CBQ81" s="1"/>
      <c r="CBR81" s="1"/>
      <c r="CBS81" s="1"/>
      <c r="CBT81" s="1"/>
      <c r="CBU81" s="1"/>
      <c r="CBV81" s="1" t="s">
        <v>11</v>
      </c>
      <c r="CBW81" s="1" t="s">
        <v>203</v>
      </c>
      <c r="CBX81" s="1">
        <v>522</v>
      </c>
      <c r="CBY81" s="1" t="s">
        <v>230</v>
      </c>
      <c r="CBZ81" s="1"/>
      <c r="CCA81" s="1"/>
      <c r="CCB81" s="1"/>
      <c r="CCC81" s="1"/>
      <c r="CCD81" s="1"/>
      <c r="CCE81" s="1"/>
      <c r="CCF81" s="1"/>
      <c r="CCG81" s="1" t="s">
        <v>11</v>
      </c>
      <c r="CCH81" s="1" t="s">
        <v>204</v>
      </c>
      <c r="CCI81" s="1">
        <v>523</v>
      </c>
      <c r="CCJ81" s="1" t="s">
        <v>230</v>
      </c>
      <c r="CCK81" s="1"/>
      <c r="CCL81" s="1"/>
      <c r="CCM81" s="1"/>
      <c r="CCN81" s="1"/>
      <c r="CCO81" s="1"/>
      <c r="CCP81" s="1"/>
      <c r="CCQ81" s="1"/>
      <c r="CCR81" s="1" t="s">
        <v>11</v>
      </c>
      <c r="CCS81" s="1" t="s">
        <v>205</v>
      </c>
      <c r="CCT81" s="1">
        <v>536</v>
      </c>
      <c r="CCU81" s="1" t="s">
        <v>230</v>
      </c>
      <c r="CCV81" s="1"/>
      <c r="CCW81" s="1"/>
      <c r="CCX81" s="1"/>
      <c r="CCY81" s="1"/>
      <c r="CCZ81" s="1"/>
      <c r="CDA81" s="1"/>
      <c r="CDB81" s="1"/>
      <c r="CDC81" s="1" t="s">
        <v>11</v>
      </c>
      <c r="CDD81" s="1" t="s">
        <v>206</v>
      </c>
      <c r="CDE81" s="1">
        <v>542</v>
      </c>
      <c r="CDF81" s="1" t="s">
        <v>230</v>
      </c>
      <c r="CDG81" s="1"/>
      <c r="CDH81" s="1"/>
      <c r="CDI81" s="1"/>
      <c r="CDJ81" s="1"/>
      <c r="CDK81" s="1"/>
      <c r="CDL81" s="1"/>
      <c r="CDM81" s="1"/>
      <c r="CDN81" s="1" t="s">
        <v>11</v>
      </c>
      <c r="CDO81" s="1" t="s">
        <v>207</v>
      </c>
      <c r="CDP81" s="1">
        <v>549</v>
      </c>
      <c r="CDQ81" s="1" t="s">
        <v>230</v>
      </c>
      <c r="CDR81" s="1"/>
      <c r="CDS81" s="1"/>
      <c r="CDT81" s="1"/>
      <c r="CDU81" s="1"/>
      <c r="CDV81" s="1"/>
      <c r="CDW81" s="1"/>
      <c r="CDX81" s="1"/>
      <c r="CDY81" s="1" t="s">
        <v>11</v>
      </c>
      <c r="CDZ81" s="1" t="s">
        <v>208</v>
      </c>
      <c r="CEA81" s="1">
        <v>550</v>
      </c>
      <c r="CEB81" s="1" t="s">
        <v>230</v>
      </c>
      <c r="CEC81" s="1"/>
      <c r="CED81" s="1"/>
      <c r="CEE81" s="1"/>
      <c r="CEF81" s="1"/>
      <c r="CEG81" s="1"/>
      <c r="CEH81" s="1"/>
      <c r="CEI81" s="1"/>
      <c r="CEJ81" s="1" t="s">
        <v>11</v>
      </c>
      <c r="CEK81" s="1" t="s">
        <v>209</v>
      </c>
      <c r="CEL81" s="1">
        <v>556</v>
      </c>
      <c r="CEM81" s="1" t="s">
        <v>230</v>
      </c>
      <c r="CEN81" s="1"/>
      <c r="CEO81" s="1"/>
      <c r="CEP81" s="1"/>
      <c r="CEQ81" s="1"/>
      <c r="CER81" s="1"/>
      <c r="CES81" s="1"/>
      <c r="CET81" s="1"/>
      <c r="CEU81" s="1" t="s">
        <v>11</v>
      </c>
      <c r="CEV81" s="1" t="s">
        <v>210</v>
      </c>
      <c r="CEW81" s="1">
        <v>563</v>
      </c>
      <c r="CEX81" s="1" t="s">
        <v>230</v>
      </c>
      <c r="CEY81" s="1"/>
      <c r="CEZ81" s="1"/>
      <c r="CFA81" s="1"/>
      <c r="CFB81" s="1"/>
      <c r="CFC81" s="1"/>
      <c r="CFD81" s="1"/>
      <c r="CFE81" s="1"/>
      <c r="CFF81" s="1" t="s">
        <v>11</v>
      </c>
      <c r="CFG81" s="1" t="s">
        <v>211</v>
      </c>
      <c r="CFH81" s="1">
        <v>564</v>
      </c>
      <c r="CFI81" s="1" t="s">
        <v>230</v>
      </c>
      <c r="CFJ81" s="1"/>
      <c r="CFK81" s="1"/>
      <c r="CFL81" s="1"/>
      <c r="CFM81" s="1"/>
      <c r="CFN81" s="1"/>
      <c r="CFO81" s="1"/>
      <c r="CFP81" s="1"/>
      <c r="CFQ81" s="1" t="s">
        <v>11</v>
      </c>
      <c r="CFR81" s="1" t="s">
        <v>212</v>
      </c>
      <c r="CFS81" s="1">
        <v>571</v>
      </c>
      <c r="CFT81" s="1" t="s">
        <v>230</v>
      </c>
      <c r="CFU81" s="1"/>
      <c r="CFV81" s="1"/>
      <c r="CFW81" s="1"/>
      <c r="CFX81" s="1"/>
      <c r="CFY81" s="1"/>
      <c r="CFZ81" s="1"/>
      <c r="CGA81" s="1"/>
      <c r="CGB81" s="1" t="s">
        <v>11</v>
      </c>
      <c r="CGC81" s="1" t="s">
        <v>213</v>
      </c>
      <c r="CGD81" s="1">
        <v>577</v>
      </c>
      <c r="CGE81" s="1" t="s">
        <v>230</v>
      </c>
      <c r="CGF81" s="1"/>
      <c r="CGG81" s="1"/>
      <c r="CGH81" s="1"/>
      <c r="CGI81" s="1"/>
      <c r="CGJ81" s="1"/>
      <c r="CGK81" s="1"/>
      <c r="CGL81" s="1"/>
      <c r="CGM81" s="1" t="s">
        <v>11</v>
      </c>
      <c r="CGN81" s="1" t="s">
        <v>214</v>
      </c>
      <c r="CGO81" s="1">
        <v>578</v>
      </c>
      <c r="CGP81" s="1" t="s">
        <v>230</v>
      </c>
      <c r="CGQ81" s="1"/>
      <c r="CGR81" s="1"/>
      <c r="CGS81" s="1"/>
      <c r="CGT81" s="1"/>
      <c r="CGU81" s="1"/>
      <c r="CGV81" s="1"/>
      <c r="CGW81" s="1"/>
      <c r="CGX81" s="1" t="s">
        <v>11</v>
      </c>
      <c r="CGY81" s="1" t="s">
        <v>215</v>
      </c>
      <c r="CGZ81" s="1">
        <v>592</v>
      </c>
      <c r="CHA81" s="1" t="s">
        <v>230</v>
      </c>
      <c r="CHB81" s="1"/>
      <c r="CHC81" s="1"/>
      <c r="CHD81" s="1"/>
      <c r="CHE81" s="1"/>
      <c r="CHF81" s="1"/>
      <c r="CHG81" s="1"/>
      <c r="CHH81" s="1"/>
      <c r="CHI81" s="1" t="s">
        <v>11</v>
      </c>
      <c r="CHJ81" s="1" t="s">
        <v>216</v>
      </c>
      <c r="CHK81" s="1">
        <v>593</v>
      </c>
      <c r="CHL81" s="1" t="s">
        <v>230</v>
      </c>
      <c r="CHM81" s="1"/>
      <c r="CHN81" s="1"/>
      <c r="CHO81" s="1"/>
      <c r="CHP81" s="1"/>
      <c r="CHQ81" s="1"/>
      <c r="CHR81" s="1"/>
      <c r="CHS81" s="1"/>
      <c r="CHT81" s="1" t="s">
        <v>11</v>
      </c>
      <c r="CHU81" s="1" t="s">
        <v>217</v>
      </c>
      <c r="CHV81" s="1">
        <v>607</v>
      </c>
      <c r="CHW81" s="1" t="s">
        <v>230</v>
      </c>
      <c r="CHX81" s="1"/>
      <c r="CHY81" s="1"/>
      <c r="CHZ81" s="1"/>
      <c r="CIA81" s="1"/>
      <c r="CIB81" s="1"/>
      <c r="CIC81" s="1"/>
      <c r="CID81" s="1"/>
      <c r="CIE81" s="1" t="s">
        <v>11</v>
      </c>
      <c r="CIF81" s="1" t="s">
        <v>218</v>
      </c>
      <c r="CIG81" s="1">
        <v>608</v>
      </c>
      <c r="CIH81" s="1" t="s">
        <v>230</v>
      </c>
      <c r="CII81" s="1"/>
      <c r="CIJ81" s="1"/>
      <c r="CIK81" s="1"/>
      <c r="CIL81" s="1"/>
      <c r="CIM81" s="1"/>
      <c r="CIN81" s="1"/>
      <c r="CIO81" s="1"/>
      <c r="CIP81" s="1" t="s">
        <v>11</v>
      </c>
      <c r="CIQ81" s="1" t="s">
        <v>219</v>
      </c>
      <c r="CIR81" s="1">
        <v>621</v>
      </c>
      <c r="CIS81" s="1" t="s">
        <v>230</v>
      </c>
      <c r="CIT81" s="1"/>
      <c r="CIU81" s="1"/>
      <c r="CIV81" s="1"/>
      <c r="CIW81" s="1"/>
      <c r="CIX81" s="1"/>
      <c r="CIY81" s="1"/>
      <c r="CIZ81" s="1"/>
      <c r="CJA81" s="1" t="s">
        <v>11</v>
      </c>
      <c r="CJB81" s="1" t="s">
        <v>220</v>
      </c>
      <c r="CJC81" s="1">
        <v>622</v>
      </c>
      <c r="CJD81" s="1" t="s">
        <v>230</v>
      </c>
      <c r="CJE81" s="1"/>
      <c r="CJF81" s="1"/>
      <c r="CJG81" s="1"/>
      <c r="CJH81" s="1"/>
      <c r="CJI81" s="1"/>
      <c r="CJJ81" s="1"/>
      <c r="CJK81" s="1"/>
      <c r="CJL81" s="1" t="s">
        <v>11</v>
      </c>
      <c r="CJM81" s="1" t="s">
        <v>221</v>
      </c>
      <c r="CJN81" s="1">
        <v>635</v>
      </c>
      <c r="CJO81" s="1" t="s">
        <v>230</v>
      </c>
      <c r="CJP81" s="1"/>
      <c r="CJQ81" s="1"/>
      <c r="CJR81" s="1"/>
      <c r="CJS81" s="1"/>
      <c r="CJT81" s="1"/>
      <c r="CJU81" s="1"/>
      <c r="CJV81" s="1"/>
      <c r="CJW81" s="1" t="s">
        <v>11</v>
      </c>
      <c r="CJX81" s="1" t="s">
        <v>222</v>
      </c>
      <c r="CJY81" s="1">
        <v>636</v>
      </c>
      <c r="CJZ81" s="1" t="s">
        <v>230</v>
      </c>
      <c r="CKA81" s="1"/>
      <c r="CKB81" s="1"/>
      <c r="CKC81" s="1"/>
      <c r="CKD81" s="1"/>
      <c r="CKE81" s="1"/>
      <c r="CKF81" s="1"/>
      <c r="CKG81" s="1"/>
      <c r="CKH81" s="1" t="s">
        <v>11</v>
      </c>
      <c r="CKI81" s="1" t="s">
        <v>223</v>
      </c>
      <c r="CKJ81" s="1">
        <v>649</v>
      </c>
      <c r="CKK81" s="1" t="s">
        <v>230</v>
      </c>
      <c r="CKL81" s="1"/>
      <c r="CKM81" s="1"/>
      <c r="CKN81" s="1"/>
      <c r="CKO81" s="1"/>
      <c r="CKP81" s="1"/>
      <c r="CKQ81" s="1"/>
      <c r="CKR81" s="1"/>
      <c r="CKS81" s="1" t="s">
        <v>11</v>
      </c>
      <c r="CKT81" s="1" t="s">
        <v>224</v>
      </c>
      <c r="CKU81" s="1">
        <v>650</v>
      </c>
      <c r="CKV81" s="1" t="s">
        <v>230</v>
      </c>
      <c r="CKW81" s="1"/>
      <c r="CKX81" s="1"/>
      <c r="CKY81" s="1"/>
      <c r="CKZ81" s="1"/>
      <c r="CLA81" s="1"/>
      <c r="CLB81" s="1"/>
      <c r="CLC81" s="1"/>
      <c r="CLD81" s="1" t="s">
        <v>11</v>
      </c>
      <c r="CLE81" s="1" t="s">
        <v>225</v>
      </c>
      <c r="CLF81" s="1">
        <v>663</v>
      </c>
      <c r="CLG81" s="1" t="s">
        <v>230</v>
      </c>
      <c r="CLH81" s="1"/>
      <c r="CLI81" s="1"/>
      <c r="CLJ81" s="1"/>
      <c r="CLK81" s="1"/>
      <c r="CLL81" s="1"/>
      <c r="CLM81" s="1"/>
      <c r="CLN81" s="1"/>
      <c r="CLO81" s="1"/>
      <c r="CLP81" s="1"/>
      <c r="CLQ81" s="1"/>
      <c r="CLR81" s="1"/>
      <c r="CLS81" s="1"/>
      <c r="CLT81" s="1"/>
      <c r="CLU81" s="1"/>
      <c r="CLV81" s="1"/>
      <c r="CLW81" s="1"/>
      <c r="CLX81" s="1"/>
      <c r="CLY81" s="1"/>
      <c r="CLZ81" s="1"/>
      <c r="CMA81" s="1"/>
      <c r="CMB81" s="1"/>
      <c r="CMC81" s="1"/>
      <c r="CMD81" s="1"/>
      <c r="CME81" s="1"/>
      <c r="CMF81" s="1"/>
      <c r="CMG81" s="1"/>
      <c r="CMH81" s="1"/>
      <c r="CMI81" s="1"/>
      <c r="CMJ81" s="1"/>
      <c r="CMK81" s="1"/>
      <c r="CML81" s="1"/>
      <c r="CMM81" s="1"/>
      <c r="CMN81" s="1"/>
      <c r="CMO81" s="1"/>
      <c r="CMP81" s="1"/>
      <c r="CMQ81" s="1"/>
      <c r="CMR81" s="1"/>
      <c r="CMS81" s="1"/>
      <c r="CMT81" s="1"/>
      <c r="CMU81" s="1"/>
      <c r="CMV81" s="1"/>
      <c r="CMW81" s="1"/>
      <c r="CMX81" s="1"/>
      <c r="CMY81" s="1"/>
      <c r="CMZ81" s="1"/>
    </row>
    <row r="82" spans="1:2392" x14ac:dyDescent="0.3">
      <c r="A82" s="1" t="s">
        <v>11</v>
      </c>
      <c r="B82" s="1" t="s">
        <v>12</v>
      </c>
      <c r="C82" s="1">
        <v>1</v>
      </c>
      <c r="D82" s="1">
        <v>1</v>
      </c>
      <c r="E82" s="1">
        <v>-2E-3</v>
      </c>
      <c r="F82" s="1">
        <f t="shared" ref="F82:F96" si="4255">E82--0.002</f>
        <v>0</v>
      </c>
      <c r="G82" s="1">
        <f t="shared" ref="G82:G96" si="4256">(F82--0.0109)/0.0295</f>
        <v>0.36949152542372882</v>
      </c>
      <c r="H82" s="1">
        <f>G82*0.0015</f>
        <v>5.5423728813559325E-4</v>
      </c>
      <c r="I82" s="1"/>
      <c r="J82" s="1"/>
      <c r="K82" s="1"/>
      <c r="L82" s="1" t="s">
        <v>11</v>
      </c>
      <c r="M82" s="1" t="s">
        <v>13</v>
      </c>
      <c r="N82" s="1">
        <v>2</v>
      </c>
      <c r="O82" s="1">
        <v>1</v>
      </c>
      <c r="P82" s="1">
        <v>0</v>
      </c>
      <c r="Q82" s="1">
        <f t="shared" ref="Q82:Q96" si="4257">P82--0.002</f>
        <v>2E-3</v>
      </c>
      <c r="R82" s="1">
        <f t="shared" ref="R82:R96" si="4258">(Q82--0.0115)/0.0295</f>
        <v>0.4576271186440678</v>
      </c>
      <c r="S82" s="1">
        <f t="shared" ref="S82:S96" si="4259">R82*0.0015</f>
        <v>6.8644067796610174E-4</v>
      </c>
      <c r="T82" s="1"/>
      <c r="U82" s="1"/>
      <c r="V82" s="1"/>
      <c r="W82" s="1" t="s">
        <v>11</v>
      </c>
      <c r="X82" s="1" t="s">
        <v>14</v>
      </c>
      <c r="Y82" s="1">
        <v>3</v>
      </c>
      <c r="Z82" s="1">
        <v>1</v>
      </c>
      <c r="AA82" s="1">
        <v>1E-3</v>
      </c>
      <c r="AB82" s="1">
        <f>AA82-0.001</f>
        <v>0</v>
      </c>
      <c r="AC82" s="1">
        <f t="shared" ref="AC82:AC96" si="4260">(AB82--0.0113)/0.0295</f>
        <v>0.38305084745762713</v>
      </c>
      <c r="AD82" s="1">
        <f t="shared" ref="AD82:AD96" si="4261">AC82*0.0015</f>
        <v>5.7457627118644074E-4</v>
      </c>
      <c r="AE82" s="1"/>
      <c r="AF82" s="1"/>
      <c r="AG82" s="1"/>
      <c r="AH82" s="1" t="s">
        <v>11</v>
      </c>
      <c r="AI82" s="1" t="s">
        <v>15</v>
      </c>
      <c r="AJ82" s="1">
        <v>4</v>
      </c>
      <c r="AK82" s="1">
        <v>1</v>
      </c>
      <c r="AL82" s="1">
        <v>1E-3</v>
      </c>
      <c r="AM82" s="1">
        <f t="shared" ref="AM82:AM96" si="4262">AL82-0.008</f>
        <v>-7.0000000000000001E-3</v>
      </c>
      <c r="AN82" s="1">
        <f t="shared" ref="AN82:AN96" si="4263">(AM82--0.0094)/0.0294</f>
        <v>8.1632653061224497E-2</v>
      </c>
      <c r="AO82" s="1">
        <f t="shared" ref="AO82:AO96" si="4264">AN82*0.0015</f>
        <v>1.2244897959183676E-4</v>
      </c>
      <c r="AP82" s="1"/>
      <c r="AQ82" s="1"/>
      <c r="AR82" s="1"/>
      <c r="AS82" s="1" t="s">
        <v>11</v>
      </c>
      <c r="AT82" s="1" t="s">
        <v>16</v>
      </c>
      <c r="AU82" s="1">
        <v>8</v>
      </c>
      <c r="AV82" s="1">
        <v>1</v>
      </c>
      <c r="AW82" s="1">
        <v>3.0000000000000001E-3</v>
      </c>
      <c r="AX82" s="1">
        <f t="shared" ref="AX82:AX96" si="4265">AW82-0.008</f>
        <v>-5.0000000000000001E-3</v>
      </c>
      <c r="AY82" s="1">
        <f t="shared" ref="AY82:AY96" si="4266">(AX82--0.0097)/0.0293</f>
        <v>0.16040955631399317</v>
      </c>
      <c r="AZ82" s="1">
        <f t="shared" ref="AZ82:AZ96" si="4267">AY82*0.0015</f>
        <v>2.4061433447098977E-4</v>
      </c>
      <c r="BA82" s="1"/>
      <c r="BB82" s="1"/>
      <c r="BC82" s="1"/>
      <c r="BD82" s="1" t="s">
        <v>11</v>
      </c>
      <c r="BE82" s="1" t="s">
        <v>17</v>
      </c>
      <c r="BF82" s="1">
        <v>9</v>
      </c>
      <c r="BG82" s="1">
        <v>1</v>
      </c>
      <c r="BH82" s="1">
        <v>1E-3</v>
      </c>
      <c r="BI82" s="1">
        <f t="shared" ref="BI82:BI96" si="4268">BH82-0.005</f>
        <v>-4.0000000000000001E-3</v>
      </c>
      <c r="BJ82" s="1">
        <f t="shared" ref="BJ82:BJ96" si="4269">(BI82--0.0093)/0.0293</f>
        <v>0.18088737201365185</v>
      </c>
      <c r="BK82" s="1">
        <f t="shared" ref="BK82:BK96" si="4270">BJ82*0.0015</f>
        <v>2.7133105802047778E-4</v>
      </c>
      <c r="BL82" s="1"/>
      <c r="BM82" s="1"/>
      <c r="BN82" s="1"/>
      <c r="BO82" s="1" t="s">
        <v>11</v>
      </c>
      <c r="BP82" s="1" t="s">
        <v>18</v>
      </c>
      <c r="BQ82" s="1">
        <v>10</v>
      </c>
      <c r="BR82" s="1">
        <v>1</v>
      </c>
      <c r="BS82" s="1">
        <v>1E-3</v>
      </c>
      <c r="BT82" s="1">
        <f t="shared" ref="BT82:BT96" si="4271">BS82-0.009</f>
        <v>-8.0000000000000002E-3</v>
      </c>
      <c r="BU82" s="1">
        <f t="shared" ref="BU82:BU96" si="4272">(BT82--0.0075)/0.0293</f>
        <v>-1.7064846416382267E-2</v>
      </c>
      <c r="BV82" s="1">
        <f t="shared" ref="BV82:BV96" si="4273">BU82*0.0015</f>
        <v>-2.5597269624573399E-5</v>
      </c>
      <c r="BW82" s="1"/>
      <c r="BX82" s="1"/>
      <c r="BY82" s="1"/>
      <c r="BZ82" s="1" t="s">
        <v>11</v>
      </c>
      <c r="CA82" s="1" t="s">
        <v>19</v>
      </c>
      <c r="CB82" s="1">
        <v>11</v>
      </c>
      <c r="CC82" s="1">
        <v>1</v>
      </c>
      <c r="CD82" s="1">
        <v>-1E-3</v>
      </c>
      <c r="CE82" s="1">
        <f t="shared" ref="CE82:CE96" si="4274">CD82-0.005</f>
        <v>-6.0000000000000001E-3</v>
      </c>
      <c r="CF82" s="1">
        <f t="shared" ref="CF82:CF96" si="4275">(CE82--0.0074)/0.0291</f>
        <v>4.8109965635738834E-2</v>
      </c>
      <c r="CG82" s="1">
        <f t="shared" ref="CG82:CG96" si="4276">CF82*0.0015</f>
        <v>7.216494845360825E-5</v>
      </c>
      <c r="CH82" s="1"/>
      <c r="CI82" s="1"/>
      <c r="CJ82" s="1"/>
      <c r="CK82" s="1" t="s">
        <v>11</v>
      </c>
      <c r="CL82" s="1" t="s">
        <v>20</v>
      </c>
      <c r="CM82" s="1">
        <v>14</v>
      </c>
      <c r="CN82" s="1">
        <v>1</v>
      </c>
      <c r="CO82" s="1">
        <v>5.0000000000000001E-3</v>
      </c>
      <c r="CP82" s="1">
        <f t="shared" ref="CP82:CP96" si="4277">CO82-0.013</f>
        <v>-8.0000000000000002E-3</v>
      </c>
      <c r="CQ82" s="1">
        <f t="shared" ref="CQ82:CQ96" si="4278">(CP82--0.0051)/0.0291</f>
        <v>-9.9656357388316144E-2</v>
      </c>
      <c r="CR82" s="1">
        <f t="shared" ref="CR82:CR96" si="4279">CQ82*0.0015</f>
        <v>-1.4948453608247422E-4</v>
      </c>
      <c r="CS82" s="1"/>
      <c r="CT82" s="1"/>
      <c r="CU82" s="1"/>
      <c r="CV82" s="1" t="s">
        <v>11</v>
      </c>
      <c r="CW82" s="1" t="s">
        <v>21</v>
      </c>
      <c r="CX82" s="1">
        <v>15</v>
      </c>
      <c r="CY82" s="1">
        <v>1</v>
      </c>
      <c r="CZ82" s="1">
        <v>3.5999999999999997E-2</v>
      </c>
      <c r="DA82" s="1">
        <f t="shared" ref="DA82:DA96" si="4280">CZ82-0.02</f>
        <v>1.5999999999999997E-2</v>
      </c>
      <c r="DB82" s="1">
        <f t="shared" ref="DB82:DB96" si="4281">(DA82--0.006)/0.029</f>
        <v>0.75862068965517238</v>
      </c>
      <c r="DC82" s="1">
        <f t="shared" ref="DC82:DC96" si="4282">DB82*0.0015</f>
        <v>1.1379310344827587E-3</v>
      </c>
      <c r="DD82" s="1"/>
      <c r="DE82" s="1"/>
      <c r="DF82" s="1"/>
      <c r="DG82" s="1" t="s">
        <v>11</v>
      </c>
      <c r="DH82" s="1" t="s">
        <v>22</v>
      </c>
      <c r="DI82" s="1">
        <v>16</v>
      </c>
      <c r="DJ82" s="1">
        <v>1</v>
      </c>
      <c r="DK82" s="1">
        <v>5.1999999999999998E-2</v>
      </c>
      <c r="DL82" s="1">
        <f t="shared" ref="DL82:DL96" si="4283">DK82-0.027</f>
        <v>2.4999999999999998E-2</v>
      </c>
      <c r="DM82" s="1">
        <f t="shared" ref="DM82:DM96" si="4284">(DL82--0.0032)/0.0293</f>
        <v>0.96245733788395904</v>
      </c>
      <c r="DN82" s="1">
        <f t="shared" ref="DN82:DN96" si="4285">DM82*0.0015</f>
        <v>1.4436860068259385E-3</v>
      </c>
      <c r="DO82" s="1"/>
      <c r="DP82" s="1"/>
      <c r="DQ82" s="1"/>
      <c r="DR82" s="1" t="s">
        <v>11</v>
      </c>
      <c r="DS82" s="1" t="s">
        <v>23</v>
      </c>
      <c r="DT82" s="1">
        <v>17</v>
      </c>
      <c r="DU82" s="1">
        <v>1</v>
      </c>
      <c r="DV82" s="1">
        <v>4.8000000000000001E-2</v>
      </c>
      <c r="DW82" s="1">
        <f t="shared" ref="DW82:DW96" si="4286">DV82-0.027</f>
        <v>2.1000000000000001E-2</v>
      </c>
      <c r="DX82" s="1">
        <f t="shared" ref="DX82:DX96" si="4287">(DW82--0.001)/0.0292</f>
        <v>0.75342465753424659</v>
      </c>
      <c r="DY82" s="1">
        <f t="shared" ref="DY82:DY96" si="4288">DX82*0.0015</f>
        <v>1.1301369863013699E-3</v>
      </c>
      <c r="DZ82" s="1"/>
      <c r="EA82" s="1"/>
      <c r="EB82" s="1"/>
      <c r="EC82" s="1" t="s">
        <v>11</v>
      </c>
      <c r="ED82" s="1" t="s">
        <v>24</v>
      </c>
      <c r="EE82" s="1">
        <v>18</v>
      </c>
      <c r="EF82" s="1">
        <v>1</v>
      </c>
      <c r="EG82" s="1">
        <v>5.2999999999999999E-2</v>
      </c>
      <c r="EH82" s="1">
        <f t="shared" ref="EH82:EH96" si="4289">EG82-0.026</f>
        <v>2.7E-2</v>
      </c>
      <c r="EI82" s="1">
        <f t="shared" ref="EI82:EI96" si="4290">(EH82--0.0052)/0.0294</f>
        <v>1.0952380952380953</v>
      </c>
      <c r="EJ82" s="1">
        <f t="shared" ref="EJ82:EJ96" si="4291">EI82*0.0015</f>
        <v>1.642857142857143E-3</v>
      </c>
      <c r="EK82" s="1"/>
      <c r="EL82" s="1"/>
      <c r="EM82" s="1"/>
      <c r="EN82" s="1" t="s">
        <v>11</v>
      </c>
      <c r="EO82" s="1" t="s">
        <v>25</v>
      </c>
      <c r="EP82" s="1">
        <v>21</v>
      </c>
      <c r="EQ82" s="1">
        <v>1</v>
      </c>
      <c r="ER82" s="1">
        <v>0.05</v>
      </c>
      <c r="ES82" s="1">
        <f t="shared" ref="ES82:ES96" si="4292">ER82-0.031</f>
        <v>1.9000000000000003E-2</v>
      </c>
      <c r="ET82" s="1">
        <f t="shared" ref="ET82:ET96" si="4293">((ES82--0.0026)/0.0292)</f>
        <v>0.73972602739726034</v>
      </c>
      <c r="EU82" s="1">
        <f t="shared" ref="EU82:EU96" si="4294">ET82*0.0015</f>
        <v>1.1095890410958906E-3</v>
      </c>
      <c r="EV82" s="1"/>
      <c r="EW82" s="1"/>
      <c r="EX82" s="1"/>
      <c r="EY82" s="1" t="s">
        <v>11</v>
      </c>
      <c r="EZ82" s="1" t="s">
        <v>26</v>
      </c>
      <c r="FA82" s="1">
        <v>22</v>
      </c>
      <c r="FB82" s="1">
        <v>1</v>
      </c>
      <c r="FC82" s="1">
        <v>0.06</v>
      </c>
      <c r="FD82" s="1">
        <f t="shared" ref="FD82:FD96" si="4295">FC82-0.031</f>
        <v>2.8999999999999998E-2</v>
      </c>
      <c r="FE82" s="1">
        <f t="shared" ref="FE82:FE96" si="4296">(FD82--0.0008)/0.0293</f>
        <v>1.0170648464163821</v>
      </c>
      <c r="FF82" s="1">
        <f t="shared" ref="FF82:FF96" si="4297">FE82*0.0015</f>
        <v>1.5255972696245732E-3</v>
      </c>
      <c r="FG82" s="1"/>
      <c r="FH82" s="1"/>
      <c r="FI82" s="1"/>
      <c r="FJ82" s="1" t="s">
        <v>11</v>
      </c>
      <c r="FK82" s="1" t="s">
        <v>27</v>
      </c>
      <c r="FL82" s="1">
        <v>23</v>
      </c>
      <c r="FM82" s="1">
        <v>1</v>
      </c>
      <c r="FN82" s="1">
        <v>5.6000000000000001E-2</v>
      </c>
      <c r="FO82" s="1">
        <f t="shared" ref="FO82:FO96" si="4298">FN82-0.03</f>
        <v>2.6000000000000002E-2</v>
      </c>
      <c r="FP82" s="1">
        <f t="shared" ref="FP82:FP96" si="4299">(FO82--0.0119)/0.0294</f>
        <v>1.2891156462585036</v>
      </c>
      <c r="FQ82" s="1">
        <f t="shared" ref="FQ82:FQ96" si="4300">FP82*0.0015</f>
        <v>1.9336734693877556E-3</v>
      </c>
      <c r="FR82" s="1"/>
      <c r="FS82" s="1"/>
      <c r="FT82" s="1"/>
      <c r="FU82" s="1" t="s">
        <v>11</v>
      </c>
      <c r="FV82" s="1" t="s">
        <v>28</v>
      </c>
      <c r="FW82" s="1">
        <v>24</v>
      </c>
      <c r="FX82" s="1">
        <v>1</v>
      </c>
      <c r="FY82" s="1">
        <v>6.0999999999999999E-2</v>
      </c>
      <c r="FZ82" s="1">
        <f t="shared" ref="FZ82:FZ96" si="4301">FY82-0.031</f>
        <v>0.03</v>
      </c>
      <c r="GA82" s="1">
        <f t="shared" ref="GA82:GA96" si="4302">(FZ82-0.0011)/0.0292</f>
        <v>0.98972602739726023</v>
      </c>
      <c r="GB82" s="1">
        <f t="shared" ref="GB82:GB96" si="4303">GA82*0.0015</f>
        <v>1.4845890410958903E-3</v>
      </c>
      <c r="GC82" s="1"/>
      <c r="GD82" s="1"/>
      <c r="GE82" s="1"/>
      <c r="GF82" s="1" t="s">
        <v>11</v>
      </c>
      <c r="GG82" s="1" t="s">
        <v>29</v>
      </c>
      <c r="GH82" s="1">
        <v>25</v>
      </c>
      <c r="GI82" s="1">
        <v>1</v>
      </c>
      <c r="GJ82" s="1">
        <v>6.3E-2</v>
      </c>
      <c r="GK82" s="1">
        <f t="shared" ref="GK82:GK96" si="4304">GJ82-0.031</f>
        <v>3.2000000000000001E-2</v>
      </c>
      <c r="GL82" s="1">
        <f t="shared" ref="GL82:GL96" si="4305">(GK82--0.004)/0.0293</f>
        <v>1.2286689419795223</v>
      </c>
      <c r="GM82" s="1">
        <f t="shared" ref="GM82:GM96" si="4306">GL82*0.0015</f>
        <v>1.8430034129692835E-3</v>
      </c>
      <c r="GN82" s="1"/>
      <c r="GO82" s="1"/>
      <c r="GP82" s="1"/>
      <c r="GQ82" s="1" t="s">
        <v>11</v>
      </c>
      <c r="GR82" s="1" t="s">
        <v>30</v>
      </c>
      <c r="GS82" s="1">
        <v>28</v>
      </c>
      <c r="GT82" s="1">
        <v>1</v>
      </c>
      <c r="GU82" s="1">
        <v>5.7000000000000002E-2</v>
      </c>
      <c r="GV82" s="1">
        <f t="shared" ref="GV82:GV96" si="4307">GU82-0.029</f>
        <v>2.8000000000000001E-2</v>
      </c>
      <c r="GW82" s="1">
        <f t="shared" ref="GW82:GW96" si="4308">(GV82-0.001)/0.029</f>
        <v>0.93103448275862066</v>
      </c>
      <c r="GX82" s="1">
        <f t="shared" ref="GX82:GX96" si="4309">GW82*0.0015</f>
        <v>1.396551724137931E-3</v>
      </c>
      <c r="GY82" s="1"/>
      <c r="GZ82" s="1"/>
      <c r="HA82" s="1"/>
      <c r="HB82" s="1" t="s">
        <v>11</v>
      </c>
      <c r="HC82" s="1" t="s">
        <v>31</v>
      </c>
      <c r="HD82" s="1">
        <v>29</v>
      </c>
      <c r="HE82" s="1">
        <v>1</v>
      </c>
      <c r="HF82" s="1">
        <v>6.3E-2</v>
      </c>
      <c r="HG82" s="1">
        <f t="shared" ref="HG82:HG96" si="4310">HF82-0.052</f>
        <v>1.1000000000000003E-2</v>
      </c>
      <c r="HH82" s="1">
        <f t="shared" ref="HH82:HH96" si="4311">(HG82--0.0079)/0.0298</f>
        <v>0.63422818791946323</v>
      </c>
      <c r="HI82" s="1">
        <f t="shared" ref="HI82:HI96" si="4312">HH82*0.0015</f>
        <v>9.5134228187919488E-4</v>
      </c>
      <c r="HJ82" s="1"/>
      <c r="HK82" s="1"/>
      <c r="HL82" s="1"/>
      <c r="HM82" s="1" t="s">
        <v>11</v>
      </c>
      <c r="HN82" s="1" t="s">
        <v>32</v>
      </c>
      <c r="HO82" s="1">
        <v>30</v>
      </c>
      <c r="HP82" s="1">
        <v>1</v>
      </c>
      <c r="HQ82" s="1">
        <v>6.7000000000000004E-2</v>
      </c>
      <c r="HR82" s="1">
        <f t="shared" ref="HR82:HR96" si="4313">HQ82-0.052</f>
        <v>1.5000000000000006E-2</v>
      </c>
      <c r="HS82" s="1">
        <f t="shared" ref="HS82:HS96" si="4314">(HR82--0.0065)/0.0297</f>
        <v>0.72390572390572405</v>
      </c>
      <c r="HT82" s="1">
        <f t="shared" ref="HT82:HT96" si="4315">HS82*0.0015</f>
        <v>1.0858585858585861E-3</v>
      </c>
      <c r="HU82" s="1"/>
      <c r="HV82" s="1"/>
      <c r="HW82" s="1"/>
      <c r="HX82" s="1" t="s">
        <v>11</v>
      </c>
      <c r="HY82" s="1" t="s">
        <v>33</v>
      </c>
      <c r="HZ82" s="1">
        <v>31</v>
      </c>
      <c r="IA82" s="1">
        <v>1</v>
      </c>
      <c r="IB82" s="1">
        <v>6.9000000000000006E-2</v>
      </c>
      <c r="IC82" s="1">
        <f t="shared" ref="IC82:IC96" si="4316">IB82-0.055</f>
        <v>1.4000000000000005E-2</v>
      </c>
      <c r="ID82" s="1">
        <f t="shared" ref="ID82:ID96" si="4317">(IC82--0.006)/0.0296</f>
        <v>0.67567567567567577</v>
      </c>
      <c r="IE82" s="1">
        <f t="shared" ref="IE82:IE96" si="4318">ID82*0.0015</f>
        <v>1.0135135135135136E-3</v>
      </c>
      <c r="IF82" s="1"/>
      <c r="IG82" s="1"/>
      <c r="IH82" s="1"/>
      <c r="II82" s="1" t="s">
        <v>11</v>
      </c>
      <c r="IJ82" s="1" t="s">
        <v>34</v>
      </c>
      <c r="IK82" s="1">
        <v>32</v>
      </c>
      <c r="IL82" s="1">
        <v>1</v>
      </c>
      <c r="IM82" s="1">
        <v>6.8000000000000005E-2</v>
      </c>
      <c r="IN82" s="1">
        <f t="shared" ref="IN82:IN96" si="4319">IM82-0.055</f>
        <v>1.3000000000000005E-2</v>
      </c>
      <c r="IO82" s="1">
        <f t="shared" ref="IO82:IO96" si="4320">(IN82--0.0047)/0.0297</f>
        <v>0.59595959595959602</v>
      </c>
      <c r="IP82" s="1">
        <f t="shared" ref="IP82:IP96" si="4321">IO82*0.0015</f>
        <v>8.9393939393939408E-4</v>
      </c>
      <c r="IQ82" s="1"/>
      <c r="IR82" s="1"/>
      <c r="IS82" s="1"/>
      <c r="IT82" s="1" t="s">
        <v>11</v>
      </c>
      <c r="IU82" s="1" t="s">
        <v>35</v>
      </c>
      <c r="IV82" s="1">
        <v>35</v>
      </c>
      <c r="IW82" s="1">
        <v>1</v>
      </c>
      <c r="IX82" s="1">
        <v>6.8000000000000005E-2</v>
      </c>
      <c r="IY82" s="1">
        <f t="shared" ref="IY82:IY96" si="4322">IX82-0.055</f>
        <v>1.3000000000000005E-2</v>
      </c>
      <c r="IZ82" s="1">
        <f t="shared" ref="IZ82:IZ96" si="4323">(IY82--0.0068)/0.0298</f>
        <v>0.66442953020134243</v>
      </c>
      <c r="JA82" s="1">
        <f t="shared" ref="JA82:JA96" si="4324">IZ82*0.0015</f>
        <v>9.9664429530201362E-4</v>
      </c>
      <c r="JB82" s="1"/>
      <c r="JC82" s="1"/>
      <c r="JD82" s="1"/>
      <c r="JE82" s="1" t="s">
        <v>11</v>
      </c>
      <c r="JF82" s="3" t="s">
        <v>36</v>
      </c>
      <c r="JG82" s="3">
        <v>36</v>
      </c>
      <c r="JH82" s="1">
        <v>1</v>
      </c>
      <c r="JI82" s="1">
        <v>7.2999999999999995E-2</v>
      </c>
      <c r="JJ82" s="1">
        <f t="shared" ref="JJ82:JJ96" si="4325">JI82-0.057</f>
        <v>1.5999999999999993E-2</v>
      </c>
      <c r="JK82" s="1">
        <f t="shared" ref="JK82:JK96" si="4326">(JJ82--0.0085)/0.0299</f>
        <v>0.81939799331103658</v>
      </c>
      <c r="JL82" s="1">
        <f t="shared" ref="JL82:JL96" si="4327">JK82*0.0015</f>
        <v>1.229096989966555E-3</v>
      </c>
      <c r="JM82" s="1"/>
      <c r="JN82" s="1"/>
      <c r="JO82" s="1"/>
      <c r="JP82" s="1" t="s">
        <v>11</v>
      </c>
      <c r="JQ82" s="1" t="s">
        <v>37</v>
      </c>
      <c r="JR82" s="1">
        <v>37</v>
      </c>
      <c r="JS82" s="1">
        <v>1</v>
      </c>
      <c r="JT82" s="1">
        <v>6.7000000000000004E-2</v>
      </c>
      <c r="JU82" s="1">
        <f t="shared" ref="JU82:JU96" si="4328">JT82-0.058</f>
        <v>9.0000000000000011E-3</v>
      </c>
      <c r="JV82" s="1">
        <f t="shared" ref="JV82:JV96" si="4329">(JU82--0.0075)/0.0299</f>
        <v>0.55183946488294322</v>
      </c>
      <c r="JW82" s="1">
        <f t="shared" ref="JW82:JW96" si="4330">JV82*0.0015</f>
        <v>8.277591973244148E-4</v>
      </c>
      <c r="JX82" s="1"/>
      <c r="JY82" s="1"/>
      <c r="JZ82" s="1"/>
      <c r="KA82" s="1" t="s">
        <v>11</v>
      </c>
      <c r="KB82" s="1" t="s">
        <v>38</v>
      </c>
      <c r="KC82" s="1">
        <v>38</v>
      </c>
      <c r="KD82" s="1">
        <v>1</v>
      </c>
      <c r="KE82" s="1">
        <v>7.2999999999999995E-2</v>
      </c>
      <c r="KF82" s="1">
        <f t="shared" ref="KF82:KF96" si="4331">KE82-0.061</f>
        <v>1.1999999999999997E-2</v>
      </c>
      <c r="KG82" s="1">
        <f t="shared" ref="KG82:KG96" si="4332">(KF82--0.004)/0.0299</f>
        <v>0.53511705685618716</v>
      </c>
      <c r="KH82" s="1">
        <f t="shared" ref="KH82:KH96" si="4333">KG82*0.0015</f>
        <v>8.0267558528428077E-4</v>
      </c>
      <c r="KI82" s="1"/>
      <c r="KJ82" s="1"/>
      <c r="KK82" s="1"/>
      <c r="KL82" s="1" t="s">
        <v>11</v>
      </c>
      <c r="KM82" s="1" t="s">
        <v>39</v>
      </c>
      <c r="KN82" s="1">
        <v>39</v>
      </c>
      <c r="KO82" s="1">
        <v>1</v>
      </c>
      <c r="KP82" s="1">
        <v>7.3999999999999996E-2</v>
      </c>
      <c r="KQ82" s="1">
        <f t="shared" ref="KQ82:KQ96" si="4334">KP82-0.063</f>
        <v>1.0999999999999996E-2</v>
      </c>
      <c r="KR82" s="1">
        <f t="shared" ref="KR82:KR96" si="4335">(KQ82--0.005)/0.0298</f>
        <v>0.53691275167785224</v>
      </c>
      <c r="KS82" s="1">
        <f t="shared" ref="KS82:KS96" si="4336">KR82*0.0015</f>
        <v>8.0536912751677839E-4</v>
      </c>
      <c r="KT82" s="1"/>
      <c r="KU82" s="1"/>
      <c r="KV82" s="1"/>
      <c r="KW82" s="1" t="s">
        <v>11</v>
      </c>
      <c r="KX82" s="1" t="s">
        <v>40</v>
      </c>
      <c r="KY82" s="1">
        <v>42</v>
      </c>
      <c r="KZ82" s="1">
        <v>1</v>
      </c>
      <c r="LA82" s="1">
        <v>7.3999999999999996E-2</v>
      </c>
      <c r="LB82" s="1">
        <f t="shared" ref="LB82:LB96" si="4337">LA82-0.065</f>
        <v>8.9999999999999941E-3</v>
      </c>
      <c r="LC82" s="1">
        <f t="shared" ref="LC82:LC96" si="4338">(LB82--0.0099)/0.0298</f>
        <v>0.63422818791946289</v>
      </c>
      <c r="LD82" s="1">
        <f t="shared" ref="LD82:LD96" si="4339">LC82*0.0015</f>
        <v>9.5134228187919434E-4</v>
      </c>
      <c r="LE82" s="1"/>
      <c r="LF82" s="1"/>
      <c r="LG82" s="1"/>
      <c r="LH82" s="1" t="s">
        <v>11</v>
      </c>
      <c r="LI82" s="1" t="s">
        <v>41</v>
      </c>
      <c r="LJ82" s="1">
        <v>43</v>
      </c>
      <c r="LK82" s="1">
        <v>1</v>
      </c>
      <c r="LL82" s="1">
        <v>3.5000000000000003E-2</v>
      </c>
      <c r="LM82" s="1">
        <f t="shared" ref="LM82:LM96" si="4340">LL82-0.037</f>
        <v>-1.9999999999999948E-3</v>
      </c>
      <c r="LN82" s="1">
        <f t="shared" ref="LN82:LN96" si="4341">(LM82-0.0185)/0.0296</f>
        <v>-0.69256756756756732</v>
      </c>
      <c r="LO82" s="1">
        <f t="shared" ref="LO82:LO96" si="4342">LN82*0.0015</f>
        <v>-1.0388513513513509E-3</v>
      </c>
      <c r="LP82" s="1"/>
      <c r="LQ82" s="1"/>
      <c r="LR82" s="1"/>
      <c r="LS82" s="1" t="s">
        <v>11</v>
      </c>
      <c r="LT82" s="1" t="s">
        <v>42</v>
      </c>
      <c r="LU82" s="1">
        <v>44</v>
      </c>
      <c r="LV82" s="1">
        <v>1</v>
      </c>
      <c r="LW82" s="1">
        <v>3.9E-2</v>
      </c>
      <c r="LX82" s="1">
        <f t="shared" ref="LX82:LX96" si="4343">LW82-0.043</f>
        <v>-3.9999999999999966E-3</v>
      </c>
      <c r="LY82" s="1">
        <f t="shared" si="4250"/>
        <v>-1.7153024911032029</v>
      </c>
      <c r="LZ82" s="1">
        <f t="shared" ref="LZ82:LZ96" si="4344">LY82*0.0015</f>
        <v>-2.5729537366548042E-3</v>
      </c>
      <c r="MA82" s="1"/>
      <c r="MB82" s="1"/>
      <c r="MC82" s="1"/>
      <c r="MD82" s="1" t="s">
        <v>11</v>
      </c>
      <c r="ME82" s="1" t="s">
        <v>43</v>
      </c>
      <c r="MF82" s="1">
        <v>46</v>
      </c>
      <c r="MG82" s="1">
        <v>1</v>
      </c>
      <c r="MH82" s="1">
        <v>5.6000000000000001E-2</v>
      </c>
      <c r="MI82" s="1">
        <f t="shared" ref="MI82:MI96" si="4345">MH82-0.052</f>
        <v>4.0000000000000036E-3</v>
      </c>
      <c r="MJ82" s="1">
        <f t="shared" ref="MJ82:MJ96" si="4346">(MI82-0.0219)/0.0295</f>
        <v>-0.60677966101694902</v>
      </c>
      <c r="MK82" s="1">
        <f t="shared" ref="MK82:MK96" si="4347">MJ82*0.0015</f>
        <v>-9.101694915254235E-4</v>
      </c>
      <c r="ML82" s="1"/>
      <c r="MM82" s="1"/>
      <c r="MN82" s="1"/>
      <c r="MO82" s="1" t="s">
        <v>11</v>
      </c>
      <c r="MP82" s="1" t="s">
        <v>44</v>
      </c>
      <c r="MQ82" s="1">
        <v>52</v>
      </c>
      <c r="MR82" s="1">
        <v>1</v>
      </c>
      <c r="MS82" s="1">
        <v>6.0999999999999999E-2</v>
      </c>
      <c r="MT82" s="1">
        <f t="shared" ref="MT82:MT96" si="4348">MS82-0.063</f>
        <v>-2.0000000000000018E-3</v>
      </c>
      <c r="MU82" s="1">
        <f t="shared" ref="MU82:MU96" si="4349">(MT82-0.016)/0.0297</f>
        <v>-0.60606060606060608</v>
      </c>
      <c r="MV82" s="1">
        <f t="shared" ref="MV82:MV96" si="4350">MU82*0.0015</f>
        <v>-9.0909090909090909E-4</v>
      </c>
      <c r="MW82" s="1"/>
      <c r="MX82" s="1"/>
      <c r="MY82" s="1"/>
      <c r="MZ82" s="1" t="s">
        <v>11</v>
      </c>
      <c r="NA82" s="1" t="s">
        <v>45</v>
      </c>
      <c r="NB82" s="1">
        <v>53</v>
      </c>
      <c r="NC82" s="1">
        <v>1</v>
      </c>
      <c r="ND82" s="1">
        <v>7.2999999999999995E-2</v>
      </c>
      <c r="NE82" s="1">
        <f t="shared" ref="NE82:NE96" si="4351">ND82-0.093</f>
        <v>-2.0000000000000004E-2</v>
      </c>
      <c r="NF82" s="1">
        <f t="shared" ref="NF82:NF96" si="4352">(NE82-0.0205)/0.0296</f>
        <v>-1.3682432432432434</v>
      </c>
      <c r="NG82" s="1">
        <f t="shared" ref="NG82:NG96" si="4353">NF82*0.0015</f>
        <v>-2.0523648648648652E-3</v>
      </c>
      <c r="NH82" s="1"/>
      <c r="NI82" s="1"/>
      <c r="NJ82" s="1"/>
      <c r="NK82" s="1" t="s">
        <v>11</v>
      </c>
      <c r="NL82" s="1" t="s">
        <v>46</v>
      </c>
      <c r="NM82" s="1">
        <v>56</v>
      </c>
      <c r="NN82" s="1">
        <v>1</v>
      </c>
      <c r="NO82" s="1">
        <v>7.8E-2</v>
      </c>
      <c r="NP82" s="1">
        <f t="shared" ref="NP82:NP96" si="4354">NO82-0.092</f>
        <v>-1.3999999999999999E-2</v>
      </c>
      <c r="NQ82" s="1">
        <f t="shared" ref="NQ82:NQ96" si="4355">(NP82-0.0189)/0.0295</f>
        <v>-1.1152542372881356</v>
      </c>
      <c r="NR82" s="1">
        <f t="shared" ref="NR82:NR96" si="4356">NQ82*0.0015</f>
        <v>-1.6728813559322034E-3</v>
      </c>
      <c r="NS82" s="1"/>
      <c r="NT82" s="1"/>
      <c r="NU82" s="1"/>
      <c r="NV82" s="1" t="s">
        <v>11</v>
      </c>
      <c r="NW82" s="1" t="s">
        <v>47</v>
      </c>
      <c r="NX82" s="1">
        <v>57</v>
      </c>
      <c r="NY82" s="1">
        <v>1</v>
      </c>
      <c r="NZ82" s="1">
        <v>-8.9999999999999993E-3</v>
      </c>
      <c r="OA82" s="1">
        <f t="shared" ref="OA82:OA96" si="4357">NZ82--0.012</f>
        <v>3.0000000000000009E-3</v>
      </c>
      <c r="OB82" s="1">
        <f t="shared" ref="OB82:OB96" si="4358">(OA82--0.0227)/0.0311</f>
        <v>0.82636655948553062</v>
      </c>
      <c r="OC82" s="1">
        <f t="shared" ref="OC82:OC96" si="4359">OB82*0.0015</f>
        <v>1.239549839228296E-3</v>
      </c>
      <c r="OD82" s="1"/>
      <c r="OE82" s="1"/>
      <c r="OF82" s="1"/>
      <c r="OG82" s="1" t="s">
        <v>11</v>
      </c>
      <c r="OH82" s="1" t="s">
        <v>48</v>
      </c>
      <c r="OI82" s="1">
        <v>58</v>
      </c>
      <c r="OJ82" s="1">
        <v>1</v>
      </c>
      <c r="OK82" s="1">
        <v>-8.0000000000000002E-3</v>
      </c>
      <c r="OL82" s="1">
        <f t="shared" ref="OL82:OL96" si="4360">OK82--0.012</f>
        <v>4.0000000000000001E-3</v>
      </c>
      <c r="OM82" s="1">
        <f t="shared" ref="OM82:OM96" si="4361">(OL82--0.0225)/0.031</f>
        <v>0.85483870967741937</v>
      </c>
      <c r="ON82" s="1">
        <f t="shared" ref="ON82:ON96" si="4362">OM82*0.0015</f>
        <v>1.2822580645161291E-3</v>
      </c>
      <c r="OO82" s="1"/>
      <c r="OP82" s="1"/>
      <c r="OQ82" s="1"/>
      <c r="OR82" s="1" t="s">
        <v>11</v>
      </c>
      <c r="OS82" s="1" t="s">
        <v>49</v>
      </c>
      <c r="OT82" s="1">
        <v>59</v>
      </c>
      <c r="OU82" s="1">
        <v>1</v>
      </c>
      <c r="OV82" s="1">
        <v>-8.9999999999999993E-3</v>
      </c>
      <c r="OW82" s="1">
        <f t="shared" ref="OW82:OW96" si="4363">OV82--0.012</f>
        <v>3.0000000000000009E-3</v>
      </c>
      <c r="OX82" s="1">
        <f t="shared" ref="OX82:OX96" si="4364">(OW82--0.0247)/0.031</f>
        <v>0.89354838709677431</v>
      </c>
      <c r="OY82" s="1">
        <f t="shared" ref="OY82:OY96" si="4365">OX82*0.0015</f>
        <v>1.3403225806451614E-3</v>
      </c>
      <c r="OZ82" s="1"/>
      <c r="PA82" s="1"/>
      <c r="PB82" s="1"/>
      <c r="PC82" s="1" t="s">
        <v>11</v>
      </c>
      <c r="PD82" s="1" t="s">
        <v>50</v>
      </c>
      <c r="PE82" s="1">
        <v>60</v>
      </c>
      <c r="PF82" s="1">
        <v>1</v>
      </c>
      <c r="PG82" s="1">
        <v>-8.9999999999999993E-3</v>
      </c>
      <c r="PH82" s="1">
        <f t="shared" ref="PH82:PH96" si="4366">PG82--0.012</f>
        <v>3.0000000000000009E-3</v>
      </c>
      <c r="PI82" s="1">
        <f t="shared" ref="PI82:PI96" si="4367">(PH82--0.0261)/0.031</f>
        <v>0.93870967741935485</v>
      </c>
      <c r="PJ82" s="1">
        <f t="shared" ref="PJ82:PJ96" si="4368">PI82*0.0015</f>
        <v>1.4080645161290322E-3</v>
      </c>
      <c r="PK82" s="1"/>
      <c r="PL82" s="1"/>
      <c r="PM82" s="1"/>
      <c r="PN82" s="1" t="s">
        <v>11</v>
      </c>
      <c r="PO82" s="1" t="s">
        <v>51</v>
      </c>
      <c r="PP82" s="1">
        <v>63</v>
      </c>
      <c r="PQ82" s="1">
        <v>1</v>
      </c>
      <c r="PR82" s="1">
        <v>-1.0999999999999999E-2</v>
      </c>
      <c r="PS82" s="1">
        <f t="shared" ref="PS82:PS96" si="4369">PR82--0.014</f>
        <v>3.0000000000000009E-3</v>
      </c>
      <c r="PT82" s="1">
        <f t="shared" ref="PT82:PT96" si="4370">(PS82--0.0263)/0.0309</f>
        <v>0.94822006472491904</v>
      </c>
      <c r="PU82" s="1">
        <f t="shared" ref="PU82:PU96" si="4371">PT82*0.0015</f>
        <v>1.4223300970873786E-3</v>
      </c>
      <c r="PV82" s="1"/>
      <c r="PW82" s="1"/>
      <c r="PX82" s="1"/>
      <c r="PY82" s="1" t="s">
        <v>11</v>
      </c>
      <c r="PZ82" s="1" t="s">
        <v>52</v>
      </c>
      <c r="QA82" s="1">
        <v>64</v>
      </c>
      <c r="QB82" s="1">
        <v>1</v>
      </c>
      <c r="QC82" s="1">
        <v>-0.01</v>
      </c>
      <c r="QD82" s="1">
        <f t="shared" ref="QD82:QD96" si="4372">QC82--0.001</f>
        <v>-9.0000000000000011E-3</v>
      </c>
      <c r="QE82" s="1">
        <f t="shared" ref="QE82:QE96" si="4373">(QD82--0.0257)/0.031</f>
        <v>0.53870967741935483</v>
      </c>
      <c r="QF82" s="1">
        <f t="shared" ref="QF82:QF96" si="4374">QE82*0.0015</f>
        <v>8.0806451612903225E-4</v>
      </c>
      <c r="QG82" s="1"/>
      <c r="QH82" s="1"/>
      <c r="QI82" s="1"/>
      <c r="QJ82" s="1" t="s">
        <v>11</v>
      </c>
      <c r="QK82" s="1" t="s">
        <v>53</v>
      </c>
      <c r="QL82" s="1">
        <v>65</v>
      </c>
      <c r="QM82" s="1">
        <v>1</v>
      </c>
      <c r="QN82" s="1">
        <v>-5.0000000000000001E-3</v>
      </c>
      <c r="QO82" s="1">
        <f t="shared" ref="QO82:QO96" si="4375">QN82--0.002</f>
        <v>-3.0000000000000001E-3</v>
      </c>
      <c r="QP82" s="1">
        <f t="shared" ref="QP82:QP96" si="4376">(QO82--0.0253)/0.0309</f>
        <v>0.72168284789644011</v>
      </c>
      <c r="QQ82" s="1">
        <f t="shared" ref="QQ82:QQ96" si="4377">QP82*0.0015</f>
        <v>1.0825242718446601E-3</v>
      </c>
      <c r="QR82" s="1"/>
      <c r="QS82" s="1"/>
      <c r="QT82" s="1"/>
      <c r="QU82" s="1" t="s">
        <v>11</v>
      </c>
      <c r="QV82" s="1" t="s">
        <v>54</v>
      </c>
      <c r="QW82" s="1">
        <v>66</v>
      </c>
      <c r="QX82" s="1">
        <v>1</v>
      </c>
      <c r="QY82" s="1">
        <v>-0.01</v>
      </c>
      <c r="QZ82" s="1">
        <f t="shared" ref="QZ82:QZ96" si="4378">QY82-0.001</f>
        <v>-1.0999999999999999E-2</v>
      </c>
      <c r="RA82" s="1">
        <f t="shared" ref="RA82:RA96" si="4379">(QZ82--0.0281)/0.0312</f>
        <v>0.54807692307692313</v>
      </c>
      <c r="RB82" s="1">
        <f t="shared" ref="RB82:RB96" si="4380">RA82*0.0015</f>
        <v>8.2211538461538468E-4</v>
      </c>
      <c r="RC82" s="1"/>
      <c r="RD82" s="1"/>
      <c r="RE82" s="1"/>
      <c r="RF82" s="1" t="s">
        <v>11</v>
      </c>
      <c r="RG82" s="1" t="s">
        <v>55</v>
      </c>
      <c r="RH82" s="1">
        <v>67</v>
      </c>
      <c r="RI82" s="1">
        <v>1</v>
      </c>
      <c r="RJ82" s="1">
        <v>-8.0000000000000002E-3</v>
      </c>
      <c r="RK82" s="1">
        <f t="shared" ref="RK82:RK96" si="4381">RJ82--0.001</f>
        <v>-7.0000000000000001E-3</v>
      </c>
      <c r="RL82" s="1">
        <f t="shared" ref="RL82:RL96" si="4382">(RK82--0.0276)/0.0312</f>
        <v>0.66025641025641024</v>
      </c>
      <c r="RM82" s="1">
        <f t="shared" ref="RM82:RM96" si="4383">RL82*0.0015</f>
        <v>9.9038461538461541E-4</v>
      </c>
      <c r="RN82" s="1"/>
      <c r="RO82" s="1"/>
      <c r="RP82" s="1"/>
      <c r="RQ82" s="1" t="s">
        <v>11</v>
      </c>
      <c r="RR82" s="1" t="s">
        <v>56</v>
      </c>
      <c r="RS82" s="1">
        <v>70</v>
      </c>
      <c r="RT82" s="1">
        <v>1</v>
      </c>
      <c r="RU82" s="1">
        <v>-8.9999999999999993E-3</v>
      </c>
      <c r="RV82" s="1">
        <f t="shared" ref="RV82:RV96" si="4384">RU82-0.006</f>
        <v>-1.4999999999999999E-2</v>
      </c>
      <c r="RW82" s="1">
        <f t="shared" ref="RW82:RW96" si="4385">(RV82--0.0267)/0.0312</f>
        <v>0.37500000000000011</v>
      </c>
      <c r="RX82" s="1">
        <f t="shared" ref="RX82:RX96" si="4386">RW82*0.0015</f>
        <v>5.6250000000000017E-4</v>
      </c>
      <c r="RY82" s="1"/>
      <c r="RZ82" s="1"/>
      <c r="SA82" s="1"/>
      <c r="SB82" s="2" t="s">
        <v>11</v>
      </c>
      <c r="SC82" s="1" t="s">
        <v>57</v>
      </c>
      <c r="SD82" s="1">
        <v>71</v>
      </c>
      <c r="SE82" s="2">
        <v>1</v>
      </c>
      <c r="SF82" s="1">
        <v>5.0000000000000001E-3</v>
      </c>
      <c r="SG82" s="1">
        <f t="shared" ref="SG82:SG96" si="4387">SF82-0.004</f>
        <v>1E-3</v>
      </c>
      <c r="SH82" s="1">
        <f t="shared" ref="SH82:SH96" si="4388">(SG82--0.022)/0.0292</f>
        <v>0.78767123287671226</v>
      </c>
      <c r="SI82" s="1">
        <f t="shared" ref="SI82:SI96" si="4389">SH82*0.0015</f>
        <v>1.1815068493150685E-3</v>
      </c>
      <c r="SJ82" s="1"/>
      <c r="SK82" s="1"/>
      <c r="SL82" s="1"/>
      <c r="SM82" s="2" t="s">
        <v>11</v>
      </c>
      <c r="SN82" s="1" t="s">
        <v>58</v>
      </c>
      <c r="SO82" s="1">
        <v>72</v>
      </c>
      <c r="SP82" s="2">
        <v>1</v>
      </c>
      <c r="SQ82" s="1">
        <v>7.0000000000000001E-3</v>
      </c>
      <c r="SR82" s="1">
        <f t="shared" ref="SR82:SR96" si="4390">SQ82-0.006</f>
        <v>1E-3</v>
      </c>
      <c r="SS82" s="1">
        <f t="shared" ref="SS82:SS96" si="4391">(SR82--0.0197)/0.0291</f>
        <v>0.71134020618556693</v>
      </c>
      <c r="ST82" s="1">
        <f t="shared" ref="ST82:ST96" si="4392">SS82*0.0015</f>
        <v>1.0670103092783505E-3</v>
      </c>
      <c r="SU82" s="1"/>
      <c r="SV82" s="1"/>
      <c r="SW82" s="1"/>
      <c r="SX82" s="2" t="s">
        <v>11</v>
      </c>
      <c r="SY82" s="1" t="s">
        <v>59</v>
      </c>
      <c r="SZ82" s="1">
        <v>73</v>
      </c>
      <c r="TA82" s="2">
        <v>1</v>
      </c>
      <c r="TB82" s="1">
        <v>8.0000000000000002E-3</v>
      </c>
      <c r="TC82" s="1">
        <f t="shared" ref="TC82:TC96" si="4393">TB82-0.006</f>
        <v>2E-3</v>
      </c>
      <c r="TD82" s="1">
        <f t="shared" ref="TD82:TD96" si="4394">(TC82--0.0178)/0.029</f>
        <v>0.68275862068965509</v>
      </c>
      <c r="TE82" s="1">
        <f t="shared" ref="TE82:TE96" si="4395">TD82*0.0015</f>
        <v>1.0241379310344826E-3</v>
      </c>
      <c r="TF82" s="1"/>
      <c r="TG82" s="1"/>
      <c r="TH82" s="1"/>
      <c r="TI82" s="2" t="s">
        <v>11</v>
      </c>
      <c r="TJ82" s="1" t="s">
        <v>60</v>
      </c>
      <c r="TK82" s="1">
        <v>74</v>
      </c>
      <c r="TL82" s="2">
        <v>1</v>
      </c>
      <c r="TM82" s="1">
        <v>8.9999999999999993E-3</v>
      </c>
      <c r="TN82" s="1">
        <f t="shared" ref="TN82:TN96" si="4396">TM82-0.006</f>
        <v>2.9999999999999992E-3</v>
      </c>
      <c r="TO82" s="1">
        <f t="shared" ref="TO82:TO96" si="4397">(TN82--0.018)/0.0291</f>
        <v>0.72164948453608235</v>
      </c>
      <c r="TP82" s="1">
        <f t="shared" ref="TP82:TP96" si="4398">TO82*0.0015</f>
        <v>1.0824742268041236E-3</v>
      </c>
      <c r="TQ82" s="1"/>
      <c r="TR82" s="1"/>
      <c r="TS82" s="1"/>
      <c r="TT82" s="2" t="s">
        <v>11</v>
      </c>
      <c r="TU82" s="1" t="s">
        <v>61</v>
      </c>
      <c r="TV82" s="1">
        <v>77</v>
      </c>
      <c r="TW82" s="2">
        <v>1</v>
      </c>
      <c r="TX82" s="1">
        <v>1.0999999999999999E-2</v>
      </c>
      <c r="TY82" s="1">
        <f t="shared" ref="TY82:TY96" si="4399">TX82-0.009</f>
        <v>2E-3</v>
      </c>
      <c r="TZ82" s="1">
        <f t="shared" ref="TZ82:TZ96" si="4400">(TY82--0.0172)/0.0291</f>
        <v>0.65979381443298968</v>
      </c>
      <c r="UA82" s="1">
        <f t="shared" ref="UA82:UA96" si="4401">TZ82*0.0015</f>
        <v>9.8969072164948463E-4</v>
      </c>
      <c r="UB82" s="1"/>
      <c r="UC82" s="1"/>
      <c r="UD82" s="1"/>
      <c r="UE82" s="2" t="s">
        <v>11</v>
      </c>
      <c r="UF82" s="1" t="s">
        <v>62</v>
      </c>
      <c r="UG82" s="1">
        <v>78</v>
      </c>
      <c r="UH82" s="2">
        <v>1</v>
      </c>
      <c r="UI82" s="1">
        <v>8.9999999999999993E-3</v>
      </c>
      <c r="UJ82" s="1">
        <f t="shared" ref="UJ82:UJ96" si="4402">UI82-0.008</f>
        <v>9.9999999999999915E-4</v>
      </c>
      <c r="UK82" s="1">
        <f t="shared" ref="UK82:UK96" si="4403">(UJ82--0.0047)/0.0289</f>
        <v>0.1972318339100346</v>
      </c>
      <c r="UL82" s="1">
        <f t="shared" ref="UL82:UL96" si="4404">UK82*0.0015</f>
        <v>2.958477508650519E-4</v>
      </c>
      <c r="UM82" s="1"/>
      <c r="UN82" s="1"/>
      <c r="UO82" s="1"/>
      <c r="UP82" s="2" t="s">
        <v>11</v>
      </c>
      <c r="UQ82" s="1" t="s">
        <v>63</v>
      </c>
      <c r="UR82" s="1">
        <v>79</v>
      </c>
      <c r="US82" s="2">
        <v>1</v>
      </c>
      <c r="UT82" s="1">
        <v>1.0999999999999999E-2</v>
      </c>
      <c r="UU82" s="1">
        <f t="shared" ref="UU82:UU96" si="4405">UT82-0.009</f>
        <v>2E-3</v>
      </c>
      <c r="UV82" s="1">
        <f t="shared" ref="UV82:UV96" si="4406">(UU82--0.0166)/0.029</f>
        <v>0.64137931034482754</v>
      </c>
      <c r="UW82" s="1">
        <f t="shared" ref="UW82:UW96" si="4407">UV82*0.0015</f>
        <v>9.620689655172413E-4</v>
      </c>
      <c r="UX82" s="1"/>
      <c r="UY82" s="1"/>
      <c r="UZ82" s="1"/>
      <c r="VA82" s="2" t="s">
        <v>11</v>
      </c>
      <c r="VB82" s="1" t="s">
        <v>64</v>
      </c>
      <c r="VC82" s="1">
        <v>80</v>
      </c>
      <c r="VD82" s="2">
        <v>1</v>
      </c>
      <c r="VE82" s="1">
        <v>1.2E-2</v>
      </c>
      <c r="VF82" s="1">
        <f t="shared" ref="VF82:VF96" si="4408">VE82-0.01</f>
        <v>2E-3</v>
      </c>
      <c r="VG82" s="1">
        <f t="shared" ref="VG82:VG96" si="4409">(VF82--0.0158)/0.029</f>
        <v>0.61379310344827598</v>
      </c>
      <c r="VH82" s="1">
        <f t="shared" ref="VH82:VH96" si="4410">VG82*0.0015</f>
        <v>9.2068965517241397E-4</v>
      </c>
      <c r="VI82" s="1"/>
      <c r="VJ82" s="1"/>
      <c r="VK82" s="1"/>
      <c r="VL82" s="2" t="s">
        <v>11</v>
      </c>
      <c r="VM82" s="1" t="s">
        <v>65</v>
      </c>
      <c r="VN82" s="1">
        <v>84</v>
      </c>
      <c r="VO82" s="2">
        <v>1</v>
      </c>
      <c r="VP82" s="1">
        <v>1.0999999999999999E-2</v>
      </c>
      <c r="VQ82" s="1">
        <f t="shared" ref="VQ82:VQ96" si="4411">VP82-0.012</f>
        <v>-1.0000000000000009E-3</v>
      </c>
      <c r="VR82" s="1">
        <f t="shared" ref="VR82:VR96" si="4412">(VQ82--0.0166)/0.0291</f>
        <v>0.53608247422680411</v>
      </c>
      <c r="VS82" s="1">
        <f t="shared" ref="VS82:VS96" si="4413">VR82*0.0015</f>
        <v>8.0412371134020615E-4</v>
      </c>
      <c r="VT82" s="1"/>
      <c r="VU82" s="1"/>
      <c r="VV82" s="1"/>
      <c r="VW82" s="2" t="s">
        <v>11</v>
      </c>
      <c r="VX82" s="1" t="s">
        <v>66</v>
      </c>
      <c r="VY82" s="1">
        <v>85</v>
      </c>
      <c r="VZ82" s="2">
        <v>1</v>
      </c>
      <c r="WA82" s="1">
        <v>5.0000000000000001E-3</v>
      </c>
      <c r="WB82" s="1">
        <f t="shared" ref="WB82:WB96" si="4414">WA82-0.005</f>
        <v>0</v>
      </c>
      <c r="WC82" s="1">
        <f t="shared" ref="WC82:WC96" si="4415">(WB82--0.0067)/0.0287</f>
        <v>0.23344947735191637</v>
      </c>
      <c r="WD82" s="1">
        <f t="shared" ref="WD82:WD96" si="4416">WC82*0.0015</f>
        <v>3.5017421602787454E-4</v>
      </c>
      <c r="WE82" s="1"/>
      <c r="WF82" s="1"/>
      <c r="WG82" s="1"/>
      <c r="WH82" s="2" t="s">
        <v>11</v>
      </c>
      <c r="WI82" s="1" t="s">
        <v>67</v>
      </c>
      <c r="WJ82" s="1">
        <v>86</v>
      </c>
      <c r="WK82" s="2">
        <v>1</v>
      </c>
      <c r="WL82" s="1">
        <v>8.9999999999999993E-3</v>
      </c>
      <c r="WM82" s="1">
        <f t="shared" ref="WM82:WM95" si="4417">WL82-0.008</f>
        <v>9.9999999999999915E-4</v>
      </c>
      <c r="WN82" s="1">
        <f t="shared" ref="WN82:WN96" si="4418">(WM82--0.0045)/0.0288</f>
        <v>0.19097222222222218</v>
      </c>
      <c r="WO82" s="1">
        <f t="shared" ref="WO82:WO96" si="4419">WN82*0.0015</f>
        <v>2.8645833333333328E-4</v>
      </c>
      <c r="WP82" s="1"/>
      <c r="WQ82" s="1"/>
      <c r="WR82" s="1"/>
      <c r="WS82" s="2" t="s">
        <v>11</v>
      </c>
      <c r="WT82" s="1" t="s">
        <v>68</v>
      </c>
      <c r="WU82" s="1">
        <v>87</v>
      </c>
      <c r="WV82" s="2">
        <v>1</v>
      </c>
      <c r="WW82" s="1">
        <v>8.0000000000000002E-3</v>
      </c>
      <c r="WX82" s="1">
        <f t="shared" ref="WX82:WX96" si="4420">WW82-0.007</f>
        <v>1E-3</v>
      </c>
      <c r="WY82" s="1">
        <f t="shared" ref="WY82:WY96" si="4421">(WX82--0.004)/0.0287</f>
        <v>0.17421602787456447</v>
      </c>
      <c r="WZ82" s="1">
        <f t="shared" ref="WZ82:WZ96" si="4422">WY82*0.0015</f>
        <v>2.6132404181184669E-4</v>
      </c>
      <c r="XA82" s="1"/>
      <c r="XB82" s="1"/>
      <c r="XC82" s="1"/>
      <c r="XD82" s="2" t="s">
        <v>11</v>
      </c>
      <c r="XE82" s="1" t="s">
        <v>69</v>
      </c>
      <c r="XF82" s="1">
        <v>88</v>
      </c>
      <c r="XG82" s="2">
        <v>1</v>
      </c>
      <c r="XH82" s="1">
        <v>0.01</v>
      </c>
      <c r="XI82" s="1">
        <f t="shared" si="3632"/>
        <v>1.0000000000000009E-3</v>
      </c>
      <c r="XJ82" s="1">
        <f t="shared" ref="XJ82:XJ96" si="4423">(XI82--0.0034)/0.0288</f>
        <v>0.15277777777777782</v>
      </c>
      <c r="XK82" s="1">
        <f t="shared" ref="XK82:XK96" si="4424">XJ82*0.0015</f>
        <v>2.2916666666666674E-4</v>
      </c>
      <c r="XL82" s="1"/>
      <c r="XM82" s="1"/>
      <c r="XN82" s="1"/>
      <c r="XO82" s="2" t="s">
        <v>11</v>
      </c>
      <c r="XP82" s="1" t="s">
        <v>70</v>
      </c>
      <c r="XQ82" s="1">
        <v>91</v>
      </c>
      <c r="XR82" s="2">
        <v>1</v>
      </c>
      <c r="XS82" s="1">
        <v>1.2999999999999999E-2</v>
      </c>
      <c r="XT82" s="1">
        <f t="shared" ref="XT82:XT96" si="4425">XS82-0.011</f>
        <v>2E-3</v>
      </c>
      <c r="XU82" s="1">
        <f t="shared" ref="XU82:XU96" si="4426">(XT82--0.0035)/0.0289</f>
        <v>0.19031141868512111</v>
      </c>
      <c r="XV82" s="1">
        <f t="shared" ref="XV82:XV96" si="4427">XU82*0.0015</f>
        <v>2.8546712802768169E-4</v>
      </c>
      <c r="XW82" s="1"/>
      <c r="XX82" s="1"/>
      <c r="XY82" s="1"/>
      <c r="XZ82" s="2" t="s">
        <v>11</v>
      </c>
      <c r="YA82" s="1" t="s">
        <v>71</v>
      </c>
      <c r="YB82" s="1">
        <v>92</v>
      </c>
      <c r="YC82" s="2">
        <v>1</v>
      </c>
      <c r="YD82" s="1">
        <v>1.2999999999999999E-2</v>
      </c>
      <c r="YE82" s="1">
        <f t="shared" ref="YE82:YE96" si="4428">YD82-0.011</f>
        <v>2E-3</v>
      </c>
      <c r="YF82" s="1">
        <f t="shared" ref="YF82:YF96" si="4429">(YE82--0.0074)/0.0291</f>
        <v>0.32302405498281789</v>
      </c>
      <c r="YG82" s="1">
        <f t="shared" ref="YG82:YG96" si="4430">YF82*0.0015</f>
        <v>4.8453608247422687E-4</v>
      </c>
      <c r="YH82" s="1"/>
      <c r="YI82" s="1"/>
      <c r="YJ82" s="1"/>
      <c r="YK82" s="2" t="s">
        <v>11</v>
      </c>
      <c r="YL82" s="1" t="s">
        <v>72</v>
      </c>
      <c r="YM82" s="1">
        <v>93</v>
      </c>
      <c r="YN82" s="2">
        <v>1</v>
      </c>
      <c r="YO82" s="1">
        <v>1.2999999999999999E-2</v>
      </c>
      <c r="YP82" s="1">
        <f t="shared" ref="YP82:YP96" si="4431">YO82-0.011</f>
        <v>2E-3</v>
      </c>
      <c r="YQ82" s="1">
        <f t="shared" ref="YQ82:YQ96" si="4432">(YP82--0.0068)/0.0293</f>
        <v>0.30034129692832762</v>
      </c>
      <c r="YR82" s="1">
        <f t="shared" ref="YR82:YR96" si="4433">YQ82*0.0015</f>
        <v>4.5051194539249146E-4</v>
      </c>
      <c r="YS82" s="1"/>
      <c r="YT82" s="1"/>
      <c r="YU82" s="1"/>
      <c r="YV82" s="2" t="s">
        <v>11</v>
      </c>
      <c r="YW82" s="1" t="s">
        <v>73</v>
      </c>
      <c r="YX82" s="1">
        <v>94</v>
      </c>
      <c r="YY82" s="2">
        <v>1</v>
      </c>
      <c r="YZ82" s="1">
        <v>1.4999999999999999E-2</v>
      </c>
      <c r="ZA82" s="1">
        <f t="shared" ref="ZA82:ZA96" si="4434">YZ82-0.013</f>
        <v>2E-3</v>
      </c>
      <c r="ZB82" s="1">
        <f t="shared" ref="ZB82:ZB96" si="4435">(ZA82--0.0058)/0.0294</f>
        <v>0.26530612244897961</v>
      </c>
      <c r="ZC82" s="1">
        <f t="shared" ref="ZC82:ZC96" si="4436">ZB82*0.0015</f>
        <v>3.9795918367346942E-4</v>
      </c>
      <c r="ZD82" s="1"/>
      <c r="ZE82" s="1"/>
      <c r="ZF82" s="1"/>
      <c r="ZG82" s="2" t="s">
        <v>11</v>
      </c>
      <c r="ZH82" s="1" t="s">
        <v>74</v>
      </c>
      <c r="ZI82" s="1">
        <v>95</v>
      </c>
      <c r="ZJ82" s="2">
        <v>1</v>
      </c>
      <c r="ZK82" s="1">
        <v>1.4999999999999999E-2</v>
      </c>
      <c r="ZL82" s="1">
        <f t="shared" ref="ZL82:ZL96" si="4437">ZK82-0.013</f>
        <v>2E-3</v>
      </c>
      <c r="ZM82" s="1">
        <f t="shared" ref="ZM82:ZM96" si="4438">(ZL82--0.0064)/0.0294</f>
        <v>0.28571428571428575</v>
      </c>
      <c r="ZN82" s="1">
        <f t="shared" ref="ZN82:ZN96" si="4439">ZM82*0.0015</f>
        <v>4.2857142857142866E-4</v>
      </c>
      <c r="ZO82" s="1"/>
      <c r="ZP82" s="1"/>
      <c r="ZQ82" s="1"/>
      <c r="ZR82" s="2" t="s">
        <v>11</v>
      </c>
      <c r="ZS82" s="1" t="s">
        <v>75</v>
      </c>
      <c r="ZT82" s="1">
        <v>99</v>
      </c>
      <c r="ZU82" s="2">
        <v>1</v>
      </c>
      <c r="ZV82" s="1">
        <v>1.7000000000000001E-2</v>
      </c>
      <c r="ZW82" s="1">
        <f t="shared" ref="ZW82:ZW96" si="4440">ZV82-0.015</f>
        <v>2.0000000000000018E-3</v>
      </c>
      <c r="ZX82" s="1">
        <f t="shared" ref="ZX82:ZX96" si="4441">(ZW82--0.002)/0.0292</f>
        <v>0.13698630136986306</v>
      </c>
      <c r="ZY82" s="1">
        <f t="shared" ref="ZY82:ZY96" si="4442">ZX82*0.0015</f>
        <v>2.0547945205479459E-4</v>
      </c>
      <c r="ZZ82" s="1"/>
      <c r="AAA82" s="1"/>
      <c r="AAB82" s="1"/>
      <c r="AAC82" s="2" t="s">
        <v>11</v>
      </c>
      <c r="AAD82" s="1" t="s">
        <v>76</v>
      </c>
      <c r="AAE82" s="1">
        <v>100</v>
      </c>
      <c r="AAF82" s="2">
        <v>1</v>
      </c>
      <c r="AAG82" s="1">
        <v>2E-3</v>
      </c>
      <c r="AAH82" s="1">
        <f t="shared" ref="AAH82:AAH96" si="4443">AAG82-0.002</f>
        <v>0</v>
      </c>
      <c r="AAI82" s="1">
        <f t="shared" ref="AAI82:AAI96" si="4444">(AAH82--0.0261)/0.029</f>
        <v>0.9</v>
      </c>
      <c r="AAJ82" s="1">
        <f t="shared" ref="AAJ82:AAJ96" si="4445">AAI82*0.0015</f>
        <v>1.3500000000000001E-3</v>
      </c>
      <c r="AAK82" s="1"/>
      <c r="AAL82" s="1"/>
      <c r="AAM82" s="1"/>
      <c r="AAN82" s="2" t="s">
        <v>11</v>
      </c>
      <c r="AAO82" s="1" t="s">
        <v>77</v>
      </c>
      <c r="AAP82" s="1">
        <v>101</v>
      </c>
      <c r="AAQ82" s="2">
        <v>1</v>
      </c>
      <c r="AAR82" s="1">
        <v>5.0000000000000001E-3</v>
      </c>
      <c r="AAS82" s="1">
        <f t="shared" ref="AAS82:AAS96" si="4446">AAR82-0.007</f>
        <v>-2E-3</v>
      </c>
      <c r="AAT82" s="1">
        <f t="shared" ref="AAT82:AAT96" si="4447">(AAS82--0.0202)/0.0289</f>
        <v>0.62975778546712813</v>
      </c>
      <c r="AAU82" s="1">
        <f t="shared" ref="AAU82:AAU96" si="4448">AAT82*0.0015</f>
        <v>9.4463667820069222E-4</v>
      </c>
      <c r="AAV82" s="1"/>
      <c r="AAW82" s="1"/>
      <c r="AAX82" s="1"/>
      <c r="AAY82" s="2" t="s">
        <v>11</v>
      </c>
      <c r="AAZ82" s="1" t="s">
        <v>78</v>
      </c>
      <c r="ABA82" s="1">
        <v>102</v>
      </c>
      <c r="ABB82" s="2">
        <v>1</v>
      </c>
      <c r="ABC82" s="1">
        <v>5.0000000000000001E-3</v>
      </c>
      <c r="ABD82" s="1">
        <f t="shared" si="3668"/>
        <v>-2E-3</v>
      </c>
      <c r="ABE82" s="1">
        <f t="shared" ref="ABE82:ABE96" si="4449">(ABD82--0.0218)/0.029</f>
        <v>0.68275862068965509</v>
      </c>
      <c r="ABF82" s="1">
        <f t="shared" ref="ABF82:ABF96" si="4450">ABE82*0.0015</f>
        <v>1.0241379310344826E-3</v>
      </c>
      <c r="ABG82" s="1"/>
      <c r="ABH82" s="1"/>
      <c r="ABI82" s="1"/>
      <c r="ABJ82" s="2" t="s">
        <v>11</v>
      </c>
      <c r="ABK82" s="1" t="s">
        <v>79</v>
      </c>
      <c r="ABL82" s="1">
        <v>112</v>
      </c>
      <c r="ABM82" s="2">
        <v>1</v>
      </c>
      <c r="ABN82" s="1">
        <v>1.2E-2</v>
      </c>
      <c r="ABO82" s="1">
        <f t="shared" ref="ABO82:ABO96" si="4451">ABN82-0.017</f>
        <v>-5.000000000000001E-3</v>
      </c>
      <c r="ABP82" s="1">
        <f t="shared" ref="ABP82:ABP96" si="4452">(ABO82--0.025)/0.0294</f>
        <v>0.6802721088435375</v>
      </c>
      <c r="ABQ82" s="1">
        <f t="shared" ref="ABQ82:ABQ96" si="4453">ABP82*0.0015</f>
        <v>1.0204081632653062E-3</v>
      </c>
      <c r="ABR82" s="1"/>
      <c r="ABS82" s="1"/>
      <c r="ABT82" s="1"/>
      <c r="ABU82" s="2" t="s">
        <v>11</v>
      </c>
      <c r="ABV82" s="1" t="s">
        <v>80</v>
      </c>
      <c r="ABW82" s="1">
        <v>113</v>
      </c>
      <c r="ABX82" s="2">
        <v>1</v>
      </c>
      <c r="ABY82" s="1">
        <v>1.4E-2</v>
      </c>
      <c r="ABZ82" s="1">
        <f t="shared" ref="ABZ82:ABZ96" si="4454">ABY82-0.013</f>
        <v>1.0000000000000009E-3</v>
      </c>
      <c r="ACA82" s="1">
        <f t="shared" ref="ACA82:ACA96" si="4455">(ABZ82-0.0095)/0.028</f>
        <v>-0.30357142857142855</v>
      </c>
      <c r="ACB82" s="1">
        <f>ACA82*0.0015</f>
        <v>-4.5535714285714282E-4</v>
      </c>
      <c r="ACC82" s="1"/>
      <c r="ACD82" s="1"/>
      <c r="ACE82" s="1"/>
      <c r="ACF82" s="2" t="s">
        <v>11</v>
      </c>
      <c r="ACG82" s="1" t="s">
        <v>81</v>
      </c>
      <c r="ACH82" s="1">
        <v>114</v>
      </c>
      <c r="ACI82" s="2">
        <v>1</v>
      </c>
      <c r="ACJ82" s="1">
        <v>1.4999999999999999E-2</v>
      </c>
      <c r="ACK82" s="1">
        <f t="shared" ref="ACK82:ACK96" si="4456">ACJ82-0.014</f>
        <v>9.9999999999999915E-4</v>
      </c>
      <c r="ACL82" s="1">
        <f t="shared" ref="ACL82:ACL96" si="4457">(ACK82-0.0117)/0.0279</f>
        <v>-0.38351254480286739</v>
      </c>
      <c r="ACM82" s="1">
        <f t="shared" ref="ACM82:ACM96" si="4458">ACL82*0.0015</f>
        <v>-5.7526881720430106E-4</v>
      </c>
      <c r="ACN82" s="1"/>
      <c r="ACO82" s="1"/>
      <c r="ACP82" s="1"/>
      <c r="ACQ82" s="2" t="s">
        <v>11</v>
      </c>
      <c r="ACR82" s="1" t="s">
        <v>82</v>
      </c>
      <c r="ACS82" s="1">
        <v>115</v>
      </c>
      <c r="ACT82" s="2">
        <v>1</v>
      </c>
      <c r="ACU82" s="1">
        <v>1.4999999999999999E-2</v>
      </c>
      <c r="ACV82" s="1">
        <f t="shared" ref="ACV82:ACV96" si="4459">ACU82-0.014</f>
        <v>9.9999999999999915E-4</v>
      </c>
      <c r="ACW82" s="1">
        <f t="shared" ref="ACW82:ACW96" si="4460">(ACV82-0.0103)/0.0281</f>
        <v>-0.33096085409252674</v>
      </c>
      <c r="ACX82" s="1">
        <f t="shared" ref="ACX82:ACX96" si="4461">ACW82*0.0015</f>
        <v>-4.9644128113879012E-4</v>
      </c>
      <c r="ACY82" s="1"/>
      <c r="ACZ82" s="1"/>
      <c r="ADA82" s="1"/>
      <c r="ADB82" s="2" t="s">
        <v>11</v>
      </c>
      <c r="ADC82" s="1" t="s">
        <v>83</v>
      </c>
      <c r="ADD82" s="1">
        <v>116</v>
      </c>
      <c r="ADE82" s="2">
        <v>1</v>
      </c>
      <c r="ADF82" s="1">
        <v>1.6E-2</v>
      </c>
      <c r="ADG82" s="1">
        <f t="shared" ref="ADG82:ADG96" si="4462">ADF82-0.016</f>
        <v>0</v>
      </c>
      <c r="ADH82" s="1">
        <f t="shared" ref="ADH82:ADH96" si="4463">(ADG82-0.0103)/0.0281</f>
        <v>-0.36654804270462632</v>
      </c>
      <c r="ADI82" s="1">
        <f t="shared" ref="ADI82:ADI96" si="4464">ADH82*0.0015</f>
        <v>-5.4982206405693949E-4</v>
      </c>
      <c r="ADJ82" s="1"/>
      <c r="ADK82" s="1"/>
      <c r="ADL82" s="1"/>
      <c r="ADM82" s="2" t="s">
        <v>11</v>
      </c>
      <c r="ADN82" s="1" t="s">
        <v>84</v>
      </c>
      <c r="ADO82" s="1">
        <v>119</v>
      </c>
      <c r="ADP82" s="2">
        <v>1</v>
      </c>
      <c r="ADQ82" s="1">
        <v>1.7999999999999999E-2</v>
      </c>
      <c r="ADR82" s="1">
        <f t="shared" ref="ADR82:ADR96" si="4465">ADQ82-0.017</f>
        <v>9.9999999999999742E-4</v>
      </c>
      <c r="ADS82" s="1">
        <f t="shared" ref="ADS82:ADS96" si="4466">(ADR82-0.0252)/0.0278</f>
        <v>-0.8705035971223023</v>
      </c>
      <c r="ADT82" s="1">
        <f t="shared" ref="ADT82:ADT96" si="4467">ADS82*0.0015</f>
        <v>-1.3057553956834535E-3</v>
      </c>
      <c r="ADU82" s="1"/>
      <c r="ADV82" s="1"/>
      <c r="ADW82" s="1"/>
      <c r="ADX82" s="2" t="s">
        <v>11</v>
      </c>
      <c r="ADY82" s="1" t="s">
        <v>85</v>
      </c>
      <c r="ADZ82" s="1">
        <v>120</v>
      </c>
      <c r="AEA82" s="2">
        <v>1</v>
      </c>
      <c r="AEB82" s="1">
        <v>1.7999999999999999E-2</v>
      </c>
      <c r="AEC82" s="1">
        <f t="shared" ref="AEC82:AEC96" si="4468">AEB82-0.017</f>
        <v>9.9999999999999742E-4</v>
      </c>
      <c r="AED82" s="1">
        <f t="shared" ref="AED82:AED96" si="4469">(AEC82-0.026)/0.0278</f>
        <v>-0.89928057553956842</v>
      </c>
      <c r="AEE82" s="1">
        <f t="shared" ref="AEE82:AEE96" si="4470">AED82*0.0015</f>
        <v>-1.3489208633093526E-3</v>
      </c>
      <c r="AEF82" s="1"/>
      <c r="AEG82" s="1"/>
      <c r="AEH82" s="1"/>
      <c r="AEI82" s="2" t="s">
        <v>11</v>
      </c>
      <c r="AEJ82" s="1" t="s">
        <v>86</v>
      </c>
      <c r="AEK82" s="1">
        <v>121</v>
      </c>
      <c r="AEL82" s="2">
        <v>1</v>
      </c>
      <c r="AEM82" s="1">
        <v>1.7999999999999999E-2</v>
      </c>
      <c r="AEN82" s="1">
        <f t="shared" ref="AEN82:AEN96" si="4471">AEM82-0.018</f>
        <v>0</v>
      </c>
      <c r="AEO82" s="1">
        <f t="shared" ref="AEO82:AEO96" si="4472">(AEN82-0.0249)/0.0278</f>
        <v>-0.89568345323741005</v>
      </c>
      <c r="AEP82" s="1">
        <f t="shared" ref="AEP82:AEP96" si="4473">AEO82*0.0015</f>
        <v>-1.3435251798561152E-3</v>
      </c>
      <c r="AEQ82" s="1"/>
      <c r="AER82" s="1"/>
      <c r="AES82" s="1"/>
      <c r="AET82" s="2" t="s">
        <v>11</v>
      </c>
      <c r="AEU82" s="1" t="s">
        <v>87</v>
      </c>
      <c r="AEV82" s="1">
        <v>122</v>
      </c>
      <c r="AEW82" s="2">
        <v>1</v>
      </c>
      <c r="AEX82" s="1">
        <v>1.7999999999999999E-2</v>
      </c>
      <c r="AEY82" s="1">
        <f t="shared" ref="AEY82:AEY96" si="4474">AEX82-0.017</f>
        <v>9.9999999999999742E-4</v>
      </c>
      <c r="AEZ82" s="1">
        <f t="shared" ref="AEZ82:AEZ96" si="4475">(AEY82-0.0263)/0.0278</f>
        <v>-0.91007194244604328</v>
      </c>
      <c r="AFA82" s="1">
        <f t="shared" ref="AFA82:AFA96" si="4476">AEZ82*0.0015</f>
        <v>-1.3651079136690651E-3</v>
      </c>
      <c r="AFB82" s="1"/>
      <c r="AFC82" s="1"/>
      <c r="AFD82" s="1"/>
      <c r="AFE82" s="2" t="s">
        <v>11</v>
      </c>
      <c r="AFF82" s="1" t="s">
        <v>88</v>
      </c>
      <c r="AFG82" s="1">
        <v>123</v>
      </c>
      <c r="AFH82" s="2">
        <v>1</v>
      </c>
      <c r="AFI82" s="1">
        <v>1.7000000000000001E-2</v>
      </c>
      <c r="AFJ82" s="1">
        <f>AFI82-0.017</f>
        <v>0</v>
      </c>
      <c r="AFK82" s="1">
        <f>(AFJ82-0.0264)/0.0278</f>
        <v>-0.94964028776978426</v>
      </c>
      <c r="AFL82" s="1">
        <f t="shared" ref="AFL82:AFL96" si="4477">AFK82*0.0015</f>
        <v>-1.4244604316546764E-3</v>
      </c>
      <c r="AFM82" s="1"/>
      <c r="AFN82" s="1"/>
      <c r="AFO82" s="1"/>
      <c r="AFP82" s="2" t="s">
        <v>11</v>
      </c>
      <c r="AFQ82" s="1" t="s">
        <v>89</v>
      </c>
      <c r="AFR82" s="1">
        <v>126</v>
      </c>
      <c r="AFS82" s="2">
        <v>1</v>
      </c>
      <c r="AFT82" s="1">
        <v>1.9E-2</v>
      </c>
      <c r="AFU82" s="1">
        <f t="shared" ref="AFU82:AFU96" si="4478">AFT82-0.018</f>
        <v>1.0000000000000009E-3</v>
      </c>
      <c r="AFV82" s="1">
        <f t="shared" ref="AFV82:AFV96" si="4479">(AFU82-0.0214)/0.0281</f>
        <v>-0.72597864768683262</v>
      </c>
      <c r="AFW82" s="1">
        <f t="shared" ref="AFW82:AFW96" si="4480">AFV82*0.0015</f>
        <v>-1.088967971530249E-3</v>
      </c>
      <c r="AFX82" s="1"/>
      <c r="AFY82" s="1"/>
      <c r="AFZ82" s="1"/>
      <c r="AGA82" s="2" t="s">
        <v>11</v>
      </c>
      <c r="AGB82" s="1" t="s">
        <v>90</v>
      </c>
      <c r="AGC82" s="1">
        <v>127</v>
      </c>
      <c r="AGD82" s="2">
        <v>1</v>
      </c>
      <c r="AGE82" s="1">
        <v>1.4E-2</v>
      </c>
      <c r="AGF82" s="1">
        <f t="shared" ref="AGF82:AGF96" si="4481">AGE82-0.015</f>
        <v>-9.9999999999999915E-4</v>
      </c>
      <c r="AGG82" s="1">
        <f t="shared" ref="AGG82:AGG96" si="4482">(AGF82--0.0071)/0.0297</f>
        <v>0.20538720538720542</v>
      </c>
      <c r="AGH82" s="1">
        <f t="shared" ref="AGH82:AGH96" si="4483">AGG82*0.0015</f>
        <v>3.0808080808080812E-4</v>
      </c>
      <c r="AGI82" s="1"/>
      <c r="AGJ82" s="1"/>
      <c r="AGK82" s="1"/>
      <c r="AGL82" s="2" t="s">
        <v>11</v>
      </c>
      <c r="AGM82" s="1" t="s">
        <v>91</v>
      </c>
      <c r="AGN82" s="1">
        <v>128</v>
      </c>
      <c r="AGO82" s="2">
        <v>1</v>
      </c>
      <c r="AGP82" s="1">
        <v>1.4E-2</v>
      </c>
      <c r="AGQ82" s="1">
        <f t="shared" ref="AGQ82:AGQ96" si="4484">AGP82-0.015</f>
        <v>-9.9999999999999915E-4</v>
      </c>
      <c r="AGR82" s="1">
        <f t="shared" ref="AGR82:AGR96" si="4485">(AGQ82--0.0084)/0.0299</f>
        <v>0.24749163879598662</v>
      </c>
      <c r="AGS82" s="1">
        <f t="shared" ref="AGS82:AGS96" si="4486">AGR82*0.0015</f>
        <v>3.7123745819397995E-4</v>
      </c>
      <c r="AGT82" s="1"/>
      <c r="AGU82" s="1"/>
      <c r="AGV82" s="1"/>
      <c r="AGW82" s="2" t="s">
        <v>11</v>
      </c>
      <c r="AGX82" s="1" t="s">
        <v>92</v>
      </c>
      <c r="AGY82" s="1">
        <v>129</v>
      </c>
      <c r="AGZ82" s="2">
        <v>1</v>
      </c>
      <c r="AHA82" s="1">
        <v>1.2E-2</v>
      </c>
      <c r="AHB82" s="1">
        <f t="shared" ref="AHB82:AHB96" si="4487">AHA82-0.014</f>
        <v>-2E-3</v>
      </c>
      <c r="AHC82" s="1">
        <f t="shared" ref="AHC82:AHC96" si="4488">(AHB82--0.0114)/0.0301</f>
        <v>0.31229235880398676</v>
      </c>
      <c r="AHD82" s="1">
        <f t="shared" ref="AHD82:AHD96" si="4489">AHC82*0.0015</f>
        <v>4.6843853820598017E-4</v>
      </c>
      <c r="AHE82" s="1"/>
      <c r="AHF82" s="1"/>
      <c r="AHG82" s="1"/>
      <c r="AHH82" s="2" t="s">
        <v>11</v>
      </c>
      <c r="AHI82" s="1" t="s">
        <v>93</v>
      </c>
      <c r="AHJ82" s="1">
        <v>130</v>
      </c>
      <c r="AHK82" s="2">
        <v>1</v>
      </c>
      <c r="AHL82" s="1">
        <v>1.2E-2</v>
      </c>
      <c r="AHM82" s="1">
        <f t="shared" ref="AHM82:AHM96" si="4490">AHL82-0.014</f>
        <v>-2E-3</v>
      </c>
      <c r="AHN82" s="1">
        <f t="shared" ref="AHN82:AHN96" si="4491">(AHM82--0.0109)/0.0299</f>
        <v>0.2976588628762542</v>
      </c>
      <c r="AHO82" s="1">
        <f t="shared" ref="AHO82:AHO96" si="4492">AHN82*0.0015</f>
        <v>4.4648829431438134E-4</v>
      </c>
      <c r="AHP82" s="1"/>
      <c r="AHQ82" s="1"/>
      <c r="AHR82" s="1"/>
      <c r="AHS82" s="2" t="s">
        <v>11</v>
      </c>
      <c r="AHT82" s="1" t="s">
        <v>94</v>
      </c>
      <c r="AHU82" s="1">
        <v>133</v>
      </c>
      <c r="AHV82" s="2">
        <v>1</v>
      </c>
      <c r="AHW82" s="1">
        <v>1.4999999999999999E-2</v>
      </c>
      <c r="AHX82" s="1">
        <f t="shared" ref="AHX82:AHX96" si="4493">AHW82-0.016</f>
        <v>-1.0000000000000009E-3</v>
      </c>
      <c r="AHY82" s="1">
        <f t="shared" ref="AHY82:AHY96" si="4494">(AHX82--0.0119)/0.0301</f>
        <v>0.36212624584717612</v>
      </c>
      <c r="AHZ82" s="1">
        <f t="shared" ref="AHZ82:AHZ96" si="4495">AHY82*0.0015</f>
        <v>5.4318936877076416E-4</v>
      </c>
      <c r="AIA82" s="1"/>
      <c r="AIB82" s="1"/>
      <c r="AIC82" s="1"/>
      <c r="AID82" s="2" t="s">
        <v>11</v>
      </c>
      <c r="AIE82" s="1" t="s">
        <v>95</v>
      </c>
      <c r="AIF82" s="1">
        <v>134</v>
      </c>
      <c r="AIG82" s="2">
        <v>1</v>
      </c>
      <c r="AIH82" s="1">
        <v>1.6E-2</v>
      </c>
      <c r="AII82" s="1">
        <f t="shared" ref="AII82:AII96" si="4496">AIH82-0.017</f>
        <v>-1.0000000000000009E-3</v>
      </c>
      <c r="AIJ82" s="1">
        <f t="shared" ref="AIJ82:AIJ96" si="4497">(AII82--0.0115)/0.0301</f>
        <v>0.34883720930232559</v>
      </c>
      <c r="AIK82" s="1">
        <f t="shared" ref="AIK82:AIK96" si="4498">AIJ82*0.0015</f>
        <v>5.2325581395348841E-4</v>
      </c>
      <c r="AIL82" s="1"/>
      <c r="AIM82" s="1"/>
      <c r="AIN82" s="1"/>
      <c r="AIO82" s="2" t="s">
        <v>11</v>
      </c>
      <c r="AIP82" s="1" t="s">
        <v>96</v>
      </c>
      <c r="AIQ82" s="1">
        <v>135</v>
      </c>
      <c r="AIR82" s="2">
        <v>1</v>
      </c>
      <c r="AIS82" s="1">
        <v>1.2999999999999999E-2</v>
      </c>
      <c r="AIT82" s="1">
        <f t="shared" ref="AIT82:AIT96" si="4499">AIS82-0.014</f>
        <v>-1.0000000000000009E-3</v>
      </c>
      <c r="AIU82" s="1">
        <f t="shared" ref="AIU82:AIU96" si="4500">(AIT82--0.0131)/0.0302</f>
        <v>0.40066225165562913</v>
      </c>
      <c r="AIV82" s="1">
        <f t="shared" ref="AIV82:AIV96" si="4501">AIU82*0.0015</f>
        <v>6.0099337748344367E-4</v>
      </c>
      <c r="AIW82" s="1"/>
      <c r="AIX82" s="1"/>
      <c r="AIY82" s="1"/>
      <c r="AIZ82" s="2" t="s">
        <v>11</v>
      </c>
      <c r="AJA82" s="1" t="s">
        <v>97</v>
      </c>
      <c r="AJB82" s="1">
        <v>136</v>
      </c>
      <c r="AJC82" s="2">
        <v>1</v>
      </c>
      <c r="AJD82" s="1">
        <v>1.4999999999999999E-2</v>
      </c>
      <c r="AJE82" s="1">
        <f t="shared" ref="AJE82:AJE96" si="4502">AJD82-0.016</f>
        <v>-1.0000000000000009E-3</v>
      </c>
      <c r="AJF82" s="1">
        <f t="shared" ref="AJF82:AJF96" si="4503">(AJE82--0.0128)/0.0302</f>
        <v>0.39072847682119205</v>
      </c>
      <c r="AJG82" s="1">
        <f t="shared" ref="AJG82:AJG96" si="4504">AJF82*0.0015</f>
        <v>5.8609271523178805E-4</v>
      </c>
      <c r="AJH82" s="1"/>
      <c r="AJI82" s="1"/>
      <c r="AJJ82" s="1"/>
      <c r="AJK82" s="2" t="s">
        <v>11</v>
      </c>
      <c r="AJL82" s="1" t="s">
        <v>98</v>
      </c>
      <c r="AJM82" s="1">
        <v>140</v>
      </c>
      <c r="AJN82" s="2">
        <v>1</v>
      </c>
      <c r="AJO82" s="1">
        <v>1.6E-2</v>
      </c>
      <c r="AJP82" s="1">
        <f t="shared" ref="AJP82:AJP96" si="4505">AJO82-0.016</f>
        <v>0</v>
      </c>
      <c r="AJQ82" s="1">
        <f t="shared" ref="AJQ82:AJQ96" si="4506">(AJP82--0.016)/0.0306</f>
        <v>0.52287581699346408</v>
      </c>
      <c r="AJR82" s="1">
        <f t="shared" ref="AJR82:AJR96" si="4507">AJQ82*0.0015</f>
        <v>7.8431372549019615E-4</v>
      </c>
      <c r="AJS82" s="1"/>
      <c r="AJT82" s="1"/>
      <c r="AJU82" s="1"/>
      <c r="AJV82" s="2" t="s">
        <v>11</v>
      </c>
      <c r="AJW82" s="1" t="s">
        <v>99</v>
      </c>
      <c r="AJX82" s="1">
        <v>141</v>
      </c>
      <c r="AJY82" s="2">
        <v>1</v>
      </c>
      <c r="AJZ82" s="1">
        <v>1.6E-2</v>
      </c>
      <c r="AKA82" s="1">
        <f t="shared" ref="AKA82:AKA96" si="4508">AJZ82-0.02</f>
        <v>-4.0000000000000001E-3</v>
      </c>
      <c r="AKB82" s="1">
        <f t="shared" ref="AKB82:AKB96" si="4509">(AKA82--0.0042)/0.0295</f>
        <v>6.7796610169491411E-3</v>
      </c>
      <c r="AKC82" s="1">
        <f t="shared" ref="AKC82:AKC96" si="4510">AKB82*0.0015</f>
        <v>1.0169491525423712E-5</v>
      </c>
      <c r="AKD82" s="1"/>
      <c r="AKE82" s="1"/>
      <c r="AKF82" s="1"/>
      <c r="AKG82" s="2" t="s">
        <v>11</v>
      </c>
      <c r="AKH82" s="1" t="s">
        <v>100</v>
      </c>
      <c r="AKI82" s="1">
        <v>143</v>
      </c>
      <c r="AKJ82" s="2">
        <v>1</v>
      </c>
      <c r="AKK82" s="1">
        <v>1.7999999999999999E-2</v>
      </c>
      <c r="AKL82" s="1">
        <f t="shared" ref="AKL82:AKL96" si="4511">AKK82-0.022</f>
        <v>-4.0000000000000001E-3</v>
      </c>
      <c r="AKM82" s="1">
        <f t="shared" ref="AKM82:AKM96" si="4512">(AKL82--0.0039)/0.0295</f>
        <v>-3.3898305084745853E-3</v>
      </c>
      <c r="AKN82" s="1">
        <f t="shared" ref="AKN82:AKN96" si="4513">AKM82*0.0015</f>
        <v>-5.0847457627118782E-6</v>
      </c>
      <c r="AKO82" s="1"/>
      <c r="AKP82" s="1"/>
      <c r="AKQ82" s="1"/>
      <c r="AKR82" s="2" t="s">
        <v>11</v>
      </c>
      <c r="AKS82" s="1" t="s">
        <v>101</v>
      </c>
      <c r="AKT82" s="1">
        <v>144</v>
      </c>
      <c r="AKU82" s="2">
        <v>1</v>
      </c>
      <c r="AKV82" s="1">
        <v>1.9E-2</v>
      </c>
      <c r="AKW82" s="1">
        <f t="shared" ref="AKW82:AKW96" si="4514">AKV82-0.023</f>
        <v>-4.0000000000000001E-3</v>
      </c>
      <c r="AKX82" s="1">
        <f t="shared" ref="AKX82:AKX96" si="4515">(AKW82--0.003)/0.0295</f>
        <v>-3.3898305084745763E-2</v>
      </c>
      <c r="AKY82" s="1">
        <f t="shared" ref="AKY82:AKY96" si="4516">AKX82*0.0015</f>
        <v>-5.0847457627118643E-5</v>
      </c>
      <c r="AKZ82" s="1"/>
      <c r="ALA82" s="1"/>
      <c r="ALB82" s="1"/>
      <c r="ALC82" s="2" t="s">
        <v>11</v>
      </c>
      <c r="ALD82" s="1" t="s">
        <v>102</v>
      </c>
      <c r="ALE82" s="1">
        <v>147</v>
      </c>
      <c r="ALF82" s="2">
        <v>1</v>
      </c>
      <c r="ALG82" s="1">
        <v>1.9E-2</v>
      </c>
      <c r="ALH82" s="1">
        <f t="shared" ref="ALH82:ALH96" si="4517">ALG82-0.026</f>
        <v>-6.9999999999999993E-3</v>
      </c>
      <c r="ALI82" s="1">
        <f t="shared" ref="ALI82:ALI96" si="4518">(ALH82--0.0031)/0.0295</f>
        <v>-0.13220338983050847</v>
      </c>
      <c r="ALJ82" s="1">
        <f t="shared" ref="ALJ82:ALJ96" si="4519">ALI82*0.0015</f>
        <v>-1.983050847457627E-4</v>
      </c>
      <c r="ALK82" s="1"/>
      <c r="ALL82" s="1"/>
      <c r="ALM82" s="1"/>
      <c r="ALN82" s="2" t="s">
        <v>11</v>
      </c>
      <c r="ALO82" s="1" t="s">
        <v>103</v>
      </c>
      <c r="ALP82" s="1">
        <v>148</v>
      </c>
      <c r="ALQ82" s="2">
        <v>1</v>
      </c>
      <c r="ALR82" s="1">
        <v>2.3E-2</v>
      </c>
      <c r="ALS82" s="1">
        <f t="shared" ref="ALS82:ALS96" si="4520">ALR82-0.025</f>
        <v>-2.0000000000000018E-3</v>
      </c>
      <c r="ALT82" s="1">
        <f t="shared" ref="ALT82:ALT96" si="4521">(ALS82--0.0002)/0.0294</f>
        <v>-6.1224489795918428E-2</v>
      </c>
      <c r="ALU82" s="1">
        <f t="shared" ref="ALU82:ALU96" si="4522">ALT82*0.0015</f>
        <v>-9.1836734693877641E-5</v>
      </c>
      <c r="ALV82" s="1"/>
      <c r="ALW82" s="1"/>
      <c r="ALX82" s="1"/>
      <c r="ALY82" s="2" t="s">
        <v>11</v>
      </c>
      <c r="ALZ82" s="1" t="s">
        <v>104</v>
      </c>
      <c r="AMA82" s="1">
        <v>149</v>
      </c>
      <c r="AMB82" s="2">
        <v>1</v>
      </c>
      <c r="AMC82" s="1">
        <v>1.9E-2</v>
      </c>
      <c r="AMD82" s="1">
        <f t="shared" ref="AMD82:AMD96" si="4523">AMC82-0.02</f>
        <v>-1.0000000000000009E-3</v>
      </c>
      <c r="AME82" s="1">
        <f t="shared" ref="AME82:AME96" si="4524">(AMD82--0.0023)/0.0292</f>
        <v>4.4520547945205449E-2</v>
      </c>
      <c r="AMF82" s="1">
        <f t="shared" ref="AMF82:AMF96" si="4525">AME82*0.0015</f>
        <v>6.6780821917808181E-5</v>
      </c>
      <c r="AMG82" s="1"/>
      <c r="AMH82" s="1"/>
      <c r="AMI82" s="1"/>
      <c r="AMJ82" s="2" t="s">
        <v>11</v>
      </c>
      <c r="AMK82" s="1" t="s">
        <v>105</v>
      </c>
      <c r="AML82" s="1">
        <v>150</v>
      </c>
      <c r="AMM82" s="2">
        <v>1</v>
      </c>
      <c r="AMN82" s="1">
        <v>0.02</v>
      </c>
      <c r="AMO82" s="1">
        <f t="shared" ref="AMO82:AMO96" si="4526">AMN82-0.019</f>
        <v>1.0000000000000009E-3</v>
      </c>
      <c r="AMP82" s="1">
        <f t="shared" ref="AMP82:AMP96" si="4527">(AMO82-0.0008)/0.0292</f>
        <v>6.8493150684931798E-3</v>
      </c>
      <c r="AMQ82" s="1">
        <f t="shared" ref="AMQ82:AMQ96" si="4528">AMP82*0.0015</f>
        <v>1.027397260273977E-5</v>
      </c>
      <c r="AMR82" s="1"/>
      <c r="AMS82" s="1"/>
      <c r="AMT82" s="1"/>
      <c r="AMU82" s="2" t="s">
        <v>11</v>
      </c>
      <c r="AMV82" s="1" t="s">
        <v>106</v>
      </c>
      <c r="AMW82" s="1">
        <v>151</v>
      </c>
      <c r="AMX82" s="2">
        <v>1</v>
      </c>
      <c r="AMY82" s="1">
        <v>1.7000000000000001E-2</v>
      </c>
      <c r="AMZ82" s="1">
        <f t="shared" ref="AMZ82:AMZ96" si="4529">AMY82-0.02</f>
        <v>-2.9999999999999992E-3</v>
      </c>
      <c r="ANA82" s="1">
        <f t="shared" ref="ANA82:ANA96" si="4530">(AMZ82-0.0022)/0.0292</f>
        <v>-0.17808219178082191</v>
      </c>
      <c r="ANB82" s="1">
        <f t="shared" ref="ANB82:ANB96" si="4531">ANA82*0.0015</f>
        <v>-2.6712328767123289E-4</v>
      </c>
      <c r="ANC82" s="1"/>
      <c r="AND82" s="1"/>
      <c r="ANE82" s="1"/>
      <c r="ANF82" s="2" t="s">
        <v>11</v>
      </c>
      <c r="ANG82" s="1" t="s">
        <v>107</v>
      </c>
      <c r="ANH82" s="1">
        <v>154</v>
      </c>
      <c r="ANI82" s="2">
        <v>1</v>
      </c>
      <c r="ANJ82" s="1">
        <v>1.7999999999999999E-2</v>
      </c>
      <c r="ANK82" s="1">
        <f t="shared" ref="ANK82:ANK96" si="4532">ANJ82-0.019</f>
        <v>-1.0000000000000009E-3</v>
      </c>
      <c r="ANL82" s="1">
        <f t="shared" ref="ANL82:ANL96" si="4533">(ANK82-0.0029)/0.029</f>
        <v>-0.13448275862068967</v>
      </c>
      <c r="ANM82" s="1">
        <f t="shared" ref="ANM82:ANM96" si="4534">ANL82*0.0015</f>
        <v>-2.0172413793103451E-4</v>
      </c>
      <c r="ANN82" s="1"/>
      <c r="ANO82" s="1"/>
      <c r="ANP82" s="1"/>
      <c r="ANQ82" s="2" t="s">
        <v>11</v>
      </c>
      <c r="ANR82" s="1" t="s">
        <v>108</v>
      </c>
      <c r="ANS82" s="1">
        <v>155</v>
      </c>
      <c r="ANT82" s="2">
        <v>1</v>
      </c>
      <c r="ANU82" s="1">
        <v>1.7000000000000001E-2</v>
      </c>
      <c r="ANV82" s="1">
        <f t="shared" ref="ANV82:ANV96" si="4535">ANU82-0.02</f>
        <v>-2.9999999999999992E-3</v>
      </c>
      <c r="ANW82" s="1">
        <f t="shared" ref="ANW82:ANW96" si="4536">(ANV82-0.0073)/0.0293</f>
        <v>-0.35153583617747441</v>
      </c>
      <c r="ANX82" s="1">
        <f t="shared" ref="ANX82:ANX96" si="4537">ANW82*0.0015</f>
        <v>-5.2730375426621168E-4</v>
      </c>
      <c r="ANY82" s="1"/>
      <c r="ANZ82" s="1"/>
      <c r="AOA82" s="1"/>
      <c r="AOB82" s="2" t="s">
        <v>11</v>
      </c>
      <c r="AOC82" s="1" t="s">
        <v>109</v>
      </c>
      <c r="AOD82" s="1">
        <v>156</v>
      </c>
      <c r="AOE82" s="2">
        <v>1</v>
      </c>
      <c r="AOF82" s="1">
        <v>1.9E-2</v>
      </c>
      <c r="AOG82" s="1">
        <f t="shared" ref="AOG82:AOG96" si="4538">AOF82-0.021</f>
        <v>-2.0000000000000018E-3</v>
      </c>
      <c r="AOH82" s="1">
        <f t="shared" ref="AOH82:AOH96" si="4539">(AOG82-0.006)/0.0295</f>
        <v>-0.27118644067796616</v>
      </c>
      <c r="AOI82" s="1">
        <f t="shared" ref="AOI82:AOI96" si="4540">AOH82*0.0015</f>
        <v>-4.0677966101694926E-4</v>
      </c>
      <c r="AOJ82" s="1"/>
      <c r="AOK82" s="1"/>
      <c r="AOL82" s="1"/>
      <c r="AOM82" s="2" t="s">
        <v>11</v>
      </c>
      <c r="AON82" s="1" t="s">
        <v>110</v>
      </c>
      <c r="AOO82" s="1">
        <v>157</v>
      </c>
      <c r="AOP82" s="2">
        <v>1</v>
      </c>
      <c r="AOQ82" s="1">
        <v>1.2E-2</v>
      </c>
      <c r="AOR82" s="1">
        <f t="shared" ref="AOR82:AOR96" si="4541">AOQ82-0.014</f>
        <v>-2E-3</v>
      </c>
      <c r="AOS82" s="1">
        <f t="shared" ref="AOS82:AOS96" si="4542">(AOR82-0.0014)/0.0293</f>
        <v>-0.11604095563139932</v>
      </c>
      <c r="AOT82" s="1">
        <f t="shared" ref="AOT82:AOT96" si="4543">AOS82*0.0015</f>
        <v>-1.74061433447099E-4</v>
      </c>
      <c r="AOU82" s="1"/>
      <c r="AOV82" s="1"/>
      <c r="AOW82" s="1"/>
      <c r="AOX82" s="2" t="s">
        <v>11</v>
      </c>
      <c r="AOY82" s="1" t="s">
        <v>111</v>
      </c>
      <c r="AOZ82" s="1">
        <v>158</v>
      </c>
      <c r="APA82" s="2">
        <v>1</v>
      </c>
      <c r="APB82" s="1">
        <v>1.7000000000000001E-2</v>
      </c>
      <c r="APC82" s="1">
        <f t="shared" si="3798"/>
        <v>-2.9999999999999992E-3</v>
      </c>
      <c r="APD82" s="1">
        <f t="shared" ref="APD82:APD96" si="4544">(APC82-0.009)/0.0292</f>
        <v>-0.41095890410958896</v>
      </c>
      <c r="APE82" s="1">
        <f t="shared" ref="APE82:APE96" si="4545">APD82*0.0015</f>
        <v>-6.1643835616438344E-4</v>
      </c>
      <c r="APF82" s="1"/>
      <c r="APG82" s="1"/>
      <c r="APH82" s="1"/>
      <c r="API82" s="2" t="s">
        <v>11</v>
      </c>
      <c r="APJ82" s="1" t="s">
        <v>112</v>
      </c>
      <c r="APK82" s="1">
        <v>161</v>
      </c>
      <c r="APL82" s="2">
        <v>1</v>
      </c>
      <c r="APM82" s="1">
        <v>1.4999999999999999E-2</v>
      </c>
      <c r="APN82" s="1">
        <f t="shared" ref="APN82:APN96" si="4546">APM82-0.016</f>
        <v>-1.0000000000000009E-3</v>
      </c>
      <c r="APO82" s="1">
        <f t="shared" ref="APO82:APO96" si="4547">(APN82-0.0043)/0.0293</f>
        <v>-0.1808873720136519</v>
      </c>
      <c r="APP82" s="1">
        <f t="shared" ref="APP82:APP96" si="4548">APO82*0.0015</f>
        <v>-2.7133105802047783E-4</v>
      </c>
      <c r="APQ82" s="1"/>
      <c r="APR82" s="1"/>
      <c r="APS82" s="1"/>
      <c r="APT82" s="2" t="s">
        <v>11</v>
      </c>
      <c r="APU82" s="1" t="s">
        <v>113</v>
      </c>
      <c r="APV82" s="1">
        <v>162</v>
      </c>
      <c r="APW82" s="2">
        <v>1</v>
      </c>
      <c r="APX82" s="1">
        <v>6.0000000000000001E-3</v>
      </c>
      <c r="APY82" s="1">
        <f t="shared" ref="APY82:APY96" si="4549">APX82-0.005</f>
        <v>1E-3</v>
      </c>
      <c r="APZ82" s="1">
        <f t="shared" si="3806"/>
        <v>0.3573883161512027</v>
      </c>
      <c r="AQA82" s="1">
        <f t="shared" ref="AQA82:AQA96" si="4550">APZ82*0.0015</f>
        <v>5.360824742268041E-4</v>
      </c>
      <c r="AQB82" s="1"/>
      <c r="AQC82" s="1"/>
      <c r="AQD82" s="1"/>
      <c r="AQE82" s="2" t="s">
        <v>11</v>
      </c>
      <c r="AQF82" s="1" t="s">
        <v>114</v>
      </c>
      <c r="AQG82" s="1">
        <v>163</v>
      </c>
      <c r="AQH82" s="2">
        <v>1</v>
      </c>
      <c r="AQI82" s="1">
        <v>1.7000000000000001E-2</v>
      </c>
      <c r="AQJ82" s="1">
        <f t="shared" ref="AQJ82:AQJ96" si="4551">AQI82-0.016</f>
        <v>1.0000000000000009E-3</v>
      </c>
      <c r="AQK82" s="1">
        <f t="shared" ref="AQK82:AQK96" si="4552">(AQJ82-0.0082)/0.0292</f>
        <v>-0.24657534246575341</v>
      </c>
      <c r="AQL82" s="1">
        <f t="shared" ref="AQL82:AQL96" si="4553">AQK82*0.0015</f>
        <v>-3.6986301369863013E-4</v>
      </c>
      <c r="AQM82" s="1"/>
      <c r="AQN82" s="1"/>
      <c r="AQO82" s="1"/>
      <c r="AQP82" s="2" t="s">
        <v>11</v>
      </c>
      <c r="AQQ82" s="1" t="s">
        <v>115</v>
      </c>
      <c r="AQR82" s="1">
        <v>169</v>
      </c>
      <c r="AQS82" s="2">
        <v>1</v>
      </c>
      <c r="AQT82" s="1">
        <v>-8.0000000000000002E-3</v>
      </c>
      <c r="AQU82" s="1">
        <f t="shared" ref="AQU82:AQU96" si="4554">AQT82--0.008</f>
        <v>0</v>
      </c>
      <c r="AQV82" s="1">
        <f t="shared" ref="AQV82:AQV96" si="4555">(AQU82--0.0162)/0.0293</f>
        <v>0.55290102389078499</v>
      </c>
      <c r="AQW82" s="1">
        <f t="shared" ref="AQW82:AQW96" si="4556">AQV82*0.0015</f>
        <v>8.2935153583617749E-4</v>
      </c>
      <c r="AQX82" s="1"/>
      <c r="AQY82" s="1"/>
      <c r="AQZ82" s="1"/>
      <c r="ARA82" s="2" t="s">
        <v>11</v>
      </c>
      <c r="ARB82" s="1" t="s">
        <v>116</v>
      </c>
      <c r="ARC82" s="1">
        <v>170</v>
      </c>
      <c r="ARD82" s="2">
        <v>1</v>
      </c>
      <c r="ARE82" s="1">
        <v>-1E-3</v>
      </c>
      <c r="ARF82" s="1">
        <f t="shared" ref="ARF82:ARF96" si="4557">ARE82-0.006</f>
        <v>-7.0000000000000001E-3</v>
      </c>
      <c r="ARG82" s="1">
        <f t="shared" ref="ARG82:ARG96" si="4558">(ARF82-0.0079)/0.0294</f>
        <v>-0.50680272108843538</v>
      </c>
      <c r="ARH82" s="1">
        <f t="shared" ref="ARH82:ARH96" si="4559">ARG82*0.0015</f>
        <v>-7.6020408163265311E-4</v>
      </c>
      <c r="ARI82" s="1"/>
      <c r="ARJ82" s="1"/>
      <c r="ARK82" s="1"/>
      <c r="ARL82" s="2" t="s">
        <v>11</v>
      </c>
      <c r="ARM82" s="1" t="s">
        <v>117</v>
      </c>
      <c r="ARN82" s="1">
        <v>171</v>
      </c>
      <c r="ARO82" s="2">
        <v>1</v>
      </c>
      <c r="ARP82" s="1">
        <v>-2E-3</v>
      </c>
      <c r="ARQ82" s="1">
        <f t="shared" ref="ARQ82:ARQ96" si="4560">ARP82-0.006</f>
        <v>-8.0000000000000002E-3</v>
      </c>
      <c r="ARR82" s="1">
        <f t="shared" ref="ARR82:ARR96" si="4561">(ARQ82-0.0055)/0.0292</f>
        <v>-0.46232876712328769</v>
      </c>
      <c r="ARS82" s="1">
        <f t="shared" ref="ARS82:ARS96" si="4562">ARR82*0.0015</f>
        <v>-6.9349315068493154E-4</v>
      </c>
      <c r="ART82" s="1"/>
      <c r="ARU82" s="1"/>
      <c r="ARV82" s="1"/>
      <c r="ARW82" s="2" t="s">
        <v>11</v>
      </c>
      <c r="ARX82" s="1" t="s">
        <v>118</v>
      </c>
      <c r="ARY82" s="1">
        <v>172</v>
      </c>
      <c r="ARZ82" s="2">
        <v>1</v>
      </c>
      <c r="ASA82" s="1">
        <v>1.2E-2</v>
      </c>
      <c r="ASB82" s="1">
        <f t="shared" ref="ASB82:ASB96" si="4563">ASA82-0.02</f>
        <v>-8.0000000000000002E-3</v>
      </c>
      <c r="ASC82" s="1">
        <f t="shared" ref="ASC82:ASC96" si="4564">(ASB82-0.0222)/0.0295</f>
        <v>-1.0237288135593221</v>
      </c>
      <c r="ASD82" s="1">
        <f t="shared" ref="ASD82:ASD96" si="4565">ASC82*0.0015</f>
        <v>-1.5355932203389832E-3</v>
      </c>
      <c r="ASE82" s="1"/>
      <c r="ASF82" s="1"/>
      <c r="ASG82" s="1"/>
      <c r="ASH82" s="2" t="s">
        <v>11</v>
      </c>
      <c r="ASI82" s="1" t="s">
        <v>119</v>
      </c>
      <c r="ASJ82" s="1">
        <v>173</v>
      </c>
      <c r="ASK82" s="2">
        <v>1</v>
      </c>
      <c r="ASL82" s="1">
        <v>-3.0000000000000001E-3</v>
      </c>
      <c r="ASM82" s="1">
        <f t="shared" ref="ASM82:ASM96" si="4566">ASL82-0.003</f>
        <v>-6.0000000000000001E-3</v>
      </c>
      <c r="ASN82" s="1">
        <f t="shared" ref="ASN82:ASN96" si="4567">(ASM82-0.0068)/0.0292</f>
        <v>-0.43835616438356162</v>
      </c>
      <c r="ASO82" s="1">
        <f t="shared" ref="ASO82:ASO96" si="4568">ASN82*0.0015</f>
        <v>-6.5753424657534248E-4</v>
      </c>
      <c r="ASP82" s="1"/>
      <c r="ASQ82" s="1"/>
      <c r="ASR82" s="1"/>
      <c r="ASS82" s="2" t="s">
        <v>11</v>
      </c>
      <c r="AST82" s="1" t="s">
        <v>120</v>
      </c>
      <c r="ASU82" s="1">
        <v>176</v>
      </c>
      <c r="ASV82" s="2">
        <v>1</v>
      </c>
      <c r="ASW82" s="1">
        <v>-1E-3</v>
      </c>
      <c r="ASX82" s="1">
        <f t="shared" ref="ASX82:ASX96" si="4569">ASW82-0.007</f>
        <v>-8.0000000000000002E-3</v>
      </c>
      <c r="ASY82" s="1">
        <f t="shared" ref="ASY82:ASY96" si="4570">(ASX82-0.0128)/0.0291</f>
        <v>-0.7147766323024054</v>
      </c>
      <c r="ASZ82" s="1">
        <f t="shared" ref="ASZ82:ASZ96" si="4571">ASY82*0.0015</f>
        <v>-1.0721649484536082E-3</v>
      </c>
      <c r="ATA82" s="1"/>
      <c r="ATB82" s="1"/>
      <c r="ATC82" s="1"/>
      <c r="ATD82" s="2" t="s">
        <v>11</v>
      </c>
      <c r="ATE82" s="1" t="s">
        <v>121</v>
      </c>
      <c r="ATF82" s="1">
        <v>180</v>
      </c>
      <c r="ATG82" s="2">
        <v>1</v>
      </c>
      <c r="ATH82" s="1">
        <v>0.01</v>
      </c>
      <c r="ATI82" s="1">
        <f t="shared" ref="ATI82:ATI96" si="4572">ATH82-0.021</f>
        <v>-1.1000000000000001E-2</v>
      </c>
      <c r="ATJ82" s="1">
        <f t="shared" ref="ATJ82:ATJ96" si="4573">(ATI82-0.0295)/0.0289</f>
        <v>-1.4013840830449829</v>
      </c>
      <c r="ATK82" s="1">
        <f t="shared" ref="ATK82:ATK96" si="4574">ATJ82*0.0015</f>
        <v>-2.1020761245674744E-3</v>
      </c>
      <c r="ATL82" s="1"/>
      <c r="ATM82" s="1"/>
      <c r="ATN82" s="1"/>
      <c r="ATO82" s="2" t="s">
        <v>11</v>
      </c>
      <c r="ATP82" s="1" t="s">
        <v>122</v>
      </c>
      <c r="ATQ82" s="1">
        <v>183</v>
      </c>
      <c r="ATR82" s="2">
        <v>1</v>
      </c>
      <c r="ATS82" s="1">
        <v>-7.0000000000000001E-3</v>
      </c>
      <c r="ATT82" s="1">
        <f t="shared" ref="ATT82:ATT96" si="4575">ATS82-0.001</f>
        <v>-8.0000000000000002E-3</v>
      </c>
      <c r="ATU82" s="1">
        <f t="shared" ref="ATU82:ATU96" si="4576">(ATT82-0.0082)/0.0292</f>
        <v>-0.5547945205479452</v>
      </c>
      <c r="ATV82" s="1">
        <f t="shared" ref="ATV82:ATV96" si="4577">ATU82*0.0015</f>
        <v>-8.3219178082191779E-4</v>
      </c>
      <c r="ATW82" s="1"/>
      <c r="ATX82" s="1"/>
      <c r="ATY82" s="1"/>
      <c r="ATZ82" s="2" t="s">
        <v>11</v>
      </c>
      <c r="AUA82" s="1" t="s">
        <v>123</v>
      </c>
      <c r="AUB82" s="1">
        <v>184</v>
      </c>
      <c r="AUC82" s="2">
        <v>1</v>
      </c>
      <c r="AUD82" s="1">
        <v>6.0000000000000001E-3</v>
      </c>
      <c r="AUE82" s="1">
        <f t="shared" ref="AUE82:AUE96" si="4578">AUD82-0.016</f>
        <v>-0.01</v>
      </c>
      <c r="AUF82" s="1">
        <f t="shared" si="3846"/>
        <v>-0.67509025270758127</v>
      </c>
      <c r="AUG82" s="1">
        <f t="shared" ref="AUG82:AUG96" si="4579">AUF82*0.0015</f>
        <v>-1.0126353790613719E-3</v>
      </c>
      <c r="AUH82" s="1"/>
      <c r="AUI82" s="1"/>
      <c r="AUJ82" s="1"/>
      <c r="AUK82" s="2" t="s">
        <v>11</v>
      </c>
      <c r="AUL82" s="1" t="s">
        <v>124</v>
      </c>
      <c r="AUM82" s="1">
        <v>185</v>
      </c>
      <c r="AUN82" s="2">
        <v>1</v>
      </c>
      <c r="AUO82" s="1">
        <v>8.9999999999999993E-3</v>
      </c>
      <c r="AUP82" s="1">
        <f t="shared" ref="AUP82:AUP96" si="4580">AUO82-0.005</f>
        <v>3.9999999999999992E-3</v>
      </c>
      <c r="AUQ82" s="1">
        <f t="shared" ref="AUQ82:AUQ96" si="4581">(AUP82-0.0047)/0.0277</f>
        <v>-2.5270758122743719E-2</v>
      </c>
      <c r="AUR82" s="1">
        <f t="shared" ref="AUR82:AUR96" si="4582">AUQ82*0.0015</f>
        <v>-3.7906137184115582E-5</v>
      </c>
      <c r="AUS82" s="1"/>
      <c r="AUT82" s="1"/>
      <c r="AUU82" s="1"/>
      <c r="AUV82" s="2" t="s">
        <v>11</v>
      </c>
      <c r="AUW82" s="1" t="s">
        <v>125</v>
      </c>
      <c r="AUX82" s="1">
        <v>186</v>
      </c>
      <c r="AUY82" s="2">
        <v>1</v>
      </c>
      <c r="AUZ82" s="1">
        <v>1.2E-2</v>
      </c>
      <c r="AVA82" s="1">
        <f t="shared" ref="AVA82:AVA96" si="4583">AUZ82-0.01</f>
        <v>2E-3</v>
      </c>
      <c r="AVB82" s="1">
        <f t="shared" si="3853"/>
        <v>-6.4981949458483762E-2</v>
      </c>
      <c r="AVC82" s="1">
        <f t="shared" ref="AVC82:AVC96" si="4584">AVB82*0.0015</f>
        <v>-9.7472924187725648E-5</v>
      </c>
      <c r="AVD82" s="1"/>
      <c r="AVE82" s="1"/>
      <c r="AVF82" s="1"/>
      <c r="AVG82" s="2" t="s">
        <v>11</v>
      </c>
      <c r="AVH82" s="1" t="s">
        <v>126</v>
      </c>
      <c r="AVI82" s="1">
        <v>187</v>
      </c>
      <c r="AVJ82" s="2">
        <v>1</v>
      </c>
      <c r="AVK82" s="1">
        <v>1.2999999999999999E-2</v>
      </c>
      <c r="AVL82" s="1">
        <f t="shared" ref="AVL82:AVL96" si="4585">AVK82-0.01</f>
        <v>2.9999999999999992E-3</v>
      </c>
      <c r="AVM82" s="1">
        <f t="shared" ref="AVM82:AVM96" si="4586">(AVL82-0.0004)/0.0278</f>
        <v>9.3525179856115082E-2</v>
      </c>
      <c r="AVN82" s="1">
        <f t="shared" ref="AVN82:AVN96" si="4587">AVM82*0.0015</f>
        <v>1.4028776978417264E-4</v>
      </c>
      <c r="AVO82" s="1"/>
      <c r="AVP82" s="1"/>
      <c r="AVQ82" s="1"/>
      <c r="AVR82" s="2" t="s">
        <v>11</v>
      </c>
      <c r="AVS82" s="1" t="s">
        <v>127</v>
      </c>
      <c r="AVT82" s="1">
        <v>190</v>
      </c>
      <c r="AVU82" s="2">
        <v>1</v>
      </c>
      <c r="AVV82" s="1">
        <v>1.4999999999999999E-2</v>
      </c>
      <c r="AVW82" s="1">
        <f t="shared" ref="AVW82:AVW96" si="4588">AVV82-0.011</f>
        <v>4.0000000000000001E-3</v>
      </c>
      <c r="AVX82" s="1">
        <f t="shared" ref="AVX82:AVX96" si="4589">(AVW82--0.001)/0.0279</f>
        <v>0.17921146953405018</v>
      </c>
      <c r="AVY82" s="1">
        <f t="shared" ref="AVY82:AVY96" si="4590">AVX82*0.0015</f>
        <v>2.6881720430107527E-4</v>
      </c>
      <c r="AVZ82" s="1"/>
      <c r="AWA82" s="1"/>
      <c r="AWB82" s="1"/>
      <c r="AWC82" s="2" t="s">
        <v>11</v>
      </c>
      <c r="AWD82" s="1" t="s">
        <v>128</v>
      </c>
      <c r="AWE82" s="1">
        <v>191</v>
      </c>
      <c r="AWF82" s="2">
        <v>1</v>
      </c>
      <c r="AWG82" s="1">
        <v>1.6E-2</v>
      </c>
      <c r="AWH82" s="1">
        <f t="shared" ref="AWH82:AWH96" si="4591">AWG82-0.013</f>
        <v>3.0000000000000009E-3</v>
      </c>
      <c r="AWI82" s="1">
        <f t="shared" ref="AWI82:AWI96" si="4592">(AWH82-0.0015)/0.0279</f>
        <v>5.3763440860215082E-2</v>
      </c>
      <c r="AWJ82" s="1">
        <f t="shared" ref="AWJ82:AWJ96" si="4593">AWI82*0.0015</f>
        <v>8.0645161290322621E-5</v>
      </c>
      <c r="AWK82" s="1"/>
      <c r="AWL82" s="1"/>
      <c r="AWM82" s="1"/>
      <c r="AWN82" s="2" t="s">
        <v>11</v>
      </c>
      <c r="AWO82" s="1" t="s">
        <v>129</v>
      </c>
      <c r="AWP82" s="1">
        <v>192</v>
      </c>
      <c r="AWQ82" s="2">
        <v>1</v>
      </c>
      <c r="AWR82" s="1">
        <v>1.7999999999999999E-2</v>
      </c>
      <c r="AWS82" s="1">
        <f t="shared" ref="AWS82:AWS96" si="4594">AWR82-0.016</f>
        <v>1.9999999999999983E-3</v>
      </c>
      <c r="AWT82" s="1">
        <f t="shared" ref="AWT82:AWT96" si="4595">(AWS82-0.0018)/0.028</f>
        <v>7.1428571428570837E-3</v>
      </c>
      <c r="AWU82" s="1">
        <f t="shared" ref="AWU82:AWU96" si="4596">AWT82*0.0015</f>
        <v>1.0714285714285626E-5</v>
      </c>
      <c r="AWV82" s="1"/>
      <c r="AWW82" s="1"/>
      <c r="AWX82" s="1"/>
      <c r="AWY82" s="2" t="s">
        <v>11</v>
      </c>
      <c r="AWZ82" s="1" t="s">
        <v>130</v>
      </c>
      <c r="AXA82" s="1">
        <v>193</v>
      </c>
      <c r="AXB82" s="2">
        <v>1</v>
      </c>
      <c r="AXC82" s="1">
        <v>1.7000000000000001E-2</v>
      </c>
      <c r="AXD82" s="1">
        <f t="shared" ref="AXD82:AXD96" si="4597">AXC82-0.014</f>
        <v>3.0000000000000009E-3</v>
      </c>
      <c r="AXE82" s="1">
        <f t="shared" ref="AXE82:AXE96" si="4598">(AXD82-0.0028)/0.0279</f>
        <v>7.168458781362041E-3</v>
      </c>
      <c r="AXF82" s="1">
        <f t="shared" ref="AXF82:AXF96" si="4599">AXE82*0.0015</f>
        <v>1.0752688172043061E-5</v>
      </c>
      <c r="AXG82" s="1"/>
      <c r="AXH82" s="1"/>
      <c r="AXI82" s="1"/>
      <c r="AXJ82" s="2" t="s">
        <v>11</v>
      </c>
      <c r="AXK82" s="1" t="s">
        <v>131</v>
      </c>
      <c r="AXL82" s="1">
        <v>197</v>
      </c>
      <c r="AXM82" s="2">
        <v>1</v>
      </c>
      <c r="AXN82" s="1">
        <v>2.5999999999999999E-2</v>
      </c>
      <c r="AXO82" s="1">
        <f t="shared" ref="AXO82:AXO96" si="4600">AXN82-0.019</f>
        <v>6.9999999999999993E-3</v>
      </c>
      <c r="AXP82" s="1">
        <f t="shared" ref="AXP82:AXP96" si="4601">(AXO82-0.0043)/0.0278</f>
        <v>9.712230215827336E-2</v>
      </c>
      <c r="AXQ82" s="1">
        <f t="shared" ref="AXQ82:AXQ96" si="4602">AXP82*0.0015</f>
        <v>1.4568345323741005E-4</v>
      </c>
      <c r="AXR82" s="1"/>
      <c r="AXS82" s="1"/>
      <c r="AXT82" s="1"/>
      <c r="AXU82" s="2" t="s">
        <v>11</v>
      </c>
      <c r="AXV82" s="1" t="s">
        <v>132</v>
      </c>
      <c r="AXW82" s="1">
        <v>198</v>
      </c>
      <c r="AXX82" s="2">
        <v>1</v>
      </c>
      <c r="AXY82" s="1">
        <v>1.7000000000000001E-2</v>
      </c>
      <c r="AXZ82" s="1">
        <f t="shared" ref="AXZ82:AXZ96" si="4603">(AXY82-0.017)</f>
        <v>0</v>
      </c>
      <c r="AYA82" s="1">
        <f t="shared" ref="AYA82:AYA96" si="4604">(AXZ82-0.0052)/0.0278</f>
        <v>-0.18705035971223022</v>
      </c>
      <c r="AYB82" s="1">
        <f t="shared" ref="AYB82:AYB96" si="4605">AYA82*0.0015</f>
        <v>-2.8057553956834533E-4</v>
      </c>
      <c r="AYC82" s="1"/>
      <c r="AYD82" s="1"/>
      <c r="AYE82" s="1"/>
      <c r="AYF82" s="2" t="s">
        <v>11</v>
      </c>
      <c r="AYG82" s="1" t="s">
        <v>133</v>
      </c>
      <c r="AYH82" s="1">
        <v>201</v>
      </c>
      <c r="AYI82" s="2">
        <v>1</v>
      </c>
      <c r="AYJ82" s="1">
        <v>2.1999999999999999E-2</v>
      </c>
      <c r="AYK82" s="1">
        <f t="shared" ref="AYK82:AYK96" si="4606">AYJ82-0.023</f>
        <v>-1.0000000000000009E-3</v>
      </c>
      <c r="AYL82" s="1">
        <f t="shared" ref="AYL82:AYL96" si="4607">(AYK82-0.0065)/0.028</f>
        <v>-0.26785714285714285</v>
      </c>
      <c r="AYM82" s="1">
        <f t="shared" ref="AYM82:AYM96" si="4608">AYL82*0.0015</f>
        <v>-4.0178571428571428E-4</v>
      </c>
      <c r="AYN82" s="1"/>
      <c r="AYO82" s="1"/>
      <c r="AYP82" s="1"/>
      <c r="AYQ82" s="2" t="s">
        <v>11</v>
      </c>
      <c r="AYR82" s="1" t="s">
        <v>134</v>
      </c>
      <c r="AYS82" s="1">
        <v>204</v>
      </c>
      <c r="AYT82" s="2">
        <v>1</v>
      </c>
      <c r="AYU82" s="1">
        <v>2.1000000000000001E-2</v>
      </c>
      <c r="AYV82" s="1">
        <f t="shared" ref="AYV82:AYV96" si="4609">AYU82-0.023</f>
        <v>-1.9999999999999983E-3</v>
      </c>
      <c r="AYW82" s="1">
        <f t="shared" ref="AYW82:AYW96" si="4610">(AYV82-0.0153)/0.028</f>
        <v>-0.61785714285714266</v>
      </c>
      <c r="AYX82" s="1">
        <f t="shared" ref="AYX82:AYX96" si="4611">AYW82*0.0015</f>
        <v>-9.2678571428571398E-4</v>
      </c>
      <c r="AYY82" s="1"/>
      <c r="AYZ82" s="1"/>
      <c r="AZA82" s="1"/>
      <c r="AZB82" s="2" t="s">
        <v>11</v>
      </c>
      <c r="AZC82" s="1" t="s">
        <v>135</v>
      </c>
      <c r="AZD82" s="1">
        <v>205</v>
      </c>
      <c r="AZE82" s="2">
        <v>1</v>
      </c>
      <c r="AZF82" s="1">
        <v>0.02</v>
      </c>
      <c r="AZG82" s="1">
        <f t="shared" ref="AZG82:AZG96" si="4612">AZF82-0.022</f>
        <v>-1.9999999999999983E-3</v>
      </c>
      <c r="AZH82" s="1">
        <f t="shared" ref="AZH82:AZH96" si="4613">(AZG82-0.0058)/0.028</f>
        <v>-0.27857142857142847</v>
      </c>
      <c r="AZI82" s="1">
        <f t="shared" ref="AZI82:AZI96" si="4614">AZH82*0.0015</f>
        <v>-4.1785714285714272E-4</v>
      </c>
      <c r="AZJ82" s="1"/>
      <c r="AZK82" s="1"/>
      <c r="AZL82" s="1"/>
      <c r="AZM82" s="2" t="s">
        <v>11</v>
      </c>
      <c r="AZN82" s="1" t="s">
        <v>136</v>
      </c>
      <c r="AZO82" s="1">
        <v>208</v>
      </c>
      <c r="AZP82" s="2">
        <v>1</v>
      </c>
      <c r="AZQ82" s="1">
        <v>2.1000000000000001E-2</v>
      </c>
      <c r="AZR82" s="1">
        <f t="shared" ref="AZR82:AZR96" si="4615">AZQ82-0.021</f>
        <v>0</v>
      </c>
      <c r="AZS82" s="1">
        <f t="shared" ref="AZS82:AZS96" si="4616">(AZR82-0.0058)/0.028</f>
        <v>-0.20714285714285713</v>
      </c>
      <c r="AZT82" s="1">
        <f t="shared" ref="AZT82:AZT96" si="4617">AZS82*0.0015</f>
        <v>-3.1071428571428569E-4</v>
      </c>
      <c r="AZU82" s="1"/>
      <c r="AZV82" s="1"/>
      <c r="AZW82" s="1"/>
      <c r="AZX82" s="2" t="s">
        <v>11</v>
      </c>
      <c r="AZY82" s="1" t="s">
        <v>137</v>
      </c>
      <c r="AZZ82" s="1">
        <v>211</v>
      </c>
      <c r="BAA82" s="2">
        <v>1</v>
      </c>
      <c r="BAB82" s="1">
        <v>2.1000000000000001E-2</v>
      </c>
      <c r="BAC82" s="1">
        <f t="shared" ref="BAC82:BAC96" si="4618">BAB82-0.024</f>
        <v>-2.9999999999999992E-3</v>
      </c>
      <c r="BAD82" s="1">
        <f t="shared" ref="BAD82:BAD96" si="4619">(BAC82-0.0072)/0.0282</f>
        <v>-0.36170212765957444</v>
      </c>
      <c r="BAE82" s="1">
        <f t="shared" ref="BAE82:BAE96" si="4620">BAD82*0.0015</f>
        <v>-5.4255319148936167E-4</v>
      </c>
      <c r="BAF82" s="1"/>
      <c r="BAG82" s="1"/>
      <c r="BAH82" s="1"/>
      <c r="BAI82" s="2" t="s">
        <v>11</v>
      </c>
      <c r="BAJ82" s="1" t="s">
        <v>138</v>
      </c>
      <c r="BAK82" s="1">
        <v>212</v>
      </c>
      <c r="BAL82" s="2">
        <v>1</v>
      </c>
      <c r="BAM82" s="1">
        <v>2.1000000000000001E-2</v>
      </c>
      <c r="BAN82" s="1">
        <f t="shared" ref="BAN82:BAN96" si="4621">BAM82-0.01</f>
        <v>1.1000000000000001E-2</v>
      </c>
      <c r="BAO82" s="1">
        <f t="shared" ref="BAO82:BAO96" si="4622">(BAN82--0.029)/0.0291</f>
        <v>1.3745704467353952</v>
      </c>
      <c r="BAP82" s="1">
        <f t="shared" ref="BAP82:BAP96" si="4623">BAO82*0.0015</f>
        <v>2.0618556701030928E-3</v>
      </c>
      <c r="BAQ82" s="1"/>
      <c r="BAR82" s="1"/>
      <c r="BAS82" s="1"/>
      <c r="BAT82" s="2" t="s">
        <v>11</v>
      </c>
      <c r="BAU82" s="1" t="s">
        <v>139</v>
      </c>
      <c r="BAV82" s="1">
        <v>213</v>
      </c>
      <c r="BAW82" s="2">
        <v>1</v>
      </c>
      <c r="BAX82" s="1">
        <v>7.0000000000000001E-3</v>
      </c>
      <c r="BAY82" s="1">
        <f t="shared" ref="BAY82:BAY96" si="4624">BAX82-0.001</f>
        <v>6.0000000000000001E-3</v>
      </c>
      <c r="BAZ82" s="1">
        <f t="shared" ref="BAZ82:BAZ96" si="4625">(BAY82--0.0326)/0.0288</f>
        <v>1.3402777777777777</v>
      </c>
      <c r="BBA82" s="1">
        <f t="shared" ref="BBA82:BBA96" si="4626">BAZ82*0.0015</f>
        <v>2.0104166666666664E-3</v>
      </c>
      <c r="BBB82" s="1"/>
      <c r="BBC82" s="1"/>
      <c r="BBD82" s="1"/>
      <c r="BBE82" s="2" t="s">
        <v>11</v>
      </c>
      <c r="BBF82" s="1" t="s">
        <v>140</v>
      </c>
      <c r="BBG82" s="1">
        <v>214</v>
      </c>
      <c r="BBH82" s="2">
        <v>1</v>
      </c>
      <c r="BBI82" s="1">
        <v>1.4999999999999999E-2</v>
      </c>
      <c r="BBJ82" s="1">
        <f t="shared" ref="BBJ82:BBJ96" si="4627">BBI82-0.005</f>
        <v>9.9999999999999985E-3</v>
      </c>
      <c r="BBK82" s="1">
        <f t="shared" ref="BBK82:BBK96" si="4628">(BBJ82--0.0232)/0.0287</f>
        <v>1.1567944250871078</v>
      </c>
      <c r="BBL82" s="1">
        <f t="shared" ref="BBL82:BBL96" si="4629">BBK82*0.0015</f>
        <v>1.7351916376306619E-3</v>
      </c>
      <c r="BBM82" s="1"/>
      <c r="BBN82" s="1"/>
      <c r="BBO82" s="1"/>
      <c r="BBP82" s="2" t="s">
        <v>11</v>
      </c>
      <c r="BBQ82" s="1" t="s">
        <v>141</v>
      </c>
      <c r="BBR82" s="1">
        <v>215</v>
      </c>
      <c r="BBS82" s="2">
        <v>1</v>
      </c>
      <c r="BBT82" s="1">
        <v>0.02</v>
      </c>
      <c r="BBU82" s="1">
        <f t="shared" ref="BBU82:BBU96" si="4630">BBT82-0.008</f>
        <v>1.2E-2</v>
      </c>
      <c r="BBV82" s="1">
        <f t="shared" ref="BBV82:BBV96" si="4631">(BBU82--0.0203)/0.0286</f>
        <v>1.1293706293706292</v>
      </c>
      <c r="BBW82" s="1">
        <f t="shared" ref="BBW82:BBW96" si="4632">BBV82*0.0015</f>
        <v>1.6940559440559437E-3</v>
      </c>
      <c r="BBX82" s="1"/>
      <c r="BBY82" s="1"/>
      <c r="BBZ82" s="1"/>
      <c r="BCA82" s="2" t="s">
        <v>11</v>
      </c>
      <c r="BCB82" s="1" t="s">
        <v>142</v>
      </c>
      <c r="BCC82" s="1">
        <v>225</v>
      </c>
      <c r="BCD82" s="2">
        <v>1</v>
      </c>
      <c r="BCE82" s="1">
        <v>1.4999999999999999E-2</v>
      </c>
      <c r="BCF82" s="1">
        <f t="shared" ref="BCF82:BCF96" si="4633">BCE82-0.007</f>
        <v>8.0000000000000002E-3</v>
      </c>
      <c r="BCG82" s="1">
        <f t="shared" ref="BCG82:BCG96" si="4634">(BCF82--0.0195)/0.0287</f>
        <v>0.95818815331010454</v>
      </c>
      <c r="BCH82" s="1">
        <f t="shared" ref="BCH82:BCH96" si="4635">BCG82*0.0015</f>
        <v>1.4372822299651567E-3</v>
      </c>
      <c r="BCI82" s="1"/>
      <c r="BCJ82" s="1"/>
      <c r="BCK82" s="1"/>
      <c r="BCL82" s="2" t="s">
        <v>11</v>
      </c>
      <c r="BCM82" s="1" t="s">
        <v>143</v>
      </c>
      <c r="BCN82" s="1">
        <v>226</v>
      </c>
      <c r="BCO82" s="2">
        <v>1</v>
      </c>
      <c r="BCP82" s="1">
        <v>1.9E-2</v>
      </c>
      <c r="BCQ82" s="1">
        <f t="shared" ref="BCQ82:BCQ96" si="4636">BCP82-0.018</f>
        <v>1.0000000000000009E-3</v>
      </c>
      <c r="BCR82" s="1">
        <f t="shared" ref="BCR82:BCR96" si="4637">(BCQ82--0.0144)/0.0296</f>
        <v>0.52027027027027029</v>
      </c>
      <c r="BCS82" s="1">
        <f t="shared" ref="BCS82:BCS96" si="4638">BCR82*0.0015</f>
        <v>7.8040540540540539E-4</v>
      </c>
      <c r="BCT82" s="1"/>
      <c r="BCU82" s="1"/>
      <c r="BCV82" s="1"/>
      <c r="BCW82" s="2" t="s">
        <v>11</v>
      </c>
      <c r="BCX82" s="1" t="s">
        <v>144</v>
      </c>
      <c r="BCY82" s="1">
        <v>232</v>
      </c>
      <c r="BCZ82" s="2">
        <v>1</v>
      </c>
      <c r="BDA82" s="1">
        <v>2.4E-2</v>
      </c>
      <c r="BDB82" s="1">
        <f t="shared" ref="BDB82:BDB96" si="4639">BDA82-0.024</f>
        <v>0</v>
      </c>
      <c r="BDC82" s="1">
        <f t="shared" ref="BDC82:BDC96" si="4640">(BDB82--0.0164)/0.0296</f>
        <v>0.55405405405405406</v>
      </c>
      <c r="BDD82" s="1">
        <f t="shared" ref="BDD82:BDD96" si="4641">BDC82*0.0015</f>
        <v>8.3108108108108109E-4</v>
      </c>
      <c r="BDE82" s="1"/>
      <c r="BDF82" s="1"/>
      <c r="BDG82" s="1"/>
      <c r="BDH82" s="2" t="s">
        <v>11</v>
      </c>
      <c r="BDI82" s="1" t="s">
        <v>145</v>
      </c>
      <c r="BDJ82" s="1">
        <v>233</v>
      </c>
      <c r="BDK82" s="2">
        <v>1</v>
      </c>
      <c r="BDL82" s="1">
        <v>3.9E-2</v>
      </c>
      <c r="BDM82" s="1">
        <f t="shared" ref="BDM82:BDM96" si="4642">BDL82-0.038</f>
        <v>1.0000000000000009E-3</v>
      </c>
      <c r="BDN82" s="1">
        <f t="shared" ref="BDN82:BDN96" si="4643">(BDM82--0.0177)/0.0296</f>
        <v>0.6317567567567568</v>
      </c>
      <c r="BDO82" s="1">
        <f t="shared" ref="BDO82:BDO96" si="4644">BDN82*0.0015</f>
        <v>9.4763513513513524E-4</v>
      </c>
      <c r="BDP82" s="1"/>
      <c r="BDQ82" s="1"/>
      <c r="BDR82" s="1"/>
      <c r="BDS82" s="2" t="s">
        <v>11</v>
      </c>
      <c r="BDT82" s="1" t="s">
        <v>146</v>
      </c>
      <c r="BDU82" s="1">
        <v>234</v>
      </c>
      <c r="BDV82" s="2">
        <v>1</v>
      </c>
      <c r="BDW82" s="1">
        <v>6.8000000000000005E-2</v>
      </c>
      <c r="BDX82" s="1">
        <f t="shared" ref="BDX82:BDX96" si="4645">BDW82-0.035</f>
        <v>3.3000000000000002E-2</v>
      </c>
      <c r="BDY82" s="1">
        <f t="shared" ref="BDY82:BDY96" si="4646">(BDX82--0.0169)/0.0295</f>
        <v>1.6915254237288135</v>
      </c>
      <c r="BDZ82" s="1">
        <f t="shared" ref="BDZ82:BDZ96" si="4647">BDY82*0.0015</f>
        <v>2.5372881355932202E-3</v>
      </c>
      <c r="BEA82" s="1"/>
      <c r="BEB82" s="1"/>
      <c r="BEC82" s="1"/>
      <c r="BED82" s="2" t="s">
        <v>11</v>
      </c>
      <c r="BEE82" s="1" t="s">
        <v>147</v>
      </c>
      <c r="BEF82" s="1">
        <v>236</v>
      </c>
      <c r="BEG82" s="2">
        <v>1</v>
      </c>
      <c r="BEH82" s="1">
        <v>4.9000000000000002E-2</v>
      </c>
      <c r="BEI82" s="1">
        <f t="shared" ref="BEI82:BEI95" si="4648">BEH82-0.058</f>
        <v>-9.0000000000000011E-3</v>
      </c>
      <c r="BEJ82" s="1">
        <f t="shared" ref="BEJ82:BEJ96" si="4649">(BEI82--0.0171)/0.0295</f>
        <v>0.27457627118644068</v>
      </c>
      <c r="BEK82" s="1">
        <f t="shared" ref="BEK82:BEK96" si="4650">BEJ82*0.0015</f>
        <v>4.1186440677966102E-4</v>
      </c>
      <c r="BEL82" s="1"/>
      <c r="BEM82" s="1"/>
      <c r="BEN82" s="1"/>
      <c r="BEO82" s="2" t="s">
        <v>11</v>
      </c>
      <c r="BEP82" s="4" t="s">
        <v>148</v>
      </c>
      <c r="BEQ82" s="4">
        <v>239</v>
      </c>
      <c r="BER82" s="2">
        <v>1</v>
      </c>
      <c r="BES82" s="1">
        <v>9.9000000000000005E-2</v>
      </c>
      <c r="BET82" s="1">
        <f t="shared" ref="BET82:BET96" si="4651">BES82-0.067</f>
        <v>3.2000000000000001E-2</v>
      </c>
      <c r="BEU82" s="1">
        <f t="shared" ref="BEU82:BEU96" si="4652">(BET82--0.0188)/0.0298</f>
        <v>1.7046979865771812</v>
      </c>
      <c r="BEV82" s="1">
        <f t="shared" ref="BEV82:BEV96" si="4653">BEU82*0.0015</f>
        <v>2.5570469798657717E-3</v>
      </c>
      <c r="BEW82" s="1"/>
      <c r="BEX82" s="1"/>
      <c r="BEY82" s="1"/>
      <c r="BEZ82" s="2" t="s">
        <v>11</v>
      </c>
      <c r="BFA82" s="4" t="s">
        <v>149</v>
      </c>
      <c r="BFB82" s="4">
        <v>240</v>
      </c>
      <c r="BFC82" s="2">
        <v>1</v>
      </c>
      <c r="BFD82" s="1">
        <v>-0.02</v>
      </c>
      <c r="BFE82" s="1">
        <f t="shared" ref="BFE82:BFE96" si="4654">BFD82--0.023</f>
        <v>2.9999999999999992E-3</v>
      </c>
      <c r="BFF82" s="1">
        <f t="shared" ref="BFF82:BFF96" si="4655">(BFE82--0.064)/0.0287</f>
        <v>2.3344947735191641</v>
      </c>
      <c r="BFG82" s="1">
        <f t="shared" ref="BFG82:BFG96" si="4656">BFF82*0.0015</f>
        <v>3.5017421602787464E-3</v>
      </c>
      <c r="BFH82" s="1"/>
      <c r="BFI82" s="1"/>
      <c r="BFJ82" s="1"/>
      <c r="BFK82" s="2" t="s">
        <v>11</v>
      </c>
      <c r="BFL82" s="4" t="s">
        <v>150</v>
      </c>
      <c r="BFM82" s="4">
        <v>241</v>
      </c>
      <c r="BFN82" s="2">
        <v>1</v>
      </c>
      <c r="BFO82" s="1">
        <v>-1.0999999999999999E-2</v>
      </c>
      <c r="BFP82" s="1">
        <f t="shared" ref="BFP82:BFP96" si="4657">BFO82--0.017</f>
        <v>6.0000000000000019E-3</v>
      </c>
      <c r="BFQ82" s="1">
        <f t="shared" ref="BFQ82:BFQ96" si="4658">(BFP82--0.0656)/0.0291</f>
        <v>2.4604810996563575</v>
      </c>
      <c r="BFR82" s="1">
        <f t="shared" ref="BFR82:BFR96" si="4659">BFQ82*0.0015</f>
        <v>3.6907216494845366E-3</v>
      </c>
      <c r="BFS82" s="1"/>
      <c r="BFT82" s="1"/>
      <c r="BFU82" s="1"/>
      <c r="BFV82" s="2" t="s">
        <v>11</v>
      </c>
      <c r="BFW82" s="4" t="s">
        <v>151</v>
      </c>
      <c r="BFX82" s="4">
        <v>243</v>
      </c>
      <c r="BFY82" s="2">
        <v>1</v>
      </c>
      <c r="BFZ82" s="1">
        <v>1.0999999999999999E-2</v>
      </c>
      <c r="BGA82" s="1">
        <f>BFZ82-0.006</f>
        <v>4.9999999999999992E-3</v>
      </c>
      <c r="BGB82" s="1">
        <f t="shared" ref="BGB82:BGB96" si="4660">(BGA82--0.0365)/0.0289</f>
        <v>1.43598615916955</v>
      </c>
      <c r="BGC82" s="1">
        <f t="shared" ref="BGC82:BGC96" si="4661">BGB82*0.0015</f>
        <v>2.1539792387543252E-3</v>
      </c>
      <c r="BGD82" s="1"/>
      <c r="BGE82" s="1"/>
      <c r="BGF82" s="1"/>
      <c r="BGG82" s="2" t="s">
        <v>11</v>
      </c>
      <c r="BGH82" s="4" t="s">
        <v>152</v>
      </c>
      <c r="BGI82" s="4">
        <v>246</v>
      </c>
      <c r="BGJ82" s="2">
        <v>1</v>
      </c>
      <c r="BGK82" s="1">
        <v>1.2E-2</v>
      </c>
      <c r="BGL82" s="1">
        <f t="shared" ref="BGL82:BGL96" si="4662">BGK82-0.011</f>
        <v>1.0000000000000009E-3</v>
      </c>
      <c r="BGM82" s="1">
        <f t="shared" ref="BGM82:BGM96" si="4663">(BGL82--0.0324)/0.0289</f>
        <v>1.1557093425605536</v>
      </c>
      <c r="BGN82" s="1">
        <f t="shared" ref="BGN82:BGN96" si="4664">BGM82*0.0015</f>
        <v>1.7335640138408303E-3</v>
      </c>
      <c r="BGO82" s="1"/>
      <c r="BGP82" s="1"/>
      <c r="BGQ82" s="1"/>
      <c r="BGR82" s="2" t="s">
        <v>11</v>
      </c>
      <c r="BGS82" s="4" t="s">
        <v>153</v>
      </c>
      <c r="BGT82" s="4">
        <v>249</v>
      </c>
      <c r="BGU82" s="2">
        <v>1</v>
      </c>
      <c r="BGV82" s="1">
        <v>1.0999999999999999E-2</v>
      </c>
      <c r="BGW82" s="1">
        <f t="shared" ref="BGW82:BGW96" si="4665">BGV82-0.009</f>
        <v>2E-3</v>
      </c>
      <c r="BGX82" s="1">
        <f t="shared" ref="BGX82:BGX96" si="4666">(BGW82--0.0362)/0.0291</f>
        <v>1.3127147766323026</v>
      </c>
      <c r="BGY82" s="1">
        <f t="shared" ref="BGY82:BGY96" si="4667">BGX82*0.0015</f>
        <v>1.9690721649484539E-3</v>
      </c>
      <c r="BGZ82" s="1"/>
      <c r="BHA82" s="1"/>
      <c r="BHB82" s="1"/>
      <c r="BHC82" s="2" t="s">
        <v>11</v>
      </c>
      <c r="BHD82" s="4" t="s">
        <v>154</v>
      </c>
      <c r="BHE82" s="4">
        <v>253</v>
      </c>
      <c r="BHF82" s="2">
        <v>1</v>
      </c>
      <c r="BHG82" s="1">
        <v>0.01</v>
      </c>
      <c r="BHH82" s="1">
        <f t="shared" ref="BHH82:BHH96" si="4668">BHG82-0.008</f>
        <v>2E-3</v>
      </c>
      <c r="BHI82" s="1">
        <f t="shared" ref="BHI82:BHI96" si="4669">(BHH82--0.0347)/0.0289</f>
        <v>1.2698961937716264</v>
      </c>
      <c r="BHJ82" s="1">
        <f t="shared" ref="BHJ82:BHJ96" si="4670">BHI82*0.0015</f>
        <v>1.9048442906574397E-3</v>
      </c>
      <c r="BHK82" s="1"/>
      <c r="BHL82" s="1"/>
      <c r="BHM82" s="1"/>
      <c r="BHN82" s="2" t="s">
        <v>11</v>
      </c>
      <c r="BHO82" s="4" t="s">
        <v>155</v>
      </c>
      <c r="BHP82" s="4">
        <v>254</v>
      </c>
      <c r="BHQ82" s="2">
        <v>1</v>
      </c>
      <c r="BHR82" s="1">
        <v>1.4999999999999999E-2</v>
      </c>
      <c r="BHS82" s="1">
        <f t="shared" ref="BHS82:BHS96" si="4671">BHR82-0.022</f>
        <v>-6.9999999999999993E-3</v>
      </c>
      <c r="BHT82" s="1">
        <f t="shared" ref="BHT82:BHT96" si="4672">(BHS82-0.0025)/0.0291</f>
        <v>-0.32646048109965636</v>
      </c>
      <c r="BHU82" s="1">
        <f t="shared" ref="BHU82:BHU96" si="4673">BHT82*0.0015</f>
        <v>-4.8969072164948451E-4</v>
      </c>
      <c r="BHV82" s="1"/>
      <c r="BHW82" s="1"/>
      <c r="BHX82" s="1"/>
      <c r="BHY82" s="2" t="s">
        <v>11</v>
      </c>
      <c r="BHZ82" s="4" t="s">
        <v>156</v>
      </c>
      <c r="BIA82" s="4">
        <v>260</v>
      </c>
      <c r="BIB82" s="2">
        <v>1</v>
      </c>
      <c r="BIC82" s="1">
        <v>0.03</v>
      </c>
      <c r="BID82" s="1">
        <f t="shared" ref="BID82:BID96" si="4674">BIC82-0.031</f>
        <v>-1.0000000000000009E-3</v>
      </c>
      <c r="BIE82" s="1">
        <f t="shared" ref="BIE82:BIE96" si="4675">(BID82-0.0063)/0.0296</f>
        <v>-0.24662162162162163</v>
      </c>
      <c r="BIF82" s="1">
        <f t="shared" ref="BIF82:BIF96" si="4676">BIE82*0.0015</f>
        <v>-3.6993243243243243E-4</v>
      </c>
      <c r="BIG82" s="1"/>
      <c r="BIH82" s="1"/>
      <c r="BII82" s="1"/>
      <c r="BIJ82" s="2" t="s">
        <v>11</v>
      </c>
      <c r="BIK82" s="4" t="s">
        <v>157</v>
      </c>
      <c r="BIL82" s="4">
        <v>267</v>
      </c>
      <c r="BIM82" s="2">
        <v>1</v>
      </c>
      <c r="BIN82" s="1">
        <v>1.9E-2</v>
      </c>
      <c r="BIO82" s="1">
        <f t="shared" ref="BIO82:BIO96" si="4677">BIN82-0.031</f>
        <v>-1.2E-2</v>
      </c>
      <c r="BIP82" s="1">
        <f t="shared" ref="BIP82:BIP96" si="4678">(BIO82--0.0189)/0.03</f>
        <v>0.23</v>
      </c>
      <c r="BIQ82" s="1">
        <f t="shared" ref="BIQ82:BIQ96" si="4679">BIP82*0.0015</f>
        <v>3.4500000000000004E-4</v>
      </c>
      <c r="BIR82" s="1"/>
      <c r="BIS82" s="1"/>
      <c r="BIT82" s="1"/>
      <c r="BIU82" s="2" t="s">
        <v>11</v>
      </c>
      <c r="BIV82" s="4" t="s">
        <v>158</v>
      </c>
      <c r="BIW82" s="4">
        <v>268</v>
      </c>
      <c r="BIX82" s="2">
        <v>1</v>
      </c>
      <c r="BIY82" s="1">
        <v>3.5000000000000003E-2</v>
      </c>
      <c r="BIZ82" s="1">
        <f t="shared" ref="BIZ82:BIZ96" si="4680">BIY82-0.029</f>
        <v>6.0000000000000019E-3</v>
      </c>
      <c r="BJA82" s="1">
        <f t="shared" ref="BJA82:BJA96" si="4681">(BIZ82-0.0001)/0.0295</f>
        <v>0.20000000000000007</v>
      </c>
      <c r="BJB82" s="1">
        <f t="shared" ref="BJB82:BJB96" si="4682">BJA82*0.0015</f>
        <v>3.0000000000000008E-4</v>
      </c>
      <c r="BJC82" s="1"/>
      <c r="BJD82" s="1"/>
      <c r="BJE82" s="1"/>
      <c r="BJF82" s="2" t="s">
        <v>11</v>
      </c>
      <c r="BJG82" s="4" t="s">
        <v>159</v>
      </c>
      <c r="BJH82" s="4">
        <v>274</v>
      </c>
      <c r="BJI82" s="2">
        <v>1</v>
      </c>
      <c r="BJJ82" s="1">
        <v>0.01</v>
      </c>
      <c r="BJK82" s="1">
        <f t="shared" ref="BJK82:BJK96" si="4683">BJJ82-0.011</f>
        <v>-9.9999999999999915E-4</v>
      </c>
      <c r="BJL82" s="1">
        <f t="shared" ref="BJL82:BJL96" si="4684">(BJK82--0.0204)/0.0296</f>
        <v>0.65540540540540537</v>
      </c>
      <c r="BJM82" s="1">
        <f t="shared" ref="BJM82:BJM96" si="4685">BJL82*0.0015</f>
        <v>9.8310810810810808E-4</v>
      </c>
      <c r="BJN82" s="1"/>
      <c r="BJO82" s="1"/>
      <c r="BJP82" s="1"/>
      <c r="BJQ82" s="2" t="s">
        <v>11</v>
      </c>
      <c r="BJR82" s="4" t="s">
        <v>160</v>
      </c>
      <c r="BJS82" s="4">
        <v>281</v>
      </c>
      <c r="BJT82" s="2">
        <v>1</v>
      </c>
      <c r="BJU82" s="1">
        <v>3.1E-2</v>
      </c>
      <c r="BJV82" s="1">
        <f t="shared" ref="BJV82:BJV96" si="4686">BJU82-0.038</f>
        <v>-6.9999999999999993E-3</v>
      </c>
      <c r="BJW82" s="1">
        <f t="shared" ref="BJW82:BJW96" si="4687">(BJV82--0.0068)/0.03</f>
        <v>-6.6666666666666558E-3</v>
      </c>
      <c r="BJX82" s="1">
        <f t="shared" ref="BJX82:BJX96" si="4688">BJW82*0.0015</f>
        <v>-9.9999999999999839E-6</v>
      </c>
      <c r="BJY82" s="1"/>
      <c r="BJZ82" s="1"/>
      <c r="BKA82" s="1"/>
      <c r="BKB82" s="2" t="s">
        <v>11</v>
      </c>
      <c r="BKC82" s="4" t="s">
        <v>161</v>
      </c>
      <c r="BKD82" s="4">
        <v>282</v>
      </c>
      <c r="BKE82" s="2">
        <v>1</v>
      </c>
      <c r="BKF82" s="1">
        <v>0.02</v>
      </c>
      <c r="BKG82" s="1">
        <f t="shared" ref="BKG82:BKG96" si="4689">BKF82-0.021</f>
        <v>-1.0000000000000009E-3</v>
      </c>
      <c r="BKH82" s="1">
        <f t="shared" ref="BKH82:BKH96" si="4690">(BKG82-0.0014)/0.0276</f>
        <v>-8.6956521739130474E-2</v>
      </c>
      <c r="BKI82" s="1">
        <f t="shared" ref="BKI82:BKI96" si="4691">BKH82*0.0015</f>
        <v>-1.3043478260869572E-4</v>
      </c>
      <c r="BKJ82" s="1"/>
      <c r="BKK82" s="1"/>
      <c r="BKL82" s="1"/>
      <c r="BKM82" s="2" t="s">
        <v>11</v>
      </c>
      <c r="BKN82" s="4" t="s">
        <v>162</v>
      </c>
      <c r="BKO82" s="4">
        <v>289</v>
      </c>
      <c r="BKP82" s="2">
        <v>1</v>
      </c>
      <c r="BKQ82" s="1">
        <v>1.7000000000000001E-2</v>
      </c>
      <c r="BKR82" s="1">
        <f t="shared" ref="BKR82:BKR96" si="4692">BKQ82-0.016</f>
        <v>1.0000000000000009E-3</v>
      </c>
      <c r="BKS82" s="1">
        <f t="shared" ref="BKS82:BKS96" si="4693">(BKR82--0.002)/0.0278</f>
        <v>0.10791366906474824</v>
      </c>
      <c r="BKT82" s="1">
        <f t="shared" ref="BKT82:BKT96" si="4694">BKS82*0.0015</f>
        <v>1.6187050359712236E-4</v>
      </c>
      <c r="BKU82" s="1"/>
      <c r="BKV82" s="1"/>
      <c r="BKW82" s="1"/>
      <c r="BKX82" s="2" t="s">
        <v>11</v>
      </c>
      <c r="BKY82" s="4" t="s">
        <v>163</v>
      </c>
      <c r="BKZ82" s="4">
        <v>296</v>
      </c>
      <c r="BLA82" s="2">
        <v>1</v>
      </c>
      <c r="BLB82" s="1">
        <v>1.9E-2</v>
      </c>
      <c r="BLC82" s="1">
        <f t="shared" ref="BLC82:BLC96" si="4695">BLB82-0.02</f>
        <v>-1.0000000000000009E-3</v>
      </c>
      <c r="BLD82" s="1">
        <f t="shared" ref="BLD82:BLD96" si="4696">(BLC82-0.0056)/0.0276</f>
        <v>-0.23913043478260873</v>
      </c>
      <c r="BLE82" s="1">
        <f t="shared" ref="BLE82:BLE96" si="4697">BLD82*0.0015</f>
        <v>-3.5869565217391309E-4</v>
      </c>
      <c r="BLF82" s="1"/>
      <c r="BLG82" s="1"/>
      <c r="BLH82" s="1"/>
      <c r="BLI82" s="2" t="s">
        <v>11</v>
      </c>
      <c r="BLJ82" s="4" t="s">
        <v>164</v>
      </c>
      <c r="BLK82" s="4">
        <v>303</v>
      </c>
      <c r="BLL82" s="2">
        <v>1</v>
      </c>
      <c r="BLM82" s="1">
        <v>1.2E-2</v>
      </c>
      <c r="BLN82" s="1">
        <f t="shared" ref="BLN82:BLN96" si="4698">BLM82-0.011</f>
        <v>1.0000000000000009E-3</v>
      </c>
      <c r="BLO82" s="1">
        <f t="shared" ref="BLO82:BLO96" si="4699">(BLN82--0.0067)/0.0295</f>
        <v>0.26101694915254242</v>
      </c>
      <c r="BLP82" s="1">
        <f t="shared" ref="BLP82:BLP96" si="4700">BLO82*0.0015</f>
        <v>3.9152542372881364E-4</v>
      </c>
      <c r="BLQ82" s="1"/>
      <c r="BLR82" s="1"/>
      <c r="BLS82" s="1"/>
      <c r="BLT82" s="2" t="s">
        <v>11</v>
      </c>
      <c r="BLU82" s="4" t="s">
        <v>165</v>
      </c>
      <c r="BLV82" s="4">
        <v>310</v>
      </c>
      <c r="BLW82" s="2">
        <v>1</v>
      </c>
      <c r="BLX82" s="1">
        <v>1.2E-2</v>
      </c>
      <c r="BLY82" s="1">
        <f t="shared" ref="BLY82:BLY96" si="4701">BLX82-0.012</f>
        <v>0</v>
      </c>
      <c r="BLZ82" s="1">
        <f t="shared" ref="BLZ82:BLZ96" si="4702">(BLY82--0.0112)/0.0293</f>
        <v>0.38225255972696248</v>
      </c>
      <c r="BMA82" s="1">
        <f t="shared" ref="BMA82:BMA96" si="4703">BLZ82*0.0015</f>
        <v>5.7337883959044376E-4</v>
      </c>
      <c r="BMB82" s="1"/>
      <c r="BMC82" s="1"/>
      <c r="BMD82" s="1"/>
      <c r="BME82" s="2" t="s">
        <v>11</v>
      </c>
      <c r="BMF82" s="4" t="s">
        <v>166</v>
      </c>
      <c r="BMG82" s="4">
        <v>311</v>
      </c>
      <c r="BMH82" s="2">
        <v>1</v>
      </c>
      <c r="BMI82" s="1">
        <v>1.4E-2</v>
      </c>
      <c r="BMJ82" s="1">
        <f t="shared" ref="BMJ82:BMJ96" si="4704">BMI82-0.01</f>
        <v>4.0000000000000001E-3</v>
      </c>
      <c r="BMK82" s="1">
        <f t="shared" ref="BMK82:BMK96" si="4705">(BMJ82-0.0072)/0.0282</f>
        <v>-0.11347517730496454</v>
      </c>
      <c r="BML82" s="1">
        <f t="shared" ref="BML82:BML96" si="4706">BMK82*0.0015</f>
        <v>-1.7021276595744682E-4</v>
      </c>
      <c r="BMM82" s="1"/>
      <c r="BMN82" s="1"/>
      <c r="BMO82" s="1"/>
      <c r="BMP82" s="2" t="s">
        <v>11</v>
      </c>
      <c r="BMQ82" s="4" t="s">
        <v>167</v>
      </c>
      <c r="BMR82" s="4">
        <v>317</v>
      </c>
      <c r="BMS82" s="2">
        <v>1</v>
      </c>
      <c r="BMT82" s="1">
        <v>1.2999999999999999E-2</v>
      </c>
      <c r="BMU82" s="4">
        <f t="shared" ref="BMU82:BMU96" si="4707">BMT82-0.01</f>
        <v>2.9999999999999992E-3</v>
      </c>
      <c r="BMV82" s="1">
        <f t="shared" ref="BMV82:BMV96" si="4708">(BMU82-0.0016)/0.0282</f>
        <v>4.9645390070921953E-2</v>
      </c>
      <c r="BMW82" s="1">
        <f t="shared" ref="BMW82:BMW96" si="4709">BMV82*0.0015</f>
        <v>7.4468085106382925E-5</v>
      </c>
      <c r="BMX82" s="1"/>
      <c r="BMY82" s="1"/>
      <c r="BMZ82" s="1"/>
      <c r="BNA82" s="2" t="s">
        <v>11</v>
      </c>
      <c r="BNB82" s="4" t="s">
        <v>168</v>
      </c>
      <c r="BNC82" s="4">
        <v>324</v>
      </c>
      <c r="BND82" s="2">
        <v>1</v>
      </c>
      <c r="BNE82" s="1">
        <v>1.4999999999999999E-2</v>
      </c>
      <c r="BNF82" s="1">
        <f t="shared" ref="BNF82:BNF96" si="4710">BNE82-0.013</f>
        <v>2E-3</v>
      </c>
      <c r="BNG82" s="1">
        <f t="shared" ref="BNG82:BNG96" si="4711">(BNF82-0.0026)/0.028</f>
        <v>-2.1428571428571422E-2</v>
      </c>
      <c r="BNH82" s="1">
        <f t="shared" ref="BNH82:BNH96" si="4712">BNG82*0.0015</f>
        <v>-3.214285714285713E-5</v>
      </c>
      <c r="BNI82" s="1"/>
      <c r="BNJ82" s="1"/>
      <c r="BNK82" s="1"/>
      <c r="BNL82" s="2" t="s">
        <v>11</v>
      </c>
      <c r="BNM82" s="4" t="s">
        <v>169</v>
      </c>
      <c r="BNN82" s="4">
        <v>325</v>
      </c>
      <c r="BNO82" s="2">
        <v>1</v>
      </c>
      <c r="BNP82" s="1">
        <v>1.4999999999999999E-2</v>
      </c>
      <c r="BNQ82" s="1">
        <f t="shared" ref="BNQ82:BNQ96" si="4713">BNP82-0.019</f>
        <v>-4.0000000000000001E-3</v>
      </c>
      <c r="BNR82" s="1">
        <f t="shared" ref="BNR82:BNR96" si="4714">(BNQ82--0.0027)/0.0286</f>
        <v>-4.5454545454545449E-2</v>
      </c>
      <c r="BNS82" s="1">
        <f t="shared" ref="BNS82:BNS96" si="4715">BNR82*0.0015</f>
        <v>-6.8181818181818171E-5</v>
      </c>
      <c r="BNT82" s="1"/>
      <c r="BNU82" s="1"/>
      <c r="BNV82" s="1"/>
      <c r="BNW82" s="2" t="s">
        <v>11</v>
      </c>
      <c r="BNX82" s="4" t="s">
        <v>170</v>
      </c>
      <c r="BNY82" s="4">
        <v>338</v>
      </c>
      <c r="BNZ82" s="2">
        <v>1</v>
      </c>
      <c r="BOA82" s="1">
        <v>0.02</v>
      </c>
      <c r="BOB82" s="1">
        <f t="shared" ref="BOB82:BOB96" si="4716">BOA82-0.01</f>
        <v>0.01</v>
      </c>
      <c r="BOC82" s="1">
        <f t="shared" ref="BOC82:BOC96" si="4717">(BOB82--0.0045)/0.0312</f>
        <v>0.46474358974358976</v>
      </c>
      <c r="BOD82" s="1">
        <f t="shared" ref="BOD82:BOD96" si="4718">BOC82*0.0015</f>
        <v>6.9711538461538468E-4</v>
      </c>
      <c r="BOE82" s="1"/>
      <c r="BOF82" s="1"/>
      <c r="BOG82" s="1"/>
      <c r="BOH82" s="2" t="s">
        <v>11</v>
      </c>
      <c r="BOI82" s="4" t="s">
        <v>171</v>
      </c>
      <c r="BOJ82" s="4">
        <v>339</v>
      </c>
      <c r="BOK82" s="2">
        <v>1</v>
      </c>
      <c r="BOL82" s="1">
        <v>2.5000000000000001E-2</v>
      </c>
      <c r="BOM82" s="1">
        <f t="shared" ref="BOM82:BOM96" si="4719">BOL82-0.005</f>
        <v>0.02</v>
      </c>
      <c r="BON82" s="1">
        <f t="shared" ref="BON82:BON96" si="4720">(BOM82--0.0038)/0.0307</f>
        <v>0.77524429967426711</v>
      </c>
      <c r="BOO82" s="1">
        <f t="shared" ref="BOO82:BOO96" si="4721">BON82*0.0015</f>
        <v>1.1628664495114008E-3</v>
      </c>
      <c r="BOP82" s="1"/>
      <c r="BOQ82" s="1"/>
      <c r="BOR82" s="1"/>
      <c r="BOS82" s="2" t="s">
        <v>11</v>
      </c>
      <c r="BOT82" s="4" t="s">
        <v>172</v>
      </c>
      <c r="BOU82" s="4">
        <v>345</v>
      </c>
      <c r="BOV82" s="2">
        <v>1</v>
      </c>
      <c r="BOW82" s="1">
        <v>0.03</v>
      </c>
      <c r="BOX82" s="1">
        <f t="shared" ref="BOX82:BOX96" si="4722">BOW82-0.007</f>
        <v>2.3E-2</v>
      </c>
      <c r="BOY82" s="1">
        <f t="shared" ref="BOY82:BOY96" si="4723">(BOX82--0.0063)/0.0311</f>
        <v>0.94212218649517687</v>
      </c>
      <c r="BOZ82" s="1">
        <f t="shared" ref="BOZ82:BOZ96" si="4724">BOY82*0.0015</f>
        <v>1.4131832797427653E-3</v>
      </c>
      <c r="BPA82" s="1"/>
      <c r="BPB82" s="1"/>
      <c r="BPC82" s="1"/>
      <c r="BPD82" s="2" t="s">
        <v>11</v>
      </c>
      <c r="BPE82" s="4" t="s">
        <v>173</v>
      </c>
      <c r="BPF82" s="4">
        <v>352</v>
      </c>
      <c r="BPG82" s="2">
        <v>1</v>
      </c>
      <c r="BPH82" s="1">
        <v>2.3E-2</v>
      </c>
      <c r="BPI82" s="1">
        <f t="shared" ref="BPI82:BPI96" si="4725">BPH82-0.009</f>
        <v>1.4E-2</v>
      </c>
      <c r="BPJ82" s="1">
        <f t="shared" ref="BPJ82:BPJ96" si="4726">(BPI82--0.0032)/0.0312</f>
        <v>0.55128205128205132</v>
      </c>
      <c r="BPK82" s="1">
        <f t="shared" ref="BPK82:BPK96" si="4727">BPJ82*0.0015</f>
        <v>8.2692307692307698E-4</v>
      </c>
      <c r="BPL82" s="1"/>
      <c r="BPM82" s="1"/>
      <c r="BPN82" s="1"/>
      <c r="BPO82" s="2" t="s">
        <v>11</v>
      </c>
      <c r="BPP82" s="4" t="s">
        <v>174</v>
      </c>
      <c r="BPQ82" s="4">
        <v>353</v>
      </c>
      <c r="BPR82" s="2">
        <v>1</v>
      </c>
      <c r="BPS82" s="1">
        <v>8.0000000000000002E-3</v>
      </c>
      <c r="BPT82" s="1">
        <f t="shared" ref="BPT82:BPT96" si="4728">BPS82-0.009</f>
        <v>-9.9999999999999915E-4</v>
      </c>
      <c r="BPU82" s="1">
        <f t="shared" ref="BPU82:BPU96" si="4729">(BPT82-0.0005)/0.03</f>
        <v>-4.9999999999999975E-2</v>
      </c>
      <c r="BPV82" s="1">
        <f t="shared" ref="BPV82:BPV96" si="4730">BPU82*0.0015</f>
        <v>-7.4999999999999966E-5</v>
      </c>
      <c r="BPW82" s="1"/>
      <c r="BPX82" s="1"/>
      <c r="BPY82" s="1"/>
      <c r="BPZ82" s="2" t="s">
        <v>11</v>
      </c>
      <c r="BQA82" s="4" t="s">
        <v>175</v>
      </c>
      <c r="BQB82" s="4">
        <v>358</v>
      </c>
      <c r="BQC82" s="2">
        <v>1</v>
      </c>
      <c r="BQD82" s="1">
        <v>8.9999999999999993E-3</v>
      </c>
      <c r="BQE82" s="1">
        <f t="shared" ref="BQE82:BQE96" si="4731">BQD82-0.01</f>
        <v>-1.0000000000000009E-3</v>
      </c>
      <c r="BQF82" s="1">
        <f t="shared" ref="BQF82:BQF96" si="4732">(BQE82-0.0007)/0.0296</f>
        <v>-5.7432432432432463E-2</v>
      </c>
      <c r="BQG82" s="1">
        <f t="shared" ref="BQG82:BQG96" si="4733">BQF82*0.0015</f>
        <v>-8.6148648648648698E-5</v>
      </c>
      <c r="BQH82" s="1"/>
      <c r="BQI82" s="1"/>
      <c r="BQJ82" s="1"/>
      <c r="BQK82" s="2" t="s">
        <v>11</v>
      </c>
      <c r="BQL82" s="4" t="s">
        <v>176</v>
      </c>
      <c r="BQM82" s="4">
        <v>366</v>
      </c>
      <c r="BQN82" s="2">
        <v>1</v>
      </c>
      <c r="BQO82" s="1">
        <v>0.01</v>
      </c>
      <c r="BQP82" s="1">
        <f t="shared" ref="BQP82:BQP96" si="4734">BQO82-0.011</f>
        <v>-9.9999999999999915E-4</v>
      </c>
      <c r="BQQ82" s="1">
        <f t="shared" ref="BQQ82:BQQ96" si="4735">(BQP82--0.0057)/0.0299</f>
        <v>0.15719063545150505</v>
      </c>
      <c r="BQR82" s="1">
        <f t="shared" ref="BQR82:BQR96" si="4736">BQQ82*0.0015</f>
        <v>2.3578595317725758E-4</v>
      </c>
      <c r="BQS82" s="1"/>
      <c r="BQT82" s="1"/>
      <c r="BQU82" s="1"/>
      <c r="BQV82" s="2" t="s">
        <v>11</v>
      </c>
      <c r="BQW82" s="4" t="s">
        <v>177</v>
      </c>
      <c r="BQX82" s="4">
        <v>367</v>
      </c>
      <c r="BQY82" s="2">
        <v>1</v>
      </c>
      <c r="BQZ82" s="1">
        <v>2.7E-2</v>
      </c>
      <c r="BRA82" s="1">
        <f t="shared" ref="BRA82:BRA96" si="4737">BQZ82-0.021</f>
        <v>5.9999999999999984E-3</v>
      </c>
      <c r="BRB82" s="1">
        <f t="shared" ref="BRB82:BRB96" si="4738">(BRA82-0.0223)/0.0297</f>
        <v>-0.54882154882154888</v>
      </c>
      <c r="BRC82" s="1">
        <f t="shared" ref="BRC82:BRC96" si="4739">BRB82*0.0015</f>
        <v>-8.2323232323232331E-4</v>
      </c>
      <c r="BRD82" s="1"/>
      <c r="BRE82" s="1"/>
      <c r="BRF82" s="1"/>
      <c r="BRG82" s="2" t="s">
        <v>11</v>
      </c>
      <c r="BRH82" s="4" t="s">
        <v>178</v>
      </c>
      <c r="BRI82" s="4">
        <v>373</v>
      </c>
      <c r="BRJ82" s="2">
        <v>1</v>
      </c>
      <c r="BRK82" s="1">
        <v>2.8000000000000001E-2</v>
      </c>
      <c r="BRL82" s="1">
        <f t="shared" ref="BRL82:BRL96" si="4740">BRK82-0.022</f>
        <v>6.0000000000000019E-3</v>
      </c>
      <c r="BRM82" s="1">
        <f t="shared" ref="BRM82:BRM96" si="4741">(BRL82-0.0134)/0.0295</f>
        <v>-0.25084745762711863</v>
      </c>
      <c r="BRN82" s="1">
        <f t="shared" ref="BRN82:BRN96" si="4742">BRM82*0.0015</f>
        <v>-3.7627118644067796E-4</v>
      </c>
      <c r="BRO82" s="1"/>
      <c r="BRP82" s="1"/>
      <c r="BRQ82" s="1"/>
      <c r="BRR82" s="2" t="s">
        <v>11</v>
      </c>
      <c r="BRS82" s="1" t="s">
        <v>179</v>
      </c>
      <c r="BRT82" s="1">
        <v>380</v>
      </c>
      <c r="BRU82" s="2">
        <v>1</v>
      </c>
      <c r="BRV82" s="1">
        <v>3.1E-2</v>
      </c>
      <c r="BRW82" s="1">
        <f t="shared" ref="BRW82:BRW96" si="4743">BRV82-0.03</f>
        <v>1.0000000000000009E-3</v>
      </c>
      <c r="BRX82" s="1">
        <f t="shared" ref="BRX82:BRX96" si="4744">(BRW82-0.013)/0.0298</f>
        <v>-0.40268456375838924</v>
      </c>
      <c r="BRY82" s="1">
        <f t="shared" ref="BRY82:BRY96" si="4745">BRX82*0.0015</f>
        <v>-6.0402684563758385E-4</v>
      </c>
      <c r="BRZ82" s="1"/>
      <c r="BSA82" s="1"/>
      <c r="BSB82" s="1"/>
      <c r="BSC82" s="2" t="s">
        <v>11</v>
      </c>
      <c r="BSD82" s="1" t="s">
        <v>180</v>
      </c>
      <c r="BSE82" s="1">
        <v>394</v>
      </c>
      <c r="BSF82" s="2">
        <v>1</v>
      </c>
      <c r="BSG82" s="1">
        <v>1.2E-2</v>
      </c>
      <c r="BSH82" s="1">
        <f t="shared" ref="BSH82:BSH96" si="4746">BSG82-0.012</f>
        <v>0</v>
      </c>
      <c r="BSI82" s="1">
        <f t="shared" ref="BSI82:BSI96" si="4747">(BSH82-0.0125)/0.0282</f>
        <v>-0.44326241134751776</v>
      </c>
      <c r="BSJ82" s="1">
        <f t="shared" ref="BSJ82:BSJ96" si="4748">BSI82*0.0015</f>
        <v>-6.6489361702127669E-4</v>
      </c>
      <c r="BSK82" s="1"/>
      <c r="BSL82" s="1"/>
      <c r="BSM82" s="1"/>
      <c r="BSN82" s="1" t="s">
        <v>11</v>
      </c>
      <c r="BSO82" s="1" t="s">
        <v>181</v>
      </c>
      <c r="BSP82" s="1">
        <v>395</v>
      </c>
      <c r="BSQ82" s="2">
        <v>1</v>
      </c>
      <c r="BSR82" s="1">
        <v>8.9999999999999993E-3</v>
      </c>
      <c r="BSS82" s="1">
        <f t="shared" ref="BSS82:BSS96" si="4749">BSR82-0.01</f>
        <v>-1.0000000000000009E-3</v>
      </c>
      <c r="BST82" s="1">
        <f t="shared" ref="BST82:BST96" si="4750">(BSS82--0.0007)/0.0289</f>
        <v>-1.0380622837370273E-2</v>
      </c>
      <c r="BSU82" s="1">
        <f t="shared" ref="BSU82:BSU96" si="4751">BST82*0.0015</f>
        <v>-1.557093425605541E-5</v>
      </c>
      <c r="BSV82" s="1"/>
      <c r="BSW82" s="1"/>
      <c r="BSX82" s="1"/>
      <c r="BSY82" s="1" t="s">
        <v>11</v>
      </c>
      <c r="BSZ82" s="1" t="s">
        <v>182</v>
      </c>
      <c r="BTA82" s="1">
        <v>401</v>
      </c>
      <c r="BTB82" s="1">
        <v>1</v>
      </c>
      <c r="BTC82" s="1">
        <v>7.0000000000000001E-3</v>
      </c>
      <c r="BTD82" s="1">
        <f t="shared" ref="BTD82:BTD96" si="4752">BTC82-0.012</f>
        <v>-5.0000000000000001E-3</v>
      </c>
      <c r="BTE82" s="1">
        <f t="shared" ref="BTE82:BTE96" si="4753">(BTD82--0.0035)/0.0286</f>
        <v>-5.2447552447552448E-2</v>
      </c>
      <c r="BTF82" s="1">
        <f t="shared" ref="BTF82:BTF96" si="4754">BTE82*0.0015</f>
        <v>-7.8671328671328671E-5</v>
      </c>
      <c r="BTG82" s="1"/>
      <c r="BTH82" s="1"/>
      <c r="BTI82" s="1"/>
      <c r="BTJ82" s="1" t="s">
        <v>11</v>
      </c>
      <c r="BTK82" s="1" t="s">
        <v>183</v>
      </c>
      <c r="BTL82" s="1">
        <v>408</v>
      </c>
      <c r="BTM82" s="1">
        <v>1</v>
      </c>
      <c r="BTN82" s="1">
        <v>7.0000000000000001E-3</v>
      </c>
      <c r="BTO82" s="1">
        <f t="shared" ref="BTO82:BTO96" si="4755">BTN82-0.012</f>
        <v>-5.0000000000000001E-3</v>
      </c>
      <c r="BTP82" s="5">
        <f t="shared" ref="BTP82:BTP96" si="4756">(BTO82--0.0075)/0.0287</f>
        <v>8.7108013937282222E-2</v>
      </c>
      <c r="BTQ82" s="1">
        <f t="shared" ref="BTQ82:BTQ96" si="4757">BTP82*0.0015</f>
        <v>1.3066202090592334E-4</v>
      </c>
      <c r="BTR82" s="1"/>
      <c r="BTS82" s="1"/>
      <c r="BTT82" s="1"/>
      <c r="BTU82" s="1" t="s">
        <v>11</v>
      </c>
      <c r="BTV82" s="1" t="s">
        <v>184</v>
      </c>
      <c r="BTW82" s="1">
        <v>409</v>
      </c>
      <c r="BTX82" s="1">
        <v>1</v>
      </c>
      <c r="BTY82" s="1">
        <v>0.01</v>
      </c>
      <c r="BTZ82" s="1">
        <f t="shared" ref="BTZ82:BTZ96" si="4758">BTY82-0.01</f>
        <v>0</v>
      </c>
      <c r="BUA82" s="1">
        <f t="shared" ref="BUA82:BUA96" si="4759">(BTZ82--0.0029)/0.0289</f>
        <v>0.10034602076124567</v>
      </c>
      <c r="BUB82" s="1">
        <f t="shared" ref="BUB82:BUB96" si="4760">BUA82*0.0015</f>
        <v>1.5051903114186852E-4</v>
      </c>
      <c r="BUC82" s="1"/>
      <c r="BUD82" s="1"/>
      <c r="BUE82" s="1"/>
      <c r="BUF82" s="1" t="s">
        <v>11</v>
      </c>
      <c r="BUG82" s="1" t="s">
        <v>185</v>
      </c>
      <c r="BUH82" s="1">
        <v>415</v>
      </c>
      <c r="BUI82" s="1">
        <v>1</v>
      </c>
      <c r="BUJ82" s="1">
        <v>1.2E-2</v>
      </c>
      <c r="BUK82" s="1">
        <f t="shared" ref="BUK82:BUK96" si="4761">BUJ82-0.013</f>
        <v>-9.9999999999999915E-4</v>
      </c>
      <c r="BUL82" s="1">
        <f t="shared" ref="BUL82:BUL96" si="4762">(BUK82--0.0045)/0.0287</f>
        <v>0.12195121951219515</v>
      </c>
      <c r="BUM82" s="1">
        <f t="shared" ref="BUM82:BUM96" si="4763">BUL82*0.0015</f>
        <v>1.8292682926829274E-4</v>
      </c>
      <c r="BUN82" s="1"/>
      <c r="BUO82" s="1"/>
      <c r="BUP82" s="1"/>
      <c r="BUQ82" s="1" t="s">
        <v>11</v>
      </c>
      <c r="BUR82" s="1" t="s">
        <v>186</v>
      </c>
      <c r="BUS82" s="1">
        <v>422</v>
      </c>
      <c r="BUT82" s="1">
        <v>1</v>
      </c>
      <c r="BUU82" s="1">
        <v>0.01</v>
      </c>
      <c r="BUV82" s="1">
        <f t="shared" ref="BUV82:BUV96" si="4764">BUU82-0.015</f>
        <v>-4.9999999999999992E-3</v>
      </c>
      <c r="BUW82" s="1">
        <f t="shared" ref="BUW82:BUW96" si="4765">(BUV82--0.0034)/0.0285</f>
        <v>-5.6140350877192963E-2</v>
      </c>
      <c r="BUX82" s="1">
        <f t="shared" ref="BUX82:BUX96" si="4766">BUW82*0.0015</f>
        <v>-8.4210526315789448E-5</v>
      </c>
      <c r="BUY82" s="1"/>
      <c r="BUZ82" s="1"/>
      <c r="BVA82" s="1"/>
      <c r="BVB82" s="1" t="s">
        <v>11</v>
      </c>
      <c r="BVC82" s="1" t="s">
        <v>187</v>
      </c>
      <c r="BVD82" s="1">
        <v>423</v>
      </c>
      <c r="BVE82" s="1">
        <v>1</v>
      </c>
      <c r="BVF82" s="1">
        <v>6.0000000000000001E-3</v>
      </c>
      <c r="BVG82" s="1">
        <f t="shared" ref="BVG82:BVG96" si="4767">BVF82-0.01</f>
        <v>-4.0000000000000001E-3</v>
      </c>
      <c r="BVH82" s="1">
        <f t="shared" ref="BVH82:BVH96" si="4768">(BVG82-0.0275)/0.0293</f>
        <v>-1.0750853242320819</v>
      </c>
      <c r="BVI82" s="1">
        <f t="shared" ref="BVI82:BVI96" si="4769">BVH82*0.0015</f>
        <v>-1.6126279863481229E-3</v>
      </c>
      <c r="BVJ82" s="1"/>
      <c r="BVK82" s="1"/>
      <c r="BVL82" s="1"/>
      <c r="BVM82" s="1" t="s">
        <v>11</v>
      </c>
      <c r="BVN82" s="1" t="s">
        <v>188</v>
      </c>
      <c r="BVO82" s="1">
        <v>436</v>
      </c>
      <c r="BVP82" s="1">
        <v>1</v>
      </c>
      <c r="BVQ82" s="1">
        <v>8.0000000000000002E-3</v>
      </c>
      <c r="BVR82" s="1">
        <f t="shared" ref="BVR82:BVR96" si="4770">BVQ82-0.012</f>
        <v>-4.0000000000000001E-3</v>
      </c>
      <c r="BVS82" s="1">
        <f t="shared" ref="BVS82:BVS96" si="4771">(BVR82-0.019)/0.0293</f>
        <v>-0.78498293515358364</v>
      </c>
      <c r="BVT82" s="1">
        <f t="shared" ref="BVT82:BVT96" si="4772">BVS82*0.0015</f>
        <v>-1.1774744027303755E-3</v>
      </c>
      <c r="BVU82" s="1"/>
      <c r="BVV82" s="1"/>
      <c r="BVW82" s="1"/>
      <c r="BVX82" s="1" t="s">
        <v>11</v>
      </c>
      <c r="BVY82" s="1" t="s">
        <v>189</v>
      </c>
      <c r="BVZ82" s="1">
        <v>437</v>
      </c>
      <c r="BWA82" s="1">
        <v>1</v>
      </c>
      <c r="BWB82" s="1">
        <v>4.0000000000000001E-3</v>
      </c>
      <c r="BWC82" s="1">
        <f t="shared" ref="BWC82:BWC96" si="4773">BWB82-0.005</f>
        <v>-1E-3</v>
      </c>
      <c r="BWD82" s="1">
        <f t="shared" ref="BWD82:BWD96" si="4774">(BWC82-0.0209)/0.0263</f>
        <v>-0.83269961977186313</v>
      </c>
      <c r="BWE82" s="1">
        <f t="shared" ref="BWE82:BWE96" si="4775">BWD82*0.0015</f>
        <v>-1.2490494296577947E-3</v>
      </c>
      <c r="BWF82" s="1"/>
      <c r="BWG82" s="1"/>
      <c r="BWH82" s="1"/>
      <c r="BWI82" s="1" t="s">
        <v>11</v>
      </c>
      <c r="BWJ82" s="1" t="s">
        <v>190</v>
      </c>
      <c r="BWK82" s="1">
        <v>443</v>
      </c>
      <c r="BWL82" s="1">
        <v>1</v>
      </c>
      <c r="BWM82" s="1">
        <v>1.2E-2</v>
      </c>
      <c r="BWN82" s="1">
        <f t="shared" ref="BWN82:BWN96" si="4776">BWM82-0.01</f>
        <v>2E-3</v>
      </c>
      <c r="BWO82" s="1">
        <f t="shared" ref="BWO82:BWO96" si="4777">(BWN82-0.0216)/0.0264</f>
        <v>-0.74242424242424243</v>
      </c>
      <c r="BWP82" s="1">
        <f t="shared" ref="BWP82:BWP96" si="4778">BWO82*0.0015</f>
        <v>-1.1136363636363637E-3</v>
      </c>
      <c r="BWQ82" s="1"/>
      <c r="BWR82" s="1"/>
      <c r="BWS82" s="1"/>
      <c r="BWT82" s="1" t="s">
        <v>11</v>
      </c>
      <c r="BWU82" s="1" t="s">
        <v>191</v>
      </c>
      <c r="BWV82" s="1">
        <v>450</v>
      </c>
      <c r="BWW82" s="1">
        <v>1</v>
      </c>
      <c r="BWX82" s="1">
        <v>-1E-3</v>
      </c>
      <c r="BWY82" s="1">
        <f t="shared" ref="BWY82:BWY96" si="4779">BWX82-0.004</f>
        <v>-5.0000000000000001E-3</v>
      </c>
      <c r="BWZ82" s="1">
        <f t="shared" ref="BWZ82:BWZ96" si="4780">(BWY82-0.0126)/0.0264</f>
        <v>-0.66666666666666674</v>
      </c>
      <c r="BXA82" s="1">
        <f t="shared" ref="BXA82:BXA96" si="4781">BWZ82*0.0015</f>
        <v>-1.0000000000000002E-3</v>
      </c>
      <c r="BXB82" s="1"/>
      <c r="BXC82" s="1"/>
      <c r="BXD82" s="1"/>
      <c r="BXE82" s="1" t="s">
        <v>11</v>
      </c>
      <c r="BXF82" s="1" t="s">
        <v>192</v>
      </c>
      <c r="BXG82" s="1">
        <v>451</v>
      </c>
      <c r="BXH82" s="1">
        <v>1</v>
      </c>
      <c r="BXI82" s="1">
        <v>-2E-3</v>
      </c>
      <c r="BXJ82" s="1">
        <f t="shared" ref="BXJ82:BXJ96" si="4782">BXI82--0.003</f>
        <v>1E-3</v>
      </c>
      <c r="BXK82" s="1">
        <f t="shared" ref="BXK82:BXK96" si="4783">(BXJ82--0.0128)/0.0265</f>
        <v>0.52075471698113207</v>
      </c>
      <c r="BXL82" s="1">
        <f t="shared" ref="BXL82:BXL96" si="4784">BXK82*0.0015</f>
        <v>7.8113207547169815E-4</v>
      </c>
      <c r="BXM82" s="1"/>
      <c r="BXN82" s="1"/>
      <c r="BXO82" s="1"/>
      <c r="BXP82" s="1" t="s">
        <v>11</v>
      </c>
      <c r="BXQ82" s="1" t="s">
        <v>193</v>
      </c>
      <c r="BXR82" s="1">
        <v>464</v>
      </c>
      <c r="BXS82" s="1">
        <v>1</v>
      </c>
      <c r="BXT82" s="1">
        <v>3.0000000000000001E-3</v>
      </c>
      <c r="BXU82" s="1">
        <f t="shared" ref="BXU82:BXU96" si="4785">BXT82-0.004</f>
        <v>-1E-3</v>
      </c>
      <c r="BXV82" s="1">
        <f t="shared" ref="BXV82:BXV96" si="4786">(BXU82--0.0219)/0.0272</f>
        <v>0.76838235294117641</v>
      </c>
      <c r="BXW82" s="1">
        <f t="shared" ref="BXW82:BXW96" si="4787">BXV82*0.0015</f>
        <v>1.1525735294117647E-3</v>
      </c>
      <c r="BXX82" s="1"/>
      <c r="BXY82" s="1"/>
      <c r="BXZ82" s="1"/>
      <c r="BYA82" s="1" t="s">
        <v>11</v>
      </c>
      <c r="BYB82" s="1" t="s">
        <v>194</v>
      </c>
      <c r="BYC82" s="1">
        <v>465</v>
      </c>
      <c r="BYD82" s="1">
        <v>1</v>
      </c>
      <c r="BYE82" s="1">
        <v>1E-3</v>
      </c>
      <c r="BYF82" s="1">
        <f t="shared" ref="BYF82:BYF96" si="4788">BYE82-0.005</f>
        <v>-4.0000000000000001E-3</v>
      </c>
      <c r="BYG82" s="1">
        <f>(BYF82-0.0044)/0.0267</f>
        <v>-0.31460674157303375</v>
      </c>
      <c r="BYH82" s="1">
        <f t="shared" ref="BYH82:BYH96" si="4789">BYG82*0.0015</f>
        <v>-4.7191011235955062E-4</v>
      </c>
      <c r="BYI82" s="1"/>
      <c r="BYJ82" s="1"/>
      <c r="BYK82" s="1"/>
      <c r="BYL82" s="1" t="s">
        <v>11</v>
      </c>
      <c r="BYM82" s="1" t="s">
        <v>195</v>
      </c>
      <c r="BYN82" s="1">
        <v>479</v>
      </c>
      <c r="BYO82" s="1">
        <v>1</v>
      </c>
      <c r="BYP82" s="1">
        <v>7.0000000000000001E-3</v>
      </c>
      <c r="BYQ82" s="1">
        <f t="shared" ref="BYQ82:BYQ96" si="4790">BYP82-0.011</f>
        <v>-3.9999999999999992E-3</v>
      </c>
      <c r="BYR82" s="1">
        <f t="shared" ref="BYR82:BYR96" si="4791">(BYQ82--0.0047)/0.0271</f>
        <v>2.5830258302583061E-2</v>
      </c>
      <c r="BYS82" s="1">
        <f t="shared" ref="BYS82:BYS96" si="4792">BYR82*0.0015</f>
        <v>3.874538745387459E-5</v>
      </c>
      <c r="BYT82" s="1"/>
      <c r="BYU82" s="1"/>
      <c r="BYV82" s="1"/>
      <c r="BYW82" s="1" t="s">
        <v>11</v>
      </c>
      <c r="BYX82" s="1" t="s">
        <v>196</v>
      </c>
      <c r="BYY82" s="1">
        <v>480</v>
      </c>
      <c r="BYZ82" s="1">
        <v>1</v>
      </c>
      <c r="BZA82" s="1">
        <v>8.9999999999999993E-3</v>
      </c>
      <c r="BZB82" s="1">
        <f t="shared" si="4129"/>
        <v>-4.0000000000000001E-3</v>
      </c>
      <c r="BZC82" s="1">
        <f t="shared" ref="BZC82:BZC96" si="4793">(BZB82--0.0108)/0.0267</f>
        <v>0.25468164794007492</v>
      </c>
      <c r="BZD82" s="1">
        <f t="shared" ref="BZD82:BZD96" si="4794">BZC82*0.0015</f>
        <v>3.8202247191011237E-4</v>
      </c>
      <c r="BZE82" s="1"/>
      <c r="BZF82" s="1"/>
      <c r="BZG82" s="1"/>
      <c r="BZH82" s="1" t="s">
        <v>11</v>
      </c>
      <c r="BZI82" s="1" t="s">
        <v>197</v>
      </c>
      <c r="BZJ82" s="1">
        <v>494</v>
      </c>
      <c r="BZK82" s="1">
        <v>1</v>
      </c>
      <c r="BZL82" s="1">
        <v>6.0000000000000001E-3</v>
      </c>
      <c r="BZM82" s="1">
        <f t="shared" ref="BZM82:BZM96" si="4795">BZL82-0.015</f>
        <v>-8.9999999999999993E-3</v>
      </c>
      <c r="BZN82" s="1">
        <f t="shared" ref="BZN82:BZN96" si="4796">(BZM82--0.02)/0.0272</f>
        <v>0.40441176470588241</v>
      </c>
      <c r="BZO82" s="1">
        <f t="shared" ref="BZO82:BZO96" si="4797">BZN82*0.0015</f>
        <v>6.0661764705882367E-4</v>
      </c>
      <c r="BZP82" s="1"/>
      <c r="BZQ82" s="1"/>
      <c r="BZR82" s="1"/>
      <c r="BZS82" s="1" t="s">
        <v>11</v>
      </c>
      <c r="BZT82" s="1" t="s">
        <v>198</v>
      </c>
      <c r="BZU82" s="1">
        <v>495</v>
      </c>
      <c r="BZV82" s="1">
        <v>1</v>
      </c>
      <c r="BZW82" s="1">
        <v>4.0000000000000001E-3</v>
      </c>
      <c r="BZX82" s="1">
        <f t="shared" ref="BZX82:BZX96" si="4798">BZW82-0.014</f>
        <v>-0.01</v>
      </c>
      <c r="BZY82" s="1">
        <f t="shared" ref="BZY82:BZY96" si="4799">(BZX82--0.0106)/0.0271</f>
        <v>2.2140221402214017E-2</v>
      </c>
      <c r="BZZ82" s="1">
        <f t="shared" ref="BZZ82:BZZ96" si="4800">BZY82*0.0015</f>
        <v>3.3210332103321028E-5</v>
      </c>
      <c r="CAA82" s="1"/>
      <c r="CAB82" s="1"/>
      <c r="CAC82" s="1"/>
      <c r="CAD82" s="1" t="s">
        <v>11</v>
      </c>
      <c r="CAE82" s="1" t="s">
        <v>199</v>
      </c>
      <c r="CAF82" s="1">
        <v>501</v>
      </c>
      <c r="CAG82" s="1">
        <v>1</v>
      </c>
      <c r="CAH82" s="1">
        <v>5.0000000000000001E-3</v>
      </c>
      <c r="CAI82" s="1">
        <f t="shared" ref="CAI82:CAI96" si="4801">CAH82-0.017</f>
        <v>-1.2E-2</v>
      </c>
      <c r="CAJ82" s="1">
        <f t="shared" ref="CAJ82:CAJ96" si="4802">(CAI82--0.0123)/0.0273</f>
        <v>1.0989010989010985E-2</v>
      </c>
      <c r="CAK82" s="1">
        <f t="shared" ref="CAK82:CAK96" si="4803">CAJ82*0.0015</f>
        <v>1.6483516483516479E-5</v>
      </c>
      <c r="CAL82" s="1"/>
      <c r="CAM82" s="1"/>
      <c r="CAN82" s="1"/>
      <c r="CAO82" s="1" t="s">
        <v>11</v>
      </c>
      <c r="CAP82" s="1" t="s">
        <v>200</v>
      </c>
      <c r="CAQ82" s="1">
        <v>508</v>
      </c>
      <c r="CAR82" s="1">
        <v>1</v>
      </c>
      <c r="CAS82" s="1">
        <v>0.03</v>
      </c>
      <c r="CAT82" s="1">
        <f t="shared" ref="CAT82:CAT96" si="4804">CAS82-0.038</f>
        <v>-8.0000000000000002E-3</v>
      </c>
      <c r="CAU82" s="1">
        <f t="shared" ref="CAU82:CAU96" si="4805">(CAT82--0.0121)/0.0273</f>
        <v>0.15018315018315015</v>
      </c>
      <c r="CAV82" s="1">
        <f t="shared" ref="CAV82:CAV96" si="4806">CAU82*0.0015</f>
        <v>2.2527472527472523E-4</v>
      </c>
      <c r="CAW82" s="1"/>
      <c r="CAX82" s="1"/>
      <c r="CAY82" s="1"/>
      <c r="CAZ82" s="1" t="s">
        <v>11</v>
      </c>
      <c r="CBA82" s="1" t="s">
        <v>201</v>
      </c>
      <c r="CBB82" s="1">
        <v>509</v>
      </c>
      <c r="CBC82" s="1">
        <v>1</v>
      </c>
      <c r="CBD82" s="1">
        <v>1.2E-2</v>
      </c>
      <c r="CBE82" s="1">
        <f t="shared" ref="CBE82:CBE96" si="4807">CBD82-0.013</f>
        <v>-9.9999999999999915E-4</v>
      </c>
      <c r="CBF82" s="1">
        <f t="shared" ref="CBF82:CBF96" si="4808">(CBE82-0.0034)/0.0266</f>
        <v>-0.16541353383458646</v>
      </c>
      <c r="CBG82" s="1">
        <f t="shared" ref="CBG82:CBG96" si="4809">CBF82*0.0015</f>
        <v>-2.4812030075187968E-4</v>
      </c>
      <c r="CBH82" s="1"/>
      <c r="CBI82" s="1"/>
      <c r="CBJ82" s="1"/>
      <c r="CBK82" s="1" t="s">
        <v>11</v>
      </c>
      <c r="CBL82" s="1" t="s">
        <v>202</v>
      </c>
      <c r="CBM82" s="1">
        <v>515</v>
      </c>
      <c r="CBN82" s="1">
        <v>1</v>
      </c>
      <c r="CBO82" s="1">
        <v>1.2E-2</v>
      </c>
      <c r="CBP82" s="1">
        <f t="shared" ref="CBP82:CBP96" si="4810">CBO82-0.015</f>
        <v>-2.9999999999999992E-3</v>
      </c>
      <c r="CBQ82" s="1">
        <f t="shared" ref="CBQ82:CBQ96" si="4811">(CBP82-0.0005)/0.0267</f>
        <v>-0.13108614232209734</v>
      </c>
      <c r="CBR82" s="1">
        <f t="shared" ref="CBR82:CBR96" si="4812">CBQ82*0.0015</f>
        <v>-1.9662921348314601E-4</v>
      </c>
      <c r="CBS82" s="1"/>
      <c r="CBT82" s="1"/>
      <c r="CBU82" s="1"/>
      <c r="CBV82" s="1" t="s">
        <v>11</v>
      </c>
      <c r="CBW82" s="1" t="s">
        <v>203</v>
      </c>
      <c r="CBX82" s="1">
        <v>522</v>
      </c>
      <c r="CBY82" s="1">
        <v>1</v>
      </c>
      <c r="CBZ82" s="1">
        <v>1.2E-2</v>
      </c>
      <c r="CCA82" s="1">
        <f t="shared" ref="CCA82:CCA96" si="4813">CBZ82-0.014</f>
        <v>-2E-3</v>
      </c>
      <c r="CCB82" s="1">
        <f t="shared" ref="CCB82:CCB96" si="4814">(CCA82-0.0002)/0.0267</f>
        <v>-8.2397003745318359E-2</v>
      </c>
      <c r="CCC82" s="1">
        <f t="shared" ref="CCC82:CCC96" si="4815">CCB82*0.0015</f>
        <v>-1.2359550561797755E-4</v>
      </c>
      <c r="CCD82" s="1"/>
      <c r="CCE82" s="1"/>
      <c r="CCF82" s="1"/>
      <c r="CCG82" s="1" t="s">
        <v>11</v>
      </c>
      <c r="CCH82" s="1" t="s">
        <v>204</v>
      </c>
      <c r="CCI82" s="1">
        <v>523</v>
      </c>
      <c r="CCJ82" s="1">
        <v>1</v>
      </c>
      <c r="CCK82" s="1">
        <v>1.7000000000000001E-2</v>
      </c>
      <c r="CCL82" s="1">
        <f t="shared" ref="CCL82:CCL96" si="4816">CCK82-0.019</f>
        <v>-1.9999999999999983E-3</v>
      </c>
      <c r="CCM82" s="1">
        <f t="shared" si="4162"/>
        <v>6.5959067527635251E-17</v>
      </c>
      <c r="CCN82" s="1">
        <f t="shared" ref="CCN82:CCN96" si="4817">CCM82*0.0015</f>
        <v>9.8938601291452879E-20</v>
      </c>
      <c r="CCO82" s="1"/>
      <c r="CCP82" s="1"/>
      <c r="CCQ82" s="1"/>
      <c r="CCR82" s="1" t="s">
        <v>11</v>
      </c>
      <c r="CCS82" s="1" t="s">
        <v>205</v>
      </c>
      <c r="CCT82" s="1">
        <v>536</v>
      </c>
      <c r="CCU82" s="1">
        <v>1</v>
      </c>
      <c r="CCV82" s="1">
        <v>1.6E-2</v>
      </c>
      <c r="CCW82" s="1">
        <f t="shared" ref="CCW82:CCW96" si="4818">CCV82-0.02</f>
        <v>-4.0000000000000001E-3</v>
      </c>
      <c r="CCX82" s="1">
        <f t="shared" ref="CCX82:CCX96" si="4819">(CCW82-0.0011)/0.0259</f>
        <v>-0.19691119691119693</v>
      </c>
      <c r="CCY82" s="1">
        <f t="shared" ref="CCY82:CCY96" si="4820">CCX82*0.0015</f>
        <v>-2.9536679536679541E-4</v>
      </c>
      <c r="CCZ82" s="1"/>
      <c r="CDA82" s="1"/>
      <c r="CDB82" s="1"/>
      <c r="CDC82" s="1" t="s">
        <v>11</v>
      </c>
      <c r="CDD82" s="1" t="s">
        <v>206</v>
      </c>
      <c r="CDE82" s="1">
        <v>542</v>
      </c>
      <c r="CDF82" s="1">
        <v>1</v>
      </c>
      <c r="CDG82" s="1">
        <v>1.7000000000000001E-2</v>
      </c>
      <c r="CDH82" s="1">
        <f t="shared" ref="CDH82:CDH96" si="4821">CDG82-0.015</f>
        <v>2.0000000000000018E-3</v>
      </c>
      <c r="CDI82" s="1">
        <f t="shared" ref="CDI82:CDI96" si="4822">(CDH82-0.0097)/0.0264</f>
        <v>-0.29166666666666663</v>
      </c>
      <c r="CDJ82" s="1">
        <f t="shared" ref="CDJ82:CDJ96" si="4823">CDI82*0.0015</f>
        <v>-4.3749999999999995E-4</v>
      </c>
      <c r="CDK82" s="1"/>
      <c r="CDL82" s="1"/>
      <c r="CDM82" s="1"/>
      <c r="CDN82" s="1" t="s">
        <v>11</v>
      </c>
      <c r="CDO82" s="1" t="s">
        <v>207</v>
      </c>
      <c r="CDP82" s="1">
        <v>549</v>
      </c>
      <c r="CDQ82" s="1">
        <v>1</v>
      </c>
      <c r="CDR82" s="1">
        <v>1.4999999999999999E-2</v>
      </c>
      <c r="CDS82" s="1">
        <f t="shared" ref="CDS82:CDS96" si="4824">CDR82-0.015</f>
        <v>0</v>
      </c>
      <c r="CDT82" s="1">
        <f t="shared" ref="CDT82:CDT96" si="4825">(CDS82-0.0118)/0.0263</f>
        <v>-0.44866920152091255</v>
      </c>
      <c r="CDU82" s="1">
        <f t="shared" ref="CDU82:CDU96" si="4826">CDT82*0.0015</f>
        <v>-6.7300380228136887E-4</v>
      </c>
      <c r="CDV82" s="1"/>
      <c r="CDW82" s="1"/>
      <c r="CDX82" s="1"/>
      <c r="CDY82" s="1" t="s">
        <v>11</v>
      </c>
      <c r="CDZ82" s="1" t="s">
        <v>208</v>
      </c>
      <c r="CEA82" s="1">
        <v>550</v>
      </c>
      <c r="CEB82" s="1">
        <v>1</v>
      </c>
      <c r="CEC82" s="1">
        <v>1.9E-2</v>
      </c>
      <c r="CED82" s="1">
        <f>CEC82-0.017</f>
        <v>1.9999999999999983E-3</v>
      </c>
      <c r="CEE82" s="1">
        <f t="shared" ref="CEE82:CEE96" si="4827">(CED82-0.0014)/0.025</f>
        <v>2.3999999999999931E-2</v>
      </c>
      <c r="CEF82" s="1">
        <f t="shared" ref="CEF82:CEF96" si="4828">CEE82*0.0015</f>
        <v>3.5999999999999899E-5</v>
      </c>
      <c r="CEG82" s="1"/>
      <c r="CEH82" s="1"/>
      <c r="CEI82" s="1"/>
      <c r="CEJ82" s="1" t="s">
        <v>11</v>
      </c>
      <c r="CEK82" s="1" t="s">
        <v>209</v>
      </c>
      <c r="CEL82" s="1">
        <v>556</v>
      </c>
      <c r="CEM82" s="1">
        <v>1</v>
      </c>
      <c r="CEN82" s="1">
        <v>1.6E-2</v>
      </c>
      <c r="CEO82" s="1">
        <f t="shared" ref="CEO82:CEO96" si="4829">CEN82-0.015</f>
        <v>1.0000000000000009E-3</v>
      </c>
      <c r="CEP82" s="1">
        <f t="shared" ref="CEP82:CEP96" si="4830">(CEO82--0.0021)/0.0253</f>
        <v>0.12252964426877473</v>
      </c>
      <c r="CEQ82" s="1">
        <f t="shared" ref="CEQ82:CEQ96" si="4831">CEP82*0.0015</f>
        <v>1.8379446640316211E-4</v>
      </c>
      <c r="CER82" s="1"/>
      <c r="CES82" s="1"/>
      <c r="CET82" s="1"/>
      <c r="CEU82" s="1" t="s">
        <v>11</v>
      </c>
      <c r="CEV82" s="1" t="s">
        <v>210</v>
      </c>
      <c r="CEW82" s="1">
        <v>563</v>
      </c>
      <c r="CEX82" s="1">
        <v>1</v>
      </c>
      <c r="CEY82" s="1">
        <v>1.4999999999999999E-2</v>
      </c>
      <c r="CEZ82" s="1">
        <f t="shared" ref="CEZ82:CEZ96" si="4832">CEY82-0.014</f>
        <v>9.9999999999999915E-4</v>
      </c>
      <c r="CFA82" s="1">
        <f t="shared" ref="CFA82:CFA96" si="4833">(CEZ82--0.00004)/0.02495</f>
        <v>4.1683366733466905E-2</v>
      </c>
      <c r="CFB82" s="1">
        <f t="shared" ref="CFB82:CFB96" si="4834">CFA82*0.0015</f>
        <v>6.2525050100200357E-5</v>
      </c>
      <c r="CFC82" s="1"/>
      <c r="CFD82" s="1"/>
      <c r="CFE82" s="1"/>
      <c r="CFF82" s="1" t="s">
        <v>11</v>
      </c>
      <c r="CFG82" s="1" t="s">
        <v>211</v>
      </c>
      <c r="CFH82" s="1">
        <v>564</v>
      </c>
      <c r="CFI82" s="1">
        <v>1</v>
      </c>
      <c r="CFJ82" s="1">
        <v>0.03</v>
      </c>
      <c r="CFK82" s="1">
        <f t="shared" ref="CFK82:CFK96" si="4835">CFJ82-0.032</f>
        <v>-2.0000000000000018E-3</v>
      </c>
      <c r="CFL82" s="1">
        <f t="shared" ref="CFL82:CFL96" si="4836">(CFK82-0.0065)/0.0268</f>
        <v>-0.31716417910447764</v>
      </c>
      <c r="CFM82" s="1">
        <f t="shared" ref="CFM82:CFM96" si="4837">CFL82*0.0015</f>
        <v>-4.7574626865671648E-4</v>
      </c>
      <c r="CFN82" s="1"/>
      <c r="CFO82" s="1"/>
      <c r="CFP82" s="1"/>
      <c r="CFQ82" s="1" t="s">
        <v>11</v>
      </c>
      <c r="CFR82" s="1" t="s">
        <v>212</v>
      </c>
      <c r="CFS82" s="1">
        <v>571</v>
      </c>
      <c r="CFT82" s="1">
        <v>1</v>
      </c>
      <c r="CFU82" s="1">
        <v>2.9000000000000001E-2</v>
      </c>
      <c r="CFV82" s="1">
        <f t="shared" ref="CFV82:CFV96" si="4838">CFU82-0.031</f>
        <v>-1.9999999999999983E-3</v>
      </c>
      <c r="CFW82" s="1">
        <f t="shared" ref="CFW82:CFW96" si="4839">(CFV82-0.0096)/0.0266</f>
        <v>-0.43609022556390969</v>
      </c>
      <c r="CFX82" s="1">
        <f t="shared" ref="CFX82:CFX96" si="4840">CFW82*0.0015</f>
        <v>-6.5413533834586459E-4</v>
      </c>
      <c r="CFY82" s="1"/>
      <c r="CFZ82" s="1"/>
      <c r="CGA82" s="1"/>
      <c r="CGB82" s="1" t="s">
        <v>11</v>
      </c>
      <c r="CGC82" s="1" t="s">
        <v>213</v>
      </c>
      <c r="CGD82" s="1">
        <v>577</v>
      </c>
      <c r="CGE82" s="1">
        <v>1</v>
      </c>
      <c r="CGF82" s="1">
        <v>2.9000000000000001E-2</v>
      </c>
      <c r="CGG82" s="1">
        <f t="shared" ref="CGG82:CGG96" si="4841">CGF82-0.031</f>
        <v>-1.9999999999999983E-3</v>
      </c>
      <c r="CGH82" s="1">
        <f t="shared" ref="CGH82:CGH96" si="4842">(CGG82-0.0146)/0.0266</f>
        <v>-0.62406015037593976</v>
      </c>
      <c r="CGI82" s="1">
        <f t="shared" ref="CGI82:CGI96" si="4843">CGH82*0.0015</f>
        <v>-9.3609022556390966E-4</v>
      </c>
      <c r="CGJ82" s="1"/>
      <c r="CGK82" s="1"/>
      <c r="CGL82" s="1"/>
      <c r="CGM82" s="1" t="s">
        <v>11</v>
      </c>
      <c r="CGN82" s="1" t="s">
        <v>214</v>
      </c>
      <c r="CGO82" s="1">
        <v>578</v>
      </c>
      <c r="CGP82" s="1">
        <v>1</v>
      </c>
      <c r="CGQ82" s="1">
        <v>1.2E-2</v>
      </c>
      <c r="CGR82" s="1">
        <f t="shared" ref="CGR82:CGR96" si="4844">CGQ82-0.017</f>
        <v>-5.000000000000001E-3</v>
      </c>
      <c r="CGS82" s="1">
        <f t="shared" ref="CGS82:CGS96" si="4845">(CGR82-0.0222)/0.0259</f>
        <v>-1.0501930501930503</v>
      </c>
      <c r="CGT82" s="1">
        <f t="shared" ref="CGT82:CGT96" si="4846">CGS82*0.0015</f>
        <v>-1.5752895752895754E-3</v>
      </c>
      <c r="CGU82" s="1"/>
      <c r="CGV82" s="1"/>
      <c r="CGW82" s="1"/>
      <c r="CGX82" s="1" t="s">
        <v>11</v>
      </c>
      <c r="CGY82" s="1" t="s">
        <v>215</v>
      </c>
      <c r="CGZ82" s="1">
        <v>592</v>
      </c>
      <c r="CHA82" s="1">
        <v>1</v>
      </c>
      <c r="CHB82" s="1">
        <v>1.9E-2</v>
      </c>
      <c r="CHC82" s="1">
        <f t="shared" ref="CHC82:CHC96" si="4847">CHB82-0.026</f>
        <v>-6.9999999999999993E-3</v>
      </c>
      <c r="CHD82" s="1">
        <f t="shared" ref="CHD82:CHD96" si="4848">(CHC82-0.0279)/0.0261</f>
        <v>-1.3371647509578544</v>
      </c>
      <c r="CHE82" s="1">
        <f t="shared" ref="CHE82:CHE96" si="4849">CHD82*0.0015</f>
        <v>-2.0057471264367816E-3</v>
      </c>
      <c r="CHF82" s="1"/>
      <c r="CHG82" s="1"/>
      <c r="CHH82" s="1"/>
      <c r="CHI82" s="1" t="s">
        <v>11</v>
      </c>
      <c r="CHJ82" s="1" t="s">
        <v>216</v>
      </c>
      <c r="CHK82" s="1">
        <v>593</v>
      </c>
      <c r="CHL82" s="1">
        <v>1</v>
      </c>
      <c r="CHM82" s="1">
        <v>1.0999999999999999E-2</v>
      </c>
      <c r="CHN82" s="1">
        <f t="shared" ref="CHN82:CHN96" si="4850">CHM82-0.023</f>
        <v>-1.2E-2</v>
      </c>
      <c r="CHO82" s="1">
        <f t="shared" si="4210"/>
        <v>-0.78039215686274521</v>
      </c>
      <c r="CHP82" s="1">
        <f t="shared" ref="CHP82:CHP96" si="4851">CHO82*0.0015</f>
        <v>-1.1705882352941179E-3</v>
      </c>
      <c r="CHQ82" s="1"/>
      <c r="CHR82" s="1"/>
      <c r="CHS82" s="1"/>
      <c r="CHT82" s="1" t="s">
        <v>11</v>
      </c>
      <c r="CHU82" s="1" t="s">
        <v>217</v>
      </c>
      <c r="CHV82" s="1">
        <v>607</v>
      </c>
      <c r="CHW82" s="1">
        <v>1</v>
      </c>
      <c r="CHX82" s="1">
        <v>0.01</v>
      </c>
      <c r="CHY82" s="1">
        <f t="shared" ref="CHY82:CHY96" si="4852">CHX82-0.021</f>
        <v>-1.1000000000000001E-2</v>
      </c>
      <c r="CHZ82" s="1">
        <f t="shared" ref="CHZ82:CHZ96" si="4853">(CHY82-0.0048)/0.0258</f>
        <v>-0.61240310077519389</v>
      </c>
      <c r="CIA82" s="1">
        <f t="shared" ref="CIA82:CIA96" si="4854">CHZ82*0.0015</f>
        <v>-9.1860465116279085E-4</v>
      </c>
      <c r="CIB82" s="1"/>
      <c r="CIC82" s="1"/>
      <c r="CID82" s="1"/>
      <c r="CIE82" s="1" t="s">
        <v>11</v>
      </c>
      <c r="CIF82" s="1" t="s">
        <v>218</v>
      </c>
      <c r="CIG82" s="1">
        <v>608</v>
      </c>
      <c r="CIH82" s="1">
        <v>1</v>
      </c>
      <c r="CII82" s="1">
        <v>1.7000000000000001E-2</v>
      </c>
      <c r="CIJ82" s="1">
        <f t="shared" ref="CIJ82:CIJ96" si="4855">CII82-0.027</f>
        <v>-9.9999999999999985E-3</v>
      </c>
      <c r="CIK82" s="1">
        <f t="shared" si="4218"/>
        <v>-1.1686274509803922</v>
      </c>
      <c r="CIL82" s="1">
        <f t="shared" ref="CIL82:CIL96" si="4856">CIK82*0.0015</f>
        <v>-1.7529411764705884E-3</v>
      </c>
      <c r="CIM82" s="1"/>
      <c r="CIN82" s="1"/>
      <c r="CIO82" s="1"/>
      <c r="CIP82" s="1" t="s">
        <v>11</v>
      </c>
      <c r="CIQ82" s="1" t="s">
        <v>219</v>
      </c>
      <c r="CIR82" s="1">
        <v>621</v>
      </c>
      <c r="CIS82" s="1">
        <v>1</v>
      </c>
      <c r="CIT82" s="1">
        <v>1.9E-2</v>
      </c>
      <c r="CIU82" s="1">
        <f t="shared" ref="CIU82:CIU96" si="4857">CIT82-0.03</f>
        <v>-1.0999999999999999E-2</v>
      </c>
      <c r="CIV82" s="1">
        <f t="shared" ref="CIV82:CIV96" si="4858">(CIU82-0.0447)/0.0252</f>
        <v>-2.2103174603174605</v>
      </c>
      <c r="CIW82" s="1">
        <f t="shared" ref="CIW82:CIW96" si="4859">CIV82*0.0015</f>
        <v>-3.3154761904761907E-3</v>
      </c>
      <c r="CIX82" s="1"/>
      <c r="CIY82" s="1"/>
      <c r="CIZ82" s="1"/>
      <c r="CJA82" s="1" t="s">
        <v>11</v>
      </c>
      <c r="CJB82" s="1" t="s">
        <v>220</v>
      </c>
      <c r="CJC82" s="1">
        <v>622</v>
      </c>
      <c r="CJD82" s="1">
        <v>1</v>
      </c>
      <c r="CJE82" s="1">
        <v>7.0000000000000001E-3</v>
      </c>
      <c r="CJF82" s="1">
        <f t="shared" ref="CJF82:CJF96" si="4860">CJE82-0.009</f>
        <v>-1.9999999999999992E-3</v>
      </c>
      <c r="CJG82" s="1">
        <f t="shared" ref="CJG82:CJG96" si="4861">(CJF82-0.0123)/0.0283</f>
        <v>-0.5053003533568905</v>
      </c>
      <c r="CJH82" s="1">
        <f t="shared" ref="CJH82:CJH96" si="4862">CJG82*0.0015</f>
        <v>-7.5795053003533579E-4</v>
      </c>
      <c r="CJI82" s="1"/>
      <c r="CJJ82" s="1"/>
      <c r="CJK82" s="1"/>
      <c r="CJL82" s="1" t="s">
        <v>11</v>
      </c>
      <c r="CJM82" s="1" t="s">
        <v>221</v>
      </c>
      <c r="CJN82" s="1">
        <v>635</v>
      </c>
      <c r="CJO82" s="1">
        <v>1</v>
      </c>
      <c r="CJP82" s="1">
        <v>6.0000000000000001E-3</v>
      </c>
      <c r="CJQ82" s="1">
        <f t="shared" ref="CJQ82:CJQ96" si="4863">CJP82-0.012</f>
        <v>-6.0000000000000001E-3</v>
      </c>
      <c r="CJR82" s="1">
        <f t="shared" ref="CJR82:CJR96" si="4864">(CJQ82-0.021)/0.0282</f>
        <v>-0.95744680851063846</v>
      </c>
      <c r="CJS82" s="1">
        <f t="shared" ref="CJS82:CJS96" si="4865">CJR82*0.0015</f>
        <v>-1.4361702127659577E-3</v>
      </c>
      <c r="CJT82" s="1"/>
      <c r="CJU82" s="1"/>
      <c r="CJV82" s="1"/>
      <c r="CJW82" s="1" t="s">
        <v>11</v>
      </c>
      <c r="CJX82" s="1" t="s">
        <v>222</v>
      </c>
      <c r="CJY82" s="1">
        <v>636</v>
      </c>
      <c r="CJZ82" s="1">
        <v>1</v>
      </c>
      <c r="CKA82" s="1">
        <v>1.4E-2</v>
      </c>
      <c r="CKB82" s="1">
        <f t="shared" ref="CKB82:CKB96" si="4866">CKA82-0.02</f>
        <v>-6.0000000000000001E-3</v>
      </c>
      <c r="CKC82" s="1">
        <f t="shared" ref="CKC82:CKC96" si="4867">(CKB82-0.0254)/0.0283</f>
        <v>-1.1095406360424027</v>
      </c>
      <c r="CKD82" s="1">
        <f t="shared" ref="CKD82:CKD96" si="4868">CKC82*0.0015</f>
        <v>-1.6643109540636042E-3</v>
      </c>
      <c r="CKE82" s="1"/>
      <c r="CKF82" s="1"/>
      <c r="CKG82" s="1"/>
      <c r="CKH82" s="1" t="s">
        <v>11</v>
      </c>
      <c r="CKI82" s="1" t="s">
        <v>223</v>
      </c>
      <c r="CKJ82" s="1">
        <v>649</v>
      </c>
      <c r="CKK82" s="1">
        <v>1</v>
      </c>
      <c r="CKL82" s="1">
        <v>1.7000000000000001E-2</v>
      </c>
      <c r="CKM82" s="1">
        <f t="shared" ref="CKM82:CKM96" si="4869">CKL82-0.024</f>
        <v>-6.9999999999999993E-3</v>
      </c>
      <c r="CKN82" s="1">
        <f t="shared" ref="CKN82:CKN96" si="4870">(CKM82-0.0277)/0.0283</f>
        <v>-1.2261484098939928</v>
      </c>
      <c r="CKO82" s="1">
        <f t="shared" ref="CKO82:CKO96" si="4871">CKN82*0.0015</f>
        <v>-1.8392226148409893E-3</v>
      </c>
      <c r="CKP82" s="1"/>
      <c r="CKQ82" s="1"/>
      <c r="CKR82" s="1"/>
      <c r="CKS82" s="1" t="s">
        <v>11</v>
      </c>
      <c r="CKT82" s="1" t="s">
        <v>224</v>
      </c>
      <c r="CKU82" s="1">
        <v>650</v>
      </c>
      <c r="CKV82" s="1">
        <v>1</v>
      </c>
      <c r="CKW82" s="1">
        <v>1.0999999999999999E-2</v>
      </c>
      <c r="CKX82" s="1">
        <f t="shared" ref="CKX82:CKX96" si="4872">CKW82-0.017</f>
        <v>-6.0000000000000019E-3</v>
      </c>
      <c r="CKY82" s="1">
        <f t="shared" ref="CKY82:CKY96" si="4873">(CKX82-0.0172)/0.0285</f>
        <v>-0.81403508771929833</v>
      </c>
      <c r="CKZ82" s="1">
        <f t="shared" ref="CKZ82:CKZ96" si="4874">CKY82*0.0015</f>
        <v>-1.2210526315789476E-3</v>
      </c>
      <c r="CLA82" s="1"/>
      <c r="CLB82" s="1"/>
      <c r="CLC82" s="1"/>
      <c r="CLD82" s="1" t="s">
        <v>11</v>
      </c>
      <c r="CLE82" s="1" t="s">
        <v>225</v>
      </c>
      <c r="CLF82" s="1">
        <v>663</v>
      </c>
      <c r="CLG82" s="1">
        <v>1</v>
      </c>
      <c r="CLH82" s="1">
        <v>1.7999999999999999E-2</v>
      </c>
      <c r="CLI82" s="1">
        <f t="shared" ref="CLI82:CLI96" si="4875">CLH82-0.022</f>
        <v>-4.0000000000000001E-3</v>
      </c>
      <c r="CLJ82" s="1">
        <f t="shared" ref="CLJ82:CLJ96" si="4876">(CLI82-0.017)/0.0289</f>
        <v>-0.72664359861591699</v>
      </c>
      <c r="CLK82" s="1">
        <f t="shared" ref="CLK82:CLK96" si="4877">CLJ82*0.0015</f>
        <v>-1.0899653979238755E-3</v>
      </c>
      <c r="CLL82" s="1"/>
      <c r="CLM82" s="1"/>
      <c r="CLN82" s="1"/>
      <c r="CLO82" s="1"/>
      <c r="CLP82" s="1"/>
      <c r="CLQ82" s="1"/>
      <c r="CLR82" s="1"/>
      <c r="CLS82" s="1"/>
      <c r="CLT82" s="1"/>
      <c r="CLU82" s="1"/>
      <c r="CLV82" s="1"/>
      <c r="CLW82" s="1"/>
      <c r="CLX82" s="1"/>
      <c r="CLY82" s="1"/>
      <c r="CLZ82" s="1"/>
      <c r="CMA82" s="1"/>
      <c r="CMB82" s="1"/>
      <c r="CMC82" s="1"/>
      <c r="CMD82" s="1"/>
      <c r="CME82" s="1"/>
      <c r="CMF82" s="1"/>
      <c r="CMG82" s="1"/>
      <c r="CMH82" s="1"/>
      <c r="CMI82" s="1"/>
      <c r="CMJ82" s="1"/>
      <c r="CMK82" s="1"/>
      <c r="CML82" s="1"/>
      <c r="CMM82" s="1"/>
      <c r="CMN82" s="1"/>
      <c r="CMO82" s="1"/>
      <c r="CMP82" s="1"/>
      <c r="CMQ82" s="1"/>
      <c r="CMR82" s="1"/>
      <c r="CMS82" s="1"/>
      <c r="CMT82" s="1"/>
      <c r="CMU82" s="1"/>
      <c r="CMV82" s="1"/>
      <c r="CMW82" s="1"/>
      <c r="CMX82" s="1"/>
      <c r="CMY82" s="1"/>
      <c r="CMZ82" s="1"/>
    </row>
    <row r="83" spans="1:2392" x14ac:dyDescent="0.3">
      <c r="A83" s="1" t="s">
        <v>11</v>
      </c>
      <c r="B83" s="1" t="s">
        <v>12</v>
      </c>
      <c r="C83" s="1">
        <v>1</v>
      </c>
      <c r="D83" s="1">
        <v>2</v>
      </c>
      <c r="E83" s="1">
        <v>-2E-3</v>
      </c>
      <c r="F83" s="1">
        <f t="shared" si="4255"/>
        <v>0</v>
      </c>
      <c r="G83" s="1">
        <f t="shared" si="4256"/>
        <v>0.36949152542372882</v>
      </c>
      <c r="H83" s="1">
        <f t="shared" ref="H83:H96" si="4878">G83*0.0015</f>
        <v>5.5423728813559325E-4</v>
      </c>
      <c r="I83" s="1"/>
      <c r="J83" s="1"/>
      <c r="K83" s="1"/>
      <c r="L83" s="1" t="s">
        <v>11</v>
      </c>
      <c r="M83" s="1" t="s">
        <v>13</v>
      </c>
      <c r="N83" s="1">
        <v>2</v>
      </c>
      <c r="O83" s="1">
        <v>2</v>
      </c>
      <c r="P83" s="1">
        <v>-2E-3</v>
      </c>
      <c r="Q83" s="1">
        <f t="shared" si="4257"/>
        <v>0</v>
      </c>
      <c r="R83" s="1">
        <f t="shared" si="4258"/>
        <v>0.38983050847457629</v>
      </c>
      <c r="S83" s="1">
        <f t="shared" si="4259"/>
        <v>5.8474576271186449E-4</v>
      </c>
      <c r="T83" s="1"/>
      <c r="U83" s="1"/>
      <c r="V83" s="1"/>
      <c r="W83" s="1" t="s">
        <v>11</v>
      </c>
      <c r="X83" s="1" t="s">
        <v>14</v>
      </c>
      <c r="Y83" s="1">
        <v>3</v>
      </c>
      <c r="Z83" s="1">
        <v>2</v>
      </c>
      <c r="AA83" s="1">
        <v>0</v>
      </c>
      <c r="AB83" s="1">
        <f t="shared" ref="AB83:AB96" si="4879">AA83-0.001</f>
        <v>-1E-3</v>
      </c>
      <c r="AC83" s="1">
        <f t="shared" si="4260"/>
        <v>0.3491525423728814</v>
      </c>
      <c r="AD83" s="1">
        <f t="shared" si="4261"/>
        <v>5.2372881355932212E-4</v>
      </c>
      <c r="AE83" s="1"/>
      <c r="AF83" s="1"/>
      <c r="AG83" s="1"/>
      <c r="AH83" s="1" t="s">
        <v>11</v>
      </c>
      <c r="AI83" s="1" t="s">
        <v>15</v>
      </c>
      <c r="AJ83" s="1">
        <v>4</v>
      </c>
      <c r="AK83" s="1">
        <v>2</v>
      </c>
      <c r="AL83" s="1">
        <v>1.6E-2</v>
      </c>
      <c r="AM83" s="1">
        <f t="shared" si="4262"/>
        <v>8.0000000000000002E-3</v>
      </c>
      <c r="AN83" s="1">
        <f t="shared" si="4263"/>
        <v>0.59183673469387754</v>
      </c>
      <c r="AO83" s="1">
        <f t="shared" si="4264"/>
        <v>8.8775510204081628E-4</v>
      </c>
      <c r="AP83" s="1"/>
      <c r="AQ83" s="1"/>
      <c r="AR83" s="1"/>
      <c r="AS83" s="1" t="s">
        <v>11</v>
      </c>
      <c r="AT83" s="1" t="s">
        <v>16</v>
      </c>
      <c r="AU83" s="1">
        <v>8</v>
      </c>
      <c r="AV83" s="1">
        <v>2</v>
      </c>
      <c r="AW83" s="1">
        <v>0.02</v>
      </c>
      <c r="AX83" s="1">
        <f t="shared" si="4265"/>
        <v>1.2E-2</v>
      </c>
      <c r="AY83" s="1">
        <f t="shared" si="4266"/>
        <v>0.74061433447098979</v>
      </c>
      <c r="AZ83" s="1">
        <f t="shared" si="4267"/>
        <v>1.1109215017064847E-3</v>
      </c>
      <c r="BA83" s="1"/>
      <c r="BB83" s="1"/>
      <c r="BC83" s="1"/>
      <c r="BD83" s="1" t="s">
        <v>11</v>
      </c>
      <c r="BE83" s="1" t="s">
        <v>17</v>
      </c>
      <c r="BF83" s="1">
        <v>9</v>
      </c>
      <c r="BG83" s="1">
        <v>2</v>
      </c>
      <c r="BH83" s="1">
        <v>7.0000000000000001E-3</v>
      </c>
      <c r="BI83" s="1">
        <f t="shared" si="4268"/>
        <v>2E-3</v>
      </c>
      <c r="BJ83" s="1">
        <f t="shared" si="4269"/>
        <v>0.38566552901023887</v>
      </c>
      <c r="BK83" s="1">
        <f t="shared" si="4270"/>
        <v>5.7849829351535828E-4</v>
      </c>
      <c r="BL83" s="1"/>
      <c r="BM83" s="1"/>
      <c r="BN83" s="1"/>
      <c r="BO83" s="1" t="s">
        <v>11</v>
      </c>
      <c r="BP83" s="1" t="s">
        <v>18</v>
      </c>
      <c r="BQ83" s="1">
        <v>10</v>
      </c>
      <c r="BR83" s="1">
        <v>2</v>
      </c>
      <c r="BS83" s="1">
        <v>1.2E-2</v>
      </c>
      <c r="BT83" s="1">
        <f t="shared" si="4271"/>
        <v>3.0000000000000009E-3</v>
      </c>
      <c r="BU83" s="1">
        <f t="shared" si="4272"/>
        <v>0.35836177474402731</v>
      </c>
      <c r="BV83" s="1">
        <f t="shared" si="4273"/>
        <v>5.3754266211604093E-4</v>
      </c>
      <c r="BW83" s="1"/>
      <c r="BX83" s="1"/>
      <c r="BY83" s="1"/>
      <c r="BZ83" s="1" t="s">
        <v>11</v>
      </c>
      <c r="CA83" s="1" t="s">
        <v>19</v>
      </c>
      <c r="CB83" s="1">
        <v>11</v>
      </c>
      <c r="CC83" s="1">
        <v>2</v>
      </c>
      <c r="CD83" s="1">
        <v>6.0000000000000001E-3</v>
      </c>
      <c r="CE83" s="1">
        <f t="shared" si="4274"/>
        <v>1E-3</v>
      </c>
      <c r="CF83" s="1">
        <f t="shared" si="4275"/>
        <v>0.28865979381443302</v>
      </c>
      <c r="CG83" s="1">
        <f t="shared" si="4276"/>
        <v>4.3298969072164952E-4</v>
      </c>
      <c r="CH83" s="1"/>
      <c r="CI83" s="1"/>
      <c r="CJ83" s="1"/>
      <c r="CK83" s="1" t="s">
        <v>11</v>
      </c>
      <c r="CL83" s="1" t="s">
        <v>20</v>
      </c>
      <c r="CM83" s="1">
        <v>14</v>
      </c>
      <c r="CN83" s="1">
        <v>2</v>
      </c>
      <c r="CO83" s="1">
        <v>1.4999999999999999E-2</v>
      </c>
      <c r="CP83" s="1">
        <f t="shared" si="4277"/>
        <v>2E-3</v>
      </c>
      <c r="CQ83" s="1">
        <f t="shared" si="4278"/>
        <v>0.24398625429553264</v>
      </c>
      <c r="CR83" s="1">
        <f t="shared" si="4279"/>
        <v>3.6597938144329899E-4</v>
      </c>
      <c r="CS83" s="1"/>
      <c r="CT83" s="1"/>
      <c r="CU83" s="1"/>
      <c r="CV83" s="1" t="s">
        <v>11</v>
      </c>
      <c r="CW83" s="1" t="s">
        <v>21</v>
      </c>
      <c r="CX83" s="1">
        <v>15</v>
      </c>
      <c r="CY83" s="1">
        <v>2</v>
      </c>
      <c r="CZ83" s="1">
        <v>2.7E-2</v>
      </c>
      <c r="DA83" s="1">
        <f t="shared" si="4280"/>
        <v>6.9999999999999993E-3</v>
      </c>
      <c r="DB83" s="1">
        <f t="shared" si="4281"/>
        <v>0.44827586206896547</v>
      </c>
      <c r="DC83" s="1">
        <f t="shared" si="4282"/>
        <v>6.7241379310344822E-4</v>
      </c>
      <c r="DD83" s="1"/>
      <c r="DE83" s="1"/>
      <c r="DF83" s="1"/>
      <c r="DG83" s="1" t="s">
        <v>11</v>
      </c>
      <c r="DH83" s="1" t="s">
        <v>22</v>
      </c>
      <c r="DI83" s="1">
        <v>16</v>
      </c>
      <c r="DJ83" s="1">
        <v>2</v>
      </c>
      <c r="DK83" s="1">
        <v>3.7999999999999999E-2</v>
      </c>
      <c r="DL83" s="1">
        <f t="shared" si="4283"/>
        <v>1.0999999999999999E-2</v>
      </c>
      <c r="DM83" s="1">
        <f t="shared" si="4284"/>
        <v>0.48464163822525597</v>
      </c>
      <c r="DN83" s="1">
        <f t="shared" si="4285"/>
        <v>7.2696245733788398E-4</v>
      </c>
      <c r="DO83" s="1"/>
      <c r="DP83" s="1"/>
      <c r="DQ83" s="1"/>
      <c r="DR83" s="1" t="s">
        <v>11</v>
      </c>
      <c r="DS83" s="1" t="s">
        <v>23</v>
      </c>
      <c r="DT83" s="1">
        <v>17</v>
      </c>
      <c r="DU83" s="1">
        <v>2</v>
      </c>
      <c r="DV83" s="1">
        <v>2.8000000000000001E-2</v>
      </c>
      <c r="DW83" s="1">
        <f t="shared" si="4286"/>
        <v>1.0000000000000009E-3</v>
      </c>
      <c r="DX83" s="1">
        <f t="shared" si="4287"/>
        <v>6.8493150684931531E-2</v>
      </c>
      <c r="DY83" s="1">
        <f t="shared" si="4288"/>
        <v>1.0273972602739729E-4</v>
      </c>
      <c r="DZ83" s="1"/>
      <c r="EA83" s="1"/>
      <c r="EB83" s="1"/>
      <c r="EC83" s="1" t="s">
        <v>11</v>
      </c>
      <c r="ED83" s="1" t="s">
        <v>24</v>
      </c>
      <c r="EE83" s="1">
        <v>18</v>
      </c>
      <c r="EF83" s="1">
        <v>2</v>
      </c>
      <c r="EG83" s="1">
        <v>2.8000000000000001E-2</v>
      </c>
      <c r="EH83" s="1">
        <f t="shared" si="4289"/>
        <v>2.0000000000000018E-3</v>
      </c>
      <c r="EI83" s="1">
        <f t="shared" si="4290"/>
        <v>0.24489795918367352</v>
      </c>
      <c r="EJ83" s="1">
        <f t="shared" si="4291"/>
        <v>3.6734693877551029E-4</v>
      </c>
      <c r="EK83" s="1"/>
      <c r="EL83" s="1"/>
      <c r="EM83" s="1"/>
      <c r="EN83" s="1" t="s">
        <v>11</v>
      </c>
      <c r="EO83" s="1" t="s">
        <v>25</v>
      </c>
      <c r="EP83" s="1">
        <v>21</v>
      </c>
      <c r="EQ83" s="1">
        <v>2</v>
      </c>
      <c r="ER83" s="1">
        <v>0.04</v>
      </c>
      <c r="ES83" s="1">
        <f t="shared" si="4292"/>
        <v>9.0000000000000011E-3</v>
      </c>
      <c r="ET83" s="1">
        <f t="shared" si="4293"/>
        <v>0.39726027397260277</v>
      </c>
      <c r="EU83" s="1">
        <f t="shared" si="4294"/>
        <v>5.9589041095890413E-4</v>
      </c>
      <c r="EV83" s="1"/>
      <c r="EW83" s="1"/>
      <c r="EX83" s="1"/>
      <c r="EY83" s="1" t="s">
        <v>11</v>
      </c>
      <c r="EZ83" s="1" t="s">
        <v>26</v>
      </c>
      <c r="FA83" s="1">
        <v>22</v>
      </c>
      <c r="FB83" s="1">
        <v>2</v>
      </c>
      <c r="FC83" s="1">
        <v>3.2000000000000001E-2</v>
      </c>
      <c r="FD83" s="1">
        <f t="shared" si="4295"/>
        <v>1.0000000000000009E-3</v>
      </c>
      <c r="FE83" s="1">
        <f t="shared" si="4296"/>
        <v>6.1433447098976135E-2</v>
      </c>
      <c r="FF83" s="1">
        <f t="shared" si="4297"/>
        <v>9.2150170648464208E-5</v>
      </c>
      <c r="FG83" s="1"/>
      <c r="FH83" s="1"/>
      <c r="FI83" s="1"/>
      <c r="FJ83" s="1" t="s">
        <v>11</v>
      </c>
      <c r="FK83" s="1" t="s">
        <v>27</v>
      </c>
      <c r="FL83" s="1">
        <v>23</v>
      </c>
      <c r="FM83" s="1">
        <v>2</v>
      </c>
      <c r="FN83" s="1">
        <v>3.5000000000000003E-2</v>
      </c>
      <c r="FO83" s="1">
        <f t="shared" si="4298"/>
        <v>5.0000000000000044E-3</v>
      </c>
      <c r="FP83" s="1">
        <f t="shared" si="4299"/>
        <v>0.57482993197278931</v>
      </c>
      <c r="FQ83" s="1">
        <f t="shared" si="4300"/>
        <v>8.6224489795918397E-4</v>
      </c>
      <c r="FR83" s="1"/>
      <c r="FS83" s="1"/>
      <c r="FT83" s="1"/>
      <c r="FU83" s="1" t="s">
        <v>11</v>
      </c>
      <c r="FV83" s="1" t="s">
        <v>28</v>
      </c>
      <c r="FW83" s="1">
        <v>24</v>
      </c>
      <c r="FX83" s="1">
        <v>2</v>
      </c>
      <c r="FY83" s="1">
        <v>3.7999999999999999E-2</v>
      </c>
      <c r="FZ83" s="1">
        <f t="shared" si="4301"/>
        <v>6.9999999999999993E-3</v>
      </c>
      <c r="GA83" s="1">
        <f t="shared" si="4302"/>
        <v>0.20205479452054792</v>
      </c>
      <c r="GB83" s="1">
        <f t="shared" si="4303"/>
        <v>3.0308219178082189E-4</v>
      </c>
      <c r="GC83" s="1"/>
      <c r="GD83" s="1"/>
      <c r="GE83" s="1"/>
      <c r="GF83" s="1" t="s">
        <v>11</v>
      </c>
      <c r="GG83" s="1" t="s">
        <v>29</v>
      </c>
      <c r="GH83" s="1">
        <v>25</v>
      </c>
      <c r="GI83" s="1">
        <v>2</v>
      </c>
      <c r="GJ83" s="1">
        <v>3.2000000000000001E-2</v>
      </c>
      <c r="GK83" s="1">
        <f t="shared" si="4304"/>
        <v>1.0000000000000009E-3</v>
      </c>
      <c r="GL83" s="1">
        <f t="shared" si="4305"/>
        <v>0.17064846416382257</v>
      </c>
      <c r="GM83" s="1">
        <f t="shared" si="4306"/>
        <v>2.5597269624573385E-4</v>
      </c>
      <c r="GN83" s="1"/>
      <c r="GO83" s="1"/>
      <c r="GP83" s="1"/>
      <c r="GQ83" s="1" t="s">
        <v>11</v>
      </c>
      <c r="GR83" s="1" t="s">
        <v>30</v>
      </c>
      <c r="GS83" s="1">
        <v>28</v>
      </c>
      <c r="GT83" s="1">
        <v>2</v>
      </c>
      <c r="GU83" s="1">
        <v>3.6999999999999998E-2</v>
      </c>
      <c r="GV83" s="1">
        <f t="shared" si="4307"/>
        <v>7.9999999999999967E-3</v>
      </c>
      <c r="GW83" s="1">
        <f t="shared" si="4308"/>
        <v>0.24137931034482746</v>
      </c>
      <c r="GX83" s="1">
        <f t="shared" si="4309"/>
        <v>3.6206896551724119E-4</v>
      </c>
      <c r="GY83" s="1"/>
      <c r="GZ83" s="1"/>
      <c r="HA83" s="1"/>
      <c r="HB83" s="1" t="s">
        <v>11</v>
      </c>
      <c r="HC83" s="1" t="s">
        <v>31</v>
      </c>
      <c r="HD83" s="1">
        <v>29</v>
      </c>
      <c r="HE83" s="1">
        <v>2</v>
      </c>
      <c r="HF83" s="1">
        <v>4.9000000000000002E-2</v>
      </c>
      <c r="HG83" s="1">
        <f t="shared" si="4310"/>
        <v>-2.9999999999999957E-3</v>
      </c>
      <c r="HH83" s="1">
        <f t="shared" si="4311"/>
        <v>0.16442953020134246</v>
      </c>
      <c r="HI83" s="1">
        <f t="shared" si="4312"/>
        <v>2.4664429530201371E-4</v>
      </c>
      <c r="HJ83" s="1"/>
      <c r="HK83" s="1"/>
      <c r="HL83" s="1"/>
      <c r="HM83" s="1" t="s">
        <v>11</v>
      </c>
      <c r="HN83" s="1" t="s">
        <v>32</v>
      </c>
      <c r="HO83" s="1">
        <v>30</v>
      </c>
      <c r="HP83" s="1">
        <v>2</v>
      </c>
      <c r="HQ83" s="1">
        <v>5.0999999999999997E-2</v>
      </c>
      <c r="HR83" s="1">
        <f t="shared" si="4313"/>
        <v>-1.0000000000000009E-3</v>
      </c>
      <c r="HS83" s="1">
        <f t="shared" si="4314"/>
        <v>0.18518518518518515</v>
      </c>
      <c r="HT83" s="1">
        <f t="shared" si="4315"/>
        <v>2.7777777777777772E-4</v>
      </c>
      <c r="HU83" s="1"/>
      <c r="HV83" s="1"/>
      <c r="HW83" s="1"/>
      <c r="HX83" s="1" t="s">
        <v>11</v>
      </c>
      <c r="HY83" s="1" t="s">
        <v>33</v>
      </c>
      <c r="HZ83" s="1">
        <v>31</v>
      </c>
      <c r="IA83" s="1">
        <v>2</v>
      </c>
      <c r="IB83" s="1">
        <v>0.05</v>
      </c>
      <c r="IC83" s="1">
        <f t="shared" si="4316"/>
        <v>-4.9999999999999975E-3</v>
      </c>
      <c r="ID83" s="1">
        <f t="shared" si="4317"/>
        <v>3.3783783783783869E-2</v>
      </c>
      <c r="IE83" s="1">
        <f t="shared" si="4318"/>
        <v>5.0675675675675802E-5</v>
      </c>
      <c r="IF83" s="1"/>
      <c r="IG83" s="1"/>
      <c r="IH83" s="1"/>
      <c r="II83" s="1" t="s">
        <v>11</v>
      </c>
      <c r="IJ83" s="1" t="s">
        <v>34</v>
      </c>
      <c r="IK83" s="1">
        <v>32</v>
      </c>
      <c r="IL83" s="1">
        <v>2</v>
      </c>
      <c r="IM83" s="1">
        <v>5.0999999999999997E-2</v>
      </c>
      <c r="IN83" s="1">
        <f t="shared" si="4319"/>
        <v>-4.0000000000000036E-3</v>
      </c>
      <c r="IO83" s="1">
        <f t="shared" si="4320"/>
        <v>2.3569023569023455E-2</v>
      </c>
      <c r="IP83" s="1">
        <f t="shared" si="4321"/>
        <v>3.5353535353535183E-5</v>
      </c>
      <c r="IQ83" s="1"/>
      <c r="IR83" s="1"/>
      <c r="IS83" s="1"/>
      <c r="IT83" s="1" t="s">
        <v>11</v>
      </c>
      <c r="IU83" s="1" t="s">
        <v>35</v>
      </c>
      <c r="IV83" s="1">
        <v>35</v>
      </c>
      <c r="IW83" s="1">
        <v>2</v>
      </c>
      <c r="IX83" s="1">
        <v>4.7E-2</v>
      </c>
      <c r="IY83" s="1">
        <f t="shared" si="4322"/>
        <v>-8.0000000000000002E-3</v>
      </c>
      <c r="IZ83" s="1">
        <f t="shared" si="4323"/>
        <v>-4.0268456375838944E-2</v>
      </c>
      <c r="JA83" s="1">
        <f t="shared" si="4324"/>
        <v>-6.0402684563758417E-5</v>
      </c>
      <c r="JB83" s="1"/>
      <c r="JC83" s="1"/>
      <c r="JD83" s="1"/>
      <c r="JE83" s="1" t="s">
        <v>11</v>
      </c>
      <c r="JF83" s="3" t="s">
        <v>36</v>
      </c>
      <c r="JG83" s="3">
        <v>36</v>
      </c>
      <c r="JH83" s="1">
        <v>2</v>
      </c>
      <c r="JI83" s="1">
        <v>5.0999999999999997E-2</v>
      </c>
      <c r="JJ83" s="1">
        <f t="shared" si="4325"/>
        <v>-6.0000000000000053E-3</v>
      </c>
      <c r="JK83" s="1">
        <f t="shared" si="4326"/>
        <v>8.3612040133779111E-2</v>
      </c>
      <c r="JL83" s="1">
        <f t="shared" si="4327"/>
        <v>1.2541806020066867E-4</v>
      </c>
      <c r="JM83" s="1"/>
      <c r="JN83" s="1"/>
      <c r="JO83" s="1"/>
      <c r="JP83" s="1" t="s">
        <v>11</v>
      </c>
      <c r="JQ83" s="1" t="s">
        <v>37</v>
      </c>
      <c r="JR83" s="1">
        <v>37</v>
      </c>
      <c r="JS83" s="1">
        <v>2</v>
      </c>
      <c r="JT83" s="1">
        <v>5.5E-2</v>
      </c>
      <c r="JU83" s="1">
        <f t="shared" si="4328"/>
        <v>-3.0000000000000027E-3</v>
      </c>
      <c r="JV83" s="1">
        <f t="shared" si="4329"/>
        <v>0.15050167224080258</v>
      </c>
      <c r="JW83" s="1">
        <f t="shared" si="4330"/>
        <v>2.2575250836120387E-4</v>
      </c>
      <c r="JX83" s="1"/>
      <c r="JY83" s="1"/>
      <c r="JZ83" s="1"/>
      <c r="KA83" s="1" t="s">
        <v>11</v>
      </c>
      <c r="KB83" s="1" t="s">
        <v>38</v>
      </c>
      <c r="KC83" s="1">
        <v>38</v>
      </c>
      <c r="KD83" s="1">
        <v>2</v>
      </c>
      <c r="KE83" s="1">
        <v>6.2E-2</v>
      </c>
      <c r="KF83" s="1">
        <f t="shared" si="4331"/>
        <v>1.0000000000000009E-3</v>
      </c>
      <c r="KG83" s="1">
        <f t="shared" si="4332"/>
        <v>0.16722408026755856</v>
      </c>
      <c r="KH83" s="1">
        <f t="shared" si="4333"/>
        <v>2.5083612040133782E-4</v>
      </c>
      <c r="KI83" s="1"/>
      <c r="KJ83" s="1"/>
      <c r="KK83" s="1"/>
      <c r="KL83" s="1" t="s">
        <v>11</v>
      </c>
      <c r="KM83" s="1" t="s">
        <v>39</v>
      </c>
      <c r="KN83" s="1">
        <v>39</v>
      </c>
      <c r="KO83" s="1">
        <v>2</v>
      </c>
      <c r="KP83" s="1">
        <v>6.4000000000000001E-2</v>
      </c>
      <c r="KQ83" s="1">
        <f t="shared" si="4334"/>
        <v>1.0000000000000009E-3</v>
      </c>
      <c r="KR83" s="1">
        <f t="shared" si="4335"/>
        <v>0.20134228187919467</v>
      </c>
      <c r="KS83" s="1">
        <f t="shared" si="4336"/>
        <v>3.0201342281879203E-4</v>
      </c>
      <c r="KT83" s="1"/>
      <c r="KU83" s="1"/>
      <c r="KV83" s="1"/>
      <c r="KW83" s="1" t="s">
        <v>11</v>
      </c>
      <c r="KX83" s="1" t="s">
        <v>40</v>
      </c>
      <c r="KY83" s="1">
        <v>42</v>
      </c>
      <c r="KZ83" s="1">
        <v>2</v>
      </c>
      <c r="LA83" s="1">
        <v>6.4000000000000001E-2</v>
      </c>
      <c r="LB83" s="1">
        <f t="shared" si="4337"/>
        <v>-1.0000000000000009E-3</v>
      </c>
      <c r="LC83" s="1">
        <f t="shared" si="4338"/>
        <v>0.29865771812080538</v>
      </c>
      <c r="LD83" s="1">
        <f t="shared" si="4339"/>
        <v>4.4798657718120809E-4</v>
      </c>
      <c r="LE83" s="1"/>
      <c r="LF83" s="1"/>
      <c r="LG83" s="1"/>
      <c r="LH83" s="1" t="s">
        <v>11</v>
      </c>
      <c r="LI83" s="1" t="s">
        <v>41</v>
      </c>
      <c r="LJ83" s="1">
        <v>43</v>
      </c>
      <c r="LK83" s="1">
        <v>2</v>
      </c>
      <c r="LL83" s="1">
        <v>3.5999999999999997E-2</v>
      </c>
      <c r="LM83" s="1">
        <f t="shared" si="4340"/>
        <v>-1.0000000000000009E-3</v>
      </c>
      <c r="LN83" s="1">
        <f t="shared" si="4341"/>
        <v>-0.65878378378378377</v>
      </c>
      <c r="LO83" s="1">
        <f t="shared" si="4342"/>
        <v>-9.8817567567567577E-4</v>
      </c>
      <c r="LP83" s="1"/>
      <c r="LQ83" s="1"/>
      <c r="LR83" s="1"/>
      <c r="LS83" s="1" t="s">
        <v>11</v>
      </c>
      <c r="LT83" s="1" t="s">
        <v>42</v>
      </c>
      <c r="LU83" s="1">
        <v>44</v>
      </c>
      <c r="LV83" s="1">
        <v>2</v>
      </c>
      <c r="LW83" s="1">
        <v>0.04</v>
      </c>
      <c r="LX83" s="1">
        <f t="shared" si="4343"/>
        <v>-2.9999999999999957E-3</v>
      </c>
      <c r="LY83" s="1">
        <f t="shared" si="4250"/>
        <v>-1.6797153024911031</v>
      </c>
      <c r="LZ83" s="1">
        <f t="shared" si="4344"/>
        <v>-2.5195729537366546E-3</v>
      </c>
      <c r="MA83" s="1"/>
      <c r="MB83" s="1"/>
      <c r="MC83" s="1"/>
      <c r="MD83" s="1" t="s">
        <v>11</v>
      </c>
      <c r="ME83" s="1" t="s">
        <v>43</v>
      </c>
      <c r="MF83" s="1">
        <v>46</v>
      </c>
      <c r="MG83" s="1">
        <v>2</v>
      </c>
      <c r="MH83" s="1">
        <v>4.3999999999999997E-2</v>
      </c>
      <c r="MI83" s="1">
        <f t="shared" si="4345"/>
        <v>-8.0000000000000002E-3</v>
      </c>
      <c r="MJ83" s="1">
        <f t="shared" si="4346"/>
        <v>-1.0135593220338983</v>
      </c>
      <c r="MK83" s="1">
        <f t="shared" si="4347"/>
        <v>-1.5203389830508475E-3</v>
      </c>
      <c r="ML83" s="1"/>
      <c r="MM83" s="1"/>
      <c r="MN83" s="1"/>
      <c r="MO83" s="1" t="s">
        <v>11</v>
      </c>
      <c r="MP83" s="1" t="s">
        <v>44</v>
      </c>
      <c r="MQ83" s="1">
        <v>52</v>
      </c>
      <c r="MR83" s="1">
        <v>2</v>
      </c>
      <c r="MS83" s="1">
        <v>5.0999999999999997E-2</v>
      </c>
      <c r="MT83" s="1">
        <f t="shared" si="4348"/>
        <v>-1.2000000000000004E-2</v>
      </c>
      <c r="MU83" s="1">
        <f t="shared" si="4349"/>
        <v>-0.94276094276094291</v>
      </c>
      <c r="MV83" s="1">
        <f t="shared" si="4350"/>
        <v>-1.4141414141414144E-3</v>
      </c>
      <c r="MW83" s="1"/>
      <c r="MX83" s="1"/>
      <c r="MY83" s="1"/>
      <c r="MZ83" s="1" t="s">
        <v>11</v>
      </c>
      <c r="NA83" s="1" t="s">
        <v>45</v>
      </c>
      <c r="NB83" s="1">
        <v>53</v>
      </c>
      <c r="NC83" s="1">
        <v>2</v>
      </c>
      <c r="ND83" s="1">
        <v>7.3999999999999996E-2</v>
      </c>
      <c r="NE83" s="1">
        <f t="shared" si="4351"/>
        <v>-1.9000000000000003E-2</v>
      </c>
      <c r="NF83" s="1">
        <f t="shared" si="4352"/>
        <v>-1.3344594594594597</v>
      </c>
      <c r="NG83" s="1">
        <f t="shared" si="4353"/>
        <v>-2.0016891891891896E-3</v>
      </c>
      <c r="NH83" s="1"/>
      <c r="NI83" s="1"/>
      <c r="NJ83" s="1"/>
      <c r="NK83" s="1" t="s">
        <v>11</v>
      </c>
      <c r="NL83" s="1" t="s">
        <v>46</v>
      </c>
      <c r="NM83" s="1">
        <v>56</v>
      </c>
      <c r="NN83" s="1">
        <v>2</v>
      </c>
      <c r="NO83" s="1">
        <v>8.3000000000000004E-2</v>
      </c>
      <c r="NP83" s="1">
        <f t="shared" si="4354"/>
        <v>-8.9999999999999941E-3</v>
      </c>
      <c r="NQ83" s="1">
        <f t="shared" si="4355"/>
        <v>-0.94576271186440664</v>
      </c>
      <c r="NR83" s="1">
        <f t="shared" si="4356"/>
        <v>-1.4186440677966101E-3</v>
      </c>
      <c r="NS83" s="1"/>
      <c r="NT83" s="1"/>
      <c r="NU83" s="1"/>
      <c r="NV83" s="1" t="s">
        <v>11</v>
      </c>
      <c r="NW83" s="1" t="s">
        <v>47</v>
      </c>
      <c r="NX83" s="1">
        <v>57</v>
      </c>
      <c r="NY83" s="1">
        <v>2</v>
      </c>
      <c r="NZ83" s="1">
        <v>-1.0999999999999999E-2</v>
      </c>
      <c r="OA83" s="1">
        <f t="shared" si="4357"/>
        <v>1.0000000000000009E-3</v>
      </c>
      <c r="OB83" s="1">
        <f t="shared" si="4358"/>
        <v>0.76205787781350487</v>
      </c>
      <c r="OC83" s="1">
        <f t="shared" si="4359"/>
        <v>1.1430868167202574E-3</v>
      </c>
      <c r="OD83" s="1"/>
      <c r="OE83" s="1"/>
      <c r="OF83" s="1"/>
      <c r="OG83" s="1" t="s">
        <v>11</v>
      </c>
      <c r="OH83" s="1" t="s">
        <v>48</v>
      </c>
      <c r="OI83" s="1">
        <v>58</v>
      </c>
      <c r="OJ83" s="1">
        <v>2</v>
      </c>
      <c r="OK83" s="1">
        <v>-1.2E-2</v>
      </c>
      <c r="OL83" s="1">
        <f t="shared" si="4360"/>
        <v>0</v>
      </c>
      <c r="OM83" s="1">
        <f t="shared" si="4361"/>
        <v>0.72580645161290325</v>
      </c>
      <c r="ON83" s="1">
        <f t="shared" si="4362"/>
        <v>1.088709677419355E-3</v>
      </c>
      <c r="OO83" s="1"/>
      <c r="OP83" s="1"/>
      <c r="OQ83" s="1"/>
      <c r="OR83" s="1" t="s">
        <v>11</v>
      </c>
      <c r="OS83" s="1" t="s">
        <v>49</v>
      </c>
      <c r="OT83" s="1">
        <v>59</v>
      </c>
      <c r="OU83" s="1">
        <v>2</v>
      </c>
      <c r="OV83" s="1">
        <v>-1.2E-2</v>
      </c>
      <c r="OW83" s="1">
        <f t="shared" si="4363"/>
        <v>0</v>
      </c>
      <c r="OX83" s="1">
        <f t="shared" si="4364"/>
        <v>0.79677419354838708</v>
      </c>
      <c r="OY83" s="1">
        <f t="shared" si="4365"/>
        <v>1.1951612903225806E-3</v>
      </c>
      <c r="OZ83" s="1"/>
      <c r="PA83" s="1"/>
      <c r="PB83" s="1"/>
      <c r="PC83" s="1" t="s">
        <v>11</v>
      </c>
      <c r="PD83" s="1" t="s">
        <v>50</v>
      </c>
      <c r="PE83" s="1">
        <v>60</v>
      </c>
      <c r="PF83" s="1">
        <v>2</v>
      </c>
      <c r="PG83" s="1">
        <v>-1.2999999999999999E-2</v>
      </c>
      <c r="PH83" s="1">
        <f t="shared" si="4366"/>
        <v>-9.9999999999999915E-4</v>
      </c>
      <c r="PI83" s="1">
        <f t="shared" si="4367"/>
        <v>0.80967741935483883</v>
      </c>
      <c r="PJ83" s="1">
        <f t="shared" si="4368"/>
        <v>1.2145161290322583E-3</v>
      </c>
      <c r="PK83" s="1"/>
      <c r="PL83" s="1"/>
      <c r="PM83" s="1"/>
      <c r="PN83" s="1" t="s">
        <v>11</v>
      </c>
      <c r="PO83" s="1" t="s">
        <v>51</v>
      </c>
      <c r="PP83" s="1">
        <v>63</v>
      </c>
      <c r="PQ83" s="1">
        <v>2</v>
      </c>
      <c r="PR83" s="1">
        <v>-1.4E-2</v>
      </c>
      <c r="PS83" s="1">
        <f t="shared" si="4369"/>
        <v>0</v>
      </c>
      <c r="PT83" s="1">
        <f t="shared" si="4370"/>
        <v>0.85113268608414239</v>
      </c>
      <c r="PU83" s="1">
        <f t="shared" si="4371"/>
        <v>1.2766990291262137E-3</v>
      </c>
      <c r="PV83" s="1"/>
      <c r="PW83" s="1"/>
      <c r="PX83" s="1"/>
      <c r="PY83" s="1" t="s">
        <v>11</v>
      </c>
      <c r="PZ83" s="1" t="s">
        <v>52</v>
      </c>
      <c r="QA83" s="1">
        <v>64</v>
      </c>
      <c r="QB83" s="1">
        <v>2</v>
      </c>
      <c r="QC83" s="1">
        <v>2.4E-2</v>
      </c>
      <c r="QD83" s="1">
        <f t="shared" si="4372"/>
        <v>2.5000000000000001E-2</v>
      </c>
      <c r="QE83" s="1">
        <f t="shared" si="4373"/>
        <v>1.6354838709677419</v>
      </c>
      <c r="QF83" s="1">
        <f t="shared" si="4374"/>
        <v>2.4532258064516128E-3</v>
      </c>
      <c r="QG83" s="1"/>
      <c r="QH83" s="1"/>
      <c r="QI83" s="1"/>
      <c r="QJ83" s="1" t="s">
        <v>11</v>
      </c>
      <c r="QK83" s="1" t="s">
        <v>53</v>
      </c>
      <c r="QL83" s="1">
        <v>65</v>
      </c>
      <c r="QM83" s="1">
        <v>2</v>
      </c>
      <c r="QN83" s="1">
        <v>-0.01</v>
      </c>
      <c r="QO83" s="1">
        <f t="shared" si="4375"/>
        <v>-8.0000000000000002E-3</v>
      </c>
      <c r="QP83" s="1">
        <f t="shared" si="4376"/>
        <v>0.55987055016181231</v>
      </c>
      <c r="QQ83" s="1">
        <f t="shared" si="4377"/>
        <v>8.3980582524271845E-4</v>
      </c>
      <c r="QR83" s="1"/>
      <c r="QS83" s="1"/>
      <c r="QT83" s="1"/>
      <c r="QU83" s="1" t="s">
        <v>11</v>
      </c>
      <c r="QV83" s="1" t="s">
        <v>54</v>
      </c>
      <c r="QW83" s="1">
        <v>66</v>
      </c>
      <c r="QX83" s="1">
        <v>2</v>
      </c>
      <c r="QY83" s="1">
        <v>-8.9999999999999993E-3</v>
      </c>
      <c r="QZ83" s="1">
        <f t="shared" si="4378"/>
        <v>-9.9999999999999985E-3</v>
      </c>
      <c r="RA83" s="1">
        <f t="shared" si="4379"/>
        <v>0.58012820512820518</v>
      </c>
      <c r="RB83" s="1">
        <f t="shared" si="4380"/>
        <v>8.7019230769230782E-4</v>
      </c>
      <c r="RC83" s="1"/>
      <c r="RD83" s="1"/>
      <c r="RE83" s="1"/>
      <c r="RF83" s="1" t="s">
        <v>11</v>
      </c>
      <c r="RG83" s="1" t="s">
        <v>55</v>
      </c>
      <c r="RH83" s="1">
        <v>67</v>
      </c>
      <c r="RI83" s="1">
        <v>2</v>
      </c>
      <c r="RJ83" s="1">
        <v>0.01</v>
      </c>
      <c r="RK83" s="1">
        <f t="shared" si="4381"/>
        <v>1.0999999999999999E-2</v>
      </c>
      <c r="RL83" s="1">
        <f t="shared" si="4382"/>
        <v>1.237179487179487</v>
      </c>
      <c r="RM83" s="1">
        <f t="shared" si="4383"/>
        <v>1.8557692307692305E-3</v>
      </c>
      <c r="RN83" s="1"/>
      <c r="RO83" s="1"/>
      <c r="RP83" s="1"/>
      <c r="RQ83" s="1" t="s">
        <v>11</v>
      </c>
      <c r="RR83" s="1" t="s">
        <v>56</v>
      </c>
      <c r="RS83" s="1">
        <v>70</v>
      </c>
      <c r="RT83" s="1">
        <v>2</v>
      </c>
      <c r="RU83" s="1">
        <v>1.0999999999999999E-2</v>
      </c>
      <c r="RV83" s="1">
        <f t="shared" si="4384"/>
        <v>4.9999999999999992E-3</v>
      </c>
      <c r="RW83" s="1">
        <f t="shared" si="4385"/>
        <v>1.016025641025641</v>
      </c>
      <c r="RX83" s="1">
        <f t="shared" si="4386"/>
        <v>1.5240384615384614E-3</v>
      </c>
      <c r="RY83" s="1"/>
      <c r="RZ83" s="1"/>
      <c r="SA83" s="1"/>
      <c r="SB83" s="2" t="s">
        <v>11</v>
      </c>
      <c r="SC83" s="1" t="s">
        <v>57</v>
      </c>
      <c r="SD83" s="1">
        <v>71</v>
      </c>
      <c r="SE83" s="2">
        <v>2</v>
      </c>
      <c r="SF83" s="1">
        <v>5.0000000000000001E-3</v>
      </c>
      <c r="SG83" s="1">
        <f t="shared" si="4387"/>
        <v>1E-3</v>
      </c>
      <c r="SH83" s="1">
        <f t="shared" si="4388"/>
        <v>0.78767123287671226</v>
      </c>
      <c r="SI83" s="1">
        <f t="shared" si="4389"/>
        <v>1.1815068493150685E-3</v>
      </c>
      <c r="SJ83" s="1"/>
      <c r="SK83" s="1"/>
      <c r="SL83" s="1"/>
      <c r="SM83" s="2" t="s">
        <v>11</v>
      </c>
      <c r="SN83" s="1" t="s">
        <v>58</v>
      </c>
      <c r="SO83" s="1">
        <v>72</v>
      </c>
      <c r="SP83" s="2">
        <v>2</v>
      </c>
      <c r="SQ83" s="1">
        <v>7.0000000000000001E-3</v>
      </c>
      <c r="SR83" s="1">
        <f t="shared" si="4390"/>
        <v>1E-3</v>
      </c>
      <c r="SS83" s="1">
        <f t="shared" si="4391"/>
        <v>0.71134020618556693</v>
      </c>
      <c r="ST83" s="1">
        <f t="shared" si="4392"/>
        <v>1.0670103092783505E-3</v>
      </c>
      <c r="SU83" s="1"/>
      <c r="SV83" s="1"/>
      <c r="SW83" s="1"/>
      <c r="SX83" s="2" t="s">
        <v>11</v>
      </c>
      <c r="SY83" s="1" t="s">
        <v>59</v>
      </c>
      <c r="SZ83" s="1">
        <v>73</v>
      </c>
      <c r="TA83" s="2">
        <v>2</v>
      </c>
      <c r="TB83" s="1">
        <v>7.0000000000000001E-3</v>
      </c>
      <c r="TC83" s="1">
        <f t="shared" si="4393"/>
        <v>1E-3</v>
      </c>
      <c r="TD83" s="1">
        <f t="shared" si="4394"/>
        <v>0.64827586206896548</v>
      </c>
      <c r="TE83" s="1">
        <f t="shared" si="4395"/>
        <v>9.7241379310344825E-4</v>
      </c>
      <c r="TF83" s="1"/>
      <c r="TG83" s="1"/>
      <c r="TH83" s="1"/>
      <c r="TI83" s="2" t="s">
        <v>11</v>
      </c>
      <c r="TJ83" s="1" t="s">
        <v>60</v>
      </c>
      <c r="TK83" s="1">
        <v>74</v>
      </c>
      <c r="TL83" s="2">
        <v>2</v>
      </c>
      <c r="TM83" s="1">
        <v>7.0000000000000001E-3</v>
      </c>
      <c r="TN83" s="1">
        <f t="shared" si="4396"/>
        <v>1E-3</v>
      </c>
      <c r="TO83" s="1">
        <f t="shared" si="4397"/>
        <v>0.65292096219931273</v>
      </c>
      <c r="TP83" s="1">
        <f t="shared" si="4398"/>
        <v>9.7938144329896902E-4</v>
      </c>
      <c r="TQ83" s="1"/>
      <c r="TR83" s="1"/>
      <c r="TS83" s="1"/>
      <c r="TT83" s="2" t="s">
        <v>11</v>
      </c>
      <c r="TU83" s="1" t="s">
        <v>61</v>
      </c>
      <c r="TV83" s="1">
        <v>77</v>
      </c>
      <c r="TW83" s="2">
        <v>2</v>
      </c>
      <c r="TX83" s="1">
        <v>1.0999999999999999E-2</v>
      </c>
      <c r="TY83" s="1">
        <f t="shared" si="4399"/>
        <v>2E-3</v>
      </c>
      <c r="TZ83" s="1">
        <f t="shared" si="4400"/>
        <v>0.65979381443298968</v>
      </c>
      <c r="UA83" s="1">
        <f t="shared" si="4401"/>
        <v>9.8969072164948463E-4</v>
      </c>
      <c r="UB83" s="1"/>
      <c r="UC83" s="1"/>
      <c r="UD83" s="1"/>
      <c r="UE83" s="2" t="s">
        <v>11</v>
      </c>
      <c r="UF83" s="1" t="s">
        <v>62</v>
      </c>
      <c r="UG83" s="1">
        <v>78</v>
      </c>
      <c r="UH83" s="2">
        <v>2</v>
      </c>
      <c r="UI83" s="1">
        <v>1.0999999999999999E-2</v>
      </c>
      <c r="UJ83" s="1">
        <f t="shared" si="4402"/>
        <v>2.9999999999999992E-3</v>
      </c>
      <c r="UK83" s="1">
        <f t="shared" si="4403"/>
        <v>0.26643598615916952</v>
      </c>
      <c r="UL83" s="1">
        <f t="shared" si="4404"/>
        <v>3.996539792387543E-4</v>
      </c>
      <c r="UM83" s="1"/>
      <c r="UN83" s="1"/>
      <c r="UO83" s="1"/>
      <c r="UP83" s="2" t="s">
        <v>11</v>
      </c>
      <c r="UQ83" s="1" t="s">
        <v>63</v>
      </c>
      <c r="UR83" s="1">
        <v>79</v>
      </c>
      <c r="US83" s="2">
        <v>2</v>
      </c>
      <c r="UT83" s="1">
        <v>1.7000000000000001E-2</v>
      </c>
      <c r="UU83" s="1">
        <f t="shared" si="4405"/>
        <v>8.0000000000000019E-3</v>
      </c>
      <c r="UV83" s="1">
        <f t="shared" si="4406"/>
        <v>0.84827586206896566</v>
      </c>
      <c r="UW83" s="1">
        <f t="shared" si="4407"/>
        <v>1.2724137931034486E-3</v>
      </c>
      <c r="UX83" s="1"/>
      <c r="UY83" s="1"/>
      <c r="UZ83" s="1"/>
      <c r="VA83" s="2" t="s">
        <v>11</v>
      </c>
      <c r="VB83" s="1" t="s">
        <v>64</v>
      </c>
      <c r="VC83" s="1">
        <v>80</v>
      </c>
      <c r="VD83" s="2">
        <v>2</v>
      </c>
      <c r="VE83" s="1">
        <v>1.2999999999999999E-2</v>
      </c>
      <c r="VF83" s="1">
        <f t="shared" si="4408"/>
        <v>2.9999999999999992E-3</v>
      </c>
      <c r="VG83" s="1">
        <f t="shared" si="4409"/>
        <v>0.64827586206896548</v>
      </c>
      <c r="VH83" s="1">
        <f t="shared" si="4410"/>
        <v>9.7241379310344825E-4</v>
      </c>
      <c r="VI83" s="1"/>
      <c r="VJ83" s="1"/>
      <c r="VK83" s="1"/>
      <c r="VL83" s="2" t="s">
        <v>11</v>
      </c>
      <c r="VM83" s="1" t="s">
        <v>65</v>
      </c>
      <c r="VN83" s="1">
        <v>84</v>
      </c>
      <c r="VO83" s="2">
        <v>2</v>
      </c>
      <c r="VP83" s="1">
        <v>3.4000000000000002E-2</v>
      </c>
      <c r="VQ83" s="1">
        <f t="shared" si="4411"/>
        <v>2.2000000000000002E-2</v>
      </c>
      <c r="VR83" s="1">
        <f t="shared" si="4412"/>
        <v>1.3264604810996563</v>
      </c>
      <c r="VS83" s="1">
        <f t="shared" si="4413"/>
        <v>1.9896907216494846E-3</v>
      </c>
      <c r="VT83" s="1"/>
      <c r="VU83" s="1"/>
      <c r="VV83" s="1"/>
      <c r="VW83" s="2" t="s">
        <v>11</v>
      </c>
      <c r="VX83" s="1" t="s">
        <v>66</v>
      </c>
      <c r="VY83" s="1">
        <v>85</v>
      </c>
      <c r="VZ83" s="2">
        <v>2</v>
      </c>
      <c r="WA83" s="1">
        <v>3.0000000000000001E-3</v>
      </c>
      <c r="WB83" s="1">
        <f t="shared" si="4414"/>
        <v>-2E-3</v>
      </c>
      <c r="WC83" s="1">
        <f t="shared" si="4415"/>
        <v>0.16376306620209061</v>
      </c>
      <c r="WD83" s="1">
        <f t="shared" si="4416"/>
        <v>2.4564459930313592E-4</v>
      </c>
      <c r="WE83" s="1"/>
      <c r="WF83" s="1"/>
      <c r="WG83" s="1"/>
      <c r="WH83" s="2" t="s">
        <v>11</v>
      </c>
      <c r="WI83" s="1" t="s">
        <v>67</v>
      </c>
      <c r="WJ83" s="1">
        <v>86</v>
      </c>
      <c r="WK83" s="2">
        <v>2</v>
      </c>
      <c r="WL83" s="1">
        <v>6.0000000000000001E-3</v>
      </c>
      <c r="WM83" s="1">
        <f t="shared" si="4417"/>
        <v>-2E-3</v>
      </c>
      <c r="WN83" s="1">
        <f t="shared" si="4418"/>
        <v>8.6805555555555539E-2</v>
      </c>
      <c r="WO83" s="1">
        <f t="shared" si="4419"/>
        <v>1.302083333333333E-4</v>
      </c>
      <c r="WP83" s="1"/>
      <c r="WQ83" s="1"/>
      <c r="WR83" s="1"/>
      <c r="WS83" s="2" t="s">
        <v>11</v>
      </c>
      <c r="WT83" s="1" t="s">
        <v>68</v>
      </c>
      <c r="WU83" s="1">
        <v>87</v>
      </c>
      <c r="WV83" s="2">
        <v>2</v>
      </c>
      <c r="WW83" s="1">
        <v>5.0000000000000001E-3</v>
      </c>
      <c r="WX83" s="1">
        <f t="shared" si="4420"/>
        <v>-2E-3</v>
      </c>
      <c r="WY83" s="1">
        <f t="shared" si="4421"/>
        <v>6.968641114982578E-2</v>
      </c>
      <c r="WZ83" s="1">
        <f t="shared" si="4422"/>
        <v>1.0452961672473868E-4</v>
      </c>
      <c r="XA83" s="1"/>
      <c r="XB83" s="1"/>
      <c r="XC83" s="1"/>
      <c r="XD83" s="2" t="s">
        <v>11</v>
      </c>
      <c r="XE83" s="1" t="s">
        <v>69</v>
      </c>
      <c r="XF83" s="1">
        <v>88</v>
      </c>
      <c r="XG83" s="2">
        <v>2</v>
      </c>
      <c r="XH83" s="1">
        <v>7.0000000000000001E-3</v>
      </c>
      <c r="XI83" s="1">
        <f t="shared" si="3632"/>
        <v>-1.9999999999999992E-3</v>
      </c>
      <c r="XJ83" s="1">
        <f t="shared" si="4423"/>
        <v>4.8611111111111133E-2</v>
      </c>
      <c r="XK83" s="1">
        <f t="shared" si="4424"/>
        <v>7.29166666666667E-5</v>
      </c>
      <c r="XL83" s="1"/>
      <c r="XM83" s="1"/>
      <c r="XN83" s="1"/>
      <c r="XO83" s="2" t="s">
        <v>11</v>
      </c>
      <c r="XP83" s="1" t="s">
        <v>70</v>
      </c>
      <c r="XQ83" s="1">
        <v>91</v>
      </c>
      <c r="XR83" s="2">
        <v>2</v>
      </c>
      <c r="XS83" s="1">
        <v>8.9999999999999993E-3</v>
      </c>
      <c r="XT83" s="1">
        <f t="shared" si="4425"/>
        <v>-2E-3</v>
      </c>
      <c r="XU83" s="1">
        <f t="shared" si="4426"/>
        <v>5.1903114186851215E-2</v>
      </c>
      <c r="XV83" s="1">
        <f t="shared" si="4427"/>
        <v>7.7854671280276825E-5</v>
      </c>
      <c r="XW83" s="1"/>
      <c r="XX83" s="1"/>
      <c r="XY83" s="1"/>
      <c r="XZ83" s="2" t="s">
        <v>11</v>
      </c>
      <c r="YA83" s="1" t="s">
        <v>71</v>
      </c>
      <c r="YB83" s="1">
        <v>92</v>
      </c>
      <c r="YC83" s="2">
        <v>2</v>
      </c>
      <c r="YD83" s="1">
        <v>8.9999999999999993E-3</v>
      </c>
      <c r="YE83" s="1">
        <f t="shared" si="4428"/>
        <v>-2E-3</v>
      </c>
      <c r="YF83" s="1">
        <f t="shared" si="4429"/>
        <v>0.18556701030927836</v>
      </c>
      <c r="YG83" s="1">
        <f t="shared" si="4430"/>
        <v>2.7835051546391755E-4</v>
      </c>
      <c r="YH83" s="1"/>
      <c r="YI83" s="1"/>
      <c r="YJ83" s="1"/>
      <c r="YK83" s="2" t="s">
        <v>11</v>
      </c>
      <c r="YL83" s="1" t="s">
        <v>72</v>
      </c>
      <c r="YM83" s="1">
        <v>93</v>
      </c>
      <c r="YN83" s="2">
        <v>2</v>
      </c>
      <c r="YO83" s="1">
        <v>0.01</v>
      </c>
      <c r="YP83" s="1">
        <f t="shared" si="4431"/>
        <v>-9.9999999999999915E-4</v>
      </c>
      <c r="YQ83" s="1">
        <f t="shared" si="4432"/>
        <v>0.19795221843003416</v>
      </c>
      <c r="YR83" s="1">
        <f t="shared" si="4433"/>
        <v>2.9692832764505124E-4</v>
      </c>
      <c r="YS83" s="1"/>
      <c r="YT83" s="1"/>
      <c r="YU83" s="1"/>
      <c r="YV83" s="2" t="s">
        <v>11</v>
      </c>
      <c r="YW83" s="1" t="s">
        <v>73</v>
      </c>
      <c r="YX83" s="1">
        <v>94</v>
      </c>
      <c r="YY83" s="2">
        <v>2</v>
      </c>
      <c r="YZ83" s="1">
        <v>1.2E-2</v>
      </c>
      <c r="ZA83" s="1">
        <f t="shared" si="4434"/>
        <v>-9.9999999999999915E-4</v>
      </c>
      <c r="ZB83" s="1">
        <f t="shared" si="4435"/>
        <v>0.16326530612244899</v>
      </c>
      <c r="ZC83" s="1">
        <f t="shared" si="4436"/>
        <v>2.4489795918367351E-4</v>
      </c>
      <c r="ZD83" s="1"/>
      <c r="ZE83" s="1"/>
      <c r="ZF83" s="1"/>
      <c r="ZG83" s="2" t="s">
        <v>11</v>
      </c>
      <c r="ZH83" s="1" t="s">
        <v>74</v>
      </c>
      <c r="ZI83" s="1">
        <v>95</v>
      </c>
      <c r="ZJ83" s="2">
        <v>2</v>
      </c>
      <c r="ZK83" s="1">
        <v>1.0999999999999999E-2</v>
      </c>
      <c r="ZL83" s="1">
        <f t="shared" si="4437"/>
        <v>-2E-3</v>
      </c>
      <c r="ZM83" s="1">
        <f t="shared" si="4438"/>
        <v>0.14965986394557826</v>
      </c>
      <c r="ZN83" s="1">
        <f t="shared" si="4439"/>
        <v>2.244897959183674E-4</v>
      </c>
      <c r="ZO83" s="1"/>
      <c r="ZP83" s="1"/>
      <c r="ZQ83" s="1"/>
      <c r="ZR83" s="2" t="s">
        <v>11</v>
      </c>
      <c r="ZS83" s="1" t="s">
        <v>75</v>
      </c>
      <c r="ZT83" s="1">
        <v>99</v>
      </c>
      <c r="ZU83" s="2">
        <v>2</v>
      </c>
      <c r="ZV83" s="1">
        <v>1.2999999999999999E-2</v>
      </c>
      <c r="ZW83" s="1">
        <f t="shared" si="4440"/>
        <v>-2E-3</v>
      </c>
      <c r="ZX83" s="1">
        <f t="shared" si="4441"/>
        <v>0</v>
      </c>
      <c r="ZY83" s="1">
        <f t="shared" si="4442"/>
        <v>0</v>
      </c>
      <c r="ZZ83" s="1"/>
      <c r="AAA83" s="1"/>
      <c r="AAB83" s="1"/>
      <c r="AAC83" s="2" t="s">
        <v>11</v>
      </c>
      <c r="AAD83" s="1" t="s">
        <v>76</v>
      </c>
      <c r="AAE83" s="1">
        <v>100</v>
      </c>
      <c r="AAF83" s="2">
        <v>2</v>
      </c>
      <c r="AAG83" s="1">
        <v>0</v>
      </c>
      <c r="AAH83" s="1">
        <f t="shared" si="4443"/>
        <v>-2E-3</v>
      </c>
      <c r="AAI83" s="1">
        <f t="shared" si="4444"/>
        <v>0.8310344827586208</v>
      </c>
      <c r="AAJ83" s="1">
        <f t="shared" si="4445"/>
        <v>1.2465517241379313E-3</v>
      </c>
      <c r="AAK83" s="1"/>
      <c r="AAL83" s="1"/>
      <c r="AAM83" s="1"/>
      <c r="AAN83" s="2" t="s">
        <v>11</v>
      </c>
      <c r="AAO83" s="1" t="s">
        <v>77</v>
      </c>
      <c r="AAP83" s="1">
        <v>101</v>
      </c>
      <c r="AAQ83" s="2">
        <v>2</v>
      </c>
      <c r="AAR83" s="1">
        <v>5.0000000000000001E-3</v>
      </c>
      <c r="AAS83" s="1">
        <f t="shared" si="4446"/>
        <v>-2E-3</v>
      </c>
      <c r="AAT83" s="1">
        <f t="shared" si="4447"/>
        <v>0.62975778546712813</v>
      </c>
      <c r="AAU83" s="1">
        <f t="shared" si="4448"/>
        <v>9.4463667820069222E-4</v>
      </c>
      <c r="AAV83" s="1"/>
      <c r="AAW83" s="1"/>
      <c r="AAX83" s="1"/>
      <c r="AAY83" s="2" t="s">
        <v>11</v>
      </c>
      <c r="AAZ83" s="1" t="s">
        <v>78</v>
      </c>
      <c r="ABA83" s="1">
        <v>102</v>
      </c>
      <c r="ABB83" s="2">
        <v>2</v>
      </c>
      <c r="ABC83" s="1">
        <v>5.0000000000000001E-3</v>
      </c>
      <c r="ABD83" s="1">
        <f t="shared" si="3668"/>
        <v>-2E-3</v>
      </c>
      <c r="ABE83" s="1">
        <f t="shared" si="4449"/>
        <v>0.68275862068965509</v>
      </c>
      <c r="ABF83" s="1">
        <f t="shared" si="4450"/>
        <v>1.0241379310344826E-3</v>
      </c>
      <c r="ABG83" s="1"/>
      <c r="ABH83" s="1"/>
      <c r="ABI83" s="1"/>
      <c r="ABJ83" s="2" t="s">
        <v>11</v>
      </c>
      <c r="ABK83" s="1" t="s">
        <v>79</v>
      </c>
      <c r="ABL83" s="1">
        <v>112</v>
      </c>
      <c r="ABM83" s="2">
        <v>2</v>
      </c>
      <c r="ABN83" s="1">
        <v>1.7000000000000001E-2</v>
      </c>
      <c r="ABO83" s="1">
        <f t="shared" si="4451"/>
        <v>0</v>
      </c>
      <c r="ABP83" s="1">
        <f t="shared" si="4452"/>
        <v>0.85034013605442182</v>
      </c>
      <c r="ABQ83" s="1">
        <f t="shared" si="4453"/>
        <v>1.2755102040816328E-3</v>
      </c>
      <c r="ABR83" s="1"/>
      <c r="ABS83" s="1"/>
      <c r="ABT83" s="1"/>
      <c r="ABU83" s="2" t="s">
        <v>11</v>
      </c>
      <c r="ABV83" s="1" t="s">
        <v>80</v>
      </c>
      <c r="ABW83" s="1">
        <v>113</v>
      </c>
      <c r="ABX83" s="2">
        <v>2</v>
      </c>
      <c r="ABY83" s="1">
        <v>1.6E-2</v>
      </c>
      <c r="ABZ83" s="1">
        <f t="shared" si="4454"/>
        <v>3.0000000000000009E-3</v>
      </c>
      <c r="ACA83" s="1">
        <f t="shared" si="4455"/>
        <v>-0.2321428571428571</v>
      </c>
      <c r="ACB83" s="1">
        <f t="shared" ref="ACB83:ACB96" si="4880">ACA83*0.0015</f>
        <v>-3.4821428571428563E-4</v>
      </c>
      <c r="ACC83" s="1"/>
      <c r="ACD83" s="1"/>
      <c r="ACE83" s="1"/>
      <c r="ACF83" s="2" t="s">
        <v>11</v>
      </c>
      <c r="ACG83" s="1" t="s">
        <v>81</v>
      </c>
      <c r="ACH83" s="1">
        <v>114</v>
      </c>
      <c r="ACI83" s="2">
        <v>2</v>
      </c>
      <c r="ACJ83" s="1">
        <v>1.9E-2</v>
      </c>
      <c r="ACK83" s="1">
        <f t="shared" si="4456"/>
        <v>4.9999999999999992E-3</v>
      </c>
      <c r="ACL83" s="1">
        <f t="shared" si="4457"/>
        <v>-0.24014336917562726</v>
      </c>
      <c r="ACM83" s="1">
        <f t="shared" si="4458"/>
        <v>-3.602150537634409E-4</v>
      </c>
      <c r="ACN83" s="1"/>
      <c r="ACO83" s="1"/>
      <c r="ACP83" s="1"/>
      <c r="ACQ83" s="2" t="s">
        <v>11</v>
      </c>
      <c r="ACR83" s="1" t="s">
        <v>82</v>
      </c>
      <c r="ACS83" s="1">
        <v>115</v>
      </c>
      <c r="ACT83" s="2">
        <v>2</v>
      </c>
      <c r="ACU83" s="1">
        <v>1.7999999999999999E-2</v>
      </c>
      <c r="ACV83" s="1">
        <f t="shared" si="4459"/>
        <v>3.9999999999999983E-3</v>
      </c>
      <c r="ACW83" s="1">
        <f t="shared" si="4460"/>
        <v>-0.22419928825622781</v>
      </c>
      <c r="ACX83" s="1">
        <f t="shared" si="4461"/>
        <v>-3.3629893238434173E-4</v>
      </c>
      <c r="ACY83" s="1"/>
      <c r="ACZ83" s="1"/>
      <c r="ADA83" s="1"/>
      <c r="ADB83" s="2" t="s">
        <v>11</v>
      </c>
      <c r="ADC83" s="1" t="s">
        <v>83</v>
      </c>
      <c r="ADD83" s="1">
        <v>116</v>
      </c>
      <c r="ADE83" s="2">
        <v>2</v>
      </c>
      <c r="ADF83" s="1">
        <v>0.02</v>
      </c>
      <c r="ADG83" s="1">
        <f t="shared" si="4462"/>
        <v>4.0000000000000001E-3</v>
      </c>
      <c r="ADH83" s="1">
        <f t="shared" si="4463"/>
        <v>-0.22419928825622776</v>
      </c>
      <c r="ADI83" s="1">
        <f t="shared" si="4464"/>
        <v>-3.3629893238434162E-4</v>
      </c>
      <c r="ADJ83" s="1"/>
      <c r="ADK83" s="1"/>
      <c r="ADL83" s="1"/>
      <c r="ADM83" s="2" t="s">
        <v>11</v>
      </c>
      <c r="ADN83" s="1" t="s">
        <v>84</v>
      </c>
      <c r="ADO83" s="1">
        <v>119</v>
      </c>
      <c r="ADP83" s="2">
        <v>2</v>
      </c>
      <c r="ADQ83" s="1">
        <v>2.1999999999999999E-2</v>
      </c>
      <c r="ADR83" s="1">
        <f t="shared" si="4465"/>
        <v>4.9999999999999975E-3</v>
      </c>
      <c r="ADS83" s="1">
        <f t="shared" si="4466"/>
        <v>-0.72661870503597137</v>
      </c>
      <c r="ADT83" s="1">
        <f t="shared" si="4467"/>
        <v>-1.089928057553957E-3</v>
      </c>
      <c r="ADU83" s="1"/>
      <c r="ADV83" s="1"/>
      <c r="ADW83" s="1"/>
      <c r="ADX83" s="2" t="s">
        <v>11</v>
      </c>
      <c r="ADY83" s="1" t="s">
        <v>85</v>
      </c>
      <c r="ADZ83" s="1">
        <v>120</v>
      </c>
      <c r="AEA83" s="2">
        <v>2</v>
      </c>
      <c r="AEB83" s="1">
        <v>2.1999999999999999E-2</v>
      </c>
      <c r="AEC83" s="1">
        <f t="shared" si="4468"/>
        <v>4.9999999999999975E-3</v>
      </c>
      <c r="AED83" s="1">
        <f t="shared" si="4469"/>
        <v>-0.75539568345323749</v>
      </c>
      <c r="AEE83" s="1">
        <f t="shared" si="4470"/>
        <v>-1.1330935251798561E-3</v>
      </c>
      <c r="AEF83" s="1"/>
      <c r="AEG83" s="1"/>
      <c r="AEH83" s="1"/>
      <c r="AEI83" s="2" t="s">
        <v>11</v>
      </c>
      <c r="AEJ83" s="1" t="s">
        <v>86</v>
      </c>
      <c r="AEK83" s="1">
        <v>121</v>
      </c>
      <c r="AEL83" s="2">
        <v>2</v>
      </c>
      <c r="AEM83" s="1">
        <v>2.3E-2</v>
      </c>
      <c r="AEN83" s="1">
        <f t="shared" si="4471"/>
        <v>5.000000000000001E-3</v>
      </c>
      <c r="AEO83" s="1">
        <f t="shared" si="4472"/>
        <v>-0.71582733812949639</v>
      </c>
      <c r="AEP83" s="1">
        <f t="shared" si="4473"/>
        <v>-1.0737410071942446E-3</v>
      </c>
      <c r="AEQ83" s="1"/>
      <c r="AER83" s="1"/>
      <c r="AES83" s="1"/>
      <c r="AET83" s="2" t="s">
        <v>11</v>
      </c>
      <c r="AEU83" s="1" t="s">
        <v>87</v>
      </c>
      <c r="AEV83" s="1">
        <v>122</v>
      </c>
      <c r="AEW83" s="2">
        <v>2</v>
      </c>
      <c r="AEX83" s="1">
        <v>2.1999999999999999E-2</v>
      </c>
      <c r="AEY83" s="1">
        <f t="shared" si="4474"/>
        <v>4.9999999999999975E-3</v>
      </c>
      <c r="AEZ83" s="1">
        <f t="shared" si="4475"/>
        <v>-0.76618705035971235</v>
      </c>
      <c r="AFA83" s="1">
        <f t="shared" si="4476"/>
        <v>-1.1492805755395686E-3</v>
      </c>
      <c r="AFB83" s="1"/>
      <c r="AFC83" s="1"/>
      <c r="AFD83" s="1"/>
      <c r="AFE83" s="2" t="s">
        <v>11</v>
      </c>
      <c r="AFF83" s="1" t="s">
        <v>88</v>
      </c>
      <c r="AFG83" s="1">
        <v>123</v>
      </c>
      <c r="AFH83" s="2">
        <v>2</v>
      </c>
      <c r="AFI83" s="1">
        <v>2.3E-2</v>
      </c>
      <c r="AFJ83" s="1">
        <f t="shared" ref="AFJ83:AFJ96" si="4881">AFI83-0.017</f>
        <v>5.9999999999999984E-3</v>
      </c>
      <c r="AFK83" s="1">
        <f t="shared" ref="AFK83:AFK96" si="4882">(AFJ83-0.0264)/0.0278</f>
        <v>-0.73381294964028787</v>
      </c>
      <c r="AFL83" s="1">
        <f t="shared" si="4477"/>
        <v>-1.1007194244604319E-3</v>
      </c>
      <c r="AFM83" s="1"/>
      <c r="AFN83" s="1"/>
      <c r="AFO83" s="1"/>
      <c r="AFP83" s="2" t="s">
        <v>11</v>
      </c>
      <c r="AFQ83" s="1" t="s">
        <v>89</v>
      </c>
      <c r="AFR83" s="1">
        <v>126</v>
      </c>
      <c r="AFS83" s="2">
        <v>2</v>
      </c>
      <c r="AFT83" s="1">
        <v>2.4E-2</v>
      </c>
      <c r="AFU83" s="1">
        <f t="shared" si="4478"/>
        <v>6.0000000000000019E-3</v>
      </c>
      <c r="AFV83" s="1">
        <f t="shared" si="4479"/>
        <v>-0.54804270462633442</v>
      </c>
      <c r="AFW83" s="1">
        <f t="shared" si="4480"/>
        <v>-8.2206405693950168E-4</v>
      </c>
      <c r="AFX83" s="1"/>
      <c r="AFY83" s="1"/>
      <c r="AFZ83" s="1"/>
      <c r="AGA83" s="2" t="s">
        <v>11</v>
      </c>
      <c r="AGB83" s="1" t="s">
        <v>90</v>
      </c>
      <c r="AGC83" s="1">
        <v>127</v>
      </c>
      <c r="AGD83" s="2">
        <v>2</v>
      </c>
      <c r="AGE83" s="1">
        <v>1.4999999999999999E-2</v>
      </c>
      <c r="AGF83" s="1">
        <f t="shared" si="4481"/>
        <v>0</v>
      </c>
      <c r="AGG83" s="1">
        <f t="shared" si="4482"/>
        <v>0.23905723905723905</v>
      </c>
      <c r="AGH83" s="1">
        <f t="shared" si="4483"/>
        <v>3.5858585858585857E-4</v>
      </c>
      <c r="AGI83" s="1"/>
      <c r="AGJ83" s="1"/>
      <c r="AGK83" s="1"/>
      <c r="AGL83" s="2" t="s">
        <v>11</v>
      </c>
      <c r="AGM83" s="1" t="s">
        <v>91</v>
      </c>
      <c r="AGN83" s="1">
        <v>128</v>
      </c>
      <c r="AGO83" s="2">
        <v>2</v>
      </c>
      <c r="AGP83" s="1">
        <v>1.4E-2</v>
      </c>
      <c r="AGQ83" s="1">
        <f t="shared" si="4484"/>
        <v>-9.9999999999999915E-4</v>
      </c>
      <c r="AGR83" s="1">
        <f t="shared" si="4485"/>
        <v>0.24749163879598662</v>
      </c>
      <c r="AGS83" s="1">
        <f t="shared" si="4486"/>
        <v>3.7123745819397995E-4</v>
      </c>
      <c r="AGT83" s="1"/>
      <c r="AGU83" s="1"/>
      <c r="AGV83" s="1"/>
      <c r="AGW83" s="2" t="s">
        <v>11</v>
      </c>
      <c r="AGX83" s="1" t="s">
        <v>92</v>
      </c>
      <c r="AGY83" s="1">
        <v>129</v>
      </c>
      <c r="AGZ83" s="2">
        <v>2</v>
      </c>
      <c r="AHA83" s="1">
        <v>1.4E-2</v>
      </c>
      <c r="AHB83" s="1">
        <f t="shared" si="4487"/>
        <v>0</v>
      </c>
      <c r="AHC83" s="1">
        <f t="shared" si="4488"/>
        <v>0.37873754152823924</v>
      </c>
      <c r="AHD83" s="1">
        <f t="shared" si="4489"/>
        <v>5.6810631229235883E-4</v>
      </c>
      <c r="AHE83" s="1"/>
      <c r="AHF83" s="1"/>
      <c r="AHG83" s="1"/>
      <c r="AHH83" s="2" t="s">
        <v>11</v>
      </c>
      <c r="AHI83" s="1" t="s">
        <v>93</v>
      </c>
      <c r="AHJ83" s="1">
        <v>130</v>
      </c>
      <c r="AHK83" s="2">
        <v>2</v>
      </c>
      <c r="AHL83" s="1">
        <v>1.4E-2</v>
      </c>
      <c r="AHM83" s="1">
        <f t="shared" si="4490"/>
        <v>0</v>
      </c>
      <c r="AHN83" s="1">
        <f t="shared" si="4491"/>
        <v>0.36454849498327757</v>
      </c>
      <c r="AHO83" s="1">
        <f t="shared" si="4492"/>
        <v>5.4682274247491638E-4</v>
      </c>
      <c r="AHP83" s="1"/>
      <c r="AHQ83" s="1"/>
      <c r="AHR83" s="1"/>
      <c r="AHS83" s="2" t="s">
        <v>11</v>
      </c>
      <c r="AHT83" s="1" t="s">
        <v>94</v>
      </c>
      <c r="AHU83" s="1">
        <v>133</v>
      </c>
      <c r="AHV83" s="2">
        <v>2</v>
      </c>
      <c r="AHW83" s="1">
        <v>1.6E-2</v>
      </c>
      <c r="AHX83" s="1">
        <f t="shared" si="4493"/>
        <v>0</v>
      </c>
      <c r="AHY83" s="1">
        <f t="shared" si="4494"/>
        <v>0.39534883720930236</v>
      </c>
      <c r="AHZ83" s="1">
        <f t="shared" si="4495"/>
        <v>5.930232558139536E-4</v>
      </c>
      <c r="AIA83" s="1"/>
      <c r="AIB83" s="1"/>
      <c r="AIC83" s="1"/>
      <c r="AID83" s="2" t="s">
        <v>11</v>
      </c>
      <c r="AIE83" s="1" t="s">
        <v>95</v>
      </c>
      <c r="AIF83" s="1">
        <v>134</v>
      </c>
      <c r="AIG83" s="2">
        <v>2</v>
      </c>
      <c r="AIH83" s="1">
        <v>1.7000000000000001E-2</v>
      </c>
      <c r="AII83" s="1">
        <f t="shared" si="4496"/>
        <v>0</v>
      </c>
      <c r="AIJ83" s="1">
        <f t="shared" si="4497"/>
        <v>0.38205980066445183</v>
      </c>
      <c r="AIK83" s="1">
        <f t="shared" si="4498"/>
        <v>5.7308970099667774E-4</v>
      </c>
      <c r="AIL83" s="1"/>
      <c r="AIM83" s="1"/>
      <c r="AIN83" s="1"/>
      <c r="AIO83" s="2" t="s">
        <v>11</v>
      </c>
      <c r="AIP83" s="1" t="s">
        <v>96</v>
      </c>
      <c r="AIQ83" s="1">
        <v>135</v>
      </c>
      <c r="AIR83" s="2">
        <v>2</v>
      </c>
      <c r="AIS83" s="1">
        <v>1.4999999999999999E-2</v>
      </c>
      <c r="AIT83" s="1">
        <f t="shared" si="4499"/>
        <v>9.9999999999999915E-4</v>
      </c>
      <c r="AIU83" s="1">
        <f t="shared" si="4500"/>
        <v>0.46688741721854304</v>
      </c>
      <c r="AIV83" s="1">
        <f t="shared" si="4501"/>
        <v>7.0033112582781453E-4</v>
      </c>
      <c r="AIW83" s="1"/>
      <c r="AIX83" s="1"/>
      <c r="AIY83" s="1"/>
      <c r="AIZ83" s="2" t="s">
        <v>11</v>
      </c>
      <c r="AJA83" s="1" t="s">
        <v>97</v>
      </c>
      <c r="AJB83" s="1">
        <v>136</v>
      </c>
      <c r="AJC83" s="2">
        <v>2</v>
      </c>
      <c r="AJD83" s="1">
        <v>1.6E-2</v>
      </c>
      <c r="AJE83" s="1">
        <f t="shared" si="4502"/>
        <v>0</v>
      </c>
      <c r="AJF83" s="1">
        <f t="shared" si="4503"/>
        <v>0.42384105960264901</v>
      </c>
      <c r="AJG83" s="1">
        <f t="shared" si="4504"/>
        <v>6.3576158940397353E-4</v>
      </c>
      <c r="AJH83" s="1"/>
      <c r="AJI83" s="1"/>
      <c r="AJJ83" s="1"/>
      <c r="AJK83" s="2" t="s">
        <v>11</v>
      </c>
      <c r="AJL83" s="1" t="s">
        <v>98</v>
      </c>
      <c r="AJM83" s="1">
        <v>140</v>
      </c>
      <c r="AJN83" s="2">
        <v>2</v>
      </c>
      <c r="AJO83" s="1">
        <v>1.4999999999999999E-2</v>
      </c>
      <c r="AJP83" s="1">
        <f t="shared" si="4505"/>
        <v>-1.0000000000000009E-3</v>
      </c>
      <c r="AJQ83" s="1">
        <f t="shared" si="4506"/>
        <v>0.49019607843137253</v>
      </c>
      <c r="AJR83" s="1">
        <f t="shared" si="4507"/>
        <v>7.3529411764705881E-4</v>
      </c>
      <c r="AJS83" s="1"/>
      <c r="AJT83" s="1"/>
      <c r="AJU83" s="1"/>
      <c r="AJV83" s="2" t="s">
        <v>11</v>
      </c>
      <c r="AJW83" s="1" t="s">
        <v>99</v>
      </c>
      <c r="AJX83" s="1">
        <v>141</v>
      </c>
      <c r="AJY83" s="2">
        <v>2</v>
      </c>
      <c r="AJZ83" s="1">
        <v>1.7999999999999999E-2</v>
      </c>
      <c r="AKA83" s="1">
        <f t="shared" si="4508"/>
        <v>-2.0000000000000018E-3</v>
      </c>
      <c r="AKB83" s="1">
        <f t="shared" si="4509"/>
        <v>7.4576271186440612E-2</v>
      </c>
      <c r="AKC83" s="1">
        <f t="shared" si="4510"/>
        <v>1.1186440677966092E-4</v>
      </c>
      <c r="AKD83" s="1"/>
      <c r="AKE83" s="1"/>
      <c r="AKF83" s="1"/>
      <c r="AKG83" s="2" t="s">
        <v>11</v>
      </c>
      <c r="AKH83" s="1" t="s">
        <v>100</v>
      </c>
      <c r="AKI83" s="1">
        <v>143</v>
      </c>
      <c r="AKJ83" s="2">
        <v>2</v>
      </c>
      <c r="AKK83" s="1">
        <v>2.1000000000000001E-2</v>
      </c>
      <c r="AKL83" s="1">
        <f t="shared" si="4511"/>
        <v>-9.9999999999999742E-4</v>
      </c>
      <c r="AKM83" s="1">
        <f t="shared" si="4512"/>
        <v>9.83050847457628E-2</v>
      </c>
      <c r="AKN83" s="1">
        <f t="shared" si="4513"/>
        <v>1.4745762711864421E-4</v>
      </c>
      <c r="AKO83" s="1"/>
      <c r="AKP83" s="1"/>
      <c r="AKQ83" s="1"/>
      <c r="AKR83" s="2" t="s">
        <v>11</v>
      </c>
      <c r="AKS83" s="1" t="s">
        <v>101</v>
      </c>
      <c r="AKT83" s="1">
        <v>144</v>
      </c>
      <c r="AKU83" s="2">
        <v>2</v>
      </c>
      <c r="AKV83" s="1">
        <v>2.1999999999999999E-2</v>
      </c>
      <c r="AKW83" s="1">
        <f t="shared" si="4514"/>
        <v>-1.0000000000000009E-3</v>
      </c>
      <c r="AKX83" s="1">
        <f t="shared" si="4515"/>
        <v>6.7796610169491497E-2</v>
      </c>
      <c r="AKY83" s="1">
        <f t="shared" si="4516"/>
        <v>1.0169491525423725E-4</v>
      </c>
      <c r="AKZ83" s="1"/>
      <c r="ALA83" s="1"/>
      <c r="ALB83" s="1"/>
      <c r="ALC83" s="2" t="s">
        <v>11</v>
      </c>
      <c r="ALD83" s="1" t="s">
        <v>102</v>
      </c>
      <c r="ALE83" s="1">
        <v>147</v>
      </c>
      <c r="ALF83" s="2">
        <v>2</v>
      </c>
      <c r="ALG83" s="1">
        <v>0.02</v>
      </c>
      <c r="ALH83" s="1">
        <f t="shared" si="4517"/>
        <v>-5.9999999999999984E-3</v>
      </c>
      <c r="ALI83" s="1">
        <f t="shared" si="4518"/>
        <v>-9.8305084745762661E-2</v>
      </c>
      <c r="ALJ83" s="1">
        <f t="shared" si="4519"/>
        <v>-1.47457627118644E-4</v>
      </c>
      <c r="ALK83" s="1"/>
      <c r="ALL83" s="1"/>
      <c r="ALM83" s="1"/>
      <c r="ALN83" s="2" t="s">
        <v>11</v>
      </c>
      <c r="ALO83" s="1" t="s">
        <v>103</v>
      </c>
      <c r="ALP83" s="1">
        <v>148</v>
      </c>
      <c r="ALQ83" s="2">
        <v>2</v>
      </c>
      <c r="ALR83" s="1">
        <v>2.1000000000000001E-2</v>
      </c>
      <c r="ALS83" s="1">
        <f t="shared" si="4520"/>
        <v>-4.0000000000000001E-3</v>
      </c>
      <c r="ALT83" s="1">
        <f t="shared" si="4521"/>
        <v>-0.12925170068027211</v>
      </c>
      <c r="ALU83" s="1">
        <f t="shared" si="4522"/>
        <v>-1.9387755102040816E-4</v>
      </c>
      <c r="ALV83" s="1"/>
      <c r="ALW83" s="1"/>
      <c r="ALX83" s="1"/>
      <c r="ALY83" s="2" t="s">
        <v>11</v>
      </c>
      <c r="ALZ83" s="1" t="s">
        <v>104</v>
      </c>
      <c r="AMA83" s="1">
        <v>149</v>
      </c>
      <c r="AMB83" s="2">
        <v>2</v>
      </c>
      <c r="AMC83" s="1">
        <v>1.7000000000000001E-2</v>
      </c>
      <c r="AMD83" s="1">
        <f t="shared" si="4523"/>
        <v>-2.9999999999999992E-3</v>
      </c>
      <c r="AME83" s="1">
        <f t="shared" si="4524"/>
        <v>-2.3972602739726002E-2</v>
      </c>
      <c r="AMF83" s="1">
        <f t="shared" si="4525"/>
        <v>-3.5958904109589004E-5</v>
      </c>
      <c r="AMG83" s="1"/>
      <c r="AMH83" s="1"/>
      <c r="AMI83" s="1"/>
      <c r="AMJ83" s="2" t="s">
        <v>11</v>
      </c>
      <c r="AMK83" s="1" t="s">
        <v>105</v>
      </c>
      <c r="AML83" s="1">
        <v>150</v>
      </c>
      <c r="AMM83" s="2">
        <v>2</v>
      </c>
      <c r="AMN83" s="1">
        <v>1.7999999999999999E-2</v>
      </c>
      <c r="AMO83" s="1">
        <f t="shared" si="4526"/>
        <v>-1.0000000000000009E-3</v>
      </c>
      <c r="AMP83" s="1">
        <f t="shared" si="4527"/>
        <v>-6.164383561643838E-2</v>
      </c>
      <c r="AMQ83" s="1">
        <f t="shared" si="4528"/>
        <v>-9.2465753424657572E-5</v>
      </c>
      <c r="AMR83" s="1"/>
      <c r="AMS83" s="1"/>
      <c r="AMT83" s="1"/>
      <c r="AMU83" s="2" t="s">
        <v>11</v>
      </c>
      <c r="AMV83" s="1" t="s">
        <v>106</v>
      </c>
      <c r="AMW83" s="1">
        <v>151</v>
      </c>
      <c r="AMX83" s="2">
        <v>2</v>
      </c>
      <c r="AMY83" s="1">
        <v>1.7999999999999999E-2</v>
      </c>
      <c r="AMZ83" s="1">
        <f t="shared" si="4529"/>
        <v>-2.0000000000000018E-3</v>
      </c>
      <c r="ANA83" s="1">
        <f t="shared" si="4530"/>
        <v>-0.14383561643835624</v>
      </c>
      <c r="ANB83" s="1">
        <f t="shared" si="4531"/>
        <v>-2.1575342465753438E-4</v>
      </c>
      <c r="ANC83" s="1"/>
      <c r="AND83" s="1"/>
      <c r="ANE83" s="1"/>
      <c r="ANF83" s="2" t="s">
        <v>11</v>
      </c>
      <c r="ANG83" s="1" t="s">
        <v>107</v>
      </c>
      <c r="ANH83" s="1">
        <v>154</v>
      </c>
      <c r="ANI83" s="2">
        <v>2</v>
      </c>
      <c r="ANJ83" s="1">
        <v>1.7000000000000001E-2</v>
      </c>
      <c r="ANK83" s="1">
        <f t="shared" si="4532"/>
        <v>-1.9999999999999983E-3</v>
      </c>
      <c r="ANL83" s="1">
        <f t="shared" si="4533"/>
        <v>-0.16896551724137923</v>
      </c>
      <c r="ANM83" s="1">
        <f t="shared" si="4534"/>
        <v>-2.5344827586206884E-4</v>
      </c>
      <c r="ANN83" s="1"/>
      <c r="ANO83" s="1"/>
      <c r="ANP83" s="1"/>
      <c r="ANQ83" s="2" t="s">
        <v>11</v>
      </c>
      <c r="ANR83" s="1" t="s">
        <v>108</v>
      </c>
      <c r="ANS83" s="1">
        <v>155</v>
      </c>
      <c r="ANT83" s="2">
        <v>2</v>
      </c>
      <c r="ANU83" s="1">
        <v>1.7999999999999999E-2</v>
      </c>
      <c r="ANV83" s="1">
        <f t="shared" si="4535"/>
        <v>-2.0000000000000018E-3</v>
      </c>
      <c r="ANW83" s="1">
        <f t="shared" si="4536"/>
        <v>-0.31740614334471001</v>
      </c>
      <c r="ANX83" s="1">
        <f t="shared" si="4537"/>
        <v>-4.7610921501706503E-4</v>
      </c>
      <c r="ANY83" s="1"/>
      <c r="ANZ83" s="1"/>
      <c r="AOA83" s="1"/>
      <c r="AOB83" s="2" t="s">
        <v>11</v>
      </c>
      <c r="AOC83" s="1" t="s">
        <v>109</v>
      </c>
      <c r="AOD83" s="1">
        <v>156</v>
      </c>
      <c r="AOE83" s="2">
        <v>2</v>
      </c>
      <c r="AOF83" s="1">
        <v>1.7999999999999999E-2</v>
      </c>
      <c r="AOG83" s="1">
        <f t="shared" si="4538"/>
        <v>-3.0000000000000027E-3</v>
      </c>
      <c r="AOH83" s="1">
        <f t="shared" si="4539"/>
        <v>-0.305084745762712</v>
      </c>
      <c r="AOI83" s="1">
        <f t="shared" si="4540"/>
        <v>-4.5762711864406799E-4</v>
      </c>
      <c r="AOJ83" s="1"/>
      <c r="AOK83" s="1"/>
      <c r="AOL83" s="1"/>
      <c r="AOM83" s="2" t="s">
        <v>11</v>
      </c>
      <c r="AON83" s="1" t="s">
        <v>110</v>
      </c>
      <c r="AOO83" s="1">
        <v>157</v>
      </c>
      <c r="AOP83" s="2">
        <v>2</v>
      </c>
      <c r="AOQ83" s="1">
        <v>0.01</v>
      </c>
      <c r="AOR83" s="1">
        <f t="shared" si="4541"/>
        <v>-4.0000000000000001E-3</v>
      </c>
      <c r="AOS83" s="1">
        <f t="shared" si="4542"/>
        <v>-0.18430034129692835</v>
      </c>
      <c r="AOT83" s="1">
        <f t="shared" si="4543"/>
        <v>-2.7645051194539252E-4</v>
      </c>
      <c r="AOU83" s="1"/>
      <c r="AOV83" s="1"/>
      <c r="AOW83" s="1"/>
      <c r="AOX83" s="2" t="s">
        <v>11</v>
      </c>
      <c r="AOY83" s="1" t="s">
        <v>111</v>
      </c>
      <c r="AOZ83" s="1">
        <v>158</v>
      </c>
      <c r="APA83" s="2">
        <v>2</v>
      </c>
      <c r="APB83" s="1">
        <v>1.7000000000000001E-2</v>
      </c>
      <c r="APC83" s="1">
        <f t="shared" si="3798"/>
        <v>-2.9999999999999992E-3</v>
      </c>
      <c r="APD83" s="1">
        <f t="shared" si="4544"/>
        <v>-0.41095890410958896</v>
      </c>
      <c r="APE83" s="1">
        <f t="shared" si="4545"/>
        <v>-6.1643835616438344E-4</v>
      </c>
      <c r="APF83" s="1"/>
      <c r="APG83" s="1"/>
      <c r="APH83" s="1"/>
      <c r="API83" s="2" t="s">
        <v>11</v>
      </c>
      <c r="APJ83" s="1" t="s">
        <v>112</v>
      </c>
      <c r="APK83" s="1">
        <v>161</v>
      </c>
      <c r="APL83" s="2">
        <v>2</v>
      </c>
      <c r="APM83" s="1">
        <v>1.2E-2</v>
      </c>
      <c r="APN83" s="1">
        <f t="shared" si="4546"/>
        <v>-4.0000000000000001E-3</v>
      </c>
      <c r="APO83" s="1">
        <f t="shared" si="4547"/>
        <v>-0.28327645051194539</v>
      </c>
      <c r="APP83" s="1">
        <f t="shared" si="4548"/>
        <v>-4.2491467576791811E-4</v>
      </c>
      <c r="APQ83" s="1"/>
      <c r="APR83" s="1"/>
      <c r="APS83" s="1"/>
      <c r="APT83" s="2" t="s">
        <v>11</v>
      </c>
      <c r="APU83" s="1" t="s">
        <v>113</v>
      </c>
      <c r="APV83" s="1">
        <v>162</v>
      </c>
      <c r="APW83" s="2">
        <v>2</v>
      </c>
      <c r="APX83" s="1">
        <v>0</v>
      </c>
      <c r="APY83" s="1">
        <f t="shared" si="4549"/>
        <v>-5.0000000000000001E-3</v>
      </c>
      <c r="APZ83" s="1">
        <f t="shared" si="3806"/>
        <v>0.15120274914089349</v>
      </c>
      <c r="AQA83" s="1">
        <f t="shared" si="4550"/>
        <v>2.2680412371134024E-4</v>
      </c>
      <c r="AQB83" s="1"/>
      <c r="AQC83" s="1"/>
      <c r="AQD83" s="1"/>
      <c r="AQE83" s="2" t="s">
        <v>11</v>
      </c>
      <c r="AQF83" s="1" t="s">
        <v>114</v>
      </c>
      <c r="AQG83" s="1">
        <v>163</v>
      </c>
      <c r="AQH83" s="2">
        <v>2</v>
      </c>
      <c r="AQI83" s="1">
        <v>1.2E-2</v>
      </c>
      <c r="AQJ83" s="1">
        <f t="shared" si="4551"/>
        <v>-4.0000000000000001E-3</v>
      </c>
      <c r="AQK83" s="1">
        <f t="shared" si="4552"/>
        <v>-0.4178082191780822</v>
      </c>
      <c r="AQL83" s="1">
        <f t="shared" si="4553"/>
        <v>-6.2671232876712331E-4</v>
      </c>
      <c r="AQM83" s="1"/>
      <c r="AQN83" s="1"/>
      <c r="AQO83" s="1"/>
      <c r="AQP83" s="2" t="s">
        <v>11</v>
      </c>
      <c r="AQQ83" s="1" t="s">
        <v>115</v>
      </c>
      <c r="AQR83" s="1">
        <v>169</v>
      </c>
      <c r="AQS83" s="2">
        <v>2</v>
      </c>
      <c r="AQT83" s="1">
        <v>-1.2999999999999999E-2</v>
      </c>
      <c r="AQU83" s="1">
        <f t="shared" si="4554"/>
        <v>-4.9999999999999992E-3</v>
      </c>
      <c r="AQV83" s="1">
        <f t="shared" si="4555"/>
        <v>0.38225255972696248</v>
      </c>
      <c r="AQW83" s="1">
        <f t="shared" si="4556"/>
        <v>5.7337883959044376E-4</v>
      </c>
      <c r="AQX83" s="1"/>
      <c r="AQY83" s="1"/>
      <c r="AQZ83" s="1"/>
      <c r="ARA83" s="2" t="s">
        <v>11</v>
      </c>
      <c r="ARB83" s="1" t="s">
        <v>116</v>
      </c>
      <c r="ARC83" s="1">
        <v>170</v>
      </c>
      <c r="ARD83" s="2">
        <v>2</v>
      </c>
      <c r="ARE83" s="1">
        <v>-3.0000000000000001E-3</v>
      </c>
      <c r="ARF83" s="1">
        <f t="shared" si="4557"/>
        <v>-9.0000000000000011E-3</v>
      </c>
      <c r="ARG83" s="1">
        <f t="shared" si="4558"/>
        <v>-0.5748299319727892</v>
      </c>
      <c r="ARH83" s="1">
        <f t="shared" si="4559"/>
        <v>-8.6224489795918386E-4</v>
      </c>
      <c r="ARI83" s="1"/>
      <c r="ARJ83" s="1"/>
      <c r="ARK83" s="1"/>
      <c r="ARL83" s="2" t="s">
        <v>11</v>
      </c>
      <c r="ARM83" s="1" t="s">
        <v>117</v>
      </c>
      <c r="ARN83" s="1">
        <v>171</v>
      </c>
      <c r="ARO83" s="2">
        <v>2</v>
      </c>
      <c r="ARP83" s="1">
        <v>0</v>
      </c>
      <c r="ARQ83" s="1">
        <f t="shared" si="4560"/>
        <v>-6.0000000000000001E-3</v>
      </c>
      <c r="ARR83" s="1">
        <f t="shared" si="4561"/>
        <v>-0.39383561643835613</v>
      </c>
      <c r="ARS83" s="1">
        <f t="shared" si="4562"/>
        <v>-5.9075342465753425E-4</v>
      </c>
      <c r="ART83" s="1"/>
      <c r="ARU83" s="1"/>
      <c r="ARV83" s="1"/>
      <c r="ARW83" s="2" t="s">
        <v>11</v>
      </c>
      <c r="ARX83" s="1" t="s">
        <v>118</v>
      </c>
      <c r="ARY83" s="1">
        <v>172</v>
      </c>
      <c r="ARZ83" s="2">
        <v>2</v>
      </c>
      <c r="ASA83" s="1">
        <v>1.0999999999999999E-2</v>
      </c>
      <c r="ASB83" s="1">
        <f t="shared" si="4563"/>
        <v>-9.0000000000000011E-3</v>
      </c>
      <c r="ASC83" s="1">
        <f t="shared" si="4564"/>
        <v>-1.057627118644068</v>
      </c>
      <c r="ASD83" s="1">
        <f t="shared" si="4565"/>
        <v>-1.586440677966102E-3</v>
      </c>
      <c r="ASE83" s="1"/>
      <c r="ASF83" s="1"/>
      <c r="ASG83" s="1"/>
      <c r="ASH83" s="2" t="s">
        <v>11</v>
      </c>
      <c r="ASI83" s="1" t="s">
        <v>119</v>
      </c>
      <c r="ASJ83" s="1">
        <v>173</v>
      </c>
      <c r="ASK83" s="2">
        <v>2</v>
      </c>
      <c r="ASL83" s="1">
        <v>-6.0000000000000001E-3</v>
      </c>
      <c r="ASM83" s="1">
        <f t="shared" si="4566"/>
        <v>-9.0000000000000011E-3</v>
      </c>
      <c r="ASN83" s="1">
        <f t="shared" si="4567"/>
        <v>-0.54109589041095896</v>
      </c>
      <c r="ASO83" s="1">
        <f t="shared" si="4568"/>
        <v>-8.1164383561643848E-4</v>
      </c>
      <c r="ASP83" s="1"/>
      <c r="ASQ83" s="1"/>
      <c r="ASR83" s="1"/>
      <c r="ASS83" s="2" t="s">
        <v>11</v>
      </c>
      <c r="AST83" s="1" t="s">
        <v>120</v>
      </c>
      <c r="ASU83" s="1">
        <v>176</v>
      </c>
      <c r="ASV83" s="2">
        <v>2</v>
      </c>
      <c r="ASW83" s="1">
        <v>-4.0000000000000001E-3</v>
      </c>
      <c r="ASX83" s="1">
        <f t="shared" si="4569"/>
        <v>-1.0999999999999999E-2</v>
      </c>
      <c r="ASY83" s="1">
        <f t="shared" si="4570"/>
        <v>-0.81786941580756012</v>
      </c>
      <c r="ASZ83" s="1">
        <f t="shared" si="4571"/>
        <v>-1.2268041237113402E-3</v>
      </c>
      <c r="ATA83" s="1"/>
      <c r="ATB83" s="1"/>
      <c r="ATC83" s="1"/>
      <c r="ATD83" s="2" t="s">
        <v>11</v>
      </c>
      <c r="ATE83" s="1" t="s">
        <v>121</v>
      </c>
      <c r="ATF83" s="1">
        <v>180</v>
      </c>
      <c r="ATG83" s="2">
        <v>2</v>
      </c>
      <c r="ATH83" s="1">
        <v>1.2E-2</v>
      </c>
      <c r="ATI83" s="1">
        <f t="shared" si="4572"/>
        <v>-9.0000000000000011E-3</v>
      </c>
      <c r="ATJ83" s="1">
        <f t="shared" si="4573"/>
        <v>-1.3321799307958477</v>
      </c>
      <c r="ATK83" s="1">
        <f t="shared" si="4574"/>
        <v>-1.9982698961937715E-3</v>
      </c>
      <c r="ATL83" s="1"/>
      <c r="ATM83" s="1"/>
      <c r="ATN83" s="1"/>
      <c r="ATO83" s="2" t="s">
        <v>11</v>
      </c>
      <c r="ATP83" s="1" t="s">
        <v>122</v>
      </c>
      <c r="ATQ83" s="1">
        <v>183</v>
      </c>
      <c r="ATR83" s="2">
        <v>2</v>
      </c>
      <c r="ATS83" s="1">
        <v>-8.0000000000000002E-3</v>
      </c>
      <c r="ATT83" s="1">
        <f t="shared" si="4575"/>
        <v>-9.0000000000000011E-3</v>
      </c>
      <c r="ATU83" s="1">
        <f t="shared" si="4576"/>
        <v>-0.58904109589041098</v>
      </c>
      <c r="ATV83" s="1">
        <f t="shared" si="4577"/>
        <v>-8.8356164383561649E-4</v>
      </c>
      <c r="ATW83" s="1"/>
      <c r="ATX83" s="1"/>
      <c r="ATY83" s="1"/>
      <c r="ATZ83" s="2" t="s">
        <v>11</v>
      </c>
      <c r="AUA83" s="1" t="s">
        <v>123</v>
      </c>
      <c r="AUB83" s="1">
        <v>184</v>
      </c>
      <c r="AUC83" s="2">
        <v>2</v>
      </c>
      <c r="AUD83" s="1">
        <v>8.9999999999999993E-3</v>
      </c>
      <c r="AUE83" s="1">
        <f t="shared" si="4578"/>
        <v>-7.000000000000001E-3</v>
      </c>
      <c r="AUF83" s="1">
        <f t="shared" si="3846"/>
        <v>-0.56678700361010825</v>
      </c>
      <c r="AUG83" s="1">
        <f t="shared" si="4579"/>
        <v>-8.5018050541516238E-4</v>
      </c>
      <c r="AUH83" s="1"/>
      <c r="AUI83" s="1"/>
      <c r="AUJ83" s="1"/>
      <c r="AUK83" s="2" t="s">
        <v>11</v>
      </c>
      <c r="AUL83" s="1" t="s">
        <v>124</v>
      </c>
      <c r="AUM83" s="1">
        <v>185</v>
      </c>
      <c r="AUN83" s="2">
        <v>2</v>
      </c>
      <c r="AUO83" s="1">
        <v>0.01</v>
      </c>
      <c r="AUP83" s="1">
        <f t="shared" si="4580"/>
        <v>5.0000000000000001E-3</v>
      </c>
      <c r="AUQ83" s="1">
        <f t="shared" si="4581"/>
        <v>1.083032490974729E-2</v>
      </c>
      <c r="AUR83" s="1">
        <f t="shared" si="4582"/>
        <v>1.6245487364620934E-5</v>
      </c>
      <c r="AUS83" s="1"/>
      <c r="AUT83" s="1"/>
      <c r="AUU83" s="1"/>
      <c r="AUV83" s="2" t="s">
        <v>11</v>
      </c>
      <c r="AUW83" s="1" t="s">
        <v>125</v>
      </c>
      <c r="AUX83" s="1">
        <v>186</v>
      </c>
      <c r="AUY83" s="2">
        <v>2</v>
      </c>
      <c r="AUZ83" s="1">
        <v>1.4999999999999999E-2</v>
      </c>
      <c r="AVA83" s="1">
        <f t="shared" si="4583"/>
        <v>4.9999999999999992E-3</v>
      </c>
      <c r="AVB83" s="1">
        <f t="shared" si="3853"/>
        <v>4.3321299638989147E-2</v>
      </c>
      <c r="AVC83" s="1">
        <f t="shared" si="4584"/>
        <v>6.4981949458483724E-5</v>
      </c>
      <c r="AVD83" s="1"/>
      <c r="AVE83" s="1"/>
      <c r="AVF83" s="1"/>
      <c r="AVG83" s="2" t="s">
        <v>11</v>
      </c>
      <c r="AVH83" s="1" t="s">
        <v>126</v>
      </c>
      <c r="AVI83" s="1">
        <v>187</v>
      </c>
      <c r="AVJ83" s="2">
        <v>2</v>
      </c>
      <c r="AVK83" s="1">
        <v>1.6E-2</v>
      </c>
      <c r="AVL83" s="1">
        <f t="shared" si="4585"/>
        <v>6.0000000000000001E-3</v>
      </c>
      <c r="AVM83" s="1">
        <f t="shared" si="4586"/>
        <v>0.20143884892086331</v>
      </c>
      <c r="AVN83" s="1">
        <f t="shared" si="4587"/>
        <v>3.0215827338129494E-4</v>
      </c>
      <c r="AVO83" s="1"/>
      <c r="AVP83" s="1"/>
      <c r="AVQ83" s="1"/>
      <c r="AVR83" s="2" t="s">
        <v>11</v>
      </c>
      <c r="AVS83" s="1" t="s">
        <v>127</v>
      </c>
      <c r="AVT83" s="1">
        <v>190</v>
      </c>
      <c r="AVU83" s="2">
        <v>2</v>
      </c>
      <c r="AVV83" s="1">
        <v>2.1999999999999999E-2</v>
      </c>
      <c r="AVW83" s="1">
        <f t="shared" si="4588"/>
        <v>1.0999999999999999E-2</v>
      </c>
      <c r="AVX83" s="1">
        <f t="shared" si="4589"/>
        <v>0.43010752688172044</v>
      </c>
      <c r="AVY83" s="1">
        <f t="shared" si="4590"/>
        <v>6.4516129032258064E-4</v>
      </c>
      <c r="AVZ83" s="1"/>
      <c r="AWA83" s="1"/>
      <c r="AWB83" s="1"/>
      <c r="AWC83" s="2" t="s">
        <v>11</v>
      </c>
      <c r="AWD83" s="1" t="s">
        <v>128</v>
      </c>
      <c r="AWE83" s="1">
        <v>191</v>
      </c>
      <c r="AWF83" s="2">
        <v>2</v>
      </c>
      <c r="AWG83" s="1">
        <v>0.02</v>
      </c>
      <c r="AWH83" s="1">
        <f t="shared" si="4591"/>
        <v>7.000000000000001E-3</v>
      </c>
      <c r="AWI83" s="1">
        <f t="shared" si="4592"/>
        <v>0.19713261648745525</v>
      </c>
      <c r="AWJ83" s="1">
        <f t="shared" si="4593"/>
        <v>2.956989247311829E-4</v>
      </c>
      <c r="AWK83" s="1"/>
      <c r="AWL83" s="1"/>
      <c r="AWM83" s="1"/>
      <c r="AWN83" s="2" t="s">
        <v>11</v>
      </c>
      <c r="AWO83" s="1" t="s">
        <v>129</v>
      </c>
      <c r="AWP83" s="1">
        <v>192</v>
      </c>
      <c r="AWQ83" s="2">
        <v>2</v>
      </c>
      <c r="AWR83" s="1">
        <v>2.5999999999999999E-2</v>
      </c>
      <c r="AWS83" s="1">
        <f t="shared" si="4594"/>
        <v>9.9999999999999985E-3</v>
      </c>
      <c r="AWT83" s="1">
        <f t="shared" si="4595"/>
        <v>0.29285714285714282</v>
      </c>
      <c r="AWU83" s="1">
        <f t="shared" si="4596"/>
        <v>4.3928571428571421E-4</v>
      </c>
      <c r="AWV83" s="1"/>
      <c r="AWW83" s="1"/>
      <c r="AWX83" s="1"/>
      <c r="AWY83" s="2" t="s">
        <v>11</v>
      </c>
      <c r="AWZ83" s="1" t="s">
        <v>130</v>
      </c>
      <c r="AXA83" s="1">
        <v>193</v>
      </c>
      <c r="AXB83" s="2">
        <v>2</v>
      </c>
      <c r="AXC83" s="1">
        <v>2.4E-2</v>
      </c>
      <c r="AXD83" s="1">
        <f t="shared" si="4597"/>
        <v>0.01</v>
      </c>
      <c r="AXE83" s="1">
        <f t="shared" si="4598"/>
        <v>0.25806451612903225</v>
      </c>
      <c r="AXF83" s="1">
        <f t="shared" si="4599"/>
        <v>3.8709677419354838E-4</v>
      </c>
      <c r="AXG83" s="1"/>
      <c r="AXH83" s="1"/>
      <c r="AXI83" s="1"/>
      <c r="AXJ83" s="2" t="s">
        <v>11</v>
      </c>
      <c r="AXK83" s="1" t="s">
        <v>131</v>
      </c>
      <c r="AXL83" s="1">
        <v>197</v>
      </c>
      <c r="AXM83" s="2">
        <v>2</v>
      </c>
      <c r="AXN83" s="1">
        <v>3.1E-2</v>
      </c>
      <c r="AXO83" s="1">
        <f t="shared" si="4600"/>
        <v>1.2E-2</v>
      </c>
      <c r="AXP83" s="1">
        <f t="shared" si="4601"/>
        <v>0.27697841726618705</v>
      </c>
      <c r="AXQ83" s="1">
        <f t="shared" si="4602"/>
        <v>4.1546762589928058E-4</v>
      </c>
      <c r="AXR83" s="1"/>
      <c r="AXS83" s="1"/>
      <c r="AXT83" s="1"/>
      <c r="AXU83" s="2" t="s">
        <v>11</v>
      </c>
      <c r="AXV83" s="1" t="s">
        <v>132</v>
      </c>
      <c r="AXW83" s="1">
        <v>198</v>
      </c>
      <c r="AXX83" s="2">
        <v>2</v>
      </c>
      <c r="AXY83" s="1">
        <v>2.1999999999999999E-2</v>
      </c>
      <c r="AXZ83" s="1">
        <f t="shared" si="4603"/>
        <v>4.9999999999999975E-3</v>
      </c>
      <c r="AYA83" s="1">
        <f t="shared" si="4604"/>
        <v>-7.1942446043166287E-3</v>
      </c>
      <c r="AYB83" s="1">
        <f t="shared" si="4605"/>
        <v>-1.0791366906474943E-5</v>
      </c>
      <c r="AYC83" s="1"/>
      <c r="AYD83" s="1"/>
      <c r="AYE83" s="1"/>
      <c r="AYF83" s="2" t="s">
        <v>11</v>
      </c>
      <c r="AYG83" s="1" t="s">
        <v>133</v>
      </c>
      <c r="AYH83" s="1">
        <v>201</v>
      </c>
      <c r="AYI83" s="2">
        <v>2</v>
      </c>
      <c r="AYJ83" s="1">
        <v>2.8000000000000001E-2</v>
      </c>
      <c r="AYK83" s="1">
        <f t="shared" si="4606"/>
        <v>5.000000000000001E-3</v>
      </c>
      <c r="AYL83" s="1">
        <f t="shared" si="4607"/>
        <v>-5.3571428571428527E-2</v>
      </c>
      <c r="AYM83" s="1">
        <f t="shared" si="4608"/>
        <v>-8.0357142857142785E-5</v>
      </c>
      <c r="AYN83" s="1"/>
      <c r="AYO83" s="1"/>
      <c r="AYP83" s="1"/>
      <c r="AYQ83" s="2" t="s">
        <v>11</v>
      </c>
      <c r="AYR83" s="1" t="s">
        <v>134</v>
      </c>
      <c r="AYS83" s="1">
        <v>204</v>
      </c>
      <c r="AYT83" s="2">
        <v>2</v>
      </c>
      <c r="AYU83" s="1">
        <v>2.9000000000000001E-2</v>
      </c>
      <c r="AYV83" s="1">
        <f t="shared" si="4609"/>
        <v>6.0000000000000019E-3</v>
      </c>
      <c r="AYW83" s="1">
        <f t="shared" si="4610"/>
        <v>-0.33214285714285707</v>
      </c>
      <c r="AYX83" s="1">
        <f t="shared" si="4611"/>
        <v>-4.9821428571428564E-4</v>
      </c>
      <c r="AYY83" s="1"/>
      <c r="AYZ83" s="1"/>
      <c r="AZA83" s="1"/>
      <c r="AZB83" s="2" t="s">
        <v>11</v>
      </c>
      <c r="AZC83" s="1" t="s">
        <v>135</v>
      </c>
      <c r="AZD83" s="1">
        <v>205</v>
      </c>
      <c r="AZE83" s="2">
        <v>2</v>
      </c>
      <c r="AZF83" s="1">
        <v>2.5000000000000001E-2</v>
      </c>
      <c r="AZG83" s="1">
        <f t="shared" si="4612"/>
        <v>3.0000000000000027E-3</v>
      </c>
      <c r="AZH83" s="1">
        <f t="shared" si="4613"/>
        <v>-9.9999999999999895E-2</v>
      </c>
      <c r="AZI83" s="1">
        <f t="shared" si="4614"/>
        <v>-1.4999999999999985E-4</v>
      </c>
      <c r="AZJ83" s="1"/>
      <c r="AZK83" s="1"/>
      <c r="AZL83" s="1"/>
      <c r="AZM83" s="2" t="s">
        <v>11</v>
      </c>
      <c r="AZN83" s="1" t="s">
        <v>136</v>
      </c>
      <c r="AZO83" s="1">
        <v>208</v>
      </c>
      <c r="AZP83" s="2">
        <v>2</v>
      </c>
      <c r="AZQ83" s="1">
        <v>2.5000000000000001E-2</v>
      </c>
      <c r="AZR83" s="1">
        <f t="shared" si="4615"/>
        <v>4.0000000000000001E-3</v>
      </c>
      <c r="AZS83" s="1">
        <f t="shared" si="4616"/>
        <v>-6.4285714285714265E-2</v>
      </c>
      <c r="AZT83" s="1">
        <f t="shared" si="4617"/>
        <v>-9.6428571428571405E-5</v>
      </c>
      <c r="AZU83" s="1"/>
      <c r="AZV83" s="1"/>
      <c r="AZW83" s="1"/>
      <c r="AZX83" s="2" t="s">
        <v>11</v>
      </c>
      <c r="AZY83" s="1" t="s">
        <v>137</v>
      </c>
      <c r="AZZ83" s="1">
        <v>211</v>
      </c>
      <c r="BAA83" s="2">
        <v>2</v>
      </c>
      <c r="BAB83" s="1">
        <v>2.8000000000000001E-2</v>
      </c>
      <c r="BAC83" s="1">
        <f t="shared" si="4618"/>
        <v>4.0000000000000001E-3</v>
      </c>
      <c r="BAD83" s="1">
        <f t="shared" si="4619"/>
        <v>-0.11347517730496454</v>
      </c>
      <c r="BAE83" s="1">
        <f t="shared" si="4620"/>
        <v>-1.7021276595744682E-4</v>
      </c>
      <c r="BAF83" s="1"/>
      <c r="BAG83" s="1"/>
      <c r="BAH83" s="1"/>
      <c r="BAI83" s="2" t="s">
        <v>11</v>
      </c>
      <c r="BAJ83" s="1" t="s">
        <v>138</v>
      </c>
      <c r="BAK83" s="1">
        <v>212</v>
      </c>
      <c r="BAL83" s="2">
        <v>2</v>
      </c>
      <c r="BAM83" s="1">
        <v>1.7000000000000001E-2</v>
      </c>
      <c r="BAN83" s="1">
        <f t="shared" si="4621"/>
        <v>7.000000000000001E-3</v>
      </c>
      <c r="BAO83" s="1">
        <f t="shared" si="4622"/>
        <v>1.2371134020618557</v>
      </c>
      <c r="BAP83" s="1">
        <f t="shared" si="4623"/>
        <v>1.8556701030927837E-3</v>
      </c>
      <c r="BAQ83" s="1"/>
      <c r="BAR83" s="1"/>
      <c r="BAS83" s="1"/>
      <c r="BAT83" s="2" t="s">
        <v>11</v>
      </c>
      <c r="BAU83" s="1" t="s">
        <v>139</v>
      </c>
      <c r="BAV83" s="1">
        <v>213</v>
      </c>
      <c r="BAW83" s="2">
        <v>2</v>
      </c>
      <c r="BAX83" s="1">
        <v>0.01</v>
      </c>
      <c r="BAY83" s="1">
        <f t="shared" si="4624"/>
        <v>9.0000000000000011E-3</v>
      </c>
      <c r="BAZ83" s="1">
        <f t="shared" si="4625"/>
        <v>1.4444444444444444</v>
      </c>
      <c r="BBA83" s="1">
        <f t="shared" si="4626"/>
        <v>2.1666666666666666E-3</v>
      </c>
      <c r="BBB83" s="1"/>
      <c r="BBC83" s="1"/>
      <c r="BBD83" s="1"/>
      <c r="BBE83" s="2" t="s">
        <v>11</v>
      </c>
      <c r="BBF83" s="1" t="s">
        <v>140</v>
      </c>
      <c r="BBG83" s="1">
        <v>214</v>
      </c>
      <c r="BBH83" s="2">
        <v>2</v>
      </c>
      <c r="BBI83" s="1">
        <v>1.2999999999999999E-2</v>
      </c>
      <c r="BBJ83" s="1">
        <f t="shared" si="4627"/>
        <v>8.0000000000000002E-3</v>
      </c>
      <c r="BBK83" s="1">
        <f t="shared" si="4628"/>
        <v>1.0871080139372822</v>
      </c>
      <c r="BBL83" s="1">
        <f t="shared" si="4629"/>
        <v>1.6306620209059232E-3</v>
      </c>
      <c r="BBM83" s="1"/>
      <c r="BBN83" s="1"/>
      <c r="BBO83" s="1"/>
      <c r="BBP83" s="2" t="s">
        <v>11</v>
      </c>
      <c r="BBQ83" s="1" t="s">
        <v>141</v>
      </c>
      <c r="BBR83" s="1">
        <v>215</v>
      </c>
      <c r="BBS83" s="2">
        <v>2</v>
      </c>
      <c r="BBT83" s="1">
        <v>1.4E-2</v>
      </c>
      <c r="BBU83" s="1">
        <f t="shared" si="4630"/>
        <v>6.0000000000000001E-3</v>
      </c>
      <c r="BBV83" s="1">
        <f t="shared" si="4631"/>
        <v>0.91958041958041947</v>
      </c>
      <c r="BBW83" s="1">
        <f t="shared" si="4632"/>
        <v>1.3793706293706292E-3</v>
      </c>
      <c r="BBX83" s="1"/>
      <c r="BBY83" s="1"/>
      <c r="BBZ83" s="1"/>
      <c r="BCA83" s="2" t="s">
        <v>11</v>
      </c>
      <c r="BCB83" s="1" t="s">
        <v>142</v>
      </c>
      <c r="BCC83" s="1">
        <v>225</v>
      </c>
      <c r="BCD83" s="2">
        <v>2</v>
      </c>
      <c r="BCE83" s="1">
        <v>1.2E-2</v>
      </c>
      <c r="BCF83" s="1">
        <f t="shared" si="4633"/>
        <v>5.0000000000000001E-3</v>
      </c>
      <c r="BCG83" s="1">
        <f t="shared" si="4634"/>
        <v>0.85365853658536595</v>
      </c>
      <c r="BCH83" s="1">
        <f t="shared" si="4635"/>
        <v>1.2804878048780491E-3</v>
      </c>
      <c r="BCI83" s="1"/>
      <c r="BCJ83" s="1"/>
      <c r="BCK83" s="1"/>
      <c r="BCL83" s="2" t="s">
        <v>11</v>
      </c>
      <c r="BCM83" s="1" t="s">
        <v>143</v>
      </c>
      <c r="BCN83" s="1">
        <v>226</v>
      </c>
      <c r="BCO83" s="2">
        <v>2</v>
      </c>
      <c r="BCP83" s="1">
        <v>1.7000000000000001E-2</v>
      </c>
      <c r="BCQ83" s="1">
        <f t="shared" si="4636"/>
        <v>-9.9999999999999742E-4</v>
      </c>
      <c r="BCR83" s="1">
        <f t="shared" si="4637"/>
        <v>0.45270270270270274</v>
      </c>
      <c r="BCS83" s="1">
        <f t="shared" si="4638"/>
        <v>6.790540540540541E-4</v>
      </c>
      <c r="BCT83" s="1"/>
      <c r="BCU83" s="1"/>
      <c r="BCV83" s="1"/>
      <c r="BCW83" s="2" t="s">
        <v>11</v>
      </c>
      <c r="BCX83" s="1" t="s">
        <v>144</v>
      </c>
      <c r="BCY83" s="1">
        <v>232</v>
      </c>
      <c r="BCZ83" s="2">
        <v>2</v>
      </c>
      <c r="BDA83" s="1">
        <v>2.5000000000000001E-2</v>
      </c>
      <c r="BDB83" s="1">
        <f t="shared" si="4639"/>
        <v>1.0000000000000009E-3</v>
      </c>
      <c r="BDC83" s="1">
        <f t="shared" si="4640"/>
        <v>0.58783783783783794</v>
      </c>
      <c r="BDD83" s="1">
        <f t="shared" si="4641"/>
        <v>8.817567567567569E-4</v>
      </c>
      <c r="BDE83" s="1"/>
      <c r="BDF83" s="1"/>
      <c r="BDG83" s="1"/>
      <c r="BDH83" s="2" t="s">
        <v>11</v>
      </c>
      <c r="BDI83" s="1" t="s">
        <v>145</v>
      </c>
      <c r="BDJ83" s="1">
        <v>233</v>
      </c>
      <c r="BDK83" s="2">
        <v>2</v>
      </c>
      <c r="BDL83" s="1">
        <v>2.5999999999999999E-2</v>
      </c>
      <c r="BDM83" s="1">
        <f t="shared" si="4642"/>
        <v>-1.2E-2</v>
      </c>
      <c r="BDN83" s="1">
        <f t="shared" si="4643"/>
        <v>0.19256756756756757</v>
      </c>
      <c r="BDO83" s="1">
        <f t="shared" si="4644"/>
        <v>2.8885135135135135E-4</v>
      </c>
      <c r="BDP83" s="1"/>
      <c r="BDQ83" s="1"/>
      <c r="BDR83" s="1"/>
      <c r="BDS83" s="2" t="s">
        <v>11</v>
      </c>
      <c r="BDT83" s="1" t="s">
        <v>146</v>
      </c>
      <c r="BDU83" s="1">
        <v>234</v>
      </c>
      <c r="BDV83" s="2">
        <v>2</v>
      </c>
      <c r="BDW83" s="1">
        <v>2.5999999999999999E-2</v>
      </c>
      <c r="BDX83" s="1">
        <f t="shared" si="4645"/>
        <v>-9.0000000000000045E-3</v>
      </c>
      <c r="BDY83" s="1">
        <f t="shared" si="4646"/>
        <v>0.26779661016949136</v>
      </c>
      <c r="BDZ83" s="1">
        <f t="shared" si="4647"/>
        <v>4.0169491525423706E-4</v>
      </c>
      <c r="BEA83" s="1"/>
      <c r="BEB83" s="1"/>
      <c r="BEC83" s="1"/>
      <c r="BED83" s="2" t="s">
        <v>11</v>
      </c>
      <c r="BEE83" s="1" t="s">
        <v>147</v>
      </c>
      <c r="BEF83" s="1">
        <v>236</v>
      </c>
      <c r="BEG83" s="2">
        <v>2</v>
      </c>
      <c r="BEH83" s="1">
        <v>4.4999999999999998E-2</v>
      </c>
      <c r="BEI83" s="1">
        <f t="shared" si="4648"/>
        <v>-1.3000000000000005E-2</v>
      </c>
      <c r="BEJ83" s="1">
        <f t="shared" si="4649"/>
        <v>0.13898305084745749</v>
      </c>
      <c r="BEK83" s="1">
        <f t="shared" si="4650"/>
        <v>2.0847457627118623E-4</v>
      </c>
      <c r="BEL83" s="1"/>
      <c r="BEM83" s="1"/>
      <c r="BEN83" s="1"/>
      <c r="BEO83" s="2" t="s">
        <v>11</v>
      </c>
      <c r="BEP83" s="4" t="s">
        <v>148</v>
      </c>
      <c r="BEQ83" s="4">
        <v>239</v>
      </c>
      <c r="BER83" s="2">
        <v>2</v>
      </c>
      <c r="BES83" s="1">
        <v>0.11</v>
      </c>
      <c r="BET83" s="1">
        <f t="shared" si="4651"/>
        <v>4.2999999999999997E-2</v>
      </c>
      <c r="BEU83" s="1">
        <f t="shared" si="4652"/>
        <v>2.0738255033557045</v>
      </c>
      <c r="BEV83" s="1">
        <f t="shared" si="4653"/>
        <v>3.1107382550335568E-3</v>
      </c>
      <c r="BEW83" s="1"/>
      <c r="BEX83" s="1"/>
      <c r="BEY83" s="1"/>
      <c r="BEZ83" s="2" t="s">
        <v>11</v>
      </c>
      <c r="BFA83" s="4" t="s">
        <v>149</v>
      </c>
      <c r="BFB83" s="4">
        <v>240</v>
      </c>
      <c r="BFC83" s="2">
        <v>2</v>
      </c>
      <c r="BFD83" s="1">
        <v>-2.1999999999999999E-2</v>
      </c>
      <c r="BFE83" s="1">
        <f t="shared" si="4654"/>
        <v>1.0000000000000009E-3</v>
      </c>
      <c r="BFF83" s="1">
        <f t="shared" si="4655"/>
        <v>2.264808362369338</v>
      </c>
      <c r="BFG83" s="1">
        <f t="shared" si="4656"/>
        <v>3.3972125435540071E-3</v>
      </c>
      <c r="BFH83" s="1"/>
      <c r="BFI83" s="1"/>
      <c r="BFJ83" s="1"/>
      <c r="BFK83" s="2" t="s">
        <v>11</v>
      </c>
      <c r="BFL83" s="4" t="s">
        <v>150</v>
      </c>
      <c r="BFM83" s="4">
        <v>241</v>
      </c>
      <c r="BFN83" s="2">
        <v>2</v>
      </c>
      <c r="BFO83" s="1">
        <v>-1.7999999999999999E-2</v>
      </c>
      <c r="BFP83" s="1">
        <f t="shared" si="4657"/>
        <v>-9.9999999999999742E-4</v>
      </c>
      <c r="BFQ83" s="1">
        <f t="shared" si="4658"/>
        <v>2.2199312714776633</v>
      </c>
      <c r="BFR83" s="1">
        <f t="shared" si="4659"/>
        <v>3.3298969072164952E-3</v>
      </c>
      <c r="BFS83" s="1"/>
      <c r="BFT83" s="1"/>
      <c r="BFU83" s="1"/>
      <c r="BFV83" s="2" t="s">
        <v>11</v>
      </c>
      <c r="BFW83" s="4" t="s">
        <v>151</v>
      </c>
      <c r="BFX83" s="4">
        <v>243</v>
      </c>
      <c r="BFY83" s="2">
        <v>2</v>
      </c>
      <c r="BFZ83" s="1">
        <v>8.9999999999999993E-3</v>
      </c>
      <c r="BGA83" s="1">
        <f>BFZ83-0.006</f>
        <v>2.9999999999999992E-3</v>
      </c>
      <c r="BGB83" s="1">
        <f t="shared" si="4660"/>
        <v>1.3667820069204151</v>
      </c>
      <c r="BGC83" s="1">
        <f t="shared" si="4661"/>
        <v>2.0501730103806228E-3</v>
      </c>
      <c r="BGD83" s="1"/>
      <c r="BGE83" s="1"/>
      <c r="BGF83" s="1"/>
      <c r="BGG83" s="2" t="s">
        <v>11</v>
      </c>
      <c r="BGH83" s="4" t="s">
        <v>152</v>
      </c>
      <c r="BGI83" s="4">
        <v>246</v>
      </c>
      <c r="BGJ83" s="2">
        <v>2</v>
      </c>
      <c r="BGK83" s="1">
        <v>8.9999999999999993E-3</v>
      </c>
      <c r="BGL83" s="1">
        <f t="shared" si="4662"/>
        <v>-2E-3</v>
      </c>
      <c r="BGM83" s="1">
        <f t="shared" si="4663"/>
        <v>1.0519031141868511</v>
      </c>
      <c r="BGN83" s="1">
        <f t="shared" si="4664"/>
        <v>1.5778546712802767E-3</v>
      </c>
      <c r="BGO83" s="1"/>
      <c r="BGP83" s="1"/>
      <c r="BGQ83" s="1"/>
      <c r="BGR83" s="2" t="s">
        <v>11</v>
      </c>
      <c r="BGS83" s="4" t="s">
        <v>153</v>
      </c>
      <c r="BGT83" s="4">
        <v>249</v>
      </c>
      <c r="BGU83" s="2">
        <v>2</v>
      </c>
      <c r="BGV83" s="1">
        <v>5.0000000000000001E-3</v>
      </c>
      <c r="BGW83" s="1">
        <f t="shared" si="4665"/>
        <v>-3.9999999999999992E-3</v>
      </c>
      <c r="BGX83" s="1">
        <f t="shared" si="4666"/>
        <v>1.1065292096219934</v>
      </c>
      <c r="BGY83" s="1">
        <f t="shared" si="4667"/>
        <v>1.6597938144329901E-3</v>
      </c>
      <c r="BGZ83" s="1"/>
      <c r="BHA83" s="1"/>
      <c r="BHB83" s="1"/>
      <c r="BHC83" s="2" t="s">
        <v>11</v>
      </c>
      <c r="BHD83" s="4" t="s">
        <v>154</v>
      </c>
      <c r="BHE83" s="4">
        <v>253</v>
      </c>
      <c r="BHF83" s="2">
        <v>2</v>
      </c>
      <c r="BHG83" s="1">
        <v>5.0000000000000001E-3</v>
      </c>
      <c r="BHH83" s="1">
        <f t="shared" si="4668"/>
        <v>-3.0000000000000001E-3</v>
      </c>
      <c r="BHI83" s="1">
        <f t="shared" si="4669"/>
        <v>1.0968858131487889</v>
      </c>
      <c r="BHJ83" s="1">
        <f t="shared" si="4670"/>
        <v>1.6453287197231833E-3</v>
      </c>
      <c r="BHK83" s="1"/>
      <c r="BHL83" s="1"/>
      <c r="BHM83" s="1"/>
      <c r="BHN83" s="2" t="s">
        <v>11</v>
      </c>
      <c r="BHO83" s="4" t="s">
        <v>155</v>
      </c>
      <c r="BHP83" s="4">
        <v>254</v>
      </c>
      <c r="BHQ83" s="2">
        <v>2</v>
      </c>
      <c r="BHR83" s="1">
        <v>0.03</v>
      </c>
      <c r="BHS83" s="1">
        <f t="shared" si="4671"/>
        <v>8.0000000000000002E-3</v>
      </c>
      <c r="BHT83" s="1">
        <f t="shared" si="4672"/>
        <v>0.18900343642611683</v>
      </c>
      <c r="BHU83" s="1">
        <f t="shared" si="4673"/>
        <v>2.8350515463917525E-4</v>
      </c>
      <c r="BHV83" s="1"/>
      <c r="BHW83" s="1"/>
      <c r="BHX83" s="1"/>
      <c r="BHY83" s="2" t="s">
        <v>11</v>
      </c>
      <c r="BHZ83" s="4" t="s">
        <v>156</v>
      </c>
      <c r="BIA83" s="4">
        <v>260</v>
      </c>
      <c r="BIB83" s="2">
        <v>2</v>
      </c>
      <c r="BIC83" s="1">
        <v>0.03</v>
      </c>
      <c r="BID83" s="1">
        <f t="shared" si="4674"/>
        <v>-1.0000000000000009E-3</v>
      </c>
      <c r="BIE83" s="1">
        <f t="shared" si="4675"/>
        <v>-0.24662162162162163</v>
      </c>
      <c r="BIF83" s="1">
        <f t="shared" si="4676"/>
        <v>-3.6993243243243243E-4</v>
      </c>
      <c r="BIG83" s="1"/>
      <c r="BIH83" s="1"/>
      <c r="BII83" s="1"/>
      <c r="BIJ83" s="2" t="s">
        <v>11</v>
      </c>
      <c r="BIK83" s="4" t="s">
        <v>157</v>
      </c>
      <c r="BIL83" s="4">
        <v>267</v>
      </c>
      <c r="BIM83" s="2">
        <v>2</v>
      </c>
      <c r="BIN83" s="1">
        <v>4.2999999999999997E-2</v>
      </c>
      <c r="BIO83" s="1">
        <f t="shared" si="4677"/>
        <v>1.1999999999999997E-2</v>
      </c>
      <c r="BIP83" s="1">
        <f t="shared" si="4678"/>
        <v>1.03</v>
      </c>
      <c r="BIQ83" s="1">
        <f t="shared" si="4679"/>
        <v>1.5450000000000001E-3</v>
      </c>
      <c r="BIR83" s="1"/>
      <c r="BIS83" s="1"/>
      <c r="BIT83" s="1"/>
      <c r="BIU83" s="2" t="s">
        <v>11</v>
      </c>
      <c r="BIV83" s="4" t="s">
        <v>158</v>
      </c>
      <c r="BIW83" s="4">
        <v>268</v>
      </c>
      <c r="BIX83" s="2">
        <v>2</v>
      </c>
      <c r="BIY83" s="1">
        <v>2.7E-2</v>
      </c>
      <c r="BIZ83" s="1">
        <f t="shared" si="4680"/>
        <v>-2.0000000000000018E-3</v>
      </c>
      <c r="BJA83" s="1">
        <f t="shared" si="4681"/>
        <v>-7.1186440677966159E-2</v>
      </c>
      <c r="BJB83" s="1">
        <f t="shared" si="4682"/>
        <v>-1.0677966101694924E-4</v>
      </c>
      <c r="BJC83" s="1"/>
      <c r="BJD83" s="1"/>
      <c r="BJE83" s="1"/>
      <c r="BJF83" s="2" t="s">
        <v>11</v>
      </c>
      <c r="BJG83" s="4" t="s">
        <v>159</v>
      </c>
      <c r="BJH83" s="4">
        <v>274</v>
      </c>
      <c r="BJI83" s="2">
        <v>2</v>
      </c>
      <c r="BJJ83" s="1">
        <v>8.9999999999999993E-3</v>
      </c>
      <c r="BJK83" s="1">
        <f t="shared" si="4683"/>
        <v>-2E-3</v>
      </c>
      <c r="BJL83" s="1">
        <f t="shared" si="4684"/>
        <v>0.6216216216216216</v>
      </c>
      <c r="BJM83" s="1">
        <f t="shared" si="4685"/>
        <v>9.3243243243243238E-4</v>
      </c>
      <c r="BJN83" s="1"/>
      <c r="BJO83" s="1"/>
      <c r="BJP83" s="1"/>
      <c r="BJQ83" s="2" t="s">
        <v>11</v>
      </c>
      <c r="BJR83" s="4" t="s">
        <v>160</v>
      </c>
      <c r="BJS83" s="4">
        <v>281</v>
      </c>
      <c r="BJT83" s="2">
        <v>2</v>
      </c>
      <c r="BJU83" s="1">
        <v>6.2E-2</v>
      </c>
      <c r="BJV83" s="1">
        <f t="shared" si="4686"/>
        <v>2.4E-2</v>
      </c>
      <c r="BJW83" s="1">
        <f t="shared" si="4687"/>
        <v>1.0266666666666668</v>
      </c>
      <c r="BJX83" s="1">
        <f t="shared" si="4688"/>
        <v>1.5400000000000004E-3</v>
      </c>
      <c r="BJY83" s="1"/>
      <c r="BJZ83" s="1"/>
      <c r="BKA83" s="1"/>
      <c r="BKB83" s="2" t="s">
        <v>11</v>
      </c>
      <c r="BKC83" s="4" t="s">
        <v>161</v>
      </c>
      <c r="BKD83" s="4">
        <v>282</v>
      </c>
      <c r="BKE83" s="2">
        <v>2</v>
      </c>
      <c r="BKF83" s="1">
        <v>2.8000000000000001E-2</v>
      </c>
      <c r="BKG83" s="1">
        <f t="shared" si="4689"/>
        <v>6.9999999999999993E-3</v>
      </c>
      <c r="BKH83" s="1">
        <f t="shared" si="4690"/>
        <v>0.20289855072463764</v>
      </c>
      <c r="BKI83" s="1">
        <f t="shared" si="4691"/>
        <v>3.0434782608695644E-4</v>
      </c>
      <c r="BKJ83" s="1"/>
      <c r="BKK83" s="1"/>
      <c r="BKL83" s="1"/>
      <c r="BKM83" s="2" t="s">
        <v>11</v>
      </c>
      <c r="BKN83" s="4" t="s">
        <v>162</v>
      </c>
      <c r="BKO83" s="4">
        <v>289</v>
      </c>
      <c r="BKP83" s="2">
        <v>2</v>
      </c>
      <c r="BKQ83" s="1">
        <v>2.3E-2</v>
      </c>
      <c r="BKR83" s="1">
        <f t="shared" si="4692"/>
        <v>6.9999999999999993E-3</v>
      </c>
      <c r="BKS83" s="1">
        <f t="shared" si="4693"/>
        <v>0.32374100719424459</v>
      </c>
      <c r="BKT83" s="1">
        <f t="shared" si="4694"/>
        <v>4.8561151079136688E-4</v>
      </c>
      <c r="BKU83" s="1"/>
      <c r="BKV83" s="1"/>
      <c r="BKW83" s="1"/>
      <c r="BKX83" s="2" t="s">
        <v>11</v>
      </c>
      <c r="BKY83" s="4" t="s">
        <v>163</v>
      </c>
      <c r="BKZ83" s="4">
        <v>296</v>
      </c>
      <c r="BLA83" s="2">
        <v>2</v>
      </c>
      <c r="BLB83" s="1">
        <v>2.9000000000000001E-2</v>
      </c>
      <c r="BLC83" s="1">
        <f t="shared" si="4695"/>
        <v>9.0000000000000011E-3</v>
      </c>
      <c r="BLD83" s="1">
        <f t="shared" si="4696"/>
        <v>0.1231884057971015</v>
      </c>
      <c r="BLE83" s="1">
        <f t="shared" si="4697"/>
        <v>1.8478260869565224E-4</v>
      </c>
      <c r="BLF83" s="1"/>
      <c r="BLG83" s="1"/>
      <c r="BLH83" s="1"/>
      <c r="BLI83" s="2" t="s">
        <v>11</v>
      </c>
      <c r="BLJ83" s="4" t="s">
        <v>164</v>
      </c>
      <c r="BLK83" s="4">
        <v>303</v>
      </c>
      <c r="BLL83" s="2">
        <v>2</v>
      </c>
      <c r="BLM83" s="1">
        <v>0.01</v>
      </c>
      <c r="BLN83" s="1">
        <f t="shared" si="4698"/>
        <v>-9.9999999999999915E-4</v>
      </c>
      <c r="BLO83" s="1">
        <f t="shared" si="4699"/>
        <v>0.19322033898305088</v>
      </c>
      <c r="BLP83" s="1">
        <f t="shared" si="4700"/>
        <v>2.8983050847457634E-4</v>
      </c>
      <c r="BLQ83" s="1"/>
      <c r="BLR83" s="1"/>
      <c r="BLS83" s="1"/>
      <c r="BLT83" s="2" t="s">
        <v>11</v>
      </c>
      <c r="BLU83" s="4" t="s">
        <v>165</v>
      </c>
      <c r="BLV83" s="4">
        <v>310</v>
      </c>
      <c r="BLW83" s="2">
        <v>2</v>
      </c>
      <c r="BLX83" s="1">
        <v>0.01</v>
      </c>
      <c r="BLY83" s="1">
        <f t="shared" si="4701"/>
        <v>-2E-3</v>
      </c>
      <c r="BLZ83" s="1">
        <f t="shared" si="4702"/>
        <v>0.31399317406143346</v>
      </c>
      <c r="BMA83" s="1">
        <f t="shared" si="4703"/>
        <v>4.7098976109215019E-4</v>
      </c>
      <c r="BMB83" s="1"/>
      <c r="BMC83" s="1"/>
      <c r="BMD83" s="1"/>
      <c r="BME83" s="2" t="s">
        <v>11</v>
      </c>
      <c r="BMF83" s="4" t="s">
        <v>166</v>
      </c>
      <c r="BMG83" s="4">
        <v>311</v>
      </c>
      <c r="BMH83" s="2">
        <v>2</v>
      </c>
      <c r="BMI83" s="1">
        <v>8.0000000000000002E-3</v>
      </c>
      <c r="BMJ83" s="1">
        <f t="shared" si="4704"/>
        <v>-2E-3</v>
      </c>
      <c r="BMK83" s="1">
        <f t="shared" si="4705"/>
        <v>-0.32624113475177308</v>
      </c>
      <c r="BML83" s="1">
        <f t="shared" si="4706"/>
        <v>-4.8936170212765962E-4</v>
      </c>
      <c r="BMM83" s="1"/>
      <c r="BMN83" s="1"/>
      <c r="BMO83" s="1"/>
      <c r="BMP83" s="2" t="s">
        <v>11</v>
      </c>
      <c r="BMQ83" s="4" t="s">
        <v>167</v>
      </c>
      <c r="BMR83" s="4">
        <v>317</v>
      </c>
      <c r="BMS83" s="2">
        <v>2</v>
      </c>
      <c r="BMT83" s="1">
        <v>7.0000000000000001E-3</v>
      </c>
      <c r="BMU83" s="4">
        <f t="shared" si="4707"/>
        <v>-3.0000000000000001E-3</v>
      </c>
      <c r="BMV83" s="1">
        <f t="shared" si="4708"/>
        <v>-0.16312056737588654</v>
      </c>
      <c r="BMW83" s="1">
        <f t="shared" si="4709"/>
        <v>-2.4468085106382981E-4</v>
      </c>
      <c r="BMX83" s="1"/>
      <c r="BMY83" s="1"/>
      <c r="BMZ83" s="1"/>
      <c r="BNA83" s="2" t="s">
        <v>11</v>
      </c>
      <c r="BNB83" s="4" t="s">
        <v>168</v>
      </c>
      <c r="BNC83" s="4">
        <v>324</v>
      </c>
      <c r="BND83" s="2">
        <v>2</v>
      </c>
      <c r="BNE83" s="1">
        <v>8.9999999999999993E-3</v>
      </c>
      <c r="BNF83" s="1">
        <f t="shared" si="4710"/>
        <v>-4.0000000000000001E-3</v>
      </c>
      <c r="BNG83" s="1">
        <f t="shared" si="4711"/>
        <v>-0.23571428571428571</v>
      </c>
      <c r="BNH83" s="1">
        <f t="shared" si="4712"/>
        <v>-3.5357142857142857E-4</v>
      </c>
      <c r="BNI83" s="1"/>
      <c r="BNJ83" s="1"/>
      <c r="BNK83" s="1"/>
      <c r="BNL83" s="2" t="s">
        <v>11</v>
      </c>
      <c r="BNM83" s="4" t="s">
        <v>169</v>
      </c>
      <c r="BNN83" s="4">
        <v>325</v>
      </c>
      <c r="BNO83" s="2">
        <v>2</v>
      </c>
      <c r="BNP83" s="1">
        <v>1.6E-2</v>
      </c>
      <c r="BNQ83" s="1">
        <f t="shared" si="4713"/>
        <v>-2.9999999999999992E-3</v>
      </c>
      <c r="BNR83" s="1">
        <f t="shared" si="4714"/>
        <v>-1.0489510489510457E-2</v>
      </c>
      <c r="BNS83" s="1">
        <f t="shared" si="4715"/>
        <v>-1.5734265734265686E-5</v>
      </c>
      <c r="BNT83" s="1"/>
      <c r="BNU83" s="1"/>
      <c r="BNV83" s="1"/>
      <c r="BNW83" s="2" t="s">
        <v>11</v>
      </c>
      <c r="BNX83" s="4" t="s">
        <v>170</v>
      </c>
      <c r="BNY83" s="4">
        <v>338</v>
      </c>
      <c r="BNZ83" s="2">
        <v>2</v>
      </c>
      <c r="BOA83" s="1">
        <v>6.0000000000000001E-3</v>
      </c>
      <c r="BOB83" s="1">
        <f t="shared" si="4716"/>
        <v>-4.0000000000000001E-3</v>
      </c>
      <c r="BOC83" s="1">
        <f t="shared" si="4717"/>
        <v>1.6025641025641014E-2</v>
      </c>
      <c r="BOD83" s="1">
        <f t="shared" si="4718"/>
        <v>2.4038461538461522E-5</v>
      </c>
      <c r="BOE83" s="1"/>
      <c r="BOF83" s="1"/>
      <c r="BOG83" s="1"/>
      <c r="BOH83" s="2" t="s">
        <v>11</v>
      </c>
      <c r="BOI83" s="4" t="s">
        <v>171</v>
      </c>
      <c r="BOJ83" s="4">
        <v>339</v>
      </c>
      <c r="BOK83" s="2">
        <v>2</v>
      </c>
      <c r="BOL83" s="1">
        <v>3.0000000000000001E-3</v>
      </c>
      <c r="BOM83" s="1">
        <f t="shared" si="4719"/>
        <v>-2E-3</v>
      </c>
      <c r="BON83" s="1">
        <f t="shared" si="4720"/>
        <v>5.8631921824104233E-2</v>
      </c>
      <c r="BOO83" s="1">
        <f t="shared" si="4721"/>
        <v>8.7947882736156351E-5</v>
      </c>
      <c r="BOP83" s="1"/>
      <c r="BOQ83" s="1"/>
      <c r="BOR83" s="1"/>
      <c r="BOS83" s="2" t="s">
        <v>11</v>
      </c>
      <c r="BOT83" s="4" t="s">
        <v>172</v>
      </c>
      <c r="BOU83" s="4">
        <v>345</v>
      </c>
      <c r="BOV83" s="2">
        <v>2</v>
      </c>
      <c r="BOW83" s="1">
        <v>7.0000000000000001E-3</v>
      </c>
      <c r="BOX83" s="1">
        <f t="shared" si="4722"/>
        <v>0</v>
      </c>
      <c r="BOY83" s="1">
        <f t="shared" si="4723"/>
        <v>0.20257234726688103</v>
      </c>
      <c r="BOZ83" s="1">
        <f t="shared" si="4724"/>
        <v>3.0385852090032158E-4</v>
      </c>
      <c r="BPA83" s="1"/>
      <c r="BPB83" s="1"/>
      <c r="BPC83" s="1"/>
      <c r="BPD83" s="2" t="s">
        <v>11</v>
      </c>
      <c r="BPE83" s="4" t="s">
        <v>173</v>
      </c>
      <c r="BPF83" s="4">
        <v>352</v>
      </c>
      <c r="BPG83" s="2">
        <v>2</v>
      </c>
      <c r="BPH83" s="1">
        <v>5.0000000000000001E-3</v>
      </c>
      <c r="BPI83" s="1">
        <f t="shared" si="4725"/>
        <v>-3.9999999999999992E-3</v>
      </c>
      <c r="BPJ83" s="1">
        <f t="shared" si="4726"/>
        <v>-2.5641025641025612E-2</v>
      </c>
      <c r="BPK83" s="1">
        <f t="shared" si="4727"/>
        <v>-3.8461538461538422E-5</v>
      </c>
      <c r="BPL83" s="1"/>
      <c r="BPM83" s="1"/>
      <c r="BPN83" s="1"/>
      <c r="BPO83" s="2" t="s">
        <v>11</v>
      </c>
      <c r="BPP83" s="4" t="s">
        <v>174</v>
      </c>
      <c r="BPQ83" s="4">
        <v>353</v>
      </c>
      <c r="BPR83" s="2">
        <v>2</v>
      </c>
      <c r="BPS83" s="1">
        <v>6.0000000000000001E-3</v>
      </c>
      <c r="BPT83" s="1">
        <f t="shared" si="4728"/>
        <v>-2.9999999999999992E-3</v>
      </c>
      <c r="BPU83" s="1">
        <f t="shared" si="4729"/>
        <v>-0.11666666666666664</v>
      </c>
      <c r="BPV83" s="1">
        <f t="shared" si="4730"/>
        <v>-1.7499999999999997E-4</v>
      </c>
      <c r="BPW83" s="1"/>
      <c r="BPX83" s="1"/>
      <c r="BPY83" s="1"/>
      <c r="BPZ83" s="2" t="s">
        <v>11</v>
      </c>
      <c r="BQA83" s="4" t="s">
        <v>175</v>
      </c>
      <c r="BQB83" s="4">
        <v>358</v>
      </c>
      <c r="BQC83" s="2">
        <v>2</v>
      </c>
      <c r="BQD83" s="1">
        <v>7.0000000000000001E-3</v>
      </c>
      <c r="BQE83" s="1">
        <f t="shared" si="4731"/>
        <v>-3.0000000000000001E-3</v>
      </c>
      <c r="BQF83" s="1">
        <f t="shared" si="4732"/>
        <v>-0.125</v>
      </c>
      <c r="BQG83" s="1">
        <f t="shared" si="4733"/>
        <v>-1.875E-4</v>
      </c>
      <c r="BQH83" s="1"/>
      <c r="BQI83" s="1"/>
      <c r="BQJ83" s="1"/>
      <c r="BQK83" s="2" t="s">
        <v>11</v>
      </c>
      <c r="BQL83" s="4" t="s">
        <v>176</v>
      </c>
      <c r="BQM83" s="4">
        <v>366</v>
      </c>
      <c r="BQN83" s="2">
        <v>2</v>
      </c>
      <c r="BQO83" s="1">
        <v>8.0000000000000002E-3</v>
      </c>
      <c r="BQP83" s="1">
        <f t="shared" si="4734"/>
        <v>-2.9999999999999992E-3</v>
      </c>
      <c r="BQQ83" s="1">
        <f t="shared" si="4735"/>
        <v>9.0301003344481642E-2</v>
      </c>
      <c r="BQR83" s="1">
        <f t="shared" si="4736"/>
        <v>1.3545150501672248E-4</v>
      </c>
      <c r="BQS83" s="1"/>
      <c r="BQT83" s="1"/>
      <c r="BQU83" s="1"/>
      <c r="BQV83" s="2" t="s">
        <v>11</v>
      </c>
      <c r="BQW83" s="4" t="s">
        <v>177</v>
      </c>
      <c r="BQX83" s="4">
        <v>367</v>
      </c>
      <c r="BQY83" s="2">
        <v>2</v>
      </c>
      <c r="BQZ83" s="1">
        <v>1.7999999999999999E-2</v>
      </c>
      <c r="BRA83" s="1">
        <f t="shared" si="4737"/>
        <v>-3.0000000000000027E-3</v>
      </c>
      <c r="BRB83" s="1">
        <f t="shared" si="4738"/>
        <v>-0.85185185185185197</v>
      </c>
      <c r="BRC83" s="1">
        <f t="shared" si="4739"/>
        <v>-1.2777777777777781E-3</v>
      </c>
      <c r="BRD83" s="1"/>
      <c r="BRE83" s="1"/>
      <c r="BRF83" s="1"/>
      <c r="BRG83" s="2" t="s">
        <v>11</v>
      </c>
      <c r="BRH83" s="4" t="s">
        <v>178</v>
      </c>
      <c r="BRI83" s="4">
        <v>373</v>
      </c>
      <c r="BRJ83" s="2">
        <v>2</v>
      </c>
      <c r="BRK83" s="1">
        <v>2.8000000000000001E-2</v>
      </c>
      <c r="BRL83" s="1">
        <f t="shared" si="4740"/>
        <v>6.0000000000000019E-3</v>
      </c>
      <c r="BRM83" s="1">
        <f t="shared" si="4741"/>
        <v>-0.25084745762711863</v>
      </c>
      <c r="BRN83" s="1">
        <f t="shared" si="4742"/>
        <v>-3.7627118644067796E-4</v>
      </c>
      <c r="BRO83" s="1"/>
      <c r="BRP83" s="1"/>
      <c r="BRQ83" s="1"/>
      <c r="BRR83" s="2" t="s">
        <v>11</v>
      </c>
      <c r="BRS83" s="1" t="s">
        <v>179</v>
      </c>
      <c r="BRT83" s="1">
        <v>380</v>
      </c>
      <c r="BRU83" s="2">
        <v>2</v>
      </c>
      <c r="BRV83" s="1">
        <v>5.8999999999999997E-2</v>
      </c>
      <c r="BRW83" s="1">
        <f t="shared" si="4743"/>
        <v>2.8999999999999998E-2</v>
      </c>
      <c r="BRX83" s="1">
        <f t="shared" si="4744"/>
        <v>0.53691275167785235</v>
      </c>
      <c r="BRY83" s="1">
        <f t="shared" si="4745"/>
        <v>8.053691275167785E-4</v>
      </c>
      <c r="BRZ83" s="1"/>
      <c r="BSA83" s="1"/>
      <c r="BSB83" s="1"/>
      <c r="BSC83" s="2" t="s">
        <v>11</v>
      </c>
      <c r="BSD83" s="1" t="s">
        <v>180</v>
      </c>
      <c r="BSE83" s="1">
        <v>394</v>
      </c>
      <c r="BSF83" s="2">
        <v>2</v>
      </c>
      <c r="BSG83" s="1">
        <v>0.01</v>
      </c>
      <c r="BSH83" s="1">
        <f t="shared" si="4746"/>
        <v>-2E-3</v>
      </c>
      <c r="BSI83" s="1">
        <f t="shared" si="4747"/>
        <v>-0.51418439716312059</v>
      </c>
      <c r="BSJ83" s="1">
        <f t="shared" si="4748"/>
        <v>-7.712765957446809E-4</v>
      </c>
      <c r="BSK83" s="1"/>
      <c r="BSL83" s="1"/>
      <c r="BSM83" s="1"/>
      <c r="BSN83" s="1" t="s">
        <v>11</v>
      </c>
      <c r="BSO83" s="1" t="s">
        <v>181</v>
      </c>
      <c r="BSP83" s="1">
        <v>395</v>
      </c>
      <c r="BSQ83" s="2">
        <v>2</v>
      </c>
      <c r="BSR83" s="1">
        <v>7.0000000000000001E-3</v>
      </c>
      <c r="BSS83" s="1">
        <f t="shared" si="4749"/>
        <v>-3.0000000000000001E-3</v>
      </c>
      <c r="BST83" s="1">
        <f t="shared" si="4750"/>
        <v>-7.9584775086505188E-2</v>
      </c>
      <c r="BSU83" s="1">
        <f t="shared" si="4751"/>
        <v>-1.1937716262975778E-4</v>
      </c>
      <c r="BSV83" s="1"/>
      <c r="BSW83" s="1"/>
      <c r="BSX83" s="1"/>
      <c r="BSY83" s="1" t="s">
        <v>11</v>
      </c>
      <c r="BSZ83" s="1" t="s">
        <v>182</v>
      </c>
      <c r="BTA83" s="1">
        <v>401</v>
      </c>
      <c r="BTB83" s="1">
        <v>2</v>
      </c>
      <c r="BTC83" s="1">
        <v>8.9999999999999993E-3</v>
      </c>
      <c r="BTD83" s="1">
        <f t="shared" si="4752"/>
        <v>-3.0000000000000009E-3</v>
      </c>
      <c r="BTE83" s="1">
        <f t="shared" si="4753"/>
        <v>1.7482517482517453E-2</v>
      </c>
      <c r="BTF83" s="1">
        <f t="shared" si="4754"/>
        <v>2.622377622377618E-5</v>
      </c>
      <c r="BTG83" s="1"/>
      <c r="BTH83" s="1"/>
      <c r="BTI83" s="1"/>
      <c r="BTJ83" s="1" t="s">
        <v>11</v>
      </c>
      <c r="BTK83" s="1" t="s">
        <v>183</v>
      </c>
      <c r="BTL83" s="1">
        <v>408</v>
      </c>
      <c r="BTM83" s="1">
        <v>2</v>
      </c>
      <c r="BTN83" s="1">
        <v>8.0000000000000002E-3</v>
      </c>
      <c r="BTO83" s="1">
        <f t="shared" si="4755"/>
        <v>-4.0000000000000001E-3</v>
      </c>
      <c r="BTP83" s="5">
        <f t="shared" si="4756"/>
        <v>0.12195121951219511</v>
      </c>
      <c r="BTQ83" s="1">
        <f t="shared" si="4757"/>
        <v>1.8292682926829266E-4</v>
      </c>
      <c r="BTR83" s="1"/>
      <c r="BTS83" s="1"/>
      <c r="BTT83" s="1"/>
      <c r="BTU83" s="1" t="s">
        <v>11</v>
      </c>
      <c r="BTV83" s="1" t="s">
        <v>184</v>
      </c>
      <c r="BTW83" s="1">
        <v>409</v>
      </c>
      <c r="BTX83" s="1">
        <v>2</v>
      </c>
      <c r="BTY83" s="1">
        <v>8.9999999999999993E-3</v>
      </c>
      <c r="BTZ83" s="1">
        <f t="shared" si="4758"/>
        <v>-1.0000000000000009E-3</v>
      </c>
      <c r="BUA83" s="1">
        <f t="shared" si="4759"/>
        <v>6.5743944636678167E-2</v>
      </c>
      <c r="BUB83" s="1">
        <f t="shared" si="4760"/>
        <v>9.861591695501725E-5</v>
      </c>
      <c r="BUC83" s="1"/>
      <c r="BUD83" s="1"/>
      <c r="BUE83" s="1"/>
      <c r="BUF83" s="1" t="s">
        <v>11</v>
      </c>
      <c r="BUG83" s="1" t="s">
        <v>185</v>
      </c>
      <c r="BUH83" s="1">
        <v>415</v>
      </c>
      <c r="BUI83" s="1">
        <v>2</v>
      </c>
      <c r="BUJ83" s="1">
        <v>1.2E-2</v>
      </c>
      <c r="BUK83" s="1">
        <f t="shared" si="4761"/>
        <v>-9.9999999999999915E-4</v>
      </c>
      <c r="BUL83" s="1">
        <f t="shared" si="4762"/>
        <v>0.12195121951219515</v>
      </c>
      <c r="BUM83" s="1">
        <f t="shared" si="4763"/>
        <v>1.8292682926829274E-4</v>
      </c>
      <c r="BUN83" s="1"/>
      <c r="BUO83" s="1"/>
      <c r="BUP83" s="1"/>
      <c r="BUQ83" s="1" t="s">
        <v>11</v>
      </c>
      <c r="BUR83" s="1" t="s">
        <v>186</v>
      </c>
      <c r="BUS83" s="1">
        <v>422</v>
      </c>
      <c r="BUT83" s="1">
        <v>2</v>
      </c>
      <c r="BUU83" s="1">
        <v>1.0999999999999999E-2</v>
      </c>
      <c r="BUV83" s="1">
        <f t="shared" si="4764"/>
        <v>-4.0000000000000001E-3</v>
      </c>
      <c r="BUW83" s="1">
        <f t="shared" si="4765"/>
        <v>-2.1052631578947378E-2</v>
      </c>
      <c r="BUX83" s="1">
        <f t="shared" si="4766"/>
        <v>-3.1578947368421065E-5</v>
      </c>
      <c r="BUY83" s="1"/>
      <c r="BUZ83" s="1"/>
      <c r="BVA83" s="1"/>
      <c r="BVB83" s="1" t="s">
        <v>11</v>
      </c>
      <c r="BVC83" s="1" t="s">
        <v>187</v>
      </c>
      <c r="BVD83" s="1">
        <v>423</v>
      </c>
      <c r="BVE83" s="1">
        <v>2</v>
      </c>
      <c r="BVF83" s="1">
        <v>5.0000000000000001E-3</v>
      </c>
      <c r="BVG83" s="1">
        <f t="shared" si="4767"/>
        <v>-5.0000000000000001E-3</v>
      </c>
      <c r="BVH83" s="1">
        <f t="shared" si="4768"/>
        <v>-1.1092150170648465</v>
      </c>
      <c r="BVI83" s="1">
        <f t="shared" si="4769"/>
        <v>-1.6638225255972698E-3</v>
      </c>
      <c r="BVJ83" s="1"/>
      <c r="BVK83" s="1"/>
      <c r="BVL83" s="1"/>
      <c r="BVM83" s="1" t="s">
        <v>11</v>
      </c>
      <c r="BVN83" s="1" t="s">
        <v>188</v>
      </c>
      <c r="BVO83" s="1">
        <v>436</v>
      </c>
      <c r="BVP83" s="1">
        <v>2</v>
      </c>
      <c r="BVQ83" s="1">
        <v>5.0000000000000001E-3</v>
      </c>
      <c r="BVR83" s="1">
        <f t="shared" si="4770"/>
        <v>-7.0000000000000001E-3</v>
      </c>
      <c r="BVS83" s="1">
        <f t="shared" si="4771"/>
        <v>-0.88737201365187712</v>
      </c>
      <c r="BVT83" s="1">
        <f t="shared" si="4772"/>
        <v>-1.3310580204778156E-3</v>
      </c>
      <c r="BVU83" s="1"/>
      <c r="BVV83" s="1"/>
      <c r="BVW83" s="1"/>
      <c r="BVX83" s="1" t="s">
        <v>11</v>
      </c>
      <c r="BVY83" s="1" t="s">
        <v>189</v>
      </c>
      <c r="BVZ83" s="1">
        <v>437</v>
      </c>
      <c r="BWA83" s="1">
        <v>2</v>
      </c>
      <c r="BWB83" s="1">
        <v>-1E-3</v>
      </c>
      <c r="BWC83" s="1">
        <f t="shared" si="4773"/>
        <v>-6.0000000000000001E-3</v>
      </c>
      <c r="BWD83" s="1">
        <f t="shared" si="4774"/>
        <v>-1.0228136882129277</v>
      </c>
      <c r="BWE83" s="1">
        <f t="shared" si="4775"/>
        <v>-1.5342205323193917E-3</v>
      </c>
      <c r="BWF83" s="1"/>
      <c r="BWG83" s="1"/>
      <c r="BWH83" s="1"/>
      <c r="BWI83" s="1" t="s">
        <v>11</v>
      </c>
      <c r="BWJ83" s="1" t="s">
        <v>190</v>
      </c>
      <c r="BWK83" s="1">
        <v>443</v>
      </c>
      <c r="BWL83" s="1">
        <v>2</v>
      </c>
      <c r="BWM83" s="1">
        <v>4.0000000000000001E-3</v>
      </c>
      <c r="BWN83" s="1">
        <f t="shared" si="4776"/>
        <v>-6.0000000000000001E-3</v>
      </c>
      <c r="BWO83" s="1">
        <f t="shared" si="4777"/>
        <v>-1.0454545454545454</v>
      </c>
      <c r="BWP83" s="1">
        <f t="shared" si="4778"/>
        <v>-1.5681818181818182E-3</v>
      </c>
      <c r="BWQ83" s="1"/>
      <c r="BWR83" s="1"/>
      <c r="BWS83" s="1"/>
      <c r="BWT83" s="1" t="s">
        <v>11</v>
      </c>
      <c r="BWU83" s="1" t="s">
        <v>191</v>
      </c>
      <c r="BWV83" s="1">
        <v>450</v>
      </c>
      <c r="BWW83" s="1">
        <v>2</v>
      </c>
      <c r="BWX83" s="1">
        <v>-5.0000000000000001E-3</v>
      </c>
      <c r="BWY83" s="1">
        <f t="shared" si="4779"/>
        <v>-9.0000000000000011E-3</v>
      </c>
      <c r="BWZ83" s="1">
        <f t="shared" si="4780"/>
        <v>-0.81818181818181823</v>
      </c>
      <c r="BXA83" s="1">
        <f t="shared" si="4781"/>
        <v>-1.2272727272727275E-3</v>
      </c>
      <c r="BXB83" s="1"/>
      <c r="BXC83" s="1"/>
      <c r="BXD83" s="1"/>
      <c r="BXE83" s="1" t="s">
        <v>11</v>
      </c>
      <c r="BXF83" s="1" t="s">
        <v>192</v>
      </c>
      <c r="BXG83" s="1">
        <v>451</v>
      </c>
      <c r="BXH83" s="1">
        <v>2</v>
      </c>
      <c r="BXI83" s="1">
        <v>-1E-3</v>
      </c>
      <c r="BXJ83" s="1">
        <f t="shared" si="4782"/>
        <v>2E-3</v>
      </c>
      <c r="BXK83" s="1">
        <f t="shared" si="4783"/>
        <v>0.55849056603773584</v>
      </c>
      <c r="BXL83" s="1">
        <f t="shared" si="4784"/>
        <v>8.3773584905660382E-4</v>
      </c>
      <c r="BXM83" s="1"/>
      <c r="BXN83" s="1"/>
      <c r="BXO83" s="1"/>
      <c r="BXP83" s="1" t="s">
        <v>11</v>
      </c>
      <c r="BXQ83" s="1" t="s">
        <v>193</v>
      </c>
      <c r="BXR83" s="1">
        <v>464</v>
      </c>
      <c r="BXS83" s="1">
        <v>2</v>
      </c>
      <c r="BXT83" s="1">
        <v>8.9999999999999993E-3</v>
      </c>
      <c r="BXU83" s="1">
        <f t="shared" si="4785"/>
        <v>4.9999999999999992E-3</v>
      </c>
      <c r="BXV83" s="1">
        <f t="shared" si="4786"/>
        <v>0.98897058823529416</v>
      </c>
      <c r="BXW83" s="1">
        <f t="shared" si="4787"/>
        <v>1.4834558823529412E-3</v>
      </c>
      <c r="BXX83" s="1"/>
      <c r="BXY83" s="1"/>
      <c r="BXZ83" s="1"/>
      <c r="BYA83" s="1" t="s">
        <v>11</v>
      </c>
      <c r="BYB83" s="1" t="s">
        <v>194</v>
      </c>
      <c r="BYC83" s="1">
        <v>465</v>
      </c>
      <c r="BYD83" s="1">
        <v>2</v>
      </c>
      <c r="BYE83" s="1">
        <v>6.0000000000000001E-3</v>
      </c>
      <c r="BYF83" s="1">
        <f t="shared" si="4788"/>
        <v>1E-3</v>
      </c>
      <c r="BYG83" s="1">
        <f>(BYF83-0.0044)/0.0267</f>
        <v>-0.12734082397003746</v>
      </c>
      <c r="BYH83" s="1">
        <f t="shared" si="4789"/>
        <v>-1.9101123595505618E-4</v>
      </c>
      <c r="BYI83" s="1"/>
      <c r="BYJ83" s="1"/>
      <c r="BYK83" s="1"/>
      <c r="BYL83" s="1" t="s">
        <v>11</v>
      </c>
      <c r="BYM83" s="1" t="s">
        <v>195</v>
      </c>
      <c r="BYN83" s="1">
        <v>479</v>
      </c>
      <c r="BYO83" s="1">
        <v>2</v>
      </c>
      <c r="BYP83" s="1">
        <v>0.01</v>
      </c>
      <c r="BYQ83" s="1">
        <f t="shared" si="4790"/>
        <v>-9.9999999999999915E-4</v>
      </c>
      <c r="BYR83" s="1">
        <f t="shared" si="4791"/>
        <v>0.13653136531365317</v>
      </c>
      <c r="BYS83" s="1">
        <f t="shared" si="4792"/>
        <v>2.0479704797047977E-4</v>
      </c>
      <c r="BYT83" s="1"/>
      <c r="BYU83" s="1"/>
      <c r="BYV83" s="1"/>
      <c r="BYW83" s="1" t="s">
        <v>11</v>
      </c>
      <c r="BYX83" s="1" t="s">
        <v>196</v>
      </c>
      <c r="BYY83" s="1">
        <v>480</v>
      </c>
      <c r="BYZ83" s="1">
        <v>2</v>
      </c>
      <c r="BZA83" s="1">
        <v>1.7000000000000001E-2</v>
      </c>
      <c r="BZB83" s="1">
        <f t="shared" si="4129"/>
        <v>4.0000000000000018E-3</v>
      </c>
      <c r="BZC83" s="1">
        <f t="shared" si="4793"/>
        <v>0.55430711610486894</v>
      </c>
      <c r="BZD83" s="1">
        <f t="shared" si="4794"/>
        <v>8.3146067415730345E-4</v>
      </c>
      <c r="BZE83" s="1"/>
      <c r="BZF83" s="1"/>
      <c r="BZG83" s="1"/>
      <c r="BZH83" s="6" t="s">
        <v>11</v>
      </c>
      <c r="BZI83" s="6" t="s">
        <v>197</v>
      </c>
      <c r="BZJ83" s="6">
        <v>494</v>
      </c>
      <c r="BZK83" s="6">
        <v>2</v>
      </c>
      <c r="BZL83" s="6">
        <v>3.5999999999999997E-2</v>
      </c>
      <c r="BZM83" s="6">
        <f t="shared" si="4795"/>
        <v>2.0999999999999998E-2</v>
      </c>
      <c r="BZN83" s="6">
        <f t="shared" si="4796"/>
        <v>1.5073529411764706</v>
      </c>
      <c r="BZO83" s="6">
        <f t="shared" si="4797"/>
        <v>2.261029411764706E-3</v>
      </c>
      <c r="BZP83" s="1"/>
      <c r="BZQ83" s="1"/>
      <c r="BZR83" s="1"/>
      <c r="BZS83" s="6" t="s">
        <v>11</v>
      </c>
      <c r="BZT83" s="6" t="s">
        <v>198</v>
      </c>
      <c r="BZU83" s="6">
        <v>495</v>
      </c>
      <c r="BZV83" s="6">
        <v>2</v>
      </c>
      <c r="BZW83" s="6">
        <v>0.03</v>
      </c>
      <c r="BZX83" s="6">
        <f t="shared" si="4798"/>
        <v>1.6E-2</v>
      </c>
      <c r="BZY83" s="6">
        <f t="shared" si="4799"/>
        <v>0.98154981549815501</v>
      </c>
      <c r="BZZ83" s="6">
        <f t="shared" si="4800"/>
        <v>1.4723247232472326E-3</v>
      </c>
      <c r="CAA83" s="1"/>
      <c r="CAB83" s="1"/>
      <c r="CAC83" s="1"/>
      <c r="CAD83" s="1" t="s">
        <v>11</v>
      </c>
      <c r="CAE83" s="1" t="s">
        <v>199</v>
      </c>
      <c r="CAF83" s="1">
        <v>501</v>
      </c>
      <c r="CAG83" s="1">
        <v>2</v>
      </c>
      <c r="CAH83" s="1">
        <v>1.7999999999999999E-2</v>
      </c>
      <c r="CAI83" s="1">
        <f t="shared" si="4801"/>
        <v>9.9999999999999742E-4</v>
      </c>
      <c r="CAJ83" s="1">
        <f t="shared" si="4802"/>
        <v>0.48717948717948706</v>
      </c>
      <c r="CAK83" s="1">
        <f t="shared" si="4803"/>
        <v>7.3076923076923058E-4</v>
      </c>
      <c r="CAL83" s="1"/>
      <c r="CAM83" s="1"/>
      <c r="CAN83" s="1"/>
      <c r="CAO83" s="1" t="s">
        <v>11</v>
      </c>
      <c r="CAP83" s="1" t="s">
        <v>200</v>
      </c>
      <c r="CAQ83" s="1">
        <v>508</v>
      </c>
      <c r="CAR83" s="1">
        <v>2</v>
      </c>
      <c r="CAS83" s="1">
        <v>6.5000000000000002E-2</v>
      </c>
      <c r="CAT83" s="1">
        <f t="shared" si="4804"/>
        <v>2.7000000000000003E-2</v>
      </c>
      <c r="CAU83" s="1">
        <f t="shared" si="4805"/>
        <v>1.4322344322344323</v>
      </c>
      <c r="CAV83" s="1">
        <f t="shared" si="4806"/>
        <v>2.1483516483516486E-3</v>
      </c>
      <c r="CAW83" s="1"/>
      <c r="CAX83" s="1"/>
      <c r="CAY83" s="1"/>
      <c r="CAZ83" s="1" t="s">
        <v>11</v>
      </c>
      <c r="CBA83" s="1" t="s">
        <v>201</v>
      </c>
      <c r="CBB83" s="1">
        <v>509</v>
      </c>
      <c r="CBC83" s="1">
        <v>2</v>
      </c>
      <c r="CBD83" s="1">
        <v>1.2999999999999999E-2</v>
      </c>
      <c r="CBE83" s="1">
        <f t="shared" si="4807"/>
        <v>0</v>
      </c>
      <c r="CBF83" s="1">
        <f t="shared" si="4808"/>
        <v>-0.12781954887218044</v>
      </c>
      <c r="CBG83" s="1">
        <f t="shared" si="4809"/>
        <v>-1.9172932330827067E-4</v>
      </c>
      <c r="CBH83" s="1"/>
      <c r="CBI83" s="1"/>
      <c r="CBJ83" s="1"/>
      <c r="CBK83" s="1" t="s">
        <v>11</v>
      </c>
      <c r="CBL83" s="1" t="s">
        <v>202</v>
      </c>
      <c r="CBM83" s="1">
        <v>515</v>
      </c>
      <c r="CBN83" s="1">
        <v>2</v>
      </c>
      <c r="CBO83" s="1">
        <v>1.4E-2</v>
      </c>
      <c r="CBP83" s="1">
        <f t="shared" si="4810"/>
        <v>-9.9999999999999915E-4</v>
      </c>
      <c r="CBQ83" s="1">
        <f t="shared" si="4811"/>
        <v>-5.617977528089884E-2</v>
      </c>
      <c r="CBR83" s="1">
        <f t="shared" si="4812"/>
        <v>-8.4269662921348257E-5</v>
      </c>
      <c r="CBS83" s="1"/>
      <c r="CBT83" s="1"/>
      <c r="CBU83" s="1"/>
      <c r="CBV83" s="1" t="s">
        <v>11</v>
      </c>
      <c r="CBW83" s="1" t="s">
        <v>203</v>
      </c>
      <c r="CBX83" s="1">
        <v>522</v>
      </c>
      <c r="CBY83" s="1">
        <v>2</v>
      </c>
      <c r="CBZ83" s="1">
        <v>1.4999999999999999E-2</v>
      </c>
      <c r="CCA83" s="1">
        <f t="shared" si="4813"/>
        <v>9.9999999999999915E-4</v>
      </c>
      <c r="CCB83" s="1">
        <f t="shared" si="4814"/>
        <v>2.9962546816479366E-2</v>
      </c>
      <c r="CCC83" s="1">
        <f t="shared" si="4815"/>
        <v>4.494382022471905E-5</v>
      </c>
      <c r="CCD83" s="1"/>
      <c r="CCE83" s="1"/>
      <c r="CCF83" s="1"/>
      <c r="CCG83" s="1" t="s">
        <v>11</v>
      </c>
      <c r="CCH83" s="1" t="s">
        <v>204</v>
      </c>
      <c r="CCI83" s="1">
        <v>523</v>
      </c>
      <c r="CCJ83" s="1">
        <v>2</v>
      </c>
      <c r="CCK83" s="1">
        <v>0.02</v>
      </c>
      <c r="CCL83" s="1">
        <f t="shared" si="4816"/>
        <v>1.0000000000000009E-3</v>
      </c>
      <c r="CCM83" s="1">
        <f t="shared" si="4162"/>
        <v>0.11406844106463881</v>
      </c>
      <c r="CCN83" s="1">
        <f t="shared" si="4817"/>
        <v>1.7110266159695822E-4</v>
      </c>
      <c r="CCO83" s="1"/>
      <c r="CCP83" s="1"/>
      <c r="CCQ83" s="1"/>
      <c r="CCR83" s="1" t="s">
        <v>11</v>
      </c>
      <c r="CCS83" s="1" t="s">
        <v>205</v>
      </c>
      <c r="CCT83" s="1">
        <v>536</v>
      </c>
      <c r="CCU83" s="1">
        <v>2</v>
      </c>
      <c r="CCV83" s="1">
        <v>0.02</v>
      </c>
      <c r="CCW83" s="1">
        <f t="shared" si="4818"/>
        <v>0</v>
      </c>
      <c r="CCX83" s="1">
        <f t="shared" si="4819"/>
        <v>-4.2471042471042476E-2</v>
      </c>
      <c r="CCY83" s="1">
        <f t="shared" si="4820"/>
        <v>-6.3706563706563717E-5</v>
      </c>
      <c r="CCZ83" s="1"/>
      <c r="CDA83" s="1"/>
      <c r="CDB83" s="1"/>
      <c r="CDC83" s="1" t="s">
        <v>11</v>
      </c>
      <c r="CDD83" s="1" t="s">
        <v>206</v>
      </c>
      <c r="CDE83" s="1">
        <v>542</v>
      </c>
      <c r="CDF83" s="1">
        <v>2</v>
      </c>
      <c r="CDG83" s="1">
        <v>1.4999999999999999E-2</v>
      </c>
      <c r="CDH83" s="1">
        <f t="shared" si="4821"/>
        <v>0</v>
      </c>
      <c r="CDI83" s="1">
        <f t="shared" si="4822"/>
        <v>-0.36742424242424243</v>
      </c>
      <c r="CDJ83" s="1">
        <f t="shared" si="4823"/>
        <v>-5.5113636363636367E-4</v>
      </c>
      <c r="CDK83" s="1"/>
      <c r="CDL83" s="1"/>
      <c r="CDM83" s="1"/>
      <c r="CDN83" s="1" t="s">
        <v>11</v>
      </c>
      <c r="CDO83" s="1" t="s">
        <v>207</v>
      </c>
      <c r="CDP83" s="1">
        <v>549</v>
      </c>
      <c r="CDQ83" s="1">
        <v>2</v>
      </c>
      <c r="CDR83" s="1">
        <v>1.7999999999999999E-2</v>
      </c>
      <c r="CDS83" s="1">
        <f t="shared" si="4824"/>
        <v>2.9999999999999992E-3</v>
      </c>
      <c r="CDT83" s="1">
        <f t="shared" si="4825"/>
        <v>-0.33460076045627379</v>
      </c>
      <c r="CDU83" s="1">
        <f t="shared" si="4826"/>
        <v>-5.0190114068441075E-4</v>
      </c>
      <c r="CDV83" s="1"/>
      <c r="CDW83" s="1"/>
      <c r="CDX83" s="1"/>
      <c r="CDY83" s="1" t="s">
        <v>11</v>
      </c>
      <c r="CDZ83" s="1" t="s">
        <v>208</v>
      </c>
      <c r="CEA83" s="1">
        <v>550</v>
      </c>
      <c r="CEB83" s="1">
        <v>2</v>
      </c>
      <c r="CEC83" s="1">
        <v>0.02</v>
      </c>
      <c r="CED83" s="1">
        <f>CEC83-0.017</f>
        <v>2.9999999999999992E-3</v>
      </c>
      <c r="CEE83" s="1">
        <f t="shared" si="4827"/>
        <v>6.399999999999996E-2</v>
      </c>
      <c r="CEF83" s="1">
        <f t="shared" si="4828"/>
        <v>9.5999999999999948E-5</v>
      </c>
      <c r="CEG83" s="1"/>
      <c r="CEH83" s="1"/>
      <c r="CEI83" s="1"/>
      <c r="CEJ83" s="1" t="s">
        <v>11</v>
      </c>
      <c r="CEK83" s="1" t="s">
        <v>209</v>
      </c>
      <c r="CEL83" s="1">
        <v>556</v>
      </c>
      <c r="CEM83" s="1">
        <v>2</v>
      </c>
      <c r="CEN83" s="1">
        <v>2.1000000000000001E-2</v>
      </c>
      <c r="CEO83" s="1">
        <f t="shared" si="4829"/>
        <v>6.0000000000000019E-3</v>
      </c>
      <c r="CEP83" s="1">
        <f t="shared" si="4830"/>
        <v>0.32015810276679846</v>
      </c>
      <c r="CEQ83" s="1">
        <f t="shared" si="4831"/>
        <v>4.8023715415019771E-4</v>
      </c>
      <c r="CER83" s="1"/>
      <c r="CES83" s="1"/>
      <c r="CET83" s="1"/>
      <c r="CEU83" s="1" t="s">
        <v>11</v>
      </c>
      <c r="CEV83" s="1" t="s">
        <v>210</v>
      </c>
      <c r="CEW83" s="1">
        <v>563</v>
      </c>
      <c r="CEX83" s="1">
        <v>2</v>
      </c>
      <c r="CEY83" s="1">
        <v>0.02</v>
      </c>
      <c r="CEZ83" s="1">
        <f t="shared" si="4832"/>
        <v>6.0000000000000001E-3</v>
      </c>
      <c r="CFA83" s="1">
        <f t="shared" si="4833"/>
        <v>0.24208416833667334</v>
      </c>
      <c r="CFB83" s="1">
        <f t="shared" si="4834"/>
        <v>3.6312625250501003E-4</v>
      </c>
      <c r="CFC83" s="1"/>
      <c r="CFD83" s="1"/>
      <c r="CFE83" s="1"/>
      <c r="CFF83" s="1" t="s">
        <v>11</v>
      </c>
      <c r="CFG83" s="1" t="s">
        <v>211</v>
      </c>
      <c r="CFH83" s="1">
        <v>564</v>
      </c>
      <c r="CFI83" s="1">
        <v>2</v>
      </c>
      <c r="CFJ83" s="1">
        <v>3.3000000000000002E-2</v>
      </c>
      <c r="CFK83" s="1">
        <f t="shared" si="4835"/>
        <v>1.0000000000000009E-3</v>
      </c>
      <c r="CFL83" s="1">
        <f t="shared" si="4836"/>
        <v>-0.20522388059701488</v>
      </c>
      <c r="CFM83" s="1">
        <f t="shared" si="4837"/>
        <v>-3.078358208955223E-4</v>
      </c>
      <c r="CFN83" s="1"/>
      <c r="CFO83" s="1"/>
      <c r="CFP83" s="1"/>
      <c r="CFQ83" s="1" t="s">
        <v>11</v>
      </c>
      <c r="CFR83" s="1" t="s">
        <v>212</v>
      </c>
      <c r="CFS83" s="1">
        <v>571</v>
      </c>
      <c r="CFT83" s="1">
        <v>2</v>
      </c>
      <c r="CFU83" s="1">
        <v>3.2000000000000001E-2</v>
      </c>
      <c r="CFV83" s="1">
        <f t="shared" si="4838"/>
        <v>1.0000000000000009E-3</v>
      </c>
      <c r="CFW83" s="1">
        <f t="shared" si="4839"/>
        <v>-0.32330827067669166</v>
      </c>
      <c r="CFX83" s="1">
        <f t="shared" si="4840"/>
        <v>-4.8496240601503748E-4</v>
      </c>
      <c r="CFY83" s="1"/>
      <c r="CFZ83" s="1"/>
      <c r="CGA83" s="1"/>
      <c r="CGB83" s="1" t="s">
        <v>11</v>
      </c>
      <c r="CGC83" s="1" t="s">
        <v>213</v>
      </c>
      <c r="CGD83" s="1">
        <v>577</v>
      </c>
      <c r="CGE83" s="1">
        <v>2</v>
      </c>
      <c r="CGF83" s="1">
        <v>3.2000000000000001E-2</v>
      </c>
      <c r="CGG83" s="1">
        <f t="shared" si="4841"/>
        <v>1.0000000000000009E-3</v>
      </c>
      <c r="CGH83" s="1">
        <f t="shared" si="4842"/>
        <v>-0.51127819548872178</v>
      </c>
      <c r="CGI83" s="1">
        <f t="shared" si="4843"/>
        <v>-7.6691729323308266E-4</v>
      </c>
      <c r="CGJ83" s="1"/>
      <c r="CGK83" s="1"/>
      <c r="CGL83" s="1"/>
      <c r="CGM83" s="1" t="s">
        <v>11</v>
      </c>
      <c r="CGN83" s="1" t="s">
        <v>214</v>
      </c>
      <c r="CGO83" s="1">
        <v>578</v>
      </c>
      <c r="CGP83" s="1">
        <v>2</v>
      </c>
      <c r="CGQ83" s="1">
        <v>1.2E-2</v>
      </c>
      <c r="CGR83" s="1">
        <f t="shared" si="4844"/>
        <v>-5.000000000000001E-3</v>
      </c>
      <c r="CGS83" s="1">
        <f t="shared" si="4845"/>
        <v>-1.0501930501930503</v>
      </c>
      <c r="CGT83" s="1">
        <f t="shared" si="4846"/>
        <v>-1.5752895752895754E-3</v>
      </c>
      <c r="CGU83" s="1"/>
      <c r="CGV83" s="1"/>
      <c r="CGW83" s="1"/>
      <c r="CGX83" s="1" t="s">
        <v>11</v>
      </c>
      <c r="CGY83" s="1" t="s">
        <v>215</v>
      </c>
      <c r="CGZ83" s="1">
        <v>592</v>
      </c>
      <c r="CHA83" s="1">
        <v>2</v>
      </c>
      <c r="CHB83" s="1">
        <v>2.3E-2</v>
      </c>
      <c r="CHC83" s="1">
        <f t="shared" si="4847"/>
        <v>-2.9999999999999992E-3</v>
      </c>
      <c r="CHD83" s="1">
        <f t="shared" si="4848"/>
        <v>-1.1839080459770115</v>
      </c>
      <c r="CHE83" s="1">
        <f t="shared" si="4849"/>
        <v>-1.7758620689655173E-3</v>
      </c>
      <c r="CHF83" s="1"/>
      <c r="CHG83" s="1"/>
      <c r="CHH83" s="1"/>
      <c r="CHI83" s="1" t="s">
        <v>11</v>
      </c>
      <c r="CHJ83" s="1" t="s">
        <v>216</v>
      </c>
      <c r="CHK83" s="1">
        <v>593</v>
      </c>
      <c r="CHL83" s="1">
        <v>2</v>
      </c>
      <c r="CHM83" s="1">
        <v>1.7999999999999999E-2</v>
      </c>
      <c r="CHN83" s="1">
        <f t="shared" si="4850"/>
        <v>-5.000000000000001E-3</v>
      </c>
      <c r="CHO83" s="1">
        <f t="shared" si="4210"/>
        <v>-0.50588235294117656</v>
      </c>
      <c r="CHP83" s="1">
        <f t="shared" si="4851"/>
        <v>-7.5882352941176491E-4</v>
      </c>
      <c r="CHQ83" s="1"/>
      <c r="CHR83" s="1"/>
      <c r="CHS83" s="1"/>
      <c r="CHT83" s="1" t="s">
        <v>11</v>
      </c>
      <c r="CHU83" s="1" t="s">
        <v>217</v>
      </c>
      <c r="CHV83" s="1">
        <v>607</v>
      </c>
      <c r="CHW83" s="1">
        <v>2</v>
      </c>
      <c r="CHX83" s="1">
        <v>1.7999999999999999E-2</v>
      </c>
      <c r="CHY83" s="1">
        <f t="shared" si="4852"/>
        <v>-3.0000000000000027E-3</v>
      </c>
      <c r="CHZ83" s="1">
        <f t="shared" si="4853"/>
        <v>-0.30232558139534893</v>
      </c>
      <c r="CIA83" s="1">
        <f t="shared" si="4854"/>
        <v>-4.5348837209302343E-4</v>
      </c>
      <c r="CIB83" s="1"/>
      <c r="CIC83" s="1"/>
      <c r="CID83" s="1"/>
      <c r="CIE83" s="1" t="s">
        <v>11</v>
      </c>
      <c r="CIF83" s="1" t="s">
        <v>218</v>
      </c>
      <c r="CIG83" s="1">
        <v>608</v>
      </c>
      <c r="CIH83" s="1">
        <v>2</v>
      </c>
      <c r="CII83" s="1">
        <v>1.7999999999999999E-2</v>
      </c>
      <c r="CIJ83" s="1">
        <f t="shared" si="4855"/>
        <v>-9.0000000000000011E-3</v>
      </c>
      <c r="CIK83" s="1">
        <f t="shared" si="4218"/>
        <v>-1.1294117647058826</v>
      </c>
      <c r="CIL83" s="1">
        <f t="shared" si="4856"/>
        <v>-1.6941176470588238E-3</v>
      </c>
      <c r="CIM83" s="1"/>
      <c r="CIN83" s="1"/>
      <c r="CIO83" s="1"/>
      <c r="CIP83" s="1" t="s">
        <v>11</v>
      </c>
      <c r="CIQ83" s="1" t="s">
        <v>219</v>
      </c>
      <c r="CIR83" s="1">
        <v>621</v>
      </c>
      <c r="CIS83" s="1">
        <v>2</v>
      </c>
      <c r="CIT83" s="1">
        <v>1.9E-2</v>
      </c>
      <c r="CIU83" s="1">
        <f t="shared" si="4857"/>
        <v>-1.0999999999999999E-2</v>
      </c>
      <c r="CIV83" s="1">
        <f t="shared" si="4858"/>
        <v>-2.2103174603174605</v>
      </c>
      <c r="CIW83" s="1">
        <f t="shared" si="4859"/>
        <v>-3.3154761904761907E-3</v>
      </c>
      <c r="CIX83" s="1"/>
      <c r="CIY83" s="1"/>
      <c r="CIZ83" s="1"/>
      <c r="CJA83" s="1" t="s">
        <v>11</v>
      </c>
      <c r="CJB83" s="1" t="s">
        <v>220</v>
      </c>
      <c r="CJC83" s="1">
        <v>622</v>
      </c>
      <c r="CJD83" s="1">
        <v>2</v>
      </c>
      <c r="CJE83" s="1">
        <v>0</v>
      </c>
      <c r="CJF83" s="1">
        <f t="shared" si="4860"/>
        <v>-8.9999999999999993E-3</v>
      </c>
      <c r="CJG83" s="1">
        <f t="shared" si="4861"/>
        <v>-0.75265017667844525</v>
      </c>
      <c r="CJH83" s="1">
        <f t="shared" si="4862"/>
        <v>-1.1289752650176679E-3</v>
      </c>
      <c r="CJI83" s="1"/>
      <c r="CJJ83" s="1"/>
      <c r="CJK83" s="1"/>
      <c r="CJL83" s="1" t="s">
        <v>11</v>
      </c>
      <c r="CJM83" s="1" t="s">
        <v>221</v>
      </c>
      <c r="CJN83" s="1">
        <v>635</v>
      </c>
      <c r="CJO83" s="1">
        <v>2</v>
      </c>
      <c r="CJP83" s="1">
        <v>4.0000000000000001E-3</v>
      </c>
      <c r="CJQ83" s="1">
        <f t="shared" si="4863"/>
        <v>-8.0000000000000002E-3</v>
      </c>
      <c r="CJR83" s="1">
        <f t="shared" si="4864"/>
        <v>-1.0283687943262412</v>
      </c>
      <c r="CJS83" s="1">
        <f t="shared" si="4865"/>
        <v>-1.5425531914893618E-3</v>
      </c>
      <c r="CJT83" s="1"/>
      <c r="CJU83" s="1"/>
      <c r="CJV83" s="1"/>
      <c r="CJW83" s="1" t="s">
        <v>11</v>
      </c>
      <c r="CJX83" s="1" t="s">
        <v>222</v>
      </c>
      <c r="CJY83" s="1">
        <v>636</v>
      </c>
      <c r="CJZ83" s="1">
        <v>2</v>
      </c>
      <c r="CKA83" s="1">
        <v>1.2E-2</v>
      </c>
      <c r="CKB83" s="1">
        <f t="shared" si="4866"/>
        <v>-8.0000000000000002E-3</v>
      </c>
      <c r="CKC83" s="1">
        <f t="shared" si="4867"/>
        <v>-1.1802120141342756</v>
      </c>
      <c r="CKD83" s="1">
        <f t="shared" si="4868"/>
        <v>-1.7703180212014133E-3</v>
      </c>
      <c r="CKE83" s="1"/>
      <c r="CKF83" s="1"/>
      <c r="CKG83" s="1"/>
      <c r="CKH83" s="1" t="s">
        <v>11</v>
      </c>
      <c r="CKI83" s="1" t="s">
        <v>223</v>
      </c>
      <c r="CKJ83" s="1">
        <v>649</v>
      </c>
      <c r="CKK83" s="1">
        <v>2</v>
      </c>
      <c r="CKL83" s="1">
        <v>1.4999999999999999E-2</v>
      </c>
      <c r="CKM83" s="1">
        <f t="shared" si="4869"/>
        <v>-9.0000000000000011E-3</v>
      </c>
      <c r="CKN83" s="1">
        <f t="shared" si="4870"/>
        <v>-1.2968197879858656</v>
      </c>
      <c r="CKO83" s="1">
        <f t="shared" si="4871"/>
        <v>-1.9452296819787984E-3</v>
      </c>
      <c r="CKP83" s="1"/>
      <c r="CKQ83" s="1"/>
      <c r="CKR83" s="1"/>
      <c r="CKS83" s="1" t="s">
        <v>11</v>
      </c>
      <c r="CKT83" s="1" t="s">
        <v>224</v>
      </c>
      <c r="CKU83" s="1">
        <v>650</v>
      </c>
      <c r="CKV83" s="1">
        <v>2</v>
      </c>
      <c r="CKW83" s="1">
        <v>0.01</v>
      </c>
      <c r="CKX83" s="1">
        <f t="shared" si="4872"/>
        <v>-7.000000000000001E-3</v>
      </c>
      <c r="CKY83" s="1">
        <f t="shared" si="4873"/>
        <v>-0.84912280701754383</v>
      </c>
      <c r="CKZ83" s="1">
        <f t="shared" si="4874"/>
        <v>-1.2736842105263158E-3</v>
      </c>
      <c r="CLA83" s="1"/>
      <c r="CLB83" s="1"/>
      <c r="CLC83" s="1"/>
      <c r="CLD83" s="1" t="s">
        <v>11</v>
      </c>
      <c r="CLE83" s="1" t="s">
        <v>225</v>
      </c>
      <c r="CLF83" s="1">
        <v>663</v>
      </c>
      <c r="CLG83" s="1">
        <v>2</v>
      </c>
      <c r="CLH83" s="1">
        <v>1.4E-2</v>
      </c>
      <c r="CLI83" s="1">
        <f t="shared" si="4875"/>
        <v>-7.9999999999999984E-3</v>
      </c>
      <c r="CLJ83" s="1">
        <f t="shared" si="4876"/>
        <v>-0.86505190311418689</v>
      </c>
      <c r="CLK83" s="1">
        <f t="shared" si="4877"/>
        <v>-1.2975778546712804E-3</v>
      </c>
      <c r="CLL83" s="1"/>
      <c r="CLM83" s="1"/>
      <c r="CLN83" s="1"/>
      <c r="CLO83" s="1"/>
      <c r="CLP83" s="1"/>
      <c r="CLQ83" s="1"/>
      <c r="CLR83" s="1"/>
      <c r="CLS83" s="1"/>
      <c r="CLT83" s="1"/>
      <c r="CLU83" s="1"/>
      <c r="CLV83" s="1"/>
      <c r="CLW83" s="1"/>
      <c r="CLX83" s="1"/>
      <c r="CLY83" s="1"/>
      <c r="CLZ83" s="1"/>
      <c r="CMA83" s="1"/>
      <c r="CMB83" s="1"/>
      <c r="CMC83" s="1"/>
      <c r="CMD83" s="1"/>
      <c r="CME83" s="1"/>
      <c r="CMF83" s="1"/>
      <c r="CMG83" s="1"/>
      <c r="CMH83" s="1"/>
      <c r="CMI83" s="1"/>
      <c r="CMJ83" s="1"/>
      <c r="CMK83" s="1"/>
      <c r="CML83" s="1"/>
      <c r="CMM83" s="1"/>
      <c r="CMN83" s="1"/>
      <c r="CMO83" s="1"/>
      <c r="CMP83" s="1"/>
      <c r="CMQ83" s="1"/>
      <c r="CMR83" s="1"/>
      <c r="CMS83" s="1"/>
      <c r="CMT83" s="1"/>
      <c r="CMU83" s="1"/>
      <c r="CMV83" s="1"/>
      <c r="CMW83" s="1"/>
      <c r="CMX83" s="1"/>
      <c r="CMY83" s="1"/>
      <c r="CMZ83" s="1"/>
    </row>
    <row r="84" spans="1:2392" x14ac:dyDescent="0.3">
      <c r="A84" s="1" t="s">
        <v>11</v>
      </c>
      <c r="B84" s="1" t="s">
        <v>12</v>
      </c>
      <c r="C84" s="1">
        <v>1</v>
      </c>
      <c r="D84" s="1">
        <v>3</v>
      </c>
      <c r="E84" s="1">
        <v>-2E-3</v>
      </c>
      <c r="F84" s="1">
        <f t="shared" si="4255"/>
        <v>0</v>
      </c>
      <c r="G84" s="1">
        <f t="shared" si="4256"/>
        <v>0.36949152542372882</v>
      </c>
      <c r="H84" s="1">
        <f t="shared" si="4878"/>
        <v>5.5423728813559325E-4</v>
      </c>
      <c r="I84" s="1"/>
      <c r="J84" s="1"/>
      <c r="K84" s="1"/>
      <c r="L84" s="1" t="s">
        <v>11</v>
      </c>
      <c r="M84" s="1" t="s">
        <v>13</v>
      </c>
      <c r="N84" s="1">
        <v>2</v>
      </c>
      <c r="O84" s="1">
        <v>3</v>
      </c>
      <c r="P84" s="1">
        <v>-1E-3</v>
      </c>
      <c r="Q84" s="1">
        <f t="shared" si="4257"/>
        <v>1E-3</v>
      </c>
      <c r="R84" s="1">
        <f t="shared" si="4258"/>
        <v>0.42372881355932207</v>
      </c>
      <c r="S84" s="1">
        <f t="shared" si="4259"/>
        <v>6.3559322033898311E-4</v>
      </c>
      <c r="T84" s="1"/>
      <c r="U84" s="1"/>
      <c r="V84" s="1"/>
      <c r="W84" s="1" t="s">
        <v>11</v>
      </c>
      <c r="X84" s="1" t="s">
        <v>14</v>
      </c>
      <c r="Y84" s="1">
        <v>3</v>
      </c>
      <c r="Z84" s="1">
        <v>3</v>
      </c>
      <c r="AA84" s="1">
        <v>1E-3</v>
      </c>
      <c r="AB84" s="1">
        <f t="shared" si="4879"/>
        <v>0</v>
      </c>
      <c r="AC84" s="1">
        <f t="shared" si="4260"/>
        <v>0.38305084745762713</v>
      </c>
      <c r="AD84" s="1">
        <f t="shared" si="4261"/>
        <v>5.7457627118644074E-4</v>
      </c>
      <c r="AE84" s="1"/>
      <c r="AF84" s="1"/>
      <c r="AG84" s="1"/>
      <c r="AH84" s="1" t="s">
        <v>11</v>
      </c>
      <c r="AI84" s="1" t="s">
        <v>15</v>
      </c>
      <c r="AJ84" s="1">
        <v>4</v>
      </c>
      <c r="AK84" s="1">
        <v>3</v>
      </c>
      <c r="AL84" s="1">
        <v>8.0000000000000002E-3</v>
      </c>
      <c r="AM84" s="1">
        <f t="shared" si="4262"/>
        <v>0</v>
      </c>
      <c r="AN84" s="1">
        <f t="shared" si="4263"/>
        <v>0.31972789115646261</v>
      </c>
      <c r="AO84" s="1">
        <f t="shared" si="4264"/>
        <v>4.7959183673469393E-4</v>
      </c>
      <c r="AP84" s="1"/>
      <c r="AQ84" s="1"/>
      <c r="AR84" s="1"/>
      <c r="AS84" s="1" t="s">
        <v>11</v>
      </c>
      <c r="AT84" s="1" t="s">
        <v>16</v>
      </c>
      <c r="AU84" s="1">
        <v>8</v>
      </c>
      <c r="AV84" s="1">
        <v>3</v>
      </c>
      <c r="AW84" s="1">
        <v>4.0000000000000001E-3</v>
      </c>
      <c r="AX84" s="1">
        <f t="shared" si="4265"/>
        <v>-4.0000000000000001E-3</v>
      </c>
      <c r="AY84" s="1">
        <f t="shared" si="4266"/>
        <v>0.19453924914675769</v>
      </c>
      <c r="AZ84" s="1">
        <f t="shared" si="4267"/>
        <v>2.9180887372013656E-4</v>
      </c>
      <c r="BA84" s="1"/>
      <c r="BB84" s="1"/>
      <c r="BC84" s="1"/>
      <c r="BD84" s="1" t="s">
        <v>11</v>
      </c>
      <c r="BE84" s="1" t="s">
        <v>17</v>
      </c>
      <c r="BF84" s="1">
        <v>9</v>
      </c>
      <c r="BG84" s="1">
        <v>3</v>
      </c>
      <c r="BH84" s="1">
        <v>1.2E-2</v>
      </c>
      <c r="BI84" s="1">
        <f t="shared" si="4268"/>
        <v>7.0000000000000001E-3</v>
      </c>
      <c r="BJ84" s="1">
        <f t="shared" si="4269"/>
        <v>0.55631399317406138</v>
      </c>
      <c r="BK84" s="1">
        <f t="shared" si="4270"/>
        <v>8.3447098976109212E-4</v>
      </c>
      <c r="BL84" s="1"/>
      <c r="BM84" s="1"/>
      <c r="BN84" s="1"/>
      <c r="BO84" s="1" t="s">
        <v>11</v>
      </c>
      <c r="BP84" s="1" t="s">
        <v>18</v>
      </c>
      <c r="BQ84" s="1">
        <v>10</v>
      </c>
      <c r="BR84" s="1">
        <v>3</v>
      </c>
      <c r="BS84" s="1">
        <v>2.7E-2</v>
      </c>
      <c r="BT84" s="1">
        <f t="shared" si="4271"/>
        <v>1.8000000000000002E-2</v>
      </c>
      <c r="BU84" s="1">
        <f t="shared" si="4272"/>
        <v>0.87030716723549495</v>
      </c>
      <c r="BV84" s="1">
        <f t="shared" si="4273"/>
        <v>1.3054607508532425E-3</v>
      </c>
      <c r="BW84" s="1"/>
      <c r="BX84" s="1"/>
      <c r="BY84" s="1"/>
      <c r="BZ84" s="1" t="s">
        <v>11</v>
      </c>
      <c r="CA84" s="1" t="s">
        <v>19</v>
      </c>
      <c r="CB84" s="1">
        <v>11</v>
      </c>
      <c r="CC84" s="1">
        <v>3</v>
      </c>
      <c r="CD84" s="1">
        <v>1.7000000000000001E-2</v>
      </c>
      <c r="CE84" s="1">
        <f t="shared" si="4274"/>
        <v>1.2E-2</v>
      </c>
      <c r="CF84" s="1">
        <f t="shared" si="4275"/>
        <v>0.66666666666666663</v>
      </c>
      <c r="CG84" s="1">
        <f t="shared" si="4276"/>
        <v>1E-3</v>
      </c>
      <c r="CH84" s="1"/>
      <c r="CI84" s="1"/>
      <c r="CJ84" s="1"/>
      <c r="CK84" s="1" t="s">
        <v>11</v>
      </c>
      <c r="CL84" s="1" t="s">
        <v>20</v>
      </c>
      <c r="CM84" s="1">
        <v>14</v>
      </c>
      <c r="CN84" s="1">
        <v>3</v>
      </c>
      <c r="CO84" s="1">
        <v>4.7E-2</v>
      </c>
      <c r="CP84" s="1">
        <f t="shared" si="4277"/>
        <v>3.4000000000000002E-2</v>
      </c>
      <c r="CQ84" s="1">
        <f t="shared" si="4278"/>
        <v>1.3436426116838489</v>
      </c>
      <c r="CR84" s="1">
        <f t="shared" si="4279"/>
        <v>2.0154639175257736E-3</v>
      </c>
      <c r="CS84" s="1"/>
      <c r="CT84" s="1"/>
      <c r="CU84" s="1"/>
      <c r="CV84" s="1" t="s">
        <v>11</v>
      </c>
      <c r="CW84" s="1" t="s">
        <v>21</v>
      </c>
      <c r="CX84" s="1">
        <v>15</v>
      </c>
      <c r="CY84" s="1">
        <v>3</v>
      </c>
      <c r="CZ84" s="1">
        <v>1.7000000000000001E-2</v>
      </c>
      <c r="DA84" s="1">
        <f t="shared" si="4280"/>
        <v>-2.9999999999999992E-3</v>
      </c>
      <c r="DB84" s="1">
        <f t="shared" si="4281"/>
        <v>0.10344827586206899</v>
      </c>
      <c r="DC84" s="1">
        <f t="shared" si="4282"/>
        <v>1.5517241379310349E-4</v>
      </c>
      <c r="DD84" s="1"/>
      <c r="DE84" s="1"/>
      <c r="DF84" s="1"/>
      <c r="DG84" s="1" t="s">
        <v>11</v>
      </c>
      <c r="DH84" s="1" t="s">
        <v>22</v>
      </c>
      <c r="DI84" s="1">
        <v>16</v>
      </c>
      <c r="DJ84" s="1">
        <v>3</v>
      </c>
      <c r="DK84" s="1">
        <v>2.1999999999999999E-2</v>
      </c>
      <c r="DL84" s="1">
        <f t="shared" si="4283"/>
        <v>-5.000000000000001E-3</v>
      </c>
      <c r="DM84" s="1">
        <f t="shared" si="4284"/>
        <v>-6.1433447098976135E-2</v>
      </c>
      <c r="DN84" s="1">
        <f t="shared" si="4285"/>
        <v>-9.2150170648464208E-5</v>
      </c>
      <c r="DO84" s="1"/>
      <c r="DP84" s="1"/>
      <c r="DQ84" s="1"/>
      <c r="DR84" s="1" t="s">
        <v>11</v>
      </c>
      <c r="DS84" s="1" t="s">
        <v>23</v>
      </c>
      <c r="DT84" s="1">
        <v>17</v>
      </c>
      <c r="DU84" s="1">
        <v>3</v>
      </c>
      <c r="DV84" s="1">
        <v>2.4E-2</v>
      </c>
      <c r="DW84" s="1">
        <f t="shared" si="4286"/>
        <v>-2.9999999999999992E-3</v>
      </c>
      <c r="DX84" s="1">
        <f t="shared" si="4287"/>
        <v>-6.8493150684931475E-2</v>
      </c>
      <c r="DY84" s="1">
        <f t="shared" si="4288"/>
        <v>-1.0273972602739721E-4</v>
      </c>
      <c r="DZ84" s="1"/>
      <c r="EA84" s="1"/>
      <c r="EB84" s="1"/>
      <c r="EC84" s="1" t="s">
        <v>11</v>
      </c>
      <c r="ED84" s="1" t="s">
        <v>24</v>
      </c>
      <c r="EE84" s="1">
        <v>18</v>
      </c>
      <c r="EF84" s="1">
        <v>3</v>
      </c>
      <c r="EG84" s="1">
        <v>2.3E-2</v>
      </c>
      <c r="EH84" s="1">
        <f t="shared" si="4289"/>
        <v>-2.9999999999999992E-3</v>
      </c>
      <c r="EI84" s="1">
        <f t="shared" si="4290"/>
        <v>7.4829931972789143E-2</v>
      </c>
      <c r="EJ84" s="1">
        <f t="shared" si="4291"/>
        <v>1.1224489795918371E-4</v>
      </c>
      <c r="EK84" s="1"/>
      <c r="EL84" s="1"/>
      <c r="EM84" s="1"/>
      <c r="EN84" s="1" t="s">
        <v>11</v>
      </c>
      <c r="EO84" s="1" t="s">
        <v>25</v>
      </c>
      <c r="EP84" s="1">
        <v>21</v>
      </c>
      <c r="EQ84" s="1">
        <v>3</v>
      </c>
      <c r="ER84" s="1">
        <v>4.1000000000000002E-2</v>
      </c>
      <c r="ES84" s="1">
        <f t="shared" si="4292"/>
        <v>1.0000000000000002E-2</v>
      </c>
      <c r="ET84" s="1">
        <f t="shared" si="4293"/>
        <v>0.43150684931506855</v>
      </c>
      <c r="EU84" s="1">
        <f t="shared" si="4294"/>
        <v>6.4726027397260283E-4</v>
      </c>
      <c r="EV84" s="1"/>
      <c r="EW84" s="1"/>
      <c r="EX84" s="1"/>
      <c r="EY84" s="1" t="s">
        <v>11</v>
      </c>
      <c r="EZ84" s="1" t="s">
        <v>26</v>
      </c>
      <c r="FA84" s="1">
        <v>22</v>
      </c>
      <c r="FB84" s="1">
        <v>3</v>
      </c>
      <c r="FC84" s="1">
        <v>2.8000000000000001E-2</v>
      </c>
      <c r="FD84" s="1">
        <f t="shared" si="4295"/>
        <v>-2.9999999999999992E-3</v>
      </c>
      <c r="FE84" s="1">
        <f t="shared" si="4296"/>
        <v>-7.508532423208189E-2</v>
      </c>
      <c r="FF84" s="1">
        <f t="shared" si="4297"/>
        <v>-1.1262798634812284E-4</v>
      </c>
      <c r="FG84" s="1"/>
      <c r="FH84" s="1"/>
      <c r="FI84" s="1"/>
      <c r="FJ84" s="1" t="s">
        <v>11</v>
      </c>
      <c r="FK84" s="1" t="s">
        <v>27</v>
      </c>
      <c r="FL84" s="1">
        <v>23</v>
      </c>
      <c r="FM84" s="1">
        <v>3</v>
      </c>
      <c r="FN84" s="1">
        <v>2.7E-2</v>
      </c>
      <c r="FO84" s="1">
        <f t="shared" si="4298"/>
        <v>-2.9999999999999992E-3</v>
      </c>
      <c r="FP84" s="1">
        <f t="shared" si="4299"/>
        <v>0.30272108843537421</v>
      </c>
      <c r="FQ84" s="1">
        <f t="shared" si="4300"/>
        <v>4.5408163265306135E-4</v>
      </c>
      <c r="FR84" s="1"/>
      <c r="FS84" s="1"/>
      <c r="FT84" s="1"/>
      <c r="FU84" s="1" t="s">
        <v>11</v>
      </c>
      <c r="FV84" s="1" t="s">
        <v>28</v>
      </c>
      <c r="FW84" s="1">
        <v>24</v>
      </c>
      <c r="FX84" s="1">
        <v>3</v>
      </c>
      <c r="FY84" s="1">
        <v>2.8000000000000001E-2</v>
      </c>
      <c r="FZ84" s="1">
        <f t="shared" si="4301"/>
        <v>-2.9999999999999992E-3</v>
      </c>
      <c r="GA84" s="1">
        <f t="shared" si="4302"/>
        <v>-0.14041095890410957</v>
      </c>
      <c r="GB84" s="1">
        <f t="shared" si="4303"/>
        <v>-2.1061643835616436E-4</v>
      </c>
      <c r="GC84" s="1"/>
      <c r="GD84" s="1"/>
      <c r="GE84" s="1"/>
      <c r="GF84" s="1" t="s">
        <v>11</v>
      </c>
      <c r="GG84" s="1" t="s">
        <v>29</v>
      </c>
      <c r="GH84" s="1">
        <v>25</v>
      </c>
      <c r="GI84" s="1">
        <v>3</v>
      </c>
      <c r="GJ84" s="1">
        <v>3.5999999999999997E-2</v>
      </c>
      <c r="GK84" s="1">
        <f t="shared" si="4304"/>
        <v>4.9999999999999975E-3</v>
      </c>
      <c r="GL84" s="1">
        <f t="shared" si="4305"/>
        <v>0.30716723549488045</v>
      </c>
      <c r="GM84" s="1">
        <f t="shared" si="4306"/>
        <v>4.6075085324232072E-4</v>
      </c>
      <c r="GN84" s="1"/>
      <c r="GO84" s="1"/>
      <c r="GP84" s="1"/>
      <c r="GQ84" s="1" t="s">
        <v>11</v>
      </c>
      <c r="GR84" s="1" t="s">
        <v>30</v>
      </c>
      <c r="GS84" s="1">
        <v>28</v>
      </c>
      <c r="GT84" s="1">
        <v>3</v>
      </c>
      <c r="GU84" s="1">
        <v>2.4E-2</v>
      </c>
      <c r="GV84" s="1">
        <f t="shared" si="4307"/>
        <v>-5.000000000000001E-3</v>
      </c>
      <c r="GW84" s="1">
        <f t="shared" si="4308"/>
        <v>-0.20689655172413796</v>
      </c>
      <c r="GX84" s="1">
        <f t="shared" si="4309"/>
        <v>-3.1034482758620692E-4</v>
      </c>
      <c r="GY84" s="1"/>
      <c r="GZ84" s="1"/>
      <c r="HA84" s="1"/>
      <c r="HB84" s="1" t="s">
        <v>11</v>
      </c>
      <c r="HC84" s="1" t="s">
        <v>31</v>
      </c>
      <c r="HD84" s="1">
        <v>29</v>
      </c>
      <c r="HE84" s="1">
        <v>3</v>
      </c>
      <c r="HF84" s="1">
        <v>0.05</v>
      </c>
      <c r="HG84" s="1">
        <f t="shared" si="4310"/>
        <v>-1.9999999999999948E-3</v>
      </c>
      <c r="HH84" s="1">
        <f t="shared" si="4311"/>
        <v>0.19798657718120824</v>
      </c>
      <c r="HI84" s="1">
        <f t="shared" si="4312"/>
        <v>2.9697986577181237E-4</v>
      </c>
      <c r="HJ84" s="1"/>
      <c r="HK84" s="1"/>
      <c r="HL84" s="1"/>
      <c r="HM84" s="1" t="s">
        <v>11</v>
      </c>
      <c r="HN84" s="1" t="s">
        <v>32</v>
      </c>
      <c r="HO84" s="1">
        <v>30</v>
      </c>
      <c r="HP84" s="1">
        <v>3</v>
      </c>
      <c r="HQ84" s="1">
        <v>4.8000000000000001E-2</v>
      </c>
      <c r="HR84" s="1">
        <f t="shared" si="4313"/>
        <v>-3.9999999999999966E-3</v>
      </c>
      <c r="HS84" s="1">
        <f t="shared" si="4314"/>
        <v>8.4175084175084278E-2</v>
      </c>
      <c r="HT84" s="1">
        <f t="shared" si="4315"/>
        <v>1.2626262626262643E-4</v>
      </c>
      <c r="HU84" s="1"/>
      <c r="HV84" s="1"/>
      <c r="HW84" s="1"/>
      <c r="HX84" s="1" t="s">
        <v>11</v>
      </c>
      <c r="HY84" s="1" t="s">
        <v>33</v>
      </c>
      <c r="HZ84" s="1">
        <v>31</v>
      </c>
      <c r="IA84" s="1">
        <v>3</v>
      </c>
      <c r="IB84" s="1">
        <v>5.2999999999999999E-2</v>
      </c>
      <c r="IC84" s="1">
        <f t="shared" si="4316"/>
        <v>-2.0000000000000018E-3</v>
      </c>
      <c r="ID84" s="1">
        <f t="shared" si="4317"/>
        <v>0.13513513513513509</v>
      </c>
      <c r="IE84" s="1">
        <f t="shared" si="4318"/>
        <v>2.0270270270270264E-4</v>
      </c>
      <c r="IF84" s="1"/>
      <c r="IG84" s="1"/>
      <c r="IH84" s="1"/>
      <c r="II84" s="1" t="s">
        <v>11</v>
      </c>
      <c r="IJ84" s="1" t="s">
        <v>34</v>
      </c>
      <c r="IK84" s="1">
        <v>32</v>
      </c>
      <c r="IL84" s="1">
        <v>3</v>
      </c>
      <c r="IM84" s="1">
        <v>5.0999999999999997E-2</v>
      </c>
      <c r="IN84" s="1">
        <f t="shared" si="4319"/>
        <v>-4.0000000000000036E-3</v>
      </c>
      <c r="IO84" s="1">
        <f t="shared" si="4320"/>
        <v>2.3569023569023455E-2</v>
      </c>
      <c r="IP84" s="1">
        <f t="shared" si="4321"/>
        <v>3.5353535353535183E-5</v>
      </c>
      <c r="IQ84" s="1"/>
      <c r="IR84" s="1"/>
      <c r="IS84" s="1"/>
      <c r="IT84" s="1" t="s">
        <v>11</v>
      </c>
      <c r="IU84" s="1" t="s">
        <v>35</v>
      </c>
      <c r="IV84" s="1">
        <v>35</v>
      </c>
      <c r="IW84" s="1">
        <v>3</v>
      </c>
      <c r="IX84" s="1">
        <v>5.6000000000000001E-2</v>
      </c>
      <c r="IY84" s="1">
        <f t="shared" si="4322"/>
        <v>1.0000000000000009E-3</v>
      </c>
      <c r="IZ84" s="1">
        <f t="shared" si="4323"/>
        <v>0.26174496644295303</v>
      </c>
      <c r="JA84" s="1">
        <f t="shared" si="4324"/>
        <v>3.9261744966442955E-4</v>
      </c>
      <c r="JB84" s="1"/>
      <c r="JC84" s="1"/>
      <c r="JD84" s="1"/>
      <c r="JE84" s="1" t="s">
        <v>11</v>
      </c>
      <c r="JF84" s="3" t="s">
        <v>36</v>
      </c>
      <c r="JG84" s="3">
        <v>36</v>
      </c>
      <c r="JH84" s="1">
        <v>3</v>
      </c>
      <c r="JI84" s="1">
        <v>6.6000000000000003E-2</v>
      </c>
      <c r="JJ84" s="1">
        <f t="shared" si="4325"/>
        <v>9.0000000000000011E-3</v>
      </c>
      <c r="JK84" s="1">
        <f t="shared" si="4326"/>
        <v>0.5852842809364549</v>
      </c>
      <c r="JL84" s="1">
        <f t="shared" si="4327"/>
        <v>8.7792642140468243E-4</v>
      </c>
      <c r="JM84" s="1"/>
      <c r="JN84" s="1"/>
      <c r="JO84" s="1"/>
      <c r="JP84" s="1" t="s">
        <v>11</v>
      </c>
      <c r="JQ84" s="1" t="s">
        <v>37</v>
      </c>
      <c r="JR84" s="1">
        <v>37</v>
      </c>
      <c r="JS84" s="1">
        <v>3</v>
      </c>
      <c r="JT84" s="1">
        <v>5.8000000000000003E-2</v>
      </c>
      <c r="JU84" s="1">
        <f t="shared" si="4328"/>
        <v>0</v>
      </c>
      <c r="JV84" s="1">
        <f t="shared" si="4329"/>
        <v>0.25083612040133779</v>
      </c>
      <c r="JW84" s="1">
        <f t="shared" si="4330"/>
        <v>3.7625418060200668E-4</v>
      </c>
      <c r="JX84" s="1"/>
      <c r="JY84" s="1"/>
      <c r="JZ84" s="1"/>
      <c r="KA84" s="1" t="s">
        <v>11</v>
      </c>
      <c r="KB84" s="1" t="s">
        <v>38</v>
      </c>
      <c r="KC84" s="1">
        <v>38</v>
      </c>
      <c r="KD84" s="1">
        <v>3</v>
      </c>
      <c r="KE84" s="1">
        <v>6.0999999999999999E-2</v>
      </c>
      <c r="KF84" s="1">
        <f t="shared" si="4331"/>
        <v>0</v>
      </c>
      <c r="KG84" s="1">
        <f t="shared" si="4332"/>
        <v>0.13377926421404682</v>
      </c>
      <c r="KH84" s="1">
        <f t="shared" si="4333"/>
        <v>2.0066889632107022E-4</v>
      </c>
      <c r="KI84" s="1"/>
      <c r="KJ84" s="1"/>
      <c r="KK84" s="1"/>
      <c r="KL84" s="1" t="s">
        <v>11</v>
      </c>
      <c r="KM84" s="1" t="s">
        <v>39</v>
      </c>
      <c r="KN84" s="1">
        <v>39</v>
      </c>
      <c r="KO84" s="1">
        <v>3</v>
      </c>
      <c r="KP84" s="1">
        <v>6.7000000000000004E-2</v>
      </c>
      <c r="KQ84" s="1">
        <f t="shared" si="4334"/>
        <v>4.0000000000000036E-3</v>
      </c>
      <c r="KR84" s="1">
        <f t="shared" si="4335"/>
        <v>0.30201342281879212</v>
      </c>
      <c r="KS84" s="1">
        <f t="shared" si="4336"/>
        <v>4.5302013422818819E-4</v>
      </c>
      <c r="KT84" s="1"/>
      <c r="KU84" s="1"/>
      <c r="KV84" s="1"/>
      <c r="KW84" s="1" t="s">
        <v>11</v>
      </c>
      <c r="KX84" s="1" t="s">
        <v>40</v>
      </c>
      <c r="KY84" s="1">
        <v>42</v>
      </c>
      <c r="KZ84" s="1">
        <v>3</v>
      </c>
      <c r="LA84" s="1">
        <v>6.6000000000000003E-2</v>
      </c>
      <c r="LB84" s="1">
        <f t="shared" si="4337"/>
        <v>1.0000000000000009E-3</v>
      </c>
      <c r="LC84" s="1">
        <f t="shared" si="4338"/>
        <v>0.365771812080537</v>
      </c>
      <c r="LD84" s="1">
        <f t="shared" si="4339"/>
        <v>5.4865771812080547E-4</v>
      </c>
      <c r="LE84" s="1"/>
      <c r="LF84" s="1"/>
      <c r="LG84" s="1"/>
      <c r="LH84" s="1" t="s">
        <v>11</v>
      </c>
      <c r="LI84" s="1" t="s">
        <v>41</v>
      </c>
      <c r="LJ84" s="1">
        <v>43</v>
      </c>
      <c r="LK84" s="1">
        <v>3</v>
      </c>
      <c r="LL84" s="1">
        <v>0.17100000000000001</v>
      </c>
      <c r="LM84" s="1">
        <f t="shared" si="4340"/>
        <v>0.13400000000000001</v>
      </c>
      <c r="LN84" s="1">
        <f t="shared" si="4341"/>
        <v>3.9020270270270272</v>
      </c>
      <c r="LO84" s="1">
        <f t="shared" si="4342"/>
        <v>5.8530405405405406E-3</v>
      </c>
      <c r="LP84" s="1"/>
      <c r="LQ84" s="1"/>
      <c r="LR84" s="1"/>
      <c r="LS84" s="1" t="s">
        <v>11</v>
      </c>
      <c r="LT84" s="1" t="s">
        <v>42</v>
      </c>
      <c r="LU84" s="1">
        <v>44</v>
      </c>
      <c r="LV84" s="1">
        <v>3</v>
      </c>
      <c r="LW84" s="1">
        <v>0.16600000000000001</v>
      </c>
      <c r="LX84" s="1">
        <f t="shared" si="4343"/>
        <v>0.12300000000000001</v>
      </c>
      <c r="LY84" s="1">
        <f t="shared" si="4250"/>
        <v>2.8042704626334523</v>
      </c>
      <c r="LZ84" s="1">
        <f t="shared" si="4344"/>
        <v>4.2064056939501784E-3</v>
      </c>
      <c r="MA84" s="1"/>
      <c r="MB84" s="1"/>
      <c r="MC84" s="1"/>
      <c r="MD84" s="1" t="s">
        <v>11</v>
      </c>
      <c r="ME84" s="1" t="s">
        <v>43</v>
      </c>
      <c r="MF84" s="1">
        <v>46</v>
      </c>
      <c r="MG84" s="1">
        <v>3</v>
      </c>
      <c r="MH84" s="1">
        <v>0.2</v>
      </c>
      <c r="MI84" s="1">
        <f t="shared" si="4345"/>
        <v>0.14800000000000002</v>
      </c>
      <c r="MJ84" s="1">
        <f t="shared" si="4346"/>
        <v>4.2745762711864419</v>
      </c>
      <c r="MK84" s="1">
        <f t="shared" si="4347"/>
        <v>6.4118644067796627E-3</v>
      </c>
      <c r="ML84" s="1"/>
      <c r="MM84" s="1"/>
      <c r="MN84" s="1"/>
      <c r="MO84" s="1" t="s">
        <v>11</v>
      </c>
      <c r="MP84" s="1" t="s">
        <v>44</v>
      </c>
      <c r="MQ84" s="1">
        <v>52</v>
      </c>
      <c r="MR84" s="1">
        <v>3</v>
      </c>
      <c r="MS84" s="1">
        <v>0.22700000000000001</v>
      </c>
      <c r="MT84" s="1">
        <f t="shared" si="4348"/>
        <v>0.16400000000000001</v>
      </c>
      <c r="MU84" s="1">
        <f t="shared" si="4349"/>
        <v>4.9831649831649836</v>
      </c>
      <c r="MV84" s="1">
        <f t="shared" si="4350"/>
        <v>7.4747474747474752E-3</v>
      </c>
      <c r="MW84" s="1"/>
      <c r="MX84" s="1"/>
      <c r="MY84" s="1"/>
      <c r="MZ84" s="1" t="s">
        <v>11</v>
      </c>
      <c r="NA84" s="1" t="s">
        <v>45</v>
      </c>
      <c r="NB84" s="1">
        <v>53</v>
      </c>
      <c r="NC84" s="1">
        <v>3</v>
      </c>
      <c r="ND84" s="1">
        <v>0.23499999999999999</v>
      </c>
      <c r="NE84" s="1">
        <f t="shared" si="4351"/>
        <v>0.14199999999999999</v>
      </c>
      <c r="NF84" s="1">
        <f t="shared" si="4352"/>
        <v>4.1047297297297289</v>
      </c>
      <c r="NG84" s="1">
        <f t="shared" si="4353"/>
        <v>6.1570945945945933E-3</v>
      </c>
      <c r="NH84" s="1"/>
      <c r="NI84" s="1"/>
      <c r="NJ84" s="1"/>
      <c r="NK84" s="1" t="s">
        <v>11</v>
      </c>
      <c r="NL84" s="1" t="s">
        <v>46</v>
      </c>
      <c r="NM84" s="1">
        <v>56</v>
      </c>
      <c r="NN84" s="1">
        <v>3</v>
      </c>
      <c r="NO84" s="1">
        <v>0.23</v>
      </c>
      <c r="NP84" s="1">
        <f t="shared" si="4354"/>
        <v>0.13800000000000001</v>
      </c>
      <c r="NQ84" s="1">
        <f t="shared" si="4355"/>
        <v>4.0372881355932213</v>
      </c>
      <c r="NR84" s="1">
        <f t="shared" si="4356"/>
        <v>6.0559322033898319E-3</v>
      </c>
      <c r="NS84" s="1"/>
      <c r="NT84" s="1"/>
      <c r="NU84" s="1"/>
      <c r="NV84" s="1" t="s">
        <v>11</v>
      </c>
      <c r="NW84" s="1" t="s">
        <v>47</v>
      </c>
      <c r="NX84" s="1">
        <v>57</v>
      </c>
      <c r="NY84" s="1">
        <v>3</v>
      </c>
      <c r="NZ84" s="1">
        <v>-1.2E-2</v>
      </c>
      <c r="OA84" s="1">
        <f t="shared" si="4357"/>
        <v>0</v>
      </c>
      <c r="OB84" s="1">
        <f t="shared" si="4358"/>
        <v>0.729903536977492</v>
      </c>
      <c r="OC84" s="1">
        <f t="shared" si="4359"/>
        <v>1.0948553054662381E-3</v>
      </c>
      <c r="OD84" s="1"/>
      <c r="OE84" s="1"/>
      <c r="OF84" s="1"/>
      <c r="OG84" s="1" t="s">
        <v>11</v>
      </c>
      <c r="OH84" s="1" t="s">
        <v>48</v>
      </c>
      <c r="OI84" s="1">
        <v>58</v>
      </c>
      <c r="OJ84" s="1">
        <v>3</v>
      </c>
      <c r="OK84" s="1">
        <v>-1.2E-2</v>
      </c>
      <c r="OL84" s="1">
        <f t="shared" si="4360"/>
        <v>0</v>
      </c>
      <c r="OM84" s="1">
        <f t="shared" si="4361"/>
        <v>0.72580645161290325</v>
      </c>
      <c r="ON84" s="1">
        <f t="shared" si="4362"/>
        <v>1.088709677419355E-3</v>
      </c>
      <c r="OO84" s="1"/>
      <c r="OP84" s="1"/>
      <c r="OQ84" s="1"/>
      <c r="OR84" s="1" t="s">
        <v>11</v>
      </c>
      <c r="OS84" s="1" t="s">
        <v>49</v>
      </c>
      <c r="OT84" s="1">
        <v>59</v>
      </c>
      <c r="OU84" s="1">
        <v>3</v>
      </c>
      <c r="OV84" s="1">
        <v>-0.01</v>
      </c>
      <c r="OW84" s="1">
        <f t="shared" si="4363"/>
        <v>2E-3</v>
      </c>
      <c r="OX84" s="1">
        <f t="shared" si="4364"/>
        <v>0.8612903225806452</v>
      </c>
      <c r="OY84" s="1">
        <f t="shared" si="4365"/>
        <v>1.2919354838709677E-3</v>
      </c>
      <c r="OZ84" s="1"/>
      <c r="PA84" s="1"/>
      <c r="PB84" s="1"/>
      <c r="PC84" s="1" t="s">
        <v>11</v>
      </c>
      <c r="PD84" s="1" t="s">
        <v>50</v>
      </c>
      <c r="PE84" s="1">
        <v>60</v>
      </c>
      <c r="PF84" s="1">
        <v>3</v>
      </c>
      <c r="PG84" s="1">
        <v>-1.2E-2</v>
      </c>
      <c r="PH84" s="1">
        <f t="shared" si="4366"/>
        <v>0</v>
      </c>
      <c r="PI84" s="1">
        <f t="shared" si="4367"/>
        <v>0.84193548387096784</v>
      </c>
      <c r="PJ84" s="1">
        <f t="shared" si="4368"/>
        <v>1.2629032258064518E-3</v>
      </c>
      <c r="PK84" s="1"/>
      <c r="PL84" s="1"/>
      <c r="PM84" s="1"/>
      <c r="PN84" s="1" t="s">
        <v>11</v>
      </c>
      <c r="PO84" s="1" t="s">
        <v>51</v>
      </c>
      <c r="PP84" s="1">
        <v>63</v>
      </c>
      <c r="PQ84" s="1">
        <v>3</v>
      </c>
      <c r="PR84" s="1">
        <v>-1.4E-2</v>
      </c>
      <c r="PS84" s="1">
        <f t="shared" si="4369"/>
        <v>0</v>
      </c>
      <c r="PT84" s="1">
        <f t="shared" si="4370"/>
        <v>0.85113268608414239</v>
      </c>
      <c r="PU84" s="1">
        <f t="shared" si="4371"/>
        <v>1.2766990291262137E-3</v>
      </c>
      <c r="PV84" s="1"/>
      <c r="PW84" s="1"/>
      <c r="PX84" s="1"/>
      <c r="PY84" s="1" t="s">
        <v>11</v>
      </c>
      <c r="PZ84" s="1" t="s">
        <v>52</v>
      </c>
      <c r="QA84" s="1">
        <v>64</v>
      </c>
      <c r="QB84" s="1">
        <v>3</v>
      </c>
      <c r="QC84" s="1">
        <v>-0.01</v>
      </c>
      <c r="QD84" s="1">
        <f t="shared" si="4372"/>
        <v>-9.0000000000000011E-3</v>
      </c>
      <c r="QE84" s="1">
        <f t="shared" si="4373"/>
        <v>0.53870967741935483</v>
      </c>
      <c r="QF84" s="1">
        <f t="shared" si="4374"/>
        <v>8.0806451612903225E-4</v>
      </c>
      <c r="QG84" s="1"/>
      <c r="QH84" s="1"/>
      <c r="QI84" s="1"/>
      <c r="QJ84" s="1" t="s">
        <v>11</v>
      </c>
      <c r="QK84" s="1" t="s">
        <v>53</v>
      </c>
      <c r="QL84" s="1">
        <v>65</v>
      </c>
      <c r="QM84" s="1">
        <v>3</v>
      </c>
      <c r="QN84" s="1">
        <v>-8.9999999999999993E-3</v>
      </c>
      <c r="QO84" s="1">
        <f t="shared" si="4375"/>
        <v>-6.9999999999999993E-3</v>
      </c>
      <c r="QP84" s="1">
        <f t="shared" si="4376"/>
        <v>0.59223300970873782</v>
      </c>
      <c r="QQ84" s="1">
        <f t="shared" si="4377"/>
        <v>8.8834951456310673E-4</v>
      </c>
      <c r="QR84" s="1"/>
      <c r="QS84" s="1"/>
      <c r="QT84" s="1"/>
      <c r="QU84" s="1" t="s">
        <v>11</v>
      </c>
      <c r="QV84" s="1" t="s">
        <v>54</v>
      </c>
      <c r="QW84" s="1">
        <v>66</v>
      </c>
      <c r="QX84" s="1">
        <v>3</v>
      </c>
      <c r="QY84" s="1">
        <v>-6.0000000000000001E-3</v>
      </c>
      <c r="QZ84" s="1">
        <f t="shared" si="4378"/>
        <v>-7.0000000000000001E-3</v>
      </c>
      <c r="RA84" s="1">
        <f t="shared" si="4379"/>
        <v>0.67628205128205132</v>
      </c>
      <c r="RB84" s="1">
        <f t="shared" si="4380"/>
        <v>1.014423076923077E-3</v>
      </c>
      <c r="RC84" s="1"/>
      <c r="RD84" s="1"/>
      <c r="RE84" s="1"/>
      <c r="RF84" s="1" t="s">
        <v>11</v>
      </c>
      <c r="RG84" s="1" t="s">
        <v>55</v>
      </c>
      <c r="RH84" s="1">
        <v>67</v>
      </c>
      <c r="RI84" s="1">
        <v>3</v>
      </c>
      <c r="RJ84" s="1">
        <v>-8.9999999999999993E-3</v>
      </c>
      <c r="RK84" s="1">
        <f t="shared" si="4381"/>
        <v>-8.0000000000000002E-3</v>
      </c>
      <c r="RL84" s="1">
        <f t="shared" si="4382"/>
        <v>0.62820512820512819</v>
      </c>
      <c r="RM84" s="1">
        <f t="shared" si="4383"/>
        <v>9.4230769230769227E-4</v>
      </c>
      <c r="RN84" s="1"/>
      <c r="RO84" s="1"/>
      <c r="RP84" s="1"/>
      <c r="RQ84" s="1" t="s">
        <v>11</v>
      </c>
      <c r="RR84" s="1" t="s">
        <v>56</v>
      </c>
      <c r="RS84" s="1">
        <v>70</v>
      </c>
      <c r="RT84" s="1">
        <v>3</v>
      </c>
      <c r="RU84" s="1">
        <v>1.2999999999999999E-2</v>
      </c>
      <c r="RV84" s="1">
        <f t="shared" si="4384"/>
        <v>6.9999999999999993E-3</v>
      </c>
      <c r="RW84" s="1">
        <f t="shared" si="4385"/>
        <v>1.0801282051282053</v>
      </c>
      <c r="RX84" s="1">
        <f t="shared" si="4386"/>
        <v>1.6201923076923079E-3</v>
      </c>
      <c r="RY84" s="1"/>
      <c r="RZ84" s="1"/>
      <c r="SA84" s="1"/>
      <c r="SB84" s="2" t="s">
        <v>11</v>
      </c>
      <c r="SC84" s="1" t="s">
        <v>57</v>
      </c>
      <c r="SD84" s="1">
        <v>71</v>
      </c>
      <c r="SE84" s="2">
        <v>3</v>
      </c>
      <c r="SF84" s="1">
        <v>5.0000000000000001E-3</v>
      </c>
      <c r="SG84" s="1">
        <f t="shared" si="4387"/>
        <v>1E-3</v>
      </c>
      <c r="SH84" s="1">
        <f t="shared" si="4388"/>
        <v>0.78767123287671226</v>
      </c>
      <c r="SI84" s="1">
        <f t="shared" si="4389"/>
        <v>1.1815068493150685E-3</v>
      </c>
      <c r="SJ84" s="1"/>
      <c r="SK84" s="1"/>
      <c r="SL84" s="1"/>
      <c r="SM84" s="2" t="s">
        <v>11</v>
      </c>
      <c r="SN84" s="1" t="s">
        <v>58</v>
      </c>
      <c r="SO84" s="1">
        <v>72</v>
      </c>
      <c r="SP84" s="2">
        <v>3</v>
      </c>
      <c r="SQ84" s="1">
        <v>7.0000000000000001E-3</v>
      </c>
      <c r="SR84" s="1">
        <f t="shared" si="4390"/>
        <v>1E-3</v>
      </c>
      <c r="SS84" s="1">
        <f t="shared" si="4391"/>
        <v>0.71134020618556693</v>
      </c>
      <c r="ST84" s="1">
        <f t="shared" si="4392"/>
        <v>1.0670103092783505E-3</v>
      </c>
      <c r="SU84" s="1"/>
      <c r="SV84" s="1"/>
      <c r="SW84" s="1"/>
      <c r="SX84" s="2" t="s">
        <v>11</v>
      </c>
      <c r="SY84" s="1" t="s">
        <v>59</v>
      </c>
      <c r="SZ84" s="1">
        <v>73</v>
      </c>
      <c r="TA84" s="2">
        <v>3</v>
      </c>
      <c r="TB84" s="1">
        <v>6.0000000000000001E-3</v>
      </c>
      <c r="TC84" s="1">
        <f t="shared" si="4393"/>
        <v>0</v>
      </c>
      <c r="TD84" s="1">
        <f t="shared" si="4394"/>
        <v>0.61379310344827587</v>
      </c>
      <c r="TE84" s="1">
        <f t="shared" si="4395"/>
        <v>9.2068965517241386E-4</v>
      </c>
      <c r="TF84" s="1"/>
      <c r="TG84" s="1"/>
      <c r="TH84" s="1"/>
      <c r="TI84" s="2" t="s">
        <v>11</v>
      </c>
      <c r="TJ84" s="1" t="s">
        <v>60</v>
      </c>
      <c r="TK84" s="1">
        <v>74</v>
      </c>
      <c r="TL84" s="2">
        <v>3</v>
      </c>
      <c r="TM84" s="1">
        <v>6.0000000000000001E-3</v>
      </c>
      <c r="TN84" s="1">
        <f t="shared" si="4396"/>
        <v>0</v>
      </c>
      <c r="TO84" s="1">
        <f t="shared" si="4397"/>
        <v>0.61855670103092775</v>
      </c>
      <c r="TP84" s="1">
        <f t="shared" si="4398"/>
        <v>9.2783505154639162E-4</v>
      </c>
      <c r="TQ84" s="1"/>
      <c r="TR84" s="1"/>
      <c r="TS84" s="1"/>
      <c r="TT84" s="2" t="s">
        <v>11</v>
      </c>
      <c r="TU84" s="1" t="s">
        <v>61</v>
      </c>
      <c r="TV84" s="1">
        <v>77</v>
      </c>
      <c r="TW84" s="2">
        <v>3</v>
      </c>
      <c r="TX84" s="1">
        <v>8.9999999999999993E-3</v>
      </c>
      <c r="TY84" s="1">
        <f t="shared" si="4399"/>
        <v>0</v>
      </c>
      <c r="TZ84" s="1">
        <f t="shared" si="4400"/>
        <v>0.59106529209621994</v>
      </c>
      <c r="UA84" s="1">
        <f t="shared" si="4401"/>
        <v>8.8659793814432994E-4</v>
      </c>
      <c r="UB84" s="1"/>
      <c r="UC84" s="1"/>
      <c r="UD84" s="1"/>
      <c r="UE84" s="2" t="s">
        <v>11</v>
      </c>
      <c r="UF84" s="1" t="s">
        <v>62</v>
      </c>
      <c r="UG84" s="1">
        <v>78</v>
      </c>
      <c r="UH84" s="2">
        <v>3</v>
      </c>
      <c r="UI84" s="1">
        <v>8.0000000000000002E-3</v>
      </c>
      <c r="UJ84" s="1">
        <f t="shared" si="4402"/>
        <v>0</v>
      </c>
      <c r="UK84" s="1">
        <f t="shared" si="4403"/>
        <v>0.16262975778546715</v>
      </c>
      <c r="UL84" s="1">
        <f t="shared" si="4404"/>
        <v>2.4394463667820073E-4</v>
      </c>
      <c r="UM84" s="1"/>
      <c r="UN84" s="1"/>
      <c r="UO84" s="1"/>
      <c r="UP84" s="2" t="s">
        <v>11</v>
      </c>
      <c r="UQ84" s="1" t="s">
        <v>63</v>
      </c>
      <c r="UR84" s="1">
        <v>79</v>
      </c>
      <c r="US84" s="2">
        <v>3</v>
      </c>
      <c r="UT84" s="1">
        <v>8.9999999999999993E-3</v>
      </c>
      <c r="UU84" s="1">
        <f t="shared" si="4405"/>
        <v>0</v>
      </c>
      <c r="UV84" s="1">
        <f t="shared" si="4406"/>
        <v>0.5724137931034482</v>
      </c>
      <c r="UW84" s="1">
        <f t="shared" si="4407"/>
        <v>8.5862068965517231E-4</v>
      </c>
      <c r="UX84" s="1"/>
      <c r="UY84" s="1"/>
      <c r="UZ84" s="1"/>
      <c r="VA84" s="2" t="s">
        <v>11</v>
      </c>
      <c r="VB84" s="1" t="s">
        <v>64</v>
      </c>
      <c r="VC84" s="1">
        <v>80</v>
      </c>
      <c r="VD84" s="2">
        <v>3</v>
      </c>
      <c r="VE84" s="1">
        <v>0.01</v>
      </c>
      <c r="VF84" s="1">
        <f t="shared" si="4408"/>
        <v>0</v>
      </c>
      <c r="VG84" s="1">
        <f t="shared" si="4409"/>
        <v>0.54482758620689653</v>
      </c>
      <c r="VH84" s="1">
        <f t="shared" si="4410"/>
        <v>8.1724137931034476E-4</v>
      </c>
      <c r="VI84" s="1"/>
      <c r="VJ84" s="1"/>
      <c r="VK84" s="1"/>
      <c r="VL84" s="2" t="s">
        <v>11</v>
      </c>
      <c r="VM84" s="1" t="s">
        <v>65</v>
      </c>
      <c r="VN84" s="1">
        <v>84</v>
      </c>
      <c r="VO84" s="2">
        <v>3</v>
      </c>
      <c r="VP84" s="1">
        <v>1.0999999999999999E-2</v>
      </c>
      <c r="VQ84" s="1">
        <f t="shared" si="4411"/>
        <v>-1.0000000000000009E-3</v>
      </c>
      <c r="VR84" s="1">
        <f t="shared" si="4412"/>
        <v>0.53608247422680411</v>
      </c>
      <c r="VS84" s="1">
        <f t="shared" si="4413"/>
        <v>8.0412371134020615E-4</v>
      </c>
      <c r="VT84" s="1"/>
      <c r="VU84" s="1"/>
      <c r="VV84" s="1"/>
      <c r="VW84" s="2" t="s">
        <v>11</v>
      </c>
      <c r="VX84" s="1" t="s">
        <v>66</v>
      </c>
      <c r="VY84" s="1">
        <v>85</v>
      </c>
      <c r="VZ84" s="2">
        <v>3</v>
      </c>
      <c r="WA84" s="1">
        <v>5.0000000000000001E-3</v>
      </c>
      <c r="WB84" s="1">
        <f t="shared" si="4414"/>
        <v>0</v>
      </c>
      <c r="WC84" s="1">
        <f t="shared" si="4415"/>
        <v>0.23344947735191637</v>
      </c>
      <c r="WD84" s="1">
        <f t="shared" si="4416"/>
        <v>3.5017421602787454E-4</v>
      </c>
      <c r="WE84" s="1"/>
      <c r="WF84" s="1"/>
      <c r="WG84" s="1"/>
      <c r="WH84" s="2" t="s">
        <v>11</v>
      </c>
      <c r="WI84" s="1" t="s">
        <v>67</v>
      </c>
      <c r="WJ84" s="1">
        <v>86</v>
      </c>
      <c r="WK84" s="2">
        <v>3</v>
      </c>
      <c r="WL84" s="1">
        <v>7.0000000000000001E-3</v>
      </c>
      <c r="WM84" s="1">
        <f t="shared" si="4417"/>
        <v>-1E-3</v>
      </c>
      <c r="WN84" s="1">
        <f t="shared" si="4418"/>
        <v>0.12152777777777776</v>
      </c>
      <c r="WO84" s="1">
        <f t="shared" si="4419"/>
        <v>1.8229166666666665E-4</v>
      </c>
      <c r="WP84" s="1"/>
      <c r="WQ84" s="1"/>
      <c r="WR84" s="1"/>
      <c r="WS84" s="2" t="s">
        <v>11</v>
      </c>
      <c r="WT84" s="1" t="s">
        <v>68</v>
      </c>
      <c r="WU84" s="1">
        <v>87</v>
      </c>
      <c r="WV84" s="2">
        <v>3</v>
      </c>
      <c r="WW84" s="1">
        <v>6.0000000000000001E-3</v>
      </c>
      <c r="WX84" s="1">
        <f t="shared" si="4420"/>
        <v>-1E-3</v>
      </c>
      <c r="WY84" s="1">
        <f t="shared" si="4421"/>
        <v>0.10452961672473868</v>
      </c>
      <c r="WZ84" s="1">
        <f t="shared" si="4422"/>
        <v>1.5679442508710801E-4</v>
      </c>
      <c r="XA84" s="1"/>
      <c r="XB84" s="1"/>
      <c r="XC84" s="1"/>
      <c r="XD84" s="2" t="s">
        <v>11</v>
      </c>
      <c r="XE84" s="1" t="s">
        <v>69</v>
      </c>
      <c r="XF84" s="1">
        <v>88</v>
      </c>
      <c r="XG84" s="2">
        <v>3</v>
      </c>
      <c r="XH84" s="1">
        <v>8.0000000000000002E-3</v>
      </c>
      <c r="XI84" s="1">
        <f t="shared" si="3632"/>
        <v>-9.9999999999999915E-4</v>
      </c>
      <c r="XJ84" s="1">
        <f t="shared" si="4423"/>
        <v>8.3333333333333356E-2</v>
      </c>
      <c r="XK84" s="1">
        <f t="shared" si="4424"/>
        <v>1.2500000000000003E-4</v>
      </c>
      <c r="XL84" s="1"/>
      <c r="XM84" s="1"/>
      <c r="XN84" s="1"/>
      <c r="XO84" s="2" t="s">
        <v>11</v>
      </c>
      <c r="XP84" s="1" t="s">
        <v>70</v>
      </c>
      <c r="XQ84" s="1">
        <v>91</v>
      </c>
      <c r="XR84" s="2">
        <v>3</v>
      </c>
      <c r="XS84" s="1">
        <v>0.01</v>
      </c>
      <c r="XT84" s="1">
        <f t="shared" si="4425"/>
        <v>-9.9999999999999915E-4</v>
      </c>
      <c r="XU84" s="1">
        <f t="shared" si="4426"/>
        <v>8.650519031141872E-2</v>
      </c>
      <c r="XV84" s="1">
        <f t="shared" si="4427"/>
        <v>1.2975778546712809E-4</v>
      </c>
      <c r="XW84" s="1"/>
      <c r="XX84" s="1"/>
      <c r="XY84" s="1"/>
      <c r="XZ84" s="2" t="s">
        <v>11</v>
      </c>
      <c r="YA84" s="1" t="s">
        <v>71</v>
      </c>
      <c r="YB84" s="1">
        <v>92</v>
      </c>
      <c r="YC84" s="2">
        <v>3</v>
      </c>
      <c r="YD84" s="1">
        <v>0.01</v>
      </c>
      <c r="YE84" s="1">
        <f t="shared" si="4428"/>
        <v>-9.9999999999999915E-4</v>
      </c>
      <c r="YF84" s="1">
        <f t="shared" si="4429"/>
        <v>0.21993127147766325</v>
      </c>
      <c r="YG84" s="1">
        <f t="shared" si="4430"/>
        <v>3.2989690721649489E-4</v>
      </c>
      <c r="YH84" s="1"/>
      <c r="YI84" s="1"/>
      <c r="YJ84" s="1"/>
      <c r="YK84" s="2" t="s">
        <v>11</v>
      </c>
      <c r="YL84" s="1" t="s">
        <v>72</v>
      </c>
      <c r="YM84" s="1">
        <v>93</v>
      </c>
      <c r="YN84" s="2">
        <v>3</v>
      </c>
      <c r="YO84" s="1">
        <v>1.0999999999999999E-2</v>
      </c>
      <c r="YP84" s="1">
        <f t="shared" si="4431"/>
        <v>0</v>
      </c>
      <c r="YQ84" s="1">
        <f t="shared" si="4432"/>
        <v>0.23208191126279862</v>
      </c>
      <c r="YR84" s="1">
        <f t="shared" si="4433"/>
        <v>3.4812286689419794E-4</v>
      </c>
      <c r="YS84" s="1"/>
      <c r="YT84" s="1"/>
      <c r="YU84" s="1"/>
      <c r="YV84" s="2" t="s">
        <v>11</v>
      </c>
      <c r="YW84" s="1" t="s">
        <v>73</v>
      </c>
      <c r="YX84" s="1">
        <v>94</v>
      </c>
      <c r="YY84" s="2">
        <v>3</v>
      </c>
      <c r="YZ84" s="1">
        <v>1.2999999999999999E-2</v>
      </c>
      <c r="ZA84" s="1">
        <f t="shared" si="4434"/>
        <v>0</v>
      </c>
      <c r="ZB84" s="1">
        <f t="shared" si="4435"/>
        <v>0.19727891156462585</v>
      </c>
      <c r="ZC84" s="1">
        <f t="shared" si="4436"/>
        <v>2.9591836734693878E-4</v>
      </c>
      <c r="ZD84" s="1"/>
      <c r="ZE84" s="1"/>
      <c r="ZF84" s="1"/>
      <c r="ZG84" s="2" t="s">
        <v>11</v>
      </c>
      <c r="ZH84" s="1" t="s">
        <v>74</v>
      </c>
      <c r="ZI84" s="1">
        <v>95</v>
      </c>
      <c r="ZJ84" s="2">
        <v>3</v>
      </c>
      <c r="ZK84" s="1">
        <v>1.0999999999999999E-2</v>
      </c>
      <c r="ZL84" s="1">
        <f t="shared" si="4437"/>
        <v>-2E-3</v>
      </c>
      <c r="ZM84" s="1">
        <f t="shared" si="4438"/>
        <v>0.14965986394557826</v>
      </c>
      <c r="ZN84" s="1">
        <f t="shared" si="4439"/>
        <v>2.244897959183674E-4</v>
      </c>
      <c r="ZO84" s="1"/>
      <c r="ZP84" s="1"/>
      <c r="ZQ84" s="1"/>
      <c r="ZR84" s="2" t="s">
        <v>11</v>
      </c>
      <c r="ZS84" s="1" t="s">
        <v>75</v>
      </c>
      <c r="ZT84" s="1">
        <v>99</v>
      </c>
      <c r="ZU84" s="2">
        <v>3</v>
      </c>
      <c r="ZV84" s="1">
        <v>1.2999999999999999E-2</v>
      </c>
      <c r="ZW84" s="1">
        <f t="shared" si="4440"/>
        <v>-2E-3</v>
      </c>
      <c r="ZX84" s="1">
        <f t="shared" si="4441"/>
        <v>0</v>
      </c>
      <c r="ZY84" s="1">
        <f t="shared" si="4442"/>
        <v>0</v>
      </c>
      <c r="ZZ84" s="1"/>
      <c r="AAA84" s="1"/>
      <c r="AAB84" s="1"/>
      <c r="AAC84" s="2" t="s">
        <v>11</v>
      </c>
      <c r="AAD84" s="1" t="s">
        <v>76</v>
      </c>
      <c r="AAE84" s="1">
        <v>100</v>
      </c>
      <c r="AAF84" s="2">
        <v>3</v>
      </c>
      <c r="AAG84" s="1">
        <v>2E-3</v>
      </c>
      <c r="AAH84" s="1">
        <f t="shared" si="4443"/>
        <v>0</v>
      </c>
      <c r="AAI84" s="1">
        <f t="shared" si="4444"/>
        <v>0.9</v>
      </c>
      <c r="AAJ84" s="1">
        <f t="shared" si="4445"/>
        <v>1.3500000000000001E-3</v>
      </c>
      <c r="AAK84" s="1"/>
      <c r="AAL84" s="1"/>
      <c r="AAM84" s="1"/>
      <c r="AAN84" s="2" t="s">
        <v>11</v>
      </c>
      <c r="AAO84" s="1" t="s">
        <v>77</v>
      </c>
      <c r="AAP84" s="1">
        <v>101</v>
      </c>
      <c r="AAQ84" s="2">
        <v>3</v>
      </c>
      <c r="AAR84" s="1">
        <v>8.0000000000000002E-3</v>
      </c>
      <c r="AAS84" s="1">
        <f t="shared" si="4446"/>
        <v>1E-3</v>
      </c>
      <c r="AAT84" s="1">
        <f t="shared" si="4447"/>
        <v>0.73356401384083048</v>
      </c>
      <c r="AAU84" s="1">
        <f t="shared" si="4448"/>
        <v>1.1003460207612457E-3</v>
      </c>
      <c r="AAV84" s="1"/>
      <c r="AAW84" s="1"/>
      <c r="AAX84" s="1"/>
      <c r="AAY84" s="2" t="s">
        <v>11</v>
      </c>
      <c r="AAZ84" s="1" t="s">
        <v>78</v>
      </c>
      <c r="ABA84" s="1">
        <v>102</v>
      </c>
      <c r="ABB84" s="2">
        <v>3</v>
      </c>
      <c r="ABC84" s="1">
        <v>0.01</v>
      </c>
      <c r="ABD84" s="1">
        <f t="shared" si="3668"/>
        <v>3.0000000000000001E-3</v>
      </c>
      <c r="ABE84" s="1">
        <f t="shared" si="4449"/>
        <v>0.85517241379310338</v>
      </c>
      <c r="ABF84" s="1">
        <f t="shared" si="4450"/>
        <v>1.282758620689655E-3</v>
      </c>
      <c r="ABG84" s="1"/>
      <c r="ABH84" s="1"/>
      <c r="ABI84" s="1"/>
      <c r="ABJ84" s="2" t="s">
        <v>11</v>
      </c>
      <c r="ABK84" s="1" t="s">
        <v>79</v>
      </c>
      <c r="ABL84" s="1">
        <v>112</v>
      </c>
      <c r="ABM84" s="2">
        <v>3</v>
      </c>
      <c r="ABN84" s="1">
        <v>2.5000000000000001E-2</v>
      </c>
      <c r="ABO84" s="1">
        <f t="shared" si="4451"/>
        <v>8.0000000000000002E-3</v>
      </c>
      <c r="ABP84" s="1">
        <f t="shared" si="4452"/>
        <v>1.1224489795918369</v>
      </c>
      <c r="ABQ84" s="1">
        <f t="shared" si="4453"/>
        <v>1.6836734693877553E-3</v>
      </c>
      <c r="ABR84" s="1"/>
      <c r="ABS84" s="1"/>
      <c r="ABT84" s="1"/>
      <c r="ABU84" s="2" t="s">
        <v>11</v>
      </c>
      <c r="ABV84" s="1" t="s">
        <v>80</v>
      </c>
      <c r="ABW84" s="1">
        <v>113</v>
      </c>
      <c r="ABX84" s="2">
        <v>3</v>
      </c>
      <c r="ABY84" s="1">
        <v>1.7000000000000001E-2</v>
      </c>
      <c r="ABZ84" s="1">
        <f t="shared" si="4454"/>
        <v>4.0000000000000018E-3</v>
      </c>
      <c r="ACA84" s="1">
        <f t="shared" si="4455"/>
        <v>-0.19642857142857134</v>
      </c>
      <c r="ACB84" s="1">
        <f t="shared" si="4880"/>
        <v>-2.9464285714285703E-4</v>
      </c>
      <c r="ACC84" s="1"/>
      <c r="ACD84" s="1"/>
      <c r="ACE84" s="1"/>
      <c r="ACF84" s="2" t="s">
        <v>11</v>
      </c>
      <c r="ACG84" s="1" t="s">
        <v>81</v>
      </c>
      <c r="ACH84" s="1">
        <v>114</v>
      </c>
      <c r="ACI84" s="2">
        <v>3</v>
      </c>
      <c r="ACJ84" s="1">
        <v>1.7000000000000001E-2</v>
      </c>
      <c r="ACK84" s="1">
        <f t="shared" si="4456"/>
        <v>3.0000000000000009E-3</v>
      </c>
      <c r="ACL84" s="1">
        <f t="shared" si="4457"/>
        <v>-0.31182795698924726</v>
      </c>
      <c r="ACM84" s="1">
        <f t="shared" si="4458"/>
        <v>-4.677419354838709E-4</v>
      </c>
      <c r="ACN84" s="1"/>
      <c r="ACO84" s="1"/>
      <c r="ACP84" s="1"/>
      <c r="ACQ84" s="2" t="s">
        <v>11</v>
      </c>
      <c r="ACR84" s="1" t="s">
        <v>82</v>
      </c>
      <c r="ACS84" s="1">
        <v>115</v>
      </c>
      <c r="ACT84" s="2">
        <v>3</v>
      </c>
      <c r="ACU84" s="1">
        <v>1.7999999999999999E-2</v>
      </c>
      <c r="ACV84" s="1">
        <f t="shared" si="4459"/>
        <v>3.9999999999999983E-3</v>
      </c>
      <c r="ACW84" s="1">
        <f t="shared" si="4460"/>
        <v>-0.22419928825622781</v>
      </c>
      <c r="ACX84" s="1">
        <f t="shared" si="4461"/>
        <v>-3.3629893238434173E-4</v>
      </c>
      <c r="ACY84" s="1"/>
      <c r="ACZ84" s="1"/>
      <c r="ADA84" s="1"/>
      <c r="ADB84" s="2" t="s">
        <v>11</v>
      </c>
      <c r="ADC84" s="1" t="s">
        <v>83</v>
      </c>
      <c r="ADD84" s="1">
        <v>116</v>
      </c>
      <c r="ADE84" s="2">
        <v>3</v>
      </c>
      <c r="ADF84" s="1">
        <v>0.02</v>
      </c>
      <c r="ADG84" s="1">
        <f t="shared" si="4462"/>
        <v>4.0000000000000001E-3</v>
      </c>
      <c r="ADH84" s="1">
        <f t="shared" si="4463"/>
        <v>-0.22419928825622776</v>
      </c>
      <c r="ADI84" s="1">
        <f t="shared" si="4464"/>
        <v>-3.3629893238434162E-4</v>
      </c>
      <c r="ADJ84" s="1"/>
      <c r="ADK84" s="1"/>
      <c r="ADL84" s="1"/>
      <c r="ADM84" s="2" t="s">
        <v>11</v>
      </c>
      <c r="ADN84" s="1" t="s">
        <v>84</v>
      </c>
      <c r="ADO84" s="1">
        <v>119</v>
      </c>
      <c r="ADP84" s="2">
        <v>3</v>
      </c>
      <c r="ADQ84" s="1">
        <v>0.02</v>
      </c>
      <c r="ADR84" s="1">
        <f t="shared" si="4465"/>
        <v>2.9999999999999992E-3</v>
      </c>
      <c r="ADS84" s="1">
        <f t="shared" si="4466"/>
        <v>-0.79856115107913672</v>
      </c>
      <c r="ADT84" s="1">
        <f t="shared" si="4467"/>
        <v>-1.1978417266187051E-3</v>
      </c>
      <c r="ADU84" s="1"/>
      <c r="ADV84" s="1"/>
      <c r="ADW84" s="1"/>
      <c r="ADX84" s="2" t="s">
        <v>11</v>
      </c>
      <c r="ADY84" s="1" t="s">
        <v>85</v>
      </c>
      <c r="ADZ84" s="1">
        <v>120</v>
      </c>
      <c r="AEA84" s="2">
        <v>3</v>
      </c>
      <c r="AEB84" s="1">
        <v>0.02</v>
      </c>
      <c r="AEC84" s="1">
        <f t="shared" si="4468"/>
        <v>2.9999999999999992E-3</v>
      </c>
      <c r="AED84" s="1">
        <f t="shared" si="4469"/>
        <v>-0.82733812949640295</v>
      </c>
      <c r="AEE84" s="1">
        <f t="shared" si="4470"/>
        <v>-1.2410071942446045E-3</v>
      </c>
      <c r="AEF84" s="1"/>
      <c r="AEG84" s="1"/>
      <c r="AEH84" s="1"/>
      <c r="AEI84" s="2" t="s">
        <v>11</v>
      </c>
      <c r="AEJ84" s="1" t="s">
        <v>86</v>
      </c>
      <c r="AEK84" s="1">
        <v>121</v>
      </c>
      <c r="AEL84" s="2">
        <v>3</v>
      </c>
      <c r="AEM84" s="1">
        <v>2.1000000000000001E-2</v>
      </c>
      <c r="AEN84" s="1">
        <f t="shared" si="4471"/>
        <v>3.0000000000000027E-3</v>
      </c>
      <c r="AEO84" s="1">
        <f t="shared" si="4472"/>
        <v>-0.78776978417266175</v>
      </c>
      <c r="AEP84" s="1">
        <f t="shared" si="4473"/>
        <v>-1.1816546762589927E-3</v>
      </c>
      <c r="AEQ84" s="1"/>
      <c r="AER84" s="1"/>
      <c r="AES84" s="1"/>
      <c r="AET84" s="2" t="s">
        <v>11</v>
      </c>
      <c r="AEU84" s="1" t="s">
        <v>87</v>
      </c>
      <c r="AEV84" s="1">
        <v>122</v>
      </c>
      <c r="AEW84" s="2">
        <v>3</v>
      </c>
      <c r="AEX84" s="1">
        <v>0.02</v>
      </c>
      <c r="AEY84" s="1">
        <f t="shared" si="4474"/>
        <v>2.9999999999999992E-3</v>
      </c>
      <c r="AEZ84" s="1">
        <f t="shared" si="4475"/>
        <v>-0.83812949640287782</v>
      </c>
      <c r="AFA84" s="1">
        <f t="shared" si="4476"/>
        <v>-1.2571942446043167E-3</v>
      </c>
      <c r="AFB84" s="1"/>
      <c r="AFC84" s="1"/>
      <c r="AFD84" s="1"/>
      <c r="AFE84" s="2" t="s">
        <v>11</v>
      </c>
      <c r="AFF84" s="1" t="s">
        <v>88</v>
      </c>
      <c r="AFG84" s="1">
        <v>123</v>
      </c>
      <c r="AFH84" s="2">
        <v>3</v>
      </c>
      <c r="AFI84" s="1">
        <v>2.1000000000000001E-2</v>
      </c>
      <c r="AFJ84" s="1">
        <f t="shared" si="4881"/>
        <v>4.0000000000000001E-3</v>
      </c>
      <c r="AFK84" s="1">
        <f t="shared" si="4882"/>
        <v>-0.80575539568345322</v>
      </c>
      <c r="AFL84" s="1">
        <f t="shared" si="4477"/>
        <v>-1.2086330935251798E-3</v>
      </c>
      <c r="AFM84" s="1"/>
      <c r="AFN84" s="1"/>
      <c r="AFO84" s="1"/>
      <c r="AFP84" s="2" t="s">
        <v>11</v>
      </c>
      <c r="AFQ84" s="1" t="s">
        <v>89</v>
      </c>
      <c r="AFR84" s="1">
        <v>126</v>
      </c>
      <c r="AFS84" s="2">
        <v>3</v>
      </c>
      <c r="AFT84" s="1">
        <v>2.1999999999999999E-2</v>
      </c>
      <c r="AFU84" s="1">
        <f t="shared" si="4478"/>
        <v>4.0000000000000001E-3</v>
      </c>
      <c r="AFV84" s="1">
        <f t="shared" si="4479"/>
        <v>-0.61921708185053381</v>
      </c>
      <c r="AFW84" s="1">
        <f t="shared" si="4480"/>
        <v>-9.2882562277580075E-4</v>
      </c>
      <c r="AFX84" s="1"/>
      <c r="AFY84" s="1"/>
      <c r="AFZ84" s="1"/>
      <c r="AGA84" s="2" t="s">
        <v>11</v>
      </c>
      <c r="AGB84" s="1" t="s">
        <v>90</v>
      </c>
      <c r="AGC84" s="1">
        <v>127</v>
      </c>
      <c r="AGD84" s="2">
        <v>3</v>
      </c>
      <c r="AGE84" s="1">
        <v>1.4E-2</v>
      </c>
      <c r="AGF84" s="1">
        <f t="shared" si="4481"/>
        <v>-9.9999999999999915E-4</v>
      </c>
      <c r="AGG84" s="1">
        <f t="shared" si="4482"/>
        <v>0.20538720538720542</v>
      </c>
      <c r="AGH84" s="1">
        <f t="shared" si="4483"/>
        <v>3.0808080808080812E-4</v>
      </c>
      <c r="AGI84" s="1"/>
      <c r="AGJ84" s="1"/>
      <c r="AGK84" s="1"/>
      <c r="AGL84" s="2" t="s">
        <v>11</v>
      </c>
      <c r="AGM84" s="1" t="s">
        <v>91</v>
      </c>
      <c r="AGN84" s="1">
        <v>128</v>
      </c>
      <c r="AGO84" s="2">
        <v>3</v>
      </c>
      <c r="AGP84" s="1">
        <v>1.4E-2</v>
      </c>
      <c r="AGQ84" s="1">
        <f t="shared" si="4484"/>
        <v>-9.9999999999999915E-4</v>
      </c>
      <c r="AGR84" s="1">
        <f t="shared" si="4485"/>
        <v>0.24749163879598662</v>
      </c>
      <c r="AGS84" s="1">
        <f t="shared" si="4486"/>
        <v>3.7123745819397995E-4</v>
      </c>
      <c r="AGT84" s="1"/>
      <c r="AGU84" s="1"/>
      <c r="AGV84" s="1"/>
      <c r="AGW84" s="2" t="s">
        <v>11</v>
      </c>
      <c r="AGX84" s="1" t="s">
        <v>92</v>
      </c>
      <c r="AGY84" s="1">
        <v>129</v>
      </c>
      <c r="AGZ84" s="2">
        <v>3</v>
      </c>
      <c r="AHA84" s="1">
        <v>1.2E-2</v>
      </c>
      <c r="AHB84" s="1">
        <f t="shared" si="4487"/>
        <v>-2E-3</v>
      </c>
      <c r="AHC84" s="1">
        <f t="shared" si="4488"/>
        <v>0.31229235880398676</v>
      </c>
      <c r="AHD84" s="1">
        <f t="shared" si="4489"/>
        <v>4.6843853820598017E-4</v>
      </c>
      <c r="AHE84" s="1"/>
      <c r="AHF84" s="1"/>
      <c r="AHG84" s="1"/>
      <c r="AHH84" s="2" t="s">
        <v>11</v>
      </c>
      <c r="AHI84" s="1" t="s">
        <v>93</v>
      </c>
      <c r="AHJ84" s="1">
        <v>130</v>
      </c>
      <c r="AHK84" s="2">
        <v>3</v>
      </c>
      <c r="AHL84" s="1">
        <v>1.2E-2</v>
      </c>
      <c r="AHM84" s="1">
        <f t="shared" si="4490"/>
        <v>-2E-3</v>
      </c>
      <c r="AHN84" s="1">
        <f t="shared" si="4491"/>
        <v>0.2976588628762542</v>
      </c>
      <c r="AHO84" s="1">
        <f t="shared" si="4492"/>
        <v>4.4648829431438134E-4</v>
      </c>
      <c r="AHP84" s="1"/>
      <c r="AHQ84" s="1"/>
      <c r="AHR84" s="1"/>
      <c r="AHS84" s="2" t="s">
        <v>11</v>
      </c>
      <c r="AHT84" s="1" t="s">
        <v>94</v>
      </c>
      <c r="AHU84" s="1">
        <v>133</v>
      </c>
      <c r="AHV84" s="2">
        <v>3</v>
      </c>
      <c r="AHW84" s="1">
        <v>1.4E-2</v>
      </c>
      <c r="AHX84" s="1">
        <f t="shared" si="4493"/>
        <v>-2E-3</v>
      </c>
      <c r="AHY84" s="1">
        <f t="shared" si="4494"/>
        <v>0.32890365448504988</v>
      </c>
      <c r="AHZ84" s="1">
        <f t="shared" si="4495"/>
        <v>4.9335548172757483E-4</v>
      </c>
      <c r="AIA84" s="1"/>
      <c r="AIB84" s="1"/>
      <c r="AIC84" s="1"/>
      <c r="AID84" s="2" t="s">
        <v>11</v>
      </c>
      <c r="AIE84" s="1" t="s">
        <v>95</v>
      </c>
      <c r="AIF84" s="1">
        <v>134</v>
      </c>
      <c r="AIG84" s="2">
        <v>3</v>
      </c>
      <c r="AIH84" s="1">
        <v>1.4E-2</v>
      </c>
      <c r="AII84" s="1">
        <f t="shared" si="4496"/>
        <v>-3.0000000000000009E-3</v>
      </c>
      <c r="AIJ84" s="1">
        <f t="shared" si="4497"/>
        <v>0.28239202657807305</v>
      </c>
      <c r="AIK84" s="1">
        <f t="shared" si="4498"/>
        <v>4.2358803986710958E-4</v>
      </c>
      <c r="AIL84" s="1"/>
      <c r="AIM84" s="1"/>
      <c r="AIN84" s="1"/>
      <c r="AIO84" s="2" t="s">
        <v>11</v>
      </c>
      <c r="AIP84" s="1" t="s">
        <v>96</v>
      </c>
      <c r="AIQ84" s="1">
        <v>135</v>
      </c>
      <c r="AIR84" s="2">
        <v>3</v>
      </c>
      <c r="AIS84" s="1">
        <v>1.2999999999999999E-2</v>
      </c>
      <c r="AIT84" s="1">
        <f t="shared" si="4499"/>
        <v>-1.0000000000000009E-3</v>
      </c>
      <c r="AIU84" s="1">
        <f t="shared" si="4500"/>
        <v>0.40066225165562913</v>
      </c>
      <c r="AIV84" s="1">
        <f t="shared" si="4501"/>
        <v>6.0099337748344367E-4</v>
      </c>
      <c r="AIW84" s="1"/>
      <c r="AIX84" s="1"/>
      <c r="AIY84" s="1"/>
      <c r="AIZ84" s="2" t="s">
        <v>11</v>
      </c>
      <c r="AJA84" s="1" t="s">
        <v>97</v>
      </c>
      <c r="AJB84" s="1">
        <v>136</v>
      </c>
      <c r="AJC84" s="2">
        <v>3</v>
      </c>
      <c r="AJD84" s="1">
        <v>1.4999999999999999E-2</v>
      </c>
      <c r="AJE84" s="1">
        <f t="shared" si="4502"/>
        <v>-1.0000000000000009E-3</v>
      </c>
      <c r="AJF84" s="1">
        <f t="shared" si="4503"/>
        <v>0.39072847682119205</v>
      </c>
      <c r="AJG84" s="1">
        <f t="shared" si="4504"/>
        <v>5.8609271523178805E-4</v>
      </c>
      <c r="AJH84" s="1"/>
      <c r="AJI84" s="1"/>
      <c r="AJJ84" s="1"/>
      <c r="AJK84" s="2" t="s">
        <v>11</v>
      </c>
      <c r="AJL84" s="1" t="s">
        <v>98</v>
      </c>
      <c r="AJM84" s="1">
        <v>140</v>
      </c>
      <c r="AJN84" s="2">
        <v>3</v>
      </c>
      <c r="AJO84" s="1">
        <v>1.4999999999999999E-2</v>
      </c>
      <c r="AJP84" s="1">
        <f t="shared" si="4505"/>
        <v>-1.0000000000000009E-3</v>
      </c>
      <c r="AJQ84" s="1">
        <f t="shared" si="4506"/>
        <v>0.49019607843137253</v>
      </c>
      <c r="AJR84" s="1">
        <f t="shared" si="4507"/>
        <v>7.3529411764705881E-4</v>
      </c>
      <c r="AJS84" s="1"/>
      <c r="AJT84" s="1"/>
      <c r="AJU84" s="1"/>
      <c r="AJV84" s="2" t="s">
        <v>11</v>
      </c>
      <c r="AJW84" s="1" t="s">
        <v>99</v>
      </c>
      <c r="AJX84" s="1">
        <v>141</v>
      </c>
      <c r="AJY84" s="2">
        <v>3</v>
      </c>
      <c r="AJZ84" s="1">
        <v>1.6E-2</v>
      </c>
      <c r="AKA84" s="1">
        <f t="shared" si="4508"/>
        <v>-4.0000000000000001E-3</v>
      </c>
      <c r="AKB84" s="1">
        <f t="shared" si="4509"/>
        <v>6.7796610169491411E-3</v>
      </c>
      <c r="AKC84" s="1">
        <f t="shared" si="4510"/>
        <v>1.0169491525423712E-5</v>
      </c>
      <c r="AKD84" s="1"/>
      <c r="AKE84" s="1"/>
      <c r="AKF84" s="1"/>
      <c r="AKG84" s="2" t="s">
        <v>11</v>
      </c>
      <c r="AKH84" s="1" t="s">
        <v>100</v>
      </c>
      <c r="AKI84" s="1">
        <v>143</v>
      </c>
      <c r="AKJ84" s="2">
        <v>3</v>
      </c>
      <c r="AKK84" s="1">
        <v>0.02</v>
      </c>
      <c r="AKL84" s="1">
        <f t="shared" si="4511"/>
        <v>-1.9999999999999983E-3</v>
      </c>
      <c r="AKM84" s="1">
        <f t="shared" si="4512"/>
        <v>6.4406779661017002E-2</v>
      </c>
      <c r="AKN84" s="1">
        <f t="shared" si="4513"/>
        <v>9.6610169491525509E-5</v>
      </c>
      <c r="AKO84" s="1"/>
      <c r="AKP84" s="1"/>
      <c r="AKQ84" s="1"/>
      <c r="AKR84" s="2" t="s">
        <v>11</v>
      </c>
      <c r="AKS84" s="1" t="s">
        <v>101</v>
      </c>
      <c r="AKT84" s="1">
        <v>144</v>
      </c>
      <c r="AKU84" s="2">
        <v>3</v>
      </c>
      <c r="AKV84" s="1">
        <v>2.1999999999999999E-2</v>
      </c>
      <c r="AKW84" s="1">
        <f t="shared" si="4514"/>
        <v>-1.0000000000000009E-3</v>
      </c>
      <c r="AKX84" s="1">
        <f t="shared" si="4515"/>
        <v>6.7796610169491497E-2</v>
      </c>
      <c r="AKY84" s="1">
        <f t="shared" si="4516"/>
        <v>1.0169491525423725E-4</v>
      </c>
      <c r="AKZ84" s="1"/>
      <c r="ALA84" s="1"/>
      <c r="ALB84" s="1"/>
      <c r="ALC84" s="2" t="s">
        <v>11</v>
      </c>
      <c r="ALD84" s="1" t="s">
        <v>102</v>
      </c>
      <c r="ALE84" s="1">
        <v>147</v>
      </c>
      <c r="ALF84" s="2">
        <v>3</v>
      </c>
      <c r="ALG84" s="1">
        <v>2.1000000000000001E-2</v>
      </c>
      <c r="ALH84" s="1">
        <f t="shared" si="4517"/>
        <v>-4.9999999999999975E-3</v>
      </c>
      <c r="ALI84" s="1">
        <f t="shared" si="4518"/>
        <v>-6.4406779661016877E-2</v>
      </c>
      <c r="ALJ84" s="1">
        <f t="shared" si="4519"/>
        <v>-9.6610169491525319E-5</v>
      </c>
      <c r="ALK84" s="1"/>
      <c r="ALL84" s="1"/>
      <c r="ALM84" s="1"/>
      <c r="ALN84" s="2" t="s">
        <v>11</v>
      </c>
      <c r="ALO84" s="1" t="s">
        <v>103</v>
      </c>
      <c r="ALP84" s="1">
        <v>148</v>
      </c>
      <c r="ALQ84" s="2">
        <v>3</v>
      </c>
      <c r="ALR84" s="1">
        <v>2.5000000000000001E-2</v>
      </c>
      <c r="ALS84" s="1">
        <f t="shared" si="4520"/>
        <v>0</v>
      </c>
      <c r="ALT84" s="1">
        <f t="shared" si="4521"/>
        <v>6.8027210884353748E-3</v>
      </c>
      <c r="ALU84" s="1">
        <f t="shared" si="4522"/>
        <v>1.0204081632653063E-5</v>
      </c>
      <c r="ALV84" s="1"/>
      <c r="ALW84" s="1"/>
      <c r="ALX84" s="1"/>
      <c r="ALY84" s="2" t="s">
        <v>11</v>
      </c>
      <c r="ALZ84" s="1" t="s">
        <v>104</v>
      </c>
      <c r="AMA84" s="1">
        <v>149</v>
      </c>
      <c r="AMB84" s="2">
        <v>3</v>
      </c>
      <c r="AMC84" s="1">
        <v>2.4E-2</v>
      </c>
      <c r="AMD84" s="1">
        <f t="shared" si="4523"/>
        <v>4.0000000000000001E-3</v>
      </c>
      <c r="AME84" s="1">
        <f t="shared" si="4524"/>
        <v>0.21575342465753425</v>
      </c>
      <c r="AMF84" s="1">
        <f t="shared" si="4525"/>
        <v>3.2363013698630136E-4</v>
      </c>
      <c r="AMG84" s="1"/>
      <c r="AMH84" s="1"/>
      <c r="AMI84" s="1"/>
      <c r="AMJ84" s="2" t="s">
        <v>11</v>
      </c>
      <c r="AMK84" s="1" t="s">
        <v>105</v>
      </c>
      <c r="AML84" s="1">
        <v>150</v>
      </c>
      <c r="AMM84" s="2">
        <v>3</v>
      </c>
      <c r="AMN84" s="1">
        <v>2.5000000000000001E-2</v>
      </c>
      <c r="AMO84" s="1">
        <f t="shared" si="4526"/>
        <v>6.0000000000000019E-3</v>
      </c>
      <c r="AMP84" s="1">
        <f t="shared" si="4527"/>
        <v>0.17808219178082196</v>
      </c>
      <c r="AMQ84" s="1">
        <f t="shared" si="4528"/>
        <v>2.6712328767123294E-4</v>
      </c>
      <c r="AMR84" s="1"/>
      <c r="AMS84" s="1"/>
      <c r="AMT84" s="1"/>
      <c r="AMU84" s="2" t="s">
        <v>11</v>
      </c>
      <c r="AMV84" s="1" t="s">
        <v>106</v>
      </c>
      <c r="AMW84" s="1">
        <v>151</v>
      </c>
      <c r="AMX84" s="2">
        <v>3</v>
      </c>
      <c r="AMY84" s="1">
        <v>2.5000000000000001E-2</v>
      </c>
      <c r="AMZ84" s="1">
        <f t="shared" si="4529"/>
        <v>5.000000000000001E-3</v>
      </c>
      <c r="ANA84" s="1">
        <f t="shared" si="4530"/>
        <v>9.5890410958904132E-2</v>
      </c>
      <c r="ANB84" s="1">
        <f t="shared" si="4531"/>
        <v>1.4383561643835621E-4</v>
      </c>
      <c r="ANC84" s="1"/>
      <c r="AND84" s="1"/>
      <c r="ANE84" s="1"/>
      <c r="ANF84" s="2" t="s">
        <v>11</v>
      </c>
      <c r="ANG84" s="1" t="s">
        <v>107</v>
      </c>
      <c r="ANH84" s="1">
        <v>154</v>
      </c>
      <c r="ANI84" s="2">
        <v>3</v>
      </c>
      <c r="ANJ84" s="1">
        <v>0.02</v>
      </c>
      <c r="ANK84" s="1">
        <f t="shared" si="4532"/>
        <v>1.0000000000000009E-3</v>
      </c>
      <c r="ANL84" s="1">
        <f t="shared" si="4533"/>
        <v>-6.5517241379310309E-2</v>
      </c>
      <c r="ANM84" s="1">
        <f t="shared" si="4534"/>
        <v>-9.8275862068965465E-5</v>
      </c>
      <c r="ANN84" s="1"/>
      <c r="ANO84" s="1"/>
      <c r="ANP84" s="1"/>
      <c r="ANQ84" s="2" t="s">
        <v>11</v>
      </c>
      <c r="ANR84" s="1" t="s">
        <v>108</v>
      </c>
      <c r="ANS84" s="1">
        <v>155</v>
      </c>
      <c r="ANT84" s="2">
        <v>3</v>
      </c>
      <c r="ANU84" s="1">
        <v>1.7000000000000001E-2</v>
      </c>
      <c r="ANV84" s="1">
        <f t="shared" si="4535"/>
        <v>-2.9999999999999992E-3</v>
      </c>
      <c r="ANW84" s="1">
        <f t="shared" si="4536"/>
        <v>-0.35153583617747441</v>
      </c>
      <c r="ANX84" s="1">
        <f t="shared" si="4537"/>
        <v>-5.2730375426621168E-4</v>
      </c>
      <c r="ANY84" s="1"/>
      <c r="ANZ84" s="1"/>
      <c r="AOA84" s="1"/>
      <c r="AOB84" s="2" t="s">
        <v>11</v>
      </c>
      <c r="AOC84" s="1" t="s">
        <v>109</v>
      </c>
      <c r="AOD84" s="1">
        <v>156</v>
      </c>
      <c r="AOE84" s="2">
        <v>3</v>
      </c>
      <c r="AOF84" s="1">
        <v>1.4999999999999999E-2</v>
      </c>
      <c r="AOG84" s="1">
        <f t="shared" si="4538"/>
        <v>-6.0000000000000019E-3</v>
      </c>
      <c r="AOH84" s="1">
        <f t="shared" si="4539"/>
        <v>-0.40677966101694923</v>
      </c>
      <c r="AOI84" s="1">
        <f t="shared" si="4540"/>
        <v>-6.1016949152542391E-4</v>
      </c>
      <c r="AOJ84" s="1"/>
      <c r="AOK84" s="1"/>
      <c r="AOL84" s="1"/>
      <c r="AOM84" s="2" t="s">
        <v>11</v>
      </c>
      <c r="AON84" s="1" t="s">
        <v>110</v>
      </c>
      <c r="AOO84" s="1">
        <v>157</v>
      </c>
      <c r="AOP84" s="2">
        <v>3</v>
      </c>
      <c r="AOQ84" s="1">
        <v>1.4999999999999999E-2</v>
      </c>
      <c r="AOR84" s="1">
        <f t="shared" si="4541"/>
        <v>9.9999999999999915E-4</v>
      </c>
      <c r="AOS84" s="1">
        <f t="shared" si="4542"/>
        <v>-1.365187713310583E-2</v>
      </c>
      <c r="AOT84" s="1">
        <f t="shared" si="4543"/>
        <v>-2.0477815699658745E-5</v>
      </c>
      <c r="AOU84" s="1"/>
      <c r="AOV84" s="1"/>
      <c r="AOW84" s="1"/>
      <c r="AOX84" s="2" t="s">
        <v>11</v>
      </c>
      <c r="AOY84" s="1" t="s">
        <v>111</v>
      </c>
      <c r="AOZ84" s="1">
        <v>158</v>
      </c>
      <c r="APA84" s="2">
        <v>3</v>
      </c>
      <c r="APB84" s="1">
        <v>1.6E-2</v>
      </c>
      <c r="APC84" s="1">
        <f t="shared" si="3798"/>
        <v>-4.0000000000000001E-3</v>
      </c>
      <c r="APD84" s="1">
        <f t="shared" si="4544"/>
        <v>-0.4452054794520548</v>
      </c>
      <c r="APE84" s="1">
        <f t="shared" si="4545"/>
        <v>-6.6780821917808225E-4</v>
      </c>
      <c r="APF84" s="1"/>
      <c r="APG84" s="1"/>
      <c r="APH84" s="1"/>
      <c r="API84" s="2" t="s">
        <v>11</v>
      </c>
      <c r="APJ84" s="1" t="s">
        <v>112</v>
      </c>
      <c r="APK84" s="1">
        <v>161</v>
      </c>
      <c r="APL84" s="2">
        <v>3</v>
      </c>
      <c r="APM84" s="1">
        <v>1.4E-2</v>
      </c>
      <c r="APN84" s="1">
        <f t="shared" si="4546"/>
        <v>-2E-3</v>
      </c>
      <c r="APO84" s="1">
        <f t="shared" si="4547"/>
        <v>-0.21501706484641639</v>
      </c>
      <c r="APP84" s="1">
        <f t="shared" si="4548"/>
        <v>-3.2252559726962459E-4</v>
      </c>
      <c r="APQ84" s="1"/>
      <c r="APR84" s="1"/>
      <c r="APS84" s="1"/>
      <c r="APT84" s="2" t="s">
        <v>11</v>
      </c>
      <c r="APU84" s="1" t="s">
        <v>113</v>
      </c>
      <c r="APV84" s="1">
        <v>162</v>
      </c>
      <c r="APW84" s="2">
        <v>3</v>
      </c>
      <c r="APX84" s="1">
        <v>5.0000000000000001E-3</v>
      </c>
      <c r="APY84" s="1">
        <f t="shared" si="4549"/>
        <v>0</v>
      </c>
      <c r="APZ84" s="1">
        <f t="shared" si="3806"/>
        <v>0.32302405498281789</v>
      </c>
      <c r="AQA84" s="1">
        <f t="shared" si="4550"/>
        <v>4.8453608247422687E-4</v>
      </c>
      <c r="AQB84" s="1"/>
      <c r="AQC84" s="1"/>
      <c r="AQD84" s="1"/>
      <c r="AQE84" s="2" t="s">
        <v>11</v>
      </c>
      <c r="AQF84" s="1" t="s">
        <v>114</v>
      </c>
      <c r="AQG84" s="1">
        <v>163</v>
      </c>
      <c r="AQH84" s="2">
        <v>3</v>
      </c>
      <c r="AQI84" s="1">
        <v>1.4999999999999999E-2</v>
      </c>
      <c r="AQJ84" s="1">
        <f t="shared" si="4551"/>
        <v>-1.0000000000000009E-3</v>
      </c>
      <c r="AQK84" s="1">
        <f t="shared" si="4552"/>
        <v>-0.31506849315068497</v>
      </c>
      <c r="AQL84" s="1">
        <f t="shared" si="4553"/>
        <v>-4.7260273972602747E-4</v>
      </c>
      <c r="AQM84" s="1"/>
      <c r="AQN84" s="1"/>
      <c r="AQO84" s="1"/>
      <c r="AQP84" s="2" t="s">
        <v>11</v>
      </c>
      <c r="AQQ84" s="1" t="s">
        <v>115</v>
      </c>
      <c r="AQR84" s="1">
        <v>169</v>
      </c>
      <c r="AQS84" s="2">
        <v>3</v>
      </c>
      <c r="AQT84" s="1">
        <v>-0.01</v>
      </c>
      <c r="AQU84" s="1">
        <f t="shared" si="4554"/>
        <v>-2E-3</v>
      </c>
      <c r="AQV84" s="1">
        <f t="shared" si="4555"/>
        <v>0.48464163822525597</v>
      </c>
      <c r="AQW84" s="1">
        <f t="shared" si="4556"/>
        <v>7.2696245733788398E-4</v>
      </c>
      <c r="AQX84" s="1"/>
      <c r="AQY84" s="1"/>
      <c r="AQZ84" s="1"/>
      <c r="ARA84" s="2" t="s">
        <v>11</v>
      </c>
      <c r="ARB84" s="1" t="s">
        <v>116</v>
      </c>
      <c r="ARC84" s="1">
        <v>170</v>
      </c>
      <c r="ARD84" s="2">
        <v>3</v>
      </c>
      <c r="ARE84" s="1">
        <v>5.0000000000000001E-3</v>
      </c>
      <c r="ARF84" s="1">
        <f t="shared" si="4557"/>
        <v>-1E-3</v>
      </c>
      <c r="ARG84" s="1">
        <f t="shared" si="4558"/>
        <v>-0.30272108843537421</v>
      </c>
      <c r="ARH84" s="1">
        <f t="shared" si="4559"/>
        <v>-4.5408163265306135E-4</v>
      </c>
      <c r="ARI84" s="1"/>
      <c r="ARJ84" s="1"/>
      <c r="ARK84" s="1"/>
      <c r="ARL84" s="2" t="s">
        <v>11</v>
      </c>
      <c r="ARM84" s="1" t="s">
        <v>117</v>
      </c>
      <c r="ARN84" s="1">
        <v>171</v>
      </c>
      <c r="ARO84" s="2">
        <v>3</v>
      </c>
      <c r="ARP84" s="1">
        <v>1.0999999999999999E-2</v>
      </c>
      <c r="ARQ84" s="1">
        <f t="shared" si="4560"/>
        <v>4.9999999999999992E-3</v>
      </c>
      <c r="ARR84" s="1">
        <f t="shared" si="4561"/>
        <v>-1.7123287671232893E-2</v>
      </c>
      <c r="ARS84" s="1">
        <f t="shared" si="4562"/>
        <v>-2.568493150684934E-5</v>
      </c>
      <c r="ART84" s="1"/>
      <c r="ARU84" s="1"/>
      <c r="ARV84" s="1"/>
      <c r="ARW84" s="2" t="s">
        <v>11</v>
      </c>
      <c r="ARX84" s="1" t="s">
        <v>118</v>
      </c>
      <c r="ARY84" s="1">
        <v>172</v>
      </c>
      <c r="ARZ84" s="2">
        <v>3</v>
      </c>
      <c r="ASA84" s="1">
        <v>2.1999999999999999E-2</v>
      </c>
      <c r="ASB84" s="1">
        <f t="shared" si="4563"/>
        <v>1.9999999999999983E-3</v>
      </c>
      <c r="ASC84" s="1">
        <f t="shared" si="4564"/>
        <v>-0.68474576271186449</v>
      </c>
      <c r="ASD84" s="1">
        <f t="shared" si="4565"/>
        <v>-1.0271186440677967E-3</v>
      </c>
      <c r="ASE84" s="1"/>
      <c r="ASF84" s="1"/>
      <c r="ASG84" s="1"/>
      <c r="ASH84" s="2" t="s">
        <v>11</v>
      </c>
      <c r="ASI84" s="1" t="s">
        <v>119</v>
      </c>
      <c r="ASJ84" s="1">
        <v>173</v>
      </c>
      <c r="ASK84" s="2">
        <v>3</v>
      </c>
      <c r="ASL84" s="1">
        <v>5.0000000000000001E-3</v>
      </c>
      <c r="ASM84" s="1">
        <f t="shared" si="4566"/>
        <v>2E-3</v>
      </c>
      <c r="ASN84" s="1">
        <f t="shared" si="4567"/>
        <v>-0.16438356164383561</v>
      </c>
      <c r="ASO84" s="1">
        <f t="shared" si="4568"/>
        <v>-2.4657534246575342E-4</v>
      </c>
      <c r="ASP84" s="1"/>
      <c r="ASQ84" s="1"/>
      <c r="ASR84" s="1"/>
      <c r="ASS84" s="2" t="s">
        <v>11</v>
      </c>
      <c r="AST84" s="1" t="s">
        <v>120</v>
      </c>
      <c r="ASU84" s="1">
        <v>176</v>
      </c>
      <c r="ASV84" s="2">
        <v>3</v>
      </c>
      <c r="ASW84" s="1">
        <v>8.9999999999999993E-3</v>
      </c>
      <c r="ASX84" s="1">
        <f t="shared" si="4569"/>
        <v>1.9999999999999992E-3</v>
      </c>
      <c r="ASY84" s="1">
        <f t="shared" si="4570"/>
        <v>-0.37113402061855671</v>
      </c>
      <c r="ASZ84" s="1">
        <f t="shared" si="4571"/>
        <v>-5.567010309278351E-4</v>
      </c>
      <c r="ATA84" s="1"/>
      <c r="ATB84" s="1"/>
      <c r="ATC84" s="1"/>
      <c r="ATD84" s="2" t="s">
        <v>11</v>
      </c>
      <c r="ATE84" s="1" t="s">
        <v>121</v>
      </c>
      <c r="ATF84" s="1">
        <v>180</v>
      </c>
      <c r="ATG84" s="2">
        <v>3</v>
      </c>
      <c r="ATH84" s="1">
        <v>2.7E-2</v>
      </c>
      <c r="ATI84" s="1">
        <f t="shared" si="4572"/>
        <v>5.9999999999999984E-3</v>
      </c>
      <c r="ATJ84" s="1">
        <f t="shared" si="4573"/>
        <v>-0.81314878892733566</v>
      </c>
      <c r="ATK84" s="1">
        <f t="shared" si="4574"/>
        <v>-1.2197231833910036E-3</v>
      </c>
      <c r="ATL84" s="1"/>
      <c r="ATM84" s="1"/>
      <c r="ATN84" s="1"/>
      <c r="ATO84" s="2" t="s">
        <v>11</v>
      </c>
      <c r="ATP84" s="1" t="s">
        <v>122</v>
      </c>
      <c r="ATQ84" s="1">
        <v>183</v>
      </c>
      <c r="ATR84" s="2">
        <v>3</v>
      </c>
      <c r="ATS84" s="1">
        <v>3.0000000000000001E-3</v>
      </c>
      <c r="ATT84" s="1">
        <f t="shared" si="4575"/>
        <v>2E-3</v>
      </c>
      <c r="ATU84" s="1">
        <f t="shared" si="4576"/>
        <v>-0.21232876712328769</v>
      </c>
      <c r="ATV84" s="1">
        <f t="shared" si="4577"/>
        <v>-3.1849315068493153E-4</v>
      </c>
      <c r="ATW84" s="1"/>
      <c r="ATX84" s="1"/>
      <c r="ATY84" s="1"/>
      <c r="ATZ84" s="2" t="s">
        <v>11</v>
      </c>
      <c r="AUA84" s="1" t="s">
        <v>123</v>
      </c>
      <c r="AUB84" s="1">
        <v>184</v>
      </c>
      <c r="AUC84" s="2">
        <v>3</v>
      </c>
      <c r="AUD84" s="1">
        <v>6.0000000000000001E-3</v>
      </c>
      <c r="AUE84" s="1">
        <f t="shared" si="4578"/>
        <v>-0.01</v>
      </c>
      <c r="AUF84" s="1">
        <f t="shared" si="3846"/>
        <v>-0.67509025270758127</v>
      </c>
      <c r="AUG84" s="1">
        <f t="shared" si="4579"/>
        <v>-1.0126353790613719E-3</v>
      </c>
      <c r="AUH84" s="1"/>
      <c r="AUI84" s="1"/>
      <c r="AUJ84" s="1"/>
      <c r="AUK84" s="2" t="s">
        <v>11</v>
      </c>
      <c r="AUL84" s="1" t="s">
        <v>124</v>
      </c>
      <c r="AUM84" s="1">
        <v>185</v>
      </c>
      <c r="AUN84" s="2">
        <v>3</v>
      </c>
      <c r="AUO84" s="1">
        <v>7.0000000000000001E-3</v>
      </c>
      <c r="AUP84" s="1">
        <f t="shared" si="4580"/>
        <v>2E-3</v>
      </c>
      <c r="AUQ84" s="1">
        <f t="shared" si="4581"/>
        <v>-9.7472924187725643E-2</v>
      </c>
      <c r="AUR84" s="1">
        <f t="shared" si="4582"/>
        <v>-1.4620938628158846E-4</v>
      </c>
      <c r="AUS84" s="1"/>
      <c r="AUT84" s="1"/>
      <c r="AUU84" s="1"/>
      <c r="AUV84" s="2" t="s">
        <v>11</v>
      </c>
      <c r="AUW84" s="1" t="s">
        <v>125</v>
      </c>
      <c r="AUX84" s="1">
        <v>186</v>
      </c>
      <c r="AUY84" s="2">
        <v>3</v>
      </c>
      <c r="AUZ84" s="1">
        <v>1.0999999999999999E-2</v>
      </c>
      <c r="AVA84" s="1">
        <f t="shared" si="4583"/>
        <v>9.9999999999999915E-4</v>
      </c>
      <c r="AVB84" s="1">
        <f t="shared" si="3853"/>
        <v>-0.10108303249097476</v>
      </c>
      <c r="AVC84" s="1">
        <f t="shared" si="4584"/>
        <v>-1.5162454873646214E-4</v>
      </c>
      <c r="AVD84" s="1"/>
      <c r="AVE84" s="1"/>
      <c r="AVF84" s="1"/>
      <c r="AVG84" s="2" t="s">
        <v>11</v>
      </c>
      <c r="AVH84" s="1" t="s">
        <v>126</v>
      </c>
      <c r="AVI84" s="1">
        <v>187</v>
      </c>
      <c r="AVJ84" s="2">
        <v>3</v>
      </c>
      <c r="AVK84" s="1">
        <v>1.2E-2</v>
      </c>
      <c r="AVL84" s="1">
        <f t="shared" si="4585"/>
        <v>2E-3</v>
      </c>
      <c r="AVM84" s="1">
        <f t="shared" si="4586"/>
        <v>5.7553956834532377E-2</v>
      </c>
      <c r="AVN84" s="1">
        <f t="shared" si="4587"/>
        <v>8.6330935251798568E-5</v>
      </c>
      <c r="AVO84" s="1"/>
      <c r="AVP84" s="1"/>
      <c r="AVQ84" s="1"/>
      <c r="AVR84" s="2" t="s">
        <v>11</v>
      </c>
      <c r="AVS84" s="1" t="s">
        <v>127</v>
      </c>
      <c r="AVT84" s="1">
        <v>190</v>
      </c>
      <c r="AVU84" s="2">
        <v>3</v>
      </c>
      <c r="AVV84" s="1">
        <v>1.2E-2</v>
      </c>
      <c r="AVW84" s="1">
        <f t="shared" si="4588"/>
        <v>1.0000000000000009E-3</v>
      </c>
      <c r="AVX84" s="1">
        <f t="shared" si="4589"/>
        <v>7.1684587813620096E-2</v>
      </c>
      <c r="AVY84" s="1">
        <f t="shared" si="4590"/>
        <v>1.0752688172043015E-4</v>
      </c>
      <c r="AVZ84" s="1"/>
      <c r="AWA84" s="1"/>
      <c r="AWB84" s="1"/>
      <c r="AWC84" s="2" t="s">
        <v>11</v>
      </c>
      <c r="AWD84" s="1" t="s">
        <v>128</v>
      </c>
      <c r="AWE84" s="1">
        <v>191</v>
      </c>
      <c r="AWF84" s="2">
        <v>3</v>
      </c>
      <c r="AWG84" s="1">
        <v>1.4E-2</v>
      </c>
      <c r="AWH84" s="1">
        <f t="shared" si="4591"/>
        <v>1.0000000000000009E-3</v>
      </c>
      <c r="AWI84" s="1">
        <f t="shared" si="4592"/>
        <v>-1.7921146953404986E-2</v>
      </c>
      <c r="AWJ84" s="1">
        <f t="shared" si="4593"/>
        <v>-2.6881720430107479E-5</v>
      </c>
      <c r="AWK84" s="1"/>
      <c r="AWL84" s="1"/>
      <c r="AWM84" s="1"/>
      <c r="AWN84" s="2" t="s">
        <v>11</v>
      </c>
      <c r="AWO84" s="1" t="s">
        <v>129</v>
      </c>
      <c r="AWP84" s="1">
        <v>192</v>
      </c>
      <c r="AWQ84" s="2">
        <v>3</v>
      </c>
      <c r="AWR84" s="1">
        <v>1.6E-2</v>
      </c>
      <c r="AWS84" s="1">
        <f t="shared" si="4594"/>
        <v>0</v>
      </c>
      <c r="AWT84" s="1">
        <f t="shared" si="4595"/>
        <v>-6.4285714285714279E-2</v>
      </c>
      <c r="AWU84" s="1">
        <f t="shared" si="4596"/>
        <v>-9.6428571428571418E-5</v>
      </c>
      <c r="AWV84" s="1"/>
      <c r="AWW84" s="1"/>
      <c r="AWX84" s="1"/>
      <c r="AWY84" s="2" t="s">
        <v>11</v>
      </c>
      <c r="AWZ84" s="1" t="s">
        <v>130</v>
      </c>
      <c r="AXA84" s="1">
        <v>193</v>
      </c>
      <c r="AXB84" s="2">
        <v>3</v>
      </c>
      <c r="AXC84" s="1">
        <v>1.4999999999999999E-2</v>
      </c>
      <c r="AXD84" s="1">
        <f t="shared" si="4597"/>
        <v>9.9999999999999915E-4</v>
      </c>
      <c r="AXE84" s="1">
        <f t="shared" si="4598"/>
        <v>-6.451612903225809E-2</v>
      </c>
      <c r="AXF84" s="1">
        <f t="shared" si="4599"/>
        <v>-9.6774193548387135E-5</v>
      </c>
      <c r="AXG84" s="1"/>
      <c r="AXH84" s="1"/>
      <c r="AXI84" s="1"/>
      <c r="AXJ84" s="2" t="s">
        <v>11</v>
      </c>
      <c r="AXK84" s="1" t="s">
        <v>131</v>
      </c>
      <c r="AXL84" s="1">
        <v>197</v>
      </c>
      <c r="AXM84" s="2">
        <v>3</v>
      </c>
      <c r="AXN84" s="1">
        <v>1.9E-2</v>
      </c>
      <c r="AXO84" s="1">
        <f t="shared" si="4600"/>
        <v>0</v>
      </c>
      <c r="AXP84" s="1">
        <f t="shared" si="4601"/>
        <v>-0.15467625899280577</v>
      </c>
      <c r="AXQ84" s="1">
        <f t="shared" si="4602"/>
        <v>-2.3201438848920866E-4</v>
      </c>
      <c r="AXR84" s="1"/>
      <c r="AXS84" s="1"/>
      <c r="AXT84" s="1"/>
      <c r="AXU84" s="2" t="s">
        <v>11</v>
      </c>
      <c r="AXV84" s="1" t="s">
        <v>132</v>
      </c>
      <c r="AXW84" s="1">
        <v>198</v>
      </c>
      <c r="AXX84" s="2">
        <v>3</v>
      </c>
      <c r="AXY84" s="1">
        <v>2.1000000000000001E-2</v>
      </c>
      <c r="AXZ84" s="1">
        <f t="shared" si="4603"/>
        <v>4.0000000000000001E-3</v>
      </c>
      <c r="AYA84" s="1">
        <f t="shared" si="4604"/>
        <v>-4.3165467625899269E-2</v>
      </c>
      <c r="AYB84" s="1">
        <f t="shared" si="4605"/>
        <v>-6.4748201438848902E-5</v>
      </c>
      <c r="AYC84" s="1"/>
      <c r="AYD84" s="1"/>
      <c r="AYE84" s="1"/>
      <c r="AYF84" s="2" t="s">
        <v>11</v>
      </c>
      <c r="AYG84" s="1" t="s">
        <v>133</v>
      </c>
      <c r="AYH84" s="1">
        <v>201</v>
      </c>
      <c r="AYI84" s="2">
        <v>3</v>
      </c>
      <c r="AYJ84" s="1">
        <v>2.7E-2</v>
      </c>
      <c r="AYK84" s="1">
        <f t="shared" si="4606"/>
        <v>4.0000000000000001E-3</v>
      </c>
      <c r="AYL84" s="1">
        <f t="shared" si="4607"/>
        <v>-8.9285714285714274E-2</v>
      </c>
      <c r="AYM84" s="1">
        <f t="shared" si="4608"/>
        <v>-1.3392857142857141E-4</v>
      </c>
      <c r="AYN84" s="1"/>
      <c r="AYO84" s="1"/>
      <c r="AYP84" s="1"/>
      <c r="AYQ84" s="2" t="s">
        <v>11</v>
      </c>
      <c r="AYR84" s="1" t="s">
        <v>134</v>
      </c>
      <c r="AYS84" s="1">
        <v>204</v>
      </c>
      <c r="AYT84" s="2">
        <v>3</v>
      </c>
      <c r="AYU84" s="1">
        <v>2.9000000000000001E-2</v>
      </c>
      <c r="AYV84" s="1">
        <f t="shared" si="4609"/>
        <v>6.0000000000000019E-3</v>
      </c>
      <c r="AYW84" s="1">
        <f t="shared" si="4610"/>
        <v>-0.33214285714285707</v>
      </c>
      <c r="AYX84" s="1">
        <f t="shared" si="4611"/>
        <v>-4.9821428571428564E-4</v>
      </c>
      <c r="AYY84" s="1"/>
      <c r="AYZ84" s="1"/>
      <c r="AZA84" s="1"/>
      <c r="AZB84" s="2" t="s">
        <v>11</v>
      </c>
      <c r="AZC84" s="1" t="s">
        <v>135</v>
      </c>
      <c r="AZD84" s="1">
        <v>205</v>
      </c>
      <c r="AZE84" s="2">
        <v>3</v>
      </c>
      <c r="AZF84" s="1">
        <v>2.5000000000000001E-2</v>
      </c>
      <c r="AZG84" s="1">
        <f t="shared" si="4612"/>
        <v>3.0000000000000027E-3</v>
      </c>
      <c r="AZH84" s="1">
        <f t="shared" si="4613"/>
        <v>-9.9999999999999895E-2</v>
      </c>
      <c r="AZI84" s="1">
        <f t="shared" si="4614"/>
        <v>-1.4999999999999985E-4</v>
      </c>
      <c r="AZJ84" s="1"/>
      <c r="AZK84" s="1"/>
      <c r="AZL84" s="1"/>
      <c r="AZM84" s="2" t="s">
        <v>11</v>
      </c>
      <c r="AZN84" s="1" t="s">
        <v>136</v>
      </c>
      <c r="AZO84" s="1">
        <v>208</v>
      </c>
      <c r="AZP84" s="2">
        <v>3</v>
      </c>
      <c r="AZQ84" s="1">
        <v>2.5000000000000001E-2</v>
      </c>
      <c r="AZR84" s="1">
        <f t="shared" si="4615"/>
        <v>4.0000000000000001E-3</v>
      </c>
      <c r="AZS84" s="1">
        <f t="shared" si="4616"/>
        <v>-6.4285714285714265E-2</v>
      </c>
      <c r="AZT84" s="1">
        <f t="shared" si="4617"/>
        <v>-9.6428571428571405E-5</v>
      </c>
      <c r="AZU84" s="1"/>
      <c r="AZV84" s="1"/>
      <c r="AZW84" s="1"/>
      <c r="AZX84" s="2" t="s">
        <v>11</v>
      </c>
      <c r="AZY84" s="1" t="s">
        <v>137</v>
      </c>
      <c r="AZZ84" s="1">
        <v>211</v>
      </c>
      <c r="BAA84" s="2">
        <v>3</v>
      </c>
      <c r="BAB84" s="1">
        <v>2.7E-2</v>
      </c>
      <c r="BAC84" s="1">
        <f t="shared" si="4618"/>
        <v>2.9999999999999992E-3</v>
      </c>
      <c r="BAD84" s="1">
        <f t="shared" si="4619"/>
        <v>-0.14893617021276598</v>
      </c>
      <c r="BAE84" s="1">
        <f t="shared" si="4620"/>
        <v>-2.2340425531914898E-4</v>
      </c>
      <c r="BAF84" s="1"/>
      <c r="BAG84" s="1"/>
      <c r="BAH84" s="1"/>
      <c r="BAI84" s="2" t="s">
        <v>11</v>
      </c>
      <c r="BAJ84" s="1" t="s">
        <v>138</v>
      </c>
      <c r="BAK84" s="1">
        <v>212</v>
      </c>
      <c r="BAL84" s="2">
        <v>3</v>
      </c>
      <c r="BAM84" s="1">
        <v>1.2E-2</v>
      </c>
      <c r="BAN84" s="1">
        <f t="shared" si="4621"/>
        <v>2E-3</v>
      </c>
      <c r="BAO84" s="1">
        <f t="shared" si="4622"/>
        <v>1.0652920962199313</v>
      </c>
      <c r="BAP84" s="1">
        <f t="shared" si="4623"/>
        <v>1.5979381443298969E-3</v>
      </c>
      <c r="BAQ84" s="1"/>
      <c r="BAR84" s="1"/>
      <c r="BAS84" s="1"/>
      <c r="BAT84" s="2" t="s">
        <v>11</v>
      </c>
      <c r="BAU84" s="1" t="s">
        <v>139</v>
      </c>
      <c r="BAV84" s="1">
        <v>213</v>
      </c>
      <c r="BAW84" s="2">
        <v>3</v>
      </c>
      <c r="BAX84" s="1">
        <v>2E-3</v>
      </c>
      <c r="BAY84" s="1">
        <f t="shared" si="4624"/>
        <v>1E-3</v>
      </c>
      <c r="BAZ84" s="1">
        <f t="shared" si="4625"/>
        <v>1.1666666666666665</v>
      </c>
      <c r="BBA84" s="1">
        <f t="shared" si="4626"/>
        <v>1.7499999999999998E-3</v>
      </c>
      <c r="BBB84" s="1"/>
      <c r="BBC84" s="1"/>
      <c r="BBD84" s="1"/>
      <c r="BBE84" s="2" t="s">
        <v>11</v>
      </c>
      <c r="BBF84" s="1" t="s">
        <v>140</v>
      </c>
      <c r="BBG84" s="1">
        <v>214</v>
      </c>
      <c r="BBH84" s="2">
        <v>3</v>
      </c>
      <c r="BBI84" s="1">
        <v>4.0000000000000001E-3</v>
      </c>
      <c r="BBJ84" s="1">
        <f t="shared" si="4627"/>
        <v>-1E-3</v>
      </c>
      <c r="BBK84" s="1">
        <f t="shared" si="4628"/>
        <v>0.77351916376306618</v>
      </c>
      <c r="BBL84" s="1">
        <f t="shared" si="4629"/>
        <v>1.1602787456445993E-3</v>
      </c>
      <c r="BBM84" s="1"/>
      <c r="BBN84" s="1"/>
      <c r="BBO84" s="1"/>
      <c r="BBP84" s="2" t="s">
        <v>11</v>
      </c>
      <c r="BBQ84" s="1" t="s">
        <v>141</v>
      </c>
      <c r="BBR84" s="1">
        <v>215</v>
      </c>
      <c r="BBS84" s="2">
        <v>3</v>
      </c>
      <c r="BBT84" s="1">
        <v>6.0000000000000001E-3</v>
      </c>
      <c r="BBU84" s="1">
        <f t="shared" si="4630"/>
        <v>-2E-3</v>
      </c>
      <c r="BBV84" s="1">
        <f t="shared" si="4631"/>
        <v>0.63986013986013979</v>
      </c>
      <c r="BBW84" s="1">
        <f t="shared" si="4632"/>
        <v>9.597902097902097E-4</v>
      </c>
      <c r="BBX84" s="1"/>
      <c r="BBY84" s="1"/>
      <c r="BBZ84" s="1"/>
      <c r="BCA84" s="2" t="s">
        <v>11</v>
      </c>
      <c r="BCB84" s="1" t="s">
        <v>142</v>
      </c>
      <c r="BCC84" s="1">
        <v>225</v>
      </c>
      <c r="BCD84" s="2">
        <v>3</v>
      </c>
      <c r="BCE84" s="1">
        <v>0.01</v>
      </c>
      <c r="BCF84" s="1">
        <f t="shared" si="4633"/>
        <v>3.0000000000000001E-3</v>
      </c>
      <c r="BCG84" s="1">
        <f t="shared" si="4634"/>
        <v>0.78397212543554007</v>
      </c>
      <c r="BCH84" s="1">
        <f t="shared" si="4635"/>
        <v>1.1759581881533102E-3</v>
      </c>
      <c r="BCI84" s="1"/>
      <c r="BCJ84" s="1"/>
      <c r="BCK84" s="1"/>
      <c r="BCL84" s="2" t="s">
        <v>11</v>
      </c>
      <c r="BCM84" s="1" t="s">
        <v>143</v>
      </c>
      <c r="BCN84" s="1">
        <v>226</v>
      </c>
      <c r="BCO84" s="2">
        <v>3</v>
      </c>
      <c r="BCP84" s="1">
        <v>2.1999999999999999E-2</v>
      </c>
      <c r="BCQ84" s="1">
        <f t="shared" si="4636"/>
        <v>4.0000000000000001E-3</v>
      </c>
      <c r="BCR84" s="1">
        <f t="shared" si="4637"/>
        <v>0.6216216216216216</v>
      </c>
      <c r="BCS84" s="1">
        <f t="shared" si="4638"/>
        <v>9.3243243243243238E-4</v>
      </c>
      <c r="BCT84" s="1"/>
      <c r="BCU84" s="1"/>
      <c r="BCV84" s="1"/>
      <c r="BCW84" s="2" t="s">
        <v>11</v>
      </c>
      <c r="BCX84" s="1" t="s">
        <v>144</v>
      </c>
      <c r="BCY84" s="1">
        <v>232</v>
      </c>
      <c r="BCZ84" s="2">
        <v>3</v>
      </c>
      <c r="BDA84" s="1">
        <v>2.9000000000000001E-2</v>
      </c>
      <c r="BDB84" s="1">
        <f t="shared" si="4639"/>
        <v>5.000000000000001E-3</v>
      </c>
      <c r="BDC84" s="1">
        <f t="shared" si="4640"/>
        <v>0.72297297297297303</v>
      </c>
      <c r="BDD84" s="1">
        <f t="shared" si="4641"/>
        <v>1.0844594594594595E-3</v>
      </c>
      <c r="BDE84" s="1"/>
      <c r="BDF84" s="1"/>
      <c r="BDG84" s="1"/>
      <c r="BDH84" s="2" t="s">
        <v>11</v>
      </c>
      <c r="BDI84" s="1" t="s">
        <v>145</v>
      </c>
      <c r="BDJ84" s="1">
        <v>233</v>
      </c>
      <c r="BDK84" s="2">
        <v>3</v>
      </c>
      <c r="BDL84" s="1">
        <v>3.9E-2</v>
      </c>
      <c r="BDM84" s="1">
        <f t="shared" si="4642"/>
        <v>1.0000000000000009E-3</v>
      </c>
      <c r="BDN84" s="1">
        <f t="shared" si="4643"/>
        <v>0.6317567567567568</v>
      </c>
      <c r="BDO84" s="1">
        <f t="shared" si="4644"/>
        <v>9.4763513513513524E-4</v>
      </c>
      <c r="BDP84" s="1"/>
      <c r="BDQ84" s="1"/>
      <c r="BDR84" s="1"/>
      <c r="BDS84" s="2" t="s">
        <v>11</v>
      </c>
      <c r="BDT84" s="1" t="s">
        <v>146</v>
      </c>
      <c r="BDU84" s="1">
        <v>234</v>
      </c>
      <c r="BDV84" s="2">
        <v>3</v>
      </c>
      <c r="BDW84" s="1">
        <v>2.8000000000000001E-2</v>
      </c>
      <c r="BDX84" s="1">
        <f t="shared" si="4645"/>
        <v>-7.0000000000000027E-3</v>
      </c>
      <c r="BDY84" s="1">
        <f t="shared" si="4646"/>
        <v>0.33559322033898292</v>
      </c>
      <c r="BDZ84" s="1">
        <f t="shared" si="4647"/>
        <v>5.0338983050847441E-4</v>
      </c>
      <c r="BEA84" s="1"/>
      <c r="BEB84" s="1"/>
      <c r="BEC84" s="1"/>
      <c r="BED84" s="2" t="s">
        <v>11</v>
      </c>
      <c r="BEE84" s="1" t="s">
        <v>147</v>
      </c>
      <c r="BEF84" s="1">
        <v>236</v>
      </c>
      <c r="BEG84" s="2">
        <v>3</v>
      </c>
      <c r="BEH84" s="1">
        <v>3.9E-2</v>
      </c>
      <c r="BEI84" s="1">
        <f t="shared" si="4648"/>
        <v>-1.9000000000000003E-2</v>
      </c>
      <c r="BEJ84" s="1">
        <f t="shared" si="4649"/>
        <v>-6.440677966101703E-2</v>
      </c>
      <c r="BEK84" s="1">
        <f t="shared" si="4650"/>
        <v>-9.6610169491525549E-5</v>
      </c>
      <c r="BEL84" s="1"/>
      <c r="BEM84" s="1"/>
      <c r="BEN84" s="1"/>
      <c r="BEO84" s="2" t="s">
        <v>11</v>
      </c>
      <c r="BEP84" s="4" t="s">
        <v>148</v>
      </c>
      <c r="BEQ84" s="4">
        <v>239</v>
      </c>
      <c r="BER84" s="2">
        <v>3</v>
      </c>
      <c r="BES84" s="1">
        <v>7.6999999999999999E-2</v>
      </c>
      <c r="BET84" s="1">
        <f t="shared" si="4651"/>
        <v>9.999999999999995E-3</v>
      </c>
      <c r="BEU84" s="1">
        <f t="shared" si="4652"/>
        <v>0.96644295302013405</v>
      </c>
      <c r="BEV84" s="1">
        <f t="shared" si="4653"/>
        <v>1.4496644295302012E-3</v>
      </c>
      <c r="BEW84" s="1"/>
      <c r="BEX84" s="1"/>
      <c r="BEY84" s="1"/>
      <c r="BEZ84" s="2" t="s">
        <v>11</v>
      </c>
      <c r="BFA84" s="4" t="s">
        <v>149</v>
      </c>
      <c r="BFB84" s="4">
        <v>240</v>
      </c>
      <c r="BFC84" s="2">
        <v>3</v>
      </c>
      <c r="BFD84" s="1">
        <v>-2.7E-2</v>
      </c>
      <c r="BFE84" s="1">
        <f t="shared" si="4654"/>
        <v>-4.0000000000000001E-3</v>
      </c>
      <c r="BFF84" s="1">
        <f t="shared" si="4655"/>
        <v>2.0905923344947737</v>
      </c>
      <c r="BFG84" s="1">
        <f t="shared" si="4656"/>
        <v>3.1358885017421607E-3</v>
      </c>
      <c r="BFH84" s="1"/>
      <c r="BFI84" s="1"/>
      <c r="BFJ84" s="1"/>
      <c r="BFK84" s="2" t="s">
        <v>11</v>
      </c>
      <c r="BFL84" s="4" t="s">
        <v>150</v>
      </c>
      <c r="BFM84" s="4">
        <v>241</v>
      </c>
      <c r="BFN84" s="2">
        <v>3</v>
      </c>
      <c r="BFO84" s="1">
        <v>-1.7999999999999999E-2</v>
      </c>
      <c r="BFP84" s="1">
        <f t="shared" si="4657"/>
        <v>-9.9999999999999742E-4</v>
      </c>
      <c r="BFQ84" s="1">
        <f t="shared" si="4658"/>
        <v>2.2199312714776633</v>
      </c>
      <c r="BFR84" s="1">
        <f t="shared" si="4659"/>
        <v>3.3298969072164952E-3</v>
      </c>
      <c r="BFS84" s="1"/>
      <c r="BFT84" s="1"/>
      <c r="BFU84" s="1"/>
      <c r="BFV84" s="2" t="s">
        <v>11</v>
      </c>
      <c r="BFW84" s="4" t="s">
        <v>151</v>
      </c>
      <c r="BFX84" s="4">
        <v>243</v>
      </c>
      <c r="BFY84" s="2">
        <v>3</v>
      </c>
      <c r="BFZ84" s="1">
        <v>-6.0000000000000001E-3</v>
      </c>
      <c r="BGA84" s="1">
        <f t="shared" ref="BGA84:BGA96" si="4883">BFZ84-0.006</f>
        <v>-1.2E-2</v>
      </c>
      <c r="BGB84" s="1">
        <f t="shared" si="4660"/>
        <v>0.84775086505190311</v>
      </c>
      <c r="BGC84" s="1">
        <f t="shared" si="4661"/>
        <v>1.2716262975778546E-3</v>
      </c>
      <c r="BGD84" s="1"/>
      <c r="BGE84" s="1"/>
      <c r="BGF84" s="1"/>
      <c r="BGG84" s="2" t="s">
        <v>11</v>
      </c>
      <c r="BGH84" s="4" t="s">
        <v>152</v>
      </c>
      <c r="BGI84" s="4">
        <v>246</v>
      </c>
      <c r="BGJ84" s="2">
        <v>3</v>
      </c>
      <c r="BGK84" s="1">
        <v>5.0000000000000001E-3</v>
      </c>
      <c r="BGL84" s="1">
        <f t="shared" si="4662"/>
        <v>-5.9999999999999993E-3</v>
      </c>
      <c r="BGM84" s="1">
        <f t="shared" si="4663"/>
        <v>0.91349480968858132</v>
      </c>
      <c r="BGN84" s="1">
        <f t="shared" si="4664"/>
        <v>1.370242214532872E-3</v>
      </c>
      <c r="BGO84" s="1"/>
      <c r="BGP84" s="1"/>
      <c r="BGQ84" s="1"/>
      <c r="BGR84" s="2" t="s">
        <v>11</v>
      </c>
      <c r="BGS84" s="4" t="s">
        <v>153</v>
      </c>
      <c r="BGT84" s="4">
        <v>249</v>
      </c>
      <c r="BGU84" s="2">
        <v>3</v>
      </c>
      <c r="BGV84" s="1">
        <v>1E-3</v>
      </c>
      <c r="BGW84" s="1">
        <f t="shared" si="4665"/>
        <v>-8.0000000000000002E-3</v>
      </c>
      <c r="BGX84" s="1">
        <f t="shared" si="4666"/>
        <v>0.96907216494845372</v>
      </c>
      <c r="BGY84" s="1">
        <f t="shared" si="4667"/>
        <v>1.4536082474226805E-3</v>
      </c>
      <c r="BGZ84" s="1"/>
      <c r="BHA84" s="1"/>
      <c r="BHB84" s="1"/>
      <c r="BHC84" s="2" t="s">
        <v>11</v>
      </c>
      <c r="BHD84" s="4" t="s">
        <v>154</v>
      </c>
      <c r="BHE84" s="4">
        <v>253</v>
      </c>
      <c r="BHF84" s="2">
        <v>3</v>
      </c>
      <c r="BHG84" s="1">
        <v>2E-3</v>
      </c>
      <c r="BHH84" s="1">
        <f t="shared" si="4668"/>
        <v>-6.0000000000000001E-3</v>
      </c>
      <c r="BHI84" s="1">
        <f t="shared" si="4669"/>
        <v>0.99307958477508662</v>
      </c>
      <c r="BHJ84" s="1">
        <f t="shared" si="4670"/>
        <v>1.4896193771626299E-3</v>
      </c>
      <c r="BHK84" s="1"/>
      <c r="BHL84" s="1"/>
      <c r="BHM84" s="1"/>
      <c r="BHN84" s="2" t="s">
        <v>11</v>
      </c>
      <c r="BHO84" s="4" t="s">
        <v>155</v>
      </c>
      <c r="BHP84" s="4">
        <v>254</v>
      </c>
      <c r="BHQ84" s="2">
        <v>3</v>
      </c>
      <c r="BHR84" s="1">
        <v>8.0000000000000002E-3</v>
      </c>
      <c r="BHS84" s="1">
        <f t="shared" si="4671"/>
        <v>-1.3999999999999999E-2</v>
      </c>
      <c r="BHT84" s="1">
        <f t="shared" si="4672"/>
        <v>-0.56701030927835039</v>
      </c>
      <c r="BHU84" s="1">
        <f t="shared" si="4673"/>
        <v>-8.5051546391752564E-4</v>
      </c>
      <c r="BHV84" s="1"/>
      <c r="BHW84" s="1"/>
      <c r="BHX84" s="1"/>
      <c r="BHY84" s="2" t="s">
        <v>11</v>
      </c>
      <c r="BHZ84" s="4" t="s">
        <v>156</v>
      </c>
      <c r="BIA84" s="4">
        <v>260</v>
      </c>
      <c r="BIB84" s="2">
        <v>3</v>
      </c>
      <c r="BIC84" s="1">
        <v>1.2999999999999999E-2</v>
      </c>
      <c r="BID84" s="1">
        <f t="shared" si="4674"/>
        <v>-1.8000000000000002E-2</v>
      </c>
      <c r="BIE84" s="1">
        <f t="shared" si="4675"/>
        <v>-0.82094594594594594</v>
      </c>
      <c r="BIF84" s="1">
        <f t="shared" si="4676"/>
        <v>-1.231418918918919E-3</v>
      </c>
      <c r="BIG84" s="1"/>
      <c r="BIH84" s="1"/>
      <c r="BII84" s="1"/>
      <c r="BIJ84" s="2" t="s">
        <v>11</v>
      </c>
      <c r="BIK84" s="4" t="s">
        <v>157</v>
      </c>
      <c r="BIL84" s="4">
        <v>267</v>
      </c>
      <c r="BIM84" s="2">
        <v>3</v>
      </c>
      <c r="BIN84" s="1">
        <v>6.0000000000000001E-3</v>
      </c>
      <c r="BIO84" s="1">
        <f t="shared" si="4677"/>
        <v>-2.5000000000000001E-2</v>
      </c>
      <c r="BIP84" s="1">
        <f t="shared" si="4678"/>
        <v>-0.20333333333333339</v>
      </c>
      <c r="BIQ84" s="1">
        <f t="shared" si="4679"/>
        <v>-3.050000000000001E-4</v>
      </c>
      <c r="BIR84" s="1"/>
      <c r="BIS84" s="1"/>
      <c r="BIT84" s="1"/>
      <c r="BIU84" s="2" t="s">
        <v>11</v>
      </c>
      <c r="BIV84" s="4" t="s">
        <v>158</v>
      </c>
      <c r="BIW84" s="4">
        <v>268</v>
      </c>
      <c r="BIX84" s="2">
        <v>3</v>
      </c>
      <c r="BIY84" s="1">
        <v>2.9000000000000001E-2</v>
      </c>
      <c r="BIZ84" s="1">
        <f t="shared" si="4680"/>
        <v>0</v>
      </c>
      <c r="BJA84" s="1">
        <f t="shared" si="4681"/>
        <v>-3.3898305084745766E-3</v>
      </c>
      <c r="BJB84" s="1">
        <f t="shared" si="4682"/>
        <v>-5.0847457627118647E-6</v>
      </c>
      <c r="BJC84" s="1"/>
      <c r="BJD84" s="1"/>
      <c r="BJE84" s="1"/>
      <c r="BJF84" s="2" t="s">
        <v>11</v>
      </c>
      <c r="BJG84" s="4" t="s">
        <v>159</v>
      </c>
      <c r="BJH84" s="4">
        <v>274</v>
      </c>
      <c r="BJI84" s="2">
        <v>3</v>
      </c>
      <c r="BJJ84" s="1">
        <v>0.01</v>
      </c>
      <c r="BJK84" s="1">
        <f t="shared" si="4683"/>
        <v>-9.9999999999999915E-4</v>
      </c>
      <c r="BJL84" s="1">
        <f t="shared" si="4684"/>
        <v>0.65540540540540537</v>
      </c>
      <c r="BJM84" s="1">
        <f t="shared" si="4685"/>
        <v>9.8310810810810808E-4</v>
      </c>
      <c r="BJN84" s="1"/>
      <c r="BJO84" s="1"/>
      <c r="BJP84" s="1"/>
      <c r="BJQ84" s="2" t="s">
        <v>11</v>
      </c>
      <c r="BJR84" s="4" t="s">
        <v>160</v>
      </c>
      <c r="BJS84" s="4">
        <v>281</v>
      </c>
      <c r="BJT84" s="2">
        <v>3</v>
      </c>
      <c r="BJU84" s="1">
        <v>0.03</v>
      </c>
      <c r="BJV84" s="1">
        <f t="shared" si="4686"/>
        <v>-8.0000000000000002E-3</v>
      </c>
      <c r="BJW84" s="1">
        <f t="shared" si="4687"/>
        <v>-4.0000000000000022E-2</v>
      </c>
      <c r="BJX84" s="1">
        <f t="shared" si="4688"/>
        <v>-6.0000000000000035E-5</v>
      </c>
      <c r="BJY84" s="1"/>
      <c r="BJZ84" s="1"/>
      <c r="BKA84" s="1"/>
      <c r="BKB84" s="2" t="s">
        <v>11</v>
      </c>
      <c r="BKC84" s="4" t="s">
        <v>161</v>
      </c>
      <c r="BKD84" s="4">
        <v>282</v>
      </c>
      <c r="BKE84" s="2">
        <v>3</v>
      </c>
      <c r="BKF84" s="1">
        <v>2.3E-2</v>
      </c>
      <c r="BKG84" s="1">
        <f t="shared" si="4689"/>
        <v>1.9999999999999983E-3</v>
      </c>
      <c r="BKH84" s="1">
        <f t="shared" si="4690"/>
        <v>2.1739130434782549E-2</v>
      </c>
      <c r="BKI84" s="1">
        <f t="shared" si="4691"/>
        <v>3.2608695652173822E-5</v>
      </c>
      <c r="BKJ84" s="1"/>
      <c r="BKK84" s="1"/>
      <c r="BKL84" s="1"/>
      <c r="BKM84" s="2" t="s">
        <v>11</v>
      </c>
      <c r="BKN84" s="4" t="s">
        <v>162</v>
      </c>
      <c r="BKO84" s="4">
        <v>289</v>
      </c>
      <c r="BKP84" s="2">
        <v>3</v>
      </c>
      <c r="BKQ84" s="1">
        <v>1.9E-2</v>
      </c>
      <c r="BKR84" s="1">
        <f t="shared" si="4692"/>
        <v>2.9999999999999992E-3</v>
      </c>
      <c r="BKS84" s="1">
        <f t="shared" si="4693"/>
        <v>0.17985611510791366</v>
      </c>
      <c r="BKT84" s="1">
        <f t="shared" si="4694"/>
        <v>2.697841726618705E-4</v>
      </c>
      <c r="BKU84" s="1"/>
      <c r="BKV84" s="1"/>
      <c r="BKW84" s="1"/>
      <c r="BKX84" s="2" t="s">
        <v>11</v>
      </c>
      <c r="BKY84" s="4" t="s">
        <v>163</v>
      </c>
      <c r="BKZ84" s="4">
        <v>296</v>
      </c>
      <c r="BLA84" s="2">
        <v>3</v>
      </c>
      <c r="BLB84" s="1">
        <v>0.02</v>
      </c>
      <c r="BLC84" s="1">
        <f t="shared" si="4695"/>
        <v>0</v>
      </c>
      <c r="BLD84" s="1">
        <f t="shared" si="4696"/>
        <v>-0.20289855072463769</v>
      </c>
      <c r="BLE84" s="1">
        <f t="shared" si="4697"/>
        <v>-3.0434782608695655E-4</v>
      </c>
      <c r="BLF84" s="1"/>
      <c r="BLG84" s="1"/>
      <c r="BLH84" s="1"/>
      <c r="BLI84" s="2" t="s">
        <v>11</v>
      </c>
      <c r="BLJ84" s="4" t="s">
        <v>164</v>
      </c>
      <c r="BLK84" s="4">
        <v>303</v>
      </c>
      <c r="BLL84" s="2">
        <v>3</v>
      </c>
      <c r="BLM84" s="1">
        <v>1.4999999999999999E-2</v>
      </c>
      <c r="BLN84" s="1">
        <f t="shared" si="4698"/>
        <v>4.0000000000000001E-3</v>
      </c>
      <c r="BLO84" s="1">
        <f t="shared" si="4699"/>
        <v>0.36271186440677972</v>
      </c>
      <c r="BLP84" s="1">
        <f t="shared" si="4700"/>
        <v>5.4406779661016961E-4</v>
      </c>
      <c r="BLQ84" s="1"/>
      <c r="BLR84" s="1"/>
      <c r="BLS84" s="1"/>
      <c r="BLT84" s="2" t="s">
        <v>11</v>
      </c>
      <c r="BLU84" s="4" t="s">
        <v>165</v>
      </c>
      <c r="BLV84" s="4">
        <v>310</v>
      </c>
      <c r="BLW84" s="2">
        <v>3</v>
      </c>
      <c r="BLX84" s="1">
        <v>1.2999999999999999E-2</v>
      </c>
      <c r="BLY84" s="1">
        <f t="shared" si="4701"/>
        <v>9.9999999999999915E-4</v>
      </c>
      <c r="BLZ84" s="1">
        <f t="shared" si="4702"/>
        <v>0.41638225255972694</v>
      </c>
      <c r="BMA84" s="1">
        <f t="shared" si="4703"/>
        <v>6.2457337883959046E-4</v>
      </c>
      <c r="BMB84" s="1"/>
      <c r="BMC84" s="1"/>
      <c r="BMD84" s="1"/>
      <c r="BME84" s="2" t="s">
        <v>11</v>
      </c>
      <c r="BMF84" s="4" t="s">
        <v>166</v>
      </c>
      <c r="BMG84" s="4">
        <v>311</v>
      </c>
      <c r="BMH84" s="2">
        <v>3</v>
      </c>
      <c r="BMI84" s="1">
        <v>0.01</v>
      </c>
      <c r="BMJ84" s="1">
        <f t="shared" si="4704"/>
        <v>0</v>
      </c>
      <c r="BMK84" s="1">
        <f t="shared" si="4705"/>
        <v>-0.25531914893617019</v>
      </c>
      <c r="BML84" s="1">
        <f t="shared" si="4706"/>
        <v>-3.829787234042553E-4</v>
      </c>
      <c r="BMM84" s="1"/>
      <c r="BMN84" s="1"/>
      <c r="BMO84" s="1"/>
      <c r="BMP84" s="2" t="s">
        <v>11</v>
      </c>
      <c r="BMQ84" s="4" t="s">
        <v>167</v>
      </c>
      <c r="BMR84" s="4">
        <v>317</v>
      </c>
      <c r="BMS84" s="2">
        <v>3</v>
      </c>
      <c r="BMT84" s="1">
        <v>8.9999999999999993E-3</v>
      </c>
      <c r="BMU84" s="4">
        <f t="shared" si="4707"/>
        <v>-1.0000000000000009E-3</v>
      </c>
      <c r="BMV84" s="1">
        <f t="shared" si="4708"/>
        <v>-9.219858156028371E-2</v>
      </c>
      <c r="BMW84" s="1">
        <f t="shared" si="4709"/>
        <v>-1.3829787234042557E-4</v>
      </c>
      <c r="BMX84" s="1"/>
      <c r="BMY84" s="1"/>
      <c r="BMZ84" s="1"/>
      <c r="BNA84" s="2" t="s">
        <v>11</v>
      </c>
      <c r="BNB84" s="4" t="s">
        <v>168</v>
      </c>
      <c r="BNC84" s="4">
        <v>324</v>
      </c>
      <c r="BND84" s="2">
        <v>3</v>
      </c>
      <c r="BNE84" s="1">
        <v>1.2E-2</v>
      </c>
      <c r="BNF84" s="1">
        <f t="shared" si="4710"/>
        <v>-9.9999999999999915E-4</v>
      </c>
      <c r="BNG84" s="1">
        <f t="shared" si="4711"/>
        <v>-0.12857142857142853</v>
      </c>
      <c r="BNH84" s="1">
        <f t="shared" si="4712"/>
        <v>-1.9285714285714281E-4</v>
      </c>
      <c r="BNI84" s="1"/>
      <c r="BNJ84" s="1"/>
      <c r="BNK84" s="1"/>
      <c r="BNL84" s="2" t="s">
        <v>11</v>
      </c>
      <c r="BNM84" s="4" t="s">
        <v>169</v>
      </c>
      <c r="BNN84" s="4">
        <v>325</v>
      </c>
      <c r="BNO84" s="2">
        <v>3</v>
      </c>
      <c r="BNP84" s="1">
        <v>1.7999999999999999E-2</v>
      </c>
      <c r="BNQ84" s="1">
        <f t="shared" si="4713"/>
        <v>-1.0000000000000009E-3</v>
      </c>
      <c r="BNR84" s="1">
        <f t="shared" si="4714"/>
        <v>5.9440559440559412E-2</v>
      </c>
      <c r="BNS84" s="1">
        <f t="shared" si="4715"/>
        <v>8.9160839160839117E-5</v>
      </c>
      <c r="BNT84" s="1"/>
      <c r="BNU84" s="1"/>
      <c r="BNV84" s="1"/>
      <c r="BNW84" s="2" t="s">
        <v>11</v>
      </c>
      <c r="BNX84" s="4" t="s">
        <v>170</v>
      </c>
      <c r="BNY84" s="4">
        <v>338</v>
      </c>
      <c r="BNZ84" s="2">
        <v>3</v>
      </c>
      <c r="BOA84" s="1">
        <v>0.01</v>
      </c>
      <c r="BOB84" s="1">
        <f t="shared" si="4716"/>
        <v>0</v>
      </c>
      <c r="BOC84" s="1">
        <f t="shared" si="4717"/>
        <v>0.14423076923076922</v>
      </c>
      <c r="BOD84" s="1">
        <f t="shared" si="4718"/>
        <v>2.1634615384615383E-4</v>
      </c>
      <c r="BOE84" s="1"/>
      <c r="BOF84" s="1"/>
      <c r="BOG84" s="1"/>
      <c r="BOH84" s="2" t="s">
        <v>11</v>
      </c>
      <c r="BOI84" s="4" t="s">
        <v>171</v>
      </c>
      <c r="BOJ84" s="4">
        <v>339</v>
      </c>
      <c r="BOK84" s="2">
        <v>3</v>
      </c>
      <c r="BOL84" s="1">
        <v>-1E-3</v>
      </c>
      <c r="BOM84" s="1">
        <f t="shared" si="4719"/>
        <v>-6.0000000000000001E-3</v>
      </c>
      <c r="BON84" s="1">
        <f t="shared" si="4720"/>
        <v>-7.1661237785016291E-2</v>
      </c>
      <c r="BOO84" s="1">
        <f t="shared" si="4721"/>
        <v>-1.0749185667752444E-4</v>
      </c>
      <c r="BOP84" s="1"/>
      <c r="BOQ84" s="1"/>
      <c r="BOR84" s="1"/>
      <c r="BOS84" s="2" t="s">
        <v>11</v>
      </c>
      <c r="BOT84" s="4" t="s">
        <v>172</v>
      </c>
      <c r="BOU84" s="4">
        <v>345</v>
      </c>
      <c r="BOV84" s="2">
        <v>3</v>
      </c>
      <c r="BOW84" s="1">
        <v>3.0000000000000001E-3</v>
      </c>
      <c r="BOX84" s="1">
        <f t="shared" si="4722"/>
        <v>-4.0000000000000001E-3</v>
      </c>
      <c r="BOY84" s="1">
        <f t="shared" si="4723"/>
        <v>7.3954983922829579E-2</v>
      </c>
      <c r="BOZ84" s="1">
        <f t="shared" si="4724"/>
        <v>1.1093247588424437E-4</v>
      </c>
      <c r="BPA84" s="1"/>
      <c r="BPB84" s="1"/>
      <c r="BPC84" s="1"/>
      <c r="BPD84" s="2" t="s">
        <v>11</v>
      </c>
      <c r="BPE84" s="4" t="s">
        <v>173</v>
      </c>
      <c r="BPF84" s="4">
        <v>352</v>
      </c>
      <c r="BPG84" s="2">
        <v>3</v>
      </c>
      <c r="BPH84" s="1">
        <v>6.0000000000000001E-3</v>
      </c>
      <c r="BPI84" s="1">
        <f t="shared" si="4725"/>
        <v>-2.9999999999999992E-3</v>
      </c>
      <c r="BPJ84" s="1">
        <f t="shared" si="4726"/>
        <v>6.4102564102564413E-3</v>
      </c>
      <c r="BPK84" s="1">
        <f t="shared" si="4727"/>
        <v>9.6153846153846615E-6</v>
      </c>
      <c r="BPL84" s="1"/>
      <c r="BPM84" s="1"/>
      <c r="BPN84" s="1"/>
      <c r="BPO84" s="2" t="s">
        <v>11</v>
      </c>
      <c r="BPP84" s="4" t="s">
        <v>174</v>
      </c>
      <c r="BPQ84" s="4">
        <v>353</v>
      </c>
      <c r="BPR84" s="2">
        <v>3</v>
      </c>
      <c r="BPS84" s="1">
        <v>6.0000000000000001E-3</v>
      </c>
      <c r="BPT84" s="1">
        <f t="shared" si="4728"/>
        <v>-2.9999999999999992E-3</v>
      </c>
      <c r="BPU84" s="1">
        <f t="shared" si="4729"/>
        <v>-0.11666666666666664</v>
      </c>
      <c r="BPV84" s="1">
        <f t="shared" si="4730"/>
        <v>-1.7499999999999997E-4</v>
      </c>
      <c r="BPW84" s="1"/>
      <c r="BPX84" s="1"/>
      <c r="BPY84" s="1"/>
      <c r="BPZ84" s="2" t="s">
        <v>11</v>
      </c>
      <c r="BQA84" s="4" t="s">
        <v>175</v>
      </c>
      <c r="BQB84" s="4">
        <v>358</v>
      </c>
      <c r="BQC84" s="2">
        <v>3</v>
      </c>
      <c r="BQD84" s="1">
        <v>8.0000000000000002E-3</v>
      </c>
      <c r="BQE84" s="1">
        <f t="shared" si="4731"/>
        <v>-2E-3</v>
      </c>
      <c r="BQF84" s="1">
        <f t="shared" si="4732"/>
        <v>-9.1216216216216214E-2</v>
      </c>
      <c r="BQG84" s="1">
        <f t="shared" si="4733"/>
        <v>-1.3682432432432433E-4</v>
      </c>
      <c r="BQH84" s="1"/>
      <c r="BQI84" s="1"/>
      <c r="BQJ84" s="1"/>
      <c r="BQK84" s="2" t="s">
        <v>11</v>
      </c>
      <c r="BQL84" s="4" t="s">
        <v>176</v>
      </c>
      <c r="BQM84" s="4">
        <v>366</v>
      </c>
      <c r="BQN84" s="2">
        <v>3</v>
      </c>
      <c r="BQO84" s="1">
        <v>8.9999999999999993E-3</v>
      </c>
      <c r="BQP84" s="1">
        <f t="shared" si="4734"/>
        <v>-2E-3</v>
      </c>
      <c r="BQQ84" s="1">
        <f t="shared" si="4735"/>
        <v>0.12374581939799331</v>
      </c>
      <c r="BQR84" s="1">
        <f t="shared" si="4736"/>
        <v>1.8561872909698997E-4</v>
      </c>
      <c r="BQS84" s="1"/>
      <c r="BQT84" s="1"/>
      <c r="BQU84" s="1"/>
      <c r="BQV84" s="2" t="s">
        <v>11</v>
      </c>
      <c r="BQW84" s="4" t="s">
        <v>177</v>
      </c>
      <c r="BQX84" s="4">
        <v>367</v>
      </c>
      <c r="BQY84" s="2">
        <v>3</v>
      </c>
      <c r="BQZ84" s="1">
        <v>1.6E-2</v>
      </c>
      <c r="BRA84" s="1">
        <f t="shared" si="4737"/>
        <v>-5.000000000000001E-3</v>
      </c>
      <c r="BRB84" s="1">
        <f t="shared" si="4738"/>
        <v>-0.91919191919191923</v>
      </c>
      <c r="BRC84" s="1">
        <f t="shared" si="4739"/>
        <v>-1.3787878787878789E-3</v>
      </c>
      <c r="BRD84" s="1"/>
      <c r="BRE84" s="1"/>
      <c r="BRF84" s="1"/>
      <c r="BRG84" s="2" t="s">
        <v>11</v>
      </c>
      <c r="BRH84" s="4" t="s">
        <v>178</v>
      </c>
      <c r="BRI84" s="4">
        <v>373</v>
      </c>
      <c r="BRJ84" s="2">
        <v>3</v>
      </c>
      <c r="BRK84" s="1">
        <v>1.7000000000000001E-2</v>
      </c>
      <c r="BRL84" s="1">
        <f t="shared" si="4740"/>
        <v>-4.9999999999999975E-3</v>
      </c>
      <c r="BRM84" s="1">
        <f t="shared" si="4741"/>
        <v>-0.62372881355932208</v>
      </c>
      <c r="BRN84" s="1">
        <f t="shared" si="4742"/>
        <v>-9.3559322033898314E-4</v>
      </c>
      <c r="BRO84" s="1"/>
      <c r="BRP84" s="1"/>
      <c r="BRQ84" s="1"/>
      <c r="BRR84" s="2" t="s">
        <v>11</v>
      </c>
      <c r="BRS84" s="1" t="s">
        <v>179</v>
      </c>
      <c r="BRT84" s="1">
        <v>380</v>
      </c>
      <c r="BRU84" s="2">
        <v>3</v>
      </c>
      <c r="BRV84" s="1">
        <v>2.1999999999999999E-2</v>
      </c>
      <c r="BRW84" s="1">
        <f t="shared" si="4743"/>
        <v>-8.0000000000000002E-3</v>
      </c>
      <c r="BRX84" s="1">
        <f t="shared" si="4744"/>
        <v>-0.70469798657718108</v>
      </c>
      <c r="BRY84" s="1">
        <f t="shared" si="4745"/>
        <v>-1.0570469798657717E-3</v>
      </c>
      <c r="BRZ84" s="1"/>
      <c r="BSA84" s="1"/>
      <c r="BSB84" s="1"/>
      <c r="BSC84" s="2" t="s">
        <v>11</v>
      </c>
      <c r="BSD84" s="1" t="s">
        <v>180</v>
      </c>
      <c r="BSE84" s="1">
        <v>394</v>
      </c>
      <c r="BSF84" s="2">
        <v>3</v>
      </c>
      <c r="BSG84" s="1">
        <v>1.4E-2</v>
      </c>
      <c r="BSH84" s="1">
        <f t="shared" si="4746"/>
        <v>2E-3</v>
      </c>
      <c r="BSI84" s="1">
        <f t="shared" si="4747"/>
        <v>-0.37234042553191493</v>
      </c>
      <c r="BSJ84" s="1">
        <f t="shared" si="4748"/>
        <v>-5.5851063829787237E-4</v>
      </c>
      <c r="BSK84" s="1"/>
      <c r="BSL84" s="1"/>
      <c r="BSM84" s="1"/>
      <c r="BSN84" s="1" t="s">
        <v>11</v>
      </c>
      <c r="BSO84" s="1" t="s">
        <v>181</v>
      </c>
      <c r="BSP84" s="1">
        <v>395</v>
      </c>
      <c r="BSQ84" s="2">
        <v>3</v>
      </c>
      <c r="BSR84" s="1">
        <v>8.9999999999999993E-3</v>
      </c>
      <c r="BSS84" s="1">
        <f t="shared" si="4749"/>
        <v>-1.0000000000000009E-3</v>
      </c>
      <c r="BST84" s="1">
        <f t="shared" si="4750"/>
        <v>-1.0380622837370273E-2</v>
      </c>
      <c r="BSU84" s="1">
        <f t="shared" si="4751"/>
        <v>-1.557093425605541E-5</v>
      </c>
      <c r="BSV84" s="1"/>
      <c r="BSW84" s="1"/>
      <c r="BSX84" s="1"/>
      <c r="BSY84" s="1" t="s">
        <v>11</v>
      </c>
      <c r="BSZ84" s="1" t="s">
        <v>182</v>
      </c>
      <c r="BTA84" s="1">
        <v>401</v>
      </c>
      <c r="BTB84" s="1">
        <v>3</v>
      </c>
      <c r="BTC84" s="1">
        <v>1.2999999999999999E-2</v>
      </c>
      <c r="BTD84" s="1">
        <f t="shared" si="4752"/>
        <v>9.9999999999999915E-4</v>
      </c>
      <c r="BTE84" s="1">
        <f t="shared" si="4753"/>
        <v>0.15734265734265729</v>
      </c>
      <c r="BTF84" s="1">
        <f t="shared" si="4754"/>
        <v>2.3601398601398593E-4</v>
      </c>
      <c r="BTG84" s="1"/>
      <c r="BTH84" s="1"/>
      <c r="BTI84" s="1"/>
      <c r="BTJ84" s="1" t="s">
        <v>11</v>
      </c>
      <c r="BTK84" s="1" t="s">
        <v>183</v>
      </c>
      <c r="BTL84" s="1">
        <v>408</v>
      </c>
      <c r="BTM84" s="1">
        <v>3</v>
      </c>
      <c r="BTN84" s="1">
        <v>1.2E-2</v>
      </c>
      <c r="BTO84" s="1">
        <f t="shared" si="4755"/>
        <v>0</v>
      </c>
      <c r="BTP84" s="5">
        <f t="shared" si="4756"/>
        <v>0.26132404181184671</v>
      </c>
      <c r="BTQ84" s="1">
        <f t="shared" si="4757"/>
        <v>3.9198606271777009E-4</v>
      </c>
      <c r="BTR84" s="1"/>
      <c r="BTS84" s="1"/>
      <c r="BTT84" s="1"/>
      <c r="BTU84" s="1" t="s">
        <v>11</v>
      </c>
      <c r="BTV84" s="1" t="s">
        <v>184</v>
      </c>
      <c r="BTW84" s="1">
        <v>409</v>
      </c>
      <c r="BTX84" s="1">
        <v>3</v>
      </c>
      <c r="BTY84" s="1">
        <v>0.01</v>
      </c>
      <c r="BTZ84" s="1">
        <f t="shared" si="4758"/>
        <v>0</v>
      </c>
      <c r="BUA84" s="1">
        <f t="shared" si="4759"/>
        <v>0.10034602076124567</v>
      </c>
      <c r="BUB84" s="1">
        <f t="shared" si="4760"/>
        <v>1.5051903114186852E-4</v>
      </c>
      <c r="BUC84" s="1"/>
      <c r="BUD84" s="1"/>
      <c r="BUE84" s="1"/>
      <c r="BUF84" s="1" t="s">
        <v>11</v>
      </c>
      <c r="BUG84" s="1" t="s">
        <v>185</v>
      </c>
      <c r="BUH84" s="1">
        <v>415</v>
      </c>
      <c r="BUI84" s="1">
        <v>3</v>
      </c>
      <c r="BUJ84" s="1">
        <v>0.01</v>
      </c>
      <c r="BUK84" s="1">
        <f t="shared" si="4761"/>
        <v>-2.9999999999999992E-3</v>
      </c>
      <c r="BUL84" s="1">
        <f t="shared" si="4762"/>
        <v>5.2264808362369353E-2</v>
      </c>
      <c r="BUM84" s="1">
        <f t="shared" si="4763"/>
        <v>7.8397212543554034E-5</v>
      </c>
      <c r="BUN84" s="1"/>
      <c r="BUO84" s="1"/>
      <c r="BUP84" s="1"/>
      <c r="BUQ84" s="1" t="s">
        <v>11</v>
      </c>
      <c r="BUR84" s="1" t="s">
        <v>186</v>
      </c>
      <c r="BUS84" s="1">
        <v>422</v>
      </c>
      <c r="BUT84" s="1">
        <v>3</v>
      </c>
      <c r="BUU84" s="1">
        <v>1.2E-2</v>
      </c>
      <c r="BUV84" s="1">
        <f t="shared" si="4764"/>
        <v>-2.9999999999999992E-3</v>
      </c>
      <c r="BUW84" s="1">
        <f t="shared" si="4765"/>
        <v>1.4035087719298267E-2</v>
      </c>
      <c r="BUX84" s="1">
        <f t="shared" si="4766"/>
        <v>2.1052631578947399E-5</v>
      </c>
      <c r="BUY84" s="1"/>
      <c r="BUZ84" s="1"/>
      <c r="BVA84" s="1"/>
      <c r="BVB84" s="1" t="s">
        <v>11</v>
      </c>
      <c r="BVC84" s="1" t="s">
        <v>187</v>
      </c>
      <c r="BVD84" s="1">
        <v>423</v>
      </c>
      <c r="BVE84" s="1">
        <v>3</v>
      </c>
      <c r="BVF84" s="1">
        <v>6.0000000000000001E-3</v>
      </c>
      <c r="BVG84" s="1">
        <f t="shared" si="4767"/>
        <v>-4.0000000000000001E-3</v>
      </c>
      <c r="BVH84" s="1">
        <f t="shared" si="4768"/>
        <v>-1.0750853242320819</v>
      </c>
      <c r="BVI84" s="1">
        <f t="shared" si="4769"/>
        <v>-1.6126279863481229E-3</v>
      </c>
      <c r="BVJ84" s="1"/>
      <c r="BVK84" s="1"/>
      <c r="BVL84" s="1"/>
      <c r="BVM84" s="1" t="s">
        <v>11</v>
      </c>
      <c r="BVN84" s="1" t="s">
        <v>188</v>
      </c>
      <c r="BVO84" s="1">
        <v>436</v>
      </c>
      <c r="BVP84" s="1">
        <v>3</v>
      </c>
      <c r="BVQ84" s="1">
        <v>0.01</v>
      </c>
      <c r="BVR84" s="1">
        <f t="shared" si="4770"/>
        <v>-2E-3</v>
      </c>
      <c r="BVS84" s="1">
        <f t="shared" si="4771"/>
        <v>-0.7167235494880545</v>
      </c>
      <c r="BVT84" s="1">
        <f t="shared" si="4772"/>
        <v>-1.0750853242320819E-3</v>
      </c>
      <c r="BVU84" s="1"/>
      <c r="BVV84" s="1"/>
      <c r="BVW84" s="1"/>
      <c r="BVX84" s="1" t="s">
        <v>11</v>
      </c>
      <c r="BVY84" s="1" t="s">
        <v>189</v>
      </c>
      <c r="BVZ84" s="1">
        <v>437</v>
      </c>
      <c r="BWA84" s="1">
        <v>3</v>
      </c>
      <c r="BWB84" s="1">
        <v>1.6E-2</v>
      </c>
      <c r="BWC84" s="1">
        <f t="shared" si="4773"/>
        <v>1.0999999999999999E-2</v>
      </c>
      <c r="BWD84" s="1">
        <f t="shared" si="4774"/>
        <v>-0.37642585551330793</v>
      </c>
      <c r="BWE84" s="1">
        <f t="shared" si="4775"/>
        <v>-5.6463878326996192E-4</v>
      </c>
      <c r="BWF84" s="1"/>
      <c r="BWG84" s="1"/>
      <c r="BWH84" s="1"/>
      <c r="BWI84" s="1" t="s">
        <v>11</v>
      </c>
      <c r="BWJ84" s="1" t="s">
        <v>190</v>
      </c>
      <c r="BWK84" s="1">
        <v>443</v>
      </c>
      <c r="BWL84" s="1">
        <v>3</v>
      </c>
      <c r="BWM84" s="1">
        <v>2.5000000000000001E-2</v>
      </c>
      <c r="BWN84" s="1">
        <f t="shared" si="4776"/>
        <v>1.5000000000000001E-2</v>
      </c>
      <c r="BWO84" s="1">
        <f t="shared" si="4777"/>
        <v>-0.25</v>
      </c>
      <c r="BWP84" s="1">
        <f t="shared" si="4778"/>
        <v>-3.7500000000000001E-4</v>
      </c>
      <c r="BWQ84" s="1"/>
      <c r="BWR84" s="1"/>
      <c r="BWS84" s="1"/>
      <c r="BWT84" s="1" t="s">
        <v>11</v>
      </c>
      <c r="BWU84" s="1" t="s">
        <v>191</v>
      </c>
      <c r="BWV84" s="1">
        <v>450</v>
      </c>
      <c r="BWW84" s="1">
        <v>3</v>
      </c>
      <c r="BWX84" s="1">
        <v>2.1999999999999999E-2</v>
      </c>
      <c r="BWY84" s="1">
        <f t="shared" si="4779"/>
        <v>1.7999999999999999E-2</v>
      </c>
      <c r="BWZ84" s="1">
        <f t="shared" si="4780"/>
        <v>0.2045454545454545</v>
      </c>
      <c r="BXA84" s="1">
        <f t="shared" si="4781"/>
        <v>3.0681818181818176E-4</v>
      </c>
      <c r="BXB84" s="1"/>
      <c r="BXC84" s="1"/>
      <c r="BXD84" s="1"/>
      <c r="BXE84" s="1" t="s">
        <v>11</v>
      </c>
      <c r="BXF84" s="1" t="s">
        <v>192</v>
      </c>
      <c r="BXG84" s="1">
        <v>451</v>
      </c>
      <c r="BXH84" s="1">
        <v>3</v>
      </c>
      <c r="BXI84" s="1">
        <v>-4.0000000000000001E-3</v>
      </c>
      <c r="BXJ84" s="1">
        <f t="shared" si="4782"/>
        <v>-1E-3</v>
      </c>
      <c r="BXK84" s="1">
        <f t="shared" si="4783"/>
        <v>0.4452830188679246</v>
      </c>
      <c r="BXL84" s="1">
        <f t="shared" si="4784"/>
        <v>6.6792452830188691E-4</v>
      </c>
      <c r="BXM84" s="1"/>
      <c r="BXN84" s="1"/>
      <c r="BXO84" s="1"/>
      <c r="BXP84" s="1" t="s">
        <v>11</v>
      </c>
      <c r="BXQ84" s="1" t="s">
        <v>193</v>
      </c>
      <c r="BXR84" s="1">
        <v>464</v>
      </c>
      <c r="BXS84" s="1">
        <v>3</v>
      </c>
      <c r="BXT84" s="1">
        <v>-1E-3</v>
      </c>
      <c r="BXU84" s="1">
        <f t="shared" si="4785"/>
        <v>-5.0000000000000001E-3</v>
      </c>
      <c r="BXV84" s="1">
        <f t="shared" si="4786"/>
        <v>0.62132352941176472</v>
      </c>
      <c r="BXW84" s="1">
        <f t="shared" si="4787"/>
        <v>9.319852941176471E-4</v>
      </c>
      <c r="BXX84" s="1"/>
      <c r="BXY84" s="1"/>
      <c r="BXZ84" s="1"/>
      <c r="BYA84" s="1" t="s">
        <v>11</v>
      </c>
      <c r="BYB84" s="1" t="s">
        <v>194</v>
      </c>
      <c r="BYC84" s="1">
        <v>465</v>
      </c>
      <c r="BYD84" s="1">
        <v>3</v>
      </c>
      <c r="BYE84" s="1">
        <v>6.0000000000000001E-3</v>
      </c>
      <c r="BYF84" s="1">
        <f t="shared" si="4788"/>
        <v>1E-3</v>
      </c>
      <c r="BYG84" s="1">
        <f t="shared" ref="BYG84:BYG96" si="4884">(BYF84-0.0044)/0.0267</f>
        <v>-0.12734082397003746</v>
      </c>
      <c r="BYH84" s="1">
        <f t="shared" si="4789"/>
        <v>-1.9101123595505618E-4</v>
      </c>
      <c r="BYI84" s="1"/>
      <c r="BYJ84" s="1"/>
      <c r="BYK84" s="1"/>
      <c r="BYL84" s="1" t="s">
        <v>11</v>
      </c>
      <c r="BYM84" s="1" t="s">
        <v>195</v>
      </c>
      <c r="BYN84" s="1">
        <v>479</v>
      </c>
      <c r="BYO84" s="1">
        <v>3</v>
      </c>
      <c r="BYP84" s="1">
        <v>1.4E-2</v>
      </c>
      <c r="BYQ84" s="1">
        <f t="shared" si="4790"/>
        <v>3.0000000000000009E-3</v>
      </c>
      <c r="BYR84" s="1">
        <f t="shared" si="4791"/>
        <v>0.28413284132841332</v>
      </c>
      <c r="BYS84" s="1">
        <f t="shared" si="4792"/>
        <v>4.2619926199261997E-4</v>
      </c>
      <c r="BYT84" s="1"/>
      <c r="BYU84" s="1"/>
      <c r="BYV84" s="1"/>
      <c r="BYW84" s="1" t="s">
        <v>11</v>
      </c>
      <c r="BYX84" s="1" t="s">
        <v>196</v>
      </c>
      <c r="BYY84" s="1">
        <v>480</v>
      </c>
      <c r="BYZ84" s="1">
        <v>3</v>
      </c>
      <c r="BZA84" s="1">
        <v>1.2999999999999999E-2</v>
      </c>
      <c r="BZB84" s="1">
        <f t="shared" si="4129"/>
        <v>0</v>
      </c>
      <c r="BZC84" s="1">
        <f t="shared" si="4793"/>
        <v>0.4044943820224719</v>
      </c>
      <c r="BZD84" s="1">
        <f t="shared" si="4794"/>
        <v>6.0674157303370788E-4</v>
      </c>
      <c r="BZE84" s="1"/>
      <c r="BZF84" s="1"/>
      <c r="BZG84" s="1"/>
      <c r="BZH84" s="1" t="s">
        <v>11</v>
      </c>
      <c r="BZI84" s="1" t="s">
        <v>197</v>
      </c>
      <c r="BZJ84" s="1">
        <v>494</v>
      </c>
      <c r="BZK84" s="1">
        <v>3</v>
      </c>
      <c r="BZL84" s="1">
        <v>1.9E-2</v>
      </c>
      <c r="BZM84" s="1">
        <f t="shared" si="4795"/>
        <v>4.0000000000000001E-3</v>
      </c>
      <c r="BZN84" s="1">
        <f t="shared" si="4796"/>
        <v>0.88235294117647067</v>
      </c>
      <c r="BZO84" s="1">
        <f t="shared" si="4797"/>
        <v>1.323529411764706E-3</v>
      </c>
      <c r="BZP84" s="1"/>
      <c r="BZQ84" s="1"/>
      <c r="BZR84" s="1"/>
      <c r="BZS84" s="1" t="s">
        <v>11</v>
      </c>
      <c r="BZT84" s="1" t="s">
        <v>198</v>
      </c>
      <c r="BZU84" s="1">
        <v>495</v>
      </c>
      <c r="BZV84" s="1">
        <v>3</v>
      </c>
      <c r="BZW84" s="1">
        <v>0.01</v>
      </c>
      <c r="BZX84" s="1">
        <f t="shared" si="4798"/>
        <v>-4.0000000000000001E-3</v>
      </c>
      <c r="BZY84" s="1">
        <f t="shared" si="4799"/>
        <v>0.24354243542435425</v>
      </c>
      <c r="BZZ84" s="1">
        <f t="shared" si="4800"/>
        <v>3.6531365313653138E-4</v>
      </c>
      <c r="CAA84" s="1"/>
      <c r="CAB84" s="1"/>
      <c r="CAC84" s="1"/>
      <c r="CAD84" s="1" t="s">
        <v>11</v>
      </c>
      <c r="CAE84" s="1" t="s">
        <v>199</v>
      </c>
      <c r="CAF84" s="1">
        <v>501</v>
      </c>
      <c r="CAG84" s="1">
        <v>3</v>
      </c>
      <c r="CAH84" s="1">
        <v>1.0999999999999999E-2</v>
      </c>
      <c r="CAI84" s="1">
        <f t="shared" si="4801"/>
        <v>-6.0000000000000019E-3</v>
      </c>
      <c r="CAJ84" s="1">
        <f t="shared" si="4802"/>
        <v>0.2307692307692307</v>
      </c>
      <c r="CAK84" s="1">
        <f t="shared" si="4803"/>
        <v>3.4615384615384608E-4</v>
      </c>
      <c r="CAL84" s="1"/>
      <c r="CAM84" s="1"/>
      <c r="CAN84" s="1"/>
      <c r="CAO84" s="1" t="s">
        <v>11</v>
      </c>
      <c r="CAP84" s="1" t="s">
        <v>200</v>
      </c>
      <c r="CAQ84" s="1">
        <v>508</v>
      </c>
      <c r="CAR84" s="1">
        <v>3</v>
      </c>
      <c r="CAS84" s="1">
        <v>5.7000000000000002E-2</v>
      </c>
      <c r="CAT84" s="1">
        <f t="shared" si="4804"/>
        <v>1.9000000000000003E-2</v>
      </c>
      <c r="CAU84" s="1">
        <f t="shared" si="4805"/>
        <v>1.1391941391941391</v>
      </c>
      <c r="CAV84" s="1">
        <f t="shared" si="4806"/>
        <v>1.7087912087912088E-3</v>
      </c>
      <c r="CAW84" s="1"/>
      <c r="CAX84" s="1"/>
      <c r="CAY84" s="1"/>
      <c r="CAZ84" s="1" t="s">
        <v>11</v>
      </c>
      <c r="CBA84" s="1" t="s">
        <v>201</v>
      </c>
      <c r="CBB84" s="1">
        <v>509</v>
      </c>
      <c r="CBC84" s="1">
        <v>3</v>
      </c>
      <c r="CBD84" s="1">
        <v>1.2E-2</v>
      </c>
      <c r="CBE84" s="1">
        <f t="shared" si="4807"/>
        <v>-9.9999999999999915E-4</v>
      </c>
      <c r="CBF84" s="1">
        <f t="shared" si="4808"/>
        <v>-0.16541353383458646</v>
      </c>
      <c r="CBG84" s="1">
        <f t="shared" si="4809"/>
        <v>-2.4812030075187968E-4</v>
      </c>
      <c r="CBH84" s="1"/>
      <c r="CBI84" s="1"/>
      <c r="CBJ84" s="1"/>
      <c r="CBK84" s="1" t="s">
        <v>11</v>
      </c>
      <c r="CBL84" s="1" t="s">
        <v>202</v>
      </c>
      <c r="CBM84" s="1">
        <v>515</v>
      </c>
      <c r="CBN84" s="1">
        <v>3</v>
      </c>
      <c r="CBO84" s="1">
        <v>1.2999999999999999E-2</v>
      </c>
      <c r="CBP84" s="1">
        <f t="shared" si="4810"/>
        <v>-2E-3</v>
      </c>
      <c r="CBQ84" s="1">
        <f t="shared" si="4811"/>
        <v>-9.363295880149812E-2</v>
      </c>
      <c r="CBR84" s="1">
        <f t="shared" si="4812"/>
        <v>-1.4044943820224718E-4</v>
      </c>
      <c r="CBS84" s="1"/>
      <c r="CBT84" s="1"/>
      <c r="CBU84" s="1"/>
      <c r="CBV84" s="1" t="s">
        <v>11</v>
      </c>
      <c r="CBW84" s="1" t="s">
        <v>203</v>
      </c>
      <c r="CBX84" s="1">
        <v>522</v>
      </c>
      <c r="CBY84" s="1">
        <v>3</v>
      </c>
      <c r="CBZ84" s="1">
        <v>1.4E-2</v>
      </c>
      <c r="CCA84" s="1">
        <f t="shared" si="4813"/>
        <v>0</v>
      </c>
      <c r="CCB84" s="1">
        <f t="shared" si="4814"/>
        <v>-7.4906367041198503E-3</v>
      </c>
      <c r="CCC84" s="1">
        <f t="shared" si="4815"/>
        <v>-1.1235955056179776E-5</v>
      </c>
      <c r="CCD84" s="1"/>
      <c r="CCE84" s="1"/>
      <c r="CCF84" s="1"/>
      <c r="CCG84" s="1" t="s">
        <v>11</v>
      </c>
      <c r="CCH84" s="1" t="s">
        <v>204</v>
      </c>
      <c r="CCI84" s="1">
        <v>523</v>
      </c>
      <c r="CCJ84" s="1">
        <v>3</v>
      </c>
      <c r="CCK84" s="1">
        <v>1.7000000000000001E-2</v>
      </c>
      <c r="CCL84" s="1">
        <f t="shared" si="4816"/>
        <v>-1.9999999999999983E-3</v>
      </c>
      <c r="CCM84" s="1">
        <f t="shared" si="4162"/>
        <v>6.5959067527635251E-17</v>
      </c>
      <c r="CCN84" s="1">
        <f t="shared" si="4817"/>
        <v>9.8938601291452879E-20</v>
      </c>
      <c r="CCO84" s="1"/>
      <c r="CCP84" s="1"/>
      <c r="CCQ84" s="1"/>
      <c r="CCR84" s="1" t="s">
        <v>11</v>
      </c>
      <c r="CCS84" s="1" t="s">
        <v>205</v>
      </c>
      <c r="CCT84" s="1">
        <v>536</v>
      </c>
      <c r="CCU84" s="1">
        <v>3</v>
      </c>
      <c r="CCV84" s="1">
        <v>1.7000000000000001E-2</v>
      </c>
      <c r="CCW84" s="1">
        <f t="shared" si="4818"/>
        <v>-2.9999999999999992E-3</v>
      </c>
      <c r="CCX84" s="1">
        <f t="shared" si="4819"/>
        <v>-0.15830115830115829</v>
      </c>
      <c r="CCY84" s="1">
        <f t="shared" si="4820"/>
        <v>-2.3745173745173744E-4</v>
      </c>
      <c r="CCZ84" s="1"/>
      <c r="CDA84" s="1"/>
      <c r="CDB84" s="1"/>
      <c r="CDC84" s="1" t="s">
        <v>11</v>
      </c>
      <c r="CDD84" s="1" t="s">
        <v>206</v>
      </c>
      <c r="CDE84" s="1">
        <v>542</v>
      </c>
      <c r="CDF84" s="1">
        <v>3</v>
      </c>
      <c r="CDG84" s="1">
        <v>1.9E-2</v>
      </c>
      <c r="CDH84" s="1">
        <f t="shared" si="4821"/>
        <v>4.0000000000000001E-3</v>
      </c>
      <c r="CDI84" s="1">
        <f t="shared" si="4822"/>
        <v>-0.21590909090909091</v>
      </c>
      <c r="CDJ84" s="1">
        <f t="shared" si="4823"/>
        <v>-3.238636363636364E-4</v>
      </c>
      <c r="CDK84" s="1"/>
      <c r="CDL84" s="1"/>
      <c r="CDM84" s="1"/>
      <c r="CDN84" s="1" t="s">
        <v>11</v>
      </c>
      <c r="CDO84" s="1" t="s">
        <v>207</v>
      </c>
      <c r="CDP84" s="1">
        <v>549</v>
      </c>
      <c r="CDQ84" s="1">
        <v>3</v>
      </c>
      <c r="CDR84" s="1">
        <v>2.1000000000000001E-2</v>
      </c>
      <c r="CDS84" s="1">
        <f t="shared" si="4824"/>
        <v>6.0000000000000019E-3</v>
      </c>
      <c r="CDT84" s="1">
        <f t="shared" si="4825"/>
        <v>-0.2205323193916349</v>
      </c>
      <c r="CDU84" s="1">
        <f t="shared" si="4826"/>
        <v>-3.3079847908745237E-4</v>
      </c>
      <c r="CDV84" s="1"/>
      <c r="CDW84" s="1"/>
      <c r="CDX84" s="1"/>
      <c r="CDY84" s="1" t="s">
        <v>11</v>
      </c>
      <c r="CDZ84" s="1" t="s">
        <v>208</v>
      </c>
      <c r="CEA84" s="1">
        <v>550</v>
      </c>
      <c r="CEB84" s="1">
        <v>3</v>
      </c>
      <c r="CEC84" s="1">
        <v>1.6E-2</v>
      </c>
      <c r="CED84" s="1">
        <f t="shared" ref="CED84:CED96" si="4885">CEC84-0.017</f>
        <v>-1.0000000000000009E-3</v>
      </c>
      <c r="CEE84" s="1">
        <f t="shared" si="4827"/>
        <v>-9.6000000000000044E-2</v>
      </c>
      <c r="CEF84" s="1">
        <f t="shared" si="4828"/>
        <v>-1.4400000000000006E-4</v>
      </c>
      <c r="CEG84" s="1"/>
      <c r="CEH84" s="1"/>
      <c r="CEI84" s="1"/>
      <c r="CEJ84" s="1" t="s">
        <v>11</v>
      </c>
      <c r="CEK84" s="1" t="s">
        <v>209</v>
      </c>
      <c r="CEL84" s="1">
        <v>556</v>
      </c>
      <c r="CEM84" s="1">
        <v>3</v>
      </c>
      <c r="CEN84" s="1">
        <v>1.4999999999999999E-2</v>
      </c>
      <c r="CEO84" s="1">
        <f t="shared" si="4829"/>
        <v>0</v>
      </c>
      <c r="CEP84" s="1">
        <f t="shared" si="4830"/>
        <v>8.3003952569169953E-2</v>
      </c>
      <c r="CEQ84" s="1">
        <f t="shared" si="4831"/>
        <v>1.2450592885375494E-4</v>
      </c>
      <c r="CER84" s="1"/>
      <c r="CES84" s="1"/>
      <c r="CET84" s="1"/>
      <c r="CEU84" s="1" t="s">
        <v>11</v>
      </c>
      <c r="CEV84" s="1" t="s">
        <v>210</v>
      </c>
      <c r="CEW84" s="1">
        <v>563</v>
      </c>
      <c r="CEX84" s="1">
        <v>3</v>
      </c>
      <c r="CEY84" s="1">
        <v>1.4999999999999999E-2</v>
      </c>
      <c r="CEZ84" s="1">
        <f t="shared" si="4832"/>
        <v>9.9999999999999915E-4</v>
      </c>
      <c r="CFA84" s="1">
        <f t="shared" si="4833"/>
        <v>4.1683366733466905E-2</v>
      </c>
      <c r="CFB84" s="1">
        <f t="shared" si="4834"/>
        <v>6.2525050100200357E-5</v>
      </c>
      <c r="CFC84" s="1"/>
      <c r="CFD84" s="1"/>
      <c r="CFE84" s="1"/>
      <c r="CFF84" s="1" t="s">
        <v>11</v>
      </c>
      <c r="CFG84" s="1" t="s">
        <v>211</v>
      </c>
      <c r="CFH84" s="1">
        <v>564</v>
      </c>
      <c r="CFI84" s="1">
        <v>3</v>
      </c>
      <c r="CFJ84" s="1">
        <v>4.1000000000000002E-2</v>
      </c>
      <c r="CFK84" s="1">
        <f t="shared" si="4835"/>
        <v>9.0000000000000011E-3</v>
      </c>
      <c r="CFL84" s="1">
        <f t="shared" si="4836"/>
        <v>9.3283582089552286E-2</v>
      </c>
      <c r="CFM84" s="1">
        <f t="shared" si="4837"/>
        <v>1.3992537313432842E-4</v>
      </c>
      <c r="CFN84" s="1"/>
      <c r="CFO84" s="1"/>
      <c r="CFP84" s="1"/>
      <c r="CFQ84" s="1" t="s">
        <v>11</v>
      </c>
      <c r="CFR84" s="1" t="s">
        <v>212</v>
      </c>
      <c r="CFS84" s="1">
        <v>571</v>
      </c>
      <c r="CFT84" s="1">
        <v>3</v>
      </c>
      <c r="CFU84" s="1">
        <v>3.6999999999999998E-2</v>
      </c>
      <c r="CFV84" s="1">
        <f t="shared" si="4838"/>
        <v>5.9999999999999984E-3</v>
      </c>
      <c r="CFW84" s="1">
        <f t="shared" si="4839"/>
        <v>-0.1353383458646617</v>
      </c>
      <c r="CFX84" s="1">
        <f t="shared" si="4840"/>
        <v>-2.0300751879699256E-4</v>
      </c>
      <c r="CFY84" s="1"/>
      <c r="CFZ84" s="1"/>
      <c r="CGA84" s="1"/>
      <c r="CGB84" s="1" t="s">
        <v>11</v>
      </c>
      <c r="CGC84" s="1" t="s">
        <v>213</v>
      </c>
      <c r="CGD84" s="1">
        <v>577</v>
      </c>
      <c r="CGE84" s="1">
        <v>3</v>
      </c>
      <c r="CGF84" s="1">
        <v>3.6999999999999998E-2</v>
      </c>
      <c r="CGG84" s="1">
        <f t="shared" si="4841"/>
        <v>5.9999999999999984E-3</v>
      </c>
      <c r="CGH84" s="1">
        <f t="shared" si="4842"/>
        <v>-0.32330827067669182</v>
      </c>
      <c r="CGI84" s="1">
        <f t="shared" si="4843"/>
        <v>-4.8496240601503775E-4</v>
      </c>
      <c r="CGJ84" s="1"/>
      <c r="CGK84" s="1"/>
      <c r="CGL84" s="1"/>
      <c r="CGM84" s="1" t="s">
        <v>11</v>
      </c>
      <c r="CGN84" s="1" t="s">
        <v>214</v>
      </c>
      <c r="CGO84" s="1">
        <v>578</v>
      </c>
      <c r="CGP84" s="1">
        <v>3</v>
      </c>
      <c r="CGQ84" s="1">
        <v>2.5000000000000001E-2</v>
      </c>
      <c r="CGR84" s="1">
        <f t="shared" si="4844"/>
        <v>8.0000000000000002E-3</v>
      </c>
      <c r="CGS84" s="1">
        <f t="shared" si="4845"/>
        <v>-0.54826254826254828</v>
      </c>
      <c r="CGT84" s="1">
        <f t="shared" si="4846"/>
        <v>-8.2239382239382246E-4</v>
      </c>
      <c r="CGU84" s="1"/>
      <c r="CGV84" s="1"/>
      <c r="CGW84" s="1"/>
      <c r="CGX84" s="1" t="s">
        <v>11</v>
      </c>
      <c r="CGY84" s="1" t="s">
        <v>215</v>
      </c>
      <c r="CGZ84" s="1">
        <v>592</v>
      </c>
      <c r="CHA84" s="1">
        <v>3</v>
      </c>
      <c r="CHB84" s="1">
        <v>2.7E-2</v>
      </c>
      <c r="CHC84" s="1">
        <f t="shared" si="4847"/>
        <v>1.0000000000000009E-3</v>
      </c>
      <c r="CHD84" s="1">
        <f t="shared" si="4848"/>
        <v>-1.0306513409961686</v>
      </c>
      <c r="CHE84" s="1">
        <f t="shared" si="4849"/>
        <v>-1.5459770114942531E-3</v>
      </c>
      <c r="CHF84" s="1"/>
      <c r="CHG84" s="1"/>
      <c r="CHH84" s="1"/>
      <c r="CHI84" s="1" t="s">
        <v>11</v>
      </c>
      <c r="CHJ84" s="1" t="s">
        <v>216</v>
      </c>
      <c r="CHK84" s="1">
        <v>593</v>
      </c>
      <c r="CHL84" s="1">
        <v>3</v>
      </c>
      <c r="CHM84" s="1">
        <v>2.9000000000000001E-2</v>
      </c>
      <c r="CHN84" s="1">
        <f t="shared" si="4850"/>
        <v>6.0000000000000019E-3</v>
      </c>
      <c r="CHO84" s="1">
        <f t="shared" si="4210"/>
        <v>-7.4509803921568585E-2</v>
      </c>
      <c r="CHP84" s="1">
        <f t="shared" si="4851"/>
        <v>-1.1176470588235288E-4</v>
      </c>
      <c r="CHQ84" s="1"/>
      <c r="CHR84" s="1"/>
      <c r="CHS84" s="1"/>
      <c r="CHT84" s="1" t="s">
        <v>11</v>
      </c>
      <c r="CHU84" s="1" t="s">
        <v>217</v>
      </c>
      <c r="CHV84" s="1">
        <v>607</v>
      </c>
      <c r="CHW84" s="1">
        <v>3</v>
      </c>
      <c r="CHX84" s="1">
        <v>2.4E-2</v>
      </c>
      <c r="CHY84" s="1">
        <f t="shared" si="4852"/>
        <v>2.9999999999999992E-3</v>
      </c>
      <c r="CHZ84" s="1">
        <f t="shared" si="4853"/>
        <v>-6.9767441860465129E-2</v>
      </c>
      <c r="CIA84" s="1">
        <f t="shared" si="4854"/>
        <v>-1.046511627906977E-4</v>
      </c>
      <c r="CIB84" s="1"/>
      <c r="CIC84" s="1"/>
      <c r="CID84" s="1"/>
      <c r="CIE84" s="1" t="s">
        <v>11</v>
      </c>
      <c r="CIF84" s="1" t="s">
        <v>218</v>
      </c>
      <c r="CIG84" s="1">
        <v>608</v>
      </c>
      <c r="CIH84" s="1">
        <v>3</v>
      </c>
      <c r="CII84" s="1">
        <v>0.02</v>
      </c>
      <c r="CIJ84" s="1">
        <f t="shared" si="4855"/>
        <v>-6.9999999999999993E-3</v>
      </c>
      <c r="CIK84" s="1">
        <f t="shared" si="4218"/>
        <v>-1.0509803921568628</v>
      </c>
      <c r="CIL84" s="1">
        <f t="shared" si="4856"/>
        <v>-1.5764705882352942E-3</v>
      </c>
      <c r="CIM84" s="1"/>
      <c r="CIN84" s="1"/>
      <c r="CIO84" s="1"/>
      <c r="CIP84" s="1" t="s">
        <v>11</v>
      </c>
      <c r="CIQ84" s="1" t="s">
        <v>219</v>
      </c>
      <c r="CIR84" s="1">
        <v>621</v>
      </c>
      <c r="CIS84" s="1">
        <v>3</v>
      </c>
      <c r="CIT84" s="1">
        <v>2.5000000000000001E-2</v>
      </c>
      <c r="CIU84" s="1">
        <f t="shared" si="4857"/>
        <v>-4.9999999999999975E-3</v>
      </c>
      <c r="CIV84" s="1">
        <f t="shared" si="4858"/>
        <v>-1.9722222222222219</v>
      </c>
      <c r="CIW84" s="1">
        <f t="shared" si="4859"/>
        <v>-2.9583333333333328E-3</v>
      </c>
      <c r="CIX84" s="1"/>
      <c r="CIY84" s="1"/>
      <c r="CIZ84" s="1"/>
      <c r="CJA84" s="1" t="s">
        <v>11</v>
      </c>
      <c r="CJB84" s="1" t="s">
        <v>220</v>
      </c>
      <c r="CJC84" s="1">
        <v>622</v>
      </c>
      <c r="CJD84" s="1">
        <v>3</v>
      </c>
      <c r="CJE84" s="1">
        <v>2E-3</v>
      </c>
      <c r="CJF84" s="1">
        <f t="shared" si="4860"/>
        <v>-6.9999999999999993E-3</v>
      </c>
      <c r="CJG84" s="1">
        <f t="shared" si="4861"/>
        <v>-0.6819787985865724</v>
      </c>
      <c r="CJH84" s="1">
        <f t="shared" si="4862"/>
        <v>-1.0229681978798585E-3</v>
      </c>
      <c r="CJI84" s="1"/>
      <c r="CJJ84" s="1"/>
      <c r="CJK84" s="1"/>
      <c r="CJL84" s="1" t="s">
        <v>11</v>
      </c>
      <c r="CJM84" s="1" t="s">
        <v>221</v>
      </c>
      <c r="CJN84" s="1">
        <v>635</v>
      </c>
      <c r="CJO84" s="1">
        <v>3</v>
      </c>
      <c r="CJP84" s="1">
        <v>0.01</v>
      </c>
      <c r="CJQ84" s="1">
        <f t="shared" si="4863"/>
        <v>-2E-3</v>
      </c>
      <c r="CJR84" s="1">
        <f t="shared" si="4864"/>
        <v>-0.81560283687943258</v>
      </c>
      <c r="CJS84" s="1">
        <f t="shared" si="4865"/>
        <v>-1.2234042553191488E-3</v>
      </c>
      <c r="CJT84" s="1"/>
      <c r="CJU84" s="1"/>
      <c r="CJV84" s="1"/>
      <c r="CJW84" s="1" t="s">
        <v>11</v>
      </c>
      <c r="CJX84" s="1" t="s">
        <v>222</v>
      </c>
      <c r="CJY84" s="1">
        <v>636</v>
      </c>
      <c r="CJZ84" s="1">
        <v>3</v>
      </c>
      <c r="CKA84" s="1">
        <v>1.2999999999999999E-2</v>
      </c>
      <c r="CKB84" s="1">
        <f t="shared" si="4866"/>
        <v>-7.000000000000001E-3</v>
      </c>
      <c r="CKC84" s="1">
        <f t="shared" si="4867"/>
        <v>-1.1448763250883391</v>
      </c>
      <c r="CKD84" s="1">
        <f t="shared" si="4868"/>
        <v>-1.7173144876325088E-3</v>
      </c>
      <c r="CKE84" s="1"/>
      <c r="CKF84" s="1"/>
      <c r="CKG84" s="1"/>
      <c r="CKH84" s="1" t="s">
        <v>11</v>
      </c>
      <c r="CKI84" s="1" t="s">
        <v>223</v>
      </c>
      <c r="CKJ84" s="1">
        <v>649</v>
      </c>
      <c r="CKK84" s="1">
        <v>3</v>
      </c>
      <c r="CKL84" s="1">
        <v>1.4999999999999999E-2</v>
      </c>
      <c r="CKM84" s="1">
        <f t="shared" si="4869"/>
        <v>-9.0000000000000011E-3</v>
      </c>
      <c r="CKN84" s="1">
        <f t="shared" si="4870"/>
        <v>-1.2968197879858656</v>
      </c>
      <c r="CKO84" s="1">
        <f t="shared" si="4871"/>
        <v>-1.9452296819787984E-3</v>
      </c>
      <c r="CKP84" s="1"/>
      <c r="CKQ84" s="1"/>
      <c r="CKR84" s="1"/>
      <c r="CKS84" s="1" t="s">
        <v>11</v>
      </c>
      <c r="CKT84" s="1" t="s">
        <v>224</v>
      </c>
      <c r="CKU84" s="1">
        <v>650</v>
      </c>
      <c r="CKV84" s="1">
        <v>3</v>
      </c>
      <c r="CKW84" s="1">
        <v>6.0000000000000001E-3</v>
      </c>
      <c r="CKX84" s="1">
        <f t="shared" si="4872"/>
        <v>-1.1000000000000001E-2</v>
      </c>
      <c r="CKY84" s="1">
        <f t="shared" si="4873"/>
        <v>-0.98947368421052639</v>
      </c>
      <c r="CKZ84" s="1">
        <f t="shared" si="4874"/>
        <v>-1.4842105263157897E-3</v>
      </c>
      <c r="CLA84" s="1"/>
      <c r="CLB84" s="1"/>
      <c r="CLC84" s="1"/>
      <c r="CLD84" s="1" t="s">
        <v>11</v>
      </c>
      <c r="CLE84" s="1" t="s">
        <v>225</v>
      </c>
      <c r="CLF84" s="1">
        <v>663</v>
      </c>
      <c r="CLG84" s="1">
        <v>3</v>
      </c>
      <c r="CLH84" s="1">
        <v>5.0000000000000001E-3</v>
      </c>
      <c r="CLI84" s="1">
        <f t="shared" si="4875"/>
        <v>-1.6999999999999998E-2</v>
      </c>
      <c r="CLJ84" s="1">
        <f t="shared" si="4876"/>
        <v>-1.1764705882352942</v>
      </c>
      <c r="CLK84" s="1">
        <f t="shared" si="4877"/>
        <v>-1.7647058823529412E-3</v>
      </c>
      <c r="CLL84" s="1"/>
      <c r="CLM84" s="1"/>
      <c r="CLN84" s="1"/>
      <c r="CLO84" s="1"/>
      <c r="CLP84" s="1"/>
      <c r="CLQ84" s="1"/>
      <c r="CLR84" s="1"/>
      <c r="CLS84" s="1"/>
      <c r="CLT84" s="1"/>
      <c r="CLU84" s="1"/>
      <c r="CLV84" s="1"/>
      <c r="CLW84" s="1"/>
      <c r="CLX84" s="1"/>
      <c r="CLY84" s="1"/>
      <c r="CLZ84" s="1"/>
      <c r="CMA84" s="1"/>
      <c r="CMB84" s="1"/>
      <c r="CMC84" s="1"/>
      <c r="CMD84" s="1"/>
      <c r="CME84" s="1"/>
      <c r="CMF84" s="1"/>
      <c r="CMG84" s="1"/>
      <c r="CMH84" s="1"/>
      <c r="CMI84" s="1"/>
      <c r="CMJ84" s="1"/>
      <c r="CMK84" s="1"/>
      <c r="CML84" s="1"/>
      <c r="CMM84" s="1"/>
      <c r="CMN84" s="1"/>
      <c r="CMO84" s="1"/>
      <c r="CMP84" s="1"/>
      <c r="CMQ84" s="1"/>
      <c r="CMR84" s="1"/>
      <c r="CMS84" s="1"/>
      <c r="CMT84" s="1"/>
      <c r="CMU84" s="1"/>
      <c r="CMV84" s="1"/>
      <c r="CMW84" s="1"/>
      <c r="CMX84" s="1"/>
      <c r="CMY84" s="1"/>
      <c r="CMZ84" s="1"/>
    </row>
    <row r="85" spans="1:2392" x14ac:dyDescent="0.3">
      <c r="A85" s="1" t="s">
        <v>11</v>
      </c>
      <c r="B85" s="1" t="s">
        <v>12</v>
      </c>
      <c r="C85" s="1">
        <v>1</v>
      </c>
      <c r="D85" s="1">
        <v>4</v>
      </c>
      <c r="E85" s="1">
        <v>-3.0000000000000001E-3</v>
      </c>
      <c r="F85" s="1">
        <f t="shared" si="4255"/>
        <v>-1E-3</v>
      </c>
      <c r="G85" s="1">
        <f t="shared" si="4256"/>
        <v>0.33559322033898303</v>
      </c>
      <c r="H85" s="1">
        <f t="shared" si="4878"/>
        <v>5.0338983050847452E-4</v>
      </c>
      <c r="I85" s="1"/>
      <c r="J85" s="1"/>
      <c r="K85" s="1"/>
      <c r="L85" s="1" t="s">
        <v>11</v>
      </c>
      <c r="M85" s="1" t="s">
        <v>13</v>
      </c>
      <c r="N85" s="1">
        <v>2</v>
      </c>
      <c r="O85" s="1">
        <v>4</v>
      </c>
      <c r="P85" s="1">
        <v>-2E-3</v>
      </c>
      <c r="Q85" s="1">
        <f t="shared" si="4257"/>
        <v>0</v>
      </c>
      <c r="R85" s="1">
        <f t="shared" si="4258"/>
        <v>0.38983050847457629</v>
      </c>
      <c r="S85" s="1">
        <f t="shared" si="4259"/>
        <v>5.8474576271186449E-4</v>
      </c>
      <c r="T85" s="1"/>
      <c r="U85" s="1"/>
      <c r="V85" s="1"/>
      <c r="W85" s="1" t="s">
        <v>11</v>
      </c>
      <c r="X85" s="1" t="s">
        <v>14</v>
      </c>
      <c r="Y85" s="1">
        <v>3</v>
      </c>
      <c r="Z85" s="1">
        <v>4</v>
      </c>
      <c r="AA85" s="1">
        <v>-2E-3</v>
      </c>
      <c r="AB85" s="1">
        <f t="shared" si="4879"/>
        <v>-3.0000000000000001E-3</v>
      </c>
      <c r="AC85" s="1">
        <f t="shared" si="4260"/>
        <v>0.28135593220338978</v>
      </c>
      <c r="AD85" s="1">
        <f t="shared" si="4261"/>
        <v>4.2203389830508466E-4</v>
      </c>
      <c r="AE85" s="1"/>
      <c r="AF85" s="1"/>
      <c r="AG85" s="1"/>
      <c r="AH85" s="1" t="s">
        <v>11</v>
      </c>
      <c r="AI85" s="1" t="s">
        <v>15</v>
      </c>
      <c r="AJ85" s="1">
        <v>4</v>
      </c>
      <c r="AK85" s="1">
        <v>4</v>
      </c>
      <c r="AL85" s="1">
        <v>-1E-3</v>
      </c>
      <c r="AM85" s="1">
        <f t="shared" si="4262"/>
        <v>-9.0000000000000011E-3</v>
      </c>
      <c r="AN85" s="1">
        <f t="shared" si="4263"/>
        <v>1.3605442176870725E-2</v>
      </c>
      <c r="AO85" s="1">
        <f t="shared" si="4264"/>
        <v>2.0408163265306089E-5</v>
      </c>
      <c r="AP85" s="1"/>
      <c r="AQ85" s="1"/>
      <c r="AR85" s="1"/>
      <c r="AS85" s="1" t="s">
        <v>11</v>
      </c>
      <c r="AT85" s="1" t="s">
        <v>16</v>
      </c>
      <c r="AU85" s="1">
        <v>8</v>
      </c>
      <c r="AV85" s="1">
        <v>4</v>
      </c>
      <c r="AW85" s="1">
        <v>-1E-3</v>
      </c>
      <c r="AX85" s="1">
        <f t="shared" si="4265"/>
        <v>-9.0000000000000011E-3</v>
      </c>
      <c r="AY85" s="1">
        <f t="shared" si="4266"/>
        <v>2.3890784982935127E-2</v>
      </c>
      <c r="AZ85" s="1">
        <f t="shared" si="4267"/>
        <v>3.5836177474402694E-5</v>
      </c>
      <c r="BA85" s="1"/>
      <c r="BB85" s="1"/>
      <c r="BC85" s="1"/>
      <c r="BD85" s="1" t="s">
        <v>11</v>
      </c>
      <c r="BE85" s="1" t="s">
        <v>17</v>
      </c>
      <c r="BF85" s="1">
        <v>9</v>
      </c>
      <c r="BG85" s="1">
        <v>4</v>
      </c>
      <c r="BH85" s="1">
        <v>4.0000000000000001E-3</v>
      </c>
      <c r="BI85" s="1">
        <f t="shared" si="4268"/>
        <v>-1E-3</v>
      </c>
      <c r="BJ85" s="1">
        <f t="shared" si="4269"/>
        <v>0.28327645051194533</v>
      </c>
      <c r="BK85" s="1">
        <f t="shared" si="4270"/>
        <v>4.24914675767918E-4</v>
      </c>
      <c r="BL85" s="1"/>
      <c r="BM85" s="1"/>
      <c r="BN85" s="1"/>
      <c r="BO85" s="1" t="s">
        <v>11</v>
      </c>
      <c r="BP85" s="1" t="s">
        <v>18</v>
      </c>
      <c r="BQ85" s="1">
        <v>10</v>
      </c>
      <c r="BR85" s="1">
        <v>4</v>
      </c>
      <c r="BS85" s="1">
        <v>-2E-3</v>
      </c>
      <c r="BT85" s="1">
        <f t="shared" si="4271"/>
        <v>-1.0999999999999999E-2</v>
      </c>
      <c r="BU85" s="1">
        <f t="shared" si="4272"/>
        <v>-0.11945392491467575</v>
      </c>
      <c r="BV85" s="1">
        <f t="shared" si="4273"/>
        <v>-1.7918088737201363E-4</v>
      </c>
      <c r="BW85" s="1"/>
      <c r="BX85" s="1"/>
      <c r="BY85" s="1"/>
      <c r="BZ85" s="1" t="s">
        <v>11</v>
      </c>
      <c r="CA85" s="1" t="s">
        <v>19</v>
      </c>
      <c r="CB85" s="1">
        <v>11</v>
      </c>
      <c r="CC85" s="1">
        <v>4</v>
      </c>
      <c r="CD85" s="1">
        <v>-3.0000000000000001E-3</v>
      </c>
      <c r="CE85" s="1">
        <f t="shared" si="4274"/>
        <v>-8.0000000000000002E-3</v>
      </c>
      <c r="CF85" s="1">
        <f t="shared" si="4275"/>
        <v>-2.0618556701030921E-2</v>
      </c>
      <c r="CG85" s="1">
        <f t="shared" si="4276"/>
        <v>-3.0927835051546381E-5</v>
      </c>
      <c r="CH85" s="1"/>
      <c r="CI85" s="1"/>
      <c r="CJ85" s="1"/>
      <c r="CK85" s="1" t="s">
        <v>11</v>
      </c>
      <c r="CL85" s="1" t="s">
        <v>20</v>
      </c>
      <c r="CM85" s="1">
        <v>14</v>
      </c>
      <c r="CN85" s="1">
        <v>4</v>
      </c>
      <c r="CO85" s="1">
        <v>1E-3</v>
      </c>
      <c r="CP85" s="1">
        <f t="shared" si="4277"/>
        <v>-1.2E-2</v>
      </c>
      <c r="CQ85" s="1">
        <f t="shared" si="4278"/>
        <v>-0.23711340206185566</v>
      </c>
      <c r="CR85" s="1">
        <f t="shared" si="4279"/>
        <v>-3.5567010309278348E-4</v>
      </c>
      <c r="CS85" s="1"/>
      <c r="CT85" s="1"/>
      <c r="CU85" s="1"/>
      <c r="CV85" s="1" t="s">
        <v>11</v>
      </c>
      <c r="CW85" s="1" t="s">
        <v>21</v>
      </c>
      <c r="CX85" s="1">
        <v>15</v>
      </c>
      <c r="CY85" s="1">
        <v>4</v>
      </c>
      <c r="CZ85" s="1">
        <v>1.4999999999999999E-2</v>
      </c>
      <c r="DA85" s="1">
        <f t="shared" si="4280"/>
        <v>-5.000000000000001E-3</v>
      </c>
      <c r="DB85" s="1">
        <f t="shared" si="4281"/>
        <v>3.4482758620689627E-2</v>
      </c>
      <c r="DC85" s="1">
        <f t="shared" si="4282"/>
        <v>5.1724137931034441E-5</v>
      </c>
      <c r="DD85" s="1"/>
      <c r="DE85" s="1"/>
      <c r="DF85" s="1"/>
      <c r="DG85" s="1" t="s">
        <v>11</v>
      </c>
      <c r="DH85" s="1" t="s">
        <v>22</v>
      </c>
      <c r="DI85" s="1">
        <v>16</v>
      </c>
      <c r="DJ85" s="1">
        <v>4</v>
      </c>
      <c r="DK85" s="1">
        <v>2.1999999999999999E-2</v>
      </c>
      <c r="DL85" s="1">
        <f t="shared" si="4283"/>
        <v>-5.000000000000001E-3</v>
      </c>
      <c r="DM85" s="1">
        <f t="shared" si="4284"/>
        <v>-6.1433447098976135E-2</v>
      </c>
      <c r="DN85" s="1">
        <f t="shared" si="4285"/>
        <v>-9.2150170648464208E-5</v>
      </c>
      <c r="DO85" s="1"/>
      <c r="DP85" s="1"/>
      <c r="DQ85" s="1"/>
      <c r="DR85" s="1" t="s">
        <v>11</v>
      </c>
      <c r="DS85" s="1" t="s">
        <v>23</v>
      </c>
      <c r="DT85" s="1">
        <v>17</v>
      </c>
      <c r="DU85" s="1">
        <v>4</v>
      </c>
      <c r="DV85" s="1">
        <v>2.1999999999999999E-2</v>
      </c>
      <c r="DW85" s="1">
        <f t="shared" si="4286"/>
        <v>-5.000000000000001E-3</v>
      </c>
      <c r="DX85" s="1">
        <f t="shared" si="4287"/>
        <v>-0.13698630136986303</v>
      </c>
      <c r="DY85" s="1">
        <f t="shared" si="4288"/>
        <v>-2.0547945205479456E-4</v>
      </c>
      <c r="DZ85" s="1"/>
      <c r="EA85" s="1"/>
      <c r="EB85" s="1"/>
      <c r="EC85" s="1" t="s">
        <v>11</v>
      </c>
      <c r="ED85" s="1" t="s">
        <v>24</v>
      </c>
      <c r="EE85" s="1">
        <v>18</v>
      </c>
      <c r="EF85" s="1">
        <v>4</v>
      </c>
      <c r="EG85" s="1">
        <v>2.4E-2</v>
      </c>
      <c r="EH85" s="1">
        <f t="shared" si="4289"/>
        <v>-1.9999999999999983E-3</v>
      </c>
      <c r="EI85" s="1">
        <f t="shared" si="4290"/>
        <v>0.10884353741496604</v>
      </c>
      <c r="EJ85" s="1">
        <f t="shared" si="4291"/>
        <v>1.6326530612244906E-4</v>
      </c>
      <c r="EK85" s="1"/>
      <c r="EL85" s="1"/>
      <c r="EM85" s="1"/>
      <c r="EN85" s="1" t="s">
        <v>11</v>
      </c>
      <c r="EO85" s="1" t="s">
        <v>25</v>
      </c>
      <c r="EP85" s="1">
        <v>21</v>
      </c>
      <c r="EQ85" s="1">
        <v>4</v>
      </c>
      <c r="ER85" s="1">
        <v>2.7E-2</v>
      </c>
      <c r="ES85" s="1">
        <f t="shared" si="4292"/>
        <v>-4.0000000000000001E-3</v>
      </c>
      <c r="ET85" s="1">
        <f t="shared" si="4293"/>
        <v>-4.7945205479452059E-2</v>
      </c>
      <c r="EU85" s="1">
        <f t="shared" si="4294"/>
        <v>-7.1917808219178089E-5</v>
      </c>
      <c r="EV85" s="1"/>
      <c r="EW85" s="1"/>
      <c r="EX85" s="1"/>
      <c r="EY85" s="1" t="s">
        <v>11</v>
      </c>
      <c r="EZ85" s="1" t="s">
        <v>26</v>
      </c>
      <c r="FA85" s="1">
        <v>22</v>
      </c>
      <c r="FB85" s="1">
        <v>4</v>
      </c>
      <c r="FC85" s="1">
        <v>3.3000000000000002E-2</v>
      </c>
      <c r="FD85" s="1">
        <f t="shared" si="4295"/>
        <v>2.0000000000000018E-3</v>
      </c>
      <c r="FE85" s="1">
        <f t="shared" si="4296"/>
        <v>9.5563139931740676E-2</v>
      </c>
      <c r="FF85" s="1">
        <f t="shared" si="4297"/>
        <v>1.4334470989761102E-4</v>
      </c>
      <c r="FG85" s="1"/>
      <c r="FH85" s="1"/>
      <c r="FI85" s="1"/>
      <c r="FJ85" s="1" t="s">
        <v>11</v>
      </c>
      <c r="FK85" s="1" t="s">
        <v>27</v>
      </c>
      <c r="FL85" s="1">
        <v>23</v>
      </c>
      <c r="FM85" s="1">
        <v>4</v>
      </c>
      <c r="FN85" s="1">
        <v>0.03</v>
      </c>
      <c r="FO85" s="1">
        <f t="shared" si="4298"/>
        <v>0</v>
      </c>
      <c r="FP85" s="1">
        <f t="shared" si="4299"/>
        <v>0.40476190476190482</v>
      </c>
      <c r="FQ85" s="1">
        <f t="shared" si="4300"/>
        <v>6.071428571428572E-4</v>
      </c>
      <c r="FR85" s="1"/>
      <c r="FS85" s="1"/>
      <c r="FT85" s="1"/>
      <c r="FU85" s="1" t="s">
        <v>11</v>
      </c>
      <c r="FV85" s="1" t="s">
        <v>28</v>
      </c>
      <c r="FW85" s="1">
        <v>24</v>
      </c>
      <c r="FX85" s="1">
        <v>4</v>
      </c>
      <c r="FY85" s="1">
        <v>2.9000000000000001E-2</v>
      </c>
      <c r="FZ85" s="1">
        <f t="shared" si="4301"/>
        <v>-1.9999999999999983E-3</v>
      </c>
      <c r="GA85" s="1">
        <f t="shared" si="4302"/>
        <v>-0.10616438356164379</v>
      </c>
      <c r="GB85" s="1">
        <f t="shared" si="4303"/>
        <v>-1.5924657534246569E-4</v>
      </c>
      <c r="GC85" s="1"/>
      <c r="GD85" s="1"/>
      <c r="GE85" s="1"/>
      <c r="GF85" s="1" t="s">
        <v>11</v>
      </c>
      <c r="GG85" s="1" t="s">
        <v>29</v>
      </c>
      <c r="GH85" s="1">
        <v>25</v>
      </c>
      <c r="GI85" s="1">
        <v>4</v>
      </c>
      <c r="GJ85" s="1">
        <v>3.5999999999999997E-2</v>
      </c>
      <c r="GK85" s="1">
        <f t="shared" si="4304"/>
        <v>4.9999999999999975E-3</v>
      </c>
      <c r="GL85" s="1">
        <f t="shared" si="4305"/>
        <v>0.30716723549488045</v>
      </c>
      <c r="GM85" s="1">
        <f t="shared" si="4306"/>
        <v>4.6075085324232072E-4</v>
      </c>
      <c r="GN85" s="1"/>
      <c r="GO85" s="1"/>
      <c r="GP85" s="1"/>
      <c r="GQ85" s="1" t="s">
        <v>11</v>
      </c>
      <c r="GR85" s="1" t="s">
        <v>30</v>
      </c>
      <c r="GS85" s="1">
        <v>28</v>
      </c>
      <c r="GT85" s="1">
        <v>4</v>
      </c>
      <c r="GU85" s="1">
        <v>2.9000000000000001E-2</v>
      </c>
      <c r="GV85" s="1">
        <f t="shared" si="4307"/>
        <v>0</v>
      </c>
      <c r="GW85" s="1">
        <f t="shared" si="4308"/>
        <v>-3.4482758620689655E-2</v>
      </c>
      <c r="GX85" s="1">
        <f t="shared" si="4309"/>
        <v>-5.1724137931034481E-5</v>
      </c>
      <c r="GY85" s="1"/>
      <c r="GZ85" s="1"/>
      <c r="HA85" s="1"/>
      <c r="HB85" s="1" t="s">
        <v>11</v>
      </c>
      <c r="HC85" s="1" t="s">
        <v>31</v>
      </c>
      <c r="HD85" s="1">
        <v>29</v>
      </c>
      <c r="HE85" s="1">
        <v>4</v>
      </c>
      <c r="HF85" s="1">
        <v>5.3999999999999999E-2</v>
      </c>
      <c r="HG85" s="1">
        <f t="shared" si="4310"/>
        <v>2.0000000000000018E-3</v>
      </c>
      <c r="HH85" s="1">
        <f t="shared" si="4311"/>
        <v>0.33221476510067122</v>
      </c>
      <c r="HI85" s="1">
        <f t="shared" si="4312"/>
        <v>4.9832214765100681E-4</v>
      </c>
      <c r="HJ85" s="1"/>
      <c r="HK85" s="1"/>
      <c r="HL85" s="1"/>
      <c r="HM85" s="1" t="s">
        <v>11</v>
      </c>
      <c r="HN85" s="1" t="s">
        <v>32</v>
      </c>
      <c r="HO85" s="1">
        <v>30</v>
      </c>
      <c r="HP85" s="1">
        <v>4</v>
      </c>
      <c r="HQ85" s="1">
        <v>5.6000000000000001E-2</v>
      </c>
      <c r="HR85" s="1">
        <f t="shared" si="4313"/>
        <v>4.0000000000000036E-3</v>
      </c>
      <c r="HS85" s="1">
        <f t="shared" si="4314"/>
        <v>0.35353535353535359</v>
      </c>
      <c r="HT85" s="1">
        <f t="shared" si="4315"/>
        <v>5.3030303030303036E-4</v>
      </c>
      <c r="HU85" s="1"/>
      <c r="HV85" s="1"/>
      <c r="HW85" s="1"/>
      <c r="HX85" s="1" t="s">
        <v>11</v>
      </c>
      <c r="HY85" s="1" t="s">
        <v>33</v>
      </c>
      <c r="HZ85" s="1">
        <v>31</v>
      </c>
      <c r="IA85" s="1">
        <v>4</v>
      </c>
      <c r="IB85" s="1">
        <v>5.5E-2</v>
      </c>
      <c r="IC85" s="1">
        <f t="shared" si="4316"/>
        <v>0</v>
      </c>
      <c r="ID85" s="1">
        <f t="shared" si="4317"/>
        <v>0.20270270270270269</v>
      </c>
      <c r="IE85" s="1">
        <f t="shared" si="4318"/>
        <v>3.0405405405405404E-4</v>
      </c>
      <c r="IF85" s="1"/>
      <c r="IG85" s="1"/>
      <c r="IH85" s="1"/>
      <c r="II85" s="1" t="s">
        <v>11</v>
      </c>
      <c r="IJ85" s="1" t="s">
        <v>34</v>
      </c>
      <c r="IK85" s="1">
        <v>32</v>
      </c>
      <c r="IL85" s="1">
        <v>4</v>
      </c>
      <c r="IM85" s="1">
        <v>5.3999999999999999E-2</v>
      </c>
      <c r="IN85" s="1">
        <f t="shared" si="4319"/>
        <v>-1.0000000000000009E-3</v>
      </c>
      <c r="IO85" s="1">
        <f t="shared" si="4320"/>
        <v>0.12457912457912455</v>
      </c>
      <c r="IP85" s="1">
        <f t="shared" si="4321"/>
        <v>1.8686868686868685E-4</v>
      </c>
      <c r="IQ85" s="1"/>
      <c r="IR85" s="1"/>
      <c r="IS85" s="1"/>
      <c r="IT85" s="1" t="s">
        <v>11</v>
      </c>
      <c r="IU85" s="1" t="s">
        <v>35</v>
      </c>
      <c r="IV85" s="1">
        <v>35</v>
      </c>
      <c r="IW85" s="1">
        <v>4</v>
      </c>
      <c r="IX85" s="1">
        <v>5.3999999999999999E-2</v>
      </c>
      <c r="IY85" s="1">
        <f t="shared" si="4322"/>
        <v>-1.0000000000000009E-3</v>
      </c>
      <c r="IZ85" s="1">
        <f t="shared" si="4323"/>
        <v>0.19463087248322145</v>
      </c>
      <c r="JA85" s="1">
        <f t="shared" si="4324"/>
        <v>2.9194630872483217E-4</v>
      </c>
      <c r="JB85" s="1"/>
      <c r="JC85" s="1"/>
      <c r="JD85" s="1"/>
      <c r="JE85" s="1" t="s">
        <v>11</v>
      </c>
      <c r="JF85" s="3" t="s">
        <v>36</v>
      </c>
      <c r="JG85" s="3">
        <v>36</v>
      </c>
      <c r="JH85" s="1">
        <v>4</v>
      </c>
      <c r="JI85" s="1">
        <v>5.5E-2</v>
      </c>
      <c r="JJ85" s="1">
        <f t="shared" si="4325"/>
        <v>-2.0000000000000018E-3</v>
      </c>
      <c r="JK85" s="1">
        <f t="shared" si="4326"/>
        <v>0.21739130434782605</v>
      </c>
      <c r="JL85" s="1">
        <f t="shared" si="4327"/>
        <v>3.260869565217391E-4</v>
      </c>
      <c r="JM85" s="1"/>
      <c r="JN85" s="1"/>
      <c r="JO85" s="1"/>
      <c r="JP85" s="1" t="s">
        <v>11</v>
      </c>
      <c r="JQ85" s="1" t="s">
        <v>37</v>
      </c>
      <c r="JR85" s="1">
        <v>37</v>
      </c>
      <c r="JS85" s="1">
        <v>4</v>
      </c>
      <c r="JT85" s="1">
        <v>5.8000000000000003E-2</v>
      </c>
      <c r="JU85" s="1">
        <f t="shared" si="4328"/>
        <v>0</v>
      </c>
      <c r="JV85" s="1">
        <f t="shared" si="4329"/>
        <v>0.25083612040133779</v>
      </c>
      <c r="JW85" s="1">
        <f t="shared" si="4330"/>
        <v>3.7625418060200668E-4</v>
      </c>
      <c r="JX85" s="1"/>
      <c r="JY85" s="1"/>
      <c r="JZ85" s="1"/>
      <c r="KA85" s="1" t="s">
        <v>11</v>
      </c>
      <c r="KB85" s="1" t="s">
        <v>38</v>
      </c>
      <c r="KC85" s="1">
        <v>38</v>
      </c>
      <c r="KD85" s="1">
        <v>4</v>
      </c>
      <c r="KE85" s="1">
        <v>5.8999999999999997E-2</v>
      </c>
      <c r="KF85" s="1">
        <f t="shared" si="4331"/>
        <v>-2.0000000000000018E-3</v>
      </c>
      <c r="KG85" s="1">
        <f t="shared" si="4332"/>
        <v>6.6889632107023353E-2</v>
      </c>
      <c r="KH85" s="1">
        <f t="shared" si="4333"/>
        <v>1.0033444816053503E-4</v>
      </c>
      <c r="KI85" s="1"/>
      <c r="KJ85" s="1"/>
      <c r="KK85" s="1"/>
      <c r="KL85" s="1" t="s">
        <v>11</v>
      </c>
      <c r="KM85" s="1" t="s">
        <v>39</v>
      </c>
      <c r="KN85" s="1">
        <v>39</v>
      </c>
      <c r="KO85" s="1">
        <v>4</v>
      </c>
      <c r="KP85" s="1">
        <v>6.0999999999999999E-2</v>
      </c>
      <c r="KQ85" s="1">
        <f t="shared" si="4334"/>
        <v>-2.0000000000000018E-3</v>
      </c>
      <c r="KR85" s="1">
        <f t="shared" si="4335"/>
        <v>0.10067114093959725</v>
      </c>
      <c r="KS85" s="1">
        <f t="shared" si="4336"/>
        <v>1.5100671140939588E-4</v>
      </c>
      <c r="KT85" s="1"/>
      <c r="KU85" s="1"/>
      <c r="KV85" s="1"/>
      <c r="KW85" s="1" t="s">
        <v>11</v>
      </c>
      <c r="KX85" s="1" t="s">
        <v>40</v>
      </c>
      <c r="KY85" s="1">
        <v>42</v>
      </c>
      <c r="KZ85" s="1">
        <v>4</v>
      </c>
      <c r="LA85" s="1">
        <v>0.06</v>
      </c>
      <c r="LB85" s="1">
        <f t="shared" si="4337"/>
        <v>-5.0000000000000044E-3</v>
      </c>
      <c r="LC85" s="1">
        <f t="shared" si="4338"/>
        <v>0.16442953020134216</v>
      </c>
      <c r="LD85" s="1">
        <f t="shared" si="4339"/>
        <v>2.4664429530201322E-4</v>
      </c>
      <c r="LE85" s="1"/>
      <c r="LF85" s="1"/>
      <c r="LG85" s="1"/>
      <c r="LH85" s="1" t="s">
        <v>11</v>
      </c>
      <c r="LI85" s="1" t="s">
        <v>41</v>
      </c>
      <c r="LJ85" s="1">
        <v>43</v>
      </c>
      <c r="LK85" s="1">
        <v>4</v>
      </c>
      <c r="LL85" s="1">
        <v>3.2000000000000001E-2</v>
      </c>
      <c r="LM85" s="1">
        <f t="shared" si="4340"/>
        <v>-4.9999999999999975E-3</v>
      </c>
      <c r="LN85" s="1">
        <f t="shared" si="4341"/>
        <v>-0.79391891891891875</v>
      </c>
      <c r="LO85" s="1">
        <f t="shared" si="4342"/>
        <v>-1.1908783783783781E-3</v>
      </c>
      <c r="LP85" s="1"/>
      <c r="LQ85" s="1"/>
      <c r="LR85" s="1"/>
      <c r="LS85" s="1" t="s">
        <v>11</v>
      </c>
      <c r="LT85" s="1" t="s">
        <v>42</v>
      </c>
      <c r="LU85" s="1">
        <v>44</v>
      </c>
      <c r="LV85" s="1">
        <v>4</v>
      </c>
      <c r="LW85" s="1">
        <v>3.5000000000000003E-2</v>
      </c>
      <c r="LX85" s="1">
        <f t="shared" si="4343"/>
        <v>-7.9999999999999932E-3</v>
      </c>
      <c r="LY85" s="1">
        <f t="shared" si="4250"/>
        <v>-1.8576512455516012</v>
      </c>
      <c r="LZ85" s="1">
        <f t="shared" si="4344"/>
        <v>-2.7864768683274017E-3</v>
      </c>
      <c r="MA85" s="1"/>
      <c r="MB85" s="1"/>
      <c r="MC85" s="1"/>
      <c r="MD85" s="1" t="s">
        <v>11</v>
      </c>
      <c r="ME85" s="1" t="s">
        <v>43</v>
      </c>
      <c r="MF85" s="1">
        <v>46</v>
      </c>
      <c r="MG85" s="1">
        <v>4</v>
      </c>
      <c r="MH85" s="1">
        <v>4.1000000000000002E-2</v>
      </c>
      <c r="MI85" s="1">
        <f t="shared" si="4345"/>
        <v>-1.0999999999999996E-2</v>
      </c>
      <c r="MJ85" s="1">
        <f t="shared" si="4346"/>
        <v>-1.1152542372881356</v>
      </c>
      <c r="MK85" s="1">
        <f t="shared" si="4347"/>
        <v>-1.6728813559322034E-3</v>
      </c>
      <c r="ML85" s="1"/>
      <c r="MM85" s="1"/>
      <c r="MN85" s="1"/>
      <c r="MO85" s="1" t="s">
        <v>11</v>
      </c>
      <c r="MP85" s="1" t="s">
        <v>44</v>
      </c>
      <c r="MQ85" s="1">
        <v>52</v>
      </c>
      <c r="MR85" s="1">
        <v>4</v>
      </c>
      <c r="MS85" s="1">
        <v>5.0999999999999997E-2</v>
      </c>
      <c r="MT85" s="1">
        <f t="shared" si="4348"/>
        <v>-1.2000000000000004E-2</v>
      </c>
      <c r="MU85" s="1">
        <f t="shared" si="4349"/>
        <v>-0.94276094276094291</v>
      </c>
      <c r="MV85" s="1">
        <f t="shared" si="4350"/>
        <v>-1.4141414141414144E-3</v>
      </c>
      <c r="MW85" s="1"/>
      <c r="MX85" s="1"/>
      <c r="MY85" s="1"/>
      <c r="MZ85" s="1" t="s">
        <v>11</v>
      </c>
      <c r="NA85" s="1" t="s">
        <v>45</v>
      </c>
      <c r="NB85" s="1">
        <v>53</v>
      </c>
      <c r="NC85" s="1">
        <v>4</v>
      </c>
      <c r="ND85" s="1">
        <v>6.4000000000000001E-2</v>
      </c>
      <c r="NE85" s="1">
        <f t="shared" si="4351"/>
        <v>-2.8999999999999998E-2</v>
      </c>
      <c r="NF85" s="1">
        <f t="shared" si="4352"/>
        <v>-1.6722972972972974</v>
      </c>
      <c r="NG85" s="1">
        <f t="shared" si="4353"/>
        <v>-2.5084459459459459E-3</v>
      </c>
      <c r="NH85" s="1"/>
      <c r="NI85" s="1"/>
      <c r="NJ85" s="1"/>
      <c r="NK85" s="1" t="s">
        <v>11</v>
      </c>
      <c r="NL85" s="1" t="s">
        <v>46</v>
      </c>
      <c r="NM85" s="1">
        <v>56</v>
      </c>
      <c r="NN85" s="1">
        <v>4</v>
      </c>
      <c r="NO85" s="1">
        <v>5.8999999999999997E-2</v>
      </c>
      <c r="NP85" s="1">
        <f t="shared" si="4354"/>
        <v>-3.3000000000000002E-2</v>
      </c>
      <c r="NQ85" s="1">
        <f t="shared" si="4355"/>
        <v>-1.7593220338983053</v>
      </c>
      <c r="NR85" s="1">
        <f t="shared" si="4356"/>
        <v>-2.6389830508474579E-3</v>
      </c>
      <c r="NS85" s="1"/>
      <c r="NT85" s="1"/>
      <c r="NU85" s="1"/>
      <c r="NV85" s="1" t="s">
        <v>11</v>
      </c>
      <c r="NW85" s="1" t="s">
        <v>47</v>
      </c>
      <c r="NX85" s="1">
        <v>57</v>
      </c>
      <c r="NY85" s="1">
        <v>4</v>
      </c>
      <c r="NZ85" s="1">
        <v>-1.0999999999999999E-2</v>
      </c>
      <c r="OA85" s="1">
        <f t="shared" si="4357"/>
        <v>1.0000000000000009E-3</v>
      </c>
      <c r="OB85" s="1">
        <f t="shared" si="4358"/>
        <v>0.76205787781350487</v>
      </c>
      <c r="OC85" s="1">
        <f t="shared" si="4359"/>
        <v>1.1430868167202574E-3</v>
      </c>
      <c r="OD85" s="1"/>
      <c r="OE85" s="1"/>
      <c r="OF85" s="1"/>
      <c r="OG85" s="1" t="s">
        <v>11</v>
      </c>
      <c r="OH85" s="1" t="s">
        <v>48</v>
      </c>
      <c r="OI85" s="1">
        <v>58</v>
      </c>
      <c r="OJ85" s="1">
        <v>4</v>
      </c>
      <c r="OK85" s="1">
        <v>-1.2E-2</v>
      </c>
      <c r="OL85" s="1">
        <f t="shared" si="4360"/>
        <v>0</v>
      </c>
      <c r="OM85" s="1">
        <f t="shared" si="4361"/>
        <v>0.72580645161290325</v>
      </c>
      <c r="ON85" s="1">
        <f t="shared" si="4362"/>
        <v>1.088709677419355E-3</v>
      </c>
      <c r="OO85" s="1"/>
      <c r="OP85" s="1"/>
      <c r="OQ85" s="1"/>
      <c r="OR85" s="1" t="s">
        <v>11</v>
      </c>
      <c r="OS85" s="1" t="s">
        <v>49</v>
      </c>
      <c r="OT85" s="1">
        <v>59</v>
      </c>
      <c r="OU85" s="1">
        <v>4</v>
      </c>
      <c r="OV85" s="1">
        <v>-1.0999999999999999E-2</v>
      </c>
      <c r="OW85" s="1">
        <f t="shared" si="4363"/>
        <v>1.0000000000000009E-3</v>
      </c>
      <c r="OX85" s="1">
        <f t="shared" si="4364"/>
        <v>0.82903225806451619</v>
      </c>
      <c r="OY85" s="1">
        <f t="shared" si="4365"/>
        <v>1.2435483870967743E-3</v>
      </c>
      <c r="OZ85" s="1"/>
      <c r="PA85" s="1"/>
      <c r="PB85" s="1"/>
      <c r="PC85" s="1" t="s">
        <v>11</v>
      </c>
      <c r="PD85" s="1" t="s">
        <v>50</v>
      </c>
      <c r="PE85" s="1">
        <v>60</v>
      </c>
      <c r="PF85" s="1">
        <v>4</v>
      </c>
      <c r="PG85" s="1">
        <v>-1.2E-2</v>
      </c>
      <c r="PH85" s="1">
        <f t="shared" si="4366"/>
        <v>0</v>
      </c>
      <c r="PI85" s="1">
        <f t="shared" si="4367"/>
        <v>0.84193548387096784</v>
      </c>
      <c r="PJ85" s="1">
        <f t="shared" si="4368"/>
        <v>1.2629032258064518E-3</v>
      </c>
      <c r="PK85" s="1"/>
      <c r="PL85" s="1"/>
      <c r="PM85" s="1"/>
      <c r="PN85" s="1" t="s">
        <v>11</v>
      </c>
      <c r="PO85" s="1" t="s">
        <v>51</v>
      </c>
      <c r="PP85" s="1">
        <v>63</v>
      </c>
      <c r="PQ85" s="1">
        <v>4</v>
      </c>
      <c r="PR85" s="1">
        <v>-1.2999999999999999E-2</v>
      </c>
      <c r="PS85" s="1">
        <f t="shared" si="4369"/>
        <v>1.0000000000000009E-3</v>
      </c>
      <c r="PT85" s="1">
        <f t="shared" si="4370"/>
        <v>0.88349514563106801</v>
      </c>
      <c r="PU85" s="1">
        <f t="shared" si="4371"/>
        <v>1.325242718446602E-3</v>
      </c>
      <c r="PV85" s="1"/>
      <c r="PW85" s="1"/>
      <c r="PX85" s="1"/>
      <c r="PY85" s="1" t="s">
        <v>11</v>
      </c>
      <c r="PZ85" s="1" t="s">
        <v>52</v>
      </c>
      <c r="QA85" s="1">
        <v>64</v>
      </c>
      <c r="QB85" s="1">
        <v>4</v>
      </c>
      <c r="QC85" s="1">
        <v>2E-3</v>
      </c>
      <c r="QD85" s="1">
        <f t="shared" si="4372"/>
        <v>3.0000000000000001E-3</v>
      </c>
      <c r="QE85" s="1">
        <f t="shared" si="4373"/>
        <v>0.9258064516129032</v>
      </c>
      <c r="QF85" s="1">
        <f t="shared" si="4374"/>
        <v>1.3887096774193549E-3</v>
      </c>
      <c r="QG85" s="1"/>
      <c r="QH85" s="1"/>
      <c r="QI85" s="1"/>
      <c r="QJ85" s="1" t="s">
        <v>11</v>
      </c>
      <c r="QK85" s="1" t="s">
        <v>53</v>
      </c>
      <c r="QL85" s="1">
        <v>65</v>
      </c>
      <c r="QM85" s="1">
        <v>4</v>
      </c>
      <c r="QN85" s="1">
        <v>-0.01</v>
      </c>
      <c r="QO85" s="1">
        <f t="shared" si="4375"/>
        <v>-8.0000000000000002E-3</v>
      </c>
      <c r="QP85" s="1">
        <f t="shared" si="4376"/>
        <v>0.55987055016181231</v>
      </c>
      <c r="QQ85" s="1">
        <f t="shared" si="4377"/>
        <v>8.3980582524271845E-4</v>
      </c>
      <c r="QR85" s="1"/>
      <c r="QS85" s="1"/>
      <c r="QT85" s="1"/>
      <c r="QU85" s="1" t="s">
        <v>11</v>
      </c>
      <c r="QV85" s="1" t="s">
        <v>54</v>
      </c>
      <c r="QW85" s="1">
        <v>66</v>
      </c>
      <c r="QX85" s="1">
        <v>4</v>
      </c>
      <c r="QY85" s="1">
        <v>8.9999999999999993E-3</v>
      </c>
      <c r="QZ85" s="1">
        <f t="shared" si="4378"/>
        <v>8.0000000000000002E-3</v>
      </c>
      <c r="RA85" s="1">
        <f t="shared" si="4379"/>
        <v>1.1570512820512822</v>
      </c>
      <c r="RB85" s="1">
        <f t="shared" si="4380"/>
        <v>1.7355769230769232E-3</v>
      </c>
      <c r="RC85" s="1"/>
      <c r="RD85" s="1"/>
      <c r="RE85" s="1"/>
      <c r="RF85" s="1" t="s">
        <v>11</v>
      </c>
      <c r="RG85" s="1" t="s">
        <v>55</v>
      </c>
      <c r="RH85" s="1">
        <v>67</v>
      </c>
      <c r="RI85" s="1">
        <v>4</v>
      </c>
      <c r="RJ85" s="1">
        <v>7.0000000000000001E-3</v>
      </c>
      <c r="RK85" s="1">
        <f t="shared" si="4381"/>
        <v>8.0000000000000002E-3</v>
      </c>
      <c r="RL85" s="1">
        <f t="shared" si="4382"/>
        <v>1.141025641025641</v>
      </c>
      <c r="RM85" s="1">
        <f t="shared" si="4383"/>
        <v>1.7115384615384614E-3</v>
      </c>
      <c r="RN85" s="1"/>
      <c r="RO85" s="1"/>
      <c r="RP85" s="1"/>
      <c r="RQ85" s="1" t="s">
        <v>11</v>
      </c>
      <c r="RR85" s="1" t="s">
        <v>56</v>
      </c>
      <c r="RS85" s="1">
        <v>70</v>
      </c>
      <c r="RT85" s="1">
        <v>4</v>
      </c>
      <c r="RU85" s="1">
        <v>-6.0000000000000001E-3</v>
      </c>
      <c r="RV85" s="1">
        <f t="shared" si="4384"/>
        <v>-1.2E-2</v>
      </c>
      <c r="RW85" s="1">
        <f t="shared" si="4385"/>
        <v>0.4711538461538462</v>
      </c>
      <c r="RX85" s="1">
        <f t="shared" si="4386"/>
        <v>7.0673076923076928E-4</v>
      </c>
      <c r="RY85" s="1"/>
      <c r="RZ85" s="1"/>
      <c r="SA85" s="1"/>
      <c r="SB85" s="2" t="s">
        <v>11</v>
      </c>
      <c r="SC85" s="1" t="s">
        <v>57</v>
      </c>
      <c r="SD85" s="1">
        <v>71</v>
      </c>
      <c r="SE85" s="2">
        <v>4</v>
      </c>
      <c r="SF85" s="1">
        <v>2E-3</v>
      </c>
      <c r="SG85" s="1">
        <f t="shared" si="4387"/>
        <v>-2E-3</v>
      </c>
      <c r="SH85" s="1">
        <f t="shared" si="4388"/>
        <v>0.68493150684931492</v>
      </c>
      <c r="SI85" s="1">
        <f t="shared" si="4389"/>
        <v>1.0273972602739725E-3</v>
      </c>
      <c r="SJ85" s="1"/>
      <c r="SK85" s="1"/>
      <c r="SL85" s="1"/>
      <c r="SM85" s="2" t="s">
        <v>11</v>
      </c>
      <c r="SN85" s="1" t="s">
        <v>58</v>
      </c>
      <c r="SO85" s="1">
        <v>72</v>
      </c>
      <c r="SP85" s="2">
        <v>4</v>
      </c>
      <c r="SQ85" s="1">
        <v>4.0000000000000001E-3</v>
      </c>
      <c r="SR85" s="1">
        <f t="shared" si="4390"/>
        <v>-2E-3</v>
      </c>
      <c r="SS85" s="1">
        <f t="shared" si="4391"/>
        <v>0.60824742268041232</v>
      </c>
      <c r="ST85" s="1">
        <f t="shared" si="4392"/>
        <v>9.1237113402061853E-4</v>
      </c>
      <c r="SU85" s="1"/>
      <c r="SV85" s="1"/>
      <c r="SW85" s="1"/>
      <c r="SX85" s="2" t="s">
        <v>11</v>
      </c>
      <c r="SY85" s="1" t="s">
        <v>59</v>
      </c>
      <c r="SZ85" s="1">
        <v>73</v>
      </c>
      <c r="TA85" s="2">
        <v>4</v>
      </c>
      <c r="TB85" s="1">
        <v>3.0000000000000001E-3</v>
      </c>
      <c r="TC85" s="1">
        <f t="shared" si="4393"/>
        <v>-3.0000000000000001E-3</v>
      </c>
      <c r="TD85" s="1">
        <f t="shared" si="4394"/>
        <v>0.51034482758620692</v>
      </c>
      <c r="TE85" s="1">
        <f t="shared" si="4395"/>
        <v>7.6551724137931037E-4</v>
      </c>
      <c r="TF85" s="1"/>
      <c r="TG85" s="1"/>
      <c r="TH85" s="1"/>
      <c r="TI85" s="2" t="s">
        <v>11</v>
      </c>
      <c r="TJ85" s="1" t="s">
        <v>60</v>
      </c>
      <c r="TK85" s="1">
        <v>74</v>
      </c>
      <c r="TL85" s="2">
        <v>4</v>
      </c>
      <c r="TM85" s="1">
        <v>5.0000000000000001E-3</v>
      </c>
      <c r="TN85" s="1">
        <f t="shared" si="4396"/>
        <v>-1E-3</v>
      </c>
      <c r="TO85" s="1">
        <f t="shared" si="4397"/>
        <v>0.58419243986254288</v>
      </c>
      <c r="TP85" s="1">
        <f t="shared" si="4398"/>
        <v>8.7628865979381433E-4</v>
      </c>
      <c r="TQ85" s="1"/>
      <c r="TR85" s="1"/>
      <c r="TS85" s="1"/>
      <c r="TT85" s="2" t="s">
        <v>11</v>
      </c>
      <c r="TU85" s="1" t="s">
        <v>61</v>
      </c>
      <c r="TV85" s="1">
        <v>77</v>
      </c>
      <c r="TW85" s="2">
        <v>4</v>
      </c>
      <c r="TX85" s="1">
        <v>8.0000000000000002E-3</v>
      </c>
      <c r="TY85" s="1">
        <f t="shared" si="4399"/>
        <v>-9.9999999999999915E-4</v>
      </c>
      <c r="TZ85" s="1">
        <f t="shared" si="4400"/>
        <v>0.55670103092783496</v>
      </c>
      <c r="UA85" s="1">
        <f t="shared" si="4401"/>
        <v>8.3505154639175244E-4</v>
      </c>
      <c r="UB85" s="1"/>
      <c r="UC85" s="1"/>
      <c r="UD85" s="1"/>
      <c r="UE85" s="2" t="s">
        <v>11</v>
      </c>
      <c r="UF85" s="1" t="s">
        <v>62</v>
      </c>
      <c r="UG85" s="1">
        <v>78</v>
      </c>
      <c r="UH85" s="2">
        <v>4</v>
      </c>
      <c r="UI85" s="1">
        <v>8.0000000000000002E-3</v>
      </c>
      <c r="UJ85" s="1">
        <f t="shared" si="4402"/>
        <v>0</v>
      </c>
      <c r="UK85" s="1">
        <f t="shared" si="4403"/>
        <v>0.16262975778546715</v>
      </c>
      <c r="UL85" s="1">
        <f t="shared" si="4404"/>
        <v>2.4394463667820073E-4</v>
      </c>
      <c r="UM85" s="1"/>
      <c r="UN85" s="1"/>
      <c r="UO85" s="1"/>
      <c r="UP85" s="2" t="s">
        <v>11</v>
      </c>
      <c r="UQ85" s="1" t="s">
        <v>63</v>
      </c>
      <c r="UR85" s="1">
        <v>79</v>
      </c>
      <c r="US85" s="2">
        <v>4</v>
      </c>
      <c r="UT85" s="1">
        <v>7.0000000000000001E-3</v>
      </c>
      <c r="UU85" s="1">
        <f t="shared" si="4405"/>
        <v>-1.9999999999999992E-3</v>
      </c>
      <c r="UV85" s="1">
        <f t="shared" si="4406"/>
        <v>0.50344827586206897</v>
      </c>
      <c r="UW85" s="1">
        <f t="shared" si="4407"/>
        <v>7.5517241379310343E-4</v>
      </c>
      <c r="UX85" s="1"/>
      <c r="UY85" s="1"/>
      <c r="UZ85" s="1"/>
      <c r="VA85" s="2" t="s">
        <v>11</v>
      </c>
      <c r="VB85" s="1" t="s">
        <v>64</v>
      </c>
      <c r="VC85" s="1">
        <v>80</v>
      </c>
      <c r="VD85" s="2">
        <v>4</v>
      </c>
      <c r="VE85" s="1">
        <v>8.9999999999999993E-3</v>
      </c>
      <c r="VF85" s="1">
        <f t="shared" si="4408"/>
        <v>-1.0000000000000009E-3</v>
      </c>
      <c r="VG85" s="1">
        <f t="shared" si="4409"/>
        <v>0.51034482758620692</v>
      </c>
      <c r="VH85" s="1">
        <f t="shared" si="4410"/>
        <v>7.6551724137931037E-4</v>
      </c>
      <c r="VI85" s="1"/>
      <c r="VJ85" s="1"/>
      <c r="VK85" s="1"/>
      <c r="VL85" s="2" t="s">
        <v>11</v>
      </c>
      <c r="VM85" s="1" t="s">
        <v>65</v>
      </c>
      <c r="VN85" s="1">
        <v>84</v>
      </c>
      <c r="VO85" s="2">
        <v>4</v>
      </c>
      <c r="VP85" s="1">
        <v>1.0999999999999999E-2</v>
      </c>
      <c r="VQ85" s="1">
        <f t="shared" si="4411"/>
        <v>-1.0000000000000009E-3</v>
      </c>
      <c r="VR85" s="1">
        <f t="shared" si="4412"/>
        <v>0.53608247422680411</v>
      </c>
      <c r="VS85" s="1">
        <f t="shared" si="4413"/>
        <v>8.0412371134020615E-4</v>
      </c>
      <c r="VT85" s="1"/>
      <c r="VU85" s="1"/>
      <c r="VV85" s="1"/>
      <c r="VW85" s="2" t="s">
        <v>11</v>
      </c>
      <c r="VX85" s="1" t="s">
        <v>66</v>
      </c>
      <c r="VY85" s="1">
        <v>85</v>
      </c>
      <c r="VZ85" s="2">
        <v>4</v>
      </c>
      <c r="WA85" s="1">
        <v>4.0000000000000001E-3</v>
      </c>
      <c r="WB85" s="1">
        <f t="shared" si="4414"/>
        <v>-1E-3</v>
      </c>
      <c r="WC85" s="1">
        <f t="shared" si="4415"/>
        <v>0.19860627177700349</v>
      </c>
      <c r="WD85" s="1">
        <f t="shared" si="4416"/>
        <v>2.9790940766550526E-4</v>
      </c>
      <c r="WE85" s="1"/>
      <c r="WF85" s="1"/>
      <c r="WG85" s="1"/>
      <c r="WH85" s="2" t="s">
        <v>11</v>
      </c>
      <c r="WI85" s="1" t="s">
        <v>67</v>
      </c>
      <c r="WJ85" s="1">
        <v>86</v>
      </c>
      <c r="WK85" s="2">
        <v>4</v>
      </c>
      <c r="WL85" s="1">
        <v>7.0000000000000001E-3</v>
      </c>
      <c r="WM85" s="1">
        <f t="shared" si="4417"/>
        <v>-1E-3</v>
      </c>
      <c r="WN85" s="1">
        <f t="shared" si="4418"/>
        <v>0.12152777777777776</v>
      </c>
      <c r="WO85" s="1">
        <f t="shared" si="4419"/>
        <v>1.8229166666666665E-4</v>
      </c>
      <c r="WP85" s="1"/>
      <c r="WQ85" s="1"/>
      <c r="WR85" s="1"/>
      <c r="WS85" s="2" t="s">
        <v>11</v>
      </c>
      <c r="WT85" s="1" t="s">
        <v>68</v>
      </c>
      <c r="WU85" s="1">
        <v>87</v>
      </c>
      <c r="WV85" s="2">
        <v>4</v>
      </c>
      <c r="WW85" s="1">
        <v>6.0000000000000001E-3</v>
      </c>
      <c r="WX85" s="1">
        <f t="shared" si="4420"/>
        <v>-1E-3</v>
      </c>
      <c r="WY85" s="1">
        <f t="shared" si="4421"/>
        <v>0.10452961672473868</v>
      </c>
      <c r="WZ85" s="1">
        <f t="shared" si="4422"/>
        <v>1.5679442508710801E-4</v>
      </c>
      <c r="XA85" s="1"/>
      <c r="XB85" s="1"/>
      <c r="XC85" s="1"/>
      <c r="XD85" s="2" t="s">
        <v>11</v>
      </c>
      <c r="XE85" s="1" t="s">
        <v>69</v>
      </c>
      <c r="XF85" s="1">
        <v>88</v>
      </c>
      <c r="XG85" s="2">
        <v>4</v>
      </c>
      <c r="XH85" s="1">
        <v>8.0000000000000002E-3</v>
      </c>
      <c r="XI85" s="1">
        <f t="shared" si="3632"/>
        <v>-9.9999999999999915E-4</v>
      </c>
      <c r="XJ85" s="1">
        <f t="shared" si="4423"/>
        <v>8.3333333333333356E-2</v>
      </c>
      <c r="XK85" s="1">
        <f t="shared" si="4424"/>
        <v>1.2500000000000003E-4</v>
      </c>
      <c r="XL85" s="1"/>
      <c r="XM85" s="1"/>
      <c r="XN85" s="1"/>
      <c r="XO85" s="2" t="s">
        <v>11</v>
      </c>
      <c r="XP85" s="1" t="s">
        <v>70</v>
      </c>
      <c r="XQ85" s="1">
        <v>91</v>
      </c>
      <c r="XR85" s="2">
        <v>4</v>
      </c>
      <c r="XS85" s="1">
        <v>0.01</v>
      </c>
      <c r="XT85" s="1">
        <f t="shared" si="4425"/>
        <v>-9.9999999999999915E-4</v>
      </c>
      <c r="XU85" s="1">
        <f t="shared" si="4426"/>
        <v>8.650519031141872E-2</v>
      </c>
      <c r="XV85" s="1">
        <f t="shared" si="4427"/>
        <v>1.2975778546712809E-4</v>
      </c>
      <c r="XW85" s="1"/>
      <c r="XX85" s="1"/>
      <c r="XY85" s="1"/>
      <c r="XZ85" s="2" t="s">
        <v>11</v>
      </c>
      <c r="YA85" s="1" t="s">
        <v>71</v>
      </c>
      <c r="YB85" s="1">
        <v>92</v>
      </c>
      <c r="YC85" s="2">
        <v>4</v>
      </c>
      <c r="YD85" s="1">
        <v>0.01</v>
      </c>
      <c r="YE85" s="1">
        <f t="shared" si="4428"/>
        <v>-9.9999999999999915E-4</v>
      </c>
      <c r="YF85" s="1">
        <f t="shared" si="4429"/>
        <v>0.21993127147766325</v>
      </c>
      <c r="YG85" s="1">
        <f t="shared" si="4430"/>
        <v>3.2989690721649489E-4</v>
      </c>
      <c r="YH85" s="1"/>
      <c r="YI85" s="1"/>
      <c r="YJ85" s="1"/>
      <c r="YK85" s="2" t="s">
        <v>11</v>
      </c>
      <c r="YL85" s="1" t="s">
        <v>72</v>
      </c>
      <c r="YM85" s="1">
        <v>93</v>
      </c>
      <c r="YN85" s="2">
        <v>4</v>
      </c>
      <c r="YO85" s="1">
        <v>1.0999999999999999E-2</v>
      </c>
      <c r="YP85" s="1">
        <f t="shared" si="4431"/>
        <v>0</v>
      </c>
      <c r="YQ85" s="1">
        <f t="shared" si="4432"/>
        <v>0.23208191126279862</v>
      </c>
      <c r="YR85" s="1">
        <f t="shared" si="4433"/>
        <v>3.4812286689419794E-4</v>
      </c>
      <c r="YS85" s="1"/>
      <c r="YT85" s="1"/>
      <c r="YU85" s="1"/>
      <c r="YV85" s="2" t="s">
        <v>11</v>
      </c>
      <c r="YW85" s="1" t="s">
        <v>73</v>
      </c>
      <c r="YX85" s="1">
        <v>94</v>
      </c>
      <c r="YY85" s="2">
        <v>4</v>
      </c>
      <c r="YZ85" s="1">
        <v>1.2999999999999999E-2</v>
      </c>
      <c r="ZA85" s="1">
        <f t="shared" si="4434"/>
        <v>0</v>
      </c>
      <c r="ZB85" s="1">
        <f t="shared" si="4435"/>
        <v>0.19727891156462585</v>
      </c>
      <c r="ZC85" s="1">
        <f t="shared" si="4436"/>
        <v>2.9591836734693878E-4</v>
      </c>
      <c r="ZD85" s="1"/>
      <c r="ZE85" s="1"/>
      <c r="ZF85" s="1"/>
      <c r="ZG85" s="2" t="s">
        <v>11</v>
      </c>
      <c r="ZH85" s="1" t="s">
        <v>74</v>
      </c>
      <c r="ZI85" s="1">
        <v>95</v>
      </c>
      <c r="ZJ85" s="2">
        <v>4</v>
      </c>
      <c r="ZK85" s="1">
        <v>1.2E-2</v>
      </c>
      <c r="ZL85" s="1">
        <f t="shared" si="4437"/>
        <v>-9.9999999999999915E-4</v>
      </c>
      <c r="ZM85" s="1">
        <f t="shared" si="4438"/>
        <v>0.18367346938775514</v>
      </c>
      <c r="ZN85" s="1">
        <f t="shared" si="4439"/>
        <v>2.7551020408163269E-4</v>
      </c>
      <c r="ZO85" s="1"/>
      <c r="ZP85" s="1"/>
      <c r="ZQ85" s="1"/>
      <c r="ZR85" s="2" t="s">
        <v>11</v>
      </c>
      <c r="ZS85" s="1" t="s">
        <v>75</v>
      </c>
      <c r="ZT85" s="1">
        <v>99</v>
      </c>
      <c r="ZU85" s="2">
        <v>4</v>
      </c>
      <c r="ZV85" s="1">
        <v>1.7999999999999999E-2</v>
      </c>
      <c r="ZW85" s="1">
        <f t="shared" si="4440"/>
        <v>2.9999999999999992E-3</v>
      </c>
      <c r="ZX85" s="1">
        <f t="shared" si="4441"/>
        <v>0.17123287671232873</v>
      </c>
      <c r="ZY85" s="1">
        <f t="shared" si="4442"/>
        <v>2.5684931506849313E-4</v>
      </c>
      <c r="ZZ85" s="1"/>
      <c r="AAA85" s="1"/>
      <c r="AAB85" s="1"/>
      <c r="AAC85" s="2" t="s">
        <v>11</v>
      </c>
      <c r="AAD85" s="1" t="s">
        <v>76</v>
      </c>
      <c r="AAE85" s="1">
        <v>100</v>
      </c>
      <c r="AAF85" s="2">
        <v>4</v>
      </c>
      <c r="AAG85" s="1">
        <v>5.0000000000000001E-3</v>
      </c>
      <c r="AAH85" s="1">
        <f t="shared" si="4443"/>
        <v>3.0000000000000001E-3</v>
      </c>
      <c r="AAI85" s="1">
        <f t="shared" si="4444"/>
        <v>1.0034482758620689</v>
      </c>
      <c r="AAJ85" s="1">
        <f t="shared" si="4445"/>
        <v>1.5051724137931032E-3</v>
      </c>
      <c r="AAK85" s="1"/>
      <c r="AAL85" s="1"/>
      <c r="AAM85" s="1"/>
      <c r="AAN85" s="2" t="s">
        <v>11</v>
      </c>
      <c r="AAO85" s="1" t="s">
        <v>77</v>
      </c>
      <c r="AAP85" s="1">
        <v>101</v>
      </c>
      <c r="AAQ85" s="2">
        <v>4</v>
      </c>
      <c r="AAR85" s="1">
        <v>0.01</v>
      </c>
      <c r="AAS85" s="1">
        <f t="shared" si="4446"/>
        <v>3.0000000000000001E-3</v>
      </c>
      <c r="AAT85" s="1">
        <f t="shared" si="4447"/>
        <v>0.80276816608996537</v>
      </c>
      <c r="AAU85" s="1">
        <f t="shared" si="4448"/>
        <v>1.2041522491349481E-3</v>
      </c>
      <c r="AAV85" s="1"/>
      <c r="AAW85" s="1"/>
      <c r="AAX85" s="1"/>
      <c r="AAY85" s="2" t="s">
        <v>11</v>
      </c>
      <c r="AAZ85" s="1" t="s">
        <v>78</v>
      </c>
      <c r="ABA85" s="1">
        <v>102</v>
      </c>
      <c r="ABB85" s="2">
        <v>4</v>
      </c>
      <c r="ABC85" s="1">
        <v>0.01</v>
      </c>
      <c r="ABD85" s="1">
        <f t="shared" si="3668"/>
        <v>3.0000000000000001E-3</v>
      </c>
      <c r="ABE85" s="1">
        <f t="shared" si="4449"/>
        <v>0.85517241379310338</v>
      </c>
      <c r="ABF85" s="1">
        <f t="shared" si="4450"/>
        <v>1.282758620689655E-3</v>
      </c>
      <c r="ABG85" s="1"/>
      <c r="ABH85" s="1"/>
      <c r="ABI85" s="1"/>
      <c r="ABJ85" s="2" t="s">
        <v>11</v>
      </c>
      <c r="ABK85" s="1" t="s">
        <v>79</v>
      </c>
      <c r="ABL85" s="1">
        <v>112</v>
      </c>
      <c r="ABM85" s="2">
        <v>4</v>
      </c>
      <c r="ABN85" s="1">
        <v>1.7999999999999999E-2</v>
      </c>
      <c r="ABO85" s="1">
        <f t="shared" si="4451"/>
        <v>9.9999999999999742E-4</v>
      </c>
      <c r="ABP85" s="1">
        <f t="shared" si="4452"/>
        <v>0.88435374149659862</v>
      </c>
      <c r="ABQ85" s="1">
        <f t="shared" si="4453"/>
        <v>1.326530612244898E-3</v>
      </c>
      <c r="ABR85" s="1"/>
      <c r="ABS85" s="1"/>
      <c r="ABT85" s="1"/>
      <c r="ABU85" s="2" t="s">
        <v>11</v>
      </c>
      <c r="ABV85" s="1" t="s">
        <v>80</v>
      </c>
      <c r="ABW85" s="1">
        <v>113</v>
      </c>
      <c r="ABX85" s="2">
        <v>4</v>
      </c>
      <c r="ABY85" s="1">
        <v>1.2E-2</v>
      </c>
      <c r="ABZ85" s="1">
        <f t="shared" si="4454"/>
        <v>-9.9999999999999915E-4</v>
      </c>
      <c r="ACA85" s="1">
        <f t="shared" si="4455"/>
        <v>-0.37499999999999994</v>
      </c>
      <c r="ACB85" s="1">
        <f t="shared" si="4880"/>
        <v>-5.6249999999999996E-4</v>
      </c>
      <c r="ACC85" s="1"/>
      <c r="ACD85" s="1"/>
      <c r="ACE85" s="1"/>
      <c r="ACF85" s="2" t="s">
        <v>11</v>
      </c>
      <c r="ACG85" s="1" t="s">
        <v>81</v>
      </c>
      <c r="ACH85" s="1">
        <v>114</v>
      </c>
      <c r="ACI85" s="2">
        <v>4</v>
      </c>
      <c r="ACJ85" s="1">
        <v>1.2999999999999999E-2</v>
      </c>
      <c r="ACK85" s="1">
        <f t="shared" si="4456"/>
        <v>-1.0000000000000009E-3</v>
      </c>
      <c r="ACL85" s="1">
        <f t="shared" si="4457"/>
        <v>-0.45519713261648748</v>
      </c>
      <c r="ACM85" s="1">
        <f t="shared" si="4458"/>
        <v>-6.8279569892473128E-4</v>
      </c>
      <c r="ACN85" s="1"/>
      <c r="ACO85" s="1"/>
      <c r="ACP85" s="1"/>
      <c r="ACQ85" s="2" t="s">
        <v>11</v>
      </c>
      <c r="ACR85" s="1" t="s">
        <v>82</v>
      </c>
      <c r="ACS85" s="1">
        <v>115</v>
      </c>
      <c r="ACT85" s="2">
        <v>4</v>
      </c>
      <c r="ACU85" s="1">
        <v>1.4E-2</v>
      </c>
      <c r="ACV85" s="1">
        <f t="shared" si="4459"/>
        <v>0</v>
      </c>
      <c r="ACW85" s="1">
        <f t="shared" si="4460"/>
        <v>-0.36654804270462632</v>
      </c>
      <c r="ACX85" s="1">
        <f t="shared" si="4461"/>
        <v>-5.4982206405693949E-4</v>
      </c>
      <c r="ACY85" s="1"/>
      <c r="ACZ85" s="1"/>
      <c r="ADA85" s="1"/>
      <c r="ADB85" s="2" t="s">
        <v>11</v>
      </c>
      <c r="ADC85" s="1" t="s">
        <v>83</v>
      </c>
      <c r="ADD85" s="1">
        <v>116</v>
      </c>
      <c r="ADE85" s="2">
        <v>4</v>
      </c>
      <c r="ADF85" s="1">
        <v>1.6E-2</v>
      </c>
      <c r="ADG85" s="1">
        <f t="shared" si="4462"/>
        <v>0</v>
      </c>
      <c r="ADH85" s="1">
        <f t="shared" si="4463"/>
        <v>-0.36654804270462632</v>
      </c>
      <c r="ADI85" s="1">
        <f t="shared" si="4464"/>
        <v>-5.4982206405693949E-4</v>
      </c>
      <c r="ADJ85" s="1"/>
      <c r="ADK85" s="1"/>
      <c r="ADL85" s="1"/>
      <c r="ADM85" s="2" t="s">
        <v>11</v>
      </c>
      <c r="ADN85" s="1" t="s">
        <v>84</v>
      </c>
      <c r="ADO85" s="1">
        <v>119</v>
      </c>
      <c r="ADP85" s="2">
        <v>4</v>
      </c>
      <c r="ADQ85" s="1">
        <v>1.7000000000000001E-2</v>
      </c>
      <c r="ADR85" s="1">
        <f t="shared" si="4465"/>
        <v>0</v>
      </c>
      <c r="ADS85" s="1">
        <f t="shared" si="4466"/>
        <v>-0.90647482014388492</v>
      </c>
      <c r="ADT85" s="1">
        <f t="shared" si="4467"/>
        <v>-1.3597122302158274E-3</v>
      </c>
      <c r="ADU85" s="1"/>
      <c r="ADV85" s="1"/>
      <c r="ADW85" s="1"/>
      <c r="ADX85" s="2" t="s">
        <v>11</v>
      </c>
      <c r="ADY85" s="1" t="s">
        <v>85</v>
      </c>
      <c r="ADZ85" s="1">
        <v>120</v>
      </c>
      <c r="AEA85" s="2">
        <v>4</v>
      </c>
      <c r="AEB85" s="1">
        <v>1.7000000000000001E-2</v>
      </c>
      <c r="AEC85" s="1">
        <f t="shared" si="4468"/>
        <v>0</v>
      </c>
      <c r="AED85" s="1">
        <f t="shared" si="4469"/>
        <v>-0.93525179856115104</v>
      </c>
      <c r="AEE85" s="1">
        <f t="shared" si="4470"/>
        <v>-1.4028776978417265E-3</v>
      </c>
      <c r="AEF85" s="1"/>
      <c r="AEG85" s="1"/>
      <c r="AEH85" s="1"/>
      <c r="AEI85" s="2" t="s">
        <v>11</v>
      </c>
      <c r="AEJ85" s="1" t="s">
        <v>86</v>
      </c>
      <c r="AEK85" s="1">
        <v>121</v>
      </c>
      <c r="AEL85" s="2">
        <v>4</v>
      </c>
      <c r="AEM85" s="1">
        <v>1.7999999999999999E-2</v>
      </c>
      <c r="AEN85" s="1">
        <f t="shared" si="4471"/>
        <v>0</v>
      </c>
      <c r="AEO85" s="1">
        <f t="shared" si="4472"/>
        <v>-0.89568345323741005</v>
      </c>
      <c r="AEP85" s="1">
        <f t="shared" si="4473"/>
        <v>-1.3435251798561152E-3</v>
      </c>
      <c r="AEQ85" s="1"/>
      <c r="AER85" s="1"/>
      <c r="AES85" s="1"/>
      <c r="AET85" s="2" t="s">
        <v>11</v>
      </c>
      <c r="AEU85" s="1" t="s">
        <v>87</v>
      </c>
      <c r="AEV85" s="1">
        <v>122</v>
      </c>
      <c r="AEW85" s="2">
        <v>4</v>
      </c>
      <c r="AEX85" s="1">
        <v>1.7000000000000001E-2</v>
      </c>
      <c r="AEY85" s="1">
        <f t="shared" si="4474"/>
        <v>0</v>
      </c>
      <c r="AEZ85" s="1">
        <f t="shared" si="4475"/>
        <v>-0.94604316546762601</v>
      </c>
      <c r="AFA85" s="1">
        <f t="shared" si="4476"/>
        <v>-1.419064748201439E-3</v>
      </c>
      <c r="AFB85" s="1"/>
      <c r="AFC85" s="1"/>
      <c r="AFD85" s="1"/>
      <c r="AFE85" s="2" t="s">
        <v>11</v>
      </c>
      <c r="AFF85" s="1" t="s">
        <v>88</v>
      </c>
      <c r="AFG85" s="1">
        <v>123</v>
      </c>
      <c r="AFH85" s="2">
        <v>4</v>
      </c>
      <c r="AFI85" s="1">
        <v>1.7000000000000001E-2</v>
      </c>
      <c r="AFJ85" s="1">
        <f t="shared" si="4881"/>
        <v>0</v>
      </c>
      <c r="AFK85" s="1">
        <f t="shared" si="4882"/>
        <v>-0.94964028776978426</v>
      </c>
      <c r="AFL85" s="1">
        <f t="shared" si="4477"/>
        <v>-1.4244604316546764E-3</v>
      </c>
      <c r="AFM85" s="1"/>
      <c r="AFN85" s="1"/>
      <c r="AFO85" s="1"/>
      <c r="AFP85" s="2" t="s">
        <v>11</v>
      </c>
      <c r="AFQ85" s="1" t="s">
        <v>89</v>
      </c>
      <c r="AFR85" s="1">
        <v>126</v>
      </c>
      <c r="AFS85" s="2">
        <v>4</v>
      </c>
      <c r="AFT85" s="1">
        <v>1.7999999999999999E-2</v>
      </c>
      <c r="AFU85" s="1">
        <f t="shared" si="4478"/>
        <v>0</v>
      </c>
      <c r="AFV85" s="1">
        <f t="shared" si="4479"/>
        <v>-0.76156583629893237</v>
      </c>
      <c r="AFW85" s="1">
        <f t="shared" si="4480"/>
        <v>-1.1423487544483986E-3</v>
      </c>
      <c r="AFX85" s="1"/>
      <c r="AFY85" s="1"/>
      <c r="AFZ85" s="1"/>
      <c r="AGA85" s="2" t="s">
        <v>11</v>
      </c>
      <c r="AGB85" s="1" t="s">
        <v>90</v>
      </c>
      <c r="AGC85" s="1">
        <v>127</v>
      </c>
      <c r="AGD85" s="2">
        <v>4</v>
      </c>
      <c r="AGE85" s="1">
        <v>1.2E-2</v>
      </c>
      <c r="AGF85" s="1">
        <f t="shared" si="4481"/>
        <v>-2.9999999999999992E-3</v>
      </c>
      <c r="AGG85" s="1">
        <f t="shared" si="4482"/>
        <v>0.13804713804713808</v>
      </c>
      <c r="AGH85" s="1">
        <f t="shared" si="4483"/>
        <v>2.0707070707070714E-4</v>
      </c>
      <c r="AGI85" s="1"/>
      <c r="AGJ85" s="1"/>
      <c r="AGK85" s="1"/>
      <c r="AGL85" s="2" t="s">
        <v>11</v>
      </c>
      <c r="AGM85" s="1" t="s">
        <v>91</v>
      </c>
      <c r="AGN85" s="1">
        <v>128</v>
      </c>
      <c r="AGO85" s="2">
        <v>4</v>
      </c>
      <c r="AGP85" s="1">
        <v>1.0999999999999999E-2</v>
      </c>
      <c r="AGQ85" s="1">
        <f t="shared" si="4484"/>
        <v>-4.0000000000000001E-3</v>
      </c>
      <c r="AGR85" s="1">
        <f t="shared" si="4485"/>
        <v>0.14715719063545149</v>
      </c>
      <c r="AGS85" s="1">
        <f t="shared" si="4486"/>
        <v>2.2073578595317725E-4</v>
      </c>
      <c r="AGT85" s="1"/>
      <c r="AGU85" s="1"/>
      <c r="AGV85" s="1"/>
      <c r="AGW85" s="2" t="s">
        <v>11</v>
      </c>
      <c r="AGX85" s="1" t="s">
        <v>92</v>
      </c>
      <c r="AGY85" s="1">
        <v>129</v>
      </c>
      <c r="AGZ85" s="2">
        <v>4</v>
      </c>
      <c r="AHA85" s="1">
        <v>0.01</v>
      </c>
      <c r="AHB85" s="1">
        <f t="shared" si="4487"/>
        <v>-4.0000000000000001E-3</v>
      </c>
      <c r="AHC85" s="1">
        <f t="shared" si="4488"/>
        <v>0.24584717607973425</v>
      </c>
      <c r="AHD85" s="1">
        <f t="shared" si="4489"/>
        <v>3.687707641196014E-4</v>
      </c>
      <c r="AHE85" s="1"/>
      <c r="AHF85" s="1"/>
      <c r="AHG85" s="1"/>
      <c r="AHH85" s="2" t="s">
        <v>11</v>
      </c>
      <c r="AHI85" s="1" t="s">
        <v>93</v>
      </c>
      <c r="AHJ85" s="1">
        <v>130</v>
      </c>
      <c r="AHK85" s="2">
        <v>4</v>
      </c>
      <c r="AHL85" s="1">
        <v>1.0999999999999999E-2</v>
      </c>
      <c r="AHM85" s="1">
        <f t="shared" si="4490"/>
        <v>-3.0000000000000009E-3</v>
      </c>
      <c r="AHN85" s="1">
        <f t="shared" si="4491"/>
        <v>0.26421404682274247</v>
      </c>
      <c r="AHO85" s="1">
        <f t="shared" si="4492"/>
        <v>3.9632107023411371E-4</v>
      </c>
      <c r="AHP85" s="1"/>
      <c r="AHQ85" s="1"/>
      <c r="AHR85" s="1"/>
      <c r="AHS85" s="2" t="s">
        <v>11</v>
      </c>
      <c r="AHT85" s="1" t="s">
        <v>94</v>
      </c>
      <c r="AHU85" s="1">
        <v>133</v>
      </c>
      <c r="AHV85" s="2">
        <v>4</v>
      </c>
      <c r="AHW85" s="1">
        <v>1.2999999999999999E-2</v>
      </c>
      <c r="AHX85" s="1">
        <f t="shared" si="4493"/>
        <v>-3.0000000000000009E-3</v>
      </c>
      <c r="AHY85" s="1">
        <f t="shared" si="4494"/>
        <v>0.29568106312292358</v>
      </c>
      <c r="AHZ85" s="1">
        <f t="shared" si="4495"/>
        <v>4.4352159468438539E-4</v>
      </c>
      <c r="AIA85" s="1"/>
      <c r="AIB85" s="1"/>
      <c r="AIC85" s="1"/>
      <c r="AID85" s="2" t="s">
        <v>11</v>
      </c>
      <c r="AIE85" s="1" t="s">
        <v>95</v>
      </c>
      <c r="AIF85" s="1">
        <v>134</v>
      </c>
      <c r="AIG85" s="2">
        <v>4</v>
      </c>
      <c r="AIH85" s="1">
        <v>1.4E-2</v>
      </c>
      <c r="AII85" s="1">
        <f t="shared" si="4496"/>
        <v>-3.0000000000000009E-3</v>
      </c>
      <c r="AIJ85" s="1">
        <f t="shared" si="4497"/>
        <v>0.28239202657807305</v>
      </c>
      <c r="AIK85" s="1">
        <f t="shared" si="4498"/>
        <v>4.2358803986710958E-4</v>
      </c>
      <c r="AIL85" s="1"/>
      <c r="AIM85" s="1"/>
      <c r="AIN85" s="1"/>
      <c r="AIO85" s="2" t="s">
        <v>11</v>
      </c>
      <c r="AIP85" s="1" t="s">
        <v>96</v>
      </c>
      <c r="AIQ85" s="1">
        <v>135</v>
      </c>
      <c r="AIR85" s="2">
        <v>4</v>
      </c>
      <c r="AIS85" s="1">
        <v>1.0999999999999999E-2</v>
      </c>
      <c r="AIT85" s="1">
        <f t="shared" si="4499"/>
        <v>-3.0000000000000009E-3</v>
      </c>
      <c r="AIU85" s="1">
        <f t="shared" si="4500"/>
        <v>0.33443708609271522</v>
      </c>
      <c r="AIV85" s="1">
        <f t="shared" si="4501"/>
        <v>5.0165562913907281E-4</v>
      </c>
      <c r="AIW85" s="1"/>
      <c r="AIX85" s="1"/>
      <c r="AIY85" s="1"/>
      <c r="AIZ85" s="2" t="s">
        <v>11</v>
      </c>
      <c r="AJA85" s="1" t="s">
        <v>97</v>
      </c>
      <c r="AJB85" s="1">
        <v>136</v>
      </c>
      <c r="AJC85" s="2">
        <v>4</v>
      </c>
      <c r="AJD85" s="1">
        <v>1.4E-2</v>
      </c>
      <c r="AJE85" s="1">
        <f t="shared" si="4502"/>
        <v>-2E-3</v>
      </c>
      <c r="AJF85" s="1">
        <f t="shared" si="4503"/>
        <v>0.35761589403973509</v>
      </c>
      <c r="AJG85" s="1">
        <f t="shared" si="4504"/>
        <v>5.3642384105960267E-4</v>
      </c>
      <c r="AJH85" s="1"/>
      <c r="AJI85" s="1"/>
      <c r="AJJ85" s="1"/>
      <c r="AJK85" s="2" t="s">
        <v>11</v>
      </c>
      <c r="AJL85" s="1" t="s">
        <v>98</v>
      </c>
      <c r="AJM85" s="1">
        <v>140</v>
      </c>
      <c r="AJN85" s="2">
        <v>4</v>
      </c>
      <c r="AJO85" s="1">
        <v>1.2E-2</v>
      </c>
      <c r="AJP85" s="1">
        <f t="shared" si="4505"/>
        <v>-4.0000000000000001E-3</v>
      </c>
      <c r="AJQ85" s="1">
        <f t="shared" si="4506"/>
        <v>0.39215686274509809</v>
      </c>
      <c r="AJR85" s="1">
        <f t="shared" si="4507"/>
        <v>5.8823529411764712E-4</v>
      </c>
      <c r="AJS85" s="1"/>
      <c r="AJT85" s="1"/>
      <c r="AJU85" s="1"/>
      <c r="AJV85" s="2" t="s">
        <v>11</v>
      </c>
      <c r="AJW85" s="1" t="s">
        <v>99</v>
      </c>
      <c r="AJX85" s="1">
        <v>141</v>
      </c>
      <c r="AJY85" s="2">
        <v>4</v>
      </c>
      <c r="AJZ85" s="1">
        <v>1.7999999999999999E-2</v>
      </c>
      <c r="AKA85" s="1">
        <f t="shared" si="4508"/>
        <v>-2.0000000000000018E-3</v>
      </c>
      <c r="AKB85" s="1">
        <f t="shared" si="4509"/>
        <v>7.4576271186440612E-2</v>
      </c>
      <c r="AKC85" s="1">
        <f t="shared" si="4510"/>
        <v>1.1186440677966092E-4</v>
      </c>
      <c r="AKD85" s="1"/>
      <c r="AKE85" s="1"/>
      <c r="AKF85" s="1"/>
      <c r="AKG85" s="2" t="s">
        <v>11</v>
      </c>
      <c r="AKH85" s="1" t="s">
        <v>100</v>
      </c>
      <c r="AKI85" s="1">
        <v>143</v>
      </c>
      <c r="AKJ85" s="2">
        <v>4</v>
      </c>
      <c r="AKK85" s="1">
        <v>0.02</v>
      </c>
      <c r="AKL85" s="1">
        <f t="shared" si="4511"/>
        <v>-1.9999999999999983E-3</v>
      </c>
      <c r="AKM85" s="1">
        <f t="shared" si="4512"/>
        <v>6.4406779661017002E-2</v>
      </c>
      <c r="AKN85" s="1">
        <f t="shared" si="4513"/>
        <v>9.6610169491525509E-5</v>
      </c>
      <c r="AKO85" s="1"/>
      <c r="AKP85" s="1"/>
      <c r="AKQ85" s="1"/>
      <c r="AKR85" s="2" t="s">
        <v>11</v>
      </c>
      <c r="AKS85" s="1" t="s">
        <v>101</v>
      </c>
      <c r="AKT85" s="1">
        <v>144</v>
      </c>
      <c r="AKU85" s="2">
        <v>4</v>
      </c>
      <c r="AKV85" s="1">
        <v>2.1999999999999999E-2</v>
      </c>
      <c r="AKW85" s="1">
        <f t="shared" si="4514"/>
        <v>-1.0000000000000009E-3</v>
      </c>
      <c r="AKX85" s="1">
        <f t="shared" si="4515"/>
        <v>6.7796610169491497E-2</v>
      </c>
      <c r="AKY85" s="1">
        <f t="shared" si="4516"/>
        <v>1.0169491525423725E-4</v>
      </c>
      <c r="AKZ85" s="1"/>
      <c r="ALA85" s="1"/>
      <c r="ALB85" s="1"/>
      <c r="ALC85" s="2" t="s">
        <v>11</v>
      </c>
      <c r="ALD85" s="1" t="s">
        <v>102</v>
      </c>
      <c r="ALE85" s="1">
        <v>147</v>
      </c>
      <c r="ALF85" s="2">
        <v>4</v>
      </c>
      <c r="ALG85" s="1">
        <v>2.5000000000000001E-2</v>
      </c>
      <c r="ALH85" s="1">
        <f t="shared" si="4517"/>
        <v>-9.9999999999999742E-4</v>
      </c>
      <c r="ALI85" s="1">
        <f t="shared" si="4518"/>
        <v>7.1186440677966187E-2</v>
      </c>
      <c r="ALJ85" s="1">
        <f t="shared" si="4519"/>
        <v>1.0677966101694928E-4</v>
      </c>
      <c r="ALK85" s="1"/>
      <c r="ALL85" s="1"/>
      <c r="ALM85" s="1"/>
      <c r="ALN85" s="2" t="s">
        <v>11</v>
      </c>
      <c r="ALO85" s="1" t="s">
        <v>103</v>
      </c>
      <c r="ALP85" s="1">
        <v>148</v>
      </c>
      <c r="ALQ85" s="2">
        <v>4</v>
      </c>
      <c r="ALR85" s="1">
        <v>2.4E-2</v>
      </c>
      <c r="ALS85" s="1">
        <f t="shared" si="4520"/>
        <v>-1.0000000000000009E-3</v>
      </c>
      <c r="ALT85" s="1">
        <f t="shared" si="4521"/>
        <v>-2.7210884353741527E-2</v>
      </c>
      <c r="ALU85" s="1">
        <f t="shared" si="4522"/>
        <v>-4.0816326530612292E-5</v>
      </c>
      <c r="ALV85" s="1"/>
      <c r="ALW85" s="1"/>
      <c r="ALX85" s="1"/>
      <c r="ALY85" s="2" t="s">
        <v>11</v>
      </c>
      <c r="ALZ85" s="1" t="s">
        <v>104</v>
      </c>
      <c r="AMA85" s="1">
        <v>149</v>
      </c>
      <c r="AMB85" s="2">
        <v>4</v>
      </c>
      <c r="AMC85" s="1">
        <v>1.7000000000000001E-2</v>
      </c>
      <c r="AMD85" s="1">
        <f t="shared" si="4523"/>
        <v>-2.9999999999999992E-3</v>
      </c>
      <c r="AME85" s="1">
        <f t="shared" si="4524"/>
        <v>-2.3972602739726002E-2</v>
      </c>
      <c r="AMF85" s="1">
        <f t="shared" si="4525"/>
        <v>-3.5958904109589004E-5</v>
      </c>
      <c r="AMG85" s="1"/>
      <c r="AMH85" s="1"/>
      <c r="AMI85" s="1"/>
      <c r="AMJ85" s="2" t="s">
        <v>11</v>
      </c>
      <c r="AMK85" s="1" t="s">
        <v>105</v>
      </c>
      <c r="AML85" s="1">
        <v>150</v>
      </c>
      <c r="AMM85" s="2">
        <v>4</v>
      </c>
      <c r="AMN85" s="1">
        <v>1.7999999999999999E-2</v>
      </c>
      <c r="AMO85" s="1">
        <f t="shared" si="4526"/>
        <v>-1.0000000000000009E-3</v>
      </c>
      <c r="AMP85" s="1">
        <f t="shared" si="4527"/>
        <v>-6.164383561643838E-2</v>
      </c>
      <c r="AMQ85" s="1">
        <f t="shared" si="4528"/>
        <v>-9.2465753424657572E-5</v>
      </c>
      <c r="AMR85" s="1"/>
      <c r="AMS85" s="1"/>
      <c r="AMT85" s="1"/>
      <c r="AMU85" s="2" t="s">
        <v>11</v>
      </c>
      <c r="AMV85" s="1" t="s">
        <v>106</v>
      </c>
      <c r="AMW85" s="1">
        <v>151</v>
      </c>
      <c r="AMX85" s="2">
        <v>4</v>
      </c>
      <c r="AMY85" s="1">
        <v>1.7000000000000001E-2</v>
      </c>
      <c r="AMZ85" s="1">
        <f t="shared" si="4529"/>
        <v>-2.9999999999999992E-3</v>
      </c>
      <c r="ANA85" s="1">
        <f t="shared" si="4530"/>
        <v>-0.17808219178082191</v>
      </c>
      <c r="ANB85" s="1">
        <f t="shared" si="4531"/>
        <v>-2.6712328767123289E-4</v>
      </c>
      <c r="ANC85" s="1"/>
      <c r="AND85" s="1"/>
      <c r="ANE85" s="1"/>
      <c r="ANF85" s="2" t="s">
        <v>11</v>
      </c>
      <c r="ANG85" s="1" t="s">
        <v>107</v>
      </c>
      <c r="ANH85" s="1">
        <v>154</v>
      </c>
      <c r="ANI85" s="2">
        <v>4</v>
      </c>
      <c r="ANJ85" s="1">
        <v>1.6E-2</v>
      </c>
      <c r="ANK85" s="1">
        <f t="shared" si="4532"/>
        <v>-2.9999999999999992E-3</v>
      </c>
      <c r="ANL85" s="1">
        <f t="shared" si="4533"/>
        <v>-0.20344827586206893</v>
      </c>
      <c r="ANM85" s="1">
        <f t="shared" si="4534"/>
        <v>-3.0517241379310339E-4</v>
      </c>
      <c r="ANN85" s="1"/>
      <c r="ANO85" s="1"/>
      <c r="ANP85" s="1"/>
      <c r="ANQ85" s="2" t="s">
        <v>11</v>
      </c>
      <c r="ANR85" s="1" t="s">
        <v>108</v>
      </c>
      <c r="ANS85" s="1">
        <v>155</v>
      </c>
      <c r="ANT85" s="2">
        <v>4</v>
      </c>
      <c r="ANU85" s="1">
        <v>1.7000000000000001E-2</v>
      </c>
      <c r="ANV85" s="1">
        <f t="shared" si="4535"/>
        <v>-2.9999999999999992E-3</v>
      </c>
      <c r="ANW85" s="1">
        <f t="shared" si="4536"/>
        <v>-0.35153583617747441</v>
      </c>
      <c r="ANX85" s="1">
        <f t="shared" si="4537"/>
        <v>-5.2730375426621168E-4</v>
      </c>
      <c r="ANY85" s="1"/>
      <c r="ANZ85" s="1"/>
      <c r="AOA85" s="1"/>
      <c r="AOB85" s="2" t="s">
        <v>11</v>
      </c>
      <c r="AOC85" s="1" t="s">
        <v>109</v>
      </c>
      <c r="AOD85" s="1">
        <v>156</v>
      </c>
      <c r="AOE85" s="2">
        <v>4</v>
      </c>
      <c r="AOF85" s="1">
        <v>0.02</v>
      </c>
      <c r="AOG85" s="1">
        <f t="shared" si="4538"/>
        <v>-1.0000000000000009E-3</v>
      </c>
      <c r="AOH85" s="1">
        <f t="shared" si="4539"/>
        <v>-0.23728813559322037</v>
      </c>
      <c r="AOI85" s="1">
        <f t="shared" si="4540"/>
        <v>-3.5593220338983058E-4</v>
      </c>
      <c r="AOJ85" s="1"/>
      <c r="AOK85" s="1"/>
      <c r="AOL85" s="1"/>
      <c r="AOM85" s="2" t="s">
        <v>11</v>
      </c>
      <c r="AON85" s="1" t="s">
        <v>110</v>
      </c>
      <c r="AOO85" s="1">
        <v>157</v>
      </c>
      <c r="AOP85" s="2">
        <v>4</v>
      </c>
      <c r="AOQ85" s="1">
        <v>1.2E-2</v>
      </c>
      <c r="AOR85" s="1">
        <f t="shared" si="4541"/>
        <v>-2E-3</v>
      </c>
      <c r="AOS85" s="1">
        <f t="shared" si="4542"/>
        <v>-0.11604095563139932</v>
      </c>
      <c r="AOT85" s="1">
        <f t="shared" si="4543"/>
        <v>-1.74061433447099E-4</v>
      </c>
      <c r="AOU85" s="1"/>
      <c r="AOV85" s="1"/>
      <c r="AOW85" s="1"/>
      <c r="AOX85" s="2" t="s">
        <v>11</v>
      </c>
      <c r="AOY85" s="1" t="s">
        <v>111</v>
      </c>
      <c r="AOZ85" s="1">
        <v>158</v>
      </c>
      <c r="APA85" s="2">
        <v>4</v>
      </c>
      <c r="APB85" s="1">
        <v>2.5999999999999999E-2</v>
      </c>
      <c r="APC85" s="1">
        <f t="shared" si="3798"/>
        <v>5.9999999999999984E-3</v>
      </c>
      <c r="APD85" s="1">
        <f t="shared" si="4544"/>
        <v>-0.1027397260273973</v>
      </c>
      <c r="APE85" s="1">
        <f t="shared" si="4545"/>
        <v>-1.5410958904109594E-4</v>
      </c>
      <c r="APF85" s="1"/>
      <c r="APG85" s="1"/>
      <c r="APH85" s="1"/>
      <c r="API85" s="2" t="s">
        <v>11</v>
      </c>
      <c r="APJ85" s="1" t="s">
        <v>112</v>
      </c>
      <c r="APK85" s="1">
        <v>161</v>
      </c>
      <c r="APL85" s="2">
        <v>4</v>
      </c>
      <c r="APM85" s="1">
        <v>2.1000000000000001E-2</v>
      </c>
      <c r="APN85" s="1">
        <f t="shared" si="4546"/>
        <v>5.000000000000001E-3</v>
      </c>
      <c r="APO85" s="1">
        <f t="shared" si="4547"/>
        <v>2.3890784982935186E-2</v>
      </c>
      <c r="APP85" s="1">
        <f t="shared" si="4548"/>
        <v>3.5836177474402782E-5</v>
      </c>
      <c r="APQ85" s="1"/>
      <c r="APR85" s="1"/>
      <c r="APS85" s="1"/>
      <c r="APT85" s="2" t="s">
        <v>11</v>
      </c>
      <c r="APU85" s="1" t="s">
        <v>113</v>
      </c>
      <c r="APV85" s="1">
        <v>162</v>
      </c>
      <c r="APW85" s="2">
        <v>4</v>
      </c>
      <c r="APX85" s="1">
        <v>1.2E-2</v>
      </c>
      <c r="APY85" s="1">
        <f t="shared" si="4549"/>
        <v>7.0000000000000001E-3</v>
      </c>
      <c r="APZ85" s="1">
        <f t="shared" si="3806"/>
        <v>0.56357388316151202</v>
      </c>
      <c r="AQA85" s="1">
        <f t="shared" si="4550"/>
        <v>8.4536082474226805E-4</v>
      </c>
      <c r="AQB85" s="1"/>
      <c r="AQC85" s="1"/>
      <c r="AQD85" s="1"/>
      <c r="AQE85" s="2" t="s">
        <v>11</v>
      </c>
      <c r="AQF85" s="1" t="s">
        <v>114</v>
      </c>
      <c r="AQG85" s="1">
        <v>163</v>
      </c>
      <c r="AQH85" s="2">
        <v>4</v>
      </c>
      <c r="AQI85" s="1">
        <v>0.02</v>
      </c>
      <c r="AQJ85" s="1">
        <f t="shared" si="4551"/>
        <v>4.0000000000000001E-3</v>
      </c>
      <c r="AQK85" s="1">
        <f t="shared" si="4552"/>
        <v>-0.14383561643835618</v>
      </c>
      <c r="AQL85" s="1">
        <f t="shared" si="4553"/>
        <v>-2.1575342465753427E-4</v>
      </c>
      <c r="AQM85" s="1"/>
      <c r="AQN85" s="1"/>
      <c r="AQO85" s="1"/>
      <c r="AQP85" s="2" t="s">
        <v>11</v>
      </c>
      <c r="AQQ85" s="1" t="s">
        <v>115</v>
      </c>
      <c r="AQR85" s="1">
        <v>169</v>
      </c>
      <c r="AQS85" s="2">
        <v>4</v>
      </c>
      <c r="AQT85" s="1">
        <v>-6.0000000000000001E-3</v>
      </c>
      <c r="AQU85" s="1">
        <f t="shared" si="4554"/>
        <v>2E-3</v>
      </c>
      <c r="AQV85" s="1">
        <f t="shared" si="4555"/>
        <v>0.62116040955631402</v>
      </c>
      <c r="AQW85" s="1">
        <f t="shared" si="4556"/>
        <v>9.3174061433447101E-4</v>
      </c>
      <c r="AQX85" s="1"/>
      <c r="AQY85" s="1"/>
      <c r="AQZ85" s="1"/>
      <c r="ARA85" s="2" t="s">
        <v>11</v>
      </c>
      <c r="ARB85" s="1" t="s">
        <v>116</v>
      </c>
      <c r="ARC85" s="1">
        <v>170</v>
      </c>
      <c r="ARD85" s="2">
        <v>4</v>
      </c>
      <c r="ARE85" s="1">
        <v>0</v>
      </c>
      <c r="ARF85" s="1">
        <f t="shared" si="4557"/>
        <v>-6.0000000000000001E-3</v>
      </c>
      <c r="ARG85" s="1">
        <f t="shared" si="4558"/>
        <v>-0.47278911564625853</v>
      </c>
      <c r="ARH85" s="1">
        <f t="shared" si="4559"/>
        <v>-7.0918367346938785E-4</v>
      </c>
      <c r="ARI85" s="1"/>
      <c r="ARJ85" s="1"/>
      <c r="ARK85" s="1"/>
      <c r="ARL85" s="2" t="s">
        <v>11</v>
      </c>
      <c r="ARM85" s="1" t="s">
        <v>117</v>
      </c>
      <c r="ARN85" s="1">
        <v>171</v>
      </c>
      <c r="ARO85" s="2">
        <v>4</v>
      </c>
      <c r="ARP85" s="1">
        <v>1E-3</v>
      </c>
      <c r="ARQ85" s="1">
        <f t="shared" si="4560"/>
        <v>-5.0000000000000001E-3</v>
      </c>
      <c r="ARR85" s="1">
        <f t="shared" si="4561"/>
        <v>-0.35958904109589035</v>
      </c>
      <c r="ARS85" s="1">
        <f t="shared" si="4562"/>
        <v>-5.3938356164383555E-4</v>
      </c>
      <c r="ART85" s="1"/>
      <c r="ARU85" s="1"/>
      <c r="ARV85" s="1"/>
      <c r="ARW85" s="2" t="s">
        <v>11</v>
      </c>
      <c r="ARX85" s="1" t="s">
        <v>118</v>
      </c>
      <c r="ARY85" s="1">
        <v>172</v>
      </c>
      <c r="ARZ85" s="2">
        <v>4</v>
      </c>
      <c r="ASA85" s="1">
        <v>1.2E-2</v>
      </c>
      <c r="ASB85" s="1">
        <f t="shared" si="4563"/>
        <v>-8.0000000000000002E-3</v>
      </c>
      <c r="ASC85" s="1">
        <f t="shared" si="4564"/>
        <v>-1.0237288135593221</v>
      </c>
      <c r="ASD85" s="1">
        <f t="shared" si="4565"/>
        <v>-1.5355932203389832E-3</v>
      </c>
      <c r="ASE85" s="1"/>
      <c r="ASF85" s="1"/>
      <c r="ASG85" s="1"/>
      <c r="ASH85" s="2" t="s">
        <v>11</v>
      </c>
      <c r="ASI85" s="1" t="s">
        <v>119</v>
      </c>
      <c r="ASJ85" s="1">
        <v>173</v>
      </c>
      <c r="ASK85" s="2">
        <v>4</v>
      </c>
      <c r="ASL85" s="1">
        <v>-5.0000000000000001E-3</v>
      </c>
      <c r="ASM85" s="1">
        <f t="shared" si="4566"/>
        <v>-8.0000000000000002E-3</v>
      </c>
      <c r="ASN85" s="1">
        <f t="shared" si="4567"/>
        <v>-0.50684931506849318</v>
      </c>
      <c r="ASO85" s="1">
        <f t="shared" si="4568"/>
        <v>-7.6027397260273978E-4</v>
      </c>
      <c r="ASP85" s="1"/>
      <c r="ASQ85" s="1"/>
      <c r="ASR85" s="1"/>
      <c r="ASS85" s="2" t="s">
        <v>11</v>
      </c>
      <c r="AST85" s="1" t="s">
        <v>120</v>
      </c>
      <c r="ASU85" s="1">
        <v>176</v>
      </c>
      <c r="ASV85" s="2">
        <v>4</v>
      </c>
      <c r="ASW85" s="1">
        <v>-1E-3</v>
      </c>
      <c r="ASX85" s="1">
        <f t="shared" si="4569"/>
        <v>-8.0000000000000002E-3</v>
      </c>
      <c r="ASY85" s="1">
        <f t="shared" si="4570"/>
        <v>-0.7147766323024054</v>
      </c>
      <c r="ASZ85" s="1">
        <f t="shared" si="4571"/>
        <v>-1.0721649484536082E-3</v>
      </c>
      <c r="ATA85" s="1"/>
      <c r="ATB85" s="1"/>
      <c r="ATC85" s="1"/>
      <c r="ATD85" s="2" t="s">
        <v>11</v>
      </c>
      <c r="ATE85" s="1" t="s">
        <v>121</v>
      </c>
      <c r="ATF85" s="1">
        <v>180</v>
      </c>
      <c r="ATG85" s="2">
        <v>4</v>
      </c>
      <c r="ATH85" s="1">
        <v>1.4999999999999999E-2</v>
      </c>
      <c r="ATI85" s="1">
        <f t="shared" si="4572"/>
        <v>-6.0000000000000019E-3</v>
      </c>
      <c r="ATJ85" s="1">
        <f t="shared" si="4573"/>
        <v>-1.2283737024221455</v>
      </c>
      <c r="ATK85" s="1">
        <f t="shared" si="4574"/>
        <v>-1.8425605536332183E-3</v>
      </c>
      <c r="ATL85" s="1"/>
      <c r="ATM85" s="1"/>
      <c r="ATN85" s="1"/>
      <c r="ATO85" s="2" t="s">
        <v>11</v>
      </c>
      <c r="ATP85" s="1" t="s">
        <v>122</v>
      </c>
      <c r="ATQ85" s="1">
        <v>183</v>
      </c>
      <c r="ATR85" s="2">
        <v>4</v>
      </c>
      <c r="ATS85" s="1">
        <v>-6.0000000000000001E-3</v>
      </c>
      <c r="ATT85" s="1">
        <f t="shared" si="4575"/>
        <v>-7.0000000000000001E-3</v>
      </c>
      <c r="ATU85" s="1">
        <f t="shared" si="4576"/>
        <v>-0.52054794520547953</v>
      </c>
      <c r="ATV85" s="1">
        <f t="shared" si="4577"/>
        <v>-7.808219178082193E-4</v>
      </c>
      <c r="ATW85" s="1"/>
      <c r="ATX85" s="1"/>
      <c r="ATY85" s="1"/>
      <c r="ATZ85" s="2" t="s">
        <v>11</v>
      </c>
      <c r="AUA85" s="1" t="s">
        <v>123</v>
      </c>
      <c r="AUB85" s="1">
        <v>184</v>
      </c>
      <c r="AUC85" s="2">
        <v>4</v>
      </c>
      <c r="AUD85" s="1">
        <v>1E-3</v>
      </c>
      <c r="AUE85" s="1">
        <f t="shared" si="4578"/>
        <v>-1.4999999999999999E-2</v>
      </c>
      <c r="AUF85" s="1">
        <f t="shared" si="3846"/>
        <v>-0.85559566787003605</v>
      </c>
      <c r="AUG85" s="1">
        <f t="shared" si="4579"/>
        <v>-1.2833935018050542E-3</v>
      </c>
      <c r="AUH85" s="1"/>
      <c r="AUI85" s="1"/>
      <c r="AUJ85" s="1"/>
      <c r="AUK85" s="2" t="s">
        <v>11</v>
      </c>
      <c r="AUL85" s="1" t="s">
        <v>124</v>
      </c>
      <c r="AUM85" s="1">
        <v>185</v>
      </c>
      <c r="AUN85" s="2">
        <v>4</v>
      </c>
      <c r="AUO85" s="1">
        <v>3.0000000000000001E-3</v>
      </c>
      <c r="AUP85" s="1">
        <f t="shared" si="4580"/>
        <v>-2E-3</v>
      </c>
      <c r="AUQ85" s="1">
        <f t="shared" si="4581"/>
        <v>-0.24187725631768955</v>
      </c>
      <c r="AUR85" s="1">
        <f t="shared" si="4582"/>
        <v>-3.6281588447653433E-4</v>
      </c>
      <c r="AUS85" s="1"/>
      <c r="AUT85" s="1"/>
      <c r="AUU85" s="1"/>
      <c r="AUV85" s="2" t="s">
        <v>11</v>
      </c>
      <c r="AUW85" s="1" t="s">
        <v>125</v>
      </c>
      <c r="AUX85" s="1">
        <v>186</v>
      </c>
      <c r="AUY85" s="2">
        <v>4</v>
      </c>
      <c r="AUZ85" s="1">
        <v>6.0000000000000001E-3</v>
      </c>
      <c r="AVA85" s="1">
        <f t="shared" si="4583"/>
        <v>-4.0000000000000001E-3</v>
      </c>
      <c r="AVB85" s="1">
        <f t="shared" si="3853"/>
        <v>-0.28158844765342961</v>
      </c>
      <c r="AVC85" s="1">
        <f t="shared" si="4584"/>
        <v>-4.2238267148014445E-4</v>
      </c>
      <c r="AVD85" s="1"/>
      <c r="AVE85" s="1"/>
      <c r="AVF85" s="1"/>
      <c r="AVG85" s="2" t="s">
        <v>11</v>
      </c>
      <c r="AVH85" s="1" t="s">
        <v>126</v>
      </c>
      <c r="AVI85" s="1">
        <v>187</v>
      </c>
      <c r="AVJ85" s="2">
        <v>4</v>
      </c>
      <c r="AVK85" s="1">
        <v>8.0000000000000002E-3</v>
      </c>
      <c r="AVL85" s="1">
        <f t="shared" si="4585"/>
        <v>-2E-3</v>
      </c>
      <c r="AVM85" s="1">
        <f t="shared" si="4586"/>
        <v>-8.633093525179858E-2</v>
      </c>
      <c r="AVN85" s="1">
        <f t="shared" si="4587"/>
        <v>-1.2949640287769786E-4</v>
      </c>
      <c r="AVO85" s="1"/>
      <c r="AVP85" s="1"/>
      <c r="AVQ85" s="1"/>
      <c r="AVR85" s="2" t="s">
        <v>11</v>
      </c>
      <c r="AVS85" s="1" t="s">
        <v>127</v>
      </c>
      <c r="AVT85" s="1">
        <v>190</v>
      </c>
      <c r="AVU85" s="2">
        <v>4</v>
      </c>
      <c r="AVV85" s="1">
        <v>8.9999999999999993E-3</v>
      </c>
      <c r="AVW85" s="1">
        <f t="shared" si="4588"/>
        <v>-2E-3</v>
      </c>
      <c r="AVX85" s="1">
        <f t="shared" si="4589"/>
        <v>-3.5842293906810034E-2</v>
      </c>
      <c r="AVY85" s="1">
        <f t="shared" si="4590"/>
        <v>-5.3763440860215054E-5</v>
      </c>
      <c r="AVZ85" s="1"/>
      <c r="AWA85" s="1"/>
      <c r="AWB85" s="1"/>
      <c r="AWC85" s="2" t="s">
        <v>11</v>
      </c>
      <c r="AWD85" s="1" t="s">
        <v>128</v>
      </c>
      <c r="AWE85" s="1">
        <v>191</v>
      </c>
      <c r="AWF85" s="2">
        <v>4</v>
      </c>
      <c r="AWG85" s="1">
        <v>1.0999999999999999E-2</v>
      </c>
      <c r="AWH85" s="1">
        <f t="shared" si="4591"/>
        <v>-2E-3</v>
      </c>
      <c r="AWI85" s="1">
        <f t="shared" si="4592"/>
        <v>-0.12544802867383512</v>
      </c>
      <c r="AWJ85" s="1">
        <f t="shared" si="4593"/>
        <v>-1.8817204301075269E-4</v>
      </c>
      <c r="AWK85" s="1"/>
      <c r="AWL85" s="1"/>
      <c r="AWM85" s="1"/>
      <c r="AWN85" s="2" t="s">
        <v>11</v>
      </c>
      <c r="AWO85" s="1" t="s">
        <v>129</v>
      </c>
      <c r="AWP85" s="1">
        <v>192</v>
      </c>
      <c r="AWQ85" s="2">
        <v>4</v>
      </c>
      <c r="AWR85" s="1">
        <v>1.2E-2</v>
      </c>
      <c r="AWS85" s="1">
        <f t="shared" si="4594"/>
        <v>-4.0000000000000001E-3</v>
      </c>
      <c r="AWT85" s="1">
        <f t="shared" si="4595"/>
        <v>-0.20714285714285713</v>
      </c>
      <c r="AWU85" s="1">
        <f t="shared" si="4596"/>
        <v>-3.1071428571428569E-4</v>
      </c>
      <c r="AWV85" s="1"/>
      <c r="AWW85" s="1"/>
      <c r="AWX85" s="1"/>
      <c r="AWY85" s="2" t="s">
        <v>11</v>
      </c>
      <c r="AWZ85" s="1" t="s">
        <v>130</v>
      </c>
      <c r="AXA85" s="1">
        <v>193</v>
      </c>
      <c r="AXB85" s="2">
        <v>4</v>
      </c>
      <c r="AXC85" s="1">
        <v>1.0999999999999999E-2</v>
      </c>
      <c r="AXD85" s="1">
        <f t="shared" si="4597"/>
        <v>-3.0000000000000009E-3</v>
      </c>
      <c r="AXE85" s="1">
        <f t="shared" si="4598"/>
        <v>-0.20788530465949825</v>
      </c>
      <c r="AXF85" s="1">
        <f t="shared" si="4599"/>
        <v>-3.1182795698924738E-4</v>
      </c>
      <c r="AXG85" s="1"/>
      <c r="AXH85" s="1"/>
      <c r="AXI85" s="1"/>
      <c r="AXJ85" s="2" t="s">
        <v>11</v>
      </c>
      <c r="AXK85" s="1" t="s">
        <v>131</v>
      </c>
      <c r="AXL85" s="1">
        <v>197</v>
      </c>
      <c r="AXM85" s="2">
        <v>4</v>
      </c>
      <c r="AXN85" s="1">
        <v>1.4999999999999999E-2</v>
      </c>
      <c r="AXO85" s="1">
        <f t="shared" si="4600"/>
        <v>-4.0000000000000001E-3</v>
      </c>
      <c r="AXP85" s="1">
        <f t="shared" si="4601"/>
        <v>-0.29856115107913672</v>
      </c>
      <c r="AXQ85" s="1">
        <f t="shared" si="4602"/>
        <v>-4.4784172661870508E-4</v>
      </c>
      <c r="AXR85" s="1"/>
      <c r="AXS85" s="1"/>
      <c r="AXT85" s="1"/>
      <c r="AXU85" s="2" t="s">
        <v>11</v>
      </c>
      <c r="AXV85" s="1" t="s">
        <v>132</v>
      </c>
      <c r="AXW85" s="1">
        <v>198</v>
      </c>
      <c r="AXX85" s="2">
        <v>4</v>
      </c>
      <c r="AXY85" s="1">
        <v>1.4999999999999999E-2</v>
      </c>
      <c r="AXZ85" s="1">
        <f t="shared" si="4603"/>
        <v>-2.0000000000000018E-3</v>
      </c>
      <c r="AYA85" s="1">
        <f t="shared" si="4604"/>
        <v>-0.25899280575539574</v>
      </c>
      <c r="AYB85" s="1">
        <f t="shared" si="4605"/>
        <v>-3.884892086330936E-4</v>
      </c>
      <c r="AYC85" s="1"/>
      <c r="AYD85" s="1"/>
      <c r="AYE85" s="1"/>
      <c r="AYF85" s="2" t="s">
        <v>11</v>
      </c>
      <c r="AYG85" s="1" t="s">
        <v>133</v>
      </c>
      <c r="AYH85" s="1">
        <v>201</v>
      </c>
      <c r="AYI85" s="2">
        <v>4</v>
      </c>
      <c r="AYJ85" s="1">
        <v>0.02</v>
      </c>
      <c r="AYK85" s="1">
        <f t="shared" si="4606"/>
        <v>-2.9999999999999992E-3</v>
      </c>
      <c r="AYL85" s="1">
        <f t="shared" si="4607"/>
        <v>-0.33928571428571419</v>
      </c>
      <c r="AYM85" s="1">
        <f t="shared" si="4608"/>
        <v>-5.0892857142857131E-4</v>
      </c>
      <c r="AYN85" s="1"/>
      <c r="AYO85" s="1"/>
      <c r="AYP85" s="1"/>
      <c r="AYQ85" s="2" t="s">
        <v>11</v>
      </c>
      <c r="AYR85" s="1" t="s">
        <v>134</v>
      </c>
      <c r="AYS85" s="1">
        <v>204</v>
      </c>
      <c r="AYT85" s="2">
        <v>4</v>
      </c>
      <c r="AYU85" s="1">
        <v>2.5000000000000001E-2</v>
      </c>
      <c r="AYV85" s="1">
        <f t="shared" si="4609"/>
        <v>2.0000000000000018E-3</v>
      </c>
      <c r="AYW85" s="1">
        <f t="shared" si="4610"/>
        <v>-0.47499999999999992</v>
      </c>
      <c r="AYX85" s="1">
        <f t="shared" si="4611"/>
        <v>-7.1249999999999992E-4</v>
      </c>
      <c r="AYY85" s="1"/>
      <c r="AYZ85" s="1"/>
      <c r="AZA85" s="1"/>
      <c r="AZB85" s="2" t="s">
        <v>11</v>
      </c>
      <c r="AZC85" s="1" t="s">
        <v>135</v>
      </c>
      <c r="AZD85" s="1">
        <v>205</v>
      </c>
      <c r="AZE85" s="2">
        <v>4</v>
      </c>
      <c r="AZF85" s="1">
        <v>2.3E-2</v>
      </c>
      <c r="AZG85" s="1">
        <f t="shared" si="4612"/>
        <v>1.0000000000000009E-3</v>
      </c>
      <c r="AZH85" s="1">
        <f t="shared" si="4613"/>
        <v>-0.17142857142857137</v>
      </c>
      <c r="AZI85" s="1">
        <f t="shared" si="4614"/>
        <v>-2.5714285714285704E-4</v>
      </c>
      <c r="AZJ85" s="1"/>
      <c r="AZK85" s="1"/>
      <c r="AZL85" s="1"/>
      <c r="AZM85" s="2" t="s">
        <v>11</v>
      </c>
      <c r="AZN85" s="1" t="s">
        <v>136</v>
      </c>
      <c r="AZO85" s="1">
        <v>208</v>
      </c>
      <c r="AZP85" s="2">
        <v>4</v>
      </c>
      <c r="AZQ85" s="1">
        <v>2.4E-2</v>
      </c>
      <c r="AZR85" s="1">
        <f t="shared" si="4615"/>
        <v>2.9999999999999992E-3</v>
      </c>
      <c r="AZS85" s="1">
        <f t="shared" si="4616"/>
        <v>-0.1</v>
      </c>
      <c r="AZT85" s="1">
        <f t="shared" si="4617"/>
        <v>-1.5000000000000001E-4</v>
      </c>
      <c r="AZU85" s="1"/>
      <c r="AZV85" s="1"/>
      <c r="AZW85" s="1"/>
      <c r="AZX85" s="2" t="s">
        <v>11</v>
      </c>
      <c r="AZY85" s="1" t="s">
        <v>137</v>
      </c>
      <c r="AZZ85" s="1">
        <v>211</v>
      </c>
      <c r="BAA85" s="2">
        <v>4</v>
      </c>
      <c r="BAB85" s="1">
        <v>2.5000000000000001E-2</v>
      </c>
      <c r="BAC85" s="1">
        <f t="shared" si="4618"/>
        <v>1.0000000000000009E-3</v>
      </c>
      <c r="BAD85" s="1">
        <f t="shared" si="4619"/>
        <v>-0.21985815602836875</v>
      </c>
      <c r="BAE85" s="1">
        <f t="shared" si="4620"/>
        <v>-3.2978723404255314E-4</v>
      </c>
      <c r="BAF85" s="1"/>
      <c r="BAG85" s="1"/>
      <c r="BAH85" s="1"/>
      <c r="BAI85" s="2" t="s">
        <v>11</v>
      </c>
      <c r="BAJ85" s="1" t="s">
        <v>138</v>
      </c>
      <c r="BAK85" s="1">
        <v>212</v>
      </c>
      <c r="BAL85" s="2">
        <v>4</v>
      </c>
      <c r="BAM85" s="1">
        <v>7.0000000000000001E-3</v>
      </c>
      <c r="BAN85" s="1">
        <f t="shared" si="4621"/>
        <v>-3.0000000000000001E-3</v>
      </c>
      <c r="BAO85" s="1">
        <f t="shared" si="4622"/>
        <v>0.89347079037800692</v>
      </c>
      <c r="BAP85" s="1">
        <f t="shared" si="4623"/>
        <v>1.3402061855670104E-3</v>
      </c>
      <c r="BAQ85" s="1"/>
      <c r="BAR85" s="1"/>
      <c r="BAS85" s="1"/>
      <c r="BAT85" s="2" t="s">
        <v>11</v>
      </c>
      <c r="BAU85" s="1" t="s">
        <v>139</v>
      </c>
      <c r="BAV85" s="1">
        <v>213</v>
      </c>
      <c r="BAW85" s="2">
        <v>4</v>
      </c>
      <c r="BAX85" s="1">
        <v>-2E-3</v>
      </c>
      <c r="BAY85" s="1">
        <f t="shared" si="4624"/>
        <v>-3.0000000000000001E-3</v>
      </c>
      <c r="BAZ85" s="1">
        <f t="shared" si="4625"/>
        <v>1.0277777777777777</v>
      </c>
      <c r="BBA85" s="1">
        <f t="shared" si="4626"/>
        <v>1.5416666666666664E-3</v>
      </c>
      <c r="BBB85" s="1"/>
      <c r="BBC85" s="1"/>
      <c r="BBD85" s="1"/>
      <c r="BBE85" s="2" t="s">
        <v>11</v>
      </c>
      <c r="BBF85" s="1" t="s">
        <v>140</v>
      </c>
      <c r="BBG85" s="1">
        <v>214</v>
      </c>
      <c r="BBH85" s="2">
        <v>4</v>
      </c>
      <c r="BBI85" s="1">
        <v>2E-3</v>
      </c>
      <c r="BBJ85" s="1">
        <f t="shared" si="4627"/>
        <v>-3.0000000000000001E-3</v>
      </c>
      <c r="BBK85" s="1">
        <f t="shared" si="4628"/>
        <v>0.70383275261324041</v>
      </c>
      <c r="BBL85" s="1">
        <f t="shared" si="4629"/>
        <v>1.0557491289198606E-3</v>
      </c>
      <c r="BBM85" s="1"/>
      <c r="BBN85" s="1"/>
      <c r="BBO85" s="1"/>
      <c r="BBP85" s="2" t="s">
        <v>11</v>
      </c>
      <c r="BBQ85" s="1" t="s">
        <v>141</v>
      </c>
      <c r="BBR85" s="1">
        <v>215</v>
      </c>
      <c r="BBS85" s="2">
        <v>4</v>
      </c>
      <c r="BBT85" s="1">
        <v>6.0000000000000001E-3</v>
      </c>
      <c r="BBU85" s="1">
        <f t="shared" si="4630"/>
        <v>-2E-3</v>
      </c>
      <c r="BBV85" s="1">
        <f t="shared" si="4631"/>
        <v>0.63986013986013979</v>
      </c>
      <c r="BBW85" s="1">
        <f t="shared" si="4632"/>
        <v>9.597902097902097E-4</v>
      </c>
      <c r="BBX85" s="1"/>
      <c r="BBY85" s="1"/>
      <c r="BBZ85" s="1"/>
      <c r="BCA85" s="2" t="s">
        <v>11</v>
      </c>
      <c r="BCB85" s="1" t="s">
        <v>142</v>
      </c>
      <c r="BCC85" s="1">
        <v>225</v>
      </c>
      <c r="BCD85" s="2">
        <v>4</v>
      </c>
      <c r="BCE85" s="1">
        <v>4.0000000000000001E-3</v>
      </c>
      <c r="BCF85" s="1">
        <f t="shared" si="4633"/>
        <v>-3.0000000000000001E-3</v>
      </c>
      <c r="BCG85" s="1">
        <f t="shared" si="4634"/>
        <v>0.57491289198606277</v>
      </c>
      <c r="BCH85" s="1">
        <f t="shared" si="4635"/>
        <v>8.6236933797909413E-4</v>
      </c>
      <c r="BCI85" s="1"/>
      <c r="BCJ85" s="1"/>
      <c r="BCK85" s="1"/>
      <c r="BCL85" s="2" t="s">
        <v>11</v>
      </c>
      <c r="BCM85" s="1" t="s">
        <v>143</v>
      </c>
      <c r="BCN85" s="1">
        <v>226</v>
      </c>
      <c r="BCO85" s="2">
        <v>4</v>
      </c>
      <c r="BCP85" s="1">
        <v>1.7000000000000001E-2</v>
      </c>
      <c r="BCQ85" s="1">
        <f t="shared" si="4636"/>
        <v>-9.9999999999999742E-4</v>
      </c>
      <c r="BCR85" s="1">
        <f t="shared" si="4637"/>
        <v>0.45270270270270274</v>
      </c>
      <c r="BCS85" s="1">
        <f t="shared" si="4638"/>
        <v>6.790540540540541E-4</v>
      </c>
      <c r="BCT85" s="1"/>
      <c r="BCU85" s="1"/>
      <c r="BCV85" s="1"/>
      <c r="BCW85" s="2" t="s">
        <v>11</v>
      </c>
      <c r="BCX85" s="1" t="s">
        <v>144</v>
      </c>
      <c r="BCY85" s="1">
        <v>232</v>
      </c>
      <c r="BCZ85" s="2">
        <v>4</v>
      </c>
      <c r="BDA85" s="1">
        <v>2.1000000000000001E-2</v>
      </c>
      <c r="BDB85" s="1">
        <f t="shared" si="4639"/>
        <v>-2.9999999999999992E-3</v>
      </c>
      <c r="BDC85" s="1">
        <f t="shared" si="4640"/>
        <v>0.45270270270270274</v>
      </c>
      <c r="BDD85" s="1">
        <f t="shared" si="4641"/>
        <v>6.790540540540541E-4</v>
      </c>
      <c r="BDE85" s="1"/>
      <c r="BDF85" s="1"/>
      <c r="BDG85" s="1"/>
      <c r="BDH85" s="2" t="s">
        <v>11</v>
      </c>
      <c r="BDI85" s="1" t="s">
        <v>145</v>
      </c>
      <c r="BDJ85" s="1">
        <v>233</v>
      </c>
      <c r="BDK85" s="2">
        <v>4</v>
      </c>
      <c r="BDL85" s="1">
        <v>2.4E-2</v>
      </c>
      <c r="BDM85" s="1">
        <f t="shared" si="4642"/>
        <v>-1.3999999999999999E-2</v>
      </c>
      <c r="BDN85" s="1">
        <f t="shared" si="4643"/>
        <v>0.12500000000000006</v>
      </c>
      <c r="BDO85" s="1">
        <f t="shared" si="4644"/>
        <v>1.8750000000000009E-4</v>
      </c>
      <c r="BDP85" s="1"/>
      <c r="BDQ85" s="1"/>
      <c r="BDR85" s="1"/>
      <c r="BDS85" s="2" t="s">
        <v>11</v>
      </c>
      <c r="BDT85" s="1" t="s">
        <v>146</v>
      </c>
      <c r="BDU85" s="1">
        <v>234</v>
      </c>
      <c r="BDV85" s="2">
        <v>4</v>
      </c>
      <c r="BDW85" s="1">
        <v>2.3E-2</v>
      </c>
      <c r="BDX85" s="1">
        <f t="shared" si="4645"/>
        <v>-1.2000000000000004E-2</v>
      </c>
      <c r="BDY85" s="1">
        <f t="shared" si="4646"/>
        <v>0.16610169491525406</v>
      </c>
      <c r="BDZ85" s="1">
        <f t="shared" si="4647"/>
        <v>2.4915254237288108E-4</v>
      </c>
      <c r="BEA85" s="1"/>
      <c r="BEB85" s="1"/>
      <c r="BEC85" s="1"/>
      <c r="BED85" s="2" t="s">
        <v>11</v>
      </c>
      <c r="BEE85" s="1" t="s">
        <v>147</v>
      </c>
      <c r="BEF85" s="1">
        <v>236</v>
      </c>
      <c r="BEG85" s="2">
        <v>4</v>
      </c>
      <c r="BEH85" s="1">
        <v>2.8000000000000001E-2</v>
      </c>
      <c r="BEI85" s="1">
        <f t="shared" si="4648"/>
        <v>-3.0000000000000002E-2</v>
      </c>
      <c r="BEJ85" s="1">
        <f t="shared" si="4649"/>
        <v>-0.43728813559322044</v>
      </c>
      <c r="BEK85" s="1">
        <f t="shared" si="4650"/>
        <v>-6.5593220338983071E-4</v>
      </c>
      <c r="BEL85" s="1"/>
      <c r="BEM85" s="1"/>
      <c r="BEN85" s="1"/>
      <c r="BEO85" s="2" t="s">
        <v>11</v>
      </c>
      <c r="BEP85" s="4" t="s">
        <v>148</v>
      </c>
      <c r="BEQ85" s="4">
        <v>239</v>
      </c>
      <c r="BER85" s="2">
        <v>4</v>
      </c>
      <c r="BES85" s="1">
        <v>5.8000000000000003E-2</v>
      </c>
      <c r="BET85" s="1">
        <f t="shared" si="4651"/>
        <v>-9.0000000000000011E-3</v>
      </c>
      <c r="BEU85" s="1">
        <f t="shared" si="4652"/>
        <v>0.32885906040268453</v>
      </c>
      <c r="BEV85" s="1">
        <f t="shared" si="4653"/>
        <v>4.9328859060402677E-4</v>
      </c>
      <c r="BEW85" s="1"/>
      <c r="BEX85" s="1"/>
      <c r="BEY85" s="1"/>
      <c r="BEZ85" s="2" t="s">
        <v>11</v>
      </c>
      <c r="BFA85" s="4" t="s">
        <v>149</v>
      </c>
      <c r="BFB85" s="4">
        <v>240</v>
      </c>
      <c r="BFC85" s="2">
        <v>4</v>
      </c>
      <c r="BFD85" s="1">
        <v>-2.7E-2</v>
      </c>
      <c r="BFE85" s="1">
        <f t="shared" si="4654"/>
        <v>-4.0000000000000001E-3</v>
      </c>
      <c r="BFF85" s="1">
        <f t="shared" si="4655"/>
        <v>2.0905923344947737</v>
      </c>
      <c r="BFG85" s="1">
        <f t="shared" si="4656"/>
        <v>3.1358885017421607E-3</v>
      </c>
      <c r="BFH85" s="1"/>
      <c r="BFI85" s="1"/>
      <c r="BFJ85" s="1"/>
      <c r="BFK85" s="2" t="s">
        <v>11</v>
      </c>
      <c r="BFL85" s="4" t="s">
        <v>150</v>
      </c>
      <c r="BFM85" s="4">
        <v>241</v>
      </c>
      <c r="BFN85" s="2">
        <v>4</v>
      </c>
      <c r="BFO85" s="1">
        <v>-2.1000000000000001E-2</v>
      </c>
      <c r="BFP85" s="1">
        <f t="shared" si="4657"/>
        <v>-4.0000000000000001E-3</v>
      </c>
      <c r="BFQ85" s="1">
        <f t="shared" si="4658"/>
        <v>2.1168384879725086</v>
      </c>
      <c r="BFR85" s="1">
        <f t="shared" si="4659"/>
        <v>3.175257731958763E-3</v>
      </c>
      <c r="BFS85" s="1"/>
      <c r="BFT85" s="1"/>
      <c r="BFU85" s="1"/>
      <c r="BFV85" s="2" t="s">
        <v>11</v>
      </c>
      <c r="BFW85" s="4" t="s">
        <v>151</v>
      </c>
      <c r="BFX85" s="4">
        <v>243</v>
      </c>
      <c r="BFY85" s="2">
        <v>4</v>
      </c>
      <c r="BFZ85" s="1">
        <v>2E-3</v>
      </c>
      <c r="BGA85" s="1">
        <f t="shared" si="4883"/>
        <v>-4.0000000000000001E-3</v>
      </c>
      <c r="BGB85" s="1">
        <f t="shared" si="4660"/>
        <v>1.124567474048443</v>
      </c>
      <c r="BGC85" s="1">
        <f t="shared" si="4661"/>
        <v>1.6868512110726646E-3</v>
      </c>
      <c r="BGD85" s="1"/>
      <c r="BGE85" s="1"/>
      <c r="BGF85" s="1"/>
      <c r="BGG85" s="2" t="s">
        <v>11</v>
      </c>
      <c r="BGH85" s="4" t="s">
        <v>152</v>
      </c>
      <c r="BGI85" s="4">
        <v>246</v>
      </c>
      <c r="BGJ85" s="2">
        <v>4</v>
      </c>
      <c r="BGK85" s="1">
        <v>5.0000000000000001E-3</v>
      </c>
      <c r="BGL85" s="1">
        <f t="shared" si="4662"/>
        <v>-5.9999999999999993E-3</v>
      </c>
      <c r="BGM85" s="1">
        <f t="shared" si="4663"/>
        <v>0.91349480968858132</v>
      </c>
      <c r="BGN85" s="1">
        <f t="shared" si="4664"/>
        <v>1.370242214532872E-3</v>
      </c>
      <c r="BGO85" s="1"/>
      <c r="BGP85" s="1"/>
      <c r="BGQ85" s="1"/>
      <c r="BGR85" s="2" t="s">
        <v>11</v>
      </c>
      <c r="BGS85" s="4" t="s">
        <v>153</v>
      </c>
      <c r="BGT85" s="4">
        <v>249</v>
      </c>
      <c r="BGU85" s="2">
        <v>4</v>
      </c>
      <c r="BGV85" s="1">
        <v>4.0000000000000001E-3</v>
      </c>
      <c r="BGW85" s="1">
        <f t="shared" si="4665"/>
        <v>-4.9999999999999992E-3</v>
      </c>
      <c r="BGX85" s="1">
        <f t="shared" si="4666"/>
        <v>1.0721649484536084</v>
      </c>
      <c r="BGY85" s="1">
        <f t="shared" si="4667"/>
        <v>1.6082474226804127E-3</v>
      </c>
      <c r="BGZ85" s="1"/>
      <c r="BHA85" s="1"/>
      <c r="BHB85" s="1"/>
      <c r="BHC85" s="2" t="s">
        <v>11</v>
      </c>
      <c r="BHD85" s="4" t="s">
        <v>154</v>
      </c>
      <c r="BHE85" s="4">
        <v>253</v>
      </c>
      <c r="BHF85" s="2">
        <v>4</v>
      </c>
      <c r="BHG85" s="1">
        <v>2E-3</v>
      </c>
      <c r="BHH85" s="1">
        <f t="shared" si="4668"/>
        <v>-6.0000000000000001E-3</v>
      </c>
      <c r="BHI85" s="1">
        <f t="shared" si="4669"/>
        <v>0.99307958477508662</v>
      </c>
      <c r="BHJ85" s="1">
        <f t="shared" si="4670"/>
        <v>1.4896193771626299E-3</v>
      </c>
      <c r="BHK85" s="1"/>
      <c r="BHL85" s="1"/>
      <c r="BHM85" s="1"/>
      <c r="BHN85" s="2" t="s">
        <v>11</v>
      </c>
      <c r="BHO85" s="4" t="s">
        <v>155</v>
      </c>
      <c r="BHP85" s="4">
        <v>254</v>
      </c>
      <c r="BHQ85" s="2">
        <v>4</v>
      </c>
      <c r="BHR85" s="1">
        <v>0.01</v>
      </c>
      <c r="BHS85" s="1">
        <f t="shared" si="4671"/>
        <v>-1.1999999999999999E-2</v>
      </c>
      <c r="BHT85" s="1">
        <f t="shared" si="4672"/>
        <v>-0.49828178694158071</v>
      </c>
      <c r="BHU85" s="1">
        <f t="shared" si="4673"/>
        <v>-7.4742268041237106E-4</v>
      </c>
      <c r="BHV85" s="1"/>
      <c r="BHW85" s="1"/>
      <c r="BHX85" s="1"/>
      <c r="BHY85" s="2" t="s">
        <v>11</v>
      </c>
      <c r="BHZ85" s="4" t="s">
        <v>156</v>
      </c>
      <c r="BIA85" s="4">
        <v>260</v>
      </c>
      <c r="BIB85" s="2">
        <v>4</v>
      </c>
      <c r="BIC85" s="1">
        <v>2.4E-2</v>
      </c>
      <c r="BID85" s="1">
        <f t="shared" si="4674"/>
        <v>-6.9999999999999993E-3</v>
      </c>
      <c r="BIE85" s="1">
        <f t="shared" si="4675"/>
        <v>-0.44932432432432429</v>
      </c>
      <c r="BIF85" s="1">
        <f t="shared" si="4676"/>
        <v>-6.7398648648648641E-4</v>
      </c>
      <c r="BIG85" s="1"/>
      <c r="BIH85" s="1"/>
      <c r="BII85" s="1"/>
      <c r="BIJ85" s="2" t="s">
        <v>11</v>
      </c>
      <c r="BIK85" s="4" t="s">
        <v>157</v>
      </c>
      <c r="BIL85" s="4">
        <v>267</v>
      </c>
      <c r="BIM85" s="2">
        <v>4</v>
      </c>
      <c r="BIN85" s="1">
        <v>1.9E-2</v>
      </c>
      <c r="BIO85" s="1">
        <f t="shared" si="4677"/>
        <v>-1.2E-2</v>
      </c>
      <c r="BIP85" s="1">
        <f t="shared" si="4678"/>
        <v>0.23</v>
      </c>
      <c r="BIQ85" s="1">
        <f t="shared" si="4679"/>
        <v>3.4500000000000004E-4</v>
      </c>
      <c r="BIR85" s="1"/>
      <c r="BIS85" s="1"/>
      <c r="BIT85" s="1"/>
      <c r="BIU85" s="2" t="s">
        <v>11</v>
      </c>
      <c r="BIV85" s="4" t="s">
        <v>158</v>
      </c>
      <c r="BIW85" s="4">
        <v>268</v>
      </c>
      <c r="BIX85" s="2">
        <v>4</v>
      </c>
      <c r="BIY85" s="1">
        <v>2.7E-2</v>
      </c>
      <c r="BIZ85" s="1">
        <f t="shared" si="4680"/>
        <v>-2.0000000000000018E-3</v>
      </c>
      <c r="BJA85" s="1">
        <f t="shared" si="4681"/>
        <v>-7.1186440677966159E-2</v>
      </c>
      <c r="BJB85" s="1">
        <f t="shared" si="4682"/>
        <v>-1.0677966101694924E-4</v>
      </c>
      <c r="BJC85" s="1"/>
      <c r="BJD85" s="1"/>
      <c r="BJE85" s="1"/>
      <c r="BJF85" s="2" t="s">
        <v>11</v>
      </c>
      <c r="BJG85" s="4" t="s">
        <v>159</v>
      </c>
      <c r="BJH85" s="4">
        <v>274</v>
      </c>
      <c r="BJI85" s="2">
        <v>4</v>
      </c>
      <c r="BJJ85" s="1">
        <v>1.2999999999999999E-2</v>
      </c>
      <c r="BJK85" s="1">
        <f t="shared" si="4683"/>
        <v>2E-3</v>
      </c>
      <c r="BJL85" s="1">
        <f t="shared" si="4684"/>
        <v>0.7567567567567568</v>
      </c>
      <c r="BJM85" s="1">
        <f t="shared" si="4685"/>
        <v>1.1351351351351353E-3</v>
      </c>
      <c r="BJN85" s="1"/>
      <c r="BJO85" s="1"/>
      <c r="BJP85" s="1"/>
      <c r="BJQ85" s="2" t="s">
        <v>11</v>
      </c>
      <c r="BJR85" s="4" t="s">
        <v>160</v>
      </c>
      <c r="BJS85" s="4">
        <v>281</v>
      </c>
      <c r="BJT85" s="2">
        <v>4</v>
      </c>
      <c r="BJU85" s="1">
        <v>4.2000000000000003E-2</v>
      </c>
      <c r="BJV85" s="1">
        <f t="shared" si="4686"/>
        <v>4.0000000000000036E-3</v>
      </c>
      <c r="BJW85" s="1">
        <f t="shared" si="4687"/>
        <v>0.36000000000000015</v>
      </c>
      <c r="BJX85" s="1">
        <f t="shared" si="4688"/>
        <v>5.4000000000000022E-4</v>
      </c>
      <c r="BJY85" s="1"/>
      <c r="BJZ85" s="1"/>
      <c r="BKA85" s="1"/>
      <c r="BKB85" s="2" t="s">
        <v>11</v>
      </c>
      <c r="BKC85" s="4" t="s">
        <v>161</v>
      </c>
      <c r="BKD85" s="4">
        <v>282</v>
      </c>
      <c r="BKE85" s="2">
        <v>4</v>
      </c>
      <c r="BKF85" s="1">
        <v>1.9E-2</v>
      </c>
      <c r="BKG85" s="1">
        <f t="shared" si="4689"/>
        <v>-2.0000000000000018E-3</v>
      </c>
      <c r="BKH85" s="1">
        <f t="shared" si="4690"/>
        <v>-0.12318840579710152</v>
      </c>
      <c r="BKI85" s="1">
        <f t="shared" si="4691"/>
        <v>-1.8478260869565229E-4</v>
      </c>
      <c r="BKJ85" s="1"/>
      <c r="BKK85" s="1"/>
      <c r="BKL85" s="1"/>
      <c r="BKM85" s="2" t="s">
        <v>11</v>
      </c>
      <c r="BKN85" s="4" t="s">
        <v>162</v>
      </c>
      <c r="BKO85" s="4">
        <v>289</v>
      </c>
      <c r="BKP85" s="2">
        <v>4</v>
      </c>
      <c r="BKQ85" s="1">
        <v>1.2999999999999999E-2</v>
      </c>
      <c r="BKR85" s="1">
        <f t="shared" si="4692"/>
        <v>-3.0000000000000009E-3</v>
      </c>
      <c r="BKS85" s="1">
        <f t="shared" si="4693"/>
        <v>-3.5971223021582767E-2</v>
      </c>
      <c r="BKT85" s="1">
        <f t="shared" si="4694"/>
        <v>-5.3956834532374151E-5</v>
      </c>
      <c r="BKU85" s="1"/>
      <c r="BKV85" s="1"/>
      <c r="BKW85" s="1"/>
      <c r="BKX85" s="2" t="s">
        <v>11</v>
      </c>
      <c r="BKY85" s="4" t="s">
        <v>163</v>
      </c>
      <c r="BKZ85" s="4">
        <v>296</v>
      </c>
      <c r="BLA85" s="2">
        <v>4</v>
      </c>
      <c r="BLB85" s="1">
        <v>1.4999999999999999E-2</v>
      </c>
      <c r="BLC85" s="1">
        <f t="shared" si="4695"/>
        <v>-5.000000000000001E-3</v>
      </c>
      <c r="BLD85" s="1">
        <f t="shared" si="4696"/>
        <v>-0.38405797101449285</v>
      </c>
      <c r="BLE85" s="1">
        <f t="shared" si="4697"/>
        <v>-5.7608695652173927E-4</v>
      </c>
      <c r="BLF85" s="1"/>
      <c r="BLG85" s="1"/>
      <c r="BLH85" s="1"/>
      <c r="BLI85" s="2" t="s">
        <v>11</v>
      </c>
      <c r="BLJ85" s="4" t="s">
        <v>164</v>
      </c>
      <c r="BLK85" s="4">
        <v>303</v>
      </c>
      <c r="BLL85" s="2">
        <v>4</v>
      </c>
      <c r="BLM85" s="1">
        <v>1.0999999999999999E-2</v>
      </c>
      <c r="BLN85" s="1">
        <f t="shared" si="4698"/>
        <v>0</v>
      </c>
      <c r="BLO85" s="1">
        <f t="shared" si="4699"/>
        <v>0.22711864406779664</v>
      </c>
      <c r="BLP85" s="1">
        <f t="shared" si="4700"/>
        <v>3.4067796610169496E-4</v>
      </c>
      <c r="BLQ85" s="1"/>
      <c r="BLR85" s="1"/>
      <c r="BLS85" s="1"/>
      <c r="BLT85" s="2" t="s">
        <v>11</v>
      </c>
      <c r="BLU85" s="4" t="s">
        <v>165</v>
      </c>
      <c r="BLV85" s="4">
        <v>310</v>
      </c>
      <c r="BLW85" s="2">
        <v>4</v>
      </c>
      <c r="BLX85" s="1">
        <v>3.9E-2</v>
      </c>
      <c r="BLY85" s="1">
        <f t="shared" si="4701"/>
        <v>2.7E-2</v>
      </c>
      <c r="BLZ85" s="1">
        <f t="shared" si="4702"/>
        <v>1.303754266211604</v>
      </c>
      <c r="BMA85" s="1">
        <f t="shared" si="4703"/>
        <v>1.9556313993174062E-3</v>
      </c>
      <c r="BMB85" s="1"/>
      <c r="BMC85" s="1"/>
      <c r="BMD85" s="1"/>
      <c r="BME85" s="2" t="s">
        <v>11</v>
      </c>
      <c r="BMF85" s="4" t="s">
        <v>166</v>
      </c>
      <c r="BMG85" s="4">
        <v>311</v>
      </c>
      <c r="BMH85" s="2">
        <v>4</v>
      </c>
      <c r="BMI85" s="1">
        <v>8.9999999999999993E-3</v>
      </c>
      <c r="BMJ85" s="1">
        <f t="shared" si="4704"/>
        <v>-1.0000000000000009E-3</v>
      </c>
      <c r="BMK85" s="1">
        <f t="shared" si="4705"/>
        <v>-0.29078014184397166</v>
      </c>
      <c r="BML85" s="1">
        <f t="shared" si="4706"/>
        <v>-4.3617021276595751E-4</v>
      </c>
      <c r="BMM85" s="1"/>
      <c r="BMN85" s="1"/>
      <c r="BMO85" s="1"/>
      <c r="BMP85" s="2" t="s">
        <v>11</v>
      </c>
      <c r="BMQ85" s="4" t="s">
        <v>167</v>
      </c>
      <c r="BMR85" s="4">
        <v>317</v>
      </c>
      <c r="BMS85" s="2">
        <v>4</v>
      </c>
      <c r="BMT85" s="1">
        <v>8.0000000000000002E-3</v>
      </c>
      <c r="BMU85" s="4">
        <f t="shared" si="4707"/>
        <v>-2E-3</v>
      </c>
      <c r="BMV85" s="1">
        <f t="shared" si="4708"/>
        <v>-0.1276595744680851</v>
      </c>
      <c r="BMW85" s="1">
        <f t="shared" si="4709"/>
        <v>-1.9148936170212765E-4</v>
      </c>
      <c r="BMX85" s="1"/>
      <c r="BMY85" s="1"/>
      <c r="BMZ85" s="1"/>
      <c r="BNA85" s="2" t="s">
        <v>11</v>
      </c>
      <c r="BNB85" s="4" t="s">
        <v>168</v>
      </c>
      <c r="BNC85" s="4">
        <v>324</v>
      </c>
      <c r="BND85" s="2">
        <v>4</v>
      </c>
      <c r="BNE85" s="1">
        <v>0.01</v>
      </c>
      <c r="BNF85" s="1">
        <f t="shared" si="4710"/>
        <v>-2.9999999999999992E-3</v>
      </c>
      <c r="BNG85" s="1">
        <f t="shared" si="4711"/>
        <v>-0.19999999999999996</v>
      </c>
      <c r="BNH85" s="1">
        <f t="shared" si="4712"/>
        <v>-2.9999999999999992E-4</v>
      </c>
      <c r="BNI85" s="1"/>
      <c r="BNJ85" s="1"/>
      <c r="BNK85" s="1"/>
      <c r="BNL85" s="2" t="s">
        <v>11</v>
      </c>
      <c r="BNM85" s="4" t="s">
        <v>169</v>
      </c>
      <c r="BNN85" s="4">
        <v>325</v>
      </c>
      <c r="BNO85" s="2">
        <v>4</v>
      </c>
      <c r="BNP85" s="1">
        <v>2.1000000000000001E-2</v>
      </c>
      <c r="BNQ85" s="1">
        <f t="shared" si="4713"/>
        <v>2.0000000000000018E-3</v>
      </c>
      <c r="BNR85" s="1">
        <f t="shared" si="4714"/>
        <v>0.16433566433566441</v>
      </c>
      <c r="BNS85" s="1">
        <f t="shared" si="4715"/>
        <v>2.465034965034966E-4</v>
      </c>
      <c r="BNT85" s="1"/>
      <c r="BNU85" s="1"/>
      <c r="BNV85" s="1"/>
      <c r="BNW85" s="2" t="s">
        <v>11</v>
      </c>
      <c r="BNX85" s="4" t="s">
        <v>170</v>
      </c>
      <c r="BNY85" s="4">
        <v>338</v>
      </c>
      <c r="BNZ85" s="2">
        <v>4</v>
      </c>
      <c r="BOA85" s="1">
        <v>1.4999999999999999E-2</v>
      </c>
      <c r="BOB85" s="1">
        <f t="shared" si="4716"/>
        <v>4.9999999999999992E-3</v>
      </c>
      <c r="BOC85" s="1">
        <f t="shared" si="4717"/>
        <v>0.30448717948717946</v>
      </c>
      <c r="BOD85" s="1">
        <f t="shared" si="4718"/>
        <v>4.5673076923076922E-4</v>
      </c>
      <c r="BOE85" s="1"/>
      <c r="BOF85" s="1"/>
      <c r="BOG85" s="1"/>
      <c r="BOH85" s="2" t="s">
        <v>11</v>
      </c>
      <c r="BOI85" s="4" t="s">
        <v>171</v>
      </c>
      <c r="BOJ85" s="4">
        <v>339</v>
      </c>
      <c r="BOK85" s="2">
        <v>4</v>
      </c>
      <c r="BOL85" s="1">
        <v>3.0000000000000001E-3</v>
      </c>
      <c r="BOM85" s="1">
        <f t="shared" si="4719"/>
        <v>-2E-3</v>
      </c>
      <c r="BON85" s="1">
        <f t="shared" si="4720"/>
        <v>5.8631921824104233E-2</v>
      </c>
      <c r="BOO85" s="1">
        <f t="shared" si="4721"/>
        <v>8.7947882736156351E-5</v>
      </c>
      <c r="BOP85" s="1"/>
      <c r="BOQ85" s="1"/>
      <c r="BOR85" s="1"/>
      <c r="BOS85" s="2" t="s">
        <v>11</v>
      </c>
      <c r="BOT85" s="4" t="s">
        <v>172</v>
      </c>
      <c r="BOU85" s="4">
        <v>345</v>
      </c>
      <c r="BOV85" s="2">
        <v>4</v>
      </c>
      <c r="BOW85" s="1">
        <v>6.0000000000000001E-3</v>
      </c>
      <c r="BOX85" s="1">
        <f t="shared" si="4722"/>
        <v>-1E-3</v>
      </c>
      <c r="BOY85" s="1">
        <f t="shared" si="4723"/>
        <v>0.17041800643086819</v>
      </c>
      <c r="BOZ85" s="1">
        <f t="shared" si="4724"/>
        <v>2.5562700964630228E-4</v>
      </c>
      <c r="BPA85" s="1"/>
      <c r="BPB85" s="1"/>
      <c r="BPC85" s="1"/>
      <c r="BPD85" s="2" t="s">
        <v>11</v>
      </c>
      <c r="BPE85" s="4" t="s">
        <v>173</v>
      </c>
      <c r="BPF85" s="4">
        <v>352</v>
      </c>
      <c r="BPG85" s="2">
        <v>4</v>
      </c>
      <c r="BPH85" s="1">
        <v>0.02</v>
      </c>
      <c r="BPI85" s="1">
        <f t="shared" si="4725"/>
        <v>1.1000000000000001E-2</v>
      </c>
      <c r="BPJ85" s="1">
        <f t="shared" si="4726"/>
        <v>0.45512820512820518</v>
      </c>
      <c r="BPK85" s="1">
        <f t="shared" si="4727"/>
        <v>6.8269230769230776E-4</v>
      </c>
      <c r="BPL85" s="1"/>
      <c r="BPM85" s="1"/>
      <c r="BPN85" s="1"/>
      <c r="BPO85" s="2" t="s">
        <v>11</v>
      </c>
      <c r="BPP85" s="4" t="s">
        <v>174</v>
      </c>
      <c r="BPQ85" s="4">
        <v>353</v>
      </c>
      <c r="BPR85" s="2">
        <v>4</v>
      </c>
      <c r="BPS85" s="1">
        <v>5.0000000000000001E-3</v>
      </c>
      <c r="BPT85" s="1">
        <f t="shared" si="4728"/>
        <v>-3.9999999999999992E-3</v>
      </c>
      <c r="BPU85" s="1">
        <f t="shared" si="4729"/>
        <v>-0.14999999999999997</v>
      </c>
      <c r="BPV85" s="1">
        <f t="shared" si="4730"/>
        <v>-2.2499999999999997E-4</v>
      </c>
      <c r="BPW85" s="1"/>
      <c r="BPX85" s="1"/>
      <c r="BPY85" s="1"/>
      <c r="BPZ85" s="2" t="s">
        <v>11</v>
      </c>
      <c r="BQA85" s="4" t="s">
        <v>175</v>
      </c>
      <c r="BQB85" s="4">
        <v>358</v>
      </c>
      <c r="BQC85" s="2">
        <v>4</v>
      </c>
      <c r="BQD85" s="1">
        <v>8.0000000000000002E-3</v>
      </c>
      <c r="BQE85" s="1">
        <f t="shared" si="4731"/>
        <v>-2E-3</v>
      </c>
      <c r="BQF85" s="1">
        <f t="shared" si="4732"/>
        <v>-9.1216216216216214E-2</v>
      </c>
      <c r="BQG85" s="1">
        <f t="shared" si="4733"/>
        <v>-1.3682432432432433E-4</v>
      </c>
      <c r="BQH85" s="1"/>
      <c r="BQI85" s="1"/>
      <c r="BQJ85" s="1"/>
      <c r="BQK85" s="2" t="s">
        <v>11</v>
      </c>
      <c r="BQL85" s="4" t="s">
        <v>176</v>
      </c>
      <c r="BQM85" s="4">
        <v>366</v>
      </c>
      <c r="BQN85" s="2">
        <v>4</v>
      </c>
      <c r="BQO85" s="1">
        <v>8.9999999999999993E-3</v>
      </c>
      <c r="BQP85" s="1">
        <f t="shared" si="4734"/>
        <v>-2E-3</v>
      </c>
      <c r="BQQ85" s="1">
        <f t="shared" si="4735"/>
        <v>0.12374581939799331</v>
      </c>
      <c r="BQR85" s="1">
        <f t="shared" si="4736"/>
        <v>1.8561872909698997E-4</v>
      </c>
      <c r="BQS85" s="1"/>
      <c r="BQT85" s="1"/>
      <c r="BQU85" s="1"/>
      <c r="BQV85" s="2" t="s">
        <v>11</v>
      </c>
      <c r="BQW85" s="4" t="s">
        <v>177</v>
      </c>
      <c r="BQX85" s="4">
        <v>367</v>
      </c>
      <c r="BQY85" s="2">
        <v>4</v>
      </c>
      <c r="BQZ85" s="1">
        <v>1.2E-2</v>
      </c>
      <c r="BRA85" s="1">
        <f t="shared" si="4737"/>
        <v>-9.0000000000000011E-3</v>
      </c>
      <c r="BRB85" s="1">
        <f t="shared" si="4738"/>
        <v>-1.0538720538720538</v>
      </c>
      <c r="BRC85" s="1">
        <f t="shared" si="4739"/>
        <v>-1.5808080808080809E-3</v>
      </c>
      <c r="BRD85" s="1"/>
      <c r="BRE85" s="1"/>
      <c r="BRF85" s="1"/>
      <c r="BRG85" s="2" t="s">
        <v>11</v>
      </c>
      <c r="BRH85" s="4" t="s">
        <v>178</v>
      </c>
      <c r="BRI85" s="4">
        <v>373</v>
      </c>
      <c r="BRJ85" s="2">
        <v>4</v>
      </c>
      <c r="BRK85" s="1">
        <v>1.2999999999999999E-2</v>
      </c>
      <c r="BRL85" s="1">
        <f t="shared" si="4740"/>
        <v>-8.9999999999999993E-3</v>
      </c>
      <c r="BRM85" s="1">
        <f t="shared" si="4741"/>
        <v>-0.7593220338983051</v>
      </c>
      <c r="BRN85" s="1">
        <f t="shared" si="4742"/>
        <v>-1.1389830508474576E-3</v>
      </c>
      <c r="BRO85" s="1"/>
      <c r="BRP85" s="1"/>
      <c r="BRQ85" s="1"/>
      <c r="BRR85" s="2" t="s">
        <v>11</v>
      </c>
      <c r="BRS85" s="1" t="s">
        <v>179</v>
      </c>
      <c r="BRT85" s="1">
        <v>380</v>
      </c>
      <c r="BRU85" s="2">
        <v>4</v>
      </c>
      <c r="BRV85" s="1">
        <v>1.7999999999999999E-2</v>
      </c>
      <c r="BRW85" s="1">
        <f t="shared" si="4743"/>
        <v>-1.2E-2</v>
      </c>
      <c r="BRX85" s="1">
        <f t="shared" si="4744"/>
        <v>-0.83892617449664431</v>
      </c>
      <c r="BRY85" s="1">
        <f t="shared" si="4745"/>
        <v>-1.2583892617449666E-3</v>
      </c>
      <c r="BRZ85" s="1"/>
      <c r="BSA85" s="1"/>
      <c r="BSB85" s="1"/>
      <c r="BSC85" s="2" t="s">
        <v>11</v>
      </c>
      <c r="BSD85" s="1" t="s">
        <v>180</v>
      </c>
      <c r="BSE85" s="1">
        <v>394</v>
      </c>
      <c r="BSF85" s="2">
        <v>4</v>
      </c>
      <c r="BSG85" s="1">
        <v>6.0000000000000001E-3</v>
      </c>
      <c r="BSH85" s="1">
        <f t="shared" si="4746"/>
        <v>-6.0000000000000001E-3</v>
      </c>
      <c r="BSI85" s="1">
        <f t="shared" si="4747"/>
        <v>-0.65602836879432636</v>
      </c>
      <c r="BSJ85" s="1">
        <f t="shared" si="4748"/>
        <v>-9.8404255319148965E-4</v>
      </c>
      <c r="BSK85" s="1"/>
      <c r="BSL85" s="1"/>
      <c r="BSM85" s="1"/>
      <c r="BSN85" s="1" t="s">
        <v>11</v>
      </c>
      <c r="BSO85" s="1" t="s">
        <v>181</v>
      </c>
      <c r="BSP85" s="1">
        <v>395</v>
      </c>
      <c r="BSQ85" s="2">
        <v>4</v>
      </c>
      <c r="BSR85" s="1">
        <v>8.9999999999999993E-3</v>
      </c>
      <c r="BSS85" s="1">
        <f t="shared" si="4749"/>
        <v>-1.0000000000000009E-3</v>
      </c>
      <c r="BST85" s="1">
        <f t="shared" si="4750"/>
        <v>-1.0380622837370273E-2</v>
      </c>
      <c r="BSU85" s="1">
        <f t="shared" si="4751"/>
        <v>-1.557093425605541E-5</v>
      </c>
      <c r="BSV85" s="1"/>
      <c r="BSW85" s="1"/>
      <c r="BSX85" s="1"/>
      <c r="BSY85" s="1" t="s">
        <v>11</v>
      </c>
      <c r="BSZ85" s="1" t="s">
        <v>182</v>
      </c>
      <c r="BTA85" s="1">
        <v>401</v>
      </c>
      <c r="BTB85" s="1">
        <v>4</v>
      </c>
      <c r="BTC85" s="1">
        <v>1.2999999999999999E-2</v>
      </c>
      <c r="BTD85" s="1">
        <f t="shared" si="4752"/>
        <v>9.9999999999999915E-4</v>
      </c>
      <c r="BTE85" s="1">
        <f t="shared" si="4753"/>
        <v>0.15734265734265729</v>
      </c>
      <c r="BTF85" s="1">
        <f t="shared" si="4754"/>
        <v>2.3601398601398593E-4</v>
      </c>
      <c r="BTG85" s="1"/>
      <c r="BTH85" s="1"/>
      <c r="BTI85" s="1"/>
      <c r="BTJ85" s="1" t="s">
        <v>11</v>
      </c>
      <c r="BTK85" s="1" t="s">
        <v>183</v>
      </c>
      <c r="BTL85" s="1">
        <v>408</v>
      </c>
      <c r="BTM85" s="1">
        <v>4</v>
      </c>
      <c r="BTN85" s="1">
        <v>1.2E-2</v>
      </c>
      <c r="BTO85" s="1">
        <f t="shared" si="4755"/>
        <v>0</v>
      </c>
      <c r="BTP85" s="5">
        <f t="shared" si="4756"/>
        <v>0.26132404181184671</v>
      </c>
      <c r="BTQ85" s="1">
        <f t="shared" si="4757"/>
        <v>3.9198606271777009E-4</v>
      </c>
      <c r="BTR85" s="1"/>
      <c r="BTS85" s="1"/>
      <c r="BTT85" s="1"/>
      <c r="BTU85" s="1" t="s">
        <v>11</v>
      </c>
      <c r="BTV85" s="1" t="s">
        <v>184</v>
      </c>
      <c r="BTW85" s="1">
        <v>409</v>
      </c>
      <c r="BTX85" s="1">
        <v>4</v>
      </c>
      <c r="BTY85" s="1">
        <v>8.9999999999999993E-3</v>
      </c>
      <c r="BTZ85" s="1">
        <f t="shared" si="4758"/>
        <v>-1.0000000000000009E-3</v>
      </c>
      <c r="BUA85" s="1">
        <f t="shared" si="4759"/>
        <v>6.5743944636678167E-2</v>
      </c>
      <c r="BUB85" s="1">
        <f t="shared" si="4760"/>
        <v>9.861591695501725E-5</v>
      </c>
      <c r="BUC85" s="1"/>
      <c r="BUD85" s="1"/>
      <c r="BUE85" s="1"/>
      <c r="BUF85" s="1" t="s">
        <v>11</v>
      </c>
      <c r="BUG85" s="1" t="s">
        <v>185</v>
      </c>
      <c r="BUH85" s="1">
        <v>415</v>
      </c>
      <c r="BUI85" s="1">
        <v>4</v>
      </c>
      <c r="BUJ85" s="1">
        <v>0.01</v>
      </c>
      <c r="BUK85" s="1">
        <f t="shared" si="4761"/>
        <v>-2.9999999999999992E-3</v>
      </c>
      <c r="BUL85" s="1">
        <f t="shared" si="4762"/>
        <v>5.2264808362369353E-2</v>
      </c>
      <c r="BUM85" s="1">
        <f t="shared" si="4763"/>
        <v>7.8397212543554034E-5</v>
      </c>
      <c r="BUN85" s="1"/>
      <c r="BUO85" s="1"/>
      <c r="BUP85" s="1"/>
      <c r="BUQ85" s="1" t="s">
        <v>11</v>
      </c>
      <c r="BUR85" s="1" t="s">
        <v>186</v>
      </c>
      <c r="BUS85" s="1">
        <v>422</v>
      </c>
      <c r="BUT85" s="1">
        <v>4</v>
      </c>
      <c r="BUU85" s="1">
        <v>8.9999999999999993E-3</v>
      </c>
      <c r="BUV85" s="1">
        <f t="shared" si="4764"/>
        <v>-6.0000000000000001E-3</v>
      </c>
      <c r="BUW85" s="1">
        <f t="shared" si="4765"/>
        <v>-9.1228070175438603E-2</v>
      </c>
      <c r="BUX85" s="1">
        <f t="shared" si="4766"/>
        <v>-1.3684210526315792E-4</v>
      </c>
      <c r="BUY85" s="1"/>
      <c r="BUZ85" s="1"/>
      <c r="BVA85" s="1"/>
      <c r="BVB85" s="1" t="s">
        <v>11</v>
      </c>
      <c r="BVC85" s="1" t="s">
        <v>187</v>
      </c>
      <c r="BVD85" s="1">
        <v>423</v>
      </c>
      <c r="BVE85" s="1">
        <v>4</v>
      </c>
      <c r="BVF85" s="1">
        <v>0.01</v>
      </c>
      <c r="BVG85" s="1">
        <f t="shared" si="4767"/>
        <v>0</v>
      </c>
      <c r="BVH85" s="1">
        <f t="shared" si="4768"/>
        <v>-0.93856655290102387</v>
      </c>
      <c r="BVI85" s="1">
        <f t="shared" si="4769"/>
        <v>-1.4078498293515359E-3</v>
      </c>
      <c r="BVJ85" s="1"/>
      <c r="BVK85" s="1"/>
      <c r="BVL85" s="1"/>
      <c r="BVM85" s="1" t="s">
        <v>11</v>
      </c>
      <c r="BVN85" s="1" t="s">
        <v>188</v>
      </c>
      <c r="BVO85" s="1">
        <v>436</v>
      </c>
      <c r="BVP85" s="1">
        <v>4</v>
      </c>
      <c r="BVQ85" s="1">
        <v>1.4E-2</v>
      </c>
      <c r="BVR85" s="1">
        <f t="shared" si="4770"/>
        <v>2E-3</v>
      </c>
      <c r="BVS85" s="1">
        <f t="shared" si="4771"/>
        <v>-0.58020477815699667</v>
      </c>
      <c r="BVT85" s="1">
        <f t="shared" si="4772"/>
        <v>-8.7030716723549505E-4</v>
      </c>
      <c r="BVU85" s="1"/>
      <c r="BVV85" s="1"/>
      <c r="BVW85" s="1"/>
      <c r="BVX85" s="1" t="s">
        <v>11</v>
      </c>
      <c r="BVY85" s="1" t="s">
        <v>189</v>
      </c>
      <c r="BVZ85" s="1">
        <v>437</v>
      </c>
      <c r="BWA85" s="1">
        <v>4</v>
      </c>
      <c r="BWB85" s="1">
        <v>1.9E-2</v>
      </c>
      <c r="BWC85" s="1">
        <f t="shared" si="4773"/>
        <v>1.3999999999999999E-2</v>
      </c>
      <c r="BWD85" s="1">
        <f t="shared" si="4774"/>
        <v>-0.26235741444866917</v>
      </c>
      <c r="BWE85" s="1">
        <f t="shared" si="4775"/>
        <v>-3.9353612167300375E-4</v>
      </c>
      <c r="BWF85" s="1"/>
      <c r="BWG85" s="1"/>
      <c r="BWH85" s="1"/>
      <c r="BWI85" s="1" t="s">
        <v>11</v>
      </c>
      <c r="BWJ85" s="1" t="s">
        <v>190</v>
      </c>
      <c r="BWK85" s="1">
        <v>443</v>
      </c>
      <c r="BWL85" s="1">
        <v>4</v>
      </c>
      <c r="BWM85" s="1">
        <v>2.1999999999999999E-2</v>
      </c>
      <c r="BWN85" s="1">
        <f t="shared" si="4776"/>
        <v>1.1999999999999999E-2</v>
      </c>
      <c r="BWO85" s="1">
        <f t="shared" si="4777"/>
        <v>-0.36363636363636376</v>
      </c>
      <c r="BWP85" s="1">
        <f t="shared" si="4778"/>
        <v>-5.4545454545454569E-4</v>
      </c>
      <c r="BWQ85" s="1"/>
      <c r="BWR85" s="1"/>
      <c r="BWS85" s="1"/>
      <c r="BWT85" s="1" t="s">
        <v>11</v>
      </c>
      <c r="BWU85" s="1" t="s">
        <v>191</v>
      </c>
      <c r="BWV85" s="1">
        <v>450</v>
      </c>
      <c r="BWW85" s="1">
        <v>4</v>
      </c>
      <c r="BWX85" s="1">
        <v>1.7999999999999999E-2</v>
      </c>
      <c r="BWY85" s="1">
        <f t="shared" si="4779"/>
        <v>1.3999999999999999E-2</v>
      </c>
      <c r="BWZ85" s="1">
        <f t="shared" si="4780"/>
        <v>5.3030303030302969E-2</v>
      </c>
      <c r="BXA85" s="1">
        <f t="shared" si="4781"/>
        <v>7.9545454545454456E-5</v>
      </c>
      <c r="BXB85" s="1"/>
      <c r="BXC85" s="1"/>
      <c r="BXD85" s="1"/>
      <c r="BXE85" s="1" t="s">
        <v>11</v>
      </c>
      <c r="BXF85" s="1" t="s">
        <v>192</v>
      </c>
      <c r="BXG85" s="1">
        <v>451</v>
      </c>
      <c r="BXH85" s="1">
        <v>4</v>
      </c>
      <c r="BXI85" s="1">
        <v>-2E-3</v>
      </c>
      <c r="BXJ85" s="1">
        <f t="shared" si="4782"/>
        <v>1E-3</v>
      </c>
      <c r="BXK85" s="1">
        <f t="shared" si="4783"/>
        <v>0.52075471698113207</v>
      </c>
      <c r="BXL85" s="1">
        <f t="shared" si="4784"/>
        <v>7.8113207547169815E-4</v>
      </c>
      <c r="BXM85" s="1"/>
      <c r="BXN85" s="1"/>
      <c r="BXO85" s="1"/>
      <c r="BXP85" s="1" t="s">
        <v>11</v>
      </c>
      <c r="BXQ85" s="1" t="s">
        <v>193</v>
      </c>
      <c r="BXR85" s="1">
        <v>464</v>
      </c>
      <c r="BXS85" s="1">
        <v>4</v>
      </c>
      <c r="BXT85" s="1">
        <v>3.0000000000000001E-3</v>
      </c>
      <c r="BXU85" s="1">
        <f t="shared" si="4785"/>
        <v>-1E-3</v>
      </c>
      <c r="BXV85" s="1">
        <f t="shared" si="4786"/>
        <v>0.76838235294117641</v>
      </c>
      <c r="BXW85" s="1">
        <f t="shared" si="4787"/>
        <v>1.1525735294117647E-3</v>
      </c>
      <c r="BXX85" s="1"/>
      <c r="BXY85" s="1"/>
      <c r="BXZ85" s="1"/>
      <c r="BYA85" s="1" t="s">
        <v>11</v>
      </c>
      <c r="BYB85" s="1" t="s">
        <v>194</v>
      </c>
      <c r="BYC85" s="1">
        <v>465</v>
      </c>
      <c r="BYD85" s="1">
        <v>4</v>
      </c>
      <c r="BYE85" s="1">
        <v>5.0000000000000001E-3</v>
      </c>
      <c r="BYF85" s="1">
        <f t="shared" si="4788"/>
        <v>0</v>
      </c>
      <c r="BYG85" s="1">
        <f t="shared" si="4884"/>
        <v>-0.16479400749063672</v>
      </c>
      <c r="BYH85" s="1">
        <f t="shared" si="4789"/>
        <v>-2.471910112359551E-4</v>
      </c>
      <c r="BYI85" s="1"/>
      <c r="BYJ85" s="1"/>
      <c r="BYK85" s="1"/>
      <c r="BYL85" s="1" t="s">
        <v>11</v>
      </c>
      <c r="BYM85" s="1" t="s">
        <v>195</v>
      </c>
      <c r="BYN85" s="1">
        <v>479</v>
      </c>
      <c r="BYO85" s="1">
        <v>4</v>
      </c>
      <c r="BYP85" s="1">
        <v>1.2999999999999999E-2</v>
      </c>
      <c r="BYQ85" s="1">
        <f t="shared" si="4790"/>
        <v>2E-3</v>
      </c>
      <c r="BYR85" s="1">
        <f t="shared" si="4791"/>
        <v>0.24723247232472326</v>
      </c>
      <c r="BYS85" s="1">
        <f t="shared" si="4792"/>
        <v>3.7084870848708487E-4</v>
      </c>
      <c r="BYT85" s="1"/>
      <c r="BYU85" s="1"/>
      <c r="BYV85" s="1"/>
      <c r="BYW85" s="1" t="s">
        <v>11</v>
      </c>
      <c r="BYX85" s="1" t="s">
        <v>196</v>
      </c>
      <c r="BYY85" s="1">
        <v>480</v>
      </c>
      <c r="BYZ85" s="1">
        <v>4</v>
      </c>
      <c r="BZA85" s="1">
        <v>1.4999999999999999E-2</v>
      </c>
      <c r="BZB85" s="1">
        <f t="shared" si="4129"/>
        <v>2E-3</v>
      </c>
      <c r="BZC85" s="1">
        <f t="shared" si="4793"/>
        <v>0.47940074906367042</v>
      </c>
      <c r="BZD85" s="1">
        <f t="shared" si="4794"/>
        <v>7.1910112359550567E-4</v>
      </c>
      <c r="BZE85" s="1"/>
      <c r="BZF85" s="1"/>
      <c r="BZG85" s="1"/>
      <c r="BZH85" s="1" t="s">
        <v>11</v>
      </c>
      <c r="BZI85" s="1" t="s">
        <v>197</v>
      </c>
      <c r="BZJ85" s="1">
        <v>494</v>
      </c>
      <c r="BZK85" s="1">
        <v>4</v>
      </c>
      <c r="BZL85" s="1">
        <v>1.7000000000000001E-2</v>
      </c>
      <c r="BZM85" s="1">
        <f t="shared" si="4795"/>
        <v>2.0000000000000018E-3</v>
      </c>
      <c r="BZN85" s="1">
        <f t="shared" si="4796"/>
        <v>0.80882352941176483</v>
      </c>
      <c r="BZO85" s="1">
        <f t="shared" si="4797"/>
        <v>1.2132352941176473E-3</v>
      </c>
      <c r="BZP85" s="1"/>
      <c r="BZQ85" s="1"/>
      <c r="BZR85" s="1"/>
      <c r="BZS85" s="1" t="s">
        <v>11</v>
      </c>
      <c r="BZT85" s="1" t="s">
        <v>198</v>
      </c>
      <c r="BZU85" s="1">
        <v>495</v>
      </c>
      <c r="BZV85" s="1">
        <v>4</v>
      </c>
      <c r="BZW85" s="1">
        <v>1.6E-2</v>
      </c>
      <c r="BZX85" s="1">
        <f t="shared" si="4798"/>
        <v>2E-3</v>
      </c>
      <c r="BZY85" s="1">
        <f t="shared" si="4799"/>
        <v>0.4649446494464945</v>
      </c>
      <c r="BZZ85" s="1">
        <f t="shared" si="4800"/>
        <v>6.974169741697418E-4</v>
      </c>
      <c r="CAA85" s="1"/>
      <c r="CAB85" s="1"/>
      <c r="CAC85" s="1"/>
      <c r="CAD85" s="1" t="s">
        <v>11</v>
      </c>
      <c r="CAE85" s="1" t="s">
        <v>199</v>
      </c>
      <c r="CAF85" s="1">
        <v>501</v>
      </c>
      <c r="CAG85" s="1">
        <v>4</v>
      </c>
      <c r="CAH85" s="1">
        <v>1.7000000000000001E-2</v>
      </c>
      <c r="CAI85" s="1">
        <f t="shared" si="4801"/>
        <v>0</v>
      </c>
      <c r="CAJ85" s="1">
        <f t="shared" si="4802"/>
        <v>0.45054945054945056</v>
      </c>
      <c r="CAK85" s="1">
        <f t="shared" si="4803"/>
        <v>6.7582417582417586E-4</v>
      </c>
      <c r="CAL85" s="1"/>
      <c r="CAM85" s="1"/>
      <c r="CAN85" s="1"/>
      <c r="CAO85" s="1" t="s">
        <v>11</v>
      </c>
      <c r="CAP85" s="1" t="s">
        <v>200</v>
      </c>
      <c r="CAQ85" s="1">
        <v>508</v>
      </c>
      <c r="CAR85" s="1">
        <v>4</v>
      </c>
      <c r="CAS85" s="1">
        <v>3.5000000000000003E-2</v>
      </c>
      <c r="CAT85" s="1">
        <f t="shared" si="4804"/>
        <v>-2.9999999999999957E-3</v>
      </c>
      <c r="CAU85" s="1">
        <f t="shared" si="4805"/>
        <v>0.33333333333333348</v>
      </c>
      <c r="CAV85" s="1">
        <f t="shared" si="4806"/>
        <v>5.0000000000000023E-4</v>
      </c>
      <c r="CAW85" s="1"/>
      <c r="CAX85" s="1"/>
      <c r="CAY85" s="1"/>
      <c r="CAZ85" s="1" t="s">
        <v>11</v>
      </c>
      <c r="CBA85" s="1" t="s">
        <v>201</v>
      </c>
      <c r="CBB85" s="1">
        <v>509</v>
      </c>
      <c r="CBC85" s="1">
        <v>4</v>
      </c>
      <c r="CBD85" s="1">
        <v>1.6E-2</v>
      </c>
      <c r="CBE85" s="1">
        <f t="shared" si="4807"/>
        <v>3.0000000000000009E-3</v>
      </c>
      <c r="CBF85" s="1">
        <f t="shared" si="4808"/>
        <v>-1.5037593984962365E-2</v>
      </c>
      <c r="CBG85" s="1">
        <f t="shared" si="4809"/>
        <v>-2.2556390977443548E-5</v>
      </c>
      <c r="CBH85" s="1"/>
      <c r="CBI85" s="1"/>
      <c r="CBJ85" s="1"/>
      <c r="CBK85" s="1" t="s">
        <v>11</v>
      </c>
      <c r="CBL85" s="1" t="s">
        <v>202</v>
      </c>
      <c r="CBM85" s="1">
        <v>515</v>
      </c>
      <c r="CBN85" s="1">
        <v>4</v>
      </c>
      <c r="CBO85" s="1">
        <v>1.9E-2</v>
      </c>
      <c r="CBP85" s="1">
        <f t="shared" si="4810"/>
        <v>4.0000000000000001E-3</v>
      </c>
      <c r="CBQ85" s="1">
        <f t="shared" si="4811"/>
        <v>0.13108614232209737</v>
      </c>
      <c r="CBR85" s="1">
        <f t="shared" si="4812"/>
        <v>1.9662921348314604E-4</v>
      </c>
      <c r="CBS85" s="1"/>
      <c r="CBT85" s="1"/>
      <c r="CBU85" s="1"/>
      <c r="CBV85" s="1" t="s">
        <v>11</v>
      </c>
      <c r="CBW85" s="1" t="s">
        <v>203</v>
      </c>
      <c r="CBX85" s="1">
        <v>522</v>
      </c>
      <c r="CBY85" s="1">
        <v>4</v>
      </c>
      <c r="CBZ85" s="1">
        <v>1.7999999999999999E-2</v>
      </c>
      <c r="CCA85" s="1">
        <f t="shared" si="4813"/>
        <v>3.9999999999999983E-3</v>
      </c>
      <c r="CCB85" s="1">
        <f t="shared" si="4814"/>
        <v>0.14232209737827708</v>
      </c>
      <c r="CCC85" s="1">
        <f t="shared" si="4815"/>
        <v>2.1348314606741564E-4</v>
      </c>
      <c r="CCD85" s="1"/>
      <c r="CCE85" s="1"/>
      <c r="CCF85" s="1"/>
      <c r="CCG85" s="1" t="s">
        <v>11</v>
      </c>
      <c r="CCH85" s="1" t="s">
        <v>204</v>
      </c>
      <c r="CCI85" s="1">
        <v>523</v>
      </c>
      <c r="CCJ85" s="1">
        <v>4</v>
      </c>
      <c r="CCK85" s="1">
        <v>1.9E-2</v>
      </c>
      <c r="CCL85" s="1">
        <f t="shared" si="4816"/>
        <v>0</v>
      </c>
      <c r="CCM85" s="1">
        <f t="shared" si="4162"/>
        <v>7.6045627376425853E-2</v>
      </c>
      <c r="CCN85" s="1">
        <f t="shared" si="4817"/>
        <v>1.1406844106463878E-4</v>
      </c>
      <c r="CCO85" s="1"/>
      <c r="CCP85" s="1"/>
      <c r="CCQ85" s="1"/>
      <c r="CCR85" s="1" t="s">
        <v>11</v>
      </c>
      <c r="CCS85" s="1" t="s">
        <v>205</v>
      </c>
      <c r="CCT85" s="1">
        <v>536</v>
      </c>
      <c r="CCU85" s="1">
        <v>4</v>
      </c>
      <c r="CCV85" s="1">
        <v>0.02</v>
      </c>
      <c r="CCW85" s="1">
        <f t="shared" si="4818"/>
        <v>0</v>
      </c>
      <c r="CCX85" s="1">
        <f t="shared" si="4819"/>
        <v>-4.2471042471042476E-2</v>
      </c>
      <c r="CCY85" s="1">
        <f t="shared" si="4820"/>
        <v>-6.3706563706563717E-5</v>
      </c>
      <c r="CCZ85" s="1"/>
      <c r="CDA85" s="1"/>
      <c r="CDB85" s="1"/>
      <c r="CDC85" s="1" t="s">
        <v>11</v>
      </c>
      <c r="CDD85" s="1" t="s">
        <v>206</v>
      </c>
      <c r="CDE85" s="1">
        <v>542</v>
      </c>
      <c r="CDF85" s="1">
        <v>4</v>
      </c>
      <c r="CDG85" s="1">
        <v>1.2999999999999999E-2</v>
      </c>
      <c r="CDH85" s="1">
        <f t="shared" si="4821"/>
        <v>-2E-3</v>
      </c>
      <c r="CDI85" s="1">
        <f t="shared" si="4822"/>
        <v>-0.44318181818181818</v>
      </c>
      <c r="CDJ85" s="1">
        <f t="shared" si="4823"/>
        <v>-6.6477272727272728E-4</v>
      </c>
      <c r="CDK85" s="1"/>
      <c r="CDL85" s="1"/>
      <c r="CDM85" s="1"/>
      <c r="CDN85" s="1" t="s">
        <v>11</v>
      </c>
      <c r="CDO85" s="1" t="s">
        <v>207</v>
      </c>
      <c r="CDP85" s="1">
        <v>549</v>
      </c>
      <c r="CDQ85" s="1">
        <v>4</v>
      </c>
      <c r="CDR85" s="1">
        <v>1.4999999999999999E-2</v>
      </c>
      <c r="CDS85" s="1">
        <f t="shared" si="4824"/>
        <v>0</v>
      </c>
      <c r="CDT85" s="1">
        <f t="shared" si="4825"/>
        <v>-0.44866920152091255</v>
      </c>
      <c r="CDU85" s="1">
        <f t="shared" si="4826"/>
        <v>-6.7300380228136887E-4</v>
      </c>
      <c r="CDV85" s="1"/>
      <c r="CDW85" s="1"/>
      <c r="CDX85" s="1"/>
      <c r="CDY85" s="1" t="s">
        <v>11</v>
      </c>
      <c r="CDZ85" s="1" t="s">
        <v>208</v>
      </c>
      <c r="CEA85" s="1">
        <v>550</v>
      </c>
      <c r="CEB85" s="1">
        <v>4</v>
      </c>
      <c r="CEC85" s="1">
        <v>1.2999999999999999E-2</v>
      </c>
      <c r="CED85" s="1">
        <f t="shared" si="4885"/>
        <v>-4.0000000000000018E-3</v>
      </c>
      <c r="CEE85" s="1">
        <f t="shared" si="4827"/>
        <v>-0.21600000000000008</v>
      </c>
      <c r="CEF85" s="1">
        <f t="shared" si="4828"/>
        <v>-3.2400000000000012E-4</v>
      </c>
      <c r="CEG85" s="1"/>
      <c r="CEH85" s="1"/>
      <c r="CEI85" s="1"/>
      <c r="CEJ85" s="1" t="s">
        <v>11</v>
      </c>
      <c r="CEK85" s="1" t="s">
        <v>209</v>
      </c>
      <c r="CEL85" s="1">
        <v>556</v>
      </c>
      <c r="CEM85" s="1">
        <v>4</v>
      </c>
      <c r="CEN85" s="1">
        <v>1.2E-2</v>
      </c>
      <c r="CEO85" s="1">
        <f t="shared" si="4829"/>
        <v>-2.9999999999999992E-3</v>
      </c>
      <c r="CEP85" s="1">
        <f t="shared" si="4830"/>
        <v>-3.5573122529644244E-2</v>
      </c>
      <c r="CEQ85" s="1">
        <f t="shared" si="4831"/>
        <v>-5.3359683794466364E-5</v>
      </c>
      <c r="CER85" s="1"/>
      <c r="CES85" s="1"/>
      <c r="CET85" s="1"/>
      <c r="CEU85" s="1" t="s">
        <v>11</v>
      </c>
      <c r="CEV85" s="1" t="s">
        <v>210</v>
      </c>
      <c r="CEW85" s="1">
        <v>563</v>
      </c>
      <c r="CEX85" s="1">
        <v>4</v>
      </c>
      <c r="CEY85" s="1">
        <v>0.01</v>
      </c>
      <c r="CEZ85" s="1">
        <f t="shared" si="4832"/>
        <v>-4.0000000000000001E-3</v>
      </c>
      <c r="CFA85" s="1">
        <f t="shared" si="4833"/>
        <v>-0.15871743486973947</v>
      </c>
      <c r="CFB85" s="1">
        <f t="shared" si="4834"/>
        <v>-2.3807615230460921E-4</v>
      </c>
      <c r="CFC85" s="1"/>
      <c r="CFD85" s="1"/>
      <c r="CFE85" s="1"/>
      <c r="CFF85" s="1" t="s">
        <v>11</v>
      </c>
      <c r="CFG85" s="1" t="s">
        <v>211</v>
      </c>
      <c r="CFH85" s="1">
        <v>564</v>
      </c>
      <c r="CFI85" s="1">
        <v>4</v>
      </c>
      <c r="CFJ85" s="1">
        <v>4.2999999999999997E-2</v>
      </c>
      <c r="CFK85" s="1">
        <f t="shared" si="4835"/>
        <v>1.0999999999999996E-2</v>
      </c>
      <c r="CFL85" s="1">
        <f t="shared" si="4836"/>
        <v>0.16791044776119388</v>
      </c>
      <c r="CFM85" s="1">
        <f t="shared" si="4837"/>
        <v>2.5186567164179084E-4</v>
      </c>
      <c r="CFN85" s="1"/>
      <c r="CFO85" s="1"/>
      <c r="CFP85" s="1"/>
      <c r="CFQ85" s="1" t="s">
        <v>11</v>
      </c>
      <c r="CFR85" s="1" t="s">
        <v>212</v>
      </c>
      <c r="CFS85" s="1">
        <v>571</v>
      </c>
      <c r="CFT85" s="1">
        <v>4</v>
      </c>
      <c r="CFU85" s="1">
        <v>3.9E-2</v>
      </c>
      <c r="CFV85" s="1">
        <f t="shared" si="4838"/>
        <v>8.0000000000000002E-3</v>
      </c>
      <c r="CFW85" s="1">
        <f t="shared" si="4839"/>
        <v>-6.0150375939849586E-2</v>
      </c>
      <c r="CFX85" s="1">
        <f t="shared" si="4840"/>
        <v>-9.0225563909774383E-5</v>
      </c>
      <c r="CFY85" s="1"/>
      <c r="CFZ85" s="1"/>
      <c r="CGA85" s="1"/>
      <c r="CGB85" s="1" t="s">
        <v>11</v>
      </c>
      <c r="CGC85" s="1" t="s">
        <v>213</v>
      </c>
      <c r="CGD85" s="1">
        <v>577</v>
      </c>
      <c r="CGE85" s="1">
        <v>4</v>
      </c>
      <c r="CGF85" s="1">
        <v>3.9E-2</v>
      </c>
      <c r="CGG85" s="1">
        <f t="shared" si="4841"/>
        <v>8.0000000000000002E-3</v>
      </c>
      <c r="CGH85" s="1">
        <f t="shared" si="4842"/>
        <v>-0.24812030075187971</v>
      </c>
      <c r="CGI85" s="1">
        <f t="shared" si="4843"/>
        <v>-3.7218045112781957E-4</v>
      </c>
      <c r="CGJ85" s="1"/>
      <c r="CGK85" s="1"/>
      <c r="CGL85" s="1"/>
      <c r="CGM85" s="1" t="s">
        <v>11</v>
      </c>
      <c r="CGN85" s="1" t="s">
        <v>214</v>
      </c>
      <c r="CGO85" s="1">
        <v>578</v>
      </c>
      <c r="CGP85" s="1">
        <v>4</v>
      </c>
      <c r="CGQ85" s="1">
        <v>1.9E-2</v>
      </c>
      <c r="CGR85" s="1">
        <f t="shared" si="4844"/>
        <v>1.9999999999999983E-3</v>
      </c>
      <c r="CGS85" s="1">
        <f t="shared" si="4845"/>
        <v>-0.77992277992278003</v>
      </c>
      <c r="CGT85" s="1">
        <f t="shared" si="4846"/>
        <v>-1.16988416988417E-3</v>
      </c>
      <c r="CGU85" s="1"/>
      <c r="CGV85" s="1"/>
      <c r="CGW85" s="1"/>
      <c r="CGX85" s="1" t="s">
        <v>11</v>
      </c>
      <c r="CGY85" s="1" t="s">
        <v>215</v>
      </c>
      <c r="CGZ85" s="1">
        <v>592</v>
      </c>
      <c r="CHA85" s="1">
        <v>4</v>
      </c>
      <c r="CHB85" s="1">
        <v>2.5999999999999999E-2</v>
      </c>
      <c r="CHC85" s="1">
        <f t="shared" si="4847"/>
        <v>0</v>
      </c>
      <c r="CHD85" s="1">
        <f t="shared" si="4848"/>
        <v>-1.0689655172413792</v>
      </c>
      <c r="CHE85" s="1">
        <f t="shared" si="4849"/>
        <v>-1.6034482758620688E-3</v>
      </c>
      <c r="CHF85" s="1"/>
      <c r="CHG85" s="1"/>
      <c r="CHH85" s="1"/>
      <c r="CHI85" s="1" t="s">
        <v>11</v>
      </c>
      <c r="CHJ85" s="1" t="s">
        <v>216</v>
      </c>
      <c r="CHK85" s="1">
        <v>593</v>
      </c>
      <c r="CHL85" s="1">
        <v>4</v>
      </c>
      <c r="CHM85" s="1">
        <v>2.3E-2</v>
      </c>
      <c r="CHN85" s="1">
        <f t="shared" si="4850"/>
        <v>0</v>
      </c>
      <c r="CHO85" s="1">
        <f t="shared" si="4210"/>
        <v>-0.30980392156862752</v>
      </c>
      <c r="CHP85" s="1">
        <f t="shared" si="4851"/>
        <v>-4.647058823529413E-4</v>
      </c>
      <c r="CHQ85" s="1"/>
      <c r="CHR85" s="1"/>
      <c r="CHS85" s="1"/>
      <c r="CHT85" s="1" t="s">
        <v>11</v>
      </c>
      <c r="CHU85" s="1" t="s">
        <v>217</v>
      </c>
      <c r="CHV85" s="1">
        <v>607</v>
      </c>
      <c r="CHW85" s="1">
        <v>4</v>
      </c>
      <c r="CHX85" s="1">
        <v>1.9E-2</v>
      </c>
      <c r="CHY85" s="1">
        <f t="shared" si="4852"/>
        <v>-2.0000000000000018E-3</v>
      </c>
      <c r="CHZ85" s="1">
        <f t="shared" si="4853"/>
        <v>-0.2635658914728683</v>
      </c>
      <c r="CIA85" s="1">
        <f t="shared" si="4854"/>
        <v>-3.9534883720930244E-4</v>
      </c>
      <c r="CIB85" s="1"/>
      <c r="CIC85" s="1"/>
      <c r="CID85" s="1"/>
      <c r="CIE85" s="1" t="s">
        <v>11</v>
      </c>
      <c r="CIF85" s="1" t="s">
        <v>218</v>
      </c>
      <c r="CIG85" s="1">
        <v>608</v>
      </c>
      <c r="CIH85" s="1">
        <v>4</v>
      </c>
      <c r="CII85" s="1">
        <v>2.3E-2</v>
      </c>
      <c r="CIJ85" s="1">
        <f t="shared" si="4855"/>
        <v>-4.0000000000000001E-3</v>
      </c>
      <c r="CIK85" s="1">
        <f t="shared" si="4218"/>
        <v>-0.93333333333333346</v>
      </c>
      <c r="CIL85" s="1">
        <f t="shared" si="4856"/>
        <v>-1.4000000000000002E-3</v>
      </c>
      <c r="CIM85" s="1"/>
      <c r="CIN85" s="1"/>
      <c r="CIO85" s="1"/>
      <c r="CIP85" s="1" t="s">
        <v>11</v>
      </c>
      <c r="CIQ85" s="1" t="s">
        <v>219</v>
      </c>
      <c r="CIR85" s="1">
        <v>621</v>
      </c>
      <c r="CIS85" s="1">
        <v>4</v>
      </c>
      <c r="CIT85" s="1">
        <v>2.5999999999999999E-2</v>
      </c>
      <c r="CIU85" s="1">
        <f t="shared" si="4857"/>
        <v>-4.0000000000000001E-3</v>
      </c>
      <c r="CIV85" s="1">
        <f t="shared" si="4858"/>
        <v>-1.9325396825396823</v>
      </c>
      <c r="CIW85" s="1">
        <f t="shared" si="4859"/>
        <v>-2.8988095238095236E-3</v>
      </c>
      <c r="CIX85" s="1"/>
      <c r="CIY85" s="1"/>
      <c r="CIZ85" s="1"/>
      <c r="CJA85" s="1" t="s">
        <v>11</v>
      </c>
      <c r="CJB85" s="1" t="s">
        <v>220</v>
      </c>
      <c r="CJC85" s="1">
        <v>622</v>
      </c>
      <c r="CJD85" s="1">
        <v>4</v>
      </c>
      <c r="CJE85" s="1">
        <v>1.4999999999999999E-2</v>
      </c>
      <c r="CJF85" s="1">
        <f t="shared" si="4860"/>
        <v>6.0000000000000001E-3</v>
      </c>
      <c r="CJG85" s="1">
        <f t="shared" si="4861"/>
        <v>-0.22261484098939929</v>
      </c>
      <c r="CJH85" s="1">
        <f t="shared" si="4862"/>
        <v>-3.3392226148409897E-4</v>
      </c>
      <c r="CJI85" s="1"/>
      <c r="CJJ85" s="1"/>
      <c r="CJK85" s="1"/>
      <c r="CJL85" s="1" t="s">
        <v>11</v>
      </c>
      <c r="CJM85" s="1" t="s">
        <v>221</v>
      </c>
      <c r="CJN85" s="1">
        <v>635</v>
      </c>
      <c r="CJO85" s="1">
        <v>4</v>
      </c>
      <c r="CJP85" s="1">
        <v>1.7000000000000001E-2</v>
      </c>
      <c r="CJQ85" s="1">
        <f t="shared" si="4863"/>
        <v>5.000000000000001E-3</v>
      </c>
      <c r="CJR85" s="1">
        <f t="shared" si="4864"/>
        <v>-0.56737588652482274</v>
      </c>
      <c r="CJS85" s="1">
        <f t="shared" si="4865"/>
        <v>-8.5106382978723414E-4</v>
      </c>
      <c r="CJT85" s="1"/>
      <c r="CJU85" s="1"/>
      <c r="CJV85" s="1"/>
      <c r="CJW85" s="1" t="s">
        <v>11</v>
      </c>
      <c r="CJX85" s="1" t="s">
        <v>222</v>
      </c>
      <c r="CJY85" s="1">
        <v>636</v>
      </c>
      <c r="CJZ85" s="1">
        <v>4</v>
      </c>
      <c r="CKA85" s="1">
        <v>2.5000000000000001E-2</v>
      </c>
      <c r="CKB85" s="1">
        <f t="shared" si="4866"/>
        <v>5.000000000000001E-3</v>
      </c>
      <c r="CKC85" s="1">
        <f t="shared" si="4867"/>
        <v>-0.72084805653710249</v>
      </c>
      <c r="CKD85" s="1">
        <f t="shared" si="4868"/>
        <v>-1.0812720848056537E-3</v>
      </c>
      <c r="CKE85" s="1"/>
      <c r="CKF85" s="1"/>
      <c r="CKG85" s="1"/>
      <c r="CKH85" s="1" t="s">
        <v>11</v>
      </c>
      <c r="CKI85" s="1" t="s">
        <v>223</v>
      </c>
      <c r="CKJ85" s="1">
        <v>649</v>
      </c>
      <c r="CKK85" s="1">
        <v>4</v>
      </c>
      <c r="CKL85" s="1">
        <v>2.8000000000000001E-2</v>
      </c>
      <c r="CKM85" s="1">
        <f t="shared" si="4869"/>
        <v>4.0000000000000001E-3</v>
      </c>
      <c r="CKN85" s="1">
        <f t="shared" si="4870"/>
        <v>-0.83745583038869253</v>
      </c>
      <c r="CKO85" s="1">
        <f t="shared" si="4871"/>
        <v>-1.2561837455830388E-3</v>
      </c>
      <c r="CKP85" s="1"/>
      <c r="CKQ85" s="1"/>
      <c r="CKR85" s="1"/>
      <c r="CKS85" s="1" t="s">
        <v>11</v>
      </c>
      <c r="CKT85" s="1" t="s">
        <v>224</v>
      </c>
      <c r="CKU85" s="1">
        <v>650</v>
      </c>
      <c r="CKV85" s="1">
        <v>4</v>
      </c>
      <c r="CKW85" s="1">
        <v>1.6E-2</v>
      </c>
      <c r="CKX85" s="1">
        <f t="shared" si="4872"/>
        <v>-1.0000000000000009E-3</v>
      </c>
      <c r="CKY85" s="1">
        <f t="shared" si="4873"/>
        <v>-0.63859649122807016</v>
      </c>
      <c r="CKZ85" s="1">
        <f t="shared" si="4874"/>
        <v>-9.5789473684210528E-4</v>
      </c>
      <c r="CLA85" s="1"/>
      <c r="CLB85" s="1"/>
      <c r="CLC85" s="1"/>
      <c r="CLD85" s="1" t="s">
        <v>11</v>
      </c>
      <c r="CLE85" s="1" t="s">
        <v>225</v>
      </c>
      <c r="CLF85" s="1">
        <v>663</v>
      </c>
      <c r="CLG85" s="1">
        <v>4</v>
      </c>
      <c r="CLH85" s="1">
        <v>0.02</v>
      </c>
      <c r="CLI85" s="1">
        <f t="shared" si="4875"/>
        <v>-1.9999999999999983E-3</v>
      </c>
      <c r="CLJ85" s="1">
        <f t="shared" si="4876"/>
        <v>-0.65743944636678198</v>
      </c>
      <c r="CLK85" s="1">
        <f t="shared" si="4877"/>
        <v>-9.8615916955017307E-4</v>
      </c>
      <c r="CLL85" s="1"/>
      <c r="CLM85" s="1"/>
      <c r="CLN85" s="1"/>
      <c r="CLO85" s="1"/>
      <c r="CLP85" s="1"/>
      <c r="CLQ85" s="1"/>
      <c r="CLR85" s="1"/>
      <c r="CLS85" s="1"/>
      <c r="CLT85" s="1"/>
      <c r="CLU85" s="1"/>
      <c r="CLV85" s="1"/>
      <c r="CLW85" s="1"/>
      <c r="CLX85" s="1"/>
      <c r="CLY85" s="1"/>
      <c r="CLZ85" s="1"/>
      <c r="CMA85" s="1"/>
      <c r="CMB85" s="1"/>
      <c r="CMC85" s="1"/>
      <c r="CMD85" s="1"/>
      <c r="CME85" s="1"/>
      <c r="CMF85" s="1"/>
      <c r="CMG85" s="1"/>
      <c r="CMH85" s="1"/>
      <c r="CMI85" s="1"/>
      <c r="CMJ85" s="1"/>
      <c r="CMK85" s="1"/>
      <c r="CML85" s="1"/>
      <c r="CMM85" s="1"/>
      <c r="CMN85" s="1"/>
      <c r="CMO85" s="1"/>
      <c r="CMP85" s="1"/>
      <c r="CMQ85" s="1"/>
      <c r="CMR85" s="1"/>
      <c r="CMS85" s="1"/>
      <c r="CMT85" s="1"/>
      <c r="CMU85" s="1"/>
      <c r="CMV85" s="1"/>
      <c r="CMW85" s="1"/>
      <c r="CMX85" s="1"/>
      <c r="CMY85" s="1"/>
      <c r="CMZ85" s="1"/>
    </row>
    <row r="86" spans="1:2392" x14ac:dyDescent="0.3">
      <c r="A86" s="1" t="s">
        <v>11</v>
      </c>
      <c r="B86" s="1" t="s">
        <v>12</v>
      </c>
      <c r="C86" s="1">
        <v>1</v>
      </c>
      <c r="D86" s="1">
        <v>5</v>
      </c>
      <c r="E86" s="1">
        <v>-2E-3</v>
      </c>
      <c r="F86" s="1">
        <f t="shared" si="4255"/>
        <v>0</v>
      </c>
      <c r="G86" s="1">
        <f t="shared" si="4256"/>
        <v>0.36949152542372882</v>
      </c>
      <c r="H86" s="1">
        <f t="shared" si="4878"/>
        <v>5.5423728813559325E-4</v>
      </c>
      <c r="I86" s="1"/>
      <c r="J86" s="1"/>
      <c r="K86" s="1"/>
      <c r="L86" s="1" t="s">
        <v>11</v>
      </c>
      <c r="M86" s="1" t="s">
        <v>13</v>
      </c>
      <c r="N86" s="1">
        <v>2</v>
      </c>
      <c r="O86" s="1">
        <v>5</v>
      </c>
      <c r="P86" s="1">
        <v>-2E-3</v>
      </c>
      <c r="Q86" s="1">
        <f t="shared" si="4257"/>
        <v>0</v>
      </c>
      <c r="R86" s="1">
        <f t="shared" si="4258"/>
        <v>0.38983050847457629</v>
      </c>
      <c r="S86" s="1">
        <f t="shared" si="4259"/>
        <v>5.8474576271186449E-4</v>
      </c>
      <c r="T86" s="1"/>
      <c r="U86" s="1"/>
      <c r="V86" s="1"/>
      <c r="W86" s="1" t="s">
        <v>11</v>
      </c>
      <c r="X86" s="1" t="s">
        <v>14</v>
      </c>
      <c r="Y86" s="1">
        <v>3</v>
      </c>
      <c r="Z86" s="1">
        <v>5</v>
      </c>
      <c r="AA86" s="1">
        <v>0</v>
      </c>
      <c r="AB86" s="1">
        <f t="shared" si="4879"/>
        <v>-1E-3</v>
      </c>
      <c r="AC86" s="1">
        <f t="shared" si="4260"/>
        <v>0.3491525423728814</v>
      </c>
      <c r="AD86" s="1">
        <f t="shared" si="4261"/>
        <v>5.2372881355932212E-4</v>
      </c>
      <c r="AE86" s="1"/>
      <c r="AF86" s="1"/>
      <c r="AG86" s="1"/>
      <c r="AH86" s="1" t="s">
        <v>11</v>
      </c>
      <c r="AI86" s="1" t="s">
        <v>15</v>
      </c>
      <c r="AJ86" s="1">
        <v>4</v>
      </c>
      <c r="AK86" s="1">
        <v>5</v>
      </c>
      <c r="AL86" s="1">
        <v>2E-3</v>
      </c>
      <c r="AM86" s="1">
        <f t="shared" si="4262"/>
        <v>-6.0000000000000001E-3</v>
      </c>
      <c r="AN86" s="1">
        <f t="shared" si="4263"/>
        <v>0.11564625850340138</v>
      </c>
      <c r="AO86" s="1">
        <f t="shared" si="4264"/>
        <v>1.7346938775510208E-4</v>
      </c>
      <c r="AP86" s="1"/>
      <c r="AQ86" s="1"/>
      <c r="AR86" s="1"/>
      <c r="AS86" s="1" t="s">
        <v>11</v>
      </c>
      <c r="AT86" s="1" t="s">
        <v>16</v>
      </c>
      <c r="AU86" s="1">
        <v>8</v>
      </c>
      <c r="AV86" s="1">
        <v>5</v>
      </c>
      <c r="AW86" s="1">
        <v>1E-3</v>
      </c>
      <c r="AX86" s="1">
        <f t="shared" si="4265"/>
        <v>-7.0000000000000001E-3</v>
      </c>
      <c r="AY86" s="1">
        <f t="shared" si="4266"/>
        <v>9.2150170648464175E-2</v>
      </c>
      <c r="AZ86" s="1">
        <f t="shared" si="4267"/>
        <v>1.3822525597269626E-4</v>
      </c>
      <c r="BA86" s="1"/>
      <c r="BB86" s="1"/>
      <c r="BC86" s="1"/>
      <c r="BD86" s="1" t="s">
        <v>11</v>
      </c>
      <c r="BE86" s="1" t="s">
        <v>17</v>
      </c>
      <c r="BF86" s="1">
        <v>9</v>
      </c>
      <c r="BG86" s="1">
        <v>5</v>
      </c>
      <c r="BH86" s="1">
        <v>2E-3</v>
      </c>
      <c r="BI86" s="1">
        <f t="shared" si="4268"/>
        <v>-3.0000000000000001E-3</v>
      </c>
      <c r="BJ86" s="1">
        <f t="shared" si="4269"/>
        <v>0.21501706484641636</v>
      </c>
      <c r="BK86" s="1">
        <f t="shared" si="4270"/>
        <v>3.2252559726962454E-4</v>
      </c>
      <c r="BL86" s="1"/>
      <c r="BM86" s="1"/>
      <c r="BN86" s="1"/>
      <c r="BO86" s="1" t="s">
        <v>11</v>
      </c>
      <c r="BP86" s="1" t="s">
        <v>18</v>
      </c>
      <c r="BQ86" s="1">
        <v>10</v>
      </c>
      <c r="BR86" s="1">
        <v>5</v>
      </c>
      <c r="BS86" s="1">
        <v>5.0000000000000001E-3</v>
      </c>
      <c r="BT86" s="1">
        <f t="shared" si="4271"/>
        <v>-3.9999999999999992E-3</v>
      </c>
      <c r="BU86" s="1">
        <f t="shared" si="4272"/>
        <v>0.11945392491467578</v>
      </c>
      <c r="BV86" s="1">
        <f t="shared" si="4273"/>
        <v>1.7918088737201368E-4</v>
      </c>
      <c r="BW86" s="1"/>
      <c r="BX86" s="1"/>
      <c r="BY86" s="1"/>
      <c r="BZ86" s="1" t="s">
        <v>11</v>
      </c>
      <c r="CA86" s="1" t="s">
        <v>19</v>
      </c>
      <c r="CB86" s="1">
        <v>11</v>
      </c>
      <c r="CC86" s="1">
        <v>5</v>
      </c>
      <c r="CD86" s="1">
        <v>0</v>
      </c>
      <c r="CE86" s="1">
        <f t="shared" si="4274"/>
        <v>-5.0000000000000001E-3</v>
      </c>
      <c r="CF86" s="1">
        <f t="shared" si="4275"/>
        <v>8.247422680412371E-2</v>
      </c>
      <c r="CG86" s="1">
        <f t="shared" si="4276"/>
        <v>1.2371134020618558E-4</v>
      </c>
      <c r="CH86" s="1"/>
      <c r="CI86" s="1"/>
      <c r="CJ86" s="1"/>
      <c r="CK86" s="1" t="s">
        <v>11</v>
      </c>
      <c r="CL86" s="1" t="s">
        <v>20</v>
      </c>
      <c r="CM86" s="1">
        <v>14</v>
      </c>
      <c r="CN86" s="1">
        <v>5</v>
      </c>
      <c r="CO86" s="1">
        <v>4.0000000000000001E-3</v>
      </c>
      <c r="CP86" s="1">
        <f t="shared" si="4277"/>
        <v>-8.9999999999999993E-3</v>
      </c>
      <c r="CQ86" s="1">
        <f t="shared" si="4278"/>
        <v>-0.134020618556701</v>
      </c>
      <c r="CR86" s="1">
        <f t="shared" si="4279"/>
        <v>-2.0103092783505151E-4</v>
      </c>
      <c r="CS86" s="1"/>
      <c r="CT86" s="1"/>
      <c r="CU86" s="1"/>
      <c r="CV86" s="1" t="s">
        <v>11</v>
      </c>
      <c r="CW86" s="1" t="s">
        <v>21</v>
      </c>
      <c r="CX86" s="1">
        <v>15</v>
      </c>
      <c r="CY86" s="1">
        <v>5</v>
      </c>
      <c r="CZ86" s="1">
        <v>1.6E-2</v>
      </c>
      <c r="DA86" s="1">
        <f t="shared" si="4280"/>
        <v>-4.0000000000000001E-3</v>
      </c>
      <c r="DB86" s="1">
        <f t="shared" si="4281"/>
        <v>6.8965517241379309E-2</v>
      </c>
      <c r="DC86" s="1">
        <f t="shared" si="4282"/>
        <v>1.0344827586206896E-4</v>
      </c>
      <c r="DD86" s="1"/>
      <c r="DE86" s="1"/>
      <c r="DF86" s="1"/>
      <c r="DG86" s="1" t="s">
        <v>11</v>
      </c>
      <c r="DH86" s="1" t="s">
        <v>22</v>
      </c>
      <c r="DI86" s="1">
        <v>16</v>
      </c>
      <c r="DJ86" s="1">
        <v>5</v>
      </c>
      <c r="DK86" s="1">
        <v>1.7999999999999999E-2</v>
      </c>
      <c r="DL86" s="1">
        <f t="shared" si="4283"/>
        <v>-9.0000000000000011E-3</v>
      </c>
      <c r="DM86" s="1">
        <f t="shared" si="4284"/>
        <v>-0.19795221843003419</v>
      </c>
      <c r="DN86" s="1">
        <f t="shared" si="4285"/>
        <v>-2.969283276450513E-4</v>
      </c>
      <c r="DO86" s="1"/>
      <c r="DP86" s="1"/>
      <c r="DQ86" s="1"/>
      <c r="DR86" s="1" t="s">
        <v>11</v>
      </c>
      <c r="DS86" s="1" t="s">
        <v>23</v>
      </c>
      <c r="DT86" s="1">
        <v>17</v>
      </c>
      <c r="DU86" s="1">
        <v>5</v>
      </c>
      <c r="DV86" s="1">
        <v>2.5999999999999999E-2</v>
      </c>
      <c r="DW86" s="1">
        <f t="shared" si="4286"/>
        <v>-1.0000000000000009E-3</v>
      </c>
      <c r="DX86" s="1">
        <f t="shared" si="4287"/>
        <v>-2.9704169109191902E-17</v>
      </c>
      <c r="DY86" s="1">
        <f t="shared" si="4288"/>
        <v>-4.4556253663787857E-20</v>
      </c>
      <c r="DZ86" s="1"/>
      <c r="EA86" s="1"/>
      <c r="EB86" s="1"/>
      <c r="EC86" s="1" t="s">
        <v>11</v>
      </c>
      <c r="ED86" s="1" t="s">
        <v>24</v>
      </c>
      <c r="EE86" s="1">
        <v>18</v>
      </c>
      <c r="EF86" s="1">
        <v>5</v>
      </c>
      <c r="EG86" s="1">
        <v>2.4E-2</v>
      </c>
      <c r="EH86" s="1">
        <f t="shared" si="4289"/>
        <v>-1.9999999999999983E-3</v>
      </c>
      <c r="EI86" s="1">
        <f t="shared" si="4290"/>
        <v>0.10884353741496604</v>
      </c>
      <c r="EJ86" s="1">
        <f t="shared" si="4291"/>
        <v>1.6326530612244906E-4</v>
      </c>
      <c r="EK86" s="1"/>
      <c r="EL86" s="1"/>
      <c r="EM86" s="1"/>
      <c r="EN86" s="1" t="s">
        <v>11</v>
      </c>
      <c r="EO86" s="1" t="s">
        <v>25</v>
      </c>
      <c r="EP86" s="1">
        <v>21</v>
      </c>
      <c r="EQ86" s="1">
        <v>5</v>
      </c>
      <c r="ER86" s="1">
        <v>2.4E-2</v>
      </c>
      <c r="ES86" s="1">
        <f t="shared" si="4292"/>
        <v>-6.9999999999999993E-3</v>
      </c>
      <c r="ET86" s="1">
        <f t="shared" si="4293"/>
        <v>-0.15068493150684931</v>
      </c>
      <c r="EU86" s="1">
        <f t="shared" si="4294"/>
        <v>-2.2602739726027398E-4</v>
      </c>
      <c r="EV86" s="1"/>
      <c r="EW86" s="1"/>
      <c r="EX86" s="1"/>
      <c r="EY86" s="1" t="s">
        <v>11</v>
      </c>
      <c r="EZ86" s="1" t="s">
        <v>26</v>
      </c>
      <c r="FA86" s="1">
        <v>22</v>
      </c>
      <c r="FB86" s="1">
        <v>5</v>
      </c>
      <c r="FC86" s="1">
        <v>2.7E-2</v>
      </c>
      <c r="FD86" s="1">
        <f t="shared" si="4295"/>
        <v>-4.0000000000000001E-3</v>
      </c>
      <c r="FE86" s="1">
        <f t="shared" si="4296"/>
        <v>-0.10921501706484642</v>
      </c>
      <c r="FF86" s="1">
        <f t="shared" si="4297"/>
        <v>-1.6382252559726964E-4</v>
      </c>
      <c r="FG86" s="1"/>
      <c r="FH86" s="1"/>
      <c r="FI86" s="1"/>
      <c r="FJ86" s="1" t="s">
        <v>11</v>
      </c>
      <c r="FK86" s="1" t="s">
        <v>27</v>
      </c>
      <c r="FL86" s="1">
        <v>23</v>
      </c>
      <c r="FM86" s="1">
        <v>5</v>
      </c>
      <c r="FN86" s="1">
        <v>2.5999999999999999E-2</v>
      </c>
      <c r="FO86" s="1">
        <f t="shared" si="4298"/>
        <v>-4.0000000000000001E-3</v>
      </c>
      <c r="FP86" s="1">
        <f t="shared" si="4299"/>
        <v>0.2687074829931973</v>
      </c>
      <c r="FQ86" s="1">
        <f t="shared" si="4300"/>
        <v>4.0306122448979597E-4</v>
      </c>
      <c r="FR86" s="1"/>
      <c r="FS86" s="1"/>
      <c r="FT86" s="1"/>
      <c r="FU86" s="1" t="s">
        <v>11</v>
      </c>
      <c r="FV86" s="1" t="s">
        <v>28</v>
      </c>
      <c r="FW86" s="1">
        <v>24</v>
      </c>
      <c r="FX86" s="1">
        <v>5</v>
      </c>
      <c r="FY86" s="1">
        <v>2.5999999999999999E-2</v>
      </c>
      <c r="FZ86" s="1">
        <f t="shared" si="4301"/>
        <v>-5.000000000000001E-3</v>
      </c>
      <c r="GA86" s="1">
        <f t="shared" si="4302"/>
        <v>-0.20890410958904113</v>
      </c>
      <c r="GB86" s="1">
        <f t="shared" si="4303"/>
        <v>-3.1335616438356171E-4</v>
      </c>
      <c r="GC86" s="1"/>
      <c r="GD86" s="1"/>
      <c r="GE86" s="1"/>
      <c r="GF86" s="1" t="s">
        <v>11</v>
      </c>
      <c r="GG86" s="1" t="s">
        <v>29</v>
      </c>
      <c r="GH86" s="1">
        <v>25</v>
      </c>
      <c r="GI86" s="1">
        <v>5</v>
      </c>
      <c r="GJ86" s="1">
        <v>2.5000000000000001E-2</v>
      </c>
      <c r="GK86" s="1">
        <f t="shared" si="4304"/>
        <v>-5.9999999999999984E-3</v>
      </c>
      <c r="GL86" s="1">
        <f t="shared" si="4305"/>
        <v>-6.8259385665528957E-2</v>
      </c>
      <c r="GM86" s="1">
        <f t="shared" si="4306"/>
        <v>-1.0238907849829344E-4</v>
      </c>
      <c r="GN86" s="1"/>
      <c r="GO86" s="1"/>
      <c r="GP86" s="1"/>
      <c r="GQ86" s="1" t="s">
        <v>11</v>
      </c>
      <c r="GR86" s="1" t="s">
        <v>30</v>
      </c>
      <c r="GS86" s="1">
        <v>28</v>
      </c>
      <c r="GT86" s="1">
        <v>5</v>
      </c>
      <c r="GU86" s="1">
        <v>2.3E-2</v>
      </c>
      <c r="GV86" s="1">
        <f t="shared" si="4307"/>
        <v>-6.0000000000000019E-3</v>
      </c>
      <c r="GW86" s="1">
        <f t="shared" si="4308"/>
        <v>-0.24137931034482765</v>
      </c>
      <c r="GX86" s="1">
        <f t="shared" si="4309"/>
        <v>-3.6206896551724147E-4</v>
      </c>
      <c r="GY86" s="1"/>
      <c r="GZ86" s="1"/>
      <c r="HA86" s="1"/>
      <c r="HB86" s="1" t="s">
        <v>11</v>
      </c>
      <c r="HC86" s="1" t="s">
        <v>31</v>
      </c>
      <c r="HD86" s="1">
        <v>29</v>
      </c>
      <c r="HE86" s="1">
        <v>5</v>
      </c>
      <c r="HF86" s="1">
        <v>4.5999999999999999E-2</v>
      </c>
      <c r="HG86" s="1">
        <f t="shared" si="4310"/>
        <v>-5.9999999999999984E-3</v>
      </c>
      <c r="HH86" s="1">
        <f t="shared" si="4311"/>
        <v>6.3758389261745041E-2</v>
      </c>
      <c r="HI86" s="1">
        <f t="shared" si="4312"/>
        <v>9.5637583892617558E-5</v>
      </c>
      <c r="HJ86" s="1"/>
      <c r="HK86" s="1"/>
      <c r="HL86" s="1"/>
      <c r="HM86" s="1" t="s">
        <v>11</v>
      </c>
      <c r="HN86" s="1" t="s">
        <v>32</v>
      </c>
      <c r="HO86" s="1">
        <v>30</v>
      </c>
      <c r="HP86" s="1">
        <v>5</v>
      </c>
      <c r="HQ86" s="1">
        <v>4.7E-2</v>
      </c>
      <c r="HR86" s="1">
        <f t="shared" si="4313"/>
        <v>-4.9999999999999975E-3</v>
      </c>
      <c r="HS86" s="1">
        <f t="shared" si="4314"/>
        <v>5.050505050505058E-2</v>
      </c>
      <c r="HT86" s="1">
        <f t="shared" si="4315"/>
        <v>7.5757575757575866E-5</v>
      </c>
      <c r="HU86" s="1"/>
      <c r="HV86" s="1"/>
      <c r="HW86" s="1"/>
      <c r="HX86" s="1" t="s">
        <v>11</v>
      </c>
      <c r="HY86" s="1" t="s">
        <v>33</v>
      </c>
      <c r="HZ86" s="1">
        <v>31</v>
      </c>
      <c r="IA86" s="1">
        <v>5</v>
      </c>
      <c r="IB86" s="1">
        <v>4.9000000000000002E-2</v>
      </c>
      <c r="IC86" s="1">
        <f t="shared" si="4316"/>
        <v>-5.9999999999999984E-3</v>
      </c>
      <c r="ID86" s="1">
        <f t="shared" si="4317"/>
        <v>5.8605522837054291E-17</v>
      </c>
      <c r="IE86" s="1">
        <f t="shared" si="4318"/>
        <v>8.7908284255581433E-20</v>
      </c>
      <c r="IF86" s="1"/>
      <c r="IG86" s="1"/>
      <c r="IH86" s="1"/>
      <c r="II86" s="1" t="s">
        <v>11</v>
      </c>
      <c r="IJ86" s="1" t="s">
        <v>34</v>
      </c>
      <c r="IK86" s="1">
        <v>32</v>
      </c>
      <c r="IL86" s="1">
        <v>5</v>
      </c>
      <c r="IM86" s="1">
        <v>5.7000000000000002E-2</v>
      </c>
      <c r="IN86" s="1">
        <f t="shared" si="4319"/>
        <v>2.0000000000000018E-3</v>
      </c>
      <c r="IO86" s="1">
        <f t="shared" si="4320"/>
        <v>0.22558922558922564</v>
      </c>
      <c r="IP86" s="1">
        <f t="shared" si="4321"/>
        <v>3.3838383838383847E-4</v>
      </c>
      <c r="IQ86" s="1"/>
      <c r="IR86" s="1"/>
      <c r="IS86" s="1"/>
      <c r="IT86" s="1" t="s">
        <v>11</v>
      </c>
      <c r="IU86" s="1" t="s">
        <v>35</v>
      </c>
      <c r="IV86" s="1">
        <v>35</v>
      </c>
      <c r="IW86" s="1">
        <v>5</v>
      </c>
      <c r="IX86" s="1">
        <v>5.5E-2</v>
      </c>
      <c r="IY86" s="1">
        <f t="shared" si="4322"/>
        <v>0</v>
      </c>
      <c r="IZ86" s="1">
        <f t="shared" si="4323"/>
        <v>0.22818791946308722</v>
      </c>
      <c r="JA86" s="1">
        <f t="shared" si="4324"/>
        <v>3.4228187919463083E-4</v>
      </c>
      <c r="JB86" s="1"/>
      <c r="JC86" s="1"/>
      <c r="JD86" s="1"/>
      <c r="JE86" s="1" t="s">
        <v>11</v>
      </c>
      <c r="JF86" s="3" t="s">
        <v>36</v>
      </c>
      <c r="JG86" s="3">
        <v>36</v>
      </c>
      <c r="JH86" s="1">
        <v>5</v>
      </c>
      <c r="JI86" s="1">
        <v>5.2999999999999999E-2</v>
      </c>
      <c r="JJ86" s="1">
        <f t="shared" si="4325"/>
        <v>-4.0000000000000036E-3</v>
      </c>
      <c r="JK86" s="1">
        <f t="shared" si="4326"/>
        <v>0.15050167224080258</v>
      </c>
      <c r="JL86" s="1">
        <f t="shared" si="4327"/>
        <v>2.2575250836120387E-4</v>
      </c>
      <c r="JM86" s="1"/>
      <c r="JN86" s="1"/>
      <c r="JO86" s="1"/>
      <c r="JP86" s="1" t="s">
        <v>11</v>
      </c>
      <c r="JQ86" s="1" t="s">
        <v>37</v>
      </c>
      <c r="JR86" s="1">
        <v>37</v>
      </c>
      <c r="JS86" s="1">
        <v>5</v>
      </c>
      <c r="JT86" s="1">
        <v>5.6000000000000001E-2</v>
      </c>
      <c r="JU86" s="1">
        <f t="shared" si="4328"/>
        <v>-2.0000000000000018E-3</v>
      </c>
      <c r="JV86" s="1">
        <f t="shared" si="4329"/>
        <v>0.18394648829431431</v>
      </c>
      <c r="JW86" s="1">
        <f t="shared" si="4330"/>
        <v>2.7591973244147147E-4</v>
      </c>
      <c r="JX86" s="1"/>
      <c r="JY86" s="1"/>
      <c r="JZ86" s="1"/>
      <c r="KA86" s="1" t="s">
        <v>11</v>
      </c>
      <c r="KB86" s="1" t="s">
        <v>38</v>
      </c>
      <c r="KC86" s="1">
        <v>38</v>
      </c>
      <c r="KD86" s="1">
        <v>5</v>
      </c>
      <c r="KE86" s="1">
        <v>5.0999999999999997E-2</v>
      </c>
      <c r="KF86" s="1">
        <f t="shared" si="4331"/>
        <v>-1.0000000000000002E-2</v>
      </c>
      <c r="KG86" s="1">
        <f t="shared" si="4332"/>
        <v>-0.20066889632107029</v>
      </c>
      <c r="KH86" s="1">
        <f t="shared" si="4333"/>
        <v>-3.0100334448160545E-4</v>
      </c>
      <c r="KI86" s="1"/>
      <c r="KJ86" s="1"/>
      <c r="KK86" s="1"/>
      <c r="KL86" s="1" t="s">
        <v>11</v>
      </c>
      <c r="KM86" s="1" t="s">
        <v>39</v>
      </c>
      <c r="KN86" s="1">
        <v>39</v>
      </c>
      <c r="KO86" s="1">
        <v>5</v>
      </c>
      <c r="KP86" s="1">
        <v>5.2999999999999999E-2</v>
      </c>
      <c r="KQ86" s="1">
        <f t="shared" si="4334"/>
        <v>-1.0000000000000002E-2</v>
      </c>
      <c r="KR86" s="1">
        <f t="shared" si="4335"/>
        <v>-0.16778523489932892</v>
      </c>
      <c r="KS86" s="1">
        <f t="shared" si="4336"/>
        <v>-2.5167785234899337E-4</v>
      </c>
      <c r="KT86" s="1"/>
      <c r="KU86" s="1"/>
      <c r="KV86" s="1"/>
      <c r="KW86" s="1" t="s">
        <v>11</v>
      </c>
      <c r="KX86" s="1" t="s">
        <v>40</v>
      </c>
      <c r="KY86" s="1">
        <v>42</v>
      </c>
      <c r="KZ86" s="1">
        <v>5</v>
      </c>
      <c r="LA86" s="1">
        <v>5.8999999999999997E-2</v>
      </c>
      <c r="LB86" s="1">
        <f t="shared" si="4337"/>
        <v>-6.0000000000000053E-3</v>
      </c>
      <c r="LC86" s="1">
        <f t="shared" si="4338"/>
        <v>0.13087248322147635</v>
      </c>
      <c r="LD86" s="1">
        <f t="shared" si="4339"/>
        <v>1.9630872483221453E-4</v>
      </c>
      <c r="LE86" s="1"/>
      <c r="LF86" s="1"/>
      <c r="LG86" s="1"/>
      <c r="LH86" s="1" t="s">
        <v>11</v>
      </c>
      <c r="LI86" s="1" t="s">
        <v>41</v>
      </c>
      <c r="LJ86" s="1">
        <v>43</v>
      </c>
      <c r="LK86" s="1">
        <v>5</v>
      </c>
      <c r="LL86" s="1">
        <v>3.6999999999999998E-2</v>
      </c>
      <c r="LM86" s="1">
        <f t="shared" si="4340"/>
        <v>0</v>
      </c>
      <c r="LN86" s="1">
        <f t="shared" si="4341"/>
        <v>-0.62499999999999989</v>
      </c>
      <c r="LO86" s="1">
        <f t="shared" si="4342"/>
        <v>-9.3749999999999986E-4</v>
      </c>
      <c r="LP86" s="1"/>
      <c r="LQ86" s="1"/>
      <c r="LR86" s="1"/>
      <c r="LS86" s="1" t="s">
        <v>11</v>
      </c>
      <c r="LT86" s="1" t="s">
        <v>42</v>
      </c>
      <c r="LU86" s="1">
        <v>44</v>
      </c>
      <c r="LV86" s="1">
        <v>5</v>
      </c>
      <c r="LW86" s="1">
        <v>4.1000000000000002E-2</v>
      </c>
      <c r="LX86" s="1">
        <f t="shared" si="4343"/>
        <v>-1.9999999999999948E-3</v>
      </c>
      <c r="LY86" s="1">
        <f t="shared" si="4250"/>
        <v>-1.6441281138790036</v>
      </c>
      <c r="LZ86" s="1">
        <f t="shared" si="4344"/>
        <v>-2.4661921708185055E-3</v>
      </c>
      <c r="MA86" s="1"/>
      <c r="MB86" s="1"/>
      <c r="MC86" s="1"/>
      <c r="MD86" s="1" t="s">
        <v>11</v>
      </c>
      <c r="ME86" s="1" t="s">
        <v>43</v>
      </c>
      <c r="MF86" s="1">
        <v>46</v>
      </c>
      <c r="MG86" s="1">
        <v>5</v>
      </c>
      <c r="MH86" s="1">
        <v>4.4999999999999998E-2</v>
      </c>
      <c r="MI86" s="1">
        <f t="shared" si="4345"/>
        <v>-6.9999999999999993E-3</v>
      </c>
      <c r="MJ86" s="1">
        <f t="shared" si="4346"/>
        <v>-0.97966101694915253</v>
      </c>
      <c r="MK86" s="1">
        <f t="shared" si="4347"/>
        <v>-1.4694915254237289E-3</v>
      </c>
      <c r="ML86" s="1"/>
      <c r="MM86" s="1"/>
      <c r="MN86" s="1"/>
      <c r="MO86" s="1" t="s">
        <v>11</v>
      </c>
      <c r="MP86" s="1" t="s">
        <v>44</v>
      </c>
      <c r="MQ86" s="1">
        <v>52</v>
      </c>
      <c r="MR86" s="1">
        <v>5</v>
      </c>
      <c r="MS86" s="1">
        <v>5.0999999999999997E-2</v>
      </c>
      <c r="MT86" s="1">
        <f t="shared" si="4348"/>
        <v>-1.2000000000000004E-2</v>
      </c>
      <c r="MU86" s="1">
        <f t="shared" si="4349"/>
        <v>-0.94276094276094291</v>
      </c>
      <c r="MV86" s="1">
        <f t="shared" si="4350"/>
        <v>-1.4141414141414144E-3</v>
      </c>
      <c r="MW86" s="1"/>
      <c r="MX86" s="1"/>
      <c r="MY86" s="1"/>
      <c r="MZ86" s="1" t="s">
        <v>11</v>
      </c>
      <c r="NA86" s="1" t="s">
        <v>45</v>
      </c>
      <c r="NB86" s="1">
        <v>53</v>
      </c>
      <c r="NC86" s="1">
        <v>5</v>
      </c>
      <c r="ND86" s="1">
        <v>5.8999999999999997E-2</v>
      </c>
      <c r="NE86" s="1">
        <f t="shared" si="4351"/>
        <v>-3.4000000000000002E-2</v>
      </c>
      <c r="NF86" s="1">
        <f t="shared" si="4352"/>
        <v>-1.8412162162162165</v>
      </c>
      <c r="NG86" s="1">
        <f t="shared" si="4353"/>
        <v>-2.7618243243243247E-3</v>
      </c>
      <c r="NH86" s="1"/>
      <c r="NI86" s="1"/>
      <c r="NJ86" s="1"/>
      <c r="NK86" s="1" t="s">
        <v>11</v>
      </c>
      <c r="NL86" s="1" t="s">
        <v>46</v>
      </c>
      <c r="NM86" s="1">
        <v>56</v>
      </c>
      <c r="NN86" s="1">
        <v>5</v>
      </c>
      <c r="NO86" s="1">
        <v>0.06</v>
      </c>
      <c r="NP86" s="1">
        <f t="shared" si="4354"/>
        <v>-3.2000000000000001E-2</v>
      </c>
      <c r="NQ86" s="1">
        <f t="shared" si="4355"/>
        <v>-1.7254237288135594</v>
      </c>
      <c r="NR86" s="1">
        <f t="shared" si="4356"/>
        <v>-2.5881355932203393E-3</v>
      </c>
      <c r="NS86" s="1"/>
      <c r="NT86" s="1"/>
      <c r="NU86" s="1"/>
      <c r="NV86" s="1" t="s">
        <v>11</v>
      </c>
      <c r="NW86" s="1" t="s">
        <v>47</v>
      </c>
      <c r="NX86" s="1">
        <v>57</v>
      </c>
      <c r="NY86" s="1">
        <v>5</v>
      </c>
      <c r="NZ86" s="1">
        <v>-1.4E-2</v>
      </c>
      <c r="OA86" s="1">
        <f t="shared" si="4357"/>
        <v>-2E-3</v>
      </c>
      <c r="OB86" s="1">
        <f t="shared" si="4358"/>
        <v>0.66559485530546636</v>
      </c>
      <c r="OC86" s="1">
        <f t="shared" si="4359"/>
        <v>9.9839228295819948E-4</v>
      </c>
      <c r="OD86" s="1"/>
      <c r="OE86" s="1"/>
      <c r="OF86" s="1"/>
      <c r="OG86" s="1" t="s">
        <v>11</v>
      </c>
      <c r="OH86" s="1" t="s">
        <v>48</v>
      </c>
      <c r="OI86" s="1">
        <v>58</v>
      </c>
      <c r="OJ86" s="1">
        <v>5</v>
      </c>
      <c r="OK86" s="1">
        <v>-1.4E-2</v>
      </c>
      <c r="OL86" s="1">
        <f t="shared" si="4360"/>
        <v>-2E-3</v>
      </c>
      <c r="OM86" s="1">
        <f t="shared" si="4361"/>
        <v>0.66129032258064513</v>
      </c>
      <c r="ON86" s="1">
        <f t="shared" si="4362"/>
        <v>9.9193548387096781E-4</v>
      </c>
      <c r="OO86" s="1"/>
      <c r="OP86" s="1"/>
      <c r="OQ86" s="1"/>
      <c r="OR86" s="1" t="s">
        <v>11</v>
      </c>
      <c r="OS86" s="1" t="s">
        <v>49</v>
      </c>
      <c r="OT86" s="1">
        <v>59</v>
      </c>
      <c r="OU86" s="1">
        <v>5</v>
      </c>
      <c r="OV86" s="1">
        <v>-1.4E-2</v>
      </c>
      <c r="OW86" s="1">
        <f t="shared" si="4363"/>
        <v>-2E-3</v>
      </c>
      <c r="OX86" s="1">
        <f t="shared" si="4364"/>
        <v>0.73225806451612896</v>
      </c>
      <c r="OY86" s="1">
        <f t="shared" si="4365"/>
        <v>1.0983870967741934E-3</v>
      </c>
      <c r="OZ86" s="1"/>
      <c r="PA86" s="1"/>
      <c r="PB86" s="1"/>
      <c r="PC86" s="1" t="s">
        <v>11</v>
      </c>
      <c r="PD86" s="1" t="s">
        <v>50</v>
      </c>
      <c r="PE86" s="1">
        <v>60</v>
      </c>
      <c r="PF86" s="1">
        <v>5</v>
      </c>
      <c r="PG86" s="1">
        <v>-1.4999999999999999E-2</v>
      </c>
      <c r="PH86" s="1">
        <f t="shared" si="4366"/>
        <v>-2.9999999999999992E-3</v>
      </c>
      <c r="PI86" s="1">
        <f t="shared" si="4367"/>
        <v>0.74516129032258072</v>
      </c>
      <c r="PJ86" s="1">
        <f t="shared" si="4368"/>
        <v>1.1177419354838711E-3</v>
      </c>
      <c r="PK86" s="1"/>
      <c r="PL86" s="1"/>
      <c r="PM86" s="1"/>
      <c r="PN86" s="1" t="s">
        <v>11</v>
      </c>
      <c r="PO86" s="1" t="s">
        <v>51</v>
      </c>
      <c r="PP86" s="1">
        <v>63</v>
      </c>
      <c r="PQ86" s="1">
        <v>5</v>
      </c>
      <c r="PR86" s="1">
        <v>-1.6E-2</v>
      </c>
      <c r="PS86" s="1">
        <f t="shared" si="4369"/>
        <v>-2E-3</v>
      </c>
      <c r="PT86" s="1">
        <f t="shared" si="4370"/>
        <v>0.78640776699029136</v>
      </c>
      <c r="PU86" s="1">
        <f t="shared" si="4371"/>
        <v>1.1796116504854371E-3</v>
      </c>
      <c r="PV86" s="1"/>
      <c r="PW86" s="1"/>
      <c r="PX86" s="1"/>
      <c r="PY86" s="1" t="s">
        <v>11</v>
      </c>
      <c r="PZ86" s="1" t="s">
        <v>52</v>
      </c>
      <c r="QA86" s="1">
        <v>64</v>
      </c>
      <c r="QB86" s="1">
        <v>5</v>
      </c>
      <c r="QC86" s="1">
        <v>-5.0000000000000001E-3</v>
      </c>
      <c r="QD86" s="1">
        <f t="shared" si="4372"/>
        <v>-4.0000000000000001E-3</v>
      </c>
      <c r="QE86" s="1">
        <f t="shared" si="4373"/>
        <v>0.70000000000000007</v>
      </c>
      <c r="QF86" s="1">
        <f t="shared" si="4374"/>
        <v>1.0500000000000002E-3</v>
      </c>
      <c r="QG86" s="1"/>
      <c r="QH86" s="1"/>
      <c r="QI86" s="1"/>
      <c r="QJ86" s="1" t="s">
        <v>11</v>
      </c>
      <c r="QK86" s="1" t="s">
        <v>53</v>
      </c>
      <c r="QL86" s="1">
        <v>65</v>
      </c>
      <c r="QM86" s="1">
        <v>5</v>
      </c>
      <c r="QN86" s="1">
        <v>-1.0999999999999999E-2</v>
      </c>
      <c r="QO86" s="1">
        <f t="shared" si="4375"/>
        <v>-8.9999999999999993E-3</v>
      </c>
      <c r="QP86" s="1">
        <f t="shared" si="4376"/>
        <v>0.52750809061488679</v>
      </c>
      <c r="QQ86" s="1">
        <f t="shared" si="4377"/>
        <v>7.9126213592233018E-4</v>
      </c>
      <c r="QR86" s="1"/>
      <c r="QS86" s="1"/>
      <c r="QT86" s="1"/>
      <c r="QU86" s="1" t="s">
        <v>11</v>
      </c>
      <c r="QV86" s="1" t="s">
        <v>54</v>
      </c>
      <c r="QW86" s="1">
        <v>66</v>
      </c>
      <c r="QX86" s="1">
        <v>5</v>
      </c>
      <c r="QY86" s="1">
        <v>-5.0000000000000001E-3</v>
      </c>
      <c r="QZ86" s="1">
        <f t="shared" si="4378"/>
        <v>-6.0000000000000001E-3</v>
      </c>
      <c r="RA86" s="1">
        <f t="shared" si="4379"/>
        <v>0.70833333333333337</v>
      </c>
      <c r="RB86" s="1">
        <f t="shared" si="4380"/>
        <v>1.0625000000000001E-3</v>
      </c>
      <c r="RC86" s="1"/>
      <c r="RD86" s="1"/>
      <c r="RE86" s="1"/>
      <c r="RF86" s="1" t="s">
        <v>11</v>
      </c>
      <c r="RG86" s="1" t="s">
        <v>55</v>
      </c>
      <c r="RH86" s="1">
        <v>67</v>
      </c>
      <c r="RI86" s="1">
        <v>5</v>
      </c>
      <c r="RJ86" s="1">
        <v>-0.01</v>
      </c>
      <c r="RK86" s="1">
        <f t="shared" si="4381"/>
        <v>-9.0000000000000011E-3</v>
      </c>
      <c r="RL86" s="1">
        <f t="shared" si="4382"/>
        <v>0.59615384615384615</v>
      </c>
      <c r="RM86" s="1">
        <f t="shared" si="4383"/>
        <v>8.9423076923076923E-4</v>
      </c>
      <c r="RN86" s="1"/>
      <c r="RO86" s="1"/>
      <c r="RP86" s="1"/>
      <c r="RQ86" s="1" t="s">
        <v>11</v>
      </c>
      <c r="RR86" s="1" t="s">
        <v>56</v>
      </c>
      <c r="RS86" s="1">
        <v>70</v>
      </c>
      <c r="RT86" s="1">
        <v>5</v>
      </c>
      <c r="RU86" s="1">
        <v>1.0999999999999999E-2</v>
      </c>
      <c r="RV86" s="1">
        <f t="shared" si="4384"/>
        <v>4.9999999999999992E-3</v>
      </c>
      <c r="RW86" s="1">
        <f t="shared" si="4385"/>
        <v>1.016025641025641</v>
      </c>
      <c r="RX86" s="1">
        <f t="shared" si="4386"/>
        <v>1.5240384615384614E-3</v>
      </c>
      <c r="RY86" s="1"/>
      <c r="RZ86" s="1"/>
      <c r="SA86" s="1"/>
      <c r="SB86" s="2" t="s">
        <v>11</v>
      </c>
      <c r="SC86" s="1" t="s">
        <v>57</v>
      </c>
      <c r="SD86" s="1">
        <v>71</v>
      </c>
      <c r="SE86" s="2">
        <v>5</v>
      </c>
      <c r="SF86" s="1">
        <v>4.0000000000000001E-3</v>
      </c>
      <c r="SG86" s="1">
        <f t="shared" si="4387"/>
        <v>0</v>
      </c>
      <c r="SH86" s="1">
        <f t="shared" si="4388"/>
        <v>0.75342465753424648</v>
      </c>
      <c r="SI86" s="1">
        <f t="shared" si="4389"/>
        <v>1.1301369863013697E-3</v>
      </c>
      <c r="SJ86" s="1"/>
      <c r="SK86" s="1"/>
      <c r="SL86" s="1"/>
      <c r="SM86" s="2" t="s">
        <v>11</v>
      </c>
      <c r="SN86" s="1" t="s">
        <v>58</v>
      </c>
      <c r="SO86" s="1">
        <v>72</v>
      </c>
      <c r="SP86" s="2">
        <v>5</v>
      </c>
      <c r="SQ86" s="1">
        <v>6.0000000000000001E-3</v>
      </c>
      <c r="SR86" s="1">
        <f t="shared" si="4390"/>
        <v>0</v>
      </c>
      <c r="SS86" s="1">
        <f t="shared" si="4391"/>
        <v>0.67697594501718206</v>
      </c>
      <c r="ST86" s="1">
        <f t="shared" si="4392"/>
        <v>1.0154639175257731E-3</v>
      </c>
      <c r="SU86" s="1"/>
      <c r="SV86" s="1"/>
      <c r="SW86" s="1"/>
      <c r="SX86" s="2" t="s">
        <v>11</v>
      </c>
      <c r="SY86" s="1" t="s">
        <v>59</v>
      </c>
      <c r="SZ86" s="1">
        <v>73</v>
      </c>
      <c r="TA86" s="2">
        <v>5</v>
      </c>
      <c r="TB86" s="1">
        <v>7.0000000000000001E-3</v>
      </c>
      <c r="TC86" s="1">
        <f t="shared" si="4393"/>
        <v>1E-3</v>
      </c>
      <c r="TD86" s="1">
        <f t="shared" si="4394"/>
        <v>0.64827586206896548</v>
      </c>
      <c r="TE86" s="1">
        <f t="shared" si="4395"/>
        <v>9.7241379310344825E-4</v>
      </c>
      <c r="TF86" s="1"/>
      <c r="TG86" s="1"/>
      <c r="TH86" s="1"/>
      <c r="TI86" s="2" t="s">
        <v>11</v>
      </c>
      <c r="TJ86" s="1" t="s">
        <v>60</v>
      </c>
      <c r="TK86" s="1">
        <v>74</v>
      </c>
      <c r="TL86" s="2">
        <v>5</v>
      </c>
      <c r="TM86" s="1">
        <v>6.0000000000000001E-3</v>
      </c>
      <c r="TN86" s="1">
        <f t="shared" si="4396"/>
        <v>0</v>
      </c>
      <c r="TO86" s="1">
        <f t="shared" si="4397"/>
        <v>0.61855670103092775</v>
      </c>
      <c r="TP86" s="1">
        <f t="shared" si="4398"/>
        <v>9.2783505154639162E-4</v>
      </c>
      <c r="TQ86" s="1"/>
      <c r="TR86" s="1"/>
      <c r="TS86" s="1"/>
      <c r="TT86" s="2" t="s">
        <v>11</v>
      </c>
      <c r="TU86" s="1" t="s">
        <v>61</v>
      </c>
      <c r="TV86" s="1">
        <v>77</v>
      </c>
      <c r="TW86" s="2">
        <v>5</v>
      </c>
      <c r="TX86" s="1">
        <v>8.9999999999999993E-3</v>
      </c>
      <c r="TY86" s="1">
        <f t="shared" si="4399"/>
        <v>0</v>
      </c>
      <c r="TZ86" s="1">
        <f t="shared" si="4400"/>
        <v>0.59106529209621994</v>
      </c>
      <c r="UA86" s="1">
        <f t="shared" si="4401"/>
        <v>8.8659793814432994E-4</v>
      </c>
      <c r="UB86" s="1"/>
      <c r="UC86" s="1"/>
      <c r="UD86" s="1"/>
      <c r="UE86" s="2" t="s">
        <v>11</v>
      </c>
      <c r="UF86" s="1" t="s">
        <v>62</v>
      </c>
      <c r="UG86" s="1">
        <v>78</v>
      </c>
      <c r="UH86" s="2">
        <v>5</v>
      </c>
      <c r="UI86" s="1">
        <v>8.0000000000000002E-3</v>
      </c>
      <c r="UJ86" s="1">
        <f t="shared" si="4402"/>
        <v>0</v>
      </c>
      <c r="UK86" s="1">
        <f t="shared" si="4403"/>
        <v>0.16262975778546715</v>
      </c>
      <c r="UL86" s="1">
        <f t="shared" si="4404"/>
        <v>2.4394463667820073E-4</v>
      </c>
      <c r="UM86" s="1"/>
      <c r="UN86" s="1"/>
      <c r="UO86" s="1"/>
      <c r="UP86" s="2" t="s">
        <v>11</v>
      </c>
      <c r="UQ86" s="1" t="s">
        <v>63</v>
      </c>
      <c r="UR86" s="1">
        <v>79</v>
      </c>
      <c r="US86" s="2">
        <v>5</v>
      </c>
      <c r="UT86" s="1">
        <v>8.0000000000000002E-3</v>
      </c>
      <c r="UU86" s="1">
        <f t="shared" si="4405"/>
        <v>-9.9999999999999915E-4</v>
      </c>
      <c r="UV86" s="1">
        <f t="shared" si="4406"/>
        <v>0.53793103448275859</v>
      </c>
      <c r="UW86" s="1">
        <f t="shared" si="4407"/>
        <v>8.0689655172413793E-4</v>
      </c>
      <c r="UX86" s="1"/>
      <c r="UY86" s="1"/>
      <c r="UZ86" s="1"/>
      <c r="VA86" s="2" t="s">
        <v>11</v>
      </c>
      <c r="VB86" s="1" t="s">
        <v>64</v>
      </c>
      <c r="VC86" s="1">
        <v>80</v>
      </c>
      <c r="VD86" s="2">
        <v>5</v>
      </c>
      <c r="VE86" s="1">
        <v>1.0999999999999999E-2</v>
      </c>
      <c r="VF86" s="1">
        <f t="shared" si="4408"/>
        <v>9.9999999999999915E-4</v>
      </c>
      <c r="VG86" s="1">
        <f t="shared" si="4409"/>
        <v>0.57931034482758625</v>
      </c>
      <c r="VH86" s="1">
        <f t="shared" si="4410"/>
        <v>8.6896551724137937E-4</v>
      </c>
      <c r="VI86" s="1"/>
      <c r="VJ86" s="1"/>
      <c r="VK86" s="1"/>
      <c r="VL86" s="2" t="s">
        <v>11</v>
      </c>
      <c r="VM86" s="1" t="s">
        <v>65</v>
      </c>
      <c r="VN86" s="1">
        <v>84</v>
      </c>
      <c r="VO86" s="2">
        <v>5</v>
      </c>
      <c r="VP86" s="1">
        <v>1.2999999999999999E-2</v>
      </c>
      <c r="VQ86" s="1">
        <f t="shared" si="4411"/>
        <v>9.9999999999999915E-4</v>
      </c>
      <c r="VR86" s="1">
        <f t="shared" si="4412"/>
        <v>0.60481099656357373</v>
      </c>
      <c r="VS86" s="1">
        <f t="shared" si="4413"/>
        <v>9.0721649484536062E-4</v>
      </c>
      <c r="VT86" s="1"/>
      <c r="VU86" s="1"/>
      <c r="VV86" s="1"/>
      <c r="VW86" s="2" t="s">
        <v>11</v>
      </c>
      <c r="VX86" s="1" t="s">
        <v>66</v>
      </c>
      <c r="VY86" s="1">
        <v>85</v>
      </c>
      <c r="VZ86" s="2">
        <v>5</v>
      </c>
      <c r="WA86" s="1">
        <v>6.0000000000000001E-3</v>
      </c>
      <c r="WB86" s="1">
        <f t="shared" si="4414"/>
        <v>1E-3</v>
      </c>
      <c r="WC86" s="1">
        <f t="shared" si="4415"/>
        <v>0.26829268292682928</v>
      </c>
      <c r="WD86" s="1">
        <f t="shared" si="4416"/>
        <v>4.0243902439024393E-4</v>
      </c>
      <c r="WE86" s="1"/>
      <c r="WF86" s="1"/>
      <c r="WG86" s="1"/>
      <c r="WH86" s="2" t="s">
        <v>11</v>
      </c>
      <c r="WI86" s="1" t="s">
        <v>67</v>
      </c>
      <c r="WJ86" s="1">
        <v>86</v>
      </c>
      <c r="WK86" s="2">
        <v>5</v>
      </c>
      <c r="WL86" s="1">
        <v>8.0000000000000002E-3</v>
      </c>
      <c r="WM86" s="1">
        <f t="shared" si="4417"/>
        <v>0</v>
      </c>
      <c r="WN86" s="1">
        <f t="shared" si="4418"/>
        <v>0.15625</v>
      </c>
      <c r="WO86" s="1">
        <f t="shared" si="4419"/>
        <v>2.3437499999999999E-4</v>
      </c>
      <c r="WP86" s="1"/>
      <c r="WQ86" s="1"/>
      <c r="WR86" s="1"/>
      <c r="WS86" s="2" t="s">
        <v>11</v>
      </c>
      <c r="WT86" s="1" t="s">
        <v>68</v>
      </c>
      <c r="WU86" s="1">
        <v>87</v>
      </c>
      <c r="WV86" s="2">
        <v>5</v>
      </c>
      <c r="WW86" s="1">
        <v>8.0000000000000002E-3</v>
      </c>
      <c r="WX86" s="1">
        <f t="shared" si="4420"/>
        <v>1E-3</v>
      </c>
      <c r="WY86" s="1">
        <f t="shared" si="4421"/>
        <v>0.17421602787456447</v>
      </c>
      <c r="WZ86" s="1">
        <f t="shared" si="4422"/>
        <v>2.6132404181184669E-4</v>
      </c>
      <c r="XA86" s="1"/>
      <c r="XB86" s="1"/>
      <c r="XC86" s="1"/>
      <c r="XD86" s="2" t="s">
        <v>11</v>
      </c>
      <c r="XE86" s="1" t="s">
        <v>69</v>
      </c>
      <c r="XF86" s="1">
        <v>88</v>
      </c>
      <c r="XG86" s="2">
        <v>5</v>
      </c>
      <c r="XH86" s="1">
        <v>0.01</v>
      </c>
      <c r="XI86" s="1">
        <f t="shared" si="3632"/>
        <v>1.0000000000000009E-3</v>
      </c>
      <c r="XJ86" s="1">
        <f t="shared" si="4423"/>
        <v>0.15277777777777782</v>
      </c>
      <c r="XK86" s="1">
        <f t="shared" si="4424"/>
        <v>2.2916666666666674E-4</v>
      </c>
      <c r="XL86" s="1"/>
      <c r="XM86" s="1"/>
      <c r="XN86" s="1"/>
      <c r="XO86" s="2" t="s">
        <v>11</v>
      </c>
      <c r="XP86" s="1" t="s">
        <v>70</v>
      </c>
      <c r="XQ86" s="1">
        <v>91</v>
      </c>
      <c r="XR86" s="2">
        <v>5</v>
      </c>
      <c r="XS86" s="1">
        <v>0.01</v>
      </c>
      <c r="XT86" s="1">
        <f t="shared" si="4425"/>
        <v>-9.9999999999999915E-4</v>
      </c>
      <c r="XU86" s="1">
        <f t="shared" si="4426"/>
        <v>8.650519031141872E-2</v>
      </c>
      <c r="XV86" s="1">
        <f t="shared" si="4427"/>
        <v>1.2975778546712809E-4</v>
      </c>
      <c r="XW86" s="1"/>
      <c r="XX86" s="1"/>
      <c r="XY86" s="1"/>
      <c r="XZ86" s="2" t="s">
        <v>11</v>
      </c>
      <c r="YA86" s="1" t="s">
        <v>71</v>
      </c>
      <c r="YB86" s="1">
        <v>92</v>
      </c>
      <c r="YC86" s="2">
        <v>5</v>
      </c>
      <c r="YD86" s="1">
        <v>1.0999999999999999E-2</v>
      </c>
      <c r="YE86" s="1">
        <f t="shared" si="4428"/>
        <v>0</v>
      </c>
      <c r="YF86" s="1">
        <f t="shared" si="4429"/>
        <v>0.25429553264604809</v>
      </c>
      <c r="YG86" s="1">
        <f t="shared" si="4430"/>
        <v>3.8144329896907213E-4</v>
      </c>
      <c r="YH86" s="1"/>
      <c r="YI86" s="1"/>
      <c r="YJ86" s="1"/>
      <c r="YK86" s="2" t="s">
        <v>11</v>
      </c>
      <c r="YL86" s="1" t="s">
        <v>72</v>
      </c>
      <c r="YM86" s="1">
        <v>93</v>
      </c>
      <c r="YN86" s="2">
        <v>5</v>
      </c>
      <c r="YO86" s="1">
        <v>0.01</v>
      </c>
      <c r="YP86" s="1">
        <f t="shared" si="4431"/>
        <v>-9.9999999999999915E-4</v>
      </c>
      <c r="YQ86" s="1">
        <f t="shared" si="4432"/>
        <v>0.19795221843003416</v>
      </c>
      <c r="YR86" s="1">
        <f t="shared" si="4433"/>
        <v>2.9692832764505124E-4</v>
      </c>
      <c r="YS86" s="1"/>
      <c r="YT86" s="1"/>
      <c r="YU86" s="1"/>
      <c r="YV86" s="2" t="s">
        <v>11</v>
      </c>
      <c r="YW86" s="1" t="s">
        <v>73</v>
      </c>
      <c r="YX86" s="1">
        <v>94</v>
      </c>
      <c r="YY86" s="2">
        <v>5</v>
      </c>
      <c r="YZ86" s="1">
        <v>1.4E-2</v>
      </c>
      <c r="ZA86" s="1">
        <f t="shared" si="4434"/>
        <v>1.0000000000000009E-3</v>
      </c>
      <c r="ZB86" s="1">
        <f t="shared" si="4435"/>
        <v>0.23129251700680276</v>
      </c>
      <c r="ZC86" s="1">
        <f t="shared" si="4436"/>
        <v>3.4693877551020415E-4</v>
      </c>
      <c r="ZD86" s="1"/>
      <c r="ZE86" s="1"/>
      <c r="ZF86" s="1"/>
      <c r="ZG86" s="2" t="s">
        <v>11</v>
      </c>
      <c r="ZH86" s="1" t="s">
        <v>74</v>
      </c>
      <c r="ZI86" s="1">
        <v>95</v>
      </c>
      <c r="ZJ86" s="2">
        <v>5</v>
      </c>
      <c r="ZK86" s="1">
        <v>1.2E-2</v>
      </c>
      <c r="ZL86" s="1">
        <f t="shared" si="4437"/>
        <v>-9.9999999999999915E-4</v>
      </c>
      <c r="ZM86" s="1">
        <f t="shared" si="4438"/>
        <v>0.18367346938775514</v>
      </c>
      <c r="ZN86" s="1">
        <f t="shared" si="4439"/>
        <v>2.7551020408163269E-4</v>
      </c>
      <c r="ZO86" s="1"/>
      <c r="ZP86" s="1"/>
      <c r="ZQ86" s="1"/>
      <c r="ZR86" s="2" t="s">
        <v>11</v>
      </c>
      <c r="ZS86" s="1" t="s">
        <v>75</v>
      </c>
      <c r="ZT86" s="1">
        <v>99</v>
      </c>
      <c r="ZU86" s="2">
        <v>5</v>
      </c>
      <c r="ZV86" s="1">
        <v>1.2E-2</v>
      </c>
      <c r="ZW86" s="1">
        <f t="shared" si="4440"/>
        <v>-2.9999999999999992E-3</v>
      </c>
      <c r="ZX86" s="1">
        <f t="shared" si="4441"/>
        <v>-3.4246575342465724E-2</v>
      </c>
      <c r="ZY86" s="1">
        <f t="shared" si="4442"/>
        <v>-5.1369863013698586E-5</v>
      </c>
      <c r="ZZ86" s="1"/>
      <c r="AAA86" s="1"/>
      <c r="AAB86" s="1"/>
      <c r="AAC86" s="2" t="s">
        <v>11</v>
      </c>
      <c r="AAD86" s="1" t="s">
        <v>76</v>
      </c>
      <c r="AAE86" s="1">
        <v>100</v>
      </c>
      <c r="AAF86" s="2">
        <v>5</v>
      </c>
      <c r="AAG86" s="1">
        <v>1E-3</v>
      </c>
      <c r="AAH86" s="1">
        <f t="shared" si="4443"/>
        <v>-1E-3</v>
      </c>
      <c r="AAI86" s="1">
        <f t="shared" si="4444"/>
        <v>0.8655172413793103</v>
      </c>
      <c r="AAJ86" s="1">
        <f t="shared" si="4445"/>
        <v>1.2982758620689655E-3</v>
      </c>
      <c r="AAK86" s="1"/>
      <c r="AAL86" s="1"/>
      <c r="AAM86" s="1"/>
      <c r="AAN86" s="2" t="s">
        <v>11</v>
      </c>
      <c r="AAO86" s="1" t="s">
        <v>77</v>
      </c>
      <c r="AAP86" s="1">
        <v>101</v>
      </c>
      <c r="AAQ86" s="2">
        <v>5</v>
      </c>
      <c r="AAR86" s="1">
        <v>8.0000000000000002E-3</v>
      </c>
      <c r="AAS86" s="1">
        <f t="shared" si="4446"/>
        <v>1E-3</v>
      </c>
      <c r="AAT86" s="1">
        <f t="shared" si="4447"/>
        <v>0.73356401384083048</v>
      </c>
      <c r="AAU86" s="1">
        <f t="shared" si="4448"/>
        <v>1.1003460207612457E-3</v>
      </c>
      <c r="AAV86" s="1"/>
      <c r="AAW86" s="1"/>
      <c r="AAX86" s="1"/>
      <c r="AAY86" s="2" t="s">
        <v>11</v>
      </c>
      <c r="AAZ86" s="1" t="s">
        <v>78</v>
      </c>
      <c r="ABA86" s="1">
        <v>102</v>
      </c>
      <c r="ABB86" s="2">
        <v>5</v>
      </c>
      <c r="ABC86" s="1">
        <v>7.0000000000000001E-3</v>
      </c>
      <c r="ABD86" s="1">
        <f t="shared" si="3668"/>
        <v>0</v>
      </c>
      <c r="ABE86" s="1">
        <f t="shared" si="4449"/>
        <v>0.75172413793103443</v>
      </c>
      <c r="ABF86" s="1">
        <f t="shared" si="4450"/>
        <v>1.1275862068965516E-3</v>
      </c>
      <c r="ABG86" s="1"/>
      <c r="ABH86" s="1"/>
      <c r="ABI86" s="1"/>
      <c r="ABJ86" s="2" t="s">
        <v>11</v>
      </c>
      <c r="ABK86" s="1" t="s">
        <v>79</v>
      </c>
      <c r="ABL86" s="1">
        <v>112</v>
      </c>
      <c r="ABM86" s="2">
        <v>5</v>
      </c>
      <c r="ABN86" s="1">
        <v>4.3999999999999997E-2</v>
      </c>
      <c r="ABO86" s="1">
        <f t="shared" si="4451"/>
        <v>2.6999999999999996E-2</v>
      </c>
      <c r="ABP86" s="1">
        <f t="shared" si="4452"/>
        <v>1.7687074829931972</v>
      </c>
      <c r="ABQ86" s="1">
        <f t="shared" si="4453"/>
        <v>2.6530612244897961E-3</v>
      </c>
      <c r="ABR86" s="1"/>
      <c r="ABS86" s="1"/>
      <c r="ABT86" s="1"/>
      <c r="ABU86" s="2" t="s">
        <v>11</v>
      </c>
      <c r="ABV86" s="1" t="s">
        <v>80</v>
      </c>
      <c r="ABW86" s="1">
        <v>113</v>
      </c>
      <c r="ABX86" s="2">
        <v>5</v>
      </c>
      <c r="ABY86" s="1">
        <v>1.2999999999999999E-2</v>
      </c>
      <c r="ABZ86" s="1">
        <f t="shared" si="4454"/>
        <v>0</v>
      </c>
      <c r="ACA86" s="1">
        <f t="shared" si="4455"/>
        <v>-0.33928571428571425</v>
      </c>
      <c r="ACB86" s="1">
        <f t="shared" si="4880"/>
        <v>-5.0892857142857142E-4</v>
      </c>
      <c r="ACC86" s="1"/>
      <c r="ACD86" s="1"/>
      <c r="ACE86" s="1"/>
      <c r="ACF86" s="2" t="s">
        <v>11</v>
      </c>
      <c r="ACG86" s="1" t="s">
        <v>81</v>
      </c>
      <c r="ACH86" s="1">
        <v>114</v>
      </c>
      <c r="ACI86" s="2">
        <v>5</v>
      </c>
      <c r="ACJ86" s="1">
        <v>1.4999999999999999E-2</v>
      </c>
      <c r="ACK86" s="1">
        <f t="shared" si="4456"/>
        <v>9.9999999999999915E-4</v>
      </c>
      <c r="ACL86" s="1">
        <f t="shared" si="4457"/>
        <v>-0.38351254480286739</v>
      </c>
      <c r="ACM86" s="1">
        <f t="shared" si="4458"/>
        <v>-5.7526881720430106E-4</v>
      </c>
      <c r="ACN86" s="1"/>
      <c r="ACO86" s="1"/>
      <c r="ACP86" s="1"/>
      <c r="ACQ86" s="2" t="s">
        <v>11</v>
      </c>
      <c r="ACR86" s="1" t="s">
        <v>82</v>
      </c>
      <c r="ACS86" s="1">
        <v>115</v>
      </c>
      <c r="ACT86" s="2">
        <v>5</v>
      </c>
      <c r="ACU86" s="1">
        <v>1.4999999999999999E-2</v>
      </c>
      <c r="ACV86" s="1">
        <f t="shared" si="4459"/>
        <v>9.9999999999999915E-4</v>
      </c>
      <c r="ACW86" s="1">
        <f t="shared" si="4460"/>
        <v>-0.33096085409252674</v>
      </c>
      <c r="ACX86" s="1">
        <f t="shared" si="4461"/>
        <v>-4.9644128113879012E-4</v>
      </c>
      <c r="ACY86" s="1"/>
      <c r="ACZ86" s="1"/>
      <c r="ADA86" s="1"/>
      <c r="ADB86" s="2" t="s">
        <v>11</v>
      </c>
      <c r="ADC86" s="1" t="s">
        <v>83</v>
      </c>
      <c r="ADD86" s="1">
        <v>116</v>
      </c>
      <c r="ADE86" s="2">
        <v>5</v>
      </c>
      <c r="ADF86" s="1">
        <v>1.6E-2</v>
      </c>
      <c r="ADG86" s="1">
        <f t="shared" si="4462"/>
        <v>0</v>
      </c>
      <c r="ADH86" s="1">
        <f t="shared" si="4463"/>
        <v>-0.36654804270462632</v>
      </c>
      <c r="ADI86" s="1">
        <f t="shared" si="4464"/>
        <v>-5.4982206405693949E-4</v>
      </c>
      <c r="ADJ86" s="1"/>
      <c r="ADK86" s="1"/>
      <c r="ADL86" s="1"/>
      <c r="ADM86" s="2" t="s">
        <v>11</v>
      </c>
      <c r="ADN86" s="1" t="s">
        <v>84</v>
      </c>
      <c r="ADO86" s="1">
        <v>119</v>
      </c>
      <c r="ADP86" s="2">
        <v>5</v>
      </c>
      <c r="ADQ86" s="1">
        <v>1.7999999999999999E-2</v>
      </c>
      <c r="ADR86" s="1">
        <f t="shared" si="4465"/>
        <v>9.9999999999999742E-4</v>
      </c>
      <c r="ADS86" s="1">
        <f t="shared" si="4466"/>
        <v>-0.8705035971223023</v>
      </c>
      <c r="ADT86" s="1">
        <f t="shared" si="4467"/>
        <v>-1.3057553956834535E-3</v>
      </c>
      <c r="ADU86" s="1"/>
      <c r="ADV86" s="1"/>
      <c r="ADW86" s="1"/>
      <c r="ADX86" s="2" t="s">
        <v>11</v>
      </c>
      <c r="ADY86" s="1" t="s">
        <v>85</v>
      </c>
      <c r="ADZ86" s="1">
        <v>120</v>
      </c>
      <c r="AEA86" s="2">
        <v>5</v>
      </c>
      <c r="AEB86" s="1">
        <v>1.7000000000000001E-2</v>
      </c>
      <c r="AEC86" s="1">
        <f t="shared" si="4468"/>
        <v>0</v>
      </c>
      <c r="AED86" s="1">
        <f t="shared" si="4469"/>
        <v>-0.93525179856115104</v>
      </c>
      <c r="AEE86" s="1">
        <f t="shared" si="4470"/>
        <v>-1.4028776978417265E-3</v>
      </c>
      <c r="AEF86" s="1"/>
      <c r="AEG86" s="1"/>
      <c r="AEH86" s="1"/>
      <c r="AEI86" s="2" t="s">
        <v>11</v>
      </c>
      <c r="AEJ86" s="1" t="s">
        <v>86</v>
      </c>
      <c r="AEK86" s="1">
        <v>121</v>
      </c>
      <c r="AEL86" s="2">
        <v>5</v>
      </c>
      <c r="AEM86" s="1">
        <v>1.7000000000000001E-2</v>
      </c>
      <c r="AEN86" s="1">
        <f t="shared" si="4471"/>
        <v>-9.9999999999999742E-4</v>
      </c>
      <c r="AEO86" s="1">
        <f t="shared" si="4472"/>
        <v>-0.93165467625899268</v>
      </c>
      <c r="AEP86" s="1">
        <f t="shared" si="4473"/>
        <v>-1.3974820143884891E-3</v>
      </c>
      <c r="AEQ86" s="1"/>
      <c r="AER86" s="1"/>
      <c r="AES86" s="1"/>
      <c r="AET86" s="2" t="s">
        <v>11</v>
      </c>
      <c r="AEU86" s="1" t="s">
        <v>87</v>
      </c>
      <c r="AEV86" s="1">
        <v>122</v>
      </c>
      <c r="AEW86" s="2">
        <v>5</v>
      </c>
      <c r="AEX86" s="1">
        <v>1.7000000000000001E-2</v>
      </c>
      <c r="AEY86" s="1">
        <f t="shared" si="4474"/>
        <v>0</v>
      </c>
      <c r="AEZ86" s="1">
        <f t="shared" si="4475"/>
        <v>-0.94604316546762601</v>
      </c>
      <c r="AFA86" s="1">
        <f t="shared" si="4476"/>
        <v>-1.419064748201439E-3</v>
      </c>
      <c r="AFB86" s="1"/>
      <c r="AFC86" s="1"/>
      <c r="AFD86" s="1"/>
      <c r="AFE86" s="2" t="s">
        <v>11</v>
      </c>
      <c r="AFF86" s="1" t="s">
        <v>88</v>
      </c>
      <c r="AFG86" s="1">
        <v>123</v>
      </c>
      <c r="AFH86" s="2">
        <v>5</v>
      </c>
      <c r="AFI86" s="1">
        <v>1.6E-2</v>
      </c>
      <c r="AFJ86" s="1">
        <f t="shared" si="4881"/>
        <v>-1.0000000000000009E-3</v>
      </c>
      <c r="AFK86" s="1">
        <f t="shared" si="4882"/>
        <v>-0.985611510791367</v>
      </c>
      <c r="AFL86" s="1">
        <f t="shared" si="4477"/>
        <v>-1.4784172661870506E-3</v>
      </c>
      <c r="AFM86" s="1"/>
      <c r="AFN86" s="1"/>
      <c r="AFO86" s="1"/>
      <c r="AFP86" s="2" t="s">
        <v>11</v>
      </c>
      <c r="AFQ86" s="1" t="s">
        <v>89</v>
      </c>
      <c r="AFR86" s="1">
        <v>126</v>
      </c>
      <c r="AFS86" s="2">
        <v>5</v>
      </c>
      <c r="AFT86" s="1">
        <v>1.7000000000000001E-2</v>
      </c>
      <c r="AFU86" s="1">
        <f t="shared" si="4478"/>
        <v>-9.9999999999999742E-4</v>
      </c>
      <c r="AFV86" s="1">
        <f t="shared" si="4479"/>
        <v>-0.7971530249110319</v>
      </c>
      <c r="AFW86" s="1">
        <f t="shared" si="4480"/>
        <v>-1.1957295373665479E-3</v>
      </c>
      <c r="AFX86" s="1"/>
      <c r="AFY86" s="1"/>
      <c r="AFZ86" s="1"/>
      <c r="AGA86" s="2" t="s">
        <v>11</v>
      </c>
      <c r="AGB86" s="1" t="s">
        <v>90</v>
      </c>
      <c r="AGC86" s="1">
        <v>127</v>
      </c>
      <c r="AGD86" s="2">
        <v>5</v>
      </c>
      <c r="AGE86" s="1">
        <v>1.4999999999999999E-2</v>
      </c>
      <c r="AGF86" s="1">
        <f t="shared" si="4481"/>
        <v>0</v>
      </c>
      <c r="AGG86" s="1">
        <f t="shared" si="4482"/>
        <v>0.23905723905723905</v>
      </c>
      <c r="AGH86" s="1">
        <f t="shared" si="4483"/>
        <v>3.5858585858585857E-4</v>
      </c>
      <c r="AGI86" s="1"/>
      <c r="AGJ86" s="1"/>
      <c r="AGK86" s="1"/>
      <c r="AGL86" s="2" t="s">
        <v>11</v>
      </c>
      <c r="AGM86" s="1" t="s">
        <v>91</v>
      </c>
      <c r="AGN86" s="1">
        <v>128</v>
      </c>
      <c r="AGO86" s="2">
        <v>5</v>
      </c>
      <c r="AGP86" s="1">
        <v>1.6E-2</v>
      </c>
      <c r="AGQ86" s="1">
        <f t="shared" si="4484"/>
        <v>1.0000000000000009E-3</v>
      </c>
      <c r="AGR86" s="1">
        <f t="shared" si="4485"/>
        <v>0.31438127090301005</v>
      </c>
      <c r="AGS86" s="1">
        <f t="shared" si="4486"/>
        <v>4.715719063545151E-4</v>
      </c>
      <c r="AGT86" s="1"/>
      <c r="AGU86" s="1"/>
      <c r="AGV86" s="1"/>
      <c r="AGW86" s="2" t="s">
        <v>11</v>
      </c>
      <c r="AGX86" s="1" t="s">
        <v>92</v>
      </c>
      <c r="AGY86" s="1">
        <v>129</v>
      </c>
      <c r="AGZ86" s="2">
        <v>5</v>
      </c>
      <c r="AHA86" s="1">
        <v>1.2E-2</v>
      </c>
      <c r="AHB86" s="1">
        <f t="shared" si="4487"/>
        <v>-2E-3</v>
      </c>
      <c r="AHC86" s="1">
        <f t="shared" si="4488"/>
        <v>0.31229235880398676</v>
      </c>
      <c r="AHD86" s="1">
        <f t="shared" si="4489"/>
        <v>4.6843853820598017E-4</v>
      </c>
      <c r="AHE86" s="1"/>
      <c r="AHF86" s="1"/>
      <c r="AHG86" s="1"/>
      <c r="AHH86" s="2" t="s">
        <v>11</v>
      </c>
      <c r="AHI86" s="1" t="s">
        <v>93</v>
      </c>
      <c r="AHJ86" s="1">
        <v>130</v>
      </c>
      <c r="AHK86" s="2">
        <v>5</v>
      </c>
      <c r="AHL86" s="1">
        <v>1.2E-2</v>
      </c>
      <c r="AHM86" s="1">
        <f t="shared" si="4490"/>
        <v>-2E-3</v>
      </c>
      <c r="AHN86" s="1">
        <f t="shared" si="4491"/>
        <v>0.2976588628762542</v>
      </c>
      <c r="AHO86" s="1">
        <f t="shared" si="4492"/>
        <v>4.4648829431438134E-4</v>
      </c>
      <c r="AHP86" s="1"/>
      <c r="AHQ86" s="1"/>
      <c r="AHR86" s="1"/>
      <c r="AHS86" s="2" t="s">
        <v>11</v>
      </c>
      <c r="AHT86" s="1" t="s">
        <v>94</v>
      </c>
      <c r="AHU86" s="1">
        <v>133</v>
      </c>
      <c r="AHV86" s="2">
        <v>5</v>
      </c>
      <c r="AHW86" s="1">
        <v>1.4E-2</v>
      </c>
      <c r="AHX86" s="1">
        <f t="shared" si="4493"/>
        <v>-2E-3</v>
      </c>
      <c r="AHY86" s="1">
        <f t="shared" si="4494"/>
        <v>0.32890365448504988</v>
      </c>
      <c r="AHZ86" s="1">
        <f t="shared" si="4495"/>
        <v>4.9335548172757483E-4</v>
      </c>
      <c r="AIA86" s="1"/>
      <c r="AIB86" s="1"/>
      <c r="AIC86" s="1"/>
      <c r="AID86" s="2" t="s">
        <v>11</v>
      </c>
      <c r="AIE86" s="1" t="s">
        <v>95</v>
      </c>
      <c r="AIF86" s="1">
        <v>134</v>
      </c>
      <c r="AIG86" s="2">
        <v>5</v>
      </c>
      <c r="AIH86" s="1">
        <v>1.2999999999999999E-2</v>
      </c>
      <c r="AII86" s="1">
        <f t="shared" si="4496"/>
        <v>-4.0000000000000018E-3</v>
      </c>
      <c r="AIJ86" s="1">
        <f t="shared" si="4497"/>
        <v>0.24916943521594678</v>
      </c>
      <c r="AIK86" s="1">
        <f t="shared" si="4498"/>
        <v>3.737541528239202E-4</v>
      </c>
      <c r="AIL86" s="1"/>
      <c r="AIM86" s="1"/>
      <c r="AIN86" s="1"/>
      <c r="AIO86" s="2" t="s">
        <v>11</v>
      </c>
      <c r="AIP86" s="1" t="s">
        <v>96</v>
      </c>
      <c r="AIQ86" s="1">
        <v>135</v>
      </c>
      <c r="AIR86" s="2">
        <v>5</v>
      </c>
      <c r="AIS86" s="1">
        <v>1.0999999999999999E-2</v>
      </c>
      <c r="AIT86" s="1">
        <f t="shared" si="4499"/>
        <v>-3.0000000000000009E-3</v>
      </c>
      <c r="AIU86" s="1">
        <f t="shared" si="4500"/>
        <v>0.33443708609271522</v>
      </c>
      <c r="AIV86" s="1">
        <f t="shared" si="4501"/>
        <v>5.0165562913907281E-4</v>
      </c>
      <c r="AIW86" s="1"/>
      <c r="AIX86" s="1"/>
      <c r="AIY86" s="1"/>
      <c r="AIZ86" s="2" t="s">
        <v>11</v>
      </c>
      <c r="AJA86" s="1" t="s">
        <v>97</v>
      </c>
      <c r="AJB86" s="1">
        <v>136</v>
      </c>
      <c r="AJC86" s="2">
        <v>5</v>
      </c>
      <c r="AJD86" s="1">
        <v>1.2999999999999999E-2</v>
      </c>
      <c r="AJE86" s="1">
        <f t="shared" si="4502"/>
        <v>-3.0000000000000009E-3</v>
      </c>
      <c r="AJF86" s="1">
        <f t="shared" si="4503"/>
        <v>0.32450331125827814</v>
      </c>
      <c r="AJG86" s="1">
        <f t="shared" si="4504"/>
        <v>4.8675496688741724E-4</v>
      </c>
      <c r="AJH86" s="1"/>
      <c r="AJI86" s="1"/>
      <c r="AJJ86" s="1"/>
      <c r="AJK86" s="2" t="s">
        <v>11</v>
      </c>
      <c r="AJL86" s="1" t="s">
        <v>98</v>
      </c>
      <c r="AJM86" s="1">
        <v>140</v>
      </c>
      <c r="AJN86" s="2">
        <v>5</v>
      </c>
      <c r="AJO86" s="1">
        <v>1.2999999999999999E-2</v>
      </c>
      <c r="AJP86" s="1">
        <f t="shared" si="4505"/>
        <v>-3.0000000000000009E-3</v>
      </c>
      <c r="AJQ86" s="1">
        <f t="shared" si="4506"/>
        <v>0.42483660130718953</v>
      </c>
      <c r="AJR86" s="1">
        <f t="shared" si="4507"/>
        <v>6.3725490196078435E-4</v>
      </c>
      <c r="AJS86" s="1"/>
      <c r="AJT86" s="1"/>
      <c r="AJU86" s="1"/>
      <c r="AJV86" s="2" t="s">
        <v>11</v>
      </c>
      <c r="AJW86" s="1" t="s">
        <v>99</v>
      </c>
      <c r="AJX86" s="1">
        <v>141</v>
      </c>
      <c r="AJY86" s="2">
        <v>5</v>
      </c>
      <c r="AJZ86" s="1">
        <v>1.4E-2</v>
      </c>
      <c r="AKA86" s="1">
        <f t="shared" si="4508"/>
        <v>-6.0000000000000001E-3</v>
      </c>
      <c r="AKB86" s="1">
        <f t="shared" si="4509"/>
        <v>-6.1016949152542389E-2</v>
      </c>
      <c r="AKC86" s="1">
        <f t="shared" si="4510"/>
        <v>-9.1525423728813581E-5</v>
      </c>
      <c r="AKD86" s="1"/>
      <c r="AKE86" s="1"/>
      <c r="AKF86" s="1"/>
      <c r="AKG86" s="2" t="s">
        <v>11</v>
      </c>
      <c r="AKH86" s="1" t="s">
        <v>100</v>
      </c>
      <c r="AKI86" s="1">
        <v>143</v>
      </c>
      <c r="AKJ86" s="2">
        <v>5</v>
      </c>
      <c r="AKK86" s="1">
        <v>1.6E-2</v>
      </c>
      <c r="AKL86" s="1">
        <f t="shared" si="4511"/>
        <v>-5.9999999999999984E-3</v>
      </c>
      <c r="AKM86" s="1">
        <f t="shared" si="4512"/>
        <v>-7.1186440677966062E-2</v>
      </c>
      <c r="AKN86" s="1">
        <f t="shared" si="4513"/>
        <v>-1.0677966101694909E-4</v>
      </c>
      <c r="AKO86" s="1"/>
      <c r="AKP86" s="1"/>
      <c r="AKQ86" s="1"/>
      <c r="AKR86" s="2" t="s">
        <v>11</v>
      </c>
      <c r="AKS86" s="1" t="s">
        <v>101</v>
      </c>
      <c r="AKT86" s="1">
        <v>144</v>
      </c>
      <c r="AKU86" s="2">
        <v>5</v>
      </c>
      <c r="AKV86" s="1">
        <v>1.7999999999999999E-2</v>
      </c>
      <c r="AKW86" s="1">
        <f t="shared" si="4514"/>
        <v>-5.000000000000001E-3</v>
      </c>
      <c r="AKX86" s="1">
        <f t="shared" si="4515"/>
        <v>-6.7796610169491553E-2</v>
      </c>
      <c r="AKY86" s="1">
        <f t="shared" si="4516"/>
        <v>-1.0169491525423733E-4</v>
      </c>
      <c r="AKZ86" s="1"/>
      <c r="ALA86" s="1"/>
      <c r="ALB86" s="1"/>
      <c r="ALC86" s="2" t="s">
        <v>11</v>
      </c>
      <c r="ALD86" s="1" t="s">
        <v>102</v>
      </c>
      <c r="ALE86" s="1">
        <v>147</v>
      </c>
      <c r="ALF86" s="2">
        <v>5</v>
      </c>
      <c r="ALG86" s="1">
        <v>1.4999999999999999E-2</v>
      </c>
      <c r="ALH86" s="1">
        <f t="shared" si="4517"/>
        <v>-1.0999999999999999E-2</v>
      </c>
      <c r="ALI86" s="1">
        <f t="shared" si="4518"/>
        <v>-0.26779661016949152</v>
      </c>
      <c r="ALJ86" s="1">
        <f t="shared" si="4519"/>
        <v>-4.0169491525423727E-4</v>
      </c>
      <c r="ALK86" s="1"/>
      <c r="ALL86" s="1"/>
      <c r="ALM86" s="1"/>
      <c r="ALN86" s="2" t="s">
        <v>11</v>
      </c>
      <c r="ALO86" s="1" t="s">
        <v>103</v>
      </c>
      <c r="ALP86" s="1">
        <v>148</v>
      </c>
      <c r="ALQ86" s="2">
        <v>5</v>
      </c>
      <c r="ALR86" s="1">
        <v>1.4999999999999999E-2</v>
      </c>
      <c r="ALS86" s="1">
        <f t="shared" si="4520"/>
        <v>-1.0000000000000002E-2</v>
      </c>
      <c r="ALT86" s="1">
        <f t="shared" si="4521"/>
        <v>-0.33333333333333337</v>
      </c>
      <c r="ALU86" s="1">
        <f t="shared" si="4522"/>
        <v>-5.0000000000000012E-4</v>
      </c>
      <c r="ALV86" s="1"/>
      <c r="ALW86" s="1"/>
      <c r="ALX86" s="1"/>
      <c r="ALY86" s="2" t="s">
        <v>11</v>
      </c>
      <c r="ALZ86" s="1" t="s">
        <v>104</v>
      </c>
      <c r="AMA86" s="1">
        <v>149</v>
      </c>
      <c r="AMB86" s="2">
        <v>5</v>
      </c>
      <c r="AMC86" s="1">
        <v>1.0999999999999999E-2</v>
      </c>
      <c r="AMD86" s="1">
        <f t="shared" si="4523"/>
        <v>-9.0000000000000011E-3</v>
      </c>
      <c r="AME86" s="1">
        <f t="shared" si="4524"/>
        <v>-0.22945205479452058</v>
      </c>
      <c r="AMF86" s="1">
        <f t="shared" si="4525"/>
        <v>-3.4417808219178088E-4</v>
      </c>
      <c r="AMG86" s="1"/>
      <c r="AMH86" s="1"/>
      <c r="AMI86" s="1"/>
      <c r="AMJ86" s="2" t="s">
        <v>11</v>
      </c>
      <c r="AMK86" s="1" t="s">
        <v>105</v>
      </c>
      <c r="AML86" s="1">
        <v>150</v>
      </c>
      <c r="AMM86" s="2">
        <v>5</v>
      </c>
      <c r="AMN86" s="1">
        <v>1.0999999999999999E-2</v>
      </c>
      <c r="AMO86" s="1">
        <f t="shared" si="4526"/>
        <v>-8.0000000000000002E-3</v>
      </c>
      <c r="AMP86" s="1">
        <f t="shared" si="4527"/>
        <v>-0.30136986301369867</v>
      </c>
      <c r="AMQ86" s="1">
        <f t="shared" si="4528"/>
        <v>-4.5205479452054801E-4</v>
      </c>
      <c r="AMR86" s="1"/>
      <c r="AMS86" s="1"/>
      <c r="AMT86" s="1"/>
      <c r="AMU86" s="2" t="s">
        <v>11</v>
      </c>
      <c r="AMV86" s="1" t="s">
        <v>106</v>
      </c>
      <c r="AMW86" s="1">
        <v>151</v>
      </c>
      <c r="AMX86" s="2">
        <v>5</v>
      </c>
      <c r="AMY86" s="1">
        <v>1.2E-2</v>
      </c>
      <c r="AMZ86" s="1">
        <f t="shared" si="4529"/>
        <v>-8.0000000000000002E-3</v>
      </c>
      <c r="ANA86" s="1">
        <f t="shared" si="4530"/>
        <v>-0.34931506849315069</v>
      </c>
      <c r="ANB86" s="1">
        <f t="shared" si="4531"/>
        <v>-5.2397260273972601E-4</v>
      </c>
      <c r="ANC86" s="1"/>
      <c r="AND86" s="1"/>
      <c r="ANE86" s="1"/>
      <c r="ANF86" s="2" t="s">
        <v>11</v>
      </c>
      <c r="ANG86" s="1" t="s">
        <v>107</v>
      </c>
      <c r="ANH86" s="1">
        <v>154</v>
      </c>
      <c r="ANI86" s="2">
        <v>5</v>
      </c>
      <c r="ANJ86" s="1">
        <v>0.01</v>
      </c>
      <c r="ANK86" s="1">
        <f t="shared" si="4532"/>
        <v>-8.9999999999999993E-3</v>
      </c>
      <c r="ANL86" s="1">
        <f t="shared" si="4533"/>
        <v>-0.41034482758620683</v>
      </c>
      <c r="ANM86" s="1">
        <f t="shared" si="4534"/>
        <v>-6.1551724137931031E-4</v>
      </c>
      <c r="ANN86" s="1"/>
      <c r="ANO86" s="1"/>
      <c r="ANP86" s="1"/>
      <c r="ANQ86" s="2" t="s">
        <v>11</v>
      </c>
      <c r="ANR86" s="1" t="s">
        <v>108</v>
      </c>
      <c r="ANS86" s="1">
        <v>155</v>
      </c>
      <c r="ANT86" s="2">
        <v>5</v>
      </c>
      <c r="ANU86" s="1">
        <v>1.2E-2</v>
      </c>
      <c r="ANV86" s="1">
        <f t="shared" si="4535"/>
        <v>-8.0000000000000002E-3</v>
      </c>
      <c r="ANW86" s="1">
        <f t="shared" si="4536"/>
        <v>-0.52218430034129693</v>
      </c>
      <c r="ANX86" s="1">
        <f t="shared" si="4537"/>
        <v>-7.8327645051194542E-4</v>
      </c>
      <c r="ANY86" s="1"/>
      <c r="ANZ86" s="1"/>
      <c r="AOA86" s="1"/>
      <c r="AOB86" s="2" t="s">
        <v>11</v>
      </c>
      <c r="AOC86" s="1" t="s">
        <v>109</v>
      </c>
      <c r="AOD86" s="1">
        <v>156</v>
      </c>
      <c r="AOE86" s="2">
        <v>5</v>
      </c>
      <c r="AOF86" s="1">
        <v>1.2999999999999999E-2</v>
      </c>
      <c r="AOG86" s="1">
        <f t="shared" si="4538"/>
        <v>-8.0000000000000019E-3</v>
      </c>
      <c r="AOH86" s="1">
        <f t="shared" si="4539"/>
        <v>-0.47457627118644075</v>
      </c>
      <c r="AOI86" s="1">
        <f t="shared" si="4540"/>
        <v>-7.1186440677966116E-4</v>
      </c>
      <c r="AOJ86" s="1"/>
      <c r="AOK86" s="1"/>
      <c r="AOL86" s="1"/>
      <c r="AOM86" s="2" t="s">
        <v>11</v>
      </c>
      <c r="AON86" s="1" t="s">
        <v>110</v>
      </c>
      <c r="AOO86" s="1">
        <v>157</v>
      </c>
      <c r="AOP86" s="2">
        <v>5</v>
      </c>
      <c r="AOQ86" s="1">
        <v>6.0000000000000001E-3</v>
      </c>
      <c r="AOR86" s="1">
        <f t="shared" si="4541"/>
        <v>-8.0000000000000002E-3</v>
      </c>
      <c r="AOS86" s="1">
        <f t="shared" si="4542"/>
        <v>-0.32081911262798635</v>
      </c>
      <c r="AOT86" s="1">
        <f t="shared" si="4543"/>
        <v>-4.8122866894197955E-4</v>
      </c>
      <c r="AOU86" s="1"/>
      <c r="AOV86" s="1"/>
      <c r="AOW86" s="1"/>
      <c r="AOX86" s="2" t="s">
        <v>11</v>
      </c>
      <c r="AOY86" s="1" t="s">
        <v>111</v>
      </c>
      <c r="AOZ86" s="1">
        <v>158</v>
      </c>
      <c r="APA86" s="2">
        <v>5</v>
      </c>
      <c r="APB86" s="1">
        <v>1.9E-2</v>
      </c>
      <c r="APC86" s="1">
        <f t="shared" si="3798"/>
        <v>-1.0000000000000009E-3</v>
      </c>
      <c r="APD86" s="1">
        <f t="shared" si="4544"/>
        <v>-0.34246575342465752</v>
      </c>
      <c r="APE86" s="1">
        <f t="shared" si="4545"/>
        <v>-5.1369863013698625E-4</v>
      </c>
      <c r="APF86" s="1"/>
      <c r="APG86" s="1"/>
      <c r="APH86" s="1"/>
      <c r="API86" s="2" t="s">
        <v>11</v>
      </c>
      <c r="APJ86" s="1" t="s">
        <v>112</v>
      </c>
      <c r="APK86" s="1">
        <v>161</v>
      </c>
      <c r="APL86" s="2">
        <v>5</v>
      </c>
      <c r="APM86" s="1">
        <v>8.0000000000000002E-3</v>
      </c>
      <c r="APN86" s="1">
        <f t="shared" si="4546"/>
        <v>-8.0000000000000002E-3</v>
      </c>
      <c r="APO86" s="1">
        <f t="shared" si="4547"/>
        <v>-0.41979522184300344</v>
      </c>
      <c r="APP86" s="1">
        <f t="shared" si="4548"/>
        <v>-6.296928327645052E-4</v>
      </c>
      <c r="APQ86" s="1"/>
      <c r="APR86" s="1"/>
      <c r="APS86" s="1"/>
      <c r="APT86" s="2" t="s">
        <v>11</v>
      </c>
      <c r="APU86" s="1" t="s">
        <v>113</v>
      </c>
      <c r="APV86" s="1">
        <v>162</v>
      </c>
      <c r="APW86" s="2">
        <v>5</v>
      </c>
      <c r="APX86" s="1">
        <v>-4.0000000000000001E-3</v>
      </c>
      <c r="APY86" s="1">
        <f t="shared" si="4549"/>
        <v>-9.0000000000000011E-3</v>
      </c>
      <c r="APZ86" s="1">
        <f t="shared" si="3806"/>
        <v>1.3745704467353927E-2</v>
      </c>
      <c r="AQA86" s="1">
        <f t="shared" si="4550"/>
        <v>2.061855670103089E-5</v>
      </c>
      <c r="AQB86" s="1"/>
      <c r="AQC86" s="1"/>
      <c r="AQD86" s="1"/>
      <c r="AQE86" s="2" t="s">
        <v>11</v>
      </c>
      <c r="AQF86" s="1" t="s">
        <v>114</v>
      </c>
      <c r="AQG86" s="1">
        <v>163</v>
      </c>
      <c r="AQH86" s="2">
        <v>5</v>
      </c>
      <c r="AQI86" s="1">
        <v>7.0000000000000001E-3</v>
      </c>
      <c r="AQJ86" s="1">
        <f t="shared" si="4551"/>
        <v>-9.0000000000000011E-3</v>
      </c>
      <c r="AQK86" s="1">
        <f t="shared" si="4552"/>
        <v>-0.58904109589041098</v>
      </c>
      <c r="AQL86" s="1">
        <f t="shared" si="4553"/>
        <v>-8.8356164383561649E-4</v>
      </c>
      <c r="AQM86" s="1"/>
      <c r="AQN86" s="1"/>
      <c r="AQO86" s="1"/>
      <c r="AQP86" s="2" t="s">
        <v>11</v>
      </c>
      <c r="AQQ86" s="1" t="s">
        <v>115</v>
      </c>
      <c r="AQR86" s="1">
        <v>169</v>
      </c>
      <c r="AQS86" s="2">
        <v>5</v>
      </c>
      <c r="AQT86" s="1">
        <v>-1.7999999999999999E-2</v>
      </c>
      <c r="AQU86" s="1">
        <f t="shared" si="4554"/>
        <v>-9.9999999999999985E-3</v>
      </c>
      <c r="AQV86" s="1">
        <f t="shared" si="4555"/>
        <v>0.21160409556313994</v>
      </c>
      <c r="AQW86" s="1">
        <f t="shared" si="4556"/>
        <v>3.1740614334470991E-4</v>
      </c>
      <c r="AQX86" s="1"/>
      <c r="AQY86" s="1"/>
      <c r="AQZ86" s="1"/>
      <c r="ARA86" s="2" t="s">
        <v>11</v>
      </c>
      <c r="ARB86" s="1" t="s">
        <v>116</v>
      </c>
      <c r="ARC86" s="1">
        <v>170</v>
      </c>
      <c r="ARD86" s="2">
        <v>5</v>
      </c>
      <c r="ARE86" s="1">
        <v>0</v>
      </c>
      <c r="ARF86" s="1">
        <f t="shared" si="4557"/>
        <v>-6.0000000000000001E-3</v>
      </c>
      <c r="ARG86" s="1">
        <f t="shared" si="4558"/>
        <v>-0.47278911564625853</v>
      </c>
      <c r="ARH86" s="1">
        <f t="shared" si="4559"/>
        <v>-7.0918367346938785E-4</v>
      </c>
      <c r="ARI86" s="1"/>
      <c r="ARJ86" s="1"/>
      <c r="ARK86" s="1"/>
      <c r="ARL86" s="2" t="s">
        <v>11</v>
      </c>
      <c r="ARM86" s="1" t="s">
        <v>117</v>
      </c>
      <c r="ARN86" s="1">
        <v>171</v>
      </c>
      <c r="ARO86" s="2">
        <v>5</v>
      </c>
      <c r="ARP86" s="1">
        <v>1E-3</v>
      </c>
      <c r="ARQ86" s="1">
        <f t="shared" si="4560"/>
        <v>-5.0000000000000001E-3</v>
      </c>
      <c r="ARR86" s="1">
        <f t="shared" si="4561"/>
        <v>-0.35958904109589035</v>
      </c>
      <c r="ARS86" s="1">
        <f t="shared" si="4562"/>
        <v>-5.3938356164383555E-4</v>
      </c>
      <c r="ART86" s="1"/>
      <c r="ARU86" s="1"/>
      <c r="ARV86" s="1"/>
      <c r="ARW86" s="2" t="s">
        <v>11</v>
      </c>
      <c r="ARX86" s="1" t="s">
        <v>118</v>
      </c>
      <c r="ARY86" s="1">
        <v>172</v>
      </c>
      <c r="ARZ86" s="2">
        <v>5</v>
      </c>
      <c r="ASA86" s="1">
        <v>1.6E-2</v>
      </c>
      <c r="ASB86" s="1">
        <f t="shared" si="4563"/>
        <v>-4.0000000000000001E-3</v>
      </c>
      <c r="ASC86" s="1">
        <f t="shared" si="4564"/>
        <v>-0.88813559322033908</v>
      </c>
      <c r="ASD86" s="1">
        <f t="shared" si="4565"/>
        <v>-1.3322033898305087E-3</v>
      </c>
      <c r="ASE86" s="1"/>
      <c r="ASF86" s="1"/>
      <c r="ASG86" s="1"/>
      <c r="ASH86" s="2" t="s">
        <v>11</v>
      </c>
      <c r="ASI86" s="1" t="s">
        <v>119</v>
      </c>
      <c r="ASJ86" s="1">
        <v>173</v>
      </c>
      <c r="ASK86" s="2">
        <v>5</v>
      </c>
      <c r="ASL86" s="1">
        <v>7.0000000000000001E-3</v>
      </c>
      <c r="ASM86" s="1">
        <f t="shared" si="4566"/>
        <v>4.0000000000000001E-3</v>
      </c>
      <c r="ASN86" s="1">
        <f t="shared" si="4567"/>
        <v>-9.589041095890409E-2</v>
      </c>
      <c r="ASO86" s="1">
        <f t="shared" si="4568"/>
        <v>-1.4383561643835615E-4</v>
      </c>
      <c r="ASP86" s="1"/>
      <c r="ASQ86" s="1"/>
      <c r="ASR86" s="1"/>
      <c r="ASS86" s="2" t="s">
        <v>11</v>
      </c>
      <c r="AST86" s="1" t="s">
        <v>120</v>
      </c>
      <c r="ASU86" s="1">
        <v>176</v>
      </c>
      <c r="ASV86" s="2">
        <v>5</v>
      </c>
      <c r="ASW86" s="1">
        <v>1.7000000000000001E-2</v>
      </c>
      <c r="ASX86" s="1">
        <f t="shared" si="4569"/>
        <v>1.0000000000000002E-2</v>
      </c>
      <c r="ASY86" s="1">
        <f t="shared" si="4570"/>
        <v>-9.6219931271477613E-2</v>
      </c>
      <c r="ASZ86" s="1">
        <f t="shared" si="4571"/>
        <v>-1.4432989690721642E-4</v>
      </c>
      <c r="ATA86" s="1"/>
      <c r="ATB86" s="1"/>
      <c r="ATC86" s="1"/>
      <c r="ATD86" s="2" t="s">
        <v>11</v>
      </c>
      <c r="ATE86" s="1" t="s">
        <v>121</v>
      </c>
      <c r="ATF86" s="1">
        <v>180</v>
      </c>
      <c r="ATG86" s="2">
        <v>5</v>
      </c>
      <c r="ATH86" s="1">
        <v>2.1999999999999999E-2</v>
      </c>
      <c r="ATI86" s="1">
        <f t="shared" si="4572"/>
        <v>9.9999999999999742E-4</v>
      </c>
      <c r="ATJ86" s="1">
        <f t="shared" si="4573"/>
        <v>-0.98615916955017313</v>
      </c>
      <c r="ATK86" s="1">
        <f t="shared" si="4574"/>
        <v>-1.4792387543252597E-3</v>
      </c>
      <c r="ATL86" s="1"/>
      <c r="ATM86" s="1"/>
      <c r="ATN86" s="1"/>
      <c r="ATO86" s="2" t="s">
        <v>11</v>
      </c>
      <c r="ATP86" s="1" t="s">
        <v>122</v>
      </c>
      <c r="ATQ86" s="1">
        <v>183</v>
      </c>
      <c r="ATR86" s="2">
        <v>5</v>
      </c>
      <c r="ATS86" s="1">
        <v>3.5000000000000003E-2</v>
      </c>
      <c r="ATT86" s="1">
        <f t="shared" si="4575"/>
        <v>3.4000000000000002E-2</v>
      </c>
      <c r="ATU86" s="1">
        <f t="shared" si="4576"/>
        <v>0.88356164383561653</v>
      </c>
      <c r="ATV86" s="1">
        <f t="shared" si="4577"/>
        <v>1.3253424657534247E-3</v>
      </c>
      <c r="ATW86" s="1"/>
      <c r="ATX86" s="1"/>
      <c r="ATY86" s="1"/>
      <c r="ATZ86" s="2" t="s">
        <v>11</v>
      </c>
      <c r="AUA86" s="1" t="s">
        <v>123</v>
      </c>
      <c r="AUB86" s="1">
        <v>184</v>
      </c>
      <c r="AUC86" s="2">
        <v>5</v>
      </c>
      <c r="AUD86" s="1">
        <v>5.0000000000000001E-3</v>
      </c>
      <c r="AUE86" s="1">
        <f t="shared" si="4578"/>
        <v>-1.0999999999999999E-2</v>
      </c>
      <c r="AUF86" s="1">
        <f t="shared" si="3846"/>
        <v>-0.71119133574007221</v>
      </c>
      <c r="AUG86" s="1">
        <f t="shared" si="4579"/>
        <v>-1.0667870036101083E-3</v>
      </c>
      <c r="AUH86" s="1"/>
      <c r="AUI86" s="1"/>
      <c r="AUJ86" s="1"/>
      <c r="AUK86" s="2" t="s">
        <v>11</v>
      </c>
      <c r="AUL86" s="1" t="s">
        <v>124</v>
      </c>
      <c r="AUM86" s="1">
        <v>185</v>
      </c>
      <c r="AUN86" s="2">
        <v>5</v>
      </c>
      <c r="AUO86" s="1">
        <v>6.0000000000000001E-3</v>
      </c>
      <c r="AUP86" s="1">
        <f t="shared" si="4580"/>
        <v>1E-3</v>
      </c>
      <c r="AUQ86" s="1">
        <f t="shared" si="4581"/>
        <v>-0.13357400722021662</v>
      </c>
      <c r="AUR86" s="1">
        <f t="shared" si="4582"/>
        <v>-2.0036101083032492E-4</v>
      </c>
      <c r="AUS86" s="1"/>
      <c r="AUT86" s="1"/>
      <c r="AUU86" s="1"/>
      <c r="AUV86" s="2" t="s">
        <v>11</v>
      </c>
      <c r="AUW86" s="1" t="s">
        <v>125</v>
      </c>
      <c r="AUX86" s="1">
        <v>186</v>
      </c>
      <c r="AUY86" s="2">
        <v>5</v>
      </c>
      <c r="AUZ86" s="1">
        <v>8.0000000000000002E-3</v>
      </c>
      <c r="AVA86" s="1">
        <f t="shared" si="4583"/>
        <v>-2E-3</v>
      </c>
      <c r="AVB86" s="1">
        <f t="shared" si="3853"/>
        <v>-0.20938628158844766</v>
      </c>
      <c r="AVC86" s="1">
        <f t="shared" si="4584"/>
        <v>-3.1407942238267152E-4</v>
      </c>
      <c r="AVD86" s="1"/>
      <c r="AVE86" s="1"/>
      <c r="AVF86" s="1"/>
      <c r="AVG86" s="2" t="s">
        <v>11</v>
      </c>
      <c r="AVH86" s="1" t="s">
        <v>126</v>
      </c>
      <c r="AVI86" s="1">
        <v>187</v>
      </c>
      <c r="AVJ86" s="2">
        <v>5</v>
      </c>
      <c r="AVK86" s="1">
        <v>1.2E-2</v>
      </c>
      <c r="AVL86" s="1">
        <f t="shared" si="4585"/>
        <v>2E-3</v>
      </c>
      <c r="AVM86" s="1">
        <f t="shared" si="4586"/>
        <v>5.7553956834532377E-2</v>
      </c>
      <c r="AVN86" s="1">
        <f t="shared" si="4587"/>
        <v>8.6330935251798568E-5</v>
      </c>
      <c r="AVO86" s="1"/>
      <c r="AVP86" s="1"/>
      <c r="AVQ86" s="1"/>
      <c r="AVR86" s="2" t="s">
        <v>11</v>
      </c>
      <c r="AVS86" s="1" t="s">
        <v>127</v>
      </c>
      <c r="AVT86" s="1">
        <v>190</v>
      </c>
      <c r="AVU86" s="2">
        <v>5</v>
      </c>
      <c r="AVV86" s="1">
        <v>8.9999999999999993E-3</v>
      </c>
      <c r="AVW86" s="1">
        <f t="shared" si="4588"/>
        <v>-2E-3</v>
      </c>
      <c r="AVX86" s="1">
        <f t="shared" si="4589"/>
        <v>-3.5842293906810034E-2</v>
      </c>
      <c r="AVY86" s="1">
        <f t="shared" si="4590"/>
        <v>-5.3763440860215054E-5</v>
      </c>
      <c r="AVZ86" s="1"/>
      <c r="AWA86" s="1"/>
      <c r="AWB86" s="1"/>
      <c r="AWC86" s="2" t="s">
        <v>11</v>
      </c>
      <c r="AWD86" s="1" t="s">
        <v>128</v>
      </c>
      <c r="AWE86" s="1">
        <v>191</v>
      </c>
      <c r="AWF86" s="2">
        <v>5</v>
      </c>
      <c r="AWG86" s="1">
        <v>1.0999999999999999E-2</v>
      </c>
      <c r="AWH86" s="1">
        <f t="shared" si="4591"/>
        <v>-2E-3</v>
      </c>
      <c r="AWI86" s="1">
        <f t="shared" si="4592"/>
        <v>-0.12544802867383512</v>
      </c>
      <c r="AWJ86" s="1">
        <f t="shared" si="4593"/>
        <v>-1.8817204301075269E-4</v>
      </c>
      <c r="AWK86" s="1"/>
      <c r="AWL86" s="1"/>
      <c r="AWM86" s="1"/>
      <c r="AWN86" s="2" t="s">
        <v>11</v>
      </c>
      <c r="AWO86" s="1" t="s">
        <v>129</v>
      </c>
      <c r="AWP86" s="1">
        <v>192</v>
      </c>
      <c r="AWQ86" s="2">
        <v>5</v>
      </c>
      <c r="AWR86" s="1">
        <v>1.2E-2</v>
      </c>
      <c r="AWS86" s="1">
        <f t="shared" si="4594"/>
        <v>-4.0000000000000001E-3</v>
      </c>
      <c r="AWT86" s="1">
        <f t="shared" si="4595"/>
        <v>-0.20714285714285713</v>
      </c>
      <c r="AWU86" s="1">
        <f t="shared" si="4596"/>
        <v>-3.1071428571428569E-4</v>
      </c>
      <c r="AWV86" s="1"/>
      <c r="AWW86" s="1"/>
      <c r="AWX86" s="1"/>
      <c r="AWY86" s="2" t="s">
        <v>11</v>
      </c>
      <c r="AWZ86" s="1" t="s">
        <v>130</v>
      </c>
      <c r="AXA86" s="1">
        <v>193</v>
      </c>
      <c r="AXB86" s="2">
        <v>5</v>
      </c>
      <c r="AXC86" s="1">
        <v>1.0999999999999999E-2</v>
      </c>
      <c r="AXD86" s="1">
        <f t="shared" si="4597"/>
        <v>-3.0000000000000009E-3</v>
      </c>
      <c r="AXE86" s="1">
        <f t="shared" si="4598"/>
        <v>-0.20788530465949825</v>
      </c>
      <c r="AXF86" s="1">
        <f t="shared" si="4599"/>
        <v>-3.1182795698924738E-4</v>
      </c>
      <c r="AXG86" s="1"/>
      <c r="AXH86" s="1"/>
      <c r="AXI86" s="1"/>
      <c r="AXJ86" s="2" t="s">
        <v>11</v>
      </c>
      <c r="AXK86" s="1" t="s">
        <v>131</v>
      </c>
      <c r="AXL86" s="1">
        <v>197</v>
      </c>
      <c r="AXM86" s="2">
        <v>5</v>
      </c>
      <c r="AXN86" s="1">
        <v>1.2999999999999999E-2</v>
      </c>
      <c r="AXO86" s="1">
        <f t="shared" si="4600"/>
        <v>-6.0000000000000001E-3</v>
      </c>
      <c r="AXP86" s="1">
        <f t="shared" si="4601"/>
        <v>-0.37050359712230219</v>
      </c>
      <c r="AXQ86" s="1">
        <f t="shared" si="4602"/>
        <v>-5.5575539568345324E-4</v>
      </c>
      <c r="AXR86" s="1"/>
      <c r="AXS86" s="1"/>
      <c r="AXT86" s="1"/>
      <c r="AXU86" s="2" t="s">
        <v>11</v>
      </c>
      <c r="AXV86" s="1" t="s">
        <v>132</v>
      </c>
      <c r="AXW86" s="1">
        <v>198</v>
      </c>
      <c r="AXX86" s="2">
        <v>5</v>
      </c>
      <c r="AXY86" s="1">
        <v>1.4E-2</v>
      </c>
      <c r="AXZ86" s="1">
        <f t="shared" si="4603"/>
        <v>-3.0000000000000009E-3</v>
      </c>
      <c r="AYA86" s="1">
        <f t="shared" si="4604"/>
        <v>-0.29496402877697847</v>
      </c>
      <c r="AYB86" s="1">
        <f t="shared" si="4605"/>
        <v>-4.4244604316546771E-4</v>
      </c>
      <c r="AYC86" s="1"/>
      <c r="AYD86" s="1"/>
      <c r="AYE86" s="1"/>
      <c r="AYF86" s="2" t="s">
        <v>11</v>
      </c>
      <c r="AYG86" s="1" t="s">
        <v>133</v>
      </c>
      <c r="AYH86" s="1">
        <v>201</v>
      </c>
      <c r="AYI86" s="2">
        <v>5</v>
      </c>
      <c r="AYJ86" s="1">
        <v>0.02</v>
      </c>
      <c r="AYK86" s="1">
        <f t="shared" si="4606"/>
        <v>-2.9999999999999992E-3</v>
      </c>
      <c r="AYL86" s="1">
        <f t="shared" si="4607"/>
        <v>-0.33928571428571419</v>
      </c>
      <c r="AYM86" s="1">
        <f t="shared" si="4608"/>
        <v>-5.0892857142857131E-4</v>
      </c>
      <c r="AYN86" s="1"/>
      <c r="AYO86" s="1"/>
      <c r="AYP86" s="1"/>
      <c r="AYQ86" s="2" t="s">
        <v>11</v>
      </c>
      <c r="AYR86" s="1" t="s">
        <v>134</v>
      </c>
      <c r="AYS86" s="1">
        <v>204</v>
      </c>
      <c r="AYT86" s="2">
        <v>5</v>
      </c>
      <c r="AYU86" s="1">
        <v>0.02</v>
      </c>
      <c r="AYV86" s="1">
        <f t="shared" si="4609"/>
        <v>-2.9999999999999992E-3</v>
      </c>
      <c r="AYW86" s="1">
        <f t="shared" si="4610"/>
        <v>-0.65357142857142847</v>
      </c>
      <c r="AYX86" s="1">
        <f t="shared" si="4611"/>
        <v>-9.8035714285714263E-4</v>
      </c>
      <c r="AYY86" s="1"/>
      <c r="AYZ86" s="1"/>
      <c r="AZA86" s="1"/>
      <c r="AZB86" s="2" t="s">
        <v>11</v>
      </c>
      <c r="AZC86" s="1" t="s">
        <v>135</v>
      </c>
      <c r="AZD86" s="1">
        <v>205</v>
      </c>
      <c r="AZE86" s="2">
        <v>5</v>
      </c>
      <c r="AZF86" s="1">
        <v>1.6E-2</v>
      </c>
      <c r="AZG86" s="1">
        <f t="shared" si="4612"/>
        <v>-5.9999999999999984E-3</v>
      </c>
      <c r="AZH86" s="1">
        <f t="shared" si="4613"/>
        <v>-0.42142857142857137</v>
      </c>
      <c r="AZI86" s="1">
        <f t="shared" si="4614"/>
        <v>-6.3214285714285705E-4</v>
      </c>
      <c r="AZJ86" s="1"/>
      <c r="AZK86" s="1"/>
      <c r="AZL86" s="1"/>
      <c r="AZM86" s="2" t="s">
        <v>11</v>
      </c>
      <c r="AZN86" s="1" t="s">
        <v>136</v>
      </c>
      <c r="AZO86" s="1">
        <v>208</v>
      </c>
      <c r="AZP86" s="2">
        <v>5</v>
      </c>
      <c r="AZQ86" s="1">
        <v>1.6E-2</v>
      </c>
      <c r="AZR86" s="1">
        <f t="shared" si="4615"/>
        <v>-5.000000000000001E-3</v>
      </c>
      <c r="AZS86" s="1">
        <f t="shared" si="4616"/>
        <v>-0.38571428571428573</v>
      </c>
      <c r="AZT86" s="1">
        <f t="shared" si="4617"/>
        <v>-5.7857142857142862E-4</v>
      </c>
      <c r="AZU86" s="1"/>
      <c r="AZV86" s="1"/>
      <c r="AZW86" s="1"/>
      <c r="AZX86" s="2" t="s">
        <v>11</v>
      </c>
      <c r="AZY86" s="1" t="s">
        <v>137</v>
      </c>
      <c r="AZZ86" s="1">
        <v>211</v>
      </c>
      <c r="BAA86" s="2">
        <v>5</v>
      </c>
      <c r="BAB86" s="1">
        <v>1.9E-2</v>
      </c>
      <c r="BAC86" s="1">
        <f t="shared" si="4618"/>
        <v>-5.000000000000001E-3</v>
      </c>
      <c r="BAD86" s="1">
        <f t="shared" si="4619"/>
        <v>-0.43262411347517732</v>
      </c>
      <c r="BAE86" s="1">
        <f t="shared" si="4620"/>
        <v>-6.48936170212766E-4</v>
      </c>
      <c r="BAF86" s="1"/>
      <c r="BAG86" s="1"/>
      <c r="BAH86" s="1"/>
      <c r="BAI86" s="2" t="s">
        <v>11</v>
      </c>
      <c r="BAJ86" s="1" t="s">
        <v>138</v>
      </c>
      <c r="BAK86" s="1">
        <v>212</v>
      </c>
      <c r="BAL86" s="2">
        <v>5</v>
      </c>
      <c r="BAM86" s="1">
        <v>5.0000000000000001E-3</v>
      </c>
      <c r="BAN86" s="1">
        <f t="shared" si="4621"/>
        <v>-5.0000000000000001E-3</v>
      </c>
      <c r="BAO86" s="1">
        <f t="shared" si="4622"/>
        <v>0.82474226804123707</v>
      </c>
      <c r="BAP86" s="1">
        <f t="shared" si="4623"/>
        <v>1.2371134020618556E-3</v>
      </c>
      <c r="BAQ86" s="1"/>
      <c r="BAR86" s="1"/>
      <c r="BAS86" s="1"/>
      <c r="BAT86" s="2" t="s">
        <v>11</v>
      </c>
      <c r="BAU86" s="1" t="s">
        <v>139</v>
      </c>
      <c r="BAV86" s="1">
        <v>213</v>
      </c>
      <c r="BAW86" s="2">
        <v>5</v>
      </c>
      <c r="BAX86" s="1">
        <v>-3.0000000000000001E-3</v>
      </c>
      <c r="BAY86" s="1">
        <f t="shared" si="4624"/>
        <v>-4.0000000000000001E-3</v>
      </c>
      <c r="BAZ86" s="1">
        <f t="shared" si="4625"/>
        <v>0.99305555555555547</v>
      </c>
      <c r="BBA86" s="1">
        <f t="shared" si="4626"/>
        <v>1.4895833333333332E-3</v>
      </c>
      <c r="BBB86" s="1"/>
      <c r="BBC86" s="1"/>
      <c r="BBD86" s="1"/>
      <c r="BBE86" s="2" t="s">
        <v>11</v>
      </c>
      <c r="BBF86" s="1" t="s">
        <v>140</v>
      </c>
      <c r="BBG86" s="1">
        <v>214</v>
      </c>
      <c r="BBH86" s="2">
        <v>5</v>
      </c>
      <c r="BBI86" s="1">
        <v>0</v>
      </c>
      <c r="BBJ86" s="1">
        <f t="shared" si="4627"/>
        <v>-5.0000000000000001E-3</v>
      </c>
      <c r="BBK86" s="1">
        <f t="shared" si="4628"/>
        <v>0.63414634146341453</v>
      </c>
      <c r="BBL86" s="1">
        <f t="shared" si="4629"/>
        <v>9.5121951219512182E-4</v>
      </c>
      <c r="BBM86" s="1"/>
      <c r="BBN86" s="1"/>
      <c r="BBO86" s="1"/>
      <c r="BBP86" s="2" t="s">
        <v>11</v>
      </c>
      <c r="BBQ86" s="1" t="s">
        <v>141</v>
      </c>
      <c r="BBR86" s="1">
        <v>215</v>
      </c>
      <c r="BBS86" s="2">
        <v>5</v>
      </c>
      <c r="BBT86" s="1">
        <v>4.0000000000000001E-3</v>
      </c>
      <c r="BBU86" s="1">
        <f t="shared" si="4630"/>
        <v>-4.0000000000000001E-3</v>
      </c>
      <c r="BBV86" s="1">
        <f t="shared" si="4631"/>
        <v>0.56993006993006989</v>
      </c>
      <c r="BBW86" s="1">
        <f t="shared" si="4632"/>
        <v>8.5489510489510491E-4</v>
      </c>
      <c r="BBX86" s="1"/>
      <c r="BBY86" s="1"/>
      <c r="BBZ86" s="1"/>
      <c r="BCA86" s="2" t="s">
        <v>11</v>
      </c>
      <c r="BCB86" s="1" t="s">
        <v>142</v>
      </c>
      <c r="BCC86" s="1">
        <v>225</v>
      </c>
      <c r="BCD86" s="2">
        <v>5</v>
      </c>
      <c r="BCE86" s="1">
        <v>2E-3</v>
      </c>
      <c r="BCF86" s="1">
        <f t="shared" si="4633"/>
        <v>-5.0000000000000001E-3</v>
      </c>
      <c r="BCG86" s="1">
        <f t="shared" si="4634"/>
        <v>0.50522648083623689</v>
      </c>
      <c r="BCH86" s="1">
        <f t="shared" si="4635"/>
        <v>7.5783972125435535E-4</v>
      </c>
      <c r="BCI86" s="1"/>
      <c r="BCJ86" s="1"/>
      <c r="BCK86" s="1"/>
      <c r="BCL86" s="2" t="s">
        <v>11</v>
      </c>
      <c r="BCM86" s="1" t="s">
        <v>143</v>
      </c>
      <c r="BCN86" s="1">
        <v>226</v>
      </c>
      <c r="BCO86" s="2">
        <v>5</v>
      </c>
      <c r="BCP86" s="1">
        <v>1.4999999999999999E-2</v>
      </c>
      <c r="BCQ86" s="1">
        <f t="shared" si="4636"/>
        <v>-2.9999999999999992E-3</v>
      </c>
      <c r="BCR86" s="1">
        <f t="shared" si="4637"/>
        <v>0.38513513513513514</v>
      </c>
      <c r="BCS86" s="1">
        <f t="shared" si="4638"/>
        <v>5.777027027027027E-4</v>
      </c>
      <c r="BCT86" s="1"/>
      <c r="BCU86" s="1"/>
      <c r="BCV86" s="1"/>
      <c r="BCW86" s="2" t="s">
        <v>11</v>
      </c>
      <c r="BCX86" s="1" t="s">
        <v>144</v>
      </c>
      <c r="BCY86" s="1">
        <v>232</v>
      </c>
      <c r="BCZ86" s="2">
        <v>5</v>
      </c>
      <c r="BDA86" s="1">
        <v>2.1000000000000001E-2</v>
      </c>
      <c r="BDB86" s="1">
        <f t="shared" si="4639"/>
        <v>-2.9999999999999992E-3</v>
      </c>
      <c r="BDC86" s="1">
        <f t="shared" si="4640"/>
        <v>0.45270270270270274</v>
      </c>
      <c r="BDD86" s="1">
        <f t="shared" si="4641"/>
        <v>6.790540540540541E-4</v>
      </c>
      <c r="BDE86" s="1"/>
      <c r="BDF86" s="1"/>
      <c r="BDG86" s="1"/>
      <c r="BDH86" s="2" t="s">
        <v>11</v>
      </c>
      <c r="BDI86" s="1" t="s">
        <v>145</v>
      </c>
      <c r="BDJ86" s="1">
        <v>233</v>
      </c>
      <c r="BDK86" s="2">
        <v>5</v>
      </c>
      <c r="BDL86" s="1">
        <v>3.6999999999999998E-2</v>
      </c>
      <c r="BDM86" s="1">
        <f t="shared" si="4642"/>
        <v>-1.0000000000000009E-3</v>
      </c>
      <c r="BDN86" s="1">
        <f t="shared" si="4643"/>
        <v>0.56418918918918914</v>
      </c>
      <c r="BDO86" s="1">
        <f t="shared" si="4644"/>
        <v>8.4628378378378373E-4</v>
      </c>
      <c r="BDP86" s="1"/>
      <c r="BDQ86" s="1"/>
      <c r="BDR86" s="1"/>
      <c r="BDS86" s="2" t="s">
        <v>11</v>
      </c>
      <c r="BDT86" s="1" t="s">
        <v>146</v>
      </c>
      <c r="BDU86" s="1">
        <v>234</v>
      </c>
      <c r="BDV86" s="2">
        <v>5</v>
      </c>
      <c r="BDW86" s="1">
        <v>2.1000000000000001E-2</v>
      </c>
      <c r="BDX86" s="1">
        <f t="shared" si="4645"/>
        <v>-1.4000000000000002E-2</v>
      </c>
      <c r="BDY86" s="1">
        <f t="shared" si="4646"/>
        <v>9.8305084745762591E-2</v>
      </c>
      <c r="BDZ86" s="1">
        <f t="shared" si="4647"/>
        <v>1.4745762711864389E-4</v>
      </c>
      <c r="BEA86" s="1"/>
      <c r="BEB86" s="1"/>
      <c r="BEC86" s="1"/>
      <c r="BED86" s="2" t="s">
        <v>11</v>
      </c>
      <c r="BEE86" s="1" t="s">
        <v>147</v>
      </c>
      <c r="BEF86" s="1">
        <v>236</v>
      </c>
      <c r="BEG86" s="2">
        <v>5</v>
      </c>
      <c r="BEH86" s="1">
        <v>5.6000000000000001E-2</v>
      </c>
      <c r="BEI86" s="1">
        <f t="shared" si="4648"/>
        <v>-2.0000000000000018E-3</v>
      </c>
      <c r="BEJ86" s="1">
        <f t="shared" si="4649"/>
        <v>0.51186440677966105</v>
      </c>
      <c r="BEK86" s="1">
        <f t="shared" si="4650"/>
        <v>7.677966101694916E-4</v>
      </c>
      <c r="BEL86" s="1"/>
      <c r="BEM86" s="1"/>
      <c r="BEN86" s="1"/>
      <c r="BEO86" s="2" t="s">
        <v>11</v>
      </c>
      <c r="BEP86" s="4" t="s">
        <v>148</v>
      </c>
      <c r="BEQ86" s="4">
        <v>239</v>
      </c>
      <c r="BER86" s="2">
        <v>5</v>
      </c>
      <c r="BES86" s="1">
        <v>8.5999999999999993E-2</v>
      </c>
      <c r="BET86" s="1">
        <f t="shared" si="4651"/>
        <v>1.8999999999999989E-2</v>
      </c>
      <c r="BEU86" s="1">
        <f t="shared" si="4652"/>
        <v>1.2684563758389258</v>
      </c>
      <c r="BEV86" s="1">
        <f t="shared" si="4653"/>
        <v>1.9026845637583887E-3</v>
      </c>
      <c r="BEW86" s="1"/>
      <c r="BEX86" s="1"/>
      <c r="BEY86" s="1"/>
      <c r="BEZ86" s="2" t="s">
        <v>11</v>
      </c>
      <c r="BFA86" s="4" t="s">
        <v>149</v>
      </c>
      <c r="BFB86" s="4">
        <v>240</v>
      </c>
      <c r="BFC86" s="2">
        <v>5</v>
      </c>
      <c r="BFD86" s="1">
        <v>-2.9000000000000001E-2</v>
      </c>
      <c r="BFE86" s="1">
        <f t="shared" si="4654"/>
        <v>-6.0000000000000019E-3</v>
      </c>
      <c r="BFF86" s="1">
        <f t="shared" si="4655"/>
        <v>2.0209059233449476</v>
      </c>
      <c r="BFG86" s="1">
        <f t="shared" si="4656"/>
        <v>3.0313588850174214E-3</v>
      </c>
      <c r="BFH86" s="1"/>
      <c r="BFI86" s="1"/>
      <c r="BFJ86" s="1"/>
      <c r="BFK86" s="2" t="s">
        <v>11</v>
      </c>
      <c r="BFL86" s="4" t="s">
        <v>150</v>
      </c>
      <c r="BFM86" s="4">
        <v>241</v>
      </c>
      <c r="BFN86" s="2">
        <v>5</v>
      </c>
      <c r="BFO86" s="1">
        <v>-2.3E-2</v>
      </c>
      <c r="BFP86" s="1">
        <f t="shared" si="4657"/>
        <v>-5.9999999999999984E-3</v>
      </c>
      <c r="BFQ86" s="1">
        <f t="shared" si="4658"/>
        <v>2.0481099656357391</v>
      </c>
      <c r="BFR86" s="1">
        <f t="shared" si="4659"/>
        <v>3.0721649484536087E-3</v>
      </c>
      <c r="BFS86" s="1"/>
      <c r="BFT86" s="1"/>
      <c r="BFU86" s="1"/>
      <c r="BFV86" s="2" t="s">
        <v>11</v>
      </c>
      <c r="BFW86" s="4" t="s">
        <v>151</v>
      </c>
      <c r="BFX86" s="4">
        <v>243</v>
      </c>
      <c r="BFY86" s="2">
        <v>5</v>
      </c>
      <c r="BFZ86" s="1">
        <v>3.0000000000000001E-3</v>
      </c>
      <c r="BGA86" s="1">
        <f t="shared" si="4883"/>
        <v>-3.0000000000000001E-3</v>
      </c>
      <c r="BGB86" s="1">
        <f t="shared" si="4660"/>
        <v>1.1591695501730102</v>
      </c>
      <c r="BGC86" s="1">
        <f t="shared" si="4661"/>
        <v>1.7387543252595152E-3</v>
      </c>
      <c r="BGD86" s="1"/>
      <c r="BGE86" s="1"/>
      <c r="BGF86" s="1"/>
      <c r="BGG86" s="2" t="s">
        <v>11</v>
      </c>
      <c r="BGH86" s="4" t="s">
        <v>152</v>
      </c>
      <c r="BGI86" s="4">
        <v>246</v>
      </c>
      <c r="BGJ86" s="2">
        <v>5</v>
      </c>
      <c r="BGK86" s="1">
        <v>4.0000000000000001E-3</v>
      </c>
      <c r="BGL86" s="1">
        <f t="shared" si="4662"/>
        <v>-6.9999999999999993E-3</v>
      </c>
      <c r="BGM86" s="1">
        <f t="shared" si="4663"/>
        <v>0.87889273356401387</v>
      </c>
      <c r="BGN86" s="1">
        <f t="shared" si="4664"/>
        <v>1.3183391003460207E-3</v>
      </c>
      <c r="BGO86" s="1"/>
      <c r="BGP86" s="1"/>
      <c r="BGQ86" s="1"/>
      <c r="BGR86" s="2" t="s">
        <v>11</v>
      </c>
      <c r="BGS86" s="4" t="s">
        <v>153</v>
      </c>
      <c r="BGT86" s="4">
        <v>249</v>
      </c>
      <c r="BGU86" s="2">
        <v>5</v>
      </c>
      <c r="BGV86" s="1">
        <v>2E-3</v>
      </c>
      <c r="BGW86" s="1">
        <f t="shared" si="4665"/>
        <v>-6.9999999999999993E-3</v>
      </c>
      <c r="BGX86" s="1">
        <f t="shared" si="4666"/>
        <v>1.0034364261168385</v>
      </c>
      <c r="BGY86" s="1">
        <f t="shared" si="4667"/>
        <v>1.5051546391752577E-3</v>
      </c>
      <c r="BGZ86" s="1"/>
      <c r="BHA86" s="1"/>
      <c r="BHB86" s="1"/>
      <c r="BHC86" s="2" t="s">
        <v>11</v>
      </c>
      <c r="BHD86" s="4" t="s">
        <v>154</v>
      </c>
      <c r="BHE86" s="4">
        <v>253</v>
      </c>
      <c r="BHF86" s="2">
        <v>5</v>
      </c>
      <c r="BHG86" s="1">
        <v>2E-3</v>
      </c>
      <c r="BHH86" s="1">
        <f t="shared" si="4668"/>
        <v>-6.0000000000000001E-3</v>
      </c>
      <c r="BHI86" s="1">
        <f t="shared" si="4669"/>
        <v>0.99307958477508662</v>
      </c>
      <c r="BHJ86" s="1">
        <f t="shared" si="4670"/>
        <v>1.4896193771626299E-3</v>
      </c>
      <c r="BHK86" s="1"/>
      <c r="BHL86" s="1"/>
      <c r="BHM86" s="1"/>
      <c r="BHN86" s="2" t="s">
        <v>11</v>
      </c>
      <c r="BHO86" s="4" t="s">
        <v>155</v>
      </c>
      <c r="BHP86" s="4">
        <v>254</v>
      </c>
      <c r="BHQ86" s="2">
        <v>5</v>
      </c>
      <c r="BHR86" s="1">
        <v>2.5000000000000001E-2</v>
      </c>
      <c r="BHS86" s="1">
        <f t="shared" si="4671"/>
        <v>3.0000000000000027E-3</v>
      </c>
      <c r="BHT86" s="1">
        <f t="shared" si="4672"/>
        <v>1.7182130584192528E-2</v>
      </c>
      <c r="BHU86" s="1">
        <f t="shared" si="4673"/>
        <v>2.5773195876288793E-5</v>
      </c>
      <c r="BHV86" s="1"/>
      <c r="BHW86" s="1"/>
      <c r="BHX86" s="1"/>
      <c r="BHY86" s="2" t="s">
        <v>11</v>
      </c>
      <c r="BHZ86" s="4" t="s">
        <v>156</v>
      </c>
      <c r="BIA86" s="4">
        <v>260</v>
      </c>
      <c r="BIB86" s="2">
        <v>5</v>
      </c>
      <c r="BIC86" s="1">
        <v>2.5000000000000001E-2</v>
      </c>
      <c r="BID86" s="1">
        <f t="shared" si="4674"/>
        <v>-5.9999999999999984E-3</v>
      </c>
      <c r="BIE86" s="1">
        <f t="shared" si="4675"/>
        <v>-0.41554054054054046</v>
      </c>
      <c r="BIF86" s="1">
        <f t="shared" si="4676"/>
        <v>-6.2331081081081071E-4</v>
      </c>
      <c r="BIG86" s="1"/>
      <c r="BIH86" s="1"/>
      <c r="BII86" s="1"/>
      <c r="BIJ86" s="2" t="s">
        <v>11</v>
      </c>
      <c r="BIK86" s="4" t="s">
        <v>157</v>
      </c>
      <c r="BIL86" s="4">
        <v>267</v>
      </c>
      <c r="BIM86" s="2">
        <v>5</v>
      </c>
      <c r="BIN86" s="1">
        <v>0.04</v>
      </c>
      <c r="BIO86" s="1">
        <f t="shared" si="4677"/>
        <v>9.0000000000000011E-3</v>
      </c>
      <c r="BIP86" s="1">
        <f t="shared" si="4678"/>
        <v>0.93</v>
      </c>
      <c r="BIQ86" s="1">
        <f t="shared" si="4679"/>
        <v>1.3950000000000002E-3</v>
      </c>
      <c r="BIR86" s="1"/>
      <c r="BIS86" s="1"/>
      <c r="BIT86" s="1"/>
      <c r="BIU86" s="2" t="s">
        <v>11</v>
      </c>
      <c r="BIV86" s="4" t="s">
        <v>158</v>
      </c>
      <c r="BIW86" s="4">
        <v>268</v>
      </c>
      <c r="BIX86" s="2">
        <v>5</v>
      </c>
      <c r="BIY86" s="1">
        <v>2.5999999999999999E-2</v>
      </c>
      <c r="BIZ86" s="1">
        <f t="shared" si="4680"/>
        <v>-3.0000000000000027E-3</v>
      </c>
      <c r="BJA86" s="1">
        <f t="shared" si="4681"/>
        <v>-0.10508474576271196</v>
      </c>
      <c r="BJB86" s="1">
        <f t="shared" si="4682"/>
        <v>-1.5762711864406793E-4</v>
      </c>
      <c r="BJC86" s="1"/>
      <c r="BJD86" s="1"/>
      <c r="BJE86" s="1"/>
      <c r="BJF86" s="2" t="s">
        <v>11</v>
      </c>
      <c r="BJG86" s="4" t="s">
        <v>159</v>
      </c>
      <c r="BJH86" s="4">
        <v>274</v>
      </c>
      <c r="BJI86" s="2">
        <v>5</v>
      </c>
      <c r="BJJ86" s="1">
        <v>8.0000000000000002E-3</v>
      </c>
      <c r="BJK86" s="1">
        <f t="shared" si="4683"/>
        <v>-2.9999999999999992E-3</v>
      </c>
      <c r="BJL86" s="1">
        <f t="shared" si="4684"/>
        <v>0.58783783783783794</v>
      </c>
      <c r="BJM86" s="1">
        <f t="shared" si="4685"/>
        <v>8.817567567567569E-4</v>
      </c>
      <c r="BJN86" s="1"/>
      <c r="BJO86" s="1"/>
      <c r="BJP86" s="1"/>
      <c r="BJQ86" s="2" t="s">
        <v>11</v>
      </c>
      <c r="BJR86" s="4" t="s">
        <v>160</v>
      </c>
      <c r="BJS86" s="4">
        <v>281</v>
      </c>
      <c r="BJT86" s="2">
        <v>5</v>
      </c>
      <c r="BJU86" s="1">
        <v>2.3E-2</v>
      </c>
      <c r="BJV86" s="1">
        <f t="shared" si="4686"/>
        <v>-1.4999999999999999E-2</v>
      </c>
      <c r="BJW86" s="1">
        <f t="shared" si="4687"/>
        <v>-0.27333333333333332</v>
      </c>
      <c r="BJX86" s="1">
        <f t="shared" si="4688"/>
        <v>-4.0999999999999999E-4</v>
      </c>
      <c r="BJY86" s="1"/>
      <c r="BJZ86" s="1"/>
      <c r="BKA86" s="1"/>
      <c r="BKB86" s="2" t="s">
        <v>11</v>
      </c>
      <c r="BKC86" s="4" t="s">
        <v>161</v>
      </c>
      <c r="BKD86" s="4">
        <v>282</v>
      </c>
      <c r="BKE86" s="2">
        <v>5</v>
      </c>
      <c r="BKF86" s="1">
        <v>0.02</v>
      </c>
      <c r="BKG86" s="1">
        <f t="shared" si="4689"/>
        <v>-1.0000000000000009E-3</v>
      </c>
      <c r="BKH86" s="1">
        <f t="shared" si="4690"/>
        <v>-8.6956521739130474E-2</v>
      </c>
      <c r="BKI86" s="1">
        <f t="shared" si="4691"/>
        <v>-1.3043478260869572E-4</v>
      </c>
      <c r="BKJ86" s="1"/>
      <c r="BKK86" s="1"/>
      <c r="BKL86" s="1"/>
      <c r="BKM86" s="2" t="s">
        <v>11</v>
      </c>
      <c r="BKN86" s="4" t="s">
        <v>162</v>
      </c>
      <c r="BKO86" s="4">
        <v>289</v>
      </c>
      <c r="BKP86" s="2">
        <v>5</v>
      </c>
      <c r="BKQ86" s="1">
        <v>1.4E-2</v>
      </c>
      <c r="BKR86" s="1">
        <f t="shared" si="4692"/>
        <v>-2E-3</v>
      </c>
      <c r="BKS86" s="1">
        <f t="shared" si="4693"/>
        <v>0</v>
      </c>
      <c r="BKT86" s="1">
        <f t="shared" si="4694"/>
        <v>0</v>
      </c>
      <c r="BKU86" s="1"/>
      <c r="BKV86" s="1"/>
      <c r="BKW86" s="1"/>
      <c r="BKX86" s="2" t="s">
        <v>11</v>
      </c>
      <c r="BKY86" s="4" t="s">
        <v>163</v>
      </c>
      <c r="BKZ86" s="4">
        <v>296</v>
      </c>
      <c r="BLA86" s="2">
        <v>5</v>
      </c>
      <c r="BLB86" s="1">
        <v>1.7000000000000001E-2</v>
      </c>
      <c r="BLC86" s="1">
        <f t="shared" si="4695"/>
        <v>-2.9999999999999992E-3</v>
      </c>
      <c r="BLD86" s="1">
        <f t="shared" si="4696"/>
        <v>-0.31159420289855072</v>
      </c>
      <c r="BLE86" s="1">
        <f t="shared" si="4697"/>
        <v>-4.6739130434782607E-4</v>
      </c>
      <c r="BLF86" s="1"/>
      <c r="BLG86" s="1"/>
      <c r="BLH86" s="1"/>
      <c r="BLI86" s="2" t="s">
        <v>11</v>
      </c>
      <c r="BLJ86" s="4" t="s">
        <v>164</v>
      </c>
      <c r="BLK86" s="4">
        <v>303</v>
      </c>
      <c r="BLL86" s="2">
        <v>5</v>
      </c>
      <c r="BLM86" s="1">
        <v>1.2999999999999999E-2</v>
      </c>
      <c r="BLN86" s="1">
        <f t="shared" si="4698"/>
        <v>2E-3</v>
      </c>
      <c r="BLO86" s="1">
        <f t="shared" si="4699"/>
        <v>0.29491525423728815</v>
      </c>
      <c r="BLP86" s="1">
        <f t="shared" si="4700"/>
        <v>4.4237288135593226E-4</v>
      </c>
      <c r="BLQ86" s="1"/>
      <c r="BLR86" s="1"/>
      <c r="BLS86" s="1"/>
      <c r="BLT86" s="2" t="s">
        <v>11</v>
      </c>
      <c r="BLU86" s="4" t="s">
        <v>165</v>
      </c>
      <c r="BLV86" s="4">
        <v>310</v>
      </c>
      <c r="BLW86" s="2">
        <v>5</v>
      </c>
      <c r="BLX86" s="1">
        <v>1.4E-2</v>
      </c>
      <c r="BLY86" s="1">
        <f t="shared" si="4701"/>
        <v>2E-3</v>
      </c>
      <c r="BLZ86" s="1">
        <f t="shared" si="4702"/>
        <v>0.45051194539249145</v>
      </c>
      <c r="BMA86" s="1">
        <f t="shared" si="4703"/>
        <v>6.7576791808873716E-4</v>
      </c>
      <c r="BMB86" s="1"/>
      <c r="BMC86" s="1"/>
      <c r="BMD86" s="1"/>
      <c r="BME86" s="2" t="s">
        <v>11</v>
      </c>
      <c r="BMF86" s="4" t="s">
        <v>166</v>
      </c>
      <c r="BMG86" s="4">
        <v>311</v>
      </c>
      <c r="BMH86" s="2">
        <v>5</v>
      </c>
      <c r="BMI86" s="1">
        <v>1.0999999999999999E-2</v>
      </c>
      <c r="BMJ86" s="1">
        <f t="shared" si="4704"/>
        <v>9.9999999999999915E-4</v>
      </c>
      <c r="BMK86" s="1">
        <f t="shared" si="4705"/>
        <v>-0.21985815602836883</v>
      </c>
      <c r="BML86" s="1">
        <f t="shared" si="4706"/>
        <v>-3.2978723404255325E-4</v>
      </c>
      <c r="BMM86" s="1"/>
      <c r="BMN86" s="1"/>
      <c r="BMO86" s="1"/>
      <c r="BMP86" s="2" t="s">
        <v>11</v>
      </c>
      <c r="BMQ86" s="4" t="s">
        <v>167</v>
      </c>
      <c r="BMR86" s="4">
        <v>317</v>
      </c>
      <c r="BMS86" s="2">
        <v>5</v>
      </c>
      <c r="BMT86" s="1">
        <v>1.2E-2</v>
      </c>
      <c r="BMU86" s="4">
        <f t="shared" si="4707"/>
        <v>2E-3</v>
      </c>
      <c r="BMV86" s="1">
        <f t="shared" si="4708"/>
        <v>1.4184397163120567E-2</v>
      </c>
      <c r="BMW86" s="1">
        <f t="shared" si="4709"/>
        <v>2.1276595744680852E-5</v>
      </c>
      <c r="BMX86" s="1"/>
      <c r="BMY86" s="1"/>
      <c r="BMZ86" s="1"/>
      <c r="BNA86" s="2" t="s">
        <v>11</v>
      </c>
      <c r="BNB86" s="4" t="s">
        <v>168</v>
      </c>
      <c r="BNC86" s="4">
        <v>324</v>
      </c>
      <c r="BND86" s="2">
        <v>5</v>
      </c>
      <c r="BNE86" s="1">
        <v>1.4E-2</v>
      </c>
      <c r="BNF86" s="1">
        <f t="shared" si="4710"/>
        <v>1.0000000000000009E-3</v>
      </c>
      <c r="BNG86" s="1">
        <f t="shared" si="4711"/>
        <v>-5.7142857142857106E-2</v>
      </c>
      <c r="BNH86" s="1">
        <f t="shared" si="4712"/>
        <v>-8.5714285714285658E-5</v>
      </c>
      <c r="BNI86" s="1"/>
      <c r="BNJ86" s="1"/>
      <c r="BNK86" s="1"/>
      <c r="BNL86" s="2" t="s">
        <v>11</v>
      </c>
      <c r="BNM86" s="4" t="s">
        <v>169</v>
      </c>
      <c r="BNN86" s="4">
        <v>325</v>
      </c>
      <c r="BNO86" s="2">
        <v>5</v>
      </c>
      <c r="BNP86" s="1">
        <v>1.9E-2</v>
      </c>
      <c r="BNQ86" s="1">
        <f t="shared" si="4713"/>
        <v>0</v>
      </c>
      <c r="BNR86" s="1">
        <f t="shared" si="4714"/>
        <v>9.4405594405594415E-2</v>
      </c>
      <c r="BNS86" s="1">
        <f t="shared" si="4715"/>
        <v>1.4160839160839162E-4</v>
      </c>
      <c r="BNT86" s="1"/>
      <c r="BNU86" s="1"/>
      <c r="BNV86" s="1"/>
      <c r="BNW86" s="2" t="s">
        <v>11</v>
      </c>
      <c r="BNX86" s="4" t="s">
        <v>170</v>
      </c>
      <c r="BNY86" s="4">
        <v>338</v>
      </c>
      <c r="BNZ86" s="2">
        <v>5</v>
      </c>
      <c r="BOA86" s="1">
        <v>1.2E-2</v>
      </c>
      <c r="BOB86" s="1">
        <f t="shared" si="4716"/>
        <v>2E-3</v>
      </c>
      <c r="BOC86" s="1">
        <f t="shared" si="4717"/>
        <v>0.20833333333333334</v>
      </c>
      <c r="BOD86" s="1">
        <f t="shared" si="4718"/>
        <v>3.1250000000000001E-4</v>
      </c>
      <c r="BOE86" s="1"/>
      <c r="BOF86" s="1"/>
      <c r="BOG86" s="1"/>
      <c r="BOH86" s="2" t="s">
        <v>11</v>
      </c>
      <c r="BOI86" s="4" t="s">
        <v>171</v>
      </c>
      <c r="BOJ86" s="4">
        <v>339</v>
      </c>
      <c r="BOK86" s="2">
        <v>5</v>
      </c>
      <c r="BOL86" s="1">
        <v>7.0000000000000001E-3</v>
      </c>
      <c r="BOM86" s="1">
        <f t="shared" si="4719"/>
        <v>2E-3</v>
      </c>
      <c r="BON86" s="1">
        <f t="shared" si="4720"/>
        <v>0.18892508143322473</v>
      </c>
      <c r="BOO86" s="1">
        <f t="shared" si="4721"/>
        <v>2.8338762214983709E-4</v>
      </c>
      <c r="BOP86" s="1"/>
      <c r="BOQ86" s="1"/>
      <c r="BOR86" s="1"/>
      <c r="BOS86" s="2" t="s">
        <v>11</v>
      </c>
      <c r="BOT86" s="4" t="s">
        <v>172</v>
      </c>
      <c r="BOU86" s="4">
        <v>345</v>
      </c>
      <c r="BOV86" s="2">
        <v>5</v>
      </c>
      <c r="BOW86" s="1">
        <v>8.9999999999999993E-3</v>
      </c>
      <c r="BOX86" s="1">
        <f t="shared" si="4722"/>
        <v>1.9999999999999992E-3</v>
      </c>
      <c r="BOY86" s="1">
        <f t="shared" si="4723"/>
        <v>0.26688102893890669</v>
      </c>
      <c r="BOZ86" s="1">
        <f t="shared" si="4724"/>
        <v>4.0032154340836006E-4</v>
      </c>
      <c r="BPA86" s="1"/>
      <c r="BPB86" s="1"/>
      <c r="BPC86" s="1"/>
      <c r="BPD86" s="2" t="s">
        <v>11</v>
      </c>
      <c r="BPE86" s="4" t="s">
        <v>173</v>
      </c>
      <c r="BPF86" s="4">
        <v>352</v>
      </c>
      <c r="BPG86" s="2">
        <v>5</v>
      </c>
      <c r="BPH86" s="1">
        <v>8.0000000000000002E-3</v>
      </c>
      <c r="BPI86" s="1">
        <f t="shared" si="4725"/>
        <v>-9.9999999999999915E-4</v>
      </c>
      <c r="BPJ86" s="1">
        <f t="shared" si="4726"/>
        <v>7.0512820512820554E-2</v>
      </c>
      <c r="BPK86" s="1">
        <f t="shared" si="4727"/>
        <v>1.0576923076923083E-4</v>
      </c>
      <c r="BPL86" s="1"/>
      <c r="BPM86" s="1"/>
      <c r="BPN86" s="1"/>
      <c r="BPO86" s="2" t="s">
        <v>11</v>
      </c>
      <c r="BPP86" s="4" t="s">
        <v>174</v>
      </c>
      <c r="BPQ86" s="4">
        <v>353</v>
      </c>
      <c r="BPR86" s="2">
        <v>5</v>
      </c>
      <c r="BPS86" s="1">
        <v>7.0000000000000001E-3</v>
      </c>
      <c r="BPT86" s="1">
        <f t="shared" si="4728"/>
        <v>-1.9999999999999992E-3</v>
      </c>
      <c r="BPU86" s="1">
        <f t="shared" si="4729"/>
        <v>-8.3333333333333315E-2</v>
      </c>
      <c r="BPV86" s="1">
        <f t="shared" si="4730"/>
        <v>-1.2499999999999998E-4</v>
      </c>
      <c r="BPW86" s="1"/>
      <c r="BPX86" s="1"/>
      <c r="BPY86" s="1"/>
      <c r="BPZ86" s="2" t="s">
        <v>11</v>
      </c>
      <c r="BQA86" s="4" t="s">
        <v>175</v>
      </c>
      <c r="BQB86" s="4">
        <v>358</v>
      </c>
      <c r="BQC86" s="2">
        <v>5</v>
      </c>
      <c r="BQD86" s="1">
        <v>8.9999999999999993E-3</v>
      </c>
      <c r="BQE86" s="1">
        <f t="shared" si="4731"/>
        <v>-1.0000000000000009E-3</v>
      </c>
      <c r="BQF86" s="1">
        <f t="shared" si="4732"/>
        <v>-5.7432432432432463E-2</v>
      </c>
      <c r="BQG86" s="1">
        <f t="shared" si="4733"/>
        <v>-8.6148648648648698E-5</v>
      </c>
      <c r="BQH86" s="1"/>
      <c r="BQI86" s="1"/>
      <c r="BQJ86" s="1"/>
      <c r="BQK86" s="2" t="s">
        <v>11</v>
      </c>
      <c r="BQL86" s="4" t="s">
        <v>176</v>
      </c>
      <c r="BQM86" s="4">
        <v>366</v>
      </c>
      <c r="BQN86" s="2">
        <v>5</v>
      </c>
      <c r="BQO86" s="1">
        <v>8.9999999999999993E-3</v>
      </c>
      <c r="BQP86" s="1">
        <f t="shared" si="4734"/>
        <v>-2E-3</v>
      </c>
      <c r="BQQ86" s="1">
        <f t="shared" si="4735"/>
        <v>0.12374581939799331</v>
      </c>
      <c r="BQR86" s="1">
        <f t="shared" si="4736"/>
        <v>1.8561872909698997E-4</v>
      </c>
      <c r="BQS86" s="1"/>
      <c r="BQT86" s="1"/>
      <c r="BQU86" s="1"/>
      <c r="BQV86" s="2" t="s">
        <v>11</v>
      </c>
      <c r="BQW86" s="4" t="s">
        <v>177</v>
      </c>
      <c r="BQX86" s="4">
        <v>367</v>
      </c>
      <c r="BQY86" s="2">
        <v>5</v>
      </c>
      <c r="BQZ86" s="1">
        <v>1.7000000000000001E-2</v>
      </c>
      <c r="BRA86" s="1">
        <f t="shared" si="4737"/>
        <v>-4.0000000000000001E-3</v>
      </c>
      <c r="BRB86" s="1">
        <f t="shared" si="4738"/>
        <v>-0.88552188552188549</v>
      </c>
      <c r="BRC86" s="1">
        <f t="shared" si="4739"/>
        <v>-1.3282828282828282E-3</v>
      </c>
      <c r="BRD86" s="1"/>
      <c r="BRE86" s="1"/>
      <c r="BRF86" s="1"/>
      <c r="BRG86" s="2" t="s">
        <v>11</v>
      </c>
      <c r="BRH86" s="4" t="s">
        <v>178</v>
      </c>
      <c r="BRI86" s="4">
        <v>373</v>
      </c>
      <c r="BRJ86" s="2">
        <v>5</v>
      </c>
      <c r="BRK86" s="1">
        <v>1.7000000000000001E-2</v>
      </c>
      <c r="BRL86" s="1">
        <f t="shared" si="4740"/>
        <v>-4.9999999999999975E-3</v>
      </c>
      <c r="BRM86" s="1">
        <f t="shared" si="4741"/>
        <v>-0.62372881355932208</v>
      </c>
      <c r="BRN86" s="1">
        <f t="shared" si="4742"/>
        <v>-9.3559322033898314E-4</v>
      </c>
      <c r="BRO86" s="1"/>
      <c r="BRP86" s="1"/>
      <c r="BRQ86" s="1"/>
      <c r="BRR86" s="2" t="s">
        <v>11</v>
      </c>
      <c r="BRS86" s="1" t="s">
        <v>179</v>
      </c>
      <c r="BRT86" s="1">
        <v>380</v>
      </c>
      <c r="BRU86" s="2">
        <v>5</v>
      </c>
      <c r="BRV86" s="1">
        <v>4.7E-2</v>
      </c>
      <c r="BRW86" s="1">
        <f t="shared" si="4743"/>
        <v>1.7000000000000001E-2</v>
      </c>
      <c r="BRX86" s="1">
        <f t="shared" si="4744"/>
        <v>0.13422818791946314</v>
      </c>
      <c r="BRY86" s="1">
        <f t="shared" si="4745"/>
        <v>2.0134228187919471E-4</v>
      </c>
      <c r="BRZ86" s="1"/>
      <c r="BSA86" s="1"/>
      <c r="BSB86" s="1"/>
      <c r="BSC86" s="2" t="s">
        <v>11</v>
      </c>
      <c r="BSD86" s="1" t="s">
        <v>180</v>
      </c>
      <c r="BSE86" s="1">
        <v>394</v>
      </c>
      <c r="BSF86" s="2">
        <v>5</v>
      </c>
      <c r="BSG86" s="1">
        <v>5.0000000000000001E-3</v>
      </c>
      <c r="BSH86" s="1">
        <f t="shared" si="4746"/>
        <v>-7.0000000000000001E-3</v>
      </c>
      <c r="BSI86" s="1">
        <f t="shared" si="4747"/>
        <v>-0.69148936170212771</v>
      </c>
      <c r="BSJ86" s="1">
        <f t="shared" si="4748"/>
        <v>-1.0372340425531916E-3</v>
      </c>
      <c r="BSK86" s="1"/>
      <c r="BSL86" s="1"/>
      <c r="BSM86" s="1"/>
      <c r="BSN86" s="1" t="s">
        <v>11</v>
      </c>
      <c r="BSO86" s="1" t="s">
        <v>181</v>
      </c>
      <c r="BSP86" s="1">
        <v>395</v>
      </c>
      <c r="BSQ86" s="2">
        <v>5</v>
      </c>
      <c r="BSR86" s="1">
        <v>1.0999999999999999E-2</v>
      </c>
      <c r="BSS86" s="1">
        <f t="shared" si="4749"/>
        <v>9.9999999999999915E-4</v>
      </c>
      <c r="BST86" s="1">
        <f t="shared" si="4750"/>
        <v>5.8823529411764684E-2</v>
      </c>
      <c r="BSU86" s="1">
        <f t="shared" si="4751"/>
        <v>8.8235294117647024E-5</v>
      </c>
      <c r="BSV86" s="1"/>
      <c r="BSW86" s="1"/>
      <c r="BSX86" s="1"/>
      <c r="BSY86" s="1" t="s">
        <v>11</v>
      </c>
      <c r="BSZ86" s="1" t="s">
        <v>182</v>
      </c>
      <c r="BTA86" s="1">
        <v>401</v>
      </c>
      <c r="BTB86" s="1">
        <v>5</v>
      </c>
      <c r="BTC86" s="1">
        <v>1.0999999999999999E-2</v>
      </c>
      <c r="BTD86" s="1">
        <f t="shared" si="4752"/>
        <v>-1.0000000000000009E-3</v>
      </c>
      <c r="BTE86" s="1">
        <f t="shared" si="4753"/>
        <v>8.7412587412587381E-2</v>
      </c>
      <c r="BTF86" s="1">
        <f t="shared" si="4754"/>
        <v>1.3111888111888106E-4</v>
      </c>
      <c r="BTG86" s="1"/>
      <c r="BTH86" s="1"/>
      <c r="BTI86" s="1"/>
      <c r="BTJ86" s="1" t="s">
        <v>11</v>
      </c>
      <c r="BTK86" s="1" t="s">
        <v>183</v>
      </c>
      <c r="BTL86" s="1">
        <v>408</v>
      </c>
      <c r="BTM86" s="1">
        <v>5</v>
      </c>
      <c r="BTN86" s="1">
        <v>8.9999999999999993E-3</v>
      </c>
      <c r="BTO86" s="1">
        <f t="shared" si="4755"/>
        <v>-3.0000000000000009E-3</v>
      </c>
      <c r="BTP86" s="5">
        <f t="shared" si="4756"/>
        <v>0.15679442508710797</v>
      </c>
      <c r="BTQ86" s="1">
        <f t="shared" si="4757"/>
        <v>2.3519163763066197E-4</v>
      </c>
      <c r="BTR86" s="1"/>
      <c r="BTS86" s="1"/>
      <c r="BTT86" s="1"/>
      <c r="BTU86" s="1" t="s">
        <v>11</v>
      </c>
      <c r="BTV86" s="1" t="s">
        <v>184</v>
      </c>
      <c r="BTW86" s="1">
        <v>409</v>
      </c>
      <c r="BTX86" s="1">
        <v>5</v>
      </c>
      <c r="BTY86" s="1">
        <v>1.4999999999999999E-2</v>
      </c>
      <c r="BTZ86" s="1">
        <f t="shared" si="4758"/>
        <v>4.9999999999999992E-3</v>
      </c>
      <c r="BUA86" s="1">
        <f t="shared" si="4759"/>
        <v>0.27335640138408301</v>
      </c>
      <c r="BUB86" s="1">
        <f t="shared" si="4760"/>
        <v>4.1003460207612451E-4</v>
      </c>
      <c r="BUC86" s="1"/>
      <c r="BUD86" s="1"/>
      <c r="BUE86" s="1"/>
      <c r="BUF86" s="1" t="s">
        <v>11</v>
      </c>
      <c r="BUG86" s="1" t="s">
        <v>185</v>
      </c>
      <c r="BUH86" s="1">
        <v>415</v>
      </c>
      <c r="BUI86" s="1">
        <v>5</v>
      </c>
      <c r="BUJ86" s="1">
        <v>1.4E-2</v>
      </c>
      <c r="BUK86" s="1">
        <f t="shared" si="4761"/>
        <v>1.0000000000000009E-3</v>
      </c>
      <c r="BUL86" s="1">
        <f t="shared" si="4762"/>
        <v>0.19163763066202091</v>
      </c>
      <c r="BUM86" s="1">
        <f t="shared" si="4763"/>
        <v>2.8745644599303136E-4</v>
      </c>
      <c r="BUN86" s="1"/>
      <c r="BUO86" s="1"/>
      <c r="BUP86" s="1"/>
      <c r="BUQ86" s="1" t="s">
        <v>11</v>
      </c>
      <c r="BUR86" s="1" t="s">
        <v>186</v>
      </c>
      <c r="BUS86" s="1">
        <v>422</v>
      </c>
      <c r="BUT86" s="1">
        <v>5</v>
      </c>
      <c r="BUU86" s="1">
        <v>1.4999999999999999E-2</v>
      </c>
      <c r="BUV86" s="1">
        <f t="shared" si="4764"/>
        <v>0</v>
      </c>
      <c r="BUW86" s="1">
        <f t="shared" si="4765"/>
        <v>0.11929824561403507</v>
      </c>
      <c r="BUX86" s="1">
        <f t="shared" si="4766"/>
        <v>1.7894736842105261E-4</v>
      </c>
      <c r="BUY86" s="1"/>
      <c r="BUZ86" s="1"/>
      <c r="BVA86" s="1"/>
      <c r="BVB86" s="1" t="s">
        <v>11</v>
      </c>
      <c r="BVC86" s="1" t="s">
        <v>187</v>
      </c>
      <c r="BVD86" s="1">
        <v>423</v>
      </c>
      <c r="BVE86" s="1">
        <v>5</v>
      </c>
      <c r="BVF86" s="1">
        <v>6.0000000000000001E-3</v>
      </c>
      <c r="BVG86" s="1">
        <f t="shared" si="4767"/>
        <v>-4.0000000000000001E-3</v>
      </c>
      <c r="BVH86" s="1">
        <f t="shared" si="4768"/>
        <v>-1.0750853242320819</v>
      </c>
      <c r="BVI86" s="1">
        <f t="shared" si="4769"/>
        <v>-1.6126279863481229E-3</v>
      </c>
      <c r="BVJ86" s="1"/>
      <c r="BVK86" s="1"/>
      <c r="BVL86" s="1"/>
      <c r="BVM86" s="1" t="s">
        <v>11</v>
      </c>
      <c r="BVN86" s="1" t="s">
        <v>188</v>
      </c>
      <c r="BVO86" s="1">
        <v>436</v>
      </c>
      <c r="BVP86" s="1">
        <v>5</v>
      </c>
      <c r="BVQ86" s="1">
        <v>8.0000000000000002E-3</v>
      </c>
      <c r="BVR86" s="1">
        <f t="shared" si="4770"/>
        <v>-4.0000000000000001E-3</v>
      </c>
      <c r="BVS86" s="1">
        <f t="shared" si="4771"/>
        <v>-0.78498293515358364</v>
      </c>
      <c r="BVT86" s="1">
        <f t="shared" si="4772"/>
        <v>-1.1774744027303755E-3</v>
      </c>
      <c r="BVU86" s="1"/>
      <c r="BVV86" s="1"/>
      <c r="BVW86" s="1"/>
      <c r="BVX86" s="1" t="s">
        <v>11</v>
      </c>
      <c r="BVY86" s="1" t="s">
        <v>189</v>
      </c>
      <c r="BVZ86" s="1">
        <v>437</v>
      </c>
      <c r="BWA86" s="1">
        <v>5</v>
      </c>
      <c r="BWB86" s="1">
        <v>-5.0000000000000001E-3</v>
      </c>
      <c r="BWC86" s="1">
        <f t="shared" si="4773"/>
        <v>-0.01</v>
      </c>
      <c r="BWD86" s="1">
        <f t="shared" si="4774"/>
        <v>-1.1749049429657794</v>
      </c>
      <c r="BWE86" s="1">
        <f t="shared" si="4775"/>
        <v>-1.7623574144486692E-3</v>
      </c>
      <c r="BWF86" s="1"/>
      <c r="BWG86" s="1"/>
      <c r="BWH86" s="1"/>
      <c r="BWI86" s="1" t="s">
        <v>11</v>
      </c>
      <c r="BWJ86" s="1" t="s">
        <v>190</v>
      </c>
      <c r="BWK86" s="1">
        <v>443</v>
      </c>
      <c r="BWL86" s="1">
        <v>5</v>
      </c>
      <c r="BWM86" s="1">
        <v>-1E-3</v>
      </c>
      <c r="BWN86" s="1">
        <f t="shared" si="4776"/>
        <v>-1.0999999999999999E-2</v>
      </c>
      <c r="BWO86" s="1">
        <f t="shared" si="4777"/>
        <v>-1.2348484848484851</v>
      </c>
      <c r="BWP86" s="1">
        <f t="shared" si="4778"/>
        <v>-1.8522727272727276E-3</v>
      </c>
      <c r="BWQ86" s="1"/>
      <c r="BWR86" s="1"/>
      <c r="BWS86" s="1"/>
      <c r="BWT86" s="1" t="s">
        <v>11</v>
      </c>
      <c r="BWU86" s="1" t="s">
        <v>191</v>
      </c>
      <c r="BWV86" s="1">
        <v>450</v>
      </c>
      <c r="BWW86" s="1">
        <v>5</v>
      </c>
      <c r="BWX86" s="1">
        <v>-7.0000000000000001E-3</v>
      </c>
      <c r="BWY86" s="1">
        <f t="shared" si="4779"/>
        <v>-1.0999999999999999E-2</v>
      </c>
      <c r="BWZ86" s="1">
        <f t="shared" si="4780"/>
        <v>-0.89393939393939392</v>
      </c>
      <c r="BXA86" s="1">
        <f t="shared" si="4781"/>
        <v>-1.340909090909091E-3</v>
      </c>
      <c r="BXB86" s="1"/>
      <c r="BXC86" s="1"/>
      <c r="BXD86" s="1"/>
      <c r="BXE86" s="1" t="s">
        <v>11</v>
      </c>
      <c r="BXF86" s="1" t="s">
        <v>192</v>
      </c>
      <c r="BXG86" s="1">
        <v>451</v>
      </c>
      <c r="BXH86" s="1">
        <v>5</v>
      </c>
      <c r="BXI86" s="1">
        <v>-3.0000000000000001E-3</v>
      </c>
      <c r="BXJ86" s="1">
        <f t="shared" si="4782"/>
        <v>0</v>
      </c>
      <c r="BXK86" s="1">
        <f t="shared" si="4783"/>
        <v>0.48301886792452836</v>
      </c>
      <c r="BXL86" s="1">
        <f t="shared" si="4784"/>
        <v>7.2452830188679258E-4</v>
      </c>
      <c r="BXM86" s="1"/>
      <c r="BXN86" s="1"/>
      <c r="BXO86" s="1"/>
      <c r="BXP86" s="1" t="s">
        <v>11</v>
      </c>
      <c r="BXQ86" s="1" t="s">
        <v>193</v>
      </c>
      <c r="BXR86" s="1">
        <v>464</v>
      </c>
      <c r="BXS86" s="1">
        <v>5</v>
      </c>
      <c r="BXT86" s="1">
        <v>4.0000000000000001E-3</v>
      </c>
      <c r="BXU86" s="1">
        <f t="shared" si="4785"/>
        <v>0</v>
      </c>
      <c r="BXV86" s="1">
        <f t="shared" si="4786"/>
        <v>0.80514705882352944</v>
      </c>
      <c r="BXW86" s="1">
        <f t="shared" si="4787"/>
        <v>1.2077205882352943E-3</v>
      </c>
      <c r="BXX86" s="1"/>
      <c r="BXY86" s="1"/>
      <c r="BXZ86" s="1"/>
      <c r="BYA86" s="1" t="s">
        <v>11</v>
      </c>
      <c r="BYB86" s="1" t="s">
        <v>194</v>
      </c>
      <c r="BYC86" s="1">
        <v>465</v>
      </c>
      <c r="BYD86" s="1">
        <v>5</v>
      </c>
      <c r="BYE86" s="1">
        <v>8.0000000000000002E-3</v>
      </c>
      <c r="BYF86" s="1">
        <f t="shared" si="4788"/>
        <v>3.0000000000000001E-3</v>
      </c>
      <c r="BYG86" s="1">
        <f t="shared" si="4884"/>
        <v>-5.2434456928838954E-2</v>
      </c>
      <c r="BYH86" s="1">
        <f t="shared" si="4789"/>
        <v>-7.8651685393258427E-5</v>
      </c>
      <c r="BYI86" s="1"/>
      <c r="BYJ86" s="1"/>
      <c r="BYK86" s="1"/>
      <c r="BYL86" s="1" t="s">
        <v>11</v>
      </c>
      <c r="BYM86" s="1" t="s">
        <v>195</v>
      </c>
      <c r="BYN86" s="1">
        <v>479</v>
      </c>
      <c r="BYO86" s="1">
        <v>5</v>
      </c>
      <c r="BYP86" s="1">
        <v>1.2E-2</v>
      </c>
      <c r="BYQ86" s="1">
        <f t="shared" si="4790"/>
        <v>1.0000000000000009E-3</v>
      </c>
      <c r="BYR86" s="1">
        <f t="shared" si="4791"/>
        <v>0.21033210332103325</v>
      </c>
      <c r="BYS86" s="1">
        <f t="shared" si="4792"/>
        <v>3.1549815498154989E-4</v>
      </c>
      <c r="BYT86" s="1"/>
      <c r="BYU86" s="1"/>
      <c r="BYV86" s="1"/>
      <c r="BYW86" s="1" t="s">
        <v>11</v>
      </c>
      <c r="BYX86" s="1" t="s">
        <v>196</v>
      </c>
      <c r="BYY86" s="1">
        <v>480</v>
      </c>
      <c r="BYZ86" s="1">
        <v>5</v>
      </c>
      <c r="BZA86" s="1">
        <v>1.4E-2</v>
      </c>
      <c r="BZB86" s="1">
        <f t="shared" si="4129"/>
        <v>1.0000000000000009E-3</v>
      </c>
      <c r="BZC86" s="1">
        <f t="shared" si="4793"/>
        <v>0.44194756554307119</v>
      </c>
      <c r="BZD86" s="1">
        <f t="shared" si="4794"/>
        <v>6.6292134831460678E-4</v>
      </c>
      <c r="BZE86" s="1"/>
      <c r="BZF86" s="1"/>
      <c r="BZG86" s="1"/>
      <c r="BZH86" s="1" t="s">
        <v>11</v>
      </c>
      <c r="BZI86" s="1" t="s">
        <v>197</v>
      </c>
      <c r="BZJ86" s="1">
        <v>494</v>
      </c>
      <c r="BZK86" s="1">
        <v>5</v>
      </c>
      <c r="BZL86" s="1">
        <v>1.7000000000000001E-2</v>
      </c>
      <c r="BZM86" s="1">
        <f t="shared" si="4795"/>
        <v>2.0000000000000018E-3</v>
      </c>
      <c r="BZN86" s="1">
        <f t="shared" si="4796"/>
        <v>0.80882352941176483</v>
      </c>
      <c r="BZO86" s="1">
        <f t="shared" si="4797"/>
        <v>1.2132352941176473E-3</v>
      </c>
      <c r="BZP86" s="1"/>
      <c r="BZQ86" s="1"/>
      <c r="BZR86" s="1"/>
      <c r="BZS86" s="1" t="s">
        <v>11</v>
      </c>
      <c r="BZT86" s="1" t="s">
        <v>198</v>
      </c>
      <c r="BZU86" s="1">
        <v>495</v>
      </c>
      <c r="BZV86" s="1">
        <v>5</v>
      </c>
      <c r="BZW86" s="1">
        <v>1.4E-2</v>
      </c>
      <c r="BZX86" s="1">
        <f t="shared" si="4798"/>
        <v>0</v>
      </c>
      <c r="BZY86" s="1">
        <f t="shared" si="4799"/>
        <v>0.39114391143911442</v>
      </c>
      <c r="BZZ86" s="1">
        <f t="shared" si="4800"/>
        <v>5.8671586715867161E-4</v>
      </c>
      <c r="CAA86" s="1"/>
      <c r="CAB86" s="1"/>
      <c r="CAC86" s="1"/>
      <c r="CAD86" s="1" t="s">
        <v>11</v>
      </c>
      <c r="CAE86" s="1" t="s">
        <v>199</v>
      </c>
      <c r="CAF86" s="1">
        <v>501</v>
      </c>
      <c r="CAG86" s="1">
        <v>5</v>
      </c>
      <c r="CAH86" s="1">
        <v>1.4999999999999999E-2</v>
      </c>
      <c r="CAI86" s="1">
        <f t="shared" si="4801"/>
        <v>-2.0000000000000018E-3</v>
      </c>
      <c r="CAJ86" s="1">
        <f t="shared" si="4802"/>
        <v>0.37728937728937723</v>
      </c>
      <c r="CAK86" s="1">
        <f t="shared" si="4803"/>
        <v>5.6593406593406586E-4</v>
      </c>
      <c r="CAL86" s="1"/>
      <c r="CAM86" s="1"/>
      <c r="CAN86" s="1"/>
      <c r="CAO86" s="1" t="s">
        <v>11</v>
      </c>
      <c r="CAP86" s="1" t="s">
        <v>200</v>
      </c>
      <c r="CAQ86" s="1">
        <v>508</v>
      </c>
      <c r="CAR86" s="1">
        <v>5</v>
      </c>
      <c r="CAS86" s="1">
        <v>4.2000000000000003E-2</v>
      </c>
      <c r="CAT86" s="1">
        <f t="shared" si="4804"/>
        <v>4.0000000000000036E-3</v>
      </c>
      <c r="CAU86" s="1">
        <f t="shared" si="4805"/>
        <v>0.58974358974358987</v>
      </c>
      <c r="CAV86" s="1">
        <f t="shared" si="4806"/>
        <v>8.8461538461538484E-4</v>
      </c>
      <c r="CAW86" s="1"/>
      <c r="CAX86" s="1"/>
      <c r="CAY86" s="1"/>
      <c r="CAZ86" s="1" t="s">
        <v>11</v>
      </c>
      <c r="CBA86" s="1" t="s">
        <v>201</v>
      </c>
      <c r="CBB86" s="1">
        <v>509</v>
      </c>
      <c r="CBC86" s="1">
        <v>5</v>
      </c>
      <c r="CBD86" s="1">
        <v>1.4999999999999999E-2</v>
      </c>
      <c r="CBE86" s="1">
        <f t="shared" si="4807"/>
        <v>2E-3</v>
      </c>
      <c r="CBF86" s="1">
        <f t="shared" si="4808"/>
        <v>-5.2631578947368418E-2</v>
      </c>
      <c r="CBG86" s="1">
        <f t="shared" si="4809"/>
        <v>-7.8947368421052633E-5</v>
      </c>
      <c r="CBH86" s="1"/>
      <c r="CBI86" s="1"/>
      <c r="CBJ86" s="1"/>
      <c r="CBK86" s="1" t="s">
        <v>11</v>
      </c>
      <c r="CBL86" s="1" t="s">
        <v>202</v>
      </c>
      <c r="CBM86" s="1">
        <v>515</v>
      </c>
      <c r="CBN86" s="1">
        <v>5</v>
      </c>
      <c r="CBO86" s="1">
        <v>1.7000000000000001E-2</v>
      </c>
      <c r="CBP86" s="1">
        <f t="shared" si="4810"/>
        <v>2.0000000000000018E-3</v>
      </c>
      <c r="CBQ86" s="1">
        <f t="shared" si="4811"/>
        <v>5.6179775280898937E-2</v>
      </c>
      <c r="CBR86" s="1">
        <f t="shared" si="4812"/>
        <v>8.4269662921348406E-5</v>
      </c>
      <c r="CBS86" s="1"/>
      <c r="CBT86" s="1"/>
      <c r="CBU86" s="1"/>
      <c r="CBV86" s="1" t="s">
        <v>11</v>
      </c>
      <c r="CBW86" s="1" t="s">
        <v>203</v>
      </c>
      <c r="CBX86" s="1">
        <v>522</v>
      </c>
      <c r="CBY86" s="1">
        <v>5</v>
      </c>
      <c r="CBZ86" s="1">
        <v>1.6E-2</v>
      </c>
      <c r="CCA86" s="1">
        <f t="shared" si="4813"/>
        <v>2E-3</v>
      </c>
      <c r="CCB86" s="1">
        <f t="shared" si="4814"/>
        <v>6.741573033707865E-2</v>
      </c>
      <c r="CCC86" s="1">
        <f t="shared" si="4815"/>
        <v>1.0112359550561798E-4</v>
      </c>
      <c r="CCD86" s="1"/>
      <c r="CCE86" s="1"/>
      <c r="CCF86" s="1"/>
      <c r="CCG86" s="1" t="s">
        <v>11</v>
      </c>
      <c r="CCH86" s="1" t="s">
        <v>204</v>
      </c>
      <c r="CCI86" s="1">
        <v>523</v>
      </c>
      <c r="CCJ86" s="1">
        <v>5</v>
      </c>
      <c r="CCK86" s="1">
        <v>1.7000000000000001E-2</v>
      </c>
      <c r="CCL86" s="1">
        <f t="shared" si="4816"/>
        <v>-1.9999999999999983E-3</v>
      </c>
      <c r="CCM86" s="1">
        <f t="shared" si="4162"/>
        <v>6.5959067527635251E-17</v>
      </c>
      <c r="CCN86" s="1">
        <f t="shared" si="4817"/>
        <v>9.8938601291452879E-20</v>
      </c>
      <c r="CCO86" s="1"/>
      <c r="CCP86" s="1"/>
      <c r="CCQ86" s="1"/>
      <c r="CCR86" s="1" t="s">
        <v>11</v>
      </c>
      <c r="CCS86" s="1" t="s">
        <v>205</v>
      </c>
      <c r="CCT86" s="1">
        <v>536</v>
      </c>
      <c r="CCU86" s="1">
        <v>5</v>
      </c>
      <c r="CCV86" s="1">
        <v>1.7000000000000001E-2</v>
      </c>
      <c r="CCW86" s="1">
        <f t="shared" si="4818"/>
        <v>-2.9999999999999992E-3</v>
      </c>
      <c r="CCX86" s="1">
        <f t="shared" si="4819"/>
        <v>-0.15830115830115829</v>
      </c>
      <c r="CCY86" s="1">
        <f t="shared" si="4820"/>
        <v>-2.3745173745173744E-4</v>
      </c>
      <c r="CCZ86" s="1"/>
      <c r="CDA86" s="1"/>
      <c r="CDB86" s="1"/>
      <c r="CDC86" s="1" t="s">
        <v>11</v>
      </c>
      <c r="CDD86" s="1" t="s">
        <v>206</v>
      </c>
      <c r="CDE86" s="1">
        <v>542</v>
      </c>
      <c r="CDF86" s="1">
        <v>5</v>
      </c>
      <c r="CDG86" s="1">
        <v>0.01</v>
      </c>
      <c r="CDH86" s="1">
        <f t="shared" si="4821"/>
        <v>-4.9999999999999992E-3</v>
      </c>
      <c r="CDI86" s="1">
        <f t="shared" si="4822"/>
        <v>-0.55681818181818177</v>
      </c>
      <c r="CDJ86" s="1">
        <f t="shared" si="4823"/>
        <v>-8.3522727272727264E-4</v>
      </c>
      <c r="CDK86" s="1"/>
      <c r="CDL86" s="1"/>
      <c r="CDM86" s="1"/>
      <c r="CDN86" s="1" t="s">
        <v>11</v>
      </c>
      <c r="CDO86" s="1" t="s">
        <v>207</v>
      </c>
      <c r="CDP86" s="1">
        <v>549</v>
      </c>
      <c r="CDQ86" s="1">
        <v>5</v>
      </c>
      <c r="CDR86" s="1">
        <v>0.01</v>
      </c>
      <c r="CDS86" s="1">
        <f t="shared" si="4824"/>
        <v>-4.9999999999999992E-3</v>
      </c>
      <c r="CDT86" s="1">
        <f t="shared" si="4825"/>
        <v>-0.6387832699619771</v>
      </c>
      <c r="CDU86" s="1">
        <f t="shared" si="4826"/>
        <v>-9.5817490494296562E-4</v>
      </c>
      <c r="CDV86" s="1"/>
      <c r="CDW86" s="1"/>
      <c r="CDX86" s="1"/>
      <c r="CDY86" s="1" t="s">
        <v>11</v>
      </c>
      <c r="CDZ86" s="1" t="s">
        <v>208</v>
      </c>
      <c r="CEA86" s="1">
        <v>550</v>
      </c>
      <c r="CEB86" s="1">
        <v>5</v>
      </c>
      <c r="CEC86" s="1">
        <v>1.6E-2</v>
      </c>
      <c r="CED86" s="1">
        <f t="shared" si="4885"/>
        <v>-1.0000000000000009E-3</v>
      </c>
      <c r="CEE86" s="1">
        <f t="shared" si="4827"/>
        <v>-9.6000000000000044E-2</v>
      </c>
      <c r="CEF86" s="1">
        <f t="shared" si="4828"/>
        <v>-1.4400000000000006E-4</v>
      </c>
      <c r="CEG86" s="1"/>
      <c r="CEH86" s="1"/>
      <c r="CEI86" s="1"/>
      <c r="CEJ86" s="1" t="s">
        <v>11</v>
      </c>
      <c r="CEK86" s="1" t="s">
        <v>209</v>
      </c>
      <c r="CEL86" s="1">
        <v>556</v>
      </c>
      <c r="CEM86" s="1">
        <v>5</v>
      </c>
      <c r="CEN86" s="1">
        <v>1.4999999999999999E-2</v>
      </c>
      <c r="CEO86" s="1">
        <f t="shared" si="4829"/>
        <v>0</v>
      </c>
      <c r="CEP86" s="1">
        <f t="shared" si="4830"/>
        <v>8.3003952569169953E-2</v>
      </c>
      <c r="CEQ86" s="1">
        <f t="shared" si="4831"/>
        <v>1.2450592885375494E-4</v>
      </c>
      <c r="CER86" s="1"/>
      <c r="CES86" s="1"/>
      <c r="CET86" s="1"/>
      <c r="CEU86" s="1" t="s">
        <v>11</v>
      </c>
      <c r="CEV86" s="1" t="s">
        <v>210</v>
      </c>
      <c r="CEW86" s="1">
        <v>563</v>
      </c>
      <c r="CEX86" s="1">
        <v>5</v>
      </c>
      <c r="CEY86" s="1">
        <v>1.4999999999999999E-2</v>
      </c>
      <c r="CEZ86" s="1">
        <f t="shared" si="4832"/>
        <v>9.9999999999999915E-4</v>
      </c>
      <c r="CFA86" s="1">
        <f t="shared" si="4833"/>
        <v>4.1683366733466905E-2</v>
      </c>
      <c r="CFB86" s="1">
        <f t="shared" si="4834"/>
        <v>6.2525050100200357E-5</v>
      </c>
      <c r="CFC86" s="1"/>
      <c r="CFD86" s="1"/>
      <c r="CFE86" s="1"/>
      <c r="CFF86" s="1" t="s">
        <v>11</v>
      </c>
      <c r="CFG86" s="1" t="s">
        <v>211</v>
      </c>
      <c r="CFH86" s="1">
        <v>564</v>
      </c>
      <c r="CFI86" s="1">
        <v>5</v>
      </c>
      <c r="CFJ86" s="1">
        <v>2.9000000000000001E-2</v>
      </c>
      <c r="CFK86" s="1">
        <f t="shared" si="4835"/>
        <v>-2.9999999999999992E-3</v>
      </c>
      <c r="CFL86" s="1">
        <f t="shared" si="4836"/>
        <v>-0.35447761194029842</v>
      </c>
      <c r="CFM86" s="1">
        <f t="shared" si="4837"/>
        <v>-5.3171641791044768E-4</v>
      </c>
      <c r="CFN86" s="1"/>
      <c r="CFO86" s="1"/>
      <c r="CFP86" s="1"/>
      <c r="CFQ86" s="1" t="s">
        <v>11</v>
      </c>
      <c r="CFR86" s="1" t="s">
        <v>212</v>
      </c>
      <c r="CFS86" s="1">
        <v>571</v>
      </c>
      <c r="CFT86" s="1">
        <v>5</v>
      </c>
      <c r="CFU86" s="1">
        <v>2.9000000000000001E-2</v>
      </c>
      <c r="CFV86" s="1">
        <f t="shared" si="4838"/>
        <v>-1.9999999999999983E-3</v>
      </c>
      <c r="CFW86" s="1">
        <f t="shared" si="4839"/>
        <v>-0.43609022556390969</v>
      </c>
      <c r="CFX86" s="1">
        <f t="shared" si="4840"/>
        <v>-6.5413533834586459E-4</v>
      </c>
      <c r="CFY86" s="1"/>
      <c r="CFZ86" s="1"/>
      <c r="CGA86" s="1"/>
      <c r="CGB86" s="1" t="s">
        <v>11</v>
      </c>
      <c r="CGC86" s="1" t="s">
        <v>213</v>
      </c>
      <c r="CGD86" s="1">
        <v>577</v>
      </c>
      <c r="CGE86" s="1">
        <v>5</v>
      </c>
      <c r="CGF86" s="1">
        <v>2.7E-2</v>
      </c>
      <c r="CGG86" s="1">
        <f t="shared" si="4841"/>
        <v>-4.0000000000000001E-3</v>
      </c>
      <c r="CGH86" s="1">
        <f t="shared" si="4842"/>
        <v>-0.6992481203007519</v>
      </c>
      <c r="CGI86" s="1">
        <f t="shared" si="4843"/>
        <v>-1.048872180451128E-3</v>
      </c>
      <c r="CGJ86" s="1"/>
      <c r="CGK86" s="1"/>
      <c r="CGL86" s="1"/>
      <c r="CGM86" s="1" t="s">
        <v>11</v>
      </c>
      <c r="CGN86" s="1" t="s">
        <v>214</v>
      </c>
      <c r="CGO86" s="1">
        <v>578</v>
      </c>
      <c r="CGP86" s="1">
        <v>5</v>
      </c>
      <c r="CGQ86" s="1">
        <v>1.6E-2</v>
      </c>
      <c r="CGR86" s="1">
        <f t="shared" si="4844"/>
        <v>-1.0000000000000009E-3</v>
      </c>
      <c r="CGS86" s="1">
        <f t="shared" si="4845"/>
        <v>-0.89575289575289585</v>
      </c>
      <c r="CGT86" s="1">
        <f t="shared" si="4846"/>
        <v>-1.3436293436293438E-3</v>
      </c>
      <c r="CGU86" s="1"/>
      <c r="CGV86" s="1"/>
      <c r="CGW86" s="1"/>
      <c r="CGX86" s="1" t="s">
        <v>11</v>
      </c>
      <c r="CGY86" s="1" t="s">
        <v>215</v>
      </c>
      <c r="CGZ86" s="1">
        <v>592</v>
      </c>
      <c r="CHA86" s="1">
        <v>5</v>
      </c>
      <c r="CHB86" s="1">
        <v>3.5000000000000003E-2</v>
      </c>
      <c r="CHC86" s="1">
        <f t="shared" si="4847"/>
        <v>9.0000000000000045E-3</v>
      </c>
      <c r="CHD86" s="1">
        <f t="shared" si="4848"/>
        <v>-0.72413793103448254</v>
      </c>
      <c r="CHE86" s="1">
        <f t="shared" si="4849"/>
        <v>-1.0862068965517239E-3</v>
      </c>
      <c r="CHF86" s="1"/>
      <c r="CHG86" s="1"/>
      <c r="CHH86" s="1"/>
      <c r="CHI86" s="1" t="s">
        <v>11</v>
      </c>
      <c r="CHJ86" s="1" t="s">
        <v>216</v>
      </c>
      <c r="CHK86" s="1">
        <v>593</v>
      </c>
      <c r="CHL86" s="1">
        <v>5</v>
      </c>
      <c r="CHM86" s="1">
        <v>2.5000000000000001E-2</v>
      </c>
      <c r="CHN86" s="1">
        <f t="shared" si="4850"/>
        <v>2.0000000000000018E-3</v>
      </c>
      <c r="CHO86" s="1">
        <f t="shared" si="4210"/>
        <v>-0.23137254901960783</v>
      </c>
      <c r="CHP86" s="1">
        <f t="shared" si="4851"/>
        <v>-3.4705882352941173E-4</v>
      </c>
      <c r="CHQ86" s="1"/>
      <c r="CHR86" s="1"/>
      <c r="CHS86" s="1"/>
      <c r="CHT86" s="1" t="s">
        <v>11</v>
      </c>
      <c r="CHU86" s="1" t="s">
        <v>217</v>
      </c>
      <c r="CHV86" s="1">
        <v>607</v>
      </c>
      <c r="CHW86" s="1">
        <v>5</v>
      </c>
      <c r="CHX86" s="1">
        <v>1.9E-2</v>
      </c>
      <c r="CHY86" s="1">
        <f t="shared" si="4852"/>
        <v>-2.0000000000000018E-3</v>
      </c>
      <c r="CHZ86" s="1">
        <f t="shared" si="4853"/>
        <v>-0.2635658914728683</v>
      </c>
      <c r="CIA86" s="1">
        <f t="shared" si="4854"/>
        <v>-3.9534883720930244E-4</v>
      </c>
      <c r="CIB86" s="1"/>
      <c r="CIC86" s="1"/>
      <c r="CID86" s="1"/>
      <c r="CIE86" s="1" t="s">
        <v>11</v>
      </c>
      <c r="CIF86" s="1" t="s">
        <v>218</v>
      </c>
      <c r="CIG86" s="1">
        <v>608</v>
      </c>
      <c r="CIH86" s="1">
        <v>5</v>
      </c>
      <c r="CII86" s="1">
        <v>1.9E-2</v>
      </c>
      <c r="CIJ86" s="1">
        <f t="shared" si="4855"/>
        <v>-8.0000000000000002E-3</v>
      </c>
      <c r="CIK86" s="1">
        <f t="shared" si="4218"/>
        <v>-1.0901960784313727</v>
      </c>
      <c r="CIL86" s="1">
        <f t="shared" si="4856"/>
        <v>-1.635294117647059E-3</v>
      </c>
      <c r="CIM86" s="1"/>
      <c r="CIN86" s="1"/>
      <c r="CIO86" s="1"/>
      <c r="CIP86" s="1" t="s">
        <v>11</v>
      </c>
      <c r="CIQ86" s="1" t="s">
        <v>219</v>
      </c>
      <c r="CIR86" s="1">
        <v>621</v>
      </c>
      <c r="CIS86" s="1">
        <v>5</v>
      </c>
      <c r="CIT86" s="1">
        <v>2.1999999999999999E-2</v>
      </c>
      <c r="CIU86" s="1">
        <f t="shared" si="4857"/>
        <v>-8.0000000000000002E-3</v>
      </c>
      <c r="CIV86" s="1">
        <f t="shared" si="4858"/>
        <v>-2.0912698412698409</v>
      </c>
      <c r="CIW86" s="1">
        <f t="shared" si="4859"/>
        <v>-3.1369047619047613E-3</v>
      </c>
      <c r="CIX86" s="1"/>
      <c r="CIY86" s="1"/>
      <c r="CIZ86" s="1"/>
      <c r="CJA86" s="1" t="s">
        <v>11</v>
      </c>
      <c r="CJB86" s="1" t="s">
        <v>220</v>
      </c>
      <c r="CJC86" s="1">
        <v>622</v>
      </c>
      <c r="CJD86" s="1">
        <v>5</v>
      </c>
      <c r="CJE86" s="1">
        <v>4.0000000000000001E-3</v>
      </c>
      <c r="CJF86" s="1">
        <f t="shared" si="4860"/>
        <v>-4.9999999999999992E-3</v>
      </c>
      <c r="CJG86" s="1">
        <f t="shared" si="4861"/>
        <v>-0.61130742049469966</v>
      </c>
      <c r="CJH86" s="1">
        <f t="shared" si="4862"/>
        <v>-9.1696113074204956E-4</v>
      </c>
      <c r="CJI86" s="1"/>
      <c r="CJJ86" s="1"/>
      <c r="CJK86" s="1"/>
      <c r="CJL86" s="1" t="s">
        <v>11</v>
      </c>
      <c r="CJM86" s="1" t="s">
        <v>221</v>
      </c>
      <c r="CJN86" s="1">
        <v>635</v>
      </c>
      <c r="CJO86" s="1">
        <v>5</v>
      </c>
      <c r="CJP86" s="1">
        <v>8.9999999999999993E-3</v>
      </c>
      <c r="CJQ86" s="1">
        <f t="shared" si="4863"/>
        <v>-3.0000000000000009E-3</v>
      </c>
      <c r="CJR86" s="1">
        <f t="shared" si="4864"/>
        <v>-0.85106382978723405</v>
      </c>
      <c r="CJS86" s="1">
        <f t="shared" si="4865"/>
        <v>-1.276595744680851E-3</v>
      </c>
      <c r="CJT86" s="1"/>
      <c r="CJU86" s="1"/>
      <c r="CJV86" s="1"/>
      <c r="CJW86" s="1" t="s">
        <v>11</v>
      </c>
      <c r="CJX86" s="1" t="s">
        <v>222</v>
      </c>
      <c r="CJY86" s="1">
        <v>636</v>
      </c>
      <c r="CJZ86" s="1">
        <v>5</v>
      </c>
      <c r="CKA86" s="1">
        <v>1.2E-2</v>
      </c>
      <c r="CKB86" s="1">
        <f t="shared" si="4866"/>
        <v>-8.0000000000000002E-3</v>
      </c>
      <c r="CKC86" s="1">
        <f t="shared" si="4867"/>
        <v>-1.1802120141342756</v>
      </c>
      <c r="CKD86" s="1">
        <f t="shared" si="4868"/>
        <v>-1.7703180212014133E-3</v>
      </c>
      <c r="CKE86" s="1"/>
      <c r="CKF86" s="1"/>
      <c r="CKG86" s="1"/>
      <c r="CKH86" s="1" t="s">
        <v>11</v>
      </c>
      <c r="CKI86" s="1" t="s">
        <v>223</v>
      </c>
      <c r="CKJ86" s="1">
        <v>649</v>
      </c>
      <c r="CKK86" s="1">
        <v>5</v>
      </c>
      <c r="CKL86" s="1">
        <v>1.4999999999999999E-2</v>
      </c>
      <c r="CKM86" s="1">
        <f t="shared" si="4869"/>
        <v>-9.0000000000000011E-3</v>
      </c>
      <c r="CKN86" s="1">
        <f t="shared" si="4870"/>
        <v>-1.2968197879858656</v>
      </c>
      <c r="CKO86" s="1">
        <f t="shared" si="4871"/>
        <v>-1.9452296819787984E-3</v>
      </c>
      <c r="CKP86" s="1"/>
      <c r="CKQ86" s="1"/>
      <c r="CKR86" s="1"/>
      <c r="CKS86" s="1" t="s">
        <v>11</v>
      </c>
      <c r="CKT86" s="1" t="s">
        <v>224</v>
      </c>
      <c r="CKU86" s="1">
        <v>650</v>
      </c>
      <c r="CKV86" s="1">
        <v>5</v>
      </c>
      <c r="CKW86" s="1">
        <v>1.9E-2</v>
      </c>
      <c r="CKX86" s="1">
        <f t="shared" si="4872"/>
        <v>1.9999999999999983E-3</v>
      </c>
      <c r="CKY86" s="1">
        <f t="shared" si="4873"/>
        <v>-0.53333333333333333</v>
      </c>
      <c r="CKZ86" s="1">
        <f t="shared" si="4874"/>
        <v>-8.0000000000000004E-4</v>
      </c>
      <c r="CLA86" s="1"/>
      <c r="CLB86" s="1"/>
      <c r="CLC86" s="1"/>
      <c r="CLD86" s="1" t="s">
        <v>11</v>
      </c>
      <c r="CLE86" s="1" t="s">
        <v>225</v>
      </c>
      <c r="CLF86" s="1">
        <v>663</v>
      </c>
      <c r="CLG86" s="1">
        <v>5</v>
      </c>
      <c r="CLH86" s="1">
        <v>2.4E-2</v>
      </c>
      <c r="CLI86" s="1">
        <f t="shared" si="4875"/>
        <v>2.0000000000000018E-3</v>
      </c>
      <c r="CLJ86" s="1">
        <f t="shared" si="4876"/>
        <v>-0.51903114186851207</v>
      </c>
      <c r="CLK86" s="1">
        <f t="shared" si="4877"/>
        <v>-7.7854671280276817E-4</v>
      </c>
      <c r="CLL86" s="1"/>
      <c r="CLM86" s="1"/>
      <c r="CLN86" s="1"/>
      <c r="CLO86" s="1"/>
      <c r="CLP86" s="1"/>
      <c r="CLQ86" s="1"/>
      <c r="CLR86" s="1"/>
      <c r="CLS86" s="1"/>
      <c r="CLT86" s="1"/>
      <c r="CLU86" s="1"/>
      <c r="CLV86" s="1"/>
      <c r="CLW86" s="1"/>
      <c r="CLX86" s="1"/>
      <c r="CLY86" s="1"/>
      <c r="CLZ86" s="1"/>
      <c r="CMA86" s="1"/>
      <c r="CMB86" s="1"/>
      <c r="CMC86" s="1"/>
      <c r="CMD86" s="1"/>
      <c r="CME86" s="1"/>
      <c r="CMF86" s="1"/>
      <c r="CMG86" s="1"/>
      <c r="CMH86" s="1"/>
      <c r="CMI86" s="1"/>
      <c r="CMJ86" s="1"/>
      <c r="CMK86" s="1"/>
      <c r="CML86" s="1"/>
      <c r="CMM86" s="1"/>
      <c r="CMN86" s="1"/>
      <c r="CMO86" s="1"/>
      <c r="CMP86" s="1"/>
      <c r="CMQ86" s="1"/>
      <c r="CMR86" s="1"/>
      <c r="CMS86" s="1"/>
      <c r="CMT86" s="1"/>
      <c r="CMU86" s="1"/>
      <c r="CMV86" s="1"/>
      <c r="CMW86" s="1"/>
      <c r="CMX86" s="1"/>
      <c r="CMY86" s="1"/>
      <c r="CMZ86" s="1"/>
    </row>
    <row r="87" spans="1:2392" x14ac:dyDescent="0.3">
      <c r="A87" s="1" t="s">
        <v>11</v>
      </c>
      <c r="B87" s="1" t="s">
        <v>12</v>
      </c>
      <c r="C87" s="1">
        <v>1</v>
      </c>
      <c r="D87" s="1">
        <v>6</v>
      </c>
      <c r="E87" s="1">
        <v>0</v>
      </c>
      <c r="F87" s="1">
        <f t="shared" si="4255"/>
        <v>2E-3</v>
      </c>
      <c r="G87" s="1">
        <f t="shared" si="4256"/>
        <v>0.43728813559322038</v>
      </c>
      <c r="H87" s="1">
        <f t="shared" si="4878"/>
        <v>6.5593220338983061E-4</v>
      </c>
      <c r="I87" s="1"/>
      <c r="J87" s="1"/>
      <c r="K87" s="1"/>
      <c r="L87" s="1" t="s">
        <v>11</v>
      </c>
      <c r="M87" s="1" t="s">
        <v>13</v>
      </c>
      <c r="N87" s="1">
        <v>2</v>
      </c>
      <c r="O87" s="1">
        <v>6</v>
      </c>
      <c r="P87" s="1">
        <v>0</v>
      </c>
      <c r="Q87" s="1">
        <f t="shared" si="4257"/>
        <v>2E-3</v>
      </c>
      <c r="R87" s="1">
        <f t="shared" si="4258"/>
        <v>0.4576271186440678</v>
      </c>
      <c r="S87" s="1">
        <f t="shared" si="4259"/>
        <v>6.8644067796610174E-4</v>
      </c>
      <c r="T87" s="1"/>
      <c r="U87" s="1"/>
      <c r="V87" s="1"/>
      <c r="W87" s="1" t="s">
        <v>11</v>
      </c>
      <c r="X87" s="1" t="s">
        <v>14</v>
      </c>
      <c r="Y87" s="1">
        <v>3</v>
      </c>
      <c r="Z87" s="1">
        <v>6</v>
      </c>
      <c r="AA87" s="1">
        <v>2E-3</v>
      </c>
      <c r="AB87" s="1">
        <f t="shared" si="4879"/>
        <v>1E-3</v>
      </c>
      <c r="AC87" s="1">
        <f t="shared" si="4260"/>
        <v>0.41694915254237286</v>
      </c>
      <c r="AD87" s="1">
        <f t="shared" si="4261"/>
        <v>6.2542372881355926E-4</v>
      </c>
      <c r="AE87" s="1"/>
      <c r="AF87" s="1"/>
      <c r="AG87" s="1"/>
      <c r="AH87" s="1" t="s">
        <v>11</v>
      </c>
      <c r="AI87" s="1" t="s">
        <v>15</v>
      </c>
      <c r="AJ87" s="1">
        <v>4</v>
      </c>
      <c r="AK87" s="1">
        <v>6</v>
      </c>
      <c r="AL87" s="1">
        <v>1.2E-2</v>
      </c>
      <c r="AM87" s="1">
        <f t="shared" si="4262"/>
        <v>4.0000000000000001E-3</v>
      </c>
      <c r="AN87" s="1">
        <f t="shared" si="4263"/>
        <v>0.45578231292517007</v>
      </c>
      <c r="AO87" s="1">
        <f t="shared" si="4264"/>
        <v>6.836734693877551E-4</v>
      </c>
      <c r="AP87" s="1"/>
      <c r="AQ87" s="1"/>
      <c r="AR87" s="1"/>
      <c r="AS87" s="1" t="s">
        <v>11</v>
      </c>
      <c r="AT87" s="1" t="s">
        <v>16</v>
      </c>
      <c r="AU87" s="1">
        <v>8</v>
      </c>
      <c r="AV87" s="1">
        <v>6</v>
      </c>
      <c r="AW87" s="1">
        <v>8.9999999999999993E-3</v>
      </c>
      <c r="AX87" s="1">
        <f t="shared" si="4265"/>
        <v>9.9999999999999915E-4</v>
      </c>
      <c r="AY87" s="1">
        <f t="shared" si="4266"/>
        <v>0.3651877133105802</v>
      </c>
      <c r="AZ87" s="1">
        <f t="shared" si="4267"/>
        <v>5.477815699658703E-4</v>
      </c>
      <c r="BA87" s="1"/>
      <c r="BB87" s="1"/>
      <c r="BC87" s="1"/>
      <c r="BD87" s="1" t="s">
        <v>11</v>
      </c>
      <c r="BE87" s="1" t="s">
        <v>17</v>
      </c>
      <c r="BF87" s="1">
        <v>9</v>
      </c>
      <c r="BG87" s="1">
        <v>6</v>
      </c>
      <c r="BH87" s="1">
        <v>8.0000000000000002E-3</v>
      </c>
      <c r="BI87" s="1">
        <f t="shared" si="4268"/>
        <v>3.0000000000000001E-3</v>
      </c>
      <c r="BJ87" s="1">
        <f t="shared" si="4269"/>
        <v>0.41979522184300339</v>
      </c>
      <c r="BK87" s="1">
        <f t="shared" si="4270"/>
        <v>6.2969283276450509E-4</v>
      </c>
      <c r="BL87" s="1"/>
      <c r="BM87" s="1"/>
      <c r="BN87" s="1"/>
      <c r="BO87" s="1" t="s">
        <v>11</v>
      </c>
      <c r="BP87" s="1" t="s">
        <v>18</v>
      </c>
      <c r="BQ87" s="1">
        <v>10</v>
      </c>
      <c r="BR87" s="1">
        <v>6</v>
      </c>
      <c r="BS87" s="1">
        <v>1.2E-2</v>
      </c>
      <c r="BT87" s="1">
        <f t="shared" si="4271"/>
        <v>3.0000000000000009E-3</v>
      </c>
      <c r="BU87" s="1">
        <f t="shared" si="4272"/>
        <v>0.35836177474402731</v>
      </c>
      <c r="BV87" s="1">
        <f t="shared" si="4273"/>
        <v>5.3754266211604093E-4</v>
      </c>
      <c r="BW87" s="1"/>
      <c r="BX87" s="1"/>
      <c r="BY87" s="1"/>
      <c r="BZ87" s="1" t="s">
        <v>11</v>
      </c>
      <c r="CA87" s="1" t="s">
        <v>19</v>
      </c>
      <c r="CB87" s="1">
        <v>11</v>
      </c>
      <c r="CC87" s="1">
        <v>6</v>
      </c>
      <c r="CD87" s="1">
        <v>8.9999999999999993E-3</v>
      </c>
      <c r="CE87" s="1">
        <f t="shared" si="4274"/>
        <v>3.9999999999999992E-3</v>
      </c>
      <c r="CF87" s="1">
        <f t="shared" si="4275"/>
        <v>0.39175257731958762</v>
      </c>
      <c r="CG87" s="1">
        <f t="shared" si="4276"/>
        <v>5.876288659793815E-4</v>
      </c>
      <c r="CH87" s="1"/>
      <c r="CI87" s="1"/>
      <c r="CJ87" s="1"/>
      <c r="CK87" s="1" t="s">
        <v>11</v>
      </c>
      <c r="CL87" s="1" t="s">
        <v>20</v>
      </c>
      <c r="CM87" s="1">
        <v>14</v>
      </c>
      <c r="CN87" s="1">
        <v>6</v>
      </c>
      <c r="CO87" s="1">
        <v>0.03</v>
      </c>
      <c r="CP87" s="1">
        <f t="shared" si="4277"/>
        <v>1.7000000000000001E-2</v>
      </c>
      <c r="CQ87" s="1">
        <f t="shared" si="4278"/>
        <v>0.75945017182130592</v>
      </c>
      <c r="CR87" s="1">
        <f t="shared" si="4279"/>
        <v>1.1391752577319589E-3</v>
      </c>
      <c r="CS87" s="1"/>
      <c r="CT87" s="1"/>
      <c r="CU87" s="1"/>
      <c r="CV87" s="1" t="s">
        <v>11</v>
      </c>
      <c r="CW87" s="1" t="s">
        <v>21</v>
      </c>
      <c r="CX87" s="1">
        <v>15</v>
      </c>
      <c r="CY87" s="1">
        <v>6</v>
      </c>
      <c r="CZ87" s="1">
        <v>1.4E-2</v>
      </c>
      <c r="DA87" s="1">
        <f t="shared" si="4280"/>
        <v>-6.0000000000000001E-3</v>
      </c>
      <c r="DB87" s="1">
        <f t="shared" si="4281"/>
        <v>0</v>
      </c>
      <c r="DC87" s="1">
        <f t="shared" si="4282"/>
        <v>0</v>
      </c>
      <c r="DD87" s="1"/>
      <c r="DE87" s="1"/>
      <c r="DF87" s="1"/>
      <c r="DG87" s="1" t="s">
        <v>11</v>
      </c>
      <c r="DH87" s="1" t="s">
        <v>22</v>
      </c>
      <c r="DI87" s="1">
        <v>16</v>
      </c>
      <c r="DJ87" s="1">
        <v>6</v>
      </c>
      <c r="DK87" s="1">
        <v>2.3E-2</v>
      </c>
      <c r="DL87" s="1">
        <f t="shared" si="4283"/>
        <v>-4.0000000000000001E-3</v>
      </c>
      <c r="DM87" s="1">
        <f t="shared" si="4284"/>
        <v>-2.7303754266211601E-2</v>
      </c>
      <c r="DN87" s="1">
        <f t="shared" si="4285"/>
        <v>-4.0955631399317402E-5</v>
      </c>
      <c r="DO87" s="1"/>
      <c r="DP87" s="1"/>
      <c r="DQ87" s="1"/>
      <c r="DR87" s="1" t="s">
        <v>11</v>
      </c>
      <c r="DS87" s="1" t="s">
        <v>23</v>
      </c>
      <c r="DT87" s="1">
        <v>17</v>
      </c>
      <c r="DU87" s="1">
        <v>6</v>
      </c>
      <c r="DV87" s="1">
        <v>2.3E-2</v>
      </c>
      <c r="DW87" s="1">
        <f t="shared" si="4286"/>
        <v>-4.0000000000000001E-3</v>
      </c>
      <c r="DX87" s="1">
        <f t="shared" si="4287"/>
        <v>-0.10273972602739725</v>
      </c>
      <c r="DY87" s="1">
        <f t="shared" si="4288"/>
        <v>-1.5410958904109589E-4</v>
      </c>
      <c r="DZ87" s="1"/>
      <c r="EA87" s="1"/>
      <c r="EB87" s="1"/>
      <c r="EC87" s="1" t="s">
        <v>11</v>
      </c>
      <c r="ED87" s="1" t="s">
        <v>24</v>
      </c>
      <c r="EE87" s="1">
        <v>18</v>
      </c>
      <c r="EF87" s="1">
        <v>6</v>
      </c>
      <c r="EG87" s="1">
        <v>2.1000000000000001E-2</v>
      </c>
      <c r="EH87" s="1">
        <f t="shared" si="4289"/>
        <v>-4.9999999999999975E-3</v>
      </c>
      <c r="EI87" s="1">
        <f t="shared" si="4290"/>
        <v>6.8027210884354511E-3</v>
      </c>
      <c r="EJ87" s="1">
        <f t="shared" si="4291"/>
        <v>1.0204081632653176E-5</v>
      </c>
      <c r="EK87" s="1"/>
      <c r="EL87" s="1"/>
      <c r="EM87" s="1"/>
      <c r="EN87" s="1" t="s">
        <v>11</v>
      </c>
      <c r="EO87" s="1" t="s">
        <v>25</v>
      </c>
      <c r="EP87" s="1">
        <v>21</v>
      </c>
      <c r="EQ87" s="1">
        <v>6</v>
      </c>
      <c r="ER87" s="1">
        <v>2.7E-2</v>
      </c>
      <c r="ES87" s="1">
        <f t="shared" si="4292"/>
        <v>-4.0000000000000001E-3</v>
      </c>
      <c r="ET87" s="1">
        <f t="shared" si="4293"/>
        <v>-4.7945205479452059E-2</v>
      </c>
      <c r="EU87" s="1">
        <f t="shared" si="4294"/>
        <v>-7.1917808219178089E-5</v>
      </c>
      <c r="EV87" s="1"/>
      <c r="EW87" s="1"/>
      <c r="EX87" s="1"/>
      <c r="EY87" s="1" t="s">
        <v>11</v>
      </c>
      <c r="EZ87" s="1" t="s">
        <v>26</v>
      </c>
      <c r="FA87" s="1">
        <v>22</v>
      </c>
      <c r="FB87" s="1">
        <v>6</v>
      </c>
      <c r="FC87" s="1">
        <v>2.5999999999999999E-2</v>
      </c>
      <c r="FD87" s="1">
        <f t="shared" si="4295"/>
        <v>-5.000000000000001E-3</v>
      </c>
      <c r="FE87" s="1">
        <f t="shared" si="4296"/>
        <v>-0.14334470989761094</v>
      </c>
      <c r="FF87" s="1">
        <f t="shared" si="4297"/>
        <v>-2.1501706484641642E-4</v>
      </c>
      <c r="FG87" s="1"/>
      <c r="FH87" s="1"/>
      <c r="FI87" s="1"/>
      <c r="FJ87" s="1" t="s">
        <v>11</v>
      </c>
      <c r="FK87" s="1" t="s">
        <v>27</v>
      </c>
      <c r="FL87" s="1">
        <v>23</v>
      </c>
      <c r="FM87" s="1">
        <v>6</v>
      </c>
      <c r="FN87" s="1">
        <v>2.7E-2</v>
      </c>
      <c r="FO87" s="1">
        <f t="shared" si="4298"/>
        <v>-2.9999999999999992E-3</v>
      </c>
      <c r="FP87" s="1">
        <f t="shared" si="4299"/>
        <v>0.30272108843537421</v>
      </c>
      <c r="FQ87" s="1">
        <f t="shared" si="4300"/>
        <v>4.5408163265306135E-4</v>
      </c>
      <c r="FR87" s="1"/>
      <c r="FS87" s="1"/>
      <c r="FT87" s="1"/>
      <c r="FU87" s="1" t="s">
        <v>11</v>
      </c>
      <c r="FV87" s="1" t="s">
        <v>28</v>
      </c>
      <c r="FW87" s="1">
        <v>24</v>
      </c>
      <c r="FX87" s="1">
        <v>6</v>
      </c>
      <c r="FY87" s="1">
        <v>2.5999999999999999E-2</v>
      </c>
      <c r="FZ87" s="1">
        <f t="shared" si="4301"/>
        <v>-5.000000000000001E-3</v>
      </c>
      <c r="GA87" s="1">
        <f t="shared" si="4302"/>
        <v>-0.20890410958904113</v>
      </c>
      <c r="GB87" s="1">
        <f t="shared" si="4303"/>
        <v>-3.1335616438356171E-4</v>
      </c>
      <c r="GC87" s="1"/>
      <c r="GD87" s="1"/>
      <c r="GE87" s="1"/>
      <c r="GF87" s="1" t="s">
        <v>11</v>
      </c>
      <c r="GG87" s="1" t="s">
        <v>29</v>
      </c>
      <c r="GH87" s="1">
        <v>25</v>
      </c>
      <c r="GI87" s="1">
        <v>6</v>
      </c>
      <c r="GJ87" s="1">
        <v>2.3E-2</v>
      </c>
      <c r="GK87" s="1">
        <f t="shared" si="4304"/>
        <v>-8.0000000000000002E-3</v>
      </c>
      <c r="GL87" s="1">
        <f t="shared" si="4305"/>
        <v>-0.13651877133105803</v>
      </c>
      <c r="GM87" s="1">
        <f t="shared" si="4306"/>
        <v>-2.0477815699658703E-4</v>
      </c>
      <c r="GN87" s="1"/>
      <c r="GO87" s="1"/>
      <c r="GP87" s="1"/>
      <c r="GQ87" s="1" t="s">
        <v>11</v>
      </c>
      <c r="GR87" s="1" t="s">
        <v>30</v>
      </c>
      <c r="GS87" s="1">
        <v>28</v>
      </c>
      <c r="GT87" s="1">
        <v>6</v>
      </c>
      <c r="GU87" s="1">
        <v>2.5000000000000001E-2</v>
      </c>
      <c r="GV87" s="1">
        <f t="shared" si="4307"/>
        <v>-4.0000000000000001E-3</v>
      </c>
      <c r="GW87" s="1">
        <f t="shared" si="4308"/>
        <v>-0.17241379310344826</v>
      </c>
      <c r="GX87" s="1">
        <f t="shared" si="4309"/>
        <v>-2.5862068965517242E-4</v>
      </c>
      <c r="GY87" s="1"/>
      <c r="GZ87" s="1"/>
      <c r="HA87" s="1"/>
      <c r="HB87" s="1" t="s">
        <v>11</v>
      </c>
      <c r="HC87" s="1" t="s">
        <v>31</v>
      </c>
      <c r="HD87" s="1">
        <v>29</v>
      </c>
      <c r="HE87" s="1">
        <v>6</v>
      </c>
      <c r="HF87" s="1">
        <v>0.04</v>
      </c>
      <c r="HG87" s="1">
        <f t="shared" si="4310"/>
        <v>-1.1999999999999997E-2</v>
      </c>
      <c r="HH87" s="1">
        <f t="shared" si="4311"/>
        <v>-0.13758389261744952</v>
      </c>
      <c r="HI87" s="1">
        <f t="shared" si="4312"/>
        <v>-2.0637583892617429E-4</v>
      </c>
      <c r="HJ87" s="1"/>
      <c r="HK87" s="1"/>
      <c r="HL87" s="1"/>
      <c r="HM87" s="1" t="s">
        <v>11</v>
      </c>
      <c r="HN87" s="1" t="s">
        <v>32</v>
      </c>
      <c r="HO87" s="1">
        <v>30</v>
      </c>
      <c r="HP87" s="1">
        <v>6</v>
      </c>
      <c r="HQ87" s="1">
        <v>3.6999999999999998E-2</v>
      </c>
      <c r="HR87" s="1">
        <f t="shared" si="4313"/>
        <v>-1.4999999999999999E-2</v>
      </c>
      <c r="HS87" s="1">
        <f t="shared" si="4314"/>
        <v>-0.28619528619528622</v>
      </c>
      <c r="HT87" s="1">
        <f t="shared" si="4315"/>
        <v>-4.2929292929292935E-4</v>
      </c>
      <c r="HU87" s="1"/>
      <c r="HV87" s="1"/>
      <c r="HW87" s="1"/>
      <c r="HX87" s="1" t="s">
        <v>11</v>
      </c>
      <c r="HY87" s="1" t="s">
        <v>33</v>
      </c>
      <c r="HZ87" s="1">
        <v>31</v>
      </c>
      <c r="IA87" s="1">
        <v>6</v>
      </c>
      <c r="IB87" s="1">
        <v>0.04</v>
      </c>
      <c r="IC87" s="1">
        <f t="shared" si="4316"/>
        <v>-1.4999999999999999E-2</v>
      </c>
      <c r="ID87" s="1">
        <f t="shared" si="4317"/>
        <v>-0.304054054054054</v>
      </c>
      <c r="IE87" s="1">
        <f t="shared" si="4318"/>
        <v>-4.5608108108108103E-4</v>
      </c>
      <c r="IF87" s="1"/>
      <c r="IG87" s="1"/>
      <c r="IH87" s="1"/>
      <c r="II87" s="1" t="s">
        <v>11</v>
      </c>
      <c r="IJ87" s="1" t="s">
        <v>34</v>
      </c>
      <c r="IK87" s="1">
        <v>32</v>
      </c>
      <c r="IL87" s="1">
        <v>6</v>
      </c>
      <c r="IM87" s="1">
        <v>3.9E-2</v>
      </c>
      <c r="IN87" s="1">
        <f t="shared" si="4319"/>
        <v>-1.6E-2</v>
      </c>
      <c r="IO87" s="1">
        <f t="shared" si="4320"/>
        <v>-0.38047138047138052</v>
      </c>
      <c r="IP87" s="1">
        <f t="shared" si="4321"/>
        <v>-5.7070707070707078E-4</v>
      </c>
      <c r="IQ87" s="1"/>
      <c r="IR87" s="1"/>
      <c r="IS87" s="1"/>
      <c r="IT87" s="1" t="s">
        <v>11</v>
      </c>
      <c r="IU87" s="1" t="s">
        <v>35</v>
      </c>
      <c r="IV87" s="1">
        <v>35</v>
      </c>
      <c r="IW87" s="1">
        <v>6</v>
      </c>
      <c r="IX87" s="1">
        <v>4.2000000000000003E-2</v>
      </c>
      <c r="IY87" s="1">
        <f t="shared" si="4322"/>
        <v>-1.2999999999999998E-2</v>
      </c>
      <c r="IZ87" s="1">
        <f t="shared" si="4323"/>
        <v>-0.20805369127516771</v>
      </c>
      <c r="JA87" s="1">
        <f t="shared" si="4324"/>
        <v>-3.1208053691275157E-4</v>
      </c>
      <c r="JB87" s="1"/>
      <c r="JC87" s="1"/>
      <c r="JD87" s="1"/>
      <c r="JE87" s="1" t="s">
        <v>11</v>
      </c>
      <c r="JF87" s="3" t="s">
        <v>36</v>
      </c>
      <c r="JG87" s="3">
        <v>36</v>
      </c>
      <c r="JH87" s="1">
        <v>6</v>
      </c>
      <c r="JI87" s="1">
        <v>4.3999999999999997E-2</v>
      </c>
      <c r="JJ87" s="1">
        <f t="shared" si="4325"/>
        <v>-1.3000000000000005E-2</v>
      </c>
      <c r="JK87" s="1">
        <f t="shared" si="4326"/>
        <v>-0.15050167224080283</v>
      </c>
      <c r="JL87" s="1">
        <f t="shared" si="4327"/>
        <v>-2.2575250836120425E-4</v>
      </c>
      <c r="JM87" s="1"/>
      <c r="JN87" s="1"/>
      <c r="JO87" s="1"/>
      <c r="JP87" s="1" t="s">
        <v>11</v>
      </c>
      <c r="JQ87" s="1" t="s">
        <v>37</v>
      </c>
      <c r="JR87" s="1">
        <v>37</v>
      </c>
      <c r="JS87" s="1">
        <v>6</v>
      </c>
      <c r="JT87" s="1">
        <v>4.2000000000000003E-2</v>
      </c>
      <c r="JU87" s="1">
        <f t="shared" si="4328"/>
        <v>-1.6E-2</v>
      </c>
      <c r="JV87" s="1">
        <f t="shared" si="4329"/>
        <v>-0.28428093645484953</v>
      </c>
      <c r="JW87" s="1">
        <f t="shared" si="4330"/>
        <v>-4.2642140468227431E-4</v>
      </c>
      <c r="JX87" s="1"/>
      <c r="JY87" s="1"/>
      <c r="JZ87" s="1"/>
      <c r="KA87" s="1" t="s">
        <v>11</v>
      </c>
      <c r="KB87" s="1" t="s">
        <v>38</v>
      </c>
      <c r="KC87" s="1">
        <v>38</v>
      </c>
      <c r="KD87" s="1">
        <v>6</v>
      </c>
      <c r="KE87" s="1">
        <v>4.7E-2</v>
      </c>
      <c r="KF87" s="1">
        <f t="shared" si="4331"/>
        <v>-1.3999999999999999E-2</v>
      </c>
      <c r="KG87" s="1">
        <f t="shared" si="4332"/>
        <v>-0.334448160535117</v>
      </c>
      <c r="KH87" s="1">
        <f t="shared" si="4333"/>
        <v>-5.0167224080267553E-4</v>
      </c>
      <c r="KI87" s="1"/>
      <c r="KJ87" s="1"/>
      <c r="KK87" s="1"/>
      <c r="KL87" s="1" t="s">
        <v>11</v>
      </c>
      <c r="KM87" s="1" t="s">
        <v>39</v>
      </c>
      <c r="KN87" s="1">
        <v>39</v>
      </c>
      <c r="KO87" s="1">
        <v>6</v>
      </c>
      <c r="KP87" s="1">
        <v>5.0999999999999997E-2</v>
      </c>
      <c r="KQ87" s="1">
        <f t="shared" si="4334"/>
        <v>-1.2000000000000004E-2</v>
      </c>
      <c r="KR87" s="1">
        <f t="shared" si="4335"/>
        <v>-0.23489932885906054</v>
      </c>
      <c r="KS87" s="1">
        <f t="shared" si="4336"/>
        <v>-3.523489932885908E-4</v>
      </c>
      <c r="KT87" s="1"/>
      <c r="KU87" s="1"/>
      <c r="KV87" s="1"/>
      <c r="KW87" s="1" t="s">
        <v>11</v>
      </c>
      <c r="KX87" s="1" t="s">
        <v>40</v>
      </c>
      <c r="KY87" s="1">
        <v>42</v>
      </c>
      <c r="KZ87" s="1">
        <v>6</v>
      </c>
      <c r="LA87" s="1">
        <v>5.2999999999999999E-2</v>
      </c>
      <c r="LB87" s="1">
        <f t="shared" si="4337"/>
        <v>-1.2000000000000004E-2</v>
      </c>
      <c r="LC87" s="1">
        <f t="shared" si="4338"/>
        <v>-7.0469798657718213E-2</v>
      </c>
      <c r="LD87" s="1">
        <f t="shared" si="4339"/>
        <v>-1.0570469798657733E-4</v>
      </c>
      <c r="LE87" s="1"/>
      <c r="LF87" s="1"/>
      <c r="LG87" s="1"/>
      <c r="LH87" s="1" t="s">
        <v>11</v>
      </c>
      <c r="LI87" s="1" t="s">
        <v>41</v>
      </c>
      <c r="LJ87" s="1">
        <v>43</v>
      </c>
      <c r="LK87" s="1">
        <v>6</v>
      </c>
      <c r="LL87" s="1">
        <v>3.9E-2</v>
      </c>
      <c r="LM87" s="1">
        <f t="shared" si="4340"/>
        <v>2.0000000000000018E-3</v>
      </c>
      <c r="LN87" s="1">
        <f t="shared" si="4341"/>
        <v>-0.55743243243243235</v>
      </c>
      <c r="LO87" s="1">
        <f t="shared" si="4342"/>
        <v>-8.3614864864864856E-4</v>
      </c>
      <c r="LP87" s="1"/>
      <c r="LQ87" s="1"/>
      <c r="LR87" s="1"/>
      <c r="LS87" s="1" t="s">
        <v>11</v>
      </c>
      <c r="LT87" s="1" t="s">
        <v>42</v>
      </c>
      <c r="LU87" s="1">
        <v>44</v>
      </c>
      <c r="LV87" s="1">
        <v>6</v>
      </c>
      <c r="LW87" s="1">
        <v>4.3999999999999997E-2</v>
      </c>
      <c r="LX87" s="1">
        <f t="shared" si="4343"/>
        <v>1.0000000000000009E-3</v>
      </c>
      <c r="LY87" s="1">
        <f t="shared" si="4250"/>
        <v>-1.5373665480427048</v>
      </c>
      <c r="LZ87" s="1">
        <f t="shared" si="4344"/>
        <v>-2.3060498220640571E-3</v>
      </c>
      <c r="MA87" s="1"/>
      <c r="MB87" s="1"/>
      <c r="MC87" s="1"/>
      <c r="MD87" s="1" t="s">
        <v>11</v>
      </c>
      <c r="ME87" s="1" t="s">
        <v>43</v>
      </c>
      <c r="MF87" s="1">
        <v>46</v>
      </c>
      <c r="MG87" s="1">
        <v>6</v>
      </c>
      <c r="MH87" s="1">
        <v>7.8E-2</v>
      </c>
      <c r="MI87" s="1">
        <f t="shared" si="4345"/>
        <v>2.6000000000000002E-2</v>
      </c>
      <c r="MJ87" s="1">
        <f t="shared" si="4346"/>
        <v>0.13898305084745774</v>
      </c>
      <c r="MK87" s="1">
        <f t="shared" si="4347"/>
        <v>2.0847457627118661E-4</v>
      </c>
      <c r="ML87" s="1"/>
      <c r="MM87" s="1"/>
      <c r="MN87" s="1"/>
      <c r="MO87" s="1" t="s">
        <v>11</v>
      </c>
      <c r="MP87" s="1" t="s">
        <v>44</v>
      </c>
      <c r="MQ87" s="1">
        <v>52</v>
      </c>
      <c r="MR87" s="1">
        <v>6</v>
      </c>
      <c r="MS87" s="1">
        <v>9.1999999999999998E-2</v>
      </c>
      <c r="MT87" s="1">
        <f t="shared" si="4348"/>
        <v>2.8999999999999998E-2</v>
      </c>
      <c r="MU87" s="1">
        <f t="shared" si="4349"/>
        <v>0.43771043771043761</v>
      </c>
      <c r="MV87" s="1">
        <f t="shared" si="4350"/>
        <v>6.5656565656565646E-4</v>
      </c>
      <c r="MW87" s="1"/>
      <c r="MX87" s="1"/>
      <c r="MY87" s="1"/>
      <c r="MZ87" s="1" t="s">
        <v>11</v>
      </c>
      <c r="NA87" s="1" t="s">
        <v>45</v>
      </c>
      <c r="NB87" s="1">
        <v>53</v>
      </c>
      <c r="NC87" s="1">
        <v>6</v>
      </c>
      <c r="ND87" s="1">
        <v>0.1</v>
      </c>
      <c r="NE87" s="1">
        <f t="shared" si="4351"/>
        <v>7.0000000000000062E-3</v>
      </c>
      <c r="NF87" s="1">
        <f t="shared" si="4352"/>
        <v>-0.45608108108108086</v>
      </c>
      <c r="NG87" s="1">
        <f t="shared" si="4353"/>
        <v>-6.8412162162162136E-4</v>
      </c>
      <c r="NH87" s="1"/>
      <c r="NI87" s="1"/>
      <c r="NJ87" s="1"/>
      <c r="NK87" s="1" t="s">
        <v>11</v>
      </c>
      <c r="NL87" s="1" t="s">
        <v>46</v>
      </c>
      <c r="NM87" s="1">
        <v>56</v>
      </c>
      <c r="NN87" s="1">
        <v>6</v>
      </c>
      <c r="NO87" s="1">
        <v>9.8000000000000004E-2</v>
      </c>
      <c r="NP87" s="1">
        <f t="shared" si="4354"/>
        <v>6.0000000000000053E-3</v>
      </c>
      <c r="NQ87" s="1">
        <f t="shared" si="4355"/>
        <v>-0.43728813559322016</v>
      </c>
      <c r="NR87" s="1">
        <f t="shared" si="4356"/>
        <v>-6.5593220338983028E-4</v>
      </c>
      <c r="NS87" s="1"/>
      <c r="NT87" s="1"/>
      <c r="NU87" s="1"/>
      <c r="NV87" s="1" t="s">
        <v>11</v>
      </c>
      <c r="NW87" s="1" t="s">
        <v>47</v>
      </c>
      <c r="NX87" s="1">
        <v>57</v>
      </c>
      <c r="NY87" s="1">
        <v>6</v>
      </c>
      <c r="NZ87" s="1">
        <v>-1.2E-2</v>
      </c>
      <c r="OA87" s="1">
        <f t="shared" si="4357"/>
        <v>0</v>
      </c>
      <c r="OB87" s="1">
        <f t="shared" si="4358"/>
        <v>0.729903536977492</v>
      </c>
      <c r="OC87" s="1">
        <f t="shared" si="4359"/>
        <v>1.0948553054662381E-3</v>
      </c>
      <c r="OD87" s="1"/>
      <c r="OE87" s="1"/>
      <c r="OF87" s="1"/>
      <c r="OG87" s="1" t="s">
        <v>11</v>
      </c>
      <c r="OH87" s="1" t="s">
        <v>48</v>
      </c>
      <c r="OI87" s="1">
        <v>58</v>
      </c>
      <c r="OJ87" s="1">
        <v>6</v>
      </c>
      <c r="OK87" s="1">
        <v>-1.2999999999999999E-2</v>
      </c>
      <c r="OL87" s="1">
        <f t="shared" si="4360"/>
        <v>-9.9999999999999915E-4</v>
      </c>
      <c r="OM87" s="1">
        <f t="shared" si="4361"/>
        <v>0.69354838709677413</v>
      </c>
      <c r="ON87" s="1">
        <f t="shared" si="4362"/>
        <v>1.0403225806451613E-3</v>
      </c>
      <c r="OO87" s="1"/>
      <c r="OP87" s="1"/>
      <c r="OQ87" s="1"/>
      <c r="OR87" s="1" t="s">
        <v>11</v>
      </c>
      <c r="OS87" s="1" t="s">
        <v>49</v>
      </c>
      <c r="OT87" s="1">
        <v>59</v>
      </c>
      <c r="OU87" s="1">
        <v>6</v>
      </c>
      <c r="OV87" s="1">
        <v>-1.2E-2</v>
      </c>
      <c r="OW87" s="1">
        <f t="shared" si="4363"/>
        <v>0</v>
      </c>
      <c r="OX87" s="1">
        <f t="shared" si="4364"/>
        <v>0.79677419354838708</v>
      </c>
      <c r="OY87" s="1">
        <f t="shared" si="4365"/>
        <v>1.1951612903225806E-3</v>
      </c>
      <c r="OZ87" s="1"/>
      <c r="PA87" s="1"/>
      <c r="PB87" s="1"/>
      <c r="PC87" s="1" t="s">
        <v>11</v>
      </c>
      <c r="PD87" s="1" t="s">
        <v>50</v>
      </c>
      <c r="PE87" s="1">
        <v>60</v>
      </c>
      <c r="PF87" s="1">
        <v>6</v>
      </c>
      <c r="PG87" s="1">
        <v>-1.2E-2</v>
      </c>
      <c r="PH87" s="1">
        <f t="shared" si="4366"/>
        <v>0</v>
      </c>
      <c r="PI87" s="1">
        <f t="shared" si="4367"/>
        <v>0.84193548387096784</v>
      </c>
      <c r="PJ87" s="1">
        <f t="shared" si="4368"/>
        <v>1.2629032258064518E-3</v>
      </c>
      <c r="PK87" s="1"/>
      <c r="PL87" s="1"/>
      <c r="PM87" s="1"/>
      <c r="PN87" s="1" t="s">
        <v>11</v>
      </c>
      <c r="PO87" s="1" t="s">
        <v>51</v>
      </c>
      <c r="PP87" s="1">
        <v>63</v>
      </c>
      <c r="PQ87" s="1">
        <v>6</v>
      </c>
      <c r="PR87" s="1">
        <v>-1.4E-2</v>
      </c>
      <c r="PS87" s="1">
        <f t="shared" si="4369"/>
        <v>0</v>
      </c>
      <c r="PT87" s="1">
        <f t="shared" si="4370"/>
        <v>0.85113268608414239</v>
      </c>
      <c r="PU87" s="1">
        <f t="shared" si="4371"/>
        <v>1.2766990291262137E-3</v>
      </c>
      <c r="PV87" s="1"/>
      <c r="PW87" s="1"/>
      <c r="PX87" s="1"/>
      <c r="PY87" s="1" t="s">
        <v>11</v>
      </c>
      <c r="PZ87" s="1" t="s">
        <v>52</v>
      </c>
      <c r="QA87" s="1">
        <v>64</v>
      </c>
      <c r="QB87" s="1">
        <v>6</v>
      </c>
      <c r="QC87" s="1">
        <v>-6.0000000000000001E-3</v>
      </c>
      <c r="QD87" s="1">
        <f t="shared" si="4372"/>
        <v>-5.0000000000000001E-3</v>
      </c>
      <c r="QE87" s="1">
        <f t="shared" si="4373"/>
        <v>0.66774193548387095</v>
      </c>
      <c r="QF87" s="1">
        <f t="shared" si="4374"/>
        <v>1.0016129032258065E-3</v>
      </c>
      <c r="QG87" s="1"/>
      <c r="QH87" s="1"/>
      <c r="QI87" s="1"/>
      <c r="QJ87" s="1" t="s">
        <v>11</v>
      </c>
      <c r="QK87" s="1" t="s">
        <v>53</v>
      </c>
      <c r="QL87" s="1">
        <v>65</v>
      </c>
      <c r="QM87" s="1">
        <v>6</v>
      </c>
      <c r="QN87" s="1">
        <v>-5.0000000000000001E-3</v>
      </c>
      <c r="QO87" s="1">
        <f t="shared" si="4375"/>
        <v>-3.0000000000000001E-3</v>
      </c>
      <c r="QP87" s="1">
        <f t="shared" si="4376"/>
        <v>0.72168284789644011</v>
      </c>
      <c r="QQ87" s="1">
        <f t="shared" si="4377"/>
        <v>1.0825242718446601E-3</v>
      </c>
      <c r="QR87" s="1"/>
      <c r="QS87" s="1"/>
      <c r="QT87" s="1"/>
      <c r="QU87" s="1" t="s">
        <v>11</v>
      </c>
      <c r="QV87" s="1" t="s">
        <v>54</v>
      </c>
      <c r="QW87" s="1">
        <v>66</v>
      </c>
      <c r="QX87" s="1">
        <v>6</v>
      </c>
      <c r="QY87" s="1">
        <v>-8.0000000000000002E-3</v>
      </c>
      <c r="QZ87" s="1">
        <f t="shared" si="4378"/>
        <v>-9.0000000000000011E-3</v>
      </c>
      <c r="RA87" s="1">
        <f t="shared" si="4379"/>
        <v>0.61217948717948723</v>
      </c>
      <c r="RB87" s="1">
        <f t="shared" si="4380"/>
        <v>9.1826923076923086E-4</v>
      </c>
      <c r="RC87" s="1"/>
      <c r="RD87" s="1"/>
      <c r="RE87" s="1"/>
      <c r="RF87" s="1" t="s">
        <v>11</v>
      </c>
      <c r="RG87" s="1" t="s">
        <v>55</v>
      </c>
      <c r="RH87" s="1">
        <v>67</v>
      </c>
      <c r="RI87" s="1">
        <v>6</v>
      </c>
      <c r="RJ87" s="1">
        <v>-2E-3</v>
      </c>
      <c r="RK87" s="1">
        <f t="shared" si="4381"/>
        <v>-1E-3</v>
      </c>
      <c r="RL87" s="1">
        <f t="shared" si="4382"/>
        <v>0.85256410256410253</v>
      </c>
      <c r="RM87" s="1">
        <f t="shared" si="4383"/>
        <v>1.2788461538461538E-3</v>
      </c>
      <c r="RN87" s="1"/>
      <c r="RO87" s="1"/>
      <c r="RP87" s="1"/>
      <c r="RQ87" s="1" t="s">
        <v>11</v>
      </c>
      <c r="RR87" s="1" t="s">
        <v>56</v>
      </c>
      <c r="RS87" s="1">
        <v>70</v>
      </c>
      <c r="RT87" s="1">
        <v>6</v>
      </c>
      <c r="RU87" s="1">
        <v>3.0000000000000001E-3</v>
      </c>
      <c r="RV87" s="1">
        <f t="shared" si="4384"/>
        <v>-3.0000000000000001E-3</v>
      </c>
      <c r="RW87" s="1">
        <f t="shared" si="4385"/>
        <v>0.75961538461538469</v>
      </c>
      <c r="RX87" s="1">
        <f t="shared" si="4386"/>
        <v>1.1394230769230772E-3</v>
      </c>
      <c r="RY87" s="1"/>
      <c r="RZ87" s="1"/>
      <c r="SA87" s="1"/>
      <c r="SB87" s="2" t="s">
        <v>11</v>
      </c>
      <c r="SC87" s="1" t="s">
        <v>57</v>
      </c>
      <c r="SD87" s="1">
        <v>71</v>
      </c>
      <c r="SE87" s="2">
        <v>6</v>
      </c>
      <c r="SF87" s="1">
        <v>5.0000000000000001E-3</v>
      </c>
      <c r="SG87" s="1">
        <f t="shared" si="4387"/>
        <v>1E-3</v>
      </c>
      <c r="SH87" s="1">
        <f t="shared" si="4388"/>
        <v>0.78767123287671226</v>
      </c>
      <c r="SI87" s="1">
        <f t="shared" si="4389"/>
        <v>1.1815068493150685E-3</v>
      </c>
      <c r="SJ87" s="1"/>
      <c r="SK87" s="1"/>
      <c r="SL87" s="1"/>
      <c r="SM87" s="2" t="s">
        <v>11</v>
      </c>
      <c r="SN87" s="1" t="s">
        <v>58</v>
      </c>
      <c r="SO87" s="1">
        <v>72</v>
      </c>
      <c r="SP87" s="2">
        <v>6</v>
      </c>
      <c r="SQ87" s="1">
        <v>6.0000000000000001E-3</v>
      </c>
      <c r="SR87" s="1">
        <f t="shared" si="4390"/>
        <v>0</v>
      </c>
      <c r="SS87" s="1">
        <f t="shared" si="4391"/>
        <v>0.67697594501718206</v>
      </c>
      <c r="ST87" s="1">
        <f t="shared" si="4392"/>
        <v>1.0154639175257731E-3</v>
      </c>
      <c r="SU87" s="1"/>
      <c r="SV87" s="1"/>
      <c r="SW87" s="1"/>
      <c r="SX87" s="2" t="s">
        <v>11</v>
      </c>
      <c r="SY87" s="1" t="s">
        <v>59</v>
      </c>
      <c r="SZ87" s="1">
        <v>73</v>
      </c>
      <c r="TA87" s="2">
        <v>6</v>
      </c>
      <c r="TB87" s="1">
        <v>5.0000000000000001E-3</v>
      </c>
      <c r="TC87" s="1">
        <f t="shared" si="4393"/>
        <v>-1E-3</v>
      </c>
      <c r="TD87" s="1">
        <f t="shared" si="4394"/>
        <v>0.57931034482758614</v>
      </c>
      <c r="TE87" s="1">
        <f t="shared" si="4395"/>
        <v>8.6896551724137926E-4</v>
      </c>
      <c r="TF87" s="1"/>
      <c r="TG87" s="1"/>
      <c r="TH87" s="1"/>
      <c r="TI87" s="2" t="s">
        <v>11</v>
      </c>
      <c r="TJ87" s="1" t="s">
        <v>60</v>
      </c>
      <c r="TK87" s="1">
        <v>74</v>
      </c>
      <c r="TL87" s="2">
        <v>6</v>
      </c>
      <c r="TM87" s="1">
        <v>6.0000000000000001E-3</v>
      </c>
      <c r="TN87" s="1">
        <f t="shared" si="4396"/>
        <v>0</v>
      </c>
      <c r="TO87" s="1">
        <f t="shared" si="4397"/>
        <v>0.61855670103092775</v>
      </c>
      <c r="TP87" s="1">
        <f t="shared" si="4398"/>
        <v>9.2783505154639162E-4</v>
      </c>
      <c r="TQ87" s="1"/>
      <c r="TR87" s="1"/>
      <c r="TS87" s="1"/>
      <c r="TT87" s="2" t="s">
        <v>11</v>
      </c>
      <c r="TU87" s="1" t="s">
        <v>61</v>
      </c>
      <c r="TV87" s="1">
        <v>77</v>
      </c>
      <c r="TW87" s="2">
        <v>6</v>
      </c>
      <c r="TX87" s="1">
        <v>8.0000000000000002E-3</v>
      </c>
      <c r="TY87" s="1">
        <f t="shared" si="4399"/>
        <v>-9.9999999999999915E-4</v>
      </c>
      <c r="TZ87" s="1">
        <f t="shared" si="4400"/>
        <v>0.55670103092783496</v>
      </c>
      <c r="UA87" s="1">
        <f t="shared" si="4401"/>
        <v>8.3505154639175244E-4</v>
      </c>
      <c r="UB87" s="1"/>
      <c r="UC87" s="1"/>
      <c r="UD87" s="1"/>
      <c r="UE87" s="2" t="s">
        <v>11</v>
      </c>
      <c r="UF87" s="1" t="s">
        <v>62</v>
      </c>
      <c r="UG87" s="1">
        <v>78</v>
      </c>
      <c r="UH87" s="2">
        <v>6</v>
      </c>
      <c r="UI87" s="1">
        <v>7.0000000000000001E-3</v>
      </c>
      <c r="UJ87" s="1">
        <f t="shared" si="4402"/>
        <v>-1E-3</v>
      </c>
      <c r="UK87" s="1">
        <f t="shared" si="4403"/>
        <v>0.12802768166089967</v>
      </c>
      <c r="UL87" s="1">
        <f t="shared" si="4404"/>
        <v>1.920415224913495E-4</v>
      </c>
      <c r="UM87" s="1"/>
      <c r="UN87" s="1"/>
      <c r="UO87" s="1"/>
      <c r="UP87" s="2" t="s">
        <v>11</v>
      </c>
      <c r="UQ87" s="1" t="s">
        <v>63</v>
      </c>
      <c r="UR87" s="1">
        <v>79</v>
      </c>
      <c r="US87" s="2">
        <v>6</v>
      </c>
      <c r="UT87" s="1">
        <v>7.0000000000000001E-3</v>
      </c>
      <c r="UU87" s="1">
        <f t="shared" si="4405"/>
        <v>-1.9999999999999992E-3</v>
      </c>
      <c r="UV87" s="1">
        <f t="shared" si="4406"/>
        <v>0.50344827586206897</v>
      </c>
      <c r="UW87" s="1">
        <f t="shared" si="4407"/>
        <v>7.5517241379310343E-4</v>
      </c>
      <c r="UX87" s="1"/>
      <c r="UY87" s="1"/>
      <c r="UZ87" s="1"/>
      <c r="VA87" s="2" t="s">
        <v>11</v>
      </c>
      <c r="VB87" s="1" t="s">
        <v>64</v>
      </c>
      <c r="VC87" s="1">
        <v>80</v>
      </c>
      <c r="VD87" s="2">
        <v>6</v>
      </c>
      <c r="VE87" s="1">
        <v>8.9999999999999993E-3</v>
      </c>
      <c r="VF87" s="1">
        <f t="shared" si="4408"/>
        <v>-1.0000000000000009E-3</v>
      </c>
      <c r="VG87" s="1">
        <f t="shared" si="4409"/>
        <v>0.51034482758620692</v>
      </c>
      <c r="VH87" s="1">
        <f t="shared" si="4410"/>
        <v>7.6551724137931037E-4</v>
      </c>
      <c r="VI87" s="1"/>
      <c r="VJ87" s="1"/>
      <c r="VK87" s="1"/>
      <c r="VL87" s="2" t="s">
        <v>11</v>
      </c>
      <c r="VM87" s="1" t="s">
        <v>65</v>
      </c>
      <c r="VN87" s="1">
        <v>84</v>
      </c>
      <c r="VO87" s="2">
        <v>6</v>
      </c>
      <c r="VP87" s="1">
        <v>8.9999999999999993E-3</v>
      </c>
      <c r="VQ87" s="1">
        <f t="shared" si="4411"/>
        <v>-3.0000000000000009E-3</v>
      </c>
      <c r="VR87" s="1">
        <f t="shared" si="4412"/>
        <v>0.46735395189003431</v>
      </c>
      <c r="VS87" s="1">
        <f t="shared" si="4413"/>
        <v>7.0103092783505147E-4</v>
      </c>
      <c r="VT87" s="1"/>
      <c r="VU87" s="1"/>
      <c r="VV87" s="1"/>
      <c r="VW87" s="2" t="s">
        <v>11</v>
      </c>
      <c r="VX87" s="1" t="s">
        <v>66</v>
      </c>
      <c r="VY87" s="1">
        <v>85</v>
      </c>
      <c r="VZ87" s="2">
        <v>6</v>
      </c>
      <c r="WA87" s="1">
        <v>6.0000000000000001E-3</v>
      </c>
      <c r="WB87" s="1">
        <f t="shared" si="4414"/>
        <v>1E-3</v>
      </c>
      <c r="WC87" s="1">
        <f t="shared" si="4415"/>
        <v>0.26829268292682928</v>
      </c>
      <c r="WD87" s="1">
        <f t="shared" si="4416"/>
        <v>4.0243902439024393E-4</v>
      </c>
      <c r="WE87" s="1"/>
      <c r="WF87" s="1"/>
      <c r="WG87" s="1"/>
      <c r="WH87" s="2" t="s">
        <v>11</v>
      </c>
      <c r="WI87" s="1" t="s">
        <v>67</v>
      </c>
      <c r="WJ87" s="1">
        <v>86</v>
      </c>
      <c r="WK87" s="2">
        <v>6</v>
      </c>
      <c r="WL87" s="1">
        <v>8.9999999999999993E-3</v>
      </c>
      <c r="WM87" s="1">
        <f t="shared" si="4417"/>
        <v>9.9999999999999915E-4</v>
      </c>
      <c r="WN87" s="1">
        <f t="shared" si="4418"/>
        <v>0.19097222222222218</v>
      </c>
      <c r="WO87" s="1">
        <f t="shared" si="4419"/>
        <v>2.8645833333333328E-4</v>
      </c>
      <c r="WP87" s="1"/>
      <c r="WQ87" s="1"/>
      <c r="WR87" s="1"/>
      <c r="WS87" s="2" t="s">
        <v>11</v>
      </c>
      <c r="WT87" s="1" t="s">
        <v>68</v>
      </c>
      <c r="WU87" s="1">
        <v>87</v>
      </c>
      <c r="WV87" s="2">
        <v>6</v>
      </c>
      <c r="WW87" s="1">
        <v>8.0000000000000002E-3</v>
      </c>
      <c r="WX87" s="1">
        <f t="shared" si="4420"/>
        <v>1E-3</v>
      </c>
      <c r="WY87" s="1">
        <f t="shared" si="4421"/>
        <v>0.17421602787456447</v>
      </c>
      <c r="WZ87" s="1">
        <f t="shared" si="4422"/>
        <v>2.6132404181184669E-4</v>
      </c>
      <c r="XA87" s="1"/>
      <c r="XB87" s="1"/>
      <c r="XC87" s="1"/>
      <c r="XD87" s="2" t="s">
        <v>11</v>
      </c>
      <c r="XE87" s="1" t="s">
        <v>69</v>
      </c>
      <c r="XF87" s="1">
        <v>88</v>
      </c>
      <c r="XG87" s="2">
        <v>6</v>
      </c>
      <c r="XH87" s="1">
        <v>0.01</v>
      </c>
      <c r="XI87" s="1">
        <f t="shared" si="3632"/>
        <v>1.0000000000000009E-3</v>
      </c>
      <c r="XJ87" s="1">
        <f t="shared" si="4423"/>
        <v>0.15277777777777782</v>
      </c>
      <c r="XK87" s="1">
        <f t="shared" si="4424"/>
        <v>2.2916666666666674E-4</v>
      </c>
      <c r="XL87" s="1"/>
      <c r="XM87" s="1"/>
      <c r="XN87" s="1"/>
      <c r="XO87" s="2" t="s">
        <v>11</v>
      </c>
      <c r="XP87" s="1" t="s">
        <v>70</v>
      </c>
      <c r="XQ87" s="1">
        <v>91</v>
      </c>
      <c r="XR87" s="2">
        <v>6</v>
      </c>
      <c r="XS87" s="1">
        <v>1.0999999999999999E-2</v>
      </c>
      <c r="XT87" s="1">
        <f t="shared" si="4425"/>
        <v>0</v>
      </c>
      <c r="XU87" s="1">
        <f t="shared" si="4426"/>
        <v>0.12110726643598617</v>
      </c>
      <c r="XV87" s="1">
        <f t="shared" si="4427"/>
        <v>1.8166089965397926E-4</v>
      </c>
      <c r="XW87" s="1"/>
      <c r="XX87" s="1"/>
      <c r="XY87" s="1"/>
      <c r="XZ87" s="2" t="s">
        <v>11</v>
      </c>
      <c r="YA87" s="1" t="s">
        <v>71</v>
      </c>
      <c r="YB87" s="1">
        <v>92</v>
      </c>
      <c r="YC87" s="2">
        <v>6</v>
      </c>
      <c r="YD87" s="1">
        <v>1.0999999999999999E-2</v>
      </c>
      <c r="YE87" s="1">
        <f t="shared" si="4428"/>
        <v>0</v>
      </c>
      <c r="YF87" s="1">
        <f t="shared" si="4429"/>
        <v>0.25429553264604809</v>
      </c>
      <c r="YG87" s="1">
        <f t="shared" si="4430"/>
        <v>3.8144329896907213E-4</v>
      </c>
      <c r="YH87" s="1"/>
      <c r="YI87" s="1"/>
      <c r="YJ87" s="1"/>
      <c r="YK87" s="2" t="s">
        <v>11</v>
      </c>
      <c r="YL87" s="1" t="s">
        <v>72</v>
      </c>
      <c r="YM87" s="1">
        <v>93</v>
      </c>
      <c r="YN87" s="2">
        <v>6</v>
      </c>
      <c r="YO87" s="1">
        <v>1.0999999999999999E-2</v>
      </c>
      <c r="YP87" s="1">
        <f t="shared" si="4431"/>
        <v>0</v>
      </c>
      <c r="YQ87" s="1">
        <f t="shared" si="4432"/>
        <v>0.23208191126279862</v>
      </c>
      <c r="YR87" s="1">
        <f t="shared" si="4433"/>
        <v>3.4812286689419794E-4</v>
      </c>
      <c r="YS87" s="1"/>
      <c r="YT87" s="1"/>
      <c r="YU87" s="1"/>
      <c r="YV87" s="2" t="s">
        <v>11</v>
      </c>
      <c r="YW87" s="1" t="s">
        <v>73</v>
      </c>
      <c r="YX87" s="1">
        <v>94</v>
      </c>
      <c r="YY87" s="2">
        <v>6</v>
      </c>
      <c r="YZ87" s="1">
        <v>1.2999999999999999E-2</v>
      </c>
      <c r="ZA87" s="1">
        <f t="shared" si="4434"/>
        <v>0</v>
      </c>
      <c r="ZB87" s="1">
        <f t="shared" si="4435"/>
        <v>0.19727891156462585</v>
      </c>
      <c r="ZC87" s="1">
        <f t="shared" si="4436"/>
        <v>2.9591836734693878E-4</v>
      </c>
      <c r="ZD87" s="1"/>
      <c r="ZE87" s="1"/>
      <c r="ZF87" s="1"/>
      <c r="ZG87" s="2" t="s">
        <v>11</v>
      </c>
      <c r="ZH87" s="1" t="s">
        <v>74</v>
      </c>
      <c r="ZI87" s="1">
        <v>95</v>
      </c>
      <c r="ZJ87" s="2">
        <v>6</v>
      </c>
      <c r="ZK87" s="1">
        <v>1.2E-2</v>
      </c>
      <c r="ZL87" s="1">
        <f t="shared" si="4437"/>
        <v>-9.9999999999999915E-4</v>
      </c>
      <c r="ZM87" s="1">
        <f t="shared" si="4438"/>
        <v>0.18367346938775514</v>
      </c>
      <c r="ZN87" s="1">
        <f t="shared" si="4439"/>
        <v>2.7551020408163269E-4</v>
      </c>
      <c r="ZO87" s="1"/>
      <c r="ZP87" s="1"/>
      <c r="ZQ87" s="1"/>
      <c r="ZR87" s="2" t="s">
        <v>11</v>
      </c>
      <c r="ZS87" s="1" t="s">
        <v>75</v>
      </c>
      <c r="ZT87" s="1">
        <v>99</v>
      </c>
      <c r="ZU87" s="2">
        <v>6</v>
      </c>
      <c r="ZV87" s="1">
        <v>1.4E-2</v>
      </c>
      <c r="ZW87" s="1">
        <f t="shared" si="4440"/>
        <v>-9.9999999999999915E-4</v>
      </c>
      <c r="ZX87" s="1">
        <f t="shared" si="4441"/>
        <v>3.4246575342465786E-2</v>
      </c>
      <c r="ZY87" s="1">
        <f t="shared" si="4442"/>
        <v>5.1369863013698681E-5</v>
      </c>
      <c r="ZZ87" s="1"/>
      <c r="AAA87" s="1"/>
      <c r="AAB87" s="1"/>
      <c r="AAC87" s="2" t="s">
        <v>11</v>
      </c>
      <c r="AAD87" s="1" t="s">
        <v>76</v>
      </c>
      <c r="AAE87" s="1">
        <v>100</v>
      </c>
      <c r="AAF87" s="2">
        <v>6</v>
      </c>
      <c r="AAG87" s="1">
        <v>1E-3</v>
      </c>
      <c r="AAH87" s="1">
        <f t="shared" si="4443"/>
        <v>-1E-3</v>
      </c>
      <c r="AAI87" s="1">
        <f t="shared" si="4444"/>
        <v>0.8655172413793103</v>
      </c>
      <c r="AAJ87" s="1">
        <f t="shared" si="4445"/>
        <v>1.2982758620689655E-3</v>
      </c>
      <c r="AAK87" s="1"/>
      <c r="AAL87" s="1"/>
      <c r="AAM87" s="1"/>
      <c r="AAN87" s="2" t="s">
        <v>11</v>
      </c>
      <c r="AAO87" s="1" t="s">
        <v>77</v>
      </c>
      <c r="AAP87" s="1">
        <v>101</v>
      </c>
      <c r="AAQ87" s="2">
        <v>6</v>
      </c>
      <c r="AAR87" s="1">
        <v>5.0000000000000001E-3</v>
      </c>
      <c r="AAS87" s="1">
        <f t="shared" si="4446"/>
        <v>-2E-3</v>
      </c>
      <c r="AAT87" s="1">
        <f t="shared" si="4447"/>
        <v>0.62975778546712813</v>
      </c>
      <c r="AAU87" s="1">
        <f t="shared" si="4448"/>
        <v>9.4463667820069222E-4</v>
      </c>
      <c r="AAV87" s="1"/>
      <c r="AAW87" s="1"/>
      <c r="AAX87" s="1"/>
      <c r="AAY87" s="2" t="s">
        <v>11</v>
      </c>
      <c r="AAZ87" s="1" t="s">
        <v>78</v>
      </c>
      <c r="ABA87" s="1">
        <v>102</v>
      </c>
      <c r="ABB87" s="2">
        <v>6</v>
      </c>
      <c r="ABC87" s="1">
        <v>5.0000000000000001E-3</v>
      </c>
      <c r="ABD87" s="1">
        <f t="shared" si="3668"/>
        <v>-2E-3</v>
      </c>
      <c r="ABE87" s="1">
        <f t="shared" si="4449"/>
        <v>0.68275862068965509</v>
      </c>
      <c r="ABF87" s="1">
        <f t="shared" si="4450"/>
        <v>1.0241379310344826E-3</v>
      </c>
      <c r="ABG87" s="1"/>
      <c r="ABH87" s="1"/>
      <c r="ABI87" s="1"/>
      <c r="ABJ87" s="2" t="s">
        <v>11</v>
      </c>
      <c r="ABK87" s="1" t="s">
        <v>79</v>
      </c>
      <c r="ABL87" s="1">
        <v>112</v>
      </c>
      <c r="ABM87" s="2">
        <v>6</v>
      </c>
      <c r="ABN87" s="1">
        <v>1.2E-2</v>
      </c>
      <c r="ABO87" s="1">
        <f t="shared" si="4451"/>
        <v>-5.000000000000001E-3</v>
      </c>
      <c r="ABP87" s="1">
        <f t="shared" si="4452"/>
        <v>0.6802721088435375</v>
      </c>
      <c r="ABQ87" s="1">
        <f t="shared" si="4453"/>
        <v>1.0204081632653062E-3</v>
      </c>
      <c r="ABR87" s="1"/>
      <c r="ABS87" s="1"/>
      <c r="ABT87" s="1"/>
      <c r="ABU87" s="2" t="s">
        <v>11</v>
      </c>
      <c r="ABV87" s="1" t="s">
        <v>80</v>
      </c>
      <c r="ABW87" s="1">
        <v>113</v>
      </c>
      <c r="ABX87" s="2">
        <v>6</v>
      </c>
      <c r="ABY87" s="1">
        <v>1.2999999999999999E-2</v>
      </c>
      <c r="ABZ87" s="1">
        <f t="shared" si="4454"/>
        <v>0</v>
      </c>
      <c r="ACA87" s="1">
        <f t="shared" si="4455"/>
        <v>-0.33928571428571425</v>
      </c>
      <c r="ACB87" s="1">
        <f t="shared" si="4880"/>
        <v>-5.0892857142857142E-4</v>
      </c>
      <c r="ACC87" s="1"/>
      <c r="ACD87" s="1"/>
      <c r="ACE87" s="1"/>
      <c r="ACF87" s="2" t="s">
        <v>11</v>
      </c>
      <c r="ACG87" s="1" t="s">
        <v>81</v>
      </c>
      <c r="ACH87" s="1">
        <v>114</v>
      </c>
      <c r="ACI87" s="2">
        <v>6</v>
      </c>
      <c r="ACJ87" s="1">
        <v>1.4E-2</v>
      </c>
      <c r="ACK87" s="1">
        <f t="shared" si="4456"/>
        <v>0</v>
      </c>
      <c r="ACL87" s="1">
        <f t="shared" si="4457"/>
        <v>-0.41935483870967744</v>
      </c>
      <c r="ACM87" s="1">
        <f t="shared" si="4458"/>
        <v>-6.2903225806451612E-4</v>
      </c>
      <c r="ACN87" s="1"/>
      <c r="ACO87" s="1"/>
      <c r="ACP87" s="1"/>
      <c r="ACQ87" s="2" t="s">
        <v>11</v>
      </c>
      <c r="ACR87" s="1" t="s">
        <v>82</v>
      </c>
      <c r="ACS87" s="1">
        <v>115</v>
      </c>
      <c r="ACT87" s="2">
        <v>6</v>
      </c>
      <c r="ACU87" s="1">
        <v>1.4E-2</v>
      </c>
      <c r="ACV87" s="1">
        <f t="shared" si="4459"/>
        <v>0</v>
      </c>
      <c r="ACW87" s="1">
        <f t="shared" si="4460"/>
        <v>-0.36654804270462632</v>
      </c>
      <c r="ACX87" s="1">
        <f t="shared" si="4461"/>
        <v>-5.4982206405693949E-4</v>
      </c>
      <c r="ACY87" s="1"/>
      <c r="ACZ87" s="1"/>
      <c r="ADA87" s="1"/>
      <c r="ADB87" s="2" t="s">
        <v>11</v>
      </c>
      <c r="ADC87" s="1" t="s">
        <v>83</v>
      </c>
      <c r="ADD87" s="1">
        <v>116</v>
      </c>
      <c r="ADE87" s="2">
        <v>6</v>
      </c>
      <c r="ADF87" s="1">
        <v>1.4999999999999999E-2</v>
      </c>
      <c r="ADG87" s="1">
        <f t="shared" si="4462"/>
        <v>-1.0000000000000009E-3</v>
      </c>
      <c r="ADH87" s="1">
        <f t="shared" si="4463"/>
        <v>-0.40213523131672602</v>
      </c>
      <c r="ADI87" s="1">
        <f t="shared" si="4464"/>
        <v>-6.0320284697508908E-4</v>
      </c>
      <c r="ADJ87" s="1"/>
      <c r="ADK87" s="1"/>
      <c r="ADL87" s="1"/>
      <c r="ADM87" s="2" t="s">
        <v>11</v>
      </c>
      <c r="ADN87" s="1" t="s">
        <v>84</v>
      </c>
      <c r="ADO87" s="1">
        <v>119</v>
      </c>
      <c r="ADP87" s="2">
        <v>6</v>
      </c>
      <c r="ADQ87" s="1">
        <v>1.7000000000000001E-2</v>
      </c>
      <c r="ADR87" s="1">
        <f t="shared" si="4465"/>
        <v>0</v>
      </c>
      <c r="ADS87" s="1">
        <f t="shared" si="4466"/>
        <v>-0.90647482014388492</v>
      </c>
      <c r="ADT87" s="1">
        <f t="shared" si="4467"/>
        <v>-1.3597122302158274E-3</v>
      </c>
      <c r="ADU87" s="1"/>
      <c r="ADV87" s="1"/>
      <c r="ADW87" s="1"/>
      <c r="ADX87" s="2" t="s">
        <v>11</v>
      </c>
      <c r="ADY87" s="1" t="s">
        <v>85</v>
      </c>
      <c r="ADZ87" s="1">
        <v>120</v>
      </c>
      <c r="AEA87" s="2">
        <v>6</v>
      </c>
      <c r="AEB87" s="1">
        <v>1.6E-2</v>
      </c>
      <c r="AEC87" s="1">
        <f t="shared" si="4468"/>
        <v>-1.0000000000000009E-3</v>
      </c>
      <c r="AED87" s="1">
        <f t="shared" si="4469"/>
        <v>-0.97122302158273388</v>
      </c>
      <c r="AEE87" s="1">
        <f t="shared" si="4470"/>
        <v>-1.4568345323741009E-3</v>
      </c>
      <c r="AEF87" s="1"/>
      <c r="AEG87" s="1"/>
      <c r="AEH87" s="1"/>
      <c r="AEI87" s="2" t="s">
        <v>11</v>
      </c>
      <c r="AEJ87" s="1" t="s">
        <v>86</v>
      </c>
      <c r="AEK87" s="1">
        <v>121</v>
      </c>
      <c r="AEL87" s="2">
        <v>6</v>
      </c>
      <c r="AEM87" s="1">
        <v>1.6E-2</v>
      </c>
      <c r="AEN87" s="1">
        <f t="shared" si="4471"/>
        <v>-1.9999999999999983E-3</v>
      </c>
      <c r="AEO87" s="1">
        <f t="shared" si="4472"/>
        <v>-0.96762589928057552</v>
      </c>
      <c r="AEP87" s="1">
        <f t="shared" si="4473"/>
        <v>-1.4514388489208633E-3</v>
      </c>
      <c r="AEQ87" s="1"/>
      <c r="AER87" s="1"/>
      <c r="AES87" s="1"/>
      <c r="AET87" s="2" t="s">
        <v>11</v>
      </c>
      <c r="AEU87" s="1" t="s">
        <v>87</v>
      </c>
      <c r="AEV87" s="1">
        <v>122</v>
      </c>
      <c r="AEW87" s="2">
        <v>6</v>
      </c>
      <c r="AEX87" s="1">
        <v>1.6E-2</v>
      </c>
      <c r="AEY87" s="1">
        <f t="shared" si="4474"/>
        <v>-1.0000000000000009E-3</v>
      </c>
      <c r="AEZ87" s="1">
        <f t="shared" si="4475"/>
        <v>-0.98201438848920874</v>
      </c>
      <c r="AFA87" s="1">
        <f t="shared" si="4476"/>
        <v>-1.4730215827338132E-3</v>
      </c>
      <c r="AFB87" s="1"/>
      <c r="AFC87" s="1"/>
      <c r="AFD87" s="1"/>
      <c r="AFE87" s="2" t="s">
        <v>11</v>
      </c>
      <c r="AFF87" s="1" t="s">
        <v>88</v>
      </c>
      <c r="AFG87" s="1">
        <v>123</v>
      </c>
      <c r="AFH87" s="2">
        <v>6</v>
      </c>
      <c r="AFI87" s="1">
        <v>1.6E-2</v>
      </c>
      <c r="AFJ87" s="1">
        <f t="shared" si="4881"/>
        <v>-1.0000000000000009E-3</v>
      </c>
      <c r="AFK87" s="1">
        <f t="shared" si="4882"/>
        <v>-0.985611510791367</v>
      </c>
      <c r="AFL87" s="1">
        <f t="shared" si="4477"/>
        <v>-1.4784172661870506E-3</v>
      </c>
      <c r="AFM87" s="1"/>
      <c r="AFN87" s="1"/>
      <c r="AFO87" s="1"/>
      <c r="AFP87" s="2" t="s">
        <v>11</v>
      </c>
      <c r="AFQ87" s="1" t="s">
        <v>89</v>
      </c>
      <c r="AFR87" s="1">
        <v>126</v>
      </c>
      <c r="AFS87" s="2">
        <v>6</v>
      </c>
      <c r="AFT87" s="1">
        <v>1.7999999999999999E-2</v>
      </c>
      <c r="AFU87" s="1">
        <f t="shared" si="4478"/>
        <v>0</v>
      </c>
      <c r="AFV87" s="1">
        <f t="shared" si="4479"/>
        <v>-0.76156583629893237</v>
      </c>
      <c r="AFW87" s="1">
        <f t="shared" si="4480"/>
        <v>-1.1423487544483986E-3</v>
      </c>
      <c r="AFX87" s="1"/>
      <c r="AFY87" s="1"/>
      <c r="AFZ87" s="1"/>
      <c r="AGA87" s="2" t="s">
        <v>11</v>
      </c>
      <c r="AGB87" s="1" t="s">
        <v>90</v>
      </c>
      <c r="AGC87" s="1">
        <v>127</v>
      </c>
      <c r="AGD87" s="2">
        <v>6</v>
      </c>
      <c r="AGE87" s="1">
        <v>0.02</v>
      </c>
      <c r="AGF87" s="1">
        <f t="shared" si="4481"/>
        <v>5.000000000000001E-3</v>
      </c>
      <c r="AGG87" s="1">
        <f t="shared" si="4482"/>
        <v>0.40740740740740744</v>
      </c>
      <c r="AGH87" s="1">
        <f t="shared" si="4483"/>
        <v>6.1111111111111121E-4</v>
      </c>
      <c r="AGI87" s="1"/>
      <c r="AGJ87" s="1"/>
      <c r="AGK87" s="1"/>
      <c r="AGL87" s="2" t="s">
        <v>11</v>
      </c>
      <c r="AGM87" s="1" t="s">
        <v>91</v>
      </c>
      <c r="AGN87" s="1">
        <v>128</v>
      </c>
      <c r="AGO87" s="2">
        <v>6</v>
      </c>
      <c r="AGP87" s="1">
        <v>2.1000000000000001E-2</v>
      </c>
      <c r="AGQ87" s="1">
        <f t="shared" si="4484"/>
        <v>6.0000000000000019E-3</v>
      </c>
      <c r="AGR87" s="1">
        <f t="shared" si="4485"/>
        <v>0.48160535117056863</v>
      </c>
      <c r="AGS87" s="1">
        <f t="shared" si="4486"/>
        <v>7.2240802675585297E-4</v>
      </c>
      <c r="AGT87" s="1"/>
      <c r="AGU87" s="1"/>
      <c r="AGV87" s="1"/>
      <c r="AGW87" s="2" t="s">
        <v>11</v>
      </c>
      <c r="AGX87" s="1" t="s">
        <v>92</v>
      </c>
      <c r="AGY87" s="1">
        <v>129</v>
      </c>
      <c r="AGZ87" s="2">
        <v>6</v>
      </c>
      <c r="AHA87" s="1">
        <v>0.02</v>
      </c>
      <c r="AHB87" s="1">
        <f t="shared" si="4487"/>
        <v>6.0000000000000001E-3</v>
      </c>
      <c r="AHC87" s="1">
        <f t="shared" si="4488"/>
        <v>0.57807308970099669</v>
      </c>
      <c r="AHD87" s="1">
        <f t="shared" si="4489"/>
        <v>8.6710963455149503E-4</v>
      </c>
      <c r="AHE87" s="1"/>
      <c r="AHF87" s="1"/>
      <c r="AHG87" s="1"/>
      <c r="AHH87" s="2" t="s">
        <v>11</v>
      </c>
      <c r="AHI87" s="1" t="s">
        <v>93</v>
      </c>
      <c r="AHJ87" s="1">
        <v>130</v>
      </c>
      <c r="AHK87" s="2">
        <v>6</v>
      </c>
      <c r="AHL87" s="1">
        <v>2.1999999999999999E-2</v>
      </c>
      <c r="AHM87" s="1">
        <f t="shared" si="4490"/>
        <v>7.9999999999999984E-3</v>
      </c>
      <c r="AHN87" s="1">
        <f t="shared" si="4491"/>
        <v>0.63210702341137126</v>
      </c>
      <c r="AHO87" s="1">
        <f t="shared" si="4492"/>
        <v>9.4816053511705687E-4</v>
      </c>
      <c r="AHP87" s="1"/>
      <c r="AHQ87" s="1"/>
      <c r="AHR87" s="1"/>
      <c r="AHS87" s="2" t="s">
        <v>11</v>
      </c>
      <c r="AHT87" s="1" t="s">
        <v>94</v>
      </c>
      <c r="AHU87" s="1">
        <v>133</v>
      </c>
      <c r="AHV87" s="2">
        <v>6</v>
      </c>
      <c r="AHW87" s="1">
        <v>2.4E-2</v>
      </c>
      <c r="AHX87" s="1">
        <f t="shared" si="4493"/>
        <v>8.0000000000000002E-3</v>
      </c>
      <c r="AHY87" s="1">
        <f t="shared" si="4494"/>
        <v>0.6611295681063124</v>
      </c>
      <c r="AHZ87" s="1">
        <f t="shared" si="4495"/>
        <v>9.9169435215946868E-4</v>
      </c>
      <c r="AIA87" s="1"/>
      <c r="AIB87" s="1"/>
      <c r="AIC87" s="1"/>
      <c r="AID87" s="2" t="s">
        <v>11</v>
      </c>
      <c r="AIE87" s="1" t="s">
        <v>95</v>
      </c>
      <c r="AIF87" s="1">
        <v>134</v>
      </c>
      <c r="AIG87" s="2">
        <v>6</v>
      </c>
      <c r="AIH87" s="1">
        <v>2.5000000000000001E-2</v>
      </c>
      <c r="AII87" s="1">
        <f t="shared" si="4496"/>
        <v>8.0000000000000002E-3</v>
      </c>
      <c r="AIJ87" s="1">
        <f t="shared" si="4497"/>
        <v>0.64784053156146182</v>
      </c>
      <c r="AIK87" s="1">
        <f t="shared" si="4498"/>
        <v>9.7176079734219271E-4</v>
      </c>
      <c r="AIL87" s="1"/>
      <c r="AIM87" s="1"/>
      <c r="AIN87" s="1"/>
      <c r="AIO87" s="2" t="s">
        <v>11</v>
      </c>
      <c r="AIP87" s="1" t="s">
        <v>96</v>
      </c>
      <c r="AIQ87" s="1">
        <v>135</v>
      </c>
      <c r="AIR87" s="2">
        <v>6</v>
      </c>
      <c r="AIS87" s="1">
        <v>2.3E-2</v>
      </c>
      <c r="AIT87" s="1">
        <f t="shared" si="4499"/>
        <v>8.9999999999999993E-3</v>
      </c>
      <c r="AIU87" s="1">
        <f t="shared" si="4500"/>
        <v>0.73178807947019875</v>
      </c>
      <c r="AIV87" s="1">
        <f t="shared" si="4501"/>
        <v>1.0976821192052982E-3</v>
      </c>
      <c r="AIW87" s="1"/>
      <c r="AIX87" s="1"/>
      <c r="AIY87" s="1"/>
      <c r="AIZ87" s="2" t="s">
        <v>11</v>
      </c>
      <c r="AJA87" s="1" t="s">
        <v>97</v>
      </c>
      <c r="AJB87" s="1">
        <v>136</v>
      </c>
      <c r="AJC87" s="2">
        <v>6</v>
      </c>
      <c r="AJD87" s="1">
        <v>2.5000000000000001E-2</v>
      </c>
      <c r="AJE87" s="1">
        <f t="shared" si="4502"/>
        <v>9.0000000000000011E-3</v>
      </c>
      <c r="AJF87" s="1">
        <f t="shared" si="4503"/>
        <v>0.72185430463576161</v>
      </c>
      <c r="AJG87" s="1">
        <f t="shared" si="4504"/>
        <v>1.0827814569536424E-3</v>
      </c>
      <c r="AJH87" s="1"/>
      <c r="AJI87" s="1"/>
      <c r="AJJ87" s="1"/>
      <c r="AJK87" s="6" t="s">
        <v>11</v>
      </c>
      <c r="AJL87" s="6" t="s">
        <v>98</v>
      </c>
      <c r="AJM87" s="6">
        <v>140</v>
      </c>
      <c r="AJN87" s="6">
        <v>6</v>
      </c>
      <c r="AJO87" s="6">
        <v>7.5999999999999998E-2</v>
      </c>
      <c r="AJP87" s="6">
        <f t="shared" si="4505"/>
        <v>0.06</v>
      </c>
      <c r="AJQ87" s="6">
        <f t="shared" si="4506"/>
        <v>2.4836601307189543</v>
      </c>
      <c r="AJR87" s="6">
        <f t="shared" si="4507"/>
        <v>3.7254901960784314E-3</v>
      </c>
      <c r="AJS87" s="1"/>
      <c r="AJT87" s="1"/>
      <c r="AJU87" s="1"/>
      <c r="AJV87" s="2" t="s">
        <v>11</v>
      </c>
      <c r="AJW87" s="1" t="s">
        <v>99</v>
      </c>
      <c r="AJX87" s="1">
        <v>141</v>
      </c>
      <c r="AJY87" s="2">
        <v>6</v>
      </c>
      <c r="AJZ87" s="1">
        <v>0.02</v>
      </c>
      <c r="AKA87" s="1">
        <f t="shared" si="4508"/>
        <v>0</v>
      </c>
      <c r="AKB87" s="1">
        <f t="shared" si="4509"/>
        <v>0.14237288135593221</v>
      </c>
      <c r="AKC87" s="1">
        <f t="shared" si="4510"/>
        <v>2.1355932203389832E-4</v>
      </c>
      <c r="AKD87" s="1"/>
      <c r="AKE87" s="1"/>
      <c r="AKF87" s="1"/>
      <c r="AKG87" s="2" t="s">
        <v>11</v>
      </c>
      <c r="AKH87" s="1" t="s">
        <v>100</v>
      </c>
      <c r="AKI87" s="1">
        <v>143</v>
      </c>
      <c r="AKJ87" s="2">
        <v>6</v>
      </c>
      <c r="AKK87" s="1">
        <v>2.3E-2</v>
      </c>
      <c r="AKL87" s="1">
        <f t="shared" si="4511"/>
        <v>1.0000000000000009E-3</v>
      </c>
      <c r="AKM87" s="1">
        <f t="shared" si="4512"/>
        <v>0.16610169491525428</v>
      </c>
      <c r="AKN87" s="1">
        <f t="shared" si="4513"/>
        <v>2.491525423728814E-4</v>
      </c>
      <c r="AKO87" s="1"/>
      <c r="AKP87" s="1"/>
      <c r="AKQ87" s="1"/>
      <c r="AKR87" s="2" t="s">
        <v>11</v>
      </c>
      <c r="AKS87" s="1" t="s">
        <v>101</v>
      </c>
      <c r="AKT87" s="1">
        <v>144</v>
      </c>
      <c r="AKU87" s="2">
        <v>6</v>
      </c>
      <c r="AKV87" s="1">
        <v>2.7E-2</v>
      </c>
      <c r="AKW87" s="1">
        <f t="shared" si="4514"/>
        <v>4.0000000000000001E-3</v>
      </c>
      <c r="AKX87" s="1">
        <f t="shared" si="4515"/>
        <v>0.23728813559322035</v>
      </c>
      <c r="AKY87" s="1">
        <f t="shared" si="4516"/>
        <v>3.5593220338983052E-4</v>
      </c>
      <c r="AKZ87" s="1"/>
      <c r="ALA87" s="1"/>
      <c r="ALB87" s="1"/>
      <c r="ALC87" s="2" t="s">
        <v>11</v>
      </c>
      <c r="ALD87" s="1" t="s">
        <v>102</v>
      </c>
      <c r="ALE87" s="1">
        <v>147</v>
      </c>
      <c r="ALF87" s="2">
        <v>6</v>
      </c>
      <c r="ALG87" s="1">
        <v>4.1000000000000002E-2</v>
      </c>
      <c r="ALH87" s="1">
        <f t="shared" si="4517"/>
        <v>1.5000000000000003E-2</v>
      </c>
      <c r="ALI87" s="1">
        <f t="shared" si="4518"/>
        <v>0.6135593220338984</v>
      </c>
      <c r="ALJ87" s="1">
        <f t="shared" si="4519"/>
        <v>9.2033898305084758E-4</v>
      </c>
      <c r="ALK87" s="1"/>
      <c r="ALL87" s="1"/>
      <c r="ALM87" s="1"/>
      <c r="ALN87" s="6" t="s">
        <v>11</v>
      </c>
      <c r="ALO87" s="6" t="s">
        <v>103</v>
      </c>
      <c r="ALP87" s="6">
        <v>148</v>
      </c>
      <c r="ALQ87" s="6">
        <v>6</v>
      </c>
      <c r="ALR87" s="6">
        <v>5.3999999999999999E-2</v>
      </c>
      <c r="ALS87" s="6">
        <f t="shared" si="4520"/>
        <v>2.8999999999999998E-2</v>
      </c>
      <c r="ALT87" s="6">
        <f t="shared" si="4521"/>
        <v>0.99319727891156451</v>
      </c>
      <c r="ALU87" s="6">
        <f t="shared" si="4522"/>
        <v>1.4897959183673467E-3</v>
      </c>
      <c r="ALV87" s="1"/>
      <c r="ALW87" s="1"/>
      <c r="ALX87" s="1"/>
      <c r="ALY87" s="2" t="s">
        <v>11</v>
      </c>
      <c r="ALZ87" s="2" t="s">
        <v>104</v>
      </c>
      <c r="AMA87" s="2">
        <v>149</v>
      </c>
      <c r="AMB87" s="2">
        <v>6</v>
      </c>
      <c r="AMC87" s="1">
        <v>2.7E-2</v>
      </c>
      <c r="AMD87" s="1">
        <f t="shared" si="4523"/>
        <v>6.9999999999999993E-3</v>
      </c>
      <c r="AME87" s="1">
        <f t="shared" si="4524"/>
        <v>0.3184931506849315</v>
      </c>
      <c r="AMF87" s="1">
        <f t="shared" si="4525"/>
        <v>4.7773972602739725E-4</v>
      </c>
      <c r="AMG87" s="1"/>
      <c r="AMH87" s="1"/>
      <c r="AMI87" s="1"/>
      <c r="AMJ87" s="6" t="s">
        <v>11</v>
      </c>
      <c r="AMK87" s="6" t="s">
        <v>105</v>
      </c>
      <c r="AML87" s="6">
        <v>150</v>
      </c>
      <c r="AMM87" s="6">
        <v>6</v>
      </c>
      <c r="AMN87" s="6">
        <v>6.9000000000000006E-2</v>
      </c>
      <c r="AMO87" s="6">
        <f t="shared" si="4526"/>
        <v>0.05</v>
      </c>
      <c r="AMP87" s="6">
        <f t="shared" si="4527"/>
        <v>1.6849315068493151</v>
      </c>
      <c r="AMQ87" s="6">
        <f t="shared" si="4528"/>
        <v>2.5273972602739728E-3</v>
      </c>
      <c r="AMR87" s="1"/>
      <c r="AMS87" s="1"/>
      <c r="AMT87" s="1"/>
      <c r="AMU87" s="6" t="s">
        <v>11</v>
      </c>
      <c r="AMV87" s="6" t="s">
        <v>106</v>
      </c>
      <c r="AMW87" s="6">
        <v>151</v>
      </c>
      <c r="AMX87" s="6">
        <v>6</v>
      </c>
      <c r="AMY87" s="6">
        <v>5.7000000000000002E-2</v>
      </c>
      <c r="AMZ87" s="6">
        <f t="shared" si="4529"/>
        <v>3.7000000000000005E-2</v>
      </c>
      <c r="ANA87" s="6">
        <f t="shared" si="4530"/>
        <v>1.1917808219178083</v>
      </c>
      <c r="ANB87" s="6">
        <f t="shared" si="4531"/>
        <v>1.7876712328767125E-3</v>
      </c>
      <c r="ANC87" s="1"/>
      <c r="AND87" s="1"/>
      <c r="ANE87" s="1"/>
      <c r="ANF87" s="6" t="s">
        <v>11</v>
      </c>
      <c r="ANG87" s="6" t="s">
        <v>107</v>
      </c>
      <c r="ANH87" s="6">
        <v>154</v>
      </c>
      <c r="ANI87" s="6">
        <v>6</v>
      </c>
      <c r="ANJ87" s="6">
        <v>6.9000000000000006E-2</v>
      </c>
      <c r="ANK87" s="1">
        <f t="shared" si="4532"/>
        <v>0.05</v>
      </c>
      <c r="ANL87" s="1">
        <f t="shared" si="4533"/>
        <v>1.6241379310344828</v>
      </c>
      <c r="ANM87" s="1">
        <f t="shared" si="4534"/>
        <v>2.4362068965517241E-3</v>
      </c>
      <c r="ANN87" s="1"/>
      <c r="ANO87" s="1"/>
      <c r="ANP87" s="1"/>
      <c r="ANQ87" s="6" t="s">
        <v>11</v>
      </c>
      <c r="ANR87" s="6" t="s">
        <v>108</v>
      </c>
      <c r="ANS87" s="6">
        <v>155</v>
      </c>
      <c r="ANT87" s="6">
        <v>6</v>
      </c>
      <c r="ANU87" s="6">
        <v>0.05</v>
      </c>
      <c r="ANV87" s="6">
        <f t="shared" si="4535"/>
        <v>3.0000000000000002E-2</v>
      </c>
      <c r="ANW87" s="6">
        <f t="shared" si="4536"/>
        <v>0.77474402730375436</v>
      </c>
      <c r="ANX87" s="6">
        <f t="shared" si="4537"/>
        <v>1.1621160409556316E-3</v>
      </c>
      <c r="ANY87" s="1"/>
      <c r="ANZ87" s="1"/>
      <c r="AOA87" s="1"/>
      <c r="AOB87" s="6" t="s">
        <v>11</v>
      </c>
      <c r="AOC87" s="6" t="s">
        <v>109</v>
      </c>
      <c r="AOD87" s="6">
        <v>156</v>
      </c>
      <c r="AOE87" s="6">
        <v>6</v>
      </c>
      <c r="AOF87" s="6">
        <v>5.1999999999999998E-2</v>
      </c>
      <c r="AOG87" s="6">
        <f t="shared" si="4538"/>
        <v>3.0999999999999996E-2</v>
      </c>
      <c r="AOH87" s="6">
        <f t="shared" si="4539"/>
        <v>0.84745762711864392</v>
      </c>
      <c r="AOI87" s="6">
        <f t="shared" si="4540"/>
        <v>1.271186440677966E-3</v>
      </c>
      <c r="AOJ87" s="1"/>
      <c r="AOK87" s="1"/>
      <c r="AOL87" s="1"/>
      <c r="AOM87" s="6" t="s">
        <v>11</v>
      </c>
      <c r="AON87" s="6" t="s">
        <v>110</v>
      </c>
      <c r="AOO87" s="6">
        <v>157</v>
      </c>
      <c r="AOP87" s="6">
        <v>6</v>
      </c>
      <c r="AOQ87" s="6">
        <v>4.2000000000000003E-2</v>
      </c>
      <c r="AOR87" s="6">
        <f t="shared" si="4541"/>
        <v>2.8000000000000004E-2</v>
      </c>
      <c r="AOS87" s="6">
        <f t="shared" si="4542"/>
        <v>0.90784982935153602</v>
      </c>
      <c r="AOT87" s="6">
        <f t="shared" si="4543"/>
        <v>1.361774744027304E-3</v>
      </c>
      <c r="AOU87" s="1"/>
      <c r="AOV87" s="1"/>
      <c r="AOW87" s="1"/>
      <c r="AOX87" s="6" t="s">
        <v>11</v>
      </c>
      <c r="AOY87" s="6" t="s">
        <v>111</v>
      </c>
      <c r="AOZ87" s="6">
        <v>158</v>
      </c>
      <c r="APA87" s="6">
        <v>6</v>
      </c>
      <c r="APB87" s="6">
        <v>5.1999999999999998E-2</v>
      </c>
      <c r="APC87" s="6">
        <f t="shared" si="3798"/>
        <v>3.2000000000000001E-2</v>
      </c>
      <c r="APD87" s="6">
        <f t="shared" si="4544"/>
        <v>0.78767123287671226</v>
      </c>
      <c r="APE87" s="6">
        <f t="shared" si="4545"/>
        <v>1.1815068493150685E-3</v>
      </c>
      <c r="APF87" s="1"/>
      <c r="APG87" s="1"/>
      <c r="APH87" s="1"/>
      <c r="API87" s="6" t="s">
        <v>11</v>
      </c>
      <c r="APJ87" s="6" t="s">
        <v>112</v>
      </c>
      <c r="APK87" s="6">
        <v>161</v>
      </c>
      <c r="APL87" s="6">
        <v>6</v>
      </c>
      <c r="APM87" s="6">
        <v>4.7E-2</v>
      </c>
      <c r="APN87" s="6">
        <f t="shared" si="4546"/>
        <v>3.1E-2</v>
      </c>
      <c r="APO87" s="6">
        <f t="shared" si="4547"/>
        <v>0.9112627986348123</v>
      </c>
      <c r="APP87" s="6">
        <f t="shared" si="4548"/>
        <v>1.3668941979522184E-3</v>
      </c>
      <c r="APQ87" s="1"/>
      <c r="APR87" s="1"/>
      <c r="APS87" s="1"/>
      <c r="APT87" s="6" t="s">
        <v>11</v>
      </c>
      <c r="APU87" s="6" t="s">
        <v>113</v>
      </c>
      <c r="APV87" s="6">
        <v>162</v>
      </c>
      <c r="APW87" s="6">
        <v>6</v>
      </c>
      <c r="APX87" s="6">
        <v>3.5000000000000003E-2</v>
      </c>
      <c r="APY87" s="6">
        <f t="shared" si="4549"/>
        <v>3.0000000000000002E-2</v>
      </c>
      <c r="APZ87" s="6">
        <f t="shared" si="3806"/>
        <v>1.3539518900343643</v>
      </c>
      <c r="AQA87" s="6">
        <f t="shared" si="4550"/>
        <v>2.0309278350515467E-3</v>
      </c>
      <c r="AQB87" s="1"/>
      <c r="AQC87" s="1"/>
      <c r="AQD87" s="1"/>
      <c r="AQE87" s="6" t="s">
        <v>11</v>
      </c>
      <c r="AQF87" s="6" t="s">
        <v>114</v>
      </c>
      <c r="AQG87" s="6">
        <v>163</v>
      </c>
      <c r="AQH87" s="6">
        <v>6</v>
      </c>
      <c r="AQI87" s="6">
        <v>4.5999999999999999E-2</v>
      </c>
      <c r="AQJ87" s="6">
        <f t="shared" si="4551"/>
        <v>0.03</v>
      </c>
      <c r="AQK87" s="6">
        <f t="shared" si="4552"/>
        <v>0.74657534246575341</v>
      </c>
      <c r="AQL87" s="6">
        <f t="shared" si="4553"/>
        <v>1.1198630136986301E-3</v>
      </c>
      <c r="AQM87" s="1"/>
      <c r="AQN87" s="1"/>
      <c r="AQO87" s="1"/>
      <c r="AQP87" s="6" t="s">
        <v>11</v>
      </c>
      <c r="AQQ87" s="6" t="s">
        <v>115</v>
      </c>
      <c r="AQR87" s="6">
        <v>169</v>
      </c>
      <c r="AQS87" s="6">
        <v>6</v>
      </c>
      <c r="AQT87" s="6">
        <v>1.9E-2</v>
      </c>
      <c r="AQU87" s="6">
        <f t="shared" si="4554"/>
        <v>2.7E-2</v>
      </c>
      <c r="AQV87" s="6">
        <f t="shared" si="4555"/>
        <v>1.4744027303754268</v>
      </c>
      <c r="AQW87" s="6">
        <f t="shared" si="4556"/>
        <v>2.2116040955631401E-3</v>
      </c>
      <c r="AQX87" s="1"/>
      <c r="AQY87" s="1"/>
      <c r="AQZ87" s="1"/>
      <c r="ARA87" s="6" t="s">
        <v>11</v>
      </c>
      <c r="ARB87" s="6" t="s">
        <v>116</v>
      </c>
      <c r="ARC87" s="6">
        <v>170</v>
      </c>
      <c r="ARD87" s="6">
        <v>6</v>
      </c>
      <c r="ARE87" s="6">
        <v>5.8999999999999997E-2</v>
      </c>
      <c r="ARF87" s="6">
        <f t="shared" si="4557"/>
        <v>5.2999999999999999E-2</v>
      </c>
      <c r="ARG87" s="6">
        <f t="shared" si="4558"/>
        <v>1.5340136054421769</v>
      </c>
      <c r="ARH87" s="6">
        <f t="shared" si="4559"/>
        <v>2.3010204081632653E-3</v>
      </c>
      <c r="ARI87" s="1"/>
      <c r="ARJ87" s="1"/>
      <c r="ARK87" s="1"/>
      <c r="ARL87" s="6" t="s">
        <v>11</v>
      </c>
      <c r="ARM87" s="6" t="s">
        <v>117</v>
      </c>
      <c r="ARN87" s="6">
        <v>171</v>
      </c>
      <c r="ARO87" s="6">
        <v>6</v>
      </c>
      <c r="ARP87" s="6">
        <v>5.6000000000000001E-2</v>
      </c>
      <c r="ARQ87" s="6">
        <f t="shared" si="4560"/>
        <v>0.05</v>
      </c>
      <c r="ARR87" s="6">
        <f t="shared" si="4561"/>
        <v>1.5239726027397262</v>
      </c>
      <c r="ARS87" s="6">
        <f t="shared" si="4562"/>
        <v>2.2859589041095895E-3</v>
      </c>
      <c r="ART87" s="1"/>
      <c r="ARU87" s="1"/>
      <c r="ARV87" s="1"/>
      <c r="ARW87" s="6" t="s">
        <v>11</v>
      </c>
      <c r="ARX87" s="6" t="s">
        <v>118</v>
      </c>
      <c r="ARY87" s="6">
        <v>172</v>
      </c>
      <c r="ARZ87" s="6">
        <v>6</v>
      </c>
      <c r="ASA87" s="6">
        <v>7.9000000000000001E-2</v>
      </c>
      <c r="ASB87" s="6">
        <f t="shared" si="4563"/>
        <v>5.8999999999999997E-2</v>
      </c>
      <c r="ASC87" s="6">
        <f t="shared" si="4564"/>
        <v>1.2474576271186442</v>
      </c>
      <c r="ASD87" s="6">
        <f t="shared" si="4565"/>
        <v>1.8711864406779663E-3</v>
      </c>
      <c r="ASE87" s="1"/>
      <c r="ASF87" s="1"/>
      <c r="ASG87" s="1"/>
      <c r="ASH87" s="6" t="s">
        <v>11</v>
      </c>
      <c r="ASI87" s="6" t="s">
        <v>119</v>
      </c>
      <c r="ASJ87" s="6">
        <v>173</v>
      </c>
      <c r="ASK87" s="6">
        <v>6</v>
      </c>
      <c r="ASL87" s="6">
        <v>6.5000000000000002E-2</v>
      </c>
      <c r="ASM87" s="6">
        <f t="shared" si="4566"/>
        <v>6.2E-2</v>
      </c>
      <c r="ASN87" s="6">
        <f t="shared" si="4567"/>
        <v>1.8904109589041096</v>
      </c>
      <c r="ASO87" s="6">
        <f t="shared" si="4568"/>
        <v>2.8356164383561643E-3</v>
      </c>
      <c r="ASP87" s="1"/>
      <c r="ASQ87" s="1"/>
      <c r="ASR87" s="1"/>
      <c r="ASS87" s="6" t="s">
        <v>11</v>
      </c>
      <c r="AST87" s="6" t="s">
        <v>120</v>
      </c>
      <c r="ASU87" s="6">
        <v>176</v>
      </c>
      <c r="ASV87" s="6">
        <v>6</v>
      </c>
      <c r="ASW87" s="6">
        <v>5.6000000000000001E-2</v>
      </c>
      <c r="ASX87" s="6">
        <f t="shared" si="4569"/>
        <v>4.9000000000000002E-2</v>
      </c>
      <c r="ASY87" s="6">
        <f t="shared" si="4570"/>
        <v>1.2439862542955327</v>
      </c>
      <c r="ASZ87" s="6">
        <f t="shared" si="4571"/>
        <v>1.8659793814432991E-3</v>
      </c>
      <c r="ATA87" s="1"/>
      <c r="ATB87" s="1"/>
      <c r="ATC87" s="1"/>
      <c r="ATD87" s="6" t="s">
        <v>11</v>
      </c>
      <c r="ATE87" s="6" t="s">
        <v>121</v>
      </c>
      <c r="ATF87" s="6">
        <v>180</v>
      </c>
      <c r="ATG87" s="6">
        <v>6</v>
      </c>
      <c r="ATH87" s="6">
        <v>7.3999999999999996E-2</v>
      </c>
      <c r="ATI87" s="6">
        <f t="shared" si="4572"/>
        <v>5.2999999999999992E-2</v>
      </c>
      <c r="ATJ87" s="6">
        <f t="shared" si="4573"/>
        <v>0.81314878892733544</v>
      </c>
      <c r="ATK87" s="6">
        <f t="shared" si="4574"/>
        <v>1.2197231833910032E-3</v>
      </c>
      <c r="ATL87" s="1"/>
      <c r="ATM87" s="1"/>
      <c r="ATN87" s="1"/>
      <c r="ATO87" s="6" t="s">
        <v>11</v>
      </c>
      <c r="ATP87" s="6" t="s">
        <v>122</v>
      </c>
      <c r="ATQ87" s="6">
        <v>183</v>
      </c>
      <c r="ATR87" s="6">
        <v>6</v>
      </c>
      <c r="ATS87" s="6">
        <v>5.5E-2</v>
      </c>
      <c r="ATT87" s="6">
        <f t="shared" si="4575"/>
        <v>5.3999999999999999E-2</v>
      </c>
      <c r="ATU87" s="6">
        <f t="shared" si="4576"/>
        <v>1.5684931506849316</v>
      </c>
      <c r="ATV87" s="6">
        <f t="shared" si="4577"/>
        <v>2.3527397260273974E-3</v>
      </c>
      <c r="ATW87" s="1"/>
      <c r="ATX87" s="1"/>
      <c r="ATY87" s="1"/>
      <c r="ATZ87" s="2" t="s">
        <v>11</v>
      </c>
      <c r="AUA87" s="1" t="s">
        <v>123</v>
      </c>
      <c r="AUB87" s="1">
        <v>184</v>
      </c>
      <c r="AUC87" s="2">
        <v>6</v>
      </c>
      <c r="AUD87" s="1">
        <v>4.0000000000000001E-3</v>
      </c>
      <c r="AUE87" s="1">
        <f t="shared" si="4578"/>
        <v>-1.2E-2</v>
      </c>
      <c r="AUF87" s="1">
        <f t="shared" si="3846"/>
        <v>-0.74729241877256314</v>
      </c>
      <c r="AUG87" s="1">
        <f t="shared" si="4579"/>
        <v>-1.1209386281588447E-3</v>
      </c>
      <c r="AUH87" s="1"/>
      <c r="AUI87" s="1"/>
      <c r="AUJ87" s="1"/>
      <c r="AUK87" s="2" t="s">
        <v>11</v>
      </c>
      <c r="AUL87" s="1" t="s">
        <v>124</v>
      </c>
      <c r="AUM87" s="1">
        <v>185</v>
      </c>
      <c r="AUN87" s="2">
        <v>6</v>
      </c>
      <c r="AUO87" s="1">
        <v>5.0000000000000001E-3</v>
      </c>
      <c r="AUP87" s="1">
        <f t="shared" si="4580"/>
        <v>0</v>
      </c>
      <c r="AUQ87" s="1">
        <f t="shared" si="4581"/>
        <v>-0.16967509025270761</v>
      </c>
      <c r="AUR87" s="1">
        <f t="shared" si="4582"/>
        <v>-2.5451263537906141E-4</v>
      </c>
      <c r="AUS87" s="1"/>
      <c r="AUT87" s="1"/>
      <c r="AUU87" s="1"/>
      <c r="AUV87" s="2" t="s">
        <v>11</v>
      </c>
      <c r="AUW87" s="1" t="s">
        <v>125</v>
      </c>
      <c r="AUX87" s="1">
        <v>186</v>
      </c>
      <c r="AUY87" s="2">
        <v>6</v>
      </c>
      <c r="AUZ87" s="1">
        <v>7.0000000000000001E-3</v>
      </c>
      <c r="AVA87" s="1">
        <f t="shared" si="4583"/>
        <v>-3.0000000000000001E-3</v>
      </c>
      <c r="AVB87" s="1">
        <f t="shared" si="3853"/>
        <v>-0.24548736462093865</v>
      </c>
      <c r="AVC87" s="1">
        <f t="shared" si="4584"/>
        <v>-3.6823104693140798E-4</v>
      </c>
      <c r="AVD87" s="1"/>
      <c r="AVE87" s="1"/>
      <c r="AVF87" s="1"/>
      <c r="AVG87" s="2" t="s">
        <v>11</v>
      </c>
      <c r="AVH87" s="1" t="s">
        <v>126</v>
      </c>
      <c r="AVI87" s="1">
        <v>187</v>
      </c>
      <c r="AVJ87" s="2">
        <v>6</v>
      </c>
      <c r="AVK87" s="1">
        <v>8.9999999999999993E-3</v>
      </c>
      <c r="AVL87" s="1">
        <f t="shared" si="4585"/>
        <v>-1.0000000000000009E-3</v>
      </c>
      <c r="AVM87" s="1">
        <f t="shared" si="4586"/>
        <v>-5.0359712230215861E-2</v>
      </c>
      <c r="AVN87" s="1">
        <f t="shared" si="4587"/>
        <v>-7.5539568345323789E-5</v>
      </c>
      <c r="AVO87" s="1"/>
      <c r="AVP87" s="1"/>
      <c r="AVQ87" s="1"/>
      <c r="AVR87" s="2" t="s">
        <v>11</v>
      </c>
      <c r="AVS87" s="1" t="s">
        <v>127</v>
      </c>
      <c r="AVT87" s="1">
        <v>190</v>
      </c>
      <c r="AVU87" s="2">
        <v>6</v>
      </c>
      <c r="AVV87" s="1">
        <v>8.9999999999999993E-3</v>
      </c>
      <c r="AVW87" s="1">
        <f t="shared" si="4588"/>
        <v>-2E-3</v>
      </c>
      <c r="AVX87" s="1">
        <f t="shared" si="4589"/>
        <v>-3.5842293906810034E-2</v>
      </c>
      <c r="AVY87" s="1">
        <f t="shared" si="4590"/>
        <v>-5.3763440860215054E-5</v>
      </c>
      <c r="AVZ87" s="1"/>
      <c r="AWA87" s="1"/>
      <c r="AWB87" s="1"/>
      <c r="AWC87" s="2" t="s">
        <v>11</v>
      </c>
      <c r="AWD87" s="1" t="s">
        <v>128</v>
      </c>
      <c r="AWE87" s="1">
        <v>191</v>
      </c>
      <c r="AWF87" s="2">
        <v>6</v>
      </c>
      <c r="AWG87" s="1">
        <v>1.4E-2</v>
      </c>
      <c r="AWH87" s="1">
        <f t="shared" si="4591"/>
        <v>1.0000000000000009E-3</v>
      </c>
      <c r="AWI87" s="1">
        <f t="shared" si="4592"/>
        <v>-1.7921146953404986E-2</v>
      </c>
      <c r="AWJ87" s="1">
        <f t="shared" si="4593"/>
        <v>-2.6881720430107479E-5</v>
      </c>
      <c r="AWK87" s="1"/>
      <c r="AWL87" s="1"/>
      <c r="AWM87" s="1"/>
      <c r="AWN87" s="2" t="s">
        <v>11</v>
      </c>
      <c r="AWO87" s="1" t="s">
        <v>129</v>
      </c>
      <c r="AWP87" s="1">
        <v>192</v>
      </c>
      <c r="AWQ87" s="2">
        <v>6</v>
      </c>
      <c r="AWR87" s="1">
        <v>1.4E-2</v>
      </c>
      <c r="AWS87" s="1">
        <f t="shared" si="4594"/>
        <v>-2E-3</v>
      </c>
      <c r="AWT87" s="1">
        <f t="shared" si="4595"/>
        <v>-0.1357142857142857</v>
      </c>
      <c r="AWU87" s="1">
        <f t="shared" si="4596"/>
        <v>-2.0357142857142856E-4</v>
      </c>
      <c r="AWV87" s="1"/>
      <c r="AWW87" s="1"/>
      <c r="AWX87" s="1"/>
      <c r="AWY87" s="2" t="s">
        <v>11</v>
      </c>
      <c r="AWZ87" s="1" t="s">
        <v>130</v>
      </c>
      <c r="AXA87" s="1">
        <v>193</v>
      </c>
      <c r="AXB87" s="2">
        <v>6</v>
      </c>
      <c r="AXC87" s="1">
        <v>1.4E-2</v>
      </c>
      <c r="AXD87" s="1">
        <f t="shared" si="4597"/>
        <v>0</v>
      </c>
      <c r="AXE87" s="1">
        <f t="shared" si="4598"/>
        <v>-0.10035842293906809</v>
      </c>
      <c r="AXF87" s="1">
        <f t="shared" si="4599"/>
        <v>-1.5053763440860213E-4</v>
      </c>
      <c r="AXG87" s="1"/>
      <c r="AXH87" s="1"/>
      <c r="AXI87" s="1"/>
      <c r="AXJ87" s="2" t="s">
        <v>11</v>
      </c>
      <c r="AXK87" s="1" t="s">
        <v>131</v>
      </c>
      <c r="AXL87" s="1">
        <v>197</v>
      </c>
      <c r="AXM87" s="2">
        <v>6</v>
      </c>
      <c r="AXN87" s="1">
        <v>1.7000000000000001E-2</v>
      </c>
      <c r="AXO87" s="1">
        <f t="shared" si="4600"/>
        <v>-1.9999999999999983E-3</v>
      </c>
      <c r="AXP87" s="1">
        <f t="shared" si="4601"/>
        <v>-0.22661870503597117</v>
      </c>
      <c r="AXQ87" s="1">
        <f t="shared" si="4602"/>
        <v>-3.3992805755395675E-4</v>
      </c>
      <c r="AXR87" s="1"/>
      <c r="AXS87" s="1"/>
      <c r="AXT87" s="1"/>
      <c r="AXU87" s="2" t="s">
        <v>11</v>
      </c>
      <c r="AXV87" s="1" t="s">
        <v>132</v>
      </c>
      <c r="AXW87" s="1">
        <v>198</v>
      </c>
      <c r="AXX87" s="2">
        <v>6</v>
      </c>
      <c r="AXY87" s="1">
        <v>2.1000000000000001E-2</v>
      </c>
      <c r="AXZ87" s="1">
        <f t="shared" si="4603"/>
        <v>4.0000000000000001E-3</v>
      </c>
      <c r="AYA87" s="1">
        <f t="shared" si="4604"/>
        <v>-4.3165467625899269E-2</v>
      </c>
      <c r="AYB87" s="1">
        <f t="shared" si="4605"/>
        <v>-6.4748201438848902E-5</v>
      </c>
      <c r="AYC87" s="1"/>
      <c r="AYD87" s="1"/>
      <c r="AYE87" s="1"/>
      <c r="AYF87" s="2" t="s">
        <v>11</v>
      </c>
      <c r="AYG87" s="1" t="s">
        <v>133</v>
      </c>
      <c r="AYH87" s="1">
        <v>201</v>
      </c>
      <c r="AYI87" s="2">
        <v>6</v>
      </c>
      <c r="AYJ87" s="1">
        <v>2.5999999999999999E-2</v>
      </c>
      <c r="AYK87" s="1">
        <f t="shared" si="4606"/>
        <v>2.9999999999999992E-3</v>
      </c>
      <c r="AYL87" s="1">
        <f t="shared" si="4607"/>
        <v>-0.12500000000000003</v>
      </c>
      <c r="AYM87" s="1">
        <f t="shared" si="4608"/>
        <v>-1.8750000000000006E-4</v>
      </c>
      <c r="AYN87" s="1"/>
      <c r="AYO87" s="1"/>
      <c r="AYP87" s="1"/>
      <c r="AYQ87" s="2" t="s">
        <v>11</v>
      </c>
      <c r="AYR87" s="1" t="s">
        <v>134</v>
      </c>
      <c r="AYS87" s="1">
        <v>204</v>
      </c>
      <c r="AYT87" s="2">
        <v>6</v>
      </c>
      <c r="AYU87" s="1">
        <v>2.5999999999999999E-2</v>
      </c>
      <c r="AYV87" s="1">
        <f t="shared" si="4609"/>
        <v>2.9999999999999992E-3</v>
      </c>
      <c r="AYW87" s="1">
        <f t="shared" si="4610"/>
        <v>-0.43928571428571428</v>
      </c>
      <c r="AYX87" s="1">
        <f t="shared" si="4611"/>
        <v>-6.5892857142857148E-4</v>
      </c>
      <c r="AYY87" s="1"/>
      <c r="AYZ87" s="1"/>
      <c r="AZA87" s="1"/>
      <c r="AZB87" s="2" t="s">
        <v>11</v>
      </c>
      <c r="AZC87" s="1" t="s">
        <v>135</v>
      </c>
      <c r="AZD87" s="1">
        <v>205</v>
      </c>
      <c r="AZE87" s="2">
        <v>6</v>
      </c>
      <c r="AZF87" s="1">
        <v>3.2000000000000001E-2</v>
      </c>
      <c r="AZG87" s="1">
        <f t="shared" si="4612"/>
        <v>1.0000000000000002E-2</v>
      </c>
      <c r="AZH87" s="1">
        <f t="shared" si="4613"/>
        <v>0.15000000000000008</v>
      </c>
      <c r="AZI87" s="1">
        <f t="shared" si="4614"/>
        <v>2.2500000000000013E-4</v>
      </c>
      <c r="AZJ87" s="1"/>
      <c r="AZK87" s="1"/>
      <c r="AZL87" s="1"/>
      <c r="AZM87" s="2" t="s">
        <v>11</v>
      </c>
      <c r="AZN87" s="1" t="s">
        <v>136</v>
      </c>
      <c r="AZO87" s="1">
        <v>208</v>
      </c>
      <c r="AZP87" s="2">
        <v>6</v>
      </c>
      <c r="AZQ87" s="1">
        <v>2.5999999999999999E-2</v>
      </c>
      <c r="AZR87" s="1">
        <f t="shared" si="4615"/>
        <v>4.9999999999999975E-3</v>
      </c>
      <c r="AZS87" s="1">
        <f t="shared" si="4616"/>
        <v>-2.8571428571428647E-2</v>
      </c>
      <c r="AZT87" s="1">
        <f t="shared" si="4617"/>
        <v>-4.2857142857142971E-5</v>
      </c>
      <c r="AZU87" s="1"/>
      <c r="AZV87" s="1"/>
      <c r="AZW87" s="1"/>
      <c r="AZX87" s="2" t="s">
        <v>11</v>
      </c>
      <c r="AZY87" s="1" t="s">
        <v>137</v>
      </c>
      <c r="AZZ87" s="1">
        <v>211</v>
      </c>
      <c r="BAA87" s="2">
        <v>6</v>
      </c>
      <c r="BAB87" s="1">
        <v>2.5999999999999999E-2</v>
      </c>
      <c r="BAC87" s="1">
        <f t="shared" si="4618"/>
        <v>1.9999999999999983E-3</v>
      </c>
      <c r="BAD87" s="1">
        <f t="shared" si="4619"/>
        <v>-0.18439716312056742</v>
      </c>
      <c r="BAE87" s="1">
        <f t="shared" si="4620"/>
        <v>-2.7659574468085114E-4</v>
      </c>
      <c r="BAF87" s="1"/>
      <c r="BAG87" s="1"/>
      <c r="BAH87" s="1"/>
      <c r="BAI87" s="2" t="s">
        <v>11</v>
      </c>
      <c r="BAJ87" s="1" t="s">
        <v>138</v>
      </c>
      <c r="BAK87" s="1">
        <v>212</v>
      </c>
      <c r="BAL87" s="2">
        <v>6</v>
      </c>
      <c r="BAM87" s="1">
        <v>7.0000000000000001E-3</v>
      </c>
      <c r="BAN87" s="1">
        <f t="shared" si="4621"/>
        <v>-3.0000000000000001E-3</v>
      </c>
      <c r="BAO87" s="1">
        <f t="shared" si="4622"/>
        <v>0.89347079037800692</v>
      </c>
      <c r="BAP87" s="1">
        <f t="shared" si="4623"/>
        <v>1.3402061855670104E-3</v>
      </c>
      <c r="BAQ87" s="1"/>
      <c r="BAR87" s="1"/>
      <c r="BAS87" s="1"/>
      <c r="BAT87" s="2" t="s">
        <v>11</v>
      </c>
      <c r="BAU87" s="1" t="s">
        <v>139</v>
      </c>
      <c r="BAV87" s="1">
        <v>213</v>
      </c>
      <c r="BAW87" s="2">
        <v>6</v>
      </c>
      <c r="BAX87" s="1">
        <v>1E-3</v>
      </c>
      <c r="BAY87" s="1">
        <f t="shared" si="4624"/>
        <v>0</v>
      </c>
      <c r="BAZ87" s="1">
        <f t="shared" si="4625"/>
        <v>1.1319444444444444</v>
      </c>
      <c r="BBA87" s="1">
        <f t="shared" si="4626"/>
        <v>1.6979166666666666E-3</v>
      </c>
      <c r="BBB87" s="1"/>
      <c r="BBC87" s="1"/>
      <c r="BBD87" s="1"/>
      <c r="BBE87" s="2" t="s">
        <v>11</v>
      </c>
      <c r="BBF87" s="1" t="s">
        <v>140</v>
      </c>
      <c r="BBG87" s="1">
        <v>214</v>
      </c>
      <c r="BBH87" s="2">
        <v>6</v>
      </c>
      <c r="BBI87" s="1">
        <v>4.0000000000000001E-3</v>
      </c>
      <c r="BBJ87" s="1">
        <f t="shared" si="4627"/>
        <v>-1E-3</v>
      </c>
      <c r="BBK87" s="1">
        <f t="shared" si="4628"/>
        <v>0.77351916376306618</v>
      </c>
      <c r="BBL87" s="1">
        <f t="shared" si="4629"/>
        <v>1.1602787456445993E-3</v>
      </c>
      <c r="BBM87" s="1"/>
      <c r="BBN87" s="1"/>
      <c r="BBO87" s="1"/>
      <c r="BBP87" s="2" t="s">
        <v>11</v>
      </c>
      <c r="BBQ87" s="1" t="s">
        <v>141</v>
      </c>
      <c r="BBR87" s="1">
        <v>215</v>
      </c>
      <c r="BBS87" s="2">
        <v>6</v>
      </c>
      <c r="BBT87" s="1">
        <v>0.01</v>
      </c>
      <c r="BBU87" s="1">
        <f t="shared" si="4630"/>
        <v>2E-3</v>
      </c>
      <c r="BBV87" s="1">
        <f t="shared" si="4631"/>
        <v>0.77972027972027969</v>
      </c>
      <c r="BBW87" s="1">
        <f t="shared" si="4632"/>
        <v>1.1695804195804196E-3</v>
      </c>
      <c r="BBX87" s="1"/>
      <c r="BBY87" s="1"/>
      <c r="BBZ87" s="1"/>
      <c r="BCA87" s="2" t="s">
        <v>11</v>
      </c>
      <c r="BCB87" s="1" t="s">
        <v>142</v>
      </c>
      <c r="BCC87" s="1">
        <v>225</v>
      </c>
      <c r="BCD87" s="2">
        <v>6</v>
      </c>
      <c r="BCE87" s="1">
        <v>8.9999999999999993E-3</v>
      </c>
      <c r="BCF87" s="1">
        <f t="shared" si="4633"/>
        <v>1.9999999999999992E-3</v>
      </c>
      <c r="BCG87" s="1">
        <f t="shared" si="4634"/>
        <v>0.74912891986062713</v>
      </c>
      <c r="BCH87" s="1">
        <f t="shared" si="4635"/>
        <v>1.1236933797909407E-3</v>
      </c>
      <c r="BCI87" s="1"/>
      <c r="BCJ87" s="1"/>
      <c r="BCK87" s="1"/>
      <c r="BCL87" s="2" t="s">
        <v>11</v>
      </c>
      <c r="BCM87" s="1" t="s">
        <v>143</v>
      </c>
      <c r="BCN87" s="1">
        <v>226</v>
      </c>
      <c r="BCO87" s="2">
        <v>6</v>
      </c>
      <c r="BCP87" s="1">
        <v>0.02</v>
      </c>
      <c r="BCQ87" s="1">
        <f t="shared" si="4636"/>
        <v>2.0000000000000018E-3</v>
      </c>
      <c r="BCR87" s="1">
        <f t="shared" si="4637"/>
        <v>0.55405405405405406</v>
      </c>
      <c r="BCS87" s="1">
        <f t="shared" si="4638"/>
        <v>8.3108108108108109E-4</v>
      </c>
      <c r="BCT87" s="1"/>
      <c r="BCU87" s="1"/>
      <c r="BCV87" s="1"/>
      <c r="BCW87" s="2" t="s">
        <v>11</v>
      </c>
      <c r="BCX87" s="1" t="s">
        <v>144</v>
      </c>
      <c r="BCY87" s="1">
        <v>232</v>
      </c>
      <c r="BCZ87" s="2">
        <v>6</v>
      </c>
      <c r="BDA87" s="1">
        <v>3.3000000000000002E-2</v>
      </c>
      <c r="BDB87" s="1">
        <f t="shared" si="4639"/>
        <v>9.0000000000000011E-3</v>
      </c>
      <c r="BDC87" s="1">
        <f t="shared" si="4640"/>
        <v>0.85810810810810811</v>
      </c>
      <c r="BDD87" s="1">
        <f t="shared" si="4641"/>
        <v>1.2871621621621623E-3</v>
      </c>
      <c r="BDE87" s="1"/>
      <c r="BDF87" s="1"/>
      <c r="BDG87" s="1"/>
      <c r="BDH87" s="2" t="s">
        <v>11</v>
      </c>
      <c r="BDI87" s="1" t="s">
        <v>145</v>
      </c>
      <c r="BDJ87" s="1">
        <v>233</v>
      </c>
      <c r="BDK87" s="2">
        <v>6</v>
      </c>
      <c r="BDL87" s="1">
        <v>3.9E-2</v>
      </c>
      <c r="BDM87" s="1">
        <f t="shared" si="4642"/>
        <v>1.0000000000000009E-3</v>
      </c>
      <c r="BDN87" s="1">
        <f t="shared" si="4643"/>
        <v>0.6317567567567568</v>
      </c>
      <c r="BDO87" s="1">
        <f t="shared" si="4644"/>
        <v>9.4763513513513524E-4</v>
      </c>
      <c r="BDP87" s="1"/>
      <c r="BDQ87" s="1"/>
      <c r="BDR87" s="1"/>
      <c r="BDS87" s="2" t="s">
        <v>11</v>
      </c>
      <c r="BDT87" s="1" t="s">
        <v>146</v>
      </c>
      <c r="BDU87" s="1">
        <v>234</v>
      </c>
      <c r="BDV87" s="2">
        <v>6</v>
      </c>
      <c r="BDW87" s="1">
        <v>4.4999999999999998E-2</v>
      </c>
      <c r="BDX87" s="1">
        <f t="shared" si="4645"/>
        <v>9.999999999999995E-3</v>
      </c>
      <c r="BDY87" s="1">
        <f t="shared" si="4646"/>
        <v>0.91186440677966085</v>
      </c>
      <c r="BDZ87" s="1">
        <f t="shared" si="4647"/>
        <v>1.3677966101694912E-3</v>
      </c>
      <c r="BEA87" s="1"/>
      <c r="BEB87" s="1"/>
      <c r="BEC87" s="1"/>
      <c r="BED87" s="2" t="s">
        <v>11</v>
      </c>
      <c r="BEE87" s="1" t="s">
        <v>147</v>
      </c>
      <c r="BEF87" s="1">
        <v>236</v>
      </c>
      <c r="BEG87" s="2">
        <v>6</v>
      </c>
      <c r="BEH87" s="1">
        <v>5.3999999999999999E-2</v>
      </c>
      <c r="BEI87" s="1">
        <f t="shared" si="4648"/>
        <v>-4.0000000000000036E-3</v>
      </c>
      <c r="BEJ87" s="1">
        <f t="shared" si="4649"/>
        <v>0.44406779661016943</v>
      </c>
      <c r="BEK87" s="1">
        <f t="shared" si="4650"/>
        <v>6.6610169491525414E-4</v>
      </c>
      <c r="BEL87" s="1"/>
      <c r="BEM87" s="1"/>
      <c r="BEN87" s="1"/>
      <c r="BEO87" s="2" t="s">
        <v>11</v>
      </c>
      <c r="BEP87" s="4" t="s">
        <v>148</v>
      </c>
      <c r="BEQ87" s="4">
        <v>239</v>
      </c>
      <c r="BER87" s="2">
        <v>6</v>
      </c>
      <c r="BES87" s="1">
        <v>5.5E-2</v>
      </c>
      <c r="BET87" s="1">
        <f t="shared" si="4651"/>
        <v>-1.2000000000000004E-2</v>
      </c>
      <c r="BEU87" s="1">
        <f t="shared" si="4652"/>
        <v>0.22818791946308714</v>
      </c>
      <c r="BEV87" s="1">
        <f t="shared" si="4653"/>
        <v>3.4228187919463072E-4</v>
      </c>
      <c r="BEW87" s="1"/>
      <c r="BEX87" s="1"/>
      <c r="BEY87" s="1"/>
      <c r="BEZ87" s="2" t="s">
        <v>11</v>
      </c>
      <c r="BFA87" s="4" t="s">
        <v>149</v>
      </c>
      <c r="BFB87" s="4">
        <v>240</v>
      </c>
      <c r="BFC87" s="2">
        <v>6</v>
      </c>
      <c r="BFD87" s="1">
        <v>-0.02</v>
      </c>
      <c r="BFE87" s="1">
        <f t="shared" si="4654"/>
        <v>2.9999999999999992E-3</v>
      </c>
      <c r="BFF87" s="1">
        <f t="shared" si="4655"/>
        <v>2.3344947735191641</v>
      </c>
      <c r="BFG87" s="1">
        <f t="shared" si="4656"/>
        <v>3.5017421602787464E-3</v>
      </c>
      <c r="BFH87" s="1"/>
      <c r="BFI87" s="1"/>
      <c r="BFJ87" s="1"/>
      <c r="BFK87" s="2" t="s">
        <v>11</v>
      </c>
      <c r="BFL87" s="4" t="s">
        <v>150</v>
      </c>
      <c r="BFM87" s="4">
        <v>241</v>
      </c>
      <c r="BFN87" s="2">
        <v>6</v>
      </c>
      <c r="BFO87" s="1">
        <v>-1.2E-2</v>
      </c>
      <c r="BFP87" s="1">
        <f t="shared" si="4657"/>
        <v>5.000000000000001E-3</v>
      </c>
      <c r="BFQ87" s="1">
        <f t="shared" si="4658"/>
        <v>2.4261168384879728</v>
      </c>
      <c r="BFR87" s="1">
        <f t="shared" si="4659"/>
        <v>3.6391752577319592E-3</v>
      </c>
      <c r="BFS87" s="1"/>
      <c r="BFT87" s="1"/>
      <c r="BFU87" s="1"/>
      <c r="BFV87" s="2" t="s">
        <v>11</v>
      </c>
      <c r="BFW87" s="4" t="s">
        <v>151</v>
      </c>
      <c r="BFX87" s="4">
        <v>243</v>
      </c>
      <c r="BFY87" s="2">
        <v>6</v>
      </c>
      <c r="BFZ87" s="1">
        <v>8.9999999999999993E-3</v>
      </c>
      <c r="BGA87" s="1">
        <f t="shared" si="4883"/>
        <v>2.9999999999999992E-3</v>
      </c>
      <c r="BGB87" s="1">
        <f t="shared" si="4660"/>
        <v>1.3667820069204151</v>
      </c>
      <c r="BGC87" s="1">
        <f t="shared" si="4661"/>
        <v>2.0501730103806228E-3</v>
      </c>
      <c r="BGD87" s="1"/>
      <c r="BGE87" s="1"/>
      <c r="BGF87" s="1"/>
      <c r="BGG87" s="2" t="s">
        <v>11</v>
      </c>
      <c r="BGH87" s="4" t="s">
        <v>152</v>
      </c>
      <c r="BGI87" s="4">
        <v>246</v>
      </c>
      <c r="BGJ87" s="2">
        <v>6</v>
      </c>
      <c r="BGK87" s="1">
        <v>1.4E-2</v>
      </c>
      <c r="BGL87" s="1">
        <f t="shared" si="4662"/>
        <v>3.0000000000000009E-3</v>
      </c>
      <c r="BGM87" s="1">
        <f t="shared" si="4663"/>
        <v>1.2249134948096887</v>
      </c>
      <c r="BGN87" s="1">
        <f t="shared" si="4664"/>
        <v>1.837370242214533E-3</v>
      </c>
      <c r="BGO87" s="1"/>
      <c r="BGP87" s="1"/>
      <c r="BGQ87" s="1"/>
      <c r="BGR87" s="2" t="s">
        <v>11</v>
      </c>
      <c r="BGS87" s="4" t="s">
        <v>153</v>
      </c>
      <c r="BGT87" s="4">
        <v>249</v>
      </c>
      <c r="BGU87" s="2">
        <v>6</v>
      </c>
      <c r="BGV87" s="1">
        <v>1.0999999999999999E-2</v>
      </c>
      <c r="BGW87" s="1">
        <f t="shared" si="4665"/>
        <v>2E-3</v>
      </c>
      <c r="BGX87" s="1">
        <f t="shared" si="4666"/>
        <v>1.3127147766323026</v>
      </c>
      <c r="BGY87" s="1">
        <f t="shared" si="4667"/>
        <v>1.9690721649484539E-3</v>
      </c>
      <c r="BGZ87" s="1"/>
      <c r="BHA87" s="1"/>
      <c r="BHB87" s="1"/>
      <c r="BHC87" s="2" t="s">
        <v>11</v>
      </c>
      <c r="BHD87" s="4" t="s">
        <v>154</v>
      </c>
      <c r="BHE87" s="4">
        <v>253</v>
      </c>
      <c r="BHF87" s="2">
        <v>6</v>
      </c>
      <c r="BHG87" s="1">
        <v>6.0000000000000001E-3</v>
      </c>
      <c r="BHH87" s="1">
        <f t="shared" si="4668"/>
        <v>-2E-3</v>
      </c>
      <c r="BHI87" s="1">
        <f t="shared" si="4669"/>
        <v>1.1314878892733564</v>
      </c>
      <c r="BHJ87" s="1">
        <f t="shared" si="4670"/>
        <v>1.6972318339100346E-3</v>
      </c>
      <c r="BHK87" s="1"/>
      <c r="BHL87" s="1"/>
      <c r="BHM87" s="1"/>
      <c r="BHN87" s="2" t="s">
        <v>11</v>
      </c>
      <c r="BHO87" s="4" t="s">
        <v>155</v>
      </c>
      <c r="BHP87" s="4">
        <v>254</v>
      </c>
      <c r="BHQ87" s="2">
        <v>6</v>
      </c>
      <c r="BHR87" s="1">
        <v>2.1000000000000001E-2</v>
      </c>
      <c r="BHS87" s="1">
        <f t="shared" si="4671"/>
        <v>-9.9999999999999742E-4</v>
      </c>
      <c r="BHT87" s="1">
        <f t="shared" si="4672"/>
        <v>-0.12027491408934698</v>
      </c>
      <c r="BHU87" s="1">
        <f t="shared" si="4673"/>
        <v>-1.8041237113402048E-4</v>
      </c>
      <c r="BHV87" s="1"/>
      <c r="BHW87" s="1"/>
      <c r="BHX87" s="1"/>
      <c r="BHY87" s="2" t="s">
        <v>11</v>
      </c>
      <c r="BHZ87" s="4" t="s">
        <v>156</v>
      </c>
      <c r="BIA87" s="4">
        <v>260</v>
      </c>
      <c r="BIB87" s="2">
        <v>6</v>
      </c>
      <c r="BIC87" s="1">
        <v>2.5000000000000001E-2</v>
      </c>
      <c r="BID87" s="1">
        <f t="shared" si="4674"/>
        <v>-5.9999999999999984E-3</v>
      </c>
      <c r="BIE87" s="1">
        <f t="shared" si="4675"/>
        <v>-0.41554054054054046</v>
      </c>
      <c r="BIF87" s="1">
        <f t="shared" si="4676"/>
        <v>-6.2331081081081071E-4</v>
      </c>
      <c r="BIG87" s="1"/>
      <c r="BIH87" s="1"/>
      <c r="BII87" s="1"/>
      <c r="BIJ87" s="2" t="s">
        <v>11</v>
      </c>
      <c r="BIK87" s="4" t="s">
        <v>157</v>
      </c>
      <c r="BIL87" s="4">
        <v>267</v>
      </c>
      <c r="BIM87" s="2">
        <v>6</v>
      </c>
      <c r="BIN87" s="1">
        <v>2.1000000000000001E-2</v>
      </c>
      <c r="BIO87" s="1">
        <f t="shared" si="4677"/>
        <v>-9.9999999999999985E-3</v>
      </c>
      <c r="BIP87" s="1">
        <f t="shared" si="4678"/>
        <v>0.29666666666666675</v>
      </c>
      <c r="BIQ87" s="1">
        <f t="shared" si="4679"/>
        <v>4.4500000000000014E-4</v>
      </c>
      <c r="BIR87" s="1"/>
      <c r="BIS87" s="1"/>
      <c r="BIT87" s="1"/>
      <c r="BIU87" s="2" t="s">
        <v>11</v>
      </c>
      <c r="BIV87" s="4" t="s">
        <v>158</v>
      </c>
      <c r="BIW87" s="4">
        <v>268</v>
      </c>
      <c r="BIX87" s="2">
        <v>6</v>
      </c>
      <c r="BIY87" s="1">
        <v>2.5000000000000001E-2</v>
      </c>
      <c r="BIZ87" s="1">
        <f t="shared" si="4680"/>
        <v>-4.0000000000000001E-3</v>
      </c>
      <c r="BJA87" s="1">
        <f t="shared" si="4681"/>
        <v>-0.13898305084745766</v>
      </c>
      <c r="BJB87" s="1">
        <f t="shared" si="4682"/>
        <v>-2.084745762711865E-4</v>
      </c>
      <c r="BJC87" s="1"/>
      <c r="BJD87" s="1"/>
      <c r="BJE87" s="1"/>
      <c r="BJF87" s="2" t="s">
        <v>11</v>
      </c>
      <c r="BJG87" s="4" t="s">
        <v>159</v>
      </c>
      <c r="BJH87" s="4">
        <v>274</v>
      </c>
      <c r="BJI87" s="2">
        <v>6</v>
      </c>
      <c r="BJJ87" s="1">
        <v>8.9999999999999993E-3</v>
      </c>
      <c r="BJK87" s="1">
        <f t="shared" si="4683"/>
        <v>-2E-3</v>
      </c>
      <c r="BJL87" s="1">
        <f t="shared" si="4684"/>
        <v>0.6216216216216216</v>
      </c>
      <c r="BJM87" s="1">
        <f t="shared" si="4685"/>
        <v>9.3243243243243238E-4</v>
      </c>
      <c r="BJN87" s="1"/>
      <c r="BJO87" s="1"/>
      <c r="BJP87" s="1"/>
      <c r="BJQ87" s="2" t="s">
        <v>11</v>
      </c>
      <c r="BJR87" s="4" t="s">
        <v>160</v>
      </c>
      <c r="BJS87" s="4">
        <v>281</v>
      </c>
      <c r="BJT87" s="2">
        <v>6</v>
      </c>
      <c r="BJU87" s="1">
        <v>3.1E-2</v>
      </c>
      <c r="BJV87" s="1">
        <f t="shared" si="4686"/>
        <v>-6.9999999999999993E-3</v>
      </c>
      <c r="BJW87" s="1">
        <f t="shared" si="4687"/>
        <v>-6.6666666666666558E-3</v>
      </c>
      <c r="BJX87" s="1">
        <f t="shared" si="4688"/>
        <v>-9.9999999999999839E-6</v>
      </c>
      <c r="BJY87" s="1"/>
      <c r="BJZ87" s="1"/>
      <c r="BKA87" s="1"/>
      <c r="BKB87" s="2" t="s">
        <v>11</v>
      </c>
      <c r="BKC87" s="4" t="s">
        <v>161</v>
      </c>
      <c r="BKD87" s="4">
        <v>282</v>
      </c>
      <c r="BKE87" s="2">
        <v>6</v>
      </c>
      <c r="BKF87" s="1">
        <v>2.5000000000000001E-2</v>
      </c>
      <c r="BKG87" s="1">
        <f t="shared" si="4689"/>
        <v>4.0000000000000001E-3</v>
      </c>
      <c r="BKH87" s="1">
        <f t="shared" si="4690"/>
        <v>9.420289855072464E-2</v>
      </c>
      <c r="BKI87" s="1">
        <f t="shared" si="4691"/>
        <v>1.4130434782608697E-4</v>
      </c>
      <c r="BKJ87" s="1"/>
      <c r="BKK87" s="1"/>
      <c r="BKL87" s="1"/>
      <c r="BKM87" s="2" t="s">
        <v>11</v>
      </c>
      <c r="BKN87" s="4" t="s">
        <v>162</v>
      </c>
      <c r="BKO87" s="4">
        <v>289</v>
      </c>
      <c r="BKP87" s="2">
        <v>6</v>
      </c>
      <c r="BKQ87" s="1">
        <v>1.7000000000000001E-2</v>
      </c>
      <c r="BKR87" s="1">
        <f t="shared" si="4692"/>
        <v>1.0000000000000009E-3</v>
      </c>
      <c r="BKS87" s="1">
        <f t="shared" si="4693"/>
        <v>0.10791366906474824</v>
      </c>
      <c r="BKT87" s="1">
        <f t="shared" si="4694"/>
        <v>1.6187050359712236E-4</v>
      </c>
      <c r="BKU87" s="1"/>
      <c r="BKV87" s="1"/>
      <c r="BKW87" s="1"/>
      <c r="BKX87" s="2" t="s">
        <v>11</v>
      </c>
      <c r="BKY87" s="4" t="s">
        <v>163</v>
      </c>
      <c r="BKZ87" s="4">
        <v>296</v>
      </c>
      <c r="BLA87" s="2">
        <v>6</v>
      </c>
      <c r="BLB87" s="1">
        <v>2.9000000000000001E-2</v>
      </c>
      <c r="BLC87" s="1">
        <f t="shared" si="4695"/>
        <v>9.0000000000000011E-3</v>
      </c>
      <c r="BLD87" s="1">
        <f t="shared" si="4696"/>
        <v>0.1231884057971015</v>
      </c>
      <c r="BLE87" s="1">
        <f t="shared" si="4697"/>
        <v>1.8478260869565224E-4</v>
      </c>
      <c r="BLF87" s="1"/>
      <c r="BLG87" s="1"/>
      <c r="BLH87" s="1"/>
      <c r="BLI87" s="2" t="s">
        <v>11</v>
      </c>
      <c r="BLJ87" s="4" t="s">
        <v>164</v>
      </c>
      <c r="BLK87" s="4">
        <v>303</v>
      </c>
      <c r="BLL87" s="2">
        <v>6</v>
      </c>
      <c r="BLM87" s="1">
        <v>7.0000000000000001E-3</v>
      </c>
      <c r="BLN87" s="1">
        <f t="shared" si="4698"/>
        <v>-3.9999999999999992E-3</v>
      </c>
      <c r="BLO87" s="1">
        <f t="shared" si="4699"/>
        <v>9.1525423728813601E-2</v>
      </c>
      <c r="BLP87" s="1">
        <f t="shared" si="4700"/>
        <v>1.3728813559322041E-4</v>
      </c>
      <c r="BLQ87" s="1"/>
      <c r="BLR87" s="1"/>
      <c r="BLS87" s="1"/>
      <c r="BLT87" s="2" t="s">
        <v>11</v>
      </c>
      <c r="BLU87" s="4" t="s">
        <v>165</v>
      </c>
      <c r="BLV87" s="4">
        <v>310</v>
      </c>
      <c r="BLW87" s="2">
        <v>6</v>
      </c>
      <c r="BLX87" s="1">
        <v>7.0000000000000001E-3</v>
      </c>
      <c r="BLY87" s="1">
        <f t="shared" si="4701"/>
        <v>-5.0000000000000001E-3</v>
      </c>
      <c r="BLZ87" s="1">
        <f t="shared" si="4702"/>
        <v>0.21160409556313992</v>
      </c>
      <c r="BMA87" s="1">
        <f t="shared" si="4703"/>
        <v>3.1740614334470986E-4</v>
      </c>
      <c r="BMB87" s="1"/>
      <c r="BMC87" s="1"/>
      <c r="BMD87" s="1"/>
      <c r="BME87" s="2" t="s">
        <v>11</v>
      </c>
      <c r="BMF87" s="4" t="s">
        <v>166</v>
      </c>
      <c r="BMG87" s="4">
        <v>311</v>
      </c>
      <c r="BMH87" s="2">
        <v>6</v>
      </c>
      <c r="BMI87" s="1">
        <v>6.0000000000000001E-3</v>
      </c>
      <c r="BMJ87" s="1">
        <f t="shared" si="4704"/>
        <v>-4.0000000000000001E-3</v>
      </c>
      <c r="BMK87" s="1">
        <f t="shared" si="4705"/>
        <v>-0.3971631205673759</v>
      </c>
      <c r="BML87" s="1">
        <f t="shared" si="4706"/>
        <v>-5.9574468085106384E-4</v>
      </c>
      <c r="BMM87" s="1"/>
      <c r="BMN87" s="1"/>
      <c r="BMO87" s="1"/>
      <c r="BMP87" s="2" t="s">
        <v>11</v>
      </c>
      <c r="BMQ87" s="4" t="s">
        <v>167</v>
      </c>
      <c r="BMR87" s="4">
        <v>317</v>
      </c>
      <c r="BMS87" s="2">
        <v>6</v>
      </c>
      <c r="BMT87" s="1">
        <v>5.0000000000000001E-3</v>
      </c>
      <c r="BMU87" s="4">
        <f t="shared" si="4707"/>
        <v>-5.0000000000000001E-3</v>
      </c>
      <c r="BMV87" s="1">
        <f t="shared" si="4708"/>
        <v>-0.23404255319148937</v>
      </c>
      <c r="BMW87" s="1">
        <f t="shared" si="4709"/>
        <v>-3.5106382978723408E-4</v>
      </c>
      <c r="BMX87" s="1"/>
      <c r="BMY87" s="1"/>
      <c r="BMZ87" s="1"/>
      <c r="BNA87" s="2" t="s">
        <v>11</v>
      </c>
      <c r="BNB87" s="4" t="s">
        <v>168</v>
      </c>
      <c r="BNC87" s="4">
        <v>324</v>
      </c>
      <c r="BND87" s="2">
        <v>6</v>
      </c>
      <c r="BNE87" s="1">
        <v>6.0000000000000001E-3</v>
      </c>
      <c r="BNF87" s="1">
        <f t="shared" si="4710"/>
        <v>-6.9999999999999993E-3</v>
      </c>
      <c r="BNG87" s="1">
        <f t="shared" si="4711"/>
        <v>-0.3428571428571428</v>
      </c>
      <c r="BNH87" s="1">
        <f t="shared" si="4712"/>
        <v>-5.1428571428571419E-4</v>
      </c>
      <c r="BNI87" s="1"/>
      <c r="BNJ87" s="1"/>
      <c r="BNK87" s="1"/>
      <c r="BNL87" s="2" t="s">
        <v>11</v>
      </c>
      <c r="BNM87" s="4" t="s">
        <v>169</v>
      </c>
      <c r="BNN87" s="4">
        <v>325</v>
      </c>
      <c r="BNO87" s="2">
        <v>6</v>
      </c>
      <c r="BNP87" s="1">
        <v>1.4E-2</v>
      </c>
      <c r="BNQ87" s="1">
        <f t="shared" si="4713"/>
        <v>-4.9999999999999992E-3</v>
      </c>
      <c r="BNR87" s="1">
        <f t="shared" si="4714"/>
        <v>-8.0419580419580389E-2</v>
      </c>
      <c r="BNS87" s="1">
        <f t="shared" si="4715"/>
        <v>-1.2062937062937059E-4</v>
      </c>
      <c r="BNT87" s="1"/>
      <c r="BNU87" s="1"/>
      <c r="BNV87" s="1"/>
      <c r="BNW87" s="2" t="s">
        <v>11</v>
      </c>
      <c r="BNX87" s="4" t="s">
        <v>170</v>
      </c>
      <c r="BNY87" s="4">
        <v>338</v>
      </c>
      <c r="BNZ87" s="2">
        <v>6</v>
      </c>
      <c r="BOA87" s="1">
        <v>5.0000000000000001E-3</v>
      </c>
      <c r="BOB87" s="1">
        <f t="shared" si="4716"/>
        <v>-5.0000000000000001E-3</v>
      </c>
      <c r="BOC87" s="1">
        <f t="shared" si="4717"/>
        <v>-1.6025641025641042E-2</v>
      </c>
      <c r="BOD87" s="1">
        <f t="shared" si="4718"/>
        <v>-2.4038461538461562E-5</v>
      </c>
      <c r="BOE87" s="1"/>
      <c r="BOF87" s="1"/>
      <c r="BOG87" s="1"/>
      <c r="BOH87" s="2" t="s">
        <v>11</v>
      </c>
      <c r="BOI87" s="4" t="s">
        <v>171</v>
      </c>
      <c r="BOJ87" s="4">
        <v>339</v>
      </c>
      <c r="BOK87" s="2">
        <v>6</v>
      </c>
      <c r="BOL87" s="1">
        <v>1E-3</v>
      </c>
      <c r="BOM87" s="1">
        <f t="shared" si="4719"/>
        <v>-4.0000000000000001E-3</v>
      </c>
      <c r="BON87" s="1">
        <f t="shared" si="4720"/>
        <v>-6.514657980456029E-3</v>
      </c>
      <c r="BOO87" s="1">
        <f t="shared" si="4721"/>
        <v>-9.7719869706840441E-6</v>
      </c>
      <c r="BOP87" s="1"/>
      <c r="BOQ87" s="1"/>
      <c r="BOR87" s="1"/>
      <c r="BOS87" s="2" t="s">
        <v>11</v>
      </c>
      <c r="BOT87" s="4" t="s">
        <v>172</v>
      </c>
      <c r="BOU87" s="4">
        <v>345</v>
      </c>
      <c r="BOV87" s="2">
        <v>6</v>
      </c>
      <c r="BOW87" s="1">
        <v>2E-3</v>
      </c>
      <c r="BOX87" s="1">
        <f t="shared" si="4722"/>
        <v>-5.0000000000000001E-3</v>
      </c>
      <c r="BOY87" s="1">
        <f t="shared" si="4723"/>
        <v>4.1800643086816719E-2</v>
      </c>
      <c r="BOZ87" s="1">
        <f t="shared" si="4724"/>
        <v>6.2700964630225083E-5</v>
      </c>
      <c r="BPA87" s="1"/>
      <c r="BPB87" s="1"/>
      <c r="BPC87" s="1"/>
      <c r="BPD87" s="2" t="s">
        <v>11</v>
      </c>
      <c r="BPE87" s="4" t="s">
        <v>173</v>
      </c>
      <c r="BPF87" s="4">
        <v>352</v>
      </c>
      <c r="BPG87" s="2">
        <v>6</v>
      </c>
      <c r="BPH87" s="1">
        <v>4.0000000000000001E-3</v>
      </c>
      <c r="BPI87" s="1">
        <f t="shared" si="4725"/>
        <v>-4.9999999999999992E-3</v>
      </c>
      <c r="BPJ87" s="1">
        <f t="shared" si="4726"/>
        <v>-5.7692307692307668E-2</v>
      </c>
      <c r="BPK87" s="1">
        <f t="shared" si="4727"/>
        <v>-8.6538461538461506E-5</v>
      </c>
      <c r="BPL87" s="1"/>
      <c r="BPM87" s="1"/>
      <c r="BPN87" s="1"/>
      <c r="BPO87" s="2" t="s">
        <v>11</v>
      </c>
      <c r="BPP87" s="4" t="s">
        <v>174</v>
      </c>
      <c r="BPQ87" s="4">
        <v>353</v>
      </c>
      <c r="BPR87" s="2">
        <v>6</v>
      </c>
      <c r="BPS87" s="1">
        <v>1.2999999999999999E-2</v>
      </c>
      <c r="BPT87" s="1">
        <f t="shared" si="4728"/>
        <v>4.0000000000000001E-3</v>
      </c>
      <c r="BPU87" s="1">
        <f t="shared" si="4729"/>
        <v>0.11666666666666667</v>
      </c>
      <c r="BPV87" s="1">
        <f t="shared" si="4730"/>
        <v>1.75E-4</v>
      </c>
      <c r="BPW87" s="1"/>
      <c r="BPX87" s="1"/>
      <c r="BPY87" s="1"/>
      <c r="BPZ87" s="2" t="s">
        <v>11</v>
      </c>
      <c r="BQA87" s="4" t="s">
        <v>175</v>
      </c>
      <c r="BQB87" s="4">
        <v>358</v>
      </c>
      <c r="BQC87" s="2">
        <v>6</v>
      </c>
      <c r="BQD87" s="1">
        <v>1.2999999999999999E-2</v>
      </c>
      <c r="BQE87" s="1">
        <f t="shared" si="4731"/>
        <v>2.9999999999999992E-3</v>
      </c>
      <c r="BQF87" s="1">
        <f t="shared" si="4732"/>
        <v>7.7702702702702672E-2</v>
      </c>
      <c r="BQG87" s="1">
        <f t="shared" si="4733"/>
        <v>1.1655405405405401E-4</v>
      </c>
      <c r="BQH87" s="1"/>
      <c r="BQI87" s="1"/>
      <c r="BQJ87" s="1"/>
      <c r="BQK87" s="2" t="s">
        <v>11</v>
      </c>
      <c r="BQL87" s="4" t="s">
        <v>176</v>
      </c>
      <c r="BQM87" s="4">
        <v>366</v>
      </c>
      <c r="BQN87" s="2">
        <v>6</v>
      </c>
      <c r="BQO87" s="1">
        <v>1.2999999999999999E-2</v>
      </c>
      <c r="BQP87" s="1">
        <f t="shared" si="4734"/>
        <v>2E-3</v>
      </c>
      <c r="BQQ87" s="1">
        <f t="shared" si="4735"/>
        <v>0.25752508361204013</v>
      </c>
      <c r="BQR87" s="1">
        <f t="shared" si="4736"/>
        <v>3.8628762541806019E-4</v>
      </c>
      <c r="BQS87" s="1"/>
      <c r="BQT87" s="1"/>
      <c r="BQU87" s="1"/>
      <c r="BQV87" s="2" t="s">
        <v>11</v>
      </c>
      <c r="BQW87" s="4" t="s">
        <v>177</v>
      </c>
      <c r="BQX87" s="4">
        <v>367</v>
      </c>
      <c r="BQY87" s="2">
        <v>6</v>
      </c>
      <c r="BQZ87" s="1">
        <v>1.6E-2</v>
      </c>
      <c r="BRA87" s="1">
        <f t="shared" si="4737"/>
        <v>-5.000000000000001E-3</v>
      </c>
      <c r="BRB87" s="1">
        <f t="shared" si="4738"/>
        <v>-0.91919191919191923</v>
      </c>
      <c r="BRC87" s="1">
        <f t="shared" si="4739"/>
        <v>-1.3787878787878789E-3</v>
      </c>
      <c r="BRD87" s="1"/>
      <c r="BRE87" s="1"/>
      <c r="BRF87" s="1"/>
      <c r="BRG87" s="2" t="s">
        <v>11</v>
      </c>
      <c r="BRH87" s="4" t="s">
        <v>178</v>
      </c>
      <c r="BRI87" s="4">
        <v>373</v>
      </c>
      <c r="BRJ87" s="2">
        <v>6</v>
      </c>
      <c r="BRK87" s="1">
        <v>0.02</v>
      </c>
      <c r="BRL87" s="1">
        <f t="shared" si="4740"/>
        <v>-1.9999999999999983E-3</v>
      </c>
      <c r="BRM87" s="1">
        <f t="shared" si="4741"/>
        <v>-0.52203389830508473</v>
      </c>
      <c r="BRN87" s="1">
        <f t="shared" si="4742"/>
        <v>-7.8305084745762716E-4</v>
      </c>
      <c r="BRO87" s="1"/>
      <c r="BRP87" s="1"/>
      <c r="BRQ87" s="1"/>
      <c r="BRR87" s="2" t="s">
        <v>11</v>
      </c>
      <c r="BRS87" s="1" t="s">
        <v>179</v>
      </c>
      <c r="BRT87" s="1">
        <v>380</v>
      </c>
      <c r="BRU87" s="2">
        <v>6</v>
      </c>
      <c r="BRV87" s="1">
        <v>2.1000000000000001E-2</v>
      </c>
      <c r="BRW87" s="1">
        <f t="shared" si="4743"/>
        <v>-8.9999999999999976E-3</v>
      </c>
      <c r="BRX87" s="1">
        <f t="shared" si="4744"/>
        <v>-0.73825503355704691</v>
      </c>
      <c r="BRY87" s="1">
        <f t="shared" si="4745"/>
        <v>-1.1073825503355704E-3</v>
      </c>
      <c r="BRZ87" s="1"/>
      <c r="BSA87" s="1"/>
      <c r="BSB87" s="1"/>
      <c r="BSC87" s="2" t="s">
        <v>11</v>
      </c>
      <c r="BSD87" s="1" t="s">
        <v>180</v>
      </c>
      <c r="BSE87" s="1">
        <v>394</v>
      </c>
      <c r="BSF87" s="2">
        <v>6</v>
      </c>
      <c r="BSG87" s="1">
        <v>1.0999999999999999E-2</v>
      </c>
      <c r="BSH87" s="1">
        <f t="shared" si="4746"/>
        <v>-1.0000000000000009E-3</v>
      </c>
      <c r="BSI87" s="1">
        <f t="shared" si="4747"/>
        <v>-0.47872340425531923</v>
      </c>
      <c r="BSJ87" s="1">
        <f t="shared" si="4748"/>
        <v>-7.1808510638297885E-4</v>
      </c>
      <c r="BSK87" s="1"/>
      <c r="BSL87" s="1"/>
      <c r="BSM87" s="1"/>
      <c r="BSN87" s="1" t="s">
        <v>11</v>
      </c>
      <c r="BSO87" s="1" t="s">
        <v>181</v>
      </c>
      <c r="BSP87" s="1">
        <v>395</v>
      </c>
      <c r="BSQ87" s="2">
        <v>6</v>
      </c>
      <c r="BSR87" s="1">
        <v>2.5000000000000001E-2</v>
      </c>
      <c r="BSS87" s="1">
        <f t="shared" si="4749"/>
        <v>1.5000000000000001E-2</v>
      </c>
      <c r="BST87" s="1">
        <f t="shared" si="4750"/>
        <v>0.54325259515570945</v>
      </c>
      <c r="BSU87" s="1">
        <f t="shared" si="4751"/>
        <v>8.1487889273356416E-4</v>
      </c>
      <c r="BSV87" s="1"/>
      <c r="BSW87" s="1"/>
      <c r="BSX87" s="1"/>
      <c r="BSY87" s="1" t="s">
        <v>11</v>
      </c>
      <c r="BSZ87" s="1" t="s">
        <v>182</v>
      </c>
      <c r="BTA87" s="1">
        <v>401</v>
      </c>
      <c r="BTB87" s="1">
        <v>6</v>
      </c>
      <c r="BTC87" s="1">
        <v>1.4999999999999999E-2</v>
      </c>
      <c r="BTD87" s="1">
        <f t="shared" si="4752"/>
        <v>2.9999999999999992E-3</v>
      </c>
      <c r="BTE87" s="1">
        <f t="shared" si="4753"/>
        <v>0.22727272727272724</v>
      </c>
      <c r="BTF87" s="1">
        <f t="shared" si="4754"/>
        <v>3.4090909090909088E-4</v>
      </c>
      <c r="BTG87" s="1"/>
      <c r="BTH87" s="1"/>
      <c r="BTI87" s="1"/>
      <c r="BTJ87" s="1" t="s">
        <v>11</v>
      </c>
      <c r="BTK87" s="1" t="s">
        <v>183</v>
      </c>
      <c r="BTL87" s="1">
        <v>408</v>
      </c>
      <c r="BTM87" s="1">
        <v>6</v>
      </c>
      <c r="BTN87" s="1">
        <v>2.1000000000000001E-2</v>
      </c>
      <c r="BTO87" s="1">
        <f t="shared" si="4755"/>
        <v>9.0000000000000011E-3</v>
      </c>
      <c r="BTP87" s="5">
        <f t="shared" si="4756"/>
        <v>0.57491289198606277</v>
      </c>
      <c r="BTQ87" s="1">
        <f t="shared" si="4757"/>
        <v>8.6236933797909413E-4</v>
      </c>
      <c r="BTR87" s="1"/>
      <c r="BTS87" s="1"/>
      <c r="BTT87" s="1"/>
      <c r="BTU87" s="1" t="s">
        <v>11</v>
      </c>
      <c r="BTV87" s="1" t="s">
        <v>184</v>
      </c>
      <c r="BTW87" s="1">
        <v>409</v>
      </c>
      <c r="BTX87" s="1">
        <v>6</v>
      </c>
      <c r="BTY87" s="1">
        <v>1.2999999999999999E-2</v>
      </c>
      <c r="BTZ87" s="1">
        <f t="shared" si="4758"/>
        <v>2.9999999999999992E-3</v>
      </c>
      <c r="BUA87" s="1">
        <f t="shared" si="4759"/>
        <v>0.20415224913494806</v>
      </c>
      <c r="BUB87" s="1">
        <f t="shared" si="4760"/>
        <v>3.0622837370242211E-4</v>
      </c>
      <c r="BUC87" s="1"/>
      <c r="BUD87" s="1"/>
      <c r="BUE87" s="1"/>
      <c r="BUF87" s="1" t="s">
        <v>11</v>
      </c>
      <c r="BUG87" s="1" t="s">
        <v>185</v>
      </c>
      <c r="BUH87" s="1">
        <v>415</v>
      </c>
      <c r="BUI87" s="1">
        <v>6</v>
      </c>
      <c r="BUJ87" s="1">
        <v>1.6E-2</v>
      </c>
      <c r="BUK87" s="1">
        <f t="shared" si="4761"/>
        <v>3.0000000000000009E-3</v>
      </c>
      <c r="BUL87" s="1">
        <f t="shared" si="4762"/>
        <v>0.26132404181184671</v>
      </c>
      <c r="BUM87" s="1">
        <f t="shared" si="4763"/>
        <v>3.9198606271777009E-4</v>
      </c>
      <c r="BUN87" s="1"/>
      <c r="BUO87" s="1"/>
      <c r="BUP87" s="1"/>
      <c r="BUQ87" s="1" t="s">
        <v>11</v>
      </c>
      <c r="BUR87" s="1" t="s">
        <v>186</v>
      </c>
      <c r="BUS87" s="1">
        <v>422</v>
      </c>
      <c r="BUT87" s="1">
        <v>6</v>
      </c>
      <c r="BUU87" s="1">
        <v>1.7000000000000001E-2</v>
      </c>
      <c r="BUV87" s="1">
        <f t="shared" si="4764"/>
        <v>2.0000000000000018E-3</v>
      </c>
      <c r="BUW87" s="1">
        <f t="shared" si="4765"/>
        <v>0.18947368421052638</v>
      </c>
      <c r="BUX87" s="1">
        <f t="shared" si="4766"/>
        <v>2.8421052631578958E-4</v>
      </c>
      <c r="BUY87" s="1"/>
      <c r="BUZ87" s="1"/>
      <c r="BVA87" s="1"/>
      <c r="BVB87" s="1" t="s">
        <v>11</v>
      </c>
      <c r="BVC87" s="1" t="s">
        <v>187</v>
      </c>
      <c r="BVD87" s="1">
        <v>423</v>
      </c>
      <c r="BVE87" s="1">
        <v>6</v>
      </c>
      <c r="BVF87" s="1">
        <v>7.0000000000000001E-3</v>
      </c>
      <c r="BVG87" s="1">
        <f t="shared" si="4767"/>
        <v>-3.0000000000000001E-3</v>
      </c>
      <c r="BVH87" s="1">
        <f t="shared" si="4768"/>
        <v>-1.0409556313993173</v>
      </c>
      <c r="BVI87" s="1">
        <f t="shared" si="4769"/>
        <v>-1.561433447098976E-3</v>
      </c>
      <c r="BVJ87" s="1"/>
      <c r="BVK87" s="1"/>
      <c r="BVL87" s="1"/>
      <c r="BVM87" s="1" t="s">
        <v>11</v>
      </c>
      <c r="BVN87" s="1" t="s">
        <v>188</v>
      </c>
      <c r="BVO87" s="1">
        <v>436</v>
      </c>
      <c r="BVP87" s="1">
        <v>6</v>
      </c>
      <c r="BVQ87" s="1">
        <v>7.0000000000000001E-3</v>
      </c>
      <c r="BVR87" s="1">
        <f t="shared" si="4770"/>
        <v>-5.0000000000000001E-3</v>
      </c>
      <c r="BVS87" s="1">
        <f t="shared" si="4771"/>
        <v>-0.8191126279863481</v>
      </c>
      <c r="BVT87" s="1">
        <f t="shared" si="4772"/>
        <v>-1.2286689419795222E-3</v>
      </c>
      <c r="BVU87" s="1"/>
      <c r="BVV87" s="1"/>
      <c r="BVW87" s="1"/>
      <c r="BVX87" s="1" t="s">
        <v>11</v>
      </c>
      <c r="BVY87" s="1" t="s">
        <v>189</v>
      </c>
      <c r="BVZ87" s="1">
        <v>437</v>
      </c>
      <c r="BWA87" s="1">
        <v>6</v>
      </c>
      <c r="BWB87" s="1">
        <v>1E-3</v>
      </c>
      <c r="BWC87" s="1">
        <f t="shared" si="4773"/>
        <v>-4.0000000000000001E-3</v>
      </c>
      <c r="BWD87" s="1">
        <f t="shared" si="4774"/>
        <v>-0.94676806083650178</v>
      </c>
      <c r="BWE87" s="1">
        <f t="shared" si="4775"/>
        <v>-1.4201520912547527E-3</v>
      </c>
      <c r="BWF87" s="1"/>
      <c r="BWG87" s="1"/>
      <c r="BWH87" s="1"/>
      <c r="BWI87" s="1" t="s">
        <v>11</v>
      </c>
      <c r="BWJ87" s="1" t="s">
        <v>190</v>
      </c>
      <c r="BWK87" s="1">
        <v>443</v>
      </c>
      <c r="BWL87" s="1">
        <v>6</v>
      </c>
      <c r="BWM87" s="1">
        <v>8.9999999999999993E-3</v>
      </c>
      <c r="BWN87" s="1">
        <f t="shared" si="4776"/>
        <v>-1.0000000000000009E-3</v>
      </c>
      <c r="BWO87" s="1">
        <f t="shared" si="4777"/>
        <v>-0.85606060606060619</v>
      </c>
      <c r="BWP87" s="1">
        <f t="shared" si="4778"/>
        <v>-1.2840909090909092E-3</v>
      </c>
      <c r="BWQ87" s="1"/>
      <c r="BWR87" s="1"/>
      <c r="BWS87" s="1"/>
      <c r="BWT87" s="1" t="s">
        <v>11</v>
      </c>
      <c r="BWU87" s="1" t="s">
        <v>191</v>
      </c>
      <c r="BWV87" s="1">
        <v>450</v>
      </c>
      <c r="BWW87" s="1">
        <v>6</v>
      </c>
      <c r="BWX87" s="1">
        <v>1E-3</v>
      </c>
      <c r="BWY87" s="1">
        <f t="shared" si="4779"/>
        <v>-3.0000000000000001E-3</v>
      </c>
      <c r="BWZ87" s="1">
        <f t="shared" si="4780"/>
        <v>-0.59090909090909094</v>
      </c>
      <c r="BXA87" s="1">
        <f t="shared" si="4781"/>
        <v>-8.8636363636363641E-4</v>
      </c>
      <c r="BXB87" s="1"/>
      <c r="BXC87" s="1"/>
      <c r="BXD87" s="1"/>
      <c r="BXE87" s="1" t="s">
        <v>11</v>
      </c>
      <c r="BXF87" s="1" t="s">
        <v>192</v>
      </c>
      <c r="BXG87" s="1">
        <v>451</v>
      </c>
      <c r="BXH87" s="1">
        <v>6</v>
      </c>
      <c r="BXI87" s="1">
        <v>-2E-3</v>
      </c>
      <c r="BXJ87" s="1">
        <f t="shared" si="4782"/>
        <v>1E-3</v>
      </c>
      <c r="BXK87" s="1">
        <f t="shared" si="4783"/>
        <v>0.52075471698113207</v>
      </c>
      <c r="BXL87" s="1">
        <f t="shared" si="4784"/>
        <v>7.8113207547169815E-4</v>
      </c>
      <c r="BXM87" s="1"/>
      <c r="BXN87" s="1"/>
      <c r="BXO87" s="1"/>
      <c r="BXP87" s="1" t="s">
        <v>11</v>
      </c>
      <c r="BXQ87" s="1" t="s">
        <v>193</v>
      </c>
      <c r="BXR87" s="1">
        <v>464</v>
      </c>
      <c r="BXS87" s="1">
        <v>6</v>
      </c>
      <c r="BXT87" s="1">
        <v>4.0000000000000001E-3</v>
      </c>
      <c r="BXU87" s="1">
        <f t="shared" si="4785"/>
        <v>0</v>
      </c>
      <c r="BXV87" s="1">
        <f t="shared" si="4786"/>
        <v>0.80514705882352944</v>
      </c>
      <c r="BXW87" s="1">
        <f t="shared" si="4787"/>
        <v>1.2077205882352943E-3</v>
      </c>
      <c r="BXX87" s="1"/>
      <c r="BXY87" s="1"/>
      <c r="BXZ87" s="1"/>
      <c r="BYA87" s="1" t="s">
        <v>11</v>
      </c>
      <c r="BYB87" s="1" t="s">
        <v>194</v>
      </c>
      <c r="BYC87" s="1">
        <v>465</v>
      </c>
      <c r="BYD87" s="1">
        <v>6</v>
      </c>
      <c r="BYE87" s="1">
        <v>5.0000000000000001E-3</v>
      </c>
      <c r="BYF87" s="1">
        <f t="shared" si="4788"/>
        <v>0</v>
      </c>
      <c r="BYG87" s="1">
        <f t="shared" si="4884"/>
        <v>-0.16479400749063672</v>
      </c>
      <c r="BYH87" s="1">
        <f t="shared" si="4789"/>
        <v>-2.471910112359551E-4</v>
      </c>
      <c r="BYI87" s="1"/>
      <c r="BYJ87" s="1"/>
      <c r="BYK87" s="1"/>
      <c r="BYL87" s="1" t="s">
        <v>11</v>
      </c>
      <c r="BYM87" s="1" t="s">
        <v>195</v>
      </c>
      <c r="BYN87" s="1">
        <v>479</v>
      </c>
      <c r="BYO87" s="1">
        <v>6</v>
      </c>
      <c r="BYP87" s="1">
        <v>8.9999999999999993E-3</v>
      </c>
      <c r="BYQ87" s="1">
        <f t="shared" si="4790"/>
        <v>-2E-3</v>
      </c>
      <c r="BYR87" s="1">
        <f t="shared" si="4791"/>
        <v>9.963099630996311E-2</v>
      </c>
      <c r="BYS87" s="1">
        <f t="shared" si="4792"/>
        <v>1.4944649446494468E-4</v>
      </c>
      <c r="BYT87" s="1"/>
      <c r="BYU87" s="1"/>
      <c r="BYV87" s="1"/>
      <c r="BYW87" s="1" t="s">
        <v>11</v>
      </c>
      <c r="BYX87" s="1" t="s">
        <v>196</v>
      </c>
      <c r="BYY87" s="1">
        <v>480</v>
      </c>
      <c r="BYZ87" s="1">
        <v>6</v>
      </c>
      <c r="BZA87" s="1">
        <v>1.7000000000000001E-2</v>
      </c>
      <c r="BZB87" s="1">
        <f t="shared" si="4129"/>
        <v>4.0000000000000018E-3</v>
      </c>
      <c r="BZC87" s="1">
        <f t="shared" si="4793"/>
        <v>0.55430711610486894</v>
      </c>
      <c r="BZD87" s="1">
        <f t="shared" si="4794"/>
        <v>8.3146067415730345E-4</v>
      </c>
      <c r="BZE87" s="1"/>
      <c r="BZF87" s="1"/>
      <c r="BZG87" s="1"/>
      <c r="BZH87" s="1" t="s">
        <v>11</v>
      </c>
      <c r="BZI87" s="1" t="s">
        <v>197</v>
      </c>
      <c r="BZJ87" s="1">
        <v>494</v>
      </c>
      <c r="BZK87" s="1">
        <v>6</v>
      </c>
      <c r="BZL87" s="1">
        <v>1.4999999999999999E-2</v>
      </c>
      <c r="BZM87" s="1">
        <f t="shared" si="4795"/>
        <v>0</v>
      </c>
      <c r="BZN87" s="1">
        <f t="shared" si="4796"/>
        <v>0.73529411764705888</v>
      </c>
      <c r="BZO87" s="1">
        <f t="shared" si="4797"/>
        <v>1.1029411764705884E-3</v>
      </c>
      <c r="BZP87" s="1"/>
      <c r="BZQ87" s="1"/>
      <c r="BZR87" s="1"/>
      <c r="BZS87" s="1" t="s">
        <v>11</v>
      </c>
      <c r="BZT87" s="1" t="s">
        <v>198</v>
      </c>
      <c r="BZU87" s="1">
        <v>495</v>
      </c>
      <c r="BZV87" s="1">
        <v>6</v>
      </c>
      <c r="BZW87" s="1">
        <v>1.4E-2</v>
      </c>
      <c r="BZX87" s="1">
        <f t="shared" si="4798"/>
        <v>0</v>
      </c>
      <c r="BZY87" s="1">
        <f t="shared" si="4799"/>
        <v>0.39114391143911442</v>
      </c>
      <c r="BZZ87" s="1">
        <f t="shared" si="4800"/>
        <v>5.8671586715867161E-4</v>
      </c>
      <c r="CAA87" s="1"/>
      <c r="CAB87" s="1"/>
      <c r="CAC87" s="1"/>
      <c r="CAD87" s="1" t="s">
        <v>11</v>
      </c>
      <c r="CAE87" s="1" t="s">
        <v>199</v>
      </c>
      <c r="CAF87" s="1">
        <v>501</v>
      </c>
      <c r="CAG87" s="1">
        <v>6</v>
      </c>
      <c r="CAH87" s="1">
        <v>2.1999999999999999E-2</v>
      </c>
      <c r="CAI87" s="1">
        <f t="shared" si="4801"/>
        <v>4.9999999999999975E-3</v>
      </c>
      <c r="CAJ87" s="1">
        <f t="shared" si="4802"/>
        <v>0.63369963369963356</v>
      </c>
      <c r="CAK87" s="1">
        <f t="shared" si="4803"/>
        <v>9.5054945054945036E-4</v>
      </c>
      <c r="CAL87" s="1"/>
      <c r="CAM87" s="1"/>
      <c r="CAN87" s="1"/>
      <c r="CAO87" s="1" t="s">
        <v>11</v>
      </c>
      <c r="CAP87" s="1" t="s">
        <v>200</v>
      </c>
      <c r="CAQ87" s="1">
        <v>508</v>
      </c>
      <c r="CAR87" s="1">
        <v>6</v>
      </c>
      <c r="CAS87" s="1">
        <v>2.1000000000000001E-2</v>
      </c>
      <c r="CAT87" s="1">
        <f t="shared" si="4804"/>
        <v>-1.6999999999999998E-2</v>
      </c>
      <c r="CAU87" s="1">
        <f t="shared" si="4805"/>
        <v>-0.1794871794871794</v>
      </c>
      <c r="CAV87" s="1">
        <f t="shared" si="4806"/>
        <v>-2.6923076923076911E-4</v>
      </c>
      <c r="CAW87" s="1"/>
      <c r="CAX87" s="1"/>
      <c r="CAY87" s="1"/>
      <c r="CAZ87" s="1" t="s">
        <v>11</v>
      </c>
      <c r="CBA87" s="1" t="s">
        <v>201</v>
      </c>
      <c r="CBB87" s="1">
        <v>509</v>
      </c>
      <c r="CBC87" s="1">
        <v>6</v>
      </c>
      <c r="CBD87" s="1">
        <v>1.4E-2</v>
      </c>
      <c r="CBE87" s="1">
        <f t="shared" si="4807"/>
        <v>1.0000000000000009E-3</v>
      </c>
      <c r="CBF87" s="1">
        <f t="shared" si="4808"/>
        <v>-9.0225563909774403E-2</v>
      </c>
      <c r="CBG87" s="1">
        <f t="shared" si="4809"/>
        <v>-1.353383458646616E-4</v>
      </c>
      <c r="CBH87" s="1"/>
      <c r="CBI87" s="1"/>
      <c r="CBJ87" s="1"/>
      <c r="CBK87" s="1" t="s">
        <v>11</v>
      </c>
      <c r="CBL87" s="1" t="s">
        <v>202</v>
      </c>
      <c r="CBM87" s="1">
        <v>515</v>
      </c>
      <c r="CBN87" s="1">
        <v>6</v>
      </c>
      <c r="CBO87" s="1">
        <v>1.4999999999999999E-2</v>
      </c>
      <c r="CBP87" s="1">
        <f t="shared" si="4810"/>
        <v>0</v>
      </c>
      <c r="CBQ87" s="1">
        <f t="shared" si="4811"/>
        <v>-1.8726591760299626E-2</v>
      </c>
      <c r="CBR87" s="1">
        <f t="shared" si="4812"/>
        <v>-2.8089887640449439E-5</v>
      </c>
      <c r="CBS87" s="1"/>
      <c r="CBT87" s="1"/>
      <c r="CBU87" s="1"/>
      <c r="CBV87" s="1" t="s">
        <v>11</v>
      </c>
      <c r="CBW87" s="1" t="s">
        <v>203</v>
      </c>
      <c r="CBX87" s="1">
        <v>522</v>
      </c>
      <c r="CBY87" s="1">
        <v>6</v>
      </c>
      <c r="CBZ87" s="1">
        <v>1.4999999999999999E-2</v>
      </c>
      <c r="CCA87" s="1">
        <f t="shared" si="4813"/>
        <v>9.9999999999999915E-4</v>
      </c>
      <c r="CCB87" s="1">
        <f t="shared" si="4814"/>
        <v>2.9962546816479366E-2</v>
      </c>
      <c r="CCC87" s="1">
        <f t="shared" si="4815"/>
        <v>4.494382022471905E-5</v>
      </c>
      <c r="CCD87" s="1"/>
      <c r="CCE87" s="1"/>
      <c r="CCF87" s="1"/>
      <c r="CCG87" s="1" t="s">
        <v>11</v>
      </c>
      <c r="CCH87" s="1" t="s">
        <v>204</v>
      </c>
      <c r="CCI87" s="1">
        <v>523</v>
      </c>
      <c r="CCJ87" s="1">
        <v>6</v>
      </c>
      <c r="CCK87" s="1">
        <v>2.4E-2</v>
      </c>
      <c r="CCL87" s="1">
        <f t="shared" si="4816"/>
        <v>5.000000000000001E-3</v>
      </c>
      <c r="CCM87" s="1">
        <f t="shared" si="4162"/>
        <v>0.26615969581749055</v>
      </c>
      <c r="CCN87" s="1">
        <f t="shared" si="4817"/>
        <v>3.9923954372623582E-4</v>
      </c>
      <c r="CCO87" s="1"/>
      <c r="CCP87" s="1"/>
      <c r="CCQ87" s="1"/>
      <c r="CCR87" s="1" t="s">
        <v>11</v>
      </c>
      <c r="CCS87" s="1" t="s">
        <v>205</v>
      </c>
      <c r="CCT87" s="1">
        <v>536</v>
      </c>
      <c r="CCU87" s="1">
        <v>6</v>
      </c>
      <c r="CCV87" s="1">
        <v>2.4E-2</v>
      </c>
      <c r="CCW87" s="1">
        <f t="shared" si="4818"/>
        <v>4.0000000000000001E-3</v>
      </c>
      <c r="CCX87" s="1">
        <f t="shared" si="4819"/>
        <v>0.11196911196911197</v>
      </c>
      <c r="CCY87" s="1">
        <f t="shared" si="4820"/>
        <v>1.6795366795366795E-4</v>
      </c>
      <c r="CCZ87" s="1"/>
      <c r="CDA87" s="1"/>
      <c r="CDB87" s="1"/>
      <c r="CDC87" s="1" t="s">
        <v>11</v>
      </c>
      <c r="CDD87" s="1" t="s">
        <v>206</v>
      </c>
      <c r="CDE87" s="1">
        <v>542</v>
      </c>
      <c r="CDF87" s="1">
        <v>6</v>
      </c>
      <c r="CDG87" s="1">
        <v>1.2E-2</v>
      </c>
      <c r="CDH87" s="1">
        <f t="shared" si="4821"/>
        <v>-2.9999999999999992E-3</v>
      </c>
      <c r="CDI87" s="1">
        <f t="shared" si="4822"/>
        <v>-0.48106060606060602</v>
      </c>
      <c r="CDJ87" s="1">
        <f t="shared" si="4823"/>
        <v>-7.2159090909090903E-4</v>
      </c>
      <c r="CDK87" s="1"/>
      <c r="CDL87" s="1"/>
      <c r="CDM87" s="1"/>
      <c r="CDN87" s="1" t="s">
        <v>11</v>
      </c>
      <c r="CDO87" s="1" t="s">
        <v>207</v>
      </c>
      <c r="CDP87" s="1">
        <v>549</v>
      </c>
      <c r="CDQ87" s="1">
        <v>6</v>
      </c>
      <c r="CDR87" s="1">
        <v>1.2999999999999999E-2</v>
      </c>
      <c r="CDS87" s="1">
        <f t="shared" si="4824"/>
        <v>-2E-3</v>
      </c>
      <c r="CDT87" s="1">
        <f t="shared" si="4825"/>
        <v>-0.52471482889733834</v>
      </c>
      <c r="CDU87" s="1">
        <f t="shared" si="4826"/>
        <v>-7.870722433460075E-4</v>
      </c>
      <c r="CDV87" s="1"/>
      <c r="CDW87" s="1"/>
      <c r="CDX87" s="1"/>
      <c r="CDY87" s="1" t="s">
        <v>11</v>
      </c>
      <c r="CDZ87" s="1" t="s">
        <v>208</v>
      </c>
      <c r="CEA87" s="1">
        <v>550</v>
      </c>
      <c r="CEB87" s="1">
        <v>6</v>
      </c>
      <c r="CEC87" s="1">
        <v>1.2999999999999999E-2</v>
      </c>
      <c r="CED87" s="1">
        <f t="shared" si="4885"/>
        <v>-4.0000000000000018E-3</v>
      </c>
      <c r="CEE87" s="1">
        <f t="shared" si="4827"/>
        <v>-0.21600000000000008</v>
      </c>
      <c r="CEF87" s="1">
        <f t="shared" si="4828"/>
        <v>-3.2400000000000012E-4</v>
      </c>
      <c r="CEG87" s="1"/>
      <c r="CEH87" s="1"/>
      <c r="CEI87" s="1"/>
      <c r="CEJ87" s="1" t="s">
        <v>11</v>
      </c>
      <c r="CEK87" s="1" t="s">
        <v>209</v>
      </c>
      <c r="CEL87" s="1">
        <v>556</v>
      </c>
      <c r="CEM87" s="1">
        <v>6</v>
      </c>
      <c r="CEN87" s="1">
        <v>1.0999999999999999E-2</v>
      </c>
      <c r="CEO87" s="1">
        <f t="shared" si="4829"/>
        <v>-4.0000000000000001E-3</v>
      </c>
      <c r="CEP87" s="1">
        <f t="shared" si="4830"/>
        <v>-7.5098814229249022E-2</v>
      </c>
      <c r="CEQ87" s="1">
        <f t="shared" si="4831"/>
        <v>-1.1264822134387354E-4</v>
      </c>
      <c r="CER87" s="1"/>
      <c r="CES87" s="1"/>
      <c r="CET87" s="1"/>
      <c r="CEU87" s="1" t="s">
        <v>11</v>
      </c>
      <c r="CEV87" s="1" t="s">
        <v>210</v>
      </c>
      <c r="CEW87" s="1">
        <v>563</v>
      </c>
      <c r="CEX87" s="1">
        <v>6</v>
      </c>
      <c r="CEY87" s="1">
        <v>8.9999999999999993E-3</v>
      </c>
      <c r="CEZ87" s="1">
        <f t="shared" si="4832"/>
        <v>-5.000000000000001E-3</v>
      </c>
      <c r="CFA87" s="1">
        <f t="shared" si="4833"/>
        <v>-0.19879759519038079</v>
      </c>
      <c r="CFB87" s="1">
        <f t="shared" si="4834"/>
        <v>-2.9819639278557119E-4</v>
      </c>
      <c r="CFC87" s="1"/>
      <c r="CFD87" s="1"/>
      <c r="CFE87" s="1"/>
      <c r="CFF87" s="1" t="s">
        <v>11</v>
      </c>
      <c r="CFG87" s="1" t="s">
        <v>211</v>
      </c>
      <c r="CFH87" s="1">
        <v>564</v>
      </c>
      <c r="CFI87" s="1">
        <v>6</v>
      </c>
      <c r="CFJ87" s="1">
        <v>0.03</v>
      </c>
      <c r="CFK87" s="1">
        <f t="shared" si="4835"/>
        <v>-2.0000000000000018E-3</v>
      </c>
      <c r="CFL87" s="1">
        <f t="shared" si="4836"/>
        <v>-0.31716417910447764</v>
      </c>
      <c r="CFM87" s="1">
        <f t="shared" si="4837"/>
        <v>-4.7574626865671648E-4</v>
      </c>
      <c r="CFN87" s="1"/>
      <c r="CFO87" s="1"/>
      <c r="CFP87" s="1"/>
      <c r="CFQ87" s="1" t="s">
        <v>11</v>
      </c>
      <c r="CFR87" s="1" t="s">
        <v>212</v>
      </c>
      <c r="CFS87" s="1">
        <v>571</v>
      </c>
      <c r="CFT87" s="1">
        <v>6</v>
      </c>
      <c r="CFU87" s="1">
        <v>2.8000000000000001E-2</v>
      </c>
      <c r="CFV87" s="1">
        <f t="shared" si="4838"/>
        <v>-2.9999999999999992E-3</v>
      </c>
      <c r="CFW87" s="1">
        <f t="shared" si="4839"/>
        <v>-0.47368421052631576</v>
      </c>
      <c r="CFX87" s="1">
        <f t="shared" si="4840"/>
        <v>-7.1052631578947362E-4</v>
      </c>
      <c r="CFY87" s="1"/>
      <c r="CFZ87" s="1"/>
      <c r="CGA87" s="1"/>
      <c r="CGB87" s="1" t="s">
        <v>11</v>
      </c>
      <c r="CGC87" s="1" t="s">
        <v>213</v>
      </c>
      <c r="CGD87" s="1">
        <v>577</v>
      </c>
      <c r="CGE87" s="1">
        <v>6</v>
      </c>
      <c r="CGF87" s="1">
        <v>2.8000000000000001E-2</v>
      </c>
      <c r="CGG87" s="1">
        <f t="shared" si="4841"/>
        <v>-2.9999999999999992E-3</v>
      </c>
      <c r="CGH87" s="1">
        <f t="shared" si="4842"/>
        <v>-0.66165413533834583</v>
      </c>
      <c r="CGI87" s="1">
        <f t="shared" si="4843"/>
        <v>-9.924812030075187E-4</v>
      </c>
      <c r="CGJ87" s="1"/>
      <c r="CGK87" s="1"/>
      <c r="CGL87" s="1"/>
      <c r="CGM87" s="1" t="s">
        <v>11</v>
      </c>
      <c r="CGN87" s="1" t="s">
        <v>214</v>
      </c>
      <c r="CGO87" s="1">
        <v>578</v>
      </c>
      <c r="CGP87" s="1">
        <v>6</v>
      </c>
      <c r="CGQ87" s="1">
        <v>2.1999999999999999E-2</v>
      </c>
      <c r="CGR87" s="1">
        <f t="shared" si="4844"/>
        <v>4.9999999999999975E-3</v>
      </c>
      <c r="CGS87" s="1">
        <f t="shared" si="4845"/>
        <v>-0.66409266409266421</v>
      </c>
      <c r="CGT87" s="1">
        <f t="shared" si="4846"/>
        <v>-9.961389961389963E-4</v>
      </c>
      <c r="CGU87" s="1"/>
      <c r="CGV87" s="1"/>
      <c r="CGW87" s="1"/>
      <c r="CGX87" s="1" t="s">
        <v>11</v>
      </c>
      <c r="CGY87" s="1" t="s">
        <v>215</v>
      </c>
      <c r="CGZ87" s="1">
        <v>592</v>
      </c>
      <c r="CHA87" s="1">
        <v>6</v>
      </c>
      <c r="CHB87" s="1">
        <v>2.9000000000000001E-2</v>
      </c>
      <c r="CHC87" s="1">
        <f t="shared" si="4847"/>
        <v>3.0000000000000027E-3</v>
      </c>
      <c r="CHD87" s="1">
        <f t="shared" si="4848"/>
        <v>-0.95402298850574696</v>
      </c>
      <c r="CHE87" s="1">
        <f t="shared" si="4849"/>
        <v>-1.4310344827586205E-3</v>
      </c>
      <c r="CHF87" s="1"/>
      <c r="CHG87" s="1"/>
      <c r="CHH87" s="1"/>
      <c r="CHI87" s="1" t="s">
        <v>11</v>
      </c>
      <c r="CHJ87" s="1" t="s">
        <v>216</v>
      </c>
      <c r="CHK87" s="1">
        <v>593</v>
      </c>
      <c r="CHL87" s="1">
        <v>6</v>
      </c>
      <c r="CHM87" s="1">
        <v>1.9E-2</v>
      </c>
      <c r="CHN87" s="1">
        <f t="shared" si="4850"/>
        <v>-4.0000000000000001E-3</v>
      </c>
      <c r="CHO87" s="1">
        <f t="shared" si="4210"/>
        <v>-0.46666666666666673</v>
      </c>
      <c r="CHP87" s="1">
        <f t="shared" si="4851"/>
        <v>-7.000000000000001E-4</v>
      </c>
      <c r="CHQ87" s="1"/>
      <c r="CHR87" s="1"/>
      <c r="CHS87" s="1"/>
      <c r="CHT87" s="1" t="s">
        <v>11</v>
      </c>
      <c r="CHU87" s="1" t="s">
        <v>217</v>
      </c>
      <c r="CHV87" s="1">
        <v>607</v>
      </c>
      <c r="CHW87" s="1">
        <v>6</v>
      </c>
      <c r="CHX87" s="1">
        <v>1.9E-2</v>
      </c>
      <c r="CHY87" s="1">
        <f t="shared" si="4852"/>
        <v>-2.0000000000000018E-3</v>
      </c>
      <c r="CHZ87" s="1">
        <f t="shared" si="4853"/>
        <v>-0.2635658914728683</v>
      </c>
      <c r="CIA87" s="1">
        <f t="shared" si="4854"/>
        <v>-3.9534883720930244E-4</v>
      </c>
      <c r="CIB87" s="1"/>
      <c r="CIC87" s="1"/>
      <c r="CID87" s="1"/>
      <c r="CIE87" s="1" t="s">
        <v>11</v>
      </c>
      <c r="CIF87" s="1" t="s">
        <v>218</v>
      </c>
      <c r="CIG87" s="1">
        <v>608</v>
      </c>
      <c r="CIH87" s="1">
        <v>6</v>
      </c>
      <c r="CII87" s="1">
        <v>3.9E-2</v>
      </c>
      <c r="CIJ87" s="1">
        <f t="shared" si="4855"/>
        <v>1.2E-2</v>
      </c>
      <c r="CIK87" s="1">
        <f t="shared" si="4218"/>
        <v>-0.30588235294117655</v>
      </c>
      <c r="CIL87" s="1">
        <f t="shared" si="4856"/>
        <v>-4.5882352941176483E-4</v>
      </c>
      <c r="CIM87" s="1"/>
      <c r="CIN87" s="1"/>
      <c r="CIO87" s="1"/>
      <c r="CIP87" s="1" t="s">
        <v>11</v>
      </c>
      <c r="CIQ87" s="1" t="s">
        <v>219</v>
      </c>
      <c r="CIR87" s="1">
        <v>621</v>
      </c>
      <c r="CIS87" s="1">
        <v>6</v>
      </c>
      <c r="CIT87" s="1">
        <v>1.2E-2</v>
      </c>
      <c r="CIU87" s="1">
        <f t="shared" si="4857"/>
        <v>-1.7999999999999999E-2</v>
      </c>
      <c r="CIV87" s="1">
        <f t="shared" si="4858"/>
        <v>-2.4880952380952377</v>
      </c>
      <c r="CIW87" s="1">
        <f t="shared" si="4859"/>
        <v>-3.7321428571428566E-3</v>
      </c>
      <c r="CIX87" s="1"/>
      <c r="CIY87" s="1"/>
      <c r="CIZ87" s="1"/>
      <c r="CJA87" s="1" t="s">
        <v>11</v>
      </c>
      <c r="CJB87" s="1" t="s">
        <v>220</v>
      </c>
      <c r="CJC87" s="1">
        <v>622</v>
      </c>
      <c r="CJD87" s="1">
        <v>6</v>
      </c>
      <c r="CJE87" s="1">
        <v>-4.0000000000000001E-3</v>
      </c>
      <c r="CJF87" s="1">
        <f t="shared" si="4860"/>
        <v>-1.2999999999999999E-2</v>
      </c>
      <c r="CJG87" s="1">
        <f t="shared" si="4861"/>
        <v>-0.89399293286219084</v>
      </c>
      <c r="CJH87" s="1">
        <f t="shared" si="4862"/>
        <v>-1.3409893992932863E-3</v>
      </c>
      <c r="CJI87" s="1"/>
      <c r="CJJ87" s="1"/>
      <c r="CJK87" s="1"/>
      <c r="CJL87" s="1" t="s">
        <v>11</v>
      </c>
      <c r="CJM87" s="1" t="s">
        <v>221</v>
      </c>
      <c r="CJN87" s="1">
        <v>635</v>
      </c>
      <c r="CJO87" s="1">
        <v>6</v>
      </c>
      <c r="CJP87" s="1">
        <v>-1E-3</v>
      </c>
      <c r="CJQ87" s="1">
        <f t="shared" si="4863"/>
        <v>-1.3000000000000001E-2</v>
      </c>
      <c r="CJR87" s="1">
        <f t="shared" si="4864"/>
        <v>-1.2056737588652484</v>
      </c>
      <c r="CJS87" s="1">
        <f t="shared" si="4865"/>
        <v>-1.8085106382978726E-3</v>
      </c>
      <c r="CJT87" s="1"/>
      <c r="CJU87" s="1"/>
      <c r="CJV87" s="1"/>
      <c r="CJW87" s="1" t="s">
        <v>11</v>
      </c>
      <c r="CJX87" s="1" t="s">
        <v>222</v>
      </c>
      <c r="CJY87" s="1">
        <v>636</v>
      </c>
      <c r="CJZ87" s="1">
        <v>6</v>
      </c>
      <c r="CKA87" s="1">
        <v>0.02</v>
      </c>
      <c r="CKB87" s="1">
        <f t="shared" si="4866"/>
        <v>0</v>
      </c>
      <c r="CKC87" s="1">
        <f t="shared" si="4867"/>
        <v>-0.8975265017667845</v>
      </c>
      <c r="CKD87" s="1">
        <f t="shared" si="4868"/>
        <v>-1.3462897526501769E-3</v>
      </c>
      <c r="CKE87" s="1"/>
      <c r="CKF87" s="1"/>
      <c r="CKG87" s="1"/>
      <c r="CKH87" s="1" t="s">
        <v>11</v>
      </c>
      <c r="CKI87" s="1" t="s">
        <v>223</v>
      </c>
      <c r="CKJ87" s="1">
        <v>649</v>
      </c>
      <c r="CKK87" s="1">
        <v>6</v>
      </c>
      <c r="CKL87" s="1">
        <v>2.7E-2</v>
      </c>
      <c r="CKM87" s="1">
        <f t="shared" si="4869"/>
        <v>2.9999999999999992E-3</v>
      </c>
      <c r="CKN87" s="1">
        <f t="shared" si="4870"/>
        <v>-0.87279151943462896</v>
      </c>
      <c r="CKO87" s="1">
        <f t="shared" si="4871"/>
        <v>-1.3091872791519434E-3</v>
      </c>
      <c r="CKP87" s="1"/>
      <c r="CKQ87" s="1"/>
      <c r="CKR87" s="1"/>
      <c r="CKS87" s="1" t="s">
        <v>11</v>
      </c>
      <c r="CKT87" s="1" t="s">
        <v>224</v>
      </c>
      <c r="CKU87" s="1">
        <v>650</v>
      </c>
      <c r="CKV87" s="1">
        <v>6</v>
      </c>
      <c r="CKW87" s="1">
        <v>1.9E-2</v>
      </c>
      <c r="CKX87" s="1">
        <f t="shared" si="4872"/>
        <v>1.9999999999999983E-3</v>
      </c>
      <c r="CKY87" s="1">
        <f t="shared" si="4873"/>
        <v>-0.53333333333333333</v>
      </c>
      <c r="CKZ87" s="1">
        <f t="shared" si="4874"/>
        <v>-8.0000000000000004E-4</v>
      </c>
      <c r="CLA87" s="1"/>
      <c r="CLB87" s="1"/>
      <c r="CLC87" s="1"/>
      <c r="CLD87" s="1" t="s">
        <v>11</v>
      </c>
      <c r="CLE87" s="1" t="s">
        <v>225</v>
      </c>
      <c r="CLF87" s="1">
        <v>663</v>
      </c>
      <c r="CLG87" s="1">
        <v>6</v>
      </c>
      <c r="CLH87" s="1">
        <v>1.2999999999999999E-2</v>
      </c>
      <c r="CLI87" s="1">
        <f t="shared" si="4875"/>
        <v>-8.9999999999999993E-3</v>
      </c>
      <c r="CLJ87" s="1">
        <f t="shared" si="4876"/>
        <v>-0.89965397923875445</v>
      </c>
      <c r="CLK87" s="1">
        <f t="shared" si="4877"/>
        <v>-1.3494809688581317E-3</v>
      </c>
      <c r="CLL87" s="1"/>
      <c r="CLM87" s="1"/>
      <c r="CLN87" s="1"/>
      <c r="CLO87" s="1"/>
      <c r="CLP87" s="1"/>
      <c r="CLQ87" s="1"/>
      <c r="CLR87" s="1"/>
      <c r="CLS87" s="1"/>
      <c r="CLT87" s="1"/>
      <c r="CLU87" s="1"/>
      <c r="CLV87" s="1"/>
      <c r="CLW87" s="1"/>
      <c r="CLX87" s="1"/>
      <c r="CLY87" s="1"/>
      <c r="CLZ87" s="1"/>
      <c r="CMA87" s="1"/>
      <c r="CMB87" s="1"/>
      <c r="CMC87" s="1"/>
      <c r="CMD87" s="1"/>
      <c r="CME87" s="1"/>
      <c r="CMF87" s="1"/>
      <c r="CMG87" s="1"/>
      <c r="CMH87" s="1"/>
      <c r="CMI87" s="1"/>
      <c r="CMJ87" s="1"/>
      <c r="CMK87" s="1"/>
      <c r="CML87" s="1"/>
      <c r="CMM87" s="1"/>
      <c r="CMN87" s="1"/>
      <c r="CMO87" s="1"/>
      <c r="CMP87" s="1"/>
      <c r="CMQ87" s="1"/>
      <c r="CMR87" s="1"/>
      <c r="CMS87" s="1"/>
      <c r="CMT87" s="1"/>
      <c r="CMU87" s="1"/>
      <c r="CMV87" s="1"/>
      <c r="CMW87" s="1"/>
      <c r="CMX87" s="1"/>
      <c r="CMY87" s="1"/>
      <c r="CMZ87" s="1"/>
    </row>
    <row r="88" spans="1:2392" x14ac:dyDescent="0.3">
      <c r="A88" s="1" t="s">
        <v>11</v>
      </c>
      <c r="B88" s="1" t="s">
        <v>12</v>
      </c>
      <c r="C88" s="1">
        <v>1</v>
      </c>
      <c r="D88" s="1">
        <v>7</v>
      </c>
      <c r="E88" s="1">
        <v>-1E-3</v>
      </c>
      <c r="F88" s="1">
        <f t="shared" si="4255"/>
        <v>1E-3</v>
      </c>
      <c r="G88" s="1">
        <f t="shared" si="4256"/>
        <v>0.4033898305084746</v>
      </c>
      <c r="H88" s="1">
        <f t="shared" si="4878"/>
        <v>6.0508474576271187E-4</v>
      </c>
      <c r="I88" s="1"/>
      <c r="J88" s="1"/>
      <c r="K88" s="1"/>
      <c r="L88" s="1" t="s">
        <v>11</v>
      </c>
      <c r="M88" s="1" t="s">
        <v>13</v>
      </c>
      <c r="N88" s="1">
        <v>2</v>
      </c>
      <c r="O88" s="1">
        <v>7</v>
      </c>
      <c r="P88" s="1">
        <v>0</v>
      </c>
      <c r="Q88" s="1">
        <f t="shared" si="4257"/>
        <v>2E-3</v>
      </c>
      <c r="R88" s="1">
        <f t="shared" si="4258"/>
        <v>0.4576271186440678</v>
      </c>
      <c r="S88" s="1">
        <f t="shared" si="4259"/>
        <v>6.8644067796610174E-4</v>
      </c>
      <c r="T88" s="1"/>
      <c r="U88" s="1"/>
      <c r="V88" s="1"/>
      <c r="W88" s="1" t="s">
        <v>11</v>
      </c>
      <c r="X88" s="1" t="s">
        <v>14</v>
      </c>
      <c r="Y88" s="1">
        <v>3</v>
      </c>
      <c r="Z88" s="1">
        <v>7</v>
      </c>
      <c r="AA88" s="1">
        <v>5.0000000000000001E-3</v>
      </c>
      <c r="AB88" s="1">
        <f t="shared" si="4879"/>
        <v>4.0000000000000001E-3</v>
      </c>
      <c r="AC88" s="1">
        <f t="shared" si="4260"/>
        <v>0.51864406779661021</v>
      </c>
      <c r="AD88" s="1">
        <f t="shared" si="4261"/>
        <v>7.7796610169491535E-4</v>
      </c>
      <c r="AE88" s="1"/>
      <c r="AF88" s="1"/>
      <c r="AG88" s="1"/>
      <c r="AH88" s="1" t="s">
        <v>11</v>
      </c>
      <c r="AI88" s="1" t="s">
        <v>15</v>
      </c>
      <c r="AJ88" s="1">
        <v>4</v>
      </c>
      <c r="AK88" s="1">
        <v>7</v>
      </c>
      <c r="AL88" s="1">
        <v>6.0000000000000001E-3</v>
      </c>
      <c r="AM88" s="1">
        <f t="shared" si="4262"/>
        <v>-2E-3</v>
      </c>
      <c r="AN88" s="1">
        <f t="shared" si="4263"/>
        <v>0.25170068027210885</v>
      </c>
      <c r="AO88" s="1">
        <f t="shared" si="4264"/>
        <v>3.7755102040816328E-4</v>
      </c>
      <c r="AP88" s="1"/>
      <c r="AQ88" s="1"/>
      <c r="AR88" s="1"/>
      <c r="AS88" s="1" t="s">
        <v>11</v>
      </c>
      <c r="AT88" s="1" t="s">
        <v>16</v>
      </c>
      <c r="AU88" s="1">
        <v>8</v>
      </c>
      <c r="AV88" s="1">
        <v>7</v>
      </c>
      <c r="AW88" s="1">
        <v>5.0000000000000001E-3</v>
      </c>
      <c r="AX88" s="1">
        <f t="shared" si="4265"/>
        <v>-3.0000000000000001E-3</v>
      </c>
      <c r="AY88" s="1">
        <f t="shared" si="4266"/>
        <v>0.2286689419795222</v>
      </c>
      <c r="AZ88" s="1">
        <f t="shared" si="4267"/>
        <v>3.4300341296928332E-4</v>
      </c>
      <c r="BA88" s="1"/>
      <c r="BB88" s="1"/>
      <c r="BC88" s="1"/>
      <c r="BD88" s="1" t="s">
        <v>11</v>
      </c>
      <c r="BE88" s="1" t="s">
        <v>17</v>
      </c>
      <c r="BF88" s="1">
        <v>9</v>
      </c>
      <c r="BG88" s="1">
        <v>7</v>
      </c>
      <c r="BH88" s="1">
        <v>4.0000000000000001E-3</v>
      </c>
      <c r="BI88" s="1">
        <f t="shared" si="4268"/>
        <v>-1E-3</v>
      </c>
      <c r="BJ88" s="1">
        <f t="shared" si="4269"/>
        <v>0.28327645051194533</v>
      </c>
      <c r="BK88" s="1">
        <f t="shared" si="4270"/>
        <v>4.24914675767918E-4</v>
      </c>
      <c r="BL88" s="1"/>
      <c r="BM88" s="1"/>
      <c r="BN88" s="1"/>
      <c r="BO88" s="1" t="s">
        <v>11</v>
      </c>
      <c r="BP88" s="1" t="s">
        <v>18</v>
      </c>
      <c r="BQ88" s="1">
        <v>10</v>
      </c>
      <c r="BR88" s="1">
        <v>7</v>
      </c>
      <c r="BS88" s="1">
        <v>1.0999999999999999E-2</v>
      </c>
      <c r="BT88" s="1">
        <f t="shared" si="4271"/>
        <v>2E-3</v>
      </c>
      <c r="BU88" s="1">
        <f t="shared" si="4272"/>
        <v>0.32423208191126279</v>
      </c>
      <c r="BV88" s="1">
        <f t="shared" si="4273"/>
        <v>4.8634812286689418E-4</v>
      </c>
      <c r="BW88" s="1"/>
      <c r="BX88" s="1"/>
      <c r="BY88" s="1"/>
      <c r="BZ88" s="1" t="s">
        <v>11</v>
      </c>
      <c r="CA88" s="1" t="s">
        <v>19</v>
      </c>
      <c r="CB88" s="1">
        <v>11</v>
      </c>
      <c r="CC88" s="1">
        <v>7</v>
      </c>
      <c r="CD88" s="1">
        <v>8.0000000000000002E-3</v>
      </c>
      <c r="CE88" s="1">
        <f t="shared" si="4274"/>
        <v>3.0000000000000001E-3</v>
      </c>
      <c r="CF88" s="1">
        <f t="shared" si="4275"/>
        <v>0.3573883161512027</v>
      </c>
      <c r="CG88" s="1">
        <f t="shared" si="4276"/>
        <v>5.360824742268041E-4</v>
      </c>
      <c r="CH88" s="1"/>
      <c r="CI88" s="1"/>
      <c r="CJ88" s="1"/>
      <c r="CK88" s="1" t="s">
        <v>11</v>
      </c>
      <c r="CL88" s="1" t="s">
        <v>20</v>
      </c>
      <c r="CM88" s="1">
        <v>14</v>
      </c>
      <c r="CN88" s="1">
        <v>7</v>
      </c>
      <c r="CO88" s="1">
        <v>1.2999999999999999E-2</v>
      </c>
      <c r="CP88" s="1">
        <f t="shared" si="4277"/>
        <v>0</v>
      </c>
      <c r="CQ88" s="1">
        <f t="shared" si="4278"/>
        <v>0.1752577319587629</v>
      </c>
      <c r="CR88" s="1">
        <f t="shared" si="4279"/>
        <v>2.6288659793814435E-4</v>
      </c>
      <c r="CS88" s="1"/>
      <c r="CT88" s="1"/>
      <c r="CU88" s="1"/>
      <c r="CV88" s="1" t="s">
        <v>11</v>
      </c>
      <c r="CW88" s="1" t="s">
        <v>21</v>
      </c>
      <c r="CX88" s="1">
        <v>15</v>
      </c>
      <c r="CY88" s="1">
        <v>7</v>
      </c>
      <c r="CZ88" s="1">
        <v>0.02</v>
      </c>
      <c r="DA88" s="1">
        <f t="shared" si="4280"/>
        <v>0</v>
      </c>
      <c r="DB88" s="1">
        <f t="shared" si="4281"/>
        <v>0.20689655172413793</v>
      </c>
      <c r="DC88" s="1">
        <f t="shared" si="4282"/>
        <v>3.1034482758620692E-4</v>
      </c>
      <c r="DD88" s="1"/>
      <c r="DE88" s="1"/>
      <c r="DF88" s="1"/>
      <c r="DG88" s="1" t="s">
        <v>11</v>
      </c>
      <c r="DH88" s="1" t="s">
        <v>22</v>
      </c>
      <c r="DI88" s="1">
        <v>16</v>
      </c>
      <c r="DJ88" s="1">
        <v>7</v>
      </c>
      <c r="DK88" s="1">
        <v>2.8000000000000001E-2</v>
      </c>
      <c r="DL88" s="1">
        <f t="shared" si="4283"/>
        <v>1.0000000000000009E-3</v>
      </c>
      <c r="DM88" s="1">
        <f t="shared" si="4284"/>
        <v>0.14334470989761094</v>
      </c>
      <c r="DN88" s="1">
        <f t="shared" si="4285"/>
        <v>2.1501706484641642E-4</v>
      </c>
      <c r="DO88" s="1"/>
      <c r="DP88" s="1"/>
      <c r="DQ88" s="1"/>
      <c r="DR88" s="1" t="s">
        <v>11</v>
      </c>
      <c r="DS88" s="1" t="s">
        <v>23</v>
      </c>
      <c r="DT88" s="1">
        <v>17</v>
      </c>
      <c r="DU88" s="1">
        <v>7</v>
      </c>
      <c r="DV88" s="1">
        <v>2.8000000000000001E-2</v>
      </c>
      <c r="DW88" s="1">
        <f t="shared" si="4286"/>
        <v>1.0000000000000009E-3</v>
      </c>
      <c r="DX88" s="1">
        <f t="shared" si="4287"/>
        <v>6.8493150684931531E-2</v>
      </c>
      <c r="DY88" s="1">
        <f t="shared" si="4288"/>
        <v>1.0273972602739729E-4</v>
      </c>
      <c r="DZ88" s="1"/>
      <c r="EA88" s="1"/>
      <c r="EB88" s="1"/>
      <c r="EC88" s="1" t="s">
        <v>11</v>
      </c>
      <c r="ED88" s="1" t="s">
        <v>24</v>
      </c>
      <c r="EE88" s="1">
        <v>18</v>
      </c>
      <c r="EF88" s="1">
        <v>7</v>
      </c>
      <c r="EG88" s="1">
        <v>2.5999999999999999E-2</v>
      </c>
      <c r="EH88" s="1">
        <f t="shared" si="4289"/>
        <v>0</v>
      </c>
      <c r="EI88" s="1">
        <f t="shared" si="4290"/>
        <v>0.17687074829931973</v>
      </c>
      <c r="EJ88" s="1">
        <f t="shared" si="4291"/>
        <v>2.653061224489796E-4</v>
      </c>
      <c r="EK88" s="1"/>
      <c r="EL88" s="1"/>
      <c r="EM88" s="1"/>
      <c r="EN88" s="1" t="s">
        <v>11</v>
      </c>
      <c r="EO88" s="1" t="s">
        <v>25</v>
      </c>
      <c r="EP88" s="1">
        <v>21</v>
      </c>
      <c r="EQ88" s="1">
        <v>7</v>
      </c>
      <c r="ER88" s="1">
        <v>4.1000000000000002E-2</v>
      </c>
      <c r="ES88" s="1">
        <f t="shared" si="4292"/>
        <v>1.0000000000000002E-2</v>
      </c>
      <c r="ET88" s="1">
        <f t="shared" si="4293"/>
        <v>0.43150684931506855</v>
      </c>
      <c r="EU88" s="1">
        <f t="shared" si="4294"/>
        <v>6.4726027397260283E-4</v>
      </c>
      <c r="EV88" s="1"/>
      <c r="EW88" s="1"/>
      <c r="EX88" s="1"/>
      <c r="EY88" s="1" t="s">
        <v>11</v>
      </c>
      <c r="EZ88" s="1" t="s">
        <v>26</v>
      </c>
      <c r="FA88" s="1">
        <v>22</v>
      </c>
      <c r="FB88" s="1">
        <v>7</v>
      </c>
      <c r="FC88" s="1">
        <v>3.2000000000000001E-2</v>
      </c>
      <c r="FD88" s="1">
        <f t="shared" si="4295"/>
        <v>1.0000000000000009E-3</v>
      </c>
      <c r="FE88" s="1">
        <f t="shared" si="4296"/>
        <v>6.1433447098976135E-2</v>
      </c>
      <c r="FF88" s="1">
        <f t="shared" si="4297"/>
        <v>9.2150170648464208E-5</v>
      </c>
      <c r="FG88" s="1"/>
      <c r="FH88" s="1"/>
      <c r="FI88" s="1"/>
      <c r="FJ88" s="1" t="s">
        <v>11</v>
      </c>
      <c r="FK88" s="1" t="s">
        <v>27</v>
      </c>
      <c r="FL88" s="1">
        <v>23</v>
      </c>
      <c r="FM88" s="1">
        <v>7</v>
      </c>
      <c r="FN88" s="1">
        <v>3.5000000000000003E-2</v>
      </c>
      <c r="FO88" s="1">
        <f t="shared" si="4298"/>
        <v>5.0000000000000044E-3</v>
      </c>
      <c r="FP88" s="1">
        <f t="shared" si="4299"/>
        <v>0.57482993197278931</v>
      </c>
      <c r="FQ88" s="1">
        <f t="shared" si="4300"/>
        <v>8.6224489795918397E-4</v>
      </c>
      <c r="FR88" s="1"/>
      <c r="FS88" s="1"/>
      <c r="FT88" s="1"/>
      <c r="FU88" s="1" t="s">
        <v>11</v>
      </c>
      <c r="FV88" s="1" t="s">
        <v>28</v>
      </c>
      <c r="FW88" s="1">
        <v>24</v>
      </c>
      <c r="FX88" s="1">
        <v>7</v>
      </c>
      <c r="FY88" s="1">
        <v>3.2000000000000001E-2</v>
      </c>
      <c r="FZ88" s="1">
        <f t="shared" si="4301"/>
        <v>1.0000000000000009E-3</v>
      </c>
      <c r="GA88" s="1">
        <f t="shared" si="4302"/>
        <v>-3.424657534246547E-3</v>
      </c>
      <c r="GB88" s="1">
        <f t="shared" si="4303"/>
        <v>-5.1369863013698208E-6</v>
      </c>
      <c r="GC88" s="1"/>
      <c r="GD88" s="1"/>
      <c r="GE88" s="1"/>
      <c r="GF88" s="1" t="s">
        <v>11</v>
      </c>
      <c r="GG88" s="1" t="s">
        <v>29</v>
      </c>
      <c r="GH88" s="1">
        <v>25</v>
      </c>
      <c r="GI88" s="1">
        <v>7</v>
      </c>
      <c r="GJ88" s="1">
        <v>3.1E-2</v>
      </c>
      <c r="GK88" s="1">
        <f t="shared" si="4304"/>
        <v>0</v>
      </c>
      <c r="GL88" s="1">
        <f t="shared" si="4305"/>
        <v>0.13651877133105803</v>
      </c>
      <c r="GM88" s="1">
        <f t="shared" si="4306"/>
        <v>2.0477815699658703E-4</v>
      </c>
      <c r="GN88" s="1"/>
      <c r="GO88" s="1"/>
      <c r="GP88" s="1"/>
      <c r="GQ88" s="1" t="s">
        <v>11</v>
      </c>
      <c r="GR88" s="1" t="s">
        <v>30</v>
      </c>
      <c r="GS88" s="1">
        <v>28</v>
      </c>
      <c r="GT88" s="1">
        <v>7</v>
      </c>
      <c r="GU88" s="1">
        <v>3.4000000000000002E-2</v>
      </c>
      <c r="GV88" s="1">
        <f t="shared" si="4307"/>
        <v>5.000000000000001E-3</v>
      </c>
      <c r="GW88" s="1">
        <f t="shared" si="4308"/>
        <v>0.13793103448275865</v>
      </c>
      <c r="GX88" s="1">
        <f t="shared" si="4309"/>
        <v>2.0689655172413798E-4</v>
      </c>
      <c r="GY88" s="1"/>
      <c r="GZ88" s="1"/>
      <c r="HA88" s="1"/>
      <c r="HB88" s="1" t="s">
        <v>11</v>
      </c>
      <c r="HC88" s="1" t="s">
        <v>31</v>
      </c>
      <c r="HD88" s="1">
        <v>29</v>
      </c>
      <c r="HE88" s="1">
        <v>7</v>
      </c>
      <c r="HF88" s="1">
        <v>5.8999999999999997E-2</v>
      </c>
      <c r="HG88" s="1">
        <f t="shared" si="4310"/>
        <v>6.9999999999999993E-3</v>
      </c>
      <c r="HH88" s="1">
        <f t="shared" si="4311"/>
        <v>0.5</v>
      </c>
      <c r="HI88" s="1">
        <f t="shared" si="4312"/>
        <v>7.5000000000000002E-4</v>
      </c>
      <c r="HJ88" s="1"/>
      <c r="HK88" s="1"/>
      <c r="HL88" s="1"/>
      <c r="HM88" s="1" t="s">
        <v>11</v>
      </c>
      <c r="HN88" s="1" t="s">
        <v>32</v>
      </c>
      <c r="HO88" s="1">
        <v>30</v>
      </c>
      <c r="HP88" s="1">
        <v>7</v>
      </c>
      <c r="HQ88" s="1">
        <v>5.6000000000000001E-2</v>
      </c>
      <c r="HR88" s="1">
        <f t="shared" si="4313"/>
        <v>4.0000000000000036E-3</v>
      </c>
      <c r="HS88" s="1">
        <f t="shared" si="4314"/>
        <v>0.35353535353535359</v>
      </c>
      <c r="HT88" s="1">
        <f t="shared" si="4315"/>
        <v>5.3030303030303036E-4</v>
      </c>
      <c r="HU88" s="1"/>
      <c r="HV88" s="1"/>
      <c r="HW88" s="1"/>
      <c r="HX88" s="1" t="s">
        <v>11</v>
      </c>
      <c r="HY88" s="1" t="s">
        <v>33</v>
      </c>
      <c r="HZ88" s="1">
        <v>31</v>
      </c>
      <c r="IA88" s="1">
        <v>7</v>
      </c>
      <c r="IB88" s="1">
        <v>5.7000000000000002E-2</v>
      </c>
      <c r="IC88" s="1">
        <f t="shared" si="4316"/>
        <v>2.0000000000000018E-3</v>
      </c>
      <c r="ID88" s="1">
        <f t="shared" si="4317"/>
        <v>0.27027027027027034</v>
      </c>
      <c r="IE88" s="1">
        <f t="shared" si="4318"/>
        <v>4.0540540540540549E-4</v>
      </c>
      <c r="IF88" s="1"/>
      <c r="IG88" s="1"/>
      <c r="IH88" s="1"/>
      <c r="II88" s="1" t="s">
        <v>11</v>
      </c>
      <c r="IJ88" s="1" t="s">
        <v>34</v>
      </c>
      <c r="IK88" s="1">
        <v>32</v>
      </c>
      <c r="IL88" s="1">
        <v>7</v>
      </c>
      <c r="IM88" s="1">
        <v>5.1999999999999998E-2</v>
      </c>
      <c r="IN88" s="1">
        <f t="shared" si="4319"/>
        <v>-3.0000000000000027E-3</v>
      </c>
      <c r="IO88" s="1">
        <f t="shared" si="4320"/>
        <v>5.7239057239057152E-2</v>
      </c>
      <c r="IP88" s="1">
        <f t="shared" si="4321"/>
        <v>8.5858585858585728E-5</v>
      </c>
      <c r="IQ88" s="1"/>
      <c r="IR88" s="1"/>
      <c r="IS88" s="1"/>
      <c r="IT88" s="1" t="s">
        <v>11</v>
      </c>
      <c r="IU88" s="1" t="s">
        <v>35</v>
      </c>
      <c r="IV88" s="1">
        <v>35</v>
      </c>
      <c r="IW88" s="1">
        <v>7</v>
      </c>
      <c r="IX88" s="1">
        <v>5.5E-2</v>
      </c>
      <c r="IY88" s="1">
        <f t="shared" si="4322"/>
        <v>0</v>
      </c>
      <c r="IZ88" s="1">
        <f t="shared" si="4323"/>
        <v>0.22818791946308722</v>
      </c>
      <c r="JA88" s="1">
        <f t="shared" si="4324"/>
        <v>3.4228187919463083E-4</v>
      </c>
      <c r="JB88" s="1"/>
      <c r="JC88" s="1"/>
      <c r="JD88" s="1"/>
      <c r="JE88" s="1" t="s">
        <v>11</v>
      </c>
      <c r="JF88" s="3" t="s">
        <v>36</v>
      </c>
      <c r="JG88" s="3">
        <v>36</v>
      </c>
      <c r="JH88" s="1">
        <v>7</v>
      </c>
      <c r="JI88" s="1">
        <v>5.8000000000000003E-2</v>
      </c>
      <c r="JJ88" s="1">
        <f t="shared" si="4325"/>
        <v>1.0000000000000009E-3</v>
      </c>
      <c r="JK88" s="1">
        <f t="shared" si="4326"/>
        <v>0.31772575250836127</v>
      </c>
      <c r="JL88" s="1">
        <f t="shared" si="4327"/>
        <v>4.7658862876254194E-4</v>
      </c>
      <c r="JM88" s="1"/>
      <c r="JN88" s="1"/>
      <c r="JO88" s="1"/>
      <c r="JP88" s="1" t="s">
        <v>11</v>
      </c>
      <c r="JQ88" s="1" t="s">
        <v>37</v>
      </c>
      <c r="JR88" s="1">
        <v>37</v>
      </c>
      <c r="JS88" s="1">
        <v>7</v>
      </c>
      <c r="JT88" s="1">
        <v>6.0999999999999999E-2</v>
      </c>
      <c r="JU88" s="1">
        <f t="shared" si="4328"/>
        <v>2.9999999999999957E-3</v>
      </c>
      <c r="JV88" s="1">
        <f t="shared" si="4329"/>
        <v>0.35117056856187279</v>
      </c>
      <c r="JW88" s="1">
        <f t="shared" si="4330"/>
        <v>5.2675585284280924E-4</v>
      </c>
      <c r="JX88" s="1"/>
      <c r="JY88" s="1"/>
      <c r="JZ88" s="1"/>
      <c r="KA88" s="1" t="s">
        <v>11</v>
      </c>
      <c r="KB88" s="1" t="s">
        <v>38</v>
      </c>
      <c r="KC88" s="1">
        <v>38</v>
      </c>
      <c r="KD88" s="1">
        <v>7</v>
      </c>
      <c r="KE88" s="1">
        <v>6.3E-2</v>
      </c>
      <c r="KF88" s="1">
        <f t="shared" si="4331"/>
        <v>2.0000000000000018E-3</v>
      </c>
      <c r="KG88" s="1">
        <f t="shared" si="4332"/>
        <v>0.20066889632107029</v>
      </c>
      <c r="KH88" s="1">
        <f t="shared" si="4333"/>
        <v>3.0100334448160545E-4</v>
      </c>
      <c r="KI88" s="1"/>
      <c r="KJ88" s="1"/>
      <c r="KK88" s="1"/>
      <c r="KL88" s="1" t="s">
        <v>11</v>
      </c>
      <c r="KM88" s="1" t="s">
        <v>39</v>
      </c>
      <c r="KN88" s="1">
        <v>39</v>
      </c>
      <c r="KO88" s="1">
        <v>7</v>
      </c>
      <c r="KP88" s="1">
        <v>6.4000000000000001E-2</v>
      </c>
      <c r="KQ88" s="1">
        <f t="shared" si="4334"/>
        <v>1.0000000000000009E-3</v>
      </c>
      <c r="KR88" s="1">
        <f t="shared" si="4335"/>
        <v>0.20134228187919467</v>
      </c>
      <c r="KS88" s="1">
        <f t="shared" si="4336"/>
        <v>3.0201342281879203E-4</v>
      </c>
      <c r="KT88" s="1"/>
      <c r="KU88" s="1"/>
      <c r="KV88" s="1"/>
      <c r="KW88" s="1" t="s">
        <v>11</v>
      </c>
      <c r="KX88" s="1" t="s">
        <v>40</v>
      </c>
      <c r="KY88" s="1">
        <v>42</v>
      </c>
      <c r="KZ88" s="1">
        <v>7</v>
      </c>
      <c r="LA88" s="1">
        <v>6.8000000000000005E-2</v>
      </c>
      <c r="LB88" s="1">
        <f t="shared" si="4337"/>
        <v>3.0000000000000027E-3</v>
      </c>
      <c r="LC88" s="1">
        <f t="shared" si="4338"/>
        <v>0.43288590604026855</v>
      </c>
      <c r="LD88" s="1">
        <f t="shared" si="4339"/>
        <v>6.493288590604028E-4</v>
      </c>
      <c r="LE88" s="1"/>
      <c r="LF88" s="1"/>
      <c r="LG88" s="1"/>
      <c r="LH88" s="1" t="s">
        <v>11</v>
      </c>
      <c r="LI88" s="1" t="s">
        <v>41</v>
      </c>
      <c r="LJ88" s="1">
        <v>43</v>
      </c>
      <c r="LK88" s="1">
        <v>7</v>
      </c>
      <c r="LL88" s="1">
        <v>4.2000000000000003E-2</v>
      </c>
      <c r="LM88" s="1">
        <f t="shared" si="4340"/>
        <v>5.0000000000000044E-3</v>
      </c>
      <c r="LN88" s="1">
        <f t="shared" si="4341"/>
        <v>-0.45608108108108086</v>
      </c>
      <c r="LO88" s="1">
        <f t="shared" si="4342"/>
        <v>-6.8412162162162136E-4</v>
      </c>
      <c r="LP88" s="1"/>
      <c r="LQ88" s="1"/>
      <c r="LR88" s="1"/>
      <c r="LS88" s="1" t="s">
        <v>11</v>
      </c>
      <c r="LT88" s="1" t="s">
        <v>42</v>
      </c>
      <c r="LU88" s="1">
        <v>44</v>
      </c>
      <c r="LV88" s="1">
        <v>7</v>
      </c>
      <c r="LW88" s="1">
        <v>4.2999999999999997E-2</v>
      </c>
      <c r="LX88" s="1">
        <f t="shared" si="4343"/>
        <v>0</v>
      </c>
      <c r="LY88" s="1">
        <f t="shared" si="4250"/>
        <v>-1.5729537366548043</v>
      </c>
      <c r="LZ88" s="1">
        <f t="shared" si="4344"/>
        <v>-2.3594306049822067E-3</v>
      </c>
      <c r="MA88" s="1"/>
      <c r="MB88" s="1"/>
      <c r="MC88" s="1"/>
      <c r="MD88" s="1" t="s">
        <v>11</v>
      </c>
      <c r="ME88" s="1" t="s">
        <v>43</v>
      </c>
      <c r="MF88" s="1">
        <v>46</v>
      </c>
      <c r="MG88" s="1">
        <v>7</v>
      </c>
      <c r="MH88" s="1">
        <v>0.05</v>
      </c>
      <c r="MI88" s="1">
        <f t="shared" si="4345"/>
        <v>-1.9999999999999948E-3</v>
      </c>
      <c r="MJ88" s="1">
        <f t="shared" si="4346"/>
        <v>-0.81016949152542361</v>
      </c>
      <c r="MK88" s="1">
        <f t="shared" si="4347"/>
        <v>-1.2152542372881354E-3</v>
      </c>
      <c r="ML88" s="1"/>
      <c r="MM88" s="1"/>
      <c r="MN88" s="1"/>
      <c r="MO88" s="1" t="s">
        <v>11</v>
      </c>
      <c r="MP88" s="1" t="s">
        <v>44</v>
      </c>
      <c r="MQ88" s="1">
        <v>52</v>
      </c>
      <c r="MR88" s="1">
        <v>7</v>
      </c>
      <c r="MS88" s="1">
        <v>5.6000000000000001E-2</v>
      </c>
      <c r="MT88" s="1">
        <f t="shared" si="4348"/>
        <v>-6.9999999999999993E-3</v>
      </c>
      <c r="MU88" s="1">
        <f t="shared" si="4349"/>
        <v>-0.77441077441077433</v>
      </c>
      <c r="MV88" s="1">
        <f t="shared" si="4350"/>
        <v>-1.1616161616161615E-3</v>
      </c>
      <c r="MW88" s="1"/>
      <c r="MX88" s="1"/>
      <c r="MY88" s="1"/>
      <c r="MZ88" s="1" t="s">
        <v>11</v>
      </c>
      <c r="NA88" s="1" t="s">
        <v>45</v>
      </c>
      <c r="NB88" s="1">
        <v>53</v>
      </c>
      <c r="NC88" s="1">
        <v>7</v>
      </c>
      <c r="ND88" s="1">
        <v>6.6000000000000003E-2</v>
      </c>
      <c r="NE88" s="1">
        <f t="shared" si="4351"/>
        <v>-2.6999999999999996E-2</v>
      </c>
      <c r="NF88" s="1">
        <f t="shared" si="4352"/>
        <v>-1.6047297297297296</v>
      </c>
      <c r="NG88" s="1">
        <f t="shared" si="4353"/>
        <v>-2.4070945945945943E-3</v>
      </c>
      <c r="NH88" s="1"/>
      <c r="NI88" s="1"/>
      <c r="NJ88" s="1"/>
      <c r="NK88" s="1" t="s">
        <v>11</v>
      </c>
      <c r="NL88" s="1" t="s">
        <v>46</v>
      </c>
      <c r="NM88" s="1">
        <v>56</v>
      </c>
      <c r="NN88" s="1">
        <v>7</v>
      </c>
      <c r="NO88" s="1">
        <v>7.6999999999999999E-2</v>
      </c>
      <c r="NP88" s="1">
        <f t="shared" si="4354"/>
        <v>-1.4999999999999999E-2</v>
      </c>
      <c r="NQ88" s="1">
        <f t="shared" si="4355"/>
        <v>-1.1491525423728814</v>
      </c>
      <c r="NR88" s="1">
        <f t="shared" si="4356"/>
        <v>-1.7237288135593222E-3</v>
      </c>
      <c r="NS88" s="1"/>
      <c r="NT88" s="1"/>
      <c r="NU88" s="1"/>
      <c r="NV88" s="1" t="s">
        <v>11</v>
      </c>
      <c r="NW88" s="1" t="s">
        <v>47</v>
      </c>
      <c r="NX88" s="1">
        <v>57</v>
      </c>
      <c r="NY88" s="1">
        <v>7</v>
      </c>
      <c r="NZ88" s="1">
        <v>-1.2E-2</v>
      </c>
      <c r="OA88" s="1">
        <f t="shared" si="4357"/>
        <v>0</v>
      </c>
      <c r="OB88" s="1">
        <f t="shared" si="4358"/>
        <v>0.729903536977492</v>
      </c>
      <c r="OC88" s="1">
        <f t="shared" si="4359"/>
        <v>1.0948553054662381E-3</v>
      </c>
      <c r="OD88" s="1"/>
      <c r="OE88" s="1"/>
      <c r="OF88" s="1"/>
      <c r="OG88" s="1" t="s">
        <v>11</v>
      </c>
      <c r="OH88" s="1" t="s">
        <v>48</v>
      </c>
      <c r="OI88" s="1">
        <v>58</v>
      </c>
      <c r="OJ88" s="1">
        <v>7</v>
      </c>
      <c r="OK88" s="1">
        <v>-1.2999999999999999E-2</v>
      </c>
      <c r="OL88" s="1">
        <f t="shared" si="4360"/>
        <v>-9.9999999999999915E-4</v>
      </c>
      <c r="OM88" s="1">
        <f t="shared" si="4361"/>
        <v>0.69354838709677413</v>
      </c>
      <c r="ON88" s="1">
        <f t="shared" si="4362"/>
        <v>1.0403225806451613E-3</v>
      </c>
      <c r="OO88" s="1"/>
      <c r="OP88" s="1"/>
      <c r="OQ88" s="1"/>
      <c r="OR88" s="1" t="s">
        <v>11</v>
      </c>
      <c r="OS88" s="1" t="s">
        <v>49</v>
      </c>
      <c r="OT88" s="1">
        <v>59</v>
      </c>
      <c r="OU88" s="1">
        <v>7</v>
      </c>
      <c r="OV88" s="1">
        <v>-1.2999999999999999E-2</v>
      </c>
      <c r="OW88" s="1">
        <f t="shared" si="4363"/>
        <v>-9.9999999999999915E-4</v>
      </c>
      <c r="OX88" s="1">
        <f t="shared" si="4364"/>
        <v>0.76451612903225807</v>
      </c>
      <c r="OY88" s="1">
        <f t="shared" si="4365"/>
        <v>1.1467741935483871E-3</v>
      </c>
      <c r="OZ88" s="1"/>
      <c r="PA88" s="1"/>
      <c r="PB88" s="1"/>
      <c r="PC88" s="1" t="s">
        <v>11</v>
      </c>
      <c r="PD88" s="1" t="s">
        <v>50</v>
      </c>
      <c r="PE88" s="1">
        <v>60</v>
      </c>
      <c r="PF88" s="1">
        <v>7</v>
      </c>
      <c r="PG88" s="1">
        <v>-6.0000000000000001E-3</v>
      </c>
      <c r="PH88" s="1">
        <f t="shared" si="4366"/>
        <v>6.0000000000000001E-3</v>
      </c>
      <c r="PI88" s="1">
        <f t="shared" si="4367"/>
        <v>1.0354838709677421</v>
      </c>
      <c r="PJ88" s="1">
        <f t="shared" si="4368"/>
        <v>1.5532258064516133E-3</v>
      </c>
      <c r="PK88" s="1"/>
      <c r="PL88" s="1"/>
      <c r="PM88" s="1"/>
      <c r="PN88" s="1" t="s">
        <v>11</v>
      </c>
      <c r="PO88" s="1" t="s">
        <v>51</v>
      </c>
      <c r="PP88" s="1">
        <v>63</v>
      </c>
      <c r="PQ88" s="1">
        <v>7</v>
      </c>
      <c r="PR88" s="1">
        <v>-1.2E-2</v>
      </c>
      <c r="PS88" s="1">
        <f t="shared" si="4369"/>
        <v>2E-3</v>
      </c>
      <c r="PT88" s="1">
        <f t="shared" si="4370"/>
        <v>0.91585760517799353</v>
      </c>
      <c r="PU88" s="1">
        <f t="shared" si="4371"/>
        <v>1.3737864077669904E-3</v>
      </c>
      <c r="PV88" s="1"/>
      <c r="PW88" s="1"/>
      <c r="PX88" s="1"/>
      <c r="PY88" s="1" t="s">
        <v>11</v>
      </c>
      <c r="PZ88" s="1" t="s">
        <v>52</v>
      </c>
      <c r="QA88" s="1">
        <v>64</v>
      </c>
      <c r="QB88" s="1">
        <v>7</v>
      </c>
      <c r="QC88" s="1">
        <v>2.1999999999999999E-2</v>
      </c>
      <c r="QD88" s="1">
        <f t="shared" si="4372"/>
        <v>2.3E-2</v>
      </c>
      <c r="QE88" s="1">
        <f t="shared" si="4373"/>
        <v>1.5709677419354839</v>
      </c>
      <c r="QF88" s="1">
        <f t="shared" si="4374"/>
        <v>2.3564516129032259E-3</v>
      </c>
      <c r="QG88" s="1"/>
      <c r="QH88" s="1"/>
      <c r="QI88" s="1"/>
      <c r="QJ88" s="1" t="s">
        <v>11</v>
      </c>
      <c r="QK88" s="1" t="s">
        <v>53</v>
      </c>
      <c r="QL88" s="1">
        <v>65</v>
      </c>
      <c r="QM88" s="1">
        <v>7</v>
      </c>
      <c r="QN88" s="1">
        <v>8.0000000000000002E-3</v>
      </c>
      <c r="QO88" s="1">
        <f t="shared" si="4375"/>
        <v>0.01</v>
      </c>
      <c r="QP88" s="1">
        <f t="shared" si="4376"/>
        <v>1.1423948220064724</v>
      </c>
      <c r="QQ88" s="1">
        <f t="shared" si="4377"/>
        <v>1.7135922330097086E-3</v>
      </c>
      <c r="QR88" s="1"/>
      <c r="QS88" s="1"/>
      <c r="QT88" s="1"/>
      <c r="QU88" s="1" t="s">
        <v>11</v>
      </c>
      <c r="QV88" s="1" t="s">
        <v>54</v>
      </c>
      <c r="QW88" s="1">
        <v>66</v>
      </c>
      <c r="QX88" s="1">
        <v>7</v>
      </c>
      <c r="QY88" s="1">
        <v>1.7999999999999999E-2</v>
      </c>
      <c r="QZ88" s="1">
        <f t="shared" si="4378"/>
        <v>1.6999999999999998E-2</v>
      </c>
      <c r="RA88" s="1">
        <f t="shared" si="4379"/>
        <v>1.4455128205128207</v>
      </c>
      <c r="RB88" s="1">
        <f t="shared" si="4380"/>
        <v>2.168269230769231E-3</v>
      </c>
      <c r="RC88" s="1"/>
      <c r="RD88" s="1"/>
      <c r="RE88" s="1"/>
      <c r="RF88" s="1" t="s">
        <v>11</v>
      </c>
      <c r="RG88" s="1" t="s">
        <v>55</v>
      </c>
      <c r="RH88" s="1">
        <v>67</v>
      </c>
      <c r="RI88" s="1">
        <v>7</v>
      </c>
      <c r="RJ88" s="1">
        <v>3.6999999999999998E-2</v>
      </c>
      <c r="RK88" s="1">
        <f t="shared" si="4381"/>
        <v>3.7999999999999999E-2</v>
      </c>
      <c r="RL88" s="1">
        <f t="shared" si="4382"/>
        <v>2.1025641025641022</v>
      </c>
      <c r="RM88" s="1">
        <f t="shared" si="4383"/>
        <v>3.1538461538461533E-3</v>
      </c>
      <c r="RN88" s="1"/>
      <c r="RO88" s="1"/>
      <c r="RP88" s="1"/>
      <c r="RQ88" s="1" t="s">
        <v>11</v>
      </c>
      <c r="RR88" s="1" t="s">
        <v>56</v>
      </c>
      <c r="RS88" s="1">
        <v>70</v>
      </c>
      <c r="RT88" s="1">
        <v>7</v>
      </c>
      <c r="RU88" s="1">
        <v>0.03</v>
      </c>
      <c r="RV88" s="1">
        <f t="shared" si="4384"/>
        <v>2.4E-2</v>
      </c>
      <c r="RW88" s="1">
        <f t="shared" si="4385"/>
        <v>1.6250000000000002</v>
      </c>
      <c r="RX88" s="1">
        <f t="shared" si="4386"/>
        <v>2.4375000000000004E-3</v>
      </c>
      <c r="RY88" s="1"/>
      <c r="RZ88" s="1"/>
      <c r="SA88" s="1"/>
      <c r="SB88" s="2" t="s">
        <v>11</v>
      </c>
      <c r="SC88" s="1" t="s">
        <v>57</v>
      </c>
      <c r="SD88" s="1">
        <v>71</v>
      </c>
      <c r="SE88" s="2">
        <v>7</v>
      </c>
      <c r="SF88" s="1">
        <v>7.0000000000000001E-3</v>
      </c>
      <c r="SG88" s="1">
        <f t="shared" si="4387"/>
        <v>3.0000000000000001E-3</v>
      </c>
      <c r="SH88" s="1">
        <f t="shared" si="4388"/>
        <v>0.8561643835616437</v>
      </c>
      <c r="SI88" s="1">
        <f t="shared" si="4389"/>
        <v>1.2842465753424657E-3</v>
      </c>
      <c r="SJ88" s="1"/>
      <c r="SK88" s="1"/>
      <c r="SL88" s="1"/>
      <c r="SM88" s="2" t="s">
        <v>11</v>
      </c>
      <c r="SN88" s="1" t="s">
        <v>58</v>
      </c>
      <c r="SO88" s="1">
        <v>72</v>
      </c>
      <c r="SP88" s="2">
        <v>7</v>
      </c>
      <c r="SQ88" s="1">
        <v>8.9999999999999993E-3</v>
      </c>
      <c r="SR88" s="1">
        <f t="shared" si="4390"/>
        <v>2.9999999999999992E-3</v>
      </c>
      <c r="SS88" s="1">
        <f t="shared" si="4391"/>
        <v>0.78006872852233666</v>
      </c>
      <c r="ST88" s="1">
        <f t="shared" si="4392"/>
        <v>1.1701030927835051E-3</v>
      </c>
      <c r="SU88" s="1"/>
      <c r="SV88" s="1"/>
      <c r="SW88" s="1"/>
      <c r="SX88" s="2" t="s">
        <v>11</v>
      </c>
      <c r="SY88" s="1" t="s">
        <v>59</v>
      </c>
      <c r="SZ88" s="1">
        <v>73</v>
      </c>
      <c r="TA88" s="2">
        <v>7</v>
      </c>
      <c r="TB88" s="1">
        <v>8.9999999999999993E-3</v>
      </c>
      <c r="TC88" s="1">
        <f t="shared" si="4393"/>
        <v>2.9999999999999992E-3</v>
      </c>
      <c r="TD88" s="1">
        <f t="shared" si="4394"/>
        <v>0.71724137931034471</v>
      </c>
      <c r="TE88" s="1">
        <f t="shared" si="4395"/>
        <v>1.075862068965517E-3</v>
      </c>
      <c r="TF88" s="1"/>
      <c r="TG88" s="1"/>
      <c r="TH88" s="1"/>
      <c r="TI88" s="2" t="s">
        <v>11</v>
      </c>
      <c r="TJ88" s="1" t="s">
        <v>60</v>
      </c>
      <c r="TK88" s="1">
        <v>74</v>
      </c>
      <c r="TL88" s="2">
        <v>7</v>
      </c>
      <c r="TM88" s="1">
        <v>8.0000000000000002E-3</v>
      </c>
      <c r="TN88" s="1">
        <f t="shared" si="4396"/>
        <v>2E-3</v>
      </c>
      <c r="TO88" s="1">
        <f t="shared" si="4397"/>
        <v>0.68728522336769748</v>
      </c>
      <c r="TP88" s="1">
        <f t="shared" si="4398"/>
        <v>1.0309278350515462E-3</v>
      </c>
      <c r="TQ88" s="1"/>
      <c r="TR88" s="1"/>
      <c r="TS88" s="1"/>
      <c r="TT88" s="2" t="s">
        <v>11</v>
      </c>
      <c r="TU88" s="1" t="s">
        <v>61</v>
      </c>
      <c r="TV88" s="1">
        <v>77</v>
      </c>
      <c r="TW88" s="2">
        <v>7</v>
      </c>
      <c r="TX88" s="1">
        <v>0.01</v>
      </c>
      <c r="TY88" s="1">
        <f t="shared" si="4399"/>
        <v>1.0000000000000009E-3</v>
      </c>
      <c r="TZ88" s="1">
        <f t="shared" si="4400"/>
        <v>0.62542955326460481</v>
      </c>
      <c r="UA88" s="1">
        <f t="shared" si="4401"/>
        <v>9.3814432989690723E-4</v>
      </c>
      <c r="UB88" s="1"/>
      <c r="UC88" s="1"/>
      <c r="UD88" s="1"/>
      <c r="UE88" s="2" t="s">
        <v>11</v>
      </c>
      <c r="UF88" s="1" t="s">
        <v>62</v>
      </c>
      <c r="UG88" s="1">
        <v>78</v>
      </c>
      <c r="UH88" s="2">
        <v>7</v>
      </c>
      <c r="UI88" s="1">
        <v>0.01</v>
      </c>
      <c r="UJ88" s="1">
        <f t="shared" si="4402"/>
        <v>2E-3</v>
      </c>
      <c r="UK88" s="1">
        <f t="shared" si="4403"/>
        <v>0.2318339100346021</v>
      </c>
      <c r="UL88" s="1">
        <f t="shared" si="4404"/>
        <v>3.4775086505190318E-4</v>
      </c>
      <c r="UM88" s="1"/>
      <c r="UN88" s="1"/>
      <c r="UO88" s="1"/>
      <c r="UP88" s="2" t="s">
        <v>11</v>
      </c>
      <c r="UQ88" s="1" t="s">
        <v>63</v>
      </c>
      <c r="UR88" s="1">
        <v>79</v>
      </c>
      <c r="US88" s="2">
        <v>7</v>
      </c>
      <c r="UT88" s="1">
        <v>0.01</v>
      </c>
      <c r="UU88" s="1">
        <f t="shared" si="4405"/>
        <v>1.0000000000000009E-3</v>
      </c>
      <c r="UV88" s="1">
        <f t="shared" si="4406"/>
        <v>0.60689655172413792</v>
      </c>
      <c r="UW88" s="1">
        <f t="shared" si="4407"/>
        <v>9.1034482758620692E-4</v>
      </c>
      <c r="UX88" s="1"/>
      <c r="UY88" s="1"/>
      <c r="UZ88" s="1"/>
      <c r="VA88" s="2" t="s">
        <v>11</v>
      </c>
      <c r="VB88" s="1" t="s">
        <v>64</v>
      </c>
      <c r="VC88" s="1">
        <v>80</v>
      </c>
      <c r="VD88" s="2">
        <v>7</v>
      </c>
      <c r="VE88" s="1">
        <v>1.2999999999999999E-2</v>
      </c>
      <c r="VF88" s="1">
        <f t="shared" si="4408"/>
        <v>2.9999999999999992E-3</v>
      </c>
      <c r="VG88" s="1">
        <f t="shared" si="4409"/>
        <v>0.64827586206896548</v>
      </c>
      <c r="VH88" s="1">
        <f t="shared" si="4410"/>
        <v>9.7241379310344825E-4</v>
      </c>
      <c r="VI88" s="1"/>
      <c r="VJ88" s="1"/>
      <c r="VK88" s="1"/>
      <c r="VL88" s="2" t="s">
        <v>11</v>
      </c>
      <c r="VM88" s="1" t="s">
        <v>65</v>
      </c>
      <c r="VN88" s="1">
        <v>84</v>
      </c>
      <c r="VO88" s="2">
        <v>7</v>
      </c>
      <c r="VP88" s="1">
        <v>1.2E-2</v>
      </c>
      <c r="VQ88" s="1">
        <f t="shared" si="4411"/>
        <v>0</v>
      </c>
      <c r="VR88" s="1">
        <f t="shared" si="4412"/>
        <v>0.57044673539518898</v>
      </c>
      <c r="VS88" s="1">
        <f t="shared" si="4413"/>
        <v>8.5567010309278344E-4</v>
      </c>
      <c r="VT88" s="1"/>
      <c r="VU88" s="1"/>
      <c r="VV88" s="1"/>
      <c r="VW88" s="2" t="s">
        <v>11</v>
      </c>
      <c r="VX88" s="1" t="s">
        <v>66</v>
      </c>
      <c r="VY88" s="1">
        <v>85</v>
      </c>
      <c r="VZ88" s="2">
        <v>7</v>
      </c>
      <c r="WA88" s="1">
        <v>4.0000000000000001E-3</v>
      </c>
      <c r="WB88" s="1">
        <f t="shared" si="4414"/>
        <v>-1E-3</v>
      </c>
      <c r="WC88" s="1">
        <f t="shared" si="4415"/>
        <v>0.19860627177700349</v>
      </c>
      <c r="WD88" s="1">
        <f t="shared" si="4416"/>
        <v>2.9790940766550526E-4</v>
      </c>
      <c r="WE88" s="1"/>
      <c r="WF88" s="1"/>
      <c r="WG88" s="1"/>
      <c r="WH88" s="2" t="s">
        <v>11</v>
      </c>
      <c r="WI88" s="1" t="s">
        <v>67</v>
      </c>
      <c r="WJ88" s="1">
        <v>86</v>
      </c>
      <c r="WK88" s="2">
        <v>7</v>
      </c>
      <c r="WL88" s="1">
        <v>8.0000000000000002E-3</v>
      </c>
      <c r="WM88" s="1">
        <f t="shared" si="4417"/>
        <v>0</v>
      </c>
      <c r="WN88" s="1">
        <f t="shared" si="4418"/>
        <v>0.15625</v>
      </c>
      <c r="WO88" s="1">
        <f t="shared" si="4419"/>
        <v>2.3437499999999999E-4</v>
      </c>
      <c r="WP88" s="1"/>
      <c r="WQ88" s="1"/>
      <c r="WR88" s="1"/>
      <c r="WS88" s="2" t="s">
        <v>11</v>
      </c>
      <c r="WT88" s="1" t="s">
        <v>68</v>
      </c>
      <c r="WU88" s="1">
        <v>87</v>
      </c>
      <c r="WV88" s="2">
        <v>7</v>
      </c>
      <c r="WW88" s="1">
        <v>7.0000000000000001E-3</v>
      </c>
      <c r="WX88" s="1">
        <f t="shared" si="4420"/>
        <v>0</v>
      </c>
      <c r="WY88" s="1">
        <f t="shared" si="4421"/>
        <v>0.13937282229965156</v>
      </c>
      <c r="WZ88" s="1">
        <f t="shared" si="4422"/>
        <v>2.0905923344947735E-4</v>
      </c>
      <c r="XA88" s="1"/>
      <c r="XB88" s="1"/>
      <c r="XC88" s="1"/>
      <c r="XD88" s="2" t="s">
        <v>11</v>
      </c>
      <c r="XE88" s="1" t="s">
        <v>69</v>
      </c>
      <c r="XF88" s="1">
        <v>88</v>
      </c>
      <c r="XG88" s="2">
        <v>7</v>
      </c>
      <c r="XH88" s="1">
        <v>8.0000000000000002E-3</v>
      </c>
      <c r="XI88" s="1">
        <f t="shared" si="3632"/>
        <v>-9.9999999999999915E-4</v>
      </c>
      <c r="XJ88" s="1">
        <f t="shared" si="4423"/>
        <v>8.3333333333333356E-2</v>
      </c>
      <c r="XK88" s="1">
        <f t="shared" si="4424"/>
        <v>1.2500000000000003E-4</v>
      </c>
      <c r="XL88" s="1"/>
      <c r="XM88" s="1"/>
      <c r="XN88" s="1"/>
      <c r="XO88" s="2" t="s">
        <v>11</v>
      </c>
      <c r="XP88" s="1" t="s">
        <v>70</v>
      </c>
      <c r="XQ88" s="1">
        <v>91</v>
      </c>
      <c r="XR88" s="2">
        <v>7</v>
      </c>
      <c r="XS88" s="1">
        <v>1.0999999999999999E-2</v>
      </c>
      <c r="XT88" s="1">
        <f t="shared" si="4425"/>
        <v>0</v>
      </c>
      <c r="XU88" s="1">
        <f t="shared" si="4426"/>
        <v>0.12110726643598617</v>
      </c>
      <c r="XV88" s="1">
        <f t="shared" si="4427"/>
        <v>1.8166089965397926E-4</v>
      </c>
      <c r="XW88" s="1"/>
      <c r="XX88" s="1"/>
      <c r="XY88" s="1"/>
      <c r="XZ88" s="2" t="s">
        <v>11</v>
      </c>
      <c r="YA88" s="1" t="s">
        <v>71</v>
      </c>
      <c r="YB88" s="1">
        <v>92</v>
      </c>
      <c r="YC88" s="2">
        <v>7</v>
      </c>
      <c r="YD88" s="1">
        <v>0.01</v>
      </c>
      <c r="YE88" s="1">
        <f t="shared" si="4428"/>
        <v>-9.9999999999999915E-4</v>
      </c>
      <c r="YF88" s="1">
        <f t="shared" si="4429"/>
        <v>0.21993127147766325</v>
      </c>
      <c r="YG88" s="1">
        <f t="shared" si="4430"/>
        <v>3.2989690721649489E-4</v>
      </c>
      <c r="YH88" s="1"/>
      <c r="YI88" s="1"/>
      <c r="YJ88" s="1"/>
      <c r="YK88" s="2" t="s">
        <v>11</v>
      </c>
      <c r="YL88" s="1" t="s">
        <v>72</v>
      </c>
      <c r="YM88" s="1">
        <v>93</v>
      </c>
      <c r="YN88" s="2">
        <v>7</v>
      </c>
      <c r="YO88" s="1">
        <v>1.0999999999999999E-2</v>
      </c>
      <c r="YP88" s="1">
        <f t="shared" si="4431"/>
        <v>0</v>
      </c>
      <c r="YQ88" s="1">
        <f t="shared" si="4432"/>
        <v>0.23208191126279862</v>
      </c>
      <c r="YR88" s="1">
        <f t="shared" si="4433"/>
        <v>3.4812286689419794E-4</v>
      </c>
      <c r="YS88" s="1"/>
      <c r="YT88" s="1"/>
      <c r="YU88" s="1"/>
      <c r="YV88" s="2" t="s">
        <v>11</v>
      </c>
      <c r="YW88" s="1" t="s">
        <v>73</v>
      </c>
      <c r="YX88" s="1">
        <v>94</v>
      </c>
      <c r="YY88" s="2">
        <v>7</v>
      </c>
      <c r="YZ88" s="1">
        <v>1.2E-2</v>
      </c>
      <c r="ZA88" s="1">
        <f t="shared" si="4434"/>
        <v>-9.9999999999999915E-4</v>
      </c>
      <c r="ZB88" s="1">
        <f t="shared" si="4435"/>
        <v>0.16326530612244899</v>
      </c>
      <c r="ZC88" s="1">
        <f t="shared" si="4436"/>
        <v>2.4489795918367351E-4</v>
      </c>
      <c r="ZD88" s="1"/>
      <c r="ZE88" s="1"/>
      <c r="ZF88" s="1"/>
      <c r="ZG88" s="2" t="s">
        <v>11</v>
      </c>
      <c r="ZH88" s="1" t="s">
        <v>74</v>
      </c>
      <c r="ZI88" s="1">
        <v>95</v>
      </c>
      <c r="ZJ88" s="2">
        <v>7</v>
      </c>
      <c r="ZK88" s="1">
        <v>1.2E-2</v>
      </c>
      <c r="ZL88" s="1">
        <f t="shared" si="4437"/>
        <v>-9.9999999999999915E-4</v>
      </c>
      <c r="ZM88" s="1">
        <f t="shared" si="4438"/>
        <v>0.18367346938775514</v>
      </c>
      <c r="ZN88" s="1">
        <f t="shared" si="4439"/>
        <v>2.7551020408163269E-4</v>
      </c>
      <c r="ZO88" s="1"/>
      <c r="ZP88" s="1"/>
      <c r="ZQ88" s="1"/>
      <c r="ZR88" s="2" t="s">
        <v>11</v>
      </c>
      <c r="ZS88" s="1" t="s">
        <v>75</v>
      </c>
      <c r="ZT88" s="1">
        <v>99</v>
      </c>
      <c r="ZU88" s="2">
        <v>7</v>
      </c>
      <c r="ZV88" s="1">
        <v>1.4999999999999999E-2</v>
      </c>
      <c r="ZW88" s="1">
        <f t="shared" si="4440"/>
        <v>0</v>
      </c>
      <c r="ZX88" s="1">
        <f t="shared" si="4441"/>
        <v>6.8493150684931503E-2</v>
      </c>
      <c r="ZY88" s="1">
        <f t="shared" si="4442"/>
        <v>1.0273972602739725E-4</v>
      </c>
      <c r="ZZ88" s="1"/>
      <c r="AAA88" s="1"/>
      <c r="AAB88" s="1"/>
      <c r="AAC88" s="2" t="s">
        <v>11</v>
      </c>
      <c r="AAD88" s="1" t="s">
        <v>76</v>
      </c>
      <c r="AAE88" s="1">
        <v>100</v>
      </c>
      <c r="AAF88" s="2">
        <v>7</v>
      </c>
      <c r="AAG88" s="1">
        <v>-1E-3</v>
      </c>
      <c r="AAH88" s="1">
        <f t="shared" si="4443"/>
        <v>-3.0000000000000001E-3</v>
      </c>
      <c r="AAI88" s="1">
        <f t="shared" si="4444"/>
        <v>0.79655172413793107</v>
      </c>
      <c r="AAJ88" s="1">
        <f t="shared" si="4445"/>
        <v>1.1948275862068967E-3</v>
      </c>
      <c r="AAK88" s="1"/>
      <c r="AAL88" s="1"/>
      <c r="AAM88" s="1"/>
      <c r="AAN88" s="2" t="s">
        <v>11</v>
      </c>
      <c r="AAO88" s="1" t="s">
        <v>77</v>
      </c>
      <c r="AAP88" s="1">
        <v>101</v>
      </c>
      <c r="AAQ88" s="2">
        <v>7</v>
      </c>
      <c r="AAR88" s="1">
        <v>3.0000000000000001E-3</v>
      </c>
      <c r="AAS88" s="1">
        <f t="shared" si="4446"/>
        <v>-4.0000000000000001E-3</v>
      </c>
      <c r="AAT88" s="1">
        <f t="shared" si="4447"/>
        <v>0.56055363321799312</v>
      </c>
      <c r="AAU88" s="1">
        <f t="shared" si="4448"/>
        <v>8.4083044982698966E-4</v>
      </c>
      <c r="AAV88" s="1"/>
      <c r="AAW88" s="1"/>
      <c r="AAX88" s="1"/>
      <c r="AAY88" s="2" t="s">
        <v>11</v>
      </c>
      <c r="AAZ88" s="1" t="s">
        <v>78</v>
      </c>
      <c r="ABA88" s="1">
        <v>102</v>
      </c>
      <c r="ABB88" s="2">
        <v>7</v>
      </c>
      <c r="ABC88" s="1">
        <v>3.0000000000000001E-3</v>
      </c>
      <c r="ABD88" s="1">
        <f t="shared" si="3668"/>
        <v>-4.0000000000000001E-3</v>
      </c>
      <c r="ABE88" s="1">
        <f t="shared" si="4449"/>
        <v>0.61379310344827587</v>
      </c>
      <c r="ABF88" s="1">
        <f t="shared" si="4450"/>
        <v>9.2068965517241386E-4</v>
      </c>
      <c r="ABG88" s="1"/>
      <c r="ABH88" s="1"/>
      <c r="ABI88" s="1"/>
      <c r="ABJ88" s="2" t="s">
        <v>11</v>
      </c>
      <c r="ABK88" s="1" t="s">
        <v>79</v>
      </c>
      <c r="ABL88" s="1">
        <v>112</v>
      </c>
      <c r="ABM88" s="2">
        <v>7</v>
      </c>
      <c r="ABN88" s="1">
        <v>1.2E-2</v>
      </c>
      <c r="ABO88" s="1">
        <f t="shared" si="4451"/>
        <v>-5.000000000000001E-3</v>
      </c>
      <c r="ABP88" s="1">
        <f t="shared" si="4452"/>
        <v>0.6802721088435375</v>
      </c>
      <c r="ABQ88" s="1">
        <f t="shared" si="4453"/>
        <v>1.0204081632653062E-3</v>
      </c>
      <c r="ABR88" s="1"/>
      <c r="ABS88" s="1"/>
      <c r="ABT88" s="1"/>
      <c r="ABU88" s="2" t="s">
        <v>11</v>
      </c>
      <c r="ABV88" s="1" t="s">
        <v>80</v>
      </c>
      <c r="ABW88" s="1">
        <v>113</v>
      </c>
      <c r="ABX88" s="2">
        <v>7</v>
      </c>
      <c r="ABY88" s="1">
        <v>1.2999999999999999E-2</v>
      </c>
      <c r="ABZ88" s="1">
        <f t="shared" si="4454"/>
        <v>0</v>
      </c>
      <c r="ACA88" s="1">
        <f t="shared" si="4455"/>
        <v>-0.33928571428571425</v>
      </c>
      <c r="ACB88" s="1">
        <f t="shared" si="4880"/>
        <v>-5.0892857142857142E-4</v>
      </c>
      <c r="ACC88" s="1"/>
      <c r="ACD88" s="1"/>
      <c r="ACE88" s="1"/>
      <c r="ACF88" s="2" t="s">
        <v>11</v>
      </c>
      <c r="ACG88" s="1" t="s">
        <v>81</v>
      </c>
      <c r="ACH88" s="1">
        <v>114</v>
      </c>
      <c r="ACI88" s="2">
        <v>7</v>
      </c>
      <c r="ACJ88" s="1">
        <v>1.4999999999999999E-2</v>
      </c>
      <c r="ACK88" s="1">
        <f t="shared" si="4456"/>
        <v>9.9999999999999915E-4</v>
      </c>
      <c r="ACL88" s="1">
        <f t="shared" si="4457"/>
        <v>-0.38351254480286739</v>
      </c>
      <c r="ACM88" s="1">
        <f t="shared" si="4458"/>
        <v>-5.7526881720430106E-4</v>
      </c>
      <c r="ACN88" s="1"/>
      <c r="ACO88" s="1"/>
      <c r="ACP88" s="1"/>
      <c r="ACQ88" s="2" t="s">
        <v>11</v>
      </c>
      <c r="ACR88" s="1" t="s">
        <v>82</v>
      </c>
      <c r="ACS88" s="1">
        <v>115</v>
      </c>
      <c r="ACT88" s="2">
        <v>7</v>
      </c>
      <c r="ACU88" s="1">
        <v>1.4999999999999999E-2</v>
      </c>
      <c r="ACV88" s="1">
        <f t="shared" si="4459"/>
        <v>9.9999999999999915E-4</v>
      </c>
      <c r="ACW88" s="1">
        <f t="shared" si="4460"/>
        <v>-0.33096085409252674</v>
      </c>
      <c r="ACX88" s="1">
        <f t="shared" si="4461"/>
        <v>-4.9644128113879012E-4</v>
      </c>
      <c r="ACY88" s="1"/>
      <c r="ACZ88" s="1"/>
      <c r="ADA88" s="1"/>
      <c r="ADB88" s="2" t="s">
        <v>11</v>
      </c>
      <c r="ADC88" s="1" t="s">
        <v>83</v>
      </c>
      <c r="ADD88" s="1">
        <v>116</v>
      </c>
      <c r="ADE88" s="2">
        <v>7</v>
      </c>
      <c r="ADF88" s="1">
        <v>1.6E-2</v>
      </c>
      <c r="ADG88" s="1">
        <f t="shared" si="4462"/>
        <v>0</v>
      </c>
      <c r="ADH88" s="1">
        <f t="shared" si="4463"/>
        <v>-0.36654804270462632</v>
      </c>
      <c r="ADI88" s="1">
        <f t="shared" si="4464"/>
        <v>-5.4982206405693949E-4</v>
      </c>
      <c r="ADJ88" s="1"/>
      <c r="ADK88" s="1"/>
      <c r="ADL88" s="1"/>
      <c r="ADM88" s="2" t="s">
        <v>11</v>
      </c>
      <c r="ADN88" s="1" t="s">
        <v>84</v>
      </c>
      <c r="ADO88" s="1">
        <v>119</v>
      </c>
      <c r="ADP88" s="2">
        <v>7</v>
      </c>
      <c r="ADQ88" s="1">
        <v>2.3E-2</v>
      </c>
      <c r="ADR88" s="1">
        <f t="shared" si="4465"/>
        <v>5.9999999999999984E-3</v>
      </c>
      <c r="ADS88" s="1">
        <f t="shared" si="4466"/>
        <v>-0.69064748201438864</v>
      </c>
      <c r="ADT88" s="1">
        <f t="shared" si="4467"/>
        <v>-1.0359712230215829E-3</v>
      </c>
      <c r="ADU88" s="1"/>
      <c r="ADV88" s="1"/>
      <c r="ADW88" s="1"/>
      <c r="ADX88" s="2" t="s">
        <v>11</v>
      </c>
      <c r="ADY88" s="1" t="s">
        <v>85</v>
      </c>
      <c r="ADZ88" s="1">
        <v>120</v>
      </c>
      <c r="AEA88" s="2">
        <v>7</v>
      </c>
      <c r="AEB88" s="1">
        <v>2.1000000000000001E-2</v>
      </c>
      <c r="AEC88" s="1">
        <f t="shared" si="4468"/>
        <v>4.0000000000000001E-3</v>
      </c>
      <c r="AED88" s="1">
        <f t="shared" si="4469"/>
        <v>-0.79136690647482011</v>
      </c>
      <c r="AEE88" s="1">
        <f t="shared" si="4470"/>
        <v>-1.1870503597122301E-3</v>
      </c>
      <c r="AEF88" s="1"/>
      <c r="AEG88" s="1"/>
      <c r="AEH88" s="1"/>
      <c r="AEI88" s="2" t="s">
        <v>11</v>
      </c>
      <c r="AEJ88" s="1" t="s">
        <v>86</v>
      </c>
      <c r="AEK88" s="1">
        <v>121</v>
      </c>
      <c r="AEL88" s="2">
        <v>7</v>
      </c>
      <c r="AEM88" s="1">
        <v>2.1000000000000001E-2</v>
      </c>
      <c r="AEN88" s="1">
        <f t="shared" si="4471"/>
        <v>3.0000000000000027E-3</v>
      </c>
      <c r="AEO88" s="1">
        <f t="shared" si="4472"/>
        <v>-0.78776978417266175</v>
      </c>
      <c r="AEP88" s="1">
        <f t="shared" si="4473"/>
        <v>-1.1816546762589927E-3</v>
      </c>
      <c r="AEQ88" s="1"/>
      <c r="AER88" s="1"/>
      <c r="AES88" s="1"/>
      <c r="AET88" s="2" t="s">
        <v>11</v>
      </c>
      <c r="AEU88" s="1" t="s">
        <v>87</v>
      </c>
      <c r="AEV88" s="1">
        <v>122</v>
      </c>
      <c r="AEW88" s="2">
        <v>7</v>
      </c>
      <c r="AEX88" s="1">
        <v>0.02</v>
      </c>
      <c r="AEY88" s="1">
        <f t="shared" si="4474"/>
        <v>2.9999999999999992E-3</v>
      </c>
      <c r="AEZ88" s="1">
        <f t="shared" si="4475"/>
        <v>-0.83812949640287782</v>
      </c>
      <c r="AFA88" s="1">
        <f t="shared" si="4476"/>
        <v>-1.2571942446043167E-3</v>
      </c>
      <c r="AFB88" s="1"/>
      <c r="AFC88" s="1"/>
      <c r="AFD88" s="1"/>
      <c r="AFE88" s="2" t="s">
        <v>11</v>
      </c>
      <c r="AFF88" s="1" t="s">
        <v>88</v>
      </c>
      <c r="AFG88" s="1">
        <v>123</v>
      </c>
      <c r="AFH88" s="2">
        <v>7</v>
      </c>
      <c r="AFI88" s="1">
        <v>1.9E-2</v>
      </c>
      <c r="AFJ88" s="1">
        <f t="shared" si="4881"/>
        <v>1.9999999999999983E-3</v>
      </c>
      <c r="AFK88" s="1">
        <f t="shared" si="4882"/>
        <v>-0.8776978417266188</v>
      </c>
      <c r="AFL88" s="1">
        <f t="shared" si="4477"/>
        <v>-1.3165467625899283E-3</v>
      </c>
      <c r="AFM88" s="1"/>
      <c r="AFN88" s="1"/>
      <c r="AFO88" s="1"/>
      <c r="AFP88" s="2" t="s">
        <v>11</v>
      </c>
      <c r="AFQ88" s="1" t="s">
        <v>89</v>
      </c>
      <c r="AFR88" s="1">
        <v>126</v>
      </c>
      <c r="AFS88" s="2">
        <v>7</v>
      </c>
      <c r="AFT88" s="1">
        <v>0.02</v>
      </c>
      <c r="AFU88" s="1">
        <f t="shared" si="4478"/>
        <v>2.0000000000000018E-3</v>
      </c>
      <c r="AFV88" s="1">
        <f t="shared" si="4479"/>
        <v>-0.69039145907473298</v>
      </c>
      <c r="AFW88" s="1">
        <f t="shared" si="4480"/>
        <v>-1.0355871886120996E-3</v>
      </c>
      <c r="AFX88" s="1"/>
      <c r="AFY88" s="1"/>
      <c r="AFZ88" s="1"/>
      <c r="AGA88" s="2" t="s">
        <v>11</v>
      </c>
      <c r="AGB88" s="1" t="s">
        <v>90</v>
      </c>
      <c r="AGC88" s="1">
        <v>127</v>
      </c>
      <c r="AGD88" s="2">
        <v>7</v>
      </c>
      <c r="AGE88" s="1">
        <v>1.6E-2</v>
      </c>
      <c r="AGF88" s="1">
        <f t="shared" si="4481"/>
        <v>1.0000000000000009E-3</v>
      </c>
      <c r="AGG88" s="1">
        <f t="shared" si="4482"/>
        <v>0.27272727272727276</v>
      </c>
      <c r="AGH88" s="1">
        <f t="shared" si="4483"/>
        <v>4.0909090909090913E-4</v>
      </c>
      <c r="AGI88" s="1"/>
      <c r="AGJ88" s="1"/>
      <c r="AGK88" s="1"/>
      <c r="AGL88" s="2" t="s">
        <v>11</v>
      </c>
      <c r="AGM88" s="1" t="s">
        <v>91</v>
      </c>
      <c r="AGN88" s="1">
        <v>128</v>
      </c>
      <c r="AGO88" s="2">
        <v>7</v>
      </c>
      <c r="AGP88" s="1">
        <v>1.6E-2</v>
      </c>
      <c r="AGQ88" s="1">
        <f t="shared" si="4484"/>
        <v>1.0000000000000009E-3</v>
      </c>
      <c r="AGR88" s="1">
        <f t="shared" si="4485"/>
        <v>0.31438127090301005</v>
      </c>
      <c r="AGS88" s="1">
        <f t="shared" si="4486"/>
        <v>4.715719063545151E-4</v>
      </c>
      <c r="AGT88" s="1"/>
      <c r="AGU88" s="1"/>
      <c r="AGV88" s="1"/>
      <c r="AGW88" s="2" t="s">
        <v>11</v>
      </c>
      <c r="AGX88" s="1" t="s">
        <v>92</v>
      </c>
      <c r="AGY88" s="1">
        <v>129</v>
      </c>
      <c r="AGZ88" s="2">
        <v>7</v>
      </c>
      <c r="AHA88" s="1">
        <v>1.4999999999999999E-2</v>
      </c>
      <c r="AHB88" s="1">
        <f t="shared" si="4487"/>
        <v>9.9999999999999915E-4</v>
      </c>
      <c r="AHC88" s="1">
        <f t="shared" si="4488"/>
        <v>0.41196013289036548</v>
      </c>
      <c r="AHD88" s="1">
        <f t="shared" si="4489"/>
        <v>6.1794019933554827E-4</v>
      </c>
      <c r="AHE88" s="1"/>
      <c r="AHF88" s="1"/>
      <c r="AHG88" s="1"/>
      <c r="AHH88" s="2" t="s">
        <v>11</v>
      </c>
      <c r="AHI88" s="1" t="s">
        <v>93</v>
      </c>
      <c r="AHJ88" s="1">
        <v>130</v>
      </c>
      <c r="AHK88" s="2">
        <v>7</v>
      </c>
      <c r="AHL88" s="1">
        <v>1.6E-2</v>
      </c>
      <c r="AHM88" s="1">
        <f t="shared" si="4490"/>
        <v>2E-3</v>
      </c>
      <c r="AHN88" s="1">
        <f t="shared" si="4491"/>
        <v>0.43143812709030099</v>
      </c>
      <c r="AHO88" s="1">
        <f t="shared" si="4492"/>
        <v>6.4715719063545153E-4</v>
      </c>
      <c r="AHP88" s="1"/>
      <c r="AHQ88" s="1"/>
      <c r="AHR88" s="1"/>
      <c r="AHS88" s="2" t="s">
        <v>11</v>
      </c>
      <c r="AHT88" s="1" t="s">
        <v>94</v>
      </c>
      <c r="AHU88" s="1">
        <v>133</v>
      </c>
      <c r="AHV88" s="2">
        <v>7</v>
      </c>
      <c r="AHW88" s="1">
        <v>1.7000000000000001E-2</v>
      </c>
      <c r="AHX88" s="1">
        <f t="shared" si="4493"/>
        <v>1.0000000000000009E-3</v>
      </c>
      <c r="AHY88" s="1">
        <f t="shared" si="4494"/>
        <v>0.42857142857142866</v>
      </c>
      <c r="AHZ88" s="1">
        <f t="shared" si="4495"/>
        <v>6.4285714285714304E-4</v>
      </c>
      <c r="AIA88" s="1"/>
      <c r="AIB88" s="1"/>
      <c r="AIC88" s="1"/>
      <c r="AID88" s="2" t="s">
        <v>11</v>
      </c>
      <c r="AIE88" s="1" t="s">
        <v>95</v>
      </c>
      <c r="AIF88" s="1">
        <v>134</v>
      </c>
      <c r="AIG88" s="2">
        <v>7</v>
      </c>
      <c r="AIH88" s="1">
        <v>0.02</v>
      </c>
      <c r="AII88" s="1">
        <f t="shared" si="4496"/>
        <v>2.9999999999999992E-3</v>
      </c>
      <c r="AIJ88" s="1">
        <f t="shared" si="4497"/>
        <v>0.48172757475083056</v>
      </c>
      <c r="AIK88" s="1">
        <f t="shared" si="4498"/>
        <v>7.2259136212624584E-4</v>
      </c>
      <c r="AIL88" s="1"/>
      <c r="AIM88" s="1"/>
      <c r="AIN88" s="1"/>
      <c r="AIO88" s="2" t="s">
        <v>11</v>
      </c>
      <c r="AIP88" s="1" t="s">
        <v>96</v>
      </c>
      <c r="AIQ88" s="1">
        <v>135</v>
      </c>
      <c r="AIR88" s="2">
        <v>7</v>
      </c>
      <c r="AIS88" s="1">
        <v>1.7000000000000001E-2</v>
      </c>
      <c r="AIT88" s="1">
        <f t="shared" si="4499"/>
        <v>3.0000000000000009E-3</v>
      </c>
      <c r="AIU88" s="1">
        <f t="shared" si="4500"/>
        <v>0.53311258278145701</v>
      </c>
      <c r="AIV88" s="1">
        <f t="shared" si="4501"/>
        <v>7.996688741721855E-4</v>
      </c>
      <c r="AIW88" s="1"/>
      <c r="AIX88" s="1"/>
      <c r="AIY88" s="1"/>
      <c r="AIZ88" s="2" t="s">
        <v>11</v>
      </c>
      <c r="AJA88" s="1" t="s">
        <v>97</v>
      </c>
      <c r="AJB88" s="1">
        <v>136</v>
      </c>
      <c r="AJC88" s="2">
        <v>7</v>
      </c>
      <c r="AJD88" s="1">
        <v>1.9E-2</v>
      </c>
      <c r="AJE88" s="1">
        <f t="shared" si="4502"/>
        <v>2.9999999999999992E-3</v>
      </c>
      <c r="AJF88" s="1">
        <f t="shared" si="4503"/>
        <v>0.52317880794701987</v>
      </c>
      <c r="AJG88" s="1">
        <f t="shared" si="4504"/>
        <v>7.8476821192052988E-4</v>
      </c>
      <c r="AJH88" s="1"/>
      <c r="AJI88" s="1"/>
      <c r="AJJ88" s="1"/>
      <c r="AJK88" s="2" t="s">
        <v>11</v>
      </c>
      <c r="AJL88" s="1" t="s">
        <v>98</v>
      </c>
      <c r="AJM88" s="1">
        <v>140</v>
      </c>
      <c r="AJN88" s="2">
        <v>7</v>
      </c>
      <c r="AJO88" s="1">
        <v>2.3E-2</v>
      </c>
      <c r="AJP88" s="1">
        <f t="shared" si="4505"/>
        <v>6.9999999999999993E-3</v>
      </c>
      <c r="AJQ88" s="1">
        <f t="shared" si="4506"/>
        <v>0.75163398692810457</v>
      </c>
      <c r="AJR88" s="1">
        <f t="shared" si="4507"/>
        <v>1.1274509803921569E-3</v>
      </c>
      <c r="AJS88" s="1"/>
      <c r="AJT88" s="1"/>
      <c r="AJU88" s="1"/>
      <c r="AJV88" s="2" t="s">
        <v>11</v>
      </c>
      <c r="AJW88" s="1" t="s">
        <v>99</v>
      </c>
      <c r="AJX88" s="1">
        <v>141</v>
      </c>
      <c r="AJY88" s="2">
        <v>7</v>
      </c>
      <c r="AJZ88" s="1">
        <v>1.7999999999999999E-2</v>
      </c>
      <c r="AKA88" s="1">
        <f t="shared" si="4508"/>
        <v>-2.0000000000000018E-3</v>
      </c>
      <c r="AKB88" s="1">
        <f t="shared" si="4509"/>
        <v>7.4576271186440612E-2</v>
      </c>
      <c r="AKC88" s="1">
        <f t="shared" si="4510"/>
        <v>1.1186440677966092E-4</v>
      </c>
      <c r="AKD88" s="1"/>
      <c r="AKE88" s="1"/>
      <c r="AKF88" s="1"/>
      <c r="AKG88" s="2" t="s">
        <v>11</v>
      </c>
      <c r="AKH88" s="1" t="s">
        <v>100</v>
      </c>
      <c r="AKI88" s="1">
        <v>143</v>
      </c>
      <c r="AKJ88" s="2">
        <v>7</v>
      </c>
      <c r="AKK88" s="1">
        <v>1.9E-2</v>
      </c>
      <c r="AKL88" s="1">
        <f t="shared" si="4511"/>
        <v>-2.9999999999999992E-3</v>
      </c>
      <c r="AKM88" s="1">
        <f t="shared" si="4512"/>
        <v>3.0508474576271209E-2</v>
      </c>
      <c r="AKN88" s="1">
        <f t="shared" si="4513"/>
        <v>4.5762711864406811E-5</v>
      </c>
      <c r="AKO88" s="1"/>
      <c r="AKP88" s="1"/>
      <c r="AKQ88" s="1"/>
      <c r="AKR88" s="2" t="s">
        <v>11</v>
      </c>
      <c r="AKS88" s="1" t="s">
        <v>101</v>
      </c>
      <c r="AKT88" s="1">
        <v>144</v>
      </c>
      <c r="AKU88" s="2">
        <v>7</v>
      </c>
      <c r="AKV88" s="1">
        <v>0.02</v>
      </c>
      <c r="AKW88" s="1">
        <f t="shared" si="4514"/>
        <v>-2.9999999999999992E-3</v>
      </c>
      <c r="AKX88" s="1">
        <f t="shared" si="4515"/>
        <v>2.9402092813166224E-17</v>
      </c>
      <c r="AKY88" s="1">
        <f t="shared" si="4516"/>
        <v>4.4103139219749336E-20</v>
      </c>
      <c r="AKZ88" s="1"/>
      <c r="ALA88" s="1"/>
      <c r="ALB88" s="1"/>
      <c r="ALC88" s="2" t="s">
        <v>11</v>
      </c>
      <c r="ALD88" s="1" t="s">
        <v>102</v>
      </c>
      <c r="ALE88" s="1">
        <v>147</v>
      </c>
      <c r="ALF88" s="2">
        <v>7</v>
      </c>
      <c r="ALG88" s="1">
        <v>3.4000000000000002E-2</v>
      </c>
      <c r="ALH88" s="1">
        <f t="shared" si="4517"/>
        <v>8.0000000000000036E-3</v>
      </c>
      <c r="ALI88" s="1">
        <f t="shared" si="4518"/>
        <v>0.37627118644067814</v>
      </c>
      <c r="ALJ88" s="1">
        <f t="shared" si="4519"/>
        <v>5.6440677966101721E-4</v>
      </c>
      <c r="ALK88" s="1"/>
      <c r="ALL88" s="1"/>
      <c r="ALM88" s="1"/>
      <c r="ALN88" s="2" t="s">
        <v>11</v>
      </c>
      <c r="ALO88" s="1" t="s">
        <v>103</v>
      </c>
      <c r="ALP88" s="1">
        <v>148</v>
      </c>
      <c r="ALQ88" s="2">
        <v>7</v>
      </c>
      <c r="ALR88" s="1">
        <v>3.2000000000000001E-2</v>
      </c>
      <c r="ALS88" s="1">
        <f t="shared" si="4520"/>
        <v>6.9999999999999993E-3</v>
      </c>
      <c r="ALT88" s="1">
        <f t="shared" si="4521"/>
        <v>0.24489795918367344</v>
      </c>
      <c r="ALU88" s="1">
        <f t="shared" si="4522"/>
        <v>3.6734693877551019E-4</v>
      </c>
      <c r="ALV88" s="1"/>
      <c r="ALW88" s="1"/>
      <c r="ALX88" s="1"/>
      <c r="ALY88" s="2" t="s">
        <v>11</v>
      </c>
      <c r="ALZ88" s="1" t="s">
        <v>104</v>
      </c>
      <c r="AMA88" s="1">
        <v>149</v>
      </c>
      <c r="AMB88" s="2">
        <v>7</v>
      </c>
      <c r="AMC88" s="1">
        <v>2.1999999999999999E-2</v>
      </c>
      <c r="AMD88" s="1">
        <f t="shared" si="4523"/>
        <v>1.9999999999999983E-3</v>
      </c>
      <c r="AME88" s="1">
        <f t="shared" si="4524"/>
        <v>0.14726027397260269</v>
      </c>
      <c r="AMF88" s="1">
        <f t="shared" si="4525"/>
        <v>2.2089041095890404E-4</v>
      </c>
      <c r="AMG88" s="1"/>
      <c r="AMH88" s="1"/>
      <c r="AMI88" s="1"/>
      <c r="AMJ88" s="2" t="s">
        <v>11</v>
      </c>
      <c r="AMK88" s="1" t="s">
        <v>105</v>
      </c>
      <c r="AML88" s="1">
        <v>150</v>
      </c>
      <c r="AMM88" s="2">
        <v>7</v>
      </c>
      <c r="AMN88" s="1">
        <v>1.4999999999999999E-2</v>
      </c>
      <c r="AMO88" s="1">
        <f t="shared" si="4526"/>
        <v>-4.0000000000000001E-3</v>
      </c>
      <c r="AMP88" s="1">
        <f t="shared" si="4527"/>
        <v>-0.16438356164383564</v>
      </c>
      <c r="AMQ88" s="1">
        <f t="shared" si="4528"/>
        <v>-2.4657534246575347E-4</v>
      </c>
      <c r="AMR88" s="1"/>
      <c r="AMS88" s="1"/>
      <c r="AMT88" s="1"/>
      <c r="AMU88" s="2" t="s">
        <v>11</v>
      </c>
      <c r="AMV88" s="1" t="s">
        <v>106</v>
      </c>
      <c r="AMW88" s="1">
        <v>151</v>
      </c>
      <c r="AMX88" s="2">
        <v>7</v>
      </c>
      <c r="AMY88" s="1">
        <v>1.6E-2</v>
      </c>
      <c r="AMZ88" s="1">
        <f t="shared" si="4529"/>
        <v>-4.0000000000000001E-3</v>
      </c>
      <c r="ANA88" s="1">
        <f t="shared" si="4530"/>
        <v>-0.21232876712328769</v>
      </c>
      <c r="ANB88" s="1">
        <f t="shared" si="4531"/>
        <v>-3.1849315068493153E-4</v>
      </c>
      <c r="ANC88" s="1"/>
      <c r="AND88" s="1"/>
      <c r="ANE88" s="1"/>
      <c r="ANF88" s="2" t="s">
        <v>11</v>
      </c>
      <c r="ANG88" s="1" t="s">
        <v>107</v>
      </c>
      <c r="ANH88" s="1">
        <v>154</v>
      </c>
      <c r="ANI88" s="2">
        <v>7</v>
      </c>
      <c r="ANJ88" s="1">
        <v>1.4E-2</v>
      </c>
      <c r="ANK88" s="1">
        <f t="shared" si="4532"/>
        <v>-4.9999999999999992E-3</v>
      </c>
      <c r="ANL88" s="1">
        <f t="shared" si="4533"/>
        <v>-0.27241379310344821</v>
      </c>
      <c r="ANM88" s="1">
        <f t="shared" si="4534"/>
        <v>-4.0862068965517233E-4</v>
      </c>
      <c r="ANN88" s="1"/>
      <c r="ANO88" s="1"/>
      <c r="ANP88" s="1"/>
      <c r="ANQ88" s="2" t="s">
        <v>11</v>
      </c>
      <c r="ANR88" s="1" t="s">
        <v>108</v>
      </c>
      <c r="ANS88" s="1">
        <v>155</v>
      </c>
      <c r="ANT88" s="2">
        <v>7</v>
      </c>
      <c r="ANU88" s="1">
        <v>1.6E-2</v>
      </c>
      <c r="ANV88" s="1">
        <f t="shared" si="4535"/>
        <v>-4.0000000000000001E-3</v>
      </c>
      <c r="ANW88" s="1">
        <f t="shared" si="4536"/>
        <v>-0.38566552901023893</v>
      </c>
      <c r="ANX88" s="1">
        <f t="shared" si="4537"/>
        <v>-5.7849829351535838E-4</v>
      </c>
      <c r="ANY88" s="1"/>
      <c r="ANZ88" s="1"/>
      <c r="AOA88" s="1"/>
      <c r="AOB88" s="2" t="s">
        <v>11</v>
      </c>
      <c r="AOC88" s="1" t="s">
        <v>109</v>
      </c>
      <c r="AOD88" s="1">
        <v>156</v>
      </c>
      <c r="AOE88" s="2">
        <v>7</v>
      </c>
      <c r="AOF88" s="1">
        <v>1.9E-2</v>
      </c>
      <c r="AOG88" s="1">
        <f t="shared" si="4538"/>
        <v>-2.0000000000000018E-3</v>
      </c>
      <c r="AOH88" s="1">
        <f t="shared" si="4539"/>
        <v>-0.27118644067796616</v>
      </c>
      <c r="AOI88" s="1">
        <f t="shared" si="4540"/>
        <v>-4.0677966101694926E-4</v>
      </c>
      <c r="AOJ88" s="1"/>
      <c r="AOK88" s="1"/>
      <c r="AOL88" s="1"/>
      <c r="AOM88" s="2" t="s">
        <v>11</v>
      </c>
      <c r="AON88" s="1" t="s">
        <v>110</v>
      </c>
      <c r="AOO88" s="1">
        <v>157</v>
      </c>
      <c r="AOP88" s="2">
        <v>7</v>
      </c>
      <c r="AOQ88" s="1">
        <v>0.01</v>
      </c>
      <c r="AOR88" s="1">
        <f t="shared" si="4541"/>
        <v>-4.0000000000000001E-3</v>
      </c>
      <c r="AOS88" s="1">
        <f t="shared" si="4542"/>
        <v>-0.18430034129692835</v>
      </c>
      <c r="AOT88" s="1">
        <f t="shared" si="4543"/>
        <v>-2.7645051194539252E-4</v>
      </c>
      <c r="AOU88" s="1"/>
      <c r="AOV88" s="1"/>
      <c r="AOW88" s="1"/>
      <c r="AOX88" s="2" t="s">
        <v>11</v>
      </c>
      <c r="AOY88" s="1" t="s">
        <v>111</v>
      </c>
      <c r="AOZ88" s="1">
        <v>158</v>
      </c>
      <c r="APA88" s="2">
        <v>7</v>
      </c>
      <c r="APB88" s="1">
        <v>1.7000000000000001E-2</v>
      </c>
      <c r="APC88" s="1">
        <f t="shared" si="3798"/>
        <v>-2.9999999999999992E-3</v>
      </c>
      <c r="APD88" s="1">
        <f t="shared" si="4544"/>
        <v>-0.41095890410958896</v>
      </c>
      <c r="APE88" s="1">
        <f t="shared" si="4545"/>
        <v>-6.1643835616438344E-4</v>
      </c>
      <c r="APF88" s="1"/>
      <c r="APG88" s="1"/>
      <c r="APH88" s="1"/>
      <c r="API88" s="2" t="s">
        <v>11</v>
      </c>
      <c r="APJ88" s="1" t="s">
        <v>112</v>
      </c>
      <c r="APK88" s="1">
        <v>161</v>
      </c>
      <c r="APL88" s="2">
        <v>7</v>
      </c>
      <c r="APM88" s="1">
        <v>1.2999999999999999E-2</v>
      </c>
      <c r="APN88" s="1">
        <f t="shared" si="4546"/>
        <v>-3.0000000000000009E-3</v>
      </c>
      <c r="APO88" s="1">
        <f t="shared" si="4547"/>
        <v>-0.24914675767918093</v>
      </c>
      <c r="APP88" s="1">
        <f t="shared" si="4548"/>
        <v>-3.7372013651877141E-4</v>
      </c>
      <c r="APQ88" s="1"/>
      <c r="APR88" s="1"/>
      <c r="APS88" s="1"/>
      <c r="APT88" s="2" t="s">
        <v>11</v>
      </c>
      <c r="APU88" s="1" t="s">
        <v>113</v>
      </c>
      <c r="APV88" s="1">
        <v>162</v>
      </c>
      <c r="APW88" s="2">
        <v>7</v>
      </c>
      <c r="APX88" s="1">
        <v>1E-3</v>
      </c>
      <c r="APY88" s="1">
        <f t="shared" si="4549"/>
        <v>-4.0000000000000001E-3</v>
      </c>
      <c r="APZ88" s="1">
        <f t="shared" si="3806"/>
        <v>0.18556701030927836</v>
      </c>
      <c r="AQA88" s="1">
        <f t="shared" si="4550"/>
        <v>2.7835051546391755E-4</v>
      </c>
      <c r="AQB88" s="1"/>
      <c r="AQC88" s="1"/>
      <c r="AQD88" s="1"/>
      <c r="AQE88" s="2" t="s">
        <v>11</v>
      </c>
      <c r="AQF88" s="1" t="s">
        <v>114</v>
      </c>
      <c r="AQG88" s="1">
        <v>163</v>
      </c>
      <c r="AQH88" s="2">
        <v>7</v>
      </c>
      <c r="AQI88" s="1">
        <v>1.2999999999999999E-2</v>
      </c>
      <c r="AQJ88" s="1">
        <f t="shared" si="4551"/>
        <v>-3.0000000000000009E-3</v>
      </c>
      <c r="AQK88" s="1">
        <f t="shared" si="4552"/>
        <v>-0.38356164383561647</v>
      </c>
      <c r="AQL88" s="1">
        <f t="shared" si="4553"/>
        <v>-5.7534246575342471E-4</v>
      </c>
      <c r="AQM88" s="1"/>
      <c r="AQN88" s="1"/>
      <c r="AQO88" s="1"/>
      <c r="AQP88" s="2" t="s">
        <v>11</v>
      </c>
      <c r="AQQ88" s="1" t="s">
        <v>115</v>
      </c>
      <c r="AQR88" s="1">
        <v>169</v>
      </c>
      <c r="AQS88" s="2">
        <v>7</v>
      </c>
      <c r="AQT88" s="1">
        <v>-1.0999999999999999E-2</v>
      </c>
      <c r="AQU88" s="1">
        <f t="shared" si="4554"/>
        <v>-2.9999999999999992E-3</v>
      </c>
      <c r="AQV88" s="1">
        <f t="shared" si="4555"/>
        <v>0.45051194539249145</v>
      </c>
      <c r="AQW88" s="1">
        <f t="shared" si="4556"/>
        <v>6.7576791808873716E-4</v>
      </c>
      <c r="AQX88" s="1"/>
      <c r="AQY88" s="1"/>
      <c r="AQZ88" s="1"/>
      <c r="ARA88" s="2" t="s">
        <v>11</v>
      </c>
      <c r="ARB88" s="1" t="s">
        <v>116</v>
      </c>
      <c r="ARC88" s="1">
        <v>170</v>
      </c>
      <c r="ARD88" s="2">
        <v>7</v>
      </c>
      <c r="ARE88" s="1">
        <v>2E-3</v>
      </c>
      <c r="ARF88" s="1">
        <f t="shared" si="4557"/>
        <v>-4.0000000000000001E-3</v>
      </c>
      <c r="ARG88" s="1">
        <f t="shared" si="4558"/>
        <v>-0.40476190476190482</v>
      </c>
      <c r="ARH88" s="1">
        <f t="shared" si="4559"/>
        <v>-6.071428571428572E-4</v>
      </c>
      <c r="ARI88" s="1"/>
      <c r="ARJ88" s="1"/>
      <c r="ARK88" s="1"/>
      <c r="ARL88" s="2" t="s">
        <v>11</v>
      </c>
      <c r="ARM88" s="1" t="s">
        <v>117</v>
      </c>
      <c r="ARN88" s="1">
        <v>171</v>
      </c>
      <c r="ARO88" s="2">
        <v>7</v>
      </c>
      <c r="ARP88" s="1">
        <v>4.0000000000000001E-3</v>
      </c>
      <c r="ARQ88" s="1">
        <f t="shared" si="4560"/>
        <v>-2E-3</v>
      </c>
      <c r="ARR88" s="1">
        <f t="shared" si="4561"/>
        <v>-0.25684931506849312</v>
      </c>
      <c r="ARS88" s="1">
        <f t="shared" si="4562"/>
        <v>-3.8527397260273972E-4</v>
      </c>
      <c r="ART88" s="1"/>
      <c r="ARU88" s="1"/>
      <c r="ARV88" s="1"/>
      <c r="ARW88" s="2" t="s">
        <v>11</v>
      </c>
      <c r="ARX88" s="1" t="s">
        <v>118</v>
      </c>
      <c r="ARY88" s="1">
        <v>172</v>
      </c>
      <c r="ARZ88" s="2">
        <v>7</v>
      </c>
      <c r="ASA88" s="1">
        <v>1.4999999999999999E-2</v>
      </c>
      <c r="ASB88" s="1">
        <f t="shared" si="4563"/>
        <v>-5.000000000000001E-3</v>
      </c>
      <c r="ASC88" s="1">
        <f t="shared" si="4564"/>
        <v>-0.92203389830508486</v>
      </c>
      <c r="ASD88" s="1">
        <f t="shared" si="4565"/>
        <v>-1.3830508474576273E-3</v>
      </c>
      <c r="ASE88" s="1"/>
      <c r="ASF88" s="1"/>
      <c r="ASG88" s="1"/>
      <c r="ASH88" s="2" t="s">
        <v>11</v>
      </c>
      <c r="ASI88" s="1" t="s">
        <v>119</v>
      </c>
      <c r="ASJ88" s="1">
        <v>173</v>
      </c>
      <c r="ASK88" s="2">
        <v>7</v>
      </c>
      <c r="ASL88" s="1">
        <v>-2E-3</v>
      </c>
      <c r="ASM88" s="1">
        <f t="shared" si="4566"/>
        <v>-5.0000000000000001E-3</v>
      </c>
      <c r="ASN88" s="1">
        <f t="shared" si="4567"/>
        <v>-0.4041095890410959</v>
      </c>
      <c r="ASO88" s="1">
        <f t="shared" si="4568"/>
        <v>-6.0616438356164389E-4</v>
      </c>
      <c r="ASP88" s="1"/>
      <c r="ASQ88" s="1"/>
      <c r="ASR88" s="1"/>
      <c r="ASS88" s="2" t="s">
        <v>11</v>
      </c>
      <c r="AST88" s="1" t="s">
        <v>120</v>
      </c>
      <c r="ASU88" s="1">
        <v>176</v>
      </c>
      <c r="ASV88" s="2">
        <v>7</v>
      </c>
      <c r="ASW88" s="1">
        <v>1E-3</v>
      </c>
      <c r="ASX88" s="1">
        <f t="shared" si="4569"/>
        <v>-6.0000000000000001E-3</v>
      </c>
      <c r="ASY88" s="1">
        <f t="shared" si="4570"/>
        <v>-0.64604810996563578</v>
      </c>
      <c r="ASZ88" s="1">
        <f t="shared" si="4571"/>
        <v>-9.6907216494845373E-4</v>
      </c>
      <c r="ATA88" s="1"/>
      <c r="ATB88" s="1"/>
      <c r="ATC88" s="1"/>
      <c r="ATD88" s="2" t="s">
        <v>11</v>
      </c>
      <c r="ATE88" s="1" t="s">
        <v>121</v>
      </c>
      <c r="ATF88" s="1">
        <v>180</v>
      </c>
      <c r="ATG88" s="2">
        <v>7</v>
      </c>
      <c r="ATH88" s="1">
        <v>1.7000000000000001E-2</v>
      </c>
      <c r="ATI88" s="1">
        <f t="shared" si="4572"/>
        <v>-4.0000000000000001E-3</v>
      </c>
      <c r="ATJ88" s="1">
        <f t="shared" si="4573"/>
        <v>-1.1591695501730106</v>
      </c>
      <c r="ATK88" s="1">
        <f t="shared" si="4574"/>
        <v>-1.7387543252595158E-3</v>
      </c>
      <c r="ATL88" s="1"/>
      <c r="ATM88" s="1"/>
      <c r="ATN88" s="1"/>
      <c r="ATO88" s="2" t="s">
        <v>11</v>
      </c>
      <c r="ATP88" s="1" t="s">
        <v>122</v>
      </c>
      <c r="ATQ88" s="1">
        <v>183</v>
      </c>
      <c r="ATR88" s="2">
        <v>7</v>
      </c>
      <c r="ATS88" s="1">
        <v>-4.0000000000000001E-3</v>
      </c>
      <c r="ATT88" s="1">
        <f t="shared" si="4575"/>
        <v>-5.0000000000000001E-3</v>
      </c>
      <c r="ATU88" s="1">
        <f t="shared" si="4576"/>
        <v>-0.45205479452054792</v>
      </c>
      <c r="ATV88" s="1">
        <f t="shared" si="4577"/>
        <v>-6.780821917808219E-4</v>
      </c>
      <c r="ATW88" s="1"/>
      <c r="ATX88" s="1"/>
      <c r="ATY88" s="1"/>
      <c r="ATZ88" s="2" t="s">
        <v>11</v>
      </c>
      <c r="AUA88" s="1" t="s">
        <v>123</v>
      </c>
      <c r="AUB88" s="1">
        <v>184</v>
      </c>
      <c r="AUC88" s="2">
        <v>7</v>
      </c>
      <c r="AUD88" s="1">
        <v>-1E-3</v>
      </c>
      <c r="AUE88" s="1">
        <f t="shared" si="4578"/>
        <v>-1.7000000000000001E-2</v>
      </c>
      <c r="AUF88" s="1">
        <f t="shared" si="3846"/>
        <v>-0.92779783393501813</v>
      </c>
      <c r="AUG88" s="1">
        <f t="shared" si="4579"/>
        <v>-1.3916967509025272E-3</v>
      </c>
      <c r="AUH88" s="1"/>
      <c r="AUI88" s="1"/>
      <c r="AUJ88" s="1"/>
      <c r="AUK88" s="2" t="s">
        <v>11</v>
      </c>
      <c r="AUL88" s="1" t="s">
        <v>124</v>
      </c>
      <c r="AUM88" s="1">
        <v>185</v>
      </c>
      <c r="AUN88" s="2">
        <v>7</v>
      </c>
      <c r="AUO88" s="1">
        <v>0</v>
      </c>
      <c r="AUP88" s="1">
        <f t="shared" si="4580"/>
        <v>-5.0000000000000001E-3</v>
      </c>
      <c r="AUQ88" s="1">
        <f t="shared" si="4581"/>
        <v>-0.35018050541516249</v>
      </c>
      <c r="AUR88" s="1">
        <f t="shared" si="4582"/>
        <v>-5.2527075812274372E-4</v>
      </c>
      <c r="AUS88" s="1"/>
      <c r="AUT88" s="1"/>
      <c r="AUU88" s="1"/>
      <c r="AUV88" s="2" t="s">
        <v>11</v>
      </c>
      <c r="AUW88" s="1" t="s">
        <v>125</v>
      </c>
      <c r="AUX88" s="1">
        <v>186</v>
      </c>
      <c r="AUY88" s="2">
        <v>7</v>
      </c>
      <c r="AUZ88" s="1">
        <v>2.9000000000000001E-2</v>
      </c>
      <c r="AVA88" s="1">
        <f t="shared" si="4583"/>
        <v>1.9000000000000003E-2</v>
      </c>
      <c r="AVB88" s="1">
        <f t="shared" si="3853"/>
        <v>0.54873646209386295</v>
      </c>
      <c r="AVC88" s="1">
        <f t="shared" si="4584"/>
        <v>8.2310469314079439E-4</v>
      </c>
      <c r="AVD88" s="1"/>
      <c r="AVE88" s="1"/>
      <c r="AVF88" s="1"/>
      <c r="AVG88" s="2" t="s">
        <v>11</v>
      </c>
      <c r="AVH88" s="1" t="s">
        <v>126</v>
      </c>
      <c r="AVI88" s="1">
        <v>187</v>
      </c>
      <c r="AVJ88" s="2">
        <v>7</v>
      </c>
      <c r="AVK88" s="1">
        <v>1.4E-2</v>
      </c>
      <c r="AVL88" s="1">
        <f t="shared" si="4585"/>
        <v>4.0000000000000001E-3</v>
      </c>
      <c r="AVM88" s="1">
        <f t="shared" si="4586"/>
        <v>0.12949640287769784</v>
      </c>
      <c r="AVN88" s="1">
        <f t="shared" si="4587"/>
        <v>1.9424460431654677E-4</v>
      </c>
      <c r="AVO88" s="1"/>
      <c r="AVP88" s="1"/>
      <c r="AVQ88" s="1"/>
      <c r="AVR88" s="2" t="s">
        <v>11</v>
      </c>
      <c r="AVS88" s="1" t="s">
        <v>127</v>
      </c>
      <c r="AVT88" s="1">
        <v>190</v>
      </c>
      <c r="AVU88" s="2">
        <v>7</v>
      </c>
      <c r="AVV88" s="1">
        <v>4.0000000000000001E-3</v>
      </c>
      <c r="AVW88" s="1">
        <f t="shared" si="4588"/>
        <v>-6.9999999999999993E-3</v>
      </c>
      <c r="AVX88" s="1">
        <f t="shared" si="4589"/>
        <v>-0.21505376344086019</v>
      </c>
      <c r="AVY88" s="1">
        <f t="shared" si="4590"/>
        <v>-3.2258064516129027E-4</v>
      </c>
      <c r="AVZ88" s="1"/>
      <c r="AWA88" s="1"/>
      <c r="AWB88" s="1"/>
      <c r="AWC88" s="2" t="s">
        <v>11</v>
      </c>
      <c r="AWD88" s="1" t="s">
        <v>128</v>
      </c>
      <c r="AWE88" s="1">
        <v>191</v>
      </c>
      <c r="AWF88" s="2">
        <v>7</v>
      </c>
      <c r="AWG88" s="1">
        <v>6.0000000000000001E-3</v>
      </c>
      <c r="AWH88" s="1">
        <f t="shared" si="4591"/>
        <v>-6.9999999999999993E-3</v>
      </c>
      <c r="AWI88" s="1">
        <f t="shared" si="4592"/>
        <v>-0.30465949820788524</v>
      </c>
      <c r="AWJ88" s="1">
        <f t="shared" si="4593"/>
        <v>-4.5698924731182785E-4</v>
      </c>
      <c r="AWK88" s="1"/>
      <c r="AWL88" s="1"/>
      <c r="AWM88" s="1"/>
      <c r="AWN88" s="2" t="s">
        <v>11</v>
      </c>
      <c r="AWO88" s="1" t="s">
        <v>129</v>
      </c>
      <c r="AWP88" s="1">
        <v>192</v>
      </c>
      <c r="AWQ88" s="2">
        <v>7</v>
      </c>
      <c r="AWR88" s="1">
        <v>8.0000000000000002E-3</v>
      </c>
      <c r="AWS88" s="1">
        <f t="shared" si="4594"/>
        <v>-8.0000000000000002E-3</v>
      </c>
      <c r="AWT88" s="1">
        <f t="shared" si="4595"/>
        <v>-0.35</v>
      </c>
      <c r="AWU88" s="1">
        <f t="shared" si="4596"/>
        <v>-5.2499999999999997E-4</v>
      </c>
      <c r="AWV88" s="1"/>
      <c r="AWW88" s="1"/>
      <c r="AWX88" s="1"/>
      <c r="AWY88" s="2" t="s">
        <v>11</v>
      </c>
      <c r="AWZ88" s="1" t="s">
        <v>130</v>
      </c>
      <c r="AXA88" s="1">
        <v>193</v>
      </c>
      <c r="AXB88" s="2">
        <v>7</v>
      </c>
      <c r="AXC88" s="1">
        <v>7.0000000000000001E-3</v>
      </c>
      <c r="AXD88" s="1">
        <f t="shared" si="4597"/>
        <v>-7.0000000000000001E-3</v>
      </c>
      <c r="AXE88" s="1">
        <f t="shared" si="4598"/>
        <v>-0.35125448028673834</v>
      </c>
      <c r="AXF88" s="1">
        <f t="shared" si="4599"/>
        <v>-5.2688172043010748E-4</v>
      </c>
      <c r="AXG88" s="1"/>
      <c r="AXH88" s="1"/>
      <c r="AXI88" s="1"/>
      <c r="AXJ88" s="2" t="s">
        <v>11</v>
      </c>
      <c r="AXK88" s="1" t="s">
        <v>131</v>
      </c>
      <c r="AXL88" s="1">
        <v>197</v>
      </c>
      <c r="AXM88" s="2">
        <v>7</v>
      </c>
      <c r="AXN88" s="1">
        <v>0.01</v>
      </c>
      <c r="AXO88" s="1">
        <f t="shared" si="4600"/>
        <v>-8.9999999999999993E-3</v>
      </c>
      <c r="AXP88" s="1">
        <f t="shared" si="4601"/>
        <v>-0.47841726618705038</v>
      </c>
      <c r="AXQ88" s="1">
        <f t="shared" si="4602"/>
        <v>-7.1762589928057563E-4</v>
      </c>
      <c r="AXR88" s="1"/>
      <c r="AXS88" s="1"/>
      <c r="AXT88" s="1"/>
      <c r="AXU88" s="2" t="s">
        <v>11</v>
      </c>
      <c r="AXV88" s="1" t="s">
        <v>132</v>
      </c>
      <c r="AXW88" s="1">
        <v>198</v>
      </c>
      <c r="AXX88" s="2">
        <v>7</v>
      </c>
      <c r="AXY88" s="1">
        <v>0.01</v>
      </c>
      <c r="AXZ88" s="1">
        <f t="shared" si="4603"/>
        <v>-7.000000000000001E-3</v>
      </c>
      <c r="AYA88" s="1">
        <f t="shared" si="4604"/>
        <v>-0.4388489208633094</v>
      </c>
      <c r="AYB88" s="1">
        <f t="shared" si="4605"/>
        <v>-6.5827338129496415E-4</v>
      </c>
      <c r="AYC88" s="1"/>
      <c r="AYD88" s="1"/>
      <c r="AYE88" s="1"/>
      <c r="AYF88" s="2" t="s">
        <v>11</v>
      </c>
      <c r="AYG88" s="1" t="s">
        <v>133</v>
      </c>
      <c r="AYH88" s="1">
        <v>201</v>
      </c>
      <c r="AYI88" s="2">
        <v>7</v>
      </c>
      <c r="AYJ88" s="1">
        <v>1.6E-2</v>
      </c>
      <c r="AYK88" s="1">
        <f t="shared" si="4606"/>
        <v>-6.9999999999999993E-3</v>
      </c>
      <c r="AYL88" s="1">
        <f t="shared" si="4607"/>
        <v>-0.48214285714285704</v>
      </c>
      <c r="AYM88" s="1">
        <f t="shared" si="4608"/>
        <v>-7.2321428571428558E-4</v>
      </c>
      <c r="AYN88" s="1"/>
      <c r="AYO88" s="1"/>
      <c r="AYP88" s="1"/>
      <c r="AYQ88" s="2" t="s">
        <v>11</v>
      </c>
      <c r="AYR88" s="1" t="s">
        <v>134</v>
      </c>
      <c r="AYS88" s="1">
        <v>204</v>
      </c>
      <c r="AYT88" s="2">
        <v>7</v>
      </c>
      <c r="AYU88" s="1">
        <v>1.6E-2</v>
      </c>
      <c r="AYV88" s="1">
        <f t="shared" si="4609"/>
        <v>-6.9999999999999993E-3</v>
      </c>
      <c r="AYW88" s="1">
        <f t="shared" si="4610"/>
        <v>-0.79642857142857137</v>
      </c>
      <c r="AYX88" s="1">
        <f t="shared" si="4611"/>
        <v>-1.194642857142857E-3</v>
      </c>
      <c r="AYY88" s="1"/>
      <c r="AYZ88" s="1"/>
      <c r="AZA88" s="1"/>
      <c r="AZB88" s="2" t="s">
        <v>11</v>
      </c>
      <c r="AZC88" s="1" t="s">
        <v>135</v>
      </c>
      <c r="AZD88" s="1">
        <v>205</v>
      </c>
      <c r="AZE88" s="2">
        <v>7</v>
      </c>
      <c r="AZF88" s="1">
        <v>1.4E-2</v>
      </c>
      <c r="AZG88" s="1">
        <f t="shared" si="4612"/>
        <v>-7.9999999999999984E-3</v>
      </c>
      <c r="AZH88" s="1">
        <f t="shared" si="4613"/>
        <v>-0.49285714285714277</v>
      </c>
      <c r="AZI88" s="1">
        <f t="shared" si="4614"/>
        <v>-7.3928571428571413E-4</v>
      </c>
      <c r="AZJ88" s="1"/>
      <c r="AZK88" s="1"/>
      <c r="AZL88" s="1"/>
      <c r="AZM88" s="2" t="s">
        <v>11</v>
      </c>
      <c r="AZN88" s="1" t="s">
        <v>136</v>
      </c>
      <c r="AZO88" s="1">
        <v>208</v>
      </c>
      <c r="AZP88" s="2">
        <v>7</v>
      </c>
      <c r="AZQ88" s="1">
        <v>1.2999999999999999E-2</v>
      </c>
      <c r="AZR88" s="1">
        <f t="shared" si="4615"/>
        <v>-8.0000000000000019E-3</v>
      </c>
      <c r="AZS88" s="1">
        <f t="shared" si="4616"/>
        <v>-0.49285714285714288</v>
      </c>
      <c r="AZT88" s="1">
        <f t="shared" si="4617"/>
        <v>-7.3928571428571435E-4</v>
      </c>
      <c r="AZU88" s="1"/>
      <c r="AZV88" s="1"/>
      <c r="AZW88" s="1"/>
      <c r="AZX88" s="2" t="s">
        <v>11</v>
      </c>
      <c r="AZY88" s="1" t="s">
        <v>137</v>
      </c>
      <c r="AZZ88" s="1">
        <v>211</v>
      </c>
      <c r="BAA88" s="2">
        <v>7</v>
      </c>
      <c r="BAB88" s="1">
        <v>1.4999999999999999E-2</v>
      </c>
      <c r="BAC88" s="1">
        <f t="shared" si="4618"/>
        <v>-9.0000000000000011E-3</v>
      </c>
      <c r="BAD88" s="1">
        <f t="shared" si="4619"/>
        <v>-0.57446808510638292</v>
      </c>
      <c r="BAE88" s="1">
        <f t="shared" si="4620"/>
        <v>-8.6170212765957442E-4</v>
      </c>
      <c r="BAF88" s="1"/>
      <c r="BAG88" s="1"/>
      <c r="BAH88" s="1"/>
      <c r="BAI88" s="2" t="s">
        <v>11</v>
      </c>
      <c r="BAJ88" s="1" t="s">
        <v>138</v>
      </c>
      <c r="BAK88" s="1">
        <v>212</v>
      </c>
      <c r="BAL88" s="2">
        <v>7</v>
      </c>
      <c r="BAM88" s="1">
        <v>-2E-3</v>
      </c>
      <c r="BAN88" s="1">
        <f t="shared" si="4621"/>
        <v>-1.2E-2</v>
      </c>
      <c r="BAO88" s="1">
        <f t="shared" si="4622"/>
        <v>0.58419243986254299</v>
      </c>
      <c r="BAP88" s="1">
        <f t="shared" si="4623"/>
        <v>8.7628865979381455E-4</v>
      </c>
      <c r="BAQ88" s="1"/>
      <c r="BAR88" s="1"/>
      <c r="BAS88" s="1"/>
      <c r="BAT88" s="2" t="s">
        <v>11</v>
      </c>
      <c r="BAU88" s="1" t="s">
        <v>139</v>
      </c>
      <c r="BAV88" s="1">
        <v>213</v>
      </c>
      <c r="BAW88" s="2">
        <v>7</v>
      </c>
      <c r="BAX88" s="1">
        <v>-0.01</v>
      </c>
      <c r="BAY88" s="1">
        <f t="shared" si="4624"/>
        <v>-1.0999999999999999E-2</v>
      </c>
      <c r="BAZ88" s="1">
        <f t="shared" si="4625"/>
        <v>0.74999999999999989</v>
      </c>
      <c r="BBA88" s="1">
        <f t="shared" si="4626"/>
        <v>1.1249999999999999E-3</v>
      </c>
      <c r="BBB88" s="1"/>
      <c r="BBC88" s="1"/>
      <c r="BBD88" s="1"/>
      <c r="BBE88" s="2" t="s">
        <v>11</v>
      </c>
      <c r="BBF88" s="1" t="s">
        <v>140</v>
      </c>
      <c r="BBG88" s="1">
        <v>214</v>
      </c>
      <c r="BBH88" s="2">
        <v>7</v>
      </c>
      <c r="BBI88" s="1">
        <v>-7.0000000000000001E-3</v>
      </c>
      <c r="BBJ88" s="1">
        <f t="shared" si="4627"/>
        <v>-1.2E-2</v>
      </c>
      <c r="BBK88" s="1">
        <f t="shared" si="4628"/>
        <v>0.39024390243902435</v>
      </c>
      <c r="BBL88" s="1">
        <f t="shared" si="4629"/>
        <v>5.8536585365853656E-4</v>
      </c>
      <c r="BBM88" s="1"/>
      <c r="BBN88" s="1"/>
      <c r="BBO88" s="1"/>
      <c r="BBP88" s="2" t="s">
        <v>11</v>
      </c>
      <c r="BBQ88" s="1" t="s">
        <v>141</v>
      </c>
      <c r="BBR88" s="1">
        <v>215</v>
      </c>
      <c r="BBS88" s="2">
        <v>7</v>
      </c>
      <c r="BBT88" s="1">
        <v>-4.0000000000000001E-3</v>
      </c>
      <c r="BBU88" s="1">
        <f t="shared" si="4630"/>
        <v>-1.2E-2</v>
      </c>
      <c r="BBV88" s="1">
        <f t="shared" si="4631"/>
        <v>0.29020979020979015</v>
      </c>
      <c r="BBW88" s="1">
        <f t="shared" si="4632"/>
        <v>4.3531468531468522E-4</v>
      </c>
      <c r="BBX88" s="1"/>
      <c r="BBY88" s="1"/>
      <c r="BBZ88" s="1"/>
      <c r="BCA88" s="2" t="s">
        <v>11</v>
      </c>
      <c r="BCB88" s="1" t="s">
        <v>142</v>
      </c>
      <c r="BCC88" s="1">
        <v>225</v>
      </c>
      <c r="BCD88" s="2">
        <v>7</v>
      </c>
      <c r="BCE88" s="1">
        <v>6.0000000000000001E-3</v>
      </c>
      <c r="BCF88" s="1">
        <f t="shared" si="4633"/>
        <v>-1E-3</v>
      </c>
      <c r="BCG88" s="1">
        <f t="shared" si="4634"/>
        <v>0.64459930313588842</v>
      </c>
      <c r="BCH88" s="1">
        <f t="shared" si="4635"/>
        <v>9.668989547038327E-4</v>
      </c>
      <c r="BCI88" s="1"/>
      <c r="BCJ88" s="1"/>
      <c r="BCK88" s="1"/>
      <c r="BCL88" s="2" t="s">
        <v>11</v>
      </c>
      <c r="BCM88" s="1" t="s">
        <v>143</v>
      </c>
      <c r="BCN88" s="1">
        <v>226</v>
      </c>
      <c r="BCO88" s="2">
        <v>7</v>
      </c>
      <c r="BCP88" s="1">
        <v>1.4999999999999999E-2</v>
      </c>
      <c r="BCQ88" s="1">
        <f t="shared" si="4636"/>
        <v>-2.9999999999999992E-3</v>
      </c>
      <c r="BCR88" s="1">
        <f t="shared" si="4637"/>
        <v>0.38513513513513514</v>
      </c>
      <c r="BCS88" s="1">
        <f t="shared" si="4638"/>
        <v>5.777027027027027E-4</v>
      </c>
      <c r="BCT88" s="1"/>
      <c r="BCU88" s="1"/>
      <c r="BCV88" s="1"/>
      <c r="BCW88" s="2" t="s">
        <v>11</v>
      </c>
      <c r="BCX88" s="1" t="s">
        <v>144</v>
      </c>
      <c r="BCY88" s="1">
        <v>232</v>
      </c>
      <c r="BCZ88" s="2">
        <v>7</v>
      </c>
      <c r="BDA88" s="1">
        <v>2.3E-2</v>
      </c>
      <c r="BDB88" s="1">
        <f t="shared" si="4639"/>
        <v>-1.0000000000000009E-3</v>
      </c>
      <c r="BDC88" s="1">
        <f t="shared" si="4640"/>
        <v>0.52027027027027029</v>
      </c>
      <c r="BDD88" s="1">
        <f t="shared" si="4641"/>
        <v>7.8040540540540539E-4</v>
      </c>
      <c r="BDE88" s="1"/>
      <c r="BDF88" s="1"/>
      <c r="BDG88" s="1"/>
      <c r="BDH88" s="2" t="s">
        <v>11</v>
      </c>
      <c r="BDI88" s="1" t="s">
        <v>145</v>
      </c>
      <c r="BDJ88" s="1">
        <v>233</v>
      </c>
      <c r="BDK88" s="2">
        <v>7</v>
      </c>
      <c r="BDL88" s="1">
        <v>3.9E-2</v>
      </c>
      <c r="BDM88" s="1">
        <f t="shared" si="4642"/>
        <v>1.0000000000000009E-3</v>
      </c>
      <c r="BDN88" s="1">
        <f t="shared" si="4643"/>
        <v>0.6317567567567568</v>
      </c>
      <c r="BDO88" s="1">
        <f t="shared" si="4644"/>
        <v>9.4763513513513524E-4</v>
      </c>
      <c r="BDP88" s="1"/>
      <c r="BDQ88" s="1"/>
      <c r="BDR88" s="1"/>
      <c r="BDS88" s="2" t="s">
        <v>11</v>
      </c>
      <c r="BDT88" s="1" t="s">
        <v>146</v>
      </c>
      <c r="BDU88" s="1">
        <v>234</v>
      </c>
      <c r="BDV88" s="2">
        <v>7</v>
      </c>
      <c r="BDW88" s="1">
        <v>2.1000000000000001E-2</v>
      </c>
      <c r="BDX88" s="1">
        <f t="shared" si="4645"/>
        <v>-1.4000000000000002E-2</v>
      </c>
      <c r="BDY88" s="1">
        <f t="shared" si="4646"/>
        <v>9.8305084745762591E-2</v>
      </c>
      <c r="BDZ88" s="1">
        <f t="shared" si="4647"/>
        <v>1.4745762711864389E-4</v>
      </c>
      <c r="BEA88" s="1"/>
      <c r="BEB88" s="1"/>
      <c r="BEC88" s="1"/>
      <c r="BED88" s="2" t="s">
        <v>11</v>
      </c>
      <c r="BEE88" s="1" t="s">
        <v>147</v>
      </c>
      <c r="BEF88" s="1">
        <v>236</v>
      </c>
      <c r="BEG88" s="2">
        <v>7</v>
      </c>
      <c r="BEH88" s="1">
        <v>0.04</v>
      </c>
      <c r="BEI88" s="1">
        <f t="shared" si="4648"/>
        <v>-1.8000000000000002E-2</v>
      </c>
      <c r="BEJ88" s="1">
        <f t="shared" si="4649"/>
        <v>-3.050847457627124E-2</v>
      </c>
      <c r="BEK88" s="1">
        <f t="shared" si="4650"/>
        <v>-4.5762711864406858E-5</v>
      </c>
      <c r="BEL88" s="1"/>
      <c r="BEM88" s="1"/>
      <c r="BEN88" s="1"/>
      <c r="BEO88" s="2" t="s">
        <v>11</v>
      </c>
      <c r="BEP88" s="4" t="s">
        <v>148</v>
      </c>
      <c r="BEQ88" s="4">
        <v>239</v>
      </c>
      <c r="BER88" s="2">
        <v>7</v>
      </c>
      <c r="BES88" s="1">
        <v>3.1E-2</v>
      </c>
      <c r="BET88" s="1">
        <f t="shared" si="4651"/>
        <v>-3.6000000000000004E-2</v>
      </c>
      <c r="BEU88" s="1">
        <f t="shared" si="4652"/>
        <v>-0.57718120805369144</v>
      </c>
      <c r="BEV88" s="1">
        <f t="shared" si="4653"/>
        <v>-8.6577181208053714E-4</v>
      </c>
      <c r="BEW88" s="1"/>
      <c r="BEX88" s="1"/>
      <c r="BEY88" s="1"/>
      <c r="BEZ88" s="2" t="s">
        <v>11</v>
      </c>
      <c r="BFA88" s="4" t="s">
        <v>149</v>
      </c>
      <c r="BFB88" s="4">
        <v>240</v>
      </c>
      <c r="BFC88" s="2">
        <v>7</v>
      </c>
      <c r="BFD88" s="1">
        <v>-2.4E-2</v>
      </c>
      <c r="BFE88" s="1">
        <f t="shared" si="4654"/>
        <v>-1.0000000000000009E-3</v>
      </c>
      <c r="BFF88" s="1">
        <f t="shared" si="4655"/>
        <v>2.1951219512195124</v>
      </c>
      <c r="BFG88" s="1">
        <f t="shared" si="4656"/>
        <v>3.2926829268292686E-3</v>
      </c>
      <c r="BFH88" s="1"/>
      <c r="BFI88" s="1"/>
      <c r="BFJ88" s="1"/>
      <c r="BFK88" s="2" t="s">
        <v>11</v>
      </c>
      <c r="BFL88" s="4" t="s">
        <v>150</v>
      </c>
      <c r="BFM88" s="4">
        <v>241</v>
      </c>
      <c r="BFN88" s="2">
        <v>7</v>
      </c>
      <c r="BFO88" s="1">
        <v>-1.4999999999999999E-2</v>
      </c>
      <c r="BFP88" s="1">
        <f t="shared" si="4657"/>
        <v>2.0000000000000018E-3</v>
      </c>
      <c r="BFQ88" s="1">
        <f t="shared" si="4658"/>
        <v>2.3230240549828181</v>
      </c>
      <c r="BFR88" s="1">
        <f t="shared" si="4659"/>
        <v>3.484536082474227E-3</v>
      </c>
      <c r="BFS88" s="1"/>
      <c r="BFT88" s="1"/>
      <c r="BFU88" s="1"/>
      <c r="BFV88" s="2" t="s">
        <v>11</v>
      </c>
      <c r="BFW88" s="4" t="s">
        <v>151</v>
      </c>
      <c r="BFX88" s="4">
        <v>243</v>
      </c>
      <c r="BFY88" s="2">
        <v>7</v>
      </c>
      <c r="BFZ88" s="1">
        <v>8.0000000000000002E-3</v>
      </c>
      <c r="BGA88" s="1">
        <f t="shared" si="4883"/>
        <v>2E-3</v>
      </c>
      <c r="BGB88" s="1">
        <f t="shared" si="4660"/>
        <v>1.3321799307958477</v>
      </c>
      <c r="BGC88" s="1">
        <f t="shared" si="4661"/>
        <v>1.9982698961937715E-3</v>
      </c>
      <c r="BGD88" s="1"/>
      <c r="BGE88" s="1"/>
      <c r="BGF88" s="1"/>
      <c r="BGG88" s="2" t="s">
        <v>11</v>
      </c>
      <c r="BGH88" s="4" t="s">
        <v>152</v>
      </c>
      <c r="BGI88" s="4">
        <v>246</v>
      </c>
      <c r="BGJ88" s="2">
        <v>7</v>
      </c>
      <c r="BGK88" s="1">
        <v>0.01</v>
      </c>
      <c r="BGL88" s="1">
        <f t="shared" si="4662"/>
        <v>-9.9999999999999915E-4</v>
      </c>
      <c r="BGM88" s="1">
        <f t="shared" si="4663"/>
        <v>1.0865051903114187</v>
      </c>
      <c r="BGN88" s="1">
        <f t="shared" si="4664"/>
        <v>1.6297577854671281E-3</v>
      </c>
      <c r="BGO88" s="1"/>
      <c r="BGP88" s="1"/>
      <c r="BGQ88" s="1"/>
      <c r="BGR88" s="2" t="s">
        <v>11</v>
      </c>
      <c r="BGS88" s="4" t="s">
        <v>153</v>
      </c>
      <c r="BGT88" s="4">
        <v>249</v>
      </c>
      <c r="BGU88" s="2">
        <v>7</v>
      </c>
      <c r="BGV88" s="1">
        <v>8.9999999999999993E-3</v>
      </c>
      <c r="BGW88" s="1">
        <f t="shared" si="4665"/>
        <v>0</v>
      </c>
      <c r="BGX88" s="1">
        <f t="shared" si="4666"/>
        <v>1.2439862542955327</v>
      </c>
      <c r="BGY88" s="1">
        <f t="shared" si="4667"/>
        <v>1.8659793814432991E-3</v>
      </c>
      <c r="BGZ88" s="1"/>
      <c r="BHA88" s="1"/>
      <c r="BHB88" s="1"/>
      <c r="BHC88" s="2" t="s">
        <v>11</v>
      </c>
      <c r="BHD88" s="4" t="s">
        <v>154</v>
      </c>
      <c r="BHE88" s="4">
        <v>253</v>
      </c>
      <c r="BHF88" s="2">
        <v>7</v>
      </c>
      <c r="BHG88" s="1">
        <v>6.0000000000000001E-3</v>
      </c>
      <c r="BHH88" s="1">
        <f t="shared" si="4668"/>
        <v>-2E-3</v>
      </c>
      <c r="BHI88" s="1">
        <f t="shared" si="4669"/>
        <v>1.1314878892733564</v>
      </c>
      <c r="BHJ88" s="1">
        <f t="shared" si="4670"/>
        <v>1.6972318339100346E-3</v>
      </c>
      <c r="BHK88" s="1"/>
      <c r="BHL88" s="1"/>
      <c r="BHM88" s="1"/>
      <c r="BHN88" s="2" t="s">
        <v>11</v>
      </c>
      <c r="BHO88" s="4" t="s">
        <v>155</v>
      </c>
      <c r="BHP88" s="4">
        <v>254</v>
      </c>
      <c r="BHQ88" s="2">
        <v>7</v>
      </c>
      <c r="BHR88" s="1">
        <v>3.1E-2</v>
      </c>
      <c r="BHS88" s="1">
        <f t="shared" si="4671"/>
        <v>9.0000000000000011E-3</v>
      </c>
      <c r="BHT88" s="1">
        <f t="shared" si="4672"/>
        <v>0.22336769759450173</v>
      </c>
      <c r="BHU88" s="1">
        <f t="shared" si="4673"/>
        <v>3.3505154639175259E-4</v>
      </c>
      <c r="BHV88" s="1"/>
      <c r="BHW88" s="1"/>
      <c r="BHX88" s="1"/>
      <c r="BHY88" s="2" t="s">
        <v>11</v>
      </c>
      <c r="BHZ88" s="4" t="s">
        <v>156</v>
      </c>
      <c r="BIA88" s="4">
        <v>260</v>
      </c>
      <c r="BIB88" s="2">
        <v>7</v>
      </c>
      <c r="BIC88" s="1">
        <v>3.2000000000000001E-2</v>
      </c>
      <c r="BID88" s="1">
        <f t="shared" si="4674"/>
        <v>1.0000000000000009E-3</v>
      </c>
      <c r="BIE88" s="1">
        <f t="shared" si="4675"/>
        <v>-0.17905405405405403</v>
      </c>
      <c r="BIF88" s="1">
        <f t="shared" si="4676"/>
        <v>-2.6858108108108103E-4</v>
      </c>
      <c r="BIG88" s="1"/>
      <c r="BIH88" s="1"/>
      <c r="BII88" s="1"/>
      <c r="BIJ88" s="2" t="s">
        <v>11</v>
      </c>
      <c r="BIK88" s="4" t="s">
        <v>157</v>
      </c>
      <c r="BIL88" s="4">
        <v>267</v>
      </c>
      <c r="BIM88" s="2">
        <v>7</v>
      </c>
      <c r="BIN88" s="1">
        <v>0.04</v>
      </c>
      <c r="BIO88" s="1">
        <f t="shared" si="4677"/>
        <v>9.0000000000000011E-3</v>
      </c>
      <c r="BIP88" s="1">
        <f t="shared" si="4678"/>
        <v>0.93</v>
      </c>
      <c r="BIQ88" s="1">
        <f t="shared" si="4679"/>
        <v>1.3950000000000002E-3</v>
      </c>
      <c r="BIR88" s="1"/>
      <c r="BIS88" s="1"/>
      <c r="BIT88" s="1"/>
      <c r="BIU88" s="2" t="s">
        <v>11</v>
      </c>
      <c r="BIV88" s="4" t="s">
        <v>158</v>
      </c>
      <c r="BIW88" s="4">
        <v>268</v>
      </c>
      <c r="BIX88" s="2">
        <v>7</v>
      </c>
      <c r="BIY88" s="1">
        <v>2.7E-2</v>
      </c>
      <c r="BIZ88" s="1">
        <f t="shared" si="4680"/>
        <v>-2.0000000000000018E-3</v>
      </c>
      <c r="BJA88" s="1">
        <f t="shared" si="4681"/>
        <v>-7.1186440677966159E-2</v>
      </c>
      <c r="BJB88" s="1">
        <f t="shared" si="4682"/>
        <v>-1.0677966101694924E-4</v>
      </c>
      <c r="BJC88" s="1"/>
      <c r="BJD88" s="1"/>
      <c r="BJE88" s="1"/>
      <c r="BJF88" s="2" t="s">
        <v>11</v>
      </c>
      <c r="BJG88" s="4" t="s">
        <v>159</v>
      </c>
      <c r="BJH88" s="4">
        <v>274</v>
      </c>
      <c r="BJI88" s="2">
        <v>7</v>
      </c>
      <c r="BJJ88" s="1">
        <v>7.0000000000000001E-3</v>
      </c>
      <c r="BJK88" s="1">
        <f t="shared" si="4683"/>
        <v>-3.9999999999999992E-3</v>
      </c>
      <c r="BJL88" s="1">
        <f t="shared" si="4684"/>
        <v>0.55405405405405406</v>
      </c>
      <c r="BJM88" s="1">
        <f t="shared" si="4685"/>
        <v>8.3108108108108109E-4</v>
      </c>
      <c r="BJN88" s="1"/>
      <c r="BJO88" s="1"/>
      <c r="BJP88" s="1"/>
      <c r="BJQ88" s="2" t="s">
        <v>11</v>
      </c>
      <c r="BJR88" s="4" t="s">
        <v>160</v>
      </c>
      <c r="BJS88" s="4">
        <v>281</v>
      </c>
      <c r="BJT88" s="2">
        <v>7</v>
      </c>
      <c r="BJU88" s="1">
        <v>0.06</v>
      </c>
      <c r="BJV88" s="1">
        <f t="shared" si="4686"/>
        <v>2.1999999999999999E-2</v>
      </c>
      <c r="BJW88" s="1">
        <f t="shared" si="4687"/>
        <v>0.96</v>
      </c>
      <c r="BJX88" s="1">
        <f t="shared" si="4688"/>
        <v>1.4399999999999999E-3</v>
      </c>
      <c r="BJY88" s="1"/>
      <c r="BJZ88" s="1"/>
      <c r="BKA88" s="1"/>
      <c r="BKB88" s="2" t="s">
        <v>11</v>
      </c>
      <c r="BKC88" s="4" t="s">
        <v>161</v>
      </c>
      <c r="BKD88" s="4">
        <v>282</v>
      </c>
      <c r="BKE88" s="2">
        <v>7</v>
      </c>
      <c r="BKF88" s="1">
        <v>1.2E-2</v>
      </c>
      <c r="BKG88" s="1">
        <f t="shared" si="4689"/>
        <v>-9.0000000000000011E-3</v>
      </c>
      <c r="BKH88" s="1">
        <f t="shared" si="4690"/>
        <v>-0.37681159420289861</v>
      </c>
      <c r="BKI88" s="1">
        <f t="shared" si="4691"/>
        <v>-5.6521739130434788E-4</v>
      </c>
      <c r="BKJ88" s="1"/>
      <c r="BKK88" s="1"/>
      <c r="BKL88" s="1"/>
      <c r="BKM88" s="2" t="s">
        <v>11</v>
      </c>
      <c r="BKN88" s="4" t="s">
        <v>162</v>
      </c>
      <c r="BKO88" s="4">
        <v>289</v>
      </c>
      <c r="BKP88" s="2">
        <v>7</v>
      </c>
      <c r="BKQ88" s="1">
        <v>8.9999999999999993E-3</v>
      </c>
      <c r="BKR88" s="1">
        <f t="shared" si="4692"/>
        <v>-7.000000000000001E-3</v>
      </c>
      <c r="BKS88" s="1">
        <f t="shared" si="4693"/>
        <v>-0.17985611510791372</v>
      </c>
      <c r="BKT88" s="1">
        <f t="shared" si="4694"/>
        <v>-2.697841726618706E-4</v>
      </c>
      <c r="BKU88" s="1"/>
      <c r="BKV88" s="1"/>
      <c r="BKW88" s="1"/>
      <c r="BKX88" s="2" t="s">
        <v>11</v>
      </c>
      <c r="BKY88" s="4" t="s">
        <v>163</v>
      </c>
      <c r="BKZ88" s="4">
        <v>296</v>
      </c>
      <c r="BLA88" s="2">
        <v>7</v>
      </c>
      <c r="BLB88" s="1">
        <v>1.0999999999999999E-2</v>
      </c>
      <c r="BLC88" s="1">
        <f t="shared" si="4695"/>
        <v>-9.0000000000000011E-3</v>
      </c>
      <c r="BLD88" s="1">
        <f t="shared" si="4696"/>
        <v>-0.52898550724637694</v>
      </c>
      <c r="BLE88" s="1">
        <f t="shared" si="4697"/>
        <v>-7.9347826086956545E-4</v>
      </c>
      <c r="BLF88" s="1"/>
      <c r="BLG88" s="1"/>
      <c r="BLH88" s="1"/>
      <c r="BLI88" s="2" t="s">
        <v>11</v>
      </c>
      <c r="BLJ88" s="4" t="s">
        <v>164</v>
      </c>
      <c r="BLK88" s="4">
        <v>303</v>
      </c>
      <c r="BLL88" s="2">
        <v>7</v>
      </c>
      <c r="BLM88" s="1">
        <v>8.9999999999999993E-3</v>
      </c>
      <c r="BLN88" s="1">
        <f t="shared" si="4698"/>
        <v>-2E-3</v>
      </c>
      <c r="BLO88" s="1">
        <f t="shared" si="4699"/>
        <v>0.1593220338983051</v>
      </c>
      <c r="BLP88" s="1">
        <f t="shared" si="4700"/>
        <v>2.3898305084745766E-4</v>
      </c>
      <c r="BLQ88" s="1"/>
      <c r="BLR88" s="1"/>
      <c r="BLS88" s="1"/>
      <c r="BLT88" s="2" t="s">
        <v>11</v>
      </c>
      <c r="BLU88" s="4" t="s">
        <v>165</v>
      </c>
      <c r="BLV88" s="4">
        <v>310</v>
      </c>
      <c r="BLW88" s="2">
        <v>7</v>
      </c>
      <c r="BLX88" s="1">
        <v>8.0000000000000002E-3</v>
      </c>
      <c r="BLY88" s="1">
        <f t="shared" si="4701"/>
        <v>-4.0000000000000001E-3</v>
      </c>
      <c r="BLZ88" s="1">
        <f t="shared" si="4702"/>
        <v>0.24573378839590443</v>
      </c>
      <c r="BMA88" s="1">
        <f t="shared" si="4703"/>
        <v>3.6860068259385667E-4</v>
      </c>
      <c r="BMB88" s="1"/>
      <c r="BMC88" s="1"/>
      <c r="BMD88" s="1"/>
      <c r="BME88" s="2" t="s">
        <v>11</v>
      </c>
      <c r="BMF88" s="4" t="s">
        <v>166</v>
      </c>
      <c r="BMG88" s="4">
        <v>311</v>
      </c>
      <c r="BMH88" s="2">
        <v>7</v>
      </c>
      <c r="BMI88" s="1">
        <v>6.0000000000000001E-3</v>
      </c>
      <c r="BMJ88" s="1">
        <f t="shared" si="4704"/>
        <v>-4.0000000000000001E-3</v>
      </c>
      <c r="BMK88" s="1">
        <f t="shared" si="4705"/>
        <v>-0.3971631205673759</v>
      </c>
      <c r="BML88" s="1">
        <f t="shared" si="4706"/>
        <v>-5.9574468085106384E-4</v>
      </c>
      <c r="BMM88" s="1"/>
      <c r="BMN88" s="1"/>
      <c r="BMO88" s="1"/>
      <c r="BMP88" s="2" t="s">
        <v>11</v>
      </c>
      <c r="BMQ88" s="4" t="s">
        <v>167</v>
      </c>
      <c r="BMR88" s="4">
        <v>317</v>
      </c>
      <c r="BMS88" s="2">
        <v>7</v>
      </c>
      <c r="BMT88" s="1">
        <v>4.0000000000000001E-3</v>
      </c>
      <c r="BMU88" s="4">
        <f t="shared" si="4707"/>
        <v>-6.0000000000000001E-3</v>
      </c>
      <c r="BMV88" s="1">
        <f t="shared" si="4708"/>
        <v>-0.26950354609929078</v>
      </c>
      <c r="BMW88" s="1">
        <f t="shared" si="4709"/>
        <v>-4.0425531914893619E-4</v>
      </c>
      <c r="BMX88" s="1"/>
      <c r="BMY88" s="1"/>
      <c r="BMZ88" s="1"/>
      <c r="BNA88" s="2" t="s">
        <v>11</v>
      </c>
      <c r="BNB88" s="4" t="s">
        <v>168</v>
      </c>
      <c r="BNC88" s="4">
        <v>324</v>
      </c>
      <c r="BND88" s="2">
        <v>7</v>
      </c>
      <c r="BNE88" s="1">
        <v>5.0000000000000001E-3</v>
      </c>
      <c r="BNF88" s="1">
        <f t="shared" si="4710"/>
        <v>-8.0000000000000002E-3</v>
      </c>
      <c r="BNG88" s="1">
        <f t="shared" si="4711"/>
        <v>-0.37857142857142856</v>
      </c>
      <c r="BNH88" s="1">
        <f t="shared" si="4712"/>
        <v>-5.6785714285714284E-4</v>
      </c>
      <c r="BNI88" s="1"/>
      <c r="BNJ88" s="1"/>
      <c r="BNK88" s="1"/>
      <c r="BNL88" s="2" t="s">
        <v>11</v>
      </c>
      <c r="BNM88" s="4" t="s">
        <v>169</v>
      </c>
      <c r="BNN88" s="4">
        <v>325</v>
      </c>
      <c r="BNO88" s="2">
        <v>7</v>
      </c>
      <c r="BNP88" s="1">
        <v>1.7000000000000001E-2</v>
      </c>
      <c r="BNQ88" s="1">
        <f t="shared" si="4713"/>
        <v>-1.9999999999999983E-3</v>
      </c>
      <c r="BNR88" s="1">
        <f t="shared" si="4714"/>
        <v>2.4475524475524538E-2</v>
      </c>
      <c r="BNS88" s="1">
        <f t="shared" si="4715"/>
        <v>3.6713286713286805E-5</v>
      </c>
      <c r="BNT88" s="1"/>
      <c r="BNU88" s="1"/>
      <c r="BNV88" s="1"/>
      <c r="BNW88" s="2" t="s">
        <v>11</v>
      </c>
      <c r="BNX88" s="4" t="s">
        <v>170</v>
      </c>
      <c r="BNY88" s="4">
        <v>338</v>
      </c>
      <c r="BNZ88" s="2">
        <v>7</v>
      </c>
      <c r="BOA88" s="1">
        <v>5.0000000000000001E-3</v>
      </c>
      <c r="BOB88" s="1">
        <f t="shared" si="4716"/>
        <v>-5.0000000000000001E-3</v>
      </c>
      <c r="BOC88" s="1">
        <f t="shared" si="4717"/>
        <v>-1.6025641025641042E-2</v>
      </c>
      <c r="BOD88" s="1">
        <f t="shared" si="4718"/>
        <v>-2.4038461538461562E-5</v>
      </c>
      <c r="BOE88" s="1"/>
      <c r="BOF88" s="1"/>
      <c r="BOG88" s="1"/>
      <c r="BOH88" s="2" t="s">
        <v>11</v>
      </c>
      <c r="BOI88" s="4" t="s">
        <v>171</v>
      </c>
      <c r="BOJ88" s="4">
        <v>339</v>
      </c>
      <c r="BOK88" s="2">
        <v>7</v>
      </c>
      <c r="BOL88" s="1">
        <v>3.0000000000000001E-3</v>
      </c>
      <c r="BOM88" s="1">
        <f t="shared" si="4719"/>
        <v>-2E-3</v>
      </c>
      <c r="BON88" s="1">
        <f t="shared" si="4720"/>
        <v>5.8631921824104233E-2</v>
      </c>
      <c r="BOO88" s="1">
        <f t="shared" si="4721"/>
        <v>8.7947882736156351E-5</v>
      </c>
      <c r="BOP88" s="1"/>
      <c r="BOQ88" s="1"/>
      <c r="BOR88" s="1"/>
      <c r="BOS88" s="2" t="s">
        <v>11</v>
      </c>
      <c r="BOT88" s="4" t="s">
        <v>172</v>
      </c>
      <c r="BOU88" s="4">
        <v>345</v>
      </c>
      <c r="BOV88" s="2">
        <v>7</v>
      </c>
      <c r="BOW88" s="1">
        <v>4.0000000000000001E-3</v>
      </c>
      <c r="BOX88" s="1">
        <f t="shared" si="4722"/>
        <v>-3.0000000000000001E-3</v>
      </c>
      <c r="BOY88" s="1">
        <f t="shared" si="4723"/>
        <v>0.10610932475884245</v>
      </c>
      <c r="BOZ88" s="1">
        <f t="shared" si="4724"/>
        <v>1.5916398713826369E-4</v>
      </c>
      <c r="BPA88" s="1"/>
      <c r="BPB88" s="1"/>
      <c r="BPC88" s="1"/>
      <c r="BPD88" s="2" t="s">
        <v>11</v>
      </c>
      <c r="BPE88" s="4" t="s">
        <v>173</v>
      </c>
      <c r="BPF88" s="4">
        <v>352</v>
      </c>
      <c r="BPG88" s="2">
        <v>7</v>
      </c>
      <c r="BPH88" s="1">
        <v>4.0000000000000001E-3</v>
      </c>
      <c r="BPI88" s="1">
        <f t="shared" si="4725"/>
        <v>-4.9999999999999992E-3</v>
      </c>
      <c r="BPJ88" s="1">
        <f t="shared" si="4726"/>
        <v>-5.7692307692307668E-2</v>
      </c>
      <c r="BPK88" s="1">
        <f t="shared" si="4727"/>
        <v>-8.6538461538461506E-5</v>
      </c>
      <c r="BPL88" s="1"/>
      <c r="BPM88" s="1"/>
      <c r="BPN88" s="1"/>
      <c r="BPO88" s="2" t="s">
        <v>11</v>
      </c>
      <c r="BPP88" s="4" t="s">
        <v>174</v>
      </c>
      <c r="BPQ88" s="4">
        <v>353</v>
      </c>
      <c r="BPR88" s="2">
        <v>7</v>
      </c>
      <c r="BPS88" s="1">
        <v>1.0999999999999999E-2</v>
      </c>
      <c r="BPT88" s="1">
        <f t="shared" si="4728"/>
        <v>2E-3</v>
      </c>
      <c r="BPU88" s="1">
        <f t="shared" si="4729"/>
        <v>0.05</v>
      </c>
      <c r="BPV88" s="1">
        <f t="shared" si="4730"/>
        <v>7.5000000000000007E-5</v>
      </c>
      <c r="BPW88" s="1"/>
      <c r="BPX88" s="1"/>
      <c r="BPY88" s="1"/>
      <c r="BPZ88" s="2" t="s">
        <v>11</v>
      </c>
      <c r="BQA88" s="4" t="s">
        <v>175</v>
      </c>
      <c r="BQB88" s="4">
        <v>358</v>
      </c>
      <c r="BQC88" s="2">
        <v>7</v>
      </c>
      <c r="BQD88" s="1">
        <v>1.2E-2</v>
      </c>
      <c r="BQE88" s="1">
        <f t="shared" si="4731"/>
        <v>2E-3</v>
      </c>
      <c r="BQF88" s="1">
        <f t="shared" si="4732"/>
        <v>4.3918918918918914E-2</v>
      </c>
      <c r="BQG88" s="1">
        <f t="shared" si="4733"/>
        <v>6.5878378378378375E-5</v>
      </c>
      <c r="BQH88" s="1"/>
      <c r="BQI88" s="1"/>
      <c r="BQJ88" s="1"/>
      <c r="BQK88" s="2" t="s">
        <v>11</v>
      </c>
      <c r="BQL88" s="4" t="s">
        <v>176</v>
      </c>
      <c r="BQM88" s="4">
        <v>366</v>
      </c>
      <c r="BQN88" s="2">
        <v>7</v>
      </c>
      <c r="BQO88" s="1">
        <v>1.4999999999999999E-2</v>
      </c>
      <c r="BQP88" s="1">
        <f t="shared" si="4734"/>
        <v>4.0000000000000001E-3</v>
      </c>
      <c r="BQQ88" s="1">
        <f t="shared" si="4735"/>
        <v>0.32441471571906355</v>
      </c>
      <c r="BQR88" s="1">
        <f t="shared" si="4736"/>
        <v>4.8662207357859534E-4</v>
      </c>
      <c r="BQS88" s="1"/>
      <c r="BQT88" s="1"/>
      <c r="BQU88" s="1"/>
      <c r="BQV88" s="2" t="s">
        <v>11</v>
      </c>
      <c r="BQW88" s="4" t="s">
        <v>177</v>
      </c>
      <c r="BQX88" s="4">
        <v>367</v>
      </c>
      <c r="BQY88" s="2">
        <v>7</v>
      </c>
      <c r="BQZ88" s="1">
        <v>0.02</v>
      </c>
      <c r="BRA88" s="1">
        <f t="shared" si="4737"/>
        <v>-1.0000000000000009E-3</v>
      </c>
      <c r="BRB88" s="1">
        <f t="shared" si="4738"/>
        <v>-0.78451178451178449</v>
      </c>
      <c r="BRC88" s="1">
        <f t="shared" si="4739"/>
        <v>-1.1767676767676768E-3</v>
      </c>
      <c r="BRD88" s="1"/>
      <c r="BRE88" s="1"/>
      <c r="BRF88" s="1"/>
      <c r="BRG88" s="2" t="s">
        <v>11</v>
      </c>
      <c r="BRH88" s="4" t="s">
        <v>178</v>
      </c>
      <c r="BRI88" s="4">
        <v>373</v>
      </c>
      <c r="BRJ88" s="2">
        <v>7</v>
      </c>
      <c r="BRK88" s="1">
        <v>1.9E-2</v>
      </c>
      <c r="BRL88" s="1">
        <f t="shared" si="4740"/>
        <v>-2.9999999999999992E-3</v>
      </c>
      <c r="BRM88" s="1">
        <f t="shared" si="4741"/>
        <v>-0.55593220338983051</v>
      </c>
      <c r="BRN88" s="1">
        <f t="shared" si="4742"/>
        <v>-8.3389830508474579E-4</v>
      </c>
      <c r="BRO88" s="1"/>
      <c r="BRP88" s="1"/>
      <c r="BRQ88" s="1"/>
      <c r="BRR88" s="2" t="s">
        <v>11</v>
      </c>
      <c r="BRS88" s="1" t="s">
        <v>179</v>
      </c>
      <c r="BRT88" s="1">
        <v>380</v>
      </c>
      <c r="BRU88" s="2">
        <v>7</v>
      </c>
      <c r="BRV88" s="1">
        <v>0.02</v>
      </c>
      <c r="BRW88" s="1">
        <f t="shared" si="4743"/>
        <v>-9.9999999999999985E-3</v>
      </c>
      <c r="BRX88" s="1">
        <f t="shared" si="4744"/>
        <v>-0.77181208053691275</v>
      </c>
      <c r="BRY88" s="1">
        <f t="shared" si="4745"/>
        <v>-1.1577181208053693E-3</v>
      </c>
      <c r="BRZ88" s="1"/>
      <c r="BSA88" s="1"/>
      <c r="BSB88" s="1"/>
      <c r="BSC88" s="2" t="s">
        <v>11</v>
      </c>
      <c r="BSD88" s="1" t="s">
        <v>180</v>
      </c>
      <c r="BSE88" s="1">
        <v>394</v>
      </c>
      <c r="BSF88" s="2">
        <v>7</v>
      </c>
      <c r="BSG88" s="1">
        <v>1.4999999999999999E-2</v>
      </c>
      <c r="BSH88" s="1">
        <f t="shared" si="4746"/>
        <v>2.9999999999999992E-3</v>
      </c>
      <c r="BSI88" s="1">
        <f t="shared" si="4747"/>
        <v>-0.33687943262411352</v>
      </c>
      <c r="BSJ88" s="1">
        <f t="shared" si="4748"/>
        <v>-5.0531914893617031E-4</v>
      </c>
      <c r="BSK88" s="1"/>
      <c r="BSL88" s="1"/>
      <c r="BSM88" s="1"/>
      <c r="BSN88" s="1" t="s">
        <v>11</v>
      </c>
      <c r="BSO88" s="1" t="s">
        <v>181</v>
      </c>
      <c r="BSP88" s="1">
        <v>395</v>
      </c>
      <c r="BSQ88" s="2">
        <v>7</v>
      </c>
      <c r="BSR88" s="1">
        <v>7.0000000000000001E-3</v>
      </c>
      <c r="BSS88" s="1">
        <f t="shared" si="4749"/>
        <v>-3.0000000000000001E-3</v>
      </c>
      <c r="BST88" s="1">
        <f t="shared" si="4750"/>
        <v>-7.9584775086505188E-2</v>
      </c>
      <c r="BSU88" s="1">
        <f t="shared" si="4751"/>
        <v>-1.1937716262975778E-4</v>
      </c>
      <c r="BSV88" s="1"/>
      <c r="BSW88" s="1"/>
      <c r="BSX88" s="1"/>
      <c r="BSY88" s="1" t="s">
        <v>11</v>
      </c>
      <c r="BSZ88" s="1" t="s">
        <v>182</v>
      </c>
      <c r="BTA88" s="1">
        <v>401</v>
      </c>
      <c r="BTB88" s="1">
        <v>7</v>
      </c>
      <c r="BTC88" s="1">
        <v>8.9999999999999993E-3</v>
      </c>
      <c r="BTD88" s="1">
        <f t="shared" si="4752"/>
        <v>-3.0000000000000009E-3</v>
      </c>
      <c r="BTE88" s="1">
        <f t="shared" si="4753"/>
        <v>1.7482517482517453E-2</v>
      </c>
      <c r="BTF88" s="1">
        <f t="shared" si="4754"/>
        <v>2.622377622377618E-5</v>
      </c>
      <c r="BTG88" s="1"/>
      <c r="BTH88" s="1"/>
      <c r="BTI88" s="1"/>
      <c r="BTJ88" s="1" t="s">
        <v>11</v>
      </c>
      <c r="BTK88" s="1" t="s">
        <v>183</v>
      </c>
      <c r="BTL88" s="1">
        <v>408</v>
      </c>
      <c r="BTM88" s="1">
        <v>7</v>
      </c>
      <c r="BTN88" s="1">
        <v>8.0000000000000002E-3</v>
      </c>
      <c r="BTO88" s="1">
        <f t="shared" si="4755"/>
        <v>-4.0000000000000001E-3</v>
      </c>
      <c r="BTP88" s="5">
        <f t="shared" si="4756"/>
        <v>0.12195121951219511</v>
      </c>
      <c r="BTQ88" s="1">
        <f t="shared" si="4757"/>
        <v>1.8292682926829266E-4</v>
      </c>
      <c r="BTR88" s="1"/>
      <c r="BTS88" s="1"/>
      <c r="BTT88" s="1"/>
      <c r="BTU88" s="1" t="s">
        <v>11</v>
      </c>
      <c r="BTV88" s="1" t="s">
        <v>184</v>
      </c>
      <c r="BTW88" s="1">
        <v>409</v>
      </c>
      <c r="BTX88" s="1">
        <v>7</v>
      </c>
      <c r="BTY88" s="1">
        <v>7.0000000000000001E-3</v>
      </c>
      <c r="BTZ88" s="1">
        <f t="shared" si="4758"/>
        <v>-3.0000000000000001E-3</v>
      </c>
      <c r="BUA88" s="1">
        <f t="shared" si="4759"/>
        <v>-3.4602076124567566E-3</v>
      </c>
      <c r="BUB88" s="1">
        <f t="shared" si="4760"/>
        <v>-5.1903114186851351E-6</v>
      </c>
      <c r="BUC88" s="1"/>
      <c r="BUD88" s="1"/>
      <c r="BUE88" s="1"/>
      <c r="BUF88" s="6" t="s">
        <v>11</v>
      </c>
      <c r="BUG88" s="6" t="s">
        <v>185</v>
      </c>
      <c r="BUH88" s="6">
        <v>415</v>
      </c>
      <c r="BUI88" s="6">
        <v>7</v>
      </c>
      <c r="BUJ88" s="6">
        <v>5.3999999999999999E-2</v>
      </c>
      <c r="BUK88" s="6">
        <f t="shared" si="4761"/>
        <v>4.1000000000000002E-2</v>
      </c>
      <c r="BUL88" s="1">
        <f t="shared" si="4762"/>
        <v>1.5853658536585367</v>
      </c>
      <c r="BUM88" s="1">
        <f t="shared" si="4763"/>
        <v>2.3780487804878053E-3</v>
      </c>
      <c r="BUN88" s="1"/>
      <c r="BUO88" s="1"/>
      <c r="BUP88" s="1"/>
      <c r="BUQ88" s="1" t="s">
        <v>11</v>
      </c>
      <c r="BUR88" s="1" t="s">
        <v>186</v>
      </c>
      <c r="BUS88" s="1">
        <v>422</v>
      </c>
      <c r="BUT88" s="1">
        <v>7</v>
      </c>
      <c r="BUU88" s="1">
        <v>1.4999999999999999E-2</v>
      </c>
      <c r="BUV88" s="1">
        <f t="shared" si="4764"/>
        <v>0</v>
      </c>
      <c r="BUW88" s="1">
        <f t="shared" si="4765"/>
        <v>0.11929824561403507</v>
      </c>
      <c r="BUX88" s="1">
        <f t="shared" si="4766"/>
        <v>1.7894736842105261E-4</v>
      </c>
      <c r="BUY88" s="1"/>
      <c r="BUZ88" s="1"/>
      <c r="BVA88" s="1"/>
      <c r="BVB88" s="1" t="s">
        <v>11</v>
      </c>
      <c r="BVC88" s="1" t="s">
        <v>187</v>
      </c>
      <c r="BVD88" s="1">
        <v>423</v>
      </c>
      <c r="BVE88" s="1">
        <v>7</v>
      </c>
      <c r="BVF88" s="1">
        <v>1.6E-2</v>
      </c>
      <c r="BVG88" s="1">
        <f t="shared" si="4767"/>
        <v>6.0000000000000001E-3</v>
      </c>
      <c r="BVH88" s="1">
        <f t="shared" si="4768"/>
        <v>-0.73378839590443679</v>
      </c>
      <c r="BVI88" s="1">
        <f t="shared" si="4769"/>
        <v>-1.1006825938566552E-3</v>
      </c>
      <c r="BVJ88" s="1"/>
      <c r="BVK88" s="1"/>
      <c r="BVL88" s="1"/>
      <c r="BVM88" s="1" t="s">
        <v>11</v>
      </c>
      <c r="BVN88" s="1" t="s">
        <v>188</v>
      </c>
      <c r="BVO88" s="1">
        <v>436</v>
      </c>
      <c r="BVP88" s="1">
        <v>7</v>
      </c>
      <c r="BVQ88" s="1">
        <v>1.0999999999999999E-2</v>
      </c>
      <c r="BVR88" s="1">
        <f t="shared" si="4770"/>
        <v>-1.0000000000000009E-3</v>
      </c>
      <c r="BVS88" s="1">
        <f t="shared" si="4771"/>
        <v>-0.68259385665529015</v>
      </c>
      <c r="BVT88" s="1">
        <f t="shared" si="4772"/>
        <v>-1.0238907849829352E-3</v>
      </c>
      <c r="BVU88" s="1"/>
      <c r="BVV88" s="1"/>
      <c r="BVW88" s="1"/>
      <c r="BVX88" s="1" t="s">
        <v>11</v>
      </c>
      <c r="BVY88" s="1" t="s">
        <v>189</v>
      </c>
      <c r="BVZ88" s="1">
        <v>437</v>
      </c>
      <c r="BWA88" s="1">
        <v>7</v>
      </c>
      <c r="BWB88" s="1">
        <v>-6.0000000000000001E-3</v>
      </c>
      <c r="BWC88" s="1">
        <f t="shared" si="4773"/>
        <v>-1.0999999999999999E-2</v>
      </c>
      <c r="BWD88" s="1">
        <f t="shared" si="4774"/>
        <v>-1.2129277566539922</v>
      </c>
      <c r="BWE88" s="1">
        <f t="shared" si="4775"/>
        <v>-1.8193916349809884E-3</v>
      </c>
      <c r="BWF88" s="1"/>
      <c r="BWG88" s="1"/>
      <c r="BWH88" s="1"/>
      <c r="BWI88" s="1" t="s">
        <v>11</v>
      </c>
      <c r="BWJ88" s="1" t="s">
        <v>190</v>
      </c>
      <c r="BWK88" s="1">
        <v>443</v>
      </c>
      <c r="BWL88" s="1">
        <v>7</v>
      </c>
      <c r="BWM88" s="1">
        <v>2E-3</v>
      </c>
      <c r="BWN88" s="1">
        <f t="shared" si="4776"/>
        <v>-8.0000000000000002E-3</v>
      </c>
      <c r="BWO88" s="1">
        <f t="shared" si="4777"/>
        <v>-1.1212121212121213</v>
      </c>
      <c r="BWP88" s="1">
        <f t="shared" si="4778"/>
        <v>-1.6818181818181821E-3</v>
      </c>
      <c r="BWQ88" s="1"/>
      <c r="BWR88" s="1"/>
      <c r="BWS88" s="1"/>
      <c r="BWT88" s="1" t="s">
        <v>11</v>
      </c>
      <c r="BWU88" s="1" t="s">
        <v>191</v>
      </c>
      <c r="BWV88" s="1">
        <v>450</v>
      </c>
      <c r="BWW88" s="1">
        <v>7</v>
      </c>
      <c r="BWX88" s="1">
        <v>-6.0000000000000001E-3</v>
      </c>
      <c r="BWY88" s="1">
        <f t="shared" si="4779"/>
        <v>-0.01</v>
      </c>
      <c r="BWZ88" s="1">
        <f t="shared" si="4780"/>
        <v>-0.85606060606060619</v>
      </c>
      <c r="BXA88" s="1">
        <f t="shared" si="4781"/>
        <v>-1.2840909090909092E-3</v>
      </c>
      <c r="BXB88" s="1"/>
      <c r="BXC88" s="1"/>
      <c r="BXD88" s="1"/>
      <c r="BXE88" s="1" t="s">
        <v>11</v>
      </c>
      <c r="BXF88" s="1" t="s">
        <v>192</v>
      </c>
      <c r="BXG88" s="1">
        <v>451</v>
      </c>
      <c r="BXH88" s="1">
        <v>7</v>
      </c>
      <c r="BXI88" s="1">
        <v>-3.0000000000000001E-3</v>
      </c>
      <c r="BXJ88" s="1">
        <f t="shared" si="4782"/>
        <v>0</v>
      </c>
      <c r="BXK88" s="1">
        <f t="shared" si="4783"/>
        <v>0.48301886792452836</v>
      </c>
      <c r="BXL88" s="1">
        <f t="shared" si="4784"/>
        <v>7.2452830188679258E-4</v>
      </c>
      <c r="BXM88" s="1"/>
      <c r="BXN88" s="1"/>
      <c r="BXO88" s="1"/>
      <c r="BXP88" s="1" t="s">
        <v>11</v>
      </c>
      <c r="BXQ88" s="1" t="s">
        <v>193</v>
      </c>
      <c r="BXR88" s="1">
        <v>464</v>
      </c>
      <c r="BXS88" s="1">
        <v>7</v>
      </c>
      <c r="BXT88" s="1">
        <v>8.9999999999999993E-3</v>
      </c>
      <c r="BXU88" s="1">
        <f t="shared" si="4785"/>
        <v>4.9999999999999992E-3</v>
      </c>
      <c r="BXV88" s="1">
        <f t="shared" si="4786"/>
        <v>0.98897058823529416</v>
      </c>
      <c r="BXW88" s="1">
        <f t="shared" si="4787"/>
        <v>1.4834558823529412E-3</v>
      </c>
      <c r="BXX88" s="1"/>
      <c r="BXY88" s="1"/>
      <c r="BXZ88" s="1"/>
      <c r="BYA88" s="1" t="s">
        <v>11</v>
      </c>
      <c r="BYB88" s="1" t="s">
        <v>194</v>
      </c>
      <c r="BYC88" s="1">
        <v>465</v>
      </c>
      <c r="BYD88" s="1">
        <v>7</v>
      </c>
      <c r="BYE88" s="1">
        <v>5.0000000000000001E-3</v>
      </c>
      <c r="BYF88" s="1">
        <f t="shared" si="4788"/>
        <v>0</v>
      </c>
      <c r="BYG88" s="1">
        <f t="shared" si="4884"/>
        <v>-0.16479400749063672</v>
      </c>
      <c r="BYH88" s="1">
        <f t="shared" si="4789"/>
        <v>-2.471910112359551E-4</v>
      </c>
      <c r="BYI88" s="1"/>
      <c r="BYJ88" s="1"/>
      <c r="BYK88" s="1"/>
      <c r="BYL88" s="1" t="s">
        <v>11</v>
      </c>
      <c r="BYM88" s="1" t="s">
        <v>195</v>
      </c>
      <c r="BYN88" s="1">
        <v>479</v>
      </c>
      <c r="BYO88" s="1">
        <v>7</v>
      </c>
      <c r="BYP88" s="1">
        <v>8.9999999999999993E-3</v>
      </c>
      <c r="BYQ88" s="1">
        <f t="shared" si="4790"/>
        <v>-2E-3</v>
      </c>
      <c r="BYR88" s="1">
        <f t="shared" si="4791"/>
        <v>9.963099630996311E-2</v>
      </c>
      <c r="BYS88" s="1">
        <f t="shared" si="4792"/>
        <v>1.4944649446494468E-4</v>
      </c>
      <c r="BYT88" s="1"/>
      <c r="BYU88" s="1"/>
      <c r="BYV88" s="1"/>
      <c r="BYW88" s="1" t="s">
        <v>11</v>
      </c>
      <c r="BYX88" s="1" t="s">
        <v>196</v>
      </c>
      <c r="BYY88" s="1">
        <v>480</v>
      </c>
      <c r="BYZ88" s="1">
        <v>7</v>
      </c>
      <c r="BZA88" s="1">
        <v>1.2E-2</v>
      </c>
      <c r="BZB88" s="1">
        <f t="shared" si="4129"/>
        <v>-9.9999999999999915E-4</v>
      </c>
      <c r="BZC88" s="1">
        <f t="shared" si="4793"/>
        <v>0.36704119850187267</v>
      </c>
      <c r="BZD88" s="1">
        <f t="shared" si="4794"/>
        <v>5.5056179775280899E-4</v>
      </c>
      <c r="BZE88" s="1"/>
      <c r="BZF88" s="1"/>
      <c r="BZG88" s="1"/>
      <c r="BZH88" s="1" t="s">
        <v>11</v>
      </c>
      <c r="BZI88" s="1" t="s">
        <v>197</v>
      </c>
      <c r="BZJ88" s="1">
        <v>494</v>
      </c>
      <c r="BZK88" s="1">
        <v>7</v>
      </c>
      <c r="BZL88" s="1">
        <v>1.2E-2</v>
      </c>
      <c r="BZM88" s="1">
        <f t="shared" si="4795"/>
        <v>-2.9999999999999992E-3</v>
      </c>
      <c r="BZN88" s="1">
        <f t="shared" si="4796"/>
        <v>0.62500000000000011</v>
      </c>
      <c r="BZO88" s="1">
        <f t="shared" si="4797"/>
        <v>9.3750000000000018E-4</v>
      </c>
      <c r="BZP88" s="1"/>
      <c r="BZQ88" s="1"/>
      <c r="BZR88" s="1"/>
      <c r="BZS88" s="1" t="s">
        <v>11</v>
      </c>
      <c r="BZT88" s="1" t="s">
        <v>198</v>
      </c>
      <c r="BZU88" s="1">
        <v>495</v>
      </c>
      <c r="BZV88" s="1">
        <v>7</v>
      </c>
      <c r="BZW88" s="1">
        <v>6.0000000000000001E-3</v>
      </c>
      <c r="BZX88" s="1">
        <f t="shared" si="4798"/>
        <v>-8.0000000000000002E-3</v>
      </c>
      <c r="BZY88" s="1">
        <f t="shared" si="4799"/>
        <v>9.5940959409594101E-2</v>
      </c>
      <c r="BZZ88" s="1">
        <f t="shared" si="4800"/>
        <v>1.4391143911439115E-4</v>
      </c>
      <c r="CAA88" s="1"/>
      <c r="CAB88" s="1"/>
      <c r="CAC88" s="1"/>
      <c r="CAD88" s="1" t="s">
        <v>11</v>
      </c>
      <c r="CAE88" s="1" t="s">
        <v>199</v>
      </c>
      <c r="CAF88" s="1">
        <v>501</v>
      </c>
      <c r="CAG88" s="1">
        <v>7</v>
      </c>
      <c r="CAH88" s="1">
        <v>8.0000000000000002E-3</v>
      </c>
      <c r="CAI88" s="1">
        <f t="shared" si="4801"/>
        <v>-9.0000000000000011E-3</v>
      </c>
      <c r="CAJ88" s="1">
        <f t="shared" si="4802"/>
        <v>0.12087912087912084</v>
      </c>
      <c r="CAK88" s="1">
        <f t="shared" si="4803"/>
        <v>1.8131868131868127E-4</v>
      </c>
      <c r="CAL88" s="1"/>
      <c r="CAM88" s="1"/>
      <c r="CAN88" s="1"/>
      <c r="CAO88" s="1" t="s">
        <v>11</v>
      </c>
      <c r="CAP88" s="1" t="s">
        <v>200</v>
      </c>
      <c r="CAQ88" s="1">
        <v>508</v>
      </c>
      <c r="CAR88" s="1">
        <v>7</v>
      </c>
      <c r="CAS88" s="1">
        <v>1.6E-2</v>
      </c>
      <c r="CAT88" s="1">
        <f t="shared" si="4804"/>
        <v>-2.1999999999999999E-2</v>
      </c>
      <c r="CAU88" s="1">
        <f t="shared" si="4805"/>
        <v>-0.36263736263736257</v>
      </c>
      <c r="CAV88" s="1">
        <f t="shared" si="4806"/>
        <v>-5.4395604395604384E-4</v>
      </c>
      <c r="CAW88" s="1"/>
      <c r="CAX88" s="1"/>
      <c r="CAY88" s="1"/>
      <c r="CAZ88" s="1" t="s">
        <v>11</v>
      </c>
      <c r="CBA88" s="1" t="s">
        <v>201</v>
      </c>
      <c r="CBB88" s="1">
        <v>509</v>
      </c>
      <c r="CBC88" s="1">
        <v>7</v>
      </c>
      <c r="CBD88" s="1">
        <v>1.2E-2</v>
      </c>
      <c r="CBE88" s="1">
        <f t="shared" si="4807"/>
        <v>-9.9999999999999915E-4</v>
      </c>
      <c r="CBF88" s="1">
        <f t="shared" si="4808"/>
        <v>-0.16541353383458646</v>
      </c>
      <c r="CBG88" s="1">
        <f t="shared" si="4809"/>
        <v>-2.4812030075187968E-4</v>
      </c>
      <c r="CBH88" s="1"/>
      <c r="CBI88" s="1"/>
      <c r="CBJ88" s="1"/>
      <c r="CBK88" s="1" t="s">
        <v>11</v>
      </c>
      <c r="CBL88" s="1" t="s">
        <v>202</v>
      </c>
      <c r="CBM88" s="1">
        <v>515</v>
      </c>
      <c r="CBN88" s="1">
        <v>7</v>
      </c>
      <c r="CBO88" s="1">
        <v>1.2999999999999999E-2</v>
      </c>
      <c r="CBP88" s="1">
        <f t="shared" si="4810"/>
        <v>-2E-3</v>
      </c>
      <c r="CBQ88" s="1">
        <f t="shared" si="4811"/>
        <v>-9.363295880149812E-2</v>
      </c>
      <c r="CBR88" s="1">
        <f t="shared" si="4812"/>
        <v>-1.4044943820224718E-4</v>
      </c>
      <c r="CBS88" s="1"/>
      <c r="CBT88" s="1"/>
      <c r="CBU88" s="1"/>
      <c r="CBV88" s="1" t="s">
        <v>11</v>
      </c>
      <c r="CBW88" s="1" t="s">
        <v>203</v>
      </c>
      <c r="CBX88" s="1">
        <v>522</v>
      </c>
      <c r="CBY88" s="1">
        <v>7</v>
      </c>
      <c r="CBZ88" s="1">
        <v>1.2999999999999999E-2</v>
      </c>
      <c r="CCA88" s="1">
        <f t="shared" si="4813"/>
        <v>-1.0000000000000009E-3</v>
      </c>
      <c r="CCB88" s="1">
        <f t="shared" si="4814"/>
        <v>-4.4943820224719135E-2</v>
      </c>
      <c r="CCC88" s="1">
        <f t="shared" si="4815"/>
        <v>-6.74157303370787E-5</v>
      </c>
      <c r="CCD88" s="1"/>
      <c r="CCE88" s="1"/>
      <c r="CCF88" s="1"/>
      <c r="CCG88" s="1" t="s">
        <v>11</v>
      </c>
      <c r="CCH88" s="1" t="s">
        <v>204</v>
      </c>
      <c r="CCI88" s="1">
        <v>523</v>
      </c>
      <c r="CCJ88" s="1">
        <v>7</v>
      </c>
      <c r="CCK88" s="1">
        <v>1.9E-2</v>
      </c>
      <c r="CCL88" s="1">
        <f t="shared" si="4816"/>
        <v>0</v>
      </c>
      <c r="CCM88" s="1">
        <f t="shared" si="4162"/>
        <v>7.6045627376425853E-2</v>
      </c>
      <c r="CCN88" s="1">
        <f t="shared" si="4817"/>
        <v>1.1406844106463878E-4</v>
      </c>
      <c r="CCO88" s="1"/>
      <c r="CCP88" s="1"/>
      <c r="CCQ88" s="1"/>
      <c r="CCR88" s="1" t="s">
        <v>11</v>
      </c>
      <c r="CCS88" s="1" t="s">
        <v>205</v>
      </c>
      <c r="CCT88" s="1">
        <v>536</v>
      </c>
      <c r="CCU88" s="1">
        <v>7</v>
      </c>
      <c r="CCV88" s="1">
        <v>1.7999999999999999E-2</v>
      </c>
      <c r="CCW88" s="1">
        <f t="shared" si="4818"/>
        <v>-2.0000000000000018E-3</v>
      </c>
      <c r="CCX88" s="1">
        <f t="shared" si="4819"/>
        <v>-0.11969111969111977</v>
      </c>
      <c r="CCY88" s="1">
        <f t="shared" si="4820"/>
        <v>-1.7953667953667966E-4</v>
      </c>
      <c r="CCZ88" s="1"/>
      <c r="CDA88" s="1"/>
      <c r="CDB88" s="1"/>
      <c r="CDC88" s="1" t="s">
        <v>11</v>
      </c>
      <c r="CDD88" s="1" t="s">
        <v>206</v>
      </c>
      <c r="CDE88" s="1">
        <v>542</v>
      </c>
      <c r="CDF88" s="1">
        <v>7</v>
      </c>
      <c r="CDG88" s="1">
        <v>1.4E-2</v>
      </c>
      <c r="CDH88" s="1">
        <f t="shared" si="4821"/>
        <v>-9.9999999999999915E-4</v>
      </c>
      <c r="CDI88" s="1">
        <f t="shared" si="4822"/>
        <v>-0.40530303030303028</v>
      </c>
      <c r="CDJ88" s="1">
        <f t="shared" si="4823"/>
        <v>-6.0795454545454542E-4</v>
      </c>
      <c r="CDK88" s="1"/>
      <c r="CDL88" s="1"/>
      <c r="CDM88" s="1"/>
      <c r="CDN88" s="1" t="s">
        <v>11</v>
      </c>
      <c r="CDO88" s="1" t="s">
        <v>207</v>
      </c>
      <c r="CDP88" s="1">
        <v>549</v>
      </c>
      <c r="CDQ88" s="1">
        <v>7</v>
      </c>
      <c r="CDR88" s="1">
        <v>1.2999999999999999E-2</v>
      </c>
      <c r="CDS88" s="1">
        <f t="shared" si="4824"/>
        <v>-2E-3</v>
      </c>
      <c r="CDT88" s="1">
        <f t="shared" si="4825"/>
        <v>-0.52471482889733834</v>
      </c>
      <c r="CDU88" s="1">
        <f t="shared" si="4826"/>
        <v>-7.870722433460075E-4</v>
      </c>
      <c r="CDV88" s="1"/>
      <c r="CDW88" s="1"/>
      <c r="CDX88" s="1"/>
      <c r="CDY88" s="1" t="s">
        <v>11</v>
      </c>
      <c r="CDZ88" s="1" t="s">
        <v>208</v>
      </c>
      <c r="CEA88" s="1">
        <v>550</v>
      </c>
      <c r="CEB88" s="1">
        <v>7</v>
      </c>
      <c r="CEC88" s="1">
        <v>1.7000000000000001E-2</v>
      </c>
      <c r="CED88" s="1">
        <f t="shared" si="4885"/>
        <v>0</v>
      </c>
      <c r="CEE88" s="1">
        <f t="shared" si="4827"/>
        <v>-5.5999999999999994E-2</v>
      </c>
      <c r="CEF88" s="1">
        <f t="shared" si="4828"/>
        <v>-8.3999999999999995E-5</v>
      </c>
      <c r="CEG88" s="1"/>
      <c r="CEH88" s="1"/>
      <c r="CEI88" s="1"/>
      <c r="CEJ88" s="1" t="s">
        <v>11</v>
      </c>
      <c r="CEK88" s="1" t="s">
        <v>209</v>
      </c>
      <c r="CEL88" s="1">
        <v>556</v>
      </c>
      <c r="CEM88" s="1">
        <v>7</v>
      </c>
      <c r="CEN88" s="1">
        <v>1.4E-2</v>
      </c>
      <c r="CEO88" s="1">
        <f t="shared" si="4829"/>
        <v>-9.9999999999999915E-4</v>
      </c>
      <c r="CEP88" s="1">
        <f t="shared" si="4830"/>
        <v>4.3478260869565244E-2</v>
      </c>
      <c r="CEQ88" s="1">
        <f t="shared" si="4831"/>
        <v>6.5217391304347861E-5</v>
      </c>
      <c r="CER88" s="1"/>
      <c r="CES88" s="1"/>
      <c r="CET88" s="1"/>
      <c r="CEU88" s="1" t="s">
        <v>11</v>
      </c>
      <c r="CEV88" s="1" t="s">
        <v>210</v>
      </c>
      <c r="CEW88" s="1">
        <v>563</v>
      </c>
      <c r="CEX88" s="1">
        <v>7</v>
      </c>
      <c r="CEY88" s="1">
        <v>1.4E-2</v>
      </c>
      <c r="CEZ88" s="1">
        <f t="shared" si="4832"/>
        <v>0</v>
      </c>
      <c r="CFA88" s="1">
        <f t="shared" si="4833"/>
        <v>1.6032064128256515E-3</v>
      </c>
      <c r="CFB88" s="1">
        <f t="shared" si="4834"/>
        <v>2.4048096192384771E-6</v>
      </c>
      <c r="CFC88" s="1"/>
      <c r="CFD88" s="1"/>
      <c r="CFE88" s="1"/>
      <c r="CFF88" s="1" t="s">
        <v>11</v>
      </c>
      <c r="CFG88" s="1" t="s">
        <v>211</v>
      </c>
      <c r="CFH88" s="1">
        <v>564</v>
      </c>
      <c r="CFI88" s="1">
        <v>7</v>
      </c>
      <c r="CFJ88" s="1">
        <v>3.7999999999999999E-2</v>
      </c>
      <c r="CFK88" s="1">
        <f t="shared" si="4835"/>
        <v>5.9999999999999984E-3</v>
      </c>
      <c r="CFL88" s="1">
        <f t="shared" si="4836"/>
        <v>-1.8656716417910495E-2</v>
      </c>
      <c r="CFM88" s="1">
        <f t="shared" si="4837"/>
        <v>-2.7985074626865743E-5</v>
      </c>
      <c r="CFN88" s="1"/>
      <c r="CFO88" s="1"/>
      <c r="CFP88" s="1"/>
      <c r="CFQ88" s="1" t="s">
        <v>11</v>
      </c>
      <c r="CFR88" s="1" t="s">
        <v>212</v>
      </c>
      <c r="CFS88" s="1">
        <v>571</v>
      </c>
      <c r="CFT88" s="1">
        <v>7</v>
      </c>
      <c r="CFU88" s="1">
        <v>3.7999999999999999E-2</v>
      </c>
      <c r="CFV88" s="1">
        <f t="shared" si="4838"/>
        <v>6.9999999999999993E-3</v>
      </c>
      <c r="CFW88" s="1">
        <f t="shared" si="4839"/>
        <v>-9.7744360902255634E-2</v>
      </c>
      <c r="CFX88" s="1">
        <f t="shared" si="4840"/>
        <v>-1.4661654135338345E-4</v>
      </c>
      <c r="CFY88" s="1"/>
      <c r="CFZ88" s="1"/>
      <c r="CGA88" s="1"/>
      <c r="CGB88" s="1" t="s">
        <v>11</v>
      </c>
      <c r="CGC88" s="1" t="s">
        <v>213</v>
      </c>
      <c r="CGD88" s="1">
        <v>577</v>
      </c>
      <c r="CGE88" s="1">
        <v>7</v>
      </c>
      <c r="CGF88" s="1">
        <v>3.4000000000000002E-2</v>
      </c>
      <c r="CGG88" s="1">
        <f t="shared" si="4841"/>
        <v>3.0000000000000027E-3</v>
      </c>
      <c r="CGH88" s="1">
        <f t="shared" si="4842"/>
        <v>-0.43609022556390969</v>
      </c>
      <c r="CGI88" s="1">
        <f t="shared" si="4843"/>
        <v>-6.5413533834586459E-4</v>
      </c>
      <c r="CGJ88" s="1"/>
      <c r="CGK88" s="1"/>
      <c r="CGL88" s="1"/>
      <c r="CGM88" s="6" t="s">
        <v>11</v>
      </c>
      <c r="CGN88" s="6" t="s">
        <v>214</v>
      </c>
      <c r="CGO88" s="6">
        <v>578</v>
      </c>
      <c r="CGP88" s="6">
        <v>7</v>
      </c>
      <c r="CGQ88" s="6">
        <v>0.04</v>
      </c>
      <c r="CGR88" s="6">
        <f t="shared" si="4844"/>
        <v>2.3E-2</v>
      </c>
      <c r="CGS88" s="6">
        <f t="shared" si="4845"/>
        <v>3.0888030888030837E-2</v>
      </c>
      <c r="CGT88" s="6">
        <f t="shared" si="4846"/>
        <v>4.6332046332046255E-5</v>
      </c>
      <c r="CGU88" s="1"/>
      <c r="CGV88" s="1"/>
      <c r="CGW88" s="1"/>
      <c r="CGX88" s="1" t="s">
        <v>11</v>
      </c>
      <c r="CGY88" s="1" t="s">
        <v>215</v>
      </c>
      <c r="CGZ88" s="1">
        <v>592</v>
      </c>
      <c r="CHA88" s="1">
        <v>7</v>
      </c>
      <c r="CHB88" s="1">
        <v>3.4000000000000002E-2</v>
      </c>
      <c r="CHC88" s="1">
        <f t="shared" si="4847"/>
        <v>8.0000000000000036E-3</v>
      </c>
      <c r="CHD88" s="1">
        <f t="shared" si="4848"/>
        <v>-0.76245210727969337</v>
      </c>
      <c r="CHE88" s="1">
        <f t="shared" si="4849"/>
        <v>-1.14367816091954E-3</v>
      </c>
      <c r="CHF88" s="1"/>
      <c r="CHG88" s="1"/>
      <c r="CHH88" s="1"/>
      <c r="CHI88" s="6" t="s">
        <v>11</v>
      </c>
      <c r="CHJ88" s="6" t="s">
        <v>216</v>
      </c>
      <c r="CHK88" s="6">
        <v>593</v>
      </c>
      <c r="CHL88" s="6">
        <v>7</v>
      </c>
      <c r="CHM88" s="6">
        <v>5.2999999999999999E-2</v>
      </c>
      <c r="CHN88" s="6">
        <f t="shared" si="4850"/>
        <v>0.03</v>
      </c>
      <c r="CHO88" s="6">
        <f t="shared" si="4210"/>
        <v>0.8666666666666667</v>
      </c>
      <c r="CHP88" s="6">
        <f t="shared" si="4851"/>
        <v>1.3000000000000002E-3</v>
      </c>
      <c r="CHQ88" s="1"/>
      <c r="CHR88" s="1"/>
      <c r="CHS88" s="1"/>
      <c r="CHT88" s="6" t="s">
        <v>11</v>
      </c>
      <c r="CHU88" s="6" t="s">
        <v>217</v>
      </c>
      <c r="CHV88" s="6">
        <v>607</v>
      </c>
      <c r="CHW88" s="6">
        <v>7</v>
      </c>
      <c r="CHX88" s="6">
        <v>3.9E-2</v>
      </c>
      <c r="CHY88" s="6">
        <f t="shared" si="4852"/>
        <v>1.7999999999999999E-2</v>
      </c>
      <c r="CHZ88" s="6">
        <f t="shared" si="4853"/>
        <v>0.51162790697674421</v>
      </c>
      <c r="CIA88" s="6">
        <f t="shared" si="4854"/>
        <v>7.6744186046511637E-4</v>
      </c>
      <c r="CIB88" s="1"/>
      <c r="CIC88" s="1"/>
      <c r="CID88" s="1"/>
      <c r="CIE88" s="6" t="s">
        <v>11</v>
      </c>
      <c r="CIF88" s="6" t="s">
        <v>218</v>
      </c>
      <c r="CIG88" s="6">
        <v>608</v>
      </c>
      <c r="CIH88" s="6">
        <v>7</v>
      </c>
      <c r="CII88" s="6">
        <v>5.0999999999999997E-2</v>
      </c>
      <c r="CIJ88" s="1">
        <f t="shared" si="4855"/>
        <v>2.3999999999999997E-2</v>
      </c>
      <c r="CIK88" s="1">
        <f t="shared" si="4218"/>
        <v>0.16470588235294101</v>
      </c>
      <c r="CIL88" s="1">
        <f t="shared" si="4856"/>
        <v>2.4705882352941153E-4</v>
      </c>
      <c r="CIM88" s="1"/>
      <c r="CIN88" s="1"/>
      <c r="CIO88" s="1"/>
      <c r="CIP88" s="1" t="s">
        <v>11</v>
      </c>
      <c r="CIQ88" s="1" t="s">
        <v>219</v>
      </c>
      <c r="CIR88" s="1">
        <v>621</v>
      </c>
      <c r="CIS88" s="1">
        <v>7</v>
      </c>
      <c r="CIT88" s="1">
        <v>4.8000000000000001E-2</v>
      </c>
      <c r="CIU88" s="1">
        <f t="shared" si="4857"/>
        <v>1.8000000000000002E-2</v>
      </c>
      <c r="CIV88" s="1">
        <f t="shared" si="4858"/>
        <v>-1.0595238095238093</v>
      </c>
      <c r="CIW88" s="1">
        <f t="shared" si="4859"/>
        <v>-1.5892857142857141E-3</v>
      </c>
      <c r="CIX88" s="1"/>
      <c r="CIY88" s="1"/>
      <c r="CIZ88" s="1"/>
      <c r="CJA88" s="6" t="s">
        <v>11</v>
      </c>
      <c r="CJB88" s="6" t="s">
        <v>220</v>
      </c>
      <c r="CJC88" s="6">
        <v>622</v>
      </c>
      <c r="CJD88" s="6">
        <v>7</v>
      </c>
      <c r="CJE88" s="6">
        <v>3.1E-2</v>
      </c>
      <c r="CJF88" s="6">
        <f t="shared" si="4860"/>
        <v>2.1999999999999999E-2</v>
      </c>
      <c r="CJG88" s="6">
        <f t="shared" si="4861"/>
        <v>0.34275618374558298</v>
      </c>
      <c r="CJH88" s="6">
        <f t="shared" si="4862"/>
        <v>5.1413427561837444E-4</v>
      </c>
      <c r="CJI88" s="1"/>
      <c r="CJJ88" s="1"/>
      <c r="CJK88" s="1"/>
      <c r="CJL88" s="6" t="s">
        <v>11</v>
      </c>
      <c r="CJM88" s="6" t="s">
        <v>221</v>
      </c>
      <c r="CJN88" s="6">
        <v>635</v>
      </c>
      <c r="CJO88" s="6">
        <v>7</v>
      </c>
      <c r="CJP88" s="6">
        <v>3.5999999999999997E-2</v>
      </c>
      <c r="CJQ88" s="6">
        <f t="shared" si="4863"/>
        <v>2.3999999999999997E-2</v>
      </c>
      <c r="CJR88" s="6">
        <f t="shared" si="4864"/>
        <v>0.1063829787234041</v>
      </c>
      <c r="CJS88" s="6">
        <f t="shared" si="4865"/>
        <v>1.5957446808510616E-4</v>
      </c>
      <c r="CJT88" s="1"/>
      <c r="CJU88" s="1"/>
      <c r="CJV88" s="1"/>
      <c r="CJW88" s="6" t="s">
        <v>11</v>
      </c>
      <c r="CJX88" s="6" t="s">
        <v>222</v>
      </c>
      <c r="CJY88" s="6">
        <v>636</v>
      </c>
      <c r="CJZ88" s="6">
        <v>7</v>
      </c>
      <c r="CKA88" s="6">
        <v>0.04</v>
      </c>
      <c r="CKB88" s="6">
        <f t="shared" si="4866"/>
        <v>0.02</v>
      </c>
      <c r="CKC88" s="6">
        <f t="shared" si="4867"/>
        <v>-0.19081272084805651</v>
      </c>
      <c r="CKD88" s="6">
        <f t="shared" si="4868"/>
        <v>-2.8621908127208476E-4</v>
      </c>
      <c r="CKE88" s="1"/>
      <c r="CKF88" s="1"/>
      <c r="CKG88" s="1"/>
      <c r="CKH88" s="6" t="s">
        <v>11</v>
      </c>
      <c r="CKI88" s="6" t="s">
        <v>223</v>
      </c>
      <c r="CKJ88" s="6">
        <v>649</v>
      </c>
      <c r="CKK88" s="6">
        <v>7</v>
      </c>
      <c r="CKL88" s="6">
        <v>4.2000000000000003E-2</v>
      </c>
      <c r="CKM88" s="6">
        <f t="shared" si="4869"/>
        <v>1.8000000000000002E-2</v>
      </c>
      <c r="CKN88" s="6">
        <f t="shared" si="4870"/>
        <v>-0.34275618374558292</v>
      </c>
      <c r="CKO88" s="6">
        <f t="shared" si="4871"/>
        <v>-5.1413427561837444E-4</v>
      </c>
      <c r="CKP88" s="1"/>
      <c r="CKQ88" s="1"/>
      <c r="CKR88" s="1"/>
      <c r="CKS88" s="1" t="s">
        <v>11</v>
      </c>
      <c r="CKT88" s="1" t="s">
        <v>224</v>
      </c>
      <c r="CKU88" s="1">
        <v>650</v>
      </c>
      <c r="CKV88" s="1">
        <v>7</v>
      </c>
      <c r="CKW88" s="1">
        <v>2.5000000000000001E-2</v>
      </c>
      <c r="CKX88" s="1">
        <f t="shared" si="4872"/>
        <v>8.0000000000000002E-3</v>
      </c>
      <c r="CKY88" s="1">
        <f t="shared" si="4873"/>
        <v>-0.32280701754385965</v>
      </c>
      <c r="CKZ88" s="1">
        <f t="shared" si="4874"/>
        <v>-4.8421052631578951E-4</v>
      </c>
      <c r="CLA88" s="1"/>
      <c r="CLB88" s="1"/>
      <c r="CLC88" s="1"/>
      <c r="CLD88" s="1" t="s">
        <v>11</v>
      </c>
      <c r="CLE88" s="1" t="s">
        <v>225</v>
      </c>
      <c r="CLF88" s="1">
        <v>663</v>
      </c>
      <c r="CLG88" s="1">
        <v>7</v>
      </c>
      <c r="CLH88" s="1">
        <v>3.2000000000000001E-2</v>
      </c>
      <c r="CLI88" s="1">
        <f t="shared" si="4875"/>
        <v>1.0000000000000002E-2</v>
      </c>
      <c r="CLJ88" s="1">
        <f t="shared" si="4876"/>
        <v>-0.24221453287197231</v>
      </c>
      <c r="CLK88" s="1">
        <f t="shared" si="4877"/>
        <v>-3.6332179930795847E-4</v>
      </c>
      <c r="CLL88" s="1"/>
      <c r="CLM88" s="1"/>
      <c r="CLN88" s="1"/>
      <c r="CLO88" s="1"/>
      <c r="CLP88" s="1"/>
      <c r="CLQ88" s="1"/>
      <c r="CLR88" s="1"/>
      <c r="CLS88" s="1"/>
      <c r="CLT88" s="1"/>
      <c r="CLU88" s="1"/>
      <c r="CLV88" s="1"/>
      <c r="CLW88" s="1"/>
      <c r="CLX88" s="1"/>
      <c r="CLY88" s="1"/>
      <c r="CLZ88" s="1"/>
      <c r="CMA88" s="1"/>
      <c r="CMB88" s="1"/>
      <c r="CMC88" s="1"/>
      <c r="CMD88" s="1"/>
      <c r="CME88" s="1"/>
      <c r="CMF88" s="1"/>
      <c r="CMG88" s="1"/>
      <c r="CMH88" s="1"/>
      <c r="CMI88" s="1"/>
      <c r="CMJ88" s="1"/>
      <c r="CMK88" s="1"/>
      <c r="CML88" s="1"/>
      <c r="CMM88" s="1"/>
      <c r="CMN88" s="1"/>
      <c r="CMO88" s="1"/>
      <c r="CMP88" s="1"/>
      <c r="CMQ88" s="1"/>
      <c r="CMR88" s="1"/>
      <c r="CMS88" s="1"/>
      <c r="CMT88" s="1"/>
      <c r="CMU88" s="1"/>
      <c r="CMV88" s="1"/>
      <c r="CMW88" s="1"/>
      <c r="CMX88" s="1"/>
      <c r="CMY88" s="1"/>
      <c r="CMZ88" s="1"/>
    </row>
    <row r="89" spans="1:2392" x14ac:dyDescent="0.3">
      <c r="A89" s="1" t="s">
        <v>11</v>
      </c>
      <c r="B89" s="1" t="s">
        <v>12</v>
      </c>
      <c r="C89" s="1">
        <v>1</v>
      </c>
      <c r="D89" s="1">
        <v>8</v>
      </c>
      <c r="E89" s="1">
        <v>-3.0000000000000001E-3</v>
      </c>
      <c r="F89" s="1">
        <f t="shared" si="4255"/>
        <v>-1E-3</v>
      </c>
      <c r="G89" s="1">
        <f t="shared" si="4256"/>
        <v>0.33559322033898303</v>
      </c>
      <c r="H89" s="1">
        <f t="shared" si="4878"/>
        <v>5.0338983050847452E-4</v>
      </c>
      <c r="I89" s="1"/>
      <c r="J89" s="1"/>
      <c r="K89" s="1"/>
      <c r="L89" s="1" t="s">
        <v>11</v>
      </c>
      <c r="M89" s="1" t="s">
        <v>13</v>
      </c>
      <c r="N89" s="1">
        <v>2</v>
      </c>
      <c r="O89" s="1">
        <v>8</v>
      </c>
      <c r="P89" s="1">
        <v>-3.0000000000000001E-3</v>
      </c>
      <c r="Q89" s="1">
        <f t="shared" si="4257"/>
        <v>-1E-3</v>
      </c>
      <c r="R89" s="1">
        <f t="shared" si="4258"/>
        <v>0.3559322033898305</v>
      </c>
      <c r="S89" s="1">
        <f t="shared" si="4259"/>
        <v>5.3389830508474576E-4</v>
      </c>
      <c r="T89" s="1"/>
      <c r="U89" s="1"/>
      <c r="V89" s="1"/>
      <c r="W89" s="1" t="s">
        <v>11</v>
      </c>
      <c r="X89" s="1" t="s">
        <v>14</v>
      </c>
      <c r="Y89" s="1">
        <v>3</v>
      </c>
      <c r="Z89" s="1">
        <v>8</v>
      </c>
      <c r="AA89" s="1">
        <v>-1E-3</v>
      </c>
      <c r="AB89" s="1">
        <f t="shared" si="4879"/>
        <v>-2E-3</v>
      </c>
      <c r="AC89" s="1">
        <f t="shared" si="4260"/>
        <v>0.31525423728813556</v>
      </c>
      <c r="AD89" s="1">
        <f t="shared" si="4261"/>
        <v>4.7288135593220334E-4</v>
      </c>
      <c r="AE89" s="1"/>
      <c r="AF89" s="1"/>
      <c r="AG89" s="1"/>
      <c r="AH89" s="1" t="s">
        <v>11</v>
      </c>
      <c r="AI89" s="1" t="s">
        <v>15</v>
      </c>
      <c r="AJ89" s="1">
        <v>4</v>
      </c>
      <c r="AK89" s="1">
        <v>8</v>
      </c>
      <c r="AL89" s="1">
        <v>-1E-3</v>
      </c>
      <c r="AM89" s="1">
        <f t="shared" si="4262"/>
        <v>-9.0000000000000011E-3</v>
      </c>
      <c r="AN89" s="1">
        <f t="shared" si="4263"/>
        <v>1.3605442176870725E-2</v>
      </c>
      <c r="AO89" s="1">
        <f t="shared" si="4264"/>
        <v>2.0408163265306089E-5</v>
      </c>
      <c r="AP89" s="1"/>
      <c r="AQ89" s="1"/>
      <c r="AR89" s="1"/>
      <c r="AS89" s="1" t="s">
        <v>11</v>
      </c>
      <c r="AT89" s="1" t="s">
        <v>16</v>
      </c>
      <c r="AU89" s="1">
        <v>8</v>
      </c>
      <c r="AV89" s="1">
        <v>8</v>
      </c>
      <c r="AW89" s="1">
        <v>-2E-3</v>
      </c>
      <c r="AX89" s="1">
        <f t="shared" si="4265"/>
        <v>-0.01</v>
      </c>
      <c r="AY89" s="1">
        <f t="shared" si="4266"/>
        <v>-1.0238907849829349E-2</v>
      </c>
      <c r="AZ89" s="1">
        <f t="shared" si="4267"/>
        <v>-1.5358361774744023E-5</v>
      </c>
      <c r="BA89" s="1"/>
      <c r="BB89" s="1"/>
      <c r="BC89" s="1"/>
      <c r="BD89" s="1" t="s">
        <v>11</v>
      </c>
      <c r="BE89" s="1" t="s">
        <v>17</v>
      </c>
      <c r="BF89" s="1">
        <v>9</v>
      </c>
      <c r="BG89" s="1">
        <v>8</v>
      </c>
      <c r="BH89" s="1">
        <v>1E-3</v>
      </c>
      <c r="BI89" s="1">
        <f t="shared" si="4268"/>
        <v>-4.0000000000000001E-3</v>
      </c>
      <c r="BJ89" s="1">
        <f t="shared" si="4269"/>
        <v>0.18088737201365185</v>
      </c>
      <c r="BK89" s="1">
        <f t="shared" si="4270"/>
        <v>2.7133105802047778E-4</v>
      </c>
      <c r="BL89" s="1"/>
      <c r="BM89" s="1"/>
      <c r="BN89" s="1"/>
      <c r="BO89" s="1" t="s">
        <v>11</v>
      </c>
      <c r="BP89" s="1" t="s">
        <v>18</v>
      </c>
      <c r="BQ89" s="1">
        <v>10</v>
      </c>
      <c r="BR89" s="1">
        <v>8</v>
      </c>
      <c r="BS89" s="1">
        <v>-1E-3</v>
      </c>
      <c r="BT89" s="1">
        <f t="shared" si="4271"/>
        <v>-9.9999999999999985E-3</v>
      </c>
      <c r="BU89" s="1">
        <f t="shared" si="4272"/>
        <v>-8.5324232081911228E-2</v>
      </c>
      <c r="BV89" s="1">
        <f t="shared" si="4273"/>
        <v>-1.2798634812286684E-4</v>
      </c>
      <c r="BW89" s="1"/>
      <c r="BX89" s="1"/>
      <c r="BY89" s="1"/>
      <c r="BZ89" s="1" t="s">
        <v>11</v>
      </c>
      <c r="CA89" s="1" t="s">
        <v>19</v>
      </c>
      <c r="CB89" s="1">
        <v>11</v>
      </c>
      <c r="CC89" s="1">
        <v>8</v>
      </c>
      <c r="CD89" s="1">
        <v>-3.0000000000000001E-3</v>
      </c>
      <c r="CE89" s="1">
        <f t="shared" si="4274"/>
        <v>-8.0000000000000002E-3</v>
      </c>
      <c r="CF89" s="1">
        <f t="shared" si="4275"/>
        <v>-2.0618556701030921E-2</v>
      </c>
      <c r="CG89" s="1">
        <f t="shared" si="4276"/>
        <v>-3.0927835051546381E-5</v>
      </c>
      <c r="CH89" s="1"/>
      <c r="CI89" s="1"/>
      <c r="CJ89" s="1"/>
      <c r="CK89" s="1" t="s">
        <v>11</v>
      </c>
      <c r="CL89" s="1" t="s">
        <v>20</v>
      </c>
      <c r="CM89" s="1">
        <v>14</v>
      </c>
      <c r="CN89" s="1">
        <v>8</v>
      </c>
      <c r="CO89" s="1">
        <v>2E-3</v>
      </c>
      <c r="CP89" s="1">
        <f t="shared" si="4277"/>
        <v>-1.0999999999999999E-2</v>
      </c>
      <c r="CQ89" s="1">
        <f t="shared" si="4278"/>
        <v>-0.20274914089347074</v>
      </c>
      <c r="CR89" s="1">
        <f t="shared" si="4279"/>
        <v>-3.0412371134020609E-4</v>
      </c>
      <c r="CS89" s="1"/>
      <c r="CT89" s="1"/>
      <c r="CU89" s="1"/>
      <c r="CV89" s="1" t="s">
        <v>11</v>
      </c>
      <c r="CW89" s="1" t="s">
        <v>21</v>
      </c>
      <c r="CX89" s="1">
        <v>15</v>
      </c>
      <c r="CY89" s="1">
        <v>8</v>
      </c>
      <c r="CZ89" s="1">
        <v>1.7000000000000001E-2</v>
      </c>
      <c r="DA89" s="1">
        <f t="shared" si="4280"/>
        <v>-2.9999999999999992E-3</v>
      </c>
      <c r="DB89" s="1">
        <f t="shared" si="4281"/>
        <v>0.10344827586206899</v>
      </c>
      <c r="DC89" s="1">
        <f t="shared" si="4282"/>
        <v>1.5517241379310349E-4</v>
      </c>
      <c r="DD89" s="1"/>
      <c r="DE89" s="1"/>
      <c r="DF89" s="1"/>
      <c r="DG89" s="1" t="s">
        <v>11</v>
      </c>
      <c r="DH89" s="1" t="s">
        <v>22</v>
      </c>
      <c r="DI89" s="1">
        <v>16</v>
      </c>
      <c r="DJ89" s="1">
        <v>8</v>
      </c>
      <c r="DK89" s="1">
        <v>2.4E-2</v>
      </c>
      <c r="DL89" s="1">
        <f t="shared" si="4283"/>
        <v>-2.9999999999999992E-3</v>
      </c>
      <c r="DM89" s="1">
        <f t="shared" si="4284"/>
        <v>6.8259385665529341E-3</v>
      </c>
      <c r="DN89" s="1">
        <f t="shared" si="4285"/>
        <v>1.0238907849829401E-5</v>
      </c>
      <c r="DO89" s="1"/>
      <c r="DP89" s="1"/>
      <c r="DQ89" s="1"/>
      <c r="DR89" s="1" t="s">
        <v>11</v>
      </c>
      <c r="DS89" s="1" t="s">
        <v>23</v>
      </c>
      <c r="DT89" s="1">
        <v>17</v>
      </c>
      <c r="DU89" s="1">
        <v>8</v>
      </c>
      <c r="DV89" s="1">
        <v>2.4E-2</v>
      </c>
      <c r="DW89" s="1">
        <f t="shared" si="4286"/>
        <v>-2.9999999999999992E-3</v>
      </c>
      <c r="DX89" s="1">
        <f t="shared" si="4287"/>
        <v>-6.8493150684931475E-2</v>
      </c>
      <c r="DY89" s="1">
        <f t="shared" si="4288"/>
        <v>-1.0273972602739721E-4</v>
      </c>
      <c r="DZ89" s="1"/>
      <c r="EA89" s="1"/>
      <c r="EB89" s="1"/>
      <c r="EC89" s="1" t="s">
        <v>11</v>
      </c>
      <c r="ED89" s="1" t="s">
        <v>24</v>
      </c>
      <c r="EE89" s="1">
        <v>18</v>
      </c>
      <c r="EF89" s="1">
        <v>8</v>
      </c>
      <c r="EG89" s="1">
        <v>2.1999999999999999E-2</v>
      </c>
      <c r="EH89" s="1">
        <f t="shared" si="4289"/>
        <v>-4.0000000000000001E-3</v>
      </c>
      <c r="EI89" s="1">
        <f t="shared" si="4290"/>
        <v>4.0816326530612235E-2</v>
      </c>
      <c r="EJ89" s="1">
        <f t="shared" si="4291"/>
        <v>6.1224489795918351E-5</v>
      </c>
      <c r="EK89" s="1"/>
      <c r="EL89" s="1"/>
      <c r="EM89" s="1"/>
      <c r="EN89" s="1" t="s">
        <v>11</v>
      </c>
      <c r="EO89" s="1" t="s">
        <v>25</v>
      </c>
      <c r="EP89" s="1">
        <v>21</v>
      </c>
      <c r="EQ89" s="1">
        <v>8</v>
      </c>
      <c r="ER89" s="1">
        <v>2.7E-2</v>
      </c>
      <c r="ES89" s="1">
        <f t="shared" si="4292"/>
        <v>-4.0000000000000001E-3</v>
      </c>
      <c r="ET89" s="1">
        <f t="shared" si="4293"/>
        <v>-4.7945205479452059E-2</v>
      </c>
      <c r="EU89" s="1">
        <f t="shared" si="4294"/>
        <v>-7.1917808219178089E-5</v>
      </c>
      <c r="EV89" s="1"/>
      <c r="EW89" s="1"/>
      <c r="EX89" s="1"/>
      <c r="EY89" s="1" t="s">
        <v>11</v>
      </c>
      <c r="EZ89" s="1" t="s">
        <v>26</v>
      </c>
      <c r="FA89" s="1">
        <v>22</v>
      </c>
      <c r="FB89" s="1">
        <v>8</v>
      </c>
      <c r="FC89" s="1">
        <v>2.7E-2</v>
      </c>
      <c r="FD89" s="1">
        <f t="shared" si="4295"/>
        <v>-4.0000000000000001E-3</v>
      </c>
      <c r="FE89" s="1">
        <f t="shared" si="4296"/>
        <v>-0.10921501706484642</v>
      </c>
      <c r="FF89" s="1">
        <f t="shared" si="4297"/>
        <v>-1.6382252559726964E-4</v>
      </c>
      <c r="FG89" s="1"/>
      <c r="FH89" s="1"/>
      <c r="FI89" s="1"/>
      <c r="FJ89" s="1" t="s">
        <v>11</v>
      </c>
      <c r="FK89" s="1" t="s">
        <v>27</v>
      </c>
      <c r="FL89" s="1">
        <v>23</v>
      </c>
      <c r="FM89" s="1">
        <v>8</v>
      </c>
      <c r="FN89" s="1">
        <v>2.5000000000000001E-2</v>
      </c>
      <c r="FO89" s="1">
        <f t="shared" si="4298"/>
        <v>-4.9999999999999975E-3</v>
      </c>
      <c r="FP89" s="1">
        <f t="shared" si="4299"/>
        <v>0.23469387755102053</v>
      </c>
      <c r="FQ89" s="1">
        <f t="shared" si="4300"/>
        <v>3.5204081632653081E-4</v>
      </c>
      <c r="FR89" s="1"/>
      <c r="FS89" s="1"/>
      <c r="FT89" s="1"/>
      <c r="FU89" s="1" t="s">
        <v>11</v>
      </c>
      <c r="FV89" s="1" t="s">
        <v>28</v>
      </c>
      <c r="FW89" s="1">
        <v>24</v>
      </c>
      <c r="FX89" s="1">
        <v>8</v>
      </c>
      <c r="FY89" s="1">
        <v>2.9000000000000001E-2</v>
      </c>
      <c r="FZ89" s="1">
        <f t="shared" si="4301"/>
        <v>-1.9999999999999983E-3</v>
      </c>
      <c r="GA89" s="1">
        <f t="shared" si="4302"/>
        <v>-0.10616438356164379</v>
      </c>
      <c r="GB89" s="1">
        <f t="shared" si="4303"/>
        <v>-1.5924657534246569E-4</v>
      </c>
      <c r="GC89" s="1"/>
      <c r="GD89" s="1"/>
      <c r="GE89" s="1"/>
      <c r="GF89" s="1" t="s">
        <v>11</v>
      </c>
      <c r="GG89" s="1" t="s">
        <v>29</v>
      </c>
      <c r="GH89" s="1">
        <v>25</v>
      </c>
      <c r="GI89" s="1">
        <v>8</v>
      </c>
      <c r="GJ89" s="1">
        <v>2.8000000000000001E-2</v>
      </c>
      <c r="GK89" s="1">
        <f t="shared" si="4304"/>
        <v>-2.9999999999999992E-3</v>
      </c>
      <c r="GL89" s="1">
        <f t="shared" si="4305"/>
        <v>3.4129692832764534E-2</v>
      </c>
      <c r="GM89" s="1">
        <f t="shared" si="4306"/>
        <v>5.1194539249146799E-5</v>
      </c>
      <c r="GN89" s="1"/>
      <c r="GO89" s="1"/>
      <c r="GP89" s="1"/>
      <c r="GQ89" s="1" t="s">
        <v>11</v>
      </c>
      <c r="GR89" s="1" t="s">
        <v>30</v>
      </c>
      <c r="GS89" s="1">
        <v>28</v>
      </c>
      <c r="GT89" s="1">
        <v>8</v>
      </c>
      <c r="GU89" s="1">
        <v>2.7E-2</v>
      </c>
      <c r="GV89" s="1">
        <f t="shared" si="4307"/>
        <v>-2.0000000000000018E-3</v>
      </c>
      <c r="GW89" s="1">
        <f t="shared" si="4308"/>
        <v>-0.10344827586206902</v>
      </c>
      <c r="GX89" s="1">
        <f t="shared" si="4309"/>
        <v>-1.5517241379310354E-4</v>
      </c>
      <c r="GY89" s="1"/>
      <c r="GZ89" s="1"/>
      <c r="HA89" s="1"/>
      <c r="HB89" s="1" t="s">
        <v>11</v>
      </c>
      <c r="HC89" s="1" t="s">
        <v>31</v>
      </c>
      <c r="HD89" s="1">
        <v>29</v>
      </c>
      <c r="HE89" s="1">
        <v>8</v>
      </c>
      <c r="HF89" s="1">
        <v>4.5999999999999999E-2</v>
      </c>
      <c r="HG89" s="1">
        <f t="shared" si="4310"/>
        <v>-5.9999999999999984E-3</v>
      </c>
      <c r="HH89" s="1">
        <f t="shared" si="4311"/>
        <v>6.3758389261745041E-2</v>
      </c>
      <c r="HI89" s="1">
        <f t="shared" si="4312"/>
        <v>9.5637583892617558E-5</v>
      </c>
      <c r="HJ89" s="1"/>
      <c r="HK89" s="1"/>
      <c r="HL89" s="1"/>
      <c r="HM89" s="1" t="s">
        <v>11</v>
      </c>
      <c r="HN89" s="1" t="s">
        <v>32</v>
      </c>
      <c r="HO89" s="1">
        <v>30</v>
      </c>
      <c r="HP89" s="1">
        <v>8</v>
      </c>
      <c r="HQ89" s="1">
        <v>4.3999999999999997E-2</v>
      </c>
      <c r="HR89" s="1">
        <f t="shared" si="4313"/>
        <v>-8.0000000000000002E-3</v>
      </c>
      <c r="HS89" s="1">
        <f t="shared" si="4314"/>
        <v>-5.0505050505050518E-2</v>
      </c>
      <c r="HT89" s="1">
        <f t="shared" si="4315"/>
        <v>-7.5757575757575785E-5</v>
      </c>
      <c r="HU89" s="1"/>
      <c r="HV89" s="1"/>
      <c r="HW89" s="1"/>
      <c r="HX89" s="1" t="s">
        <v>11</v>
      </c>
      <c r="HY89" s="1" t="s">
        <v>33</v>
      </c>
      <c r="HZ89" s="1">
        <v>31</v>
      </c>
      <c r="IA89" s="1">
        <v>8</v>
      </c>
      <c r="IB89" s="1">
        <v>4.4999999999999998E-2</v>
      </c>
      <c r="IC89" s="1">
        <f t="shared" si="4316"/>
        <v>-1.0000000000000002E-2</v>
      </c>
      <c r="ID89" s="1">
        <f t="shared" si="4317"/>
        <v>-0.1351351351351352</v>
      </c>
      <c r="IE89" s="1">
        <f t="shared" si="4318"/>
        <v>-2.027027027027028E-4</v>
      </c>
      <c r="IF89" s="1"/>
      <c r="IG89" s="1"/>
      <c r="IH89" s="1"/>
      <c r="II89" s="1" t="s">
        <v>11</v>
      </c>
      <c r="IJ89" s="1" t="s">
        <v>34</v>
      </c>
      <c r="IK89" s="1">
        <v>32</v>
      </c>
      <c r="IL89" s="1">
        <v>8</v>
      </c>
      <c r="IM89" s="1">
        <v>4.4999999999999998E-2</v>
      </c>
      <c r="IN89" s="1">
        <f t="shared" si="4319"/>
        <v>-1.0000000000000002E-2</v>
      </c>
      <c r="IO89" s="1">
        <f t="shared" si="4320"/>
        <v>-0.1784511784511785</v>
      </c>
      <c r="IP89" s="1">
        <f t="shared" si="4321"/>
        <v>-2.6767676767676775E-4</v>
      </c>
      <c r="IQ89" s="1"/>
      <c r="IR89" s="1"/>
      <c r="IS89" s="1"/>
      <c r="IT89" s="1" t="s">
        <v>11</v>
      </c>
      <c r="IU89" s="1" t="s">
        <v>35</v>
      </c>
      <c r="IV89" s="1">
        <v>35</v>
      </c>
      <c r="IW89" s="1">
        <v>8</v>
      </c>
      <c r="IX89" s="1">
        <v>4.8000000000000001E-2</v>
      </c>
      <c r="IY89" s="1">
        <f t="shared" si="4322"/>
        <v>-6.9999999999999993E-3</v>
      </c>
      <c r="IZ89" s="1">
        <f t="shared" si="4323"/>
        <v>-6.7114093959731429E-3</v>
      </c>
      <c r="JA89" s="1">
        <f t="shared" si="4324"/>
        <v>-1.0067114093959715E-5</v>
      </c>
      <c r="JB89" s="1"/>
      <c r="JC89" s="1"/>
      <c r="JD89" s="1"/>
      <c r="JE89" s="1" t="s">
        <v>11</v>
      </c>
      <c r="JF89" s="3" t="s">
        <v>36</v>
      </c>
      <c r="JG89" s="3">
        <v>36</v>
      </c>
      <c r="JH89" s="1">
        <v>8</v>
      </c>
      <c r="JI89" s="1">
        <v>0.05</v>
      </c>
      <c r="JJ89" s="1">
        <f t="shared" si="4325"/>
        <v>-6.9999999999999993E-3</v>
      </c>
      <c r="JK89" s="1">
        <f t="shared" si="4326"/>
        <v>5.0167224080267601E-2</v>
      </c>
      <c r="JL89" s="1">
        <f t="shared" si="4327"/>
        <v>7.5250836120401403E-5</v>
      </c>
      <c r="JM89" s="1"/>
      <c r="JN89" s="1"/>
      <c r="JO89" s="1"/>
      <c r="JP89" s="1" t="s">
        <v>11</v>
      </c>
      <c r="JQ89" s="1" t="s">
        <v>37</v>
      </c>
      <c r="JR89" s="1">
        <v>37</v>
      </c>
      <c r="JS89" s="1">
        <v>8</v>
      </c>
      <c r="JT89" s="1">
        <v>5.2999999999999999E-2</v>
      </c>
      <c r="JU89" s="1">
        <f t="shared" si="4328"/>
        <v>-5.0000000000000044E-3</v>
      </c>
      <c r="JV89" s="1">
        <f t="shared" si="4329"/>
        <v>8.3612040133779111E-2</v>
      </c>
      <c r="JW89" s="1">
        <f t="shared" si="4330"/>
        <v>1.2541806020066867E-4</v>
      </c>
      <c r="JX89" s="1"/>
      <c r="JY89" s="1"/>
      <c r="JZ89" s="1"/>
      <c r="KA89" s="1" t="s">
        <v>11</v>
      </c>
      <c r="KB89" s="1" t="s">
        <v>38</v>
      </c>
      <c r="KC89" s="1">
        <v>38</v>
      </c>
      <c r="KD89" s="1">
        <v>8</v>
      </c>
      <c r="KE89" s="1">
        <v>5.2999999999999999E-2</v>
      </c>
      <c r="KF89" s="1">
        <f t="shared" si="4331"/>
        <v>-8.0000000000000002E-3</v>
      </c>
      <c r="KG89" s="1">
        <f t="shared" si="4332"/>
        <v>-0.13377926421404682</v>
      </c>
      <c r="KH89" s="1">
        <f t="shared" si="4333"/>
        <v>-2.0066889632107022E-4</v>
      </c>
      <c r="KI89" s="1"/>
      <c r="KJ89" s="1"/>
      <c r="KK89" s="1"/>
      <c r="KL89" s="1" t="s">
        <v>11</v>
      </c>
      <c r="KM89" s="1" t="s">
        <v>39</v>
      </c>
      <c r="KN89" s="1">
        <v>39</v>
      </c>
      <c r="KO89" s="1">
        <v>8</v>
      </c>
      <c r="KP89" s="1">
        <v>5.6000000000000001E-2</v>
      </c>
      <c r="KQ89" s="1">
        <f t="shared" si="4334"/>
        <v>-6.9999999999999993E-3</v>
      </c>
      <c r="KR89" s="1">
        <f t="shared" si="4335"/>
        <v>-6.7114093959731516E-2</v>
      </c>
      <c r="KS89" s="1">
        <f t="shared" si="4336"/>
        <v>-1.0067114093959727E-4</v>
      </c>
      <c r="KT89" s="1"/>
      <c r="KU89" s="1"/>
      <c r="KV89" s="1"/>
      <c r="KW89" s="1" t="s">
        <v>11</v>
      </c>
      <c r="KX89" s="1" t="s">
        <v>40</v>
      </c>
      <c r="KY89" s="1">
        <v>42</v>
      </c>
      <c r="KZ89" s="1">
        <v>8</v>
      </c>
      <c r="LA89" s="1">
        <v>5.8999999999999997E-2</v>
      </c>
      <c r="LB89" s="1">
        <f t="shared" si="4337"/>
        <v>-6.0000000000000053E-3</v>
      </c>
      <c r="LC89" s="1">
        <f t="shared" si="4338"/>
        <v>0.13087248322147635</v>
      </c>
      <c r="LD89" s="1">
        <f t="shared" si="4339"/>
        <v>1.9630872483221453E-4</v>
      </c>
      <c r="LE89" s="1"/>
      <c r="LF89" s="1"/>
      <c r="LG89" s="1"/>
      <c r="LH89" s="1" t="s">
        <v>11</v>
      </c>
      <c r="LI89" s="1" t="s">
        <v>41</v>
      </c>
      <c r="LJ89" s="1">
        <v>43</v>
      </c>
      <c r="LK89" s="1">
        <v>8</v>
      </c>
      <c r="LL89" s="1">
        <v>3.7999999999999999E-2</v>
      </c>
      <c r="LM89" s="1">
        <f t="shared" si="4340"/>
        <v>1.0000000000000009E-3</v>
      </c>
      <c r="LN89" s="1">
        <f t="shared" si="4341"/>
        <v>-0.59121621621621612</v>
      </c>
      <c r="LO89" s="1">
        <f t="shared" si="4342"/>
        <v>-8.8682432432432416E-4</v>
      </c>
      <c r="LP89" s="1"/>
      <c r="LQ89" s="1"/>
      <c r="LR89" s="1"/>
      <c r="LS89" s="1" t="s">
        <v>11</v>
      </c>
      <c r="LT89" s="1" t="s">
        <v>42</v>
      </c>
      <c r="LU89" s="1">
        <v>44</v>
      </c>
      <c r="LV89" s="1">
        <v>8</v>
      </c>
      <c r="LW89" s="1">
        <v>4.7E-2</v>
      </c>
      <c r="LX89" s="1">
        <f t="shared" si="4343"/>
        <v>4.0000000000000036E-3</v>
      </c>
      <c r="LY89" s="1">
        <f t="shared" si="4250"/>
        <v>-1.4306049822064058</v>
      </c>
      <c r="LZ89" s="1">
        <f t="shared" si="4344"/>
        <v>-2.1459074733096088E-3</v>
      </c>
      <c r="MA89" s="1"/>
      <c r="MB89" s="1"/>
      <c r="MC89" s="1"/>
      <c r="MD89" s="1" t="s">
        <v>11</v>
      </c>
      <c r="ME89" s="1" t="s">
        <v>43</v>
      </c>
      <c r="MF89" s="1">
        <v>46</v>
      </c>
      <c r="MG89" s="1">
        <v>8</v>
      </c>
      <c r="MH89" s="1">
        <v>5.1999999999999998E-2</v>
      </c>
      <c r="MI89" s="1">
        <f t="shared" si="4345"/>
        <v>0</v>
      </c>
      <c r="MJ89" s="1">
        <f t="shared" si="4346"/>
        <v>-0.74237288135593227</v>
      </c>
      <c r="MK89" s="1">
        <f t="shared" si="4347"/>
        <v>-1.1135593220338983E-3</v>
      </c>
      <c r="ML89" s="1"/>
      <c r="MM89" s="1"/>
      <c r="MN89" s="1"/>
      <c r="MO89" s="1" t="s">
        <v>11</v>
      </c>
      <c r="MP89" s="1" t="s">
        <v>44</v>
      </c>
      <c r="MQ89" s="1">
        <v>52</v>
      </c>
      <c r="MR89" s="1">
        <v>8</v>
      </c>
      <c r="MS89" s="1">
        <v>5.7000000000000002E-2</v>
      </c>
      <c r="MT89" s="1">
        <f t="shared" si="4348"/>
        <v>-5.9999999999999984E-3</v>
      </c>
      <c r="MU89" s="1">
        <f t="shared" si="4349"/>
        <v>-0.7407407407407407</v>
      </c>
      <c r="MV89" s="1">
        <f t="shared" si="4350"/>
        <v>-1.1111111111111111E-3</v>
      </c>
      <c r="MW89" s="1"/>
      <c r="MX89" s="1"/>
      <c r="MY89" s="1"/>
      <c r="MZ89" s="1" t="s">
        <v>11</v>
      </c>
      <c r="NA89" s="1" t="s">
        <v>45</v>
      </c>
      <c r="NB89" s="1">
        <v>53</v>
      </c>
      <c r="NC89" s="1">
        <v>8</v>
      </c>
      <c r="ND89" s="1">
        <v>9.0999999999999998E-2</v>
      </c>
      <c r="NE89" s="1">
        <f t="shared" si="4351"/>
        <v>-2.0000000000000018E-3</v>
      </c>
      <c r="NF89" s="1">
        <f t="shared" si="4352"/>
        <v>-0.7601351351351352</v>
      </c>
      <c r="NG89" s="1">
        <f t="shared" si="4353"/>
        <v>-1.1402027027027028E-3</v>
      </c>
      <c r="NH89" s="1"/>
      <c r="NI89" s="1"/>
      <c r="NJ89" s="1"/>
      <c r="NK89" s="1" t="s">
        <v>11</v>
      </c>
      <c r="NL89" s="1" t="s">
        <v>46</v>
      </c>
      <c r="NM89" s="1">
        <v>56</v>
      </c>
      <c r="NN89" s="1">
        <v>8</v>
      </c>
      <c r="NO89" s="1">
        <v>8.5999999999999993E-2</v>
      </c>
      <c r="NP89" s="1">
        <f t="shared" si="4354"/>
        <v>-6.0000000000000053E-3</v>
      </c>
      <c r="NQ89" s="1">
        <f t="shared" si="4355"/>
        <v>-0.84406779661016973</v>
      </c>
      <c r="NR89" s="1">
        <f t="shared" si="4356"/>
        <v>-1.2661016949152546E-3</v>
      </c>
      <c r="NS89" s="1"/>
      <c r="NT89" s="1"/>
      <c r="NU89" s="1"/>
      <c r="NV89" s="1" t="s">
        <v>11</v>
      </c>
      <c r="NW89" s="1" t="s">
        <v>47</v>
      </c>
      <c r="NX89" s="1">
        <v>57</v>
      </c>
      <c r="NY89" s="1">
        <v>8</v>
      </c>
      <c r="NZ89" s="1">
        <v>-0.01</v>
      </c>
      <c r="OA89" s="1">
        <f t="shared" si="4357"/>
        <v>2E-3</v>
      </c>
      <c r="OB89" s="1">
        <f t="shared" si="4358"/>
        <v>0.79421221864951774</v>
      </c>
      <c r="OC89" s="1">
        <f t="shared" si="4359"/>
        <v>1.1913183279742767E-3</v>
      </c>
      <c r="OD89" s="1"/>
      <c r="OE89" s="1"/>
      <c r="OF89" s="1"/>
      <c r="OG89" s="1" t="s">
        <v>11</v>
      </c>
      <c r="OH89" s="1" t="s">
        <v>48</v>
      </c>
      <c r="OI89" s="1">
        <v>58</v>
      </c>
      <c r="OJ89" s="1">
        <v>8</v>
      </c>
      <c r="OK89" s="1">
        <v>-0.01</v>
      </c>
      <c r="OL89" s="1">
        <f t="shared" si="4360"/>
        <v>2E-3</v>
      </c>
      <c r="OM89" s="1">
        <f t="shared" si="4361"/>
        <v>0.79032258064516137</v>
      </c>
      <c r="ON89" s="1">
        <f t="shared" si="4362"/>
        <v>1.1854838709677421E-3</v>
      </c>
      <c r="OO89" s="1"/>
      <c r="OP89" s="1"/>
      <c r="OQ89" s="1"/>
      <c r="OR89" s="1" t="s">
        <v>11</v>
      </c>
      <c r="OS89" s="1" t="s">
        <v>49</v>
      </c>
      <c r="OT89" s="1">
        <v>59</v>
      </c>
      <c r="OU89" s="1">
        <v>8</v>
      </c>
      <c r="OV89" s="1">
        <v>-0.01</v>
      </c>
      <c r="OW89" s="1">
        <f t="shared" si="4363"/>
        <v>2E-3</v>
      </c>
      <c r="OX89" s="1">
        <f t="shared" si="4364"/>
        <v>0.8612903225806452</v>
      </c>
      <c r="OY89" s="1">
        <f t="shared" si="4365"/>
        <v>1.2919354838709677E-3</v>
      </c>
      <c r="OZ89" s="1"/>
      <c r="PA89" s="1"/>
      <c r="PB89" s="1"/>
      <c r="PC89" s="1" t="s">
        <v>11</v>
      </c>
      <c r="PD89" s="1" t="s">
        <v>50</v>
      </c>
      <c r="PE89" s="1">
        <v>60</v>
      </c>
      <c r="PF89" s="1">
        <v>8</v>
      </c>
      <c r="PG89" s="1">
        <v>-1.0999999999999999E-2</v>
      </c>
      <c r="PH89" s="1">
        <f t="shared" si="4366"/>
        <v>1.0000000000000009E-3</v>
      </c>
      <c r="PI89" s="1">
        <f t="shared" si="4367"/>
        <v>0.87419354838709684</v>
      </c>
      <c r="PJ89" s="1">
        <f t="shared" si="4368"/>
        <v>1.3112903225806453E-3</v>
      </c>
      <c r="PK89" s="1"/>
      <c r="PL89" s="1"/>
      <c r="PM89" s="1"/>
      <c r="PN89" s="1" t="s">
        <v>11</v>
      </c>
      <c r="PO89" s="1" t="s">
        <v>51</v>
      </c>
      <c r="PP89" s="1">
        <v>63</v>
      </c>
      <c r="PQ89" s="1">
        <v>8</v>
      </c>
      <c r="PR89" s="1">
        <v>-1.0999999999999999E-2</v>
      </c>
      <c r="PS89" s="1">
        <f t="shared" si="4369"/>
        <v>3.0000000000000009E-3</v>
      </c>
      <c r="PT89" s="1">
        <f t="shared" si="4370"/>
        <v>0.94822006472491904</v>
      </c>
      <c r="PU89" s="1">
        <f t="shared" si="4371"/>
        <v>1.4223300970873786E-3</v>
      </c>
      <c r="PV89" s="1"/>
      <c r="PW89" s="1"/>
      <c r="PX89" s="1"/>
      <c r="PY89" s="1" t="s">
        <v>11</v>
      </c>
      <c r="PZ89" s="1" t="s">
        <v>52</v>
      </c>
      <c r="QA89" s="1">
        <v>64</v>
      </c>
      <c r="QB89" s="1">
        <v>8</v>
      </c>
      <c r="QC89" s="1">
        <v>0.01</v>
      </c>
      <c r="QD89" s="1">
        <f t="shared" si="4372"/>
        <v>1.0999999999999999E-2</v>
      </c>
      <c r="QE89" s="1">
        <f t="shared" si="4373"/>
        <v>1.1838709677419355</v>
      </c>
      <c r="QF89" s="1">
        <f t="shared" si="4374"/>
        <v>1.7758064516129033E-3</v>
      </c>
      <c r="QG89" s="1"/>
      <c r="QH89" s="1"/>
      <c r="QI89" s="1"/>
      <c r="QJ89" s="1" t="s">
        <v>11</v>
      </c>
      <c r="QK89" s="1" t="s">
        <v>53</v>
      </c>
      <c r="QL89" s="1">
        <v>65</v>
      </c>
      <c r="QM89" s="1">
        <v>8</v>
      </c>
      <c r="QN89" s="1">
        <v>-2E-3</v>
      </c>
      <c r="QO89" s="1">
        <f t="shared" si="4375"/>
        <v>0</v>
      </c>
      <c r="QP89" s="1">
        <f t="shared" si="4376"/>
        <v>0.81877022653721676</v>
      </c>
      <c r="QQ89" s="1">
        <f t="shared" si="4377"/>
        <v>1.2281553398058251E-3</v>
      </c>
      <c r="QR89" s="1"/>
      <c r="QS89" s="1"/>
      <c r="QT89" s="1"/>
      <c r="QU89" s="1" t="s">
        <v>11</v>
      </c>
      <c r="QV89" s="1" t="s">
        <v>54</v>
      </c>
      <c r="QW89" s="1">
        <v>66</v>
      </c>
      <c r="QX89" s="1">
        <v>8</v>
      </c>
      <c r="QY89" s="1">
        <v>0</v>
      </c>
      <c r="QZ89" s="1">
        <f t="shared" si="4378"/>
        <v>-1E-3</v>
      </c>
      <c r="RA89" s="1">
        <f t="shared" si="4379"/>
        <v>0.86858974358974361</v>
      </c>
      <c r="RB89" s="1">
        <f t="shared" si="4380"/>
        <v>1.3028846153846155E-3</v>
      </c>
      <c r="RC89" s="1"/>
      <c r="RD89" s="1"/>
      <c r="RE89" s="1"/>
      <c r="RF89" s="1" t="s">
        <v>11</v>
      </c>
      <c r="RG89" s="1" t="s">
        <v>55</v>
      </c>
      <c r="RH89" s="1">
        <v>67</v>
      </c>
      <c r="RI89" s="1">
        <v>8</v>
      </c>
      <c r="RJ89" s="1">
        <v>-2E-3</v>
      </c>
      <c r="RK89" s="1">
        <f t="shared" si="4381"/>
        <v>-1E-3</v>
      </c>
      <c r="RL89" s="1">
        <f t="shared" si="4382"/>
        <v>0.85256410256410253</v>
      </c>
      <c r="RM89" s="1">
        <f t="shared" si="4383"/>
        <v>1.2788461538461538E-3</v>
      </c>
      <c r="RN89" s="1"/>
      <c r="RO89" s="1"/>
      <c r="RP89" s="1"/>
      <c r="RQ89" s="1" t="s">
        <v>11</v>
      </c>
      <c r="RR89" s="1" t="s">
        <v>56</v>
      </c>
      <c r="RS89" s="1">
        <v>70</v>
      </c>
      <c r="RT89" s="1">
        <v>8</v>
      </c>
      <c r="RU89" s="1">
        <v>3.0000000000000001E-3</v>
      </c>
      <c r="RV89" s="1">
        <f t="shared" si="4384"/>
        <v>-3.0000000000000001E-3</v>
      </c>
      <c r="RW89" s="1">
        <f t="shared" si="4385"/>
        <v>0.75961538461538469</v>
      </c>
      <c r="RX89" s="1">
        <f t="shared" si="4386"/>
        <v>1.1394230769230772E-3</v>
      </c>
      <c r="RY89" s="1"/>
      <c r="RZ89" s="1"/>
      <c r="SA89" s="1"/>
      <c r="SB89" s="2" t="s">
        <v>11</v>
      </c>
      <c r="SC89" s="1" t="s">
        <v>57</v>
      </c>
      <c r="SD89" s="1">
        <v>71</v>
      </c>
      <c r="SE89" s="2">
        <v>8</v>
      </c>
      <c r="SF89" s="1">
        <v>5.0000000000000001E-3</v>
      </c>
      <c r="SG89" s="1">
        <f t="shared" si="4387"/>
        <v>1E-3</v>
      </c>
      <c r="SH89" s="1">
        <f t="shared" si="4388"/>
        <v>0.78767123287671226</v>
      </c>
      <c r="SI89" s="1">
        <f t="shared" si="4389"/>
        <v>1.1815068493150685E-3</v>
      </c>
      <c r="SJ89" s="1"/>
      <c r="SK89" s="1"/>
      <c r="SL89" s="1"/>
      <c r="SM89" s="2" t="s">
        <v>11</v>
      </c>
      <c r="SN89" s="1" t="s">
        <v>58</v>
      </c>
      <c r="SO89" s="1">
        <v>72</v>
      </c>
      <c r="SP89" s="2">
        <v>8</v>
      </c>
      <c r="SQ89" s="1">
        <v>7.0000000000000001E-3</v>
      </c>
      <c r="SR89" s="1">
        <f t="shared" si="4390"/>
        <v>1E-3</v>
      </c>
      <c r="SS89" s="1">
        <f t="shared" si="4391"/>
        <v>0.71134020618556693</v>
      </c>
      <c r="ST89" s="1">
        <f t="shared" si="4392"/>
        <v>1.0670103092783505E-3</v>
      </c>
      <c r="SU89" s="1"/>
      <c r="SV89" s="1"/>
      <c r="SW89" s="1"/>
      <c r="SX89" s="2" t="s">
        <v>11</v>
      </c>
      <c r="SY89" s="1" t="s">
        <v>59</v>
      </c>
      <c r="SZ89" s="1">
        <v>73</v>
      </c>
      <c r="TA89" s="2">
        <v>8</v>
      </c>
      <c r="TB89" s="1">
        <v>7.0000000000000001E-3</v>
      </c>
      <c r="TC89" s="1">
        <f t="shared" si="4393"/>
        <v>1E-3</v>
      </c>
      <c r="TD89" s="1">
        <f t="shared" si="4394"/>
        <v>0.64827586206896548</v>
      </c>
      <c r="TE89" s="1">
        <f t="shared" si="4395"/>
        <v>9.7241379310344825E-4</v>
      </c>
      <c r="TF89" s="1"/>
      <c r="TG89" s="1"/>
      <c r="TH89" s="1"/>
      <c r="TI89" s="2" t="s">
        <v>11</v>
      </c>
      <c r="TJ89" s="1" t="s">
        <v>60</v>
      </c>
      <c r="TK89" s="1">
        <v>74</v>
      </c>
      <c r="TL89" s="2">
        <v>8</v>
      </c>
      <c r="TM89" s="1">
        <v>7.0000000000000001E-3</v>
      </c>
      <c r="TN89" s="1">
        <f t="shared" si="4396"/>
        <v>1E-3</v>
      </c>
      <c r="TO89" s="1">
        <f t="shared" si="4397"/>
        <v>0.65292096219931273</v>
      </c>
      <c r="TP89" s="1">
        <f t="shared" si="4398"/>
        <v>9.7938144329896902E-4</v>
      </c>
      <c r="TQ89" s="1"/>
      <c r="TR89" s="1"/>
      <c r="TS89" s="1"/>
      <c r="TT89" s="2" t="s">
        <v>11</v>
      </c>
      <c r="TU89" s="1" t="s">
        <v>61</v>
      </c>
      <c r="TV89" s="1">
        <v>77</v>
      </c>
      <c r="TW89" s="2">
        <v>8</v>
      </c>
      <c r="TX89" s="1">
        <v>0.01</v>
      </c>
      <c r="TY89" s="1">
        <f t="shared" si="4399"/>
        <v>1.0000000000000009E-3</v>
      </c>
      <c r="TZ89" s="1">
        <f t="shared" si="4400"/>
        <v>0.62542955326460481</v>
      </c>
      <c r="UA89" s="1">
        <f t="shared" si="4401"/>
        <v>9.3814432989690723E-4</v>
      </c>
      <c r="UB89" s="1"/>
      <c r="UC89" s="1"/>
      <c r="UD89" s="1"/>
      <c r="UE89" s="2" t="s">
        <v>11</v>
      </c>
      <c r="UF89" s="1" t="s">
        <v>62</v>
      </c>
      <c r="UG89" s="1">
        <v>78</v>
      </c>
      <c r="UH89" s="2">
        <v>8</v>
      </c>
      <c r="UI89" s="1">
        <v>1.0999999999999999E-2</v>
      </c>
      <c r="UJ89" s="1">
        <f t="shared" si="4402"/>
        <v>2.9999999999999992E-3</v>
      </c>
      <c r="UK89" s="1">
        <f t="shared" si="4403"/>
        <v>0.26643598615916952</v>
      </c>
      <c r="UL89" s="1">
        <f t="shared" si="4404"/>
        <v>3.996539792387543E-4</v>
      </c>
      <c r="UM89" s="1"/>
      <c r="UN89" s="1"/>
      <c r="UO89" s="1"/>
      <c r="UP89" s="2" t="s">
        <v>11</v>
      </c>
      <c r="UQ89" s="1" t="s">
        <v>63</v>
      </c>
      <c r="UR89" s="1">
        <v>79</v>
      </c>
      <c r="US89" s="2">
        <v>8</v>
      </c>
      <c r="UT89" s="1">
        <v>0.01</v>
      </c>
      <c r="UU89" s="1">
        <f t="shared" si="4405"/>
        <v>1.0000000000000009E-3</v>
      </c>
      <c r="UV89" s="1">
        <f t="shared" si="4406"/>
        <v>0.60689655172413792</v>
      </c>
      <c r="UW89" s="1">
        <f t="shared" si="4407"/>
        <v>9.1034482758620692E-4</v>
      </c>
      <c r="UX89" s="1"/>
      <c r="UY89" s="1"/>
      <c r="UZ89" s="1"/>
      <c r="VA89" s="2" t="s">
        <v>11</v>
      </c>
      <c r="VB89" s="1" t="s">
        <v>64</v>
      </c>
      <c r="VC89" s="1">
        <v>80</v>
      </c>
      <c r="VD89" s="2">
        <v>8</v>
      </c>
      <c r="VE89" s="1">
        <v>1.2E-2</v>
      </c>
      <c r="VF89" s="1">
        <f t="shared" si="4408"/>
        <v>2E-3</v>
      </c>
      <c r="VG89" s="1">
        <f t="shared" si="4409"/>
        <v>0.61379310344827598</v>
      </c>
      <c r="VH89" s="1">
        <f t="shared" si="4410"/>
        <v>9.2068965517241397E-4</v>
      </c>
      <c r="VI89" s="1"/>
      <c r="VJ89" s="1"/>
      <c r="VK89" s="1"/>
      <c r="VL89" s="2" t="s">
        <v>11</v>
      </c>
      <c r="VM89" s="1" t="s">
        <v>65</v>
      </c>
      <c r="VN89" s="1">
        <v>84</v>
      </c>
      <c r="VO89" s="2">
        <v>8</v>
      </c>
      <c r="VP89" s="1">
        <v>1.2999999999999999E-2</v>
      </c>
      <c r="VQ89" s="1">
        <f t="shared" si="4411"/>
        <v>9.9999999999999915E-4</v>
      </c>
      <c r="VR89" s="1">
        <f t="shared" si="4412"/>
        <v>0.60481099656357373</v>
      </c>
      <c r="VS89" s="1">
        <f t="shared" si="4413"/>
        <v>9.0721649484536062E-4</v>
      </c>
      <c r="VT89" s="1"/>
      <c r="VU89" s="1"/>
      <c r="VV89" s="1"/>
      <c r="VW89" s="2" t="s">
        <v>11</v>
      </c>
      <c r="VX89" s="1" t="s">
        <v>66</v>
      </c>
      <c r="VY89" s="1">
        <v>85</v>
      </c>
      <c r="VZ89" s="2">
        <v>8</v>
      </c>
      <c r="WA89" s="1">
        <v>7.0000000000000001E-3</v>
      </c>
      <c r="WB89" s="1">
        <f t="shared" si="4414"/>
        <v>2E-3</v>
      </c>
      <c r="WC89" s="1">
        <f t="shared" si="4415"/>
        <v>0.30313588850174217</v>
      </c>
      <c r="WD89" s="1">
        <f t="shared" si="4416"/>
        <v>4.5470383275261327E-4</v>
      </c>
      <c r="WE89" s="1"/>
      <c r="WF89" s="1"/>
      <c r="WG89" s="1"/>
      <c r="WH89" s="2" t="s">
        <v>11</v>
      </c>
      <c r="WI89" s="1" t="s">
        <v>67</v>
      </c>
      <c r="WJ89" s="1">
        <v>86</v>
      </c>
      <c r="WK89" s="2">
        <v>8</v>
      </c>
      <c r="WL89" s="1">
        <v>0.01</v>
      </c>
      <c r="WM89" s="1">
        <f t="shared" si="4417"/>
        <v>2E-3</v>
      </c>
      <c r="WN89" s="1">
        <f t="shared" si="4418"/>
        <v>0.22569444444444445</v>
      </c>
      <c r="WO89" s="1">
        <f t="shared" si="4419"/>
        <v>3.3854166666666668E-4</v>
      </c>
      <c r="WP89" s="1"/>
      <c r="WQ89" s="1"/>
      <c r="WR89" s="1"/>
      <c r="WS89" s="2" t="s">
        <v>11</v>
      </c>
      <c r="WT89" s="1" t="s">
        <v>68</v>
      </c>
      <c r="WU89" s="1">
        <v>87</v>
      </c>
      <c r="WV89" s="2">
        <v>8</v>
      </c>
      <c r="WW89" s="1">
        <v>8.9999999999999993E-3</v>
      </c>
      <c r="WX89" s="1">
        <f t="shared" si="4420"/>
        <v>1.9999999999999992E-3</v>
      </c>
      <c r="WY89" s="1">
        <f t="shared" si="4421"/>
        <v>0.20905923344947733</v>
      </c>
      <c r="WZ89" s="1">
        <f t="shared" si="4422"/>
        <v>3.1358885017421597E-4</v>
      </c>
      <c r="XA89" s="1"/>
      <c r="XB89" s="1"/>
      <c r="XC89" s="1"/>
      <c r="XD89" s="2" t="s">
        <v>11</v>
      </c>
      <c r="XE89" s="1" t="s">
        <v>69</v>
      </c>
      <c r="XF89" s="1">
        <v>88</v>
      </c>
      <c r="XG89" s="2">
        <v>8</v>
      </c>
      <c r="XH89" s="1">
        <v>1.0999999999999999E-2</v>
      </c>
      <c r="XI89" s="1">
        <f t="shared" si="3632"/>
        <v>2E-3</v>
      </c>
      <c r="XJ89" s="1">
        <f t="shared" si="4423"/>
        <v>0.18750000000000003</v>
      </c>
      <c r="XK89" s="1">
        <f t="shared" si="4424"/>
        <v>2.8125000000000003E-4</v>
      </c>
      <c r="XL89" s="1"/>
      <c r="XM89" s="1"/>
      <c r="XN89" s="1"/>
      <c r="XO89" s="2" t="s">
        <v>11</v>
      </c>
      <c r="XP89" s="1" t="s">
        <v>70</v>
      </c>
      <c r="XQ89" s="1">
        <v>91</v>
      </c>
      <c r="XR89" s="2">
        <v>8</v>
      </c>
      <c r="XS89" s="1">
        <v>1.4E-2</v>
      </c>
      <c r="XT89" s="1">
        <f t="shared" si="4425"/>
        <v>3.0000000000000009E-3</v>
      </c>
      <c r="XU89" s="1">
        <f t="shared" si="4426"/>
        <v>0.22491349480968861</v>
      </c>
      <c r="XV89" s="1">
        <f t="shared" si="4427"/>
        <v>3.3737024221453291E-4</v>
      </c>
      <c r="XW89" s="1"/>
      <c r="XX89" s="1"/>
      <c r="XY89" s="1"/>
      <c r="XZ89" s="2" t="s">
        <v>11</v>
      </c>
      <c r="YA89" s="1" t="s">
        <v>71</v>
      </c>
      <c r="YB89" s="1">
        <v>92</v>
      </c>
      <c r="YC89" s="2">
        <v>8</v>
      </c>
      <c r="YD89" s="1">
        <v>1.4999999999999999E-2</v>
      </c>
      <c r="YE89" s="1">
        <f t="shared" si="4428"/>
        <v>4.0000000000000001E-3</v>
      </c>
      <c r="YF89" s="1">
        <f t="shared" si="4429"/>
        <v>0.39175257731958762</v>
      </c>
      <c r="YG89" s="1">
        <f t="shared" si="4430"/>
        <v>5.876288659793815E-4</v>
      </c>
      <c r="YH89" s="1"/>
      <c r="YI89" s="1"/>
      <c r="YJ89" s="1"/>
      <c r="YK89" s="2" t="s">
        <v>11</v>
      </c>
      <c r="YL89" s="1" t="s">
        <v>72</v>
      </c>
      <c r="YM89" s="1">
        <v>93</v>
      </c>
      <c r="YN89" s="2">
        <v>8</v>
      </c>
      <c r="YO89" s="1">
        <v>1.6E-2</v>
      </c>
      <c r="YP89" s="1">
        <f t="shared" si="4431"/>
        <v>5.000000000000001E-3</v>
      </c>
      <c r="YQ89" s="1">
        <f t="shared" si="4432"/>
        <v>0.40273037542662121</v>
      </c>
      <c r="YR89" s="1">
        <f t="shared" si="4433"/>
        <v>6.0409556313993184E-4</v>
      </c>
      <c r="YS89" s="1"/>
      <c r="YT89" s="1"/>
      <c r="YU89" s="1"/>
      <c r="YV89" s="2" t="s">
        <v>11</v>
      </c>
      <c r="YW89" s="1" t="s">
        <v>73</v>
      </c>
      <c r="YX89" s="1">
        <v>94</v>
      </c>
      <c r="YY89" s="2">
        <v>8</v>
      </c>
      <c r="YZ89" s="1">
        <v>1.7000000000000001E-2</v>
      </c>
      <c r="ZA89" s="1">
        <f t="shared" si="4434"/>
        <v>4.0000000000000018E-3</v>
      </c>
      <c r="ZB89" s="1">
        <f t="shared" si="4435"/>
        <v>0.33333333333333337</v>
      </c>
      <c r="ZC89" s="1">
        <f t="shared" si="4436"/>
        <v>5.0000000000000012E-4</v>
      </c>
      <c r="ZD89" s="1"/>
      <c r="ZE89" s="1"/>
      <c r="ZF89" s="1"/>
      <c r="ZG89" s="2" t="s">
        <v>11</v>
      </c>
      <c r="ZH89" s="1" t="s">
        <v>74</v>
      </c>
      <c r="ZI89" s="1">
        <v>95</v>
      </c>
      <c r="ZJ89" s="2">
        <v>8</v>
      </c>
      <c r="ZK89" s="1">
        <v>1.7000000000000001E-2</v>
      </c>
      <c r="ZL89" s="1">
        <f t="shared" si="4437"/>
        <v>4.0000000000000018E-3</v>
      </c>
      <c r="ZM89" s="1">
        <f t="shared" si="4438"/>
        <v>0.35374149659863957</v>
      </c>
      <c r="ZN89" s="1">
        <f t="shared" si="4439"/>
        <v>5.3061224489795941E-4</v>
      </c>
      <c r="ZO89" s="1"/>
      <c r="ZP89" s="1"/>
      <c r="ZQ89" s="1"/>
      <c r="ZR89" s="2" t="s">
        <v>11</v>
      </c>
      <c r="ZS89" s="1" t="s">
        <v>75</v>
      </c>
      <c r="ZT89" s="1">
        <v>99</v>
      </c>
      <c r="ZU89" s="2">
        <v>8</v>
      </c>
      <c r="ZV89" s="1">
        <v>0.02</v>
      </c>
      <c r="ZW89" s="1">
        <f t="shared" si="4440"/>
        <v>5.000000000000001E-3</v>
      </c>
      <c r="ZX89" s="1">
        <f t="shared" si="4441"/>
        <v>0.23972602739726032</v>
      </c>
      <c r="ZY89" s="1">
        <f t="shared" si="4442"/>
        <v>3.5958904109589047E-4</v>
      </c>
      <c r="ZZ89" s="1"/>
      <c r="AAA89" s="1"/>
      <c r="AAB89" s="1"/>
      <c r="AAC89" s="2" t="s">
        <v>11</v>
      </c>
      <c r="AAD89" s="1" t="s">
        <v>76</v>
      </c>
      <c r="AAE89" s="1">
        <v>100</v>
      </c>
      <c r="AAF89" s="2">
        <v>8</v>
      </c>
      <c r="AAG89" s="1">
        <v>5.0000000000000001E-3</v>
      </c>
      <c r="AAH89" s="1">
        <f t="shared" si="4443"/>
        <v>3.0000000000000001E-3</v>
      </c>
      <c r="AAI89" s="1">
        <f t="shared" si="4444"/>
        <v>1.0034482758620689</v>
      </c>
      <c r="AAJ89" s="1">
        <f t="shared" si="4445"/>
        <v>1.5051724137931032E-3</v>
      </c>
      <c r="AAK89" s="1"/>
      <c r="AAL89" s="1"/>
      <c r="AAM89" s="1"/>
      <c r="AAN89" s="2" t="s">
        <v>11</v>
      </c>
      <c r="AAO89" s="1" t="s">
        <v>77</v>
      </c>
      <c r="AAP89" s="1">
        <v>101</v>
      </c>
      <c r="AAQ89" s="2">
        <v>8</v>
      </c>
      <c r="AAR89" s="1">
        <v>8.9999999999999993E-3</v>
      </c>
      <c r="AAS89" s="1">
        <f t="shared" si="4446"/>
        <v>1.9999999999999992E-3</v>
      </c>
      <c r="AAT89" s="1">
        <f t="shared" si="4447"/>
        <v>0.76816608996539792</v>
      </c>
      <c r="AAU89" s="1">
        <f t="shared" si="4448"/>
        <v>1.1522491349480969E-3</v>
      </c>
      <c r="AAV89" s="1"/>
      <c r="AAW89" s="1"/>
      <c r="AAX89" s="1"/>
      <c r="AAY89" s="2" t="s">
        <v>11</v>
      </c>
      <c r="AAZ89" s="1" t="s">
        <v>78</v>
      </c>
      <c r="ABA89" s="1">
        <v>102</v>
      </c>
      <c r="ABB89" s="2">
        <v>8</v>
      </c>
      <c r="ABC89" s="1">
        <v>1.0999999999999999E-2</v>
      </c>
      <c r="ABD89" s="1">
        <f t="shared" si="3668"/>
        <v>3.9999999999999992E-3</v>
      </c>
      <c r="ABE89" s="1">
        <f t="shared" si="4449"/>
        <v>0.8896551724137931</v>
      </c>
      <c r="ABF89" s="1">
        <f t="shared" si="4450"/>
        <v>1.3344827586206896E-3</v>
      </c>
      <c r="ABG89" s="1"/>
      <c r="ABH89" s="1"/>
      <c r="ABI89" s="1"/>
      <c r="ABJ89" s="2" t="s">
        <v>11</v>
      </c>
      <c r="ABK89" s="1" t="s">
        <v>79</v>
      </c>
      <c r="ABL89" s="1">
        <v>112</v>
      </c>
      <c r="ABM89" s="2">
        <v>8</v>
      </c>
      <c r="ABN89" s="1">
        <v>2.1000000000000001E-2</v>
      </c>
      <c r="ABO89" s="1">
        <f t="shared" si="4451"/>
        <v>4.0000000000000001E-3</v>
      </c>
      <c r="ABP89" s="1">
        <f t="shared" si="4452"/>
        <v>0.98639455782312935</v>
      </c>
      <c r="ABQ89" s="1">
        <f t="shared" si="4453"/>
        <v>1.4795918367346941E-3</v>
      </c>
      <c r="ABR89" s="1"/>
      <c r="ABS89" s="1"/>
      <c r="ABT89" s="1"/>
      <c r="ABU89" s="2" t="s">
        <v>11</v>
      </c>
      <c r="ABV89" s="1" t="s">
        <v>80</v>
      </c>
      <c r="ABW89" s="1">
        <v>113</v>
      </c>
      <c r="ABX89" s="2">
        <v>8</v>
      </c>
      <c r="ABY89" s="1">
        <v>1.6E-2</v>
      </c>
      <c r="ABZ89" s="1">
        <f t="shared" si="4454"/>
        <v>3.0000000000000009E-3</v>
      </c>
      <c r="ACA89" s="1">
        <f t="shared" si="4455"/>
        <v>-0.2321428571428571</v>
      </c>
      <c r="ACB89" s="1">
        <f t="shared" si="4880"/>
        <v>-3.4821428571428563E-4</v>
      </c>
      <c r="ACC89" s="1"/>
      <c r="ACD89" s="1"/>
      <c r="ACE89" s="1"/>
      <c r="ACF89" s="2" t="s">
        <v>11</v>
      </c>
      <c r="ACG89" s="1" t="s">
        <v>81</v>
      </c>
      <c r="ACH89" s="1">
        <v>114</v>
      </c>
      <c r="ACI89" s="2">
        <v>8</v>
      </c>
      <c r="ACJ89" s="1">
        <v>1.6E-2</v>
      </c>
      <c r="ACK89" s="1">
        <f t="shared" si="4456"/>
        <v>2E-3</v>
      </c>
      <c r="ACL89" s="1">
        <f t="shared" si="4457"/>
        <v>-0.34767025089605735</v>
      </c>
      <c r="ACM89" s="1">
        <f t="shared" si="4458"/>
        <v>-5.2150537634408601E-4</v>
      </c>
      <c r="ACN89" s="1"/>
      <c r="ACO89" s="1"/>
      <c r="ACP89" s="1"/>
      <c r="ACQ89" s="2" t="s">
        <v>11</v>
      </c>
      <c r="ACR89" s="1" t="s">
        <v>82</v>
      </c>
      <c r="ACS89" s="1">
        <v>115</v>
      </c>
      <c r="ACT89" s="2">
        <v>8</v>
      </c>
      <c r="ACU89" s="1">
        <v>1.6E-2</v>
      </c>
      <c r="ACV89" s="1">
        <f t="shared" si="4459"/>
        <v>2E-3</v>
      </c>
      <c r="ACW89" s="1">
        <f t="shared" si="4460"/>
        <v>-0.29537366548042704</v>
      </c>
      <c r="ACX89" s="1">
        <f t="shared" si="4461"/>
        <v>-4.4306049822064058E-4</v>
      </c>
      <c r="ACY89" s="1"/>
      <c r="ACZ89" s="1"/>
      <c r="ADA89" s="1"/>
      <c r="ADB89" s="2" t="s">
        <v>11</v>
      </c>
      <c r="ADC89" s="1" t="s">
        <v>83</v>
      </c>
      <c r="ADD89" s="1">
        <v>116</v>
      </c>
      <c r="ADE89" s="2">
        <v>8</v>
      </c>
      <c r="ADF89" s="1">
        <v>1.7999999999999999E-2</v>
      </c>
      <c r="ADG89" s="1">
        <f t="shared" si="4462"/>
        <v>1.9999999999999983E-3</v>
      </c>
      <c r="ADH89" s="1">
        <f t="shared" si="4463"/>
        <v>-0.29537366548042709</v>
      </c>
      <c r="ADI89" s="1">
        <f t="shared" si="4464"/>
        <v>-4.4306049822064064E-4</v>
      </c>
      <c r="ADJ89" s="1"/>
      <c r="ADK89" s="1"/>
      <c r="ADL89" s="1"/>
      <c r="ADM89" s="2" t="s">
        <v>11</v>
      </c>
      <c r="ADN89" s="1" t="s">
        <v>84</v>
      </c>
      <c r="ADO89" s="1">
        <v>119</v>
      </c>
      <c r="ADP89" s="2">
        <v>8</v>
      </c>
      <c r="ADQ89" s="1">
        <v>1.9E-2</v>
      </c>
      <c r="ADR89" s="1">
        <f t="shared" si="4465"/>
        <v>1.9999999999999983E-3</v>
      </c>
      <c r="ADS89" s="1">
        <f t="shared" si="4466"/>
        <v>-0.83453237410071957</v>
      </c>
      <c r="ADT89" s="1">
        <f t="shared" si="4467"/>
        <v>-1.2517985611510793E-3</v>
      </c>
      <c r="ADU89" s="1"/>
      <c r="ADV89" s="1"/>
      <c r="ADW89" s="1"/>
      <c r="ADX89" s="2" t="s">
        <v>11</v>
      </c>
      <c r="ADY89" s="1" t="s">
        <v>85</v>
      </c>
      <c r="ADZ89" s="1">
        <v>120</v>
      </c>
      <c r="AEA89" s="2">
        <v>8</v>
      </c>
      <c r="AEB89" s="1">
        <v>1.7999999999999999E-2</v>
      </c>
      <c r="AEC89" s="1">
        <f t="shared" si="4468"/>
        <v>9.9999999999999742E-4</v>
      </c>
      <c r="AED89" s="1">
        <f t="shared" si="4469"/>
        <v>-0.89928057553956842</v>
      </c>
      <c r="AEE89" s="1">
        <f t="shared" si="4470"/>
        <v>-1.3489208633093526E-3</v>
      </c>
      <c r="AEF89" s="1"/>
      <c r="AEG89" s="1"/>
      <c r="AEH89" s="1"/>
      <c r="AEI89" s="2" t="s">
        <v>11</v>
      </c>
      <c r="AEJ89" s="1" t="s">
        <v>86</v>
      </c>
      <c r="AEK89" s="1">
        <v>121</v>
      </c>
      <c r="AEL89" s="2">
        <v>8</v>
      </c>
      <c r="AEM89" s="1">
        <v>0.02</v>
      </c>
      <c r="AEN89" s="1">
        <f t="shared" si="4471"/>
        <v>2.0000000000000018E-3</v>
      </c>
      <c r="AEO89" s="1">
        <f t="shared" si="4472"/>
        <v>-0.82374100719424459</v>
      </c>
      <c r="AEP89" s="1">
        <f t="shared" si="4473"/>
        <v>-1.2356115107913668E-3</v>
      </c>
      <c r="AEQ89" s="1"/>
      <c r="AER89" s="1"/>
      <c r="AES89" s="1"/>
      <c r="AET89" s="2" t="s">
        <v>11</v>
      </c>
      <c r="AEU89" s="1" t="s">
        <v>87</v>
      </c>
      <c r="AEV89" s="1">
        <v>122</v>
      </c>
      <c r="AEW89" s="2">
        <v>8</v>
      </c>
      <c r="AEX89" s="1">
        <v>2.1000000000000001E-2</v>
      </c>
      <c r="AEY89" s="1">
        <f t="shared" si="4474"/>
        <v>4.0000000000000001E-3</v>
      </c>
      <c r="AEZ89" s="1">
        <f t="shared" si="4475"/>
        <v>-0.80215827338129497</v>
      </c>
      <c r="AFA89" s="1">
        <f t="shared" si="4476"/>
        <v>-1.2032374100719426E-3</v>
      </c>
      <c r="AFB89" s="1"/>
      <c r="AFC89" s="1"/>
      <c r="AFD89" s="1"/>
      <c r="AFE89" s="2" t="s">
        <v>11</v>
      </c>
      <c r="AFF89" s="1" t="s">
        <v>88</v>
      </c>
      <c r="AFG89" s="1">
        <v>123</v>
      </c>
      <c r="AFH89" s="2">
        <v>8</v>
      </c>
      <c r="AFI89" s="1">
        <v>0.02</v>
      </c>
      <c r="AFJ89" s="1">
        <f t="shared" si="4881"/>
        <v>2.9999999999999992E-3</v>
      </c>
      <c r="AFK89" s="1">
        <f t="shared" si="4882"/>
        <v>-0.84172661870503607</v>
      </c>
      <c r="AFL89" s="1">
        <f t="shared" si="4477"/>
        <v>-1.2625899280575541E-3</v>
      </c>
      <c r="AFM89" s="1"/>
      <c r="AFN89" s="1"/>
      <c r="AFO89" s="1"/>
      <c r="AFP89" s="2" t="s">
        <v>11</v>
      </c>
      <c r="AFQ89" s="1" t="s">
        <v>89</v>
      </c>
      <c r="AFR89" s="1">
        <v>126</v>
      </c>
      <c r="AFS89" s="2">
        <v>8</v>
      </c>
      <c r="AFT89" s="1">
        <v>2.1000000000000001E-2</v>
      </c>
      <c r="AFU89" s="1">
        <f t="shared" si="4478"/>
        <v>3.0000000000000027E-3</v>
      </c>
      <c r="AFV89" s="1">
        <f t="shared" si="4479"/>
        <v>-0.65480427046263334</v>
      </c>
      <c r="AFW89" s="1">
        <f t="shared" si="4480"/>
        <v>-9.8220640569395001E-4</v>
      </c>
      <c r="AFX89" s="1"/>
      <c r="AFY89" s="1"/>
      <c r="AFZ89" s="1"/>
      <c r="AGA89" s="2" t="s">
        <v>11</v>
      </c>
      <c r="AGB89" s="1" t="s">
        <v>90</v>
      </c>
      <c r="AGC89" s="1">
        <v>127</v>
      </c>
      <c r="AGD89" s="2">
        <v>8</v>
      </c>
      <c r="AGE89" s="1">
        <v>1.6E-2</v>
      </c>
      <c r="AGF89" s="1">
        <f t="shared" si="4481"/>
        <v>1.0000000000000009E-3</v>
      </c>
      <c r="AGG89" s="1">
        <f t="shared" si="4482"/>
        <v>0.27272727272727276</v>
      </c>
      <c r="AGH89" s="1">
        <f t="shared" si="4483"/>
        <v>4.0909090909090913E-4</v>
      </c>
      <c r="AGI89" s="1"/>
      <c r="AGJ89" s="1"/>
      <c r="AGK89" s="1"/>
      <c r="AGL89" s="2" t="s">
        <v>11</v>
      </c>
      <c r="AGM89" s="1" t="s">
        <v>91</v>
      </c>
      <c r="AGN89" s="1">
        <v>128</v>
      </c>
      <c r="AGO89" s="2">
        <v>8</v>
      </c>
      <c r="AGP89" s="1">
        <v>1.6E-2</v>
      </c>
      <c r="AGQ89" s="1">
        <f t="shared" si="4484"/>
        <v>1.0000000000000009E-3</v>
      </c>
      <c r="AGR89" s="1">
        <f t="shared" si="4485"/>
        <v>0.31438127090301005</v>
      </c>
      <c r="AGS89" s="1">
        <f t="shared" si="4486"/>
        <v>4.715719063545151E-4</v>
      </c>
      <c r="AGT89" s="1"/>
      <c r="AGU89" s="1"/>
      <c r="AGV89" s="1"/>
      <c r="AGW89" s="2" t="s">
        <v>11</v>
      </c>
      <c r="AGX89" s="1" t="s">
        <v>92</v>
      </c>
      <c r="AGY89" s="1">
        <v>129</v>
      </c>
      <c r="AGZ89" s="2">
        <v>8</v>
      </c>
      <c r="AHA89" s="1">
        <v>1.4E-2</v>
      </c>
      <c r="AHB89" s="1">
        <f t="shared" si="4487"/>
        <v>0</v>
      </c>
      <c r="AHC89" s="1">
        <f t="shared" si="4488"/>
        <v>0.37873754152823924</v>
      </c>
      <c r="AHD89" s="1">
        <f t="shared" si="4489"/>
        <v>5.6810631229235883E-4</v>
      </c>
      <c r="AHE89" s="1"/>
      <c r="AHF89" s="1"/>
      <c r="AHG89" s="1"/>
      <c r="AHH89" s="2" t="s">
        <v>11</v>
      </c>
      <c r="AHI89" s="1" t="s">
        <v>93</v>
      </c>
      <c r="AHJ89" s="1">
        <v>130</v>
      </c>
      <c r="AHK89" s="2">
        <v>8</v>
      </c>
      <c r="AHL89" s="1">
        <v>1.4999999999999999E-2</v>
      </c>
      <c r="AHM89" s="1">
        <f t="shared" si="4490"/>
        <v>9.9999999999999915E-4</v>
      </c>
      <c r="AHN89" s="1">
        <f t="shared" si="4491"/>
        <v>0.39799331103678925</v>
      </c>
      <c r="AHO89" s="1">
        <f t="shared" si="4492"/>
        <v>5.969899665551839E-4</v>
      </c>
      <c r="AHP89" s="1"/>
      <c r="AHQ89" s="1"/>
      <c r="AHR89" s="1"/>
      <c r="AHS89" s="2" t="s">
        <v>11</v>
      </c>
      <c r="AHT89" s="1" t="s">
        <v>94</v>
      </c>
      <c r="AHU89" s="1">
        <v>133</v>
      </c>
      <c r="AHV89" s="2">
        <v>8</v>
      </c>
      <c r="AHW89" s="1">
        <v>1.6E-2</v>
      </c>
      <c r="AHX89" s="1">
        <f t="shared" si="4493"/>
        <v>0</v>
      </c>
      <c r="AHY89" s="1">
        <f t="shared" si="4494"/>
        <v>0.39534883720930236</v>
      </c>
      <c r="AHZ89" s="1">
        <f t="shared" si="4495"/>
        <v>5.930232558139536E-4</v>
      </c>
      <c r="AIA89" s="1"/>
      <c r="AIB89" s="1"/>
      <c r="AIC89" s="1"/>
      <c r="AID89" s="2" t="s">
        <v>11</v>
      </c>
      <c r="AIE89" s="1" t="s">
        <v>95</v>
      </c>
      <c r="AIF89" s="1">
        <v>134</v>
      </c>
      <c r="AIG89" s="2">
        <v>8</v>
      </c>
      <c r="AIH89" s="1">
        <v>1.7000000000000001E-2</v>
      </c>
      <c r="AII89" s="1">
        <f t="shared" si="4496"/>
        <v>0</v>
      </c>
      <c r="AIJ89" s="1">
        <f t="shared" si="4497"/>
        <v>0.38205980066445183</v>
      </c>
      <c r="AIK89" s="1">
        <f t="shared" si="4498"/>
        <v>5.7308970099667774E-4</v>
      </c>
      <c r="AIL89" s="1"/>
      <c r="AIM89" s="1"/>
      <c r="AIN89" s="1"/>
      <c r="AIO89" s="2" t="s">
        <v>11</v>
      </c>
      <c r="AIP89" s="1" t="s">
        <v>96</v>
      </c>
      <c r="AIQ89" s="1">
        <v>135</v>
      </c>
      <c r="AIR89" s="2">
        <v>8</v>
      </c>
      <c r="AIS89" s="1">
        <v>1.4999999999999999E-2</v>
      </c>
      <c r="AIT89" s="1">
        <f t="shared" si="4499"/>
        <v>9.9999999999999915E-4</v>
      </c>
      <c r="AIU89" s="1">
        <f t="shared" si="4500"/>
        <v>0.46688741721854304</v>
      </c>
      <c r="AIV89" s="1">
        <f t="shared" si="4501"/>
        <v>7.0033112582781453E-4</v>
      </c>
      <c r="AIW89" s="1"/>
      <c r="AIX89" s="1"/>
      <c r="AIY89" s="1"/>
      <c r="AIZ89" s="2" t="s">
        <v>11</v>
      </c>
      <c r="AJA89" s="1" t="s">
        <v>97</v>
      </c>
      <c r="AJB89" s="1">
        <v>136</v>
      </c>
      <c r="AJC89" s="2">
        <v>8</v>
      </c>
      <c r="AJD89" s="1">
        <v>1.7000000000000001E-2</v>
      </c>
      <c r="AJE89" s="1">
        <f t="shared" si="4502"/>
        <v>1.0000000000000009E-3</v>
      </c>
      <c r="AJF89" s="1">
        <f t="shared" si="4503"/>
        <v>0.45695364238410602</v>
      </c>
      <c r="AJG89" s="1">
        <f t="shared" si="4504"/>
        <v>6.8543046357615902E-4</v>
      </c>
      <c r="AJH89" s="1"/>
      <c r="AJI89" s="1"/>
      <c r="AJJ89" s="1"/>
      <c r="AJK89" s="2" t="s">
        <v>11</v>
      </c>
      <c r="AJL89" s="1" t="s">
        <v>98</v>
      </c>
      <c r="AJM89" s="1">
        <v>140</v>
      </c>
      <c r="AJN89" s="2">
        <v>8</v>
      </c>
      <c r="AJO89" s="1">
        <v>1.7000000000000001E-2</v>
      </c>
      <c r="AJP89" s="1">
        <f t="shared" si="4505"/>
        <v>1.0000000000000009E-3</v>
      </c>
      <c r="AJQ89" s="1">
        <f t="shared" si="4506"/>
        <v>0.55555555555555558</v>
      </c>
      <c r="AJR89" s="1">
        <f t="shared" si="4507"/>
        <v>8.3333333333333339E-4</v>
      </c>
      <c r="AJS89" s="1"/>
      <c r="AJT89" s="1"/>
      <c r="AJU89" s="1"/>
      <c r="AJV89" s="2" t="s">
        <v>11</v>
      </c>
      <c r="AJW89" s="1" t="s">
        <v>99</v>
      </c>
      <c r="AJX89" s="1">
        <v>141</v>
      </c>
      <c r="AJY89" s="2">
        <v>8</v>
      </c>
      <c r="AJZ89" s="1">
        <v>1.7999999999999999E-2</v>
      </c>
      <c r="AKA89" s="1">
        <f t="shared" si="4508"/>
        <v>-2.0000000000000018E-3</v>
      </c>
      <c r="AKB89" s="1">
        <f t="shared" si="4509"/>
        <v>7.4576271186440612E-2</v>
      </c>
      <c r="AKC89" s="1">
        <f t="shared" si="4510"/>
        <v>1.1186440677966092E-4</v>
      </c>
      <c r="AKD89" s="1"/>
      <c r="AKE89" s="1"/>
      <c r="AKF89" s="1"/>
      <c r="AKG89" s="2" t="s">
        <v>11</v>
      </c>
      <c r="AKH89" s="1" t="s">
        <v>100</v>
      </c>
      <c r="AKI89" s="1">
        <v>143</v>
      </c>
      <c r="AKJ89" s="2">
        <v>8</v>
      </c>
      <c r="AKK89" s="1">
        <v>0.02</v>
      </c>
      <c r="AKL89" s="1">
        <f t="shared" si="4511"/>
        <v>-1.9999999999999983E-3</v>
      </c>
      <c r="AKM89" s="1">
        <f t="shared" si="4512"/>
        <v>6.4406779661017002E-2</v>
      </c>
      <c r="AKN89" s="1">
        <f t="shared" si="4513"/>
        <v>9.6610169491525509E-5</v>
      </c>
      <c r="AKO89" s="1"/>
      <c r="AKP89" s="1"/>
      <c r="AKQ89" s="1"/>
      <c r="AKR89" s="2" t="s">
        <v>11</v>
      </c>
      <c r="AKS89" s="1" t="s">
        <v>101</v>
      </c>
      <c r="AKT89" s="1">
        <v>144</v>
      </c>
      <c r="AKU89" s="2">
        <v>8</v>
      </c>
      <c r="AKV89" s="1">
        <v>2.1000000000000001E-2</v>
      </c>
      <c r="AKW89" s="1">
        <f t="shared" si="4514"/>
        <v>-1.9999999999999983E-3</v>
      </c>
      <c r="AKX89" s="1">
        <f t="shared" si="4515"/>
        <v>3.3898305084745825E-2</v>
      </c>
      <c r="AKY89" s="1">
        <f t="shared" si="4516"/>
        <v>5.0847457627118738E-5</v>
      </c>
      <c r="AKZ89" s="1"/>
      <c r="ALA89" s="1"/>
      <c r="ALB89" s="1"/>
      <c r="ALC89" s="2" t="s">
        <v>11</v>
      </c>
      <c r="ALD89" s="1" t="s">
        <v>102</v>
      </c>
      <c r="ALE89" s="1">
        <v>147</v>
      </c>
      <c r="ALF89" s="2">
        <v>8</v>
      </c>
      <c r="ALG89" s="1">
        <v>0.02</v>
      </c>
      <c r="ALH89" s="1">
        <f t="shared" si="4517"/>
        <v>-5.9999999999999984E-3</v>
      </c>
      <c r="ALI89" s="1">
        <f t="shared" si="4518"/>
        <v>-9.8305084745762661E-2</v>
      </c>
      <c r="ALJ89" s="1">
        <f t="shared" si="4519"/>
        <v>-1.47457627118644E-4</v>
      </c>
      <c r="ALK89" s="1"/>
      <c r="ALL89" s="1"/>
      <c r="ALM89" s="1"/>
      <c r="ALN89" s="2" t="s">
        <v>11</v>
      </c>
      <c r="ALO89" s="1" t="s">
        <v>103</v>
      </c>
      <c r="ALP89" s="1">
        <v>148</v>
      </c>
      <c r="ALQ89" s="2">
        <v>8</v>
      </c>
      <c r="ALR89" s="1">
        <v>0.02</v>
      </c>
      <c r="ALS89" s="1">
        <f t="shared" si="4520"/>
        <v>-5.000000000000001E-3</v>
      </c>
      <c r="ALT89" s="1">
        <f t="shared" si="4521"/>
        <v>-0.16326530612244902</v>
      </c>
      <c r="ALU89" s="1">
        <f t="shared" si="4522"/>
        <v>-2.4489795918367357E-4</v>
      </c>
      <c r="ALV89" s="1"/>
      <c r="ALW89" s="1"/>
      <c r="ALX89" s="1"/>
      <c r="ALY89" s="2" t="s">
        <v>11</v>
      </c>
      <c r="ALZ89" s="1" t="s">
        <v>104</v>
      </c>
      <c r="AMA89" s="1">
        <v>149</v>
      </c>
      <c r="AMB89" s="2">
        <v>8</v>
      </c>
      <c r="AMC89" s="1">
        <v>1.6E-2</v>
      </c>
      <c r="AMD89" s="1">
        <f t="shared" si="4523"/>
        <v>-4.0000000000000001E-3</v>
      </c>
      <c r="AME89" s="1">
        <f t="shared" si="4524"/>
        <v>-5.8219178082191785E-2</v>
      </c>
      <c r="AMF89" s="1">
        <f t="shared" si="4525"/>
        <v>-8.7328767123287678E-5</v>
      </c>
      <c r="AMG89" s="1"/>
      <c r="AMH89" s="1"/>
      <c r="AMI89" s="1"/>
      <c r="AMJ89" s="2" t="s">
        <v>11</v>
      </c>
      <c r="AMK89" s="1" t="s">
        <v>105</v>
      </c>
      <c r="AML89" s="1">
        <v>150</v>
      </c>
      <c r="AMM89" s="2">
        <v>8</v>
      </c>
      <c r="AMN89" s="1">
        <v>1.7000000000000001E-2</v>
      </c>
      <c r="AMO89" s="1">
        <f t="shared" si="4526"/>
        <v>-1.9999999999999983E-3</v>
      </c>
      <c r="AMP89" s="1">
        <f t="shared" si="4527"/>
        <v>-9.5890410958904049E-2</v>
      </c>
      <c r="AMQ89" s="1">
        <f t="shared" si="4528"/>
        <v>-1.4383561643835607E-4</v>
      </c>
      <c r="AMR89" s="1"/>
      <c r="AMS89" s="1"/>
      <c r="AMT89" s="1"/>
      <c r="AMU89" s="2" t="s">
        <v>11</v>
      </c>
      <c r="AMV89" s="1" t="s">
        <v>106</v>
      </c>
      <c r="AMW89" s="1">
        <v>151</v>
      </c>
      <c r="AMX89" s="2">
        <v>8</v>
      </c>
      <c r="AMY89" s="1">
        <v>1.7000000000000001E-2</v>
      </c>
      <c r="AMZ89" s="1">
        <f t="shared" si="4529"/>
        <v>-2.9999999999999992E-3</v>
      </c>
      <c r="ANA89" s="1">
        <f t="shared" si="4530"/>
        <v>-0.17808219178082191</v>
      </c>
      <c r="ANB89" s="1">
        <f t="shared" si="4531"/>
        <v>-2.6712328767123289E-4</v>
      </c>
      <c r="ANC89" s="1"/>
      <c r="AND89" s="1"/>
      <c r="ANE89" s="1"/>
      <c r="ANF89" s="2" t="s">
        <v>11</v>
      </c>
      <c r="ANG89" s="1" t="s">
        <v>107</v>
      </c>
      <c r="ANH89" s="1">
        <v>154</v>
      </c>
      <c r="ANI89" s="2">
        <v>8</v>
      </c>
      <c r="ANJ89" s="1">
        <v>1.6E-2</v>
      </c>
      <c r="ANK89" s="1">
        <f t="shared" si="4532"/>
        <v>-2.9999999999999992E-3</v>
      </c>
      <c r="ANL89" s="1">
        <f t="shared" si="4533"/>
        <v>-0.20344827586206893</v>
      </c>
      <c r="ANM89" s="1">
        <f t="shared" si="4534"/>
        <v>-3.0517241379310339E-4</v>
      </c>
      <c r="ANN89" s="1"/>
      <c r="ANO89" s="1"/>
      <c r="ANP89" s="1"/>
      <c r="ANQ89" s="2" t="s">
        <v>11</v>
      </c>
      <c r="ANR89" s="1" t="s">
        <v>108</v>
      </c>
      <c r="ANS89" s="1">
        <v>155</v>
      </c>
      <c r="ANT89" s="2">
        <v>8</v>
      </c>
      <c r="ANU89" s="1">
        <v>2.1000000000000001E-2</v>
      </c>
      <c r="ANV89" s="1">
        <f t="shared" si="4535"/>
        <v>1.0000000000000009E-3</v>
      </c>
      <c r="ANW89" s="1">
        <f t="shared" si="4536"/>
        <v>-0.21501706484641636</v>
      </c>
      <c r="ANX89" s="1">
        <f t="shared" si="4537"/>
        <v>-3.2252559726962454E-4</v>
      </c>
      <c r="ANY89" s="1"/>
      <c r="ANZ89" s="1"/>
      <c r="AOA89" s="1"/>
      <c r="AOB89" s="2" t="s">
        <v>11</v>
      </c>
      <c r="AOC89" s="1" t="s">
        <v>109</v>
      </c>
      <c r="AOD89" s="1">
        <v>156</v>
      </c>
      <c r="AOE89" s="2">
        <v>8</v>
      </c>
      <c r="AOF89" s="1">
        <v>2.1999999999999999E-2</v>
      </c>
      <c r="AOG89" s="1">
        <f t="shared" si="4538"/>
        <v>9.9999999999999742E-4</v>
      </c>
      <c r="AOH89" s="1">
        <f t="shared" si="4539"/>
        <v>-0.16949152542372892</v>
      </c>
      <c r="AOI89" s="1">
        <f t="shared" si="4540"/>
        <v>-2.5423728813559339E-4</v>
      </c>
      <c r="AOJ89" s="1"/>
      <c r="AOK89" s="1"/>
      <c r="AOL89" s="1"/>
      <c r="AOM89" s="2" t="s">
        <v>11</v>
      </c>
      <c r="AON89" s="1" t="s">
        <v>110</v>
      </c>
      <c r="AOO89" s="1">
        <v>157</v>
      </c>
      <c r="AOP89" s="2">
        <v>8</v>
      </c>
      <c r="AOQ89" s="1">
        <v>1.7000000000000001E-2</v>
      </c>
      <c r="AOR89" s="1">
        <f t="shared" si="4541"/>
        <v>3.0000000000000009E-3</v>
      </c>
      <c r="AOS89" s="1">
        <f t="shared" si="4542"/>
        <v>5.4607508532423243E-2</v>
      </c>
      <c r="AOT89" s="1">
        <f t="shared" si="4543"/>
        <v>8.1911262798634873E-5</v>
      </c>
      <c r="AOU89" s="1"/>
      <c r="AOV89" s="1"/>
      <c r="AOW89" s="1"/>
      <c r="AOX89" s="2" t="s">
        <v>11</v>
      </c>
      <c r="AOY89" s="1" t="s">
        <v>111</v>
      </c>
      <c r="AOZ89" s="1">
        <v>158</v>
      </c>
      <c r="APA89" s="2">
        <v>8</v>
      </c>
      <c r="APB89" s="1">
        <v>2.3E-2</v>
      </c>
      <c r="APC89" s="1">
        <f t="shared" si="3798"/>
        <v>2.9999999999999992E-3</v>
      </c>
      <c r="APD89" s="1">
        <f t="shared" si="4544"/>
        <v>-0.20547945205479451</v>
      </c>
      <c r="APE89" s="1">
        <f t="shared" si="4545"/>
        <v>-3.0821917808219177E-4</v>
      </c>
      <c r="APF89" s="1"/>
      <c r="APG89" s="1"/>
      <c r="APH89" s="1"/>
      <c r="API89" s="2" t="s">
        <v>11</v>
      </c>
      <c r="APJ89" s="1" t="s">
        <v>112</v>
      </c>
      <c r="APK89" s="1">
        <v>161</v>
      </c>
      <c r="APL89" s="2">
        <v>8</v>
      </c>
      <c r="APM89" s="1">
        <v>1.7999999999999999E-2</v>
      </c>
      <c r="APN89" s="1">
        <f t="shared" si="4546"/>
        <v>1.9999999999999983E-3</v>
      </c>
      <c r="APO89" s="1">
        <f t="shared" si="4547"/>
        <v>-7.8498293515358419E-2</v>
      </c>
      <c r="APP89" s="1">
        <f t="shared" si="4548"/>
        <v>-1.1774744027303763E-4</v>
      </c>
      <c r="APQ89" s="1"/>
      <c r="APR89" s="1"/>
      <c r="APS89" s="1"/>
      <c r="APT89" s="2" t="s">
        <v>11</v>
      </c>
      <c r="APU89" s="1" t="s">
        <v>113</v>
      </c>
      <c r="APV89" s="1">
        <v>162</v>
      </c>
      <c r="APW89" s="2">
        <v>8</v>
      </c>
      <c r="APX89" s="1">
        <v>7.0000000000000001E-3</v>
      </c>
      <c r="APY89" s="1">
        <f t="shared" si="4549"/>
        <v>2E-3</v>
      </c>
      <c r="APZ89" s="1">
        <f t="shared" si="3806"/>
        <v>0.39175257731958762</v>
      </c>
      <c r="AQA89" s="1">
        <f t="shared" si="4550"/>
        <v>5.876288659793815E-4</v>
      </c>
      <c r="AQB89" s="1"/>
      <c r="AQC89" s="1"/>
      <c r="AQD89" s="1"/>
      <c r="AQE89" s="2" t="s">
        <v>11</v>
      </c>
      <c r="AQF89" s="1" t="s">
        <v>114</v>
      </c>
      <c r="AQG89" s="1">
        <v>163</v>
      </c>
      <c r="AQH89" s="2">
        <v>8</v>
      </c>
      <c r="AQI89" s="1">
        <v>1.9E-2</v>
      </c>
      <c r="AQJ89" s="1">
        <f t="shared" si="4551"/>
        <v>2.9999999999999992E-3</v>
      </c>
      <c r="AQK89" s="1">
        <f t="shared" si="4552"/>
        <v>-0.17808219178082196</v>
      </c>
      <c r="AQL89" s="1">
        <f t="shared" si="4553"/>
        <v>-2.6712328767123294E-4</v>
      </c>
      <c r="AQM89" s="1"/>
      <c r="AQN89" s="1"/>
      <c r="AQO89" s="1"/>
      <c r="AQP89" s="2" t="s">
        <v>11</v>
      </c>
      <c r="AQQ89" s="1" t="s">
        <v>115</v>
      </c>
      <c r="AQR89" s="1">
        <v>169</v>
      </c>
      <c r="AQS89" s="2">
        <v>8</v>
      </c>
      <c r="AQT89" s="1">
        <v>-8.9999999999999993E-3</v>
      </c>
      <c r="AQU89" s="1">
        <f t="shared" si="4554"/>
        <v>-9.9999999999999915E-4</v>
      </c>
      <c r="AQV89" s="1">
        <f t="shared" si="4555"/>
        <v>0.51877133105802054</v>
      </c>
      <c r="AQW89" s="1">
        <f t="shared" si="4556"/>
        <v>7.7815699658703079E-4</v>
      </c>
      <c r="AQX89" s="1"/>
      <c r="AQY89" s="1"/>
      <c r="AQZ89" s="1"/>
      <c r="ARA89" s="2" t="s">
        <v>11</v>
      </c>
      <c r="ARB89" s="1" t="s">
        <v>116</v>
      </c>
      <c r="ARC89" s="1">
        <v>170</v>
      </c>
      <c r="ARD89" s="2">
        <v>8</v>
      </c>
      <c r="ARE89" s="1">
        <v>0.01</v>
      </c>
      <c r="ARF89" s="1">
        <f t="shared" si="4557"/>
        <v>4.0000000000000001E-3</v>
      </c>
      <c r="ARG89" s="1">
        <f t="shared" si="4558"/>
        <v>-0.13265306122448983</v>
      </c>
      <c r="ARH89" s="1">
        <f t="shared" si="4559"/>
        <v>-1.9897959183673476E-4</v>
      </c>
      <c r="ARI89" s="1"/>
      <c r="ARJ89" s="1"/>
      <c r="ARK89" s="1"/>
      <c r="ARL89" s="2" t="s">
        <v>11</v>
      </c>
      <c r="ARM89" s="1" t="s">
        <v>117</v>
      </c>
      <c r="ARN89" s="1">
        <v>171</v>
      </c>
      <c r="ARO89" s="2">
        <v>8</v>
      </c>
      <c r="ARP89" s="1">
        <v>0.01</v>
      </c>
      <c r="ARQ89" s="1">
        <f t="shared" si="4560"/>
        <v>4.0000000000000001E-3</v>
      </c>
      <c r="ARR89" s="1">
        <f t="shared" si="4561"/>
        <v>-5.1369863013698613E-2</v>
      </c>
      <c r="ARS89" s="1">
        <f t="shared" si="4562"/>
        <v>-7.7054794520547916E-5</v>
      </c>
      <c r="ART89" s="1"/>
      <c r="ARU89" s="1"/>
      <c r="ARV89" s="1"/>
      <c r="ARW89" s="2" t="s">
        <v>11</v>
      </c>
      <c r="ARX89" s="1" t="s">
        <v>118</v>
      </c>
      <c r="ARY89" s="1">
        <v>172</v>
      </c>
      <c r="ARZ89" s="2">
        <v>8</v>
      </c>
      <c r="ASA89" s="1">
        <v>2.5000000000000001E-2</v>
      </c>
      <c r="ASB89" s="1">
        <f t="shared" si="4563"/>
        <v>5.000000000000001E-3</v>
      </c>
      <c r="ASC89" s="1">
        <f t="shared" si="4564"/>
        <v>-0.58305084745762714</v>
      </c>
      <c r="ASD89" s="1">
        <f t="shared" si="4565"/>
        <v>-8.7457627118644077E-4</v>
      </c>
      <c r="ASE89" s="1"/>
      <c r="ASF89" s="1"/>
      <c r="ASG89" s="1"/>
      <c r="ASH89" s="2" t="s">
        <v>11</v>
      </c>
      <c r="ASI89" s="1" t="s">
        <v>119</v>
      </c>
      <c r="ASJ89" s="1">
        <v>173</v>
      </c>
      <c r="ASK89" s="2">
        <v>8</v>
      </c>
      <c r="ASL89" s="1">
        <v>8.0000000000000002E-3</v>
      </c>
      <c r="ASM89" s="1">
        <f t="shared" si="4566"/>
        <v>5.0000000000000001E-3</v>
      </c>
      <c r="ASN89" s="1">
        <f t="shared" si="4567"/>
        <v>-6.1643835616438339E-2</v>
      </c>
      <c r="ASO89" s="1">
        <f t="shared" si="4568"/>
        <v>-9.2465753424657505E-5</v>
      </c>
      <c r="ASP89" s="1"/>
      <c r="ASQ89" s="1"/>
      <c r="ASR89" s="1"/>
      <c r="ASS89" s="2" t="s">
        <v>11</v>
      </c>
      <c r="AST89" s="1" t="s">
        <v>120</v>
      </c>
      <c r="ASU89" s="1">
        <v>176</v>
      </c>
      <c r="ASV89" s="2">
        <v>8</v>
      </c>
      <c r="ASW89" s="1">
        <v>8.9999999999999993E-3</v>
      </c>
      <c r="ASX89" s="1">
        <f t="shared" si="4569"/>
        <v>1.9999999999999992E-3</v>
      </c>
      <c r="ASY89" s="1">
        <f t="shared" si="4570"/>
        <v>-0.37113402061855671</v>
      </c>
      <c r="ASZ89" s="1">
        <f t="shared" si="4571"/>
        <v>-5.567010309278351E-4</v>
      </c>
      <c r="ATA89" s="1"/>
      <c r="ATB89" s="1"/>
      <c r="ATC89" s="1"/>
      <c r="ATD89" s="2" t="s">
        <v>11</v>
      </c>
      <c r="ATE89" s="1" t="s">
        <v>121</v>
      </c>
      <c r="ATF89" s="1">
        <v>180</v>
      </c>
      <c r="ATG89" s="2">
        <v>8</v>
      </c>
      <c r="ATH89" s="1">
        <v>2.3E-2</v>
      </c>
      <c r="ATI89" s="1">
        <f t="shared" si="4572"/>
        <v>1.9999999999999983E-3</v>
      </c>
      <c r="ATJ89" s="1">
        <f t="shared" si="4573"/>
        <v>-0.95155709342560557</v>
      </c>
      <c r="ATK89" s="1">
        <f t="shared" si="4574"/>
        <v>-1.4273356401384085E-3</v>
      </c>
      <c r="ATL89" s="1"/>
      <c r="ATM89" s="1"/>
      <c r="ATN89" s="1"/>
      <c r="ATO89" s="2" t="s">
        <v>11</v>
      </c>
      <c r="ATP89" s="1" t="s">
        <v>122</v>
      </c>
      <c r="ATQ89" s="1">
        <v>183</v>
      </c>
      <c r="ATR89" s="2">
        <v>8</v>
      </c>
      <c r="ATS89" s="1">
        <v>3.0000000000000001E-3</v>
      </c>
      <c r="ATT89" s="1">
        <f t="shared" si="4575"/>
        <v>2E-3</v>
      </c>
      <c r="ATU89" s="1">
        <f t="shared" si="4576"/>
        <v>-0.21232876712328769</v>
      </c>
      <c r="ATV89" s="1">
        <f t="shared" si="4577"/>
        <v>-3.1849315068493153E-4</v>
      </c>
      <c r="ATW89" s="1"/>
      <c r="ATX89" s="1"/>
      <c r="ATY89" s="1"/>
      <c r="ATZ89" s="2" t="s">
        <v>11</v>
      </c>
      <c r="AUA89" s="1" t="s">
        <v>123</v>
      </c>
      <c r="AUB89" s="1">
        <v>184</v>
      </c>
      <c r="AUC89" s="2">
        <v>8</v>
      </c>
      <c r="AUD89" s="1">
        <v>2E-3</v>
      </c>
      <c r="AUE89" s="1">
        <f t="shared" si="4578"/>
        <v>-1.4E-2</v>
      </c>
      <c r="AUF89" s="1">
        <f t="shared" si="3846"/>
        <v>-0.81949458483754511</v>
      </c>
      <c r="AUG89" s="1">
        <f t="shared" si="4579"/>
        <v>-1.2292418772563178E-3</v>
      </c>
      <c r="AUH89" s="1"/>
      <c r="AUI89" s="1"/>
      <c r="AUJ89" s="1"/>
      <c r="AUK89" s="2" t="s">
        <v>11</v>
      </c>
      <c r="AUL89" s="1" t="s">
        <v>124</v>
      </c>
      <c r="AUM89" s="1">
        <v>185</v>
      </c>
      <c r="AUN89" s="2">
        <v>8</v>
      </c>
      <c r="AUO89" s="1">
        <v>5.0000000000000001E-3</v>
      </c>
      <c r="AUP89" s="1">
        <f t="shared" si="4580"/>
        <v>0</v>
      </c>
      <c r="AUQ89" s="1">
        <f t="shared" si="4581"/>
        <v>-0.16967509025270761</v>
      </c>
      <c r="AUR89" s="1">
        <f t="shared" si="4582"/>
        <v>-2.5451263537906141E-4</v>
      </c>
      <c r="AUS89" s="1"/>
      <c r="AUT89" s="1"/>
      <c r="AUU89" s="1"/>
      <c r="AUV89" s="2" t="s">
        <v>11</v>
      </c>
      <c r="AUW89" s="1" t="s">
        <v>125</v>
      </c>
      <c r="AUX89" s="1">
        <v>186</v>
      </c>
      <c r="AUY89" s="2">
        <v>8</v>
      </c>
      <c r="AUZ89" s="1">
        <v>7.0000000000000001E-3</v>
      </c>
      <c r="AVA89" s="1">
        <f t="shared" si="4583"/>
        <v>-3.0000000000000001E-3</v>
      </c>
      <c r="AVB89" s="1">
        <f t="shared" si="3853"/>
        <v>-0.24548736462093865</v>
      </c>
      <c r="AVC89" s="1">
        <f t="shared" si="4584"/>
        <v>-3.6823104693140798E-4</v>
      </c>
      <c r="AVD89" s="1"/>
      <c r="AVE89" s="1"/>
      <c r="AVF89" s="1"/>
      <c r="AVG89" s="2" t="s">
        <v>11</v>
      </c>
      <c r="AVH89" s="1" t="s">
        <v>126</v>
      </c>
      <c r="AVI89" s="1">
        <v>187</v>
      </c>
      <c r="AVJ89" s="2">
        <v>8</v>
      </c>
      <c r="AVK89" s="1">
        <v>8.0000000000000002E-3</v>
      </c>
      <c r="AVL89" s="1">
        <f t="shared" si="4585"/>
        <v>-2E-3</v>
      </c>
      <c r="AVM89" s="1">
        <f t="shared" si="4586"/>
        <v>-8.633093525179858E-2</v>
      </c>
      <c r="AVN89" s="1">
        <f t="shared" si="4587"/>
        <v>-1.2949640287769786E-4</v>
      </c>
      <c r="AVO89" s="1"/>
      <c r="AVP89" s="1"/>
      <c r="AVQ89" s="1"/>
      <c r="AVR89" s="2" t="s">
        <v>11</v>
      </c>
      <c r="AVS89" s="1" t="s">
        <v>127</v>
      </c>
      <c r="AVT89" s="1">
        <v>190</v>
      </c>
      <c r="AVU89" s="2">
        <v>8</v>
      </c>
      <c r="AVV89" s="1">
        <v>1.0999999999999999E-2</v>
      </c>
      <c r="AVW89" s="1">
        <f t="shared" si="4588"/>
        <v>0</v>
      </c>
      <c r="AVX89" s="1">
        <f t="shared" si="4589"/>
        <v>3.5842293906810034E-2</v>
      </c>
      <c r="AVY89" s="1">
        <f t="shared" si="4590"/>
        <v>5.3763440860215054E-5</v>
      </c>
      <c r="AVZ89" s="1"/>
      <c r="AWA89" s="1"/>
      <c r="AWB89" s="1"/>
      <c r="AWC89" s="2" t="s">
        <v>11</v>
      </c>
      <c r="AWD89" s="1" t="s">
        <v>128</v>
      </c>
      <c r="AWE89" s="1">
        <v>191</v>
      </c>
      <c r="AWF89" s="2">
        <v>8</v>
      </c>
      <c r="AWG89" s="1">
        <v>1.2999999999999999E-2</v>
      </c>
      <c r="AWH89" s="1">
        <f t="shared" si="4591"/>
        <v>0</v>
      </c>
      <c r="AWI89" s="1">
        <f t="shared" si="4592"/>
        <v>-5.3763440860215055E-2</v>
      </c>
      <c r="AWJ89" s="1">
        <f t="shared" si="4593"/>
        <v>-8.0645161290322581E-5</v>
      </c>
      <c r="AWK89" s="1"/>
      <c r="AWL89" s="1"/>
      <c r="AWM89" s="1"/>
      <c r="AWN89" s="2" t="s">
        <v>11</v>
      </c>
      <c r="AWO89" s="1" t="s">
        <v>129</v>
      </c>
      <c r="AWP89" s="1">
        <v>192</v>
      </c>
      <c r="AWQ89" s="2">
        <v>8</v>
      </c>
      <c r="AWR89" s="1">
        <v>1.4E-2</v>
      </c>
      <c r="AWS89" s="1">
        <f t="shared" si="4594"/>
        <v>-2E-3</v>
      </c>
      <c r="AWT89" s="1">
        <f t="shared" si="4595"/>
        <v>-0.1357142857142857</v>
      </c>
      <c r="AWU89" s="1">
        <f t="shared" si="4596"/>
        <v>-2.0357142857142856E-4</v>
      </c>
      <c r="AWV89" s="1"/>
      <c r="AWW89" s="1"/>
      <c r="AWX89" s="1"/>
      <c r="AWY89" s="2" t="s">
        <v>11</v>
      </c>
      <c r="AWZ89" s="1" t="s">
        <v>130</v>
      </c>
      <c r="AXA89" s="1">
        <v>193</v>
      </c>
      <c r="AXB89" s="2">
        <v>8</v>
      </c>
      <c r="AXC89" s="1">
        <v>1.4E-2</v>
      </c>
      <c r="AXD89" s="1">
        <f t="shared" si="4597"/>
        <v>0</v>
      </c>
      <c r="AXE89" s="1">
        <f t="shared" si="4598"/>
        <v>-0.10035842293906809</v>
      </c>
      <c r="AXF89" s="1">
        <f t="shared" si="4599"/>
        <v>-1.5053763440860213E-4</v>
      </c>
      <c r="AXG89" s="1"/>
      <c r="AXH89" s="1"/>
      <c r="AXI89" s="1"/>
      <c r="AXJ89" s="2" t="s">
        <v>11</v>
      </c>
      <c r="AXK89" s="1" t="s">
        <v>131</v>
      </c>
      <c r="AXL89" s="1">
        <v>197</v>
      </c>
      <c r="AXM89" s="2">
        <v>8</v>
      </c>
      <c r="AXN89" s="1">
        <v>1.4999999999999999E-2</v>
      </c>
      <c r="AXO89" s="1">
        <f t="shared" si="4600"/>
        <v>-4.0000000000000001E-3</v>
      </c>
      <c r="AXP89" s="1">
        <f t="shared" si="4601"/>
        <v>-0.29856115107913672</v>
      </c>
      <c r="AXQ89" s="1">
        <f t="shared" si="4602"/>
        <v>-4.4784172661870508E-4</v>
      </c>
      <c r="AXR89" s="1"/>
      <c r="AXS89" s="1"/>
      <c r="AXT89" s="1"/>
      <c r="AXU89" s="2" t="s">
        <v>11</v>
      </c>
      <c r="AXV89" s="1" t="s">
        <v>132</v>
      </c>
      <c r="AXW89" s="1">
        <v>198</v>
      </c>
      <c r="AXX89" s="2">
        <v>8</v>
      </c>
      <c r="AXY89" s="1">
        <v>1.7000000000000001E-2</v>
      </c>
      <c r="AXZ89" s="1">
        <f t="shared" si="4603"/>
        <v>0</v>
      </c>
      <c r="AYA89" s="1">
        <f t="shared" si="4604"/>
        <v>-0.18705035971223022</v>
      </c>
      <c r="AYB89" s="1">
        <f t="shared" si="4605"/>
        <v>-2.8057553956834533E-4</v>
      </c>
      <c r="AYC89" s="1"/>
      <c r="AYD89" s="1"/>
      <c r="AYE89" s="1"/>
      <c r="AYF89" s="2" t="s">
        <v>11</v>
      </c>
      <c r="AYG89" s="1" t="s">
        <v>133</v>
      </c>
      <c r="AYH89" s="1">
        <v>201</v>
      </c>
      <c r="AYI89" s="2">
        <v>8</v>
      </c>
      <c r="AYJ89" s="1">
        <v>2.7E-2</v>
      </c>
      <c r="AYK89" s="1">
        <f t="shared" si="4606"/>
        <v>4.0000000000000001E-3</v>
      </c>
      <c r="AYL89" s="1">
        <f t="shared" si="4607"/>
        <v>-8.9285714285714274E-2</v>
      </c>
      <c r="AYM89" s="1">
        <f t="shared" si="4608"/>
        <v>-1.3392857142857141E-4</v>
      </c>
      <c r="AYN89" s="1"/>
      <c r="AYO89" s="1"/>
      <c r="AYP89" s="1"/>
      <c r="AYQ89" s="2" t="s">
        <v>11</v>
      </c>
      <c r="AYR89" s="1" t="s">
        <v>134</v>
      </c>
      <c r="AYS89" s="1">
        <v>204</v>
      </c>
      <c r="AYT89" s="2">
        <v>8</v>
      </c>
      <c r="AYU89" s="1">
        <v>2.5000000000000001E-2</v>
      </c>
      <c r="AYV89" s="1">
        <f t="shared" si="4609"/>
        <v>2.0000000000000018E-3</v>
      </c>
      <c r="AYW89" s="1">
        <f t="shared" si="4610"/>
        <v>-0.47499999999999992</v>
      </c>
      <c r="AYX89" s="1">
        <f t="shared" si="4611"/>
        <v>-7.1249999999999992E-4</v>
      </c>
      <c r="AYY89" s="1"/>
      <c r="AYZ89" s="1"/>
      <c r="AZA89" s="1"/>
      <c r="AZB89" s="2" t="s">
        <v>11</v>
      </c>
      <c r="AZC89" s="1" t="s">
        <v>135</v>
      </c>
      <c r="AZD89" s="1">
        <v>205</v>
      </c>
      <c r="AZE89" s="2">
        <v>8</v>
      </c>
      <c r="AZF89" s="1">
        <v>2.5000000000000001E-2</v>
      </c>
      <c r="AZG89" s="1">
        <f t="shared" si="4612"/>
        <v>3.0000000000000027E-3</v>
      </c>
      <c r="AZH89" s="1">
        <f t="shared" si="4613"/>
        <v>-9.9999999999999895E-2</v>
      </c>
      <c r="AZI89" s="1">
        <f t="shared" si="4614"/>
        <v>-1.4999999999999985E-4</v>
      </c>
      <c r="AZJ89" s="1"/>
      <c r="AZK89" s="1"/>
      <c r="AZL89" s="1"/>
      <c r="AZM89" s="2" t="s">
        <v>11</v>
      </c>
      <c r="AZN89" s="1" t="s">
        <v>136</v>
      </c>
      <c r="AZO89" s="1">
        <v>208</v>
      </c>
      <c r="AZP89" s="2">
        <v>8</v>
      </c>
      <c r="AZQ89" s="1">
        <v>2.3E-2</v>
      </c>
      <c r="AZR89" s="1">
        <f t="shared" si="4615"/>
        <v>1.9999999999999983E-3</v>
      </c>
      <c r="AZS89" s="1">
        <f t="shared" si="4616"/>
        <v>-0.13571428571428576</v>
      </c>
      <c r="AZT89" s="1">
        <f t="shared" si="4617"/>
        <v>-2.0357142857142864E-4</v>
      </c>
      <c r="AZU89" s="1"/>
      <c r="AZV89" s="1"/>
      <c r="AZW89" s="1"/>
      <c r="AZX89" s="2" t="s">
        <v>11</v>
      </c>
      <c r="AZY89" s="1" t="s">
        <v>137</v>
      </c>
      <c r="AZZ89" s="1">
        <v>211</v>
      </c>
      <c r="BAA89" s="2">
        <v>8</v>
      </c>
      <c r="BAB89" s="1">
        <v>2.7E-2</v>
      </c>
      <c r="BAC89" s="1">
        <f t="shared" si="4618"/>
        <v>2.9999999999999992E-3</v>
      </c>
      <c r="BAD89" s="1">
        <f t="shared" si="4619"/>
        <v>-0.14893617021276598</v>
      </c>
      <c r="BAE89" s="1">
        <f t="shared" si="4620"/>
        <v>-2.2340425531914898E-4</v>
      </c>
      <c r="BAF89" s="1"/>
      <c r="BAG89" s="1"/>
      <c r="BAH89" s="1"/>
      <c r="BAI89" s="2" t="s">
        <v>11</v>
      </c>
      <c r="BAJ89" s="1" t="s">
        <v>138</v>
      </c>
      <c r="BAK89" s="1">
        <v>212</v>
      </c>
      <c r="BAL89" s="2">
        <v>8</v>
      </c>
      <c r="BAM89" s="1">
        <v>5.0000000000000001E-3</v>
      </c>
      <c r="BAN89" s="1">
        <f t="shared" si="4621"/>
        <v>-5.0000000000000001E-3</v>
      </c>
      <c r="BAO89" s="1">
        <f t="shared" si="4622"/>
        <v>0.82474226804123707</v>
      </c>
      <c r="BAP89" s="1">
        <f t="shared" si="4623"/>
        <v>1.2371134020618556E-3</v>
      </c>
      <c r="BAQ89" s="1"/>
      <c r="BAR89" s="1"/>
      <c r="BAS89" s="1"/>
      <c r="BAT89" s="2" t="s">
        <v>11</v>
      </c>
      <c r="BAU89" s="1" t="s">
        <v>139</v>
      </c>
      <c r="BAV89" s="1">
        <v>213</v>
      </c>
      <c r="BAW89" s="2">
        <v>8</v>
      </c>
      <c r="BAX89" s="1">
        <v>-2E-3</v>
      </c>
      <c r="BAY89" s="1">
        <f t="shared" si="4624"/>
        <v>-3.0000000000000001E-3</v>
      </c>
      <c r="BAZ89" s="1">
        <f t="shared" si="4625"/>
        <v>1.0277777777777777</v>
      </c>
      <c r="BBA89" s="1">
        <f t="shared" si="4626"/>
        <v>1.5416666666666664E-3</v>
      </c>
      <c r="BBB89" s="1"/>
      <c r="BBC89" s="1"/>
      <c r="BBD89" s="1"/>
      <c r="BBE89" s="2" t="s">
        <v>11</v>
      </c>
      <c r="BBF89" s="1" t="s">
        <v>140</v>
      </c>
      <c r="BBG89" s="1">
        <v>214</v>
      </c>
      <c r="BBH89" s="2">
        <v>8</v>
      </c>
      <c r="BBI89" s="1">
        <v>1E-3</v>
      </c>
      <c r="BBJ89" s="1">
        <f t="shared" si="4627"/>
        <v>-4.0000000000000001E-3</v>
      </c>
      <c r="BBK89" s="1">
        <f t="shared" si="4628"/>
        <v>0.66898954703832747</v>
      </c>
      <c r="BBL89" s="1">
        <f t="shared" si="4629"/>
        <v>1.0034843205574912E-3</v>
      </c>
      <c r="BBM89" s="1"/>
      <c r="BBN89" s="1"/>
      <c r="BBO89" s="1"/>
      <c r="BBP89" s="2" t="s">
        <v>11</v>
      </c>
      <c r="BBQ89" s="1" t="s">
        <v>141</v>
      </c>
      <c r="BBR89" s="1">
        <v>215</v>
      </c>
      <c r="BBS89" s="2">
        <v>8</v>
      </c>
      <c r="BBT89" s="1">
        <v>5.0000000000000001E-3</v>
      </c>
      <c r="BBU89" s="1">
        <f t="shared" si="4630"/>
        <v>-3.0000000000000001E-3</v>
      </c>
      <c r="BBV89" s="1">
        <f t="shared" si="4631"/>
        <v>0.6048951048951049</v>
      </c>
      <c r="BBW89" s="1">
        <f t="shared" si="4632"/>
        <v>9.0734265734265741E-4</v>
      </c>
      <c r="BBX89" s="1"/>
      <c r="BBY89" s="1"/>
      <c r="BBZ89" s="1"/>
      <c r="BCA89" s="2" t="s">
        <v>11</v>
      </c>
      <c r="BCB89" s="1" t="s">
        <v>142</v>
      </c>
      <c r="BCC89" s="1">
        <v>225</v>
      </c>
      <c r="BCD89" s="2">
        <v>8</v>
      </c>
      <c r="BCE89" s="1">
        <v>4.0000000000000001E-3</v>
      </c>
      <c r="BCF89" s="1">
        <f t="shared" si="4633"/>
        <v>-3.0000000000000001E-3</v>
      </c>
      <c r="BCG89" s="1">
        <f t="shared" si="4634"/>
        <v>0.57491289198606277</v>
      </c>
      <c r="BCH89" s="1">
        <f t="shared" si="4635"/>
        <v>8.6236933797909413E-4</v>
      </c>
      <c r="BCI89" s="1"/>
      <c r="BCJ89" s="1"/>
      <c r="BCK89" s="1"/>
      <c r="BCL89" s="2" t="s">
        <v>11</v>
      </c>
      <c r="BCM89" s="1" t="s">
        <v>143</v>
      </c>
      <c r="BCN89" s="1">
        <v>226</v>
      </c>
      <c r="BCO89" s="2">
        <v>8</v>
      </c>
      <c r="BCP89" s="1">
        <v>0.02</v>
      </c>
      <c r="BCQ89" s="1">
        <f t="shared" si="4636"/>
        <v>2.0000000000000018E-3</v>
      </c>
      <c r="BCR89" s="1">
        <f t="shared" si="4637"/>
        <v>0.55405405405405406</v>
      </c>
      <c r="BCS89" s="1">
        <f t="shared" si="4638"/>
        <v>8.3108108108108109E-4</v>
      </c>
      <c r="BCT89" s="1"/>
      <c r="BCU89" s="1"/>
      <c r="BCV89" s="1"/>
      <c r="BCW89" s="2" t="s">
        <v>11</v>
      </c>
      <c r="BCX89" s="1" t="s">
        <v>144</v>
      </c>
      <c r="BCY89" s="1">
        <v>232</v>
      </c>
      <c r="BCZ89" s="2">
        <v>8</v>
      </c>
      <c r="BDA89" s="1">
        <v>2.5000000000000001E-2</v>
      </c>
      <c r="BDB89" s="1">
        <f t="shared" si="4639"/>
        <v>1.0000000000000009E-3</v>
      </c>
      <c r="BDC89" s="1">
        <f t="shared" si="4640"/>
        <v>0.58783783783783794</v>
      </c>
      <c r="BDD89" s="1">
        <f t="shared" si="4641"/>
        <v>8.817567567567569E-4</v>
      </c>
      <c r="BDE89" s="1"/>
      <c r="BDF89" s="1"/>
      <c r="BDG89" s="1"/>
      <c r="BDH89" s="2" t="s">
        <v>11</v>
      </c>
      <c r="BDI89" s="1" t="s">
        <v>145</v>
      </c>
      <c r="BDJ89" s="1">
        <v>233</v>
      </c>
      <c r="BDK89" s="2">
        <v>8</v>
      </c>
      <c r="BDL89" s="1">
        <v>4.1000000000000002E-2</v>
      </c>
      <c r="BDM89" s="1">
        <f t="shared" si="4642"/>
        <v>3.0000000000000027E-3</v>
      </c>
      <c r="BDN89" s="1">
        <f t="shared" si="4643"/>
        <v>0.69932432432432445</v>
      </c>
      <c r="BDO89" s="1">
        <f t="shared" si="4644"/>
        <v>1.0489864864864867E-3</v>
      </c>
      <c r="BDP89" s="1"/>
      <c r="BDQ89" s="1"/>
      <c r="BDR89" s="1"/>
      <c r="BDS89" s="2" t="s">
        <v>11</v>
      </c>
      <c r="BDT89" s="1" t="s">
        <v>146</v>
      </c>
      <c r="BDU89" s="1">
        <v>234</v>
      </c>
      <c r="BDV89" s="2">
        <v>8</v>
      </c>
      <c r="BDW89" s="1">
        <v>2.5999999999999999E-2</v>
      </c>
      <c r="BDX89" s="1">
        <f t="shared" si="4645"/>
        <v>-9.0000000000000045E-3</v>
      </c>
      <c r="BDY89" s="1">
        <f t="shared" si="4646"/>
        <v>0.26779661016949136</v>
      </c>
      <c r="BDZ89" s="1">
        <f t="shared" si="4647"/>
        <v>4.0169491525423706E-4</v>
      </c>
      <c r="BEA89" s="1"/>
      <c r="BEB89" s="1"/>
      <c r="BEC89" s="1"/>
      <c r="BED89" s="2" t="s">
        <v>11</v>
      </c>
      <c r="BEE89" s="1" t="s">
        <v>147</v>
      </c>
      <c r="BEF89" s="1">
        <v>236</v>
      </c>
      <c r="BEG89" s="2">
        <v>8</v>
      </c>
      <c r="BEH89" s="1">
        <v>6.9000000000000006E-2</v>
      </c>
      <c r="BEI89" s="1">
        <f t="shared" si="4648"/>
        <v>1.1000000000000003E-2</v>
      </c>
      <c r="BEJ89" s="1">
        <f t="shared" si="4649"/>
        <v>0.95254237288135613</v>
      </c>
      <c r="BEK89" s="1">
        <f t="shared" si="4650"/>
        <v>1.4288135593220341E-3</v>
      </c>
      <c r="BEL89" s="1"/>
      <c r="BEM89" s="1"/>
      <c r="BEN89" s="1"/>
      <c r="BEO89" s="2" t="s">
        <v>11</v>
      </c>
      <c r="BEP89" s="4" t="s">
        <v>148</v>
      </c>
      <c r="BEQ89" s="4">
        <v>239</v>
      </c>
      <c r="BER89" s="2">
        <v>8</v>
      </c>
      <c r="BES89" s="1">
        <v>6.7000000000000004E-2</v>
      </c>
      <c r="BET89" s="1">
        <f t="shared" si="4651"/>
        <v>0</v>
      </c>
      <c r="BEU89" s="1">
        <f t="shared" si="4652"/>
        <v>0.63087248322147649</v>
      </c>
      <c r="BEV89" s="1">
        <f t="shared" si="4653"/>
        <v>9.4630872483221474E-4</v>
      </c>
      <c r="BEW89" s="1"/>
      <c r="BEX89" s="1"/>
      <c r="BEY89" s="1"/>
      <c r="BEZ89" s="2" t="s">
        <v>11</v>
      </c>
      <c r="BFA89" s="4" t="s">
        <v>149</v>
      </c>
      <c r="BFB89" s="4">
        <v>240</v>
      </c>
      <c r="BFC89" s="2">
        <v>8</v>
      </c>
      <c r="BFD89" s="1">
        <v>-2.1999999999999999E-2</v>
      </c>
      <c r="BFE89" s="1">
        <f t="shared" si="4654"/>
        <v>1.0000000000000009E-3</v>
      </c>
      <c r="BFF89" s="1">
        <f t="shared" si="4655"/>
        <v>2.264808362369338</v>
      </c>
      <c r="BFG89" s="1">
        <f t="shared" si="4656"/>
        <v>3.3972125435540071E-3</v>
      </c>
      <c r="BFH89" s="1"/>
      <c r="BFI89" s="1"/>
      <c r="BFJ89" s="1"/>
      <c r="BFK89" s="2" t="s">
        <v>11</v>
      </c>
      <c r="BFL89" s="4" t="s">
        <v>150</v>
      </c>
      <c r="BFM89" s="4">
        <v>241</v>
      </c>
      <c r="BFN89" s="2">
        <v>8</v>
      </c>
      <c r="BFO89" s="1">
        <v>-1.4999999999999999E-2</v>
      </c>
      <c r="BFP89" s="1">
        <f t="shared" si="4657"/>
        <v>2.0000000000000018E-3</v>
      </c>
      <c r="BFQ89" s="1">
        <f t="shared" si="4658"/>
        <v>2.3230240549828181</v>
      </c>
      <c r="BFR89" s="1">
        <f t="shared" si="4659"/>
        <v>3.484536082474227E-3</v>
      </c>
      <c r="BFS89" s="1"/>
      <c r="BFT89" s="1"/>
      <c r="BFU89" s="1"/>
      <c r="BFV89" s="2" t="s">
        <v>11</v>
      </c>
      <c r="BFW89" s="4" t="s">
        <v>151</v>
      </c>
      <c r="BFX89" s="4">
        <v>243</v>
      </c>
      <c r="BFY89" s="2">
        <v>8</v>
      </c>
      <c r="BFZ89" s="1">
        <v>0.01</v>
      </c>
      <c r="BGA89" s="1">
        <f t="shared" si="4883"/>
        <v>4.0000000000000001E-3</v>
      </c>
      <c r="BGB89" s="1">
        <f t="shared" si="4660"/>
        <v>1.4013840830449826</v>
      </c>
      <c r="BGC89" s="1">
        <f t="shared" si="4661"/>
        <v>2.102076124567474E-3</v>
      </c>
      <c r="BGD89" s="1"/>
      <c r="BGE89" s="1"/>
      <c r="BGF89" s="1"/>
      <c r="BGG89" s="2" t="s">
        <v>11</v>
      </c>
      <c r="BGH89" s="4" t="s">
        <v>152</v>
      </c>
      <c r="BGI89" s="4">
        <v>246</v>
      </c>
      <c r="BGJ89" s="2">
        <v>8</v>
      </c>
      <c r="BGK89" s="1">
        <v>8.9999999999999993E-3</v>
      </c>
      <c r="BGL89" s="1">
        <f t="shared" si="4662"/>
        <v>-2E-3</v>
      </c>
      <c r="BGM89" s="1">
        <f t="shared" si="4663"/>
        <v>1.0519031141868511</v>
      </c>
      <c r="BGN89" s="1">
        <f t="shared" si="4664"/>
        <v>1.5778546712802767E-3</v>
      </c>
      <c r="BGO89" s="1"/>
      <c r="BGP89" s="1"/>
      <c r="BGQ89" s="1"/>
      <c r="BGR89" s="2" t="s">
        <v>11</v>
      </c>
      <c r="BGS89" s="4" t="s">
        <v>153</v>
      </c>
      <c r="BGT89" s="4">
        <v>249</v>
      </c>
      <c r="BGU89" s="2">
        <v>8</v>
      </c>
      <c r="BGV89" s="1">
        <v>6.0000000000000001E-3</v>
      </c>
      <c r="BGW89" s="1">
        <f t="shared" si="4665"/>
        <v>-2.9999999999999992E-3</v>
      </c>
      <c r="BGX89" s="1">
        <f t="shared" si="4666"/>
        <v>1.1408934707903782</v>
      </c>
      <c r="BGY89" s="1">
        <f t="shared" si="4667"/>
        <v>1.7113402061855673E-3</v>
      </c>
      <c r="BGZ89" s="1"/>
      <c r="BHA89" s="1"/>
      <c r="BHB89" s="1"/>
      <c r="BHC89" s="2" t="s">
        <v>11</v>
      </c>
      <c r="BHD89" s="4" t="s">
        <v>154</v>
      </c>
      <c r="BHE89" s="4">
        <v>253</v>
      </c>
      <c r="BHF89" s="2">
        <v>8</v>
      </c>
      <c r="BHG89" s="1">
        <v>5.0000000000000001E-3</v>
      </c>
      <c r="BHH89" s="1">
        <f t="shared" si="4668"/>
        <v>-3.0000000000000001E-3</v>
      </c>
      <c r="BHI89" s="1">
        <f t="shared" si="4669"/>
        <v>1.0968858131487889</v>
      </c>
      <c r="BHJ89" s="1">
        <f t="shared" si="4670"/>
        <v>1.6453287197231833E-3</v>
      </c>
      <c r="BHK89" s="1"/>
      <c r="BHL89" s="1"/>
      <c r="BHM89" s="1"/>
      <c r="BHN89" s="2" t="s">
        <v>11</v>
      </c>
      <c r="BHO89" s="4" t="s">
        <v>155</v>
      </c>
      <c r="BHP89" s="4">
        <v>254</v>
      </c>
      <c r="BHQ89" s="2">
        <v>8</v>
      </c>
      <c r="BHR89" s="1">
        <v>1.6E-2</v>
      </c>
      <c r="BHS89" s="1">
        <f t="shared" si="4671"/>
        <v>-5.9999999999999984E-3</v>
      </c>
      <c r="BHT89" s="1">
        <f t="shared" si="4672"/>
        <v>-0.29209621993127144</v>
      </c>
      <c r="BHU89" s="1">
        <f t="shared" si="4673"/>
        <v>-4.3814432989690717E-4</v>
      </c>
      <c r="BHV89" s="1"/>
      <c r="BHW89" s="1"/>
      <c r="BHX89" s="1"/>
      <c r="BHY89" s="2" t="s">
        <v>11</v>
      </c>
      <c r="BHZ89" s="4" t="s">
        <v>156</v>
      </c>
      <c r="BIA89" s="4">
        <v>260</v>
      </c>
      <c r="BIB89" s="2">
        <v>8</v>
      </c>
      <c r="BIC89" s="1">
        <v>1.6E-2</v>
      </c>
      <c r="BID89" s="1">
        <f t="shared" si="4674"/>
        <v>-1.4999999999999999E-2</v>
      </c>
      <c r="BIE89" s="1">
        <f t="shared" si="4675"/>
        <v>-0.71959459459459452</v>
      </c>
      <c r="BIF89" s="1">
        <f t="shared" si="4676"/>
        <v>-1.0793918918918918E-3</v>
      </c>
      <c r="BIG89" s="1"/>
      <c r="BIH89" s="1"/>
      <c r="BII89" s="1"/>
      <c r="BIJ89" s="2" t="s">
        <v>11</v>
      </c>
      <c r="BIK89" s="4" t="s">
        <v>157</v>
      </c>
      <c r="BIL89" s="4">
        <v>267</v>
      </c>
      <c r="BIM89" s="2">
        <v>8</v>
      </c>
      <c r="BIN89" s="1">
        <v>1.0999999999999999E-2</v>
      </c>
      <c r="BIO89" s="1">
        <f t="shared" si="4677"/>
        <v>-0.02</v>
      </c>
      <c r="BIP89" s="1">
        <f t="shared" si="4678"/>
        <v>-3.6666666666666681E-2</v>
      </c>
      <c r="BIQ89" s="1">
        <f t="shared" si="4679"/>
        <v>-5.5000000000000022E-5</v>
      </c>
      <c r="BIR89" s="1"/>
      <c r="BIS89" s="1"/>
      <c r="BIT89" s="1"/>
      <c r="BIU89" s="2" t="s">
        <v>11</v>
      </c>
      <c r="BIV89" s="4" t="s">
        <v>158</v>
      </c>
      <c r="BIW89" s="4">
        <v>268</v>
      </c>
      <c r="BIX89" s="2">
        <v>8</v>
      </c>
      <c r="BIY89" s="1">
        <v>2.9000000000000001E-2</v>
      </c>
      <c r="BIZ89" s="1">
        <f t="shared" si="4680"/>
        <v>0</v>
      </c>
      <c r="BJA89" s="1">
        <f t="shared" si="4681"/>
        <v>-3.3898305084745766E-3</v>
      </c>
      <c r="BJB89" s="1">
        <f t="shared" si="4682"/>
        <v>-5.0847457627118647E-6</v>
      </c>
      <c r="BJC89" s="1"/>
      <c r="BJD89" s="1"/>
      <c r="BJE89" s="1"/>
      <c r="BJF89" s="2" t="s">
        <v>11</v>
      </c>
      <c r="BJG89" s="4" t="s">
        <v>159</v>
      </c>
      <c r="BJH89" s="4">
        <v>274</v>
      </c>
      <c r="BJI89" s="2">
        <v>8</v>
      </c>
      <c r="BJJ89" s="1">
        <v>1.6E-2</v>
      </c>
      <c r="BJK89" s="1">
        <f t="shared" si="4683"/>
        <v>5.000000000000001E-3</v>
      </c>
      <c r="BJL89" s="1">
        <f t="shared" si="4684"/>
        <v>0.85810810810810811</v>
      </c>
      <c r="BJM89" s="1">
        <f t="shared" si="4685"/>
        <v>1.2871621621621623E-3</v>
      </c>
      <c r="BJN89" s="1"/>
      <c r="BJO89" s="1"/>
      <c r="BJP89" s="1"/>
      <c r="BJQ89" s="2" t="s">
        <v>11</v>
      </c>
      <c r="BJR89" s="4" t="s">
        <v>160</v>
      </c>
      <c r="BJS89" s="4">
        <v>281</v>
      </c>
      <c r="BJT89" s="2">
        <v>8</v>
      </c>
      <c r="BJU89" s="1">
        <v>0.04</v>
      </c>
      <c r="BJV89" s="1">
        <f t="shared" si="4686"/>
        <v>2.0000000000000018E-3</v>
      </c>
      <c r="BJW89" s="1">
        <f t="shared" si="4687"/>
        <v>0.29333333333333345</v>
      </c>
      <c r="BJX89" s="1">
        <f t="shared" si="4688"/>
        <v>4.4000000000000018E-4</v>
      </c>
      <c r="BJY89" s="1"/>
      <c r="BJZ89" s="1"/>
      <c r="BKA89" s="1"/>
      <c r="BKB89" s="2" t="s">
        <v>11</v>
      </c>
      <c r="BKC89" s="4" t="s">
        <v>161</v>
      </c>
      <c r="BKD89" s="4">
        <v>282</v>
      </c>
      <c r="BKE89" s="2">
        <v>8</v>
      </c>
      <c r="BKF89" s="1">
        <v>2.4E-2</v>
      </c>
      <c r="BKG89" s="1">
        <f t="shared" si="4689"/>
        <v>2.9999999999999992E-3</v>
      </c>
      <c r="BKH89" s="1">
        <f t="shared" si="4690"/>
        <v>5.7971014492753596E-2</v>
      </c>
      <c r="BKI89" s="1">
        <f t="shared" si="4691"/>
        <v>8.69565217391304E-5</v>
      </c>
      <c r="BKJ89" s="1"/>
      <c r="BKK89" s="1"/>
      <c r="BKL89" s="1"/>
      <c r="BKM89" s="2" t="s">
        <v>11</v>
      </c>
      <c r="BKN89" s="4" t="s">
        <v>162</v>
      </c>
      <c r="BKO89" s="4">
        <v>289</v>
      </c>
      <c r="BKP89" s="2">
        <v>8</v>
      </c>
      <c r="BKQ89" s="1">
        <v>1.7999999999999999E-2</v>
      </c>
      <c r="BKR89" s="1">
        <f t="shared" si="4692"/>
        <v>1.9999999999999983E-3</v>
      </c>
      <c r="BKS89" s="1">
        <f t="shared" si="4693"/>
        <v>0.14388489208633087</v>
      </c>
      <c r="BKT89" s="1">
        <f t="shared" si="4694"/>
        <v>2.158273381294963E-4</v>
      </c>
      <c r="BKU89" s="1"/>
      <c r="BKV89" s="1"/>
      <c r="BKW89" s="1"/>
      <c r="BKX89" s="2" t="s">
        <v>11</v>
      </c>
      <c r="BKY89" s="4" t="s">
        <v>163</v>
      </c>
      <c r="BKZ89" s="4">
        <v>296</v>
      </c>
      <c r="BLA89" s="2">
        <v>8</v>
      </c>
      <c r="BLB89" s="1">
        <v>2.4E-2</v>
      </c>
      <c r="BLC89" s="1">
        <f t="shared" si="4695"/>
        <v>4.0000000000000001E-3</v>
      </c>
      <c r="BLD89" s="1">
        <f t="shared" si="4696"/>
        <v>-5.7971014492753617E-2</v>
      </c>
      <c r="BLE89" s="1">
        <f t="shared" si="4697"/>
        <v>-8.6956521739130427E-5</v>
      </c>
      <c r="BLF89" s="1"/>
      <c r="BLG89" s="1"/>
      <c r="BLH89" s="1"/>
      <c r="BLI89" s="2" t="s">
        <v>11</v>
      </c>
      <c r="BLJ89" s="4" t="s">
        <v>164</v>
      </c>
      <c r="BLK89" s="4">
        <v>303</v>
      </c>
      <c r="BLL89" s="2">
        <v>8</v>
      </c>
      <c r="BLM89" s="1">
        <v>1.2999999999999999E-2</v>
      </c>
      <c r="BLN89" s="1">
        <f t="shared" si="4698"/>
        <v>2E-3</v>
      </c>
      <c r="BLO89" s="1">
        <f t="shared" si="4699"/>
        <v>0.29491525423728815</v>
      </c>
      <c r="BLP89" s="1">
        <f t="shared" si="4700"/>
        <v>4.4237288135593226E-4</v>
      </c>
      <c r="BLQ89" s="1"/>
      <c r="BLR89" s="1"/>
      <c r="BLS89" s="1"/>
      <c r="BLT89" s="6" t="s">
        <v>11</v>
      </c>
      <c r="BLU89" s="7" t="s">
        <v>165</v>
      </c>
      <c r="BLV89" s="7">
        <v>310</v>
      </c>
      <c r="BLW89" s="6">
        <v>8</v>
      </c>
      <c r="BLX89" s="6">
        <v>7.6999999999999999E-2</v>
      </c>
      <c r="BLY89" s="6">
        <f t="shared" si="4701"/>
        <v>6.5000000000000002E-2</v>
      </c>
      <c r="BLZ89" s="6">
        <f t="shared" si="4702"/>
        <v>2.6006825938566553</v>
      </c>
      <c r="BMA89" s="6">
        <f t="shared" si="4703"/>
        <v>3.9010238907849831E-3</v>
      </c>
      <c r="BMB89" s="1"/>
      <c r="BMC89" s="1"/>
      <c r="BMD89" s="1"/>
      <c r="BME89" s="2" t="s">
        <v>11</v>
      </c>
      <c r="BMF89" s="10" t="s">
        <v>166</v>
      </c>
      <c r="BMG89" s="10">
        <v>311</v>
      </c>
      <c r="BMH89" s="2">
        <v>8</v>
      </c>
      <c r="BMI89" s="1">
        <v>6.0000000000000001E-3</v>
      </c>
      <c r="BMJ89" s="1">
        <f t="shared" si="4704"/>
        <v>-4.0000000000000001E-3</v>
      </c>
      <c r="BMK89" s="1">
        <f t="shared" si="4705"/>
        <v>-0.3971631205673759</v>
      </c>
      <c r="BML89" s="1">
        <f t="shared" si="4706"/>
        <v>-5.9574468085106384E-4</v>
      </c>
      <c r="BMM89" s="1"/>
      <c r="BMN89" s="1"/>
      <c r="BMO89" s="1"/>
      <c r="BMP89" s="2" t="s">
        <v>11</v>
      </c>
      <c r="BMQ89" s="4" t="s">
        <v>167</v>
      </c>
      <c r="BMR89" s="4">
        <v>317</v>
      </c>
      <c r="BMS89" s="2">
        <v>8</v>
      </c>
      <c r="BMT89" s="1">
        <v>6.0000000000000001E-3</v>
      </c>
      <c r="BMU89" s="4">
        <f t="shared" si="4707"/>
        <v>-4.0000000000000001E-3</v>
      </c>
      <c r="BMV89" s="1">
        <f t="shared" si="4708"/>
        <v>-0.19858156028368795</v>
      </c>
      <c r="BMW89" s="1">
        <f t="shared" si="4709"/>
        <v>-2.9787234042553192E-4</v>
      </c>
      <c r="BMX89" s="1"/>
      <c r="BMY89" s="1"/>
      <c r="BMZ89" s="1"/>
      <c r="BNA89" s="2" t="s">
        <v>11</v>
      </c>
      <c r="BNB89" s="4" t="s">
        <v>168</v>
      </c>
      <c r="BNC89" s="4">
        <v>324</v>
      </c>
      <c r="BND89" s="2">
        <v>8</v>
      </c>
      <c r="BNE89" s="1">
        <v>8.0000000000000002E-3</v>
      </c>
      <c r="BNF89" s="1">
        <f t="shared" si="4710"/>
        <v>-4.9999999999999992E-3</v>
      </c>
      <c r="BNG89" s="1">
        <f t="shared" si="4711"/>
        <v>-0.27142857142857141</v>
      </c>
      <c r="BNH89" s="1">
        <f t="shared" si="4712"/>
        <v>-4.0714285714285711E-4</v>
      </c>
      <c r="BNI89" s="1"/>
      <c r="BNJ89" s="1"/>
      <c r="BNK89" s="1"/>
      <c r="BNL89" s="2" t="s">
        <v>11</v>
      </c>
      <c r="BNM89" s="4" t="s">
        <v>169</v>
      </c>
      <c r="BNN89" s="4">
        <v>325</v>
      </c>
      <c r="BNO89" s="2">
        <v>8</v>
      </c>
      <c r="BNP89" s="1">
        <v>1.4E-2</v>
      </c>
      <c r="BNQ89" s="1">
        <f t="shared" si="4713"/>
        <v>-4.9999999999999992E-3</v>
      </c>
      <c r="BNR89" s="1">
        <f t="shared" si="4714"/>
        <v>-8.0419580419580389E-2</v>
      </c>
      <c r="BNS89" s="1">
        <f t="shared" si="4715"/>
        <v>-1.2062937062937059E-4</v>
      </c>
      <c r="BNT89" s="1"/>
      <c r="BNU89" s="1"/>
      <c r="BNV89" s="1"/>
      <c r="BNW89" s="2" t="s">
        <v>11</v>
      </c>
      <c r="BNX89" s="4" t="s">
        <v>170</v>
      </c>
      <c r="BNY89" s="4">
        <v>338</v>
      </c>
      <c r="BNZ89" s="2">
        <v>8</v>
      </c>
      <c r="BOA89" s="1">
        <v>8.0000000000000002E-3</v>
      </c>
      <c r="BOB89" s="1">
        <f t="shared" si="4716"/>
        <v>-2E-3</v>
      </c>
      <c r="BOC89" s="1">
        <f t="shared" si="4717"/>
        <v>8.0128205128205121E-2</v>
      </c>
      <c r="BOD89" s="1">
        <f t="shared" si="4718"/>
        <v>1.2019230769230769E-4</v>
      </c>
      <c r="BOE89" s="1"/>
      <c r="BOF89" s="1"/>
      <c r="BOG89" s="1"/>
      <c r="BOH89" s="2" t="s">
        <v>11</v>
      </c>
      <c r="BOI89" s="4" t="s">
        <v>171</v>
      </c>
      <c r="BOJ89" s="4">
        <v>339</v>
      </c>
      <c r="BOK89" s="2">
        <v>8</v>
      </c>
      <c r="BOL89" s="1">
        <v>2E-3</v>
      </c>
      <c r="BOM89" s="1">
        <f t="shared" si="4719"/>
        <v>-3.0000000000000001E-3</v>
      </c>
      <c r="BON89" s="1">
        <f t="shared" si="4720"/>
        <v>2.6058631921824102E-2</v>
      </c>
      <c r="BOO89" s="1">
        <f t="shared" si="4721"/>
        <v>3.9087947882736156E-5</v>
      </c>
      <c r="BOP89" s="1"/>
      <c r="BOQ89" s="1"/>
      <c r="BOR89" s="1"/>
      <c r="BOS89" s="2" t="s">
        <v>11</v>
      </c>
      <c r="BOT89" s="4" t="s">
        <v>172</v>
      </c>
      <c r="BOU89" s="4">
        <v>345</v>
      </c>
      <c r="BOV89" s="2">
        <v>8</v>
      </c>
      <c r="BOW89" s="1">
        <v>4.0000000000000001E-3</v>
      </c>
      <c r="BOX89" s="1">
        <f t="shared" si="4722"/>
        <v>-3.0000000000000001E-3</v>
      </c>
      <c r="BOY89" s="1">
        <f t="shared" si="4723"/>
        <v>0.10610932475884245</v>
      </c>
      <c r="BOZ89" s="1">
        <f t="shared" si="4724"/>
        <v>1.5916398713826369E-4</v>
      </c>
      <c r="BPA89" s="1"/>
      <c r="BPB89" s="1"/>
      <c r="BPC89" s="1"/>
      <c r="BPD89" s="2" t="s">
        <v>11</v>
      </c>
      <c r="BPE89" s="4" t="s">
        <v>173</v>
      </c>
      <c r="BPF89" s="4">
        <v>352</v>
      </c>
      <c r="BPG89" s="2">
        <v>8</v>
      </c>
      <c r="BPH89" s="1">
        <v>8.9999999999999993E-3</v>
      </c>
      <c r="BPI89" s="1">
        <f t="shared" si="4725"/>
        <v>0</v>
      </c>
      <c r="BPJ89" s="1">
        <f t="shared" si="4726"/>
        <v>0.10256410256410257</v>
      </c>
      <c r="BPK89" s="1">
        <f t="shared" si="4727"/>
        <v>1.5384615384615385E-4</v>
      </c>
      <c r="BPL89" s="1"/>
      <c r="BPM89" s="1"/>
      <c r="BPN89" s="1"/>
      <c r="BPO89" s="2" t="s">
        <v>11</v>
      </c>
      <c r="BPP89" s="4" t="s">
        <v>174</v>
      </c>
      <c r="BPQ89" s="4">
        <v>353</v>
      </c>
      <c r="BPR89" s="2">
        <v>8</v>
      </c>
      <c r="BPS89" s="1">
        <v>6.0000000000000001E-3</v>
      </c>
      <c r="BPT89" s="1">
        <f t="shared" si="4728"/>
        <v>-2.9999999999999992E-3</v>
      </c>
      <c r="BPU89" s="1">
        <f t="shared" si="4729"/>
        <v>-0.11666666666666664</v>
      </c>
      <c r="BPV89" s="1">
        <f t="shared" si="4730"/>
        <v>-1.7499999999999997E-4</v>
      </c>
      <c r="BPW89" s="1"/>
      <c r="BPX89" s="1"/>
      <c r="BPY89" s="1"/>
      <c r="BPZ89" s="2" t="s">
        <v>11</v>
      </c>
      <c r="BQA89" s="4" t="s">
        <v>175</v>
      </c>
      <c r="BQB89" s="4">
        <v>358</v>
      </c>
      <c r="BQC89" s="2">
        <v>8</v>
      </c>
      <c r="BQD89" s="1">
        <v>7.0000000000000001E-3</v>
      </c>
      <c r="BQE89" s="1">
        <f t="shared" si="4731"/>
        <v>-3.0000000000000001E-3</v>
      </c>
      <c r="BQF89" s="1">
        <f t="shared" si="4732"/>
        <v>-0.125</v>
      </c>
      <c r="BQG89" s="1">
        <f t="shared" si="4733"/>
        <v>-1.875E-4</v>
      </c>
      <c r="BQH89" s="1"/>
      <c r="BQI89" s="1"/>
      <c r="BQJ89" s="1"/>
      <c r="BQK89" s="2" t="s">
        <v>11</v>
      </c>
      <c r="BQL89" s="4" t="s">
        <v>176</v>
      </c>
      <c r="BQM89" s="4">
        <v>366</v>
      </c>
      <c r="BQN89" s="2">
        <v>8</v>
      </c>
      <c r="BQO89" s="1">
        <v>7.0000000000000001E-3</v>
      </c>
      <c r="BQP89" s="1">
        <f t="shared" si="4734"/>
        <v>-3.9999999999999992E-3</v>
      </c>
      <c r="BQQ89" s="1">
        <f t="shared" si="4735"/>
        <v>5.6856187290969931E-2</v>
      </c>
      <c r="BQR89" s="1">
        <f t="shared" si="4736"/>
        <v>8.5284280936454905E-5</v>
      </c>
      <c r="BQS89" s="1"/>
      <c r="BQT89" s="1"/>
      <c r="BQU89" s="1"/>
      <c r="BQV89" s="2" t="s">
        <v>11</v>
      </c>
      <c r="BQW89" s="4" t="s">
        <v>177</v>
      </c>
      <c r="BQX89" s="4">
        <v>367</v>
      </c>
      <c r="BQY89" s="2">
        <v>8</v>
      </c>
      <c r="BQZ89" s="1">
        <v>1.2999999999999999E-2</v>
      </c>
      <c r="BRA89" s="1">
        <f t="shared" si="4737"/>
        <v>-8.0000000000000019E-3</v>
      </c>
      <c r="BRB89" s="1">
        <f t="shared" si="4738"/>
        <v>-1.0202020202020201</v>
      </c>
      <c r="BRC89" s="1">
        <f t="shared" si="4739"/>
        <v>-1.5303030303030303E-3</v>
      </c>
      <c r="BRD89" s="1"/>
      <c r="BRE89" s="1"/>
      <c r="BRF89" s="1"/>
      <c r="BRG89" s="2" t="s">
        <v>11</v>
      </c>
      <c r="BRH89" s="4" t="s">
        <v>178</v>
      </c>
      <c r="BRI89" s="4">
        <v>373</v>
      </c>
      <c r="BRJ89" s="2">
        <v>8</v>
      </c>
      <c r="BRK89" s="1">
        <v>2.1000000000000001E-2</v>
      </c>
      <c r="BRL89" s="1">
        <f t="shared" si="4740"/>
        <v>-9.9999999999999742E-4</v>
      </c>
      <c r="BRM89" s="1">
        <f t="shared" si="4741"/>
        <v>-0.48813559322033895</v>
      </c>
      <c r="BRN89" s="1">
        <f t="shared" si="4742"/>
        <v>-7.3220338983050843E-4</v>
      </c>
      <c r="BRO89" s="1"/>
      <c r="BRP89" s="1"/>
      <c r="BRQ89" s="1"/>
      <c r="BRR89" s="2" t="s">
        <v>11</v>
      </c>
      <c r="BRS89" s="1" t="s">
        <v>179</v>
      </c>
      <c r="BRT89" s="1">
        <v>380</v>
      </c>
      <c r="BRU89" s="2">
        <v>8</v>
      </c>
      <c r="BRV89" s="1">
        <v>4.7E-2</v>
      </c>
      <c r="BRW89" s="1">
        <f t="shared" si="4743"/>
        <v>1.7000000000000001E-2</v>
      </c>
      <c r="BRX89" s="1">
        <f t="shared" si="4744"/>
        <v>0.13422818791946314</v>
      </c>
      <c r="BRY89" s="1">
        <f t="shared" si="4745"/>
        <v>2.0134228187919471E-4</v>
      </c>
      <c r="BRZ89" s="1"/>
      <c r="BSA89" s="1"/>
      <c r="BSB89" s="1"/>
      <c r="BSC89" s="2" t="s">
        <v>11</v>
      </c>
      <c r="BSD89" s="1" t="s">
        <v>180</v>
      </c>
      <c r="BSE89" s="1">
        <v>394</v>
      </c>
      <c r="BSF89" s="2">
        <v>8</v>
      </c>
      <c r="BSG89" s="1">
        <v>7.0000000000000001E-3</v>
      </c>
      <c r="BSH89" s="1">
        <f t="shared" si="4746"/>
        <v>-5.0000000000000001E-3</v>
      </c>
      <c r="BSI89" s="1">
        <f t="shared" si="4747"/>
        <v>-0.62056737588652489</v>
      </c>
      <c r="BSJ89" s="1">
        <f t="shared" si="4748"/>
        <v>-9.3085106382978738E-4</v>
      </c>
      <c r="BSK89" s="1"/>
      <c r="BSL89" s="1"/>
      <c r="BSM89" s="1"/>
      <c r="BSN89" s="1" t="s">
        <v>11</v>
      </c>
      <c r="BSO89" s="1" t="s">
        <v>181</v>
      </c>
      <c r="BSP89" s="1">
        <v>395</v>
      </c>
      <c r="BSQ89" s="2">
        <v>8</v>
      </c>
      <c r="BSR89" s="1">
        <v>0.01</v>
      </c>
      <c r="BSS89" s="1">
        <f t="shared" si="4749"/>
        <v>0</v>
      </c>
      <c r="BST89" s="1">
        <f t="shared" si="4750"/>
        <v>2.4221453287197232E-2</v>
      </c>
      <c r="BSU89" s="1">
        <f t="shared" si="4751"/>
        <v>3.6332179930795846E-5</v>
      </c>
      <c r="BSV89" s="1"/>
      <c r="BSW89" s="1"/>
      <c r="BSX89" s="1"/>
      <c r="BSY89" s="1" t="s">
        <v>11</v>
      </c>
      <c r="BSZ89" s="1" t="s">
        <v>182</v>
      </c>
      <c r="BTA89" s="1">
        <v>401</v>
      </c>
      <c r="BTB89" s="1">
        <v>8</v>
      </c>
      <c r="BTC89" s="1">
        <v>1.2E-2</v>
      </c>
      <c r="BTD89" s="1">
        <f t="shared" si="4752"/>
        <v>0</v>
      </c>
      <c r="BTE89" s="1">
        <f t="shared" si="4753"/>
        <v>0.12237762237762238</v>
      </c>
      <c r="BTF89" s="1">
        <f t="shared" si="4754"/>
        <v>1.8356643356643357E-4</v>
      </c>
      <c r="BTG89" s="1"/>
      <c r="BTH89" s="1"/>
      <c r="BTI89" s="1"/>
      <c r="BTJ89" s="1" t="s">
        <v>11</v>
      </c>
      <c r="BTK89" s="1" t="s">
        <v>183</v>
      </c>
      <c r="BTL89" s="1">
        <v>408</v>
      </c>
      <c r="BTM89" s="1">
        <v>8</v>
      </c>
      <c r="BTN89" s="1">
        <v>1.2E-2</v>
      </c>
      <c r="BTO89" s="1">
        <f t="shared" si="4755"/>
        <v>0</v>
      </c>
      <c r="BTP89" s="5">
        <f t="shared" si="4756"/>
        <v>0.26132404181184671</v>
      </c>
      <c r="BTQ89" s="1">
        <f t="shared" si="4757"/>
        <v>3.9198606271777009E-4</v>
      </c>
      <c r="BTR89" s="1"/>
      <c r="BTS89" s="1"/>
      <c r="BTT89" s="1"/>
      <c r="BTU89" s="1" t="s">
        <v>11</v>
      </c>
      <c r="BTV89" s="1" t="s">
        <v>184</v>
      </c>
      <c r="BTW89" s="1">
        <v>409</v>
      </c>
      <c r="BTX89" s="1">
        <v>8</v>
      </c>
      <c r="BTY89" s="1">
        <v>1.4E-2</v>
      </c>
      <c r="BTZ89" s="1">
        <f t="shared" si="4758"/>
        <v>4.0000000000000001E-3</v>
      </c>
      <c r="BUA89" s="1">
        <f t="shared" si="4759"/>
        <v>0.23875432525951557</v>
      </c>
      <c r="BUB89" s="1">
        <f t="shared" si="4760"/>
        <v>3.5813148788927334E-4</v>
      </c>
      <c r="BUC89" s="1"/>
      <c r="BUD89" s="1"/>
      <c r="BUE89" s="1"/>
      <c r="BUF89" s="1" t="s">
        <v>11</v>
      </c>
      <c r="BUG89" s="1" t="s">
        <v>185</v>
      </c>
      <c r="BUH89" s="1">
        <v>415</v>
      </c>
      <c r="BUI89" s="1">
        <v>8</v>
      </c>
      <c r="BUJ89" s="1">
        <v>1.6E-2</v>
      </c>
      <c r="BUK89" s="1">
        <f t="shared" si="4761"/>
        <v>3.0000000000000009E-3</v>
      </c>
      <c r="BUL89" s="1">
        <f t="shared" si="4762"/>
        <v>0.26132404181184671</v>
      </c>
      <c r="BUM89" s="1">
        <f t="shared" si="4763"/>
        <v>3.9198606271777009E-4</v>
      </c>
      <c r="BUN89" s="1"/>
      <c r="BUO89" s="1"/>
      <c r="BUP89" s="1"/>
      <c r="BUQ89" s="1" t="s">
        <v>11</v>
      </c>
      <c r="BUR89" s="1" t="s">
        <v>186</v>
      </c>
      <c r="BUS89" s="1">
        <v>422</v>
      </c>
      <c r="BUT89" s="1">
        <v>8</v>
      </c>
      <c r="BUU89" s="1">
        <v>1.7000000000000001E-2</v>
      </c>
      <c r="BUV89" s="1">
        <f t="shared" si="4764"/>
        <v>2.0000000000000018E-3</v>
      </c>
      <c r="BUW89" s="1">
        <f t="shared" si="4765"/>
        <v>0.18947368421052638</v>
      </c>
      <c r="BUX89" s="1">
        <f t="shared" si="4766"/>
        <v>2.8421052631578958E-4</v>
      </c>
      <c r="BUY89" s="1"/>
      <c r="BUZ89" s="1"/>
      <c r="BVA89" s="1"/>
      <c r="BVB89" s="1" t="s">
        <v>11</v>
      </c>
      <c r="BVC89" s="1" t="s">
        <v>187</v>
      </c>
      <c r="BVD89" s="1">
        <v>423</v>
      </c>
      <c r="BVE89" s="1">
        <v>8</v>
      </c>
      <c r="BVF89" s="1">
        <v>1.7999999999999999E-2</v>
      </c>
      <c r="BVG89" s="1">
        <f t="shared" si="4767"/>
        <v>7.9999999999999984E-3</v>
      </c>
      <c r="BVH89" s="1">
        <f t="shared" si="4768"/>
        <v>-0.66552901023890798</v>
      </c>
      <c r="BVI89" s="1">
        <f t="shared" si="4769"/>
        <v>-9.9829351535836203E-4</v>
      </c>
      <c r="BVJ89" s="1"/>
      <c r="BVK89" s="1"/>
      <c r="BVL89" s="1"/>
      <c r="BVM89" s="1" t="s">
        <v>11</v>
      </c>
      <c r="BVN89" s="1" t="s">
        <v>188</v>
      </c>
      <c r="BVO89" s="1">
        <v>436</v>
      </c>
      <c r="BVP89" s="1">
        <v>8</v>
      </c>
      <c r="BVQ89" s="1">
        <v>0.02</v>
      </c>
      <c r="BVR89" s="1">
        <f t="shared" si="4770"/>
        <v>8.0000000000000002E-3</v>
      </c>
      <c r="BVS89" s="1">
        <f t="shared" si="4771"/>
        <v>-0.37542662116040953</v>
      </c>
      <c r="BVT89" s="1">
        <f t="shared" si="4772"/>
        <v>-5.6313993174061429E-4</v>
      </c>
      <c r="BVU89" s="1"/>
      <c r="BVV89" s="1"/>
      <c r="BVW89" s="1"/>
      <c r="BVX89" s="6" t="s">
        <v>11</v>
      </c>
      <c r="BVY89" s="6" t="s">
        <v>189</v>
      </c>
      <c r="BVZ89" s="6">
        <v>437</v>
      </c>
      <c r="BWA89" s="6">
        <v>8</v>
      </c>
      <c r="BWB89" s="6">
        <v>3.9E-2</v>
      </c>
      <c r="BWC89" s="6">
        <f t="shared" si="4773"/>
        <v>3.4000000000000002E-2</v>
      </c>
      <c r="BWD89" s="6">
        <f t="shared" si="4774"/>
        <v>0.4980988593155895</v>
      </c>
      <c r="BWE89" s="6">
        <f t="shared" si="4775"/>
        <v>7.4714828897338428E-4</v>
      </c>
      <c r="BWF89" s="1"/>
      <c r="BWG89" s="1"/>
      <c r="BWH89" s="1"/>
      <c r="BWI89" s="6" t="s">
        <v>11</v>
      </c>
      <c r="BWJ89" s="6" t="s">
        <v>190</v>
      </c>
      <c r="BWK89" s="6">
        <v>443</v>
      </c>
      <c r="BWL89" s="6">
        <v>8</v>
      </c>
      <c r="BWM89" s="6">
        <v>5.5E-2</v>
      </c>
      <c r="BWN89" s="6">
        <f t="shared" si="4776"/>
        <v>4.4999999999999998E-2</v>
      </c>
      <c r="BWO89" s="6">
        <f t="shared" si="4777"/>
        <v>0.88636363636363624</v>
      </c>
      <c r="BWP89" s="6">
        <f t="shared" si="4778"/>
        <v>1.3295454545454543E-3</v>
      </c>
      <c r="BWQ89" s="1"/>
      <c r="BWR89" s="1"/>
      <c r="BWS89" s="1"/>
      <c r="BWT89" s="6" t="s">
        <v>11</v>
      </c>
      <c r="BWU89" s="6" t="s">
        <v>191</v>
      </c>
      <c r="BWV89" s="6">
        <v>450</v>
      </c>
      <c r="BWW89" s="6">
        <v>8</v>
      </c>
      <c r="BWX89" s="6">
        <v>5.1999999999999998E-2</v>
      </c>
      <c r="BWY89" s="1">
        <f t="shared" si="4779"/>
        <v>4.8000000000000001E-2</v>
      </c>
      <c r="BWZ89" s="1">
        <f t="shared" si="4780"/>
        <v>1.3409090909090911</v>
      </c>
      <c r="BXA89" s="1">
        <f t="shared" si="4781"/>
        <v>2.0113636363636367E-3</v>
      </c>
      <c r="BXB89" s="1"/>
      <c r="BXC89" s="1"/>
      <c r="BXD89" s="1"/>
      <c r="BXE89" s="1" t="s">
        <v>11</v>
      </c>
      <c r="BXF89" s="1" t="s">
        <v>192</v>
      </c>
      <c r="BXG89" s="1">
        <v>451</v>
      </c>
      <c r="BXH89" s="1">
        <v>8</v>
      </c>
      <c r="BXI89" s="1">
        <v>-2E-3</v>
      </c>
      <c r="BXJ89" s="1">
        <f t="shared" si="4782"/>
        <v>1E-3</v>
      </c>
      <c r="BXK89" s="1">
        <f t="shared" si="4783"/>
        <v>0.52075471698113207</v>
      </c>
      <c r="BXL89" s="1">
        <f t="shared" si="4784"/>
        <v>7.8113207547169815E-4</v>
      </c>
      <c r="BXM89" s="1"/>
      <c r="BXN89" s="1"/>
      <c r="BXO89" s="1"/>
      <c r="BXP89" s="1" t="s">
        <v>11</v>
      </c>
      <c r="BXQ89" s="1" t="s">
        <v>193</v>
      </c>
      <c r="BXR89" s="1">
        <v>464</v>
      </c>
      <c r="BXS89" s="1">
        <v>8</v>
      </c>
      <c r="BXT89" s="1">
        <v>7.0000000000000001E-3</v>
      </c>
      <c r="BXU89" s="1">
        <f t="shared" si="4785"/>
        <v>3.0000000000000001E-3</v>
      </c>
      <c r="BXV89" s="1">
        <f t="shared" si="4786"/>
        <v>0.9154411764705882</v>
      </c>
      <c r="BXW89" s="1">
        <f t="shared" si="4787"/>
        <v>1.3731617647058823E-3</v>
      </c>
      <c r="BXX89" s="1"/>
      <c r="BXY89" s="1"/>
      <c r="BXZ89" s="1"/>
      <c r="BYA89" s="1" t="s">
        <v>11</v>
      </c>
      <c r="BYB89" s="1" t="s">
        <v>194</v>
      </c>
      <c r="BYC89" s="1">
        <v>465</v>
      </c>
      <c r="BYD89" s="1">
        <v>8</v>
      </c>
      <c r="BYE89" s="1">
        <v>6.0000000000000001E-3</v>
      </c>
      <c r="BYF89" s="1">
        <f t="shared" si="4788"/>
        <v>1E-3</v>
      </c>
      <c r="BYG89" s="1">
        <f t="shared" si="4884"/>
        <v>-0.12734082397003746</v>
      </c>
      <c r="BYH89" s="1">
        <f t="shared" si="4789"/>
        <v>-1.9101123595505618E-4</v>
      </c>
      <c r="BYI89" s="1"/>
      <c r="BYJ89" s="1"/>
      <c r="BYK89" s="1"/>
      <c r="BYL89" s="1" t="s">
        <v>11</v>
      </c>
      <c r="BYM89" s="1" t="s">
        <v>195</v>
      </c>
      <c r="BYN89" s="1">
        <v>479</v>
      </c>
      <c r="BYO89" s="1">
        <v>8</v>
      </c>
      <c r="BYP89" s="1">
        <v>1.2999999999999999E-2</v>
      </c>
      <c r="BYQ89" s="1">
        <f t="shared" si="4790"/>
        <v>2E-3</v>
      </c>
      <c r="BYR89" s="1">
        <f t="shared" si="4791"/>
        <v>0.24723247232472326</v>
      </c>
      <c r="BYS89" s="1">
        <f t="shared" si="4792"/>
        <v>3.7084870848708487E-4</v>
      </c>
      <c r="BYT89" s="1"/>
      <c r="BYU89" s="1"/>
      <c r="BYV89" s="1"/>
      <c r="BYW89" s="6" t="s">
        <v>11</v>
      </c>
      <c r="BYX89" s="6" t="s">
        <v>196</v>
      </c>
      <c r="BYY89" s="6">
        <v>480</v>
      </c>
      <c r="BYZ89" s="6">
        <v>8</v>
      </c>
      <c r="BZA89" s="6">
        <v>0.05</v>
      </c>
      <c r="BZB89" s="6">
        <f t="shared" si="4129"/>
        <v>3.7000000000000005E-2</v>
      </c>
      <c r="BZC89" s="6">
        <f t="shared" si="4793"/>
        <v>1.7902621722846443</v>
      </c>
      <c r="BZD89" s="6">
        <f t="shared" si="4794"/>
        <v>2.6853932584269668E-3</v>
      </c>
      <c r="BZE89" s="1"/>
      <c r="BZF89" s="1"/>
      <c r="BZG89" s="1"/>
      <c r="BZH89" s="6" t="s">
        <v>11</v>
      </c>
      <c r="BZI89" s="6" t="s">
        <v>197</v>
      </c>
      <c r="BZJ89" s="6">
        <v>494</v>
      </c>
      <c r="BZK89" s="6">
        <v>8</v>
      </c>
      <c r="BZL89" s="6">
        <v>4.8000000000000001E-2</v>
      </c>
      <c r="BZM89" s="6">
        <f t="shared" si="4795"/>
        <v>3.3000000000000002E-2</v>
      </c>
      <c r="BZN89" s="6">
        <f t="shared" si="4796"/>
        <v>1.9485294117647063</v>
      </c>
      <c r="BZO89" s="6">
        <f t="shared" si="4797"/>
        <v>2.9227941176470595E-3</v>
      </c>
      <c r="BZP89" s="1"/>
      <c r="BZQ89" s="1"/>
      <c r="BZR89" s="1"/>
      <c r="BZS89" s="6" t="s">
        <v>11</v>
      </c>
      <c r="BZT89" s="6" t="s">
        <v>198</v>
      </c>
      <c r="BZU89" s="6">
        <v>495</v>
      </c>
      <c r="BZV89" s="6">
        <v>8</v>
      </c>
      <c r="BZW89" s="6">
        <v>5.1999999999999998E-2</v>
      </c>
      <c r="BZX89" s="6">
        <f t="shared" si="4798"/>
        <v>3.7999999999999999E-2</v>
      </c>
      <c r="BZY89" s="6">
        <f t="shared" si="4799"/>
        <v>1.7933579335793357</v>
      </c>
      <c r="BZZ89" s="6">
        <f t="shared" si="4800"/>
        <v>2.6900369003690036E-3</v>
      </c>
      <c r="CAA89" s="1"/>
      <c r="CAB89" s="1"/>
      <c r="CAC89" s="1"/>
      <c r="CAD89" s="6" t="s">
        <v>11</v>
      </c>
      <c r="CAE89" s="6" t="s">
        <v>199</v>
      </c>
      <c r="CAF89" s="6">
        <v>501</v>
      </c>
      <c r="CAG89" s="6">
        <v>8</v>
      </c>
      <c r="CAH89" s="6">
        <v>5.8999999999999997E-2</v>
      </c>
      <c r="CAI89" s="6">
        <f t="shared" si="4801"/>
        <v>4.1999999999999996E-2</v>
      </c>
      <c r="CAJ89" s="6">
        <f t="shared" si="4802"/>
        <v>1.9890109890109886</v>
      </c>
      <c r="CAK89" s="6">
        <f t="shared" si="4803"/>
        <v>2.9835164835164828E-3</v>
      </c>
      <c r="CAL89" s="1"/>
      <c r="CAM89" s="1"/>
      <c r="CAN89" s="1"/>
      <c r="CAO89" s="6" t="s">
        <v>11</v>
      </c>
      <c r="CAP89" s="6" t="s">
        <v>200</v>
      </c>
      <c r="CAQ89" s="6">
        <v>508</v>
      </c>
      <c r="CAR89" s="6">
        <v>8</v>
      </c>
      <c r="CAS89" s="6">
        <v>9.1999999999999998E-2</v>
      </c>
      <c r="CAT89" s="6">
        <f t="shared" si="4804"/>
        <v>5.3999999999999999E-2</v>
      </c>
      <c r="CAU89" s="6">
        <f t="shared" si="4805"/>
        <v>2.4212454212454206</v>
      </c>
      <c r="CAV89" s="1">
        <f t="shared" si="4806"/>
        <v>3.6318681318681309E-3</v>
      </c>
      <c r="CAW89" s="1"/>
      <c r="CAX89" s="1"/>
      <c r="CAY89" s="1"/>
      <c r="CAZ89" s="1" t="s">
        <v>11</v>
      </c>
      <c r="CBA89" s="1" t="s">
        <v>201</v>
      </c>
      <c r="CBB89" s="1">
        <v>509</v>
      </c>
      <c r="CBC89" s="1">
        <v>8</v>
      </c>
      <c r="CBD89" s="1">
        <v>1.2E-2</v>
      </c>
      <c r="CBE89" s="1">
        <f t="shared" si="4807"/>
        <v>-9.9999999999999915E-4</v>
      </c>
      <c r="CBF89" s="1">
        <f t="shared" si="4808"/>
        <v>-0.16541353383458646</v>
      </c>
      <c r="CBG89" s="1">
        <f t="shared" si="4809"/>
        <v>-2.4812030075187968E-4</v>
      </c>
      <c r="CBH89" s="1"/>
      <c r="CBI89" s="1"/>
      <c r="CBJ89" s="1"/>
      <c r="CBK89" s="1" t="s">
        <v>11</v>
      </c>
      <c r="CBL89" s="1" t="s">
        <v>202</v>
      </c>
      <c r="CBM89" s="1">
        <v>515</v>
      </c>
      <c r="CBN89" s="1">
        <v>8</v>
      </c>
      <c r="CBO89" s="1">
        <v>1.4999999999999999E-2</v>
      </c>
      <c r="CBP89" s="1">
        <f t="shared" si="4810"/>
        <v>0</v>
      </c>
      <c r="CBQ89" s="1">
        <f t="shared" si="4811"/>
        <v>-1.8726591760299626E-2</v>
      </c>
      <c r="CBR89" s="1">
        <f t="shared" si="4812"/>
        <v>-2.8089887640449439E-5</v>
      </c>
      <c r="CBS89" s="1"/>
      <c r="CBT89" s="1"/>
      <c r="CBU89" s="1"/>
      <c r="CBV89" s="1" t="s">
        <v>11</v>
      </c>
      <c r="CBW89" s="1" t="s">
        <v>203</v>
      </c>
      <c r="CBX89" s="1">
        <v>522</v>
      </c>
      <c r="CBY89" s="1">
        <v>8</v>
      </c>
      <c r="CBZ89" s="1">
        <v>1.2E-2</v>
      </c>
      <c r="CCA89" s="1">
        <f t="shared" si="4813"/>
        <v>-2E-3</v>
      </c>
      <c r="CCB89" s="1">
        <f t="shared" si="4814"/>
        <v>-8.2397003745318359E-2</v>
      </c>
      <c r="CCC89" s="1">
        <f t="shared" si="4815"/>
        <v>-1.2359550561797755E-4</v>
      </c>
      <c r="CCD89" s="1"/>
      <c r="CCE89" s="1"/>
      <c r="CCF89" s="1"/>
      <c r="CCG89" s="1" t="s">
        <v>11</v>
      </c>
      <c r="CCH89" s="1" t="s">
        <v>204</v>
      </c>
      <c r="CCI89" s="1">
        <v>523</v>
      </c>
      <c r="CCJ89" s="1">
        <v>8</v>
      </c>
      <c r="CCK89" s="1">
        <v>1.6E-2</v>
      </c>
      <c r="CCL89" s="1">
        <f t="shared" si="4816"/>
        <v>-2.9999999999999992E-3</v>
      </c>
      <c r="CCM89" s="1">
        <f t="shared" si="4162"/>
        <v>-3.8022813688212892E-2</v>
      </c>
      <c r="CCN89" s="1">
        <f t="shared" si="4817"/>
        <v>-5.7034220532319338E-5</v>
      </c>
      <c r="CCO89" s="1"/>
      <c r="CCP89" s="1"/>
      <c r="CCQ89" s="1"/>
      <c r="CCR89" s="1" t="s">
        <v>11</v>
      </c>
      <c r="CCS89" s="1" t="s">
        <v>205</v>
      </c>
      <c r="CCT89" s="1">
        <v>536</v>
      </c>
      <c r="CCU89" s="1">
        <v>8</v>
      </c>
      <c r="CCV89" s="1">
        <v>1.6E-2</v>
      </c>
      <c r="CCW89" s="1">
        <f t="shared" si="4818"/>
        <v>-4.0000000000000001E-3</v>
      </c>
      <c r="CCX89" s="1">
        <f t="shared" si="4819"/>
        <v>-0.19691119691119693</v>
      </c>
      <c r="CCY89" s="1">
        <f t="shared" si="4820"/>
        <v>-2.9536679536679541E-4</v>
      </c>
      <c r="CCZ89" s="1"/>
      <c r="CDA89" s="1"/>
      <c r="CDB89" s="1"/>
      <c r="CDC89" s="1" t="s">
        <v>11</v>
      </c>
      <c r="CDD89" s="1" t="s">
        <v>206</v>
      </c>
      <c r="CDE89" s="1">
        <v>542</v>
      </c>
      <c r="CDF89" s="1">
        <v>8</v>
      </c>
      <c r="CDG89" s="1">
        <v>2.3E-2</v>
      </c>
      <c r="CDH89" s="1">
        <f t="shared" si="4821"/>
        <v>8.0000000000000002E-3</v>
      </c>
      <c r="CDI89" s="1">
        <f t="shared" si="4822"/>
        <v>-6.4393939393939392E-2</v>
      </c>
      <c r="CDJ89" s="1">
        <f t="shared" si="4823"/>
        <v>-9.6590909090909087E-5</v>
      </c>
      <c r="CDK89" s="1"/>
      <c r="CDL89" s="1"/>
      <c r="CDM89" s="1"/>
      <c r="CDN89" s="1" t="s">
        <v>11</v>
      </c>
      <c r="CDO89" s="1" t="s">
        <v>207</v>
      </c>
      <c r="CDP89" s="1">
        <v>549</v>
      </c>
      <c r="CDQ89" s="1">
        <v>8</v>
      </c>
      <c r="CDR89" s="1">
        <v>2.3E-2</v>
      </c>
      <c r="CDS89" s="1">
        <f t="shared" si="4824"/>
        <v>8.0000000000000002E-3</v>
      </c>
      <c r="CDT89" s="1">
        <f t="shared" si="4825"/>
        <v>-0.14448669201520911</v>
      </c>
      <c r="CDU89" s="1">
        <f t="shared" si="4826"/>
        <v>-2.1673003802281368E-4</v>
      </c>
      <c r="CDV89" s="1"/>
      <c r="CDW89" s="1"/>
      <c r="CDX89" s="1"/>
      <c r="CDY89" s="1" t="s">
        <v>11</v>
      </c>
      <c r="CDZ89" s="1" t="s">
        <v>208</v>
      </c>
      <c r="CEA89" s="1">
        <v>550</v>
      </c>
      <c r="CEB89" s="1">
        <v>8</v>
      </c>
      <c r="CEC89" s="1">
        <v>1.7999999999999999E-2</v>
      </c>
      <c r="CED89" s="1">
        <f t="shared" si="4885"/>
        <v>9.9999999999999742E-4</v>
      </c>
      <c r="CEE89" s="1">
        <f t="shared" si="4827"/>
        <v>-1.6000000000000101E-2</v>
      </c>
      <c r="CEF89" s="1">
        <f t="shared" si="4828"/>
        <v>-2.4000000000000153E-5</v>
      </c>
      <c r="CEG89" s="1"/>
      <c r="CEH89" s="1"/>
      <c r="CEI89" s="1"/>
      <c r="CEJ89" s="1" t="s">
        <v>11</v>
      </c>
      <c r="CEK89" s="1" t="s">
        <v>209</v>
      </c>
      <c r="CEL89" s="1">
        <v>556</v>
      </c>
      <c r="CEM89" s="1">
        <v>8</v>
      </c>
      <c r="CEN89" s="1">
        <v>1.4E-2</v>
      </c>
      <c r="CEO89" s="1">
        <f t="shared" si="4829"/>
        <v>-9.9999999999999915E-4</v>
      </c>
      <c r="CEP89" s="1">
        <f t="shared" si="4830"/>
        <v>4.3478260869565244E-2</v>
      </c>
      <c r="CEQ89" s="1">
        <f t="shared" si="4831"/>
        <v>6.5217391304347861E-5</v>
      </c>
      <c r="CER89" s="1"/>
      <c r="CES89" s="1"/>
      <c r="CET89" s="1"/>
      <c r="CEU89" s="1" t="s">
        <v>11</v>
      </c>
      <c r="CEV89" s="1" t="s">
        <v>210</v>
      </c>
      <c r="CEW89" s="1">
        <v>563</v>
      </c>
      <c r="CEX89" s="1">
        <v>8</v>
      </c>
      <c r="CEY89" s="1">
        <v>1.2999999999999999E-2</v>
      </c>
      <c r="CEZ89" s="1">
        <f t="shared" si="4832"/>
        <v>-1.0000000000000009E-3</v>
      </c>
      <c r="CFA89" s="1">
        <f t="shared" si="4833"/>
        <v>-3.8476953907815664E-2</v>
      </c>
      <c r="CFB89" s="1">
        <f t="shared" si="4834"/>
        <v>-5.7715430861723495E-5</v>
      </c>
      <c r="CFC89" s="1"/>
      <c r="CFD89" s="1"/>
      <c r="CFE89" s="1"/>
      <c r="CFF89" s="1" t="s">
        <v>11</v>
      </c>
      <c r="CFG89" s="1" t="s">
        <v>211</v>
      </c>
      <c r="CFH89" s="1">
        <v>564</v>
      </c>
      <c r="CFI89" s="1">
        <v>8</v>
      </c>
      <c r="CFJ89" s="1">
        <v>3.2000000000000001E-2</v>
      </c>
      <c r="CFK89" s="1">
        <f t="shared" si="4835"/>
        <v>0</v>
      </c>
      <c r="CFL89" s="1">
        <f t="shared" si="4836"/>
        <v>-0.2425373134328358</v>
      </c>
      <c r="CFM89" s="1">
        <f t="shared" si="4837"/>
        <v>-3.6380597014925371E-4</v>
      </c>
      <c r="CFN89" s="1"/>
      <c r="CFO89" s="1"/>
      <c r="CFP89" s="1"/>
      <c r="CFQ89" s="1" t="s">
        <v>11</v>
      </c>
      <c r="CFR89" s="1" t="s">
        <v>212</v>
      </c>
      <c r="CFS89" s="1">
        <v>571</v>
      </c>
      <c r="CFT89" s="1">
        <v>8</v>
      </c>
      <c r="CFU89" s="1">
        <v>3.5999999999999997E-2</v>
      </c>
      <c r="CFV89" s="1">
        <f t="shared" si="4838"/>
        <v>4.9999999999999975E-3</v>
      </c>
      <c r="CFW89" s="1">
        <f t="shared" si="4839"/>
        <v>-0.17293233082706774</v>
      </c>
      <c r="CFX89" s="1">
        <f t="shared" si="4840"/>
        <v>-2.593984962406016E-4</v>
      </c>
      <c r="CFY89" s="1"/>
      <c r="CFZ89" s="1"/>
      <c r="CGA89" s="1"/>
      <c r="CGB89" s="1" t="s">
        <v>11</v>
      </c>
      <c r="CGC89" s="1" t="s">
        <v>213</v>
      </c>
      <c r="CGD89" s="1">
        <v>577</v>
      </c>
      <c r="CGE89" s="1">
        <v>8</v>
      </c>
      <c r="CGF89" s="1">
        <v>3.5999999999999997E-2</v>
      </c>
      <c r="CGG89" s="1">
        <f t="shared" si="4841"/>
        <v>4.9999999999999975E-3</v>
      </c>
      <c r="CGH89" s="1">
        <f t="shared" si="4842"/>
        <v>-0.36090225563909784</v>
      </c>
      <c r="CGI89" s="1">
        <f t="shared" si="4843"/>
        <v>-5.4135338345864673E-4</v>
      </c>
      <c r="CGJ89" s="1"/>
      <c r="CGK89" s="1"/>
      <c r="CGL89" s="1"/>
      <c r="CGM89" s="1" t="s">
        <v>11</v>
      </c>
      <c r="CGN89" s="1" t="s">
        <v>214</v>
      </c>
      <c r="CGO89" s="1">
        <v>578</v>
      </c>
      <c r="CGP89" s="1">
        <v>8</v>
      </c>
      <c r="CGQ89" s="1">
        <v>1.7000000000000001E-2</v>
      </c>
      <c r="CGR89" s="1">
        <f t="shared" si="4844"/>
        <v>0</v>
      </c>
      <c r="CGS89" s="1">
        <f t="shared" si="4845"/>
        <v>-0.85714285714285721</v>
      </c>
      <c r="CGT89" s="1">
        <f t="shared" si="4846"/>
        <v>-1.2857142857142859E-3</v>
      </c>
      <c r="CGU89" s="1"/>
      <c r="CGV89" s="1"/>
      <c r="CGW89" s="1"/>
      <c r="CGX89" s="1" t="s">
        <v>11</v>
      </c>
      <c r="CGY89" s="1" t="s">
        <v>215</v>
      </c>
      <c r="CGZ89" s="1">
        <v>592</v>
      </c>
      <c r="CHA89" s="1">
        <v>8</v>
      </c>
      <c r="CHB89" s="1">
        <v>2.1000000000000001E-2</v>
      </c>
      <c r="CHC89" s="1">
        <f t="shared" si="4847"/>
        <v>-4.9999999999999975E-3</v>
      </c>
      <c r="CHD89" s="1">
        <f t="shared" si="4848"/>
        <v>-1.2605363984674329</v>
      </c>
      <c r="CHE89" s="1">
        <f t="shared" si="4849"/>
        <v>-1.8908045977011495E-3</v>
      </c>
      <c r="CHF89" s="1"/>
      <c r="CHG89" s="1"/>
      <c r="CHH89" s="1"/>
      <c r="CHI89" s="1" t="s">
        <v>11</v>
      </c>
      <c r="CHJ89" s="1" t="s">
        <v>216</v>
      </c>
      <c r="CHK89" s="1">
        <v>593</v>
      </c>
      <c r="CHL89" s="1">
        <v>8</v>
      </c>
      <c r="CHM89" s="1">
        <v>2.1999999999999999E-2</v>
      </c>
      <c r="CHN89" s="1">
        <f t="shared" si="4850"/>
        <v>-1.0000000000000009E-3</v>
      </c>
      <c r="CHO89" s="1">
        <f t="shared" si="4210"/>
        <v>-0.34901960784313735</v>
      </c>
      <c r="CHP89" s="1">
        <f t="shared" si="4851"/>
        <v>-5.23529411764706E-4</v>
      </c>
      <c r="CHQ89" s="1"/>
      <c r="CHR89" s="1"/>
      <c r="CHS89" s="1"/>
      <c r="CHT89" s="1" t="s">
        <v>11</v>
      </c>
      <c r="CHU89" s="1" t="s">
        <v>217</v>
      </c>
      <c r="CHV89" s="1">
        <v>607</v>
      </c>
      <c r="CHW89" s="1">
        <v>8</v>
      </c>
      <c r="CHX89" s="1">
        <v>2.1999999999999999E-2</v>
      </c>
      <c r="CHY89" s="1">
        <f t="shared" si="4852"/>
        <v>9.9999999999999742E-4</v>
      </c>
      <c r="CHZ89" s="1">
        <f t="shared" si="4853"/>
        <v>-0.14728682170542645</v>
      </c>
      <c r="CIA89" s="1">
        <f t="shared" si="4854"/>
        <v>-2.2093023255813967E-4</v>
      </c>
      <c r="CIB89" s="1"/>
      <c r="CIC89" s="1"/>
      <c r="CID89" s="1"/>
      <c r="CIE89" s="1" t="s">
        <v>11</v>
      </c>
      <c r="CIF89" s="1" t="s">
        <v>218</v>
      </c>
      <c r="CIG89" s="1">
        <v>608</v>
      </c>
      <c r="CIH89" s="1">
        <v>8</v>
      </c>
      <c r="CII89" s="1">
        <v>3.2000000000000001E-2</v>
      </c>
      <c r="CIJ89" s="1">
        <f t="shared" si="4855"/>
        <v>5.000000000000001E-3</v>
      </c>
      <c r="CIK89" s="1">
        <f t="shared" si="4218"/>
        <v>-0.58039215686274515</v>
      </c>
      <c r="CIL89" s="1">
        <f t="shared" si="4856"/>
        <v>-8.7058823529411779E-4</v>
      </c>
      <c r="CIM89" s="1"/>
      <c r="CIN89" s="1"/>
      <c r="CIO89" s="1"/>
      <c r="CIP89" s="1" t="s">
        <v>11</v>
      </c>
      <c r="CIQ89" s="1" t="s">
        <v>219</v>
      </c>
      <c r="CIR89" s="1">
        <v>621</v>
      </c>
      <c r="CIS89" s="1">
        <v>8</v>
      </c>
      <c r="CIT89" s="1">
        <v>2.1999999999999999E-2</v>
      </c>
      <c r="CIU89" s="1">
        <f t="shared" si="4857"/>
        <v>-8.0000000000000002E-3</v>
      </c>
      <c r="CIV89" s="1">
        <f t="shared" si="4858"/>
        <v>-2.0912698412698409</v>
      </c>
      <c r="CIW89" s="1">
        <f t="shared" si="4859"/>
        <v>-3.1369047619047613E-3</v>
      </c>
      <c r="CIX89" s="1"/>
      <c r="CIY89" s="1"/>
      <c r="CIZ89" s="1"/>
      <c r="CJA89" s="1" t="s">
        <v>11</v>
      </c>
      <c r="CJB89" s="1" t="s">
        <v>220</v>
      </c>
      <c r="CJC89" s="1">
        <v>622</v>
      </c>
      <c r="CJD89" s="1">
        <v>8</v>
      </c>
      <c r="CJE89" s="1">
        <v>2E-3</v>
      </c>
      <c r="CJF89" s="1">
        <f t="shared" si="4860"/>
        <v>-6.9999999999999993E-3</v>
      </c>
      <c r="CJG89" s="1">
        <f t="shared" si="4861"/>
        <v>-0.6819787985865724</v>
      </c>
      <c r="CJH89" s="1">
        <f t="shared" si="4862"/>
        <v>-1.0229681978798585E-3</v>
      </c>
      <c r="CJI89" s="1"/>
      <c r="CJJ89" s="1"/>
      <c r="CJK89" s="1"/>
      <c r="CJL89" s="1" t="s">
        <v>11</v>
      </c>
      <c r="CJM89" s="1" t="s">
        <v>221</v>
      </c>
      <c r="CJN89" s="1">
        <v>635</v>
      </c>
      <c r="CJO89" s="1">
        <v>8</v>
      </c>
      <c r="CJP89" s="1">
        <v>8.0000000000000002E-3</v>
      </c>
      <c r="CJQ89" s="1">
        <f t="shared" si="4863"/>
        <v>-4.0000000000000001E-3</v>
      </c>
      <c r="CJR89" s="1">
        <f t="shared" si="4864"/>
        <v>-0.88652482269503552</v>
      </c>
      <c r="CJS89" s="1">
        <f t="shared" si="4865"/>
        <v>-1.3297872340425534E-3</v>
      </c>
      <c r="CJT89" s="1"/>
      <c r="CJU89" s="1"/>
      <c r="CJV89" s="1"/>
      <c r="CJW89" s="1" t="s">
        <v>11</v>
      </c>
      <c r="CJX89" s="1" t="s">
        <v>222</v>
      </c>
      <c r="CJY89" s="1">
        <v>636</v>
      </c>
      <c r="CJZ89" s="1">
        <v>8</v>
      </c>
      <c r="CKA89" s="1">
        <v>1.6E-2</v>
      </c>
      <c r="CKB89" s="1">
        <f t="shared" si="4866"/>
        <v>-4.0000000000000001E-3</v>
      </c>
      <c r="CKC89" s="1">
        <f t="shared" si="4867"/>
        <v>-1.0388692579505301</v>
      </c>
      <c r="CKD89" s="1">
        <f t="shared" si="4868"/>
        <v>-1.5583038869257952E-3</v>
      </c>
      <c r="CKE89" s="1"/>
      <c r="CKF89" s="1"/>
      <c r="CKG89" s="1"/>
      <c r="CKH89" s="1" t="s">
        <v>11</v>
      </c>
      <c r="CKI89" s="1" t="s">
        <v>223</v>
      </c>
      <c r="CKJ89" s="1">
        <v>649</v>
      </c>
      <c r="CKK89" s="1">
        <v>8</v>
      </c>
      <c r="CKL89" s="1">
        <v>1.9E-2</v>
      </c>
      <c r="CKM89" s="1">
        <f t="shared" si="4869"/>
        <v>-5.000000000000001E-3</v>
      </c>
      <c r="CKN89" s="1">
        <f t="shared" si="4870"/>
        <v>-1.1554770318021201</v>
      </c>
      <c r="CKO89" s="1">
        <f t="shared" si="4871"/>
        <v>-1.7332155477031803E-3</v>
      </c>
      <c r="CKP89" s="1"/>
      <c r="CKQ89" s="1"/>
      <c r="CKR89" s="1"/>
      <c r="CKS89" s="1" t="s">
        <v>11</v>
      </c>
      <c r="CKT89" s="1" t="s">
        <v>224</v>
      </c>
      <c r="CKU89" s="1">
        <v>650</v>
      </c>
      <c r="CKV89" s="1">
        <v>8</v>
      </c>
      <c r="CKW89" s="1">
        <v>1.0999999999999999E-2</v>
      </c>
      <c r="CKX89" s="1">
        <f t="shared" si="4872"/>
        <v>-6.0000000000000019E-3</v>
      </c>
      <c r="CKY89" s="1">
        <f t="shared" si="4873"/>
        <v>-0.81403508771929833</v>
      </c>
      <c r="CKZ89" s="1">
        <f t="shared" si="4874"/>
        <v>-1.2210526315789476E-3</v>
      </c>
      <c r="CLA89" s="1"/>
      <c r="CLB89" s="1"/>
      <c r="CLC89" s="1"/>
      <c r="CLD89" s="1" t="s">
        <v>11</v>
      </c>
      <c r="CLE89" s="1" t="s">
        <v>225</v>
      </c>
      <c r="CLF89" s="1">
        <v>663</v>
      </c>
      <c r="CLG89" s="1">
        <v>8</v>
      </c>
      <c r="CLH89" s="1">
        <v>1.4999999999999999E-2</v>
      </c>
      <c r="CLI89" s="1">
        <f t="shared" si="4875"/>
        <v>-6.9999999999999993E-3</v>
      </c>
      <c r="CLJ89" s="1">
        <f t="shared" si="4876"/>
        <v>-0.83044982698961944</v>
      </c>
      <c r="CLK89" s="1">
        <f t="shared" si="4877"/>
        <v>-1.2456747404844292E-3</v>
      </c>
      <c r="CLL89" s="1"/>
      <c r="CLM89" s="1"/>
      <c r="CLN89" s="1"/>
      <c r="CLO89" s="1"/>
      <c r="CLP89" s="1"/>
      <c r="CLQ89" s="1"/>
      <c r="CLR89" s="1"/>
      <c r="CLS89" s="1"/>
      <c r="CLT89" s="1"/>
      <c r="CLU89" s="1"/>
      <c r="CLV89" s="1"/>
      <c r="CLW89" s="1"/>
      <c r="CLX89" s="1"/>
      <c r="CLY89" s="1"/>
      <c r="CLZ89" s="1"/>
      <c r="CMA89" s="1"/>
      <c r="CMB89" s="1"/>
      <c r="CMC89" s="1"/>
      <c r="CMD89" s="1"/>
      <c r="CME89" s="1"/>
      <c r="CMF89" s="1"/>
      <c r="CMG89" s="1"/>
      <c r="CMH89" s="1"/>
      <c r="CMI89" s="1"/>
      <c r="CMJ89" s="1"/>
      <c r="CMK89" s="1"/>
      <c r="CML89" s="1"/>
      <c r="CMM89" s="1"/>
      <c r="CMN89" s="1"/>
      <c r="CMO89" s="1"/>
      <c r="CMP89" s="1"/>
      <c r="CMQ89" s="1"/>
      <c r="CMR89" s="1"/>
      <c r="CMS89" s="1"/>
      <c r="CMT89" s="1"/>
      <c r="CMU89" s="1"/>
      <c r="CMV89" s="1"/>
      <c r="CMW89" s="1"/>
      <c r="CMX89" s="1"/>
      <c r="CMY89" s="1"/>
      <c r="CMZ89" s="1"/>
    </row>
    <row r="90" spans="1:2392" x14ac:dyDescent="0.3">
      <c r="A90" s="1" t="s">
        <v>11</v>
      </c>
      <c r="B90" s="1" t="s">
        <v>12</v>
      </c>
      <c r="C90" s="1">
        <v>1</v>
      </c>
      <c r="D90" s="1">
        <v>9</v>
      </c>
      <c r="E90" s="1">
        <v>-4.0000000000000001E-3</v>
      </c>
      <c r="F90" s="1">
        <f t="shared" si="4255"/>
        <v>-2E-3</v>
      </c>
      <c r="G90" s="1">
        <f t="shared" si="4256"/>
        <v>0.30169491525423731</v>
      </c>
      <c r="H90" s="1">
        <f t="shared" si="4878"/>
        <v>4.5254237288135595E-4</v>
      </c>
      <c r="I90" s="1"/>
      <c r="J90" s="1"/>
      <c r="K90" s="1"/>
      <c r="L90" s="1" t="s">
        <v>11</v>
      </c>
      <c r="M90" s="1" t="s">
        <v>13</v>
      </c>
      <c r="N90" s="1">
        <v>2</v>
      </c>
      <c r="O90" s="1">
        <v>9</v>
      </c>
      <c r="P90" s="1">
        <v>-4.0000000000000001E-3</v>
      </c>
      <c r="Q90" s="1">
        <f t="shared" si="4257"/>
        <v>-2E-3</v>
      </c>
      <c r="R90" s="1">
        <f t="shared" si="4258"/>
        <v>0.32203389830508478</v>
      </c>
      <c r="S90" s="1">
        <f t="shared" si="4259"/>
        <v>4.8305084745762719E-4</v>
      </c>
      <c r="T90" s="1"/>
      <c r="U90" s="1"/>
      <c r="V90" s="1"/>
      <c r="W90" s="1" t="s">
        <v>11</v>
      </c>
      <c r="X90" s="1" t="s">
        <v>14</v>
      </c>
      <c r="Y90" s="1">
        <v>3</v>
      </c>
      <c r="Z90" s="1">
        <v>9</v>
      </c>
      <c r="AA90" s="1">
        <v>-2E-3</v>
      </c>
      <c r="AB90" s="1">
        <f t="shared" si="4879"/>
        <v>-3.0000000000000001E-3</v>
      </c>
      <c r="AC90" s="1">
        <f t="shared" si="4260"/>
        <v>0.28135593220338978</v>
      </c>
      <c r="AD90" s="1">
        <f t="shared" si="4261"/>
        <v>4.2203389830508466E-4</v>
      </c>
      <c r="AE90" s="1"/>
      <c r="AF90" s="1"/>
      <c r="AG90" s="1"/>
      <c r="AH90" s="1" t="s">
        <v>11</v>
      </c>
      <c r="AI90" s="1" t="s">
        <v>15</v>
      </c>
      <c r="AJ90" s="1">
        <v>4</v>
      </c>
      <c r="AK90" s="1">
        <v>9</v>
      </c>
      <c r="AL90" s="1">
        <v>4.0000000000000001E-3</v>
      </c>
      <c r="AM90" s="1">
        <f t="shared" si="4262"/>
        <v>-4.0000000000000001E-3</v>
      </c>
      <c r="AN90" s="1">
        <f t="shared" si="4263"/>
        <v>0.18367346938775511</v>
      </c>
      <c r="AO90" s="1">
        <f t="shared" si="4264"/>
        <v>2.7551020408163269E-4</v>
      </c>
      <c r="AP90" s="1"/>
      <c r="AQ90" s="1"/>
      <c r="AR90" s="1"/>
      <c r="AS90" s="1" t="s">
        <v>11</v>
      </c>
      <c r="AT90" s="1" t="s">
        <v>16</v>
      </c>
      <c r="AU90" s="1">
        <v>8</v>
      </c>
      <c r="AV90" s="1">
        <v>9</v>
      </c>
      <c r="AW90" s="1">
        <v>8.9999999999999993E-3</v>
      </c>
      <c r="AX90" s="1">
        <f t="shared" si="4265"/>
        <v>9.9999999999999915E-4</v>
      </c>
      <c r="AY90" s="1">
        <f t="shared" si="4266"/>
        <v>0.3651877133105802</v>
      </c>
      <c r="AZ90" s="1">
        <f t="shared" si="4267"/>
        <v>5.477815699658703E-4</v>
      </c>
      <c r="BA90" s="1"/>
      <c r="BB90" s="1"/>
      <c r="BC90" s="1"/>
      <c r="BD90" s="1" t="s">
        <v>11</v>
      </c>
      <c r="BE90" s="1" t="s">
        <v>17</v>
      </c>
      <c r="BF90" s="1">
        <v>9</v>
      </c>
      <c r="BG90" s="1">
        <v>9</v>
      </c>
      <c r="BH90" s="1">
        <v>-1E-3</v>
      </c>
      <c r="BI90" s="1">
        <f t="shared" si="4268"/>
        <v>-6.0000000000000001E-3</v>
      </c>
      <c r="BJ90" s="1">
        <f t="shared" si="4269"/>
        <v>0.11262798634812284</v>
      </c>
      <c r="BK90" s="1">
        <f t="shared" si="4270"/>
        <v>1.6894197952218426E-4</v>
      </c>
      <c r="BL90" s="1"/>
      <c r="BM90" s="1"/>
      <c r="BN90" s="1"/>
      <c r="BO90" s="1" t="s">
        <v>11</v>
      </c>
      <c r="BP90" s="1" t="s">
        <v>18</v>
      </c>
      <c r="BQ90" s="1">
        <v>10</v>
      </c>
      <c r="BR90" s="1">
        <v>9</v>
      </c>
      <c r="BS90" s="1">
        <v>3.0000000000000001E-3</v>
      </c>
      <c r="BT90" s="1">
        <f t="shared" si="4271"/>
        <v>-5.9999999999999993E-3</v>
      </c>
      <c r="BU90" s="1">
        <f t="shared" si="4272"/>
        <v>5.1194539249146777E-2</v>
      </c>
      <c r="BV90" s="1">
        <f t="shared" si="4273"/>
        <v>7.6791808873720164E-5</v>
      </c>
      <c r="BW90" s="1"/>
      <c r="BX90" s="1"/>
      <c r="BY90" s="1"/>
      <c r="BZ90" s="1" t="s">
        <v>11</v>
      </c>
      <c r="CA90" s="1" t="s">
        <v>19</v>
      </c>
      <c r="CB90" s="1">
        <v>11</v>
      </c>
      <c r="CC90" s="1">
        <v>9</v>
      </c>
      <c r="CD90" s="1">
        <v>-1E-3</v>
      </c>
      <c r="CE90" s="1">
        <f t="shared" si="4274"/>
        <v>-6.0000000000000001E-3</v>
      </c>
      <c r="CF90" s="1">
        <f t="shared" si="4275"/>
        <v>4.8109965635738834E-2</v>
      </c>
      <c r="CG90" s="1">
        <f t="shared" si="4276"/>
        <v>7.216494845360825E-5</v>
      </c>
      <c r="CH90" s="1"/>
      <c r="CI90" s="1"/>
      <c r="CJ90" s="1"/>
      <c r="CK90" s="1" t="s">
        <v>11</v>
      </c>
      <c r="CL90" s="1" t="s">
        <v>20</v>
      </c>
      <c r="CM90" s="1">
        <v>14</v>
      </c>
      <c r="CN90" s="1">
        <v>9</v>
      </c>
      <c r="CO90" s="1">
        <v>1.9E-2</v>
      </c>
      <c r="CP90" s="1">
        <f t="shared" si="4277"/>
        <v>6.0000000000000001E-3</v>
      </c>
      <c r="CQ90" s="1">
        <f t="shared" si="4278"/>
        <v>0.3814432989690722</v>
      </c>
      <c r="CR90" s="1">
        <f t="shared" si="4279"/>
        <v>5.721649484536083E-4</v>
      </c>
      <c r="CS90" s="1"/>
      <c r="CT90" s="1"/>
      <c r="CU90" s="1"/>
      <c r="CV90" s="1" t="s">
        <v>11</v>
      </c>
      <c r="CW90" s="1" t="s">
        <v>21</v>
      </c>
      <c r="CX90" s="1">
        <v>15</v>
      </c>
      <c r="CY90" s="1">
        <v>9</v>
      </c>
      <c r="CZ90" s="1">
        <v>0.02</v>
      </c>
      <c r="DA90" s="1">
        <f t="shared" si="4280"/>
        <v>0</v>
      </c>
      <c r="DB90" s="1">
        <f t="shared" si="4281"/>
        <v>0.20689655172413793</v>
      </c>
      <c r="DC90" s="1">
        <f t="shared" si="4282"/>
        <v>3.1034482758620692E-4</v>
      </c>
      <c r="DD90" s="1"/>
      <c r="DE90" s="1"/>
      <c r="DF90" s="1"/>
      <c r="DG90" s="1" t="s">
        <v>11</v>
      </c>
      <c r="DH90" s="1" t="s">
        <v>22</v>
      </c>
      <c r="DI90" s="1">
        <v>16</v>
      </c>
      <c r="DJ90" s="1">
        <v>9</v>
      </c>
      <c r="DK90" s="1">
        <v>2.5000000000000001E-2</v>
      </c>
      <c r="DL90" s="1">
        <f t="shared" si="4283"/>
        <v>-1.9999999999999983E-3</v>
      </c>
      <c r="DM90" s="1">
        <f t="shared" si="4284"/>
        <v>4.0955631399317467E-2</v>
      </c>
      <c r="DN90" s="1">
        <f t="shared" si="4285"/>
        <v>6.1433447098976202E-5</v>
      </c>
      <c r="DO90" s="1"/>
      <c r="DP90" s="1"/>
      <c r="DQ90" s="1"/>
      <c r="DR90" s="1" t="s">
        <v>11</v>
      </c>
      <c r="DS90" s="1" t="s">
        <v>23</v>
      </c>
      <c r="DT90" s="1">
        <v>17</v>
      </c>
      <c r="DU90" s="1">
        <v>9</v>
      </c>
      <c r="DV90" s="1">
        <v>2.7E-2</v>
      </c>
      <c r="DW90" s="1">
        <f t="shared" si="4286"/>
        <v>0</v>
      </c>
      <c r="DX90" s="1">
        <f t="shared" si="4287"/>
        <v>3.4246575342465752E-2</v>
      </c>
      <c r="DY90" s="1">
        <f t="shared" si="4288"/>
        <v>5.1369863013698626E-5</v>
      </c>
      <c r="DZ90" s="1"/>
      <c r="EA90" s="1"/>
      <c r="EB90" s="1"/>
      <c r="EC90" s="1" t="s">
        <v>11</v>
      </c>
      <c r="ED90" s="1" t="s">
        <v>24</v>
      </c>
      <c r="EE90" s="1">
        <v>18</v>
      </c>
      <c r="EF90" s="1">
        <v>9</v>
      </c>
      <c r="EG90" s="1">
        <v>2.5999999999999999E-2</v>
      </c>
      <c r="EH90" s="1">
        <f t="shared" si="4289"/>
        <v>0</v>
      </c>
      <c r="EI90" s="1">
        <f t="shared" si="4290"/>
        <v>0.17687074829931973</v>
      </c>
      <c r="EJ90" s="1">
        <f t="shared" si="4291"/>
        <v>2.653061224489796E-4</v>
      </c>
      <c r="EK90" s="1"/>
      <c r="EL90" s="1"/>
      <c r="EM90" s="1"/>
      <c r="EN90" s="1" t="s">
        <v>11</v>
      </c>
      <c r="EO90" s="1" t="s">
        <v>25</v>
      </c>
      <c r="EP90" s="1">
        <v>21</v>
      </c>
      <c r="EQ90" s="1">
        <v>9</v>
      </c>
      <c r="ER90" s="1">
        <v>2.8000000000000001E-2</v>
      </c>
      <c r="ES90" s="1">
        <f t="shared" si="4292"/>
        <v>-2.9999999999999992E-3</v>
      </c>
      <c r="ET90" s="1">
        <f t="shared" si="4293"/>
        <v>-1.3698630136986278E-2</v>
      </c>
      <c r="EU90" s="1">
        <f t="shared" si="4294"/>
        <v>-2.0547945205479419E-5</v>
      </c>
      <c r="EV90" s="1"/>
      <c r="EW90" s="1"/>
      <c r="EX90" s="1"/>
      <c r="EY90" s="1" t="s">
        <v>11</v>
      </c>
      <c r="EZ90" s="1" t="s">
        <v>26</v>
      </c>
      <c r="FA90" s="1">
        <v>22</v>
      </c>
      <c r="FB90" s="1">
        <v>9</v>
      </c>
      <c r="FC90" s="1">
        <v>3.2000000000000001E-2</v>
      </c>
      <c r="FD90" s="1">
        <f t="shared" si="4295"/>
        <v>1.0000000000000009E-3</v>
      </c>
      <c r="FE90" s="1">
        <f t="shared" si="4296"/>
        <v>6.1433447098976135E-2</v>
      </c>
      <c r="FF90" s="1">
        <f t="shared" si="4297"/>
        <v>9.2150170648464208E-5</v>
      </c>
      <c r="FG90" s="1"/>
      <c r="FH90" s="1"/>
      <c r="FI90" s="1"/>
      <c r="FJ90" s="1" t="s">
        <v>11</v>
      </c>
      <c r="FK90" s="1" t="s">
        <v>27</v>
      </c>
      <c r="FL90" s="1">
        <v>23</v>
      </c>
      <c r="FM90" s="1">
        <v>9</v>
      </c>
      <c r="FN90" s="1">
        <v>2.8000000000000001E-2</v>
      </c>
      <c r="FO90" s="1">
        <f t="shared" si="4298"/>
        <v>-1.9999999999999983E-3</v>
      </c>
      <c r="FP90" s="1">
        <f t="shared" si="4299"/>
        <v>0.33673469387755112</v>
      </c>
      <c r="FQ90" s="1">
        <f t="shared" si="4300"/>
        <v>5.0510204081632667E-4</v>
      </c>
      <c r="FR90" s="1"/>
      <c r="FS90" s="1"/>
      <c r="FT90" s="1"/>
      <c r="FU90" s="1" t="s">
        <v>11</v>
      </c>
      <c r="FV90" s="1" t="s">
        <v>28</v>
      </c>
      <c r="FW90" s="1">
        <v>24</v>
      </c>
      <c r="FX90" s="1">
        <v>9</v>
      </c>
      <c r="FY90" s="1">
        <v>0.03</v>
      </c>
      <c r="FZ90" s="1">
        <f t="shared" si="4301"/>
        <v>-1.0000000000000009E-3</v>
      </c>
      <c r="GA90" s="1">
        <f t="shared" si="4302"/>
        <v>-7.191780821917812E-2</v>
      </c>
      <c r="GB90" s="1">
        <f t="shared" si="4303"/>
        <v>-1.0787671232876719E-4</v>
      </c>
      <c r="GC90" s="1"/>
      <c r="GD90" s="1"/>
      <c r="GE90" s="1"/>
      <c r="GF90" s="1" t="s">
        <v>11</v>
      </c>
      <c r="GG90" s="1" t="s">
        <v>29</v>
      </c>
      <c r="GH90" s="1">
        <v>25</v>
      </c>
      <c r="GI90" s="1">
        <v>9</v>
      </c>
      <c r="GJ90" s="1">
        <v>2.9000000000000001E-2</v>
      </c>
      <c r="GK90" s="1">
        <f t="shared" si="4304"/>
        <v>-1.9999999999999983E-3</v>
      </c>
      <c r="GL90" s="1">
        <f t="shared" si="4305"/>
        <v>6.8259385665529068E-2</v>
      </c>
      <c r="GM90" s="1">
        <f t="shared" si="4306"/>
        <v>1.023890784982936E-4</v>
      </c>
      <c r="GN90" s="1"/>
      <c r="GO90" s="1"/>
      <c r="GP90" s="1"/>
      <c r="GQ90" s="1" t="s">
        <v>11</v>
      </c>
      <c r="GR90" s="1" t="s">
        <v>30</v>
      </c>
      <c r="GS90" s="1">
        <v>28</v>
      </c>
      <c r="GT90" s="1">
        <v>9</v>
      </c>
      <c r="GU90" s="1">
        <v>2.7E-2</v>
      </c>
      <c r="GV90" s="1">
        <f t="shared" si="4307"/>
        <v>-2.0000000000000018E-3</v>
      </c>
      <c r="GW90" s="1">
        <f t="shared" si="4308"/>
        <v>-0.10344827586206902</v>
      </c>
      <c r="GX90" s="1">
        <f t="shared" si="4309"/>
        <v>-1.5517241379310354E-4</v>
      </c>
      <c r="GY90" s="1"/>
      <c r="GZ90" s="1"/>
      <c r="HA90" s="1"/>
      <c r="HB90" s="1" t="s">
        <v>11</v>
      </c>
      <c r="HC90" s="1" t="s">
        <v>31</v>
      </c>
      <c r="HD90" s="1">
        <v>29</v>
      </c>
      <c r="HE90" s="1">
        <v>9</v>
      </c>
      <c r="HF90" s="1">
        <v>5.0999999999999997E-2</v>
      </c>
      <c r="HG90" s="1">
        <f t="shared" si="4310"/>
        <v>-1.0000000000000009E-3</v>
      </c>
      <c r="HH90" s="1">
        <f t="shared" si="4311"/>
        <v>0.23154362416107382</v>
      </c>
      <c r="HI90" s="1">
        <f t="shared" si="4312"/>
        <v>3.4731543624161076E-4</v>
      </c>
      <c r="HJ90" s="1"/>
      <c r="HK90" s="1"/>
      <c r="HL90" s="1"/>
      <c r="HM90" s="1" t="s">
        <v>11</v>
      </c>
      <c r="HN90" s="1" t="s">
        <v>32</v>
      </c>
      <c r="HO90" s="1">
        <v>30</v>
      </c>
      <c r="HP90" s="1">
        <v>9</v>
      </c>
      <c r="HQ90" s="1">
        <v>5.0999999999999997E-2</v>
      </c>
      <c r="HR90" s="1">
        <f t="shared" si="4313"/>
        <v>-1.0000000000000009E-3</v>
      </c>
      <c r="HS90" s="1">
        <f t="shared" si="4314"/>
        <v>0.18518518518518515</v>
      </c>
      <c r="HT90" s="1">
        <f t="shared" si="4315"/>
        <v>2.7777777777777772E-4</v>
      </c>
      <c r="HU90" s="1"/>
      <c r="HV90" s="1"/>
      <c r="HW90" s="1"/>
      <c r="HX90" s="1" t="s">
        <v>11</v>
      </c>
      <c r="HY90" s="1" t="s">
        <v>33</v>
      </c>
      <c r="HZ90" s="1">
        <v>31</v>
      </c>
      <c r="IA90" s="1">
        <v>9</v>
      </c>
      <c r="IB90" s="1">
        <v>5.2999999999999999E-2</v>
      </c>
      <c r="IC90" s="1">
        <f t="shared" si="4316"/>
        <v>-2.0000000000000018E-3</v>
      </c>
      <c r="ID90" s="1">
        <f t="shared" si="4317"/>
        <v>0.13513513513513509</v>
      </c>
      <c r="IE90" s="1">
        <f t="shared" si="4318"/>
        <v>2.0270270270270264E-4</v>
      </c>
      <c r="IF90" s="1"/>
      <c r="IG90" s="1"/>
      <c r="IH90" s="1"/>
      <c r="II90" s="1" t="s">
        <v>11</v>
      </c>
      <c r="IJ90" s="1" t="s">
        <v>34</v>
      </c>
      <c r="IK90" s="1">
        <v>32</v>
      </c>
      <c r="IL90" s="1">
        <v>9</v>
      </c>
      <c r="IM90" s="1">
        <v>5.1999999999999998E-2</v>
      </c>
      <c r="IN90" s="1">
        <f t="shared" si="4319"/>
        <v>-3.0000000000000027E-3</v>
      </c>
      <c r="IO90" s="1">
        <f t="shared" si="4320"/>
        <v>5.7239057239057152E-2</v>
      </c>
      <c r="IP90" s="1">
        <f t="shared" si="4321"/>
        <v>8.5858585858585728E-5</v>
      </c>
      <c r="IQ90" s="1"/>
      <c r="IR90" s="1"/>
      <c r="IS90" s="1"/>
      <c r="IT90" s="1" t="s">
        <v>11</v>
      </c>
      <c r="IU90" s="1" t="s">
        <v>35</v>
      </c>
      <c r="IV90" s="1">
        <v>35</v>
      </c>
      <c r="IW90" s="1">
        <v>9</v>
      </c>
      <c r="IX90" s="1">
        <v>5.2999999999999999E-2</v>
      </c>
      <c r="IY90" s="1">
        <f t="shared" si="4322"/>
        <v>-2.0000000000000018E-3</v>
      </c>
      <c r="IZ90" s="1">
        <f t="shared" si="4323"/>
        <v>0.16107382550335564</v>
      </c>
      <c r="JA90" s="1">
        <f t="shared" si="4324"/>
        <v>2.4161073825503345E-4</v>
      </c>
      <c r="JB90" s="1"/>
      <c r="JC90" s="1"/>
      <c r="JD90" s="1"/>
      <c r="JE90" s="1" t="s">
        <v>11</v>
      </c>
      <c r="JF90" s="3" t="s">
        <v>36</v>
      </c>
      <c r="JG90" s="3">
        <v>36</v>
      </c>
      <c r="JH90" s="1">
        <v>9</v>
      </c>
      <c r="JI90" s="1">
        <v>5.1999999999999998E-2</v>
      </c>
      <c r="JJ90" s="1">
        <f t="shared" si="4325"/>
        <v>-5.0000000000000044E-3</v>
      </c>
      <c r="JK90" s="1">
        <f t="shared" si="4326"/>
        <v>0.11705685618729085</v>
      </c>
      <c r="JL90" s="1">
        <f t="shared" si="4327"/>
        <v>1.7558528428093627E-4</v>
      </c>
      <c r="JM90" s="1"/>
      <c r="JN90" s="1"/>
      <c r="JO90" s="1"/>
      <c r="JP90" s="1" t="s">
        <v>11</v>
      </c>
      <c r="JQ90" s="1" t="s">
        <v>37</v>
      </c>
      <c r="JR90" s="1">
        <v>37</v>
      </c>
      <c r="JS90" s="1">
        <v>9</v>
      </c>
      <c r="JT90" s="1">
        <v>5.6000000000000001E-2</v>
      </c>
      <c r="JU90" s="1">
        <f t="shared" si="4328"/>
        <v>-2.0000000000000018E-3</v>
      </c>
      <c r="JV90" s="1">
        <f t="shared" si="4329"/>
        <v>0.18394648829431431</v>
      </c>
      <c r="JW90" s="1">
        <f t="shared" si="4330"/>
        <v>2.7591973244147147E-4</v>
      </c>
      <c r="JX90" s="1"/>
      <c r="JY90" s="1"/>
      <c r="JZ90" s="1"/>
      <c r="KA90" s="1" t="s">
        <v>11</v>
      </c>
      <c r="KB90" s="1" t="s">
        <v>38</v>
      </c>
      <c r="KC90" s="1">
        <v>38</v>
      </c>
      <c r="KD90" s="1">
        <v>9</v>
      </c>
      <c r="KE90" s="1">
        <v>5.7000000000000002E-2</v>
      </c>
      <c r="KF90" s="1">
        <f t="shared" si="4331"/>
        <v>-3.9999999999999966E-3</v>
      </c>
      <c r="KG90" s="1">
        <f t="shared" si="4332"/>
        <v>1.160350151155055E-16</v>
      </c>
      <c r="KH90" s="1">
        <f t="shared" si="4333"/>
        <v>1.7405252267325827E-19</v>
      </c>
      <c r="KI90" s="1"/>
      <c r="KJ90" s="1"/>
      <c r="KK90" s="1"/>
      <c r="KL90" s="1" t="s">
        <v>11</v>
      </c>
      <c r="KM90" s="1" t="s">
        <v>39</v>
      </c>
      <c r="KN90" s="1">
        <v>39</v>
      </c>
      <c r="KO90" s="1">
        <v>9</v>
      </c>
      <c r="KP90" s="1">
        <v>5.8999999999999997E-2</v>
      </c>
      <c r="KQ90" s="1">
        <f t="shared" si="4334"/>
        <v>-4.0000000000000036E-3</v>
      </c>
      <c r="KR90" s="1">
        <f t="shared" si="4335"/>
        <v>3.3557046979865654E-2</v>
      </c>
      <c r="KS90" s="1">
        <f t="shared" si="4336"/>
        <v>5.033557046979848E-5</v>
      </c>
      <c r="KT90" s="1"/>
      <c r="KU90" s="1"/>
      <c r="KV90" s="1"/>
      <c r="KW90" s="1" t="s">
        <v>11</v>
      </c>
      <c r="KX90" s="1" t="s">
        <v>40</v>
      </c>
      <c r="KY90" s="1">
        <v>42</v>
      </c>
      <c r="KZ90" s="1">
        <v>9</v>
      </c>
      <c r="LA90" s="1">
        <v>5.8999999999999997E-2</v>
      </c>
      <c r="LB90" s="1">
        <f t="shared" si="4337"/>
        <v>-6.0000000000000053E-3</v>
      </c>
      <c r="LC90" s="1">
        <f t="shared" si="4338"/>
        <v>0.13087248322147635</v>
      </c>
      <c r="LD90" s="1">
        <f t="shared" si="4339"/>
        <v>1.9630872483221453E-4</v>
      </c>
      <c r="LE90" s="1"/>
      <c r="LF90" s="1"/>
      <c r="LG90" s="1"/>
      <c r="LH90" s="1" t="s">
        <v>11</v>
      </c>
      <c r="LI90" s="1" t="s">
        <v>41</v>
      </c>
      <c r="LJ90" s="1">
        <v>43</v>
      </c>
      <c r="LK90" s="1">
        <v>9</v>
      </c>
      <c r="LL90" s="1">
        <v>4.3999999999999997E-2</v>
      </c>
      <c r="LM90" s="1">
        <f t="shared" si="4340"/>
        <v>6.9999999999999993E-3</v>
      </c>
      <c r="LN90" s="1">
        <f t="shared" si="4341"/>
        <v>-0.38851351351351349</v>
      </c>
      <c r="LO90" s="1">
        <f t="shared" si="4342"/>
        <v>-5.8277027027027028E-4</v>
      </c>
      <c r="LP90" s="1"/>
      <c r="LQ90" s="1"/>
      <c r="LR90" s="1"/>
      <c r="LS90" s="1" t="s">
        <v>11</v>
      </c>
      <c r="LT90" s="1" t="s">
        <v>42</v>
      </c>
      <c r="LU90" s="1">
        <v>44</v>
      </c>
      <c r="LV90" s="1">
        <v>9</v>
      </c>
      <c r="LW90" s="1">
        <v>6.5000000000000002E-2</v>
      </c>
      <c r="LX90" s="1">
        <f t="shared" si="4343"/>
        <v>2.2000000000000006E-2</v>
      </c>
      <c r="LY90" s="1">
        <f t="shared" si="4250"/>
        <v>-0.790035587188612</v>
      </c>
      <c r="LZ90" s="1">
        <f t="shared" si="4344"/>
        <v>-1.1850533807829179E-3</v>
      </c>
      <c r="MA90" s="1"/>
      <c r="MB90" s="1"/>
      <c r="MC90" s="1"/>
      <c r="MD90" s="1" t="s">
        <v>11</v>
      </c>
      <c r="ME90" s="1" t="s">
        <v>43</v>
      </c>
      <c r="MF90" s="1">
        <v>46</v>
      </c>
      <c r="MG90" s="1">
        <v>9</v>
      </c>
      <c r="MH90" s="1">
        <v>7.9000000000000001E-2</v>
      </c>
      <c r="MI90" s="1">
        <f t="shared" si="4345"/>
        <v>2.7000000000000003E-2</v>
      </c>
      <c r="MJ90" s="1">
        <f t="shared" si="4346"/>
        <v>0.17288135593220352</v>
      </c>
      <c r="MK90" s="1">
        <f t="shared" si="4347"/>
        <v>2.5932203389830531E-4</v>
      </c>
      <c r="ML90" s="1"/>
      <c r="MM90" s="1"/>
      <c r="MN90" s="1"/>
      <c r="MO90" s="1" t="s">
        <v>11</v>
      </c>
      <c r="MP90" s="1" t="s">
        <v>44</v>
      </c>
      <c r="MQ90" s="1">
        <v>52</v>
      </c>
      <c r="MR90" s="1">
        <v>9</v>
      </c>
      <c r="MS90" s="1">
        <v>8.4000000000000005E-2</v>
      </c>
      <c r="MT90" s="1">
        <f t="shared" si="4348"/>
        <v>2.1000000000000005E-2</v>
      </c>
      <c r="MU90" s="1">
        <f t="shared" si="4349"/>
        <v>0.1683501683501685</v>
      </c>
      <c r="MV90" s="1">
        <f t="shared" si="4350"/>
        <v>2.5252525252525274E-4</v>
      </c>
      <c r="MW90" s="1"/>
      <c r="MX90" s="1"/>
      <c r="MY90" s="1"/>
      <c r="MZ90" s="1" t="s">
        <v>11</v>
      </c>
      <c r="NA90" s="1" t="s">
        <v>45</v>
      </c>
      <c r="NB90" s="1">
        <v>53</v>
      </c>
      <c r="NC90" s="1">
        <v>9</v>
      </c>
      <c r="ND90" s="1">
        <v>0.125</v>
      </c>
      <c r="NE90" s="1">
        <f t="shared" si="4351"/>
        <v>3.2000000000000001E-2</v>
      </c>
      <c r="NF90" s="1">
        <f t="shared" si="4352"/>
        <v>0.38851351351351349</v>
      </c>
      <c r="NG90" s="1">
        <f t="shared" si="4353"/>
        <v>5.8277027027027028E-4</v>
      </c>
      <c r="NH90" s="1"/>
      <c r="NI90" s="1"/>
      <c r="NJ90" s="1"/>
      <c r="NK90" s="1" t="s">
        <v>11</v>
      </c>
      <c r="NL90" s="1" t="s">
        <v>46</v>
      </c>
      <c r="NM90" s="1">
        <v>56</v>
      </c>
      <c r="NN90" s="1">
        <v>9</v>
      </c>
      <c r="NO90" s="1">
        <v>9.2999999999999999E-2</v>
      </c>
      <c r="NP90" s="1">
        <f t="shared" si="4354"/>
        <v>1.0000000000000009E-3</v>
      </c>
      <c r="NQ90" s="1">
        <f t="shared" si="4355"/>
        <v>-0.60677966101694913</v>
      </c>
      <c r="NR90" s="1">
        <f t="shared" si="4356"/>
        <v>-9.1016949152542372E-4</v>
      </c>
      <c r="NS90" s="1"/>
      <c r="NT90" s="1"/>
      <c r="NU90" s="1"/>
      <c r="NV90" s="1" t="s">
        <v>11</v>
      </c>
      <c r="NW90" s="1" t="s">
        <v>47</v>
      </c>
      <c r="NX90" s="1">
        <v>57</v>
      </c>
      <c r="NY90" s="1">
        <v>9</v>
      </c>
      <c r="NZ90" s="1">
        <v>-1.2E-2</v>
      </c>
      <c r="OA90" s="1">
        <f t="shared" si="4357"/>
        <v>0</v>
      </c>
      <c r="OB90" s="1">
        <f t="shared" si="4358"/>
        <v>0.729903536977492</v>
      </c>
      <c r="OC90" s="1">
        <f t="shared" si="4359"/>
        <v>1.0948553054662381E-3</v>
      </c>
      <c r="OD90" s="1"/>
      <c r="OE90" s="1"/>
      <c r="OF90" s="1"/>
      <c r="OG90" s="1" t="s">
        <v>11</v>
      </c>
      <c r="OH90" s="1" t="s">
        <v>48</v>
      </c>
      <c r="OI90" s="1">
        <v>58</v>
      </c>
      <c r="OJ90" s="1">
        <v>9</v>
      </c>
      <c r="OK90" s="1">
        <v>-1.4E-2</v>
      </c>
      <c r="OL90" s="1">
        <f t="shared" si="4360"/>
        <v>-2E-3</v>
      </c>
      <c r="OM90" s="1">
        <f t="shared" si="4361"/>
        <v>0.66129032258064513</v>
      </c>
      <c r="ON90" s="1">
        <f t="shared" si="4362"/>
        <v>9.9193548387096781E-4</v>
      </c>
      <c r="OO90" s="1"/>
      <c r="OP90" s="1"/>
      <c r="OQ90" s="1"/>
      <c r="OR90" s="1" t="s">
        <v>11</v>
      </c>
      <c r="OS90" s="1" t="s">
        <v>49</v>
      </c>
      <c r="OT90" s="1">
        <v>59</v>
      </c>
      <c r="OU90" s="1">
        <v>9</v>
      </c>
      <c r="OV90" s="1">
        <v>-1.2999999999999999E-2</v>
      </c>
      <c r="OW90" s="1">
        <f t="shared" si="4363"/>
        <v>-9.9999999999999915E-4</v>
      </c>
      <c r="OX90" s="1">
        <f t="shared" si="4364"/>
        <v>0.76451612903225807</v>
      </c>
      <c r="OY90" s="1">
        <f t="shared" si="4365"/>
        <v>1.1467741935483871E-3</v>
      </c>
      <c r="OZ90" s="1"/>
      <c r="PA90" s="1"/>
      <c r="PB90" s="1"/>
      <c r="PC90" s="1" t="s">
        <v>11</v>
      </c>
      <c r="PD90" s="1" t="s">
        <v>50</v>
      </c>
      <c r="PE90" s="1">
        <v>60</v>
      </c>
      <c r="PF90" s="1">
        <v>9</v>
      </c>
      <c r="PG90" s="1">
        <v>-1.4E-2</v>
      </c>
      <c r="PH90" s="1">
        <f t="shared" si="4366"/>
        <v>-2E-3</v>
      </c>
      <c r="PI90" s="1">
        <f t="shared" si="4367"/>
        <v>0.77741935483870983</v>
      </c>
      <c r="PJ90" s="1">
        <f t="shared" si="4368"/>
        <v>1.1661290322580648E-3</v>
      </c>
      <c r="PK90" s="1"/>
      <c r="PL90" s="1"/>
      <c r="PM90" s="1"/>
      <c r="PN90" s="1" t="s">
        <v>11</v>
      </c>
      <c r="PO90" s="1" t="s">
        <v>51</v>
      </c>
      <c r="PP90" s="1">
        <v>63</v>
      </c>
      <c r="PQ90" s="1">
        <v>9</v>
      </c>
      <c r="PR90" s="1">
        <v>-1.6E-2</v>
      </c>
      <c r="PS90" s="1">
        <f t="shared" si="4369"/>
        <v>-2E-3</v>
      </c>
      <c r="PT90" s="1">
        <f t="shared" si="4370"/>
        <v>0.78640776699029136</v>
      </c>
      <c r="PU90" s="1">
        <f t="shared" si="4371"/>
        <v>1.1796116504854371E-3</v>
      </c>
      <c r="PV90" s="1"/>
      <c r="PW90" s="1"/>
      <c r="PX90" s="1"/>
      <c r="PY90" s="1" t="s">
        <v>11</v>
      </c>
      <c r="PZ90" s="1" t="s">
        <v>52</v>
      </c>
      <c r="QA90" s="1">
        <v>64</v>
      </c>
      <c r="QB90" s="1">
        <v>9</v>
      </c>
      <c r="QC90" s="1">
        <v>-0.01</v>
      </c>
      <c r="QD90" s="1">
        <f t="shared" si="4372"/>
        <v>-9.0000000000000011E-3</v>
      </c>
      <c r="QE90" s="1">
        <f t="shared" si="4373"/>
        <v>0.53870967741935483</v>
      </c>
      <c r="QF90" s="1">
        <f t="shared" si="4374"/>
        <v>8.0806451612903225E-4</v>
      </c>
      <c r="QG90" s="1"/>
      <c r="QH90" s="1"/>
      <c r="QI90" s="1"/>
      <c r="QJ90" s="1" t="s">
        <v>11</v>
      </c>
      <c r="QK90" s="1" t="s">
        <v>53</v>
      </c>
      <c r="QL90" s="1">
        <v>65</v>
      </c>
      <c r="QM90" s="1">
        <v>9</v>
      </c>
      <c r="QN90" s="1">
        <v>-2E-3</v>
      </c>
      <c r="QO90" s="1">
        <f t="shared" si="4375"/>
        <v>0</v>
      </c>
      <c r="QP90" s="1">
        <f t="shared" si="4376"/>
        <v>0.81877022653721676</v>
      </c>
      <c r="QQ90" s="1">
        <f t="shared" si="4377"/>
        <v>1.2281553398058251E-3</v>
      </c>
      <c r="QR90" s="1"/>
      <c r="QS90" s="1"/>
      <c r="QT90" s="1"/>
      <c r="QU90" s="1" t="s">
        <v>11</v>
      </c>
      <c r="QV90" s="1" t="s">
        <v>54</v>
      </c>
      <c r="QW90" s="1">
        <v>66</v>
      </c>
      <c r="QX90" s="1">
        <v>9</v>
      </c>
      <c r="QY90" s="1">
        <v>-8.9999999999999993E-3</v>
      </c>
      <c r="QZ90" s="1">
        <f t="shared" si="4378"/>
        <v>-9.9999999999999985E-3</v>
      </c>
      <c r="RA90" s="1">
        <f t="shared" si="4379"/>
        <v>0.58012820512820518</v>
      </c>
      <c r="RB90" s="1">
        <f t="shared" si="4380"/>
        <v>8.7019230769230782E-4</v>
      </c>
      <c r="RC90" s="1"/>
      <c r="RD90" s="1"/>
      <c r="RE90" s="1"/>
      <c r="RF90" s="1" t="s">
        <v>11</v>
      </c>
      <c r="RG90" s="1" t="s">
        <v>55</v>
      </c>
      <c r="RH90" s="1">
        <v>67</v>
      </c>
      <c r="RI90" s="1">
        <v>9</v>
      </c>
      <c r="RJ90" s="1">
        <v>-6.0000000000000001E-3</v>
      </c>
      <c r="RK90" s="1">
        <f t="shared" si="4381"/>
        <v>-5.0000000000000001E-3</v>
      </c>
      <c r="RL90" s="1">
        <f t="shared" si="4382"/>
        <v>0.72435897435897434</v>
      </c>
      <c r="RM90" s="1">
        <f t="shared" si="4383"/>
        <v>1.0865384615384615E-3</v>
      </c>
      <c r="RN90" s="1"/>
      <c r="RO90" s="1"/>
      <c r="RP90" s="1"/>
      <c r="RQ90" s="1" t="s">
        <v>11</v>
      </c>
      <c r="RR90" s="1" t="s">
        <v>56</v>
      </c>
      <c r="RS90" s="1">
        <v>70</v>
      </c>
      <c r="RT90" s="1">
        <v>9</v>
      </c>
      <c r="RU90" s="1">
        <v>2E-3</v>
      </c>
      <c r="RV90" s="1">
        <f t="shared" si="4384"/>
        <v>-4.0000000000000001E-3</v>
      </c>
      <c r="RW90" s="1">
        <f t="shared" si="4385"/>
        <v>0.72756410256410264</v>
      </c>
      <c r="RX90" s="1">
        <f t="shared" si="4386"/>
        <v>1.0913461538461539E-3</v>
      </c>
      <c r="RY90" s="1"/>
      <c r="RZ90" s="1"/>
      <c r="SA90" s="1"/>
      <c r="SB90" s="2" t="s">
        <v>11</v>
      </c>
      <c r="SC90" s="1" t="s">
        <v>57</v>
      </c>
      <c r="SD90" s="1">
        <v>71</v>
      </c>
      <c r="SE90" s="2">
        <v>9</v>
      </c>
      <c r="SF90" s="1">
        <v>3.0000000000000001E-3</v>
      </c>
      <c r="SG90" s="1">
        <f t="shared" si="4387"/>
        <v>-1E-3</v>
      </c>
      <c r="SH90" s="1">
        <f t="shared" si="4388"/>
        <v>0.7191780821917807</v>
      </c>
      <c r="SI90" s="1">
        <f t="shared" si="4389"/>
        <v>1.0787671232876711E-3</v>
      </c>
      <c r="SJ90" s="1"/>
      <c r="SK90" s="1"/>
      <c r="SL90" s="1"/>
      <c r="SM90" s="2" t="s">
        <v>11</v>
      </c>
      <c r="SN90" s="1" t="s">
        <v>58</v>
      </c>
      <c r="SO90" s="1">
        <v>72</v>
      </c>
      <c r="SP90" s="2">
        <v>9</v>
      </c>
      <c r="SQ90" s="1">
        <v>5.0000000000000001E-3</v>
      </c>
      <c r="SR90" s="1">
        <f t="shared" si="4390"/>
        <v>-1E-3</v>
      </c>
      <c r="SS90" s="1">
        <f t="shared" si="4391"/>
        <v>0.64261168384879719</v>
      </c>
      <c r="ST90" s="1">
        <f t="shared" si="4392"/>
        <v>9.6391752577319582E-4</v>
      </c>
      <c r="SU90" s="1"/>
      <c r="SV90" s="1"/>
      <c r="SW90" s="1"/>
      <c r="SX90" s="2" t="s">
        <v>11</v>
      </c>
      <c r="SY90" s="1" t="s">
        <v>59</v>
      </c>
      <c r="SZ90" s="1">
        <v>73</v>
      </c>
      <c r="TA90" s="2">
        <v>9</v>
      </c>
      <c r="TB90" s="1">
        <v>5.0000000000000001E-3</v>
      </c>
      <c r="TC90" s="1">
        <f t="shared" si="4393"/>
        <v>-1E-3</v>
      </c>
      <c r="TD90" s="1">
        <f t="shared" si="4394"/>
        <v>0.57931034482758614</v>
      </c>
      <c r="TE90" s="1">
        <f t="shared" si="4395"/>
        <v>8.6896551724137926E-4</v>
      </c>
      <c r="TF90" s="1"/>
      <c r="TG90" s="1"/>
      <c r="TH90" s="1"/>
      <c r="TI90" s="2" t="s">
        <v>11</v>
      </c>
      <c r="TJ90" s="1" t="s">
        <v>60</v>
      </c>
      <c r="TK90" s="1">
        <v>74</v>
      </c>
      <c r="TL90" s="2">
        <v>9</v>
      </c>
      <c r="TM90" s="1">
        <v>5.0000000000000001E-3</v>
      </c>
      <c r="TN90" s="1">
        <f t="shared" si="4396"/>
        <v>-1E-3</v>
      </c>
      <c r="TO90" s="1">
        <f t="shared" si="4397"/>
        <v>0.58419243986254288</v>
      </c>
      <c r="TP90" s="1">
        <f t="shared" si="4398"/>
        <v>8.7628865979381433E-4</v>
      </c>
      <c r="TQ90" s="1"/>
      <c r="TR90" s="1"/>
      <c r="TS90" s="1"/>
      <c r="TT90" s="2" t="s">
        <v>11</v>
      </c>
      <c r="TU90" s="1" t="s">
        <v>61</v>
      </c>
      <c r="TV90" s="1">
        <v>77</v>
      </c>
      <c r="TW90" s="2">
        <v>9</v>
      </c>
      <c r="TX90" s="1">
        <v>7.0000000000000001E-3</v>
      </c>
      <c r="TY90" s="1">
        <f t="shared" si="4399"/>
        <v>-1.9999999999999992E-3</v>
      </c>
      <c r="TZ90" s="1">
        <f t="shared" si="4400"/>
        <v>0.5223367697594502</v>
      </c>
      <c r="UA90" s="1">
        <f t="shared" si="4401"/>
        <v>7.8350515463917537E-4</v>
      </c>
      <c r="UB90" s="1"/>
      <c r="UC90" s="1"/>
      <c r="UD90" s="1"/>
      <c r="UE90" s="2" t="s">
        <v>11</v>
      </c>
      <c r="UF90" s="1" t="s">
        <v>62</v>
      </c>
      <c r="UG90" s="1">
        <v>78</v>
      </c>
      <c r="UH90" s="2">
        <v>9</v>
      </c>
      <c r="UI90" s="1">
        <v>7.0000000000000001E-3</v>
      </c>
      <c r="UJ90" s="1">
        <f t="shared" si="4402"/>
        <v>-1E-3</v>
      </c>
      <c r="UK90" s="1">
        <f t="shared" si="4403"/>
        <v>0.12802768166089967</v>
      </c>
      <c r="UL90" s="1">
        <f t="shared" si="4404"/>
        <v>1.920415224913495E-4</v>
      </c>
      <c r="UM90" s="1"/>
      <c r="UN90" s="1"/>
      <c r="UO90" s="1"/>
      <c r="UP90" s="2" t="s">
        <v>11</v>
      </c>
      <c r="UQ90" s="1" t="s">
        <v>63</v>
      </c>
      <c r="UR90" s="1">
        <v>79</v>
      </c>
      <c r="US90" s="2">
        <v>9</v>
      </c>
      <c r="UT90" s="1">
        <v>7.0000000000000001E-3</v>
      </c>
      <c r="UU90" s="1">
        <f t="shared" si="4405"/>
        <v>-1.9999999999999992E-3</v>
      </c>
      <c r="UV90" s="1">
        <f t="shared" si="4406"/>
        <v>0.50344827586206897</v>
      </c>
      <c r="UW90" s="1">
        <f t="shared" si="4407"/>
        <v>7.5517241379310343E-4</v>
      </c>
      <c r="UX90" s="1"/>
      <c r="UY90" s="1"/>
      <c r="UZ90" s="1"/>
      <c r="VA90" s="2" t="s">
        <v>11</v>
      </c>
      <c r="VB90" s="1" t="s">
        <v>64</v>
      </c>
      <c r="VC90" s="1">
        <v>80</v>
      </c>
      <c r="VD90" s="2">
        <v>9</v>
      </c>
      <c r="VE90" s="1">
        <v>0.01</v>
      </c>
      <c r="VF90" s="1">
        <f t="shared" si="4408"/>
        <v>0</v>
      </c>
      <c r="VG90" s="1">
        <f t="shared" si="4409"/>
        <v>0.54482758620689653</v>
      </c>
      <c r="VH90" s="1">
        <f t="shared" si="4410"/>
        <v>8.1724137931034476E-4</v>
      </c>
      <c r="VI90" s="1"/>
      <c r="VJ90" s="1"/>
      <c r="VK90" s="1"/>
      <c r="VL90" s="2" t="s">
        <v>11</v>
      </c>
      <c r="VM90" s="1" t="s">
        <v>65</v>
      </c>
      <c r="VN90" s="1">
        <v>84</v>
      </c>
      <c r="VO90" s="2">
        <v>9</v>
      </c>
      <c r="VP90" s="1">
        <v>0.01</v>
      </c>
      <c r="VQ90" s="1">
        <f t="shared" si="4411"/>
        <v>-2E-3</v>
      </c>
      <c r="VR90" s="1">
        <f t="shared" si="4412"/>
        <v>0.50171821305841924</v>
      </c>
      <c r="VS90" s="1">
        <f t="shared" si="4413"/>
        <v>7.5257731958762886E-4</v>
      </c>
      <c r="VT90" s="1"/>
      <c r="VU90" s="1"/>
      <c r="VV90" s="1"/>
      <c r="VW90" s="2" t="s">
        <v>11</v>
      </c>
      <c r="VX90" s="1" t="s">
        <v>66</v>
      </c>
      <c r="VY90" s="1">
        <v>85</v>
      </c>
      <c r="VZ90" s="2">
        <v>9</v>
      </c>
      <c r="WA90" s="1">
        <v>6.0000000000000001E-3</v>
      </c>
      <c r="WB90" s="1">
        <f t="shared" si="4414"/>
        <v>1E-3</v>
      </c>
      <c r="WC90" s="1">
        <f t="shared" si="4415"/>
        <v>0.26829268292682928</v>
      </c>
      <c r="WD90" s="1">
        <f t="shared" si="4416"/>
        <v>4.0243902439024393E-4</v>
      </c>
      <c r="WE90" s="1"/>
      <c r="WF90" s="1"/>
      <c r="WG90" s="1"/>
      <c r="WH90" s="2" t="s">
        <v>11</v>
      </c>
      <c r="WI90" s="1" t="s">
        <v>67</v>
      </c>
      <c r="WJ90" s="1">
        <v>86</v>
      </c>
      <c r="WK90" s="2">
        <v>9</v>
      </c>
      <c r="WL90" s="1">
        <v>7.0000000000000001E-3</v>
      </c>
      <c r="WM90" s="1">
        <f t="shared" si="4417"/>
        <v>-1E-3</v>
      </c>
      <c r="WN90" s="1">
        <f t="shared" si="4418"/>
        <v>0.12152777777777776</v>
      </c>
      <c r="WO90" s="1">
        <f t="shared" si="4419"/>
        <v>1.8229166666666665E-4</v>
      </c>
      <c r="WP90" s="1"/>
      <c r="WQ90" s="1"/>
      <c r="WR90" s="1"/>
      <c r="WS90" s="2" t="s">
        <v>11</v>
      </c>
      <c r="WT90" s="1" t="s">
        <v>68</v>
      </c>
      <c r="WU90" s="1">
        <v>87</v>
      </c>
      <c r="WV90" s="2">
        <v>9</v>
      </c>
      <c r="WW90" s="1">
        <v>7.0000000000000001E-3</v>
      </c>
      <c r="WX90" s="1">
        <f t="shared" si="4420"/>
        <v>0</v>
      </c>
      <c r="WY90" s="1">
        <f t="shared" si="4421"/>
        <v>0.13937282229965156</v>
      </c>
      <c r="WZ90" s="1">
        <f t="shared" si="4422"/>
        <v>2.0905923344947735E-4</v>
      </c>
      <c r="XA90" s="1"/>
      <c r="XB90" s="1"/>
      <c r="XC90" s="1"/>
      <c r="XD90" s="2" t="s">
        <v>11</v>
      </c>
      <c r="XE90" s="1" t="s">
        <v>69</v>
      </c>
      <c r="XF90" s="1">
        <v>88</v>
      </c>
      <c r="XG90" s="2">
        <v>9</v>
      </c>
      <c r="XH90" s="1">
        <v>8.9999999999999993E-3</v>
      </c>
      <c r="XI90" s="1">
        <f t="shared" si="3632"/>
        <v>0</v>
      </c>
      <c r="XJ90" s="1">
        <f t="shared" si="4423"/>
        <v>0.11805555555555555</v>
      </c>
      <c r="XK90" s="1">
        <f t="shared" si="4424"/>
        <v>1.7708333333333332E-4</v>
      </c>
      <c r="XL90" s="1"/>
      <c r="XM90" s="1"/>
      <c r="XN90" s="1"/>
      <c r="XO90" s="2" t="s">
        <v>11</v>
      </c>
      <c r="XP90" s="1" t="s">
        <v>70</v>
      </c>
      <c r="XQ90" s="1">
        <v>91</v>
      </c>
      <c r="XR90" s="2">
        <v>9</v>
      </c>
      <c r="XS90" s="1">
        <v>1.0999999999999999E-2</v>
      </c>
      <c r="XT90" s="1">
        <f t="shared" si="4425"/>
        <v>0</v>
      </c>
      <c r="XU90" s="1">
        <f t="shared" si="4426"/>
        <v>0.12110726643598617</v>
      </c>
      <c r="XV90" s="1">
        <f t="shared" si="4427"/>
        <v>1.8166089965397926E-4</v>
      </c>
      <c r="XW90" s="1"/>
      <c r="XX90" s="1"/>
      <c r="XY90" s="1"/>
      <c r="XZ90" s="2" t="s">
        <v>11</v>
      </c>
      <c r="YA90" s="1" t="s">
        <v>71</v>
      </c>
      <c r="YB90" s="1">
        <v>92</v>
      </c>
      <c r="YC90" s="2">
        <v>9</v>
      </c>
      <c r="YD90" s="1">
        <v>1.2E-2</v>
      </c>
      <c r="YE90" s="1">
        <f t="shared" si="4428"/>
        <v>1.0000000000000009E-3</v>
      </c>
      <c r="YF90" s="1">
        <f t="shared" si="4429"/>
        <v>0.28865979381443302</v>
      </c>
      <c r="YG90" s="1">
        <f t="shared" si="4430"/>
        <v>4.3298969072164952E-4</v>
      </c>
      <c r="YH90" s="1"/>
      <c r="YI90" s="1"/>
      <c r="YJ90" s="1"/>
      <c r="YK90" s="2" t="s">
        <v>11</v>
      </c>
      <c r="YL90" s="1" t="s">
        <v>72</v>
      </c>
      <c r="YM90" s="1">
        <v>93</v>
      </c>
      <c r="YN90" s="2">
        <v>9</v>
      </c>
      <c r="YO90" s="1">
        <v>1.0999999999999999E-2</v>
      </c>
      <c r="YP90" s="1">
        <f t="shared" si="4431"/>
        <v>0</v>
      </c>
      <c r="YQ90" s="1">
        <f t="shared" si="4432"/>
        <v>0.23208191126279862</v>
      </c>
      <c r="YR90" s="1">
        <f t="shared" si="4433"/>
        <v>3.4812286689419794E-4</v>
      </c>
      <c r="YS90" s="1"/>
      <c r="YT90" s="1"/>
      <c r="YU90" s="1"/>
      <c r="YV90" s="2" t="s">
        <v>11</v>
      </c>
      <c r="YW90" s="1" t="s">
        <v>73</v>
      </c>
      <c r="YX90" s="1">
        <v>94</v>
      </c>
      <c r="YY90" s="2">
        <v>9</v>
      </c>
      <c r="YZ90" s="1">
        <v>1.4E-2</v>
      </c>
      <c r="ZA90" s="1">
        <f t="shared" si="4434"/>
        <v>1.0000000000000009E-3</v>
      </c>
      <c r="ZB90" s="1">
        <f t="shared" si="4435"/>
        <v>0.23129251700680276</v>
      </c>
      <c r="ZC90" s="1">
        <f t="shared" si="4436"/>
        <v>3.4693877551020415E-4</v>
      </c>
      <c r="ZD90" s="1"/>
      <c r="ZE90" s="1"/>
      <c r="ZF90" s="1"/>
      <c r="ZG90" s="2" t="s">
        <v>11</v>
      </c>
      <c r="ZH90" s="1" t="s">
        <v>74</v>
      </c>
      <c r="ZI90" s="1">
        <v>95</v>
      </c>
      <c r="ZJ90" s="2">
        <v>9</v>
      </c>
      <c r="ZK90" s="1">
        <v>1.2999999999999999E-2</v>
      </c>
      <c r="ZL90" s="1">
        <f t="shared" si="4437"/>
        <v>0</v>
      </c>
      <c r="ZM90" s="1">
        <f t="shared" si="4438"/>
        <v>0.21768707482993199</v>
      </c>
      <c r="ZN90" s="1">
        <f t="shared" si="4439"/>
        <v>3.2653061224489801E-4</v>
      </c>
      <c r="ZO90" s="1"/>
      <c r="ZP90" s="1"/>
      <c r="ZQ90" s="1"/>
      <c r="ZR90" s="2" t="s">
        <v>11</v>
      </c>
      <c r="ZS90" s="1" t="s">
        <v>75</v>
      </c>
      <c r="ZT90" s="1">
        <v>99</v>
      </c>
      <c r="ZU90" s="2">
        <v>9</v>
      </c>
      <c r="ZV90" s="1">
        <v>1.4E-2</v>
      </c>
      <c r="ZW90" s="1">
        <f t="shared" si="4440"/>
        <v>-9.9999999999999915E-4</v>
      </c>
      <c r="ZX90" s="1">
        <f t="shared" si="4441"/>
        <v>3.4246575342465786E-2</v>
      </c>
      <c r="ZY90" s="1">
        <f t="shared" si="4442"/>
        <v>5.1369863013698681E-5</v>
      </c>
      <c r="ZZ90" s="1"/>
      <c r="AAA90" s="1"/>
      <c r="AAB90" s="1"/>
      <c r="AAC90" s="2" t="s">
        <v>11</v>
      </c>
      <c r="AAD90" s="1" t="s">
        <v>76</v>
      </c>
      <c r="AAE90" s="1">
        <v>100</v>
      </c>
      <c r="AAF90" s="2">
        <v>9</v>
      </c>
      <c r="AAG90" s="1">
        <v>4.0000000000000001E-3</v>
      </c>
      <c r="AAH90" s="1">
        <f t="shared" si="4443"/>
        <v>2E-3</v>
      </c>
      <c r="AAI90" s="1">
        <f t="shared" si="4444"/>
        <v>0.96896551724137925</v>
      </c>
      <c r="AAJ90" s="1">
        <f t="shared" si="4445"/>
        <v>1.4534482758620688E-3</v>
      </c>
      <c r="AAK90" s="1"/>
      <c r="AAL90" s="1"/>
      <c r="AAM90" s="1"/>
      <c r="AAN90" s="2" t="s">
        <v>11</v>
      </c>
      <c r="AAO90" s="1" t="s">
        <v>77</v>
      </c>
      <c r="AAP90" s="1">
        <v>101</v>
      </c>
      <c r="AAQ90" s="2">
        <v>9</v>
      </c>
      <c r="AAR90" s="1">
        <v>8.0000000000000002E-3</v>
      </c>
      <c r="AAS90" s="1">
        <f t="shared" si="4446"/>
        <v>1E-3</v>
      </c>
      <c r="AAT90" s="1">
        <f t="shared" si="4447"/>
        <v>0.73356401384083048</v>
      </c>
      <c r="AAU90" s="1">
        <f t="shared" si="4448"/>
        <v>1.1003460207612457E-3</v>
      </c>
      <c r="AAV90" s="1"/>
      <c r="AAW90" s="1"/>
      <c r="AAX90" s="1"/>
      <c r="AAY90" s="2" t="s">
        <v>11</v>
      </c>
      <c r="AAZ90" s="1" t="s">
        <v>78</v>
      </c>
      <c r="ABA90" s="1">
        <v>102</v>
      </c>
      <c r="ABB90" s="2">
        <v>9</v>
      </c>
      <c r="ABC90" s="1">
        <v>7.0000000000000001E-3</v>
      </c>
      <c r="ABD90" s="1">
        <f t="shared" si="3668"/>
        <v>0</v>
      </c>
      <c r="ABE90" s="1">
        <f t="shared" si="4449"/>
        <v>0.75172413793103443</v>
      </c>
      <c r="ABF90" s="1">
        <f t="shared" si="4450"/>
        <v>1.1275862068965516E-3</v>
      </c>
      <c r="ABG90" s="1"/>
      <c r="ABH90" s="1"/>
      <c r="ABI90" s="1"/>
      <c r="ABJ90" s="2" t="s">
        <v>11</v>
      </c>
      <c r="ABK90" s="1" t="s">
        <v>79</v>
      </c>
      <c r="ABL90" s="1">
        <v>112</v>
      </c>
      <c r="ABM90" s="2">
        <v>9</v>
      </c>
      <c r="ABN90" s="1">
        <v>1.6E-2</v>
      </c>
      <c r="ABO90" s="1">
        <f t="shared" si="4451"/>
        <v>-1.0000000000000009E-3</v>
      </c>
      <c r="ABP90" s="1">
        <f t="shared" si="4452"/>
        <v>0.81632653061224492</v>
      </c>
      <c r="ABQ90" s="1">
        <f t="shared" si="4453"/>
        <v>1.2244897959183675E-3</v>
      </c>
      <c r="ABR90" s="1"/>
      <c r="ABS90" s="1"/>
      <c r="ABT90" s="1"/>
      <c r="ABU90" s="2" t="s">
        <v>11</v>
      </c>
      <c r="ABV90" s="1" t="s">
        <v>80</v>
      </c>
      <c r="ABW90" s="1">
        <v>113</v>
      </c>
      <c r="ABX90" s="2">
        <v>9</v>
      </c>
      <c r="ABY90" s="1">
        <v>1.2E-2</v>
      </c>
      <c r="ABZ90" s="1">
        <f t="shared" si="4454"/>
        <v>-9.9999999999999915E-4</v>
      </c>
      <c r="ACA90" s="1">
        <f t="shared" si="4455"/>
        <v>-0.37499999999999994</v>
      </c>
      <c r="ACB90" s="1">
        <f t="shared" si="4880"/>
        <v>-5.6249999999999996E-4</v>
      </c>
      <c r="ACC90" s="1"/>
      <c r="ACD90" s="1"/>
      <c r="ACE90" s="1"/>
      <c r="ACF90" s="2" t="s">
        <v>11</v>
      </c>
      <c r="ACG90" s="1" t="s">
        <v>81</v>
      </c>
      <c r="ACH90" s="1">
        <v>114</v>
      </c>
      <c r="ACI90" s="2">
        <v>9</v>
      </c>
      <c r="ACJ90" s="1">
        <v>1.2999999999999999E-2</v>
      </c>
      <c r="ACK90" s="1">
        <f t="shared" si="4456"/>
        <v>-1.0000000000000009E-3</v>
      </c>
      <c r="ACL90" s="1">
        <f t="shared" si="4457"/>
        <v>-0.45519713261648748</v>
      </c>
      <c r="ACM90" s="1">
        <f t="shared" si="4458"/>
        <v>-6.8279569892473128E-4</v>
      </c>
      <c r="ACN90" s="1"/>
      <c r="ACO90" s="1"/>
      <c r="ACP90" s="1"/>
      <c r="ACQ90" s="2" t="s">
        <v>11</v>
      </c>
      <c r="ACR90" s="1" t="s">
        <v>82</v>
      </c>
      <c r="ACS90" s="1">
        <v>115</v>
      </c>
      <c r="ACT90" s="2">
        <v>9</v>
      </c>
      <c r="ACU90" s="1">
        <v>1.2E-2</v>
      </c>
      <c r="ACV90" s="1">
        <f t="shared" si="4459"/>
        <v>-2E-3</v>
      </c>
      <c r="ACW90" s="1">
        <f t="shared" si="4460"/>
        <v>-0.43772241992882566</v>
      </c>
      <c r="ACX90" s="1">
        <f t="shared" si="4461"/>
        <v>-6.5658362989323845E-4</v>
      </c>
      <c r="ACY90" s="1"/>
      <c r="ACZ90" s="1"/>
      <c r="ADA90" s="1"/>
      <c r="ADB90" s="2" t="s">
        <v>11</v>
      </c>
      <c r="ADC90" s="1" t="s">
        <v>83</v>
      </c>
      <c r="ADD90" s="1">
        <v>116</v>
      </c>
      <c r="ADE90" s="2">
        <v>9</v>
      </c>
      <c r="ADF90" s="1">
        <v>1.4E-2</v>
      </c>
      <c r="ADG90" s="1">
        <f t="shared" si="4462"/>
        <v>-2E-3</v>
      </c>
      <c r="ADH90" s="1">
        <f t="shared" si="4463"/>
        <v>-0.43772241992882566</v>
      </c>
      <c r="ADI90" s="1">
        <f t="shared" si="4464"/>
        <v>-6.5658362989323845E-4</v>
      </c>
      <c r="ADJ90" s="1"/>
      <c r="ADK90" s="1"/>
      <c r="ADL90" s="1"/>
      <c r="ADM90" s="2" t="s">
        <v>11</v>
      </c>
      <c r="ADN90" s="1" t="s">
        <v>84</v>
      </c>
      <c r="ADO90" s="1">
        <v>119</v>
      </c>
      <c r="ADP90" s="2">
        <v>9</v>
      </c>
      <c r="ADQ90" s="1">
        <v>1.4999999999999999E-2</v>
      </c>
      <c r="ADR90" s="1">
        <f t="shared" si="4465"/>
        <v>-2.0000000000000018E-3</v>
      </c>
      <c r="ADS90" s="1">
        <f t="shared" si="4466"/>
        <v>-0.97841726618705049</v>
      </c>
      <c r="ADT90" s="1">
        <f t="shared" si="4467"/>
        <v>-1.4676258992805757E-3</v>
      </c>
      <c r="ADU90" s="1"/>
      <c r="ADV90" s="1"/>
      <c r="ADW90" s="1"/>
      <c r="ADX90" s="2" t="s">
        <v>11</v>
      </c>
      <c r="ADY90" s="1" t="s">
        <v>85</v>
      </c>
      <c r="ADZ90" s="1">
        <v>120</v>
      </c>
      <c r="AEA90" s="2">
        <v>9</v>
      </c>
      <c r="AEB90" s="1">
        <v>1.4999999999999999E-2</v>
      </c>
      <c r="AEC90" s="1">
        <f t="shared" si="4468"/>
        <v>-2.0000000000000018E-3</v>
      </c>
      <c r="AED90" s="1">
        <f t="shared" si="4469"/>
        <v>-1.0071942446043167</v>
      </c>
      <c r="AEE90" s="1">
        <f t="shared" si="4470"/>
        <v>-1.5107913669064751E-3</v>
      </c>
      <c r="AEF90" s="1"/>
      <c r="AEG90" s="1"/>
      <c r="AEH90" s="1"/>
      <c r="AEI90" s="2" t="s">
        <v>11</v>
      </c>
      <c r="AEJ90" s="1" t="s">
        <v>86</v>
      </c>
      <c r="AEK90" s="1">
        <v>121</v>
      </c>
      <c r="AEL90" s="2">
        <v>9</v>
      </c>
      <c r="AEM90" s="1">
        <v>1.6E-2</v>
      </c>
      <c r="AEN90" s="1">
        <f t="shared" si="4471"/>
        <v>-1.9999999999999983E-3</v>
      </c>
      <c r="AEO90" s="1">
        <f t="shared" si="4472"/>
        <v>-0.96762589928057552</v>
      </c>
      <c r="AEP90" s="1">
        <f t="shared" si="4473"/>
        <v>-1.4514388489208633E-3</v>
      </c>
      <c r="AEQ90" s="1"/>
      <c r="AER90" s="1"/>
      <c r="AES90" s="1"/>
      <c r="AET90" s="2" t="s">
        <v>11</v>
      </c>
      <c r="AEU90" s="1" t="s">
        <v>87</v>
      </c>
      <c r="AEV90" s="1">
        <v>122</v>
      </c>
      <c r="AEW90" s="2">
        <v>9</v>
      </c>
      <c r="AEX90" s="1">
        <v>1.7999999999999999E-2</v>
      </c>
      <c r="AEY90" s="1">
        <f t="shared" si="4474"/>
        <v>9.9999999999999742E-4</v>
      </c>
      <c r="AEZ90" s="1">
        <f t="shared" si="4475"/>
        <v>-0.91007194244604328</v>
      </c>
      <c r="AFA90" s="1">
        <f t="shared" si="4476"/>
        <v>-1.3651079136690651E-3</v>
      </c>
      <c r="AFB90" s="1"/>
      <c r="AFC90" s="1"/>
      <c r="AFD90" s="1"/>
      <c r="AFE90" s="2" t="s">
        <v>11</v>
      </c>
      <c r="AFF90" s="1" t="s">
        <v>88</v>
      </c>
      <c r="AFG90" s="1">
        <v>123</v>
      </c>
      <c r="AFH90" s="2">
        <v>9</v>
      </c>
      <c r="AFI90" s="1">
        <v>1.7000000000000001E-2</v>
      </c>
      <c r="AFJ90" s="1">
        <f t="shared" si="4881"/>
        <v>0</v>
      </c>
      <c r="AFK90" s="1">
        <f t="shared" si="4882"/>
        <v>-0.94964028776978426</v>
      </c>
      <c r="AFL90" s="1">
        <f t="shared" si="4477"/>
        <v>-1.4244604316546764E-3</v>
      </c>
      <c r="AFM90" s="1"/>
      <c r="AFN90" s="1"/>
      <c r="AFO90" s="1"/>
      <c r="AFP90" s="2" t="s">
        <v>11</v>
      </c>
      <c r="AFQ90" s="1" t="s">
        <v>89</v>
      </c>
      <c r="AFR90" s="1">
        <v>126</v>
      </c>
      <c r="AFS90" s="2">
        <v>9</v>
      </c>
      <c r="AFT90" s="1">
        <v>1.7999999999999999E-2</v>
      </c>
      <c r="AFU90" s="1">
        <f t="shared" si="4478"/>
        <v>0</v>
      </c>
      <c r="AFV90" s="1">
        <f t="shared" si="4479"/>
        <v>-0.76156583629893237</v>
      </c>
      <c r="AFW90" s="1">
        <f t="shared" si="4480"/>
        <v>-1.1423487544483986E-3</v>
      </c>
      <c r="AFX90" s="1"/>
      <c r="AFY90" s="1"/>
      <c r="AFZ90" s="1"/>
      <c r="AGA90" s="2" t="s">
        <v>11</v>
      </c>
      <c r="AGB90" s="1" t="s">
        <v>90</v>
      </c>
      <c r="AGC90" s="1">
        <v>127</v>
      </c>
      <c r="AGD90" s="2">
        <v>9</v>
      </c>
      <c r="AGE90" s="1">
        <v>1.4E-2</v>
      </c>
      <c r="AGF90" s="1">
        <f t="shared" si="4481"/>
        <v>-9.9999999999999915E-4</v>
      </c>
      <c r="AGG90" s="1">
        <f t="shared" si="4482"/>
        <v>0.20538720538720542</v>
      </c>
      <c r="AGH90" s="1">
        <f t="shared" si="4483"/>
        <v>3.0808080808080812E-4</v>
      </c>
      <c r="AGI90" s="1"/>
      <c r="AGJ90" s="1"/>
      <c r="AGK90" s="1"/>
      <c r="AGL90" s="2" t="s">
        <v>11</v>
      </c>
      <c r="AGM90" s="1" t="s">
        <v>91</v>
      </c>
      <c r="AGN90" s="1">
        <v>128</v>
      </c>
      <c r="AGO90" s="2">
        <v>9</v>
      </c>
      <c r="AGP90" s="1">
        <v>1.7000000000000001E-2</v>
      </c>
      <c r="AGQ90" s="1">
        <f t="shared" si="4484"/>
        <v>2.0000000000000018E-3</v>
      </c>
      <c r="AGR90" s="1">
        <f t="shared" si="4485"/>
        <v>0.34782608695652178</v>
      </c>
      <c r="AGS90" s="1">
        <f t="shared" si="4486"/>
        <v>5.2173913043478267E-4</v>
      </c>
      <c r="AGT90" s="1"/>
      <c r="AGU90" s="1"/>
      <c r="AGV90" s="1"/>
      <c r="AGW90" s="2" t="s">
        <v>11</v>
      </c>
      <c r="AGX90" s="1" t="s">
        <v>92</v>
      </c>
      <c r="AGY90" s="1">
        <v>129</v>
      </c>
      <c r="AGZ90" s="2">
        <v>9</v>
      </c>
      <c r="AHA90" s="1">
        <v>1.4E-2</v>
      </c>
      <c r="AHB90" s="1">
        <f t="shared" si="4487"/>
        <v>0</v>
      </c>
      <c r="AHC90" s="1">
        <f t="shared" si="4488"/>
        <v>0.37873754152823924</v>
      </c>
      <c r="AHD90" s="1">
        <f t="shared" si="4489"/>
        <v>5.6810631229235883E-4</v>
      </c>
      <c r="AHE90" s="1"/>
      <c r="AHF90" s="1"/>
      <c r="AHG90" s="1"/>
      <c r="AHH90" s="2" t="s">
        <v>11</v>
      </c>
      <c r="AHI90" s="1" t="s">
        <v>93</v>
      </c>
      <c r="AHJ90" s="1">
        <v>130</v>
      </c>
      <c r="AHK90" s="2">
        <v>9</v>
      </c>
      <c r="AHL90" s="1">
        <v>1.4E-2</v>
      </c>
      <c r="AHM90" s="1">
        <f t="shared" si="4490"/>
        <v>0</v>
      </c>
      <c r="AHN90" s="1">
        <f t="shared" si="4491"/>
        <v>0.36454849498327757</v>
      </c>
      <c r="AHO90" s="1">
        <f t="shared" si="4492"/>
        <v>5.4682274247491638E-4</v>
      </c>
      <c r="AHP90" s="1"/>
      <c r="AHQ90" s="1"/>
      <c r="AHR90" s="1"/>
      <c r="AHS90" s="2" t="s">
        <v>11</v>
      </c>
      <c r="AHT90" s="1" t="s">
        <v>94</v>
      </c>
      <c r="AHU90" s="1">
        <v>133</v>
      </c>
      <c r="AHV90" s="2">
        <v>9</v>
      </c>
      <c r="AHW90" s="1">
        <v>1.6E-2</v>
      </c>
      <c r="AHX90" s="1">
        <f t="shared" si="4493"/>
        <v>0</v>
      </c>
      <c r="AHY90" s="1">
        <f t="shared" si="4494"/>
        <v>0.39534883720930236</v>
      </c>
      <c r="AHZ90" s="1">
        <f t="shared" si="4495"/>
        <v>5.930232558139536E-4</v>
      </c>
      <c r="AIA90" s="1"/>
      <c r="AIB90" s="1"/>
      <c r="AIC90" s="1"/>
      <c r="AID90" s="2" t="s">
        <v>11</v>
      </c>
      <c r="AIE90" s="1" t="s">
        <v>95</v>
      </c>
      <c r="AIF90" s="1">
        <v>134</v>
      </c>
      <c r="AIG90" s="2">
        <v>9</v>
      </c>
      <c r="AIH90" s="1">
        <v>0.02</v>
      </c>
      <c r="AII90" s="1">
        <f t="shared" si="4496"/>
        <v>2.9999999999999992E-3</v>
      </c>
      <c r="AIJ90" s="1">
        <f t="shared" si="4497"/>
        <v>0.48172757475083056</v>
      </c>
      <c r="AIK90" s="1">
        <f t="shared" si="4498"/>
        <v>7.2259136212624584E-4</v>
      </c>
      <c r="AIL90" s="1"/>
      <c r="AIM90" s="1"/>
      <c r="AIN90" s="1"/>
      <c r="AIO90" s="2" t="s">
        <v>11</v>
      </c>
      <c r="AIP90" s="1" t="s">
        <v>96</v>
      </c>
      <c r="AIQ90" s="1">
        <v>135</v>
      </c>
      <c r="AIR90" s="2">
        <v>9</v>
      </c>
      <c r="AIS90" s="1">
        <v>1.4E-2</v>
      </c>
      <c r="AIT90" s="1">
        <f t="shared" si="4499"/>
        <v>0</v>
      </c>
      <c r="AIU90" s="1">
        <f t="shared" si="4500"/>
        <v>0.43377483443708609</v>
      </c>
      <c r="AIV90" s="1">
        <f t="shared" si="4501"/>
        <v>6.5066225165562915E-4</v>
      </c>
      <c r="AIW90" s="1"/>
      <c r="AIX90" s="1"/>
      <c r="AIY90" s="1"/>
      <c r="AIZ90" s="2" t="s">
        <v>11</v>
      </c>
      <c r="AJA90" s="1" t="s">
        <v>97</v>
      </c>
      <c r="AJB90" s="1">
        <v>136</v>
      </c>
      <c r="AJC90" s="2">
        <v>9</v>
      </c>
      <c r="AJD90" s="1">
        <v>1.7999999999999999E-2</v>
      </c>
      <c r="AJE90" s="1">
        <f t="shared" si="4502"/>
        <v>1.9999999999999983E-3</v>
      </c>
      <c r="AJF90" s="1">
        <f t="shared" si="4503"/>
        <v>0.49006622516556286</v>
      </c>
      <c r="AJG90" s="1">
        <f t="shared" si="4504"/>
        <v>7.3509933774834428E-4</v>
      </c>
      <c r="AJH90" s="1"/>
      <c r="AJI90" s="1"/>
      <c r="AJJ90" s="1"/>
      <c r="AJK90" s="2" t="s">
        <v>11</v>
      </c>
      <c r="AJL90" s="1" t="s">
        <v>98</v>
      </c>
      <c r="AJM90" s="1">
        <v>140</v>
      </c>
      <c r="AJN90" s="2">
        <v>9</v>
      </c>
      <c r="AJO90" s="1">
        <v>2.3E-2</v>
      </c>
      <c r="AJP90" s="1">
        <f t="shared" si="4505"/>
        <v>6.9999999999999993E-3</v>
      </c>
      <c r="AJQ90" s="1">
        <f t="shared" si="4506"/>
        <v>0.75163398692810457</v>
      </c>
      <c r="AJR90" s="1">
        <f t="shared" si="4507"/>
        <v>1.1274509803921569E-3</v>
      </c>
      <c r="AJS90" s="1"/>
      <c r="AJT90" s="1"/>
      <c r="AJU90" s="1"/>
      <c r="AJV90" s="2" t="s">
        <v>11</v>
      </c>
      <c r="AJW90" s="1" t="s">
        <v>99</v>
      </c>
      <c r="AJX90" s="1">
        <v>141</v>
      </c>
      <c r="AJY90" s="2">
        <v>9</v>
      </c>
      <c r="AJZ90" s="1">
        <v>0.03</v>
      </c>
      <c r="AKA90" s="1">
        <f t="shared" si="4508"/>
        <v>9.9999999999999985E-3</v>
      </c>
      <c r="AKB90" s="1">
        <f t="shared" si="4509"/>
        <v>0.48135593220338979</v>
      </c>
      <c r="AKC90" s="1">
        <f t="shared" si="4510"/>
        <v>7.2203389830508469E-4</v>
      </c>
      <c r="AKD90" s="1"/>
      <c r="AKE90" s="1"/>
      <c r="AKF90" s="1"/>
      <c r="AKG90" s="2" t="s">
        <v>11</v>
      </c>
      <c r="AKH90" s="1" t="s">
        <v>100</v>
      </c>
      <c r="AKI90" s="1">
        <v>143</v>
      </c>
      <c r="AKJ90" s="2">
        <v>9</v>
      </c>
      <c r="AKK90" s="1">
        <v>3.2000000000000001E-2</v>
      </c>
      <c r="AKL90" s="1">
        <f t="shared" si="4511"/>
        <v>1.0000000000000002E-2</v>
      </c>
      <c r="AKM90" s="1">
        <f t="shared" si="4512"/>
        <v>0.47118644067796622</v>
      </c>
      <c r="AKN90" s="1">
        <f t="shared" si="4513"/>
        <v>7.0677966101694934E-4</v>
      </c>
      <c r="AKO90" s="1"/>
      <c r="AKP90" s="1"/>
      <c r="AKQ90" s="1"/>
      <c r="AKR90" s="2" t="s">
        <v>11</v>
      </c>
      <c r="AKS90" s="1" t="s">
        <v>101</v>
      </c>
      <c r="AKT90" s="1">
        <v>144</v>
      </c>
      <c r="AKU90" s="2">
        <v>9</v>
      </c>
      <c r="AKV90" s="1">
        <v>0.03</v>
      </c>
      <c r="AKW90" s="1">
        <f t="shared" si="4514"/>
        <v>6.9999999999999993E-3</v>
      </c>
      <c r="AKX90" s="1">
        <f t="shared" si="4515"/>
        <v>0.33898305084745761</v>
      </c>
      <c r="AKY90" s="1">
        <f t="shared" si="4516"/>
        <v>5.0847457627118645E-4</v>
      </c>
      <c r="AKZ90" s="1"/>
      <c r="ALA90" s="1"/>
      <c r="ALB90" s="1"/>
      <c r="ALC90" s="2" t="s">
        <v>11</v>
      </c>
      <c r="ALD90" s="1" t="s">
        <v>102</v>
      </c>
      <c r="ALE90" s="1">
        <v>147</v>
      </c>
      <c r="ALF90" s="2">
        <v>9</v>
      </c>
      <c r="ALG90" s="1">
        <v>0.03</v>
      </c>
      <c r="ALH90" s="1">
        <f t="shared" si="4517"/>
        <v>4.0000000000000001E-3</v>
      </c>
      <c r="ALI90" s="1">
        <f t="shared" si="4518"/>
        <v>0.24067796610169495</v>
      </c>
      <c r="ALJ90" s="1">
        <f t="shared" si="4519"/>
        <v>3.6101694915254245E-4</v>
      </c>
      <c r="ALK90" s="1"/>
      <c r="ALL90" s="1"/>
      <c r="ALM90" s="1"/>
      <c r="ALN90" s="2" t="s">
        <v>11</v>
      </c>
      <c r="ALO90" s="1" t="s">
        <v>103</v>
      </c>
      <c r="ALP90" s="1">
        <v>148</v>
      </c>
      <c r="ALQ90" s="2">
        <v>9</v>
      </c>
      <c r="ALR90" s="1">
        <v>2.9000000000000001E-2</v>
      </c>
      <c r="ALS90" s="1">
        <f t="shared" si="4520"/>
        <v>4.0000000000000001E-3</v>
      </c>
      <c r="ALT90" s="1">
        <f t="shared" si="4521"/>
        <v>0.14285714285714285</v>
      </c>
      <c r="ALU90" s="1">
        <f t="shared" si="4522"/>
        <v>2.1428571428571427E-4</v>
      </c>
      <c r="ALV90" s="1"/>
      <c r="ALW90" s="1"/>
      <c r="ALX90" s="1"/>
      <c r="ALY90" s="2" t="s">
        <v>11</v>
      </c>
      <c r="ALZ90" s="1" t="s">
        <v>104</v>
      </c>
      <c r="AMA90" s="1">
        <v>149</v>
      </c>
      <c r="AMB90" s="2">
        <v>9</v>
      </c>
      <c r="AMC90" s="1">
        <v>2.5000000000000001E-2</v>
      </c>
      <c r="AMD90" s="1">
        <f t="shared" si="4523"/>
        <v>5.000000000000001E-3</v>
      </c>
      <c r="AME90" s="1">
        <f t="shared" si="4524"/>
        <v>0.25000000000000006</v>
      </c>
      <c r="AMF90" s="1">
        <f t="shared" si="4525"/>
        <v>3.7500000000000012E-4</v>
      </c>
      <c r="AMG90" s="1"/>
      <c r="AMH90" s="1"/>
      <c r="AMI90" s="1"/>
      <c r="AMJ90" s="2" t="s">
        <v>11</v>
      </c>
      <c r="AMK90" s="1" t="s">
        <v>105</v>
      </c>
      <c r="AML90" s="1">
        <v>150</v>
      </c>
      <c r="AMM90" s="2">
        <v>9</v>
      </c>
      <c r="AMN90" s="1">
        <v>2.7E-2</v>
      </c>
      <c r="AMO90" s="1">
        <f t="shared" si="4526"/>
        <v>8.0000000000000002E-3</v>
      </c>
      <c r="AMP90" s="1">
        <f t="shared" si="4527"/>
        <v>0.24657534246575341</v>
      </c>
      <c r="AMQ90" s="1">
        <f t="shared" si="4528"/>
        <v>3.6986301369863013E-4</v>
      </c>
      <c r="AMR90" s="1"/>
      <c r="AMS90" s="1"/>
      <c r="AMT90" s="1"/>
      <c r="AMU90" s="2" t="s">
        <v>11</v>
      </c>
      <c r="AMV90" s="1" t="s">
        <v>106</v>
      </c>
      <c r="AMW90" s="1">
        <v>151</v>
      </c>
      <c r="AMX90" s="2">
        <v>9</v>
      </c>
      <c r="AMY90" s="1">
        <v>2.9000000000000001E-2</v>
      </c>
      <c r="AMZ90" s="1">
        <f t="shared" si="4529"/>
        <v>9.0000000000000011E-3</v>
      </c>
      <c r="ANA90" s="1">
        <f t="shared" si="4530"/>
        <v>0.23287671232876714</v>
      </c>
      <c r="ANB90" s="1">
        <f t="shared" si="4531"/>
        <v>3.4931506849315071E-4</v>
      </c>
      <c r="ANC90" s="1"/>
      <c r="AND90" s="1"/>
      <c r="ANE90" s="1"/>
      <c r="ANF90" s="2" t="s">
        <v>11</v>
      </c>
      <c r="ANG90" s="1" t="s">
        <v>107</v>
      </c>
      <c r="ANH90" s="1">
        <v>154</v>
      </c>
      <c r="ANI90" s="2">
        <v>9</v>
      </c>
      <c r="ANJ90" s="1">
        <v>2.9000000000000001E-2</v>
      </c>
      <c r="ANK90" s="1">
        <f t="shared" si="4532"/>
        <v>1.0000000000000002E-2</v>
      </c>
      <c r="ANL90" s="1">
        <f t="shared" si="4533"/>
        <v>0.24482758620689662</v>
      </c>
      <c r="ANM90" s="1">
        <f t="shared" si="4534"/>
        <v>3.6724137931034494E-4</v>
      </c>
      <c r="ANN90" s="1"/>
      <c r="ANO90" s="1"/>
      <c r="ANP90" s="1"/>
      <c r="ANQ90" s="2" t="s">
        <v>11</v>
      </c>
      <c r="ANR90" s="1" t="s">
        <v>108</v>
      </c>
      <c r="ANS90" s="1">
        <v>155</v>
      </c>
      <c r="ANT90" s="2">
        <v>9</v>
      </c>
      <c r="ANU90" s="1">
        <v>3.4000000000000002E-2</v>
      </c>
      <c r="ANV90" s="1">
        <f t="shared" si="4535"/>
        <v>1.4000000000000002E-2</v>
      </c>
      <c r="ANW90" s="1">
        <f t="shared" si="4536"/>
        <v>0.22866894197952226</v>
      </c>
      <c r="ANX90" s="1">
        <f t="shared" si="4537"/>
        <v>3.4300341296928337E-4</v>
      </c>
      <c r="ANY90" s="1"/>
      <c r="ANZ90" s="1"/>
      <c r="AOA90" s="1"/>
      <c r="AOB90" s="2" t="s">
        <v>11</v>
      </c>
      <c r="AOC90" s="1" t="s">
        <v>109</v>
      </c>
      <c r="AOD90" s="1">
        <v>156</v>
      </c>
      <c r="AOE90" s="2">
        <v>9</v>
      </c>
      <c r="AOF90" s="1">
        <v>3.4000000000000002E-2</v>
      </c>
      <c r="AOG90" s="1">
        <f t="shared" si="4538"/>
        <v>1.3000000000000001E-2</v>
      </c>
      <c r="AOH90" s="1">
        <f t="shared" si="4539"/>
        <v>0.23728813559322037</v>
      </c>
      <c r="AOI90" s="1">
        <f t="shared" si="4540"/>
        <v>3.5593220338983058E-4</v>
      </c>
      <c r="AOJ90" s="1"/>
      <c r="AOK90" s="1"/>
      <c r="AOL90" s="1"/>
      <c r="AOM90" s="2" t="s">
        <v>11</v>
      </c>
      <c r="AON90" s="1" t="s">
        <v>110</v>
      </c>
      <c r="AOO90" s="1">
        <v>157</v>
      </c>
      <c r="AOP90" s="2">
        <v>9</v>
      </c>
      <c r="AOQ90" s="1">
        <v>2.5000000000000001E-2</v>
      </c>
      <c r="AOR90" s="1">
        <f t="shared" si="4541"/>
        <v>1.1000000000000001E-2</v>
      </c>
      <c r="AOS90" s="1">
        <f t="shared" si="4542"/>
        <v>0.32764505119453929</v>
      </c>
      <c r="AOT90" s="1">
        <f t="shared" si="4543"/>
        <v>4.9146757679180897E-4</v>
      </c>
      <c r="AOU90" s="1"/>
      <c r="AOV90" s="1"/>
      <c r="AOW90" s="1"/>
      <c r="AOX90" s="2" t="s">
        <v>11</v>
      </c>
      <c r="AOY90" s="1" t="s">
        <v>111</v>
      </c>
      <c r="AOZ90" s="1">
        <v>158</v>
      </c>
      <c r="APA90" s="2">
        <v>9</v>
      </c>
      <c r="APB90" s="1">
        <v>2.7E-2</v>
      </c>
      <c r="APC90" s="1">
        <f t="shared" si="3798"/>
        <v>6.9999999999999993E-3</v>
      </c>
      <c r="APD90" s="1">
        <f t="shared" si="4544"/>
        <v>-6.8493150684931503E-2</v>
      </c>
      <c r="APE90" s="1">
        <f t="shared" si="4545"/>
        <v>-1.0273972602739725E-4</v>
      </c>
      <c r="APF90" s="1"/>
      <c r="APG90" s="1"/>
      <c r="APH90" s="1"/>
      <c r="API90" s="2" t="s">
        <v>11</v>
      </c>
      <c r="APJ90" s="1" t="s">
        <v>112</v>
      </c>
      <c r="APK90" s="1">
        <v>161</v>
      </c>
      <c r="APL90" s="2">
        <v>9</v>
      </c>
      <c r="APM90" s="1">
        <v>2.5000000000000001E-2</v>
      </c>
      <c r="APN90" s="1">
        <f t="shared" si="4546"/>
        <v>9.0000000000000011E-3</v>
      </c>
      <c r="APO90" s="1">
        <f t="shared" si="4547"/>
        <v>0.1604095563139932</v>
      </c>
      <c r="APP90" s="1">
        <f t="shared" si="4548"/>
        <v>2.406143344709898E-4</v>
      </c>
      <c r="APQ90" s="1"/>
      <c r="APR90" s="1"/>
      <c r="APS90" s="1"/>
      <c r="APT90" s="2" t="s">
        <v>11</v>
      </c>
      <c r="APU90" s="1" t="s">
        <v>113</v>
      </c>
      <c r="APV90" s="1">
        <v>162</v>
      </c>
      <c r="APW90" s="2">
        <v>9</v>
      </c>
      <c r="APX90" s="1">
        <v>1.4999999999999999E-2</v>
      </c>
      <c r="APY90" s="1">
        <f t="shared" si="4549"/>
        <v>9.9999999999999985E-3</v>
      </c>
      <c r="APZ90" s="1">
        <f t="shared" si="3806"/>
        <v>0.66666666666666663</v>
      </c>
      <c r="AQA90" s="1">
        <f t="shared" si="4550"/>
        <v>1E-3</v>
      </c>
      <c r="AQB90" s="1"/>
      <c r="AQC90" s="1"/>
      <c r="AQD90" s="1"/>
      <c r="AQE90" s="2" t="s">
        <v>11</v>
      </c>
      <c r="AQF90" s="1" t="s">
        <v>114</v>
      </c>
      <c r="AQG90" s="1">
        <v>163</v>
      </c>
      <c r="AQH90" s="2">
        <v>9</v>
      </c>
      <c r="AQI90" s="1">
        <v>2.8000000000000001E-2</v>
      </c>
      <c r="AQJ90" s="1">
        <f t="shared" si="4551"/>
        <v>1.2E-2</v>
      </c>
      <c r="AQK90" s="1">
        <f t="shared" si="4552"/>
        <v>0.13013698630136986</v>
      </c>
      <c r="AQL90" s="1">
        <f t="shared" si="4553"/>
        <v>1.952054794520548E-4</v>
      </c>
      <c r="AQM90" s="1"/>
      <c r="AQN90" s="1"/>
      <c r="AQO90" s="1"/>
      <c r="AQP90" s="2" t="s">
        <v>11</v>
      </c>
      <c r="AQQ90" s="1" t="s">
        <v>115</v>
      </c>
      <c r="AQR90" s="1">
        <v>169</v>
      </c>
      <c r="AQS90" s="2">
        <v>9</v>
      </c>
      <c r="AQT90" s="1">
        <v>7.0000000000000001E-3</v>
      </c>
      <c r="AQU90" s="1">
        <f t="shared" si="4554"/>
        <v>1.4999999999999999E-2</v>
      </c>
      <c r="AQV90" s="1">
        <f t="shared" si="4555"/>
        <v>1.0648464163822524</v>
      </c>
      <c r="AQW90" s="1">
        <f t="shared" si="4556"/>
        <v>1.5972696245733786E-3</v>
      </c>
      <c r="AQX90" s="1"/>
      <c r="AQY90" s="1"/>
      <c r="AQZ90" s="1"/>
      <c r="ARA90" s="2" t="s">
        <v>11</v>
      </c>
      <c r="ARB90" s="1" t="s">
        <v>116</v>
      </c>
      <c r="ARC90" s="1">
        <v>170</v>
      </c>
      <c r="ARD90" s="2">
        <v>9</v>
      </c>
      <c r="ARE90" s="1">
        <v>1.4E-2</v>
      </c>
      <c r="ARF90" s="1">
        <f t="shared" si="4557"/>
        <v>8.0000000000000002E-3</v>
      </c>
      <c r="ARG90" s="1">
        <f t="shared" si="4558"/>
        <v>3.4013605442176666E-3</v>
      </c>
      <c r="ARH90" s="1">
        <f t="shared" si="4559"/>
        <v>5.1020408163265001E-6</v>
      </c>
      <c r="ARI90" s="1"/>
      <c r="ARJ90" s="1"/>
      <c r="ARK90" s="1"/>
      <c r="ARL90" s="2" t="s">
        <v>11</v>
      </c>
      <c r="ARM90" s="1" t="s">
        <v>117</v>
      </c>
      <c r="ARN90" s="1">
        <v>171</v>
      </c>
      <c r="ARO90" s="2">
        <v>9</v>
      </c>
      <c r="ARP90" s="1">
        <v>1.4E-2</v>
      </c>
      <c r="ARQ90" s="1">
        <f t="shared" si="4560"/>
        <v>8.0000000000000002E-3</v>
      </c>
      <c r="ARR90" s="1">
        <f t="shared" si="4561"/>
        <v>8.5616438356164393E-2</v>
      </c>
      <c r="ARS90" s="1">
        <f t="shared" si="4562"/>
        <v>1.2842465753424659E-4</v>
      </c>
      <c r="ART90" s="1"/>
      <c r="ARU90" s="1"/>
      <c r="ARV90" s="1"/>
      <c r="ARW90" s="2" t="s">
        <v>11</v>
      </c>
      <c r="ARX90" s="1" t="s">
        <v>118</v>
      </c>
      <c r="ARY90" s="1">
        <v>172</v>
      </c>
      <c r="ARZ90" s="2">
        <v>9</v>
      </c>
      <c r="ASA90" s="1">
        <v>2.7E-2</v>
      </c>
      <c r="ASB90" s="1">
        <f t="shared" si="4563"/>
        <v>6.9999999999999993E-3</v>
      </c>
      <c r="ASC90" s="1">
        <f t="shared" si="4564"/>
        <v>-0.51525423728813569</v>
      </c>
      <c r="ASD90" s="1">
        <f t="shared" si="4565"/>
        <v>-7.7288135593220353E-4</v>
      </c>
      <c r="ASE90" s="1"/>
      <c r="ASF90" s="1"/>
      <c r="ASG90" s="1"/>
      <c r="ASH90" s="2" t="s">
        <v>11</v>
      </c>
      <c r="ASI90" s="1" t="s">
        <v>119</v>
      </c>
      <c r="ASJ90" s="1">
        <v>173</v>
      </c>
      <c r="ASK90" s="2">
        <v>9</v>
      </c>
      <c r="ASL90" s="1">
        <v>1.4999999999999999E-2</v>
      </c>
      <c r="ASM90" s="1">
        <f t="shared" si="4566"/>
        <v>1.2E-2</v>
      </c>
      <c r="ASN90" s="1">
        <f t="shared" si="4567"/>
        <v>0.17808219178082194</v>
      </c>
      <c r="ASO90" s="1">
        <f t="shared" si="4568"/>
        <v>2.6712328767123289E-4</v>
      </c>
      <c r="ASP90" s="1"/>
      <c r="ASQ90" s="1"/>
      <c r="ASR90" s="1"/>
      <c r="ASS90" s="2" t="s">
        <v>11</v>
      </c>
      <c r="AST90" s="1" t="s">
        <v>120</v>
      </c>
      <c r="ASU90" s="1">
        <v>176</v>
      </c>
      <c r="ASV90" s="2">
        <v>9</v>
      </c>
      <c r="ASW90" s="1">
        <v>1.4999999999999999E-2</v>
      </c>
      <c r="ASX90" s="1">
        <f t="shared" si="4569"/>
        <v>8.0000000000000002E-3</v>
      </c>
      <c r="ASY90" s="1">
        <f t="shared" si="4570"/>
        <v>-0.16494845360824742</v>
      </c>
      <c r="ASZ90" s="1">
        <f t="shared" si="4571"/>
        <v>-2.4742268041237116E-4</v>
      </c>
      <c r="ATA90" s="1"/>
      <c r="ATB90" s="1"/>
      <c r="ATC90" s="1"/>
      <c r="ATD90" s="2" t="s">
        <v>11</v>
      </c>
      <c r="ATE90" s="1" t="s">
        <v>121</v>
      </c>
      <c r="ATF90" s="1">
        <v>180</v>
      </c>
      <c r="ATG90" s="2">
        <v>9</v>
      </c>
      <c r="ATH90" s="1">
        <v>3.3000000000000002E-2</v>
      </c>
      <c r="ATI90" s="1">
        <f t="shared" si="4572"/>
        <v>1.2E-2</v>
      </c>
      <c r="ATJ90" s="1">
        <f t="shared" si="4573"/>
        <v>-0.60553633217993075</v>
      </c>
      <c r="ATK90" s="1">
        <f t="shared" si="4574"/>
        <v>-9.0830449826989612E-4</v>
      </c>
      <c r="ATL90" s="1"/>
      <c r="ATM90" s="1"/>
      <c r="ATN90" s="1"/>
      <c r="ATO90" s="2" t="s">
        <v>11</v>
      </c>
      <c r="ATP90" s="1" t="s">
        <v>122</v>
      </c>
      <c r="ATQ90" s="1">
        <v>183</v>
      </c>
      <c r="ATR90" s="2">
        <v>9</v>
      </c>
      <c r="ATS90" s="1">
        <v>1.4E-2</v>
      </c>
      <c r="ATT90" s="1">
        <f t="shared" si="4575"/>
        <v>1.3000000000000001E-2</v>
      </c>
      <c r="ATU90" s="1">
        <f t="shared" si="4576"/>
        <v>0.16438356164383564</v>
      </c>
      <c r="ATV90" s="1">
        <f t="shared" si="4577"/>
        <v>2.4657534246575347E-4</v>
      </c>
      <c r="ATW90" s="1"/>
      <c r="ATX90" s="1"/>
      <c r="ATY90" s="1"/>
      <c r="ATZ90" s="2" t="s">
        <v>11</v>
      </c>
      <c r="AUA90" s="1" t="s">
        <v>123</v>
      </c>
      <c r="AUB90" s="1">
        <v>184</v>
      </c>
      <c r="AUC90" s="2">
        <v>9</v>
      </c>
      <c r="AUD90" s="1">
        <v>4.0000000000000001E-3</v>
      </c>
      <c r="AUE90" s="1">
        <f t="shared" si="4578"/>
        <v>-1.2E-2</v>
      </c>
      <c r="AUF90" s="1">
        <f t="shared" si="3846"/>
        <v>-0.74729241877256314</v>
      </c>
      <c r="AUG90" s="1">
        <f t="shared" si="4579"/>
        <v>-1.1209386281588447E-3</v>
      </c>
      <c r="AUH90" s="1"/>
      <c r="AUI90" s="1"/>
      <c r="AUJ90" s="1"/>
      <c r="AUK90" s="2" t="s">
        <v>11</v>
      </c>
      <c r="AUL90" s="1" t="s">
        <v>124</v>
      </c>
      <c r="AUM90" s="1">
        <v>185</v>
      </c>
      <c r="AUN90" s="2">
        <v>9</v>
      </c>
      <c r="AUO90" s="1">
        <v>5.0000000000000001E-3</v>
      </c>
      <c r="AUP90" s="1">
        <f t="shared" si="4580"/>
        <v>0</v>
      </c>
      <c r="AUQ90" s="1">
        <f t="shared" si="4581"/>
        <v>-0.16967509025270761</v>
      </c>
      <c r="AUR90" s="1">
        <f t="shared" si="4582"/>
        <v>-2.5451263537906141E-4</v>
      </c>
      <c r="AUS90" s="1"/>
      <c r="AUT90" s="1"/>
      <c r="AUU90" s="1"/>
      <c r="AUV90" s="2" t="s">
        <v>11</v>
      </c>
      <c r="AUW90" s="1" t="s">
        <v>125</v>
      </c>
      <c r="AUX90" s="1">
        <v>186</v>
      </c>
      <c r="AUY90" s="2">
        <v>9</v>
      </c>
      <c r="AUZ90" s="1">
        <v>7.0000000000000001E-3</v>
      </c>
      <c r="AVA90" s="1">
        <f t="shared" si="4583"/>
        <v>-3.0000000000000001E-3</v>
      </c>
      <c r="AVB90" s="1">
        <f t="shared" si="3853"/>
        <v>-0.24548736462093865</v>
      </c>
      <c r="AVC90" s="1">
        <f t="shared" si="4584"/>
        <v>-3.6823104693140798E-4</v>
      </c>
      <c r="AVD90" s="1"/>
      <c r="AVE90" s="1"/>
      <c r="AVF90" s="1"/>
      <c r="AVG90" s="2" t="s">
        <v>11</v>
      </c>
      <c r="AVH90" s="1" t="s">
        <v>126</v>
      </c>
      <c r="AVI90" s="1">
        <v>187</v>
      </c>
      <c r="AVJ90" s="2">
        <v>9</v>
      </c>
      <c r="AVK90" s="1">
        <v>8.0000000000000002E-3</v>
      </c>
      <c r="AVL90" s="1">
        <f t="shared" si="4585"/>
        <v>-2E-3</v>
      </c>
      <c r="AVM90" s="1">
        <f t="shared" si="4586"/>
        <v>-8.633093525179858E-2</v>
      </c>
      <c r="AVN90" s="1">
        <f t="shared" si="4587"/>
        <v>-1.2949640287769786E-4</v>
      </c>
      <c r="AVO90" s="1"/>
      <c r="AVP90" s="1"/>
      <c r="AVQ90" s="1"/>
      <c r="AVR90" s="2" t="s">
        <v>11</v>
      </c>
      <c r="AVS90" s="1" t="s">
        <v>127</v>
      </c>
      <c r="AVT90" s="1">
        <v>190</v>
      </c>
      <c r="AVU90" s="2">
        <v>9</v>
      </c>
      <c r="AVV90" s="1">
        <v>8.9999999999999993E-3</v>
      </c>
      <c r="AVW90" s="1">
        <f t="shared" si="4588"/>
        <v>-2E-3</v>
      </c>
      <c r="AVX90" s="1">
        <f t="shared" si="4589"/>
        <v>-3.5842293906810034E-2</v>
      </c>
      <c r="AVY90" s="1">
        <f t="shared" si="4590"/>
        <v>-5.3763440860215054E-5</v>
      </c>
      <c r="AVZ90" s="1"/>
      <c r="AWA90" s="1"/>
      <c r="AWB90" s="1"/>
      <c r="AWC90" s="2" t="s">
        <v>11</v>
      </c>
      <c r="AWD90" s="1" t="s">
        <v>128</v>
      </c>
      <c r="AWE90" s="1">
        <v>191</v>
      </c>
      <c r="AWF90" s="2">
        <v>9</v>
      </c>
      <c r="AWG90" s="1">
        <v>1.0999999999999999E-2</v>
      </c>
      <c r="AWH90" s="1">
        <f t="shared" si="4591"/>
        <v>-2E-3</v>
      </c>
      <c r="AWI90" s="1">
        <f t="shared" si="4592"/>
        <v>-0.12544802867383512</v>
      </c>
      <c r="AWJ90" s="1">
        <f t="shared" si="4593"/>
        <v>-1.8817204301075269E-4</v>
      </c>
      <c r="AWK90" s="1"/>
      <c r="AWL90" s="1"/>
      <c r="AWM90" s="1"/>
      <c r="AWN90" s="2" t="s">
        <v>11</v>
      </c>
      <c r="AWO90" s="1" t="s">
        <v>129</v>
      </c>
      <c r="AWP90" s="1">
        <v>192</v>
      </c>
      <c r="AWQ90" s="2">
        <v>9</v>
      </c>
      <c r="AWR90" s="1">
        <v>1.2E-2</v>
      </c>
      <c r="AWS90" s="1">
        <f t="shared" si="4594"/>
        <v>-4.0000000000000001E-3</v>
      </c>
      <c r="AWT90" s="1">
        <f t="shared" si="4595"/>
        <v>-0.20714285714285713</v>
      </c>
      <c r="AWU90" s="1">
        <f t="shared" si="4596"/>
        <v>-3.1071428571428569E-4</v>
      </c>
      <c r="AWV90" s="1"/>
      <c r="AWW90" s="1"/>
      <c r="AWX90" s="1"/>
      <c r="AWY90" s="2" t="s">
        <v>11</v>
      </c>
      <c r="AWZ90" s="1" t="s">
        <v>130</v>
      </c>
      <c r="AXA90" s="1">
        <v>193</v>
      </c>
      <c r="AXB90" s="2">
        <v>9</v>
      </c>
      <c r="AXC90" s="1">
        <v>1.0999999999999999E-2</v>
      </c>
      <c r="AXD90" s="1">
        <f t="shared" si="4597"/>
        <v>-3.0000000000000009E-3</v>
      </c>
      <c r="AXE90" s="1">
        <f t="shared" si="4598"/>
        <v>-0.20788530465949825</v>
      </c>
      <c r="AXF90" s="1">
        <f t="shared" si="4599"/>
        <v>-3.1182795698924738E-4</v>
      </c>
      <c r="AXG90" s="1"/>
      <c r="AXH90" s="1"/>
      <c r="AXI90" s="1"/>
      <c r="AXJ90" s="2" t="s">
        <v>11</v>
      </c>
      <c r="AXK90" s="1" t="s">
        <v>131</v>
      </c>
      <c r="AXL90" s="1">
        <v>197</v>
      </c>
      <c r="AXM90" s="2">
        <v>9</v>
      </c>
      <c r="AXN90" s="1">
        <v>1.4E-2</v>
      </c>
      <c r="AXO90" s="1">
        <f t="shared" si="4600"/>
        <v>-4.9999999999999992E-3</v>
      </c>
      <c r="AXP90" s="1">
        <f t="shared" si="4601"/>
        <v>-0.3345323741007194</v>
      </c>
      <c r="AXQ90" s="1">
        <f t="shared" si="4602"/>
        <v>-5.0179856115107908E-4</v>
      </c>
      <c r="AXR90" s="1"/>
      <c r="AXS90" s="1"/>
      <c r="AXT90" s="1"/>
      <c r="AXU90" s="2" t="s">
        <v>11</v>
      </c>
      <c r="AXV90" s="1" t="s">
        <v>132</v>
      </c>
      <c r="AXW90" s="1">
        <v>198</v>
      </c>
      <c r="AXX90" s="2">
        <v>9</v>
      </c>
      <c r="AXY90" s="1">
        <v>1.4E-2</v>
      </c>
      <c r="AXZ90" s="1">
        <f t="shared" si="4603"/>
        <v>-3.0000000000000009E-3</v>
      </c>
      <c r="AYA90" s="1">
        <f t="shared" si="4604"/>
        <v>-0.29496402877697847</v>
      </c>
      <c r="AYB90" s="1">
        <f t="shared" si="4605"/>
        <v>-4.4244604316546771E-4</v>
      </c>
      <c r="AYC90" s="1"/>
      <c r="AYD90" s="1"/>
      <c r="AYE90" s="1"/>
      <c r="AYF90" s="2" t="s">
        <v>11</v>
      </c>
      <c r="AYG90" s="1" t="s">
        <v>133</v>
      </c>
      <c r="AYH90" s="1">
        <v>201</v>
      </c>
      <c r="AYI90" s="2">
        <v>9</v>
      </c>
      <c r="AYJ90" s="1">
        <v>2.1000000000000001E-2</v>
      </c>
      <c r="AYK90" s="1">
        <f t="shared" si="4606"/>
        <v>-1.9999999999999983E-3</v>
      </c>
      <c r="AYL90" s="1">
        <f t="shared" si="4607"/>
        <v>-0.30357142857142844</v>
      </c>
      <c r="AYM90" s="1">
        <f t="shared" si="4608"/>
        <v>-4.5535714285714266E-4</v>
      </c>
      <c r="AYN90" s="1"/>
      <c r="AYO90" s="1"/>
      <c r="AYP90" s="1"/>
      <c r="AYQ90" s="2" t="s">
        <v>11</v>
      </c>
      <c r="AYR90" s="1" t="s">
        <v>134</v>
      </c>
      <c r="AYS90" s="1">
        <v>204</v>
      </c>
      <c r="AYT90" s="2">
        <v>9</v>
      </c>
      <c r="AYU90" s="1">
        <v>2.1999999999999999E-2</v>
      </c>
      <c r="AYV90" s="1">
        <f t="shared" si="4609"/>
        <v>-1.0000000000000009E-3</v>
      </c>
      <c r="AYW90" s="1">
        <f t="shared" si="4610"/>
        <v>-0.58214285714285718</v>
      </c>
      <c r="AYX90" s="1">
        <f t="shared" si="4611"/>
        <v>-8.7321428571428576E-4</v>
      </c>
      <c r="AYY90" s="1"/>
      <c r="AYZ90" s="1"/>
      <c r="AZA90" s="1"/>
      <c r="AZB90" s="2" t="s">
        <v>11</v>
      </c>
      <c r="AZC90" s="1" t="s">
        <v>135</v>
      </c>
      <c r="AZD90" s="1">
        <v>205</v>
      </c>
      <c r="AZE90" s="2">
        <v>9</v>
      </c>
      <c r="AZF90" s="1">
        <v>2.1999999999999999E-2</v>
      </c>
      <c r="AZG90" s="1">
        <f t="shared" si="4612"/>
        <v>0</v>
      </c>
      <c r="AZH90" s="1">
        <f t="shared" si="4613"/>
        <v>-0.20714285714285713</v>
      </c>
      <c r="AZI90" s="1">
        <f t="shared" si="4614"/>
        <v>-3.1071428571428569E-4</v>
      </c>
      <c r="AZJ90" s="1"/>
      <c r="AZK90" s="1"/>
      <c r="AZL90" s="1"/>
      <c r="AZM90" s="2" t="s">
        <v>11</v>
      </c>
      <c r="AZN90" s="1" t="s">
        <v>136</v>
      </c>
      <c r="AZO90" s="1">
        <v>208</v>
      </c>
      <c r="AZP90" s="2">
        <v>9</v>
      </c>
      <c r="AZQ90" s="1">
        <v>1.9E-2</v>
      </c>
      <c r="AZR90" s="1">
        <f t="shared" si="4615"/>
        <v>-2.0000000000000018E-3</v>
      </c>
      <c r="AZS90" s="1">
        <f t="shared" si="4616"/>
        <v>-0.27857142857142864</v>
      </c>
      <c r="AZT90" s="1">
        <f t="shared" si="4617"/>
        <v>-4.1785714285714294E-4</v>
      </c>
      <c r="AZU90" s="1"/>
      <c r="AZV90" s="1"/>
      <c r="AZW90" s="1"/>
      <c r="AZX90" s="2" t="s">
        <v>11</v>
      </c>
      <c r="AZY90" s="1" t="s">
        <v>137</v>
      </c>
      <c r="AZZ90" s="1">
        <v>211</v>
      </c>
      <c r="BAA90" s="2">
        <v>9</v>
      </c>
      <c r="BAB90" s="1">
        <v>2.1999999999999999E-2</v>
      </c>
      <c r="BAC90" s="1">
        <f t="shared" si="4618"/>
        <v>-2.0000000000000018E-3</v>
      </c>
      <c r="BAD90" s="1">
        <f t="shared" si="4619"/>
        <v>-0.32624113475177313</v>
      </c>
      <c r="BAE90" s="1">
        <f t="shared" si="4620"/>
        <v>-4.8936170212765973E-4</v>
      </c>
      <c r="BAF90" s="1"/>
      <c r="BAG90" s="1"/>
      <c r="BAH90" s="1"/>
      <c r="BAI90" s="2" t="s">
        <v>11</v>
      </c>
      <c r="BAJ90" s="1" t="s">
        <v>138</v>
      </c>
      <c r="BAK90" s="1">
        <v>212</v>
      </c>
      <c r="BAL90" s="2">
        <v>9</v>
      </c>
      <c r="BAM90" s="1">
        <v>3.0000000000000001E-3</v>
      </c>
      <c r="BAN90" s="1">
        <f t="shared" si="4621"/>
        <v>-7.0000000000000001E-3</v>
      </c>
      <c r="BAO90" s="1">
        <f t="shared" si="4622"/>
        <v>0.75601374570446744</v>
      </c>
      <c r="BAP90" s="1">
        <f t="shared" si="4623"/>
        <v>1.1340206185567012E-3</v>
      </c>
      <c r="BAQ90" s="1"/>
      <c r="BAR90" s="1"/>
      <c r="BAS90" s="1"/>
      <c r="BAT90" s="2" t="s">
        <v>11</v>
      </c>
      <c r="BAU90" s="1" t="s">
        <v>139</v>
      </c>
      <c r="BAV90" s="1">
        <v>213</v>
      </c>
      <c r="BAW90" s="2">
        <v>9</v>
      </c>
      <c r="BAX90" s="1">
        <v>-5.0000000000000001E-3</v>
      </c>
      <c r="BAY90" s="1">
        <f t="shared" si="4624"/>
        <v>-6.0000000000000001E-3</v>
      </c>
      <c r="BAZ90" s="1">
        <f t="shared" si="4625"/>
        <v>0.92361111111111105</v>
      </c>
      <c r="BBA90" s="1">
        <f t="shared" si="4626"/>
        <v>1.3854166666666665E-3</v>
      </c>
      <c r="BBB90" s="1"/>
      <c r="BBC90" s="1"/>
      <c r="BBD90" s="1"/>
      <c r="BBE90" s="2" t="s">
        <v>11</v>
      </c>
      <c r="BBF90" s="1" t="s">
        <v>140</v>
      </c>
      <c r="BBG90" s="1">
        <v>214</v>
      </c>
      <c r="BBH90" s="2">
        <v>9</v>
      </c>
      <c r="BBI90" s="1">
        <v>0</v>
      </c>
      <c r="BBJ90" s="1">
        <f t="shared" si="4627"/>
        <v>-5.0000000000000001E-3</v>
      </c>
      <c r="BBK90" s="1">
        <f t="shared" si="4628"/>
        <v>0.63414634146341453</v>
      </c>
      <c r="BBL90" s="1">
        <f t="shared" si="4629"/>
        <v>9.5121951219512182E-4</v>
      </c>
      <c r="BBM90" s="1"/>
      <c r="BBN90" s="1"/>
      <c r="BBO90" s="1"/>
      <c r="BBP90" s="2" t="s">
        <v>11</v>
      </c>
      <c r="BBQ90" s="1" t="s">
        <v>141</v>
      </c>
      <c r="BBR90" s="1">
        <v>215</v>
      </c>
      <c r="BBS90" s="2">
        <v>9</v>
      </c>
      <c r="BBT90" s="1">
        <v>2E-3</v>
      </c>
      <c r="BBU90" s="1">
        <f t="shared" si="4630"/>
        <v>-6.0000000000000001E-3</v>
      </c>
      <c r="BBV90" s="1">
        <f t="shared" si="4631"/>
        <v>0.49999999999999994</v>
      </c>
      <c r="BBW90" s="1">
        <f t="shared" si="4632"/>
        <v>7.4999999999999991E-4</v>
      </c>
      <c r="BBX90" s="1"/>
      <c r="BBY90" s="1"/>
      <c r="BBZ90" s="1"/>
      <c r="BCA90" s="2" t="s">
        <v>11</v>
      </c>
      <c r="BCB90" s="1" t="s">
        <v>142</v>
      </c>
      <c r="BCC90" s="1">
        <v>225</v>
      </c>
      <c r="BCD90" s="2">
        <v>9</v>
      </c>
      <c r="BCE90" s="1">
        <v>1E-3</v>
      </c>
      <c r="BCF90" s="1">
        <f t="shared" si="4633"/>
        <v>-6.0000000000000001E-3</v>
      </c>
      <c r="BCG90" s="1">
        <f t="shared" si="4634"/>
        <v>0.47038327526132406</v>
      </c>
      <c r="BCH90" s="1">
        <f t="shared" si="4635"/>
        <v>7.0557491289198612E-4</v>
      </c>
      <c r="BCI90" s="1"/>
      <c r="BCJ90" s="1"/>
      <c r="BCK90" s="1"/>
      <c r="BCL90" s="2" t="s">
        <v>11</v>
      </c>
      <c r="BCM90" s="1" t="s">
        <v>143</v>
      </c>
      <c r="BCN90" s="1">
        <v>226</v>
      </c>
      <c r="BCO90" s="2">
        <v>9</v>
      </c>
      <c r="BCP90" s="1">
        <v>1.7999999999999999E-2</v>
      </c>
      <c r="BCQ90" s="1">
        <f t="shared" si="4636"/>
        <v>0</v>
      </c>
      <c r="BCR90" s="1">
        <f t="shared" si="4637"/>
        <v>0.48648648648648646</v>
      </c>
      <c r="BCS90" s="1">
        <f t="shared" si="4638"/>
        <v>7.2972972972972969E-4</v>
      </c>
      <c r="BCT90" s="1"/>
      <c r="BCU90" s="1"/>
      <c r="BCV90" s="1"/>
      <c r="BCW90" s="2" t="s">
        <v>11</v>
      </c>
      <c r="BCX90" s="1" t="s">
        <v>144</v>
      </c>
      <c r="BCY90" s="1">
        <v>232</v>
      </c>
      <c r="BCZ90" s="2">
        <v>9</v>
      </c>
      <c r="BDA90" s="1">
        <v>2.1000000000000001E-2</v>
      </c>
      <c r="BDB90" s="1">
        <f t="shared" si="4639"/>
        <v>-2.9999999999999992E-3</v>
      </c>
      <c r="BDC90" s="1">
        <f t="shared" si="4640"/>
        <v>0.45270270270270274</v>
      </c>
      <c r="BDD90" s="1">
        <f t="shared" si="4641"/>
        <v>6.790540540540541E-4</v>
      </c>
      <c r="BDE90" s="1"/>
      <c r="BDF90" s="1"/>
      <c r="BDG90" s="1"/>
      <c r="BDH90" s="2" t="s">
        <v>11</v>
      </c>
      <c r="BDI90" s="1" t="s">
        <v>145</v>
      </c>
      <c r="BDJ90" s="1">
        <v>233</v>
      </c>
      <c r="BDK90" s="2">
        <v>9</v>
      </c>
      <c r="BDL90" s="1">
        <v>2.9000000000000001E-2</v>
      </c>
      <c r="BDM90" s="1">
        <f t="shared" si="4642"/>
        <v>-8.9999999999999976E-3</v>
      </c>
      <c r="BDN90" s="1">
        <f t="shared" si="4643"/>
        <v>0.29391891891891903</v>
      </c>
      <c r="BDO90" s="1">
        <f t="shared" si="4644"/>
        <v>4.4087837837837856E-4</v>
      </c>
      <c r="BDP90" s="1"/>
      <c r="BDQ90" s="1"/>
      <c r="BDR90" s="1"/>
      <c r="BDS90" s="2" t="s">
        <v>11</v>
      </c>
      <c r="BDT90" s="1" t="s">
        <v>146</v>
      </c>
      <c r="BDU90" s="1">
        <v>234</v>
      </c>
      <c r="BDV90" s="2">
        <v>9</v>
      </c>
      <c r="BDW90" s="1">
        <v>2.1999999999999999E-2</v>
      </c>
      <c r="BDX90" s="1">
        <f t="shared" si="4645"/>
        <v>-1.3000000000000005E-2</v>
      </c>
      <c r="BDY90" s="1">
        <f t="shared" si="4646"/>
        <v>0.13220338983050828</v>
      </c>
      <c r="BDZ90" s="1">
        <f t="shared" si="4647"/>
        <v>1.9830508474576243E-4</v>
      </c>
      <c r="BEA90" s="1"/>
      <c r="BEB90" s="1"/>
      <c r="BEC90" s="1"/>
      <c r="BED90" s="2" t="s">
        <v>11</v>
      </c>
      <c r="BEE90" s="1" t="s">
        <v>147</v>
      </c>
      <c r="BEF90" s="1">
        <v>236</v>
      </c>
      <c r="BEG90" s="2">
        <v>9</v>
      </c>
      <c r="BEH90" s="1">
        <v>5.1999999999999998E-2</v>
      </c>
      <c r="BEI90" s="1">
        <f t="shared" si="4648"/>
        <v>-6.0000000000000053E-3</v>
      </c>
      <c r="BEJ90" s="1">
        <f t="shared" si="4649"/>
        <v>0.37627118644067781</v>
      </c>
      <c r="BEK90" s="1">
        <f t="shared" si="4650"/>
        <v>5.6440677966101667E-4</v>
      </c>
      <c r="BEL90" s="1"/>
      <c r="BEM90" s="1"/>
      <c r="BEN90" s="1"/>
      <c r="BEO90" s="2" t="s">
        <v>11</v>
      </c>
      <c r="BEP90" s="4" t="s">
        <v>148</v>
      </c>
      <c r="BEQ90" s="4">
        <v>239</v>
      </c>
      <c r="BER90" s="2">
        <v>9</v>
      </c>
      <c r="BES90" s="1">
        <v>4.4999999999999998E-2</v>
      </c>
      <c r="BET90" s="1">
        <f t="shared" si="4651"/>
        <v>-2.2000000000000006E-2</v>
      </c>
      <c r="BEU90" s="1">
        <f t="shared" si="4652"/>
        <v>-0.10738255033557063</v>
      </c>
      <c r="BEV90" s="1">
        <f t="shared" si="4653"/>
        <v>-1.6107382550335596E-4</v>
      </c>
      <c r="BEW90" s="1"/>
      <c r="BEX90" s="1"/>
      <c r="BEY90" s="1"/>
      <c r="BEZ90" s="2" t="s">
        <v>11</v>
      </c>
      <c r="BFA90" s="4" t="s">
        <v>149</v>
      </c>
      <c r="BFB90" s="4">
        <v>240</v>
      </c>
      <c r="BFC90" s="2">
        <v>9</v>
      </c>
      <c r="BFD90" s="1">
        <v>-3.3000000000000002E-2</v>
      </c>
      <c r="BFE90" s="1">
        <f t="shared" si="4654"/>
        <v>-1.0000000000000002E-2</v>
      </c>
      <c r="BFF90" s="1">
        <f t="shared" si="4655"/>
        <v>1.8815331010452963</v>
      </c>
      <c r="BFG90" s="1">
        <f t="shared" si="4656"/>
        <v>2.8222996515679445E-3</v>
      </c>
      <c r="BFH90" s="1"/>
      <c r="BFI90" s="1"/>
      <c r="BFJ90" s="1"/>
      <c r="BFK90" s="2" t="s">
        <v>11</v>
      </c>
      <c r="BFL90" s="4" t="s">
        <v>150</v>
      </c>
      <c r="BFM90" s="4">
        <v>241</v>
      </c>
      <c r="BFN90" s="2">
        <v>9</v>
      </c>
      <c r="BFO90" s="1">
        <v>-2.7E-2</v>
      </c>
      <c r="BFP90" s="1">
        <f t="shared" si="4657"/>
        <v>-9.9999999999999985E-3</v>
      </c>
      <c r="BFQ90" s="1">
        <f t="shared" si="4658"/>
        <v>1.9106529209621996</v>
      </c>
      <c r="BFR90" s="1">
        <f t="shared" si="4659"/>
        <v>2.8659793814432995E-3</v>
      </c>
      <c r="BFS90" s="1"/>
      <c r="BFT90" s="1"/>
      <c r="BFU90" s="1"/>
      <c r="BFV90" s="2" t="s">
        <v>11</v>
      </c>
      <c r="BFW90" s="4" t="s">
        <v>151</v>
      </c>
      <c r="BFX90" s="4">
        <v>243</v>
      </c>
      <c r="BFY90" s="2">
        <v>9</v>
      </c>
      <c r="BFZ90" s="1">
        <v>0</v>
      </c>
      <c r="BGA90" s="1">
        <f t="shared" si="4883"/>
        <v>-6.0000000000000001E-3</v>
      </c>
      <c r="BGB90" s="1">
        <f t="shared" si="4660"/>
        <v>1.0553633217993079</v>
      </c>
      <c r="BGC90" s="1">
        <f t="shared" si="4661"/>
        <v>1.5830449826989619E-3</v>
      </c>
      <c r="BGD90" s="1"/>
      <c r="BGE90" s="1"/>
      <c r="BGF90" s="1"/>
      <c r="BGG90" s="2" t="s">
        <v>11</v>
      </c>
      <c r="BGH90" s="4" t="s">
        <v>152</v>
      </c>
      <c r="BGI90" s="4">
        <v>246</v>
      </c>
      <c r="BGJ90" s="2">
        <v>9</v>
      </c>
      <c r="BGK90" s="1">
        <v>2.9000000000000001E-2</v>
      </c>
      <c r="BGL90" s="1">
        <f t="shared" si="4662"/>
        <v>1.8000000000000002E-2</v>
      </c>
      <c r="BGM90" s="1">
        <f t="shared" si="4663"/>
        <v>1.7439446366782008</v>
      </c>
      <c r="BGN90" s="1">
        <f t="shared" si="4664"/>
        <v>2.6159169550173012E-3</v>
      </c>
      <c r="BGO90" s="1"/>
      <c r="BGP90" s="1"/>
      <c r="BGQ90" s="1"/>
      <c r="BGR90" s="2" t="s">
        <v>11</v>
      </c>
      <c r="BGS90" s="4" t="s">
        <v>153</v>
      </c>
      <c r="BGT90" s="4">
        <v>249</v>
      </c>
      <c r="BGU90" s="2">
        <v>9</v>
      </c>
      <c r="BGV90" s="1">
        <v>1.6E-2</v>
      </c>
      <c r="BGW90" s="1">
        <f t="shared" si="4665"/>
        <v>7.000000000000001E-3</v>
      </c>
      <c r="BGX90" s="1">
        <f t="shared" si="4666"/>
        <v>1.4845360824742269</v>
      </c>
      <c r="BGY90" s="1">
        <f t="shared" si="4667"/>
        <v>2.2268041237113404E-3</v>
      </c>
      <c r="BGZ90" s="1"/>
      <c r="BHA90" s="1"/>
      <c r="BHB90" s="1"/>
      <c r="BHC90" s="2" t="s">
        <v>11</v>
      </c>
      <c r="BHD90" s="4" t="s">
        <v>154</v>
      </c>
      <c r="BHE90" s="4">
        <v>253</v>
      </c>
      <c r="BHF90" s="2">
        <v>9</v>
      </c>
      <c r="BHG90" s="1">
        <v>1.7000000000000001E-2</v>
      </c>
      <c r="BHH90" s="1">
        <f t="shared" si="4668"/>
        <v>9.0000000000000011E-3</v>
      </c>
      <c r="BHI90" s="1">
        <f t="shared" si="4669"/>
        <v>1.5121107266435987</v>
      </c>
      <c r="BHJ90" s="1">
        <f t="shared" si="4670"/>
        <v>2.2681660899653983E-3</v>
      </c>
      <c r="BHK90" s="1"/>
      <c r="BHL90" s="1"/>
      <c r="BHM90" s="1"/>
      <c r="BHN90" s="2" t="s">
        <v>11</v>
      </c>
      <c r="BHO90" s="4" t="s">
        <v>155</v>
      </c>
      <c r="BHP90" s="4">
        <v>254</v>
      </c>
      <c r="BHQ90" s="2">
        <v>9</v>
      </c>
      <c r="BHR90" s="1">
        <v>3.2000000000000001E-2</v>
      </c>
      <c r="BHS90" s="1">
        <f t="shared" si="4671"/>
        <v>1.0000000000000002E-2</v>
      </c>
      <c r="BHT90" s="1">
        <f t="shared" si="4672"/>
        <v>0.25773195876288663</v>
      </c>
      <c r="BHU90" s="1">
        <f t="shared" si="4673"/>
        <v>3.8659793814432993E-4</v>
      </c>
      <c r="BHV90" s="1"/>
      <c r="BHW90" s="1"/>
      <c r="BHX90" s="1"/>
      <c r="BHY90" s="2" t="s">
        <v>11</v>
      </c>
      <c r="BHZ90" s="4" t="s">
        <v>156</v>
      </c>
      <c r="BIA90" s="4">
        <v>260</v>
      </c>
      <c r="BIB90" s="2">
        <v>9</v>
      </c>
      <c r="BIC90" s="1">
        <v>4.5999999999999999E-2</v>
      </c>
      <c r="BID90" s="1">
        <f t="shared" si="4674"/>
        <v>1.4999999999999999E-2</v>
      </c>
      <c r="BIE90" s="1">
        <f t="shared" si="4675"/>
        <v>0.29391891891891886</v>
      </c>
      <c r="BIF90" s="1">
        <f t="shared" si="4676"/>
        <v>4.4087837837837829E-4</v>
      </c>
      <c r="BIG90" s="1"/>
      <c r="BIH90" s="1"/>
      <c r="BII90" s="1"/>
      <c r="BIJ90" s="2" t="s">
        <v>11</v>
      </c>
      <c r="BIK90" s="4" t="s">
        <v>157</v>
      </c>
      <c r="BIL90" s="4">
        <v>267</v>
      </c>
      <c r="BIM90" s="2">
        <v>9</v>
      </c>
      <c r="BIN90" s="1">
        <v>4.7E-2</v>
      </c>
      <c r="BIO90" s="1">
        <f t="shared" si="4677"/>
        <v>1.6E-2</v>
      </c>
      <c r="BIP90" s="1">
        <f t="shared" si="4678"/>
        <v>1.1633333333333333</v>
      </c>
      <c r="BIQ90" s="1">
        <f t="shared" si="4679"/>
        <v>1.745E-3</v>
      </c>
      <c r="BIR90" s="1"/>
      <c r="BIS90" s="1"/>
      <c r="BIT90" s="1"/>
      <c r="BIU90" s="2" t="s">
        <v>11</v>
      </c>
      <c r="BIV90" s="4" t="s">
        <v>158</v>
      </c>
      <c r="BIW90" s="4">
        <v>268</v>
      </c>
      <c r="BIX90" s="2">
        <v>9</v>
      </c>
      <c r="BIY90" s="1">
        <v>2.9000000000000001E-2</v>
      </c>
      <c r="BIZ90" s="1">
        <f t="shared" si="4680"/>
        <v>0</v>
      </c>
      <c r="BJA90" s="1">
        <f t="shared" si="4681"/>
        <v>-3.3898305084745766E-3</v>
      </c>
      <c r="BJB90" s="1">
        <f t="shared" si="4682"/>
        <v>-5.0847457627118647E-6</v>
      </c>
      <c r="BJC90" s="1"/>
      <c r="BJD90" s="1"/>
      <c r="BJE90" s="1"/>
      <c r="BJF90" s="2" t="s">
        <v>11</v>
      </c>
      <c r="BJG90" s="4" t="s">
        <v>159</v>
      </c>
      <c r="BJH90" s="4">
        <v>274</v>
      </c>
      <c r="BJI90" s="2">
        <v>9</v>
      </c>
      <c r="BJJ90" s="1">
        <v>0.01</v>
      </c>
      <c r="BJK90" s="1">
        <f t="shared" si="4683"/>
        <v>-9.9999999999999915E-4</v>
      </c>
      <c r="BJL90" s="1">
        <f t="shared" si="4684"/>
        <v>0.65540540540540537</v>
      </c>
      <c r="BJM90" s="1">
        <f t="shared" si="4685"/>
        <v>9.8310810810810808E-4</v>
      </c>
      <c r="BJN90" s="1"/>
      <c r="BJO90" s="1"/>
      <c r="BJP90" s="1"/>
      <c r="BJQ90" s="2" t="s">
        <v>11</v>
      </c>
      <c r="BJR90" s="4" t="s">
        <v>160</v>
      </c>
      <c r="BJS90" s="4">
        <v>281</v>
      </c>
      <c r="BJT90" s="2">
        <v>9</v>
      </c>
      <c r="BJU90" s="1">
        <v>3.5000000000000003E-2</v>
      </c>
      <c r="BJV90" s="1">
        <f t="shared" si="4686"/>
        <v>-2.9999999999999957E-3</v>
      </c>
      <c r="BJW90" s="1">
        <f t="shared" si="4687"/>
        <v>0.12666666666666679</v>
      </c>
      <c r="BJX90" s="1">
        <f t="shared" si="4688"/>
        <v>1.9000000000000017E-4</v>
      </c>
      <c r="BJY90" s="1"/>
      <c r="BJZ90" s="1"/>
      <c r="BKA90" s="1"/>
      <c r="BKB90" s="2" t="s">
        <v>11</v>
      </c>
      <c r="BKC90" s="4" t="s">
        <v>161</v>
      </c>
      <c r="BKD90" s="4">
        <v>282</v>
      </c>
      <c r="BKE90" s="2">
        <v>9</v>
      </c>
      <c r="BKF90" s="1">
        <v>1.9E-2</v>
      </c>
      <c r="BKG90" s="1">
        <f t="shared" si="4689"/>
        <v>-2.0000000000000018E-3</v>
      </c>
      <c r="BKH90" s="1">
        <f t="shared" si="4690"/>
        <v>-0.12318840579710152</v>
      </c>
      <c r="BKI90" s="1">
        <f t="shared" si="4691"/>
        <v>-1.8478260869565229E-4</v>
      </c>
      <c r="BKJ90" s="1"/>
      <c r="BKK90" s="1"/>
      <c r="BKL90" s="1"/>
      <c r="BKM90" s="2" t="s">
        <v>11</v>
      </c>
      <c r="BKN90" s="4" t="s">
        <v>162</v>
      </c>
      <c r="BKO90" s="4">
        <v>289</v>
      </c>
      <c r="BKP90" s="2">
        <v>9</v>
      </c>
      <c r="BKQ90" s="1">
        <v>1.2999999999999999E-2</v>
      </c>
      <c r="BKR90" s="1">
        <f t="shared" si="4692"/>
        <v>-3.0000000000000009E-3</v>
      </c>
      <c r="BKS90" s="1">
        <f t="shared" si="4693"/>
        <v>-3.5971223021582767E-2</v>
      </c>
      <c r="BKT90" s="1">
        <f t="shared" si="4694"/>
        <v>-5.3956834532374151E-5</v>
      </c>
      <c r="BKU90" s="1"/>
      <c r="BKV90" s="1"/>
      <c r="BKW90" s="1"/>
      <c r="BKX90" s="2" t="s">
        <v>11</v>
      </c>
      <c r="BKY90" s="4" t="s">
        <v>163</v>
      </c>
      <c r="BKZ90" s="4">
        <v>296</v>
      </c>
      <c r="BLA90" s="2">
        <v>9</v>
      </c>
      <c r="BLB90" s="1">
        <v>1.7000000000000001E-2</v>
      </c>
      <c r="BLC90" s="1">
        <f t="shared" si="4695"/>
        <v>-2.9999999999999992E-3</v>
      </c>
      <c r="BLD90" s="1">
        <f t="shared" si="4696"/>
        <v>-0.31159420289855072</v>
      </c>
      <c r="BLE90" s="1">
        <f t="shared" si="4697"/>
        <v>-4.6739130434782607E-4</v>
      </c>
      <c r="BLF90" s="1"/>
      <c r="BLG90" s="1"/>
      <c r="BLH90" s="1"/>
      <c r="BLI90" s="2" t="s">
        <v>11</v>
      </c>
      <c r="BLJ90" s="4" t="s">
        <v>164</v>
      </c>
      <c r="BLK90" s="4">
        <v>303</v>
      </c>
      <c r="BLL90" s="2">
        <v>9</v>
      </c>
      <c r="BLM90" s="1">
        <v>1.2999999999999999E-2</v>
      </c>
      <c r="BLN90" s="1">
        <f t="shared" si="4698"/>
        <v>2E-3</v>
      </c>
      <c r="BLO90" s="1">
        <f t="shared" si="4699"/>
        <v>0.29491525423728815</v>
      </c>
      <c r="BLP90" s="1">
        <f t="shared" si="4700"/>
        <v>4.4237288135593226E-4</v>
      </c>
      <c r="BLQ90" s="1"/>
      <c r="BLR90" s="1"/>
      <c r="BLS90" s="1"/>
      <c r="BLT90" s="2" t="s">
        <v>11</v>
      </c>
      <c r="BLU90" s="4" t="s">
        <v>165</v>
      </c>
      <c r="BLV90" s="4">
        <v>310</v>
      </c>
      <c r="BLW90" s="2">
        <v>9</v>
      </c>
      <c r="BLX90" s="1">
        <v>1.2999999999999999E-2</v>
      </c>
      <c r="BLY90" s="1">
        <f t="shared" si="4701"/>
        <v>9.9999999999999915E-4</v>
      </c>
      <c r="BLZ90" s="1">
        <f t="shared" si="4702"/>
        <v>0.41638225255972694</v>
      </c>
      <c r="BMA90" s="1">
        <f t="shared" si="4703"/>
        <v>6.2457337883959046E-4</v>
      </c>
      <c r="BMB90" s="1"/>
      <c r="BMC90" s="1"/>
      <c r="BMD90" s="1"/>
      <c r="BME90" s="2" t="s">
        <v>11</v>
      </c>
      <c r="BMF90" s="4" t="s">
        <v>166</v>
      </c>
      <c r="BMG90" s="4">
        <v>311</v>
      </c>
      <c r="BMH90" s="2">
        <v>9</v>
      </c>
      <c r="BMI90" s="1">
        <v>1.0999999999999999E-2</v>
      </c>
      <c r="BMJ90" s="1">
        <f t="shared" si="4704"/>
        <v>9.9999999999999915E-4</v>
      </c>
      <c r="BMK90" s="1">
        <f t="shared" si="4705"/>
        <v>-0.21985815602836883</v>
      </c>
      <c r="BML90" s="1">
        <f t="shared" si="4706"/>
        <v>-3.2978723404255325E-4</v>
      </c>
      <c r="BMM90" s="1"/>
      <c r="BMN90" s="1"/>
      <c r="BMO90" s="1"/>
      <c r="BMP90" s="2" t="s">
        <v>11</v>
      </c>
      <c r="BMQ90" s="4" t="s">
        <v>167</v>
      </c>
      <c r="BMR90" s="4">
        <v>317</v>
      </c>
      <c r="BMS90" s="2">
        <v>9</v>
      </c>
      <c r="BMT90" s="1">
        <v>0.01</v>
      </c>
      <c r="BMU90" s="4">
        <f t="shared" si="4707"/>
        <v>0</v>
      </c>
      <c r="BMV90" s="1">
        <f t="shared" si="4708"/>
        <v>-5.6737588652482275E-2</v>
      </c>
      <c r="BMW90" s="1">
        <f t="shared" si="4709"/>
        <v>-8.5106382978723409E-5</v>
      </c>
      <c r="BMX90" s="1"/>
      <c r="BMY90" s="1"/>
      <c r="BMZ90" s="1"/>
      <c r="BNA90" s="2" t="s">
        <v>11</v>
      </c>
      <c r="BNB90" s="4" t="s">
        <v>168</v>
      </c>
      <c r="BNC90" s="4">
        <v>324</v>
      </c>
      <c r="BND90" s="2">
        <v>9</v>
      </c>
      <c r="BNE90" s="1">
        <v>1.2E-2</v>
      </c>
      <c r="BNF90" s="1">
        <f t="shared" si="4710"/>
        <v>-9.9999999999999915E-4</v>
      </c>
      <c r="BNG90" s="1">
        <f t="shared" si="4711"/>
        <v>-0.12857142857142853</v>
      </c>
      <c r="BNH90" s="1">
        <f t="shared" si="4712"/>
        <v>-1.9285714285714281E-4</v>
      </c>
      <c r="BNI90" s="1"/>
      <c r="BNJ90" s="1"/>
      <c r="BNK90" s="1"/>
      <c r="BNL90" s="2" t="s">
        <v>11</v>
      </c>
      <c r="BNM90" s="4" t="s">
        <v>169</v>
      </c>
      <c r="BNN90" s="4">
        <v>325</v>
      </c>
      <c r="BNO90" s="2">
        <v>9</v>
      </c>
      <c r="BNP90" s="1">
        <v>1.4E-2</v>
      </c>
      <c r="BNQ90" s="1">
        <f t="shared" si="4713"/>
        <v>-4.9999999999999992E-3</v>
      </c>
      <c r="BNR90" s="1">
        <f t="shared" si="4714"/>
        <v>-8.0419580419580389E-2</v>
      </c>
      <c r="BNS90" s="1">
        <f t="shared" si="4715"/>
        <v>-1.2062937062937059E-4</v>
      </c>
      <c r="BNT90" s="1"/>
      <c r="BNU90" s="1"/>
      <c r="BNV90" s="1"/>
      <c r="BNW90" s="2" t="s">
        <v>11</v>
      </c>
      <c r="BNX90" s="4" t="s">
        <v>170</v>
      </c>
      <c r="BNY90" s="4">
        <v>338</v>
      </c>
      <c r="BNZ90" s="2">
        <v>9</v>
      </c>
      <c r="BOA90" s="1">
        <v>8.9999999999999993E-3</v>
      </c>
      <c r="BOB90" s="1">
        <f t="shared" si="4716"/>
        <v>-1.0000000000000009E-3</v>
      </c>
      <c r="BOC90" s="1">
        <f t="shared" si="4717"/>
        <v>0.11217948717948714</v>
      </c>
      <c r="BOD90" s="1">
        <f t="shared" si="4718"/>
        <v>1.6826923076923071E-4</v>
      </c>
      <c r="BOE90" s="1"/>
      <c r="BOF90" s="1"/>
      <c r="BOG90" s="1"/>
      <c r="BOH90" s="2" t="s">
        <v>11</v>
      </c>
      <c r="BOI90" s="4" t="s">
        <v>171</v>
      </c>
      <c r="BOJ90" s="4">
        <v>339</v>
      </c>
      <c r="BOK90" s="2">
        <v>9</v>
      </c>
      <c r="BOL90" s="1">
        <v>1.2E-2</v>
      </c>
      <c r="BOM90" s="1">
        <f t="shared" si="4719"/>
        <v>7.0000000000000001E-3</v>
      </c>
      <c r="BON90" s="1">
        <f t="shared" si="4720"/>
        <v>0.3517915309446254</v>
      </c>
      <c r="BOO90" s="1">
        <f t="shared" si="4721"/>
        <v>5.2768729641693808E-4</v>
      </c>
      <c r="BOP90" s="1"/>
      <c r="BOQ90" s="1"/>
      <c r="BOR90" s="1"/>
      <c r="BOS90" s="2" t="s">
        <v>11</v>
      </c>
      <c r="BOT90" s="4" t="s">
        <v>172</v>
      </c>
      <c r="BOU90" s="4">
        <v>345</v>
      </c>
      <c r="BOV90" s="2">
        <v>9</v>
      </c>
      <c r="BOW90" s="1">
        <v>1.2E-2</v>
      </c>
      <c r="BOX90" s="1">
        <f t="shared" si="4722"/>
        <v>5.0000000000000001E-3</v>
      </c>
      <c r="BOY90" s="1">
        <f t="shared" si="4723"/>
        <v>0.36334405144694537</v>
      </c>
      <c r="BOZ90" s="1">
        <f t="shared" si="4724"/>
        <v>5.4501607717041811E-4</v>
      </c>
      <c r="BPA90" s="1"/>
      <c r="BPB90" s="1"/>
      <c r="BPC90" s="1"/>
      <c r="BPD90" s="2" t="s">
        <v>11</v>
      </c>
      <c r="BPE90" s="4" t="s">
        <v>173</v>
      </c>
      <c r="BPF90" s="4">
        <v>352</v>
      </c>
      <c r="BPG90" s="2">
        <v>9</v>
      </c>
      <c r="BPH90" s="1">
        <v>6.0000000000000001E-3</v>
      </c>
      <c r="BPI90" s="1">
        <f t="shared" si="4725"/>
        <v>-2.9999999999999992E-3</v>
      </c>
      <c r="BPJ90" s="1">
        <f t="shared" si="4726"/>
        <v>6.4102564102564413E-3</v>
      </c>
      <c r="BPK90" s="1">
        <f t="shared" si="4727"/>
        <v>9.6153846153846615E-6</v>
      </c>
      <c r="BPL90" s="1"/>
      <c r="BPM90" s="1"/>
      <c r="BPN90" s="1"/>
      <c r="BPO90" s="2" t="s">
        <v>11</v>
      </c>
      <c r="BPP90" s="4" t="s">
        <v>174</v>
      </c>
      <c r="BPQ90" s="4">
        <v>353</v>
      </c>
      <c r="BPR90" s="2">
        <v>9</v>
      </c>
      <c r="BPS90" s="1">
        <v>7.0000000000000001E-3</v>
      </c>
      <c r="BPT90" s="1">
        <f t="shared" si="4728"/>
        <v>-1.9999999999999992E-3</v>
      </c>
      <c r="BPU90" s="1">
        <f t="shared" si="4729"/>
        <v>-8.3333333333333315E-2</v>
      </c>
      <c r="BPV90" s="1">
        <f t="shared" si="4730"/>
        <v>-1.2499999999999998E-4</v>
      </c>
      <c r="BPW90" s="1"/>
      <c r="BPX90" s="1"/>
      <c r="BPY90" s="1"/>
      <c r="BPZ90" s="2" t="s">
        <v>11</v>
      </c>
      <c r="BQA90" s="4" t="s">
        <v>175</v>
      </c>
      <c r="BQB90" s="4">
        <v>358</v>
      </c>
      <c r="BQC90" s="2">
        <v>9</v>
      </c>
      <c r="BQD90" s="1">
        <v>7.0000000000000001E-3</v>
      </c>
      <c r="BQE90" s="1">
        <f t="shared" si="4731"/>
        <v>-3.0000000000000001E-3</v>
      </c>
      <c r="BQF90" s="1">
        <f t="shared" si="4732"/>
        <v>-0.125</v>
      </c>
      <c r="BQG90" s="1">
        <f t="shared" si="4733"/>
        <v>-1.875E-4</v>
      </c>
      <c r="BQH90" s="1"/>
      <c r="BQI90" s="1"/>
      <c r="BQJ90" s="1"/>
      <c r="BQK90" s="2" t="s">
        <v>11</v>
      </c>
      <c r="BQL90" s="4" t="s">
        <v>176</v>
      </c>
      <c r="BQM90" s="4">
        <v>366</v>
      </c>
      <c r="BQN90" s="2">
        <v>9</v>
      </c>
      <c r="BQO90" s="1">
        <v>8.9999999999999993E-3</v>
      </c>
      <c r="BQP90" s="1">
        <f t="shared" si="4734"/>
        <v>-2E-3</v>
      </c>
      <c r="BQQ90" s="1">
        <f t="shared" si="4735"/>
        <v>0.12374581939799331</v>
      </c>
      <c r="BQR90" s="1">
        <f t="shared" si="4736"/>
        <v>1.8561872909698997E-4</v>
      </c>
      <c r="BQS90" s="1"/>
      <c r="BQT90" s="1"/>
      <c r="BQU90" s="1"/>
      <c r="BQV90" s="2" t="s">
        <v>11</v>
      </c>
      <c r="BQW90" s="4" t="s">
        <v>177</v>
      </c>
      <c r="BQX90" s="4">
        <v>367</v>
      </c>
      <c r="BQY90" s="2">
        <v>9</v>
      </c>
      <c r="BQZ90" s="1">
        <v>1.7000000000000001E-2</v>
      </c>
      <c r="BRA90" s="1">
        <f t="shared" si="4737"/>
        <v>-4.0000000000000001E-3</v>
      </c>
      <c r="BRB90" s="1">
        <f t="shared" si="4738"/>
        <v>-0.88552188552188549</v>
      </c>
      <c r="BRC90" s="1">
        <f t="shared" si="4739"/>
        <v>-1.3282828282828282E-3</v>
      </c>
      <c r="BRD90" s="1"/>
      <c r="BRE90" s="1"/>
      <c r="BRF90" s="1"/>
      <c r="BRG90" s="2" t="s">
        <v>11</v>
      </c>
      <c r="BRH90" s="4" t="s">
        <v>178</v>
      </c>
      <c r="BRI90" s="4">
        <v>373</v>
      </c>
      <c r="BRJ90" s="2">
        <v>9</v>
      </c>
      <c r="BRK90" s="1">
        <v>2.1999999999999999E-2</v>
      </c>
      <c r="BRL90" s="1">
        <f t="shared" si="4740"/>
        <v>0</v>
      </c>
      <c r="BRM90" s="1">
        <f t="shared" si="4741"/>
        <v>-0.45423728813559328</v>
      </c>
      <c r="BRN90" s="1">
        <f t="shared" si="4742"/>
        <v>-6.8135593220338992E-4</v>
      </c>
      <c r="BRO90" s="1"/>
      <c r="BRP90" s="1"/>
      <c r="BRQ90" s="1"/>
      <c r="BRR90" s="2" t="s">
        <v>11</v>
      </c>
      <c r="BRS90" s="1" t="s">
        <v>179</v>
      </c>
      <c r="BRT90" s="1">
        <v>380</v>
      </c>
      <c r="BRU90" s="2">
        <v>9</v>
      </c>
      <c r="BRV90" s="1">
        <v>2.1000000000000001E-2</v>
      </c>
      <c r="BRW90" s="1">
        <f t="shared" si="4743"/>
        <v>-8.9999999999999976E-3</v>
      </c>
      <c r="BRX90" s="1">
        <f t="shared" si="4744"/>
        <v>-0.73825503355704691</v>
      </c>
      <c r="BRY90" s="1">
        <f t="shared" si="4745"/>
        <v>-1.1073825503355704E-3</v>
      </c>
      <c r="BRZ90" s="1"/>
      <c r="BSA90" s="1"/>
      <c r="BSB90" s="1"/>
      <c r="BSC90" s="2" t="s">
        <v>11</v>
      </c>
      <c r="BSD90" s="1" t="s">
        <v>180</v>
      </c>
      <c r="BSE90" s="1">
        <v>394</v>
      </c>
      <c r="BSF90" s="2">
        <v>9</v>
      </c>
      <c r="BSG90" s="1">
        <v>7.0000000000000001E-3</v>
      </c>
      <c r="BSH90" s="1">
        <f t="shared" si="4746"/>
        <v>-5.0000000000000001E-3</v>
      </c>
      <c r="BSI90" s="1">
        <f t="shared" si="4747"/>
        <v>-0.62056737588652489</v>
      </c>
      <c r="BSJ90" s="1">
        <f t="shared" si="4748"/>
        <v>-9.3085106382978738E-4</v>
      </c>
      <c r="BSK90" s="1"/>
      <c r="BSL90" s="1"/>
      <c r="BSM90" s="1"/>
      <c r="BSN90" s="1" t="s">
        <v>11</v>
      </c>
      <c r="BSO90" s="1" t="s">
        <v>181</v>
      </c>
      <c r="BSP90" s="1">
        <v>395</v>
      </c>
      <c r="BSQ90" s="2">
        <v>9</v>
      </c>
      <c r="BSR90" s="1">
        <v>8.9999999999999993E-3</v>
      </c>
      <c r="BSS90" s="1">
        <f t="shared" si="4749"/>
        <v>-1.0000000000000009E-3</v>
      </c>
      <c r="BST90" s="1">
        <f t="shared" si="4750"/>
        <v>-1.0380622837370273E-2</v>
      </c>
      <c r="BSU90" s="1">
        <f t="shared" si="4751"/>
        <v>-1.557093425605541E-5</v>
      </c>
      <c r="BSV90" s="1"/>
      <c r="BSW90" s="1"/>
      <c r="BSX90" s="1"/>
      <c r="BSY90" s="1" t="s">
        <v>11</v>
      </c>
      <c r="BSZ90" s="1" t="s">
        <v>182</v>
      </c>
      <c r="BTA90" s="1">
        <v>401</v>
      </c>
      <c r="BTB90" s="1">
        <v>9</v>
      </c>
      <c r="BTC90" s="1">
        <v>1.0999999999999999E-2</v>
      </c>
      <c r="BTD90" s="1">
        <f t="shared" si="4752"/>
        <v>-1.0000000000000009E-3</v>
      </c>
      <c r="BTE90" s="1">
        <f t="shared" si="4753"/>
        <v>8.7412587412587381E-2</v>
      </c>
      <c r="BTF90" s="1">
        <f t="shared" si="4754"/>
        <v>1.3111888111888106E-4</v>
      </c>
      <c r="BTG90" s="1"/>
      <c r="BTH90" s="1"/>
      <c r="BTI90" s="1"/>
      <c r="BTJ90" s="1" t="s">
        <v>11</v>
      </c>
      <c r="BTK90" s="1" t="s">
        <v>183</v>
      </c>
      <c r="BTL90" s="1">
        <v>408</v>
      </c>
      <c r="BTM90" s="1">
        <v>9</v>
      </c>
      <c r="BTN90" s="1">
        <v>1.0999999999999999E-2</v>
      </c>
      <c r="BTO90" s="1">
        <f t="shared" si="4755"/>
        <v>-1.0000000000000009E-3</v>
      </c>
      <c r="BTP90" s="5">
        <f t="shared" si="4756"/>
        <v>0.22648083623693377</v>
      </c>
      <c r="BTQ90" s="1">
        <f t="shared" si="4757"/>
        <v>3.3972125435540064E-4</v>
      </c>
      <c r="BTR90" s="1"/>
      <c r="BTS90" s="1"/>
      <c r="BTT90" s="1"/>
      <c r="BTU90" s="1" t="s">
        <v>11</v>
      </c>
      <c r="BTV90" s="1" t="s">
        <v>184</v>
      </c>
      <c r="BTW90" s="1">
        <v>409</v>
      </c>
      <c r="BTX90" s="1">
        <v>9</v>
      </c>
      <c r="BTY90" s="1">
        <v>1.0999999999999999E-2</v>
      </c>
      <c r="BTZ90" s="1">
        <f t="shared" si="4758"/>
        <v>9.9999999999999915E-4</v>
      </c>
      <c r="BUA90" s="1">
        <f t="shared" si="4759"/>
        <v>0.13494809688581311</v>
      </c>
      <c r="BUB90" s="1">
        <f t="shared" si="4760"/>
        <v>2.0242214532871966E-4</v>
      </c>
      <c r="BUC90" s="1"/>
      <c r="BUD90" s="1"/>
      <c r="BUE90" s="1"/>
      <c r="BUF90" s="1" t="s">
        <v>11</v>
      </c>
      <c r="BUG90" s="1" t="s">
        <v>185</v>
      </c>
      <c r="BUH90" s="1">
        <v>415</v>
      </c>
      <c r="BUI90" s="1">
        <v>9</v>
      </c>
      <c r="BUJ90" s="1">
        <v>1.4999999999999999E-2</v>
      </c>
      <c r="BUK90" s="1">
        <f t="shared" si="4761"/>
        <v>2E-3</v>
      </c>
      <c r="BUL90" s="1">
        <f t="shared" si="4762"/>
        <v>0.2264808362369338</v>
      </c>
      <c r="BUM90" s="1">
        <f t="shared" si="4763"/>
        <v>3.397212543554007E-4</v>
      </c>
      <c r="BUN90" s="1"/>
      <c r="BUO90" s="1"/>
      <c r="BUP90" s="1"/>
      <c r="BUQ90" s="1" t="s">
        <v>11</v>
      </c>
      <c r="BUR90" s="1" t="s">
        <v>186</v>
      </c>
      <c r="BUS90" s="1">
        <v>422</v>
      </c>
      <c r="BUT90" s="1">
        <v>9</v>
      </c>
      <c r="BUU90" s="1">
        <v>1.4999999999999999E-2</v>
      </c>
      <c r="BUV90" s="1">
        <f t="shared" si="4764"/>
        <v>0</v>
      </c>
      <c r="BUW90" s="1">
        <f t="shared" si="4765"/>
        <v>0.11929824561403507</v>
      </c>
      <c r="BUX90" s="1">
        <f t="shared" si="4766"/>
        <v>1.7894736842105261E-4</v>
      </c>
      <c r="BUY90" s="1"/>
      <c r="BUZ90" s="1"/>
      <c r="BVA90" s="1"/>
      <c r="BVB90" s="1" t="s">
        <v>11</v>
      </c>
      <c r="BVC90" s="1" t="s">
        <v>187</v>
      </c>
      <c r="BVD90" s="1">
        <v>423</v>
      </c>
      <c r="BVE90" s="1">
        <v>9</v>
      </c>
      <c r="BVF90" s="1">
        <v>8.0000000000000002E-3</v>
      </c>
      <c r="BVG90" s="1">
        <f t="shared" si="4767"/>
        <v>-2E-3</v>
      </c>
      <c r="BVH90" s="1">
        <f t="shared" si="4768"/>
        <v>-1.0068259385665528</v>
      </c>
      <c r="BVI90" s="1">
        <f t="shared" si="4769"/>
        <v>-1.5102389078498293E-3</v>
      </c>
      <c r="BVJ90" s="1"/>
      <c r="BVK90" s="1"/>
      <c r="BVL90" s="1"/>
      <c r="BVM90" s="1" t="s">
        <v>11</v>
      </c>
      <c r="BVN90" s="1" t="s">
        <v>188</v>
      </c>
      <c r="BVO90" s="1">
        <v>436</v>
      </c>
      <c r="BVP90" s="1">
        <v>9</v>
      </c>
      <c r="BVQ90" s="1">
        <v>1.2E-2</v>
      </c>
      <c r="BVR90" s="1">
        <f t="shared" si="4770"/>
        <v>0</v>
      </c>
      <c r="BVS90" s="1">
        <f t="shared" si="4771"/>
        <v>-0.64846416382252559</v>
      </c>
      <c r="BVT90" s="1">
        <f t="shared" si="4772"/>
        <v>-9.7269624573378835E-4</v>
      </c>
      <c r="BVU90" s="1"/>
      <c r="BVV90" s="1"/>
      <c r="BVW90" s="1"/>
      <c r="BVX90" s="1" t="s">
        <v>11</v>
      </c>
      <c r="BVY90" s="1" t="s">
        <v>189</v>
      </c>
      <c r="BVZ90" s="1">
        <v>437</v>
      </c>
      <c r="BWA90" s="1">
        <v>9</v>
      </c>
      <c r="BWB90" s="1">
        <v>-5.0000000000000001E-3</v>
      </c>
      <c r="BWC90" s="1">
        <f t="shared" si="4773"/>
        <v>-0.01</v>
      </c>
      <c r="BWD90" s="1">
        <f t="shared" si="4774"/>
        <v>-1.1749049429657794</v>
      </c>
      <c r="BWE90" s="1">
        <f t="shared" si="4775"/>
        <v>-1.7623574144486692E-3</v>
      </c>
      <c r="BWF90" s="1"/>
      <c r="BWG90" s="1"/>
      <c r="BWH90" s="1"/>
      <c r="BWI90" s="1" t="s">
        <v>11</v>
      </c>
      <c r="BWJ90" s="1" t="s">
        <v>190</v>
      </c>
      <c r="BWK90" s="1">
        <v>443</v>
      </c>
      <c r="BWL90" s="1">
        <v>9</v>
      </c>
      <c r="BWM90" s="1">
        <v>2E-3</v>
      </c>
      <c r="BWN90" s="1">
        <f t="shared" si="4776"/>
        <v>-8.0000000000000002E-3</v>
      </c>
      <c r="BWO90" s="1">
        <f t="shared" si="4777"/>
        <v>-1.1212121212121213</v>
      </c>
      <c r="BWP90" s="1">
        <f t="shared" si="4778"/>
        <v>-1.6818181818181821E-3</v>
      </c>
      <c r="BWQ90" s="1"/>
      <c r="BWR90" s="1"/>
      <c r="BWS90" s="1"/>
      <c r="BWT90" s="1" t="s">
        <v>11</v>
      </c>
      <c r="BWU90" s="1" t="s">
        <v>191</v>
      </c>
      <c r="BWV90" s="1">
        <v>450</v>
      </c>
      <c r="BWW90" s="1">
        <v>9</v>
      </c>
      <c r="BWX90" s="1">
        <v>-7.0000000000000001E-3</v>
      </c>
      <c r="BWY90" s="1">
        <f t="shared" si="4779"/>
        <v>-1.0999999999999999E-2</v>
      </c>
      <c r="BWZ90" s="1">
        <f t="shared" si="4780"/>
        <v>-0.89393939393939392</v>
      </c>
      <c r="BXA90" s="1">
        <f t="shared" si="4781"/>
        <v>-1.340909090909091E-3</v>
      </c>
      <c r="BXB90" s="1"/>
      <c r="BXC90" s="1"/>
      <c r="BXD90" s="1"/>
      <c r="BXE90" s="1" t="s">
        <v>11</v>
      </c>
      <c r="BXF90" s="1" t="s">
        <v>192</v>
      </c>
      <c r="BXG90" s="1">
        <v>451</v>
      </c>
      <c r="BXH90" s="1">
        <v>9</v>
      </c>
      <c r="BXI90" s="1">
        <v>-4.0000000000000001E-3</v>
      </c>
      <c r="BXJ90" s="1">
        <f t="shared" si="4782"/>
        <v>-1E-3</v>
      </c>
      <c r="BXK90" s="1">
        <f t="shared" si="4783"/>
        <v>0.4452830188679246</v>
      </c>
      <c r="BXL90" s="1">
        <f t="shared" si="4784"/>
        <v>6.6792452830188691E-4</v>
      </c>
      <c r="BXM90" s="1"/>
      <c r="BXN90" s="1"/>
      <c r="BXO90" s="1"/>
      <c r="BXP90" s="1" t="s">
        <v>11</v>
      </c>
      <c r="BXQ90" s="1" t="s">
        <v>193</v>
      </c>
      <c r="BXR90" s="1">
        <v>464</v>
      </c>
      <c r="BXS90" s="1">
        <v>9</v>
      </c>
      <c r="BXT90" s="1">
        <v>0</v>
      </c>
      <c r="BXU90" s="1">
        <f t="shared" si="4785"/>
        <v>-4.0000000000000001E-3</v>
      </c>
      <c r="BXV90" s="1">
        <f t="shared" si="4786"/>
        <v>0.65808823529411764</v>
      </c>
      <c r="BXW90" s="1">
        <f t="shared" si="4787"/>
        <v>9.8713235294117644E-4</v>
      </c>
      <c r="BXX90" s="1"/>
      <c r="BXY90" s="1"/>
      <c r="BXZ90" s="1"/>
      <c r="BYA90" s="1" t="s">
        <v>11</v>
      </c>
      <c r="BYB90" s="1" t="s">
        <v>194</v>
      </c>
      <c r="BYC90" s="1">
        <v>465</v>
      </c>
      <c r="BYD90" s="1">
        <v>9</v>
      </c>
      <c r="BYE90" s="1">
        <v>0</v>
      </c>
      <c r="BYF90" s="1">
        <f t="shared" si="4788"/>
        <v>-5.0000000000000001E-3</v>
      </c>
      <c r="BYG90" s="1">
        <f t="shared" si="4884"/>
        <v>-0.35205992509363293</v>
      </c>
      <c r="BYH90" s="1">
        <f t="shared" si="4789"/>
        <v>-5.2808988764044946E-4</v>
      </c>
      <c r="BYI90" s="1"/>
      <c r="BYJ90" s="1"/>
      <c r="BYK90" s="1"/>
      <c r="BYL90" s="1" t="s">
        <v>11</v>
      </c>
      <c r="BYM90" s="1" t="s">
        <v>195</v>
      </c>
      <c r="BYN90" s="1">
        <v>479</v>
      </c>
      <c r="BYO90" s="1">
        <v>9</v>
      </c>
      <c r="BYP90" s="1">
        <v>4.0000000000000001E-3</v>
      </c>
      <c r="BYQ90" s="1">
        <f t="shared" si="4790"/>
        <v>-6.9999999999999993E-3</v>
      </c>
      <c r="BYR90" s="1">
        <f t="shared" si="4791"/>
        <v>-8.4870848708487059E-2</v>
      </c>
      <c r="BYS90" s="1">
        <f t="shared" si="4792"/>
        <v>-1.2730627306273059E-4</v>
      </c>
      <c r="BYT90" s="1"/>
      <c r="BYU90" s="1"/>
      <c r="BYV90" s="1"/>
      <c r="BYW90" s="1" t="s">
        <v>11</v>
      </c>
      <c r="BYX90" s="1" t="s">
        <v>196</v>
      </c>
      <c r="BYY90" s="1">
        <v>480</v>
      </c>
      <c r="BYZ90" s="1">
        <v>9</v>
      </c>
      <c r="BZA90" s="1">
        <v>7.0000000000000001E-3</v>
      </c>
      <c r="BZB90" s="1">
        <f t="shared" si="4129"/>
        <v>-5.9999999999999993E-3</v>
      </c>
      <c r="BZC90" s="1">
        <f t="shared" si="4793"/>
        <v>0.17977528089887646</v>
      </c>
      <c r="BZD90" s="1">
        <f t="shared" si="4794"/>
        <v>2.6966292134831469E-4</v>
      </c>
      <c r="BZE90" s="1"/>
      <c r="BZF90" s="1"/>
      <c r="BZG90" s="1"/>
      <c r="BZH90" s="1" t="s">
        <v>11</v>
      </c>
      <c r="BZI90" s="1" t="s">
        <v>197</v>
      </c>
      <c r="BZJ90" s="1">
        <v>494</v>
      </c>
      <c r="BZK90" s="1">
        <v>9</v>
      </c>
      <c r="BZL90" s="1">
        <v>1.6E-2</v>
      </c>
      <c r="BZM90" s="1">
        <f t="shared" si="4795"/>
        <v>1.0000000000000009E-3</v>
      </c>
      <c r="BZN90" s="1">
        <f t="shared" si="4796"/>
        <v>0.77205882352941191</v>
      </c>
      <c r="BZO90" s="1">
        <f t="shared" si="4797"/>
        <v>1.1580882352941178E-3</v>
      </c>
      <c r="BZP90" s="1"/>
      <c r="BZQ90" s="1"/>
      <c r="BZR90" s="1"/>
      <c r="BZS90" s="1" t="s">
        <v>11</v>
      </c>
      <c r="BZT90" s="1" t="s">
        <v>198</v>
      </c>
      <c r="BZU90" s="1">
        <v>495</v>
      </c>
      <c r="BZV90" s="1">
        <v>9</v>
      </c>
      <c r="BZW90" s="1">
        <v>1.2999999999999999E-2</v>
      </c>
      <c r="BZX90" s="1">
        <f t="shared" si="4798"/>
        <v>-1.0000000000000009E-3</v>
      </c>
      <c r="BZY90" s="1">
        <f t="shared" si="4799"/>
        <v>0.35424354243542433</v>
      </c>
      <c r="BZZ90" s="1">
        <f t="shared" si="4800"/>
        <v>5.3136531365313646E-4</v>
      </c>
      <c r="CAA90" s="1"/>
      <c r="CAB90" s="1"/>
      <c r="CAC90" s="1"/>
      <c r="CAD90" s="1" t="s">
        <v>11</v>
      </c>
      <c r="CAE90" s="1" t="s">
        <v>199</v>
      </c>
      <c r="CAF90" s="1">
        <v>501</v>
      </c>
      <c r="CAG90" s="1">
        <v>9</v>
      </c>
      <c r="CAH90" s="1">
        <v>1.6E-2</v>
      </c>
      <c r="CAI90" s="1">
        <f t="shared" si="4801"/>
        <v>-1.0000000000000009E-3</v>
      </c>
      <c r="CAJ90" s="1">
        <f t="shared" si="4802"/>
        <v>0.41391941391941389</v>
      </c>
      <c r="CAK90" s="1">
        <f t="shared" si="4803"/>
        <v>6.208791208791208E-4</v>
      </c>
      <c r="CAL90" s="1"/>
      <c r="CAM90" s="1"/>
      <c r="CAN90" s="1"/>
      <c r="CAO90" s="1" t="s">
        <v>11</v>
      </c>
      <c r="CAP90" s="1" t="s">
        <v>200</v>
      </c>
      <c r="CAQ90" s="1">
        <v>508</v>
      </c>
      <c r="CAR90" s="1">
        <v>9</v>
      </c>
      <c r="CAS90" s="1">
        <v>2.3E-2</v>
      </c>
      <c r="CAT90" s="1">
        <f t="shared" si="4804"/>
        <v>-1.4999999999999999E-2</v>
      </c>
      <c r="CAU90" s="1">
        <f t="shared" si="4805"/>
        <v>-0.10622710622710621</v>
      </c>
      <c r="CAV90" s="1">
        <f t="shared" si="4806"/>
        <v>-1.5934065934065933E-4</v>
      </c>
      <c r="CAW90" s="1"/>
      <c r="CAX90" s="1"/>
      <c r="CAY90" s="1"/>
      <c r="CAZ90" s="1" t="s">
        <v>11</v>
      </c>
      <c r="CBA90" s="1" t="s">
        <v>201</v>
      </c>
      <c r="CBB90" s="1">
        <v>509</v>
      </c>
      <c r="CBC90" s="1">
        <v>9</v>
      </c>
      <c r="CBD90" s="1">
        <v>1.0999999999999999E-2</v>
      </c>
      <c r="CBE90" s="1">
        <f t="shared" si="4807"/>
        <v>-2E-3</v>
      </c>
      <c r="CBF90" s="1">
        <f t="shared" si="4808"/>
        <v>-0.2030075187969925</v>
      </c>
      <c r="CBG90" s="1">
        <f t="shared" si="4809"/>
        <v>-3.0451127819548877E-4</v>
      </c>
      <c r="CBH90" s="1"/>
      <c r="CBI90" s="1"/>
      <c r="CBJ90" s="1"/>
      <c r="CBK90" s="1" t="s">
        <v>11</v>
      </c>
      <c r="CBL90" s="1" t="s">
        <v>202</v>
      </c>
      <c r="CBM90" s="1">
        <v>515</v>
      </c>
      <c r="CBN90" s="1">
        <v>9</v>
      </c>
      <c r="CBO90" s="1">
        <v>1.2999999999999999E-2</v>
      </c>
      <c r="CBP90" s="1">
        <f t="shared" si="4810"/>
        <v>-2E-3</v>
      </c>
      <c r="CBQ90" s="1">
        <f t="shared" si="4811"/>
        <v>-9.363295880149812E-2</v>
      </c>
      <c r="CBR90" s="1">
        <f t="shared" si="4812"/>
        <v>-1.4044943820224718E-4</v>
      </c>
      <c r="CBS90" s="1"/>
      <c r="CBT90" s="1"/>
      <c r="CBU90" s="1"/>
      <c r="CBV90" s="1" t="s">
        <v>11</v>
      </c>
      <c r="CBW90" s="1" t="s">
        <v>203</v>
      </c>
      <c r="CBX90" s="1">
        <v>522</v>
      </c>
      <c r="CBY90" s="1">
        <v>9</v>
      </c>
      <c r="CBZ90" s="1">
        <v>1.4E-2</v>
      </c>
      <c r="CCA90" s="1">
        <f t="shared" si="4813"/>
        <v>0</v>
      </c>
      <c r="CCB90" s="1">
        <f t="shared" si="4814"/>
        <v>-7.4906367041198503E-3</v>
      </c>
      <c r="CCC90" s="1">
        <f t="shared" si="4815"/>
        <v>-1.1235955056179776E-5</v>
      </c>
      <c r="CCD90" s="1"/>
      <c r="CCE90" s="1"/>
      <c r="CCF90" s="1"/>
      <c r="CCG90" s="1" t="s">
        <v>11</v>
      </c>
      <c r="CCH90" s="1" t="s">
        <v>204</v>
      </c>
      <c r="CCI90" s="1">
        <v>523</v>
      </c>
      <c r="CCJ90" s="1">
        <v>9</v>
      </c>
      <c r="CCK90" s="1">
        <v>2.1000000000000001E-2</v>
      </c>
      <c r="CCL90" s="1">
        <f t="shared" si="4816"/>
        <v>2.0000000000000018E-3</v>
      </c>
      <c r="CCM90" s="1">
        <f t="shared" si="4162"/>
        <v>0.15209125475285179</v>
      </c>
      <c r="CCN90" s="1">
        <f t="shared" si="4817"/>
        <v>2.2813688212927768E-4</v>
      </c>
      <c r="CCO90" s="1"/>
      <c r="CCP90" s="1"/>
      <c r="CCQ90" s="1"/>
      <c r="CCR90" s="1" t="s">
        <v>11</v>
      </c>
      <c r="CCS90" s="1" t="s">
        <v>205</v>
      </c>
      <c r="CCT90" s="1">
        <v>536</v>
      </c>
      <c r="CCU90" s="1">
        <v>9</v>
      </c>
      <c r="CCV90" s="1">
        <v>2.1999999999999999E-2</v>
      </c>
      <c r="CCW90" s="1">
        <f t="shared" si="4818"/>
        <v>1.9999999999999983E-3</v>
      </c>
      <c r="CCX90" s="1">
        <f t="shared" si="4819"/>
        <v>3.474903474903468E-2</v>
      </c>
      <c r="CCY90" s="1">
        <f t="shared" si="4820"/>
        <v>5.2123552123552019E-5</v>
      </c>
      <c r="CCZ90" s="1"/>
      <c r="CDA90" s="1"/>
      <c r="CDB90" s="1"/>
      <c r="CDC90" s="1" t="s">
        <v>11</v>
      </c>
      <c r="CDD90" s="1" t="s">
        <v>206</v>
      </c>
      <c r="CDE90" s="1">
        <v>542</v>
      </c>
      <c r="CDF90" s="1">
        <v>9</v>
      </c>
      <c r="CDG90" s="1">
        <v>1.4E-2</v>
      </c>
      <c r="CDH90" s="1">
        <f t="shared" si="4821"/>
        <v>-9.9999999999999915E-4</v>
      </c>
      <c r="CDI90" s="1">
        <f t="shared" si="4822"/>
        <v>-0.40530303030303028</v>
      </c>
      <c r="CDJ90" s="1">
        <f t="shared" si="4823"/>
        <v>-6.0795454545454542E-4</v>
      </c>
      <c r="CDK90" s="1"/>
      <c r="CDL90" s="1"/>
      <c r="CDM90" s="1"/>
      <c r="CDN90" s="1" t="s">
        <v>11</v>
      </c>
      <c r="CDO90" s="1" t="s">
        <v>207</v>
      </c>
      <c r="CDP90" s="1">
        <v>549</v>
      </c>
      <c r="CDQ90" s="1">
        <v>9</v>
      </c>
      <c r="CDR90" s="1">
        <v>1.4E-2</v>
      </c>
      <c r="CDS90" s="1">
        <f t="shared" si="4824"/>
        <v>-9.9999999999999915E-4</v>
      </c>
      <c r="CDT90" s="1">
        <f t="shared" si="4825"/>
        <v>-0.48669201520912542</v>
      </c>
      <c r="CDU90" s="1">
        <f t="shared" si="4826"/>
        <v>-7.3003802281368813E-4</v>
      </c>
      <c r="CDV90" s="1"/>
      <c r="CDW90" s="1"/>
      <c r="CDX90" s="1"/>
      <c r="CDY90" s="1" t="s">
        <v>11</v>
      </c>
      <c r="CDZ90" s="1" t="s">
        <v>208</v>
      </c>
      <c r="CEA90" s="1">
        <v>550</v>
      </c>
      <c r="CEB90" s="1">
        <v>9</v>
      </c>
      <c r="CEC90" s="1">
        <v>1.6E-2</v>
      </c>
      <c r="CED90" s="1">
        <f t="shared" si="4885"/>
        <v>-1.0000000000000009E-3</v>
      </c>
      <c r="CEE90" s="1">
        <f t="shared" si="4827"/>
        <v>-9.6000000000000044E-2</v>
      </c>
      <c r="CEF90" s="1">
        <f t="shared" si="4828"/>
        <v>-1.4400000000000006E-4</v>
      </c>
      <c r="CEG90" s="1"/>
      <c r="CEH90" s="1"/>
      <c r="CEI90" s="1"/>
      <c r="CEJ90" s="1" t="s">
        <v>11</v>
      </c>
      <c r="CEK90" s="1" t="s">
        <v>209</v>
      </c>
      <c r="CEL90" s="1">
        <v>556</v>
      </c>
      <c r="CEM90" s="1">
        <v>9</v>
      </c>
      <c r="CEN90" s="1">
        <v>1.4E-2</v>
      </c>
      <c r="CEO90" s="1">
        <f t="shared" si="4829"/>
        <v>-9.9999999999999915E-4</v>
      </c>
      <c r="CEP90" s="1">
        <f t="shared" si="4830"/>
        <v>4.3478260869565244E-2</v>
      </c>
      <c r="CEQ90" s="1">
        <f t="shared" si="4831"/>
        <v>6.5217391304347861E-5</v>
      </c>
      <c r="CER90" s="1"/>
      <c r="CES90" s="1"/>
      <c r="CET90" s="1"/>
      <c r="CEU90" s="1" t="s">
        <v>11</v>
      </c>
      <c r="CEV90" s="1" t="s">
        <v>210</v>
      </c>
      <c r="CEW90" s="1">
        <v>563</v>
      </c>
      <c r="CEX90" s="1">
        <v>9</v>
      </c>
      <c r="CEY90" s="1">
        <v>1.2E-2</v>
      </c>
      <c r="CEZ90" s="1">
        <f t="shared" si="4832"/>
        <v>-2E-3</v>
      </c>
      <c r="CFA90" s="1">
        <f t="shared" si="4833"/>
        <v>-7.8557114228456917E-2</v>
      </c>
      <c r="CFB90" s="1">
        <f t="shared" si="4834"/>
        <v>-1.1783567134268538E-4</v>
      </c>
      <c r="CFC90" s="1"/>
      <c r="CFD90" s="1"/>
      <c r="CFE90" s="1"/>
      <c r="CFF90" s="1" t="s">
        <v>11</v>
      </c>
      <c r="CFG90" s="1" t="s">
        <v>211</v>
      </c>
      <c r="CFH90" s="1">
        <v>564</v>
      </c>
      <c r="CFI90" s="1">
        <v>9</v>
      </c>
      <c r="CFJ90" s="1">
        <v>4.1000000000000002E-2</v>
      </c>
      <c r="CFK90" s="1">
        <f t="shared" si="4835"/>
        <v>9.0000000000000011E-3</v>
      </c>
      <c r="CFL90" s="1">
        <f t="shared" si="4836"/>
        <v>9.3283582089552286E-2</v>
      </c>
      <c r="CFM90" s="1">
        <f t="shared" si="4837"/>
        <v>1.3992537313432842E-4</v>
      </c>
      <c r="CFN90" s="1"/>
      <c r="CFO90" s="1"/>
      <c r="CFP90" s="1"/>
      <c r="CFQ90" s="1" t="s">
        <v>11</v>
      </c>
      <c r="CFR90" s="1" t="s">
        <v>212</v>
      </c>
      <c r="CFS90" s="1">
        <v>571</v>
      </c>
      <c r="CFT90" s="1">
        <v>9</v>
      </c>
      <c r="CFU90" s="1">
        <v>3.9E-2</v>
      </c>
      <c r="CFV90" s="1">
        <f t="shared" si="4838"/>
        <v>8.0000000000000002E-3</v>
      </c>
      <c r="CFW90" s="1">
        <f t="shared" si="4839"/>
        <v>-6.0150375939849586E-2</v>
      </c>
      <c r="CFX90" s="1">
        <f t="shared" si="4840"/>
        <v>-9.0225563909774383E-5</v>
      </c>
      <c r="CFY90" s="1"/>
      <c r="CFZ90" s="1"/>
      <c r="CGA90" s="1"/>
      <c r="CGB90" s="1" t="s">
        <v>11</v>
      </c>
      <c r="CGC90" s="1" t="s">
        <v>213</v>
      </c>
      <c r="CGD90" s="1">
        <v>577</v>
      </c>
      <c r="CGE90" s="1">
        <v>9</v>
      </c>
      <c r="CGF90" s="1">
        <v>3.7999999999999999E-2</v>
      </c>
      <c r="CGG90" s="1">
        <f t="shared" si="4841"/>
        <v>6.9999999999999993E-3</v>
      </c>
      <c r="CGH90" s="1">
        <f t="shared" si="4842"/>
        <v>-0.28571428571428575</v>
      </c>
      <c r="CGI90" s="1">
        <f t="shared" si="4843"/>
        <v>-4.2857142857142866E-4</v>
      </c>
      <c r="CGJ90" s="1"/>
      <c r="CGK90" s="1"/>
      <c r="CGL90" s="1"/>
      <c r="CGM90" s="1" t="s">
        <v>11</v>
      </c>
      <c r="CGN90" s="1" t="s">
        <v>214</v>
      </c>
      <c r="CGO90" s="1">
        <v>578</v>
      </c>
      <c r="CGP90" s="1">
        <v>9</v>
      </c>
      <c r="CGQ90" s="1">
        <v>3.2000000000000001E-2</v>
      </c>
      <c r="CGR90" s="1">
        <f t="shared" si="4844"/>
        <v>1.4999999999999999E-2</v>
      </c>
      <c r="CGS90" s="1">
        <f t="shared" si="4845"/>
        <v>-0.27799227799227805</v>
      </c>
      <c r="CGT90" s="1">
        <f t="shared" si="4846"/>
        <v>-4.1698841698841708E-4</v>
      </c>
      <c r="CGU90" s="1"/>
      <c r="CGV90" s="1"/>
      <c r="CGW90" s="1"/>
      <c r="CGX90" s="6" t="s">
        <v>11</v>
      </c>
      <c r="CGY90" s="6" t="s">
        <v>215</v>
      </c>
      <c r="CGZ90" s="6">
        <v>592</v>
      </c>
      <c r="CHA90" s="6">
        <v>9</v>
      </c>
      <c r="CHB90" s="6">
        <v>4.2000000000000003E-2</v>
      </c>
      <c r="CHC90" s="6">
        <f t="shared" si="4847"/>
        <v>1.6000000000000004E-2</v>
      </c>
      <c r="CHD90" s="6">
        <f t="shared" si="4848"/>
        <v>-0.45593869731800751</v>
      </c>
      <c r="CHE90" s="6">
        <f t="shared" si="4849"/>
        <v>-6.8390804597701126E-4</v>
      </c>
      <c r="CHF90" s="1"/>
      <c r="CHG90" s="1"/>
      <c r="CHH90" s="1"/>
      <c r="CHI90" s="6" t="s">
        <v>11</v>
      </c>
      <c r="CHJ90" s="6" t="s">
        <v>216</v>
      </c>
      <c r="CHK90" s="6">
        <v>593</v>
      </c>
      <c r="CHL90" s="6">
        <v>9</v>
      </c>
      <c r="CHM90" s="6">
        <v>0.04</v>
      </c>
      <c r="CHN90" s="1">
        <f t="shared" si="4850"/>
        <v>1.7000000000000001E-2</v>
      </c>
      <c r="CHO90" s="1">
        <f t="shared" si="4210"/>
        <v>0.35686274509803928</v>
      </c>
      <c r="CHP90" s="1">
        <f t="shared" si="4851"/>
        <v>5.3529411764705894E-4</v>
      </c>
      <c r="CHQ90" s="1"/>
      <c r="CHR90" s="1"/>
      <c r="CHS90" s="1"/>
      <c r="CHT90" s="1" t="s">
        <v>11</v>
      </c>
      <c r="CHU90" s="1" t="s">
        <v>217</v>
      </c>
      <c r="CHV90" s="1">
        <v>607</v>
      </c>
      <c r="CHW90" s="1">
        <v>9</v>
      </c>
      <c r="CHX90" s="1">
        <v>2.5999999999999999E-2</v>
      </c>
      <c r="CHY90" s="1">
        <f t="shared" si="4852"/>
        <v>4.9999999999999975E-3</v>
      </c>
      <c r="CHZ90" s="1">
        <f t="shared" si="4853"/>
        <v>7.7519379844960433E-3</v>
      </c>
      <c r="CIA90" s="1">
        <f t="shared" si="4854"/>
        <v>1.1627906976744065E-5</v>
      </c>
      <c r="CIB90" s="1"/>
      <c r="CIC90" s="1"/>
      <c r="CID90" s="1"/>
      <c r="CIE90" s="1" t="s">
        <v>11</v>
      </c>
      <c r="CIF90" s="1" t="s">
        <v>218</v>
      </c>
      <c r="CIG90" s="1">
        <v>608</v>
      </c>
      <c r="CIH90" s="1">
        <v>9</v>
      </c>
      <c r="CII90" s="1">
        <v>2.5999999999999999E-2</v>
      </c>
      <c r="CIJ90" s="1">
        <f t="shared" si="4855"/>
        <v>-1.0000000000000009E-3</v>
      </c>
      <c r="CIK90" s="1">
        <f t="shared" si="4218"/>
        <v>-0.81568627450980402</v>
      </c>
      <c r="CIL90" s="1">
        <f t="shared" si="4856"/>
        <v>-1.223529411764706E-3</v>
      </c>
      <c r="CIM90" s="1"/>
      <c r="CIN90" s="1"/>
      <c r="CIO90" s="1"/>
      <c r="CIP90" s="1" t="s">
        <v>11</v>
      </c>
      <c r="CIQ90" s="1" t="s">
        <v>219</v>
      </c>
      <c r="CIR90" s="1">
        <v>621</v>
      </c>
      <c r="CIS90" s="1">
        <v>9</v>
      </c>
      <c r="CIT90" s="1">
        <v>3.7999999999999999E-2</v>
      </c>
      <c r="CIU90" s="1">
        <f t="shared" si="4857"/>
        <v>8.0000000000000002E-3</v>
      </c>
      <c r="CIV90" s="1">
        <f t="shared" si="4858"/>
        <v>-1.4563492063492063</v>
      </c>
      <c r="CIW90" s="1">
        <f t="shared" si="4859"/>
        <v>-2.1845238095238094E-3</v>
      </c>
      <c r="CIX90" s="1"/>
      <c r="CIY90" s="1"/>
      <c r="CIZ90" s="1"/>
      <c r="CJA90" s="1" t="s">
        <v>11</v>
      </c>
      <c r="CJB90" s="1" t="s">
        <v>220</v>
      </c>
      <c r="CJC90" s="1">
        <v>622</v>
      </c>
      <c r="CJD90" s="1">
        <v>9</v>
      </c>
      <c r="CJE90" s="1">
        <v>1.2E-2</v>
      </c>
      <c r="CJF90" s="1">
        <f t="shared" si="4860"/>
        <v>3.0000000000000009E-3</v>
      </c>
      <c r="CJG90" s="1">
        <f t="shared" si="4861"/>
        <v>-0.32862190812720848</v>
      </c>
      <c r="CJH90" s="1">
        <f t="shared" si="4862"/>
        <v>-4.9293286219081274E-4</v>
      </c>
      <c r="CJI90" s="1"/>
      <c r="CJJ90" s="1"/>
      <c r="CJK90" s="1"/>
      <c r="CJL90" s="1" t="s">
        <v>11</v>
      </c>
      <c r="CJM90" s="1" t="s">
        <v>221</v>
      </c>
      <c r="CJN90" s="1">
        <v>635</v>
      </c>
      <c r="CJO90" s="1">
        <v>9</v>
      </c>
      <c r="CJP90" s="1">
        <v>1.4999999999999999E-2</v>
      </c>
      <c r="CJQ90" s="1">
        <f t="shared" si="4863"/>
        <v>2.9999999999999992E-3</v>
      </c>
      <c r="CJR90" s="1">
        <f t="shared" si="4864"/>
        <v>-0.63829787234042568</v>
      </c>
      <c r="CJS90" s="1">
        <f t="shared" si="4865"/>
        <v>-9.5744680851063857E-4</v>
      </c>
      <c r="CJT90" s="1"/>
      <c r="CJU90" s="1"/>
      <c r="CJV90" s="1"/>
      <c r="CJW90" s="1" t="s">
        <v>11</v>
      </c>
      <c r="CJX90" s="1" t="s">
        <v>222</v>
      </c>
      <c r="CJY90" s="1">
        <v>636</v>
      </c>
      <c r="CJZ90" s="1">
        <v>9</v>
      </c>
      <c r="CKA90" s="1">
        <v>2.8000000000000001E-2</v>
      </c>
      <c r="CKB90" s="1">
        <f t="shared" si="4866"/>
        <v>8.0000000000000002E-3</v>
      </c>
      <c r="CKC90" s="1">
        <f t="shared" si="4867"/>
        <v>-0.61484098939929333</v>
      </c>
      <c r="CKD90" s="1">
        <f t="shared" si="4868"/>
        <v>-9.2226148409894004E-4</v>
      </c>
      <c r="CKE90" s="1"/>
      <c r="CKF90" s="1"/>
      <c r="CKG90" s="1"/>
      <c r="CKH90" s="1" t="s">
        <v>11</v>
      </c>
      <c r="CKI90" s="1" t="s">
        <v>223</v>
      </c>
      <c r="CKJ90" s="1">
        <v>649</v>
      </c>
      <c r="CKK90" s="1">
        <v>9</v>
      </c>
      <c r="CKL90" s="1">
        <v>3.3000000000000002E-2</v>
      </c>
      <c r="CKM90" s="1">
        <f t="shared" si="4869"/>
        <v>9.0000000000000011E-3</v>
      </c>
      <c r="CKN90" s="1">
        <f t="shared" si="4870"/>
        <v>-0.66077738515901052</v>
      </c>
      <c r="CKO90" s="1">
        <f t="shared" si="4871"/>
        <v>-9.9116607773851585E-4</v>
      </c>
      <c r="CKP90" s="1"/>
      <c r="CKQ90" s="1"/>
      <c r="CKR90" s="1"/>
      <c r="CKS90" s="1" t="s">
        <v>11</v>
      </c>
      <c r="CKT90" s="1" t="s">
        <v>224</v>
      </c>
      <c r="CKU90" s="1">
        <v>650</v>
      </c>
      <c r="CKV90" s="1">
        <v>9</v>
      </c>
      <c r="CKW90" s="1">
        <v>1.7999999999999999E-2</v>
      </c>
      <c r="CKX90" s="1">
        <f t="shared" si="4872"/>
        <v>9.9999999999999742E-4</v>
      </c>
      <c r="CKY90" s="1">
        <f t="shared" si="4873"/>
        <v>-0.56842105263157905</v>
      </c>
      <c r="CKZ90" s="1">
        <f t="shared" si="4874"/>
        <v>-8.5263157894736863E-4</v>
      </c>
      <c r="CLA90" s="1"/>
      <c r="CLB90" s="1"/>
      <c r="CLC90" s="1"/>
      <c r="CLD90" s="1" t="s">
        <v>11</v>
      </c>
      <c r="CLE90" s="1" t="s">
        <v>225</v>
      </c>
      <c r="CLF90" s="1">
        <v>663</v>
      </c>
      <c r="CLG90" s="1">
        <v>9</v>
      </c>
      <c r="CLH90" s="1">
        <v>2.5999999999999999E-2</v>
      </c>
      <c r="CLI90" s="1">
        <f t="shared" si="4875"/>
        <v>4.0000000000000001E-3</v>
      </c>
      <c r="CLJ90" s="1">
        <f t="shared" si="4876"/>
        <v>-0.44982698961937723</v>
      </c>
      <c r="CLK90" s="1">
        <f t="shared" si="4877"/>
        <v>-6.7474048442906583E-4</v>
      </c>
      <c r="CLL90" s="1"/>
      <c r="CLM90" s="1"/>
      <c r="CLN90" s="1"/>
      <c r="CLO90" s="1"/>
      <c r="CLP90" s="1"/>
      <c r="CLQ90" s="1"/>
      <c r="CLR90" s="1"/>
      <c r="CLS90" s="1"/>
      <c r="CLT90" s="1"/>
      <c r="CLU90" s="1"/>
      <c r="CLV90" s="1"/>
      <c r="CLW90" s="1"/>
      <c r="CLX90" s="1"/>
      <c r="CLY90" s="1"/>
      <c r="CLZ90" s="1"/>
      <c r="CMA90" s="1"/>
      <c r="CMB90" s="1"/>
      <c r="CMC90" s="1"/>
      <c r="CMD90" s="1"/>
      <c r="CME90" s="1"/>
      <c r="CMF90" s="1"/>
      <c r="CMG90" s="1"/>
      <c r="CMH90" s="1"/>
      <c r="CMI90" s="1"/>
      <c r="CMJ90" s="1"/>
      <c r="CMK90" s="1"/>
      <c r="CML90" s="1"/>
      <c r="CMM90" s="1"/>
      <c r="CMN90" s="1"/>
      <c r="CMO90" s="1"/>
      <c r="CMP90" s="1"/>
      <c r="CMQ90" s="1"/>
      <c r="CMR90" s="1"/>
      <c r="CMS90" s="1"/>
      <c r="CMT90" s="1"/>
      <c r="CMU90" s="1"/>
      <c r="CMV90" s="1"/>
      <c r="CMW90" s="1"/>
      <c r="CMX90" s="1"/>
      <c r="CMY90" s="1"/>
      <c r="CMZ90" s="1"/>
    </row>
    <row r="91" spans="1:2392" x14ac:dyDescent="0.3">
      <c r="A91" s="1" t="s">
        <v>11</v>
      </c>
      <c r="B91" s="1" t="s">
        <v>12</v>
      </c>
      <c r="C91" s="1">
        <v>1</v>
      </c>
      <c r="D91" s="1">
        <v>10</v>
      </c>
      <c r="E91" s="1">
        <v>-2E-3</v>
      </c>
      <c r="F91" s="1">
        <f t="shared" si="4255"/>
        <v>0</v>
      </c>
      <c r="G91" s="1">
        <f t="shared" si="4256"/>
        <v>0.36949152542372882</v>
      </c>
      <c r="H91" s="1">
        <f t="shared" si="4878"/>
        <v>5.5423728813559325E-4</v>
      </c>
      <c r="I91" s="1"/>
      <c r="J91" s="1"/>
      <c r="K91" s="1"/>
      <c r="L91" s="1" t="s">
        <v>11</v>
      </c>
      <c r="M91" s="1" t="s">
        <v>13</v>
      </c>
      <c r="N91" s="1">
        <v>2</v>
      </c>
      <c r="O91" s="1">
        <v>10</v>
      </c>
      <c r="P91" s="1">
        <v>-1E-3</v>
      </c>
      <c r="Q91" s="1">
        <f t="shared" si="4257"/>
        <v>1E-3</v>
      </c>
      <c r="R91" s="1">
        <f t="shared" si="4258"/>
        <v>0.42372881355932207</v>
      </c>
      <c r="S91" s="1">
        <f t="shared" si="4259"/>
        <v>6.3559322033898311E-4</v>
      </c>
      <c r="T91" s="1"/>
      <c r="U91" s="1"/>
      <c r="V91" s="1"/>
      <c r="W91" s="1" t="s">
        <v>11</v>
      </c>
      <c r="X91" s="1" t="s">
        <v>14</v>
      </c>
      <c r="Y91" s="1">
        <v>3</v>
      </c>
      <c r="Z91" s="1">
        <v>10</v>
      </c>
      <c r="AA91" s="1">
        <v>8.0000000000000002E-3</v>
      </c>
      <c r="AB91" s="1">
        <f t="shared" si="4879"/>
        <v>7.0000000000000001E-3</v>
      </c>
      <c r="AC91" s="1">
        <f t="shared" si="4260"/>
        <v>0.62033898305084745</v>
      </c>
      <c r="AD91" s="1">
        <f t="shared" si="4261"/>
        <v>9.3050847457627121E-4</v>
      </c>
      <c r="AE91" s="1"/>
      <c r="AF91" s="1"/>
      <c r="AG91" s="1"/>
      <c r="AH91" s="1" t="s">
        <v>11</v>
      </c>
      <c r="AI91" s="1" t="s">
        <v>15</v>
      </c>
      <c r="AJ91" s="1">
        <v>4</v>
      </c>
      <c r="AK91" s="1">
        <v>10</v>
      </c>
      <c r="AL91" s="1">
        <v>2.9000000000000001E-2</v>
      </c>
      <c r="AM91" s="1">
        <f t="shared" si="4262"/>
        <v>2.1000000000000001E-2</v>
      </c>
      <c r="AN91" s="1">
        <f t="shared" si="4263"/>
        <v>1.0340136054421771</v>
      </c>
      <c r="AO91" s="1">
        <f t="shared" si="4264"/>
        <v>1.5510204081632657E-3</v>
      </c>
      <c r="AP91" s="1"/>
      <c r="AQ91" s="1"/>
      <c r="AR91" s="1"/>
      <c r="AS91" s="1" t="s">
        <v>11</v>
      </c>
      <c r="AT91" s="1" t="s">
        <v>16</v>
      </c>
      <c r="AU91" s="1">
        <v>8</v>
      </c>
      <c r="AV91" s="1">
        <v>10</v>
      </c>
      <c r="AW91" s="1">
        <v>3.4000000000000002E-2</v>
      </c>
      <c r="AX91" s="1">
        <f t="shared" si="4265"/>
        <v>2.6000000000000002E-2</v>
      </c>
      <c r="AY91" s="1">
        <f t="shared" si="4266"/>
        <v>1.218430034129693</v>
      </c>
      <c r="AZ91" s="1">
        <f t="shared" si="4267"/>
        <v>1.8276450511945394E-3</v>
      </c>
      <c r="BA91" s="1"/>
      <c r="BB91" s="1"/>
      <c r="BC91" s="1"/>
      <c r="BD91" s="1" t="s">
        <v>11</v>
      </c>
      <c r="BE91" s="1" t="s">
        <v>17</v>
      </c>
      <c r="BF91" s="1">
        <v>9</v>
      </c>
      <c r="BG91" s="1">
        <v>10</v>
      </c>
      <c r="BH91" s="1">
        <v>1.9E-2</v>
      </c>
      <c r="BI91" s="1">
        <f t="shared" si="4268"/>
        <v>1.3999999999999999E-2</v>
      </c>
      <c r="BJ91" s="1">
        <f t="shared" si="4269"/>
        <v>0.79522184300341292</v>
      </c>
      <c r="BK91" s="1">
        <f t="shared" si="4270"/>
        <v>1.1928327645051194E-3</v>
      </c>
      <c r="BL91" s="1"/>
      <c r="BM91" s="1"/>
      <c r="BN91" s="1"/>
      <c r="BO91" s="1" t="s">
        <v>11</v>
      </c>
      <c r="BP91" s="1" t="s">
        <v>18</v>
      </c>
      <c r="BQ91" s="1">
        <v>10</v>
      </c>
      <c r="BR91" s="1">
        <v>10</v>
      </c>
      <c r="BS91" s="1">
        <v>2.7E-2</v>
      </c>
      <c r="BT91" s="1">
        <f t="shared" si="4271"/>
        <v>1.8000000000000002E-2</v>
      </c>
      <c r="BU91" s="1">
        <f t="shared" si="4272"/>
        <v>0.87030716723549495</v>
      </c>
      <c r="BV91" s="1">
        <f t="shared" si="4273"/>
        <v>1.3054607508532425E-3</v>
      </c>
      <c r="BW91" s="1"/>
      <c r="BX91" s="1"/>
      <c r="BY91" s="1"/>
      <c r="BZ91" s="1" t="s">
        <v>11</v>
      </c>
      <c r="CA91" s="1" t="s">
        <v>19</v>
      </c>
      <c r="CB91" s="1">
        <v>11</v>
      </c>
      <c r="CC91" s="1">
        <v>10</v>
      </c>
      <c r="CD91" s="1">
        <v>2.4E-2</v>
      </c>
      <c r="CE91" s="1">
        <f t="shared" si="4274"/>
        <v>1.9E-2</v>
      </c>
      <c r="CF91" s="1">
        <f t="shared" si="4275"/>
        <v>0.90721649484536082</v>
      </c>
      <c r="CG91" s="1">
        <f t="shared" si="4276"/>
        <v>1.3608247422680414E-3</v>
      </c>
      <c r="CH91" s="1"/>
      <c r="CI91" s="1"/>
      <c r="CJ91" s="1"/>
      <c r="CK91" s="1" t="s">
        <v>11</v>
      </c>
      <c r="CL91" s="1" t="s">
        <v>20</v>
      </c>
      <c r="CM91" s="1">
        <v>14</v>
      </c>
      <c r="CN91" s="1">
        <v>10</v>
      </c>
      <c r="CO91" s="1">
        <v>3.6999999999999998E-2</v>
      </c>
      <c r="CP91" s="1">
        <f t="shared" si="4277"/>
        <v>2.4E-2</v>
      </c>
      <c r="CQ91" s="1">
        <f t="shared" si="4278"/>
        <v>1</v>
      </c>
      <c r="CR91" s="1">
        <f t="shared" si="4279"/>
        <v>1.5E-3</v>
      </c>
      <c r="CS91" s="1"/>
      <c r="CT91" s="1"/>
      <c r="CU91" s="1"/>
      <c r="CV91" s="1" t="s">
        <v>11</v>
      </c>
      <c r="CW91" s="1" t="s">
        <v>21</v>
      </c>
      <c r="CX91" s="1">
        <v>15</v>
      </c>
      <c r="CY91" s="1">
        <v>10</v>
      </c>
      <c r="CZ91" s="1">
        <v>2.3E-2</v>
      </c>
      <c r="DA91" s="1">
        <f t="shared" si="4280"/>
        <v>2.9999999999999992E-3</v>
      </c>
      <c r="DB91" s="1">
        <f t="shared" si="4281"/>
        <v>0.31034482758620685</v>
      </c>
      <c r="DC91" s="1">
        <f t="shared" si="4282"/>
        <v>4.6551724137931029E-4</v>
      </c>
      <c r="DD91" s="1"/>
      <c r="DE91" s="1"/>
      <c r="DF91" s="1"/>
      <c r="DG91" s="1" t="s">
        <v>11</v>
      </c>
      <c r="DH91" s="1" t="s">
        <v>22</v>
      </c>
      <c r="DI91" s="1">
        <v>16</v>
      </c>
      <c r="DJ91" s="1">
        <v>10</v>
      </c>
      <c r="DK91" s="1">
        <v>3.2000000000000001E-2</v>
      </c>
      <c r="DL91" s="1">
        <f t="shared" si="4283"/>
        <v>5.000000000000001E-3</v>
      </c>
      <c r="DM91" s="1">
        <f t="shared" si="4284"/>
        <v>0.27986348122866894</v>
      </c>
      <c r="DN91" s="1">
        <f t="shared" si="4285"/>
        <v>4.1979522184300343E-4</v>
      </c>
      <c r="DO91" s="1"/>
      <c r="DP91" s="1"/>
      <c r="DQ91" s="1"/>
      <c r="DR91" s="1" t="s">
        <v>11</v>
      </c>
      <c r="DS91" s="1" t="s">
        <v>23</v>
      </c>
      <c r="DT91" s="1">
        <v>17</v>
      </c>
      <c r="DU91" s="1">
        <v>10</v>
      </c>
      <c r="DV91" s="1">
        <v>2.8000000000000001E-2</v>
      </c>
      <c r="DW91" s="1">
        <f t="shared" si="4286"/>
        <v>1.0000000000000009E-3</v>
      </c>
      <c r="DX91" s="1">
        <f t="shared" si="4287"/>
        <v>6.8493150684931531E-2</v>
      </c>
      <c r="DY91" s="1">
        <f t="shared" si="4288"/>
        <v>1.0273972602739729E-4</v>
      </c>
      <c r="DZ91" s="1"/>
      <c r="EA91" s="1"/>
      <c r="EB91" s="1"/>
      <c r="EC91" s="1" t="s">
        <v>11</v>
      </c>
      <c r="ED91" s="1" t="s">
        <v>24</v>
      </c>
      <c r="EE91" s="1">
        <v>18</v>
      </c>
      <c r="EF91" s="1">
        <v>10</v>
      </c>
      <c r="EG91" s="1">
        <v>2.5999999999999999E-2</v>
      </c>
      <c r="EH91" s="1">
        <f t="shared" si="4289"/>
        <v>0</v>
      </c>
      <c r="EI91" s="1">
        <f t="shared" si="4290"/>
        <v>0.17687074829931973</v>
      </c>
      <c r="EJ91" s="1">
        <f t="shared" si="4291"/>
        <v>2.653061224489796E-4</v>
      </c>
      <c r="EK91" s="1"/>
      <c r="EL91" s="1"/>
      <c r="EM91" s="1"/>
      <c r="EN91" s="1" t="s">
        <v>11</v>
      </c>
      <c r="EO91" s="1" t="s">
        <v>25</v>
      </c>
      <c r="EP91" s="1">
        <v>21</v>
      </c>
      <c r="EQ91" s="1">
        <v>10</v>
      </c>
      <c r="ER91" s="1">
        <v>3.5000000000000003E-2</v>
      </c>
      <c r="ES91" s="1">
        <f t="shared" si="4292"/>
        <v>4.0000000000000036E-3</v>
      </c>
      <c r="ET91" s="1">
        <f t="shared" si="4293"/>
        <v>0.2260273972602741</v>
      </c>
      <c r="EU91" s="1">
        <f t="shared" si="4294"/>
        <v>3.3904109589041117E-4</v>
      </c>
      <c r="EV91" s="1"/>
      <c r="EW91" s="1"/>
      <c r="EX91" s="1"/>
      <c r="EY91" s="1" t="s">
        <v>11</v>
      </c>
      <c r="EZ91" s="1" t="s">
        <v>26</v>
      </c>
      <c r="FA91" s="1">
        <v>22</v>
      </c>
      <c r="FB91" s="1">
        <v>10</v>
      </c>
      <c r="FC91" s="1">
        <v>2.9000000000000001E-2</v>
      </c>
      <c r="FD91" s="1">
        <f t="shared" si="4295"/>
        <v>-1.9999999999999983E-3</v>
      </c>
      <c r="FE91" s="1">
        <f t="shared" si="4296"/>
        <v>-4.0955631399317349E-2</v>
      </c>
      <c r="FF91" s="1">
        <f t="shared" si="4297"/>
        <v>-6.1433447098976026E-5</v>
      </c>
      <c r="FG91" s="1"/>
      <c r="FH91" s="1"/>
      <c r="FI91" s="1"/>
      <c r="FJ91" s="1" t="s">
        <v>11</v>
      </c>
      <c r="FK91" s="1" t="s">
        <v>27</v>
      </c>
      <c r="FL91" s="1">
        <v>23</v>
      </c>
      <c r="FM91" s="1">
        <v>10</v>
      </c>
      <c r="FN91" s="1">
        <v>3.1E-2</v>
      </c>
      <c r="FO91" s="1">
        <f t="shared" si="4298"/>
        <v>1.0000000000000009E-3</v>
      </c>
      <c r="FP91" s="1">
        <f t="shared" si="4299"/>
        <v>0.43877551020408173</v>
      </c>
      <c r="FQ91" s="1">
        <f t="shared" si="4300"/>
        <v>6.5816326530612258E-4</v>
      </c>
      <c r="FR91" s="1"/>
      <c r="FS91" s="1"/>
      <c r="FT91" s="1"/>
      <c r="FU91" s="1" t="s">
        <v>11</v>
      </c>
      <c r="FV91" s="1" t="s">
        <v>28</v>
      </c>
      <c r="FW91" s="1">
        <v>24</v>
      </c>
      <c r="FX91" s="1">
        <v>10</v>
      </c>
      <c r="FY91" s="1">
        <v>0.03</v>
      </c>
      <c r="FZ91" s="1">
        <f t="shared" si="4301"/>
        <v>-1.0000000000000009E-3</v>
      </c>
      <c r="GA91" s="1">
        <f t="shared" si="4302"/>
        <v>-7.191780821917812E-2</v>
      </c>
      <c r="GB91" s="1">
        <f t="shared" si="4303"/>
        <v>-1.0787671232876719E-4</v>
      </c>
      <c r="GC91" s="1"/>
      <c r="GD91" s="1"/>
      <c r="GE91" s="1"/>
      <c r="GF91" s="1" t="s">
        <v>11</v>
      </c>
      <c r="GG91" s="1" t="s">
        <v>29</v>
      </c>
      <c r="GH91" s="1">
        <v>25</v>
      </c>
      <c r="GI91" s="1">
        <v>10</v>
      </c>
      <c r="GJ91" s="1">
        <v>2.7E-2</v>
      </c>
      <c r="GK91" s="1">
        <f t="shared" si="4304"/>
        <v>-4.0000000000000001E-3</v>
      </c>
      <c r="GL91" s="1">
        <f t="shared" si="4305"/>
        <v>0</v>
      </c>
      <c r="GM91" s="1">
        <f t="shared" si="4306"/>
        <v>0</v>
      </c>
      <c r="GN91" s="1"/>
      <c r="GO91" s="1"/>
      <c r="GP91" s="1"/>
      <c r="GQ91" s="1" t="s">
        <v>11</v>
      </c>
      <c r="GR91" s="1" t="s">
        <v>30</v>
      </c>
      <c r="GS91" s="1">
        <v>28</v>
      </c>
      <c r="GT91" s="1">
        <v>10</v>
      </c>
      <c r="GU91" s="1">
        <v>3.1E-2</v>
      </c>
      <c r="GV91" s="1">
        <f t="shared" si="4307"/>
        <v>1.9999999999999983E-3</v>
      </c>
      <c r="GW91" s="1">
        <f t="shared" si="4308"/>
        <v>3.4482758620689592E-2</v>
      </c>
      <c r="GX91" s="1">
        <f t="shared" si="4309"/>
        <v>5.1724137931034387E-5</v>
      </c>
      <c r="GY91" s="1"/>
      <c r="GZ91" s="1"/>
      <c r="HA91" s="1"/>
      <c r="HB91" s="1" t="s">
        <v>11</v>
      </c>
      <c r="HC91" s="1" t="s">
        <v>31</v>
      </c>
      <c r="HD91" s="1">
        <v>29</v>
      </c>
      <c r="HE91" s="1">
        <v>10</v>
      </c>
      <c r="HF91" s="1">
        <v>4.8000000000000001E-2</v>
      </c>
      <c r="HG91" s="1">
        <f t="shared" si="4310"/>
        <v>-3.9999999999999966E-3</v>
      </c>
      <c r="HH91" s="1">
        <f t="shared" si="4311"/>
        <v>0.13087248322147665</v>
      </c>
      <c r="HI91" s="1">
        <f t="shared" si="4312"/>
        <v>1.9630872483221499E-4</v>
      </c>
      <c r="HJ91" s="1"/>
      <c r="HK91" s="1"/>
      <c r="HL91" s="1"/>
      <c r="HM91" s="1" t="s">
        <v>11</v>
      </c>
      <c r="HN91" s="1" t="s">
        <v>32</v>
      </c>
      <c r="HO91" s="1">
        <v>30</v>
      </c>
      <c r="HP91" s="1">
        <v>10</v>
      </c>
      <c r="HQ91" s="1">
        <v>0.05</v>
      </c>
      <c r="HR91" s="1">
        <f t="shared" si="4313"/>
        <v>-1.9999999999999948E-3</v>
      </c>
      <c r="HS91" s="1">
        <f t="shared" si="4314"/>
        <v>0.15151515151515169</v>
      </c>
      <c r="HT91" s="1">
        <f t="shared" si="4315"/>
        <v>2.2727272727272754E-4</v>
      </c>
      <c r="HU91" s="1"/>
      <c r="HV91" s="1"/>
      <c r="HW91" s="1"/>
      <c r="HX91" s="1" t="s">
        <v>11</v>
      </c>
      <c r="HY91" s="1" t="s">
        <v>33</v>
      </c>
      <c r="HZ91" s="1">
        <v>31</v>
      </c>
      <c r="IA91" s="1">
        <v>10</v>
      </c>
      <c r="IB91" s="1">
        <v>5.2999999999999999E-2</v>
      </c>
      <c r="IC91" s="1">
        <f t="shared" si="4316"/>
        <v>-2.0000000000000018E-3</v>
      </c>
      <c r="ID91" s="1">
        <f t="shared" si="4317"/>
        <v>0.13513513513513509</v>
      </c>
      <c r="IE91" s="1">
        <f t="shared" si="4318"/>
        <v>2.0270270270270264E-4</v>
      </c>
      <c r="IF91" s="1"/>
      <c r="IG91" s="1"/>
      <c r="IH91" s="1"/>
      <c r="II91" s="1" t="s">
        <v>11</v>
      </c>
      <c r="IJ91" s="1" t="s">
        <v>34</v>
      </c>
      <c r="IK91" s="1">
        <v>32</v>
      </c>
      <c r="IL91" s="1">
        <v>10</v>
      </c>
      <c r="IM91" s="1">
        <v>5.0999999999999997E-2</v>
      </c>
      <c r="IN91" s="1">
        <f t="shared" si="4319"/>
        <v>-4.0000000000000036E-3</v>
      </c>
      <c r="IO91" s="1">
        <f t="shared" si="4320"/>
        <v>2.3569023569023455E-2</v>
      </c>
      <c r="IP91" s="1">
        <f t="shared" si="4321"/>
        <v>3.5353535353535183E-5</v>
      </c>
      <c r="IQ91" s="1"/>
      <c r="IR91" s="1"/>
      <c r="IS91" s="1"/>
      <c r="IT91" s="1" t="s">
        <v>11</v>
      </c>
      <c r="IU91" s="1" t="s">
        <v>35</v>
      </c>
      <c r="IV91" s="1">
        <v>35</v>
      </c>
      <c r="IW91" s="1">
        <v>10</v>
      </c>
      <c r="IX91" s="1">
        <v>5.3999999999999999E-2</v>
      </c>
      <c r="IY91" s="1">
        <f t="shared" si="4322"/>
        <v>-1.0000000000000009E-3</v>
      </c>
      <c r="IZ91" s="1">
        <f t="shared" si="4323"/>
        <v>0.19463087248322145</v>
      </c>
      <c r="JA91" s="1">
        <f t="shared" si="4324"/>
        <v>2.9194630872483217E-4</v>
      </c>
      <c r="JB91" s="1"/>
      <c r="JC91" s="1"/>
      <c r="JD91" s="1"/>
      <c r="JE91" s="1" t="s">
        <v>11</v>
      </c>
      <c r="JF91" s="3" t="s">
        <v>36</v>
      </c>
      <c r="JG91" s="3">
        <v>36</v>
      </c>
      <c r="JH91" s="1">
        <v>10</v>
      </c>
      <c r="JI91" s="1">
        <v>5.3999999999999999E-2</v>
      </c>
      <c r="JJ91" s="1">
        <f t="shared" si="4325"/>
        <v>-3.0000000000000027E-3</v>
      </c>
      <c r="JK91" s="1">
        <f t="shared" si="4326"/>
        <v>0.18394648829431431</v>
      </c>
      <c r="JL91" s="1">
        <f t="shared" si="4327"/>
        <v>2.7591973244147147E-4</v>
      </c>
      <c r="JM91" s="1"/>
      <c r="JN91" s="1"/>
      <c r="JO91" s="1"/>
      <c r="JP91" s="1" t="s">
        <v>11</v>
      </c>
      <c r="JQ91" s="1" t="s">
        <v>37</v>
      </c>
      <c r="JR91" s="1">
        <v>37</v>
      </c>
      <c r="JS91" s="1">
        <v>10</v>
      </c>
      <c r="JT91" s="1">
        <v>5.6000000000000001E-2</v>
      </c>
      <c r="JU91" s="1">
        <f t="shared" si="4328"/>
        <v>-2.0000000000000018E-3</v>
      </c>
      <c r="JV91" s="1">
        <f t="shared" si="4329"/>
        <v>0.18394648829431431</v>
      </c>
      <c r="JW91" s="1">
        <f t="shared" si="4330"/>
        <v>2.7591973244147147E-4</v>
      </c>
      <c r="JX91" s="1"/>
      <c r="JY91" s="1"/>
      <c r="JZ91" s="1"/>
      <c r="KA91" s="1" t="s">
        <v>11</v>
      </c>
      <c r="KB91" s="1" t="s">
        <v>38</v>
      </c>
      <c r="KC91" s="1">
        <v>38</v>
      </c>
      <c r="KD91" s="1">
        <v>10</v>
      </c>
      <c r="KE91" s="1">
        <v>0.06</v>
      </c>
      <c r="KF91" s="1">
        <f t="shared" si="4331"/>
        <v>-1.0000000000000009E-3</v>
      </c>
      <c r="KG91" s="1">
        <f t="shared" si="4332"/>
        <v>0.10033444816053509</v>
      </c>
      <c r="KH91" s="1">
        <f t="shared" si="4333"/>
        <v>1.5050167224080264E-4</v>
      </c>
      <c r="KI91" s="1"/>
      <c r="KJ91" s="1"/>
      <c r="KK91" s="1"/>
      <c r="KL91" s="1" t="s">
        <v>11</v>
      </c>
      <c r="KM91" s="1" t="s">
        <v>39</v>
      </c>
      <c r="KN91" s="1">
        <v>39</v>
      </c>
      <c r="KO91" s="1">
        <v>10</v>
      </c>
      <c r="KP91" s="1">
        <v>6.2E-2</v>
      </c>
      <c r="KQ91" s="1">
        <f t="shared" si="4334"/>
        <v>-1.0000000000000009E-3</v>
      </c>
      <c r="KR91" s="1">
        <f t="shared" si="4335"/>
        <v>0.13422818791946306</v>
      </c>
      <c r="KS91" s="1">
        <f t="shared" si="4336"/>
        <v>2.013422818791946E-4</v>
      </c>
      <c r="KT91" s="1"/>
      <c r="KU91" s="1"/>
      <c r="KV91" s="1"/>
      <c r="KW91" s="1" t="s">
        <v>11</v>
      </c>
      <c r="KX91" s="1" t="s">
        <v>40</v>
      </c>
      <c r="KY91" s="1">
        <v>42</v>
      </c>
      <c r="KZ91" s="1">
        <v>10</v>
      </c>
      <c r="LA91" s="1">
        <v>6.6000000000000003E-2</v>
      </c>
      <c r="LB91" s="1">
        <f t="shared" si="4337"/>
        <v>1.0000000000000009E-3</v>
      </c>
      <c r="LC91" s="1">
        <f t="shared" si="4338"/>
        <v>0.365771812080537</v>
      </c>
      <c r="LD91" s="1">
        <f t="shared" si="4339"/>
        <v>5.4865771812080547E-4</v>
      </c>
      <c r="LE91" s="1"/>
      <c r="LF91" s="1"/>
      <c r="LG91" s="1"/>
      <c r="LH91" s="1" t="s">
        <v>11</v>
      </c>
      <c r="LI91" s="1" t="s">
        <v>41</v>
      </c>
      <c r="LJ91" s="1">
        <v>43</v>
      </c>
      <c r="LK91" s="1">
        <v>10</v>
      </c>
      <c r="LL91" s="1">
        <v>3.6999999999999998E-2</v>
      </c>
      <c r="LM91" s="1">
        <f t="shared" si="4340"/>
        <v>0</v>
      </c>
      <c r="LN91" s="1">
        <f t="shared" si="4341"/>
        <v>-0.62499999999999989</v>
      </c>
      <c r="LO91" s="1">
        <f t="shared" si="4342"/>
        <v>-9.3749999999999986E-4</v>
      </c>
      <c r="LP91" s="1"/>
      <c r="LQ91" s="1"/>
      <c r="LR91" s="1"/>
      <c r="LS91" s="1" t="s">
        <v>11</v>
      </c>
      <c r="LT91" s="1" t="s">
        <v>42</v>
      </c>
      <c r="LU91" s="1">
        <v>44</v>
      </c>
      <c r="LV91" s="1">
        <v>10</v>
      </c>
      <c r="LW91" s="1">
        <v>4.1000000000000002E-2</v>
      </c>
      <c r="LX91" s="1">
        <f t="shared" si="4343"/>
        <v>-1.9999999999999948E-3</v>
      </c>
      <c r="LY91" s="1">
        <f t="shared" si="4250"/>
        <v>-1.6441281138790036</v>
      </c>
      <c r="LZ91" s="1">
        <f t="shared" si="4344"/>
        <v>-2.4661921708185055E-3</v>
      </c>
      <c r="MA91" s="1"/>
      <c r="MB91" s="1"/>
      <c r="MC91" s="1"/>
      <c r="MD91" s="1" t="s">
        <v>11</v>
      </c>
      <c r="ME91" s="1" t="s">
        <v>43</v>
      </c>
      <c r="MF91" s="1">
        <v>46</v>
      </c>
      <c r="MG91" s="1">
        <v>10</v>
      </c>
      <c r="MH91" s="1">
        <v>4.7E-2</v>
      </c>
      <c r="MI91" s="1">
        <f t="shared" si="4345"/>
        <v>-4.9999999999999975E-3</v>
      </c>
      <c r="MJ91" s="1">
        <f t="shared" si="4346"/>
        <v>-0.91186440677966096</v>
      </c>
      <c r="MK91" s="1">
        <f t="shared" si="4347"/>
        <v>-1.3677966101694914E-3</v>
      </c>
      <c r="ML91" s="1"/>
      <c r="MM91" s="1"/>
      <c r="MN91" s="1"/>
      <c r="MO91" s="1" t="s">
        <v>11</v>
      </c>
      <c r="MP91" s="1" t="s">
        <v>44</v>
      </c>
      <c r="MQ91" s="1">
        <v>52</v>
      </c>
      <c r="MR91" s="1">
        <v>10</v>
      </c>
      <c r="MS91" s="1">
        <v>5.8999999999999997E-2</v>
      </c>
      <c r="MT91" s="1">
        <f t="shared" si="4348"/>
        <v>-4.0000000000000036E-3</v>
      </c>
      <c r="MU91" s="1">
        <f t="shared" si="4349"/>
        <v>-0.67340067340067356</v>
      </c>
      <c r="MV91" s="1">
        <f t="shared" si="4350"/>
        <v>-1.0101010101010103E-3</v>
      </c>
      <c r="MW91" s="1"/>
      <c r="MX91" s="1"/>
      <c r="MY91" s="1"/>
      <c r="MZ91" s="1" t="s">
        <v>11</v>
      </c>
      <c r="NA91" s="1" t="s">
        <v>45</v>
      </c>
      <c r="NB91" s="1">
        <v>53</v>
      </c>
      <c r="NC91" s="1">
        <v>10</v>
      </c>
      <c r="ND91" s="1">
        <v>0.08</v>
      </c>
      <c r="NE91" s="1">
        <f t="shared" si="4351"/>
        <v>-1.2999999999999998E-2</v>
      </c>
      <c r="NF91" s="1">
        <f t="shared" si="4352"/>
        <v>-1.1317567567567568</v>
      </c>
      <c r="NG91" s="1">
        <f t="shared" si="4353"/>
        <v>-1.6976351351351351E-3</v>
      </c>
      <c r="NH91" s="1"/>
      <c r="NI91" s="1"/>
      <c r="NJ91" s="1"/>
      <c r="NK91" s="1" t="s">
        <v>11</v>
      </c>
      <c r="NL91" s="1" t="s">
        <v>46</v>
      </c>
      <c r="NM91" s="1">
        <v>56</v>
      </c>
      <c r="NN91" s="1">
        <v>10</v>
      </c>
      <c r="NO91" s="1">
        <v>0.111</v>
      </c>
      <c r="NP91" s="1">
        <f t="shared" si="4354"/>
        <v>1.9000000000000003E-2</v>
      </c>
      <c r="NQ91" s="1">
        <f t="shared" si="4355"/>
        <v>3.3898305084746738E-3</v>
      </c>
      <c r="NR91" s="1">
        <f t="shared" si="4356"/>
        <v>5.0847457627120104E-6</v>
      </c>
      <c r="NS91" s="1"/>
      <c r="NT91" s="1"/>
      <c r="NU91" s="1"/>
      <c r="NV91" s="1" t="s">
        <v>11</v>
      </c>
      <c r="NW91" s="1" t="s">
        <v>47</v>
      </c>
      <c r="NX91" s="1">
        <v>57</v>
      </c>
      <c r="NY91" s="1">
        <v>10</v>
      </c>
      <c r="NZ91" s="1">
        <v>-1.2E-2</v>
      </c>
      <c r="OA91" s="1">
        <f t="shared" si="4357"/>
        <v>0</v>
      </c>
      <c r="OB91" s="1">
        <f t="shared" si="4358"/>
        <v>0.729903536977492</v>
      </c>
      <c r="OC91" s="1">
        <f t="shared" si="4359"/>
        <v>1.0948553054662381E-3</v>
      </c>
      <c r="OD91" s="1"/>
      <c r="OE91" s="1"/>
      <c r="OF91" s="1"/>
      <c r="OG91" s="1" t="s">
        <v>11</v>
      </c>
      <c r="OH91" s="1" t="s">
        <v>48</v>
      </c>
      <c r="OI91" s="1">
        <v>58</v>
      </c>
      <c r="OJ91" s="1">
        <v>10</v>
      </c>
      <c r="OK91" s="1">
        <v>-1.2E-2</v>
      </c>
      <c r="OL91" s="1">
        <f t="shared" si="4360"/>
        <v>0</v>
      </c>
      <c r="OM91" s="1">
        <f t="shared" si="4361"/>
        <v>0.72580645161290325</v>
      </c>
      <c r="ON91" s="1">
        <f t="shared" si="4362"/>
        <v>1.088709677419355E-3</v>
      </c>
      <c r="OO91" s="1"/>
      <c r="OP91" s="1"/>
      <c r="OQ91" s="1"/>
      <c r="OR91" s="1" t="s">
        <v>11</v>
      </c>
      <c r="OS91" s="1" t="s">
        <v>49</v>
      </c>
      <c r="OT91" s="1">
        <v>59</v>
      </c>
      <c r="OU91" s="1">
        <v>10</v>
      </c>
      <c r="OV91" s="1">
        <v>-1.2E-2</v>
      </c>
      <c r="OW91" s="1">
        <f t="shared" si="4363"/>
        <v>0</v>
      </c>
      <c r="OX91" s="1">
        <f t="shared" si="4364"/>
        <v>0.79677419354838708</v>
      </c>
      <c r="OY91" s="1">
        <f t="shared" si="4365"/>
        <v>1.1951612903225806E-3</v>
      </c>
      <c r="OZ91" s="1"/>
      <c r="PA91" s="1"/>
      <c r="PB91" s="1"/>
      <c r="PC91" s="1" t="s">
        <v>11</v>
      </c>
      <c r="PD91" s="1" t="s">
        <v>50</v>
      </c>
      <c r="PE91" s="1">
        <v>60</v>
      </c>
      <c r="PF91" s="1">
        <v>10</v>
      </c>
      <c r="PG91" s="1">
        <v>-1.2E-2</v>
      </c>
      <c r="PH91" s="1">
        <f t="shared" si="4366"/>
        <v>0</v>
      </c>
      <c r="PI91" s="1">
        <f t="shared" si="4367"/>
        <v>0.84193548387096784</v>
      </c>
      <c r="PJ91" s="1">
        <f t="shared" si="4368"/>
        <v>1.2629032258064518E-3</v>
      </c>
      <c r="PK91" s="1"/>
      <c r="PL91" s="1"/>
      <c r="PM91" s="1"/>
      <c r="PN91" s="1" t="s">
        <v>11</v>
      </c>
      <c r="PO91" s="1" t="s">
        <v>51</v>
      </c>
      <c r="PP91" s="1">
        <v>63</v>
      </c>
      <c r="PQ91" s="1">
        <v>10</v>
      </c>
      <c r="PR91" s="1">
        <v>-1.4E-2</v>
      </c>
      <c r="PS91" s="1">
        <f t="shared" si="4369"/>
        <v>0</v>
      </c>
      <c r="PT91" s="1">
        <f t="shared" si="4370"/>
        <v>0.85113268608414239</v>
      </c>
      <c r="PU91" s="1">
        <f t="shared" si="4371"/>
        <v>1.2766990291262137E-3</v>
      </c>
      <c r="PV91" s="1"/>
      <c r="PW91" s="1"/>
      <c r="PX91" s="1"/>
      <c r="PY91" s="1" t="s">
        <v>11</v>
      </c>
      <c r="PZ91" s="1" t="s">
        <v>52</v>
      </c>
      <c r="QA91" s="1">
        <v>64</v>
      </c>
      <c r="QB91" s="1">
        <v>10</v>
      </c>
      <c r="QC91" s="1">
        <v>-1.4E-2</v>
      </c>
      <c r="QD91" s="1">
        <f t="shared" si="4372"/>
        <v>-1.3000000000000001E-2</v>
      </c>
      <c r="QE91" s="1">
        <f t="shared" si="4373"/>
        <v>0.4096774193548387</v>
      </c>
      <c r="QF91" s="1">
        <f t="shared" si="4374"/>
        <v>6.1451612903225803E-4</v>
      </c>
      <c r="QG91" s="1"/>
      <c r="QH91" s="1"/>
      <c r="QI91" s="1"/>
      <c r="QJ91" s="1" t="s">
        <v>11</v>
      </c>
      <c r="QK91" s="1" t="s">
        <v>53</v>
      </c>
      <c r="QL91" s="1">
        <v>65</v>
      </c>
      <c r="QM91" s="1">
        <v>10</v>
      </c>
      <c r="QN91" s="1">
        <v>7.0000000000000001E-3</v>
      </c>
      <c r="QO91" s="1">
        <f t="shared" si="4375"/>
        <v>9.0000000000000011E-3</v>
      </c>
      <c r="QP91" s="1">
        <f t="shared" si="4376"/>
        <v>1.1100323624595467</v>
      </c>
      <c r="QQ91" s="1">
        <f t="shared" si="4377"/>
        <v>1.66504854368932E-3</v>
      </c>
      <c r="QR91" s="1"/>
      <c r="QS91" s="1"/>
      <c r="QT91" s="1"/>
      <c r="QU91" s="1" t="s">
        <v>11</v>
      </c>
      <c r="QV91" s="1" t="s">
        <v>54</v>
      </c>
      <c r="QW91" s="1">
        <v>66</v>
      </c>
      <c r="QX91" s="1">
        <v>10</v>
      </c>
      <c r="QY91" s="1">
        <v>0</v>
      </c>
      <c r="QZ91" s="1">
        <f t="shared" si="4378"/>
        <v>-1E-3</v>
      </c>
      <c r="RA91" s="1">
        <f t="shared" si="4379"/>
        <v>0.86858974358974361</v>
      </c>
      <c r="RB91" s="1">
        <f t="shared" si="4380"/>
        <v>1.3028846153846155E-3</v>
      </c>
      <c r="RC91" s="1"/>
      <c r="RD91" s="1"/>
      <c r="RE91" s="1"/>
      <c r="RF91" s="1" t="s">
        <v>11</v>
      </c>
      <c r="RG91" s="1" t="s">
        <v>55</v>
      </c>
      <c r="RH91" s="1">
        <v>67</v>
      </c>
      <c r="RI91" s="1">
        <v>10</v>
      </c>
      <c r="RJ91" s="1">
        <v>-4.0000000000000001E-3</v>
      </c>
      <c r="RK91" s="1">
        <f t="shared" si="4381"/>
        <v>-3.0000000000000001E-3</v>
      </c>
      <c r="RL91" s="1">
        <f t="shared" si="4382"/>
        <v>0.78846153846153855</v>
      </c>
      <c r="RM91" s="1">
        <f t="shared" si="4383"/>
        <v>1.1826923076923078E-3</v>
      </c>
      <c r="RN91" s="1"/>
      <c r="RO91" s="1"/>
      <c r="RP91" s="1"/>
      <c r="RQ91" s="1" t="s">
        <v>11</v>
      </c>
      <c r="RR91" s="1" t="s">
        <v>56</v>
      </c>
      <c r="RS91" s="1">
        <v>70</v>
      </c>
      <c r="RT91" s="1">
        <v>10</v>
      </c>
      <c r="RU91" s="1">
        <v>-2E-3</v>
      </c>
      <c r="RV91" s="1">
        <f t="shared" si="4384"/>
        <v>-8.0000000000000002E-3</v>
      </c>
      <c r="RW91" s="1">
        <f t="shared" si="4385"/>
        <v>0.59935897435897445</v>
      </c>
      <c r="RX91" s="1">
        <f t="shared" si="4386"/>
        <v>8.9903846153846164E-4</v>
      </c>
      <c r="RY91" s="1"/>
      <c r="RZ91" s="1"/>
      <c r="SA91" s="1"/>
      <c r="SB91" s="2" t="s">
        <v>11</v>
      </c>
      <c r="SC91" s="1" t="s">
        <v>57</v>
      </c>
      <c r="SD91" s="1">
        <v>71</v>
      </c>
      <c r="SE91" s="2">
        <v>10</v>
      </c>
      <c r="SF91" s="1">
        <v>2E-3</v>
      </c>
      <c r="SG91" s="1">
        <f t="shared" si="4387"/>
        <v>-2E-3</v>
      </c>
      <c r="SH91" s="1">
        <f t="shared" si="4388"/>
        <v>0.68493150684931492</v>
      </c>
      <c r="SI91" s="1">
        <f t="shared" si="4389"/>
        <v>1.0273972602739725E-3</v>
      </c>
      <c r="SJ91" s="1"/>
      <c r="SK91" s="1"/>
      <c r="SL91" s="1"/>
      <c r="SM91" s="2" t="s">
        <v>11</v>
      </c>
      <c r="SN91" s="1" t="s">
        <v>58</v>
      </c>
      <c r="SO91" s="1">
        <v>72</v>
      </c>
      <c r="SP91" s="2">
        <v>10</v>
      </c>
      <c r="SQ91" s="1">
        <v>5.0000000000000001E-3</v>
      </c>
      <c r="SR91" s="1">
        <f t="shared" si="4390"/>
        <v>-1E-3</v>
      </c>
      <c r="SS91" s="1">
        <f t="shared" si="4391"/>
        <v>0.64261168384879719</v>
      </c>
      <c r="ST91" s="1">
        <f t="shared" si="4392"/>
        <v>9.6391752577319582E-4</v>
      </c>
      <c r="SU91" s="1"/>
      <c r="SV91" s="1"/>
      <c r="SW91" s="1"/>
      <c r="SX91" s="2" t="s">
        <v>11</v>
      </c>
      <c r="SY91" s="1" t="s">
        <v>59</v>
      </c>
      <c r="SZ91" s="1">
        <v>73</v>
      </c>
      <c r="TA91" s="2">
        <v>10</v>
      </c>
      <c r="TB91" s="1">
        <v>3.0000000000000001E-3</v>
      </c>
      <c r="TC91" s="1">
        <f t="shared" si="4393"/>
        <v>-3.0000000000000001E-3</v>
      </c>
      <c r="TD91" s="1">
        <f t="shared" si="4394"/>
        <v>0.51034482758620692</v>
      </c>
      <c r="TE91" s="1">
        <f t="shared" si="4395"/>
        <v>7.6551724137931037E-4</v>
      </c>
      <c r="TF91" s="1"/>
      <c r="TG91" s="1"/>
      <c r="TH91" s="1"/>
      <c r="TI91" s="2" t="s">
        <v>11</v>
      </c>
      <c r="TJ91" s="1" t="s">
        <v>60</v>
      </c>
      <c r="TK91" s="1">
        <v>74</v>
      </c>
      <c r="TL91" s="2">
        <v>10</v>
      </c>
      <c r="TM91" s="1">
        <v>5.0000000000000001E-3</v>
      </c>
      <c r="TN91" s="1">
        <f t="shared" si="4396"/>
        <v>-1E-3</v>
      </c>
      <c r="TO91" s="1">
        <f t="shared" si="4397"/>
        <v>0.58419243986254288</v>
      </c>
      <c r="TP91" s="1">
        <f t="shared" si="4398"/>
        <v>8.7628865979381433E-4</v>
      </c>
      <c r="TQ91" s="1"/>
      <c r="TR91" s="1"/>
      <c r="TS91" s="1"/>
      <c r="TT91" s="2" t="s">
        <v>11</v>
      </c>
      <c r="TU91" s="1" t="s">
        <v>61</v>
      </c>
      <c r="TV91" s="1">
        <v>77</v>
      </c>
      <c r="TW91" s="2">
        <v>10</v>
      </c>
      <c r="TX91" s="1">
        <v>7.0000000000000001E-3</v>
      </c>
      <c r="TY91" s="1">
        <f t="shared" si="4399"/>
        <v>-1.9999999999999992E-3</v>
      </c>
      <c r="TZ91" s="1">
        <f t="shared" si="4400"/>
        <v>0.5223367697594502</v>
      </c>
      <c r="UA91" s="1">
        <f t="shared" si="4401"/>
        <v>7.8350515463917537E-4</v>
      </c>
      <c r="UB91" s="1"/>
      <c r="UC91" s="1"/>
      <c r="UD91" s="1"/>
      <c r="UE91" s="2" t="s">
        <v>11</v>
      </c>
      <c r="UF91" s="1" t="s">
        <v>62</v>
      </c>
      <c r="UG91" s="1">
        <v>78</v>
      </c>
      <c r="UH91" s="2">
        <v>10</v>
      </c>
      <c r="UI91" s="1">
        <v>6.0000000000000001E-3</v>
      </c>
      <c r="UJ91" s="1">
        <f t="shared" si="4402"/>
        <v>-2E-3</v>
      </c>
      <c r="UK91" s="1">
        <f t="shared" si="4403"/>
        <v>9.3425605536332196E-2</v>
      </c>
      <c r="UL91" s="1">
        <f t="shared" si="4404"/>
        <v>1.401384083044983E-4</v>
      </c>
      <c r="UM91" s="1"/>
      <c r="UN91" s="1"/>
      <c r="UO91" s="1"/>
      <c r="UP91" s="2" t="s">
        <v>11</v>
      </c>
      <c r="UQ91" s="1" t="s">
        <v>63</v>
      </c>
      <c r="UR91" s="1">
        <v>79</v>
      </c>
      <c r="US91" s="2">
        <v>10</v>
      </c>
      <c r="UT91" s="1">
        <v>6.0000000000000001E-3</v>
      </c>
      <c r="UU91" s="1">
        <f t="shared" si="4405"/>
        <v>-2.9999999999999992E-3</v>
      </c>
      <c r="UV91" s="1">
        <f t="shared" si="4406"/>
        <v>0.4689655172413793</v>
      </c>
      <c r="UW91" s="1">
        <f t="shared" si="4407"/>
        <v>7.0344827586206894E-4</v>
      </c>
      <c r="UX91" s="1"/>
      <c r="UY91" s="1"/>
      <c r="UZ91" s="1"/>
      <c r="VA91" s="2" t="s">
        <v>11</v>
      </c>
      <c r="VB91" s="1" t="s">
        <v>64</v>
      </c>
      <c r="VC91" s="1">
        <v>80</v>
      </c>
      <c r="VD91" s="2">
        <v>10</v>
      </c>
      <c r="VE91" s="1">
        <v>8.0000000000000002E-3</v>
      </c>
      <c r="VF91" s="1">
        <f t="shared" si="4408"/>
        <v>-2E-3</v>
      </c>
      <c r="VG91" s="1">
        <f t="shared" si="4409"/>
        <v>0.47586206896551725</v>
      </c>
      <c r="VH91" s="1">
        <f t="shared" si="4410"/>
        <v>7.1379310344827588E-4</v>
      </c>
      <c r="VI91" s="1"/>
      <c r="VJ91" s="1"/>
      <c r="VK91" s="1"/>
      <c r="VL91" s="2" t="s">
        <v>11</v>
      </c>
      <c r="VM91" s="1" t="s">
        <v>65</v>
      </c>
      <c r="VN91" s="1">
        <v>84</v>
      </c>
      <c r="VO91" s="2">
        <v>10</v>
      </c>
      <c r="VP91" s="1">
        <v>8.0000000000000002E-3</v>
      </c>
      <c r="VQ91" s="1">
        <f t="shared" si="4411"/>
        <v>-4.0000000000000001E-3</v>
      </c>
      <c r="VR91" s="1">
        <f t="shared" si="4412"/>
        <v>0.4329896907216495</v>
      </c>
      <c r="VS91" s="1">
        <f t="shared" si="4413"/>
        <v>6.4948453608247429E-4</v>
      </c>
      <c r="VT91" s="1"/>
      <c r="VU91" s="1"/>
      <c r="VV91" s="1"/>
      <c r="VW91" s="2" t="s">
        <v>11</v>
      </c>
      <c r="VX91" s="1" t="s">
        <v>66</v>
      </c>
      <c r="VY91" s="1">
        <v>85</v>
      </c>
      <c r="VZ91" s="2">
        <v>10</v>
      </c>
      <c r="WA91" s="1">
        <v>4.0000000000000001E-3</v>
      </c>
      <c r="WB91" s="1">
        <f t="shared" si="4414"/>
        <v>-1E-3</v>
      </c>
      <c r="WC91" s="1">
        <f t="shared" si="4415"/>
        <v>0.19860627177700349</v>
      </c>
      <c r="WD91" s="1">
        <f t="shared" si="4416"/>
        <v>2.9790940766550526E-4</v>
      </c>
      <c r="WE91" s="1"/>
      <c r="WF91" s="1"/>
      <c r="WG91" s="1"/>
      <c r="WH91" s="2" t="s">
        <v>11</v>
      </c>
      <c r="WI91" s="1" t="s">
        <v>67</v>
      </c>
      <c r="WJ91" s="1">
        <v>86</v>
      </c>
      <c r="WK91" s="2">
        <v>10</v>
      </c>
      <c r="WL91" s="1">
        <v>7.0000000000000001E-3</v>
      </c>
      <c r="WM91" s="1">
        <f t="shared" si="4417"/>
        <v>-1E-3</v>
      </c>
      <c r="WN91" s="1">
        <f t="shared" si="4418"/>
        <v>0.12152777777777776</v>
      </c>
      <c r="WO91" s="1">
        <f t="shared" si="4419"/>
        <v>1.8229166666666665E-4</v>
      </c>
      <c r="WP91" s="1"/>
      <c r="WQ91" s="1"/>
      <c r="WR91" s="1"/>
      <c r="WS91" s="2" t="s">
        <v>11</v>
      </c>
      <c r="WT91" s="1" t="s">
        <v>68</v>
      </c>
      <c r="WU91" s="1">
        <v>87</v>
      </c>
      <c r="WV91" s="2">
        <v>10</v>
      </c>
      <c r="WW91" s="1">
        <v>6.0000000000000001E-3</v>
      </c>
      <c r="WX91" s="1">
        <f t="shared" si="4420"/>
        <v>-1E-3</v>
      </c>
      <c r="WY91" s="1">
        <f t="shared" si="4421"/>
        <v>0.10452961672473868</v>
      </c>
      <c r="WZ91" s="1">
        <f t="shared" si="4422"/>
        <v>1.5679442508710801E-4</v>
      </c>
      <c r="XA91" s="1"/>
      <c r="XB91" s="1"/>
      <c r="XC91" s="1"/>
      <c r="XD91" s="2" t="s">
        <v>11</v>
      </c>
      <c r="XE91" s="1" t="s">
        <v>69</v>
      </c>
      <c r="XF91" s="1">
        <v>88</v>
      </c>
      <c r="XG91" s="2">
        <v>10</v>
      </c>
      <c r="XH91" s="1">
        <v>8.9999999999999993E-3</v>
      </c>
      <c r="XI91" s="1">
        <f t="shared" si="3632"/>
        <v>0</v>
      </c>
      <c r="XJ91" s="1">
        <f t="shared" si="4423"/>
        <v>0.11805555555555555</v>
      </c>
      <c r="XK91" s="1">
        <f t="shared" si="4424"/>
        <v>1.7708333333333332E-4</v>
      </c>
      <c r="XL91" s="1"/>
      <c r="XM91" s="1"/>
      <c r="XN91" s="1"/>
      <c r="XO91" s="2" t="s">
        <v>11</v>
      </c>
      <c r="XP91" s="1" t="s">
        <v>70</v>
      </c>
      <c r="XQ91" s="1">
        <v>91</v>
      </c>
      <c r="XR91" s="2">
        <v>10</v>
      </c>
      <c r="XS91" s="1">
        <v>1.0999999999999999E-2</v>
      </c>
      <c r="XT91" s="1">
        <f t="shared" si="4425"/>
        <v>0</v>
      </c>
      <c r="XU91" s="1">
        <f t="shared" si="4426"/>
        <v>0.12110726643598617</v>
      </c>
      <c r="XV91" s="1">
        <f t="shared" si="4427"/>
        <v>1.8166089965397926E-4</v>
      </c>
      <c r="XW91" s="1"/>
      <c r="XX91" s="1"/>
      <c r="XY91" s="1"/>
      <c r="XZ91" s="2" t="s">
        <v>11</v>
      </c>
      <c r="YA91" s="1" t="s">
        <v>71</v>
      </c>
      <c r="YB91" s="1">
        <v>92</v>
      </c>
      <c r="YC91" s="2">
        <v>10</v>
      </c>
      <c r="YD91" s="1">
        <v>0.01</v>
      </c>
      <c r="YE91" s="1">
        <f t="shared" si="4428"/>
        <v>-9.9999999999999915E-4</v>
      </c>
      <c r="YF91" s="1">
        <f t="shared" si="4429"/>
        <v>0.21993127147766325</v>
      </c>
      <c r="YG91" s="1">
        <f t="shared" si="4430"/>
        <v>3.2989690721649489E-4</v>
      </c>
      <c r="YH91" s="1"/>
      <c r="YI91" s="1"/>
      <c r="YJ91" s="1"/>
      <c r="YK91" s="2" t="s">
        <v>11</v>
      </c>
      <c r="YL91" s="1" t="s">
        <v>72</v>
      </c>
      <c r="YM91" s="1">
        <v>93</v>
      </c>
      <c r="YN91" s="2">
        <v>10</v>
      </c>
      <c r="YO91" s="1">
        <v>1.0999999999999999E-2</v>
      </c>
      <c r="YP91" s="1">
        <f t="shared" si="4431"/>
        <v>0</v>
      </c>
      <c r="YQ91" s="1">
        <f t="shared" si="4432"/>
        <v>0.23208191126279862</v>
      </c>
      <c r="YR91" s="1">
        <f t="shared" si="4433"/>
        <v>3.4812286689419794E-4</v>
      </c>
      <c r="YS91" s="1"/>
      <c r="YT91" s="1"/>
      <c r="YU91" s="1"/>
      <c r="YV91" s="2" t="s">
        <v>11</v>
      </c>
      <c r="YW91" s="1" t="s">
        <v>73</v>
      </c>
      <c r="YX91" s="1">
        <v>94</v>
      </c>
      <c r="YY91" s="2">
        <v>10</v>
      </c>
      <c r="YZ91" s="1">
        <v>1.2999999999999999E-2</v>
      </c>
      <c r="ZA91" s="1">
        <f t="shared" si="4434"/>
        <v>0</v>
      </c>
      <c r="ZB91" s="1">
        <f t="shared" si="4435"/>
        <v>0.19727891156462585</v>
      </c>
      <c r="ZC91" s="1">
        <f t="shared" si="4436"/>
        <v>2.9591836734693878E-4</v>
      </c>
      <c r="ZD91" s="1"/>
      <c r="ZE91" s="1"/>
      <c r="ZF91" s="1"/>
      <c r="ZG91" s="2" t="s">
        <v>11</v>
      </c>
      <c r="ZH91" s="1" t="s">
        <v>74</v>
      </c>
      <c r="ZI91" s="1">
        <v>95</v>
      </c>
      <c r="ZJ91" s="2">
        <v>10</v>
      </c>
      <c r="ZK91" s="1">
        <v>1.2E-2</v>
      </c>
      <c r="ZL91" s="1">
        <f t="shared" si="4437"/>
        <v>-9.9999999999999915E-4</v>
      </c>
      <c r="ZM91" s="1">
        <f t="shared" si="4438"/>
        <v>0.18367346938775514</v>
      </c>
      <c r="ZN91" s="1">
        <f t="shared" si="4439"/>
        <v>2.7551020408163269E-4</v>
      </c>
      <c r="ZO91" s="1"/>
      <c r="ZP91" s="1"/>
      <c r="ZQ91" s="1"/>
      <c r="ZR91" s="2" t="s">
        <v>11</v>
      </c>
      <c r="ZS91" s="1" t="s">
        <v>75</v>
      </c>
      <c r="ZT91" s="1">
        <v>99</v>
      </c>
      <c r="ZU91" s="2">
        <v>10</v>
      </c>
      <c r="ZV91" s="1">
        <v>1.4E-2</v>
      </c>
      <c r="ZW91" s="1">
        <f t="shared" si="4440"/>
        <v>-9.9999999999999915E-4</v>
      </c>
      <c r="ZX91" s="1">
        <f t="shared" si="4441"/>
        <v>3.4246575342465786E-2</v>
      </c>
      <c r="ZY91" s="1">
        <f t="shared" si="4442"/>
        <v>5.1369863013698681E-5</v>
      </c>
      <c r="ZZ91" s="1"/>
      <c r="AAA91" s="1"/>
      <c r="AAB91" s="1"/>
      <c r="AAC91" s="2" t="s">
        <v>11</v>
      </c>
      <c r="AAD91" s="1" t="s">
        <v>76</v>
      </c>
      <c r="AAE91" s="1">
        <v>100</v>
      </c>
      <c r="AAF91" s="2">
        <v>10</v>
      </c>
      <c r="AAG91" s="1">
        <v>1E-3</v>
      </c>
      <c r="AAH91" s="1">
        <f t="shared" si="4443"/>
        <v>-1E-3</v>
      </c>
      <c r="AAI91" s="1">
        <f t="shared" si="4444"/>
        <v>0.8655172413793103</v>
      </c>
      <c r="AAJ91" s="1">
        <f t="shared" si="4445"/>
        <v>1.2982758620689655E-3</v>
      </c>
      <c r="AAK91" s="1"/>
      <c r="AAL91" s="1"/>
      <c r="AAM91" s="1"/>
      <c r="AAN91" s="2" t="s">
        <v>11</v>
      </c>
      <c r="AAO91" s="1" t="s">
        <v>77</v>
      </c>
      <c r="AAP91" s="1">
        <v>101</v>
      </c>
      <c r="AAQ91" s="2">
        <v>10</v>
      </c>
      <c r="AAR91" s="1">
        <v>5.0000000000000001E-3</v>
      </c>
      <c r="AAS91" s="1">
        <f t="shared" si="4446"/>
        <v>-2E-3</v>
      </c>
      <c r="AAT91" s="1">
        <f t="shared" si="4447"/>
        <v>0.62975778546712813</v>
      </c>
      <c r="AAU91" s="1">
        <f t="shared" si="4448"/>
        <v>9.4463667820069222E-4</v>
      </c>
      <c r="AAV91" s="1"/>
      <c r="AAW91" s="1"/>
      <c r="AAX91" s="1"/>
      <c r="AAY91" s="2" t="s">
        <v>11</v>
      </c>
      <c r="AAZ91" s="1" t="s">
        <v>78</v>
      </c>
      <c r="ABA91" s="1">
        <v>102</v>
      </c>
      <c r="ABB91" s="2">
        <v>10</v>
      </c>
      <c r="ABC91" s="1">
        <v>6.0000000000000001E-3</v>
      </c>
      <c r="ABD91" s="1">
        <f t="shared" si="3668"/>
        <v>-1E-3</v>
      </c>
      <c r="ABE91" s="1">
        <f t="shared" si="4449"/>
        <v>0.71724137931034471</v>
      </c>
      <c r="ABF91" s="1">
        <f t="shared" si="4450"/>
        <v>1.075862068965517E-3</v>
      </c>
      <c r="ABG91" s="1"/>
      <c r="ABH91" s="1"/>
      <c r="ABI91" s="1"/>
      <c r="ABJ91" s="2" t="s">
        <v>11</v>
      </c>
      <c r="ABK91" s="1" t="s">
        <v>79</v>
      </c>
      <c r="ABL91" s="1">
        <v>112</v>
      </c>
      <c r="ABM91" s="2">
        <v>10</v>
      </c>
      <c r="ABN91" s="1">
        <v>1.2999999999999999E-2</v>
      </c>
      <c r="ABO91" s="1">
        <f t="shared" si="4451"/>
        <v>-4.0000000000000018E-3</v>
      </c>
      <c r="ABP91" s="1">
        <f t="shared" si="4452"/>
        <v>0.71428571428571419</v>
      </c>
      <c r="ABQ91" s="1">
        <f t="shared" si="4453"/>
        <v>1.0714285714285713E-3</v>
      </c>
      <c r="ABR91" s="1"/>
      <c r="ABS91" s="1"/>
      <c r="ABT91" s="1"/>
      <c r="ABU91" s="2" t="s">
        <v>11</v>
      </c>
      <c r="ABV91" s="1" t="s">
        <v>80</v>
      </c>
      <c r="ABW91" s="1">
        <v>113</v>
      </c>
      <c r="ABX91" s="2">
        <v>10</v>
      </c>
      <c r="ABY91" s="1">
        <v>1.2E-2</v>
      </c>
      <c r="ABZ91" s="1">
        <f t="shared" si="4454"/>
        <v>-9.9999999999999915E-4</v>
      </c>
      <c r="ACA91" s="1">
        <f t="shared" si="4455"/>
        <v>-0.37499999999999994</v>
      </c>
      <c r="ACB91" s="1">
        <f t="shared" si="4880"/>
        <v>-5.6249999999999996E-4</v>
      </c>
      <c r="ACC91" s="1"/>
      <c r="ACD91" s="1"/>
      <c r="ACE91" s="1"/>
      <c r="ACF91" s="2" t="s">
        <v>11</v>
      </c>
      <c r="ACG91" s="1" t="s">
        <v>81</v>
      </c>
      <c r="ACH91" s="1">
        <v>114</v>
      </c>
      <c r="ACI91" s="2">
        <v>10</v>
      </c>
      <c r="ACJ91" s="1">
        <v>1.2E-2</v>
      </c>
      <c r="ACK91" s="1">
        <f t="shared" si="4456"/>
        <v>-2E-3</v>
      </c>
      <c r="ACL91" s="1">
        <f t="shared" si="4457"/>
        <v>-0.49103942652329746</v>
      </c>
      <c r="ACM91" s="1">
        <f t="shared" si="4458"/>
        <v>-7.3655913978494623E-4</v>
      </c>
      <c r="ACN91" s="1"/>
      <c r="ACO91" s="1"/>
      <c r="ACP91" s="1"/>
      <c r="ACQ91" s="2" t="s">
        <v>11</v>
      </c>
      <c r="ACR91" s="1" t="s">
        <v>82</v>
      </c>
      <c r="ACS91" s="1">
        <v>115</v>
      </c>
      <c r="ACT91" s="2">
        <v>10</v>
      </c>
      <c r="ACU91" s="1">
        <v>1.2999999999999999E-2</v>
      </c>
      <c r="ACV91" s="1">
        <f t="shared" si="4459"/>
        <v>-1.0000000000000009E-3</v>
      </c>
      <c r="ACW91" s="1">
        <f t="shared" si="4460"/>
        <v>-0.40213523131672602</v>
      </c>
      <c r="ACX91" s="1">
        <f t="shared" si="4461"/>
        <v>-6.0320284697508908E-4</v>
      </c>
      <c r="ACY91" s="1"/>
      <c r="ACZ91" s="1"/>
      <c r="ADA91" s="1"/>
      <c r="ADB91" s="2" t="s">
        <v>11</v>
      </c>
      <c r="ADC91" s="1" t="s">
        <v>83</v>
      </c>
      <c r="ADD91" s="1">
        <v>116</v>
      </c>
      <c r="ADE91" s="2">
        <v>10</v>
      </c>
      <c r="ADF91" s="1">
        <v>1.4E-2</v>
      </c>
      <c r="ADG91" s="1">
        <f t="shared" si="4462"/>
        <v>-2E-3</v>
      </c>
      <c r="ADH91" s="1">
        <f t="shared" si="4463"/>
        <v>-0.43772241992882566</v>
      </c>
      <c r="ADI91" s="1">
        <f t="shared" si="4464"/>
        <v>-6.5658362989323845E-4</v>
      </c>
      <c r="ADJ91" s="1"/>
      <c r="ADK91" s="1"/>
      <c r="ADL91" s="1"/>
      <c r="ADM91" s="2" t="s">
        <v>11</v>
      </c>
      <c r="ADN91" s="1" t="s">
        <v>84</v>
      </c>
      <c r="ADO91" s="1">
        <v>119</v>
      </c>
      <c r="ADP91" s="2">
        <v>10</v>
      </c>
      <c r="ADQ91" s="1">
        <v>1.6E-2</v>
      </c>
      <c r="ADR91" s="1">
        <f t="shared" si="4465"/>
        <v>-1.0000000000000009E-3</v>
      </c>
      <c r="ADS91" s="1">
        <f t="shared" si="4466"/>
        <v>-0.94244604316546776</v>
      </c>
      <c r="ADT91" s="1">
        <f t="shared" si="4467"/>
        <v>-1.4136690647482016E-3</v>
      </c>
      <c r="ADU91" s="1"/>
      <c r="ADV91" s="1"/>
      <c r="ADW91" s="1"/>
      <c r="ADX91" s="2" t="s">
        <v>11</v>
      </c>
      <c r="ADY91" s="1" t="s">
        <v>85</v>
      </c>
      <c r="ADZ91" s="1">
        <v>120</v>
      </c>
      <c r="AEA91" s="2">
        <v>10</v>
      </c>
      <c r="AEB91" s="1">
        <v>1.4999999999999999E-2</v>
      </c>
      <c r="AEC91" s="1">
        <f t="shared" si="4468"/>
        <v>-2.0000000000000018E-3</v>
      </c>
      <c r="AED91" s="1">
        <f t="shared" si="4469"/>
        <v>-1.0071942446043167</v>
      </c>
      <c r="AEE91" s="1">
        <f t="shared" si="4470"/>
        <v>-1.5107913669064751E-3</v>
      </c>
      <c r="AEF91" s="1"/>
      <c r="AEG91" s="1"/>
      <c r="AEH91" s="1"/>
      <c r="AEI91" s="2" t="s">
        <v>11</v>
      </c>
      <c r="AEJ91" s="1" t="s">
        <v>86</v>
      </c>
      <c r="AEK91" s="1">
        <v>121</v>
      </c>
      <c r="AEL91" s="2">
        <v>10</v>
      </c>
      <c r="AEM91" s="1">
        <v>1.6E-2</v>
      </c>
      <c r="AEN91" s="1">
        <f t="shared" si="4471"/>
        <v>-1.9999999999999983E-3</v>
      </c>
      <c r="AEO91" s="1">
        <f t="shared" si="4472"/>
        <v>-0.96762589928057552</v>
      </c>
      <c r="AEP91" s="1">
        <f t="shared" si="4473"/>
        <v>-1.4514388489208633E-3</v>
      </c>
      <c r="AEQ91" s="1"/>
      <c r="AER91" s="1"/>
      <c r="AES91" s="1"/>
      <c r="AET91" s="2" t="s">
        <v>11</v>
      </c>
      <c r="AEU91" s="1" t="s">
        <v>87</v>
      </c>
      <c r="AEV91" s="1">
        <v>122</v>
      </c>
      <c r="AEW91" s="2">
        <v>10</v>
      </c>
      <c r="AEX91" s="1">
        <v>1.6E-2</v>
      </c>
      <c r="AEY91" s="1">
        <f t="shared" si="4474"/>
        <v>-1.0000000000000009E-3</v>
      </c>
      <c r="AEZ91" s="1">
        <f t="shared" si="4475"/>
        <v>-0.98201438848920874</v>
      </c>
      <c r="AFA91" s="1">
        <f t="shared" si="4476"/>
        <v>-1.4730215827338132E-3</v>
      </c>
      <c r="AFB91" s="1"/>
      <c r="AFC91" s="1"/>
      <c r="AFD91" s="1"/>
      <c r="AFE91" s="2" t="s">
        <v>11</v>
      </c>
      <c r="AFF91" s="1" t="s">
        <v>88</v>
      </c>
      <c r="AFG91" s="1">
        <v>123</v>
      </c>
      <c r="AFH91" s="2">
        <v>10</v>
      </c>
      <c r="AFI91" s="1">
        <v>1.4999999999999999E-2</v>
      </c>
      <c r="AFJ91" s="1">
        <f t="shared" si="4881"/>
        <v>-2.0000000000000018E-3</v>
      </c>
      <c r="AFK91" s="1">
        <f t="shared" si="4882"/>
        <v>-1.0215827338129497</v>
      </c>
      <c r="AFL91" s="1">
        <f t="shared" si="4477"/>
        <v>-1.5323741007194245E-3</v>
      </c>
      <c r="AFM91" s="1"/>
      <c r="AFN91" s="1"/>
      <c r="AFO91" s="1"/>
      <c r="AFP91" s="2" t="s">
        <v>11</v>
      </c>
      <c r="AFQ91" s="1" t="s">
        <v>89</v>
      </c>
      <c r="AFR91" s="1">
        <v>126</v>
      </c>
      <c r="AFS91" s="2">
        <v>10</v>
      </c>
      <c r="AFT91" s="1">
        <v>1.7000000000000001E-2</v>
      </c>
      <c r="AFU91" s="1">
        <f t="shared" si="4478"/>
        <v>-9.9999999999999742E-4</v>
      </c>
      <c r="AFV91" s="1">
        <f t="shared" si="4479"/>
        <v>-0.7971530249110319</v>
      </c>
      <c r="AFW91" s="1">
        <f t="shared" si="4480"/>
        <v>-1.1957295373665479E-3</v>
      </c>
      <c r="AFX91" s="1"/>
      <c r="AFY91" s="1"/>
      <c r="AFZ91" s="1"/>
      <c r="AGA91" s="2" t="s">
        <v>11</v>
      </c>
      <c r="AGB91" s="1" t="s">
        <v>90</v>
      </c>
      <c r="AGC91" s="1">
        <v>127</v>
      </c>
      <c r="AGD91" s="2">
        <v>10</v>
      </c>
      <c r="AGE91" s="1">
        <v>1.9E-2</v>
      </c>
      <c r="AGF91" s="1">
        <f t="shared" si="4481"/>
        <v>4.0000000000000001E-3</v>
      </c>
      <c r="AGG91" s="1">
        <f t="shared" si="4482"/>
        <v>0.37373737373737376</v>
      </c>
      <c r="AGH91" s="1">
        <f t="shared" si="4483"/>
        <v>5.6060606060606059E-4</v>
      </c>
      <c r="AGI91" s="1"/>
      <c r="AGJ91" s="1"/>
      <c r="AGK91" s="1"/>
      <c r="AGL91" s="2" t="s">
        <v>11</v>
      </c>
      <c r="AGM91" s="1" t="s">
        <v>91</v>
      </c>
      <c r="AGN91" s="1">
        <v>128</v>
      </c>
      <c r="AGO91" s="2">
        <v>10</v>
      </c>
      <c r="AGP91" s="1">
        <v>1.9E-2</v>
      </c>
      <c r="AGQ91" s="1">
        <f t="shared" si="4484"/>
        <v>4.0000000000000001E-3</v>
      </c>
      <c r="AGR91" s="1">
        <f t="shared" si="4485"/>
        <v>0.41471571906354515</v>
      </c>
      <c r="AGS91" s="1">
        <f t="shared" si="4486"/>
        <v>6.2207357859531771E-4</v>
      </c>
      <c r="AGT91" s="1"/>
      <c r="AGU91" s="1"/>
      <c r="AGV91" s="1"/>
      <c r="AGW91" s="2" t="s">
        <v>11</v>
      </c>
      <c r="AGX91" s="1" t="s">
        <v>92</v>
      </c>
      <c r="AGY91" s="1">
        <v>129</v>
      </c>
      <c r="AGZ91" s="2">
        <v>10</v>
      </c>
      <c r="AHA91" s="1">
        <v>1.7999999999999999E-2</v>
      </c>
      <c r="AHB91" s="1">
        <f t="shared" si="4487"/>
        <v>3.9999999999999983E-3</v>
      </c>
      <c r="AHC91" s="1">
        <f t="shared" si="4488"/>
        <v>0.51162790697674421</v>
      </c>
      <c r="AHD91" s="1">
        <f t="shared" si="4489"/>
        <v>7.6744186046511637E-4</v>
      </c>
      <c r="AHE91" s="1"/>
      <c r="AHF91" s="1"/>
      <c r="AHG91" s="1"/>
      <c r="AHH91" s="2" t="s">
        <v>11</v>
      </c>
      <c r="AHI91" s="1" t="s">
        <v>93</v>
      </c>
      <c r="AHJ91" s="1">
        <v>130</v>
      </c>
      <c r="AHK91" s="2">
        <v>10</v>
      </c>
      <c r="AHL91" s="1">
        <v>1.7999999999999999E-2</v>
      </c>
      <c r="AHM91" s="1">
        <f t="shared" si="4490"/>
        <v>3.9999999999999983E-3</v>
      </c>
      <c r="AHN91" s="1">
        <f t="shared" si="4491"/>
        <v>0.49832775919732436</v>
      </c>
      <c r="AHO91" s="1">
        <f t="shared" si="4492"/>
        <v>7.4749163879598657E-4</v>
      </c>
      <c r="AHP91" s="1"/>
      <c r="AHQ91" s="1"/>
      <c r="AHR91" s="1"/>
      <c r="AHS91" s="2" t="s">
        <v>11</v>
      </c>
      <c r="AHT91" s="1" t="s">
        <v>94</v>
      </c>
      <c r="AHU91" s="1">
        <v>133</v>
      </c>
      <c r="AHV91" s="2">
        <v>10</v>
      </c>
      <c r="AHW91" s="1">
        <v>2.1000000000000001E-2</v>
      </c>
      <c r="AHX91" s="1">
        <f t="shared" si="4493"/>
        <v>5.000000000000001E-3</v>
      </c>
      <c r="AHY91" s="1">
        <f t="shared" si="4494"/>
        <v>0.56146179401993368</v>
      </c>
      <c r="AHZ91" s="1">
        <f t="shared" si="4495"/>
        <v>8.4219269102990058E-4</v>
      </c>
      <c r="AIA91" s="1"/>
      <c r="AIB91" s="1"/>
      <c r="AIC91" s="1"/>
      <c r="AID91" s="2" t="s">
        <v>11</v>
      </c>
      <c r="AIE91" s="1" t="s">
        <v>95</v>
      </c>
      <c r="AIF91" s="1">
        <v>134</v>
      </c>
      <c r="AIG91" s="2">
        <v>10</v>
      </c>
      <c r="AIH91" s="1">
        <v>2.1000000000000001E-2</v>
      </c>
      <c r="AII91" s="1">
        <f t="shared" si="4496"/>
        <v>4.0000000000000001E-3</v>
      </c>
      <c r="AIJ91" s="1">
        <f t="shared" si="4497"/>
        <v>0.51495016611295685</v>
      </c>
      <c r="AIK91" s="1">
        <f t="shared" si="4498"/>
        <v>7.7242524916943528E-4</v>
      </c>
      <c r="AIL91" s="1"/>
      <c r="AIM91" s="1"/>
      <c r="AIN91" s="1"/>
      <c r="AIO91" s="2" t="s">
        <v>11</v>
      </c>
      <c r="AIP91" s="1" t="s">
        <v>96</v>
      </c>
      <c r="AIQ91" s="1">
        <v>135</v>
      </c>
      <c r="AIR91" s="2">
        <v>10</v>
      </c>
      <c r="AIS91" s="1">
        <v>1.9E-2</v>
      </c>
      <c r="AIT91" s="1">
        <f t="shared" si="4499"/>
        <v>4.9999999999999992E-3</v>
      </c>
      <c r="AIU91" s="1">
        <f t="shared" si="4500"/>
        <v>0.59933774834437081</v>
      </c>
      <c r="AIV91" s="1">
        <f t="shared" si="4501"/>
        <v>8.9900662251655625E-4</v>
      </c>
      <c r="AIW91" s="1"/>
      <c r="AIX91" s="1"/>
      <c r="AIY91" s="1"/>
      <c r="AIZ91" s="2" t="s">
        <v>11</v>
      </c>
      <c r="AJA91" s="1" t="s">
        <v>97</v>
      </c>
      <c r="AJB91" s="1">
        <v>136</v>
      </c>
      <c r="AJC91" s="2">
        <v>10</v>
      </c>
      <c r="AJD91" s="1">
        <v>2.1999999999999999E-2</v>
      </c>
      <c r="AJE91" s="1">
        <f t="shared" si="4502"/>
        <v>5.9999999999999984E-3</v>
      </c>
      <c r="AJF91" s="1">
        <f t="shared" si="4503"/>
        <v>0.62251655629139058</v>
      </c>
      <c r="AJG91" s="1">
        <f t="shared" si="4504"/>
        <v>9.337748344370859E-4</v>
      </c>
      <c r="AJH91" s="1"/>
      <c r="AJI91" s="1"/>
      <c r="AJJ91" s="1"/>
      <c r="AJK91" s="2" t="s">
        <v>11</v>
      </c>
      <c r="AJL91" s="1" t="s">
        <v>98</v>
      </c>
      <c r="AJM91" s="1">
        <v>140</v>
      </c>
      <c r="AJN91" s="2">
        <v>10</v>
      </c>
      <c r="AJO91" s="1">
        <v>2.1000000000000001E-2</v>
      </c>
      <c r="AJP91" s="1">
        <f t="shared" si="4505"/>
        <v>5.000000000000001E-3</v>
      </c>
      <c r="AJQ91" s="1">
        <f t="shared" si="4506"/>
        <v>0.68627450980392168</v>
      </c>
      <c r="AJR91" s="1">
        <f t="shared" si="4507"/>
        <v>1.0294117647058826E-3</v>
      </c>
      <c r="AJS91" s="1"/>
      <c r="AJT91" s="1"/>
      <c r="AJU91" s="1"/>
      <c r="AJV91" s="2" t="s">
        <v>11</v>
      </c>
      <c r="AJW91" s="1" t="s">
        <v>99</v>
      </c>
      <c r="AJX91" s="1">
        <v>141</v>
      </c>
      <c r="AJY91" s="2">
        <v>10</v>
      </c>
      <c r="AJZ91" s="1">
        <v>2.5000000000000001E-2</v>
      </c>
      <c r="AKA91" s="1">
        <f t="shared" si="4508"/>
        <v>5.000000000000001E-3</v>
      </c>
      <c r="AKB91" s="1">
        <f t="shared" si="4509"/>
        <v>0.31186440677966104</v>
      </c>
      <c r="AKC91" s="1">
        <f t="shared" si="4510"/>
        <v>4.6779661016949157E-4</v>
      </c>
      <c r="AKD91" s="1"/>
      <c r="AKE91" s="1"/>
      <c r="AKF91" s="1"/>
      <c r="AKG91" s="2" t="s">
        <v>11</v>
      </c>
      <c r="AKH91" s="1" t="s">
        <v>100</v>
      </c>
      <c r="AKI91" s="1">
        <v>143</v>
      </c>
      <c r="AKJ91" s="2">
        <v>10</v>
      </c>
      <c r="AKK91" s="1">
        <v>2.7E-2</v>
      </c>
      <c r="AKL91" s="1">
        <f t="shared" si="4511"/>
        <v>5.000000000000001E-3</v>
      </c>
      <c r="AKM91" s="1">
        <f t="shared" si="4512"/>
        <v>0.30169491525423736</v>
      </c>
      <c r="AKN91" s="1">
        <f t="shared" si="4513"/>
        <v>4.5254237288135606E-4</v>
      </c>
      <c r="AKO91" s="1"/>
      <c r="AKP91" s="1"/>
      <c r="AKQ91" s="1"/>
      <c r="AKR91" s="2" t="s">
        <v>11</v>
      </c>
      <c r="AKS91" s="1" t="s">
        <v>101</v>
      </c>
      <c r="AKT91" s="1">
        <v>144</v>
      </c>
      <c r="AKU91" s="2">
        <v>10</v>
      </c>
      <c r="AKV91" s="1">
        <v>2.7E-2</v>
      </c>
      <c r="AKW91" s="1">
        <f t="shared" si="4514"/>
        <v>4.0000000000000001E-3</v>
      </c>
      <c r="AKX91" s="1">
        <f t="shared" si="4515"/>
        <v>0.23728813559322035</v>
      </c>
      <c r="AKY91" s="1">
        <f t="shared" si="4516"/>
        <v>3.5593220338983052E-4</v>
      </c>
      <c r="AKZ91" s="1"/>
      <c r="ALA91" s="1"/>
      <c r="ALB91" s="1"/>
      <c r="ALC91" s="2" t="s">
        <v>11</v>
      </c>
      <c r="ALD91" s="1" t="s">
        <v>102</v>
      </c>
      <c r="ALE91" s="1">
        <v>147</v>
      </c>
      <c r="ALF91" s="2">
        <v>10</v>
      </c>
      <c r="ALG91" s="1">
        <v>2.7E-2</v>
      </c>
      <c r="ALH91" s="1">
        <f t="shared" si="4517"/>
        <v>1.0000000000000009E-3</v>
      </c>
      <c r="ALI91" s="1">
        <f t="shared" si="4518"/>
        <v>0.13898305084745768</v>
      </c>
      <c r="ALJ91" s="1">
        <f t="shared" si="4519"/>
        <v>2.0847457627118653E-4</v>
      </c>
      <c r="ALK91" s="1"/>
      <c r="ALL91" s="1"/>
      <c r="ALM91" s="1"/>
      <c r="ALN91" s="2" t="s">
        <v>11</v>
      </c>
      <c r="ALO91" s="1" t="s">
        <v>103</v>
      </c>
      <c r="ALP91" s="1">
        <v>148</v>
      </c>
      <c r="ALQ91" s="2">
        <v>10</v>
      </c>
      <c r="ALR91" s="1">
        <v>2.5999999999999999E-2</v>
      </c>
      <c r="ALS91" s="1">
        <f t="shared" si="4520"/>
        <v>9.9999999999999742E-4</v>
      </c>
      <c r="ALT91" s="1">
        <f t="shared" si="4521"/>
        <v>4.0816326530612158E-2</v>
      </c>
      <c r="ALU91" s="1">
        <f t="shared" si="4522"/>
        <v>6.1224489795918242E-5</v>
      </c>
      <c r="ALV91" s="1"/>
      <c r="ALW91" s="1"/>
      <c r="ALX91" s="1"/>
      <c r="ALY91" s="2" t="s">
        <v>11</v>
      </c>
      <c r="ALZ91" s="1" t="s">
        <v>104</v>
      </c>
      <c r="AMA91" s="1">
        <v>149</v>
      </c>
      <c r="AMB91" s="2">
        <v>10</v>
      </c>
      <c r="AMC91" s="1">
        <v>2.1999999999999999E-2</v>
      </c>
      <c r="AMD91" s="1">
        <f t="shared" si="4523"/>
        <v>1.9999999999999983E-3</v>
      </c>
      <c r="AME91" s="1">
        <f t="shared" si="4524"/>
        <v>0.14726027397260269</v>
      </c>
      <c r="AMF91" s="1">
        <f t="shared" si="4525"/>
        <v>2.2089041095890404E-4</v>
      </c>
      <c r="AMG91" s="1"/>
      <c r="AMH91" s="1"/>
      <c r="AMI91" s="1"/>
      <c r="AMJ91" s="2" t="s">
        <v>11</v>
      </c>
      <c r="AMK91" s="1" t="s">
        <v>105</v>
      </c>
      <c r="AML91" s="1">
        <v>150</v>
      </c>
      <c r="AMM91" s="2">
        <v>10</v>
      </c>
      <c r="AMN91" s="1">
        <v>2.4E-2</v>
      </c>
      <c r="AMO91" s="1">
        <f t="shared" si="4526"/>
        <v>5.000000000000001E-3</v>
      </c>
      <c r="AMP91" s="1">
        <f t="shared" si="4527"/>
        <v>0.14383561643835618</v>
      </c>
      <c r="AMQ91" s="1">
        <f t="shared" si="4528"/>
        <v>2.1575342465753427E-4</v>
      </c>
      <c r="AMR91" s="1"/>
      <c r="AMS91" s="1"/>
      <c r="AMT91" s="1"/>
      <c r="AMU91" s="2" t="s">
        <v>11</v>
      </c>
      <c r="AMV91" s="1" t="s">
        <v>106</v>
      </c>
      <c r="AMW91" s="1">
        <v>151</v>
      </c>
      <c r="AMX91" s="2">
        <v>10</v>
      </c>
      <c r="AMY91" s="1">
        <v>2.4E-2</v>
      </c>
      <c r="AMZ91" s="1">
        <f t="shared" si="4529"/>
        <v>4.0000000000000001E-3</v>
      </c>
      <c r="ANA91" s="1">
        <f t="shared" si="4530"/>
        <v>6.1643835616438353E-2</v>
      </c>
      <c r="ANB91" s="1">
        <f t="shared" si="4531"/>
        <v>9.2465753424657532E-5</v>
      </c>
      <c r="ANC91" s="1"/>
      <c r="AND91" s="1"/>
      <c r="ANE91" s="1"/>
      <c r="ANF91" s="2" t="s">
        <v>11</v>
      </c>
      <c r="ANG91" s="1" t="s">
        <v>107</v>
      </c>
      <c r="ANH91" s="1">
        <v>154</v>
      </c>
      <c r="ANI91" s="2">
        <v>10</v>
      </c>
      <c r="ANJ91" s="1">
        <v>2.1999999999999999E-2</v>
      </c>
      <c r="ANK91" s="1">
        <f t="shared" si="4532"/>
        <v>2.9999999999999992E-3</v>
      </c>
      <c r="ANL91" s="1">
        <f t="shared" si="4533"/>
        <v>3.4482758620689447E-3</v>
      </c>
      <c r="ANM91" s="1">
        <f t="shared" si="4534"/>
        <v>5.172413793103417E-6</v>
      </c>
      <c r="ANN91" s="1"/>
      <c r="ANO91" s="1"/>
      <c r="ANP91" s="1"/>
      <c r="ANQ91" s="2" t="s">
        <v>11</v>
      </c>
      <c r="ANR91" s="1" t="s">
        <v>108</v>
      </c>
      <c r="ANS91" s="1">
        <v>155</v>
      </c>
      <c r="ANT91" s="2">
        <v>10</v>
      </c>
      <c r="ANU91" s="1">
        <v>2.1000000000000001E-2</v>
      </c>
      <c r="ANV91" s="1">
        <f t="shared" si="4535"/>
        <v>1.0000000000000009E-3</v>
      </c>
      <c r="ANW91" s="1">
        <f t="shared" si="4536"/>
        <v>-0.21501706484641636</v>
      </c>
      <c r="ANX91" s="1">
        <f t="shared" si="4537"/>
        <v>-3.2252559726962454E-4</v>
      </c>
      <c r="ANY91" s="1"/>
      <c r="ANZ91" s="1"/>
      <c r="AOA91" s="1"/>
      <c r="AOB91" s="2" t="s">
        <v>11</v>
      </c>
      <c r="AOC91" s="1" t="s">
        <v>109</v>
      </c>
      <c r="AOD91" s="1">
        <v>156</v>
      </c>
      <c r="AOE91" s="2">
        <v>10</v>
      </c>
      <c r="AOF91" s="1">
        <v>2.1999999999999999E-2</v>
      </c>
      <c r="AOG91" s="1">
        <f t="shared" si="4538"/>
        <v>9.9999999999999742E-4</v>
      </c>
      <c r="AOH91" s="1">
        <f t="shared" si="4539"/>
        <v>-0.16949152542372892</v>
      </c>
      <c r="AOI91" s="1">
        <f t="shared" si="4540"/>
        <v>-2.5423728813559339E-4</v>
      </c>
      <c r="AOJ91" s="1"/>
      <c r="AOK91" s="1"/>
      <c r="AOL91" s="1"/>
      <c r="AOM91" s="2" t="s">
        <v>11</v>
      </c>
      <c r="AON91" s="1" t="s">
        <v>110</v>
      </c>
      <c r="AOO91" s="1">
        <v>157</v>
      </c>
      <c r="AOP91" s="2">
        <v>10</v>
      </c>
      <c r="AOQ91" s="1">
        <v>1.6E-2</v>
      </c>
      <c r="AOR91" s="1">
        <f t="shared" si="4541"/>
        <v>2E-3</v>
      </c>
      <c r="AOS91" s="1">
        <f t="shared" si="4542"/>
        <v>2.0477815699658706E-2</v>
      </c>
      <c r="AOT91" s="1">
        <f t="shared" si="4543"/>
        <v>3.071672354948806E-5</v>
      </c>
      <c r="AOU91" s="1"/>
      <c r="AOV91" s="1"/>
      <c r="AOW91" s="1"/>
      <c r="AOX91" s="2" t="s">
        <v>11</v>
      </c>
      <c r="AOY91" s="1" t="s">
        <v>111</v>
      </c>
      <c r="AOZ91" s="1">
        <v>158</v>
      </c>
      <c r="APA91" s="2">
        <v>10</v>
      </c>
      <c r="APB91" s="1">
        <v>2.3E-2</v>
      </c>
      <c r="APC91" s="1">
        <f t="shared" si="3798"/>
        <v>2.9999999999999992E-3</v>
      </c>
      <c r="APD91" s="1">
        <f t="shared" si="4544"/>
        <v>-0.20547945205479451</v>
      </c>
      <c r="APE91" s="1">
        <f t="shared" si="4545"/>
        <v>-3.0821917808219177E-4</v>
      </c>
      <c r="APF91" s="1"/>
      <c r="APG91" s="1"/>
      <c r="APH91" s="1"/>
      <c r="API91" s="2" t="s">
        <v>11</v>
      </c>
      <c r="APJ91" s="1" t="s">
        <v>112</v>
      </c>
      <c r="APK91" s="1">
        <v>161</v>
      </c>
      <c r="APL91" s="2">
        <v>10</v>
      </c>
      <c r="APM91" s="1">
        <v>1.9E-2</v>
      </c>
      <c r="APN91" s="1">
        <f t="shared" si="4546"/>
        <v>2.9999999999999992E-3</v>
      </c>
      <c r="APO91" s="1">
        <f t="shared" si="4547"/>
        <v>-4.4368600682593885E-2</v>
      </c>
      <c r="APP91" s="1">
        <f t="shared" si="4548"/>
        <v>-6.6552901023890829E-5</v>
      </c>
      <c r="APQ91" s="1"/>
      <c r="APR91" s="1"/>
      <c r="APS91" s="1"/>
      <c r="APT91" s="2" t="s">
        <v>11</v>
      </c>
      <c r="APU91" s="1" t="s">
        <v>113</v>
      </c>
      <c r="APV91" s="1">
        <v>162</v>
      </c>
      <c r="APW91" s="2">
        <v>10</v>
      </c>
      <c r="APX91" s="1">
        <v>5.0000000000000001E-3</v>
      </c>
      <c r="APY91" s="1">
        <f t="shared" si="4549"/>
        <v>0</v>
      </c>
      <c r="APZ91" s="1">
        <f t="shared" si="3806"/>
        <v>0.32302405498281789</v>
      </c>
      <c r="AQA91" s="1">
        <f t="shared" si="4550"/>
        <v>4.8453608247422687E-4</v>
      </c>
      <c r="AQB91" s="1"/>
      <c r="AQC91" s="1"/>
      <c r="AQD91" s="1"/>
      <c r="AQE91" s="2" t="s">
        <v>11</v>
      </c>
      <c r="AQF91" s="1" t="s">
        <v>114</v>
      </c>
      <c r="AQG91" s="1">
        <v>163</v>
      </c>
      <c r="AQH91" s="2">
        <v>10</v>
      </c>
      <c r="AQI91" s="1">
        <v>1.6E-2</v>
      </c>
      <c r="AQJ91" s="1">
        <f t="shared" si="4551"/>
        <v>0</v>
      </c>
      <c r="AQK91" s="1">
        <f t="shared" si="4552"/>
        <v>-0.28082191780821919</v>
      </c>
      <c r="AQL91" s="1">
        <f t="shared" si="4553"/>
        <v>-4.2123287671232877E-4</v>
      </c>
      <c r="AQM91" s="1"/>
      <c r="AQN91" s="1"/>
      <c r="AQO91" s="1"/>
      <c r="AQP91" s="2" t="s">
        <v>11</v>
      </c>
      <c r="AQQ91" s="1" t="s">
        <v>115</v>
      </c>
      <c r="AQR91" s="1">
        <v>169</v>
      </c>
      <c r="AQS91" s="2">
        <v>10</v>
      </c>
      <c r="AQT91" s="1">
        <v>-8.9999999999999993E-3</v>
      </c>
      <c r="AQU91" s="1">
        <f t="shared" si="4554"/>
        <v>-9.9999999999999915E-4</v>
      </c>
      <c r="AQV91" s="1">
        <f t="shared" si="4555"/>
        <v>0.51877133105802054</v>
      </c>
      <c r="AQW91" s="1">
        <f t="shared" si="4556"/>
        <v>7.7815699658703079E-4</v>
      </c>
      <c r="AQX91" s="1"/>
      <c r="AQY91" s="1"/>
      <c r="AQZ91" s="1"/>
      <c r="ARA91" s="2" t="s">
        <v>11</v>
      </c>
      <c r="ARB91" s="1" t="s">
        <v>116</v>
      </c>
      <c r="ARC91" s="1">
        <v>170</v>
      </c>
      <c r="ARD91" s="2">
        <v>10</v>
      </c>
      <c r="ARE91" s="1">
        <v>8.0000000000000002E-3</v>
      </c>
      <c r="ARF91" s="1">
        <f t="shared" si="4557"/>
        <v>2E-3</v>
      </c>
      <c r="ARG91" s="1">
        <f t="shared" si="4558"/>
        <v>-0.20068027210884357</v>
      </c>
      <c r="ARH91" s="1">
        <f t="shared" si="4559"/>
        <v>-3.0102040816326538E-4</v>
      </c>
      <c r="ARI91" s="1"/>
      <c r="ARJ91" s="1"/>
      <c r="ARK91" s="1"/>
      <c r="ARL91" s="2" t="s">
        <v>11</v>
      </c>
      <c r="ARM91" s="1" t="s">
        <v>117</v>
      </c>
      <c r="ARN91" s="1">
        <v>171</v>
      </c>
      <c r="ARO91" s="2">
        <v>10</v>
      </c>
      <c r="ARP91" s="1">
        <v>0.01</v>
      </c>
      <c r="ARQ91" s="1">
        <f t="shared" si="4560"/>
        <v>4.0000000000000001E-3</v>
      </c>
      <c r="ARR91" s="1">
        <f t="shared" si="4561"/>
        <v>-5.1369863013698613E-2</v>
      </c>
      <c r="ARS91" s="1">
        <f t="shared" si="4562"/>
        <v>-7.7054794520547916E-5</v>
      </c>
      <c r="ART91" s="1"/>
      <c r="ARU91" s="1"/>
      <c r="ARV91" s="1"/>
      <c r="ARW91" s="2" t="s">
        <v>11</v>
      </c>
      <c r="ARX91" s="1" t="s">
        <v>118</v>
      </c>
      <c r="ARY91" s="1">
        <v>172</v>
      </c>
      <c r="ARZ91" s="2">
        <v>10</v>
      </c>
      <c r="ASA91" s="1">
        <v>2.1999999999999999E-2</v>
      </c>
      <c r="ASB91" s="1">
        <f t="shared" si="4563"/>
        <v>1.9999999999999983E-3</v>
      </c>
      <c r="ASC91" s="1">
        <f t="shared" si="4564"/>
        <v>-0.68474576271186449</v>
      </c>
      <c r="ASD91" s="1">
        <f t="shared" si="4565"/>
        <v>-1.0271186440677967E-3</v>
      </c>
      <c r="ASE91" s="1"/>
      <c r="ASF91" s="1"/>
      <c r="ASG91" s="1"/>
      <c r="ASH91" s="2" t="s">
        <v>11</v>
      </c>
      <c r="ASI91" s="1" t="s">
        <v>119</v>
      </c>
      <c r="ASJ91" s="1">
        <v>173</v>
      </c>
      <c r="ASK91" s="2">
        <v>10</v>
      </c>
      <c r="ASL91" s="1">
        <v>8.0000000000000002E-3</v>
      </c>
      <c r="ASM91" s="1">
        <f t="shared" si="4566"/>
        <v>5.0000000000000001E-3</v>
      </c>
      <c r="ASN91" s="1">
        <f t="shared" si="4567"/>
        <v>-6.1643835616438339E-2</v>
      </c>
      <c r="ASO91" s="1">
        <f t="shared" si="4568"/>
        <v>-9.2465753424657505E-5</v>
      </c>
      <c r="ASP91" s="1"/>
      <c r="ASQ91" s="1"/>
      <c r="ASR91" s="1"/>
      <c r="ASS91" s="2" t="s">
        <v>11</v>
      </c>
      <c r="AST91" s="1" t="s">
        <v>120</v>
      </c>
      <c r="ASU91" s="1">
        <v>176</v>
      </c>
      <c r="ASV91" s="2">
        <v>10</v>
      </c>
      <c r="ASW91" s="1">
        <v>1.4E-2</v>
      </c>
      <c r="ASX91" s="1">
        <f t="shared" si="4569"/>
        <v>7.0000000000000001E-3</v>
      </c>
      <c r="ASY91" s="1">
        <f t="shared" si="4570"/>
        <v>-0.19931271477663232</v>
      </c>
      <c r="ASZ91" s="1">
        <f t="shared" si="4571"/>
        <v>-2.989690721649485E-4</v>
      </c>
      <c r="ATA91" s="1"/>
      <c r="ATB91" s="1"/>
      <c r="ATC91" s="1"/>
      <c r="ATD91" s="2" t="s">
        <v>11</v>
      </c>
      <c r="ATE91" s="1" t="s">
        <v>121</v>
      </c>
      <c r="ATF91" s="1">
        <v>180</v>
      </c>
      <c r="ATG91" s="2">
        <v>10</v>
      </c>
      <c r="ATH91" s="1">
        <v>3.1E-2</v>
      </c>
      <c r="ATI91" s="1">
        <f t="shared" si="4572"/>
        <v>9.9999999999999985E-3</v>
      </c>
      <c r="ATJ91" s="1">
        <f t="shared" si="4573"/>
        <v>-0.67474048442906576</v>
      </c>
      <c r="ATK91" s="1">
        <f t="shared" si="4574"/>
        <v>-1.0121107266435987E-3</v>
      </c>
      <c r="ATL91" s="1"/>
      <c r="ATM91" s="1"/>
      <c r="ATN91" s="1"/>
      <c r="ATO91" s="2" t="s">
        <v>11</v>
      </c>
      <c r="ATP91" s="1" t="s">
        <v>122</v>
      </c>
      <c r="ATQ91" s="1">
        <v>183</v>
      </c>
      <c r="ATR91" s="2">
        <v>10</v>
      </c>
      <c r="ATS91" s="1">
        <v>1.2E-2</v>
      </c>
      <c r="ATT91" s="1">
        <f t="shared" si="4575"/>
        <v>1.0999999999999999E-2</v>
      </c>
      <c r="ATU91" s="1">
        <f t="shared" si="4576"/>
        <v>9.5890410958904063E-2</v>
      </c>
      <c r="ATV91" s="1">
        <f t="shared" si="4577"/>
        <v>1.438356164383561E-4</v>
      </c>
      <c r="ATW91" s="1"/>
      <c r="ATX91" s="1"/>
      <c r="ATY91" s="1"/>
      <c r="ATZ91" s="2" t="s">
        <v>11</v>
      </c>
      <c r="AUA91" s="1" t="s">
        <v>123</v>
      </c>
      <c r="AUB91" s="1">
        <v>184</v>
      </c>
      <c r="AUC91" s="2">
        <v>10</v>
      </c>
      <c r="AUD91" s="1">
        <v>5.0000000000000001E-3</v>
      </c>
      <c r="AUE91" s="1">
        <f t="shared" si="4578"/>
        <v>-1.0999999999999999E-2</v>
      </c>
      <c r="AUF91" s="1">
        <f t="shared" si="3846"/>
        <v>-0.71119133574007221</v>
      </c>
      <c r="AUG91" s="1">
        <f t="shared" si="4579"/>
        <v>-1.0667870036101083E-3</v>
      </c>
      <c r="AUH91" s="1"/>
      <c r="AUI91" s="1"/>
      <c r="AUJ91" s="1"/>
      <c r="AUK91" s="2" t="s">
        <v>11</v>
      </c>
      <c r="AUL91" s="1" t="s">
        <v>124</v>
      </c>
      <c r="AUM91" s="1">
        <v>185</v>
      </c>
      <c r="AUN91" s="2">
        <v>10</v>
      </c>
      <c r="AUO91" s="1">
        <v>5.0000000000000001E-3</v>
      </c>
      <c r="AUP91" s="1">
        <f t="shared" si="4580"/>
        <v>0</v>
      </c>
      <c r="AUQ91" s="1">
        <f t="shared" si="4581"/>
        <v>-0.16967509025270761</v>
      </c>
      <c r="AUR91" s="1">
        <f t="shared" si="4582"/>
        <v>-2.5451263537906141E-4</v>
      </c>
      <c r="AUS91" s="1"/>
      <c r="AUT91" s="1"/>
      <c r="AUU91" s="1"/>
      <c r="AUV91" s="2" t="s">
        <v>11</v>
      </c>
      <c r="AUW91" s="1" t="s">
        <v>125</v>
      </c>
      <c r="AUX91" s="1">
        <v>186</v>
      </c>
      <c r="AUY91" s="2">
        <v>10</v>
      </c>
      <c r="AUZ91" s="1">
        <v>1.2999999999999999E-2</v>
      </c>
      <c r="AVA91" s="1">
        <f t="shared" si="4583"/>
        <v>2.9999999999999992E-3</v>
      </c>
      <c r="AVB91" s="1">
        <f t="shared" si="3853"/>
        <v>-2.8880866425992809E-2</v>
      </c>
      <c r="AVC91" s="1">
        <f t="shared" si="4584"/>
        <v>-4.3321299638989213E-5</v>
      </c>
      <c r="AVD91" s="1"/>
      <c r="AVE91" s="1"/>
      <c r="AVF91" s="1"/>
      <c r="AVG91" s="2" t="s">
        <v>11</v>
      </c>
      <c r="AVH91" s="1" t="s">
        <v>126</v>
      </c>
      <c r="AVI91" s="1">
        <v>187</v>
      </c>
      <c r="AVJ91" s="2">
        <v>10</v>
      </c>
      <c r="AVK91" s="1">
        <v>1.0999999999999999E-2</v>
      </c>
      <c r="AVL91" s="1">
        <f t="shared" si="4585"/>
        <v>9.9999999999999915E-4</v>
      </c>
      <c r="AVM91" s="1">
        <f t="shared" si="4586"/>
        <v>2.1582733812949614E-2</v>
      </c>
      <c r="AVN91" s="1">
        <f t="shared" si="4587"/>
        <v>3.2374100719424424E-5</v>
      </c>
      <c r="AVO91" s="1"/>
      <c r="AVP91" s="1"/>
      <c r="AVQ91" s="1"/>
      <c r="AVR91" s="2" t="s">
        <v>11</v>
      </c>
      <c r="AVS91" s="1" t="s">
        <v>127</v>
      </c>
      <c r="AVT91" s="1">
        <v>190</v>
      </c>
      <c r="AVU91" s="2">
        <v>10</v>
      </c>
      <c r="AVV91" s="1">
        <v>2.3E-2</v>
      </c>
      <c r="AVW91" s="1">
        <f t="shared" si="4588"/>
        <v>1.2E-2</v>
      </c>
      <c r="AVX91" s="1">
        <f t="shared" si="4589"/>
        <v>0.46594982078853048</v>
      </c>
      <c r="AVY91" s="1">
        <f t="shared" si="4590"/>
        <v>6.989247311827957E-4</v>
      </c>
      <c r="AVZ91" s="1"/>
      <c r="AWA91" s="1"/>
      <c r="AWB91" s="1"/>
      <c r="AWC91" s="2" t="s">
        <v>11</v>
      </c>
      <c r="AWD91" s="1" t="s">
        <v>128</v>
      </c>
      <c r="AWE91" s="1">
        <v>191</v>
      </c>
      <c r="AWF91" s="2">
        <v>10</v>
      </c>
      <c r="AWG91" s="1">
        <v>2.5999999999999999E-2</v>
      </c>
      <c r="AWH91" s="1">
        <f t="shared" si="4591"/>
        <v>1.2999999999999999E-2</v>
      </c>
      <c r="AWI91" s="1">
        <f t="shared" si="4592"/>
        <v>0.41218637992831536</v>
      </c>
      <c r="AWJ91" s="1">
        <f t="shared" si="4593"/>
        <v>6.1827956989247306E-4</v>
      </c>
      <c r="AWK91" s="1"/>
      <c r="AWL91" s="1"/>
      <c r="AWM91" s="1"/>
      <c r="AWN91" s="2" t="s">
        <v>11</v>
      </c>
      <c r="AWO91" s="1" t="s">
        <v>129</v>
      </c>
      <c r="AWP91" s="1">
        <v>192</v>
      </c>
      <c r="AWQ91" s="2">
        <v>10</v>
      </c>
      <c r="AWR91" s="1">
        <v>3.5999999999999997E-2</v>
      </c>
      <c r="AWS91" s="1">
        <f t="shared" si="4594"/>
        <v>1.9999999999999997E-2</v>
      </c>
      <c r="AWT91" s="1">
        <f t="shared" si="4595"/>
        <v>0.64999999999999991</v>
      </c>
      <c r="AWU91" s="1">
        <f t="shared" si="4596"/>
        <v>9.7499999999999985E-4</v>
      </c>
      <c r="AWV91" s="1"/>
      <c r="AWW91" s="1"/>
      <c r="AWX91" s="1"/>
      <c r="AWY91" s="2" t="s">
        <v>11</v>
      </c>
      <c r="AWZ91" s="1" t="s">
        <v>130</v>
      </c>
      <c r="AXA91" s="1">
        <v>193</v>
      </c>
      <c r="AXB91" s="2">
        <v>10</v>
      </c>
      <c r="AXC91" s="1">
        <v>2.5999999999999999E-2</v>
      </c>
      <c r="AXD91" s="1">
        <f t="shared" si="4597"/>
        <v>1.1999999999999999E-2</v>
      </c>
      <c r="AXE91" s="1">
        <f t="shared" si="4598"/>
        <v>0.32974910394265222</v>
      </c>
      <c r="AXF91" s="1">
        <f t="shared" si="4599"/>
        <v>4.9462365591397832E-4</v>
      </c>
      <c r="AXG91" s="1"/>
      <c r="AXH91" s="1"/>
      <c r="AXI91" s="1"/>
      <c r="AXJ91" s="2" t="s">
        <v>11</v>
      </c>
      <c r="AXK91" s="1" t="s">
        <v>131</v>
      </c>
      <c r="AXL91" s="1">
        <v>197</v>
      </c>
      <c r="AXM91" s="2">
        <v>10</v>
      </c>
      <c r="AXN91" s="1">
        <v>4.1000000000000002E-2</v>
      </c>
      <c r="AXO91" s="1">
        <f t="shared" si="4600"/>
        <v>2.2000000000000002E-2</v>
      </c>
      <c r="AXP91" s="1">
        <f t="shared" si="4601"/>
        <v>0.63669064748201443</v>
      </c>
      <c r="AXQ91" s="1">
        <f t="shared" si="4602"/>
        <v>9.5503597122302162E-4</v>
      </c>
      <c r="AXR91" s="1"/>
      <c r="AXS91" s="1"/>
      <c r="AXT91" s="1"/>
      <c r="AXU91" s="2" t="s">
        <v>11</v>
      </c>
      <c r="AXV91" s="1" t="s">
        <v>132</v>
      </c>
      <c r="AXW91" s="1">
        <v>198</v>
      </c>
      <c r="AXX91" s="2">
        <v>10</v>
      </c>
      <c r="AXY91" s="1">
        <v>1.6E-2</v>
      </c>
      <c r="AXZ91" s="1">
        <f t="shared" si="4603"/>
        <v>-1.0000000000000009E-3</v>
      </c>
      <c r="AYA91" s="1">
        <f t="shared" si="4604"/>
        <v>-0.22302158273381298</v>
      </c>
      <c r="AYB91" s="1">
        <f t="shared" si="4605"/>
        <v>-3.3453237410071949E-4</v>
      </c>
      <c r="AYC91" s="1"/>
      <c r="AYD91" s="1"/>
      <c r="AYE91" s="1"/>
      <c r="AYF91" s="2" t="s">
        <v>11</v>
      </c>
      <c r="AYG91" s="1" t="s">
        <v>133</v>
      </c>
      <c r="AYH91" s="1">
        <v>201</v>
      </c>
      <c r="AYI91" s="2">
        <v>10</v>
      </c>
      <c r="AYJ91" s="1">
        <v>0.02</v>
      </c>
      <c r="AYK91" s="1">
        <f t="shared" si="4606"/>
        <v>-2.9999999999999992E-3</v>
      </c>
      <c r="AYL91" s="1">
        <f t="shared" si="4607"/>
        <v>-0.33928571428571419</v>
      </c>
      <c r="AYM91" s="1">
        <f t="shared" si="4608"/>
        <v>-5.0892857142857131E-4</v>
      </c>
      <c r="AYN91" s="1"/>
      <c r="AYO91" s="1"/>
      <c r="AYP91" s="1"/>
      <c r="AYQ91" s="2" t="s">
        <v>11</v>
      </c>
      <c r="AYR91" s="1" t="s">
        <v>134</v>
      </c>
      <c r="AYS91" s="1">
        <v>204</v>
      </c>
      <c r="AYT91" s="2">
        <v>10</v>
      </c>
      <c r="AYU91" s="1">
        <v>0.02</v>
      </c>
      <c r="AYV91" s="1">
        <f t="shared" si="4609"/>
        <v>-2.9999999999999992E-3</v>
      </c>
      <c r="AYW91" s="1">
        <f t="shared" si="4610"/>
        <v>-0.65357142857142847</v>
      </c>
      <c r="AYX91" s="1">
        <f t="shared" si="4611"/>
        <v>-9.8035714285714263E-4</v>
      </c>
      <c r="AYY91" s="1"/>
      <c r="AYZ91" s="1"/>
      <c r="AZA91" s="1"/>
      <c r="AZB91" s="2" t="s">
        <v>11</v>
      </c>
      <c r="AZC91" s="1" t="s">
        <v>135</v>
      </c>
      <c r="AZD91" s="1">
        <v>205</v>
      </c>
      <c r="AZE91" s="2">
        <v>10</v>
      </c>
      <c r="AZF91" s="1">
        <v>1.7000000000000001E-2</v>
      </c>
      <c r="AZG91" s="1">
        <f t="shared" si="4612"/>
        <v>-4.9999999999999975E-3</v>
      </c>
      <c r="AZH91" s="1">
        <f t="shared" si="4613"/>
        <v>-0.38571428571428562</v>
      </c>
      <c r="AZI91" s="1">
        <f t="shared" si="4614"/>
        <v>-5.785714285714284E-4</v>
      </c>
      <c r="AZJ91" s="1"/>
      <c r="AZK91" s="1"/>
      <c r="AZL91" s="1"/>
      <c r="AZM91" s="2" t="s">
        <v>11</v>
      </c>
      <c r="AZN91" s="1" t="s">
        <v>136</v>
      </c>
      <c r="AZO91" s="1">
        <v>208</v>
      </c>
      <c r="AZP91" s="2">
        <v>10</v>
      </c>
      <c r="AZQ91" s="1">
        <v>1.9E-2</v>
      </c>
      <c r="AZR91" s="1">
        <f t="shared" si="4615"/>
        <v>-2.0000000000000018E-3</v>
      </c>
      <c r="AZS91" s="1">
        <f t="shared" si="4616"/>
        <v>-0.27857142857142864</v>
      </c>
      <c r="AZT91" s="1">
        <f t="shared" si="4617"/>
        <v>-4.1785714285714294E-4</v>
      </c>
      <c r="AZU91" s="1"/>
      <c r="AZV91" s="1"/>
      <c r="AZW91" s="1"/>
      <c r="AZX91" s="2" t="s">
        <v>11</v>
      </c>
      <c r="AZY91" s="1" t="s">
        <v>137</v>
      </c>
      <c r="AZZ91" s="1">
        <v>211</v>
      </c>
      <c r="BAA91" s="2">
        <v>10</v>
      </c>
      <c r="BAB91" s="1">
        <v>2.5000000000000001E-2</v>
      </c>
      <c r="BAC91" s="1">
        <f t="shared" si="4618"/>
        <v>1.0000000000000009E-3</v>
      </c>
      <c r="BAD91" s="1">
        <f t="shared" si="4619"/>
        <v>-0.21985815602836875</v>
      </c>
      <c r="BAE91" s="1">
        <f t="shared" si="4620"/>
        <v>-3.2978723404255314E-4</v>
      </c>
      <c r="BAF91" s="1"/>
      <c r="BAG91" s="1"/>
      <c r="BAH91" s="1"/>
      <c r="BAI91" s="2" t="s">
        <v>11</v>
      </c>
      <c r="BAJ91" s="1" t="s">
        <v>138</v>
      </c>
      <c r="BAK91" s="1">
        <v>212</v>
      </c>
      <c r="BAL91" s="2">
        <v>10</v>
      </c>
      <c r="BAM91" s="1">
        <v>8.9999999999999993E-3</v>
      </c>
      <c r="BAN91" s="1">
        <f t="shared" si="4621"/>
        <v>-1.0000000000000009E-3</v>
      </c>
      <c r="BAO91" s="1">
        <f t="shared" si="4622"/>
        <v>0.96219931271477666</v>
      </c>
      <c r="BAP91" s="1">
        <f t="shared" si="4623"/>
        <v>1.4432989690721649E-3</v>
      </c>
      <c r="BAQ91" s="1"/>
      <c r="BAR91" s="1"/>
      <c r="BAS91" s="1"/>
      <c r="BAT91" s="2" t="s">
        <v>11</v>
      </c>
      <c r="BAU91" s="1" t="s">
        <v>139</v>
      </c>
      <c r="BAV91" s="1">
        <v>213</v>
      </c>
      <c r="BAW91" s="2">
        <v>10</v>
      </c>
      <c r="BAX91" s="1">
        <v>0</v>
      </c>
      <c r="BAY91" s="1">
        <f t="shared" si="4624"/>
        <v>-1E-3</v>
      </c>
      <c r="BAZ91" s="1">
        <f t="shared" si="4625"/>
        <v>1.0972222222222221</v>
      </c>
      <c r="BBA91" s="1">
        <f t="shared" si="4626"/>
        <v>1.6458333333333331E-3</v>
      </c>
      <c r="BBB91" s="1"/>
      <c r="BBC91" s="1"/>
      <c r="BBD91" s="1"/>
      <c r="BBE91" s="2" t="s">
        <v>11</v>
      </c>
      <c r="BBF91" s="1" t="s">
        <v>140</v>
      </c>
      <c r="BBG91" s="1">
        <v>214</v>
      </c>
      <c r="BBH91" s="2">
        <v>10</v>
      </c>
      <c r="BBI91" s="1">
        <v>5.0000000000000001E-3</v>
      </c>
      <c r="BBJ91" s="1">
        <f t="shared" si="4627"/>
        <v>0</v>
      </c>
      <c r="BBK91" s="1">
        <f t="shared" si="4628"/>
        <v>0.808362369337979</v>
      </c>
      <c r="BBL91" s="1">
        <f t="shared" si="4629"/>
        <v>1.2125435540069685E-3</v>
      </c>
      <c r="BBM91" s="1"/>
      <c r="BBN91" s="1"/>
      <c r="BBO91" s="1"/>
      <c r="BBP91" s="2" t="s">
        <v>11</v>
      </c>
      <c r="BBQ91" s="1" t="s">
        <v>141</v>
      </c>
      <c r="BBR91" s="1">
        <v>215</v>
      </c>
      <c r="BBS91" s="2">
        <v>10</v>
      </c>
      <c r="BBT91" s="1">
        <v>5.0000000000000001E-3</v>
      </c>
      <c r="BBU91" s="1">
        <f t="shared" si="4630"/>
        <v>-3.0000000000000001E-3</v>
      </c>
      <c r="BBV91" s="1">
        <f t="shared" si="4631"/>
        <v>0.6048951048951049</v>
      </c>
      <c r="BBW91" s="1">
        <f t="shared" si="4632"/>
        <v>9.0734265734265741E-4</v>
      </c>
      <c r="BBX91" s="1"/>
      <c r="BBY91" s="1"/>
      <c r="BBZ91" s="1"/>
      <c r="BCA91" s="2" t="s">
        <v>11</v>
      </c>
      <c r="BCB91" s="1" t="s">
        <v>142</v>
      </c>
      <c r="BCC91" s="1">
        <v>225</v>
      </c>
      <c r="BCD91" s="2">
        <v>10</v>
      </c>
      <c r="BCE91" s="1">
        <v>2E-3</v>
      </c>
      <c r="BCF91" s="1">
        <f t="shared" si="4633"/>
        <v>-5.0000000000000001E-3</v>
      </c>
      <c r="BCG91" s="1">
        <f t="shared" si="4634"/>
        <v>0.50522648083623689</v>
      </c>
      <c r="BCH91" s="1">
        <f t="shared" si="4635"/>
        <v>7.5783972125435535E-4</v>
      </c>
      <c r="BCI91" s="1"/>
      <c r="BCJ91" s="1"/>
      <c r="BCK91" s="1"/>
      <c r="BCL91" s="2" t="s">
        <v>11</v>
      </c>
      <c r="BCM91" s="1" t="s">
        <v>143</v>
      </c>
      <c r="BCN91" s="1">
        <v>226</v>
      </c>
      <c r="BCO91" s="2">
        <v>10</v>
      </c>
      <c r="BCP91" s="1">
        <v>2.1999999999999999E-2</v>
      </c>
      <c r="BCQ91" s="1">
        <f t="shared" si="4636"/>
        <v>4.0000000000000001E-3</v>
      </c>
      <c r="BCR91" s="1">
        <f t="shared" si="4637"/>
        <v>0.6216216216216216</v>
      </c>
      <c r="BCS91" s="1">
        <f t="shared" si="4638"/>
        <v>9.3243243243243238E-4</v>
      </c>
      <c r="BCT91" s="1"/>
      <c r="BCU91" s="1"/>
      <c r="BCV91" s="1"/>
      <c r="BCW91" s="2" t="s">
        <v>11</v>
      </c>
      <c r="BCX91" s="1" t="s">
        <v>144</v>
      </c>
      <c r="BCY91" s="1">
        <v>232</v>
      </c>
      <c r="BCZ91" s="2">
        <v>10</v>
      </c>
      <c r="BDA91" s="1">
        <v>2.7E-2</v>
      </c>
      <c r="BDB91" s="1">
        <f t="shared" si="4639"/>
        <v>2.9999999999999992E-3</v>
      </c>
      <c r="BDC91" s="1">
        <f t="shared" si="4640"/>
        <v>0.65540540540540537</v>
      </c>
      <c r="BDD91" s="1">
        <f t="shared" si="4641"/>
        <v>9.8310810810810808E-4</v>
      </c>
      <c r="BDE91" s="1"/>
      <c r="BDF91" s="1"/>
      <c r="BDG91" s="1"/>
      <c r="BDH91" s="2" t="s">
        <v>11</v>
      </c>
      <c r="BDI91" s="1" t="s">
        <v>145</v>
      </c>
      <c r="BDJ91" s="1">
        <v>233</v>
      </c>
      <c r="BDK91" s="2">
        <v>10</v>
      </c>
      <c r="BDL91" s="1">
        <v>4.3999999999999997E-2</v>
      </c>
      <c r="BDM91" s="1">
        <f t="shared" si="4642"/>
        <v>5.9999999999999984E-3</v>
      </c>
      <c r="BDN91" s="1">
        <f t="shared" si="4643"/>
        <v>0.80067567567567555</v>
      </c>
      <c r="BDO91" s="1">
        <f t="shared" si="4644"/>
        <v>1.2010135135135133E-3</v>
      </c>
      <c r="BDP91" s="1"/>
      <c r="BDQ91" s="1"/>
      <c r="BDR91" s="1"/>
      <c r="BDS91" s="2" t="s">
        <v>11</v>
      </c>
      <c r="BDT91" s="1" t="s">
        <v>146</v>
      </c>
      <c r="BDU91" s="1">
        <v>234</v>
      </c>
      <c r="BDV91" s="2">
        <v>10</v>
      </c>
      <c r="BDW91" s="1">
        <v>5.3999999999999999E-2</v>
      </c>
      <c r="BDX91" s="1">
        <f t="shared" si="4645"/>
        <v>1.8999999999999996E-2</v>
      </c>
      <c r="BDY91" s="1">
        <f t="shared" si="4646"/>
        <v>1.2169491525423728</v>
      </c>
      <c r="BDZ91" s="1">
        <f t="shared" si="4647"/>
        <v>1.8254237288135593E-3</v>
      </c>
      <c r="BEA91" s="1"/>
      <c r="BEB91" s="1"/>
      <c r="BEC91" s="1"/>
      <c r="BED91" s="2" t="s">
        <v>11</v>
      </c>
      <c r="BEE91" s="1" t="s">
        <v>147</v>
      </c>
      <c r="BEF91" s="1">
        <v>236</v>
      </c>
      <c r="BEG91" s="2">
        <v>10</v>
      </c>
      <c r="BEH91" s="1">
        <v>8.5999999999999993E-2</v>
      </c>
      <c r="BEI91" s="1">
        <f t="shared" si="4648"/>
        <v>2.799999999999999E-2</v>
      </c>
      <c r="BEJ91" s="1">
        <f t="shared" si="4649"/>
        <v>1.5288135593220336</v>
      </c>
      <c r="BEK91" s="1">
        <f t="shared" si="4650"/>
        <v>2.2932203389830503E-3</v>
      </c>
      <c r="BEL91" s="1"/>
      <c r="BEM91" s="1"/>
      <c r="BEN91" s="1"/>
      <c r="BEO91" s="2" t="s">
        <v>11</v>
      </c>
      <c r="BEP91" s="4" t="s">
        <v>148</v>
      </c>
      <c r="BEQ91" s="4">
        <v>239</v>
      </c>
      <c r="BER91" s="2">
        <v>10</v>
      </c>
      <c r="BES91" s="1">
        <v>0.06</v>
      </c>
      <c r="BET91" s="1">
        <f t="shared" si="4651"/>
        <v>-7.0000000000000062E-3</v>
      </c>
      <c r="BEU91" s="1">
        <f t="shared" si="4652"/>
        <v>0.39597315436241592</v>
      </c>
      <c r="BEV91" s="1">
        <f t="shared" si="4653"/>
        <v>5.9395973154362388E-4</v>
      </c>
      <c r="BEW91" s="1"/>
      <c r="BEX91" s="1"/>
      <c r="BEY91" s="1"/>
      <c r="BEZ91" s="2" t="s">
        <v>11</v>
      </c>
      <c r="BFA91" s="4" t="s">
        <v>149</v>
      </c>
      <c r="BFB91" s="4">
        <v>240</v>
      </c>
      <c r="BFC91" s="2">
        <v>10</v>
      </c>
      <c r="BFD91" s="1">
        <v>-1.6E-2</v>
      </c>
      <c r="BFE91" s="1">
        <f t="shared" si="4654"/>
        <v>6.9999999999999993E-3</v>
      </c>
      <c r="BFF91" s="1">
        <f t="shared" si="4655"/>
        <v>2.4738675958188154</v>
      </c>
      <c r="BFG91" s="1">
        <f t="shared" si="4656"/>
        <v>3.7108013937282233E-3</v>
      </c>
      <c r="BFH91" s="1"/>
      <c r="BFI91" s="1"/>
      <c r="BFJ91" s="1"/>
      <c r="BFK91" s="2" t="s">
        <v>11</v>
      </c>
      <c r="BFL91" s="4" t="s">
        <v>150</v>
      </c>
      <c r="BFM91" s="4">
        <v>241</v>
      </c>
      <c r="BFN91" s="2">
        <v>10</v>
      </c>
      <c r="BFO91" s="1">
        <v>-0.01</v>
      </c>
      <c r="BFP91" s="1">
        <f t="shared" si="4657"/>
        <v>7.000000000000001E-3</v>
      </c>
      <c r="BFQ91" s="1">
        <f t="shared" si="4658"/>
        <v>2.4948453608247427</v>
      </c>
      <c r="BFR91" s="1">
        <f t="shared" si="4659"/>
        <v>3.742268041237114E-3</v>
      </c>
      <c r="BFS91" s="1"/>
      <c r="BFT91" s="1"/>
      <c r="BFU91" s="1"/>
      <c r="BFV91" s="2" t="s">
        <v>11</v>
      </c>
      <c r="BFW91" s="4" t="s">
        <v>151</v>
      </c>
      <c r="BFX91" s="4">
        <v>243</v>
      </c>
      <c r="BFY91" s="2">
        <v>10</v>
      </c>
      <c r="BFZ91" s="1">
        <v>1.6E-2</v>
      </c>
      <c r="BGA91" s="1">
        <f t="shared" si="4883"/>
        <v>0.01</v>
      </c>
      <c r="BGB91" s="1">
        <f t="shared" si="4660"/>
        <v>1.6089965397923875</v>
      </c>
      <c r="BGC91" s="1">
        <f t="shared" si="4661"/>
        <v>2.4134948096885813E-3</v>
      </c>
      <c r="BGD91" s="1"/>
      <c r="BGE91" s="1"/>
      <c r="BGF91" s="1"/>
      <c r="BGG91" s="2" t="s">
        <v>11</v>
      </c>
      <c r="BGH91" s="4" t="s">
        <v>152</v>
      </c>
      <c r="BGI91" s="4">
        <v>246</v>
      </c>
      <c r="BGJ91" s="2">
        <v>10</v>
      </c>
      <c r="BGK91" s="1">
        <v>0.02</v>
      </c>
      <c r="BGL91" s="1">
        <f t="shared" si="4662"/>
        <v>9.0000000000000011E-3</v>
      </c>
      <c r="BGM91" s="1">
        <f t="shared" si="4663"/>
        <v>1.4325259515570934</v>
      </c>
      <c r="BGN91" s="1">
        <f t="shared" si="4664"/>
        <v>2.1487889273356401E-3</v>
      </c>
      <c r="BGO91" s="1"/>
      <c r="BGP91" s="1"/>
      <c r="BGQ91" s="1"/>
      <c r="BGR91" s="2" t="s">
        <v>11</v>
      </c>
      <c r="BGS91" s="4" t="s">
        <v>153</v>
      </c>
      <c r="BGT91" s="4">
        <v>249</v>
      </c>
      <c r="BGU91" s="2">
        <v>10</v>
      </c>
      <c r="BGV91" s="1">
        <v>1.7999999999999999E-2</v>
      </c>
      <c r="BGW91" s="1">
        <f t="shared" si="4665"/>
        <v>8.9999999999999993E-3</v>
      </c>
      <c r="BGX91" s="1">
        <f t="shared" si="4666"/>
        <v>1.5532646048109966</v>
      </c>
      <c r="BGY91" s="1">
        <f t="shared" si="4667"/>
        <v>2.3298969072164948E-3</v>
      </c>
      <c r="BGZ91" s="1"/>
      <c r="BHA91" s="1"/>
      <c r="BHB91" s="1"/>
      <c r="BHC91" s="2" t="s">
        <v>11</v>
      </c>
      <c r="BHD91" s="4" t="s">
        <v>154</v>
      </c>
      <c r="BHE91" s="4">
        <v>253</v>
      </c>
      <c r="BHF91" s="2">
        <v>10</v>
      </c>
      <c r="BHG91" s="1">
        <v>2.1999999999999999E-2</v>
      </c>
      <c r="BHH91" s="1">
        <f t="shared" si="4668"/>
        <v>1.3999999999999999E-2</v>
      </c>
      <c r="BHI91" s="1">
        <f t="shared" si="4669"/>
        <v>1.685121107266436</v>
      </c>
      <c r="BHJ91" s="1">
        <f t="shared" si="4670"/>
        <v>2.527681660899654E-3</v>
      </c>
      <c r="BHK91" s="1"/>
      <c r="BHL91" s="1"/>
      <c r="BHM91" s="1"/>
      <c r="BHN91" s="2" t="s">
        <v>11</v>
      </c>
      <c r="BHO91" s="4" t="s">
        <v>155</v>
      </c>
      <c r="BHP91" s="4">
        <v>254</v>
      </c>
      <c r="BHQ91" s="2">
        <v>10</v>
      </c>
      <c r="BHR91" s="1">
        <v>3.5999999999999997E-2</v>
      </c>
      <c r="BHS91" s="1">
        <f t="shared" si="4671"/>
        <v>1.3999999999999999E-2</v>
      </c>
      <c r="BHT91" s="1">
        <f t="shared" si="4672"/>
        <v>0.39518900343642605</v>
      </c>
      <c r="BHU91" s="1">
        <f t="shared" si="4673"/>
        <v>5.9278350515463909E-4</v>
      </c>
      <c r="BHV91" s="1"/>
      <c r="BHW91" s="1"/>
      <c r="BHX91" s="1"/>
      <c r="BHY91" s="2" t="s">
        <v>11</v>
      </c>
      <c r="BHZ91" s="4" t="s">
        <v>156</v>
      </c>
      <c r="BIA91" s="4">
        <v>260</v>
      </c>
      <c r="BIB91" s="2">
        <v>10</v>
      </c>
      <c r="BIC91" s="1">
        <v>6.2E-2</v>
      </c>
      <c r="BID91" s="1">
        <f t="shared" si="4674"/>
        <v>3.1E-2</v>
      </c>
      <c r="BIE91" s="1">
        <f t="shared" si="4675"/>
        <v>0.83445945945945943</v>
      </c>
      <c r="BIF91" s="1">
        <f t="shared" si="4676"/>
        <v>1.2516891891891891E-3</v>
      </c>
      <c r="BIG91" s="1"/>
      <c r="BIH91" s="1"/>
      <c r="BII91" s="1"/>
      <c r="BIJ91" s="2" t="s">
        <v>11</v>
      </c>
      <c r="BIK91" s="4" t="s">
        <v>157</v>
      </c>
      <c r="BIL91" s="4">
        <v>267</v>
      </c>
      <c r="BIM91" s="2">
        <v>10</v>
      </c>
      <c r="BIN91" s="1">
        <v>6.0999999999999999E-2</v>
      </c>
      <c r="BIO91" s="1">
        <f t="shared" si="4677"/>
        <v>0.03</v>
      </c>
      <c r="BIP91" s="1">
        <f t="shared" si="4678"/>
        <v>1.6300000000000001</v>
      </c>
      <c r="BIQ91" s="1">
        <f t="shared" si="4679"/>
        <v>2.4450000000000001E-3</v>
      </c>
      <c r="BIR91" s="1"/>
      <c r="BIS91" s="1"/>
      <c r="BIT91" s="1"/>
      <c r="BIU91" s="2" t="s">
        <v>11</v>
      </c>
      <c r="BIV91" s="4" t="s">
        <v>158</v>
      </c>
      <c r="BIW91" s="4">
        <v>268</v>
      </c>
      <c r="BIX91" s="2">
        <v>10</v>
      </c>
      <c r="BIY91" s="1">
        <v>3.4000000000000002E-2</v>
      </c>
      <c r="BIZ91" s="1">
        <f t="shared" si="4680"/>
        <v>5.000000000000001E-3</v>
      </c>
      <c r="BJA91" s="1">
        <f t="shared" si="4681"/>
        <v>0.16610169491525428</v>
      </c>
      <c r="BJB91" s="1">
        <f t="shared" si="4682"/>
        <v>2.491525423728814E-4</v>
      </c>
      <c r="BJC91" s="1"/>
      <c r="BJD91" s="1"/>
      <c r="BJE91" s="1"/>
      <c r="BJF91" s="2" t="s">
        <v>11</v>
      </c>
      <c r="BJG91" s="4" t="s">
        <v>159</v>
      </c>
      <c r="BJH91" s="4">
        <v>274</v>
      </c>
      <c r="BJI91" s="2">
        <v>10</v>
      </c>
      <c r="BJJ91" s="1">
        <v>1.4999999999999999E-2</v>
      </c>
      <c r="BJK91" s="1">
        <f t="shared" si="4683"/>
        <v>4.0000000000000001E-3</v>
      </c>
      <c r="BJL91" s="1">
        <f t="shared" si="4684"/>
        <v>0.82432432432432434</v>
      </c>
      <c r="BJM91" s="1">
        <f t="shared" si="4685"/>
        <v>1.2364864864864865E-3</v>
      </c>
      <c r="BJN91" s="1"/>
      <c r="BJO91" s="1"/>
      <c r="BJP91" s="1"/>
      <c r="BJQ91" s="2" t="s">
        <v>11</v>
      </c>
      <c r="BJR91" s="4" t="s">
        <v>160</v>
      </c>
      <c r="BJS91" s="4">
        <v>281</v>
      </c>
      <c r="BJT91" s="2">
        <v>10</v>
      </c>
      <c r="BJU91" s="1">
        <v>4.2999999999999997E-2</v>
      </c>
      <c r="BJV91" s="1">
        <f t="shared" si="4686"/>
        <v>4.9999999999999975E-3</v>
      </c>
      <c r="BJW91" s="1">
        <f t="shared" si="4687"/>
        <v>0.39333333333333326</v>
      </c>
      <c r="BJX91" s="1">
        <f t="shared" si="4688"/>
        <v>5.8999999999999992E-4</v>
      </c>
      <c r="BJY91" s="1"/>
      <c r="BJZ91" s="1"/>
      <c r="BKA91" s="1"/>
      <c r="BKB91" s="2" t="s">
        <v>11</v>
      </c>
      <c r="BKC91" s="4" t="s">
        <v>161</v>
      </c>
      <c r="BKD91" s="4">
        <v>282</v>
      </c>
      <c r="BKE91" s="2">
        <v>10</v>
      </c>
      <c r="BKF91" s="1">
        <v>2.3E-2</v>
      </c>
      <c r="BKG91" s="1">
        <f t="shared" si="4689"/>
        <v>1.9999999999999983E-3</v>
      </c>
      <c r="BKH91" s="1">
        <f t="shared" si="4690"/>
        <v>2.1739130434782549E-2</v>
      </c>
      <c r="BKI91" s="1">
        <f t="shared" si="4691"/>
        <v>3.2608695652173822E-5</v>
      </c>
      <c r="BKJ91" s="1"/>
      <c r="BKK91" s="1"/>
      <c r="BKL91" s="1"/>
      <c r="BKM91" s="2" t="s">
        <v>11</v>
      </c>
      <c r="BKN91" s="4" t="s">
        <v>162</v>
      </c>
      <c r="BKO91" s="4">
        <v>289</v>
      </c>
      <c r="BKP91" s="2">
        <v>10</v>
      </c>
      <c r="BKQ91" s="1">
        <v>0.02</v>
      </c>
      <c r="BKR91" s="1">
        <f t="shared" si="4692"/>
        <v>4.0000000000000001E-3</v>
      </c>
      <c r="BKS91" s="1">
        <f t="shared" si="4693"/>
        <v>0.21582733812949642</v>
      </c>
      <c r="BKT91" s="1">
        <f t="shared" si="4694"/>
        <v>3.2374100719424466E-4</v>
      </c>
      <c r="BKU91" s="1"/>
      <c r="BKV91" s="1"/>
      <c r="BKW91" s="1"/>
      <c r="BKX91" s="2" t="s">
        <v>11</v>
      </c>
      <c r="BKY91" s="4" t="s">
        <v>163</v>
      </c>
      <c r="BKZ91" s="4">
        <v>296</v>
      </c>
      <c r="BLA91" s="2">
        <v>10</v>
      </c>
      <c r="BLB91" s="1">
        <v>2.5000000000000001E-2</v>
      </c>
      <c r="BLC91" s="1">
        <f t="shared" si="4695"/>
        <v>5.000000000000001E-3</v>
      </c>
      <c r="BLD91" s="1">
        <f t="shared" si="4696"/>
        <v>-2.1739130434782573E-2</v>
      </c>
      <c r="BLE91" s="1">
        <f t="shared" si="4697"/>
        <v>-3.2608695652173863E-5</v>
      </c>
      <c r="BLF91" s="1"/>
      <c r="BLG91" s="1"/>
      <c r="BLH91" s="1"/>
      <c r="BLI91" s="2" t="s">
        <v>11</v>
      </c>
      <c r="BLJ91" s="4" t="s">
        <v>164</v>
      </c>
      <c r="BLK91" s="4">
        <v>303</v>
      </c>
      <c r="BLL91" s="2">
        <v>10</v>
      </c>
      <c r="BLM91" s="1">
        <v>8.9999999999999993E-3</v>
      </c>
      <c r="BLN91" s="1">
        <f t="shared" si="4698"/>
        <v>-2E-3</v>
      </c>
      <c r="BLO91" s="1">
        <f t="shared" si="4699"/>
        <v>0.1593220338983051</v>
      </c>
      <c r="BLP91" s="1">
        <f t="shared" si="4700"/>
        <v>2.3898305084745766E-4</v>
      </c>
      <c r="BLQ91" s="1"/>
      <c r="BLR91" s="1"/>
      <c r="BLS91" s="1"/>
      <c r="BLT91" s="2" t="s">
        <v>11</v>
      </c>
      <c r="BLU91" s="4" t="s">
        <v>165</v>
      </c>
      <c r="BLV91" s="4">
        <v>310</v>
      </c>
      <c r="BLW91" s="2">
        <v>10</v>
      </c>
      <c r="BLX91" s="1">
        <v>7.0000000000000001E-3</v>
      </c>
      <c r="BLY91" s="1">
        <f t="shared" si="4701"/>
        <v>-5.0000000000000001E-3</v>
      </c>
      <c r="BLZ91" s="1">
        <f t="shared" si="4702"/>
        <v>0.21160409556313992</v>
      </c>
      <c r="BMA91" s="1">
        <f t="shared" si="4703"/>
        <v>3.1740614334470986E-4</v>
      </c>
      <c r="BMB91" s="1"/>
      <c r="BMC91" s="1"/>
      <c r="BMD91" s="1"/>
      <c r="BME91" s="2" t="s">
        <v>11</v>
      </c>
      <c r="BMF91" s="4" t="s">
        <v>166</v>
      </c>
      <c r="BMG91" s="4">
        <v>311</v>
      </c>
      <c r="BMH91" s="2">
        <v>10</v>
      </c>
      <c r="BMI91" s="1">
        <v>8.0000000000000002E-3</v>
      </c>
      <c r="BMJ91" s="1">
        <f t="shared" si="4704"/>
        <v>-2E-3</v>
      </c>
      <c r="BMK91" s="1">
        <f t="shared" si="4705"/>
        <v>-0.32624113475177308</v>
      </c>
      <c r="BML91" s="1">
        <f t="shared" si="4706"/>
        <v>-4.8936170212765962E-4</v>
      </c>
      <c r="BMM91" s="1"/>
      <c r="BMN91" s="1"/>
      <c r="BMO91" s="1"/>
      <c r="BMP91" s="2" t="s">
        <v>11</v>
      </c>
      <c r="BMQ91" s="4" t="s">
        <v>167</v>
      </c>
      <c r="BMR91" s="4">
        <v>317</v>
      </c>
      <c r="BMS91" s="2">
        <v>10</v>
      </c>
      <c r="BMT91" s="1">
        <v>8.9999999999999993E-3</v>
      </c>
      <c r="BMU91" s="4">
        <f t="shared" si="4707"/>
        <v>-1.0000000000000009E-3</v>
      </c>
      <c r="BMV91" s="1">
        <f t="shared" si="4708"/>
        <v>-9.219858156028371E-2</v>
      </c>
      <c r="BMW91" s="1">
        <f t="shared" si="4709"/>
        <v>-1.3829787234042557E-4</v>
      </c>
      <c r="BMX91" s="1"/>
      <c r="BMY91" s="1"/>
      <c r="BMZ91" s="1"/>
      <c r="BNA91" s="2" t="s">
        <v>11</v>
      </c>
      <c r="BNB91" s="4" t="s">
        <v>168</v>
      </c>
      <c r="BNC91" s="4">
        <v>324</v>
      </c>
      <c r="BND91" s="2">
        <v>10</v>
      </c>
      <c r="BNE91" s="1">
        <v>1.0999999999999999E-2</v>
      </c>
      <c r="BNF91" s="1">
        <f t="shared" si="4710"/>
        <v>-2E-3</v>
      </c>
      <c r="BNG91" s="1">
        <f t="shared" si="4711"/>
        <v>-0.16428571428571428</v>
      </c>
      <c r="BNH91" s="1">
        <f t="shared" si="4712"/>
        <v>-2.4642857142857143E-4</v>
      </c>
      <c r="BNI91" s="1"/>
      <c r="BNJ91" s="1"/>
      <c r="BNK91" s="1"/>
      <c r="BNL91" s="2" t="s">
        <v>11</v>
      </c>
      <c r="BNM91" s="4" t="s">
        <v>169</v>
      </c>
      <c r="BNN91" s="4">
        <v>325</v>
      </c>
      <c r="BNO91" s="2">
        <v>10</v>
      </c>
      <c r="BNP91" s="1">
        <v>3.5999999999999997E-2</v>
      </c>
      <c r="BNQ91" s="1">
        <f t="shared" si="4713"/>
        <v>1.6999999999999998E-2</v>
      </c>
      <c r="BNR91" s="1">
        <f t="shared" si="4714"/>
        <v>0.68881118881118875</v>
      </c>
      <c r="BNS91" s="1">
        <f t="shared" si="4715"/>
        <v>1.0332167832167831E-3</v>
      </c>
      <c r="BNT91" s="1"/>
      <c r="BNU91" s="1"/>
      <c r="BNV91" s="1"/>
      <c r="BNW91" s="2" t="s">
        <v>11</v>
      </c>
      <c r="BNX91" s="4" t="s">
        <v>170</v>
      </c>
      <c r="BNY91" s="4">
        <v>338</v>
      </c>
      <c r="BNZ91" s="2">
        <v>10</v>
      </c>
      <c r="BOA91" s="1">
        <v>1.6E-2</v>
      </c>
      <c r="BOB91" s="1">
        <f t="shared" si="4716"/>
        <v>6.0000000000000001E-3</v>
      </c>
      <c r="BOC91" s="1">
        <f t="shared" si="4717"/>
        <v>0.33653846153846151</v>
      </c>
      <c r="BOD91" s="1">
        <f t="shared" si="4718"/>
        <v>5.0480769230769231E-4</v>
      </c>
      <c r="BOE91" s="1"/>
      <c r="BOF91" s="1"/>
      <c r="BOG91" s="1"/>
      <c r="BOH91" s="2" t="s">
        <v>11</v>
      </c>
      <c r="BOI91" s="4" t="s">
        <v>171</v>
      </c>
      <c r="BOJ91" s="4">
        <v>339</v>
      </c>
      <c r="BOK91" s="2">
        <v>10</v>
      </c>
      <c r="BOL91" s="1">
        <v>1.7999999999999999E-2</v>
      </c>
      <c r="BOM91" s="1">
        <f t="shared" si="4719"/>
        <v>1.2999999999999998E-2</v>
      </c>
      <c r="BON91" s="1">
        <f t="shared" si="4720"/>
        <v>0.5472312703583061</v>
      </c>
      <c r="BOO91" s="1">
        <f t="shared" si="4721"/>
        <v>8.2084690553745911E-4</v>
      </c>
      <c r="BOP91" s="1"/>
      <c r="BOQ91" s="1"/>
      <c r="BOR91" s="1"/>
      <c r="BOS91" s="2" t="s">
        <v>11</v>
      </c>
      <c r="BOT91" s="4" t="s">
        <v>172</v>
      </c>
      <c r="BOU91" s="4">
        <v>345</v>
      </c>
      <c r="BOV91" s="2">
        <v>10</v>
      </c>
      <c r="BOW91" s="1">
        <v>0.02</v>
      </c>
      <c r="BOX91" s="1">
        <f t="shared" si="4722"/>
        <v>1.3000000000000001E-2</v>
      </c>
      <c r="BOY91" s="1">
        <f t="shared" si="4723"/>
        <v>0.62057877813504825</v>
      </c>
      <c r="BOZ91" s="1">
        <f t="shared" si="4724"/>
        <v>9.3086816720257238E-4</v>
      </c>
      <c r="BPA91" s="1"/>
      <c r="BPB91" s="1"/>
      <c r="BPC91" s="1"/>
      <c r="BPD91" s="2" t="s">
        <v>11</v>
      </c>
      <c r="BPE91" s="4" t="s">
        <v>173</v>
      </c>
      <c r="BPF91" s="4">
        <v>352</v>
      </c>
      <c r="BPG91" s="2">
        <v>10</v>
      </c>
      <c r="BPH91" s="1">
        <v>1.7000000000000001E-2</v>
      </c>
      <c r="BPI91" s="1">
        <f t="shared" si="4725"/>
        <v>8.0000000000000019E-3</v>
      </c>
      <c r="BPJ91" s="1">
        <f t="shared" si="4726"/>
        <v>0.35897435897435903</v>
      </c>
      <c r="BPK91" s="1">
        <f t="shared" si="4727"/>
        <v>5.3846153846153855E-4</v>
      </c>
      <c r="BPL91" s="1"/>
      <c r="BPM91" s="1"/>
      <c r="BPN91" s="1"/>
      <c r="BPO91" s="2" t="s">
        <v>11</v>
      </c>
      <c r="BPP91" s="4" t="s">
        <v>174</v>
      </c>
      <c r="BPQ91" s="4">
        <v>353</v>
      </c>
      <c r="BPR91" s="2">
        <v>10</v>
      </c>
      <c r="BPS91" s="1">
        <v>1.0999999999999999E-2</v>
      </c>
      <c r="BPT91" s="1">
        <f t="shared" si="4728"/>
        <v>2E-3</v>
      </c>
      <c r="BPU91" s="1">
        <f t="shared" si="4729"/>
        <v>0.05</v>
      </c>
      <c r="BPV91" s="1">
        <f t="shared" si="4730"/>
        <v>7.5000000000000007E-5</v>
      </c>
      <c r="BPW91" s="1"/>
      <c r="BPX91" s="1"/>
      <c r="BPY91" s="1"/>
      <c r="BPZ91" s="2" t="s">
        <v>11</v>
      </c>
      <c r="BQA91" s="4" t="s">
        <v>175</v>
      </c>
      <c r="BQB91" s="4">
        <v>358</v>
      </c>
      <c r="BQC91" s="2">
        <v>10</v>
      </c>
      <c r="BQD91" s="1">
        <v>1.2E-2</v>
      </c>
      <c r="BQE91" s="1">
        <f t="shared" si="4731"/>
        <v>2E-3</v>
      </c>
      <c r="BQF91" s="1">
        <f t="shared" si="4732"/>
        <v>4.3918918918918914E-2</v>
      </c>
      <c r="BQG91" s="1">
        <f t="shared" si="4733"/>
        <v>6.5878378378378375E-5</v>
      </c>
      <c r="BQH91" s="1"/>
      <c r="BQI91" s="1"/>
      <c r="BQJ91" s="1"/>
      <c r="BQK91" s="2" t="s">
        <v>11</v>
      </c>
      <c r="BQL91" s="4" t="s">
        <v>176</v>
      </c>
      <c r="BQM91" s="4">
        <v>366</v>
      </c>
      <c r="BQN91" s="2">
        <v>10</v>
      </c>
      <c r="BQO91" s="1">
        <v>1.2999999999999999E-2</v>
      </c>
      <c r="BQP91" s="1">
        <f t="shared" si="4734"/>
        <v>2E-3</v>
      </c>
      <c r="BQQ91" s="1">
        <f t="shared" si="4735"/>
        <v>0.25752508361204013</v>
      </c>
      <c r="BQR91" s="1">
        <f t="shared" si="4736"/>
        <v>3.8628762541806019E-4</v>
      </c>
      <c r="BQS91" s="1"/>
      <c r="BQT91" s="1"/>
      <c r="BQU91" s="1"/>
      <c r="BQV91" s="2" t="s">
        <v>11</v>
      </c>
      <c r="BQW91" s="4" t="s">
        <v>177</v>
      </c>
      <c r="BQX91" s="4">
        <v>367</v>
      </c>
      <c r="BQY91" s="2">
        <v>10</v>
      </c>
      <c r="BQZ91" s="1">
        <v>2.1999999999999999E-2</v>
      </c>
      <c r="BRA91" s="1">
        <f t="shared" si="4737"/>
        <v>9.9999999999999742E-4</v>
      </c>
      <c r="BRB91" s="1">
        <f t="shared" si="4738"/>
        <v>-0.71717171717171724</v>
      </c>
      <c r="BRC91" s="1">
        <f t="shared" si="4739"/>
        <v>-1.0757575757575758E-3</v>
      </c>
      <c r="BRD91" s="1"/>
      <c r="BRE91" s="1"/>
      <c r="BRF91" s="1"/>
      <c r="BRG91" s="2" t="s">
        <v>11</v>
      </c>
      <c r="BRH91" s="4" t="s">
        <v>178</v>
      </c>
      <c r="BRI91" s="4">
        <v>373</v>
      </c>
      <c r="BRJ91" s="2">
        <v>10</v>
      </c>
      <c r="BRK91" s="1">
        <v>2.5000000000000001E-2</v>
      </c>
      <c r="BRL91" s="1">
        <f t="shared" si="4740"/>
        <v>3.0000000000000027E-3</v>
      </c>
      <c r="BRM91" s="1">
        <f t="shared" si="4741"/>
        <v>-0.35254237288135587</v>
      </c>
      <c r="BRN91" s="1">
        <f t="shared" si="4742"/>
        <v>-5.2881355932203383E-4</v>
      </c>
      <c r="BRO91" s="1"/>
      <c r="BRP91" s="1"/>
      <c r="BRQ91" s="1"/>
      <c r="BRR91" s="2" t="s">
        <v>11</v>
      </c>
      <c r="BRS91" s="1" t="s">
        <v>179</v>
      </c>
      <c r="BRT91" s="1">
        <v>380</v>
      </c>
      <c r="BRU91" s="2">
        <v>10</v>
      </c>
      <c r="BRV91" s="1">
        <v>2.5999999999999999E-2</v>
      </c>
      <c r="BRW91" s="1">
        <f t="shared" si="4743"/>
        <v>-4.0000000000000001E-3</v>
      </c>
      <c r="BRX91" s="1">
        <f t="shared" si="4744"/>
        <v>-0.57046979865771819</v>
      </c>
      <c r="BRY91" s="1">
        <f t="shared" si="4745"/>
        <v>-8.5570469798657727E-4</v>
      </c>
      <c r="BRZ91" s="1"/>
      <c r="BSA91" s="1"/>
      <c r="BSB91" s="1"/>
      <c r="BSC91" s="2" t="s">
        <v>11</v>
      </c>
      <c r="BSD91" s="1" t="s">
        <v>180</v>
      </c>
      <c r="BSE91" s="1">
        <v>394</v>
      </c>
      <c r="BSF91" s="2">
        <v>10</v>
      </c>
      <c r="BSG91" s="1">
        <v>0.01</v>
      </c>
      <c r="BSH91" s="1">
        <f t="shared" si="4746"/>
        <v>-2E-3</v>
      </c>
      <c r="BSI91" s="1">
        <f t="shared" si="4747"/>
        <v>-0.51418439716312059</v>
      </c>
      <c r="BSJ91" s="1">
        <f t="shared" si="4748"/>
        <v>-7.712765957446809E-4</v>
      </c>
      <c r="BSK91" s="1"/>
      <c r="BSL91" s="1"/>
      <c r="BSM91" s="1"/>
      <c r="BSN91" s="1" t="s">
        <v>11</v>
      </c>
      <c r="BSO91" s="1" t="s">
        <v>181</v>
      </c>
      <c r="BSP91" s="1">
        <v>395</v>
      </c>
      <c r="BSQ91" s="2">
        <v>10</v>
      </c>
      <c r="BSR91" s="1">
        <v>1.2E-2</v>
      </c>
      <c r="BSS91" s="1">
        <f t="shared" si="4749"/>
        <v>2E-3</v>
      </c>
      <c r="BST91" s="1">
        <f t="shared" si="4750"/>
        <v>9.3425605536332196E-2</v>
      </c>
      <c r="BSU91" s="1">
        <f t="shared" si="4751"/>
        <v>1.401384083044983E-4</v>
      </c>
      <c r="BSV91" s="1"/>
      <c r="BSW91" s="1"/>
      <c r="BSX91" s="1"/>
      <c r="BSY91" s="1" t="s">
        <v>11</v>
      </c>
      <c r="BSZ91" s="1" t="s">
        <v>182</v>
      </c>
      <c r="BTA91" s="1">
        <v>401</v>
      </c>
      <c r="BTB91" s="1">
        <v>10</v>
      </c>
      <c r="BTC91" s="1">
        <v>1.6E-2</v>
      </c>
      <c r="BTD91" s="1">
        <f t="shared" si="4752"/>
        <v>4.0000000000000001E-3</v>
      </c>
      <c r="BTE91" s="1">
        <f t="shared" si="4753"/>
        <v>0.26223776223776224</v>
      </c>
      <c r="BTF91" s="1">
        <f t="shared" si="4754"/>
        <v>3.9335664335664338E-4</v>
      </c>
      <c r="BTG91" s="1"/>
      <c r="BTH91" s="1"/>
      <c r="BTI91" s="1"/>
      <c r="BTJ91" s="1" t="s">
        <v>11</v>
      </c>
      <c r="BTK91" s="1" t="s">
        <v>183</v>
      </c>
      <c r="BTL91" s="1">
        <v>408</v>
      </c>
      <c r="BTM91" s="1">
        <v>10</v>
      </c>
      <c r="BTN91" s="1">
        <v>1.7000000000000001E-2</v>
      </c>
      <c r="BTO91" s="1">
        <f t="shared" si="4755"/>
        <v>5.000000000000001E-3</v>
      </c>
      <c r="BTP91" s="5">
        <f t="shared" si="4756"/>
        <v>0.43554006968641118</v>
      </c>
      <c r="BTQ91" s="1">
        <f t="shared" si="4757"/>
        <v>6.5331010452961678E-4</v>
      </c>
      <c r="BTR91" s="1"/>
      <c r="BTS91" s="1"/>
      <c r="BTT91" s="1"/>
      <c r="BTU91" s="1" t="s">
        <v>11</v>
      </c>
      <c r="BTV91" s="1" t="s">
        <v>184</v>
      </c>
      <c r="BTW91" s="1">
        <v>409</v>
      </c>
      <c r="BTX91" s="1">
        <v>10</v>
      </c>
      <c r="BTY91" s="1">
        <v>0.01</v>
      </c>
      <c r="BTZ91" s="1">
        <f t="shared" si="4758"/>
        <v>0</v>
      </c>
      <c r="BUA91" s="1">
        <f t="shared" si="4759"/>
        <v>0.10034602076124567</v>
      </c>
      <c r="BUB91" s="1">
        <f t="shared" si="4760"/>
        <v>1.5051903114186852E-4</v>
      </c>
      <c r="BUC91" s="1"/>
      <c r="BUD91" s="1"/>
      <c r="BUE91" s="1"/>
      <c r="BUF91" s="1" t="s">
        <v>11</v>
      </c>
      <c r="BUG91" s="1" t="s">
        <v>185</v>
      </c>
      <c r="BUH91" s="1">
        <v>415</v>
      </c>
      <c r="BUI91" s="1">
        <v>10</v>
      </c>
      <c r="BUJ91" s="1">
        <v>1.2999999999999999E-2</v>
      </c>
      <c r="BUK91" s="1">
        <f t="shared" si="4761"/>
        <v>0</v>
      </c>
      <c r="BUL91" s="1">
        <f t="shared" si="4762"/>
        <v>0.156794425087108</v>
      </c>
      <c r="BUM91" s="1">
        <f t="shared" si="4763"/>
        <v>2.3519163763066202E-4</v>
      </c>
      <c r="BUN91" s="1"/>
      <c r="BUO91" s="1"/>
      <c r="BUP91" s="1"/>
      <c r="BUQ91" s="1" t="s">
        <v>11</v>
      </c>
      <c r="BUR91" s="1" t="s">
        <v>186</v>
      </c>
      <c r="BUS91" s="1">
        <v>422</v>
      </c>
      <c r="BUT91" s="1">
        <v>10</v>
      </c>
      <c r="BUU91" s="1">
        <v>3.1E-2</v>
      </c>
      <c r="BUV91" s="1">
        <f t="shared" si="4764"/>
        <v>1.6E-2</v>
      </c>
      <c r="BUW91" s="1">
        <f t="shared" si="4765"/>
        <v>0.68070175438596492</v>
      </c>
      <c r="BUX91" s="1">
        <f t="shared" si="4766"/>
        <v>1.0210526315789475E-3</v>
      </c>
      <c r="BUY91" s="1"/>
      <c r="BUZ91" s="1"/>
      <c r="BVA91" s="1"/>
      <c r="BVB91" s="1" t="s">
        <v>11</v>
      </c>
      <c r="BVC91" s="1" t="s">
        <v>187</v>
      </c>
      <c r="BVD91" s="1">
        <v>423</v>
      </c>
      <c r="BVE91" s="1">
        <v>10</v>
      </c>
      <c r="BVF91" s="1">
        <v>1.2999999999999999E-2</v>
      </c>
      <c r="BVG91" s="1">
        <f t="shared" si="4767"/>
        <v>2.9999999999999992E-3</v>
      </c>
      <c r="BVH91" s="1">
        <f t="shared" si="4768"/>
        <v>-0.83617747440273038</v>
      </c>
      <c r="BVI91" s="1">
        <f t="shared" si="4769"/>
        <v>-1.2542662116040955E-3</v>
      </c>
      <c r="BVJ91" s="1"/>
      <c r="BVK91" s="1"/>
      <c r="BVL91" s="1"/>
      <c r="BVM91" s="1" t="s">
        <v>11</v>
      </c>
      <c r="BVN91" s="1" t="s">
        <v>188</v>
      </c>
      <c r="BVO91" s="1">
        <v>436</v>
      </c>
      <c r="BVP91" s="1">
        <v>10</v>
      </c>
      <c r="BVQ91" s="1">
        <v>1.4E-2</v>
      </c>
      <c r="BVR91" s="1">
        <f t="shared" si="4770"/>
        <v>2E-3</v>
      </c>
      <c r="BVS91" s="1">
        <f t="shared" si="4771"/>
        <v>-0.58020477815699667</v>
      </c>
      <c r="BVT91" s="1">
        <f t="shared" si="4772"/>
        <v>-8.7030716723549505E-4</v>
      </c>
      <c r="BVU91" s="1"/>
      <c r="BVV91" s="1"/>
      <c r="BVW91" s="1"/>
      <c r="BVX91" s="1" t="s">
        <v>11</v>
      </c>
      <c r="BVY91" s="1" t="s">
        <v>189</v>
      </c>
      <c r="BVZ91" s="1">
        <v>437</v>
      </c>
      <c r="BWA91" s="1">
        <v>10</v>
      </c>
      <c r="BWB91" s="1">
        <v>2E-3</v>
      </c>
      <c r="BWC91" s="1">
        <f t="shared" si="4773"/>
        <v>-3.0000000000000001E-3</v>
      </c>
      <c r="BWD91" s="1">
        <f t="shared" si="4774"/>
        <v>-0.90874524714828886</v>
      </c>
      <c r="BWE91" s="1">
        <f t="shared" si="4775"/>
        <v>-1.3631178707224332E-3</v>
      </c>
      <c r="BWF91" s="1"/>
      <c r="BWG91" s="1"/>
      <c r="BWH91" s="1"/>
      <c r="BWI91" s="1" t="s">
        <v>11</v>
      </c>
      <c r="BWJ91" s="1" t="s">
        <v>190</v>
      </c>
      <c r="BWK91" s="1">
        <v>443</v>
      </c>
      <c r="BWL91" s="1">
        <v>10</v>
      </c>
      <c r="BWM91" s="1">
        <v>1.2999999999999999E-2</v>
      </c>
      <c r="BWN91" s="1">
        <f t="shared" si="4776"/>
        <v>2.9999999999999992E-3</v>
      </c>
      <c r="BWO91" s="1">
        <f t="shared" si="4777"/>
        <v>-0.70454545454545459</v>
      </c>
      <c r="BWP91" s="1">
        <f t="shared" si="4778"/>
        <v>-1.056818181818182E-3</v>
      </c>
      <c r="BWQ91" s="1"/>
      <c r="BWR91" s="1"/>
      <c r="BWS91" s="1"/>
      <c r="BWT91" s="1" t="s">
        <v>11</v>
      </c>
      <c r="BWU91" s="1" t="s">
        <v>191</v>
      </c>
      <c r="BWV91" s="1">
        <v>450</v>
      </c>
      <c r="BWW91" s="1">
        <v>10</v>
      </c>
      <c r="BWX91" s="1">
        <v>4.0000000000000001E-3</v>
      </c>
      <c r="BWY91" s="1">
        <f t="shared" si="4779"/>
        <v>0</v>
      </c>
      <c r="BWZ91" s="1">
        <f t="shared" si="4780"/>
        <v>-0.47727272727272729</v>
      </c>
      <c r="BXA91" s="1">
        <f t="shared" si="4781"/>
        <v>-7.1590909090909094E-4</v>
      </c>
      <c r="BXB91" s="1"/>
      <c r="BXC91" s="1"/>
      <c r="BXD91" s="1"/>
      <c r="BXE91" s="1" t="s">
        <v>11</v>
      </c>
      <c r="BXF91" s="1" t="s">
        <v>192</v>
      </c>
      <c r="BXG91" s="1">
        <v>451</v>
      </c>
      <c r="BXH91" s="1">
        <v>10</v>
      </c>
      <c r="BXI91" s="1">
        <v>-2E-3</v>
      </c>
      <c r="BXJ91" s="1">
        <f t="shared" si="4782"/>
        <v>1E-3</v>
      </c>
      <c r="BXK91" s="1">
        <f t="shared" si="4783"/>
        <v>0.52075471698113207</v>
      </c>
      <c r="BXL91" s="1">
        <f t="shared" si="4784"/>
        <v>7.8113207547169815E-4</v>
      </c>
      <c r="BXM91" s="1"/>
      <c r="BXN91" s="1"/>
      <c r="BXO91" s="1"/>
      <c r="BXP91" s="1" t="s">
        <v>11</v>
      </c>
      <c r="BXQ91" s="1" t="s">
        <v>193</v>
      </c>
      <c r="BXR91" s="1">
        <v>464</v>
      </c>
      <c r="BXS91" s="1">
        <v>10</v>
      </c>
      <c r="BXT91" s="1">
        <v>7.0000000000000001E-3</v>
      </c>
      <c r="BXU91" s="1">
        <f t="shared" si="4785"/>
        <v>3.0000000000000001E-3</v>
      </c>
      <c r="BXV91" s="1">
        <f t="shared" si="4786"/>
        <v>0.9154411764705882</v>
      </c>
      <c r="BXW91" s="1">
        <f t="shared" si="4787"/>
        <v>1.3731617647058823E-3</v>
      </c>
      <c r="BXX91" s="1"/>
      <c r="BXY91" s="1"/>
      <c r="BXZ91" s="1"/>
      <c r="BYA91" s="1" t="s">
        <v>11</v>
      </c>
      <c r="BYB91" s="1" t="s">
        <v>194</v>
      </c>
      <c r="BYC91" s="1">
        <v>465</v>
      </c>
      <c r="BYD91" s="1">
        <v>10</v>
      </c>
      <c r="BYE91" s="1">
        <v>2E-3</v>
      </c>
      <c r="BYF91" s="1">
        <f t="shared" si="4788"/>
        <v>-3.0000000000000001E-3</v>
      </c>
      <c r="BYG91" s="1">
        <f t="shared" si="4884"/>
        <v>-0.27715355805243447</v>
      </c>
      <c r="BYH91" s="1">
        <f t="shared" si="4789"/>
        <v>-4.1573033707865173E-4</v>
      </c>
      <c r="BYI91" s="1"/>
      <c r="BYJ91" s="1"/>
      <c r="BYK91" s="1"/>
      <c r="BYL91" s="1" t="s">
        <v>11</v>
      </c>
      <c r="BYM91" s="1" t="s">
        <v>195</v>
      </c>
      <c r="BYN91" s="1">
        <v>479</v>
      </c>
      <c r="BYO91" s="1">
        <v>10</v>
      </c>
      <c r="BYP91" s="1">
        <v>8.0000000000000002E-3</v>
      </c>
      <c r="BYQ91" s="1">
        <f t="shared" si="4790"/>
        <v>-2.9999999999999992E-3</v>
      </c>
      <c r="BYR91" s="1">
        <f t="shared" si="4791"/>
        <v>6.2730627306273101E-2</v>
      </c>
      <c r="BYS91" s="1">
        <f t="shared" si="4792"/>
        <v>9.409594095940966E-5</v>
      </c>
      <c r="BYT91" s="1"/>
      <c r="BYU91" s="1"/>
      <c r="BYV91" s="1"/>
      <c r="BYW91" s="1" t="s">
        <v>11</v>
      </c>
      <c r="BYX91" s="1" t="s">
        <v>196</v>
      </c>
      <c r="BYY91" s="1">
        <v>480</v>
      </c>
      <c r="BYZ91" s="1">
        <v>10</v>
      </c>
      <c r="BZA91" s="1">
        <v>1.0999999999999999E-2</v>
      </c>
      <c r="BZB91" s="1">
        <f t="shared" si="4129"/>
        <v>-2E-3</v>
      </c>
      <c r="BZC91" s="1">
        <f t="shared" si="4793"/>
        <v>0.32958801498127344</v>
      </c>
      <c r="BZD91" s="1">
        <f t="shared" si="4794"/>
        <v>4.9438202247191021E-4</v>
      </c>
      <c r="BZE91" s="1"/>
      <c r="BZF91" s="1"/>
      <c r="BZG91" s="1"/>
      <c r="BZH91" s="1" t="s">
        <v>11</v>
      </c>
      <c r="BZI91" s="1" t="s">
        <v>197</v>
      </c>
      <c r="BZJ91" s="1">
        <v>494</v>
      </c>
      <c r="BZK91" s="1">
        <v>10</v>
      </c>
      <c r="BZL91" s="1">
        <v>1.7999999999999999E-2</v>
      </c>
      <c r="BZM91" s="1">
        <f t="shared" si="4795"/>
        <v>2.9999999999999992E-3</v>
      </c>
      <c r="BZN91" s="1">
        <f t="shared" si="4796"/>
        <v>0.84558823529411764</v>
      </c>
      <c r="BZO91" s="1">
        <f t="shared" si="4797"/>
        <v>1.2683823529411765E-3</v>
      </c>
      <c r="BZP91" s="1"/>
      <c r="BZQ91" s="1"/>
      <c r="BZR91" s="1"/>
      <c r="BZS91" s="1" t="s">
        <v>11</v>
      </c>
      <c r="BZT91" s="1" t="s">
        <v>198</v>
      </c>
      <c r="BZU91" s="1">
        <v>495</v>
      </c>
      <c r="BZV91" s="1">
        <v>10</v>
      </c>
      <c r="BZW91" s="1">
        <v>2.1999999999999999E-2</v>
      </c>
      <c r="BZX91" s="1">
        <f t="shared" si="4798"/>
        <v>7.9999999999999984E-3</v>
      </c>
      <c r="BZY91" s="1">
        <f t="shared" si="4799"/>
        <v>0.6863468634686346</v>
      </c>
      <c r="BZZ91" s="1">
        <f t="shared" si="4800"/>
        <v>1.0295202952029518E-3</v>
      </c>
      <c r="CAA91" s="1"/>
      <c r="CAB91" s="1"/>
      <c r="CAC91" s="1"/>
      <c r="CAD91" s="1" t="s">
        <v>11</v>
      </c>
      <c r="CAE91" s="1" t="s">
        <v>199</v>
      </c>
      <c r="CAF91" s="1">
        <v>501</v>
      </c>
      <c r="CAG91" s="1">
        <v>10</v>
      </c>
      <c r="CAH91" s="1">
        <v>3.3000000000000002E-2</v>
      </c>
      <c r="CAI91" s="1">
        <f t="shared" si="4801"/>
        <v>1.6E-2</v>
      </c>
      <c r="CAJ91" s="1">
        <f t="shared" si="4802"/>
        <v>1.0366300366300365</v>
      </c>
      <c r="CAK91" s="1">
        <f t="shared" si="4803"/>
        <v>1.5549450549450549E-3</v>
      </c>
      <c r="CAL91" s="1"/>
      <c r="CAM91" s="1"/>
      <c r="CAN91" s="1"/>
      <c r="CAO91" s="6" t="s">
        <v>11</v>
      </c>
      <c r="CAP91" s="6" t="s">
        <v>200</v>
      </c>
      <c r="CAQ91" s="6">
        <v>508</v>
      </c>
      <c r="CAR91" s="6">
        <v>10</v>
      </c>
      <c r="CAS91" s="6">
        <v>0.126</v>
      </c>
      <c r="CAT91" s="6">
        <f t="shared" si="4804"/>
        <v>8.7999999999999995E-2</v>
      </c>
      <c r="CAU91" s="6">
        <f t="shared" si="4805"/>
        <v>3.6666666666666661</v>
      </c>
      <c r="CAV91" s="1">
        <f t="shared" si="4806"/>
        <v>5.4999999999999988E-3</v>
      </c>
      <c r="CAW91" s="1"/>
      <c r="CAX91" s="1"/>
      <c r="CAY91" s="1"/>
      <c r="CAZ91" s="1" t="s">
        <v>11</v>
      </c>
      <c r="CBA91" s="1" t="s">
        <v>201</v>
      </c>
      <c r="CBB91" s="1">
        <v>509</v>
      </c>
      <c r="CBC91" s="1">
        <v>10</v>
      </c>
      <c r="CBD91" s="1">
        <v>1.2999999999999999E-2</v>
      </c>
      <c r="CBE91" s="1">
        <f t="shared" si="4807"/>
        <v>0</v>
      </c>
      <c r="CBF91" s="1">
        <f t="shared" si="4808"/>
        <v>-0.12781954887218044</v>
      </c>
      <c r="CBG91" s="1">
        <f t="shared" si="4809"/>
        <v>-1.9172932330827067E-4</v>
      </c>
      <c r="CBH91" s="1"/>
      <c r="CBI91" s="1"/>
      <c r="CBJ91" s="1"/>
      <c r="CBK91" s="1" t="s">
        <v>11</v>
      </c>
      <c r="CBL91" s="1" t="s">
        <v>202</v>
      </c>
      <c r="CBM91" s="1">
        <v>515</v>
      </c>
      <c r="CBN91" s="1">
        <v>10</v>
      </c>
      <c r="CBO91" s="1">
        <v>1.4E-2</v>
      </c>
      <c r="CBP91" s="1">
        <f t="shared" si="4810"/>
        <v>-9.9999999999999915E-4</v>
      </c>
      <c r="CBQ91" s="1">
        <f t="shared" si="4811"/>
        <v>-5.617977528089884E-2</v>
      </c>
      <c r="CBR91" s="1">
        <f t="shared" si="4812"/>
        <v>-8.4269662921348257E-5</v>
      </c>
      <c r="CBS91" s="1"/>
      <c r="CBT91" s="1"/>
      <c r="CBU91" s="1"/>
      <c r="CBV91" s="1" t="s">
        <v>11</v>
      </c>
      <c r="CBW91" s="1" t="s">
        <v>203</v>
      </c>
      <c r="CBX91" s="1">
        <v>522</v>
      </c>
      <c r="CBY91" s="1">
        <v>10</v>
      </c>
      <c r="CBZ91" s="1">
        <v>1.4E-2</v>
      </c>
      <c r="CCA91" s="1">
        <f t="shared" si="4813"/>
        <v>0</v>
      </c>
      <c r="CCB91" s="1">
        <f t="shared" si="4814"/>
        <v>-7.4906367041198503E-3</v>
      </c>
      <c r="CCC91" s="1">
        <f t="shared" si="4815"/>
        <v>-1.1235955056179776E-5</v>
      </c>
      <c r="CCD91" s="1"/>
      <c r="CCE91" s="1"/>
      <c r="CCF91" s="1"/>
      <c r="CCG91" s="1" t="s">
        <v>11</v>
      </c>
      <c r="CCH91" s="1" t="s">
        <v>204</v>
      </c>
      <c r="CCI91" s="1">
        <v>523</v>
      </c>
      <c r="CCJ91" s="1">
        <v>10</v>
      </c>
      <c r="CCK91" s="1">
        <v>1.7000000000000001E-2</v>
      </c>
      <c r="CCL91" s="1">
        <f t="shared" si="4816"/>
        <v>-1.9999999999999983E-3</v>
      </c>
      <c r="CCM91" s="1">
        <f t="shared" si="4162"/>
        <v>6.5959067527635251E-17</v>
      </c>
      <c r="CCN91" s="1">
        <f t="shared" si="4817"/>
        <v>9.8938601291452879E-20</v>
      </c>
      <c r="CCO91" s="1"/>
      <c r="CCP91" s="1"/>
      <c r="CCQ91" s="1"/>
      <c r="CCR91" s="1" t="s">
        <v>11</v>
      </c>
      <c r="CCS91" s="1" t="s">
        <v>205</v>
      </c>
      <c r="CCT91" s="1">
        <v>536</v>
      </c>
      <c r="CCU91" s="1">
        <v>10</v>
      </c>
      <c r="CCV91" s="1">
        <v>1.9E-2</v>
      </c>
      <c r="CCW91" s="1">
        <f t="shared" si="4818"/>
        <v>-1.0000000000000009E-3</v>
      </c>
      <c r="CCX91" s="1">
        <f t="shared" si="4819"/>
        <v>-8.1081081081081127E-2</v>
      </c>
      <c r="CCY91" s="1">
        <f t="shared" si="4820"/>
        <v>-1.216216216216217E-4</v>
      </c>
      <c r="CCZ91" s="1"/>
      <c r="CDA91" s="1"/>
      <c r="CDB91" s="1"/>
      <c r="CDC91" s="1" t="s">
        <v>11</v>
      </c>
      <c r="CDD91" s="1" t="s">
        <v>206</v>
      </c>
      <c r="CDE91" s="1">
        <v>542</v>
      </c>
      <c r="CDF91" s="1">
        <v>10</v>
      </c>
      <c r="CDG91" s="1">
        <v>1.2E-2</v>
      </c>
      <c r="CDH91" s="1">
        <f t="shared" si="4821"/>
        <v>-2.9999999999999992E-3</v>
      </c>
      <c r="CDI91" s="1">
        <f t="shared" si="4822"/>
        <v>-0.48106060606060602</v>
      </c>
      <c r="CDJ91" s="1">
        <f t="shared" si="4823"/>
        <v>-7.2159090909090903E-4</v>
      </c>
      <c r="CDK91" s="1"/>
      <c r="CDL91" s="1"/>
      <c r="CDM91" s="1"/>
      <c r="CDN91" s="1" t="s">
        <v>11</v>
      </c>
      <c r="CDO91" s="1" t="s">
        <v>207</v>
      </c>
      <c r="CDP91" s="1">
        <v>549</v>
      </c>
      <c r="CDQ91" s="1">
        <v>10</v>
      </c>
      <c r="CDR91" s="1">
        <v>1.0999999999999999E-2</v>
      </c>
      <c r="CDS91" s="1">
        <f t="shared" si="4824"/>
        <v>-4.0000000000000001E-3</v>
      </c>
      <c r="CDT91" s="1">
        <f t="shared" si="4825"/>
        <v>-0.60076045627376429</v>
      </c>
      <c r="CDU91" s="1">
        <f t="shared" si="4826"/>
        <v>-9.0114068441064646E-4</v>
      </c>
      <c r="CDV91" s="1"/>
      <c r="CDW91" s="1"/>
      <c r="CDX91" s="1"/>
      <c r="CDY91" s="1" t="s">
        <v>11</v>
      </c>
      <c r="CDZ91" s="1" t="s">
        <v>208</v>
      </c>
      <c r="CEA91" s="1">
        <v>550</v>
      </c>
      <c r="CEB91" s="1">
        <v>10</v>
      </c>
      <c r="CEC91" s="1">
        <v>1.6E-2</v>
      </c>
      <c r="CED91" s="1">
        <f t="shared" si="4885"/>
        <v>-1.0000000000000009E-3</v>
      </c>
      <c r="CEE91" s="1">
        <f t="shared" si="4827"/>
        <v>-9.6000000000000044E-2</v>
      </c>
      <c r="CEF91" s="1">
        <f t="shared" si="4828"/>
        <v>-1.4400000000000006E-4</v>
      </c>
      <c r="CEG91" s="1"/>
      <c r="CEH91" s="1"/>
      <c r="CEI91" s="1"/>
      <c r="CEJ91" s="1" t="s">
        <v>11</v>
      </c>
      <c r="CEK91" s="1" t="s">
        <v>209</v>
      </c>
      <c r="CEL91" s="1">
        <v>556</v>
      </c>
      <c r="CEM91" s="1">
        <v>10</v>
      </c>
      <c r="CEN91" s="1">
        <v>1.4E-2</v>
      </c>
      <c r="CEO91" s="1">
        <f t="shared" si="4829"/>
        <v>-9.9999999999999915E-4</v>
      </c>
      <c r="CEP91" s="1">
        <f t="shared" si="4830"/>
        <v>4.3478260869565244E-2</v>
      </c>
      <c r="CEQ91" s="1">
        <f t="shared" si="4831"/>
        <v>6.5217391304347861E-5</v>
      </c>
      <c r="CER91" s="1"/>
      <c r="CES91" s="1"/>
      <c r="CET91" s="1"/>
      <c r="CEU91" s="1" t="s">
        <v>11</v>
      </c>
      <c r="CEV91" s="1" t="s">
        <v>210</v>
      </c>
      <c r="CEW91" s="1">
        <v>563</v>
      </c>
      <c r="CEX91" s="1">
        <v>10</v>
      </c>
      <c r="CEY91" s="1">
        <v>1.2E-2</v>
      </c>
      <c r="CEZ91" s="1">
        <f t="shared" si="4832"/>
        <v>-2E-3</v>
      </c>
      <c r="CFA91" s="1">
        <f t="shared" si="4833"/>
        <v>-7.8557114228456917E-2</v>
      </c>
      <c r="CFB91" s="1">
        <f t="shared" si="4834"/>
        <v>-1.1783567134268538E-4</v>
      </c>
      <c r="CFC91" s="1"/>
      <c r="CFD91" s="1"/>
      <c r="CFE91" s="1"/>
      <c r="CFF91" s="1" t="s">
        <v>11</v>
      </c>
      <c r="CFG91" s="1" t="s">
        <v>211</v>
      </c>
      <c r="CFH91" s="1">
        <v>564</v>
      </c>
      <c r="CFI91" s="1">
        <v>10</v>
      </c>
      <c r="CFJ91" s="1">
        <v>2.5999999999999999E-2</v>
      </c>
      <c r="CFK91" s="1">
        <f t="shared" si="4835"/>
        <v>-6.0000000000000019E-3</v>
      </c>
      <c r="CFL91" s="1">
        <f t="shared" si="4836"/>
        <v>-0.46641791044776121</v>
      </c>
      <c r="CFM91" s="1">
        <f t="shared" si="4837"/>
        <v>-6.9962686567164186E-4</v>
      </c>
      <c r="CFN91" s="1"/>
      <c r="CFO91" s="1"/>
      <c r="CFP91" s="1"/>
      <c r="CFQ91" s="1" t="s">
        <v>11</v>
      </c>
      <c r="CFR91" s="1" t="s">
        <v>212</v>
      </c>
      <c r="CFS91" s="1">
        <v>571</v>
      </c>
      <c r="CFT91" s="1">
        <v>10</v>
      </c>
      <c r="CFU91" s="1">
        <v>2.7E-2</v>
      </c>
      <c r="CFV91" s="1">
        <f t="shared" si="4838"/>
        <v>-4.0000000000000001E-3</v>
      </c>
      <c r="CFW91" s="1">
        <f t="shared" si="4839"/>
        <v>-0.51127819548872178</v>
      </c>
      <c r="CFX91" s="1">
        <f t="shared" si="4840"/>
        <v>-7.6691729323308266E-4</v>
      </c>
      <c r="CFY91" s="1"/>
      <c r="CFZ91" s="1"/>
      <c r="CGA91" s="1"/>
      <c r="CGB91" s="1" t="s">
        <v>11</v>
      </c>
      <c r="CGC91" s="1" t="s">
        <v>213</v>
      </c>
      <c r="CGD91" s="1">
        <v>577</v>
      </c>
      <c r="CGE91" s="1">
        <v>10</v>
      </c>
      <c r="CGF91" s="1">
        <v>2.7E-2</v>
      </c>
      <c r="CGG91" s="1">
        <f t="shared" si="4841"/>
        <v>-4.0000000000000001E-3</v>
      </c>
      <c r="CGH91" s="1">
        <f t="shared" si="4842"/>
        <v>-0.6992481203007519</v>
      </c>
      <c r="CGI91" s="1">
        <f t="shared" si="4843"/>
        <v>-1.048872180451128E-3</v>
      </c>
      <c r="CGJ91" s="1"/>
      <c r="CGK91" s="1"/>
      <c r="CGL91" s="1"/>
      <c r="CGM91" s="1" t="s">
        <v>11</v>
      </c>
      <c r="CGN91" s="1" t="s">
        <v>214</v>
      </c>
      <c r="CGO91" s="1">
        <v>578</v>
      </c>
      <c r="CGP91" s="1">
        <v>10</v>
      </c>
      <c r="CGQ91" s="1">
        <v>1.9E-2</v>
      </c>
      <c r="CGR91" s="1">
        <f t="shared" si="4844"/>
        <v>1.9999999999999983E-3</v>
      </c>
      <c r="CGS91" s="1">
        <f t="shared" si="4845"/>
        <v>-0.77992277992278003</v>
      </c>
      <c r="CGT91" s="1">
        <f t="shared" si="4846"/>
        <v>-1.16988416988417E-3</v>
      </c>
      <c r="CGU91" s="1"/>
      <c r="CGV91" s="1"/>
      <c r="CGW91" s="1"/>
      <c r="CGX91" s="1" t="s">
        <v>11</v>
      </c>
      <c r="CGY91" s="1" t="s">
        <v>215</v>
      </c>
      <c r="CGZ91" s="1">
        <v>592</v>
      </c>
      <c r="CHA91" s="1">
        <v>10</v>
      </c>
      <c r="CHB91" s="1">
        <v>3.1E-2</v>
      </c>
      <c r="CHC91" s="1">
        <f t="shared" si="4847"/>
        <v>5.000000000000001E-3</v>
      </c>
      <c r="CHD91" s="1">
        <f t="shared" si="4848"/>
        <v>-0.87739463601532564</v>
      </c>
      <c r="CHE91" s="1">
        <f t="shared" si="4849"/>
        <v>-1.3160919540229886E-3</v>
      </c>
      <c r="CHF91" s="1"/>
      <c r="CHG91" s="1"/>
      <c r="CHH91" s="1"/>
      <c r="CHI91" s="6" t="s">
        <v>11</v>
      </c>
      <c r="CHJ91" s="6" t="s">
        <v>216</v>
      </c>
      <c r="CHK91" s="6">
        <v>593</v>
      </c>
      <c r="CHL91" s="6">
        <v>10</v>
      </c>
      <c r="CHM91" s="6">
        <v>3.6999999999999998E-2</v>
      </c>
      <c r="CHN91" s="6">
        <f t="shared" si="4850"/>
        <v>1.3999999999999999E-2</v>
      </c>
      <c r="CHO91" s="6">
        <f t="shared" si="4210"/>
        <v>0.23921568627450973</v>
      </c>
      <c r="CHP91" s="6">
        <f t="shared" si="4851"/>
        <v>3.5882352941176462E-4</v>
      </c>
      <c r="CHQ91" s="1"/>
      <c r="CHR91" s="1"/>
      <c r="CHS91" s="1"/>
      <c r="CHT91" s="6" t="s">
        <v>11</v>
      </c>
      <c r="CHU91" s="6" t="s">
        <v>217</v>
      </c>
      <c r="CHV91" s="6">
        <v>607</v>
      </c>
      <c r="CHW91" s="6">
        <v>10</v>
      </c>
      <c r="CHX91" s="6">
        <v>3.9E-2</v>
      </c>
      <c r="CHY91" s="6">
        <f t="shared" si="4852"/>
        <v>1.7999999999999999E-2</v>
      </c>
      <c r="CHZ91" s="6">
        <f t="shared" si="4853"/>
        <v>0.51162790697674421</v>
      </c>
      <c r="CIA91" s="6">
        <f t="shared" si="4854"/>
        <v>7.6744186046511637E-4</v>
      </c>
      <c r="CIB91" s="1"/>
      <c r="CIC91" s="1"/>
      <c r="CID91" s="1"/>
      <c r="CIE91" s="1" t="s">
        <v>11</v>
      </c>
      <c r="CIF91" s="1" t="s">
        <v>218</v>
      </c>
      <c r="CIG91" s="1">
        <v>608</v>
      </c>
      <c r="CIH91" s="1">
        <v>10</v>
      </c>
      <c r="CII91" s="1">
        <v>4.2000000000000003E-2</v>
      </c>
      <c r="CIJ91" s="1">
        <f t="shared" si="4855"/>
        <v>1.5000000000000003E-2</v>
      </c>
      <c r="CIK91" s="1">
        <f t="shared" si="4218"/>
        <v>-0.18823529411764703</v>
      </c>
      <c r="CIL91" s="1">
        <f t="shared" si="4856"/>
        <v>-2.8235294117647056E-4</v>
      </c>
      <c r="CIM91" s="1"/>
      <c r="CIN91" s="1"/>
      <c r="CIO91" s="1"/>
      <c r="CIP91" s="1" t="s">
        <v>11</v>
      </c>
      <c r="CIQ91" s="1" t="s">
        <v>219</v>
      </c>
      <c r="CIR91" s="1">
        <v>621</v>
      </c>
      <c r="CIS91" s="1">
        <v>10</v>
      </c>
      <c r="CIT91" s="1">
        <v>3.6999999999999998E-2</v>
      </c>
      <c r="CIU91" s="1">
        <f t="shared" si="4857"/>
        <v>6.9999999999999993E-3</v>
      </c>
      <c r="CIV91" s="1">
        <f t="shared" si="4858"/>
        <v>-1.4960317460317458</v>
      </c>
      <c r="CIW91" s="1">
        <f t="shared" si="4859"/>
        <v>-2.2440476190476186E-3</v>
      </c>
      <c r="CIX91" s="1"/>
      <c r="CIY91" s="1"/>
      <c r="CIZ91" s="1"/>
      <c r="CJA91" s="1" t="s">
        <v>11</v>
      </c>
      <c r="CJB91" s="1" t="s">
        <v>220</v>
      </c>
      <c r="CJC91" s="1">
        <v>622</v>
      </c>
      <c r="CJD91" s="1">
        <v>10</v>
      </c>
      <c r="CJE91" s="1">
        <v>1.7999999999999999E-2</v>
      </c>
      <c r="CJF91" s="1">
        <f t="shared" si="4860"/>
        <v>8.9999999999999993E-3</v>
      </c>
      <c r="CJG91" s="1">
        <f t="shared" si="4861"/>
        <v>-0.11660777385159014</v>
      </c>
      <c r="CJH91" s="1">
        <f t="shared" si="4862"/>
        <v>-1.7491166077738521E-4</v>
      </c>
      <c r="CJI91" s="1"/>
      <c r="CJJ91" s="1"/>
      <c r="CJK91" s="1"/>
      <c r="CJL91" s="1" t="s">
        <v>11</v>
      </c>
      <c r="CJM91" s="1" t="s">
        <v>221</v>
      </c>
      <c r="CJN91" s="1">
        <v>635</v>
      </c>
      <c r="CJO91" s="1">
        <v>10</v>
      </c>
      <c r="CJP91" s="1">
        <v>2.5000000000000001E-2</v>
      </c>
      <c r="CJQ91" s="1">
        <f t="shared" si="4863"/>
        <v>1.3000000000000001E-2</v>
      </c>
      <c r="CJR91" s="1">
        <f t="shared" si="4864"/>
        <v>-0.28368794326241137</v>
      </c>
      <c r="CJS91" s="1">
        <f t="shared" si="4865"/>
        <v>-4.2553191489361707E-4</v>
      </c>
      <c r="CJT91" s="1"/>
      <c r="CJU91" s="1"/>
      <c r="CJV91" s="1"/>
      <c r="CJW91" s="1" t="s">
        <v>11</v>
      </c>
      <c r="CJX91" s="1" t="s">
        <v>222</v>
      </c>
      <c r="CJY91" s="1">
        <v>636</v>
      </c>
      <c r="CJZ91" s="1">
        <v>10</v>
      </c>
      <c r="CKA91" s="1">
        <v>3.1E-2</v>
      </c>
      <c r="CKB91" s="1">
        <f t="shared" si="4866"/>
        <v>1.0999999999999999E-2</v>
      </c>
      <c r="CKC91" s="1">
        <f t="shared" si="4867"/>
        <v>-0.50883392226148416</v>
      </c>
      <c r="CKD91" s="1">
        <f t="shared" si="4868"/>
        <v>-7.6325088339222627E-4</v>
      </c>
      <c r="CKE91" s="1"/>
      <c r="CKF91" s="1"/>
      <c r="CKG91" s="1"/>
      <c r="CKH91" s="1" t="s">
        <v>11</v>
      </c>
      <c r="CKI91" s="1" t="s">
        <v>223</v>
      </c>
      <c r="CKJ91" s="1">
        <v>649</v>
      </c>
      <c r="CKK91" s="1">
        <v>10</v>
      </c>
      <c r="CKL91" s="1">
        <v>3.5000000000000003E-2</v>
      </c>
      <c r="CKM91" s="1">
        <f t="shared" si="4869"/>
        <v>1.1000000000000003E-2</v>
      </c>
      <c r="CKN91" s="1">
        <f t="shared" si="4870"/>
        <v>-0.59010600706713767</v>
      </c>
      <c r="CKO91" s="1">
        <f t="shared" si="4871"/>
        <v>-8.8515901060070656E-4</v>
      </c>
      <c r="CKP91" s="1"/>
      <c r="CKQ91" s="1"/>
      <c r="CKR91" s="1"/>
      <c r="CKS91" s="1" t="s">
        <v>11</v>
      </c>
      <c r="CKT91" s="1" t="s">
        <v>224</v>
      </c>
      <c r="CKU91" s="1">
        <v>650</v>
      </c>
      <c r="CKV91" s="1">
        <v>10</v>
      </c>
      <c r="CKW91" s="1">
        <v>2.5000000000000001E-2</v>
      </c>
      <c r="CKX91" s="1">
        <f t="shared" si="4872"/>
        <v>8.0000000000000002E-3</v>
      </c>
      <c r="CKY91" s="1">
        <f t="shared" si="4873"/>
        <v>-0.32280701754385965</v>
      </c>
      <c r="CKZ91" s="1">
        <f t="shared" si="4874"/>
        <v>-4.8421052631578951E-4</v>
      </c>
      <c r="CLA91" s="1"/>
      <c r="CLB91" s="1"/>
      <c r="CLC91" s="1"/>
      <c r="CLD91" s="1" t="s">
        <v>11</v>
      </c>
      <c r="CLE91" s="1" t="s">
        <v>225</v>
      </c>
      <c r="CLF91" s="1">
        <v>663</v>
      </c>
      <c r="CLG91" s="1">
        <v>10</v>
      </c>
      <c r="CLH91" s="1">
        <v>2.9000000000000001E-2</v>
      </c>
      <c r="CLI91" s="1">
        <f t="shared" si="4875"/>
        <v>7.0000000000000027E-3</v>
      </c>
      <c r="CLJ91" s="1">
        <f t="shared" si="4876"/>
        <v>-0.34602076124567471</v>
      </c>
      <c r="CLK91" s="1">
        <f t="shared" si="4877"/>
        <v>-5.1903114186851204E-4</v>
      </c>
      <c r="CLL91" s="1"/>
      <c r="CLM91" s="1"/>
      <c r="CLN91" s="1"/>
      <c r="CLO91" s="1"/>
      <c r="CLP91" s="1"/>
      <c r="CLQ91" s="1"/>
      <c r="CLR91" s="1"/>
      <c r="CLS91" s="1"/>
      <c r="CLT91" s="1"/>
      <c r="CLU91" s="1"/>
      <c r="CLV91" s="1"/>
      <c r="CLW91" s="1"/>
      <c r="CLX91" s="1"/>
      <c r="CLY91" s="1"/>
      <c r="CLZ91" s="1"/>
      <c r="CMA91" s="1"/>
      <c r="CMB91" s="1"/>
      <c r="CMC91" s="1"/>
      <c r="CMD91" s="1"/>
      <c r="CME91" s="1"/>
      <c r="CMF91" s="1"/>
      <c r="CMG91" s="1"/>
      <c r="CMH91" s="1"/>
      <c r="CMI91" s="1"/>
      <c r="CMJ91" s="1"/>
      <c r="CMK91" s="1"/>
      <c r="CML91" s="1"/>
      <c r="CMM91" s="1"/>
      <c r="CMN91" s="1"/>
      <c r="CMO91" s="1"/>
      <c r="CMP91" s="1"/>
      <c r="CMQ91" s="1"/>
      <c r="CMR91" s="1"/>
      <c r="CMS91" s="1"/>
      <c r="CMT91" s="1"/>
      <c r="CMU91" s="1"/>
      <c r="CMV91" s="1"/>
      <c r="CMW91" s="1"/>
      <c r="CMX91" s="1"/>
      <c r="CMY91" s="1"/>
      <c r="CMZ91" s="1"/>
    </row>
    <row r="92" spans="1:2392" x14ac:dyDescent="0.3">
      <c r="A92" s="1" t="s">
        <v>11</v>
      </c>
      <c r="B92" s="1" t="s">
        <v>12</v>
      </c>
      <c r="C92" s="1">
        <v>1</v>
      </c>
      <c r="D92" s="1">
        <v>11</v>
      </c>
      <c r="E92" s="1">
        <v>-1E-3</v>
      </c>
      <c r="F92" s="1">
        <f t="shared" si="4255"/>
        <v>1E-3</v>
      </c>
      <c r="G92" s="1">
        <f t="shared" si="4256"/>
        <v>0.4033898305084746</v>
      </c>
      <c r="H92" s="1">
        <f t="shared" si="4878"/>
        <v>6.0508474576271187E-4</v>
      </c>
      <c r="I92" s="1"/>
      <c r="J92" s="1"/>
      <c r="K92" s="1"/>
      <c r="L92" s="1" t="s">
        <v>11</v>
      </c>
      <c r="M92" s="1" t="s">
        <v>13</v>
      </c>
      <c r="N92" s="1">
        <v>2</v>
      </c>
      <c r="O92" s="1">
        <v>11</v>
      </c>
      <c r="P92" s="1">
        <v>-1E-3</v>
      </c>
      <c r="Q92" s="1">
        <f t="shared" si="4257"/>
        <v>1E-3</v>
      </c>
      <c r="R92" s="1">
        <f t="shared" si="4258"/>
        <v>0.42372881355932207</v>
      </c>
      <c r="S92" s="1">
        <f t="shared" si="4259"/>
        <v>6.3559322033898311E-4</v>
      </c>
      <c r="T92" s="1"/>
      <c r="U92" s="1"/>
      <c r="V92" s="1"/>
      <c r="W92" s="1" t="s">
        <v>11</v>
      </c>
      <c r="X92" s="1" t="s">
        <v>14</v>
      </c>
      <c r="Y92" s="1">
        <v>3</v>
      </c>
      <c r="Z92" s="1">
        <v>11</v>
      </c>
      <c r="AA92" s="1">
        <v>1E-3</v>
      </c>
      <c r="AB92" s="1">
        <f t="shared" si="4879"/>
        <v>0</v>
      </c>
      <c r="AC92" s="1">
        <f t="shared" si="4260"/>
        <v>0.38305084745762713</v>
      </c>
      <c r="AD92" s="1">
        <f t="shared" si="4261"/>
        <v>5.7457627118644074E-4</v>
      </c>
      <c r="AE92" s="1"/>
      <c r="AF92" s="1"/>
      <c r="AG92" s="1"/>
      <c r="AH92" s="1" t="s">
        <v>11</v>
      </c>
      <c r="AI92" s="1" t="s">
        <v>15</v>
      </c>
      <c r="AJ92" s="1">
        <v>4</v>
      </c>
      <c r="AK92" s="1">
        <v>11</v>
      </c>
      <c r="AL92" s="1">
        <v>2E-3</v>
      </c>
      <c r="AM92" s="1">
        <f t="shared" si="4262"/>
        <v>-6.0000000000000001E-3</v>
      </c>
      <c r="AN92" s="1">
        <f t="shared" si="4263"/>
        <v>0.11564625850340138</v>
      </c>
      <c r="AO92" s="1">
        <f t="shared" si="4264"/>
        <v>1.7346938775510208E-4</v>
      </c>
      <c r="AP92" s="1"/>
      <c r="AQ92" s="1"/>
      <c r="AR92" s="1"/>
      <c r="AS92" s="1" t="s">
        <v>11</v>
      </c>
      <c r="AT92" s="1" t="s">
        <v>16</v>
      </c>
      <c r="AU92" s="1">
        <v>8</v>
      </c>
      <c r="AV92" s="1">
        <v>11</v>
      </c>
      <c r="AW92" s="1">
        <v>2E-3</v>
      </c>
      <c r="AX92" s="1">
        <f t="shared" si="4265"/>
        <v>-6.0000000000000001E-3</v>
      </c>
      <c r="AY92" s="1">
        <f t="shared" si="4266"/>
        <v>0.12627986348122869</v>
      </c>
      <c r="AZ92" s="1">
        <f t="shared" si="4267"/>
        <v>1.8941979522184304E-4</v>
      </c>
      <c r="BA92" s="1"/>
      <c r="BB92" s="1"/>
      <c r="BC92" s="1"/>
      <c r="BD92" s="1" t="s">
        <v>11</v>
      </c>
      <c r="BE92" s="1" t="s">
        <v>17</v>
      </c>
      <c r="BF92" s="1">
        <v>9</v>
      </c>
      <c r="BG92" s="1">
        <v>11</v>
      </c>
      <c r="BH92" s="1">
        <v>1E-3</v>
      </c>
      <c r="BI92" s="1">
        <f t="shared" si="4268"/>
        <v>-4.0000000000000001E-3</v>
      </c>
      <c r="BJ92" s="1">
        <f t="shared" si="4269"/>
        <v>0.18088737201365185</v>
      </c>
      <c r="BK92" s="1">
        <f t="shared" si="4270"/>
        <v>2.7133105802047778E-4</v>
      </c>
      <c r="BL92" s="1"/>
      <c r="BM92" s="1"/>
      <c r="BN92" s="1"/>
      <c r="BO92" s="1" t="s">
        <v>11</v>
      </c>
      <c r="BP92" s="1" t="s">
        <v>18</v>
      </c>
      <c r="BQ92" s="1">
        <v>10</v>
      </c>
      <c r="BR92" s="1">
        <v>11</v>
      </c>
      <c r="BS92" s="1">
        <v>3.0000000000000001E-3</v>
      </c>
      <c r="BT92" s="1">
        <f t="shared" si="4271"/>
        <v>-5.9999999999999993E-3</v>
      </c>
      <c r="BU92" s="1">
        <f t="shared" si="4272"/>
        <v>5.1194539249146777E-2</v>
      </c>
      <c r="BV92" s="1">
        <f t="shared" si="4273"/>
        <v>7.6791808873720164E-5</v>
      </c>
      <c r="BW92" s="1"/>
      <c r="BX92" s="1"/>
      <c r="BY92" s="1"/>
      <c r="BZ92" s="1" t="s">
        <v>11</v>
      </c>
      <c r="CA92" s="1" t="s">
        <v>19</v>
      </c>
      <c r="CB92" s="1">
        <v>11</v>
      </c>
      <c r="CC92" s="1">
        <v>11</v>
      </c>
      <c r="CD92" s="1">
        <v>0</v>
      </c>
      <c r="CE92" s="1">
        <f t="shared" si="4274"/>
        <v>-5.0000000000000001E-3</v>
      </c>
      <c r="CF92" s="1">
        <f t="shared" si="4275"/>
        <v>8.247422680412371E-2</v>
      </c>
      <c r="CG92" s="1">
        <f t="shared" si="4276"/>
        <v>1.2371134020618558E-4</v>
      </c>
      <c r="CH92" s="1"/>
      <c r="CI92" s="1"/>
      <c r="CJ92" s="1"/>
      <c r="CK92" s="1" t="s">
        <v>11</v>
      </c>
      <c r="CL92" s="1" t="s">
        <v>20</v>
      </c>
      <c r="CM92" s="1">
        <v>14</v>
      </c>
      <c r="CN92" s="1">
        <v>11</v>
      </c>
      <c r="CO92" s="1">
        <v>3.0000000000000001E-3</v>
      </c>
      <c r="CP92" s="1">
        <f t="shared" si="4277"/>
        <v>-9.9999999999999985E-3</v>
      </c>
      <c r="CQ92" s="1">
        <f t="shared" si="4278"/>
        <v>-0.16838487972508584</v>
      </c>
      <c r="CR92" s="1">
        <f t="shared" si="4279"/>
        <v>-2.5257731958762874E-4</v>
      </c>
      <c r="CS92" s="1"/>
      <c r="CT92" s="1"/>
      <c r="CU92" s="1"/>
      <c r="CV92" s="1" t="s">
        <v>11</v>
      </c>
      <c r="CW92" s="1" t="s">
        <v>21</v>
      </c>
      <c r="CX92" s="1">
        <v>15</v>
      </c>
      <c r="CY92" s="1">
        <v>11</v>
      </c>
      <c r="CZ92" s="1">
        <v>1.6E-2</v>
      </c>
      <c r="DA92" s="1">
        <f t="shared" si="4280"/>
        <v>-4.0000000000000001E-3</v>
      </c>
      <c r="DB92" s="1">
        <f t="shared" si="4281"/>
        <v>6.8965517241379309E-2</v>
      </c>
      <c r="DC92" s="1">
        <f t="shared" si="4282"/>
        <v>1.0344827586206896E-4</v>
      </c>
      <c r="DD92" s="1"/>
      <c r="DE92" s="1"/>
      <c r="DF92" s="1"/>
      <c r="DG92" s="1" t="s">
        <v>11</v>
      </c>
      <c r="DH92" s="1" t="s">
        <v>22</v>
      </c>
      <c r="DI92" s="1">
        <v>16</v>
      </c>
      <c r="DJ92" s="1">
        <v>11</v>
      </c>
      <c r="DK92" s="1">
        <v>2.4E-2</v>
      </c>
      <c r="DL92" s="1">
        <f t="shared" si="4283"/>
        <v>-2.9999999999999992E-3</v>
      </c>
      <c r="DM92" s="1">
        <f t="shared" si="4284"/>
        <v>6.8259385665529341E-3</v>
      </c>
      <c r="DN92" s="1">
        <f t="shared" si="4285"/>
        <v>1.0238907849829401E-5</v>
      </c>
      <c r="DO92" s="1"/>
      <c r="DP92" s="1"/>
      <c r="DQ92" s="1"/>
      <c r="DR92" s="1" t="s">
        <v>11</v>
      </c>
      <c r="DS92" s="1" t="s">
        <v>23</v>
      </c>
      <c r="DT92" s="1">
        <v>17</v>
      </c>
      <c r="DU92" s="1">
        <v>11</v>
      </c>
      <c r="DV92" s="1">
        <v>2.3E-2</v>
      </c>
      <c r="DW92" s="1">
        <f t="shared" si="4286"/>
        <v>-4.0000000000000001E-3</v>
      </c>
      <c r="DX92" s="1">
        <f t="shared" si="4287"/>
        <v>-0.10273972602739725</v>
      </c>
      <c r="DY92" s="1">
        <f t="shared" si="4288"/>
        <v>-1.5410958904109589E-4</v>
      </c>
      <c r="DZ92" s="1"/>
      <c r="EA92" s="1"/>
      <c r="EB92" s="1"/>
      <c r="EC92" s="1" t="s">
        <v>11</v>
      </c>
      <c r="ED92" s="1" t="s">
        <v>24</v>
      </c>
      <c r="EE92" s="1">
        <v>18</v>
      </c>
      <c r="EF92" s="1">
        <v>11</v>
      </c>
      <c r="EG92" s="1">
        <v>2.4E-2</v>
      </c>
      <c r="EH92" s="1">
        <f t="shared" si="4289"/>
        <v>-1.9999999999999983E-3</v>
      </c>
      <c r="EI92" s="1">
        <f t="shared" si="4290"/>
        <v>0.10884353741496604</v>
      </c>
      <c r="EJ92" s="1">
        <f t="shared" si="4291"/>
        <v>1.6326530612244906E-4</v>
      </c>
      <c r="EK92" s="1"/>
      <c r="EL92" s="1"/>
      <c r="EM92" s="1"/>
      <c r="EN92" s="1" t="s">
        <v>11</v>
      </c>
      <c r="EO92" s="1" t="s">
        <v>25</v>
      </c>
      <c r="EP92" s="1">
        <v>21</v>
      </c>
      <c r="EQ92" s="1">
        <v>11</v>
      </c>
      <c r="ER92" s="1">
        <v>2.5999999999999999E-2</v>
      </c>
      <c r="ES92" s="1">
        <f t="shared" si="4292"/>
        <v>-5.000000000000001E-3</v>
      </c>
      <c r="ET92" s="1">
        <f t="shared" si="4293"/>
        <v>-8.2191780821917845E-2</v>
      </c>
      <c r="EU92" s="1">
        <f t="shared" si="4294"/>
        <v>-1.2328767123287676E-4</v>
      </c>
      <c r="EV92" s="1"/>
      <c r="EW92" s="1"/>
      <c r="EX92" s="1"/>
      <c r="EY92" s="1" t="s">
        <v>11</v>
      </c>
      <c r="EZ92" s="1" t="s">
        <v>26</v>
      </c>
      <c r="FA92" s="1">
        <v>22</v>
      </c>
      <c r="FB92" s="1">
        <v>11</v>
      </c>
      <c r="FC92" s="1">
        <v>2.8000000000000001E-2</v>
      </c>
      <c r="FD92" s="1">
        <f t="shared" si="4295"/>
        <v>-2.9999999999999992E-3</v>
      </c>
      <c r="FE92" s="1">
        <f t="shared" si="4296"/>
        <v>-7.508532423208189E-2</v>
      </c>
      <c r="FF92" s="1">
        <f t="shared" si="4297"/>
        <v>-1.1262798634812284E-4</v>
      </c>
      <c r="FG92" s="1"/>
      <c r="FH92" s="1"/>
      <c r="FI92" s="1"/>
      <c r="FJ92" s="1" t="s">
        <v>11</v>
      </c>
      <c r="FK92" s="1" t="s">
        <v>27</v>
      </c>
      <c r="FL92" s="1">
        <v>23</v>
      </c>
      <c r="FM92" s="1">
        <v>11</v>
      </c>
      <c r="FN92" s="1">
        <v>2.9000000000000001E-2</v>
      </c>
      <c r="FO92" s="1">
        <f t="shared" si="4298"/>
        <v>-9.9999999999999742E-4</v>
      </c>
      <c r="FP92" s="1">
        <f t="shared" si="4299"/>
        <v>0.37074829931972803</v>
      </c>
      <c r="FQ92" s="1">
        <f t="shared" si="4300"/>
        <v>5.5612244897959204E-4</v>
      </c>
      <c r="FR92" s="1"/>
      <c r="FS92" s="1"/>
      <c r="FT92" s="1"/>
      <c r="FU92" s="1" t="s">
        <v>11</v>
      </c>
      <c r="FV92" s="1" t="s">
        <v>28</v>
      </c>
      <c r="FW92" s="1">
        <v>24</v>
      </c>
      <c r="FX92" s="1">
        <v>11</v>
      </c>
      <c r="FY92" s="1">
        <v>2.8000000000000001E-2</v>
      </c>
      <c r="FZ92" s="1">
        <f t="shared" si="4301"/>
        <v>-2.9999999999999992E-3</v>
      </c>
      <c r="GA92" s="1">
        <f t="shared" si="4302"/>
        <v>-0.14041095890410957</v>
      </c>
      <c r="GB92" s="1">
        <f t="shared" si="4303"/>
        <v>-2.1061643835616436E-4</v>
      </c>
      <c r="GC92" s="1"/>
      <c r="GD92" s="1"/>
      <c r="GE92" s="1"/>
      <c r="GF92" s="1" t="s">
        <v>11</v>
      </c>
      <c r="GG92" s="1" t="s">
        <v>29</v>
      </c>
      <c r="GH92" s="1">
        <v>25</v>
      </c>
      <c r="GI92" s="1">
        <v>11</v>
      </c>
      <c r="GJ92" s="1">
        <v>2.8000000000000001E-2</v>
      </c>
      <c r="GK92" s="1">
        <f t="shared" si="4304"/>
        <v>-2.9999999999999992E-3</v>
      </c>
      <c r="GL92" s="1">
        <f t="shared" si="4305"/>
        <v>3.4129692832764534E-2</v>
      </c>
      <c r="GM92" s="1">
        <f t="shared" si="4306"/>
        <v>5.1194539249146799E-5</v>
      </c>
      <c r="GN92" s="1"/>
      <c r="GO92" s="1"/>
      <c r="GP92" s="1"/>
      <c r="GQ92" s="1" t="s">
        <v>11</v>
      </c>
      <c r="GR92" s="1" t="s">
        <v>30</v>
      </c>
      <c r="GS92" s="1">
        <v>28</v>
      </c>
      <c r="GT92" s="1">
        <v>11</v>
      </c>
      <c r="GU92" s="1">
        <v>2.4E-2</v>
      </c>
      <c r="GV92" s="1">
        <f t="shared" si="4307"/>
        <v>-5.000000000000001E-3</v>
      </c>
      <c r="GW92" s="1">
        <f t="shared" si="4308"/>
        <v>-0.20689655172413796</v>
      </c>
      <c r="GX92" s="1">
        <f t="shared" si="4309"/>
        <v>-3.1034482758620692E-4</v>
      </c>
      <c r="GY92" s="1"/>
      <c r="GZ92" s="1"/>
      <c r="HA92" s="1"/>
      <c r="HB92" s="1" t="s">
        <v>11</v>
      </c>
      <c r="HC92" s="1" t="s">
        <v>31</v>
      </c>
      <c r="HD92" s="1">
        <v>29</v>
      </c>
      <c r="HE92" s="1">
        <v>11</v>
      </c>
      <c r="HF92" s="1">
        <v>0.06</v>
      </c>
      <c r="HG92" s="1">
        <f t="shared" si="4310"/>
        <v>8.0000000000000002E-3</v>
      </c>
      <c r="HH92" s="1">
        <f t="shared" si="4311"/>
        <v>0.53355704697986583</v>
      </c>
      <c r="HI92" s="1">
        <f t="shared" si="4312"/>
        <v>8.0033557046979879E-4</v>
      </c>
      <c r="HJ92" s="1"/>
      <c r="HK92" s="1"/>
      <c r="HL92" s="1"/>
      <c r="HM92" s="1" t="s">
        <v>11</v>
      </c>
      <c r="HN92" s="1" t="s">
        <v>32</v>
      </c>
      <c r="HO92" s="1">
        <v>30</v>
      </c>
      <c r="HP92" s="1">
        <v>11</v>
      </c>
      <c r="HQ92" s="1">
        <v>6.5000000000000002E-2</v>
      </c>
      <c r="HR92" s="1">
        <f t="shared" si="4313"/>
        <v>1.3000000000000005E-2</v>
      </c>
      <c r="HS92" s="1">
        <f t="shared" si="4314"/>
        <v>0.65656565656565669</v>
      </c>
      <c r="HT92" s="1">
        <f t="shared" si="4315"/>
        <v>9.8484848484848512E-4</v>
      </c>
      <c r="HU92" s="1"/>
      <c r="HV92" s="1"/>
      <c r="HW92" s="1"/>
      <c r="HX92" s="1" t="s">
        <v>11</v>
      </c>
      <c r="HY92" s="1" t="s">
        <v>33</v>
      </c>
      <c r="HZ92" s="1">
        <v>31</v>
      </c>
      <c r="IA92" s="1">
        <v>11</v>
      </c>
      <c r="IB92" s="1">
        <v>6.4000000000000001E-2</v>
      </c>
      <c r="IC92" s="1">
        <f t="shared" si="4316"/>
        <v>9.0000000000000011E-3</v>
      </c>
      <c r="ID92" s="1">
        <f t="shared" si="4317"/>
        <v>0.5067567567567568</v>
      </c>
      <c r="IE92" s="1">
        <f t="shared" si="4318"/>
        <v>7.6013513513513518E-4</v>
      </c>
      <c r="IF92" s="1"/>
      <c r="IG92" s="1"/>
      <c r="IH92" s="1"/>
      <c r="II92" s="1" t="s">
        <v>11</v>
      </c>
      <c r="IJ92" s="1" t="s">
        <v>34</v>
      </c>
      <c r="IK92" s="1">
        <v>32</v>
      </c>
      <c r="IL92" s="1">
        <v>11</v>
      </c>
      <c r="IM92" s="1">
        <v>6.8000000000000005E-2</v>
      </c>
      <c r="IN92" s="1">
        <f t="shared" si="4319"/>
        <v>1.3000000000000005E-2</v>
      </c>
      <c r="IO92" s="1">
        <f t="shared" si="4320"/>
        <v>0.59595959595959602</v>
      </c>
      <c r="IP92" s="1">
        <f t="shared" si="4321"/>
        <v>8.9393939393939408E-4</v>
      </c>
      <c r="IQ92" s="1"/>
      <c r="IR92" s="1"/>
      <c r="IS92" s="1"/>
      <c r="IT92" s="1" t="s">
        <v>11</v>
      </c>
      <c r="IU92" s="1" t="s">
        <v>35</v>
      </c>
      <c r="IV92" s="1">
        <v>35</v>
      </c>
      <c r="IW92" s="1">
        <v>11</v>
      </c>
      <c r="IX92" s="1">
        <v>6.3E-2</v>
      </c>
      <c r="IY92" s="1">
        <f t="shared" si="4322"/>
        <v>8.0000000000000002E-3</v>
      </c>
      <c r="IZ92" s="1">
        <f t="shared" si="4323"/>
        <v>0.49664429530201343</v>
      </c>
      <c r="JA92" s="1">
        <f t="shared" si="4324"/>
        <v>7.4496644295302019E-4</v>
      </c>
      <c r="JB92" s="1"/>
      <c r="JC92" s="1"/>
      <c r="JD92" s="1"/>
      <c r="JE92" s="1" t="s">
        <v>11</v>
      </c>
      <c r="JF92" s="3" t="s">
        <v>36</v>
      </c>
      <c r="JG92" s="3">
        <v>36</v>
      </c>
      <c r="JH92" s="1">
        <v>11</v>
      </c>
      <c r="JI92" s="1">
        <v>6.2E-2</v>
      </c>
      <c r="JJ92" s="1">
        <f t="shared" si="4325"/>
        <v>4.9999999999999975E-3</v>
      </c>
      <c r="JK92" s="1">
        <f t="shared" si="4326"/>
        <v>0.45150501672240795</v>
      </c>
      <c r="JL92" s="1">
        <f t="shared" si="4327"/>
        <v>6.7725752508361191E-4</v>
      </c>
      <c r="JM92" s="1"/>
      <c r="JN92" s="1"/>
      <c r="JO92" s="1"/>
      <c r="JP92" s="1" t="s">
        <v>11</v>
      </c>
      <c r="JQ92" s="1" t="s">
        <v>37</v>
      </c>
      <c r="JR92" s="1">
        <v>37</v>
      </c>
      <c r="JS92" s="1">
        <v>11</v>
      </c>
      <c r="JT92" s="1">
        <v>6.5000000000000002E-2</v>
      </c>
      <c r="JU92" s="1">
        <f t="shared" si="4328"/>
        <v>6.9999999999999993E-3</v>
      </c>
      <c r="JV92" s="1">
        <f t="shared" si="4329"/>
        <v>0.48494983277591969</v>
      </c>
      <c r="JW92" s="1">
        <f t="shared" si="4330"/>
        <v>7.2742474916387954E-4</v>
      </c>
      <c r="JX92" s="1"/>
      <c r="JY92" s="1"/>
      <c r="JZ92" s="1"/>
      <c r="KA92" s="1" t="s">
        <v>11</v>
      </c>
      <c r="KB92" s="1" t="s">
        <v>38</v>
      </c>
      <c r="KC92" s="1">
        <v>38</v>
      </c>
      <c r="KD92" s="1">
        <v>11</v>
      </c>
      <c r="KE92" s="1">
        <v>7.0999999999999994E-2</v>
      </c>
      <c r="KF92" s="1">
        <f t="shared" si="4331"/>
        <v>9.999999999999995E-3</v>
      </c>
      <c r="KG92" s="1">
        <f t="shared" si="4332"/>
        <v>0.46822742474916373</v>
      </c>
      <c r="KH92" s="1">
        <f t="shared" si="4333"/>
        <v>7.0234113712374562E-4</v>
      </c>
      <c r="KI92" s="1"/>
      <c r="KJ92" s="1"/>
      <c r="KK92" s="1"/>
      <c r="KL92" s="1" t="s">
        <v>11</v>
      </c>
      <c r="KM92" s="1" t="s">
        <v>39</v>
      </c>
      <c r="KN92" s="1">
        <v>39</v>
      </c>
      <c r="KO92" s="1">
        <v>11</v>
      </c>
      <c r="KP92" s="1">
        <v>7.2999999999999995E-2</v>
      </c>
      <c r="KQ92" s="1">
        <f t="shared" si="4334"/>
        <v>9.999999999999995E-3</v>
      </c>
      <c r="KR92" s="1">
        <f t="shared" si="4335"/>
        <v>0.50335570469798641</v>
      </c>
      <c r="KS92" s="1">
        <f t="shared" si="4336"/>
        <v>7.5503355704697962E-4</v>
      </c>
      <c r="KT92" s="1"/>
      <c r="KU92" s="1"/>
      <c r="KV92" s="1"/>
      <c r="KW92" s="1" t="s">
        <v>11</v>
      </c>
      <c r="KX92" s="1" t="s">
        <v>40</v>
      </c>
      <c r="KY92" s="1">
        <v>42</v>
      </c>
      <c r="KZ92" s="1">
        <v>11</v>
      </c>
      <c r="LA92" s="1">
        <v>7.3999999999999996E-2</v>
      </c>
      <c r="LB92" s="1">
        <f t="shared" si="4337"/>
        <v>8.9999999999999941E-3</v>
      </c>
      <c r="LC92" s="1">
        <f t="shared" si="4338"/>
        <v>0.63422818791946289</v>
      </c>
      <c r="LD92" s="1">
        <f t="shared" si="4339"/>
        <v>9.5134228187919434E-4</v>
      </c>
      <c r="LE92" s="1"/>
      <c r="LF92" s="1"/>
      <c r="LG92" s="1"/>
      <c r="LH92" s="1" t="s">
        <v>11</v>
      </c>
      <c r="LI92" s="1" t="s">
        <v>41</v>
      </c>
      <c r="LJ92" s="1">
        <v>43</v>
      </c>
      <c r="LK92" s="1">
        <v>11</v>
      </c>
      <c r="LL92" s="1">
        <v>3.4000000000000002E-2</v>
      </c>
      <c r="LM92" s="1">
        <f t="shared" si="4340"/>
        <v>-2.9999999999999957E-3</v>
      </c>
      <c r="LN92" s="1">
        <f t="shared" si="4341"/>
        <v>-0.72635135135135109</v>
      </c>
      <c r="LO92" s="1">
        <f t="shared" si="4342"/>
        <v>-1.0895270270270267E-3</v>
      </c>
      <c r="LP92" s="1"/>
      <c r="LQ92" s="1"/>
      <c r="LR92" s="1"/>
      <c r="LS92" s="1" t="s">
        <v>11</v>
      </c>
      <c r="LT92" s="1" t="s">
        <v>42</v>
      </c>
      <c r="LU92" s="1">
        <v>44</v>
      </c>
      <c r="LV92" s="1">
        <v>11</v>
      </c>
      <c r="LW92" s="1">
        <v>3.6999999999999998E-2</v>
      </c>
      <c r="LX92" s="1">
        <f t="shared" si="4343"/>
        <v>-5.9999999999999984E-3</v>
      </c>
      <c r="LY92" s="1">
        <f t="shared" si="4250"/>
        <v>-1.7864768683274022</v>
      </c>
      <c r="LZ92" s="1">
        <f t="shared" si="4344"/>
        <v>-2.6797153024911034E-3</v>
      </c>
      <c r="MA92" s="1"/>
      <c r="MB92" s="1"/>
      <c r="MC92" s="1"/>
      <c r="MD92" s="1" t="s">
        <v>11</v>
      </c>
      <c r="ME92" s="1" t="s">
        <v>43</v>
      </c>
      <c r="MF92" s="1">
        <v>46</v>
      </c>
      <c r="MG92" s="1">
        <v>11</v>
      </c>
      <c r="MH92" s="1">
        <v>4.5999999999999999E-2</v>
      </c>
      <c r="MI92" s="1">
        <f t="shared" si="4345"/>
        <v>-5.9999999999999984E-3</v>
      </c>
      <c r="MJ92" s="1">
        <f t="shared" si="4346"/>
        <v>-0.94576271186440675</v>
      </c>
      <c r="MK92" s="1">
        <f t="shared" si="4347"/>
        <v>-1.4186440677966101E-3</v>
      </c>
      <c r="ML92" s="1"/>
      <c r="MM92" s="1"/>
      <c r="MN92" s="1"/>
      <c r="MO92" s="1" t="s">
        <v>11</v>
      </c>
      <c r="MP92" s="1" t="s">
        <v>44</v>
      </c>
      <c r="MQ92" s="1">
        <v>52</v>
      </c>
      <c r="MR92" s="1">
        <v>11</v>
      </c>
      <c r="MS92" s="1">
        <v>5.5E-2</v>
      </c>
      <c r="MT92" s="1">
        <f t="shared" si="4348"/>
        <v>-8.0000000000000002E-3</v>
      </c>
      <c r="MU92" s="1">
        <f t="shared" si="4349"/>
        <v>-0.80808080808080807</v>
      </c>
      <c r="MV92" s="1">
        <f t="shared" si="4350"/>
        <v>-1.2121212121212121E-3</v>
      </c>
      <c r="MW92" s="1"/>
      <c r="MX92" s="1"/>
      <c r="MY92" s="1"/>
      <c r="MZ92" s="1" t="s">
        <v>11</v>
      </c>
      <c r="NA92" s="1" t="s">
        <v>45</v>
      </c>
      <c r="NB92" s="1">
        <v>53</v>
      </c>
      <c r="NC92" s="1">
        <v>11</v>
      </c>
      <c r="ND92" s="1">
        <v>8.5999999999999993E-2</v>
      </c>
      <c r="NE92" s="1">
        <f t="shared" si="4351"/>
        <v>-7.0000000000000062E-3</v>
      </c>
      <c r="NF92" s="1">
        <f t="shared" si="4352"/>
        <v>-0.92905405405405428</v>
      </c>
      <c r="NG92" s="1">
        <f t="shared" si="4353"/>
        <v>-1.3935810810810814E-3</v>
      </c>
      <c r="NH92" s="1"/>
      <c r="NI92" s="1"/>
      <c r="NJ92" s="1"/>
      <c r="NK92" s="1" t="s">
        <v>11</v>
      </c>
      <c r="NL92" s="1" t="s">
        <v>46</v>
      </c>
      <c r="NM92" s="1">
        <v>56</v>
      </c>
      <c r="NN92" s="1">
        <v>11</v>
      </c>
      <c r="NO92" s="1">
        <v>8.2000000000000003E-2</v>
      </c>
      <c r="NP92" s="1">
        <f t="shared" si="4354"/>
        <v>-9.999999999999995E-3</v>
      </c>
      <c r="NQ92" s="1">
        <f t="shared" si="4355"/>
        <v>-0.97966101694915242</v>
      </c>
      <c r="NR92" s="1">
        <f t="shared" si="4356"/>
        <v>-1.4694915254237287E-3</v>
      </c>
      <c r="NS92" s="1"/>
      <c r="NT92" s="1"/>
      <c r="NU92" s="1"/>
      <c r="NV92" s="1" t="s">
        <v>11</v>
      </c>
      <c r="NW92" s="1" t="s">
        <v>47</v>
      </c>
      <c r="NX92" s="1">
        <v>57</v>
      </c>
      <c r="NY92" s="1">
        <v>11</v>
      </c>
      <c r="NZ92" s="1">
        <v>-1.2E-2</v>
      </c>
      <c r="OA92" s="1">
        <f t="shared" si="4357"/>
        <v>0</v>
      </c>
      <c r="OB92" s="1">
        <f t="shared" si="4358"/>
        <v>0.729903536977492</v>
      </c>
      <c r="OC92" s="1">
        <f t="shared" si="4359"/>
        <v>1.0948553054662381E-3</v>
      </c>
      <c r="OD92" s="1"/>
      <c r="OE92" s="1"/>
      <c r="OF92" s="1"/>
      <c r="OG92" s="1" t="s">
        <v>11</v>
      </c>
      <c r="OH92" s="1" t="s">
        <v>48</v>
      </c>
      <c r="OI92" s="1">
        <v>58</v>
      </c>
      <c r="OJ92" s="1">
        <v>11</v>
      </c>
      <c r="OK92" s="1">
        <v>-1.0999999999999999E-2</v>
      </c>
      <c r="OL92" s="1">
        <f t="shared" si="4360"/>
        <v>1.0000000000000009E-3</v>
      </c>
      <c r="OM92" s="1">
        <f t="shared" si="4361"/>
        <v>0.75806451612903225</v>
      </c>
      <c r="ON92" s="1">
        <f t="shared" si="4362"/>
        <v>1.1370967741935484E-3</v>
      </c>
      <c r="OO92" s="1"/>
      <c r="OP92" s="1"/>
      <c r="OQ92" s="1"/>
      <c r="OR92" s="1" t="s">
        <v>11</v>
      </c>
      <c r="OS92" s="1" t="s">
        <v>49</v>
      </c>
      <c r="OT92" s="1">
        <v>59</v>
      </c>
      <c r="OU92" s="1">
        <v>11</v>
      </c>
      <c r="OV92" s="1">
        <v>-1.2E-2</v>
      </c>
      <c r="OW92" s="1">
        <f t="shared" si="4363"/>
        <v>0</v>
      </c>
      <c r="OX92" s="1">
        <f t="shared" si="4364"/>
        <v>0.79677419354838708</v>
      </c>
      <c r="OY92" s="1">
        <f t="shared" si="4365"/>
        <v>1.1951612903225806E-3</v>
      </c>
      <c r="OZ92" s="1"/>
      <c r="PA92" s="1"/>
      <c r="PB92" s="1"/>
      <c r="PC92" s="1" t="s">
        <v>11</v>
      </c>
      <c r="PD92" s="1" t="s">
        <v>50</v>
      </c>
      <c r="PE92" s="1">
        <v>60</v>
      </c>
      <c r="PF92" s="1">
        <v>11</v>
      </c>
      <c r="PG92" s="1">
        <v>-1.2E-2</v>
      </c>
      <c r="PH92" s="1">
        <f t="shared" si="4366"/>
        <v>0</v>
      </c>
      <c r="PI92" s="1">
        <f t="shared" si="4367"/>
        <v>0.84193548387096784</v>
      </c>
      <c r="PJ92" s="1">
        <f t="shared" si="4368"/>
        <v>1.2629032258064518E-3</v>
      </c>
      <c r="PK92" s="1"/>
      <c r="PL92" s="1"/>
      <c r="PM92" s="1"/>
      <c r="PN92" s="1" t="s">
        <v>11</v>
      </c>
      <c r="PO92" s="1" t="s">
        <v>51</v>
      </c>
      <c r="PP92" s="1">
        <v>63</v>
      </c>
      <c r="PQ92" s="1">
        <v>11</v>
      </c>
      <c r="PR92" s="1">
        <v>-1.4E-2</v>
      </c>
      <c r="PS92" s="1">
        <f t="shared" si="4369"/>
        <v>0</v>
      </c>
      <c r="PT92" s="1">
        <f t="shared" si="4370"/>
        <v>0.85113268608414239</v>
      </c>
      <c r="PU92" s="1">
        <f t="shared" si="4371"/>
        <v>1.2766990291262137E-3</v>
      </c>
      <c r="PV92" s="1"/>
      <c r="PW92" s="1"/>
      <c r="PX92" s="1"/>
      <c r="PY92" s="1" t="s">
        <v>11</v>
      </c>
      <c r="PZ92" s="1" t="s">
        <v>52</v>
      </c>
      <c r="QA92" s="1">
        <v>64</v>
      </c>
      <c r="QB92" s="1">
        <v>11</v>
      </c>
      <c r="QC92" s="1">
        <v>1.2E-2</v>
      </c>
      <c r="QD92" s="1">
        <f t="shared" si="4372"/>
        <v>1.3000000000000001E-2</v>
      </c>
      <c r="QE92" s="1">
        <f t="shared" si="4373"/>
        <v>1.2483870967741935</v>
      </c>
      <c r="QF92" s="1">
        <f t="shared" si="4374"/>
        <v>1.8725806451612903E-3</v>
      </c>
      <c r="QG92" s="1"/>
      <c r="QH92" s="1"/>
      <c r="QI92" s="1"/>
      <c r="QJ92" s="1" t="s">
        <v>11</v>
      </c>
      <c r="QK92" s="1" t="s">
        <v>53</v>
      </c>
      <c r="QL92" s="1">
        <v>65</v>
      </c>
      <c r="QM92" s="1">
        <v>11</v>
      </c>
      <c r="QN92" s="1">
        <v>0.02</v>
      </c>
      <c r="QO92" s="1">
        <f t="shared" si="4375"/>
        <v>2.1999999999999999E-2</v>
      </c>
      <c r="QP92" s="1">
        <f t="shared" si="4376"/>
        <v>1.5307443365695792</v>
      </c>
      <c r="QQ92" s="1">
        <f t="shared" si="4377"/>
        <v>2.2961165048543688E-3</v>
      </c>
      <c r="QR92" s="1"/>
      <c r="QS92" s="1"/>
      <c r="QT92" s="1"/>
      <c r="QU92" s="1" t="s">
        <v>11</v>
      </c>
      <c r="QV92" s="1" t="s">
        <v>54</v>
      </c>
      <c r="QW92" s="1">
        <v>66</v>
      </c>
      <c r="QX92" s="1">
        <v>11</v>
      </c>
      <c r="QY92" s="1">
        <v>1.2E-2</v>
      </c>
      <c r="QZ92" s="1">
        <f t="shared" si="4378"/>
        <v>1.0999999999999999E-2</v>
      </c>
      <c r="RA92" s="1">
        <f t="shared" si="4379"/>
        <v>1.2532051282051282</v>
      </c>
      <c r="RB92" s="1">
        <f t="shared" si="4380"/>
        <v>1.8798076923076923E-3</v>
      </c>
      <c r="RC92" s="1"/>
      <c r="RD92" s="1"/>
      <c r="RE92" s="1"/>
      <c r="RF92" s="1" t="s">
        <v>11</v>
      </c>
      <c r="RG92" s="1" t="s">
        <v>55</v>
      </c>
      <c r="RH92" s="1">
        <v>67</v>
      </c>
      <c r="RI92" s="1">
        <v>11</v>
      </c>
      <c r="RJ92" s="1">
        <v>-3.0000000000000001E-3</v>
      </c>
      <c r="RK92" s="1">
        <f t="shared" si="4381"/>
        <v>-2E-3</v>
      </c>
      <c r="RL92" s="1">
        <f t="shared" si="4382"/>
        <v>0.82051282051282048</v>
      </c>
      <c r="RM92" s="1">
        <f t="shared" si="4383"/>
        <v>1.2307692307692308E-3</v>
      </c>
      <c r="RN92" s="1"/>
      <c r="RO92" s="1"/>
      <c r="RP92" s="1"/>
      <c r="RQ92" s="1" t="s">
        <v>11</v>
      </c>
      <c r="RR92" s="1" t="s">
        <v>56</v>
      </c>
      <c r="RS92" s="1">
        <v>70</v>
      </c>
      <c r="RT92" s="1">
        <v>11</v>
      </c>
      <c r="RU92" s="1">
        <v>0.03</v>
      </c>
      <c r="RV92" s="1">
        <f t="shared" si="4384"/>
        <v>2.4E-2</v>
      </c>
      <c r="RW92" s="1">
        <f t="shared" si="4385"/>
        <v>1.6250000000000002</v>
      </c>
      <c r="RX92" s="1">
        <f t="shared" si="4386"/>
        <v>2.4375000000000004E-3</v>
      </c>
      <c r="RY92" s="1"/>
      <c r="RZ92" s="1"/>
      <c r="SA92" s="1"/>
      <c r="SB92" s="2" t="s">
        <v>11</v>
      </c>
      <c r="SC92" s="1" t="s">
        <v>57</v>
      </c>
      <c r="SD92" s="1">
        <v>71</v>
      </c>
      <c r="SE92" s="2">
        <v>11</v>
      </c>
      <c r="SF92" s="1">
        <v>6.0000000000000001E-3</v>
      </c>
      <c r="SG92" s="1">
        <f t="shared" si="4387"/>
        <v>2E-3</v>
      </c>
      <c r="SH92" s="1">
        <f t="shared" si="4388"/>
        <v>0.82191780821917804</v>
      </c>
      <c r="SI92" s="1">
        <f t="shared" si="4389"/>
        <v>1.2328767123287671E-3</v>
      </c>
      <c r="SJ92" s="1"/>
      <c r="SK92" s="1"/>
      <c r="SL92" s="1"/>
      <c r="SM92" s="2" t="s">
        <v>11</v>
      </c>
      <c r="SN92" s="1" t="s">
        <v>58</v>
      </c>
      <c r="SO92" s="1">
        <v>72</v>
      </c>
      <c r="SP92" s="2">
        <v>11</v>
      </c>
      <c r="SQ92" s="1">
        <v>7.0000000000000001E-3</v>
      </c>
      <c r="SR92" s="1">
        <f t="shared" si="4390"/>
        <v>1E-3</v>
      </c>
      <c r="SS92" s="1">
        <f t="shared" si="4391"/>
        <v>0.71134020618556693</v>
      </c>
      <c r="ST92" s="1">
        <f t="shared" si="4392"/>
        <v>1.0670103092783505E-3</v>
      </c>
      <c r="SU92" s="1"/>
      <c r="SV92" s="1"/>
      <c r="SW92" s="1"/>
      <c r="SX92" s="2" t="s">
        <v>11</v>
      </c>
      <c r="SY92" s="1" t="s">
        <v>59</v>
      </c>
      <c r="SZ92" s="1">
        <v>73</v>
      </c>
      <c r="TA92" s="2">
        <v>11</v>
      </c>
      <c r="TB92" s="1">
        <v>7.0000000000000001E-3</v>
      </c>
      <c r="TC92" s="1">
        <f t="shared" si="4393"/>
        <v>1E-3</v>
      </c>
      <c r="TD92" s="1">
        <f t="shared" si="4394"/>
        <v>0.64827586206896548</v>
      </c>
      <c r="TE92" s="1">
        <f t="shared" si="4395"/>
        <v>9.7241379310344825E-4</v>
      </c>
      <c r="TF92" s="1"/>
      <c r="TG92" s="1"/>
      <c r="TH92" s="1"/>
      <c r="TI92" s="2" t="s">
        <v>11</v>
      </c>
      <c r="TJ92" s="1" t="s">
        <v>60</v>
      </c>
      <c r="TK92" s="1">
        <v>74</v>
      </c>
      <c r="TL92" s="2">
        <v>11</v>
      </c>
      <c r="TM92" s="1">
        <v>6.0000000000000001E-3</v>
      </c>
      <c r="TN92" s="1">
        <f t="shared" si="4396"/>
        <v>0</v>
      </c>
      <c r="TO92" s="1">
        <f t="shared" si="4397"/>
        <v>0.61855670103092775</v>
      </c>
      <c r="TP92" s="1">
        <f t="shared" si="4398"/>
        <v>9.2783505154639162E-4</v>
      </c>
      <c r="TQ92" s="1"/>
      <c r="TR92" s="1"/>
      <c r="TS92" s="1"/>
      <c r="TT92" s="2" t="s">
        <v>11</v>
      </c>
      <c r="TU92" s="1" t="s">
        <v>61</v>
      </c>
      <c r="TV92" s="1">
        <v>77</v>
      </c>
      <c r="TW92" s="2">
        <v>11</v>
      </c>
      <c r="TX92" s="1">
        <v>0.01</v>
      </c>
      <c r="TY92" s="1">
        <f t="shared" si="4399"/>
        <v>1.0000000000000009E-3</v>
      </c>
      <c r="TZ92" s="1">
        <f t="shared" si="4400"/>
        <v>0.62542955326460481</v>
      </c>
      <c r="UA92" s="1">
        <f t="shared" si="4401"/>
        <v>9.3814432989690723E-4</v>
      </c>
      <c r="UB92" s="1"/>
      <c r="UC92" s="1"/>
      <c r="UD92" s="1"/>
      <c r="UE92" s="2" t="s">
        <v>11</v>
      </c>
      <c r="UF92" s="1" t="s">
        <v>62</v>
      </c>
      <c r="UG92" s="1">
        <v>78</v>
      </c>
      <c r="UH92" s="2">
        <v>11</v>
      </c>
      <c r="UI92" s="1">
        <v>8.9999999999999993E-3</v>
      </c>
      <c r="UJ92" s="1">
        <f t="shared" si="4402"/>
        <v>9.9999999999999915E-4</v>
      </c>
      <c r="UK92" s="1">
        <f t="shared" si="4403"/>
        <v>0.1972318339100346</v>
      </c>
      <c r="UL92" s="1">
        <f t="shared" si="4404"/>
        <v>2.958477508650519E-4</v>
      </c>
      <c r="UM92" s="1"/>
      <c r="UN92" s="1"/>
      <c r="UO92" s="1"/>
      <c r="UP92" s="2" t="s">
        <v>11</v>
      </c>
      <c r="UQ92" s="1" t="s">
        <v>63</v>
      </c>
      <c r="UR92" s="1">
        <v>79</v>
      </c>
      <c r="US92" s="2">
        <v>11</v>
      </c>
      <c r="UT92" s="1">
        <v>0.01</v>
      </c>
      <c r="UU92" s="1">
        <f t="shared" si="4405"/>
        <v>1.0000000000000009E-3</v>
      </c>
      <c r="UV92" s="1">
        <f t="shared" si="4406"/>
        <v>0.60689655172413792</v>
      </c>
      <c r="UW92" s="1">
        <f t="shared" si="4407"/>
        <v>9.1034482758620692E-4</v>
      </c>
      <c r="UX92" s="1"/>
      <c r="UY92" s="1"/>
      <c r="UZ92" s="1"/>
      <c r="VA92" s="2" t="s">
        <v>11</v>
      </c>
      <c r="VB92" s="1" t="s">
        <v>64</v>
      </c>
      <c r="VC92" s="1">
        <v>80</v>
      </c>
      <c r="VD92" s="2">
        <v>11</v>
      </c>
      <c r="VE92" s="1">
        <v>1.0999999999999999E-2</v>
      </c>
      <c r="VF92" s="1">
        <f t="shared" si="4408"/>
        <v>9.9999999999999915E-4</v>
      </c>
      <c r="VG92" s="1">
        <f t="shared" si="4409"/>
        <v>0.57931034482758625</v>
      </c>
      <c r="VH92" s="1">
        <f t="shared" si="4410"/>
        <v>8.6896551724137937E-4</v>
      </c>
      <c r="VI92" s="1"/>
      <c r="VJ92" s="1"/>
      <c r="VK92" s="1"/>
      <c r="VL92" s="2" t="s">
        <v>11</v>
      </c>
      <c r="VM92" s="1" t="s">
        <v>65</v>
      </c>
      <c r="VN92" s="1">
        <v>84</v>
      </c>
      <c r="VO92" s="2">
        <v>11</v>
      </c>
      <c r="VP92" s="1">
        <v>1.4E-2</v>
      </c>
      <c r="VQ92" s="1">
        <f t="shared" si="4411"/>
        <v>2E-3</v>
      </c>
      <c r="VR92" s="1">
        <f t="shared" si="4412"/>
        <v>0.63917525773195871</v>
      </c>
      <c r="VS92" s="1">
        <f t="shared" si="4413"/>
        <v>9.5876288659793813E-4</v>
      </c>
      <c r="VT92" s="1"/>
      <c r="VU92" s="1"/>
      <c r="VV92" s="1"/>
      <c r="VW92" s="2" t="s">
        <v>11</v>
      </c>
      <c r="VX92" s="1" t="s">
        <v>66</v>
      </c>
      <c r="VY92" s="1">
        <v>85</v>
      </c>
      <c r="VZ92" s="2">
        <v>11</v>
      </c>
      <c r="WA92" s="1">
        <v>4.0000000000000001E-3</v>
      </c>
      <c r="WB92" s="1">
        <f t="shared" si="4414"/>
        <v>-1E-3</v>
      </c>
      <c r="WC92" s="1">
        <f t="shared" si="4415"/>
        <v>0.19860627177700349</v>
      </c>
      <c r="WD92" s="1">
        <f t="shared" si="4416"/>
        <v>2.9790940766550526E-4</v>
      </c>
      <c r="WE92" s="1"/>
      <c r="WF92" s="1"/>
      <c r="WG92" s="1"/>
      <c r="WH92" s="2" t="s">
        <v>11</v>
      </c>
      <c r="WI92" s="1" t="s">
        <v>67</v>
      </c>
      <c r="WJ92" s="1">
        <v>86</v>
      </c>
      <c r="WK92" s="2">
        <v>11</v>
      </c>
      <c r="WL92" s="1">
        <v>6.0000000000000001E-3</v>
      </c>
      <c r="WM92" s="1">
        <f t="shared" si="4417"/>
        <v>-2E-3</v>
      </c>
      <c r="WN92" s="1">
        <f t="shared" si="4418"/>
        <v>8.6805555555555539E-2</v>
      </c>
      <c r="WO92" s="1">
        <f t="shared" si="4419"/>
        <v>1.302083333333333E-4</v>
      </c>
      <c r="WP92" s="1"/>
      <c r="WQ92" s="1"/>
      <c r="WR92" s="1"/>
      <c r="WS92" s="2" t="s">
        <v>11</v>
      </c>
      <c r="WT92" s="1" t="s">
        <v>68</v>
      </c>
      <c r="WU92" s="1">
        <v>87</v>
      </c>
      <c r="WV92" s="2">
        <v>11</v>
      </c>
      <c r="WW92" s="1">
        <v>5.0000000000000001E-3</v>
      </c>
      <c r="WX92" s="1">
        <f t="shared" si="4420"/>
        <v>-2E-3</v>
      </c>
      <c r="WY92" s="1">
        <f t="shared" si="4421"/>
        <v>6.968641114982578E-2</v>
      </c>
      <c r="WZ92" s="1">
        <f t="shared" si="4422"/>
        <v>1.0452961672473868E-4</v>
      </c>
      <c r="XA92" s="1"/>
      <c r="XB92" s="1"/>
      <c r="XC92" s="1"/>
      <c r="XD92" s="2" t="s">
        <v>11</v>
      </c>
      <c r="XE92" s="1" t="s">
        <v>69</v>
      </c>
      <c r="XF92" s="1">
        <v>88</v>
      </c>
      <c r="XG92" s="2">
        <v>11</v>
      </c>
      <c r="XH92" s="1">
        <v>8.0000000000000002E-3</v>
      </c>
      <c r="XI92" s="1">
        <f t="shared" si="3632"/>
        <v>-9.9999999999999915E-4</v>
      </c>
      <c r="XJ92" s="1">
        <f t="shared" si="4423"/>
        <v>8.3333333333333356E-2</v>
      </c>
      <c r="XK92" s="1">
        <f t="shared" si="4424"/>
        <v>1.2500000000000003E-4</v>
      </c>
      <c r="XL92" s="1"/>
      <c r="XM92" s="1"/>
      <c r="XN92" s="1"/>
      <c r="XO92" s="2" t="s">
        <v>11</v>
      </c>
      <c r="XP92" s="1" t="s">
        <v>70</v>
      </c>
      <c r="XQ92" s="1">
        <v>91</v>
      </c>
      <c r="XR92" s="2">
        <v>11</v>
      </c>
      <c r="XS92" s="1">
        <v>1.0999999999999999E-2</v>
      </c>
      <c r="XT92" s="1">
        <f t="shared" si="4425"/>
        <v>0</v>
      </c>
      <c r="XU92" s="1">
        <f t="shared" si="4426"/>
        <v>0.12110726643598617</v>
      </c>
      <c r="XV92" s="1">
        <f t="shared" si="4427"/>
        <v>1.8166089965397926E-4</v>
      </c>
      <c r="XW92" s="1"/>
      <c r="XX92" s="1"/>
      <c r="XY92" s="1"/>
      <c r="XZ92" s="2" t="s">
        <v>11</v>
      </c>
      <c r="YA92" s="1" t="s">
        <v>71</v>
      </c>
      <c r="YB92" s="1">
        <v>92</v>
      </c>
      <c r="YC92" s="2">
        <v>11</v>
      </c>
      <c r="YD92" s="1">
        <v>0.01</v>
      </c>
      <c r="YE92" s="1">
        <f t="shared" si="4428"/>
        <v>-9.9999999999999915E-4</v>
      </c>
      <c r="YF92" s="1">
        <f t="shared" si="4429"/>
        <v>0.21993127147766325</v>
      </c>
      <c r="YG92" s="1">
        <f t="shared" si="4430"/>
        <v>3.2989690721649489E-4</v>
      </c>
      <c r="YH92" s="1"/>
      <c r="YI92" s="1"/>
      <c r="YJ92" s="1"/>
      <c r="YK92" s="2" t="s">
        <v>11</v>
      </c>
      <c r="YL92" s="1" t="s">
        <v>72</v>
      </c>
      <c r="YM92" s="1">
        <v>93</v>
      </c>
      <c r="YN92" s="2">
        <v>11</v>
      </c>
      <c r="YO92" s="1">
        <v>1.0999999999999999E-2</v>
      </c>
      <c r="YP92" s="1">
        <f t="shared" si="4431"/>
        <v>0</v>
      </c>
      <c r="YQ92" s="1">
        <f t="shared" si="4432"/>
        <v>0.23208191126279862</v>
      </c>
      <c r="YR92" s="1">
        <f t="shared" si="4433"/>
        <v>3.4812286689419794E-4</v>
      </c>
      <c r="YS92" s="1"/>
      <c r="YT92" s="1"/>
      <c r="YU92" s="1"/>
      <c r="YV92" s="2" t="s">
        <v>11</v>
      </c>
      <c r="YW92" s="1" t="s">
        <v>73</v>
      </c>
      <c r="YX92" s="1">
        <v>94</v>
      </c>
      <c r="YY92" s="2">
        <v>11</v>
      </c>
      <c r="YZ92" s="1">
        <v>1.2999999999999999E-2</v>
      </c>
      <c r="ZA92" s="1">
        <f t="shared" si="4434"/>
        <v>0</v>
      </c>
      <c r="ZB92" s="1">
        <f t="shared" si="4435"/>
        <v>0.19727891156462585</v>
      </c>
      <c r="ZC92" s="1">
        <f t="shared" si="4436"/>
        <v>2.9591836734693878E-4</v>
      </c>
      <c r="ZD92" s="1"/>
      <c r="ZE92" s="1"/>
      <c r="ZF92" s="1"/>
      <c r="ZG92" s="2" t="s">
        <v>11</v>
      </c>
      <c r="ZH92" s="1" t="s">
        <v>74</v>
      </c>
      <c r="ZI92" s="1">
        <v>95</v>
      </c>
      <c r="ZJ92" s="2">
        <v>11</v>
      </c>
      <c r="ZK92" s="1">
        <v>1.2999999999999999E-2</v>
      </c>
      <c r="ZL92" s="1">
        <f t="shared" si="4437"/>
        <v>0</v>
      </c>
      <c r="ZM92" s="1">
        <f t="shared" si="4438"/>
        <v>0.21768707482993199</v>
      </c>
      <c r="ZN92" s="1">
        <f t="shared" si="4439"/>
        <v>3.2653061224489801E-4</v>
      </c>
      <c r="ZO92" s="1"/>
      <c r="ZP92" s="1"/>
      <c r="ZQ92" s="1"/>
      <c r="ZR92" s="2" t="s">
        <v>11</v>
      </c>
      <c r="ZS92" s="1" t="s">
        <v>75</v>
      </c>
      <c r="ZT92" s="1">
        <v>99</v>
      </c>
      <c r="ZU92" s="2">
        <v>11</v>
      </c>
      <c r="ZV92" s="1">
        <v>1.4999999999999999E-2</v>
      </c>
      <c r="ZW92" s="1">
        <f t="shared" si="4440"/>
        <v>0</v>
      </c>
      <c r="ZX92" s="1">
        <f t="shared" si="4441"/>
        <v>6.8493150684931503E-2</v>
      </c>
      <c r="ZY92" s="1">
        <f t="shared" si="4442"/>
        <v>1.0273972602739725E-4</v>
      </c>
      <c r="ZZ92" s="1"/>
      <c r="AAA92" s="1"/>
      <c r="AAB92" s="1"/>
      <c r="AAC92" s="2" t="s">
        <v>11</v>
      </c>
      <c r="AAD92" s="1" t="s">
        <v>76</v>
      </c>
      <c r="AAE92" s="1">
        <v>100</v>
      </c>
      <c r="AAF92" s="2">
        <v>11</v>
      </c>
      <c r="AAG92" s="1">
        <v>0</v>
      </c>
      <c r="AAH92" s="1">
        <f t="shared" si="4443"/>
        <v>-2E-3</v>
      </c>
      <c r="AAI92" s="1">
        <f t="shared" si="4444"/>
        <v>0.8310344827586208</v>
      </c>
      <c r="AAJ92" s="1">
        <f t="shared" si="4445"/>
        <v>1.2465517241379313E-3</v>
      </c>
      <c r="AAK92" s="1"/>
      <c r="AAL92" s="1"/>
      <c r="AAM92" s="1"/>
      <c r="AAN92" s="2" t="s">
        <v>11</v>
      </c>
      <c r="AAO92" s="1" t="s">
        <v>77</v>
      </c>
      <c r="AAP92" s="1">
        <v>101</v>
      </c>
      <c r="AAQ92" s="2">
        <v>11</v>
      </c>
      <c r="AAR92" s="1">
        <v>5.0000000000000001E-3</v>
      </c>
      <c r="AAS92" s="1">
        <f t="shared" si="4446"/>
        <v>-2E-3</v>
      </c>
      <c r="AAT92" s="1">
        <f t="shared" si="4447"/>
        <v>0.62975778546712813</v>
      </c>
      <c r="AAU92" s="1">
        <f t="shared" si="4448"/>
        <v>9.4463667820069222E-4</v>
      </c>
      <c r="AAV92" s="1"/>
      <c r="AAW92" s="1"/>
      <c r="AAX92" s="1"/>
      <c r="AAY92" s="2" t="s">
        <v>11</v>
      </c>
      <c r="AAZ92" s="1" t="s">
        <v>78</v>
      </c>
      <c r="ABA92" s="1">
        <v>102</v>
      </c>
      <c r="ABB92" s="2">
        <v>11</v>
      </c>
      <c r="ABC92" s="1">
        <v>5.0000000000000001E-3</v>
      </c>
      <c r="ABD92" s="1">
        <f t="shared" si="3668"/>
        <v>-2E-3</v>
      </c>
      <c r="ABE92" s="1">
        <f t="shared" si="4449"/>
        <v>0.68275862068965509</v>
      </c>
      <c r="ABF92" s="1">
        <f t="shared" si="4450"/>
        <v>1.0241379310344826E-3</v>
      </c>
      <c r="ABG92" s="1"/>
      <c r="ABH92" s="1"/>
      <c r="ABI92" s="1"/>
      <c r="ABJ92" s="2" t="s">
        <v>11</v>
      </c>
      <c r="ABK92" s="1" t="s">
        <v>79</v>
      </c>
      <c r="ABL92" s="1">
        <v>112</v>
      </c>
      <c r="ABM92" s="2">
        <v>11</v>
      </c>
      <c r="ABN92" s="1">
        <v>1.2E-2</v>
      </c>
      <c r="ABO92" s="1">
        <f t="shared" si="4451"/>
        <v>-5.000000000000001E-3</v>
      </c>
      <c r="ABP92" s="1">
        <f t="shared" si="4452"/>
        <v>0.6802721088435375</v>
      </c>
      <c r="ABQ92" s="1">
        <f t="shared" si="4453"/>
        <v>1.0204081632653062E-3</v>
      </c>
      <c r="ABR92" s="1"/>
      <c r="ABS92" s="1"/>
      <c r="ABT92" s="1"/>
      <c r="ABU92" s="2" t="s">
        <v>11</v>
      </c>
      <c r="ABV92" s="1" t="s">
        <v>80</v>
      </c>
      <c r="ABW92" s="1">
        <v>113</v>
      </c>
      <c r="ABX92" s="2">
        <v>11</v>
      </c>
      <c r="ABY92" s="1">
        <v>1.2999999999999999E-2</v>
      </c>
      <c r="ABZ92" s="1">
        <f t="shared" si="4454"/>
        <v>0</v>
      </c>
      <c r="ACA92" s="1">
        <f t="shared" si="4455"/>
        <v>-0.33928571428571425</v>
      </c>
      <c r="ACB92" s="1">
        <f t="shared" si="4880"/>
        <v>-5.0892857142857142E-4</v>
      </c>
      <c r="ACC92" s="1"/>
      <c r="ACD92" s="1"/>
      <c r="ACE92" s="1"/>
      <c r="ACF92" s="2" t="s">
        <v>11</v>
      </c>
      <c r="ACG92" s="1" t="s">
        <v>81</v>
      </c>
      <c r="ACH92" s="1">
        <v>114</v>
      </c>
      <c r="ACI92" s="2">
        <v>11</v>
      </c>
      <c r="ACJ92" s="1">
        <v>1.4E-2</v>
      </c>
      <c r="ACK92" s="1">
        <f t="shared" si="4456"/>
        <v>0</v>
      </c>
      <c r="ACL92" s="1">
        <f t="shared" si="4457"/>
        <v>-0.41935483870967744</v>
      </c>
      <c r="ACM92" s="1">
        <f t="shared" si="4458"/>
        <v>-6.2903225806451612E-4</v>
      </c>
      <c r="ACN92" s="1"/>
      <c r="ACO92" s="1"/>
      <c r="ACP92" s="1"/>
      <c r="ACQ92" s="2" t="s">
        <v>11</v>
      </c>
      <c r="ACR92" s="1" t="s">
        <v>82</v>
      </c>
      <c r="ACS92" s="1">
        <v>115</v>
      </c>
      <c r="ACT92" s="2">
        <v>11</v>
      </c>
      <c r="ACU92" s="1">
        <v>1.4E-2</v>
      </c>
      <c r="ACV92" s="1">
        <f t="shared" si="4459"/>
        <v>0</v>
      </c>
      <c r="ACW92" s="1">
        <f t="shared" si="4460"/>
        <v>-0.36654804270462632</v>
      </c>
      <c r="ACX92" s="1">
        <f t="shared" si="4461"/>
        <v>-5.4982206405693949E-4</v>
      </c>
      <c r="ACY92" s="1"/>
      <c r="ACZ92" s="1"/>
      <c r="ADA92" s="1"/>
      <c r="ADB92" s="2" t="s">
        <v>11</v>
      </c>
      <c r="ADC92" s="1" t="s">
        <v>83</v>
      </c>
      <c r="ADD92" s="1">
        <v>116</v>
      </c>
      <c r="ADE92" s="2">
        <v>11</v>
      </c>
      <c r="ADF92" s="1">
        <v>1.6E-2</v>
      </c>
      <c r="ADG92" s="1">
        <f t="shared" si="4462"/>
        <v>0</v>
      </c>
      <c r="ADH92" s="1">
        <f t="shared" si="4463"/>
        <v>-0.36654804270462632</v>
      </c>
      <c r="ADI92" s="1">
        <f t="shared" si="4464"/>
        <v>-5.4982206405693949E-4</v>
      </c>
      <c r="ADJ92" s="1"/>
      <c r="ADK92" s="1"/>
      <c r="ADL92" s="1"/>
      <c r="ADM92" s="2" t="s">
        <v>11</v>
      </c>
      <c r="ADN92" s="1" t="s">
        <v>84</v>
      </c>
      <c r="ADO92" s="1">
        <v>119</v>
      </c>
      <c r="ADP92" s="2">
        <v>11</v>
      </c>
      <c r="ADQ92" s="1">
        <v>1.7000000000000001E-2</v>
      </c>
      <c r="ADR92" s="1">
        <f t="shared" si="4465"/>
        <v>0</v>
      </c>
      <c r="ADS92" s="1">
        <f t="shared" si="4466"/>
        <v>-0.90647482014388492</v>
      </c>
      <c r="ADT92" s="1">
        <f t="shared" si="4467"/>
        <v>-1.3597122302158274E-3</v>
      </c>
      <c r="ADU92" s="1"/>
      <c r="ADV92" s="1"/>
      <c r="ADW92" s="1"/>
      <c r="ADX92" s="2" t="s">
        <v>11</v>
      </c>
      <c r="ADY92" s="1" t="s">
        <v>85</v>
      </c>
      <c r="ADZ92" s="1">
        <v>120</v>
      </c>
      <c r="AEA92" s="2">
        <v>11</v>
      </c>
      <c r="AEB92" s="1">
        <v>1.7000000000000001E-2</v>
      </c>
      <c r="AEC92" s="1">
        <f t="shared" si="4468"/>
        <v>0</v>
      </c>
      <c r="AED92" s="1">
        <f t="shared" si="4469"/>
        <v>-0.93525179856115104</v>
      </c>
      <c r="AEE92" s="1">
        <f t="shared" si="4470"/>
        <v>-1.4028776978417265E-3</v>
      </c>
      <c r="AEF92" s="1"/>
      <c r="AEG92" s="1"/>
      <c r="AEH92" s="1"/>
      <c r="AEI92" s="2" t="s">
        <v>11</v>
      </c>
      <c r="AEJ92" s="1" t="s">
        <v>86</v>
      </c>
      <c r="AEK92" s="1">
        <v>121</v>
      </c>
      <c r="AEL92" s="2">
        <v>11</v>
      </c>
      <c r="AEM92" s="1">
        <v>1.7999999999999999E-2</v>
      </c>
      <c r="AEN92" s="1">
        <f t="shared" si="4471"/>
        <v>0</v>
      </c>
      <c r="AEO92" s="1">
        <f t="shared" si="4472"/>
        <v>-0.89568345323741005</v>
      </c>
      <c r="AEP92" s="1">
        <f t="shared" si="4473"/>
        <v>-1.3435251798561152E-3</v>
      </c>
      <c r="AEQ92" s="1"/>
      <c r="AER92" s="1"/>
      <c r="AES92" s="1"/>
      <c r="AET92" s="2" t="s">
        <v>11</v>
      </c>
      <c r="AEU92" s="1" t="s">
        <v>87</v>
      </c>
      <c r="AEV92" s="1">
        <v>122</v>
      </c>
      <c r="AEW92" s="2">
        <v>11</v>
      </c>
      <c r="AEX92" s="1">
        <v>1.7000000000000001E-2</v>
      </c>
      <c r="AEY92" s="1">
        <f t="shared" si="4474"/>
        <v>0</v>
      </c>
      <c r="AEZ92" s="1">
        <f t="shared" si="4475"/>
        <v>-0.94604316546762601</v>
      </c>
      <c r="AFA92" s="1">
        <f t="shared" si="4476"/>
        <v>-1.419064748201439E-3</v>
      </c>
      <c r="AFB92" s="1"/>
      <c r="AFC92" s="1"/>
      <c r="AFD92" s="1"/>
      <c r="AFE92" s="2" t="s">
        <v>11</v>
      </c>
      <c r="AFF92" s="1" t="s">
        <v>88</v>
      </c>
      <c r="AFG92" s="1">
        <v>123</v>
      </c>
      <c r="AFH92" s="2">
        <v>11</v>
      </c>
      <c r="AFI92" s="1">
        <v>1.7000000000000001E-2</v>
      </c>
      <c r="AFJ92" s="1">
        <f t="shared" si="4881"/>
        <v>0</v>
      </c>
      <c r="AFK92" s="1">
        <f t="shared" si="4882"/>
        <v>-0.94964028776978426</v>
      </c>
      <c r="AFL92" s="1">
        <f t="shared" si="4477"/>
        <v>-1.4244604316546764E-3</v>
      </c>
      <c r="AFM92" s="1"/>
      <c r="AFN92" s="1"/>
      <c r="AFO92" s="1"/>
      <c r="AFP92" s="2" t="s">
        <v>11</v>
      </c>
      <c r="AFQ92" s="1" t="s">
        <v>89</v>
      </c>
      <c r="AFR92" s="1">
        <v>126</v>
      </c>
      <c r="AFS92" s="2">
        <v>11</v>
      </c>
      <c r="AFT92" s="1">
        <v>1.7000000000000001E-2</v>
      </c>
      <c r="AFU92" s="1">
        <f t="shared" si="4478"/>
        <v>-9.9999999999999742E-4</v>
      </c>
      <c r="AFV92" s="1">
        <f t="shared" si="4479"/>
        <v>-0.7971530249110319</v>
      </c>
      <c r="AFW92" s="1">
        <f t="shared" si="4480"/>
        <v>-1.1957295373665479E-3</v>
      </c>
      <c r="AFX92" s="1"/>
      <c r="AFY92" s="1"/>
      <c r="AFZ92" s="1"/>
      <c r="AGA92" s="2" t="s">
        <v>11</v>
      </c>
      <c r="AGB92" s="1" t="s">
        <v>90</v>
      </c>
      <c r="AGC92" s="1">
        <v>127</v>
      </c>
      <c r="AGD92" s="2">
        <v>11</v>
      </c>
      <c r="AGE92" s="1">
        <v>1.6E-2</v>
      </c>
      <c r="AGF92" s="1">
        <f t="shared" si="4481"/>
        <v>1.0000000000000009E-3</v>
      </c>
      <c r="AGG92" s="1">
        <f t="shared" si="4482"/>
        <v>0.27272727272727276</v>
      </c>
      <c r="AGH92" s="1">
        <f t="shared" si="4483"/>
        <v>4.0909090909090913E-4</v>
      </c>
      <c r="AGI92" s="1"/>
      <c r="AGJ92" s="1"/>
      <c r="AGK92" s="1"/>
      <c r="AGL92" s="2" t="s">
        <v>11</v>
      </c>
      <c r="AGM92" s="1" t="s">
        <v>91</v>
      </c>
      <c r="AGN92" s="1">
        <v>128</v>
      </c>
      <c r="AGO92" s="2">
        <v>11</v>
      </c>
      <c r="AGP92" s="1">
        <v>1.6E-2</v>
      </c>
      <c r="AGQ92" s="1">
        <f t="shared" si="4484"/>
        <v>1.0000000000000009E-3</v>
      </c>
      <c r="AGR92" s="1">
        <f t="shared" si="4485"/>
        <v>0.31438127090301005</v>
      </c>
      <c r="AGS92" s="1">
        <f t="shared" si="4486"/>
        <v>4.715719063545151E-4</v>
      </c>
      <c r="AGT92" s="1"/>
      <c r="AGU92" s="1"/>
      <c r="AGV92" s="1"/>
      <c r="AGW92" s="2" t="s">
        <v>11</v>
      </c>
      <c r="AGX92" s="1" t="s">
        <v>92</v>
      </c>
      <c r="AGY92" s="1">
        <v>129</v>
      </c>
      <c r="AGZ92" s="2">
        <v>11</v>
      </c>
      <c r="AHA92" s="1">
        <v>1.4E-2</v>
      </c>
      <c r="AHB92" s="1">
        <f t="shared" si="4487"/>
        <v>0</v>
      </c>
      <c r="AHC92" s="1">
        <f t="shared" si="4488"/>
        <v>0.37873754152823924</v>
      </c>
      <c r="AHD92" s="1">
        <f t="shared" si="4489"/>
        <v>5.6810631229235883E-4</v>
      </c>
      <c r="AHE92" s="1"/>
      <c r="AHF92" s="1"/>
      <c r="AHG92" s="1"/>
      <c r="AHH92" s="2" t="s">
        <v>11</v>
      </c>
      <c r="AHI92" s="1" t="s">
        <v>93</v>
      </c>
      <c r="AHJ92" s="1">
        <v>130</v>
      </c>
      <c r="AHK92" s="2">
        <v>11</v>
      </c>
      <c r="AHL92" s="1">
        <v>1.4E-2</v>
      </c>
      <c r="AHM92" s="1">
        <f t="shared" si="4490"/>
        <v>0</v>
      </c>
      <c r="AHN92" s="1">
        <f t="shared" si="4491"/>
        <v>0.36454849498327757</v>
      </c>
      <c r="AHO92" s="1">
        <f t="shared" si="4492"/>
        <v>5.4682274247491638E-4</v>
      </c>
      <c r="AHP92" s="1"/>
      <c r="AHQ92" s="1"/>
      <c r="AHR92" s="1"/>
      <c r="AHS92" s="2" t="s">
        <v>11</v>
      </c>
      <c r="AHT92" s="1" t="s">
        <v>94</v>
      </c>
      <c r="AHU92" s="1">
        <v>133</v>
      </c>
      <c r="AHV92" s="2">
        <v>11</v>
      </c>
      <c r="AHW92" s="1">
        <v>1.7000000000000001E-2</v>
      </c>
      <c r="AHX92" s="1">
        <f t="shared" si="4493"/>
        <v>1.0000000000000009E-3</v>
      </c>
      <c r="AHY92" s="1">
        <f t="shared" si="4494"/>
        <v>0.42857142857142866</v>
      </c>
      <c r="AHZ92" s="1">
        <f t="shared" si="4495"/>
        <v>6.4285714285714304E-4</v>
      </c>
      <c r="AIA92" s="1"/>
      <c r="AIB92" s="1"/>
      <c r="AIC92" s="1"/>
      <c r="AID92" s="2" t="s">
        <v>11</v>
      </c>
      <c r="AIE92" s="1" t="s">
        <v>95</v>
      </c>
      <c r="AIF92" s="1">
        <v>134</v>
      </c>
      <c r="AIG92" s="2">
        <v>11</v>
      </c>
      <c r="AIH92" s="1">
        <v>1.7999999999999999E-2</v>
      </c>
      <c r="AII92" s="1">
        <f t="shared" si="4496"/>
        <v>9.9999999999999742E-4</v>
      </c>
      <c r="AIJ92" s="1">
        <f t="shared" si="4497"/>
        <v>0.41528239202657802</v>
      </c>
      <c r="AIK92" s="1">
        <f t="shared" si="4498"/>
        <v>6.2292358803986707E-4</v>
      </c>
      <c r="AIL92" s="1"/>
      <c r="AIM92" s="1"/>
      <c r="AIN92" s="1"/>
      <c r="AIO92" s="2" t="s">
        <v>11</v>
      </c>
      <c r="AIP92" s="1" t="s">
        <v>96</v>
      </c>
      <c r="AIQ92" s="1">
        <v>135</v>
      </c>
      <c r="AIR92" s="2">
        <v>11</v>
      </c>
      <c r="AIS92" s="1">
        <v>1.4E-2</v>
      </c>
      <c r="AIT92" s="1">
        <f t="shared" si="4499"/>
        <v>0</v>
      </c>
      <c r="AIU92" s="1">
        <f t="shared" si="4500"/>
        <v>0.43377483443708609</v>
      </c>
      <c r="AIV92" s="1">
        <f t="shared" si="4501"/>
        <v>6.5066225165562915E-4</v>
      </c>
      <c r="AIW92" s="1"/>
      <c r="AIX92" s="1"/>
      <c r="AIY92" s="1"/>
      <c r="AIZ92" s="2" t="s">
        <v>11</v>
      </c>
      <c r="AJA92" s="1" t="s">
        <v>97</v>
      </c>
      <c r="AJB92" s="1">
        <v>136</v>
      </c>
      <c r="AJC92" s="2">
        <v>11</v>
      </c>
      <c r="AJD92" s="1">
        <v>1.6E-2</v>
      </c>
      <c r="AJE92" s="1">
        <f t="shared" si="4502"/>
        <v>0</v>
      </c>
      <c r="AJF92" s="1">
        <f t="shared" si="4503"/>
        <v>0.42384105960264901</v>
      </c>
      <c r="AJG92" s="1">
        <f t="shared" si="4504"/>
        <v>6.3576158940397353E-4</v>
      </c>
      <c r="AJH92" s="1"/>
      <c r="AJI92" s="1"/>
      <c r="AJJ92" s="1"/>
      <c r="AJK92" s="2" t="s">
        <v>11</v>
      </c>
      <c r="AJL92" s="1" t="s">
        <v>98</v>
      </c>
      <c r="AJM92" s="1">
        <v>140</v>
      </c>
      <c r="AJN92" s="2">
        <v>11</v>
      </c>
      <c r="AJO92" s="1">
        <v>1.7000000000000001E-2</v>
      </c>
      <c r="AJP92" s="1">
        <f t="shared" si="4505"/>
        <v>1.0000000000000009E-3</v>
      </c>
      <c r="AJQ92" s="1">
        <f t="shared" si="4506"/>
        <v>0.55555555555555558</v>
      </c>
      <c r="AJR92" s="1">
        <f t="shared" si="4507"/>
        <v>8.3333333333333339E-4</v>
      </c>
      <c r="AJS92" s="1"/>
      <c r="AJT92" s="1"/>
      <c r="AJU92" s="1"/>
      <c r="AJV92" s="2" t="s">
        <v>11</v>
      </c>
      <c r="AJW92" s="1" t="s">
        <v>99</v>
      </c>
      <c r="AJX92" s="1">
        <v>141</v>
      </c>
      <c r="AJY92" s="2">
        <v>11</v>
      </c>
      <c r="AJZ92" s="1">
        <v>0.02</v>
      </c>
      <c r="AKA92" s="1">
        <f t="shared" si="4508"/>
        <v>0</v>
      </c>
      <c r="AKB92" s="1">
        <f t="shared" si="4509"/>
        <v>0.14237288135593221</v>
      </c>
      <c r="AKC92" s="1">
        <f t="shared" si="4510"/>
        <v>2.1355932203389832E-4</v>
      </c>
      <c r="AKD92" s="1"/>
      <c r="AKE92" s="1"/>
      <c r="AKF92" s="1"/>
      <c r="AKG92" s="2" t="s">
        <v>11</v>
      </c>
      <c r="AKH92" s="1" t="s">
        <v>100</v>
      </c>
      <c r="AKI92" s="1">
        <v>143</v>
      </c>
      <c r="AKJ92" s="2">
        <v>11</v>
      </c>
      <c r="AKK92" s="1">
        <v>2.8000000000000001E-2</v>
      </c>
      <c r="AKL92" s="1">
        <f t="shared" si="4511"/>
        <v>6.0000000000000019E-3</v>
      </c>
      <c r="AKM92" s="1">
        <f t="shared" si="4512"/>
        <v>0.33559322033898314</v>
      </c>
      <c r="AKN92" s="1">
        <f t="shared" si="4513"/>
        <v>5.0338983050847474E-4</v>
      </c>
      <c r="AKO92" s="1"/>
      <c r="AKP92" s="1"/>
      <c r="AKQ92" s="1"/>
      <c r="AKR92" s="2" t="s">
        <v>11</v>
      </c>
      <c r="AKS92" s="1" t="s">
        <v>101</v>
      </c>
      <c r="AKT92" s="1">
        <v>144</v>
      </c>
      <c r="AKU92" s="2">
        <v>11</v>
      </c>
      <c r="AKV92" s="1">
        <v>0.03</v>
      </c>
      <c r="AKW92" s="1">
        <f t="shared" si="4514"/>
        <v>6.9999999999999993E-3</v>
      </c>
      <c r="AKX92" s="1">
        <f t="shared" si="4515"/>
        <v>0.33898305084745761</v>
      </c>
      <c r="AKY92" s="1">
        <f t="shared" si="4516"/>
        <v>5.0847457627118645E-4</v>
      </c>
      <c r="AKZ92" s="1"/>
      <c r="ALA92" s="1"/>
      <c r="ALB92" s="1"/>
      <c r="ALC92" s="2" t="s">
        <v>11</v>
      </c>
      <c r="ALD92" s="1" t="s">
        <v>102</v>
      </c>
      <c r="ALE92" s="1">
        <v>147</v>
      </c>
      <c r="ALF92" s="2">
        <v>11</v>
      </c>
      <c r="ALG92" s="1">
        <v>4.8000000000000001E-2</v>
      </c>
      <c r="ALH92" s="1">
        <f t="shared" si="4517"/>
        <v>2.2000000000000002E-2</v>
      </c>
      <c r="ALI92" s="1">
        <f t="shared" si="4518"/>
        <v>0.85084745762711866</v>
      </c>
      <c r="ALJ92" s="1">
        <f t="shared" si="4519"/>
        <v>1.276271186440678E-3</v>
      </c>
      <c r="ALK92" s="1"/>
      <c r="ALL92" s="1"/>
      <c r="ALM92" s="1"/>
      <c r="ALN92" s="2" t="s">
        <v>11</v>
      </c>
      <c r="ALO92" s="1" t="s">
        <v>103</v>
      </c>
      <c r="ALP92" s="1">
        <v>148</v>
      </c>
      <c r="ALQ92" s="2">
        <v>11</v>
      </c>
      <c r="ALR92" s="1">
        <v>4.4999999999999998E-2</v>
      </c>
      <c r="ALS92" s="1">
        <f t="shared" si="4520"/>
        <v>1.9999999999999997E-2</v>
      </c>
      <c r="ALT92" s="1">
        <f t="shared" si="4521"/>
        <v>0.68707482993197266</v>
      </c>
      <c r="ALU92" s="1">
        <f t="shared" si="4522"/>
        <v>1.0306122448979591E-3</v>
      </c>
      <c r="ALV92" s="1"/>
      <c r="ALW92" s="1"/>
      <c r="ALX92" s="1"/>
      <c r="ALY92" s="2" t="s">
        <v>11</v>
      </c>
      <c r="ALZ92" s="1" t="s">
        <v>104</v>
      </c>
      <c r="AMA92" s="1">
        <v>149</v>
      </c>
      <c r="AMB92" s="2">
        <v>11</v>
      </c>
      <c r="AMC92" s="1">
        <v>0.03</v>
      </c>
      <c r="AMD92" s="1">
        <f t="shared" si="4523"/>
        <v>9.9999999999999985E-3</v>
      </c>
      <c r="AME92" s="1">
        <f t="shared" si="4524"/>
        <v>0.42123287671232873</v>
      </c>
      <c r="AMF92" s="1">
        <f t="shared" si="4525"/>
        <v>6.3184931506849308E-4</v>
      </c>
      <c r="AMG92" s="1"/>
      <c r="AMH92" s="1"/>
      <c r="AMI92" s="1"/>
      <c r="AMJ92" s="2" t="s">
        <v>11</v>
      </c>
      <c r="AMK92" s="1" t="s">
        <v>105</v>
      </c>
      <c r="AML92" s="1">
        <v>150</v>
      </c>
      <c r="AMM92" s="2">
        <v>11</v>
      </c>
      <c r="AMN92" s="1">
        <v>2.4E-2</v>
      </c>
      <c r="AMO92" s="1">
        <f t="shared" si="4526"/>
        <v>5.000000000000001E-3</v>
      </c>
      <c r="AMP92" s="1">
        <f t="shared" si="4527"/>
        <v>0.14383561643835618</v>
      </c>
      <c r="AMQ92" s="1">
        <f t="shared" si="4528"/>
        <v>2.1575342465753427E-4</v>
      </c>
      <c r="AMR92" s="1"/>
      <c r="AMS92" s="1"/>
      <c r="AMT92" s="1"/>
      <c r="AMU92" s="2" t="s">
        <v>11</v>
      </c>
      <c r="AMV92" s="1" t="s">
        <v>106</v>
      </c>
      <c r="AMW92" s="1">
        <v>151</v>
      </c>
      <c r="AMX92" s="2">
        <v>11</v>
      </c>
      <c r="AMY92" s="1">
        <v>2.1000000000000001E-2</v>
      </c>
      <c r="AMZ92" s="1">
        <f t="shared" si="4529"/>
        <v>1.0000000000000009E-3</v>
      </c>
      <c r="ANA92" s="1">
        <f t="shared" si="4530"/>
        <v>-4.1095890410958881E-2</v>
      </c>
      <c r="ANB92" s="1">
        <f t="shared" si="4531"/>
        <v>-6.1643835616438327E-5</v>
      </c>
      <c r="ANC92" s="1"/>
      <c r="AND92" s="1"/>
      <c r="ANE92" s="1"/>
      <c r="ANF92" s="2" t="s">
        <v>11</v>
      </c>
      <c r="ANG92" s="1" t="s">
        <v>107</v>
      </c>
      <c r="ANH92" s="1">
        <v>154</v>
      </c>
      <c r="ANI92" s="2">
        <v>11</v>
      </c>
      <c r="ANJ92" s="1">
        <v>2.9000000000000001E-2</v>
      </c>
      <c r="ANK92" s="1">
        <f t="shared" si="4532"/>
        <v>1.0000000000000002E-2</v>
      </c>
      <c r="ANL92" s="1">
        <f t="shared" si="4533"/>
        <v>0.24482758620689662</v>
      </c>
      <c r="ANM92" s="1">
        <f t="shared" si="4534"/>
        <v>3.6724137931034494E-4</v>
      </c>
      <c r="ANN92" s="1"/>
      <c r="ANO92" s="1"/>
      <c r="ANP92" s="1"/>
      <c r="ANQ92" s="2" t="s">
        <v>11</v>
      </c>
      <c r="ANR92" s="1" t="s">
        <v>108</v>
      </c>
      <c r="ANS92" s="1">
        <v>155</v>
      </c>
      <c r="ANT92" s="2">
        <v>11</v>
      </c>
      <c r="ANU92" s="1">
        <v>2.4E-2</v>
      </c>
      <c r="ANV92" s="1">
        <f t="shared" si="4535"/>
        <v>4.0000000000000001E-3</v>
      </c>
      <c r="ANW92" s="1">
        <f t="shared" si="4536"/>
        <v>-0.11262798634812286</v>
      </c>
      <c r="ANX92" s="1">
        <f t="shared" si="4537"/>
        <v>-1.6894197952218429E-4</v>
      </c>
      <c r="ANY92" s="1"/>
      <c r="ANZ92" s="1"/>
      <c r="AOA92" s="1"/>
      <c r="AOB92" s="2" t="s">
        <v>11</v>
      </c>
      <c r="AOC92" s="1" t="s">
        <v>109</v>
      </c>
      <c r="AOD92" s="1">
        <v>156</v>
      </c>
      <c r="AOE92" s="2">
        <v>11</v>
      </c>
      <c r="AOF92" s="1">
        <v>0.02</v>
      </c>
      <c r="AOG92" s="1">
        <f t="shared" si="4538"/>
        <v>-1.0000000000000009E-3</v>
      </c>
      <c r="AOH92" s="1">
        <f t="shared" si="4539"/>
        <v>-0.23728813559322037</v>
      </c>
      <c r="AOI92" s="1">
        <f t="shared" si="4540"/>
        <v>-3.5593220338983058E-4</v>
      </c>
      <c r="AOJ92" s="1"/>
      <c r="AOK92" s="1"/>
      <c r="AOL92" s="1"/>
      <c r="AOM92" s="2" t="s">
        <v>11</v>
      </c>
      <c r="AON92" s="1" t="s">
        <v>110</v>
      </c>
      <c r="AOO92" s="1">
        <v>157</v>
      </c>
      <c r="AOP92" s="2">
        <v>11</v>
      </c>
      <c r="AOQ92" s="1">
        <v>1.2999999999999999E-2</v>
      </c>
      <c r="AOR92" s="1">
        <f t="shared" si="4541"/>
        <v>-1.0000000000000009E-3</v>
      </c>
      <c r="AOS92" s="1">
        <f t="shared" si="4542"/>
        <v>-8.1911262798634851E-2</v>
      </c>
      <c r="AOT92" s="1">
        <f t="shared" si="4543"/>
        <v>-1.2286689419795227E-4</v>
      </c>
      <c r="AOU92" s="1"/>
      <c r="AOV92" s="1"/>
      <c r="AOW92" s="1"/>
      <c r="AOX92" s="2" t="s">
        <v>11</v>
      </c>
      <c r="AOY92" s="1" t="s">
        <v>111</v>
      </c>
      <c r="AOZ92" s="1">
        <v>158</v>
      </c>
      <c r="APA92" s="2">
        <v>11</v>
      </c>
      <c r="APB92" s="1">
        <v>1.9E-2</v>
      </c>
      <c r="APC92" s="1">
        <f t="shared" si="3798"/>
        <v>-1.0000000000000009E-3</v>
      </c>
      <c r="APD92" s="1">
        <f t="shared" si="4544"/>
        <v>-0.34246575342465752</v>
      </c>
      <c r="APE92" s="1">
        <f t="shared" si="4545"/>
        <v>-5.1369863013698625E-4</v>
      </c>
      <c r="APF92" s="1"/>
      <c r="APG92" s="1"/>
      <c r="APH92" s="1"/>
      <c r="API92" s="2" t="s">
        <v>11</v>
      </c>
      <c r="APJ92" s="1" t="s">
        <v>112</v>
      </c>
      <c r="APK92" s="1">
        <v>161</v>
      </c>
      <c r="APL92" s="2">
        <v>11</v>
      </c>
      <c r="APM92" s="1">
        <v>1.6E-2</v>
      </c>
      <c r="APN92" s="1">
        <f t="shared" si="4546"/>
        <v>0</v>
      </c>
      <c r="APO92" s="1">
        <f t="shared" si="4547"/>
        <v>-0.14675767918088736</v>
      </c>
      <c r="APP92" s="1">
        <f t="shared" si="4548"/>
        <v>-2.2013651877133105E-4</v>
      </c>
      <c r="APQ92" s="1"/>
      <c r="APR92" s="1"/>
      <c r="APS92" s="1"/>
      <c r="APT92" s="2" t="s">
        <v>11</v>
      </c>
      <c r="APU92" s="1" t="s">
        <v>113</v>
      </c>
      <c r="APV92" s="1">
        <v>162</v>
      </c>
      <c r="APW92" s="2">
        <v>11</v>
      </c>
      <c r="APX92" s="1">
        <v>3.0000000000000001E-3</v>
      </c>
      <c r="APY92" s="1">
        <f t="shared" si="4549"/>
        <v>-2E-3</v>
      </c>
      <c r="APZ92" s="1">
        <f t="shared" si="3806"/>
        <v>0.25429553264604809</v>
      </c>
      <c r="AQA92" s="1">
        <f t="shared" si="4550"/>
        <v>3.8144329896907213E-4</v>
      </c>
      <c r="AQB92" s="1"/>
      <c r="AQC92" s="1"/>
      <c r="AQD92" s="1"/>
      <c r="AQE92" s="2" t="s">
        <v>11</v>
      </c>
      <c r="AQF92" s="1" t="s">
        <v>114</v>
      </c>
      <c r="AQG92" s="1">
        <v>163</v>
      </c>
      <c r="AQH92" s="2">
        <v>11</v>
      </c>
      <c r="AQI92" s="1">
        <v>1.6E-2</v>
      </c>
      <c r="AQJ92" s="1">
        <f t="shared" si="4551"/>
        <v>0</v>
      </c>
      <c r="AQK92" s="1">
        <f t="shared" si="4552"/>
        <v>-0.28082191780821919</v>
      </c>
      <c r="AQL92" s="1">
        <f t="shared" si="4553"/>
        <v>-4.2123287671232877E-4</v>
      </c>
      <c r="AQM92" s="1"/>
      <c r="AQN92" s="1"/>
      <c r="AQO92" s="1"/>
      <c r="AQP92" s="2" t="s">
        <v>11</v>
      </c>
      <c r="AQQ92" s="1" t="s">
        <v>115</v>
      </c>
      <c r="AQR92" s="1">
        <v>169</v>
      </c>
      <c r="AQS92" s="2">
        <v>11</v>
      </c>
      <c r="AQT92" s="1">
        <v>-6.0000000000000001E-3</v>
      </c>
      <c r="AQU92" s="1">
        <f t="shared" si="4554"/>
        <v>2E-3</v>
      </c>
      <c r="AQV92" s="1">
        <f t="shared" si="4555"/>
        <v>0.62116040955631402</v>
      </c>
      <c r="AQW92" s="1">
        <f t="shared" si="4556"/>
        <v>9.3174061433447101E-4</v>
      </c>
      <c r="AQX92" s="1"/>
      <c r="AQY92" s="1"/>
      <c r="AQZ92" s="1"/>
      <c r="ARA92" s="2" t="s">
        <v>11</v>
      </c>
      <c r="ARB92" s="1" t="s">
        <v>116</v>
      </c>
      <c r="ARC92" s="1">
        <v>170</v>
      </c>
      <c r="ARD92" s="2">
        <v>11</v>
      </c>
      <c r="ARE92" s="1">
        <v>1.4E-2</v>
      </c>
      <c r="ARF92" s="1">
        <f t="shared" si="4557"/>
        <v>8.0000000000000002E-3</v>
      </c>
      <c r="ARG92" s="1">
        <f t="shared" si="4558"/>
        <v>3.4013605442176666E-3</v>
      </c>
      <c r="ARH92" s="1">
        <f t="shared" si="4559"/>
        <v>5.1020408163265001E-6</v>
      </c>
      <c r="ARI92" s="1"/>
      <c r="ARJ92" s="1"/>
      <c r="ARK92" s="1"/>
      <c r="ARL92" s="2" t="s">
        <v>11</v>
      </c>
      <c r="ARM92" s="1" t="s">
        <v>117</v>
      </c>
      <c r="ARN92" s="1">
        <v>171</v>
      </c>
      <c r="ARO92" s="2">
        <v>11</v>
      </c>
      <c r="ARP92" s="1">
        <v>5.0000000000000001E-3</v>
      </c>
      <c r="ARQ92" s="1">
        <f t="shared" si="4560"/>
        <v>-1E-3</v>
      </c>
      <c r="ARR92" s="1">
        <f t="shared" si="4561"/>
        <v>-0.2226027397260274</v>
      </c>
      <c r="ARS92" s="1">
        <f t="shared" si="4562"/>
        <v>-3.3390410958904112E-4</v>
      </c>
      <c r="ART92" s="1"/>
      <c r="ARU92" s="1"/>
      <c r="ARV92" s="1"/>
      <c r="ARW92" s="2" t="s">
        <v>11</v>
      </c>
      <c r="ARX92" s="1" t="s">
        <v>118</v>
      </c>
      <c r="ARY92" s="1">
        <v>172</v>
      </c>
      <c r="ARZ92" s="2">
        <v>11</v>
      </c>
      <c r="ASA92" s="1">
        <v>2.1999999999999999E-2</v>
      </c>
      <c r="ASB92" s="1">
        <f t="shared" si="4563"/>
        <v>1.9999999999999983E-3</v>
      </c>
      <c r="ASC92" s="1">
        <f t="shared" si="4564"/>
        <v>-0.68474576271186449</v>
      </c>
      <c r="ASD92" s="1">
        <f t="shared" si="4565"/>
        <v>-1.0271186440677967E-3</v>
      </c>
      <c r="ASE92" s="1"/>
      <c r="ASF92" s="1"/>
      <c r="ASG92" s="1"/>
      <c r="ASH92" s="2" t="s">
        <v>11</v>
      </c>
      <c r="ASI92" s="1" t="s">
        <v>119</v>
      </c>
      <c r="ASJ92" s="1">
        <v>173</v>
      </c>
      <c r="ASK92" s="2">
        <v>11</v>
      </c>
      <c r="ASL92" s="1">
        <v>0</v>
      </c>
      <c r="ASM92" s="1">
        <f t="shared" si="4566"/>
        <v>-3.0000000000000001E-3</v>
      </c>
      <c r="ASN92" s="1">
        <f t="shared" si="4567"/>
        <v>-0.33561643835616439</v>
      </c>
      <c r="ASO92" s="1">
        <f t="shared" si="4568"/>
        <v>-5.034246575342466E-4</v>
      </c>
      <c r="ASP92" s="1"/>
      <c r="ASQ92" s="1"/>
      <c r="ASR92" s="1"/>
      <c r="ASS92" s="2" t="s">
        <v>11</v>
      </c>
      <c r="AST92" s="1" t="s">
        <v>120</v>
      </c>
      <c r="ASU92" s="1">
        <v>176</v>
      </c>
      <c r="ASV92" s="2">
        <v>11</v>
      </c>
      <c r="ASW92" s="1">
        <v>5.0000000000000001E-3</v>
      </c>
      <c r="ASX92" s="1">
        <f t="shared" si="4569"/>
        <v>-2E-3</v>
      </c>
      <c r="ASY92" s="1">
        <f t="shared" si="4570"/>
        <v>-0.50859106529209619</v>
      </c>
      <c r="ASZ92" s="1">
        <f t="shared" si="4571"/>
        <v>-7.6288659793814426E-4</v>
      </c>
      <c r="ATA92" s="1"/>
      <c r="ATB92" s="1"/>
      <c r="ATC92" s="1"/>
      <c r="ATD92" s="2" t="s">
        <v>11</v>
      </c>
      <c r="ATE92" s="1" t="s">
        <v>121</v>
      </c>
      <c r="ATF92" s="1">
        <v>180</v>
      </c>
      <c r="ATG92" s="2">
        <v>11</v>
      </c>
      <c r="ATH92" s="1">
        <v>1.9E-2</v>
      </c>
      <c r="ATI92" s="1">
        <f t="shared" si="4572"/>
        <v>-2.0000000000000018E-3</v>
      </c>
      <c r="ATJ92" s="1">
        <f t="shared" si="4573"/>
        <v>-1.0899653979238755</v>
      </c>
      <c r="ATK92" s="1">
        <f t="shared" si="4574"/>
        <v>-1.6349480968858132E-3</v>
      </c>
      <c r="ATL92" s="1"/>
      <c r="ATM92" s="1"/>
      <c r="ATN92" s="1"/>
      <c r="ATO92" s="2" t="s">
        <v>11</v>
      </c>
      <c r="ATP92" s="1" t="s">
        <v>122</v>
      </c>
      <c r="ATQ92" s="1">
        <v>183</v>
      </c>
      <c r="ATR92" s="2">
        <v>11</v>
      </c>
      <c r="ATS92" s="1">
        <v>-1E-3</v>
      </c>
      <c r="ATT92" s="1">
        <f t="shared" si="4575"/>
        <v>-2E-3</v>
      </c>
      <c r="ATU92" s="1">
        <f t="shared" si="4576"/>
        <v>-0.34931506849315069</v>
      </c>
      <c r="ATV92" s="1">
        <f t="shared" si="4577"/>
        <v>-5.2397260273972601E-4</v>
      </c>
      <c r="ATW92" s="1"/>
      <c r="ATX92" s="1"/>
      <c r="ATY92" s="1"/>
      <c r="ATZ92" s="2" t="s">
        <v>11</v>
      </c>
      <c r="AUA92" s="1" t="s">
        <v>123</v>
      </c>
      <c r="AUB92" s="1">
        <v>184</v>
      </c>
      <c r="AUC92" s="2">
        <v>11</v>
      </c>
      <c r="AUD92" s="1">
        <v>2E-3</v>
      </c>
      <c r="AUE92" s="1">
        <f t="shared" si="4578"/>
        <v>-1.4E-2</v>
      </c>
      <c r="AUF92" s="1">
        <f t="shared" si="3846"/>
        <v>-0.81949458483754511</v>
      </c>
      <c r="AUG92" s="1">
        <f t="shared" si="4579"/>
        <v>-1.2292418772563178E-3</v>
      </c>
      <c r="AUH92" s="1"/>
      <c r="AUI92" s="1"/>
      <c r="AUJ92" s="1"/>
      <c r="AUK92" s="2" t="s">
        <v>11</v>
      </c>
      <c r="AUL92" s="1" t="s">
        <v>124</v>
      </c>
      <c r="AUM92" s="1">
        <v>185</v>
      </c>
      <c r="AUN92" s="2">
        <v>11</v>
      </c>
      <c r="AUO92" s="1">
        <v>3.0000000000000001E-3</v>
      </c>
      <c r="AUP92" s="1">
        <f t="shared" si="4580"/>
        <v>-2E-3</v>
      </c>
      <c r="AUQ92" s="1">
        <f t="shared" si="4581"/>
        <v>-0.24187725631768955</v>
      </c>
      <c r="AUR92" s="1">
        <f t="shared" si="4582"/>
        <v>-3.6281588447653433E-4</v>
      </c>
      <c r="AUS92" s="1"/>
      <c r="AUT92" s="1"/>
      <c r="AUU92" s="1"/>
      <c r="AUV92" s="2" t="s">
        <v>11</v>
      </c>
      <c r="AUW92" s="1" t="s">
        <v>125</v>
      </c>
      <c r="AUX92" s="1">
        <v>186</v>
      </c>
      <c r="AUY92" s="2">
        <v>11</v>
      </c>
      <c r="AUZ92" s="1">
        <v>5.0000000000000001E-3</v>
      </c>
      <c r="AVA92" s="1">
        <f t="shared" si="4583"/>
        <v>-5.0000000000000001E-3</v>
      </c>
      <c r="AVB92" s="1">
        <f t="shared" si="3853"/>
        <v>-0.3176895306859206</v>
      </c>
      <c r="AVC92" s="1">
        <f t="shared" si="4584"/>
        <v>-4.7653429602888091E-4</v>
      </c>
      <c r="AVD92" s="1"/>
      <c r="AVE92" s="1"/>
      <c r="AVF92" s="1"/>
      <c r="AVG92" s="2" t="s">
        <v>11</v>
      </c>
      <c r="AVH92" s="1" t="s">
        <v>126</v>
      </c>
      <c r="AVI92" s="1">
        <v>187</v>
      </c>
      <c r="AVJ92" s="2">
        <v>11</v>
      </c>
      <c r="AVK92" s="1">
        <v>7.0000000000000001E-3</v>
      </c>
      <c r="AVL92" s="1">
        <f t="shared" si="4585"/>
        <v>-3.0000000000000001E-3</v>
      </c>
      <c r="AVM92" s="1">
        <f t="shared" si="4586"/>
        <v>-0.12230215827338131</v>
      </c>
      <c r="AVN92" s="1">
        <f t="shared" si="4587"/>
        <v>-1.8345323741007197E-4</v>
      </c>
      <c r="AVO92" s="1"/>
      <c r="AVP92" s="1"/>
      <c r="AVQ92" s="1"/>
      <c r="AVR92" s="2" t="s">
        <v>11</v>
      </c>
      <c r="AVS92" s="1" t="s">
        <v>127</v>
      </c>
      <c r="AVT92" s="1">
        <v>190</v>
      </c>
      <c r="AVU92" s="2">
        <v>11</v>
      </c>
      <c r="AVV92" s="1">
        <v>6.0000000000000001E-3</v>
      </c>
      <c r="AVW92" s="1">
        <f t="shared" si="4588"/>
        <v>-4.9999999999999992E-3</v>
      </c>
      <c r="AVX92" s="1">
        <f t="shared" si="4589"/>
        <v>-0.14336917562724011</v>
      </c>
      <c r="AVY92" s="1">
        <f t="shared" si="4590"/>
        <v>-2.1505376344086016E-4</v>
      </c>
      <c r="AVZ92" s="1"/>
      <c r="AWA92" s="1"/>
      <c r="AWB92" s="1"/>
      <c r="AWC92" s="2" t="s">
        <v>11</v>
      </c>
      <c r="AWD92" s="1" t="s">
        <v>128</v>
      </c>
      <c r="AWE92" s="1">
        <v>191</v>
      </c>
      <c r="AWF92" s="2">
        <v>11</v>
      </c>
      <c r="AWG92" s="1">
        <v>8.0000000000000002E-3</v>
      </c>
      <c r="AWH92" s="1">
        <f t="shared" si="4591"/>
        <v>-4.9999999999999992E-3</v>
      </c>
      <c r="AWI92" s="1">
        <f t="shared" si="4592"/>
        <v>-0.23297491039426518</v>
      </c>
      <c r="AWJ92" s="1">
        <f t="shared" si="4593"/>
        <v>-3.4946236559139779E-4</v>
      </c>
      <c r="AWK92" s="1"/>
      <c r="AWL92" s="1"/>
      <c r="AWM92" s="1"/>
      <c r="AWN92" s="2" t="s">
        <v>11</v>
      </c>
      <c r="AWO92" s="1" t="s">
        <v>129</v>
      </c>
      <c r="AWP92" s="1">
        <v>192</v>
      </c>
      <c r="AWQ92" s="2">
        <v>11</v>
      </c>
      <c r="AWR92" s="1">
        <v>8.9999999999999993E-3</v>
      </c>
      <c r="AWS92" s="1">
        <f t="shared" si="4594"/>
        <v>-7.000000000000001E-3</v>
      </c>
      <c r="AWT92" s="1">
        <f t="shared" si="4595"/>
        <v>-0.31428571428571428</v>
      </c>
      <c r="AWU92" s="1">
        <f t="shared" si="4596"/>
        <v>-4.7142857142857143E-4</v>
      </c>
      <c r="AWV92" s="1"/>
      <c r="AWW92" s="1"/>
      <c r="AWX92" s="1"/>
      <c r="AWY92" s="2" t="s">
        <v>11</v>
      </c>
      <c r="AWZ92" s="1" t="s">
        <v>130</v>
      </c>
      <c r="AXA92" s="1">
        <v>193</v>
      </c>
      <c r="AXB92" s="2">
        <v>11</v>
      </c>
      <c r="AXC92" s="1">
        <v>8.0000000000000002E-3</v>
      </c>
      <c r="AXD92" s="1">
        <f t="shared" si="4597"/>
        <v>-6.0000000000000001E-3</v>
      </c>
      <c r="AXE92" s="1">
        <f t="shared" si="4598"/>
        <v>-0.31541218637992829</v>
      </c>
      <c r="AXF92" s="1">
        <f t="shared" si="4599"/>
        <v>-4.7311827956989243E-4</v>
      </c>
      <c r="AXG92" s="1"/>
      <c r="AXH92" s="1"/>
      <c r="AXI92" s="1"/>
      <c r="AXJ92" s="2" t="s">
        <v>11</v>
      </c>
      <c r="AXK92" s="1" t="s">
        <v>131</v>
      </c>
      <c r="AXL92" s="1">
        <v>197</v>
      </c>
      <c r="AXM92" s="2">
        <v>11</v>
      </c>
      <c r="AXN92" s="1">
        <v>0.01</v>
      </c>
      <c r="AXO92" s="1">
        <f t="shared" si="4600"/>
        <v>-8.9999999999999993E-3</v>
      </c>
      <c r="AXP92" s="1">
        <f t="shared" si="4601"/>
        <v>-0.47841726618705038</v>
      </c>
      <c r="AXQ92" s="1">
        <f t="shared" si="4602"/>
        <v>-7.1762589928057563E-4</v>
      </c>
      <c r="AXR92" s="1"/>
      <c r="AXS92" s="1"/>
      <c r="AXT92" s="1"/>
      <c r="AXU92" s="2" t="s">
        <v>11</v>
      </c>
      <c r="AXV92" s="1" t="s">
        <v>132</v>
      </c>
      <c r="AXW92" s="1">
        <v>198</v>
      </c>
      <c r="AXX92" s="2">
        <v>11</v>
      </c>
      <c r="AXY92" s="1">
        <v>0.01</v>
      </c>
      <c r="AXZ92" s="1">
        <f t="shared" si="4603"/>
        <v>-7.000000000000001E-3</v>
      </c>
      <c r="AYA92" s="1">
        <f t="shared" si="4604"/>
        <v>-0.4388489208633094</v>
      </c>
      <c r="AYB92" s="1">
        <f t="shared" si="4605"/>
        <v>-6.5827338129496415E-4</v>
      </c>
      <c r="AYC92" s="1"/>
      <c r="AYD92" s="1"/>
      <c r="AYE92" s="1"/>
      <c r="AYF92" s="2" t="s">
        <v>11</v>
      </c>
      <c r="AYG92" s="1" t="s">
        <v>133</v>
      </c>
      <c r="AYH92" s="1">
        <v>201</v>
      </c>
      <c r="AYI92" s="2">
        <v>11</v>
      </c>
      <c r="AYJ92" s="1">
        <v>1.4999999999999999E-2</v>
      </c>
      <c r="AYK92" s="1">
        <f t="shared" si="4606"/>
        <v>-8.0000000000000002E-3</v>
      </c>
      <c r="AYL92" s="1">
        <f t="shared" si="4607"/>
        <v>-0.51785714285714279</v>
      </c>
      <c r="AYM92" s="1">
        <f t="shared" si="4608"/>
        <v>-7.7678571428571423E-4</v>
      </c>
      <c r="AYN92" s="1"/>
      <c r="AYO92" s="1"/>
      <c r="AYP92" s="1"/>
      <c r="AYQ92" s="2" t="s">
        <v>11</v>
      </c>
      <c r="AYR92" s="1" t="s">
        <v>134</v>
      </c>
      <c r="AYS92" s="1">
        <v>204</v>
      </c>
      <c r="AYT92" s="2">
        <v>11</v>
      </c>
      <c r="AYU92" s="1">
        <v>1.6E-2</v>
      </c>
      <c r="AYV92" s="1">
        <f t="shared" si="4609"/>
        <v>-6.9999999999999993E-3</v>
      </c>
      <c r="AYW92" s="1">
        <f t="shared" si="4610"/>
        <v>-0.79642857142857137</v>
      </c>
      <c r="AYX92" s="1">
        <f t="shared" si="4611"/>
        <v>-1.194642857142857E-3</v>
      </c>
      <c r="AYY92" s="1"/>
      <c r="AYZ92" s="1"/>
      <c r="AZA92" s="1"/>
      <c r="AZB92" s="2" t="s">
        <v>11</v>
      </c>
      <c r="AZC92" s="1" t="s">
        <v>135</v>
      </c>
      <c r="AZD92" s="1">
        <v>205</v>
      </c>
      <c r="AZE92" s="2">
        <v>11</v>
      </c>
      <c r="AZF92" s="1">
        <v>1.4E-2</v>
      </c>
      <c r="AZG92" s="1">
        <f t="shared" si="4612"/>
        <v>-7.9999999999999984E-3</v>
      </c>
      <c r="AZH92" s="1">
        <f t="shared" si="4613"/>
        <v>-0.49285714285714277</v>
      </c>
      <c r="AZI92" s="1">
        <f t="shared" si="4614"/>
        <v>-7.3928571428571413E-4</v>
      </c>
      <c r="AZJ92" s="1"/>
      <c r="AZK92" s="1"/>
      <c r="AZL92" s="1"/>
      <c r="AZM92" s="2" t="s">
        <v>11</v>
      </c>
      <c r="AZN92" s="1" t="s">
        <v>136</v>
      </c>
      <c r="AZO92" s="1">
        <v>208</v>
      </c>
      <c r="AZP92" s="2">
        <v>11</v>
      </c>
      <c r="AZQ92" s="1">
        <v>1.2999999999999999E-2</v>
      </c>
      <c r="AZR92" s="1">
        <f t="shared" si="4615"/>
        <v>-8.0000000000000019E-3</v>
      </c>
      <c r="AZS92" s="1">
        <f t="shared" si="4616"/>
        <v>-0.49285714285714288</v>
      </c>
      <c r="AZT92" s="1">
        <f t="shared" si="4617"/>
        <v>-7.3928571428571435E-4</v>
      </c>
      <c r="AZU92" s="1"/>
      <c r="AZV92" s="1"/>
      <c r="AZW92" s="1"/>
      <c r="AZX92" s="2" t="s">
        <v>11</v>
      </c>
      <c r="AZY92" s="1" t="s">
        <v>137</v>
      </c>
      <c r="AZZ92" s="1">
        <v>211</v>
      </c>
      <c r="BAA92" s="2">
        <v>11</v>
      </c>
      <c r="BAB92" s="1">
        <v>1.4999999999999999E-2</v>
      </c>
      <c r="BAC92" s="1">
        <f t="shared" si="4618"/>
        <v>-9.0000000000000011E-3</v>
      </c>
      <c r="BAD92" s="1">
        <f t="shared" si="4619"/>
        <v>-0.57446808510638292</v>
      </c>
      <c r="BAE92" s="1">
        <f t="shared" si="4620"/>
        <v>-8.6170212765957442E-4</v>
      </c>
      <c r="BAF92" s="1"/>
      <c r="BAG92" s="1"/>
      <c r="BAH92" s="1"/>
      <c r="BAI92" s="2" t="s">
        <v>11</v>
      </c>
      <c r="BAJ92" s="1" t="s">
        <v>138</v>
      </c>
      <c r="BAK92" s="1">
        <v>212</v>
      </c>
      <c r="BAL92" s="2">
        <v>11</v>
      </c>
      <c r="BAM92" s="1">
        <v>0</v>
      </c>
      <c r="BAN92" s="1">
        <f t="shared" si="4621"/>
        <v>-0.01</v>
      </c>
      <c r="BAO92" s="1">
        <f t="shared" si="4622"/>
        <v>0.65292096219931284</v>
      </c>
      <c r="BAP92" s="1">
        <f t="shared" si="4623"/>
        <v>9.7938144329896924E-4</v>
      </c>
      <c r="BAQ92" s="1"/>
      <c r="BAR92" s="1"/>
      <c r="BAS92" s="1"/>
      <c r="BAT92" s="2" t="s">
        <v>11</v>
      </c>
      <c r="BAU92" s="1" t="s">
        <v>139</v>
      </c>
      <c r="BAV92" s="1">
        <v>213</v>
      </c>
      <c r="BAW92" s="2">
        <v>11</v>
      </c>
      <c r="BAX92" s="1">
        <v>-8.9999999999999993E-3</v>
      </c>
      <c r="BAY92" s="1">
        <f t="shared" si="4624"/>
        <v>-9.9999999999999985E-3</v>
      </c>
      <c r="BAZ92" s="1">
        <f t="shared" si="4625"/>
        <v>0.78472222222222221</v>
      </c>
      <c r="BBA92" s="1">
        <f t="shared" si="4626"/>
        <v>1.1770833333333334E-3</v>
      </c>
      <c r="BBB92" s="1"/>
      <c r="BBC92" s="1"/>
      <c r="BBD92" s="1"/>
      <c r="BBE92" s="2" t="s">
        <v>11</v>
      </c>
      <c r="BBF92" s="1" t="s">
        <v>140</v>
      </c>
      <c r="BBG92" s="1">
        <v>214</v>
      </c>
      <c r="BBH92" s="2">
        <v>11</v>
      </c>
      <c r="BBI92" s="1">
        <v>-4.0000000000000001E-3</v>
      </c>
      <c r="BBJ92" s="1">
        <f t="shared" si="4627"/>
        <v>-9.0000000000000011E-3</v>
      </c>
      <c r="BBK92" s="1">
        <f t="shared" si="4628"/>
        <v>0.494773519163763</v>
      </c>
      <c r="BBL92" s="1">
        <f t="shared" si="4629"/>
        <v>7.4216027874564447E-4</v>
      </c>
      <c r="BBM92" s="1"/>
      <c r="BBN92" s="1"/>
      <c r="BBO92" s="1"/>
      <c r="BBP92" s="2" t="s">
        <v>11</v>
      </c>
      <c r="BBQ92" s="1" t="s">
        <v>141</v>
      </c>
      <c r="BBR92" s="1">
        <v>215</v>
      </c>
      <c r="BBS92" s="2">
        <v>11</v>
      </c>
      <c r="BBT92" s="1">
        <v>-1E-3</v>
      </c>
      <c r="BBU92" s="1">
        <f t="shared" si="4630"/>
        <v>-9.0000000000000011E-3</v>
      </c>
      <c r="BBV92" s="1">
        <f t="shared" si="4631"/>
        <v>0.39510489510489499</v>
      </c>
      <c r="BBW92" s="1">
        <f t="shared" si="4632"/>
        <v>5.9265734265734251E-4</v>
      </c>
      <c r="BBX92" s="1"/>
      <c r="BBY92" s="1"/>
      <c r="BBZ92" s="1"/>
      <c r="BCA92" s="2" t="s">
        <v>11</v>
      </c>
      <c r="BCB92" s="1" t="s">
        <v>142</v>
      </c>
      <c r="BCC92" s="1">
        <v>225</v>
      </c>
      <c r="BCD92" s="2">
        <v>11</v>
      </c>
      <c r="BCE92" s="1">
        <v>-6.0000000000000001E-3</v>
      </c>
      <c r="BCF92" s="1">
        <f t="shared" si="4633"/>
        <v>-1.3000000000000001E-2</v>
      </c>
      <c r="BCG92" s="1">
        <f t="shared" si="4634"/>
        <v>0.22648083623693377</v>
      </c>
      <c r="BCH92" s="1">
        <f t="shared" si="4635"/>
        <v>3.3972125435540064E-4</v>
      </c>
      <c r="BCI92" s="1"/>
      <c r="BCJ92" s="1"/>
      <c r="BCK92" s="1"/>
      <c r="BCL92" s="2" t="s">
        <v>11</v>
      </c>
      <c r="BCM92" s="1" t="s">
        <v>143</v>
      </c>
      <c r="BCN92" s="1">
        <v>226</v>
      </c>
      <c r="BCO92" s="2">
        <v>11</v>
      </c>
      <c r="BCP92" s="1">
        <v>1.4999999999999999E-2</v>
      </c>
      <c r="BCQ92" s="1">
        <f t="shared" si="4636"/>
        <v>-2.9999999999999992E-3</v>
      </c>
      <c r="BCR92" s="1">
        <f t="shared" si="4637"/>
        <v>0.38513513513513514</v>
      </c>
      <c r="BCS92" s="1">
        <f t="shared" si="4638"/>
        <v>5.777027027027027E-4</v>
      </c>
      <c r="BCT92" s="1"/>
      <c r="BCU92" s="1"/>
      <c r="BCV92" s="1"/>
      <c r="BCW92" s="2" t="s">
        <v>11</v>
      </c>
      <c r="BCX92" s="1" t="s">
        <v>144</v>
      </c>
      <c r="BCY92" s="1">
        <v>232</v>
      </c>
      <c r="BCZ92" s="2">
        <v>11</v>
      </c>
      <c r="BDA92" s="1">
        <v>1.9E-2</v>
      </c>
      <c r="BDB92" s="1">
        <f t="shared" si="4639"/>
        <v>-5.000000000000001E-3</v>
      </c>
      <c r="BDC92" s="1">
        <f t="shared" si="4640"/>
        <v>0.38513513513513514</v>
      </c>
      <c r="BDD92" s="1">
        <f t="shared" si="4641"/>
        <v>5.777027027027027E-4</v>
      </c>
      <c r="BDE92" s="1"/>
      <c r="BDF92" s="1"/>
      <c r="BDG92" s="1"/>
      <c r="BDH92" s="2" t="s">
        <v>11</v>
      </c>
      <c r="BDI92" s="1" t="s">
        <v>145</v>
      </c>
      <c r="BDJ92" s="1">
        <v>233</v>
      </c>
      <c r="BDK92" s="2">
        <v>11</v>
      </c>
      <c r="BDL92" s="1">
        <v>3.2000000000000001E-2</v>
      </c>
      <c r="BDM92" s="1">
        <f t="shared" si="4642"/>
        <v>-5.9999999999999984E-3</v>
      </c>
      <c r="BDN92" s="1">
        <f t="shared" si="4643"/>
        <v>0.39527027027027034</v>
      </c>
      <c r="BDO92" s="1">
        <f t="shared" si="4644"/>
        <v>5.9290540540540555E-4</v>
      </c>
      <c r="BDP92" s="1"/>
      <c r="BDQ92" s="1"/>
      <c r="BDR92" s="1"/>
      <c r="BDS92" s="2" t="s">
        <v>11</v>
      </c>
      <c r="BDT92" s="1" t="s">
        <v>146</v>
      </c>
      <c r="BDU92" s="1">
        <v>234</v>
      </c>
      <c r="BDV92" s="2">
        <v>11</v>
      </c>
      <c r="BDW92" s="1">
        <v>3.5000000000000003E-2</v>
      </c>
      <c r="BDX92" s="1">
        <f t="shared" si="4645"/>
        <v>0</v>
      </c>
      <c r="BDY92" s="1">
        <f t="shared" si="4646"/>
        <v>0.57288135593220335</v>
      </c>
      <c r="BDZ92" s="1">
        <f t="shared" si="4647"/>
        <v>8.593220338983051E-4</v>
      </c>
      <c r="BEA92" s="1"/>
      <c r="BEB92" s="1"/>
      <c r="BEC92" s="1"/>
      <c r="BED92" s="2" t="s">
        <v>11</v>
      </c>
      <c r="BEE92" s="1" t="s">
        <v>147</v>
      </c>
      <c r="BEF92" s="1">
        <v>236</v>
      </c>
      <c r="BEG92" s="2">
        <v>11</v>
      </c>
      <c r="BEH92" s="1">
        <v>0.06</v>
      </c>
      <c r="BEI92" s="1">
        <f t="shared" si="4648"/>
        <v>1.9999999999999948E-3</v>
      </c>
      <c r="BEJ92" s="1">
        <f t="shared" si="4649"/>
        <v>0.64745762711864396</v>
      </c>
      <c r="BEK92" s="1">
        <f t="shared" si="4650"/>
        <v>9.7118644067796598E-4</v>
      </c>
      <c r="BEL92" s="1"/>
      <c r="BEM92" s="1"/>
      <c r="BEN92" s="1"/>
      <c r="BEO92" s="2" t="s">
        <v>11</v>
      </c>
      <c r="BEP92" s="4" t="s">
        <v>148</v>
      </c>
      <c r="BEQ92" s="4">
        <v>239</v>
      </c>
      <c r="BER92" s="2">
        <v>11</v>
      </c>
      <c r="BES92" s="1">
        <v>5.2999999999999999E-2</v>
      </c>
      <c r="BET92" s="1">
        <f t="shared" si="4651"/>
        <v>-1.4000000000000005E-2</v>
      </c>
      <c r="BEU92" s="1">
        <f t="shared" si="4652"/>
        <v>0.16107382550335556</v>
      </c>
      <c r="BEV92" s="1">
        <f t="shared" si="4653"/>
        <v>2.4161073825503334E-4</v>
      </c>
      <c r="BEW92" s="1"/>
      <c r="BEX92" s="1"/>
      <c r="BEY92" s="1"/>
      <c r="BEZ92" s="2" t="s">
        <v>11</v>
      </c>
      <c r="BFA92" s="4" t="s">
        <v>149</v>
      </c>
      <c r="BFB92" s="4">
        <v>240</v>
      </c>
      <c r="BFC92" s="2">
        <v>11</v>
      </c>
      <c r="BFD92" s="1">
        <v>-3.2000000000000001E-2</v>
      </c>
      <c r="BFE92" s="1">
        <f t="shared" si="4654"/>
        <v>-9.0000000000000011E-3</v>
      </c>
      <c r="BFF92" s="1">
        <f t="shared" si="4655"/>
        <v>1.9163763066202091</v>
      </c>
      <c r="BFG92" s="1">
        <f t="shared" si="4656"/>
        <v>2.8745644599303135E-3</v>
      </c>
      <c r="BFH92" s="1"/>
      <c r="BFI92" s="1"/>
      <c r="BFJ92" s="1"/>
      <c r="BFK92" s="2" t="s">
        <v>11</v>
      </c>
      <c r="BFL92" s="4" t="s">
        <v>150</v>
      </c>
      <c r="BFM92" s="4">
        <v>241</v>
      </c>
      <c r="BFN92" s="2">
        <v>11</v>
      </c>
      <c r="BFO92" s="1">
        <v>-2.7E-2</v>
      </c>
      <c r="BFP92" s="1">
        <f t="shared" si="4657"/>
        <v>-9.9999999999999985E-3</v>
      </c>
      <c r="BFQ92" s="1">
        <f t="shared" si="4658"/>
        <v>1.9106529209621996</v>
      </c>
      <c r="BFR92" s="1">
        <f t="shared" si="4659"/>
        <v>2.8659793814432995E-3</v>
      </c>
      <c r="BFS92" s="1"/>
      <c r="BFT92" s="1"/>
      <c r="BFU92" s="1"/>
      <c r="BFV92" s="2" t="s">
        <v>11</v>
      </c>
      <c r="BFW92" s="4" t="s">
        <v>151</v>
      </c>
      <c r="BFX92" s="4">
        <v>243</v>
      </c>
      <c r="BFY92" s="2">
        <v>11</v>
      </c>
      <c r="BFZ92" s="1">
        <v>-2E-3</v>
      </c>
      <c r="BGA92" s="1">
        <f t="shared" si="4883"/>
        <v>-8.0000000000000002E-3</v>
      </c>
      <c r="BGB92" s="1">
        <f t="shared" si="4660"/>
        <v>0.98615916955017302</v>
      </c>
      <c r="BGC92" s="1">
        <f t="shared" si="4661"/>
        <v>1.4792387543252595E-3</v>
      </c>
      <c r="BGD92" s="1"/>
      <c r="BGE92" s="1"/>
      <c r="BGF92" s="1"/>
      <c r="BGG92" s="2" t="s">
        <v>11</v>
      </c>
      <c r="BGH92" s="4" t="s">
        <v>152</v>
      </c>
      <c r="BGI92" s="4">
        <v>246</v>
      </c>
      <c r="BGJ92" s="2">
        <v>11</v>
      </c>
      <c r="BGK92" s="1">
        <v>-1E-3</v>
      </c>
      <c r="BGL92" s="1">
        <f t="shared" si="4662"/>
        <v>-1.2E-2</v>
      </c>
      <c r="BGM92" s="1">
        <f t="shared" si="4663"/>
        <v>0.70588235294117641</v>
      </c>
      <c r="BGN92" s="1">
        <f t="shared" si="4664"/>
        <v>1.0588235294117646E-3</v>
      </c>
      <c r="BGO92" s="1"/>
      <c r="BGP92" s="1"/>
      <c r="BGQ92" s="1"/>
      <c r="BGR92" s="2" t="s">
        <v>11</v>
      </c>
      <c r="BGS92" s="4" t="s">
        <v>153</v>
      </c>
      <c r="BGT92" s="4">
        <v>249</v>
      </c>
      <c r="BGU92" s="2">
        <v>11</v>
      </c>
      <c r="BGV92" s="1">
        <v>-4.0000000000000001E-3</v>
      </c>
      <c r="BGW92" s="1">
        <f t="shared" si="4665"/>
        <v>-1.2999999999999999E-2</v>
      </c>
      <c r="BGX92" s="1">
        <f t="shared" si="4666"/>
        <v>0.79725085910652937</v>
      </c>
      <c r="BGY92" s="1">
        <f t="shared" si="4667"/>
        <v>1.195876288659794E-3</v>
      </c>
      <c r="BGZ92" s="1"/>
      <c r="BHA92" s="1"/>
      <c r="BHB92" s="1"/>
      <c r="BHC92" s="2" t="s">
        <v>11</v>
      </c>
      <c r="BHD92" s="4" t="s">
        <v>154</v>
      </c>
      <c r="BHE92" s="4">
        <v>253</v>
      </c>
      <c r="BHF92" s="2">
        <v>11</v>
      </c>
      <c r="BHG92" s="1">
        <v>-5.0000000000000001E-3</v>
      </c>
      <c r="BHH92" s="1">
        <f t="shared" si="4668"/>
        <v>-1.3000000000000001E-2</v>
      </c>
      <c r="BHI92" s="1">
        <f t="shared" si="4669"/>
        <v>0.75086505190311426</v>
      </c>
      <c r="BHJ92" s="1">
        <f t="shared" si="4670"/>
        <v>1.1262975778546715E-3</v>
      </c>
      <c r="BHK92" s="1"/>
      <c r="BHL92" s="1"/>
      <c r="BHM92" s="1"/>
      <c r="BHN92" s="2" t="s">
        <v>11</v>
      </c>
      <c r="BHO92" s="4" t="s">
        <v>155</v>
      </c>
      <c r="BHP92" s="4">
        <v>254</v>
      </c>
      <c r="BHQ92" s="2">
        <v>11</v>
      </c>
      <c r="BHR92" s="1">
        <v>1.4999999999999999E-2</v>
      </c>
      <c r="BHS92" s="1">
        <f t="shared" si="4671"/>
        <v>-6.9999999999999993E-3</v>
      </c>
      <c r="BHT92" s="1">
        <f t="shared" si="4672"/>
        <v>-0.32646048109965636</v>
      </c>
      <c r="BHU92" s="1">
        <f t="shared" si="4673"/>
        <v>-4.8969072164948451E-4</v>
      </c>
      <c r="BHV92" s="1"/>
      <c r="BHW92" s="1"/>
      <c r="BHX92" s="1"/>
      <c r="BHY92" s="2" t="s">
        <v>11</v>
      </c>
      <c r="BHZ92" s="4" t="s">
        <v>156</v>
      </c>
      <c r="BIA92" s="4">
        <v>260</v>
      </c>
      <c r="BIB92" s="2">
        <v>11</v>
      </c>
      <c r="BIC92" s="1">
        <v>1.7000000000000001E-2</v>
      </c>
      <c r="BID92" s="1">
        <f t="shared" si="4674"/>
        <v>-1.3999999999999999E-2</v>
      </c>
      <c r="BIE92" s="1">
        <f t="shared" si="4675"/>
        <v>-0.68581081081081074</v>
      </c>
      <c r="BIF92" s="1">
        <f t="shared" si="4676"/>
        <v>-1.0287162162162162E-3</v>
      </c>
      <c r="BIG92" s="1"/>
      <c r="BIH92" s="1"/>
      <c r="BII92" s="1"/>
      <c r="BIJ92" s="2" t="s">
        <v>11</v>
      </c>
      <c r="BIK92" s="4" t="s">
        <v>157</v>
      </c>
      <c r="BIL92" s="4">
        <v>267</v>
      </c>
      <c r="BIM92" s="2">
        <v>11</v>
      </c>
      <c r="BIN92" s="1">
        <v>0.01</v>
      </c>
      <c r="BIO92" s="1">
        <f t="shared" si="4677"/>
        <v>-2.0999999999999998E-2</v>
      </c>
      <c r="BIP92" s="1">
        <f t="shared" si="4678"/>
        <v>-6.9999999999999923E-2</v>
      </c>
      <c r="BIQ92" s="1">
        <f t="shared" si="4679"/>
        <v>-1.0499999999999988E-4</v>
      </c>
      <c r="BIR92" s="1"/>
      <c r="BIS92" s="1"/>
      <c r="BIT92" s="1"/>
      <c r="BIU92" s="2" t="s">
        <v>11</v>
      </c>
      <c r="BIV92" s="4" t="s">
        <v>158</v>
      </c>
      <c r="BIW92" s="4">
        <v>268</v>
      </c>
      <c r="BIX92" s="2">
        <v>11</v>
      </c>
      <c r="BIY92" s="1">
        <v>2.7E-2</v>
      </c>
      <c r="BIZ92" s="1">
        <f t="shared" si="4680"/>
        <v>-2.0000000000000018E-3</v>
      </c>
      <c r="BJA92" s="1">
        <f t="shared" si="4681"/>
        <v>-7.1186440677966159E-2</v>
      </c>
      <c r="BJB92" s="1">
        <f t="shared" si="4682"/>
        <v>-1.0677966101694924E-4</v>
      </c>
      <c r="BJC92" s="1"/>
      <c r="BJD92" s="1"/>
      <c r="BJE92" s="1"/>
      <c r="BJF92" s="2" t="s">
        <v>11</v>
      </c>
      <c r="BJG92" s="4" t="s">
        <v>159</v>
      </c>
      <c r="BJH92" s="4">
        <v>274</v>
      </c>
      <c r="BJI92" s="2">
        <v>11</v>
      </c>
      <c r="BJJ92" s="1">
        <v>8.9999999999999993E-3</v>
      </c>
      <c r="BJK92" s="1">
        <f t="shared" si="4683"/>
        <v>-2E-3</v>
      </c>
      <c r="BJL92" s="1">
        <f t="shared" si="4684"/>
        <v>0.6216216216216216</v>
      </c>
      <c r="BJM92" s="1">
        <f t="shared" si="4685"/>
        <v>9.3243243243243238E-4</v>
      </c>
      <c r="BJN92" s="1"/>
      <c r="BJO92" s="1"/>
      <c r="BJP92" s="1"/>
      <c r="BJQ92" s="6" t="s">
        <v>11</v>
      </c>
      <c r="BJR92" s="7" t="s">
        <v>160</v>
      </c>
      <c r="BJS92" s="7">
        <v>281</v>
      </c>
      <c r="BJT92" s="6">
        <v>11</v>
      </c>
      <c r="BJU92" s="6">
        <v>6.8000000000000005E-2</v>
      </c>
      <c r="BJV92" s="6">
        <f t="shared" si="4686"/>
        <v>3.0000000000000006E-2</v>
      </c>
      <c r="BJW92" s="6">
        <f t="shared" si="4687"/>
        <v>1.226666666666667</v>
      </c>
      <c r="BJX92" s="6">
        <f t="shared" si="4688"/>
        <v>1.8400000000000005E-3</v>
      </c>
      <c r="BJY92" s="1"/>
      <c r="BJZ92" s="1"/>
      <c r="BKA92" s="1"/>
      <c r="BKB92" s="6" t="s">
        <v>11</v>
      </c>
      <c r="BKC92" s="7" t="s">
        <v>161</v>
      </c>
      <c r="BKD92" s="7">
        <v>282</v>
      </c>
      <c r="BKE92" s="6">
        <v>11</v>
      </c>
      <c r="BKF92" s="6">
        <v>4.3999999999999997E-2</v>
      </c>
      <c r="BKG92" s="6">
        <f t="shared" si="4689"/>
        <v>2.2999999999999996E-2</v>
      </c>
      <c r="BKH92" s="6">
        <f t="shared" si="4690"/>
        <v>0.78260869565217384</v>
      </c>
      <c r="BKI92" s="6">
        <f t="shared" si="4691"/>
        <v>1.1739130434782609E-3</v>
      </c>
      <c r="BKJ92" s="1"/>
      <c r="BKK92" s="1"/>
      <c r="BKL92" s="1"/>
      <c r="BKM92" s="6" t="s">
        <v>11</v>
      </c>
      <c r="BKN92" s="7" t="s">
        <v>162</v>
      </c>
      <c r="BKO92" s="7">
        <v>289</v>
      </c>
      <c r="BKP92" s="6">
        <v>11</v>
      </c>
      <c r="BKQ92" s="6">
        <v>5.7000000000000002E-2</v>
      </c>
      <c r="BKR92" s="6">
        <f t="shared" si="4692"/>
        <v>4.1000000000000002E-2</v>
      </c>
      <c r="BKS92" s="6">
        <f t="shared" si="4693"/>
        <v>1.5467625899280577</v>
      </c>
      <c r="BKT92" s="6">
        <f t="shared" si="4694"/>
        <v>2.3201438848920865E-3</v>
      </c>
      <c r="BKU92" s="1"/>
      <c r="BKV92" s="1"/>
      <c r="BKW92" s="1"/>
      <c r="BKX92" s="6" t="s">
        <v>11</v>
      </c>
      <c r="BKY92" s="7" t="s">
        <v>163</v>
      </c>
      <c r="BKZ92" s="7">
        <v>296</v>
      </c>
      <c r="BLA92" s="6">
        <v>11</v>
      </c>
      <c r="BLB92" s="6">
        <v>6.8000000000000005E-2</v>
      </c>
      <c r="BLC92" s="6">
        <f t="shared" si="4695"/>
        <v>4.8000000000000001E-2</v>
      </c>
      <c r="BLD92" s="6">
        <f t="shared" si="4696"/>
        <v>1.536231884057971</v>
      </c>
      <c r="BLE92" s="6">
        <f t="shared" si="4697"/>
        <v>2.3043478260869566E-3</v>
      </c>
      <c r="BLF92" s="1"/>
      <c r="BLG92" s="1"/>
      <c r="BLH92" s="1"/>
      <c r="BLI92" s="2" t="s">
        <v>11</v>
      </c>
      <c r="BLJ92" s="4" t="s">
        <v>164</v>
      </c>
      <c r="BLK92" s="4">
        <v>303</v>
      </c>
      <c r="BLL92" s="2">
        <v>11</v>
      </c>
      <c r="BLM92" s="1">
        <v>8.9999999999999993E-3</v>
      </c>
      <c r="BLN92" s="1">
        <f t="shared" si="4698"/>
        <v>-2E-3</v>
      </c>
      <c r="BLO92" s="1">
        <f t="shared" si="4699"/>
        <v>0.1593220338983051</v>
      </c>
      <c r="BLP92" s="1">
        <f t="shared" si="4700"/>
        <v>2.3898305084745766E-4</v>
      </c>
      <c r="BLQ92" s="1"/>
      <c r="BLR92" s="1"/>
      <c r="BLS92" s="1"/>
      <c r="BLT92" s="2" t="s">
        <v>11</v>
      </c>
      <c r="BLU92" s="4" t="s">
        <v>165</v>
      </c>
      <c r="BLV92" s="4">
        <v>310</v>
      </c>
      <c r="BLW92" s="2">
        <v>11</v>
      </c>
      <c r="BLX92" s="1">
        <v>8.9999999999999993E-3</v>
      </c>
      <c r="BLY92" s="1">
        <f t="shared" si="4701"/>
        <v>-3.0000000000000009E-3</v>
      </c>
      <c r="BLZ92" s="1">
        <f t="shared" si="4702"/>
        <v>0.27986348122866889</v>
      </c>
      <c r="BMA92" s="1">
        <f t="shared" si="4703"/>
        <v>4.1979522184300332E-4</v>
      </c>
      <c r="BMB92" s="1"/>
      <c r="BMC92" s="1"/>
      <c r="BMD92" s="1"/>
      <c r="BME92" s="2" t="s">
        <v>11</v>
      </c>
      <c r="BMF92" s="4" t="s">
        <v>166</v>
      </c>
      <c r="BMG92" s="4">
        <v>311</v>
      </c>
      <c r="BMH92" s="2">
        <v>11</v>
      </c>
      <c r="BMI92" s="1">
        <v>7.0000000000000001E-3</v>
      </c>
      <c r="BMJ92" s="1">
        <f t="shared" si="4704"/>
        <v>-3.0000000000000001E-3</v>
      </c>
      <c r="BMK92" s="1">
        <f t="shared" si="4705"/>
        <v>-0.36170212765957449</v>
      </c>
      <c r="BML92" s="1">
        <f t="shared" si="4706"/>
        <v>-5.4255319148936178E-4</v>
      </c>
      <c r="BMM92" s="1"/>
      <c r="BMN92" s="1"/>
      <c r="BMO92" s="1"/>
      <c r="BMP92" s="2" t="s">
        <v>11</v>
      </c>
      <c r="BMQ92" s="4" t="s">
        <v>167</v>
      </c>
      <c r="BMR92" s="4">
        <v>317</v>
      </c>
      <c r="BMS92" s="2">
        <v>11</v>
      </c>
      <c r="BMT92" s="1">
        <v>7.0000000000000001E-3</v>
      </c>
      <c r="BMU92" s="4">
        <f t="shared" si="4707"/>
        <v>-3.0000000000000001E-3</v>
      </c>
      <c r="BMV92" s="1">
        <f t="shared" si="4708"/>
        <v>-0.16312056737588654</v>
      </c>
      <c r="BMW92" s="1">
        <f t="shared" si="4709"/>
        <v>-2.4468085106382981E-4</v>
      </c>
      <c r="BMX92" s="1"/>
      <c r="BMY92" s="1"/>
      <c r="BMZ92" s="1"/>
      <c r="BNA92" s="2" t="s">
        <v>11</v>
      </c>
      <c r="BNB92" s="4" t="s">
        <v>168</v>
      </c>
      <c r="BNC92" s="4">
        <v>324</v>
      </c>
      <c r="BND92" s="2">
        <v>11</v>
      </c>
      <c r="BNE92" s="1">
        <v>8.0000000000000002E-3</v>
      </c>
      <c r="BNF92" s="1">
        <f t="shared" si="4710"/>
        <v>-4.9999999999999992E-3</v>
      </c>
      <c r="BNG92" s="1">
        <f t="shared" si="4711"/>
        <v>-0.27142857142857141</v>
      </c>
      <c r="BNH92" s="1">
        <f t="shared" si="4712"/>
        <v>-4.0714285714285711E-4</v>
      </c>
      <c r="BNI92" s="1"/>
      <c r="BNJ92" s="1"/>
      <c r="BNK92" s="1"/>
      <c r="BNL92" s="2" t="s">
        <v>11</v>
      </c>
      <c r="BNM92" s="4" t="s">
        <v>169</v>
      </c>
      <c r="BNN92" s="4">
        <v>325</v>
      </c>
      <c r="BNO92" s="2">
        <v>11</v>
      </c>
      <c r="BNP92" s="1">
        <v>1.9E-2</v>
      </c>
      <c r="BNQ92" s="1">
        <f t="shared" si="4713"/>
        <v>0</v>
      </c>
      <c r="BNR92" s="1">
        <f t="shared" si="4714"/>
        <v>9.4405594405594415E-2</v>
      </c>
      <c r="BNS92" s="1">
        <f t="shared" si="4715"/>
        <v>1.4160839160839162E-4</v>
      </c>
      <c r="BNT92" s="1"/>
      <c r="BNU92" s="1"/>
      <c r="BNV92" s="1"/>
      <c r="BNW92" s="2" t="s">
        <v>11</v>
      </c>
      <c r="BNX92" s="4" t="s">
        <v>170</v>
      </c>
      <c r="BNY92" s="4">
        <v>338</v>
      </c>
      <c r="BNZ92" s="2">
        <v>11</v>
      </c>
      <c r="BOA92" s="1">
        <v>6.0000000000000001E-3</v>
      </c>
      <c r="BOB92" s="1">
        <f t="shared" si="4716"/>
        <v>-4.0000000000000001E-3</v>
      </c>
      <c r="BOC92" s="1">
        <f t="shared" si="4717"/>
        <v>1.6025641025641014E-2</v>
      </c>
      <c r="BOD92" s="1">
        <f t="shared" si="4718"/>
        <v>2.4038461538461522E-5</v>
      </c>
      <c r="BOE92" s="1"/>
      <c r="BOF92" s="1"/>
      <c r="BOG92" s="1"/>
      <c r="BOH92" s="2" t="s">
        <v>11</v>
      </c>
      <c r="BOI92" s="4" t="s">
        <v>171</v>
      </c>
      <c r="BOJ92" s="4">
        <v>339</v>
      </c>
      <c r="BOK92" s="2">
        <v>11</v>
      </c>
      <c r="BOL92" s="1">
        <v>0</v>
      </c>
      <c r="BOM92" s="1">
        <f t="shared" si="4719"/>
        <v>-5.0000000000000001E-3</v>
      </c>
      <c r="BON92" s="1">
        <f t="shared" si="4720"/>
        <v>-3.908794788273616E-2</v>
      </c>
      <c r="BOO92" s="1">
        <f t="shared" si="4721"/>
        <v>-5.8631921824104241E-5</v>
      </c>
      <c r="BOP92" s="1"/>
      <c r="BOQ92" s="1"/>
      <c r="BOR92" s="1"/>
      <c r="BOS92" s="2" t="s">
        <v>11</v>
      </c>
      <c r="BOT92" s="4" t="s">
        <v>172</v>
      </c>
      <c r="BOU92" s="4">
        <v>345</v>
      </c>
      <c r="BOV92" s="2">
        <v>11</v>
      </c>
      <c r="BOW92" s="1">
        <v>2E-3</v>
      </c>
      <c r="BOX92" s="1">
        <f t="shared" si="4722"/>
        <v>-5.0000000000000001E-3</v>
      </c>
      <c r="BOY92" s="1">
        <f t="shared" si="4723"/>
        <v>4.1800643086816719E-2</v>
      </c>
      <c r="BOZ92" s="1">
        <f t="shared" si="4724"/>
        <v>6.2700964630225083E-5</v>
      </c>
      <c r="BPA92" s="1"/>
      <c r="BPB92" s="1"/>
      <c r="BPC92" s="1"/>
      <c r="BPD92" s="2" t="s">
        <v>11</v>
      </c>
      <c r="BPE92" s="4" t="s">
        <v>173</v>
      </c>
      <c r="BPF92" s="4">
        <v>352</v>
      </c>
      <c r="BPG92" s="2">
        <v>11</v>
      </c>
      <c r="BPH92" s="1">
        <v>4.0000000000000001E-3</v>
      </c>
      <c r="BPI92" s="1">
        <f t="shared" si="4725"/>
        <v>-4.9999999999999992E-3</v>
      </c>
      <c r="BPJ92" s="1">
        <f t="shared" si="4726"/>
        <v>-5.7692307692307668E-2</v>
      </c>
      <c r="BPK92" s="1">
        <f t="shared" si="4727"/>
        <v>-8.6538461538461506E-5</v>
      </c>
      <c r="BPL92" s="1"/>
      <c r="BPM92" s="1"/>
      <c r="BPN92" s="1"/>
      <c r="BPO92" s="2" t="s">
        <v>11</v>
      </c>
      <c r="BPP92" s="4" t="s">
        <v>174</v>
      </c>
      <c r="BPQ92" s="4">
        <v>353</v>
      </c>
      <c r="BPR92" s="2">
        <v>11</v>
      </c>
      <c r="BPS92" s="1">
        <v>0.02</v>
      </c>
      <c r="BPT92" s="1">
        <f t="shared" si="4728"/>
        <v>1.1000000000000001E-2</v>
      </c>
      <c r="BPU92" s="1">
        <f t="shared" si="4729"/>
        <v>0.35000000000000003</v>
      </c>
      <c r="BPV92" s="1">
        <f t="shared" si="4730"/>
        <v>5.2500000000000008E-4</v>
      </c>
      <c r="BPW92" s="1"/>
      <c r="BPX92" s="1"/>
      <c r="BPY92" s="1"/>
      <c r="BPZ92" s="2" t="s">
        <v>11</v>
      </c>
      <c r="BQA92" s="4" t="s">
        <v>175</v>
      </c>
      <c r="BQB92" s="4">
        <v>358</v>
      </c>
      <c r="BQC92" s="2">
        <v>11</v>
      </c>
      <c r="BQD92" s="1">
        <v>1.4999999999999999E-2</v>
      </c>
      <c r="BQE92" s="1">
        <f t="shared" si="4731"/>
        <v>4.9999999999999992E-3</v>
      </c>
      <c r="BQF92" s="1">
        <f t="shared" si="4732"/>
        <v>0.14527027027027023</v>
      </c>
      <c r="BQG92" s="1">
        <f t="shared" si="4733"/>
        <v>2.1790540540540535E-4</v>
      </c>
      <c r="BQH92" s="1"/>
      <c r="BQI92" s="1"/>
      <c r="BQJ92" s="1"/>
      <c r="BQK92" s="2" t="s">
        <v>11</v>
      </c>
      <c r="BQL92" s="4" t="s">
        <v>176</v>
      </c>
      <c r="BQM92" s="4">
        <v>366</v>
      </c>
      <c r="BQN92" s="2">
        <v>11</v>
      </c>
      <c r="BQO92" s="1">
        <v>1.6E-2</v>
      </c>
      <c r="BQP92" s="1">
        <f t="shared" si="4734"/>
        <v>5.000000000000001E-3</v>
      </c>
      <c r="BQQ92" s="1">
        <f t="shared" si="4735"/>
        <v>0.35785953177257529</v>
      </c>
      <c r="BQR92" s="1">
        <f t="shared" si="4736"/>
        <v>5.3678929765886292E-4</v>
      </c>
      <c r="BQS92" s="1"/>
      <c r="BQT92" s="1"/>
      <c r="BQU92" s="1"/>
      <c r="BQV92" s="2" t="s">
        <v>11</v>
      </c>
      <c r="BQW92" s="4" t="s">
        <v>177</v>
      </c>
      <c r="BQX92" s="4">
        <v>367</v>
      </c>
      <c r="BQY92" s="2">
        <v>11</v>
      </c>
      <c r="BQZ92" s="1">
        <v>2.1000000000000001E-2</v>
      </c>
      <c r="BRA92" s="1">
        <f t="shared" si="4737"/>
        <v>0</v>
      </c>
      <c r="BRB92" s="1">
        <f t="shared" si="4738"/>
        <v>-0.75084175084175087</v>
      </c>
      <c r="BRC92" s="1">
        <f t="shared" si="4739"/>
        <v>-1.1262626262626262E-3</v>
      </c>
      <c r="BRD92" s="1"/>
      <c r="BRE92" s="1"/>
      <c r="BRF92" s="1"/>
      <c r="BRG92" s="2" t="s">
        <v>11</v>
      </c>
      <c r="BRH92" s="4" t="s">
        <v>178</v>
      </c>
      <c r="BRI92" s="4">
        <v>373</v>
      </c>
      <c r="BRJ92" s="2">
        <v>11</v>
      </c>
      <c r="BRK92" s="1">
        <v>0.02</v>
      </c>
      <c r="BRL92" s="1">
        <f t="shared" si="4740"/>
        <v>-1.9999999999999983E-3</v>
      </c>
      <c r="BRM92" s="1">
        <f t="shared" si="4741"/>
        <v>-0.52203389830508473</v>
      </c>
      <c r="BRN92" s="1">
        <f t="shared" si="4742"/>
        <v>-7.8305084745762716E-4</v>
      </c>
      <c r="BRO92" s="1"/>
      <c r="BRP92" s="1"/>
      <c r="BRQ92" s="1"/>
      <c r="BRR92" s="2" t="s">
        <v>11</v>
      </c>
      <c r="BRS92" s="1" t="s">
        <v>179</v>
      </c>
      <c r="BRT92" s="1">
        <v>380</v>
      </c>
      <c r="BRU92" s="2">
        <v>11</v>
      </c>
      <c r="BRV92" s="1">
        <v>2.1999999999999999E-2</v>
      </c>
      <c r="BRW92" s="1">
        <f t="shared" si="4743"/>
        <v>-8.0000000000000002E-3</v>
      </c>
      <c r="BRX92" s="1">
        <f t="shared" si="4744"/>
        <v>-0.70469798657718108</v>
      </c>
      <c r="BRY92" s="1">
        <f t="shared" si="4745"/>
        <v>-1.0570469798657717E-3</v>
      </c>
      <c r="BRZ92" s="1"/>
      <c r="BSA92" s="1"/>
      <c r="BSB92" s="1"/>
      <c r="BSC92" s="2" t="s">
        <v>11</v>
      </c>
      <c r="BSD92" s="1" t="s">
        <v>180</v>
      </c>
      <c r="BSE92" s="1">
        <v>394</v>
      </c>
      <c r="BSF92" s="2">
        <v>11</v>
      </c>
      <c r="BSG92" s="1">
        <v>7.0000000000000001E-3</v>
      </c>
      <c r="BSH92" s="1">
        <f t="shared" si="4746"/>
        <v>-5.0000000000000001E-3</v>
      </c>
      <c r="BSI92" s="1">
        <f t="shared" si="4747"/>
        <v>-0.62056737588652489</v>
      </c>
      <c r="BSJ92" s="1">
        <f t="shared" si="4748"/>
        <v>-9.3085106382978738E-4</v>
      </c>
      <c r="BSK92" s="1"/>
      <c r="BSL92" s="1"/>
      <c r="BSM92" s="1"/>
      <c r="BSN92" s="1" t="s">
        <v>11</v>
      </c>
      <c r="BSO92" s="1" t="s">
        <v>181</v>
      </c>
      <c r="BSP92" s="1">
        <v>395</v>
      </c>
      <c r="BSQ92" s="2">
        <v>11</v>
      </c>
      <c r="BSR92" s="1">
        <v>0.01</v>
      </c>
      <c r="BSS92" s="1">
        <f t="shared" si="4749"/>
        <v>0</v>
      </c>
      <c r="BST92" s="1">
        <f t="shared" si="4750"/>
        <v>2.4221453287197232E-2</v>
      </c>
      <c r="BSU92" s="1">
        <f t="shared" si="4751"/>
        <v>3.6332179930795846E-5</v>
      </c>
      <c r="BSV92" s="1"/>
      <c r="BSW92" s="1"/>
      <c r="BSX92" s="1"/>
      <c r="BSY92" s="1" t="s">
        <v>11</v>
      </c>
      <c r="BSZ92" s="1" t="s">
        <v>182</v>
      </c>
      <c r="BTA92" s="1">
        <v>401</v>
      </c>
      <c r="BTB92" s="1">
        <v>11</v>
      </c>
      <c r="BTC92" s="1">
        <v>1.7000000000000001E-2</v>
      </c>
      <c r="BTD92" s="1">
        <f t="shared" si="4752"/>
        <v>5.000000000000001E-3</v>
      </c>
      <c r="BTE92" s="1">
        <f t="shared" si="4753"/>
        <v>0.29720279720279724</v>
      </c>
      <c r="BTF92" s="1">
        <f t="shared" si="4754"/>
        <v>4.4580419580419589E-4</v>
      </c>
      <c r="BTG92" s="1"/>
      <c r="BTH92" s="1"/>
      <c r="BTI92" s="1"/>
      <c r="BTJ92" s="1" t="s">
        <v>11</v>
      </c>
      <c r="BTK92" s="1" t="s">
        <v>183</v>
      </c>
      <c r="BTL92" s="1">
        <v>408</v>
      </c>
      <c r="BTM92" s="1">
        <v>11</v>
      </c>
      <c r="BTN92" s="1">
        <v>1.2999999999999999E-2</v>
      </c>
      <c r="BTO92" s="1">
        <f t="shared" si="4755"/>
        <v>9.9999999999999915E-4</v>
      </c>
      <c r="BTP92" s="5">
        <f t="shared" si="4756"/>
        <v>0.29616724738675954</v>
      </c>
      <c r="BTQ92" s="1">
        <f t="shared" si="4757"/>
        <v>4.4425087108013932E-4</v>
      </c>
      <c r="BTR92" s="1"/>
      <c r="BTS92" s="1"/>
      <c r="BTT92" s="1"/>
      <c r="BTU92" s="1" t="s">
        <v>11</v>
      </c>
      <c r="BTV92" s="1" t="s">
        <v>184</v>
      </c>
      <c r="BTW92" s="1">
        <v>409</v>
      </c>
      <c r="BTX92" s="1">
        <v>11</v>
      </c>
      <c r="BTY92" s="1">
        <v>0.01</v>
      </c>
      <c r="BTZ92" s="1">
        <f t="shared" si="4758"/>
        <v>0</v>
      </c>
      <c r="BUA92" s="1">
        <f t="shared" si="4759"/>
        <v>0.10034602076124567</v>
      </c>
      <c r="BUB92" s="1">
        <f t="shared" si="4760"/>
        <v>1.5051903114186852E-4</v>
      </c>
      <c r="BUC92" s="1"/>
      <c r="BUD92" s="1"/>
      <c r="BUE92" s="1"/>
      <c r="BUF92" s="1" t="s">
        <v>11</v>
      </c>
      <c r="BUG92" s="1" t="s">
        <v>185</v>
      </c>
      <c r="BUH92" s="1">
        <v>415</v>
      </c>
      <c r="BUI92" s="1">
        <v>11</v>
      </c>
      <c r="BUJ92" s="1">
        <v>1.4999999999999999E-2</v>
      </c>
      <c r="BUK92" s="1">
        <f t="shared" si="4761"/>
        <v>2E-3</v>
      </c>
      <c r="BUL92" s="1">
        <f t="shared" si="4762"/>
        <v>0.2264808362369338</v>
      </c>
      <c r="BUM92" s="1">
        <f t="shared" si="4763"/>
        <v>3.397212543554007E-4</v>
      </c>
      <c r="BUN92" s="1"/>
      <c r="BUO92" s="1"/>
      <c r="BUP92" s="1"/>
      <c r="BUQ92" s="1" t="s">
        <v>11</v>
      </c>
      <c r="BUR92" s="1" t="s">
        <v>186</v>
      </c>
      <c r="BUS92" s="1">
        <v>422</v>
      </c>
      <c r="BUT92" s="1">
        <v>11</v>
      </c>
      <c r="BUU92" s="1">
        <v>1.6E-2</v>
      </c>
      <c r="BUV92" s="1">
        <f t="shared" si="4764"/>
        <v>1.0000000000000009E-3</v>
      </c>
      <c r="BUW92" s="1">
        <f t="shared" si="4765"/>
        <v>0.15438596491228074</v>
      </c>
      <c r="BUX92" s="1">
        <f t="shared" si="4766"/>
        <v>2.3157894736842112E-4</v>
      </c>
      <c r="BUY92" s="1"/>
      <c r="BUZ92" s="1"/>
      <c r="BVA92" s="1"/>
      <c r="BVB92" s="1" t="s">
        <v>11</v>
      </c>
      <c r="BVC92" s="1" t="s">
        <v>187</v>
      </c>
      <c r="BVD92" s="1">
        <v>423</v>
      </c>
      <c r="BVE92" s="1">
        <v>11</v>
      </c>
      <c r="BVF92" s="1">
        <v>1.4E-2</v>
      </c>
      <c r="BVG92" s="1">
        <f t="shared" si="4767"/>
        <v>4.0000000000000001E-3</v>
      </c>
      <c r="BVH92" s="1">
        <f t="shared" si="4768"/>
        <v>-0.80204778156996592</v>
      </c>
      <c r="BVI92" s="1">
        <f t="shared" si="4769"/>
        <v>-1.2030716723549488E-3</v>
      </c>
      <c r="BVJ92" s="1"/>
      <c r="BVK92" s="1"/>
      <c r="BVL92" s="1"/>
      <c r="BVM92" s="1" t="s">
        <v>11</v>
      </c>
      <c r="BVN92" s="1" t="s">
        <v>188</v>
      </c>
      <c r="BVO92" s="1">
        <v>436</v>
      </c>
      <c r="BVP92" s="1">
        <v>11</v>
      </c>
      <c r="BVQ92" s="1">
        <v>1.4999999999999999E-2</v>
      </c>
      <c r="BVR92" s="1">
        <f t="shared" si="4770"/>
        <v>2.9999999999999992E-3</v>
      </c>
      <c r="BVS92" s="1">
        <f t="shared" si="4771"/>
        <v>-0.5460750853242321</v>
      </c>
      <c r="BVT92" s="1">
        <f t="shared" si="4772"/>
        <v>-8.1911262798634813E-4</v>
      </c>
      <c r="BVU92" s="1"/>
      <c r="BVV92" s="1"/>
      <c r="BVW92" s="1"/>
      <c r="BVX92" s="1" t="s">
        <v>11</v>
      </c>
      <c r="BVY92" s="1" t="s">
        <v>189</v>
      </c>
      <c r="BVZ92" s="1">
        <v>437</v>
      </c>
      <c r="BWA92" s="1">
        <v>11</v>
      </c>
      <c r="BWB92" s="1">
        <v>4.0000000000000001E-3</v>
      </c>
      <c r="BWC92" s="1">
        <f t="shared" si="4773"/>
        <v>-1E-3</v>
      </c>
      <c r="BWD92" s="1">
        <f t="shared" si="4774"/>
        <v>-0.83269961977186313</v>
      </c>
      <c r="BWE92" s="1">
        <f t="shared" si="4775"/>
        <v>-1.2490494296577947E-3</v>
      </c>
      <c r="BWF92" s="1"/>
      <c r="BWG92" s="1"/>
      <c r="BWH92" s="1"/>
      <c r="BWI92" s="1" t="s">
        <v>11</v>
      </c>
      <c r="BWJ92" s="1" t="s">
        <v>190</v>
      </c>
      <c r="BWK92" s="1">
        <v>443</v>
      </c>
      <c r="BWL92" s="1">
        <v>11</v>
      </c>
      <c r="BWM92" s="1">
        <v>8.0000000000000002E-3</v>
      </c>
      <c r="BWN92" s="1">
        <f t="shared" si="4776"/>
        <v>-2E-3</v>
      </c>
      <c r="BWO92" s="1">
        <f t="shared" si="4777"/>
        <v>-0.89393939393939403</v>
      </c>
      <c r="BWP92" s="1">
        <f t="shared" si="4778"/>
        <v>-1.3409090909090912E-3</v>
      </c>
      <c r="BWQ92" s="1"/>
      <c r="BWR92" s="1"/>
      <c r="BWS92" s="1"/>
      <c r="BWT92" s="1" t="s">
        <v>11</v>
      </c>
      <c r="BWU92" s="1" t="s">
        <v>191</v>
      </c>
      <c r="BWV92" s="1">
        <v>450</v>
      </c>
      <c r="BWW92" s="1">
        <v>11</v>
      </c>
      <c r="BWX92" s="1">
        <v>-1E-3</v>
      </c>
      <c r="BWY92" s="1">
        <f t="shared" si="4779"/>
        <v>-5.0000000000000001E-3</v>
      </c>
      <c r="BWZ92" s="1">
        <f t="shared" si="4780"/>
        <v>-0.66666666666666674</v>
      </c>
      <c r="BXA92" s="1">
        <f t="shared" si="4781"/>
        <v>-1.0000000000000002E-3</v>
      </c>
      <c r="BXB92" s="1"/>
      <c r="BXC92" s="1"/>
      <c r="BXD92" s="1"/>
      <c r="BXE92" s="1" t="s">
        <v>11</v>
      </c>
      <c r="BXF92" s="1" t="s">
        <v>192</v>
      </c>
      <c r="BXG92" s="1">
        <v>451</v>
      </c>
      <c r="BXH92" s="1">
        <v>11</v>
      </c>
      <c r="BXI92" s="1">
        <v>-5.0000000000000001E-3</v>
      </c>
      <c r="BXJ92" s="1">
        <f t="shared" si="4782"/>
        <v>-2E-3</v>
      </c>
      <c r="BXK92" s="1">
        <f t="shared" si="4783"/>
        <v>0.40754716981132078</v>
      </c>
      <c r="BXL92" s="1">
        <f t="shared" si="4784"/>
        <v>6.1132075471698113E-4</v>
      </c>
      <c r="BXM92" s="1"/>
      <c r="BXN92" s="1"/>
      <c r="BXO92" s="1"/>
      <c r="BXP92" s="1" t="s">
        <v>11</v>
      </c>
      <c r="BXQ92" s="1" t="s">
        <v>193</v>
      </c>
      <c r="BXR92" s="1">
        <v>464</v>
      </c>
      <c r="BXS92" s="1">
        <v>11</v>
      </c>
      <c r="BXT92" s="1">
        <v>-3.0000000000000001E-3</v>
      </c>
      <c r="BXU92" s="1">
        <f t="shared" si="4785"/>
        <v>-7.0000000000000001E-3</v>
      </c>
      <c r="BXV92" s="1">
        <f t="shared" si="4786"/>
        <v>0.54779411764705888</v>
      </c>
      <c r="BXW92" s="1">
        <f t="shared" si="4787"/>
        <v>8.216911764705883E-4</v>
      </c>
      <c r="BXX92" s="1"/>
      <c r="BXY92" s="1"/>
      <c r="BXZ92" s="1"/>
      <c r="BYA92" s="1" t="s">
        <v>11</v>
      </c>
      <c r="BYB92" s="1" t="s">
        <v>194</v>
      </c>
      <c r="BYC92" s="1">
        <v>465</v>
      </c>
      <c r="BYD92" s="1">
        <v>11</v>
      </c>
      <c r="BYE92" s="1">
        <v>8.0000000000000002E-3</v>
      </c>
      <c r="BYF92" s="1">
        <f t="shared" si="4788"/>
        <v>3.0000000000000001E-3</v>
      </c>
      <c r="BYG92" s="1">
        <f t="shared" si="4884"/>
        <v>-5.2434456928838954E-2</v>
      </c>
      <c r="BYH92" s="1">
        <f t="shared" si="4789"/>
        <v>-7.8651685393258427E-5</v>
      </c>
      <c r="BYI92" s="1"/>
      <c r="BYJ92" s="1"/>
      <c r="BYK92" s="1"/>
      <c r="BYL92" s="1" t="s">
        <v>11</v>
      </c>
      <c r="BYM92" s="1" t="s">
        <v>195</v>
      </c>
      <c r="BYN92" s="1">
        <v>479</v>
      </c>
      <c r="BYO92" s="1">
        <v>11</v>
      </c>
      <c r="BYP92" s="1">
        <v>1.4E-2</v>
      </c>
      <c r="BYQ92" s="1">
        <f t="shared" si="4790"/>
        <v>3.0000000000000009E-3</v>
      </c>
      <c r="BYR92" s="1">
        <f t="shared" si="4791"/>
        <v>0.28413284132841332</v>
      </c>
      <c r="BYS92" s="1">
        <f t="shared" si="4792"/>
        <v>4.2619926199261997E-4</v>
      </c>
      <c r="BYT92" s="1"/>
      <c r="BYU92" s="1"/>
      <c r="BYV92" s="1"/>
      <c r="BYW92" s="1" t="s">
        <v>11</v>
      </c>
      <c r="BYX92" s="1" t="s">
        <v>196</v>
      </c>
      <c r="BYY92" s="1">
        <v>480</v>
      </c>
      <c r="BYZ92" s="1">
        <v>11</v>
      </c>
      <c r="BZA92" s="1">
        <v>1.4E-2</v>
      </c>
      <c r="BZB92" s="1">
        <f t="shared" si="4129"/>
        <v>1.0000000000000009E-3</v>
      </c>
      <c r="BZC92" s="1">
        <f t="shared" si="4793"/>
        <v>0.44194756554307119</v>
      </c>
      <c r="BZD92" s="1">
        <f t="shared" si="4794"/>
        <v>6.6292134831460678E-4</v>
      </c>
      <c r="BZE92" s="1"/>
      <c r="BZF92" s="1"/>
      <c r="BZG92" s="1"/>
      <c r="BZH92" s="1" t="s">
        <v>11</v>
      </c>
      <c r="BZI92" s="1" t="s">
        <v>197</v>
      </c>
      <c r="BZJ92" s="1">
        <v>494</v>
      </c>
      <c r="BZK92" s="1">
        <v>11</v>
      </c>
      <c r="BZL92" s="1">
        <v>1.4E-2</v>
      </c>
      <c r="BZM92" s="1">
        <f t="shared" si="4795"/>
        <v>-9.9999999999999915E-4</v>
      </c>
      <c r="BZN92" s="1">
        <f t="shared" si="4796"/>
        <v>0.69852941176470607</v>
      </c>
      <c r="BZO92" s="1">
        <f t="shared" si="4797"/>
        <v>1.0477941176470591E-3</v>
      </c>
      <c r="BZP92" s="1"/>
      <c r="BZQ92" s="1"/>
      <c r="BZR92" s="1"/>
      <c r="BZS92" s="1" t="s">
        <v>11</v>
      </c>
      <c r="BZT92" s="1" t="s">
        <v>198</v>
      </c>
      <c r="BZU92" s="1">
        <v>495</v>
      </c>
      <c r="BZV92" s="1">
        <v>11</v>
      </c>
      <c r="BZW92" s="1">
        <v>2.3E-2</v>
      </c>
      <c r="BZX92" s="1">
        <f t="shared" si="4798"/>
        <v>8.9999999999999993E-3</v>
      </c>
      <c r="BZY92" s="1">
        <f t="shared" si="4799"/>
        <v>0.7232472324723247</v>
      </c>
      <c r="BZZ92" s="1">
        <f t="shared" si="4800"/>
        <v>1.0848708487084871E-3</v>
      </c>
      <c r="CAA92" s="1"/>
      <c r="CAB92" s="1"/>
      <c r="CAC92" s="1"/>
      <c r="CAD92" s="1" t="s">
        <v>11</v>
      </c>
      <c r="CAE92" s="1" t="s">
        <v>199</v>
      </c>
      <c r="CAF92" s="1">
        <v>501</v>
      </c>
      <c r="CAG92" s="1">
        <v>11</v>
      </c>
      <c r="CAH92" s="1">
        <v>2.9000000000000001E-2</v>
      </c>
      <c r="CAI92" s="1">
        <f t="shared" si="4801"/>
        <v>1.2E-2</v>
      </c>
      <c r="CAJ92" s="1">
        <f t="shared" si="4802"/>
        <v>0.89010989010989017</v>
      </c>
      <c r="CAK92" s="1">
        <f t="shared" si="4803"/>
        <v>1.3351648351648353E-3</v>
      </c>
      <c r="CAL92" s="1"/>
      <c r="CAM92" s="1"/>
      <c r="CAN92" s="1"/>
      <c r="CAO92" s="1" t="s">
        <v>11</v>
      </c>
      <c r="CAP92" s="1" t="s">
        <v>200</v>
      </c>
      <c r="CAQ92" s="1">
        <v>508</v>
      </c>
      <c r="CAR92" s="1">
        <v>11</v>
      </c>
      <c r="CAS92" s="1">
        <v>3.3000000000000002E-2</v>
      </c>
      <c r="CAT92" s="1">
        <f t="shared" si="4804"/>
        <v>-4.9999999999999975E-3</v>
      </c>
      <c r="CAU92" s="1">
        <f t="shared" si="4805"/>
        <v>0.26007326007326015</v>
      </c>
      <c r="CAV92" s="1">
        <f t="shared" si="4806"/>
        <v>3.9010989010989023E-4</v>
      </c>
      <c r="CAW92" s="1"/>
      <c r="CAX92" s="1"/>
      <c r="CAY92" s="1"/>
      <c r="CAZ92" s="1" t="s">
        <v>11</v>
      </c>
      <c r="CBA92" s="1" t="s">
        <v>201</v>
      </c>
      <c r="CBB92" s="1">
        <v>509</v>
      </c>
      <c r="CBC92" s="1">
        <v>11</v>
      </c>
      <c r="CBD92" s="1">
        <v>1.2999999999999999E-2</v>
      </c>
      <c r="CBE92" s="1">
        <f t="shared" si="4807"/>
        <v>0</v>
      </c>
      <c r="CBF92" s="1">
        <f t="shared" si="4808"/>
        <v>-0.12781954887218044</v>
      </c>
      <c r="CBG92" s="1">
        <f t="shared" si="4809"/>
        <v>-1.9172932330827067E-4</v>
      </c>
      <c r="CBH92" s="1"/>
      <c r="CBI92" s="1"/>
      <c r="CBJ92" s="1"/>
      <c r="CBK92" s="1" t="s">
        <v>11</v>
      </c>
      <c r="CBL92" s="1" t="s">
        <v>202</v>
      </c>
      <c r="CBM92" s="1">
        <v>515</v>
      </c>
      <c r="CBN92" s="1">
        <v>11</v>
      </c>
      <c r="CBO92" s="1">
        <v>1.4E-2</v>
      </c>
      <c r="CBP92" s="1">
        <f t="shared" si="4810"/>
        <v>-9.9999999999999915E-4</v>
      </c>
      <c r="CBQ92" s="1">
        <f t="shared" si="4811"/>
        <v>-5.617977528089884E-2</v>
      </c>
      <c r="CBR92" s="1">
        <f t="shared" si="4812"/>
        <v>-8.4269662921348257E-5</v>
      </c>
      <c r="CBS92" s="1"/>
      <c r="CBT92" s="1"/>
      <c r="CBU92" s="1"/>
      <c r="CBV92" s="1" t="s">
        <v>11</v>
      </c>
      <c r="CBW92" s="1" t="s">
        <v>203</v>
      </c>
      <c r="CBX92" s="1">
        <v>522</v>
      </c>
      <c r="CBY92" s="1">
        <v>11</v>
      </c>
      <c r="CBZ92" s="1">
        <v>1.4999999999999999E-2</v>
      </c>
      <c r="CCA92" s="1">
        <f t="shared" si="4813"/>
        <v>9.9999999999999915E-4</v>
      </c>
      <c r="CCB92" s="1">
        <f t="shared" si="4814"/>
        <v>2.9962546816479366E-2</v>
      </c>
      <c r="CCC92" s="1">
        <f t="shared" si="4815"/>
        <v>4.494382022471905E-5</v>
      </c>
      <c r="CCD92" s="1"/>
      <c r="CCE92" s="1"/>
      <c r="CCF92" s="1"/>
      <c r="CCG92" s="1" t="s">
        <v>11</v>
      </c>
      <c r="CCH92" s="1" t="s">
        <v>204</v>
      </c>
      <c r="CCI92" s="1">
        <v>523</v>
      </c>
      <c r="CCJ92" s="1">
        <v>11</v>
      </c>
      <c r="CCK92" s="1">
        <v>1.9E-2</v>
      </c>
      <c r="CCL92" s="1">
        <f t="shared" si="4816"/>
        <v>0</v>
      </c>
      <c r="CCM92" s="1">
        <f t="shared" si="4162"/>
        <v>7.6045627376425853E-2</v>
      </c>
      <c r="CCN92" s="1">
        <f t="shared" si="4817"/>
        <v>1.1406844106463878E-4</v>
      </c>
      <c r="CCO92" s="1"/>
      <c r="CCP92" s="1"/>
      <c r="CCQ92" s="1"/>
      <c r="CCR92" s="1" t="s">
        <v>11</v>
      </c>
      <c r="CCS92" s="1" t="s">
        <v>205</v>
      </c>
      <c r="CCT92" s="1">
        <v>536</v>
      </c>
      <c r="CCU92" s="1">
        <v>11</v>
      </c>
      <c r="CCV92" s="1">
        <v>2.1000000000000001E-2</v>
      </c>
      <c r="CCW92" s="1">
        <f t="shared" si="4818"/>
        <v>1.0000000000000009E-3</v>
      </c>
      <c r="CCX92" s="1">
        <f t="shared" si="4819"/>
        <v>-3.8610038610038294E-3</v>
      </c>
      <c r="CCY92" s="1">
        <f t="shared" si="4820"/>
        <v>-5.7915057915057446E-6</v>
      </c>
      <c r="CCZ92" s="1"/>
      <c r="CDA92" s="1"/>
      <c r="CDB92" s="1"/>
      <c r="CDC92" s="1" t="s">
        <v>11</v>
      </c>
      <c r="CDD92" s="1" t="s">
        <v>206</v>
      </c>
      <c r="CDE92" s="1">
        <v>542</v>
      </c>
      <c r="CDF92" s="1">
        <v>11</v>
      </c>
      <c r="CDG92" s="1">
        <v>1.7999999999999999E-2</v>
      </c>
      <c r="CDH92" s="1">
        <f t="shared" si="4821"/>
        <v>2.9999999999999992E-3</v>
      </c>
      <c r="CDI92" s="1">
        <f t="shared" si="4822"/>
        <v>-0.25378787878787884</v>
      </c>
      <c r="CDJ92" s="1">
        <f t="shared" si="4823"/>
        <v>-3.8068181818181826E-4</v>
      </c>
      <c r="CDK92" s="1"/>
      <c r="CDL92" s="1"/>
      <c r="CDM92" s="1"/>
      <c r="CDN92" s="1" t="s">
        <v>11</v>
      </c>
      <c r="CDO92" s="1" t="s">
        <v>207</v>
      </c>
      <c r="CDP92" s="1">
        <v>549</v>
      </c>
      <c r="CDQ92" s="1">
        <v>11</v>
      </c>
      <c r="CDR92" s="1">
        <v>1.7999999999999999E-2</v>
      </c>
      <c r="CDS92" s="1">
        <f t="shared" si="4824"/>
        <v>2.9999999999999992E-3</v>
      </c>
      <c r="CDT92" s="1">
        <f t="shared" si="4825"/>
        <v>-0.33460076045627379</v>
      </c>
      <c r="CDU92" s="1">
        <f t="shared" si="4826"/>
        <v>-5.0190114068441075E-4</v>
      </c>
      <c r="CDV92" s="1"/>
      <c r="CDW92" s="1"/>
      <c r="CDX92" s="1"/>
      <c r="CDY92" s="1" t="s">
        <v>11</v>
      </c>
      <c r="CDZ92" s="1" t="s">
        <v>208</v>
      </c>
      <c r="CEA92" s="1">
        <v>550</v>
      </c>
      <c r="CEB92" s="1">
        <v>11</v>
      </c>
      <c r="CEC92" s="1">
        <v>2.1999999999999999E-2</v>
      </c>
      <c r="CED92" s="1">
        <f t="shared" si="4885"/>
        <v>4.9999999999999975E-3</v>
      </c>
      <c r="CEE92" s="1">
        <f t="shared" si="4827"/>
        <v>0.14399999999999988</v>
      </c>
      <c r="CEF92" s="1">
        <f t="shared" si="4828"/>
        <v>2.1599999999999983E-4</v>
      </c>
      <c r="CEG92" s="1"/>
      <c r="CEH92" s="1"/>
      <c r="CEI92" s="1"/>
      <c r="CEJ92" s="1" t="s">
        <v>11</v>
      </c>
      <c r="CEK92" s="1" t="s">
        <v>209</v>
      </c>
      <c r="CEL92" s="1">
        <v>556</v>
      </c>
      <c r="CEM92" s="1">
        <v>11</v>
      </c>
      <c r="CEN92" s="1">
        <v>0.02</v>
      </c>
      <c r="CEO92" s="1">
        <f t="shared" si="4829"/>
        <v>5.000000000000001E-3</v>
      </c>
      <c r="CEP92" s="1">
        <f t="shared" si="4830"/>
        <v>0.28063241106719372</v>
      </c>
      <c r="CEQ92" s="1">
        <f t="shared" si="4831"/>
        <v>4.2094861660079059E-4</v>
      </c>
      <c r="CER92" s="1"/>
      <c r="CES92" s="1"/>
      <c r="CET92" s="1"/>
      <c r="CEU92" s="1" t="s">
        <v>11</v>
      </c>
      <c r="CEV92" s="1" t="s">
        <v>210</v>
      </c>
      <c r="CEW92" s="1">
        <v>563</v>
      </c>
      <c r="CEX92" s="1">
        <v>11</v>
      </c>
      <c r="CEY92" s="1">
        <v>1.9E-2</v>
      </c>
      <c r="CEZ92" s="1">
        <f t="shared" si="4832"/>
        <v>4.9999999999999992E-3</v>
      </c>
      <c r="CFA92" s="1">
        <f t="shared" si="4833"/>
        <v>0.20200400801603205</v>
      </c>
      <c r="CFB92" s="1">
        <f t="shared" si="4834"/>
        <v>3.0300601202404808E-4</v>
      </c>
      <c r="CFC92" s="1"/>
      <c r="CFD92" s="1"/>
      <c r="CFE92" s="1"/>
      <c r="CFF92" s="1" t="s">
        <v>11</v>
      </c>
      <c r="CFG92" s="1" t="s">
        <v>211</v>
      </c>
      <c r="CFH92" s="1">
        <v>564</v>
      </c>
      <c r="CFI92" s="1">
        <v>11</v>
      </c>
      <c r="CFJ92" s="1">
        <v>3.5999999999999997E-2</v>
      </c>
      <c r="CFK92" s="1">
        <f t="shared" si="4835"/>
        <v>3.9999999999999966E-3</v>
      </c>
      <c r="CFL92" s="1">
        <f t="shared" si="4836"/>
        <v>-9.3283582089552355E-2</v>
      </c>
      <c r="CFM92" s="1">
        <f t="shared" si="4837"/>
        <v>-1.3992537313432853E-4</v>
      </c>
      <c r="CFN92" s="1"/>
      <c r="CFO92" s="1"/>
      <c r="CFP92" s="1"/>
      <c r="CFQ92" s="1" t="s">
        <v>11</v>
      </c>
      <c r="CFR92" s="1" t="s">
        <v>212</v>
      </c>
      <c r="CFS92" s="1">
        <v>571</v>
      </c>
      <c r="CFT92" s="1">
        <v>11</v>
      </c>
      <c r="CFU92" s="1">
        <v>3.5999999999999997E-2</v>
      </c>
      <c r="CFV92" s="1">
        <f t="shared" si="4838"/>
        <v>4.9999999999999975E-3</v>
      </c>
      <c r="CFW92" s="1">
        <f t="shared" si="4839"/>
        <v>-0.17293233082706774</v>
      </c>
      <c r="CFX92" s="1">
        <f t="shared" si="4840"/>
        <v>-2.593984962406016E-4</v>
      </c>
      <c r="CFY92" s="1"/>
      <c r="CFZ92" s="1"/>
      <c r="CGA92" s="1"/>
      <c r="CGB92" s="1" t="s">
        <v>11</v>
      </c>
      <c r="CGC92" s="1" t="s">
        <v>213</v>
      </c>
      <c r="CGD92" s="1">
        <v>577</v>
      </c>
      <c r="CGE92" s="1">
        <v>11</v>
      </c>
      <c r="CGF92" s="1">
        <v>3.5999999999999997E-2</v>
      </c>
      <c r="CGG92" s="1">
        <f t="shared" si="4841"/>
        <v>4.9999999999999975E-3</v>
      </c>
      <c r="CGH92" s="1">
        <f t="shared" si="4842"/>
        <v>-0.36090225563909784</v>
      </c>
      <c r="CGI92" s="1">
        <f t="shared" si="4843"/>
        <v>-5.4135338345864673E-4</v>
      </c>
      <c r="CGJ92" s="1"/>
      <c r="CGK92" s="1"/>
      <c r="CGL92" s="1"/>
      <c r="CGM92" s="1" t="s">
        <v>11</v>
      </c>
      <c r="CGN92" s="1" t="s">
        <v>214</v>
      </c>
      <c r="CGO92" s="1">
        <v>578</v>
      </c>
      <c r="CGP92" s="1">
        <v>11</v>
      </c>
      <c r="CGQ92" s="1">
        <v>0.02</v>
      </c>
      <c r="CGR92" s="1">
        <f t="shared" si="4844"/>
        <v>2.9999999999999992E-3</v>
      </c>
      <c r="CGS92" s="1">
        <f t="shared" si="4845"/>
        <v>-0.74131274131274139</v>
      </c>
      <c r="CGT92" s="1">
        <f t="shared" si="4846"/>
        <v>-1.1119691119691121E-3</v>
      </c>
      <c r="CGU92" s="1"/>
      <c r="CGV92" s="1"/>
      <c r="CGW92" s="1"/>
      <c r="CGX92" s="1" t="s">
        <v>11</v>
      </c>
      <c r="CGY92" s="1" t="s">
        <v>215</v>
      </c>
      <c r="CGZ92" s="1">
        <v>592</v>
      </c>
      <c r="CHA92" s="1">
        <v>11</v>
      </c>
      <c r="CHB92" s="1">
        <v>0.03</v>
      </c>
      <c r="CHC92" s="1">
        <f t="shared" si="4847"/>
        <v>4.0000000000000001E-3</v>
      </c>
      <c r="CHD92" s="1">
        <f t="shared" si="4848"/>
        <v>-0.91570881226053635</v>
      </c>
      <c r="CHE92" s="1">
        <f t="shared" si="4849"/>
        <v>-1.3735632183908045E-3</v>
      </c>
      <c r="CHF92" s="1"/>
      <c r="CHG92" s="1"/>
      <c r="CHH92" s="1"/>
      <c r="CHI92" s="1" t="s">
        <v>11</v>
      </c>
      <c r="CHJ92" s="1" t="s">
        <v>216</v>
      </c>
      <c r="CHK92" s="1">
        <v>593</v>
      </c>
      <c r="CHL92" s="1">
        <v>11</v>
      </c>
      <c r="CHM92" s="1">
        <v>1.7999999999999999E-2</v>
      </c>
      <c r="CHN92" s="1">
        <f t="shared" si="4850"/>
        <v>-5.000000000000001E-3</v>
      </c>
      <c r="CHO92" s="1">
        <f t="shared" si="4210"/>
        <v>-0.50588235294117656</v>
      </c>
      <c r="CHP92" s="1">
        <f t="shared" si="4851"/>
        <v>-7.5882352941176491E-4</v>
      </c>
      <c r="CHQ92" s="1"/>
      <c r="CHR92" s="1"/>
      <c r="CHS92" s="1"/>
      <c r="CHT92" s="1" t="s">
        <v>11</v>
      </c>
      <c r="CHU92" s="1" t="s">
        <v>217</v>
      </c>
      <c r="CHV92" s="1">
        <v>607</v>
      </c>
      <c r="CHW92" s="1">
        <v>11</v>
      </c>
      <c r="CHX92" s="1">
        <v>1.6E-2</v>
      </c>
      <c r="CHY92" s="1">
        <f t="shared" si="4852"/>
        <v>-5.000000000000001E-3</v>
      </c>
      <c r="CHZ92" s="1">
        <f t="shared" si="4853"/>
        <v>-0.37984496124031009</v>
      </c>
      <c r="CIA92" s="1">
        <f t="shared" si="4854"/>
        <v>-5.697674418604651E-4</v>
      </c>
      <c r="CIB92" s="1"/>
      <c r="CIC92" s="1"/>
      <c r="CID92" s="1"/>
      <c r="CIE92" s="1" t="s">
        <v>11</v>
      </c>
      <c r="CIF92" s="1" t="s">
        <v>218</v>
      </c>
      <c r="CIG92" s="1">
        <v>608</v>
      </c>
      <c r="CIH92" s="1">
        <v>11</v>
      </c>
      <c r="CII92" s="1">
        <v>2.3E-2</v>
      </c>
      <c r="CIJ92" s="1">
        <f t="shared" si="4855"/>
        <v>-4.0000000000000001E-3</v>
      </c>
      <c r="CIK92" s="1">
        <f t="shared" si="4218"/>
        <v>-0.93333333333333346</v>
      </c>
      <c r="CIL92" s="1">
        <f t="shared" si="4856"/>
        <v>-1.4000000000000002E-3</v>
      </c>
      <c r="CIM92" s="1"/>
      <c r="CIN92" s="1"/>
      <c r="CIO92" s="1"/>
      <c r="CIP92" s="1" t="s">
        <v>11</v>
      </c>
      <c r="CIQ92" s="1" t="s">
        <v>219</v>
      </c>
      <c r="CIR92" s="1">
        <v>621</v>
      </c>
      <c r="CIS92" s="1">
        <v>11</v>
      </c>
      <c r="CIT92" s="1">
        <v>3.5000000000000003E-2</v>
      </c>
      <c r="CIU92" s="1">
        <f t="shared" si="4857"/>
        <v>5.0000000000000044E-3</v>
      </c>
      <c r="CIV92" s="1">
        <f t="shared" si="4858"/>
        <v>-1.5753968253968251</v>
      </c>
      <c r="CIW92" s="1">
        <f t="shared" si="4859"/>
        <v>-2.3630952380952379E-3</v>
      </c>
      <c r="CIX92" s="1"/>
      <c r="CIY92" s="1"/>
      <c r="CIZ92" s="1"/>
      <c r="CJA92" s="1" t="s">
        <v>11</v>
      </c>
      <c r="CJB92" s="1" t="s">
        <v>220</v>
      </c>
      <c r="CJC92" s="1">
        <v>622</v>
      </c>
      <c r="CJD92" s="1">
        <v>11</v>
      </c>
      <c r="CJE92" s="1">
        <v>1.4E-2</v>
      </c>
      <c r="CJF92" s="1">
        <f t="shared" si="4860"/>
        <v>5.000000000000001E-3</v>
      </c>
      <c r="CJG92" s="1">
        <f t="shared" si="4861"/>
        <v>-0.25795053003533569</v>
      </c>
      <c r="CJH92" s="1">
        <f t="shared" si="4862"/>
        <v>-3.8692579505300356E-4</v>
      </c>
      <c r="CJI92" s="1"/>
      <c r="CJJ92" s="1"/>
      <c r="CJK92" s="1"/>
      <c r="CJL92" s="1" t="s">
        <v>11</v>
      </c>
      <c r="CJM92" s="1" t="s">
        <v>221</v>
      </c>
      <c r="CJN92" s="1">
        <v>635</v>
      </c>
      <c r="CJO92" s="1">
        <v>11</v>
      </c>
      <c r="CJP92" s="1">
        <v>1.2999999999999999E-2</v>
      </c>
      <c r="CJQ92" s="1">
        <f t="shared" si="4863"/>
        <v>9.9999999999999915E-4</v>
      </c>
      <c r="CJR92" s="1">
        <f t="shared" si="4864"/>
        <v>-0.7092198581560285</v>
      </c>
      <c r="CJS92" s="1">
        <f t="shared" si="4865"/>
        <v>-1.0638297872340428E-3</v>
      </c>
      <c r="CJT92" s="1"/>
      <c r="CJU92" s="1"/>
      <c r="CJV92" s="1"/>
      <c r="CJW92" s="1" t="s">
        <v>11</v>
      </c>
      <c r="CJX92" s="1" t="s">
        <v>222</v>
      </c>
      <c r="CJY92" s="1">
        <v>636</v>
      </c>
      <c r="CJZ92" s="1">
        <v>11</v>
      </c>
      <c r="CKA92" s="1">
        <v>1.7000000000000001E-2</v>
      </c>
      <c r="CKB92" s="1">
        <f t="shared" si="4866"/>
        <v>-2.9999999999999992E-3</v>
      </c>
      <c r="CKC92" s="1">
        <f t="shared" si="4867"/>
        <v>-1.0035335689045937</v>
      </c>
      <c r="CKD92" s="1">
        <f t="shared" si="4868"/>
        <v>-1.5053003533568906E-3</v>
      </c>
      <c r="CKE92" s="1"/>
      <c r="CKF92" s="1"/>
      <c r="CKG92" s="1"/>
      <c r="CKH92" s="1" t="s">
        <v>11</v>
      </c>
      <c r="CKI92" s="1" t="s">
        <v>223</v>
      </c>
      <c r="CKJ92" s="1">
        <v>649</v>
      </c>
      <c r="CKK92" s="1">
        <v>11</v>
      </c>
      <c r="CKL92" s="1">
        <v>2.1000000000000001E-2</v>
      </c>
      <c r="CKM92" s="1">
        <f t="shared" si="4869"/>
        <v>-2.9999999999999992E-3</v>
      </c>
      <c r="CKN92" s="1">
        <f t="shared" si="4870"/>
        <v>-1.0848056537102473</v>
      </c>
      <c r="CKO92" s="1">
        <f t="shared" si="4871"/>
        <v>-1.6272084805653709E-3</v>
      </c>
      <c r="CKP92" s="1"/>
      <c r="CKQ92" s="1"/>
      <c r="CKR92" s="1"/>
      <c r="CKS92" s="1" t="s">
        <v>11</v>
      </c>
      <c r="CKT92" s="1" t="s">
        <v>224</v>
      </c>
      <c r="CKU92" s="1">
        <v>650</v>
      </c>
      <c r="CKV92" s="1">
        <v>11</v>
      </c>
      <c r="CKW92" s="1">
        <v>2.5000000000000001E-2</v>
      </c>
      <c r="CKX92" s="1">
        <f t="shared" si="4872"/>
        <v>8.0000000000000002E-3</v>
      </c>
      <c r="CKY92" s="1">
        <f t="shared" si="4873"/>
        <v>-0.32280701754385965</v>
      </c>
      <c r="CKZ92" s="1">
        <f t="shared" si="4874"/>
        <v>-4.8421052631578951E-4</v>
      </c>
      <c r="CLA92" s="1"/>
      <c r="CLB92" s="1"/>
      <c r="CLC92" s="1"/>
      <c r="CLD92" s="1" t="s">
        <v>11</v>
      </c>
      <c r="CLE92" s="1" t="s">
        <v>225</v>
      </c>
      <c r="CLF92" s="1">
        <v>663</v>
      </c>
      <c r="CLG92" s="1">
        <v>11</v>
      </c>
      <c r="CLH92" s="1">
        <v>0.03</v>
      </c>
      <c r="CLI92" s="1">
        <f t="shared" si="4875"/>
        <v>8.0000000000000002E-3</v>
      </c>
      <c r="CLJ92" s="1">
        <f t="shared" si="4876"/>
        <v>-0.31141868512110732</v>
      </c>
      <c r="CLK92" s="1">
        <f t="shared" si="4877"/>
        <v>-4.6712802768166098E-4</v>
      </c>
      <c r="CLL92" s="1"/>
      <c r="CLM92" s="1"/>
      <c r="CLN92" s="1"/>
      <c r="CLO92" s="1"/>
      <c r="CLP92" s="1"/>
      <c r="CLQ92" s="1"/>
      <c r="CLR92" s="1"/>
      <c r="CLS92" s="1"/>
      <c r="CLT92" s="1"/>
      <c r="CLU92" s="1"/>
      <c r="CLV92" s="1"/>
      <c r="CLW92" s="1"/>
      <c r="CLX92" s="1"/>
      <c r="CLY92" s="1"/>
      <c r="CLZ92" s="1"/>
      <c r="CMA92" s="1"/>
      <c r="CMB92" s="1"/>
      <c r="CMC92" s="1"/>
      <c r="CMD92" s="1"/>
      <c r="CME92" s="1"/>
      <c r="CMF92" s="1"/>
      <c r="CMG92" s="1"/>
      <c r="CMH92" s="1"/>
      <c r="CMI92" s="1"/>
      <c r="CMJ92" s="1"/>
      <c r="CMK92" s="1"/>
      <c r="CML92" s="1"/>
      <c r="CMM92" s="1"/>
      <c r="CMN92" s="1"/>
      <c r="CMO92" s="1"/>
      <c r="CMP92" s="1"/>
      <c r="CMQ92" s="1"/>
      <c r="CMR92" s="1"/>
      <c r="CMS92" s="1"/>
      <c r="CMT92" s="1"/>
      <c r="CMU92" s="1"/>
      <c r="CMV92" s="1"/>
      <c r="CMW92" s="1"/>
      <c r="CMX92" s="1"/>
      <c r="CMY92" s="1"/>
      <c r="CMZ92" s="1"/>
    </row>
    <row r="93" spans="1:2392" x14ac:dyDescent="0.3">
      <c r="A93" s="1" t="s">
        <v>11</v>
      </c>
      <c r="B93" s="1" t="s">
        <v>12</v>
      </c>
      <c r="C93" s="1">
        <v>1</v>
      </c>
      <c r="D93" s="1">
        <v>12</v>
      </c>
      <c r="E93" s="1">
        <v>-2E-3</v>
      </c>
      <c r="F93" s="1">
        <f t="shared" si="4255"/>
        <v>0</v>
      </c>
      <c r="G93" s="1">
        <f t="shared" si="4256"/>
        <v>0.36949152542372882</v>
      </c>
      <c r="H93" s="1">
        <f t="shared" si="4878"/>
        <v>5.5423728813559325E-4</v>
      </c>
      <c r="I93" s="1"/>
      <c r="J93" s="1"/>
      <c r="K93" s="1"/>
      <c r="L93" s="1" t="s">
        <v>11</v>
      </c>
      <c r="M93" s="1" t="s">
        <v>13</v>
      </c>
      <c r="N93" s="1">
        <v>2</v>
      </c>
      <c r="O93" s="1">
        <v>12</v>
      </c>
      <c r="P93" s="1">
        <v>-2E-3</v>
      </c>
      <c r="Q93" s="1">
        <f t="shared" si="4257"/>
        <v>0</v>
      </c>
      <c r="R93" s="1">
        <f t="shared" si="4258"/>
        <v>0.38983050847457629</v>
      </c>
      <c r="S93" s="1">
        <f t="shared" si="4259"/>
        <v>5.8474576271186449E-4</v>
      </c>
      <c r="T93" s="1"/>
      <c r="U93" s="1"/>
      <c r="V93" s="1"/>
      <c r="W93" s="1" t="s">
        <v>11</v>
      </c>
      <c r="X93" s="1" t="s">
        <v>14</v>
      </c>
      <c r="Y93" s="1">
        <v>3</v>
      </c>
      <c r="Z93" s="1">
        <v>12</v>
      </c>
      <c r="AA93" s="1">
        <v>0</v>
      </c>
      <c r="AB93" s="1">
        <f t="shared" si="4879"/>
        <v>-1E-3</v>
      </c>
      <c r="AC93" s="1">
        <f t="shared" si="4260"/>
        <v>0.3491525423728814</v>
      </c>
      <c r="AD93" s="1">
        <f t="shared" si="4261"/>
        <v>5.2372881355932212E-4</v>
      </c>
      <c r="AE93" s="1"/>
      <c r="AF93" s="1"/>
      <c r="AG93" s="1"/>
      <c r="AH93" s="1" t="s">
        <v>11</v>
      </c>
      <c r="AI93" s="1" t="s">
        <v>15</v>
      </c>
      <c r="AJ93" s="1">
        <v>4</v>
      </c>
      <c r="AK93" s="1">
        <v>12</v>
      </c>
      <c r="AL93" s="1">
        <v>2E-3</v>
      </c>
      <c r="AM93" s="1">
        <f t="shared" si="4262"/>
        <v>-6.0000000000000001E-3</v>
      </c>
      <c r="AN93" s="1">
        <f t="shared" si="4263"/>
        <v>0.11564625850340138</v>
      </c>
      <c r="AO93" s="1">
        <f t="shared" si="4264"/>
        <v>1.7346938775510208E-4</v>
      </c>
      <c r="AP93" s="1"/>
      <c r="AQ93" s="1"/>
      <c r="AR93" s="1"/>
      <c r="AS93" s="1" t="s">
        <v>11</v>
      </c>
      <c r="AT93" s="1" t="s">
        <v>16</v>
      </c>
      <c r="AU93" s="1">
        <v>8</v>
      </c>
      <c r="AV93" s="1">
        <v>12</v>
      </c>
      <c r="AW93" s="1">
        <v>2E-3</v>
      </c>
      <c r="AX93" s="1">
        <f t="shared" si="4265"/>
        <v>-6.0000000000000001E-3</v>
      </c>
      <c r="AY93" s="1">
        <f t="shared" si="4266"/>
        <v>0.12627986348122869</v>
      </c>
      <c r="AZ93" s="1">
        <f t="shared" si="4267"/>
        <v>1.8941979522184304E-4</v>
      </c>
      <c r="BA93" s="1"/>
      <c r="BB93" s="1"/>
      <c r="BC93" s="1"/>
      <c r="BD93" s="1" t="s">
        <v>11</v>
      </c>
      <c r="BE93" s="1" t="s">
        <v>17</v>
      </c>
      <c r="BF93" s="1">
        <v>9</v>
      </c>
      <c r="BG93" s="1">
        <v>12</v>
      </c>
      <c r="BH93" s="1">
        <v>0</v>
      </c>
      <c r="BI93" s="1">
        <f t="shared" si="4268"/>
        <v>-5.0000000000000001E-3</v>
      </c>
      <c r="BJ93" s="1">
        <f t="shared" si="4269"/>
        <v>0.14675767918088733</v>
      </c>
      <c r="BK93" s="1">
        <f t="shared" si="4270"/>
        <v>2.20136518771331E-4</v>
      </c>
      <c r="BL93" s="1"/>
      <c r="BM93" s="1"/>
      <c r="BN93" s="1"/>
      <c r="BO93" s="1" t="s">
        <v>11</v>
      </c>
      <c r="BP93" s="1" t="s">
        <v>18</v>
      </c>
      <c r="BQ93" s="1">
        <v>10</v>
      </c>
      <c r="BR93" s="1">
        <v>12</v>
      </c>
      <c r="BS93" s="1">
        <v>1E-3</v>
      </c>
      <c r="BT93" s="1">
        <f t="shared" si="4271"/>
        <v>-8.0000000000000002E-3</v>
      </c>
      <c r="BU93" s="1">
        <f t="shared" si="4272"/>
        <v>-1.7064846416382267E-2</v>
      </c>
      <c r="BV93" s="1">
        <f t="shared" si="4273"/>
        <v>-2.5597269624573399E-5</v>
      </c>
      <c r="BW93" s="1"/>
      <c r="BX93" s="1"/>
      <c r="BY93" s="1"/>
      <c r="BZ93" s="1" t="s">
        <v>11</v>
      </c>
      <c r="CA93" s="1" t="s">
        <v>19</v>
      </c>
      <c r="CB93" s="1">
        <v>11</v>
      </c>
      <c r="CC93" s="1">
        <v>12</v>
      </c>
      <c r="CD93" s="1">
        <v>4.0000000000000001E-3</v>
      </c>
      <c r="CE93" s="1">
        <f t="shared" si="4274"/>
        <v>-1E-3</v>
      </c>
      <c r="CF93" s="1">
        <f t="shared" si="4275"/>
        <v>0.21993127147766323</v>
      </c>
      <c r="CG93" s="1">
        <f t="shared" si="4276"/>
        <v>3.2989690721649484E-4</v>
      </c>
      <c r="CH93" s="1"/>
      <c r="CI93" s="1"/>
      <c r="CJ93" s="1"/>
      <c r="CK93" s="1" t="s">
        <v>11</v>
      </c>
      <c r="CL93" s="1" t="s">
        <v>20</v>
      </c>
      <c r="CM93" s="1">
        <v>14</v>
      </c>
      <c r="CN93" s="1">
        <v>12</v>
      </c>
      <c r="CO93" s="1">
        <v>2E-3</v>
      </c>
      <c r="CP93" s="1">
        <f t="shared" si="4277"/>
        <v>-1.0999999999999999E-2</v>
      </c>
      <c r="CQ93" s="1">
        <f t="shared" si="4278"/>
        <v>-0.20274914089347074</v>
      </c>
      <c r="CR93" s="1">
        <f t="shared" si="4279"/>
        <v>-3.0412371134020609E-4</v>
      </c>
      <c r="CS93" s="1"/>
      <c r="CT93" s="1"/>
      <c r="CU93" s="1"/>
      <c r="CV93" s="1" t="s">
        <v>11</v>
      </c>
      <c r="CW93" s="1" t="s">
        <v>21</v>
      </c>
      <c r="CX93" s="1">
        <v>15</v>
      </c>
      <c r="CY93" s="1">
        <v>12</v>
      </c>
      <c r="CZ93" s="1">
        <v>1.9E-2</v>
      </c>
      <c r="DA93" s="1">
        <f t="shared" si="4280"/>
        <v>-1.0000000000000009E-3</v>
      </c>
      <c r="DB93" s="1">
        <f t="shared" si="4281"/>
        <v>0.17241379310344823</v>
      </c>
      <c r="DC93" s="1">
        <f t="shared" si="4282"/>
        <v>2.5862068965517237E-4</v>
      </c>
      <c r="DD93" s="1"/>
      <c r="DE93" s="1"/>
      <c r="DF93" s="1"/>
      <c r="DG93" s="1" t="s">
        <v>11</v>
      </c>
      <c r="DH93" s="1" t="s">
        <v>22</v>
      </c>
      <c r="DI93" s="1">
        <v>16</v>
      </c>
      <c r="DJ93" s="1">
        <v>12</v>
      </c>
      <c r="DK93" s="1">
        <v>2.5999999999999999E-2</v>
      </c>
      <c r="DL93" s="1">
        <f t="shared" si="4283"/>
        <v>-1.0000000000000009E-3</v>
      </c>
      <c r="DM93" s="1">
        <f t="shared" si="4284"/>
        <v>7.508532423208189E-2</v>
      </c>
      <c r="DN93" s="1">
        <f t="shared" si="4285"/>
        <v>1.1262798634812284E-4</v>
      </c>
      <c r="DO93" s="1"/>
      <c r="DP93" s="1"/>
      <c r="DQ93" s="1"/>
      <c r="DR93" s="1" t="s">
        <v>11</v>
      </c>
      <c r="DS93" s="1" t="s">
        <v>23</v>
      </c>
      <c r="DT93" s="1">
        <v>17</v>
      </c>
      <c r="DU93" s="1">
        <v>12</v>
      </c>
      <c r="DV93" s="1">
        <v>2.5000000000000001E-2</v>
      </c>
      <c r="DW93" s="1">
        <f t="shared" si="4286"/>
        <v>-1.9999999999999983E-3</v>
      </c>
      <c r="DX93" s="1">
        <f t="shared" si="4287"/>
        <v>-3.4246575342465696E-2</v>
      </c>
      <c r="DY93" s="1">
        <f t="shared" si="4288"/>
        <v>-5.1369863013698545E-5</v>
      </c>
      <c r="DZ93" s="1"/>
      <c r="EA93" s="1"/>
      <c r="EB93" s="1"/>
      <c r="EC93" s="1" t="s">
        <v>11</v>
      </c>
      <c r="ED93" s="1" t="s">
        <v>24</v>
      </c>
      <c r="EE93" s="1">
        <v>18</v>
      </c>
      <c r="EF93" s="1">
        <v>12</v>
      </c>
      <c r="EG93" s="1">
        <v>2.3E-2</v>
      </c>
      <c r="EH93" s="1">
        <f t="shared" si="4289"/>
        <v>-2.9999999999999992E-3</v>
      </c>
      <c r="EI93" s="1">
        <f t="shared" si="4290"/>
        <v>7.4829931972789143E-2</v>
      </c>
      <c r="EJ93" s="1">
        <f t="shared" si="4291"/>
        <v>1.1224489795918371E-4</v>
      </c>
      <c r="EK93" s="1"/>
      <c r="EL93" s="1"/>
      <c r="EM93" s="1"/>
      <c r="EN93" s="1" t="s">
        <v>11</v>
      </c>
      <c r="EO93" s="1" t="s">
        <v>25</v>
      </c>
      <c r="EP93" s="1">
        <v>21</v>
      </c>
      <c r="EQ93" s="1">
        <v>12</v>
      </c>
      <c r="ER93" s="1">
        <v>2.9000000000000001E-2</v>
      </c>
      <c r="ES93" s="1">
        <f t="shared" si="4292"/>
        <v>-1.9999999999999983E-3</v>
      </c>
      <c r="ET93" s="1">
        <f t="shared" si="4293"/>
        <v>2.0547945205479506E-2</v>
      </c>
      <c r="EU93" s="1">
        <f t="shared" si="4294"/>
        <v>3.0821917808219259E-5</v>
      </c>
      <c r="EV93" s="1"/>
      <c r="EW93" s="1"/>
      <c r="EX93" s="1"/>
      <c r="EY93" s="1" t="s">
        <v>11</v>
      </c>
      <c r="EZ93" s="1" t="s">
        <v>26</v>
      </c>
      <c r="FA93" s="1">
        <v>22</v>
      </c>
      <c r="FB93" s="1">
        <v>12</v>
      </c>
      <c r="FC93" s="1">
        <v>2.8000000000000001E-2</v>
      </c>
      <c r="FD93" s="1">
        <f t="shared" si="4295"/>
        <v>-2.9999999999999992E-3</v>
      </c>
      <c r="FE93" s="1">
        <f t="shared" si="4296"/>
        <v>-7.508532423208189E-2</v>
      </c>
      <c r="FF93" s="1">
        <f t="shared" si="4297"/>
        <v>-1.1262798634812284E-4</v>
      </c>
      <c r="FG93" s="1"/>
      <c r="FH93" s="1"/>
      <c r="FI93" s="1"/>
      <c r="FJ93" s="1" t="s">
        <v>11</v>
      </c>
      <c r="FK93" s="1" t="s">
        <v>27</v>
      </c>
      <c r="FL93" s="1">
        <v>23</v>
      </c>
      <c r="FM93" s="1">
        <v>12</v>
      </c>
      <c r="FN93" s="1">
        <v>2.8000000000000001E-2</v>
      </c>
      <c r="FO93" s="1">
        <f t="shared" si="4298"/>
        <v>-1.9999999999999983E-3</v>
      </c>
      <c r="FP93" s="1">
        <f t="shared" si="4299"/>
        <v>0.33673469387755112</v>
      </c>
      <c r="FQ93" s="1">
        <f t="shared" si="4300"/>
        <v>5.0510204081632667E-4</v>
      </c>
      <c r="FR93" s="1"/>
      <c r="FS93" s="1"/>
      <c r="FT93" s="1"/>
      <c r="FU93" s="1" t="s">
        <v>11</v>
      </c>
      <c r="FV93" s="1" t="s">
        <v>28</v>
      </c>
      <c r="FW93" s="1">
        <v>24</v>
      </c>
      <c r="FX93" s="1">
        <v>12</v>
      </c>
      <c r="FY93" s="1">
        <v>2.9000000000000001E-2</v>
      </c>
      <c r="FZ93" s="1">
        <f t="shared" si="4301"/>
        <v>-1.9999999999999983E-3</v>
      </c>
      <c r="GA93" s="1">
        <f t="shared" si="4302"/>
        <v>-0.10616438356164379</v>
      </c>
      <c r="GB93" s="1">
        <f t="shared" si="4303"/>
        <v>-1.5924657534246569E-4</v>
      </c>
      <c r="GC93" s="1"/>
      <c r="GD93" s="1"/>
      <c r="GE93" s="1"/>
      <c r="GF93" s="1" t="s">
        <v>11</v>
      </c>
      <c r="GG93" s="1" t="s">
        <v>29</v>
      </c>
      <c r="GH93" s="1">
        <v>25</v>
      </c>
      <c r="GI93" s="1">
        <v>12</v>
      </c>
      <c r="GJ93" s="1">
        <v>2.9000000000000001E-2</v>
      </c>
      <c r="GK93" s="1">
        <f t="shared" si="4304"/>
        <v>-1.9999999999999983E-3</v>
      </c>
      <c r="GL93" s="1">
        <f t="shared" si="4305"/>
        <v>6.8259385665529068E-2</v>
      </c>
      <c r="GM93" s="1">
        <f t="shared" si="4306"/>
        <v>1.023890784982936E-4</v>
      </c>
      <c r="GN93" s="1"/>
      <c r="GO93" s="1"/>
      <c r="GP93" s="1"/>
      <c r="GQ93" s="1" t="s">
        <v>11</v>
      </c>
      <c r="GR93" s="1" t="s">
        <v>30</v>
      </c>
      <c r="GS93" s="1">
        <v>28</v>
      </c>
      <c r="GT93" s="1">
        <v>12</v>
      </c>
      <c r="GU93" s="1">
        <v>2.7E-2</v>
      </c>
      <c r="GV93" s="1">
        <f t="shared" si="4307"/>
        <v>-2.0000000000000018E-3</v>
      </c>
      <c r="GW93" s="1">
        <f t="shared" si="4308"/>
        <v>-0.10344827586206902</v>
      </c>
      <c r="GX93" s="1">
        <f t="shared" si="4309"/>
        <v>-1.5517241379310354E-4</v>
      </c>
      <c r="GY93" s="1"/>
      <c r="GZ93" s="1"/>
      <c r="HA93" s="1"/>
      <c r="HB93" s="1" t="s">
        <v>11</v>
      </c>
      <c r="HC93" s="1" t="s">
        <v>31</v>
      </c>
      <c r="HD93" s="1">
        <v>29</v>
      </c>
      <c r="HE93" s="1">
        <v>12</v>
      </c>
      <c r="HF93" s="1">
        <v>6.8000000000000005E-2</v>
      </c>
      <c r="HG93" s="1">
        <f t="shared" si="4310"/>
        <v>1.6000000000000007E-2</v>
      </c>
      <c r="HH93" s="1">
        <f t="shared" si="4311"/>
        <v>0.80201342281879218</v>
      </c>
      <c r="HI93" s="1">
        <f t="shared" si="4312"/>
        <v>1.2030201342281882E-3</v>
      </c>
      <c r="HJ93" s="1"/>
      <c r="HK93" s="1"/>
      <c r="HL93" s="1"/>
      <c r="HM93" s="1" t="s">
        <v>11</v>
      </c>
      <c r="HN93" s="1" t="s">
        <v>32</v>
      </c>
      <c r="HO93" s="1">
        <v>30</v>
      </c>
      <c r="HP93" s="1">
        <v>12</v>
      </c>
      <c r="HQ93" s="1">
        <v>6.9000000000000006E-2</v>
      </c>
      <c r="HR93" s="1">
        <f t="shared" si="4313"/>
        <v>1.7000000000000008E-2</v>
      </c>
      <c r="HS93" s="1">
        <f t="shared" si="4314"/>
        <v>0.79124579124579142</v>
      </c>
      <c r="HT93" s="1">
        <f t="shared" si="4315"/>
        <v>1.1868686868686871E-3</v>
      </c>
      <c r="HU93" s="1"/>
      <c r="HV93" s="1"/>
      <c r="HW93" s="1"/>
      <c r="HX93" s="1" t="s">
        <v>11</v>
      </c>
      <c r="HY93" s="1" t="s">
        <v>33</v>
      </c>
      <c r="HZ93" s="1">
        <v>31</v>
      </c>
      <c r="IA93" s="1">
        <v>12</v>
      </c>
      <c r="IB93" s="1">
        <v>7.1999999999999995E-2</v>
      </c>
      <c r="IC93" s="1">
        <f t="shared" si="4316"/>
        <v>1.6999999999999994E-2</v>
      </c>
      <c r="ID93" s="1">
        <f t="shared" si="4317"/>
        <v>0.77702702702702675</v>
      </c>
      <c r="IE93" s="1">
        <f t="shared" si="4318"/>
        <v>1.1655405405405401E-3</v>
      </c>
      <c r="IF93" s="1"/>
      <c r="IG93" s="1"/>
      <c r="IH93" s="1"/>
      <c r="II93" s="1" t="s">
        <v>11</v>
      </c>
      <c r="IJ93" s="1" t="s">
        <v>34</v>
      </c>
      <c r="IK93" s="1">
        <v>32</v>
      </c>
      <c r="IL93" s="1">
        <v>12</v>
      </c>
      <c r="IM93" s="1">
        <v>7.4999999999999997E-2</v>
      </c>
      <c r="IN93" s="1">
        <f t="shared" si="4319"/>
        <v>1.9999999999999997E-2</v>
      </c>
      <c r="IO93" s="1">
        <f t="shared" si="4320"/>
        <v>0.83164983164983153</v>
      </c>
      <c r="IP93" s="1">
        <f t="shared" si="4321"/>
        <v>1.2474747474747474E-3</v>
      </c>
      <c r="IQ93" s="1"/>
      <c r="IR93" s="1"/>
      <c r="IS93" s="1"/>
      <c r="IT93" s="1" t="s">
        <v>11</v>
      </c>
      <c r="IU93" s="1" t="s">
        <v>35</v>
      </c>
      <c r="IV93" s="1">
        <v>35</v>
      </c>
      <c r="IW93" s="1">
        <v>12</v>
      </c>
      <c r="IX93" s="1">
        <v>7.0999999999999994E-2</v>
      </c>
      <c r="IY93" s="1">
        <f t="shared" si="4322"/>
        <v>1.5999999999999993E-2</v>
      </c>
      <c r="IZ93" s="1">
        <f t="shared" si="4323"/>
        <v>0.76510067114093938</v>
      </c>
      <c r="JA93" s="1">
        <f t="shared" si="4324"/>
        <v>1.1476510067114092E-3</v>
      </c>
      <c r="JB93" s="1"/>
      <c r="JC93" s="1"/>
      <c r="JD93" s="1"/>
      <c r="JE93" s="1" t="s">
        <v>11</v>
      </c>
      <c r="JF93" s="3" t="s">
        <v>36</v>
      </c>
      <c r="JG93" s="3">
        <v>36</v>
      </c>
      <c r="JH93" s="1">
        <v>12</v>
      </c>
      <c r="JI93" s="1">
        <v>7.2999999999999995E-2</v>
      </c>
      <c r="JJ93" s="1">
        <f t="shared" si="4325"/>
        <v>1.5999999999999993E-2</v>
      </c>
      <c r="JK93" s="1">
        <f t="shared" si="4326"/>
        <v>0.81939799331103658</v>
      </c>
      <c r="JL93" s="1">
        <f t="shared" si="4327"/>
        <v>1.229096989966555E-3</v>
      </c>
      <c r="JM93" s="1"/>
      <c r="JN93" s="1"/>
      <c r="JO93" s="1"/>
      <c r="JP93" s="1" t="s">
        <v>11</v>
      </c>
      <c r="JQ93" s="1" t="s">
        <v>37</v>
      </c>
      <c r="JR93" s="1">
        <v>37</v>
      </c>
      <c r="JS93" s="1">
        <v>12</v>
      </c>
      <c r="JT93" s="1">
        <v>7.5999999999999998E-2</v>
      </c>
      <c r="JU93" s="1">
        <f t="shared" si="4328"/>
        <v>1.7999999999999995E-2</v>
      </c>
      <c r="JV93" s="1">
        <f t="shared" si="4329"/>
        <v>0.85284280936454837</v>
      </c>
      <c r="JW93" s="1">
        <f t="shared" si="4330"/>
        <v>1.2792642140468226E-3</v>
      </c>
      <c r="JX93" s="1"/>
      <c r="JY93" s="1"/>
      <c r="JZ93" s="1"/>
      <c r="KA93" s="1" t="s">
        <v>11</v>
      </c>
      <c r="KB93" s="1" t="s">
        <v>38</v>
      </c>
      <c r="KC93" s="1">
        <v>38</v>
      </c>
      <c r="KD93" s="1">
        <v>12</v>
      </c>
      <c r="KE93" s="1">
        <v>7.8E-2</v>
      </c>
      <c r="KF93" s="1">
        <f t="shared" si="4331"/>
        <v>1.7000000000000001E-2</v>
      </c>
      <c r="KG93" s="1">
        <f t="shared" si="4332"/>
        <v>0.70234113712374591</v>
      </c>
      <c r="KH93" s="1">
        <f t="shared" si="4333"/>
        <v>1.0535117056856189E-3</v>
      </c>
      <c r="KI93" s="1"/>
      <c r="KJ93" s="1"/>
      <c r="KK93" s="1"/>
      <c r="KL93" s="1" t="s">
        <v>11</v>
      </c>
      <c r="KM93" s="1" t="s">
        <v>39</v>
      </c>
      <c r="KN93" s="1">
        <v>39</v>
      </c>
      <c r="KO93" s="1">
        <v>12</v>
      </c>
      <c r="KP93" s="1">
        <v>7.3999999999999996E-2</v>
      </c>
      <c r="KQ93" s="1">
        <f t="shared" si="4334"/>
        <v>1.0999999999999996E-2</v>
      </c>
      <c r="KR93" s="1">
        <f t="shared" si="4335"/>
        <v>0.53691275167785224</v>
      </c>
      <c r="KS93" s="1">
        <f t="shared" si="4336"/>
        <v>8.0536912751677839E-4</v>
      </c>
      <c r="KT93" s="1"/>
      <c r="KU93" s="1"/>
      <c r="KV93" s="1"/>
      <c r="KW93" s="1" t="s">
        <v>11</v>
      </c>
      <c r="KX93" s="1" t="s">
        <v>40</v>
      </c>
      <c r="KY93" s="1">
        <v>42</v>
      </c>
      <c r="KZ93" s="1">
        <v>12</v>
      </c>
      <c r="LA93" s="1">
        <v>7.2999999999999995E-2</v>
      </c>
      <c r="LB93" s="1">
        <f t="shared" si="4337"/>
        <v>7.9999999999999932E-3</v>
      </c>
      <c r="LC93" s="1">
        <f t="shared" si="4338"/>
        <v>0.60067114093959706</v>
      </c>
      <c r="LD93" s="1">
        <f t="shared" si="4339"/>
        <v>9.0100671140939557E-4</v>
      </c>
      <c r="LE93" s="1"/>
      <c r="LF93" s="1"/>
      <c r="LG93" s="1"/>
      <c r="LH93" s="1" t="s">
        <v>11</v>
      </c>
      <c r="LI93" s="1" t="s">
        <v>41</v>
      </c>
      <c r="LJ93" s="1">
        <v>43</v>
      </c>
      <c r="LK93" s="1">
        <v>12</v>
      </c>
      <c r="LL93" s="1">
        <v>3.4000000000000002E-2</v>
      </c>
      <c r="LM93" s="1">
        <f t="shared" si="4340"/>
        <v>-2.9999999999999957E-3</v>
      </c>
      <c r="LN93" s="1">
        <f t="shared" si="4341"/>
        <v>-0.72635135135135109</v>
      </c>
      <c r="LO93" s="1">
        <f t="shared" si="4342"/>
        <v>-1.0895270270270267E-3</v>
      </c>
      <c r="LP93" s="1"/>
      <c r="LQ93" s="1"/>
      <c r="LR93" s="1"/>
      <c r="LS93" s="1" t="s">
        <v>11</v>
      </c>
      <c r="LT93" s="1" t="s">
        <v>42</v>
      </c>
      <c r="LU93" s="1">
        <v>44</v>
      </c>
      <c r="LV93" s="1">
        <v>12</v>
      </c>
      <c r="LW93" s="1">
        <v>4.4999999999999998E-2</v>
      </c>
      <c r="LX93" s="1">
        <f t="shared" si="4343"/>
        <v>2.0000000000000018E-3</v>
      </c>
      <c r="LY93" s="1">
        <f t="shared" si="4250"/>
        <v>-1.501779359430605</v>
      </c>
      <c r="LZ93" s="1">
        <f t="shared" si="4344"/>
        <v>-2.2526690391459075E-3</v>
      </c>
      <c r="MA93" s="1"/>
      <c r="MB93" s="1"/>
      <c r="MC93" s="1"/>
      <c r="MD93" s="1" t="s">
        <v>11</v>
      </c>
      <c r="ME93" s="1" t="s">
        <v>43</v>
      </c>
      <c r="MF93" s="1">
        <v>46</v>
      </c>
      <c r="MG93" s="1">
        <v>12</v>
      </c>
      <c r="MH93" s="1">
        <v>5.0999999999999997E-2</v>
      </c>
      <c r="MI93" s="1">
        <f t="shared" si="4345"/>
        <v>-1.0000000000000009E-3</v>
      </c>
      <c r="MJ93" s="1">
        <f t="shared" si="4346"/>
        <v>-0.77627118644067805</v>
      </c>
      <c r="MK93" s="1">
        <f t="shared" si="4347"/>
        <v>-1.1644067796610172E-3</v>
      </c>
      <c r="ML93" s="1"/>
      <c r="MM93" s="1"/>
      <c r="MN93" s="1"/>
      <c r="MO93" s="1" t="s">
        <v>11</v>
      </c>
      <c r="MP93" s="1" t="s">
        <v>44</v>
      </c>
      <c r="MQ93" s="1">
        <v>52</v>
      </c>
      <c r="MR93" s="1">
        <v>12</v>
      </c>
      <c r="MS93" s="1">
        <v>7.0000000000000007E-2</v>
      </c>
      <c r="MT93" s="1">
        <f t="shared" si="4348"/>
        <v>7.0000000000000062E-3</v>
      </c>
      <c r="MU93" s="1">
        <f t="shared" si="4349"/>
        <v>-0.30303030303030282</v>
      </c>
      <c r="MV93" s="1">
        <f t="shared" si="4350"/>
        <v>-4.5454545454545422E-4</v>
      </c>
      <c r="MW93" s="1"/>
      <c r="MX93" s="1"/>
      <c r="MY93" s="1"/>
      <c r="MZ93" s="1" t="s">
        <v>11</v>
      </c>
      <c r="NA93" s="1" t="s">
        <v>45</v>
      </c>
      <c r="NB93" s="1">
        <v>53</v>
      </c>
      <c r="NC93" s="1">
        <v>12</v>
      </c>
      <c r="ND93" s="1">
        <v>0.11600000000000001</v>
      </c>
      <c r="NE93" s="1">
        <f t="shared" si="4351"/>
        <v>2.3000000000000007E-2</v>
      </c>
      <c r="NF93" s="1">
        <f t="shared" si="4352"/>
        <v>8.4459459459459651E-2</v>
      </c>
      <c r="NG93" s="1">
        <f t="shared" si="4353"/>
        <v>1.2668918918918947E-4</v>
      </c>
      <c r="NH93" s="1"/>
      <c r="NI93" s="1"/>
      <c r="NJ93" s="1"/>
      <c r="NK93" s="1" t="s">
        <v>11</v>
      </c>
      <c r="NL93" s="1" t="s">
        <v>46</v>
      </c>
      <c r="NM93" s="1">
        <v>56</v>
      </c>
      <c r="NN93" s="1">
        <v>12</v>
      </c>
      <c r="NO93" s="1">
        <v>0.106</v>
      </c>
      <c r="NP93" s="1">
        <f t="shared" si="4354"/>
        <v>1.3999999999999999E-2</v>
      </c>
      <c r="NQ93" s="1">
        <f t="shared" si="4355"/>
        <v>-0.16610169491525431</v>
      </c>
      <c r="NR93" s="1">
        <f t="shared" si="4356"/>
        <v>-2.4915254237288146E-4</v>
      </c>
      <c r="NS93" s="1"/>
      <c r="NT93" s="1"/>
      <c r="NU93" s="1"/>
      <c r="NV93" s="1" t="s">
        <v>11</v>
      </c>
      <c r="NW93" s="1" t="s">
        <v>47</v>
      </c>
      <c r="NX93" s="1">
        <v>57</v>
      </c>
      <c r="NY93" s="1">
        <v>12</v>
      </c>
      <c r="NZ93" s="1">
        <v>-8.9999999999999993E-3</v>
      </c>
      <c r="OA93" s="1">
        <f t="shared" si="4357"/>
        <v>3.0000000000000009E-3</v>
      </c>
      <c r="OB93" s="1">
        <f t="shared" si="4358"/>
        <v>0.82636655948553062</v>
      </c>
      <c r="OC93" s="1">
        <f t="shared" si="4359"/>
        <v>1.239549839228296E-3</v>
      </c>
      <c r="OD93" s="1"/>
      <c r="OE93" s="1"/>
      <c r="OF93" s="1"/>
      <c r="OG93" s="1" t="s">
        <v>11</v>
      </c>
      <c r="OH93" s="1" t="s">
        <v>48</v>
      </c>
      <c r="OI93" s="1">
        <v>58</v>
      </c>
      <c r="OJ93" s="1">
        <v>12</v>
      </c>
      <c r="OK93" s="1">
        <v>-7.0000000000000001E-3</v>
      </c>
      <c r="OL93" s="1">
        <f t="shared" si="4360"/>
        <v>5.0000000000000001E-3</v>
      </c>
      <c r="OM93" s="1">
        <f t="shared" si="4361"/>
        <v>0.88709677419354838</v>
      </c>
      <c r="ON93" s="1">
        <f t="shared" si="4362"/>
        <v>1.3306451612903226E-3</v>
      </c>
      <c r="OO93" s="1"/>
      <c r="OP93" s="1"/>
      <c r="OQ93" s="1"/>
      <c r="OR93" s="1" t="s">
        <v>11</v>
      </c>
      <c r="OS93" s="1" t="s">
        <v>49</v>
      </c>
      <c r="OT93" s="1">
        <v>59</v>
      </c>
      <c r="OU93" s="1">
        <v>12</v>
      </c>
      <c r="OV93" s="1">
        <v>-8.9999999999999993E-3</v>
      </c>
      <c r="OW93" s="1">
        <f t="shared" si="4363"/>
        <v>3.0000000000000009E-3</v>
      </c>
      <c r="OX93" s="1">
        <f t="shared" si="4364"/>
        <v>0.89354838709677431</v>
      </c>
      <c r="OY93" s="1">
        <f t="shared" si="4365"/>
        <v>1.3403225806451614E-3</v>
      </c>
      <c r="OZ93" s="1"/>
      <c r="PA93" s="1"/>
      <c r="PB93" s="1"/>
      <c r="PC93" s="1" t="s">
        <v>11</v>
      </c>
      <c r="PD93" s="1" t="s">
        <v>50</v>
      </c>
      <c r="PE93" s="1">
        <v>60</v>
      </c>
      <c r="PF93" s="1">
        <v>12</v>
      </c>
      <c r="PG93" s="1">
        <v>-1.0999999999999999E-2</v>
      </c>
      <c r="PH93" s="1">
        <f t="shared" si="4366"/>
        <v>1.0000000000000009E-3</v>
      </c>
      <c r="PI93" s="1">
        <f t="shared" si="4367"/>
        <v>0.87419354838709684</v>
      </c>
      <c r="PJ93" s="1">
        <f t="shared" si="4368"/>
        <v>1.3112903225806453E-3</v>
      </c>
      <c r="PK93" s="1"/>
      <c r="PL93" s="1"/>
      <c r="PM93" s="1"/>
      <c r="PN93" s="1" t="s">
        <v>11</v>
      </c>
      <c r="PO93" s="1" t="s">
        <v>51</v>
      </c>
      <c r="PP93" s="1">
        <v>63</v>
      </c>
      <c r="PQ93" s="1">
        <v>12</v>
      </c>
      <c r="PR93" s="1">
        <v>-1.0999999999999999E-2</v>
      </c>
      <c r="PS93" s="1">
        <f t="shared" si="4369"/>
        <v>3.0000000000000009E-3</v>
      </c>
      <c r="PT93" s="1">
        <f t="shared" si="4370"/>
        <v>0.94822006472491904</v>
      </c>
      <c r="PU93" s="1">
        <f t="shared" si="4371"/>
        <v>1.4223300970873786E-3</v>
      </c>
      <c r="PV93" s="1"/>
      <c r="PW93" s="1"/>
      <c r="PX93" s="1"/>
      <c r="PY93" s="1" t="s">
        <v>11</v>
      </c>
      <c r="PZ93" s="1" t="s">
        <v>52</v>
      </c>
      <c r="QA93" s="1">
        <v>64</v>
      </c>
      <c r="QB93" s="1">
        <v>12</v>
      </c>
      <c r="QC93" s="1">
        <v>1E-3</v>
      </c>
      <c r="QD93" s="1">
        <f t="shared" si="4372"/>
        <v>2E-3</v>
      </c>
      <c r="QE93" s="1">
        <f t="shared" si="4373"/>
        <v>0.89354838709677431</v>
      </c>
      <c r="QF93" s="1">
        <f t="shared" si="4374"/>
        <v>1.3403225806451614E-3</v>
      </c>
      <c r="QG93" s="1"/>
      <c r="QH93" s="1"/>
      <c r="QI93" s="1"/>
      <c r="QJ93" s="1" t="s">
        <v>11</v>
      </c>
      <c r="QK93" s="1" t="s">
        <v>53</v>
      </c>
      <c r="QL93" s="1">
        <v>65</v>
      </c>
      <c r="QM93" s="1">
        <v>12</v>
      </c>
      <c r="QN93" s="1">
        <v>0</v>
      </c>
      <c r="QO93" s="1">
        <f t="shared" si="4375"/>
        <v>2E-3</v>
      </c>
      <c r="QP93" s="1">
        <f t="shared" si="4376"/>
        <v>0.8834951456310679</v>
      </c>
      <c r="QQ93" s="1">
        <f t="shared" si="4377"/>
        <v>1.3252427184466018E-3</v>
      </c>
      <c r="QR93" s="1"/>
      <c r="QS93" s="1"/>
      <c r="QT93" s="1"/>
      <c r="QU93" s="1" t="s">
        <v>11</v>
      </c>
      <c r="QV93" s="1" t="s">
        <v>54</v>
      </c>
      <c r="QW93" s="1">
        <v>66</v>
      </c>
      <c r="QX93" s="1">
        <v>12</v>
      </c>
      <c r="QY93" s="1">
        <v>2.1000000000000001E-2</v>
      </c>
      <c r="QZ93" s="1">
        <f t="shared" si="4378"/>
        <v>0.02</v>
      </c>
      <c r="RA93" s="1">
        <f t="shared" si="4379"/>
        <v>1.541666666666667</v>
      </c>
      <c r="RB93" s="1">
        <f t="shared" si="4380"/>
        <v>2.3125000000000003E-3</v>
      </c>
      <c r="RC93" s="1"/>
      <c r="RD93" s="1"/>
      <c r="RE93" s="1"/>
      <c r="RF93" s="1" t="s">
        <v>11</v>
      </c>
      <c r="RG93" s="1" t="s">
        <v>55</v>
      </c>
      <c r="RH93" s="1">
        <v>67</v>
      </c>
      <c r="RI93" s="1">
        <v>12</v>
      </c>
      <c r="RJ93" s="1">
        <v>4.0000000000000001E-3</v>
      </c>
      <c r="RK93" s="1">
        <f t="shared" si="4381"/>
        <v>5.0000000000000001E-3</v>
      </c>
      <c r="RL93" s="1">
        <f t="shared" si="4382"/>
        <v>1.0448717948717949</v>
      </c>
      <c r="RM93" s="1">
        <f t="shared" si="4383"/>
        <v>1.5673076923076925E-3</v>
      </c>
      <c r="RN93" s="1"/>
      <c r="RO93" s="1"/>
      <c r="RP93" s="1"/>
      <c r="RQ93" s="1" t="s">
        <v>11</v>
      </c>
      <c r="RR93" s="1" t="s">
        <v>56</v>
      </c>
      <c r="RS93" s="1">
        <v>70</v>
      </c>
      <c r="RT93" s="1">
        <v>12</v>
      </c>
      <c r="RU93" s="1">
        <v>1.6E-2</v>
      </c>
      <c r="RV93" s="1">
        <f t="shared" si="4384"/>
        <v>0.01</v>
      </c>
      <c r="RW93" s="1">
        <f t="shared" si="4385"/>
        <v>1.1762820512820515</v>
      </c>
      <c r="RX93" s="1">
        <f t="shared" si="4386"/>
        <v>1.7644230769230773E-3</v>
      </c>
      <c r="RY93" s="1"/>
      <c r="RZ93" s="1"/>
      <c r="SA93" s="1"/>
      <c r="SB93" s="2" t="s">
        <v>11</v>
      </c>
      <c r="SC93" s="1" t="s">
        <v>57</v>
      </c>
      <c r="SD93" s="1">
        <v>71</v>
      </c>
      <c r="SE93" s="2">
        <v>12</v>
      </c>
      <c r="SF93" s="1">
        <v>1E-3</v>
      </c>
      <c r="SG93" s="1">
        <f t="shared" si="4387"/>
        <v>-3.0000000000000001E-3</v>
      </c>
      <c r="SH93" s="1">
        <f t="shared" si="4388"/>
        <v>0.65068493150684925</v>
      </c>
      <c r="SI93" s="1">
        <f t="shared" si="4389"/>
        <v>9.7602739726027391E-4</v>
      </c>
      <c r="SJ93" s="1"/>
      <c r="SK93" s="1"/>
      <c r="SL93" s="1"/>
      <c r="SM93" s="2" t="s">
        <v>11</v>
      </c>
      <c r="SN93" s="1" t="s">
        <v>58</v>
      </c>
      <c r="SO93" s="1">
        <v>72</v>
      </c>
      <c r="SP93" s="2">
        <v>12</v>
      </c>
      <c r="SQ93" s="1">
        <v>3.0000000000000001E-3</v>
      </c>
      <c r="SR93" s="1">
        <f t="shared" si="4390"/>
        <v>-3.0000000000000001E-3</v>
      </c>
      <c r="SS93" s="1">
        <f t="shared" si="4391"/>
        <v>0.57388316151202745</v>
      </c>
      <c r="ST93" s="1">
        <f t="shared" si="4392"/>
        <v>8.6082474226804124E-4</v>
      </c>
      <c r="SU93" s="1"/>
      <c r="SV93" s="1"/>
      <c r="SW93" s="1"/>
      <c r="SX93" s="2" t="s">
        <v>11</v>
      </c>
      <c r="SY93" s="1" t="s">
        <v>59</v>
      </c>
      <c r="SZ93" s="1">
        <v>73</v>
      </c>
      <c r="TA93" s="2">
        <v>12</v>
      </c>
      <c r="TB93" s="1">
        <v>2E-3</v>
      </c>
      <c r="TC93" s="1">
        <f t="shared" si="4393"/>
        <v>-4.0000000000000001E-3</v>
      </c>
      <c r="TD93" s="1">
        <f t="shared" si="4394"/>
        <v>0.47586206896551719</v>
      </c>
      <c r="TE93" s="1">
        <f t="shared" si="4395"/>
        <v>7.1379310344827577E-4</v>
      </c>
      <c r="TF93" s="1"/>
      <c r="TG93" s="1"/>
      <c r="TH93" s="1"/>
      <c r="TI93" s="2" t="s">
        <v>11</v>
      </c>
      <c r="TJ93" s="1" t="s">
        <v>60</v>
      </c>
      <c r="TK93" s="1">
        <v>74</v>
      </c>
      <c r="TL93" s="2">
        <v>12</v>
      </c>
      <c r="TM93" s="1">
        <v>3.0000000000000001E-3</v>
      </c>
      <c r="TN93" s="1">
        <f t="shared" si="4396"/>
        <v>-3.0000000000000001E-3</v>
      </c>
      <c r="TO93" s="1">
        <f t="shared" si="4397"/>
        <v>0.51546391752577314</v>
      </c>
      <c r="TP93" s="1">
        <f t="shared" si="4398"/>
        <v>7.7319587628865976E-4</v>
      </c>
      <c r="TQ93" s="1"/>
      <c r="TR93" s="1"/>
      <c r="TS93" s="1"/>
      <c r="TT93" s="2" t="s">
        <v>11</v>
      </c>
      <c r="TU93" s="1" t="s">
        <v>61</v>
      </c>
      <c r="TV93" s="1">
        <v>77</v>
      </c>
      <c r="TW93" s="2">
        <v>12</v>
      </c>
      <c r="TX93" s="1">
        <v>6.0000000000000001E-3</v>
      </c>
      <c r="TY93" s="1">
        <f t="shared" si="4399"/>
        <v>-2.9999999999999992E-3</v>
      </c>
      <c r="TZ93" s="1">
        <f t="shared" si="4400"/>
        <v>0.48797250859106528</v>
      </c>
      <c r="UA93" s="1">
        <f t="shared" si="4401"/>
        <v>7.3195876288659797E-4</v>
      </c>
      <c r="UB93" s="1"/>
      <c r="UC93" s="1"/>
      <c r="UD93" s="1"/>
      <c r="UE93" s="2" t="s">
        <v>11</v>
      </c>
      <c r="UF93" s="1" t="s">
        <v>62</v>
      </c>
      <c r="UG93" s="1">
        <v>78</v>
      </c>
      <c r="UH93" s="2">
        <v>12</v>
      </c>
      <c r="UI93" s="1">
        <v>6.0000000000000001E-3</v>
      </c>
      <c r="UJ93" s="1">
        <f t="shared" si="4402"/>
        <v>-2E-3</v>
      </c>
      <c r="UK93" s="1">
        <f t="shared" si="4403"/>
        <v>9.3425605536332196E-2</v>
      </c>
      <c r="UL93" s="1">
        <f t="shared" si="4404"/>
        <v>1.401384083044983E-4</v>
      </c>
      <c r="UM93" s="1"/>
      <c r="UN93" s="1"/>
      <c r="UO93" s="1"/>
      <c r="UP93" s="2" t="s">
        <v>11</v>
      </c>
      <c r="UQ93" s="1" t="s">
        <v>63</v>
      </c>
      <c r="UR93" s="1">
        <v>79</v>
      </c>
      <c r="US93" s="2">
        <v>12</v>
      </c>
      <c r="UT93" s="1">
        <v>6.0000000000000001E-3</v>
      </c>
      <c r="UU93" s="1">
        <f t="shared" si="4405"/>
        <v>-2.9999999999999992E-3</v>
      </c>
      <c r="UV93" s="1">
        <f t="shared" si="4406"/>
        <v>0.4689655172413793</v>
      </c>
      <c r="UW93" s="1">
        <f t="shared" si="4407"/>
        <v>7.0344827586206894E-4</v>
      </c>
      <c r="UX93" s="1"/>
      <c r="UY93" s="1"/>
      <c r="UZ93" s="1"/>
      <c r="VA93" s="2" t="s">
        <v>11</v>
      </c>
      <c r="VB93" s="1" t="s">
        <v>64</v>
      </c>
      <c r="VC93" s="1">
        <v>80</v>
      </c>
      <c r="VD93" s="2">
        <v>12</v>
      </c>
      <c r="VE93" s="1">
        <v>7.0000000000000001E-3</v>
      </c>
      <c r="VF93" s="1">
        <f t="shared" si="4408"/>
        <v>-3.0000000000000001E-3</v>
      </c>
      <c r="VG93" s="1">
        <f t="shared" si="4409"/>
        <v>0.44137931034482764</v>
      </c>
      <c r="VH93" s="1">
        <f t="shared" si="4410"/>
        <v>6.6206896551724149E-4</v>
      </c>
      <c r="VI93" s="1"/>
      <c r="VJ93" s="1"/>
      <c r="VK93" s="1"/>
      <c r="VL93" s="2" t="s">
        <v>11</v>
      </c>
      <c r="VM93" s="1" t="s">
        <v>65</v>
      </c>
      <c r="VN93" s="1">
        <v>84</v>
      </c>
      <c r="VO93" s="2">
        <v>12</v>
      </c>
      <c r="VP93" s="1">
        <v>8.9999999999999993E-3</v>
      </c>
      <c r="VQ93" s="1">
        <f t="shared" si="4411"/>
        <v>-3.0000000000000009E-3</v>
      </c>
      <c r="VR93" s="1">
        <f t="shared" si="4412"/>
        <v>0.46735395189003431</v>
      </c>
      <c r="VS93" s="1">
        <f t="shared" si="4413"/>
        <v>7.0103092783505147E-4</v>
      </c>
      <c r="VT93" s="1"/>
      <c r="VU93" s="1"/>
      <c r="VV93" s="1"/>
      <c r="VW93" s="2" t="s">
        <v>11</v>
      </c>
      <c r="VX93" s="1" t="s">
        <v>66</v>
      </c>
      <c r="VY93" s="1">
        <v>85</v>
      </c>
      <c r="VZ93" s="2">
        <v>12</v>
      </c>
      <c r="WA93" s="1">
        <v>4.0000000000000001E-3</v>
      </c>
      <c r="WB93" s="1">
        <f t="shared" si="4414"/>
        <v>-1E-3</v>
      </c>
      <c r="WC93" s="1">
        <f t="shared" si="4415"/>
        <v>0.19860627177700349</v>
      </c>
      <c r="WD93" s="1">
        <f t="shared" si="4416"/>
        <v>2.9790940766550526E-4</v>
      </c>
      <c r="WE93" s="1"/>
      <c r="WF93" s="1"/>
      <c r="WG93" s="1"/>
      <c r="WH93" s="2" t="s">
        <v>11</v>
      </c>
      <c r="WI93" s="1" t="s">
        <v>67</v>
      </c>
      <c r="WJ93" s="1">
        <v>86</v>
      </c>
      <c r="WK93" s="2">
        <v>12</v>
      </c>
      <c r="WL93" s="1">
        <v>7.0000000000000001E-3</v>
      </c>
      <c r="WM93" s="1">
        <f t="shared" si="4417"/>
        <v>-1E-3</v>
      </c>
      <c r="WN93" s="1">
        <f t="shared" si="4418"/>
        <v>0.12152777777777776</v>
      </c>
      <c r="WO93" s="1">
        <f t="shared" si="4419"/>
        <v>1.8229166666666665E-4</v>
      </c>
      <c r="WP93" s="1"/>
      <c r="WQ93" s="1"/>
      <c r="WR93" s="1"/>
      <c r="WS93" s="2" t="s">
        <v>11</v>
      </c>
      <c r="WT93" s="1" t="s">
        <v>68</v>
      </c>
      <c r="WU93" s="1">
        <v>87</v>
      </c>
      <c r="WV93" s="2">
        <v>12</v>
      </c>
      <c r="WW93" s="1">
        <v>6.0000000000000001E-3</v>
      </c>
      <c r="WX93" s="1">
        <f t="shared" si="4420"/>
        <v>-1E-3</v>
      </c>
      <c r="WY93" s="1">
        <f t="shared" si="4421"/>
        <v>0.10452961672473868</v>
      </c>
      <c r="WZ93" s="1">
        <f t="shared" si="4422"/>
        <v>1.5679442508710801E-4</v>
      </c>
      <c r="XA93" s="1"/>
      <c r="XB93" s="1"/>
      <c r="XC93" s="1"/>
      <c r="XD93" s="2" t="s">
        <v>11</v>
      </c>
      <c r="XE93" s="1" t="s">
        <v>69</v>
      </c>
      <c r="XF93" s="1">
        <v>88</v>
      </c>
      <c r="XG93" s="2">
        <v>12</v>
      </c>
      <c r="XH93" s="1">
        <v>8.0000000000000002E-3</v>
      </c>
      <c r="XI93" s="1">
        <f t="shared" si="3632"/>
        <v>-9.9999999999999915E-4</v>
      </c>
      <c r="XJ93" s="1">
        <f t="shared" si="4423"/>
        <v>8.3333333333333356E-2</v>
      </c>
      <c r="XK93" s="1">
        <f t="shared" si="4424"/>
        <v>1.2500000000000003E-4</v>
      </c>
      <c r="XL93" s="1"/>
      <c r="XM93" s="1"/>
      <c r="XN93" s="1"/>
      <c r="XO93" s="2" t="s">
        <v>11</v>
      </c>
      <c r="XP93" s="1" t="s">
        <v>70</v>
      </c>
      <c r="XQ93" s="1">
        <v>91</v>
      </c>
      <c r="XR93" s="2">
        <v>12</v>
      </c>
      <c r="XS93" s="1">
        <v>0.01</v>
      </c>
      <c r="XT93" s="1">
        <f t="shared" si="4425"/>
        <v>-9.9999999999999915E-4</v>
      </c>
      <c r="XU93" s="1">
        <f t="shared" si="4426"/>
        <v>8.650519031141872E-2</v>
      </c>
      <c r="XV93" s="1">
        <f t="shared" si="4427"/>
        <v>1.2975778546712809E-4</v>
      </c>
      <c r="XW93" s="1"/>
      <c r="XX93" s="1"/>
      <c r="XY93" s="1"/>
      <c r="XZ93" s="2" t="s">
        <v>11</v>
      </c>
      <c r="YA93" s="1" t="s">
        <v>71</v>
      </c>
      <c r="YB93" s="1">
        <v>92</v>
      </c>
      <c r="YC93" s="2">
        <v>12</v>
      </c>
      <c r="YD93" s="1">
        <v>0.01</v>
      </c>
      <c r="YE93" s="1">
        <f t="shared" si="4428"/>
        <v>-9.9999999999999915E-4</v>
      </c>
      <c r="YF93" s="1">
        <f t="shared" si="4429"/>
        <v>0.21993127147766325</v>
      </c>
      <c r="YG93" s="1">
        <f t="shared" si="4430"/>
        <v>3.2989690721649489E-4</v>
      </c>
      <c r="YH93" s="1"/>
      <c r="YI93" s="1"/>
      <c r="YJ93" s="1"/>
      <c r="YK93" s="2" t="s">
        <v>11</v>
      </c>
      <c r="YL93" s="1" t="s">
        <v>72</v>
      </c>
      <c r="YM93" s="1">
        <v>93</v>
      </c>
      <c r="YN93" s="2">
        <v>12</v>
      </c>
      <c r="YO93" s="1">
        <v>0.01</v>
      </c>
      <c r="YP93" s="1">
        <f t="shared" si="4431"/>
        <v>-9.9999999999999915E-4</v>
      </c>
      <c r="YQ93" s="1">
        <f t="shared" si="4432"/>
        <v>0.19795221843003416</v>
      </c>
      <c r="YR93" s="1">
        <f t="shared" si="4433"/>
        <v>2.9692832764505124E-4</v>
      </c>
      <c r="YS93" s="1"/>
      <c r="YT93" s="1"/>
      <c r="YU93" s="1"/>
      <c r="YV93" s="2" t="s">
        <v>11</v>
      </c>
      <c r="YW93" s="1" t="s">
        <v>73</v>
      </c>
      <c r="YX93" s="1">
        <v>94</v>
      </c>
      <c r="YY93" s="2">
        <v>12</v>
      </c>
      <c r="YZ93" s="1">
        <v>1.2999999999999999E-2</v>
      </c>
      <c r="ZA93" s="1">
        <f t="shared" si="4434"/>
        <v>0</v>
      </c>
      <c r="ZB93" s="1">
        <f t="shared" si="4435"/>
        <v>0.19727891156462585</v>
      </c>
      <c r="ZC93" s="1">
        <f t="shared" si="4436"/>
        <v>2.9591836734693878E-4</v>
      </c>
      <c r="ZD93" s="1"/>
      <c r="ZE93" s="1"/>
      <c r="ZF93" s="1"/>
      <c r="ZG93" s="2" t="s">
        <v>11</v>
      </c>
      <c r="ZH93" s="1" t="s">
        <v>74</v>
      </c>
      <c r="ZI93" s="1">
        <v>95</v>
      </c>
      <c r="ZJ93" s="2">
        <v>12</v>
      </c>
      <c r="ZK93" s="1">
        <v>1.2E-2</v>
      </c>
      <c r="ZL93" s="1">
        <f t="shared" si="4437"/>
        <v>-9.9999999999999915E-4</v>
      </c>
      <c r="ZM93" s="1">
        <f t="shared" si="4438"/>
        <v>0.18367346938775514</v>
      </c>
      <c r="ZN93" s="1">
        <f t="shared" si="4439"/>
        <v>2.7551020408163269E-4</v>
      </c>
      <c r="ZO93" s="1"/>
      <c r="ZP93" s="1"/>
      <c r="ZQ93" s="1"/>
      <c r="ZR93" s="2" t="s">
        <v>11</v>
      </c>
      <c r="ZS93" s="1" t="s">
        <v>75</v>
      </c>
      <c r="ZT93" s="1">
        <v>99</v>
      </c>
      <c r="ZU93" s="2">
        <v>12</v>
      </c>
      <c r="ZV93" s="1">
        <v>1.4E-2</v>
      </c>
      <c r="ZW93" s="1">
        <f t="shared" si="4440"/>
        <v>-9.9999999999999915E-4</v>
      </c>
      <c r="ZX93" s="1">
        <f t="shared" si="4441"/>
        <v>3.4246575342465786E-2</v>
      </c>
      <c r="ZY93" s="1">
        <f t="shared" si="4442"/>
        <v>5.1369863013698681E-5</v>
      </c>
      <c r="ZZ93" s="1"/>
      <c r="AAA93" s="1"/>
      <c r="AAB93" s="1"/>
      <c r="AAC93" s="2" t="s">
        <v>11</v>
      </c>
      <c r="AAD93" s="1" t="s">
        <v>76</v>
      </c>
      <c r="AAE93" s="1">
        <v>100</v>
      </c>
      <c r="AAF93" s="2">
        <v>12</v>
      </c>
      <c r="AAG93" s="1">
        <v>2E-3</v>
      </c>
      <c r="AAH93" s="1">
        <f t="shared" si="4443"/>
        <v>0</v>
      </c>
      <c r="AAI93" s="1">
        <f t="shared" si="4444"/>
        <v>0.9</v>
      </c>
      <c r="AAJ93" s="1">
        <f t="shared" si="4445"/>
        <v>1.3500000000000001E-3</v>
      </c>
      <c r="AAK93" s="1"/>
      <c r="AAL93" s="1"/>
      <c r="AAM93" s="1"/>
      <c r="AAN93" s="2" t="s">
        <v>11</v>
      </c>
      <c r="AAO93" s="1" t="s">
        <v>77</v>
      </c>
      <c r="AAP93" s="1">
        <v>101</v>
      </c>
      <c r="AAQ93" s="2">
        <v>12</v>
      </c>
      <c r="AAR93" s="1">
        <v>7.0000000000000001E-3</v>
      </c>
      <c r="AAS93" s="1">
        <f t="shared" si="4446"/>
        <v>0</v>
      </c>
      <c r="AAT93" s="1">
        <f t="shared" si="4447"/>
        <v>0.69896193771626303</v>
      </c>
      <c r="AAU93" s="1">
        <f t="shared" si="4448"/>
        <v>1.0484429065743945E-3</v>
      </c>
      <c r="AAV93" s="1"/>
      <c r="AAW93" s="1"/>
      <c r="AAX93" s="1"/>
      <c r="AAY93" s="2" t="s">
        <v>11</v>
      </c>
      <c r="AAZ93" s="1" t="s">
        <v>78</v>
      </c>
      <c r="ABA93" s="1">
        <v>102</v>
      </c>
      <c r="ABB93" s="2">
        <v>12</v>
      </c>
      <c r="ABC93" s="1">
        <v>7.0000000000000001E-3</v>
      </c>
      <c r="ABD93" s="1">
        <f t="shared" si="3668"/>
        <v>0</v>
      </c>
      <c r="ABE93" s="1">
        <f t="shared" si="4449"/>
        <v>0.75172413793103443</v>
      </c>
      <c r="ABF93" s="1">
        <f t="shared" si="4450"/>
        <v>1.1275862068965516E-3</v>
      </c>
      <c r="ABG93" s="1"/>
      <c r="ABH93" s="1"/>
      <c r="ABI93" s="1"/>
      <c r="ABJ93" s="2" t="s">
        <v>11</v>
      </c>
      <c r="ABK93" s="1" t="s">
        <v>79</v>
      </c>
      <c r="ABL93" s="1">
        <v>112</v>
      </c>
      <c r="ABM93" s="2">
        <v>12</v>
      </c>
      <c r="ABN93" s="1">
        <v>1.9E-2</v>
      </c>
      <c r="ABO93" s="1">
        <f t="shared" si="4451"/>
        <v>1.9999999999999983E-3</v>
      </c>
      <c r="ABP93" s="1">
        <f t="shared" si="4452"/>
        <v>0.91836734693877553</v>
      </c>
      <c r="ABQ93" s="1">
        <f t="shared" si="4453"/>
        <v>1.3775510204081633E-3</v>
      </c>
      <c r="ABR93" s="1"/>
      <c r="ABS93" s="1"/>
      <c r="ABT93" s="1"/>
      <c r="ABU93" s="2" t="s">
        <v>11</v>
      </c>
      <c r="ABV93" s="1" t="s">
        <v>80</v>
      </c>
      <c r="ABW93" s="1">
        <v>113</v>
      </c>
      <c r="ABX93" s="2">
        <v>12</v>
      </c>
      <c r="ABY93" s="1">
        <v>1.2E-2</v>
      </c>
      <c r="ABZ93" s="1">
        <f t="shared" si="4454"/>
        <v>-9.9999999999999915E-4</v>
      </c>
      <c r="ACA93" s="1">
        <f t="shared" si="4455"/>
        <v>-0.37499999999999994</v>
      </c>
      <c r="ACB93" s="1">
        <f t="shared" si="4880"/>
        <v>-5.6249999999999996E-4</v>
      </c>
      <c r="ACC93" s="1"/>
      <c r="ACD93" s="1"/>
      <c r="ACE93" s="1"/>
      <c r="ACF93" s="2" t="s">
        <v>11</v>
      </c>
      <c r="ACG93" s="1" t="s">
        <v>81</v>
      </c>
      <c r="ACH93" s="1">
        <v>114</v>
      </c>
      <c r="ACI93" s="2">
        <v>12</v>
      </c>
      <c r="ACJ93" s="1">
        <v>1.2999999999999999E-2</v>
      </c>
      <c r="ACK93" s="1">
        <f t="shared" si="4456"/>
        <v>-1.0000000000000009E-3</v>
      </c>
      <c r="ACL93" s="1">
        <f t="shared" si="4457"/>
        <v>-0.45519713261648748</v>
      </c>
      <c r="ACM93" s="1">
        <f t="shared" si="4458"/>
        <v>-6.8279569892473128E-4</v>
      </c>
      <c r="ACN93" s="1"/>
      <c r="ACO93" s="1"/>
      <c r="ACP93" s="1"/>
      <c r="ACQ93" s="2" t="s">
        <v>11</v>
      </c>
      <c r="ACR93" s="1" t="s">
        <v>82</v>
      </c>
      <c r="ACS93" s="1">
        <v>115</v>
      </c>
      <c r="ACT93" s="2">
        <v>12</v>
      </c>
      <c r="ACU93" s="1">
        <v>1.2999999999999999E-2</v>
      </c>
      <c r="ACV93" s="1">
        <f t="shared" si="4459"/>
        <v>-1.0000000000000009E-3</v>
      </c>
      <c r="ACW93" s="1">
        <f t="shared" si="4460"/>
        <v>-0.40213523131672602</v>
      </c>
      <c r="ACX93" s="1">
        <f t="shared" si="4461"/>
        <v>-6.0320284697508908E-4</v>
      </c>
      <c r="ACY93" s="1"/>
      <c r="ACZ93" s="1"/>
      <c r="ADA93" s="1"/>
      <c r="ADB93" s="2" t="s">
        <v>11</v>
      </c>
      <c r="ADC93" s="1" t="s">
        <v>83</v>
      </c>
      <c r="ADD93" s="1">
        <v>116</v>
      </c>
      <c r="ADE93" s="2">
        <v>12</v>
      </c>
      <c r="ADF93" s="1">
        <v>1.4999999999999999E-2</v>
      </c>
      <c r="ADG93" s="1">
        <f t="shared" si="4462"/>
        <v>-1.0000000000000009E-3</v>
      </c>
      <c r="ADH93" s="1">
        <f t="shared" si="4463"/>
        <v>-0.40213523131672602</v>
      </c>
      <c r="ADI93" s="1">
        <f t="shared" si="4464"/>
        <v>-6.0320284697508908E-4</v>
      </c>
      <c r="ADJ93" s="1"/>
      <c r="ADK93" s="1"/>
      <c r="ADL93" s="1"/>
      <c r="ADM93" s="2" t="s">
        <v>11</v>
      </c>
      <c r="ADN93" s="1" t="s">
        <v>84</v>
      </c>
      <c r="ADO93" s="1">
        <v>119</v>
      </c>
      <c r="ADP93" s="2">
        <v>12</v>
      </c>
      <c r="ADQ93" s="1">
        <v>1.6E-2</v>
      </c>
      <c r="ADR93" s="1">
        <f t="shared" si="4465"/>
        <v>-1.0000000000000009E-3</v>
      </c>
      <c r="ADS93" s="1">
        <f t="shared" si="4466"/>
        <v>-0.94244604316546776</v>
      </c>
      <c r="ADT93" s="1">
        <f t="shared" si="4467"/>
        <v>-1.4136690647482016E-3</v>
      </c>
      <c r="ADU93" s="1"/>
      <c r="ADV93" s="1"/>
      <c r="ADW93" s="1"/>
      <c r="ADX93" s="2" t="s">
        <v>11</v>
      </c>
      <c r="ADY93" s="1" t="s">
        <v>85</v>
      </c>
      <c r="ADZ93" s="1">
        <v>120</v>
      </c>
      <c r="AEA93" s="2">
        <v>12</v>
      </c>
      <c r="AEB93" s="1">
        <v>1.6E-2</v>
      </c>
      <c r="AEC93" s="1">
        <f t="shared" si="4468"/>
        <v>-1.0000000000000009E-3</v>
      </c>
      <c r="AED93" s="1">
        <f t="shared" si="4469"/>
        <v>-0.97122302158273388</v>
      </c>
      <c r="AEE93" s="1">
        <f t="shared" si="4470"/>
        <v>-1.4568345323741009E-3</v>
      </c>
      <c r="AEF93" s="1"/>
      <c r="AEG93" s="1"/>
      <c r="AEH93" s="1"/>
      <c r="AEI93" s="2" t="s">
        <v>11</v>
      </c>
      <c r="AEJ93" s="1" t="s">
        <v>86</v>
      </c>
      <c r="AEK93" s="1">
        <v>121</v>
      </c>
      <c r="AEL93" s="2">
        <v>12</v>
      </c>
      <c r="AEM93" s="1">
        <v>1.7000000000000001E-2</v>
      </c>
      <c r="AEN93" s="1">
        <f t="shared" si="4471"/>
        <v>-9.9999999999999742E-4</v>
      </c>
      <c r="AEO93" s="1">
        <f t="shared" si="4472"/>
        <v>-0.93165467625899268</v>
      </c>
      <c r="AEP93" s="1">
        <f t="shared" si="4473"/>
        <v>-1.3974820143884891E-3</v>
      </c>
      <c r="AEQ93" s="1"/>
      <c r="AER93" s="1"/>
      <c r="AES93" s="1"/>
      <c r="AET93" s="2" t="s">
        <v>11</v>
      </c>
      <c r="AEU93" s="1" t="s">
        <v>87</v>
      </c>
      <c r="AEV93" s="1">
        <v>122</v>
      </c>
      <c r="AEW93" s="2">
        <v>12</v>
      </c>
      <c r="AEX93" s="1">
        <v>1.6E-2</v>
      </c>
      <c r="AEY93" s="1">
        <f t="shared" si="4474"/>
        <v>-1.0000000000000009E-3</v>
      </c>
      <c r="AEZ93" s="1">
        <f t="shared" si="4475"/>
        <v>-0.98201438848920874</v>
      </c>
      <c r="AFA93" s="1">
        <f t="shared" si="4476"/>
        <v>-1.4730215827338132E-3</v>
      </c>
      <c r="AFB93" s="1"/>
      <c r="AFC93" s="1"/>
      <c r="AFD93" s="1"/>
      <c r="AFE93" s="2" t="s">
        <v>11</v>
      </c>
      <c r="AFF93" s="1" t="s">
        <v>88</v>
      </c>
      <c r="AFG93" s="1">
        <v>123</v>
      </c>
      <c r="AFH93" s="2">
        <v>12</v>
      </c>
      <c r="AFI93" s="1">
        <v>1.6E-2</v>
      </c>
      <c r="AFJ93" s="1">
        <f t="shared" si="4881"/>
        <v>-1.0000000000000009E-3</v>
      </c>
      <c r="AFK93" s="1">
        <f t="shared" si="4882"/>
        <v>-0.985611510791367</v>
      </c>
      <c r="AFL93" s="1">
        <f t="shared" si="4477"/>
        <v>-1.4784172661870506E-3</v>
      </c>
      <c r="AFM93" s="1"/>
      <c r="AFN93" s="1"/>
      <c r="AFO93" s="1"/>
      <c r="AFP93" s="2" t="s">
        <v>11</v>
      </c>
      <c r="AFQ93" s="1" t="s">
        <v>89</v>
      </c>
      <c r="AFR93" s="1">
        <v>126</v>
      </c>
      <c r="AFS93" s="2">
        <v>12</v>
      </c>
      <c r="AFT93" s="1">
        <v>1.7999999999999999E-2</v>
      </c>
      <c r="AFU93" s="1">
        <f t="shared" si="4478"/>
        <v>0</v>
      </c>
      <c r="AFV93" s="1">
        <f t="shared" si="4479"/>
        <v>-0.76156583629893237</v>
      </c>
      <c r="AFW93" s="1">
        <f t="shared" si="4480"/>
        <v>-1.1423487544483986E-3</v>
      </c>
      <c r="AFX93" s="1"/>
      <c r="AFY93" s="1"/>
      <c r="AFZ93" s="1"/>
      <c r="AGA93" s="2" t="s">
        <v>11</v>
      </c>
      <c r="AGB93" s="1" t="s">
        <v>90</v>
      </c>
      <c r="AGC93" s="1">
        <v>127</v>
      </c>
      <c r="AGD93" s="2">
        <v>12</v>
      </c>
      <c r="AGE93" s="1">
        <v>1.6E-2</v>
      </c>
      <c r="AGF93" s="1">
        <f t="shared" si="4481"/>
        <v>1.0000000000000009E-3</v>
      </c>
      <c r="AGG93" s="1">
        <f t="shared" si="4482"/>
        <v>0.27272727272727276</v>
      </c>
      <c r="AGH93" s="1">
        <f t="shared" si="4483"/>
        <v>4.0909090909090913E-4</v>
      </c>
      <c r="AGI93" s="1"/>
      <c r="AGJ93" s="1"/>
      <c r="AGK93" s="1"/>
      <c r="AGL93" s="2" t="s">
        <v>11</v>
      </c>
      <c r="AGM93" s="1" t="s">
        <v>91</v>
      </c>
      <c r="AGN93" s="1">
        <v>128</v>
      </c>
      <c r="AGO93" s="2">
        <v>12</v>
      </c>
      <c r="AGP93" s="1">
        <v>1.9E-2</v>
      </c>
      <c r="AGQ93" s="1">
        <f t="shared" si="4484"/>
        <v>4.0000000000000001E-3</v>
      </c>
      <c r="AGR93" s="1">
        <f t="shared" si="4485"/>
        <v>0.41471571906354515</v>
      </c>
      <c r="AGS93" s="1">
        <f t="shared" si="4486"/>
        <v>6.2207357859531771E-4</v>
      </c>
      <c r="AGT93" s="1"/>
      <c r="AGU93" s="1"/>
      <c r="AGV93" s="1"/>
      <c r="AGW93" s="2" t="s">
        <v>11</v>
      </c>
      <c r="AGX93" s="1" t="s">
        <v>92</v>
      </c>
      <c r="AGY93" s="1">
        <v>129</v>
      </c>
      <c r="AGZ93" s="2">
        <v>12</v>
      </c>
      <c r="AHA93" s="1">
        <v>1.6E-2</v>
      </c>
      <c r="AHB93" s="1">
        <f t="shared" si="4487"/>
        <v>2E-3</v>
      </c>
      <c r="AHC93" s="1">
        <f t="shared" si="4488"/>
        <v>0.44518272425249172</v>
      </c>
      <c r="AHD93" s="1">
        <f t="shared" si="4489"/>
        <v>6.677740863787376E-4</v>
      </c>
      <c r="AHE93" s="1"/>
      <c r="AHF93" s="1"/>
      <c r="AHG93" s="1"/>
      <c r="AHH93" s="2" t="s">
        <v>11</v>
      </c>
      <c r="AHI93" s="1" t="s">
        <v>93</v>
      </c>
      <c r="AHJ93" s="1">
        <v>130</v>
      </c>
      <c r="AHK93" s="2">
        <v>12</v>
      </c>
      <c r="AHL93" s="1">
        <v>1.4999999999999999E-2</v>
      </c>
      <c r="AHM93" s="1">
        <f t="shared" si="4490"/>
        <v>9.9999999999999915E-4</v>
      </c>
      <c r="AHN93" s="1">
        <f t="shared" si="4491"/>
        <v>0.39799331103678925</v>
      </c>
      <c r="AHO93" s="1">
        <f t="shared" si="4492"/>
        <v>5.969899665551839E-4</v>
      </c>
      <c r="AHP93" s="1"/>
      <c r="AHQ93" s="1"/>
      <c r="AHR93" s="1"/>
      <c r="AHS93" s="2" t="s">
        <v>11</v>
      </c>
      <c r="AHT93" s="1" t="s">
        <v>94</v>
      </c>
      <c r="AHU93" s="1">
        <v>133</v>
      </c>
      <c r="AHV93" s="2">
        <v>12</v>
      </c>
      <c r="AHW93" s="1">
        <v>1.6E-2</v>
      </c>
      <c r="AHX93" s="1">
        <f t="shared" si="4493"/>
        <v>0</v>
      </c>
      <c r="AHY93" s="1">
        <f t="shared" si="4494"/>
        <v>0.39534883720930236</v>
      </c>
      <c r="AHZ93" s="1">
        <f t="shared" si="4495"/>
        <v>5.930232558139536E-4</v>
      </c>
      <c r="AIA93" s="1"/>
      <c r="AIB93" s="1"/>
      <c r="AIC93" s="1"/>
      <c r="AID93" s="2" t="s">
        <v>11</v>
      </c>
      <c r="AIE93" s="1" t="s">
        <v>95</v>
      </c>
      <c r="AIF93" s="1">
        <v>134</v>
      </c>
      <c r="AIG93" s="2">
        <v>12</v>
      </c>
      <c r="AIH93" s="1">
        <v>1.6E-2</v>
      </c>
      <c r="AII93" s="1">
        <f t="shared" si="4496"/>
        <v>-1.0000000000000009E-3</v>
      </c>
      <c r="AIJ93" s="1">
        <f t="shared" si="4497"/>
        <v>0.34883720930232559</v>
      </c>
      <c r="AIK93" s="1">
        <f t="shared" si="4498"/>
        <v>5.2325581395348841E-4</v>
      </c>
      <c r="AIL93" s="1"/>
      <c r="AIM93" s="1"/>
      <c r="AIN93" s="1"/>
      <c r="AIO93" s="2" t="s">
        <v>11</v>
      </c>
      <c r="AIP93" s="1" t="s">
        <v>96</v>
      </c>
      <c r="AIQ93" s="1">
        <v>135</v>
      </c>
      <c r="AIR93" s="2">
        <v>12</v>
      </c>
      <c r="AIS93" s="1">
        <v>1.4999999999999999E-2</v>
      </c>
      <c r="AIT93" s="1">
        <f t="shared" si="4499"/>
        <v>9.9999999999999915E-4</v>
      </c>
      <c r="AIU93" s="1">
        <f t="shared" si="4500"/>
        <v>0.46688741721854304</v>
      </c>
      <c r="AIV93" s="1">
        <f t="shared" si="4501"/>
        <v>7.0033112582781453E-4</v>
      </c>
      <c r="AIW93" s="1"/>
      <c r="AIX93" s="1"/>
      <c r="AIY93" s="1"/>
      <c r="AIZ93" s="2" t="s">
        <v>11</v>
      </c>
      <c r="AJA93" s="1" t="s">
        <v>97</v>
      </c>
      <c r="AJB93" s="1">
        <v>136</v>
      </c>
      <c r="AJC93" s="2">
        <v>12</v>
      </c>
      <c r="AJD93" s="1">
        <v>1.6E-2</v>
      </c>
      <c r="AJE93" s="1">
        <f t="shared" si="4502"/>
        <v>0</v>
      </c>
      <c r="AJF93" s="1">
        <f t="shared" si="4503"/>
        <v>0.42384105960264901</v>
      </c>
      <c r="AJG93" s="1">
        <f t="shared" si="4504"/>
        <v>6.3576158940397353E-4</v>
      </c>
      <c r="AJH93" s="1"/>
      <c r="AJI93" s="1"/>
      <c r="AJJ93" s="1"/>
      <c r="AJK93" s="2" t="s">
        <v>11</v>
      </c>
      <c r="AJL93" s="1" t="s">
        <v>98</v>
      </c>
      <c r="AJM93" s="1">
        <v>140</v>
      </c>
      <c r="AJN93" s="2">
        <v>12</v>
      </c>
      <c r="AJO93" s="1">
        <v>1.4E-2</v>
      </c>
      <c r="AJP93" s="1">
        <f t="shared" si="4505"/>
        <v>-2E-3</v>
      </c>
      <c r="AJQ93" s="1">
        <f t="shared" si="4506"/>
        <v>0.45751633986928109</v>
      </c>
      <c r="AJR93" s="1">
        <f t="shared" si="4507"/>
        <v>6.8627450980392169E-4</v>
      </c>
      <c r="AJS93" s="1"/>
      <c r="AJT93" s="1"/>
      <c r="AJU93" s="1"/>
      <c r="AJV93" s="2" t="s">
        <v>11</v>
      </c>
      <c r="AJW93" s="1" t="s">
        <v>99</v>
      </c>
      <c r="AJX93" s="1">
        <v>141</v>
      </c>
      <c r="AJY93" s="2">
        <v>12</v>
      </c>
      <c r="AJZ93" s="1">
        <v>1.7000000000000001E-2</v>
      </c>
      <c r="AKA93" s="1">
        <f t="shared" si="4508"/>
        <v>-2.9999999999999992E-3</v>
      </c>
      <c r="AKB93" s="1">
        <f t="shared" si="4509"/>
        <v>4.0677966101694933E-2</v>
      </c>
      <c r="AKC93" s="1">
        <f t="shared" si="4510"/>
        <v>6.1016949152542403E-5</v>
      </c>
      <c r="AKD93" s="1"/>
      <c r="AKE93" s="1"/>
      <c r="AKF93" s="1"/>
      <c r="AKG93" s="2" t="s">
        <v>11</v>
      </c>
      <c r="AKH93" s="1" t="s">
        <v>100</v>
      </c>
      <c r="AKI93" s="1">
        <v>143</v>
      </c>
      <c r="AKJ93" s="2">
        <v>12</v>
      </c>
      <c r="AKK93" s="1">
        <v>1.7999999999999999E-2</v>
      </c>
      <c r="AKL93" s="1">
        <f t="shared" si="4511"/>
        <v>-4.0000000000000001E-3</v>
      </c>
      <c r="AKM93" s="1">
        <f t="shared" si="4512"/>
        <v>-3.3898305084745853E-3</v>
      </c>
      <c r="AKN93" s="1">
        <f t="shared" si="4513"/>
        <v>-5.0847457627118782E-6</v>
      </c>
      <c r="AKO93" s="1"/>
      <c r="AKP93" s="1"/>
      <c r="AKQ93" s="1"/>
      <c r="AKR93" s="2" t="s">
        <v>11</v>
      </c>
      <c r="AKS93" s="1" t="s">
        <v>101</v>
      </c>
      <c r="AKT93" s="1">
        <v>144</v>
      </c>
      <c r="AKU93" s="2">
        <v>12</v>
      </c>
      <c r="AKV93" s="1">
        <v>1.9E-2</v>
      </c>
      <c r="AKW93" s="1">
        <f t="shared" si="4514"/>
        <v>-4.0000000000000001E-3</v>
      </c>
      <c r="AKX93" s="1">
        <f t="shared" si="4515"/>
        <v>-3.3898305084745763E-2</v>
      </c>
      <c r="AKY93" s="1">
        <f t="shared" si="4516"/>
        <v>-5.0847457627118643E-5</v>
      </c>
      <c r="AKZ93" s="1"/>
      <c r="ALA93" s="1"/>
      <c r="ALB93" s="1"/>
      <c r="ALC93" s="2" t="s">
        <v>11</v>
      </c>
      <c r="ALD93" s="1" t="s">
        <v>102</v>
      </c>
      <c r="ALE93" s="1">
        <v>147</v>
      </c>
      <c r="ALF93" s="2">
        <v>12</v>
      </c>
      <c r="ALG93" s="1">
        <v>2.1000000000000001E-2</v>
      </c>
      <c r="ALH93" s="1">
        <f t="shared" si="4517"/>
        <v>-4.9999999999999975E-3</v>
      </c>
      <c r="ALI93" s="1">
        <f t="shared" si="4518"/>
        <v>-6.4406779661016877E-2</v>
      </c>
      <c r="ALJ93" s="1">
        <f t="shared" si="4519"/>
        <v>-9.6610169491525319E-5</v>
      </c>
      <c r="ALK93" s="1"/>
      <c r="ALL93" s="1"/>
      <c r="ALM93" s="1"/>
      <c r="ALN93" s="2" t="s">
        <v>11</v>
      </c>
      <c r="ALO93" s="1" t="s">
        <v>103</v>
      </c>
      <c r="ALP93" s="1">
        <v>148</v>
      </c>
      <c r="ALQ93" s="2">
        <v>12</v>
      </c>
      <c r="ALR93" s="1">
        <v>1.9E-2</v>
      </c>
      <c r="ALS93" s="1">
        <f t="shared" si="4520"/>
        <v>-6.0000000000000019E-3</v>
      </c>
      <c r="ALT93" s="1">
        <f t="shared" si="4521"/>
        <v>-0.19727891156462593</v>
      </c>
      <c r="ALU93" s="1">
        <f t="shared" si="4522"/>
        <v>-2.9591836734693889E-4</v>
      </c>
      <c r="ALV93" s="1"/>
      <c r="ALW93" s="1"/>
      <c r="ALX93" s="1"/>
      <c r="ALY93" s="2" t="s">
        <v>11</v>
      </c>
      <c r="ALZ93" s="1" t="s">
        <v>104</v>
      </c>
      <c r="AMA93" s="1">
        <v>149</v>
      </c>
      <c r="AMB93" s="2">
        <v>12</v>
      </c>
      <c r="AMC93" s="1">
        <v>1.7000000000000001E-2</v>
      </c>
      <c r="AMD93" s="1">
        <f t="shared" si="4523"/>
        <v>-2.9999999999999992E-3</v>
      </c>
      <c r="AME93" s="1">
        <f t="shared" si="4524"/>
        <v>-2.3972602739726002E-2</v>
      </c>
      <c r="AMF93" s="1">
        <f t="shared" si="4525"/>
        <v>-3.5958904109589004E-5</v>
      </c>
      <c r="AMG93" s="1"/>
      <c r="AMH93" s="1"/>
      <c r="AMI93" s="1"/>
      <c r="AMJ93" s="2" t="s">
        <v>11</v>
      </c>
      <c r="AMK93" s="1" t="s">
        <v>105</v>
      </c>
      <c r="AML93" s="1">
        <v>150</v>
      </c>
      <c r="AMM93" s="2">
        <v>12</v>
      </c>
      <c r="AMN93" s="1">
        <v>1.7999999999999999E-2</v>
      </c>
      <c r="AMO93" s="1">
        <f t="shared" si="4526"/>
        <v>-1.0000000000000009E-3</v>
      </c>
      <c r="AMP93" s="1">
        <f t="shared" si="4527"/>
        <v>-6.164383561643838E-2</v>
      </c>
      <c r="AMQ93" s="1">
        <f t="shared" si="4528"/>
        <v>-9.2465753424657572E-5</v>
      </c>
      <c r="AMR93" s="1"/>
      <c r="AMS93" s="1"/>
      <c r="AMT93" s="1"/>
      <c r="AMU93" s="2" t="s">
        <v>11</v>
      </c>
      <c r="AMV93" s="1" t="s">
        <v>106</v>
      </c>
      <c r="AMW93" s="1">
        <v>151</v>
      </c>
      <c r="AMX93" s="2">
        <v>12</v>
      </c>
      <c r="AMY93" s="1">
        <v>0.02</v>
      </c>
      <c r="AMZ93" s="1">
        <f t="shared" si="4529"/>
        <v>0</v>
      </c>
      <c r="ANA93" s="1">
        <f t="shared" si="4530"/>
        <v>-7.5342465753424667E-2</v>
      </c>
      <c r="ANB93" s="1">
        <f t="shared" si="4531"/>
        <v>-1.13013698630137E-4</v>
      </c>
      <c r="ANC93" s="1"/>
      <c r="AND93" s="1"/>
      <c r="ANE93" s="1"/>
      <c r="ANF93" s="2" t="s">
        <v>11</v>
      </c>
      <c r="ANG93" s="1" t="s">
        <v>107</v>
      </c>
      <c r="ANH93" s="1">
        <v>154</v>
      </c>
      <c r="ANI93" s="2">
        <v>12</v>
      </c>
      <c r="ANJ93" s="1">
        <v>1.7999999999999999E-2</v>
      </c>
      <c r="ANK93" s="1">
        <f t="shared" si="4532"/>
        <v>-1.0000000000000009E-3</v>
      </c>
      <c r="ANL93" s="1">
        <f t="shared" si="4533"/>
        <v>-0.13448275862068967</v>
      </c>
      <c r="ANM93" s="1">
        <f t="shared" si="4534"/>
        <v>-2.0172413793103451E-4</v>
      </c>
      <c r="ANN93" s="1"/>
      <c r="ANO93" s="1"/>
      <c r="ANP93" s="1"/>
      <c r="ANQ93" s="2" t="s">
        <v>11</v>
      </c>
      <c r="ANR93" s="1" t="s">
        <v>108</v>
      </c>
      <c r="ANS93" s="1">
        <v>155</v>
      </c>
      <c r="ANT93" s="2">
        <v>12</v>
      </c>
      <c r="ANU93" s="1">
        <v>2.5999999999999999E-2</v>
      </c>
      <c r="ANV93" s="1">
        <f t="shared" si="4535"/>
        <v>5.9999999999999984E-3</v>
      </c>
      <c r="ANW93" s="1">
        <f t="shared" si="4536"/>
        <v>-4.4368600682593913E-2</v>
      </c>
      <c r="ANX93" s="1">
        <f t="shared" si="4537"/>
        <v>-6.655290102389087E-5</v>
      </c>
      <c r="ANY93" s="1"/>
      <c r="ANZ93" s="1"/>
      <c r="AOA93" s="1"/>
      <c r="AOB93" s="2" t="s">
        <v>11</v>
      </c>
      <c r="AOC93" s="1" t="s">
        <v>109</v>
      </c>
      <c r="AOD93" s="1">
        <v>156</v>
      </c>
      <c r="AOE93" s="2">
        <v>12</v>
      </c>
      <c r="AOF93" s="1">
        <v>2.7E-2</v>
      </c>
      <c r="AOG93" s="1">
        <f t="shared" si="4538"/>
        <v>5.9999999999999984E-3</v>
      </c>
      <c r="AOH93" s="1">
        <f t="shared" si="4539"/>
        <v>-5.8804185626332447E-17</v>
      </c>
      <c r="AOI93" s="1">
        <f t="shared" si="4540"/>
        <v>-8.8206278439498672E-20</v>
      </c>
      <c r="AOJ93" s="1"/>
      <c r="AOK93" s="1"/>
      <c r="AOL93" s="1"/>
      <c r="AOM93" s="2" t="s">
        <v>11</v>
      </c>
      <c r="AON93" s="1" t="s">
        <v>110</v>
      </c>
      <c r="AOO93" s="1">
        <v>157</v>
      </c>
      <c r="AOP93" s="2">
        <v>12</v>
      </c>
      <c r="AOQ93" s="1">
        <v>1.7000000000000001E-2</v>
      </c>
      <c r="AOR93" s="1">
        <f t="shared" si="4541"/>
        <v>3.0000000000000009E-3</v>
      </c>
      <c r="AOS93" s="1">
        <f t="shared" si="4542"/>
        <v>5.4607508532423243E-2</v>
      </c>
      <c r="AOT93" s="1">
        <f t="shared" si="4543"/>
        <v>8.1911262798634873E-5</v>
      </c>
      <c r="AOU93" s="1"/>
      <c r="AOV93" s="1"/>
      <c r="AOW93" s="1"/>
      <c r="AOX93" s="2" t="s">
        <v>11</v>
      </c>
      <c r="AOY93" s="1" t="s">
        <v>111</v>
      </c>
      <c r="AOZ93" s="1">
        <v>158</v>
      </c>
      <c r="APA93" s="2">
        <v>12</v>
      </c>
      <c r="APB93" s="1">
        <v>2.8000000000000001E-2</v>
      </c>
      <c r="APC93" s="1">
        <f t="shared" si="3798"/>
        <v>8.0000000000000002E-3</v>
      </c>
      <c r="APD93" s="1">
        <f t="shared" si="4544"/>
        <v>-3.4246575342465724E-2</v>
      </c>
      <c r="APE93" s="1">
        <f t="shared" si="4545"/>
        <v>-5.1369863013698586E-5</v>
      </c>
      <c r="APF93" s="1"/>
      <c r="APG93" s="1"/>
      <c r="APH93" s="1"/>
      <c r="API93" s="2" t="s">
        <v>11</v>
      </c>
      <c r="APJ93" s="1" t="s">
        <v>112</v>
      </c>
      <c r="APK93" s="1">
        <v>161</v>
      </c>
      <c r="APL93" s="2">
        <v>12</v>
      </c>
      <c r="APM93" s="1">
        <v>2.1000000000000001E-2</v>
      </c>
      <c r="APN93" s="1">
        <f t="shared" si="4546"/>
        <v>5.000000000000001E-3</v>
      </c>
      <c r="APO93" s="1">
        <f t="shared" si="4547"/>
        <v>2.3890784982935186E-2</v>
      </c>
      <c r="APP93" s="1">
        <f t="shared" si="4548"/>
        <v>3.5836177474402782E-5</v>
      </c>
      <c r="APQ93" s="1"/>
      <c r="APR93" s="1"/>
      <c r="APS93" s="1"/>
      <c r="APT93" s="2" t="s">
        <v>11</v>
      </c>
      <c r="APU93" s="1" t="s">
        <v>113</v>
      </c>
      <c r="APV93" s="1">
        <v>162</v>
      </c>
      <c r="APW93" s="2">
        <v>12</v>
      </c>
      <c r="APX93" s="1">
        <v>1.4E-2</v>
      </c>
      <c r="APY93" s="1">
        <f t="shared" si="4549"/>
        <v>9.0000000000000011E-3</v>
      </c>
      <c r="APZ93" s="1">
        <f t="shared" si="3806"/>
        <v>0.63230240549828176</v>
      </c>
      <c r="AQA93" s="1">
        <f t="shared" si="4550"/>
        <v>9.4845360824742262E-4</v>
      </c>
      <c r="AQB93" s="1"/>
      <c r="AQC93" s="1"/>
      <c r="AQD93" s="1"/>
      <c r="AQE93" s="2" t="s">
        <v>11</v>
      </c>
      <c r="AQF93" s="1" t="s">
        <v>114</v>
      </c>
      <c r="AQG93" s="1">
        <v>163</v>
      </c>
      <c r="AQH93" s="2">
        <v>12</v>
      </c>
      <c r="AQI93" s="1">
        <v>1.7999999999999999E-2</v>
      </c>
      <c r="AQJ93" s="1">
        <f t="shared" si="4551"/>
        <v>1.9999999999999983E-3</v>
      </c>
      <c r="AQK93" s="1">
        <f t="shared" si="4552"/>
        <v>-0.21232876712328774</v>
      </c>
      <c r="AQL93" s="1">
        <f t="shared" si="4553"/>
        <v>-3.1849315068493164E-4</v>
      </c>
      <c r="AQM93" s="1"/>
      <c r="AQN93" s="1"/>
      <c r="AQO93" s="1"/>
      <c r="AQP93" s="2" t="s">
        <v>11</v>
      </c>
      <c r="AQQ93" s="1" t="s">
        <v>115</v>
      </c>
      <c r="AQR93" s="1">
        <v>169</v>
      </c>
      <c r="AQS93" s="2">
        <v>12</v>
      </c>
      <c r="AQT93" s="1">
        <v>4.0000000000000001E-3</v>
      </c>
      <c r="AQU93" s="1">
        <f t="shared" si="4554"/>
        <v>1.2E-2</v>
      </c>
      <c r="AQV93" s="1">
        <f t="shared" si="4555"/>
        <v>0.96245733788395904</v>
      </c>
      <c r="AQW93" s="1">
        <f t="shared" si="4556"/>
        <v>1.4436860068259385E-3</v>
      </c>
      <c r="AQX93" s="1"/>
      <c r="AQY93" s="1"/>
      <c r="AQZ93" s="1"/>
      <c r="ARA93" s="2" t="s">
        <v>11</v>
      </c>
      <c r="ARB93" s="1" t="s">
        <v>116</v>
      </c>
      <c r="ARC93" s="1">
        <v>170</v>
      </c>
      <c r="ARD93" s="2">
        <v>12</v>
      </c>
      <c r="ARE93" s="1">
        <v>2.8000000000000001E-2</v>
      </c>
      <c r="ARF93" s="1">
        <f t="shared" si="4557"/>
        <v>2.1999999999999999E-2</v>
      </c>
      <c r="ARG93" s="1">
        <f t="shared" si="4558"/>
        <v>0.4795918367346938</v>
      </c>
      <c r="ARH93" s="1">
        <f t="shared" si="4559"/>
        <v>7.1938775510204073E-4</v>
      </c>
      <c r="ARI93" s="1"/>
      <c r="ARJ93" s="1"/>
      <c r="ARK93" s="1"/>
      <c r="ARL93" s="2" t="s">
        <v>11</v>
      </c>
      <c r="ARM93" s="1" t="s">
        <v>117</v>
      </c>
      <c r="ARN93" s="1">
        <v>171</v>
      </c>
      <c r="ARO93" s="2">
        <v>12</v>
      </c>
      <c r="ARP93" s="1">
        <v>2.3E-2</v>
      </c>
      <c r="ARQ93" s="1">
        <f t="shared" si="4560"/>
        <v>1.7000000000000001E-2</v>
      </c>
      <c r="ARR93" s="1">
        <f t="shared" si="4561"/>
        <v>0.39383561643835624</v>
      </c>
      <c r="ARS93" s="1">
        <f t="shared" si="4562"/>
        <v>5.9075342465753436E-4</v>
      </c>
      <c r="ART93" s="1"/>
      <c r="ARU93" s="1"/>
      <c r="ARV93" s="1"/>
      <c r="ARW93" s="2" t="s">
        <v>11</v>
      </c>
      <c r="ARX93" s="1" t="s">
        <v>118</v>
      </c>
      <c r="ARY93" s="1">
        <v>172</v>
      </c>
      <c r="ARZ93" s="2">
        <v>12</v>
      </c>
      <c r="ASA93" s="1">
        <v>4.5999999999999999E-2</v>
      </c>
      <c r="ASB93" s="1">
        <f t="shared" si="4563"/>
        <v>2.5999999999999999E-2</v>
      </c>
      <c r="ASC93" s="1">
        <f t="shared" si="4564"/>
        <v>0.12881355932203384</v>
      </c>
      <c r="ASD93" s="1">
        <f t="shared" si="4565"/>
        <v>1.9322033898305077E-4</v>
      </c>
      <c r="ASE93" s="1"/>
      <c r="ASF93" s="1"/>
      <c r="ASG93" s="1"/>
      <c r="ASH93" s="2" t="s">
        <v>11</v>
      </c>
      <c r="ASI93" s="1" t="s">
        <v>119</v>
      </c>
      <c r="ASJ93" s="1">
        <v>173</v>
      </c>
      <c r="ASK93" s="2">
        <v>12</v>
      </c>
      <c r="ASL93" s="1">
        <v>2.4E-2</v>
      </c>
      <c r="ASM93" s="1">
        <f t="shared" si="4566"/>
        <v>2.1000000000000001E-2</v>
      </c>
      <c r="ASN93" s="1">
        <f t="shared" si="4567"/>
        <v>0.4863013698630137</v>
      </c>
      <c r="ASO93" s="1">
        <f t="shared" si="4568"/>
        <v>7.294520547945206E-4</v>
      </c>
      <c r="ASP93" s="1"/>
      <c r="ASQ93" s="1"/>
      <c r="ASR93" s="1"/>
      <c r="ASS93" s="2" t="s">
        <v>11</v>
      </c>
      <c r="AST93" s="1" t="s">
        <v>120</v>
      </c>
      <c r="ASU93" s="1">
        <v>176</v>
      </c>
      <c r="ASV93" s="2">
        <v>12</v>
      </c>
      <c r="ASW93" s="1">
        <v>2.8000000000000001E-2</v>
      </c>
      <c r="ASX93" s="1">
        <f t="shared" si="4569"/>
        <v>2.1000000000000001E-2</v>
      </c>
      <c r="ASY93" s="1">
        <f t="shared" si="4570"/>
        <v>0.28178694158075601</v>
      </c>
      <c r="ASZ93" s="1">
        <f t="shared" si="4571"/>
        <v>4.2268041237113402E-4</v>
      </c>
      <c r="ATA93" s="1"/>
      <c r="ATB93" s="1"/>
      <c r="ATC93" s="1"/>
      <c r="ATD93" s="2" t="s">
        <v>11</v>
      </c>
      <c r="ATE93" s="1" t="s">
        <v>121</v>
      </c>
      <c r="ATF93" s="1">
        <v>180</v>
      </c>
      <c r="ATG93" s="2">
        <v>12</v>
      </c>
      <c r="ATH93" s="1">
        <v>3.9E-2</v>
      </c>
      <c r="ATI93" s="1">
        <f t="shared" si="4572"/>
        <v>1.7999999999999999E-2</v>
      </c>
      <c r="ATJ93" s="1">
        <f t="shared" si="4573"/>
        <v>-0.39792387543252594</v>
      </c>
      <c r="ATK93" s="1">
        <f t="shared" si="4574"/>
        <v>-5.9688581314878888E-4</v>
      </c>
      <c r="ATL93" s="1"/>
      <c r="ATM93" s="1"/>
      <c r="ATN93" s="1"/>
      <c r="ATO93" s="2" t="s">
        <v>11</v>
      </c>
      <c r="ATP93" s="1" t="s">
        <v>122</v>
      </c>
      <c r="ATQ93" s="1">
        <v>183</v>
      </c>
      <c r="ATR93" s="2">
        <v>12</v>
      </c>
      <c r="ATS93" s="1">
        <v>-1.9E-2</v>
      </c>
      <c r="ATT93" s="1">
        <f t="shared" si="4575"/>
        <v>-0.02</v>
      </c>
      <c r="ATU93" s="1">
        <f t="shared" si="4576"/>
        <v>-0.96575342465753433</v>
      </c>
      <c r="ATV93" s="1">
        <f t="shared" si="4577"/>
        <v>-1.4486301369863014E-3</v>
      </c>
      <c r="ATW93" s="1"/>
      <c r="ATX93" s="1"/>
      <c r="ATY93" s="1"/>
      <c r="ATZ93" s="2" t="s">
        <v>11</v>
      </c>
      <c r="AUA93" s="1" t="s">
        <v>123</v>
      </c>
      <c r="AUB93" s="1">
        <v>184</v>
      </c>
      <c r="AUC93" s="2">
        <v>12</v>
      </c>
      <c r="AUD93" s="1">
        <v>2E-3</v>
      </c>
      <c r="AUE93" s="1">
        <f t="shared" si="4578"/>
        <v>-1.4E-2</v>
      </c>
      <c r="AUF93" s="1">
        <f t="shared" si="3846"/>
        <v>-0.81949458483754511</v>
      </c>
      <c r="AUG93" s="1">
        <f t="shared" si="4579"/>
        <v>-1.2292418772563178E-3</v>
      </c>
      <c r="AUH93" s="1"/>
      <c r="AUI93" s="1"/>
      <c r="AUJ93" s="1"/>
      <c r="AUK93" s="2" t="s">
        <v>11</v>
      </c>
      <c r="AUL93" s="1" t="s">
        <v>124</v>
      </c>
      <c r="AUM93" s="1">
        <v>185</v>
      </c>
      <c r="AUN93" s="2">
        <v>12</v>
      </c>
      <c r="AUO93" s="1">
        <v>4.0000000000000001E-3</v>
      </c>
      <c r="AUP93" s="1">
        <f t="shared" si="4580"/>
        <v>-1E-3</v>
      </c>
      <c r="AUQ93" s="1">
        <f t="shared" si="4581"/>
        <v>-0.20577617328519857</v>
      </c>
      <c r="AUR93" s="1">
        <f t="shared" si="4582"/>
        <v>-3.0866425992779787E-4</v>
      </c>
      <c r="AUS93" s="1"/>
      <c r="AUT93" s="1"/>
      <c r="AUU93" s="1"/>
      <c r="AUV93" s="2" t="s">
        <v>11</v>
      </c>
      <c r="AUW93" s="1" t="s">
        <v>125</v>
      </c>
      <c r="AUX93" s="1">
        <v>186</v>
      </c>
      <c r="AUY93" s="2">
        <v>12</v>
      </c>
      <c r="AUZ93" s="1">
        <v>8.0000000000000002E-3</v>
      </c>
      <c r="AVA93" s="1">
        <f t="shared" si="4583"/>
        <v>-2E-3</v>
      </c>
      <c r="AVB93" s="1">
        <f t="shared" si="3853"/>
        <v>-0.20938628158844766</v>
      </c>
      <c r="AVC93" s="1">
        <f t="shared" si="4584"/>
        <v>-3.1407942238267152E-4</v>
      </c>
      <c r="AVD93" s="1"/>
      <c r="AVE93" s="1"/>
      <c r="AVF93" s="1"/>
      <c r="AVG93" s="2" t="s">
        <v>11</v>
      </c>
      <c r="AVH93" s="1" t="s">
        <v>126</v>
      </c>
      <c r="AVI93" s="1">
        <v>187</v>
      </c>
      <c r="AVJ93" s="2">
        <v>12</v>
      </c>
      <c r="AVK93" s="1">
        <v>8.0000000000000002E-3</v>
      </c>
      <c r="AVL93" s="1">
        <f t="shared" si="4585"/>
        <v>-2E-3</v>
      </c>
      <c r="AVM93" s="1">
        <f t="shared" si="4586"/>
        <v>-8.633093525179858E-2</v>
      </c>
      <c r="AVN93" s="1">
        <f t="shared" si="4587"/>
        <v>-1.2949640287769786E-4</v>
      </c>
      <c r="AVO93" s="1"/>
      <c r="AVP93" s="1"/>
      <c r="AVQ93" s="1"/>
      <c r="AVR93" s="2" t="s">
        <v>11</v>
      </c>
      <c r="AVS93" s="1" t="s">
        <v>127</v>
      </c>
      <c r="AVT93" s="1">
        <v>190</v>
      </c>
      <c r="AVU93" s="2">
        <v>12</v>
      </c>
      <c r="AVV93" s="1">
        <v>1.2E-2</v>
      </c>
      <c r="AVW93" s="1">
        <f t="shared" si="4588"/>
        <v>1.0000000000000009E-3</v>
      </c>
      <c r="AVX93" s="1">
        <f t="shared" si="4589"/>
        <v>7.1684587813620096E-2</v>
      </c>
      <c r="AVY93" s="1">
        <f t="shared" si="4590"/>
        <v>1.0752688172043015E-4</v>
      </c>
      <c r="AVZ93" s="1"/>
      <c r="AWA93" s="1"/>
      <c r="AWB93" s="1"/>
      <c r="AWC93" s="2" t="s">
        <v>11</v>
      </c>
      <c r="AWD93" s="1" t="s">
        <v>128</v>
      </c>
      <c r="AWE93" s="1">
        <v>191</v>
      </c>
      <c r="AWF93" s="2">
        <v>12</v>
      </c>
      <c r="AWG93" s="1">
        <v>1.4999999999999999E-2</v>
      </c>
      <c r="AWH93" s="1">
        <f t="shared" si="4591"/>
        <v>2E-3</v>
      </c>
      <c r="AWI93" s="1">
        <f t="shared" si="4592"/>
        <v>1.7921146953405017E-2</v>
      </c>
      <c r="AWJ93" s="1">
        <f t="shared" si="4593"/>
        <v>2.6881720430107527E-5</v>
      </c>
      <c r="AWK93" s="1"/>
      <c r="AWL93" s="1"/>
      <c r="AWM93" s="1"/>
      <c r="AWN93" s="2" t="s">
        <v>11</v>
      </c>
      <c r="AWO93" s="1" t="s">
        <v>129</v>
      </c>
      <c r="AWP93" s="1">
        <v>192</v>
      </c>
      <c r="AWQ93" s="2">
        <v>12</v>
      </c>
      <c r="AWR93" s="1">
        <v>1.6E-2</v>
      </c>
      <c r="AWS93" s="1">
        <f t="shared" si="4594"/>
        <v>0</v>
      </c>
      <c r="AWT93" s="1">
        <f t="shared" si="4595"/>
        <v>-6.4285714285714279E-2</v>
      </c>
      <c r="AWU93" s="1">
        <f t="shared" si="4596"/>
        <v>-9.6428571428571418E-5</v>
      </c>
      <c r="AWV93" s="1"/>
      <c r="AWW93" s="1"/>
      <c r="AWX93" s="1"/>
      <c r="AWY93" s="2" t="s">
        <v>11</v>
      </c>
      <c r="AWZ93" s="1" t="s">
        <v>130</v>
      </c>
      <c r="AXA93" s="1">
        <v>193</v>
      </c>
      <c r="AXB93" s="2">
        <v>12</v>
      </c>
      <c r="AXC93" s="1">
        <v>1.7999999999999999E-2</v>
      </c>
      <c r="AXD93" s="1">
        <f t="shared" si="4597"/>
        <v>3.9999999999999983E-3</v>
      </c>
      <c r="AXE93" s="1">
        <f t="shared" si="4598"/>
        <v>4.3010752688171984E-2</v>
      </c>
      <c r="AXF93" s="1">
        <f t="shared" si="4599"/>
        <v>6.4516129032257972E-5</v>
      </c>
      <c r="AXG93" s="1"/>
      <c r="AXH93" s="1"/>
      <c r="AXI93" s="1"/>
      <c r="AXJ93" s="2" t="s">
        <v>11</v>
      </c>
      <c r="AXK93" s="1" t="s">
        <v>131</v>
      </c>
      <c r="AXL93" s="1">
        <v>197</v>
      </c>
      <c r="AXM93" s="2">
        <v>12</v>
      </c>
      <c r="AXN93" s="1">
        <v>1.9E-2</v>
      </c>
      <c r="AXO93" s="1">
        <f t="shared" si="4600"/>
        <v>0</v>
      </c>
      <c r="AXP93" s="1">
        <f t="shared" si="4601"/>
        <v>-0.15467625899280577</v>
      </c>
      <c r="AXQ93" s="1">
        <f t="shared" si="4602"/>
        <v>-2.3201438848920866E-4</v>
      </c>
      <c r="AXR93" s="1"/>
      <c r="AXS93" s="1"/>
      <c r="AXT93" s="1"/>
      <c r="AXU93" s="2" t="s">
        <v>11</v>
      </c>
      <c r="AXV93" s="1" t="s">
        <v>132</v>
      </c>
      <c r="AXW93" s="1">
        <v>198</v>
      </c>
      <c r="AXX93" s="2">
        <v>12</v>
      </c>
      <c r="AXY93" s="1">
        <v>2.1000000000000001E-2</v>
      </c>
      <c r="AXZ93" s="1">
        <f t="shared" si="4603"/>
        <v>4.0000000000000001E-3</v>
      </c>
      <c r="AYA93" s="1">
        <f t="shared" si="4604"/>
        <v>-4.3165467625899269E-2</v>
      </c>
      <c r="AYB93" s="1">
        <f t="shared" si="4605"/>
        <v>-6.4748201438848902E-5</v>
      </c>
      <c r="AYC93" s="1"/>
      <c r="AYD93" s="1"/>
      <c r="AYE93" s="1"/>
      <c r="AYF93" s="2" t="s">
        <v>11</v>
      </c>
      <c r="AYG93" s="1" t="s">
        <v>133</v>
      </c>
      <c r="AYH93" s="1">
        <v>201</v>
      </c>
      <c r="AYI93" s="2">
        <v>12</v>
      </c>
      <c r="AYJ93" s="1">
        <v>0.03</v>
      </c>
      <c r="AYK93" s="1">
        <f t="shared" si="4606"/>
        <v>6.9999999999999993E-3</v>
      </c>
      <c r="AYL93" s="1">
        <f t="shared" si="4607"/>
        <v>1.7857142857142842E-2</v>
      </c>
      <c r="AYM93" s="1">
        <f t="shared" si="4608"/>
        <v>2.6785714285714264E-5</v>
      </c>
      <c r="AYN93" s="1"/>
      <c r="AYO93" s="1"/>
      <c r="AYP93" s="1"/>
      <c r="AYQ93" s="2" t="s">
        <v>11</v>
      </c>
      <c r="AYR93" s="1" t="s">
        <v>134</v>
      </c>
      <c r="AYS93" s="1">
        <v>204</v>
      </c>
      <c r="AYT93" s="2">
        <v>12</v>
      </c>
      <c r="AYU93" s="1">
        <v>0.03</v>
      </c>
      <c r="AYV93" s="1">
        <f t="shared" si="4609"/>
        <v>6.9999999999999993E-3</v>
      </c>
      <c r="AYW93" s="1">
        <f t="shared" si="4610"/>
        <v>-0.29642857142857143</v>
      </c>
      <c r="AYX93" s="1">
        <f t="shared" si="4611"/>
        <v>-4.4464285714285716E-4</v>
      </c>
      <c r="AYY93" s="1"/>
      <c r="AYZ93" s="1"/>
      <c r="AZA93" s="1"/>
      <c r="AZB93" s="2" t="s">
        <v>11</v>
      </c>
      <c r="AZC93" s="1" t="s">
        <v>135</v>
      </c>
      <c r="AZD93" s="1">
        <v>205</v>
      </c>
      <c r="AZE93" s="2">
        <v>12</v>
      </c>
      <c r="AZF93" s="1">
        <v>2.3E-2</v>
      </c>
      <c r="AZG93" s="1">
        <f t="shared" si="4612"/>
        <v>1.0000000000000009E-3</v>
      </c>
      <c r="AZH93" s="1">
        <f t="shared" si="4613"/>
        <v>-0.17142857142857137</v>
      </c>
      <c r="AZI93" s="1">
        <f t="shared" si="4614"/>
        <v>-2.5714285714285704E-4</v>
      </c>
      <c r="AZJ93" s="1"/>
      <c r="AZK93" s="1"/>
      <c r="AZL93" s="1"/>
      <c r="AZM93" s="2" t="s">
        <v>11</v>
      </c>
      <c r="AZN93" s="1" t="s">
        <v>136</v>
      </c>
      <c r="AZO93" s="1">
        <v>208</v>
      </c>
      <c r="AZP93" s="2">
        <v>12</v>
      </c>
      <c r="AZQ93" s="1">
        <v>2.5000000000000001E-2</v>
      </c>
      <c r="AZR93" s="1">
        <f t="shared" si="4615"/>
        <v>4.0000000000000001E-3</v>
      </c>
      <c r="AZS93" s="1">
        <f t="shared" si="4616"/>
        <v>-6.4285714285714265E-2</v>
      </c>
      <c r="AZT93" s="1">
        <f t="shared" si="4617"/>
        <v>-9.6428571428571405E-5</v>
      </c>
      <c r="AZU93" s="1"/>
      <c r="AZV93" s="1"/>
      <c r="AZW93" s="1"/>
      <c r="AZX93" s="2" t="s">
        <v>11</v>
      </c>
      <c r="AZY93" s="1" t="s">
        <v>137</v>
      </c>
      <c r="AZZ93" s="1">
        <v>211</v>
      </c>
      <c r="BAA93" s="2">
        <v>12</v>
      </c>
      <c r="BAB93" s="1">
        <v>0.03</v>
      </c>
      <c r="BAC93" s="1">
        <f t="shared" si="4618"/>
        <v>5.9999999999999984E-3</v>
      </c>
      <c r="BAD93" s="1">
        <f t="shared" si="4619"/>
        <v>-4.2553191489361757E-2</v>
      </c>
      <c r="BAE93" s="1">
        <f t="shared" si="4620"/>
        <v>-6.3829787234042631E-5</v>
      </c>
      <c r="BAF93" s="1"/>
      <c r="BAG93" s="1"/>
      <c r="BAH93" s="1"/>
      <c r="BAI93" s="2" t="s">
        <v>11</v>
      </c>
      <c r="BAJ93" s="1" t="s">
        <v>138</v>
      </c>
      <c r="BAK93" s="1">
        <v>212</v>
      </c>
      <c r="BAL93" s="2">
        <v>12</v>
      </c>
      <c r="BAM93" s="1">
        <v>1.0999999999999999E-2</v>
      </c>
      <c r="BAN93" s="1">
        <f t="shared" si="4621"/>
        <v>9.9999999999999915E-4</v>
      </c>
      <c r="BAO93" s="1">
        <f t="shared" si="4622"/>
        <v>1.0309278350515463</v>
      </c>
      <c r="BAP93" s="1">
        <f t="shared" si="4623"/>
        <v>1.5463917525773195E-3</v>
      </c>
      <c r="BAQ93" s="1"/>
      <c r="BAR93" s="1"/>
      <c r="BAS93" s="1"/>
      <c r="BAT93" s="2" t="s">
        <v>11</v>
      </c>
      <c r="BAU93" s="1" t="s">
        <v>139</v>
      </c>
      <c r="BAV93" s="1">
        <v>213</v>
      </c>
      <c r="BAW93" s="2">
        <v>12</v>
      </c>
      <c r="BAX93" s="1">
        <v>0</v>
      </c>
      <c r="BAY93" s="1">
        <f t="shared" si="4624"/>
        <v>-1E-3</v>
      </c>
      <c r="BAZ93" s="1">
        <f t="shared" si="4625"/>
        <v>1.0972222222222221</v>
      </c>
      <c r="BBA93" s="1">
        <f t="shared" si="4626"/>
        <v>1.6458333333333331E-3</v>
      </c>
      <c r="BBB93" s="1"/>
      <c r="BBC93" s="1"/>
      <c r="BBD93" s="1"/>
      <c r="BBE93" s="2" t="s">
        <v>11</v>
      </c>
      <c r="BBF93" s="1" t="s">
        <v>140</v>
      </c>
      <c r="BBG93" s="1">
        <v>214</v>
      </c>
      <c r="BBH93" s="2">
        <v>12</v>
      </c>
      <c r="BBI93" s="1">
        <v>3.0000000000000001E-3</v>
      </c>
      <c r="BBJ93" s="1">
        <f t="shared" si="4627"/>
        <v>-2E-3</v>
      </c>
      <c r="BBK93" s="1">
        <f t="shared" si="4628"/>
        <v>0.73867595818815324</v>
      </c>
      <c r="BBL93" s="1">
        <f t="shared" si="4629"/>
        <v>1.1080139372822298E-3</v>
      </c>
      <c r="BBM93" s="1"/>
      <c r="BBN93" s="1"/>
      <c r="BBO93" s="1"/>
      <c r="BBP93" s="2" t="s">
        <v>11</v>
      </c>
      <c r="BBQ93" s="1" t="s">
        <v>141</v>
      </c>
      <c r="BBR93" s="1">
        <v>215</v>
      </c>
      <c r="BBS93" s="2">
        <v>12</v>
      </c>
      <c r="BBT93" s="1">
        <v>8.9999999999999993E-3</v>
      </c>
      <c r="BBU93" s="1">
        <f t="shared" si="4630"/>
        <v>9.9999999999999915E-4</v>
      </c>
      <c r="BBV93" s="1">
        <f t="shared" si="4631"/>
        <v>0.74475524475524468</v>
      </c>
      <c r="BBW93" s="1">
        <f t="shared" si="4632"/>
        <v>1.1171328671328671E-3</v>
      </c>
      <c r="BBX93" s="1"/>
      <c r="BBY93" s="1"/>
      <c r="BBZ93" s="1"/>
      <c r="BCA93" s="2" t="s">
        <v>11</v>
      </c>
      <c r="BCB93" s="1" t="s">
        <v>142</v>
      </c>
      <c r="BCC93" s="1">
        <v>225</v>
      </c>
      <c r="BCD93" s="2">
        <v>12</v>
      </c>
      <c r="BCE93" s="1">
        <v>3.0000000000000001E-3</v>
      </c>
      <c r="BCF93" s="1">
        <f t="shared" si="4633"/>
        <v>-4.0000000000000001E-3</v>
      </c>
      <c r="BCG93" s="1">
        <f t="shared" si="4634"/>
        <v>0.54006968641114983</v>
      </c>
      <c r="BCH93" s="1">
        <f t="shared" si="4635"/>
        <v>8.1010452961672479E-4</v>
      </c>
      <c r="BCI93" s="1"/>
      <c r="BCJ93" s="1"/>
      <c r="BCK93" s="1"/>
      <c r="BCL93" s="2" t="s">
        <v>11</v>
      </c>
      <c r="BCM93" s="1" t="s">
        <v>143</v>
      </c>
      <c r="BCN93" s="1">
        <v>226</v>
      </c>
      <c r="BCO93" s="2">
        <v>12</v>
      </c>
      <c r="BCP93" s="1">
        <v>1.9E-2</v>
      </c>
      <c r="BCQ93" s="1">
        <f t="shared" si="4636"/>
        <v>1.0000000000000009E-3</v>
      </c>
      <c r="BCR93" s="1">
        <f t="shared" si="4637"/>
        <v>0.52027027027027029</v>
      </c>
      <c r="BCS93" s="1">
        <f t="shared" si="4638"/>
        <v>7.8040540540540539E-4</v>
      </c>
      <c r="BCT93" s="1"/>
      <c r="BCU93" s="1"/>
      <c r="BCV93" s="1"/>
      <c r="BCW93" s="2" t="s">
        <v>11</v>
      </c>
      <c r="BCX93" s="1" t="s">
        <v>144</v>
      </c>
      <c r="BCY93" s="1">
        <v>232</v>
      </c>
      <c r="BCZ93" s="2">
        <v>12</v>
      </c>
      <c r="BDA93" s="1">
        <v>2.4E-2</v>
      </c>
      <c r="BDB93" s="1">
        <f t="shared" si="4639"/>
        <v>0</v>
      </c>
      <c r="BDC93" s="1">
        <f t="shared" si="4640"/>
        <v>0.55405405405405406</v>
      </c>
      <c r="BDD93" s="1">
        <f t="shared" si="4641"/>
        <v>8.3108108108108109E-4</v>
      </c>
      <c r="BDE93" s="1"/>
      <c r="BDF93" s="1"/>
      <c r="BDG93" s="1"/>
      <c r="BDH93" s="2" t="s">
        <v>11</v>
      </c>
      <c r="BDI93" s="1" t="s">
        <v>145</v>
      </c>
      <c r="BDJ93" s="1">
        <v>233</v>
      </c>
      <c r="BDK93" s="2">
        <v>12</v>
      </c>
      <c r="BDL93" s="1">
        <v>3.5999999999999997E-2</v>
      </c>
      <c r="BDM93" s="1">
        <f t="shared" si="4642"/>
        <v>-2.0000000000000018E-3</v>
      </c>
      <c r="BDN93" s="1">
        <f t="shared" si="4643"/>
        <v>0.53040540540540537</v>
      </c>
      <c r="BDO93" s="1">
        <f t="shared" si="4644"/>
        <v>7.9560810810810803E-4</v>
      </c>
      <c r="BDP93" s="1"/>
      <c r="BDQ93" s="1"/>
      <c r="BDR93" s="1"/>
      <c r="BDS93" s="2" t="s">
        <v>11</v>
      </c>
      <c r="BDT93" s="1" t="s">
        <v>146</v>
      </c>
      <c r="BDU93" s="1">
        <v>234</v>
      </c>
      <c r="BDV93" s="2">
        <v>12</v>
      </c>
      <c r="BDW93" s="1">
        <v>5.2999999999999999E-2</v>
      </c>
      <c r="BDX93" s="1">
        <f t="shared" si="4645"/>
        <v>1.7999999999999995E-2</v>
      </c>
      <c r="BDY93" s="1">
        <f t="shared" si="4646"/>
        <v>1.1830508474576269</v>
      </c>
      <c r="BDZ93" s="1">
        <f t="shared" si="4647"/>
        <v>1.7745762711864404E-3</v>
      </c>
      <c r="BEA93" s="1"/>
      <c r="BEB93" s="1"/>
      <c r="BEC93" s="1"/>
      <c r="BED93" s="2" t="s">
        <v>11</v>
      </c>
      <c r="BEE93" s="1" t="s">
        <v>147</v>
      </c>
      <c r="BEF93" s="1">
        <v>236</v>
      </c>
      <c r="BEG93" s="2">
        <v>12</v>
      </c>
      <c r="BEH93" s="1">
        <v>0.08</v>
      </c>
      <c r="BEI93" s="1">
        <f t="shared" si="4648"/>
        <v>2.1999999999999999E-2</v>
      </c>
      <c r="BEJ93" s="1">
        <f t="shared" si="4649"/>
        <v>1.3254237288135593</v>
      </c>
      <c r="BEK93" s="1">
        <f t="shared" si="4650"/>
        <v>1.988135593220339E-3</v>
      </c>
      <c r="BEL93" s="1"/>
      <c r="BEM93" s="1"/>
      <c r="BEN93" s="1"/>
      <c r="BEO93" s="2" t="s">
        <v>11</v>
      </c>
      <c r="BEP93" s="4" t="s">
        <v>148</v>
      </c>
      <c r="BEQ93" s="4">
        <v>239</v>
      </c>
      <c r="BER93" s="2">
        <v>12</v>
      </c>
      <c r="BES93" s="1">
        <v>9.0999999999999998E-2</v>
      </c>
      <c r="BET93" s="1">
        <f t="shared" si="4651"/>
        <v>2.3999999999999994E-2</v>
      </c>
      <c r="BEU93" s="1">
        <f t="shared" si="4652"/>
        <v>1.4362416107382547</v>
      </c>
      <c r="BEV93" s="1">
        <f t="shared" si="4653"/>
        <v>2.154362416107382E-3</v>
      </c>
      <c r="BEW93" s="1"/>
      <c r="BEX93" s="1"/>
      <c r="BEY93" s="1"/>
      <c r="BEZ93" s="2" t="s">
        <v>11</v>
      </c>
      <c r="BFA93" s="4" t="s">
        <v>149</v>
      </c>
      <c r="BFB93" s="4">
        <v>240</v>
      </c>
      <c r="BFC93" s="2">
        <v>12</v>
      </c>
      <c r="BFD93" s="1">
        <v>-1.7999999999999999E-2</v>
      </c>
      <c r="BFE93" s="1">
        <f t="shared" si="4654"/>
        <v>5.000000000000001E-3</v>
      </c>
      <c r="BFF93" s="1">
        <f t="shared" si="4655"/>
        <v>2.4041811846689898</v>
      </c>
      <c r="BFG93" s="1">
        <f t="shared" si="4656"/>
        <v>3.6062717770034849E-3</v>
      </c>
      <c r="BFH93" s="1"/>
      <c r="BFI93" s="1"/>
      <c r="BFJ93" s="1"/>
      <c r="BFK93" s="2" t="s">
        <v>11</v>
      </c>
      <c r="BFL93" s="4" t="s">
        <v>150</v>
      </c>
      <c r="BFM93" s="4">
        <v>241</v>
      </c>
      <c r="BFN93" s="2">
        <v>12</v>
      </c>
      <c r="BFO93" s="1">
        <v>-1.2999999999999999E-2</v>
      </c>
      <c r="BFP93" s="1">
        <f t="shared" si="4657"/>
        <v>4.0000000000000018E-3</v>
      </c>
      <c r="BFQ93" s="1">
        <f t="shared" si="4658"/>
        <v>2.391752577319588</v>
      </c>
      <c r="BFR93" s="1">
        <f t="shared" si="4659"/>
        <v>3.5876288659793822E-3</v>
      </c>
      <c r="BFS93" s="1"/>
      <c r="BFT93" s="1"/>
      <c r="BFU93" s="1"/>
      <c r="BFV93" s="2" t="s">
        <v>11</v>
      </c>
      <c r="BFW93" s="4" t="s">
        <v>151</v>
      </c>
      <c r="BFX93" s="4">
        <v>243</v>
      </c>
      <c r="BFY93" s="2">
        <v>12</v>
      </c>
      <c r="BFZ93" s="1">
        <v>7.0000000000000001E-3</v>
      </c>
      <c r="BGA93" s="1">
        <f t="shared" si="4883"/>
        <v>1E-3</v>
      </c>
      <c r="BGB93" s="1">
        <f t="shared" si="4660"/>
        <v>1.2975778546712804</v>
      </c>
      <c r="BGC93" s="1">
        <f t="shared" si="4661"/>
        <v>1.9463667820069205E-3</v>
      </c>
      <c r="BGD93" s="1"/>
      <c r="BGE93" s="1"/>
      <c r="BGF93" s="1"/>
      <c r="BGG93" s="2" t="s">
        <v>11</v>
      </c>
      <c r="BGH93" s="4" t="s">
        <v>152</v>
      </c>
      <c r="BGI93" s="4">
        <v>246</v>
      </c>
      <c r="BGJ93" s="2">
        <v>12</v>
      </c>
      <c r="BGK93" s="1">
        <v>1.2E-2</v>
      </c>
      <c r="BGL93" s="1">
        <f t="shared" si="4662"/>
        <v>1.0000000000000009E-3</v>
      </c>
      <c r="BGM93" s="1">
        <f t="shared" si="4663"/>
        <v>1.1557093425605536</v>
      </c>
      <c r="BGN93" s="1">
        <f t="shared" si="4664"/>
        <v>1.7335640138408303E-3</v>
      </c>
      <c r="BGO93" s="1"/>
      <c r="BGP93" s="1"/>
      <c r="BGQ93" s="1"/>
      <c r="BGR93" s="2" t="s">
        <v>11</v>
      </c>
      <c r="BGS93" s="4" t="s">
        <v>153</v>
      </c>
      <c r="BGT93" s="4">
        <v>249</v>
      </c>
      <c r="BGU93" s="2">
        <v>12</v>
      </c>
      <c r="BGV93" s="1">
        <v>1.4E-2</v>
      </c>
      <c r="BGW93" s="1">
        <f t="shared" si="4665"/>
        <v>5.000000000000001E-3</v>
      </c>
      <c r="BGX93" s="1">
        <f t="shared" si="4666"/>
        <v>1.4158075601374571</v>
      </c>
      <c r="BGY93" s="1">
        <f t="shared" si="4667"/>
        <v>2.1237113402061856E-3</v>
      </c>
      <c r="BGZ93" s="1"/>
      <c r="BHA93" s="1"/>
      <c r="BHB93" s="1"/>
      <c r="BHC93" s="2" t="s">
        <v>11</v>
      </c>
      <c r="BHD93" s="4" t="s">
        <v>154</v>
      </c>
      <c r="BHE93" s="4">
        <v>253</v>
      </c>
      <c r="BHF93" s="2">
        <v>12</v>
      </c>
      <c r="BHG93" s="1">
        <v>6.0000000000000001E-3</v>
      </c>
      <c r="BHH93" s="1">
        <f t="shared" si="4668"/>
        <v>-2E-3</v>
      </c>
      <c r="BHI93" s="1">
        <f t="shared" si="4669"/>
        <v>1.1314878892733564</v>
      </c>
      <c r="BHJ93" s="1">
        <f t="shared" si="4670"/>
        <v>1.6972318339100346E-3</v>
      </c>
      <c r="BHK93" s="1"/>
      <c r="BHL93" s="1"/>
      <c r="BHM93" s="1"/>
      <c r="BHN93" s="2" t="s">
        <v>11</v>
      </c>
      <c r="BHO93" s="4" t="s">
        <v>155</v>
      </c>
      <c r="BHP93" s="4">
        <v>254</v>
      </c>
      <c r="BHQ93" s="2">
        <v>12</v>
      </c>
      <c r="BHR93" s="1">
        <v>1.4999999999999999E-2</v>
      </c>
      <c r="BHS93" s="1">
        <f t="shared" si="4671"/>
        <v>-6.9999999999999993E-3</v>
      </c>
      <c r="BHT93" s="1">
        <f t="shared" si="4672"/>
        <v>-0.32646048109965636</v>
      </c>
      <c r="BHU93" s="1">
        <f t="shared" si="4673"/>
        <v>-4.8969072164948451E-4</v>
      </c>
      <c r="BHV93" s="1"/>
      <c r="BHW93" s="1"/>
      <c r="BHX93" s="1"/>
      <c r="BHY93" s="2" t="s">
        <v>11</v>
      </c>
      <c r="BHZ93" s="4" t="s">
        <v>156</v>
      </c>
      <c r="BIA93" s="4">
        <v>260</v>
      </c>
      <c r="BIB93" s="2">
        <v>12</v>
      </c>
      <c r="BIC93" s="1">
        <v>1.6E-2</v>
      </c>
      <c r="BID93" s="1">
        <f t="shared" si="4674"/>
        <v>-1.4999999999999999E-2</v>
      </c>
      <c r="BIE93" s="1">
        <f t="shared" si="4675"/>
        <v>-0.71959459459459452</v>
      </c>
      <c r="BIF93" s="1">
        <f t="shared" si="4676"/>
        <v>-1.0793918918918918E-3</v>
      </c>
      <c r="BIG93" s="1"/>
      <c r="BIH93" s="1"/>
      <c r="BII93" s="1"/>
      <c r="BIJ93" s="2" t="s">
        <v>11</v>
      </c>
      <c r="BIK93" s="4" t="s">
        <v>157</v>
      </c>
      <c r="BIL93" s="4">
        <v>267</v>
      </c>
      <c r="BIM93" s="2">
        <v>12</v>
      </c>
      <c r="BIN93" s="1">
        <v>1.0999999999999999E-2</v>
      </c>
      <c r="BIO93" s="1">
        <f t="shared" si="4677"/>
        <v>-0.02</v>
      </c>
      <c r="BIP93" s="1">
        <f t="shared" si="4678"/>
        <v>-3.6666666666666681E-2</v>
      </c>
      <c r="BIQ93" s="1">
        <f t="shared" si="4679"/>
        <v>-5.5000000000000022E-5</v>
      </c>
      <c r="BIR93" s="1"/>
      <c r="BIS93" s="1"/>
      <c r="BIT93" s="1"/>
      <c r="BIU93" s="2" t="s">
        <v>11</v>
      </c>
      <c r="BIV93" s="4" t="s">
        <v>158</v>
      </c>
      <c r="BIW93" s="4">
        <v>268</v>
      </c>
      <c r="BIX93" s="2">
        <v>12</v>
      </c>
      <c r="BIY93" s="1">
        <v>3.1E-2</v>
      </c>
      <c r="BIZ93" s="1">
        <f t="shared" si="4680"/>
        <v>1.9999999999999983E-3</v>
      </c>
      <c r="BJA93" s="1">
        <f t="shared" si="4681"/>
        <v>6.4406779661016891E-2</v>
      </c>
      <c r="BJB93" s="1">
        <f t="shared" si="4682"/>
        <v>9.6610169491525332E-5</v>
      </c>
      <c r="BJC93" s="1"/>
      <c r="BJD93" s="1"/>
      <c r="BJE93" s="1"/>
      <c r="BJF93" s="2" t="s">
        <v>11</v>
      </c>
      <c r="BJG93" s="4" t="s">
        <v>159</v>
      </c>
      <c r="BJH93" s="4">
        <v>274</v>
      </c>
      <c r="BJI93" s="2">
        <v>12</v>
      </c>
      <c r="BJJ93" s="1">
        <v>1.2999999999999999E-2</v>
      </c>
      <c r="BJK93" s="1">
        <f t="shared" si="4683"/>
        <v>2E-3</v>
      </c>
      <c r="BJL93" s="1">
        <f t="shared" si="4684"/>
        <v>0.7567567567567568</v>
      </c>
      <c r="BJM93" s="1">
        <f t="shared" si="4685"/>
        <v>1.1351351351351353E-3</v>
      </c>
      <c r="BJN93" s="1"/>
      <c r="BJO93" s="1"/>
      <c r="BJP93" s="1"/>
      <c r="BJQ93" s="2" t="s">
        <v>11</v>
      </c>
      <c r="BJR93" s="4" t="s">
        <v>160</v>
      </c>
      <c r="BJS93" s="4">
        <v>281</v>
      </c>
      <c r="BJT93" s="2">
        <v>12</v>
      </c>
      <c r="BJU93" s="1">
        <v>3.7999999999999999E-2</v>
      </c>
      <c r="BJV93" s="1">
        <f t="shared" si="4686"/>
        <v>0</v>
      </c>
      <c r="BJW93" s="1">
        <f t="shared" si="4687"/>
        <v>0.22666666666666666</v>
      </c>
      <c r="BJX93" s="1">
        <f t="shared" si="4688"/>
        <v>3.3999999999999997E-4</v>
      </c>
      <c r="BJY93" s="1"/>
      <c r="BJZ93" s="1"/>
      <c r="BKA93" s="1"/>
      <c r="BKB93" s="2" t="s">
        <v>11</v>
      </c>
      <c r="BKC93" s="4" t="s">
        <v>161</v>
      </c>
      <c r="BKD93" s="4">
        <v>282</v>
      </c>
      <c r="BKE93" s="2">
        <v>12</v>
      </c>
      <c r="BKF93" s="1">
        <v>2.1000000000000001E-2</v>
      </c>
      <c r="BKG93" s="1">
        <f t="shared" si="4689"/>
        <v>0</v>
      </c>
      <c r="BKH93" s="1">
        <f t="shared" si="4690"/>
        <v>-5.0724637681159424E-2</v>
      </c>
      <c r="BKI93" s="1">
        <f t="shared" si="4691"/>
        <v>-7.6086956521739137E-5</v>
      </c>
      <c r="BKJ93" s="1"/>
      <c r="BKK93" s="1"/>
      <c r="BKL93" s="1"/>
      <c r="BKM93" s="2" t="s">
        <v>11</v>
      </c>
      <c r="BKN93" s="4" t="s">
        <v>162</v>
      </c>
      <c r="BKO93" s="4">
        <v>289</v>
      </c>
      <c r="BKP93" s="2">
        <v>12</v>
      </c>
      <c r="BKQ93" s="1">
        <v>1.4999999999999999E-2</v>
      </c>
      <c r="BKR93" s="1">
        <f t="shared" si="4692"/>
        <v>-1.0000000000000009E-3</v>
      </c>
      <c r="BKS93" s="1">
        <f t="shared" si="4693"/>
        <v>3.5971223021582704E-2</v>
      </c>
      <c r="BKT93" s="1">
        <f t="shared" si="4694"/>
        <v>5.3956834532374056E-5</v>
      </c>
      <c r="BKU93" s="1"/>
      <c r="BKV93" s="1"/>
      <c r="BKW93" s="1"/>
      <c r="BKX93" s="2" t="s">
        <v>11</v>
      </c>
      <c r="BKY93" s="4" t="s">
        <v>163</v>
      </c>
      <c r="BKZ93" s="4">
        <v>296</v>
      </c>
      <c r="BLA93" s="2">
        <v>12</v>
      </c>
      <c r="BLB93" s="1">
        <v>2.4E-2</v>
      </c>
      <c r="BLC93" s="1">
        <f t="shared" si="4695"/>
        <v>4.0000000000000001E-3</v>
      </c>
      <c r="BLD93" s="1">
        <f t="shared" si="4696"/>
        <v>-5.7971014492753617E-2</v>
      </c>
      <c r="BLE93" s="1">
        <f t="shared" si="4697"/>
        <v>-8.6956521739130427E-5</v>
      </c>
      <c r="BLF93" s="1"/>
      <c r="BLG93" s="1"/>
      <c r="BLH93" s="1"/>
      <c r="BLI93" s="2" t="s">
        <v>11</v>
      </c>
      <c r="BLJ93" s="4" t="s">
        <v>164</v>
      </c>
      <c r="BLK93" s="4">
        <v>303</v>
      </c>
      <c r="BLL93" s="2">
        <v>12</v>
      </c>
      <c r="BLM93" s="1">
        <v>1.2E-2</v>
      </c>
      <c r="BLN93" s="1">
        <f t="shared" si="4698"/>
        <v>1.0000000000000009E-3</v>
      </c>
      <c r="BLO93" s="1">
        <f t="shared" si="4699"/>
        <v>0.26101694915254242</v>
      </c>
      <c r="BLP93" s="1">
        <f t="shared" si="4700"/>
        <v>3.9152542372881364E-4</v>
      </c>
      <c r="BLQ93" s="1"/>
      <c r="BLR93" s="1"/>
      <c r="BLS93" s="1"/>
      <c r="BLT93" s="2" t="s">
        <v>11</v>
      </c>
      <c r="BLU93" s="4" t="s">
        <v>165</v>
      </c>
      <c r="BLV93" s="4">
        <v>310</v>
      </c>
      <c r="BLW93" s="2">
        <v>12</v>
      </c>
      <c r="BLX93" s="1">
        <v>8.9999999999999993E-3</v>
      </c>
      <c r="BLY93" s="1">
        <f t="shared" si="4701"/>
        <v>-3.0000000000000009E-3</v>
      </c>
      <c r="BLZ93" s="1">
        <f t="shared" si="4702"/>
        <v>0.27986348122866889</v>
      </c>
      <c r="BMA93" s="1">
        <f t="shared" si="4703"/>
        <v>4.1979522184300332E-4</v>
      </c>
      <c r="BMB93" s="1"/>
      <c r="BMC93" s="1"/>
      <c r="BMD93" s="1"/>
      <c r="BME93" s="2" t="s">
        <v>11</v>
      </c>
      <c r="BMF93" s="4" t="s">
        <v>166</v>
      </c>
      <c r="BMG93" s="4">
        <v>311</v>
      </c>
      <c r="BMH93" s="2">
        <v>12</v>
      </c>
      <c r="BMI93" s="1">
        <v>1.2E-2</v>
      </c>
      <c r="BMJ93" s="1">
        <f t="shared" si="4704"/>
        <v>2E-3</v>
      </c>
      <c r="BMK93" s="1">
        <f t="shared" si="4705"/>
        <v>-0.18439716312056736</v>
      </c>
      <c r="BML93" s="1">
        <f t="shared" si="4706"/>
        <v>-2.7659574468085103E-4</v>
      </c>
      <c r="BMM93" s="1"/>
      <c r="BMN93" s="1"/>
      <c r="BMO93" s="1"/>
      <c r="BMP93" s="2" t="s">
        <v>11</v>
      </c>
      <c r="BMQ93" s="4" t="s">
        <v>167</v>
      </c>
      <c r="BMR93" s="4">
        <v>317</v>
      </c>
      <c r="BMS93" s="2">
        <v>12</v>
      </c>
      <c r="BMT93" s="1">
        <v>1.4999999999999999E-2</v>
      </c>
      <c r="BMU93" s="4">
        <f t="shared" si="4707"/>
        <v>4.9999999999999992E-3</v>
      </c>
      <c r="BMV93" s="1">
        <f t="shared" si="4708"/>
        <v>0.1205673758865248</v>
      </c>
      <c r="BMW93" s="1">
        <f t="shared" si="4709"/>
        <v>1.8085106382978721E-4</v>
      </c>
      <c r="BMX93" s="1"/>
      <c r="BMY93" s="1"/>
      <c r="BMZ93" s="1"/>
      <c r="BNA93" s="2" t="s">
        <v>11</v>
      </c>
      <c r="BNB93" s="4" t="s">
        <v>168</v>
      </c>
      <c r="BNC93" s="4">
        <v>324</v>
      </c>
      <c r="BND93" s="2">
        <v>12</v>
      </c>
      <c r="BNE93" s="1">
        <v>1.9E-2</v>
      </c>
      <c r="BNF93" s="1">
        <f t="shared" si="4710"/>
        <v>6.0000000000000001E-3</v>
      </c>
      <c r="BNG93" s="1">
        <f t="shared" si="4711"/>
        <v>0.12142857142857144</v>
      </c>
      <c r="BNH93" s="1">
        <f t="shared" si="4712"/>
        <v>1.8214285714285717E-4</v>
      </c>
      <c r="BNI93" s="1"/>
      <c r="BNJ93" s="1"/>
      <c r="BNK93" s="1"/>
      <c r="BNL93" s="2" t="s">
        <v>11</v>
      </c>
      <c r="BNM93" s="4" t="s">
        <v>169</v>
      </c>
      <c r="BNN93" s="4">
        <v>325</v>
      </c>
      <c r="BNO93" s="2">
        <v>12</v>
      </c>
      <c r="BNP93" s="1">
        <v>2.1000000000000001E-2</v>
      </c>
      <c r="BNQ93" s="1">
        <f t="shared" si="4713"/>
        <v>2.0000000000000018E-3</v>
      </c>
      <c r="BNR93" s="1">
        <f t="shared" si="4714"/>
        <v>0.16433566433566441</v>
      </c>
      <c r="BNS93" s="1">
        <f t="shared" si="4715"/>
        <v>2.465034965034966E-4</v>
      </c>
      <c r="BNT93" s="1"/>
      <c r="BNU93" s="1"/>
      <c r="BNV93" s="1"/>
      <c r="BNW93" s="2" t="s">
        <v>11</v>
      </c>
      <c r="BNX93" s="4" t="s">
        <v>170</v>
      </c>
      <c r="BNY93" s="4">
        <v>338</v>
      </c>
      <c r="BNZ93" s="2">
        <v>12</v>
      </c>
      <c r="BOA93" s="1">
        <v>8.9999999999999993E-3</v>
      </c>
      <c r="BOB93" s="1">
        <f t="shared" si="4716"/>
        <v>-1.0000000000000009E-3</v>
      </c>
      <c r="BOC93" s="1">
        <f t="shared" si="4717"/>
        <v>0.11217948717948714</v>
      </c>
      <c r="BOD93" s="1">
        <f t="shared" si="4718"/>
        <v>1.6826923076923071E-4</v>
      </c>
      <c r="BOE93" s="1"/>
      <c r="BOF93" s="1"/>
      <c r="BOG93" s="1"/>
      <c r="BOH93" s="2" t="s">
        <v>11</v>
      </c>
      <c r="BOI93" s="4" t="s">
        <v>171</v>
      </c>
      <c r="BOJ93" s="4">
        <v>339</v>
      </c>
      <c r="BOK93" s="2">
        <v>12</v>
      </c>
      <c r="BOL93" s="1">
        <v>1E-3</v>
      </c>
      <c r="BOM93" s="1">
        <f t="shared" si="4719"/>
        <v>-4.0000000000000001E-3</v>
      </c>
      <c r="BON93" s="1">
        <f t="shared" si="4720"/>
        <v>-6.514657980456029E-3</v>
      </c>
      <c r="BOO93" s="1">
        <f t="shared" si="4721"/>
        <v>-9.7719869706840441E-6</v>
      </c>
      <c r="BOP93" s="1"/>
      <c r="BOQ93" s="1"/>
      <c r="BOR93" s="1"/>
      <c r="BOS93" s="2" t="s">
        <v>11</v>
      </c>
      <c r="BOT93" s="4" t="s">
        <v>172</v>
      </c>
      <c r="BOU93" s="4">
        <v>345</v>
      </c>
      <c r="BOV93" s="2">
        <v>12</v>
      </c>
      <c r="BOW93" s="1">
        <v>2E-3</v>
      </c>
      <c r="BOX93" s="1">
        <f t="shared" si="4722"/>
        <v>-5.0000000000000001E-3</v>
      </c>
      <c r="BOY93" s="1">
        <f t="shared" si="4723"/>
        <v>4.1800643086816719E-2</v>
      </c>
      <c r="BOZ93" s="1">
        <f t="shared" si="4724"/>
        <v>6.2700964630225083E-5</v>
      </c>
      <c r="BPA93" s="1"/>
      <c r="BPB93" s="1"/>
      <c r="BPC93" s="1"/>
      <c r="BPD93" s="2" t="s">
        <v>11</v>
      </c>
      <c r="BPE93" s="4" t="s">
        <v>173</v>
      </c>
      <c r="BPF93" s="4">
        <v>352</v>
      </c>
      <c r="BPG93" s="2">
        <v>12</v>
      </c>
      <c r="BPH93" s="1">
        <v>5.0000000000000001E-3</v>
      </c>
      <c r="BPI93" s="1">
        <f t="shared" si="4725"/>
        <v>-3.9999999999999992E-3</v>
      </c>
      <c r="BPJ93" s="1">
        <f t="shared" si="4726"/>
        <v>-2.5641025641025612E-2</v>
      </c>
      <c r="BPK93" s="1">
        <f t="shared" si="4727"/>
        <v>-3.8461538461538422E-5</v>
      </c>
      <c r="BPL93" s="1"/>
      <c r="BPM93" s="1"/>
      <c r="BPN93" s="1"/>
      <c r="BPO93" s="2" t="s">
        <v>11</v>
      </c>
      <c r="BPP93" s="4" t="s">
        <v>174</v>
      </c>
      <c r="BPQ93" s="4">
        <v>353</v>
      </c>
      <c r="BPR93" s="2">
        <v>12</v>
      </c>
      <c r="BPS93" s="1">
        <v>8.0000000000000002E-3</v>
      </c>
      <c r="BPT93" s="1">
        <f t="shared" si="4728"/>
        <v>-9.9999999999999915E-4</v>
      </c>
      <c r="BPU93" s="1">
        <f t="shared" si="4729"/>
        <v>-4.9999999999999975E-2</v>
      </c>
      <c r="BPV93" s="1">
        <f t="shared" si="4730"/>
        <v>-7.4999999999999966E-5</v>
      </c>
      <c r="BPW93" s="1"/>
      <c r="BPX93" s="1"/>
      <c r="BPY93" s="1"/>
      <c r="BPZ93" s="2" t="s">
        <v>11</v>
      </c>
      <c r="BQA93" s="4" t="s">
        <v>175</v>
      </c>
      <c r="BQB93" s="4">
        <v>358</v>
      </c>
      <c r="BQC93" s="2">
        <v>12</v>
      </c>
      <c r="BQD93" s="1">
        <v>0.01</v>
      </c>
      <c r="BQE93" s="1">
        <f t="shared" si="4731"/>
        <v>0</v>
      </c>
      <c r="BQF93" s="1">
        <f t="shared" si="4732"/>
        <v>-2.3648648648648646E-2</v>
      </c>
      <c r="BQG93" s="1">
        <f t="shared" si="4733"/>
        <v>-3.5472972972972971E-5</v>
      </c>
      <c r="BQH93" s="1"/>
      <c r="BQI93" s="1"/>
      <c r="BQJ93" s="1"/>
      <c r="BQK93" s="2" t="s">
        <v>11</v>
      </c>
      <c r="BQL93" s="4" t="s">
        <v>176</v>
      </c>
      <c r="BQM93" s="4">
        <v>366</v>
      </c>
      <c r="BQN93" s="2">
        <v>12</v>
      </c>
      <c r="BQO93" s="1">
        <v>1.0999999999999999E-2</v>
      </c>
      <c r="BQP93" s="1">
        <f t="shared" si="4734"/>
        <v>0</v>
      </c>
      <c r="BQQ93" s="1">
        <f t="shared" si="4735"/>
        <v>0.19063545150501673</v>
      </c>
      <c r="BQR93" s="1">
        <f t="shared" si="4736"/>
        <v>2.859531772575251E-4</v>
      </c>
      <c r="BQS93" s="1"/>
      <c r="BQT93" s="1"/>
      <c r="BQU93" s="1"/>
      <c r="BQV93" s="2" t="s">
        <v>11</v>
      </c>
      <c r="BQW93" s="4" t="s">
        <v>177</v>
      </c>
      <c r="BQX93" s="4">
        <v>367</v>
      </c>
      <c r="BQY93" s="2">
        <v>12</v>
      </c>
      <c r="BQZ93" s="1">
        <v>1.7000000000000001E-2</v>
      </c>
      <c r="BRA93" s="1">
        <f t="shared" si="4737"/>
        <v>-4.0000000000000001E-3</v>
      </c>
      <c r="BRB93" s="1">
        <f t="shared" si="4738"/>
        <v>-0.88552188552188549</v>
      </c>
      <c r="BRC93" s="1">
        <f t="shared" si="4739"/>
        <v>-1.3282828282828282E-3</v>
      </c>
      <c r="BRD93" s="1"/>
      <c r="BRE93" s="1"/>
      <c r="BRF93" s="1"/>
      <c r="BRG93" s="2" t="s">
        <v>11</v>
      </c>
      <c r="BRH93" s="4" t="s">
        <v>178</v>
      </c>
      <c r="BRI93" s="4">
        <v>373</v>
      </c>
      <c r="BRJ93" s="2">
        <v>12</v>
      </c>
      <c r="BRK93" s="1">
        <v>1.7999999999999999E-2</v>
      </c>
      <c r="BRL93" s="1">
        <f t="shared" si="4740"/>
        <v>-4.0000000000000001E-3</v>
      </c>
      <c r="BRM93" s="1">
        <f t="shared" si="4741"/>
        <v>-0.5898305084745763</v>
      </c>
      <c r="BRN93" s="1">
        <f t="shared" si="4742"/>
        <v>-8.8474576271186452E-4</v>
      </c>
      <c r="BRO93" s="1"/>
      <c r="BRP93" s="1"/>
      <c r="BRQ93" s="1"/>
      <c r="BRR93" s="2" t="s">
        <v>11</v>
      </c>
      <c r="BRS93" s="1" t="s">
        <v>179</v>
      </c>
      <c r="BRT93" s="1">
        <v>380</v>
      </c>
      <c r="BRU93" s="2">
        <v>12</v>
      </c>
      <c r="BRV93" s="1">
        <v>1.9E-2</v>
      </c>
      <c r="BRW93" s="1">
        <f t="shared" si="4743"/>
        <v>-1.0999999999999999E-2</v>
      </c>
      <c r="BRX93" s="1">
        <f t="shared" si="4744"/>
        <v>-0.80536912751677858</v>
      </c>
      <c r="BRY93" s="1">
        <f t="shared" si="4745"/>
        <v>-1.2080536912751679E-3</v>
      </c>
      <c r="BRZ93" s="1"/>
      <c r="BSA93" s="1"/>
      <c r="BSB93" s="1"/>
      <c r="BSC93" s="2" t="s">
        <v>11</v>
      </c>
      <c r="BSD93" s="1" t="s">
        <v>180</v>
      </c>
      <c r="BSE93" s="1">
        <v>394</v>
      </c>
      <c r="BSF93" s="2">
        <v>12</v>
      </c>
      <c r="BSG93" s="1">
        <v>6.0000000000000001E-3</v>
      </c>
      <c r="BSH93" s="1">
        <f t="shared" si="4746"/>
        <v>-6.0000000000000001E-3</v>
      </c>
      <c r="BSI93" s="1">
        <f t="shared" si="4747"/>
        <v>-0.65602836879432636</v>
      </c>
      <c r="BSJ93" s="1">
        <f t="shared" si="4748"/>
        <v>-9.8404255319148965E-4</v>
      </c>
      <c r="BSK93" s="1"/>
      <c r="BSL93" s="1"/>
      <c r="BSM93" s="1"/>
      <c r="BSN93" s="1" t="s">
        <v>11</v>
      </c>
      <c r="BSO93" s="1" t="s">
        <v>181</v>
      </c>
      <c r="BSP93" s="1">
        <v>395</v>
      </c>
      <c r="BSQ93" s="2">
        <v>12</v>
      </c>
      <c r="BSR93" s="1">
        <v>8.0000000000000002E-3</v>
      </c>
      <c r="BSS93" s="1">
        <f t="shared" si="4749"/>
        <v>-2E-3</v>
      </c>
      <c r="BST93" s="1">
        <f t="shared" si="4750"/>
        <v>-4.4982698961937718E-2</v>
      </c>
      <c r="BSU93" s="1">
        <f t="shared" si="4751"/>
        <v>-6.7474048442906585E-5</v>
      </c>
      <c r="BSV93" s="1"/>
      <c r="BSW93" s="1"/>
      <c r="BSX93" s="1"/>
      <c r="BSY93" s="1" t="s">
        <v>11</v>
      </c>
      <c r="BSZ93" s="1" t="s">
        <v>182</v>
      </c>
      <c r="BTA93" s="1">
        <v>401</v>
      </c>
      <c r="BTB93" s="1">
        <v>12</v>
      </c>
      <c r="BTC93" s="1">
        <v>1.0999999999999999E-2</v>
      </c>
      <c r="BTD93" s="1">
        <f t="shared" si="4752"/>
        <v>-1.0000000000000009E-3</v>
      </c>
      <c r="BTE93" s="1">
        <f t="shared" si="4753"/>
        <v>8.7412587412587381E-2</v>
      </c>
      <c r="BTF93" s="1">
        <f t="shared" si="4754"/>
        <v>1.3111888111888106E-4</v>
      </c>
      <c r="BTG93" s="1"/>
      <c r="BTH93" s="1"/>
      <c r="BTI93" s="1"/>
      <c r="BTJ93" s="1" t="s">
        <v>11</v>
      </c>
      <c r="BTK93" s="1" t="s">
        <v>183</v>
      </c>
      <c r="BTL93" s="1">
        <v>408</v>
      </c>
      <c r="BTM93" s="1">
        <v>12</v>
      </c>
      <c r="BTN93" s="1">
        <v>1.0999999999999999E-2</v>
      </c>
      <c r="BTO93" s="1">
        <f t="shared" si="4755"/>
        <v>-1.0000000000000009E-3</v>
      </c>
      <c r="BTP93" s="5">
        <f t="shared" si="4756"/>
        <v>0.22648083623693377</v>
      </c>
      <c r="BTQ93" s="1">
        <f t="shared" si="4757"/>
        <v>3.3972125435540064E-4</v>
      </c>
      <c r="BTR93" s="1"/>
      <c r="BTS93" s="1"/>
      <c r="BTT93" s="1"/>
      <c r="BTU93" s="1" t="s">
        <v>11</v>
      </c>
      <c r="BTV93" s="1" t="s">
        <v>184</v>
      </c>
      <c r="BTW93" s="1">
        <v>409</v>
      </c>
      <c r="BTX93" s="1">
        <v>12</v>
      </c>
      <c r="BTY93" s="1">
        <v>8.9999999999999993E-3</v>
      </c>
      <c r="BTZ93" s="1">
        <f t="shared" si="4758"/>
        <v>-1.0000000000000009E-3</v>
      </c>
      <c r="BUA93" s="1">
        <f t="shared" si="4759"/>
        <v>6.5743944636678167E-2</v>
      </c>
      <c r="BUB93" s="1">
        <f t="shared" si="4760"/>
        <v>9.861591695501725E-5</v>
      </c>
      <c r="BUC93" s="1"/>
      <c r="BUD93" s="1"/>
      <c r="BUE93" s="1"/>
      <c r="BUF93" s="1" t="s">
        <v>11</v>
      </c>
      <c r="BUG93" s="1" t="s">
        <v>185</v>
      </c>
      <c r="BUH93" s="1">
        <v>415</v>
      </c>
      <c r="BUI93" s="1">
        <v>12</v>
      </c>
      <c r="BUJ93" s="1">
        <v>1.0999999999999999E-2</v>
      </c>
      <c r="BUK93" s="1">
        <f t="shared" si="4761"/>
        <v>-2E-3</v>
      </c>
      <c r="BUL93" s="1">
        <f t="shared" si="4762"/>
        <v>8.7108013937282222E-2</v>
      </c>
      <c r="BUM93" s="1">
        <f t="shared" si="4763"/>
        <v>1.3066202090592334E-4</v>
      </c>
      <c r="BUN93" s="1"/>
      <c r="BUO93" s="1"/>
      <c r="BUP93" s="1"/>
      <c r="BUQ93" s="6" t="s">
        <v>11</v>
      </c>
      <c r="BUR93" s="6" t="s">
        <v>186</v>
      </c>
      <c r="BUS93" s="6">
        <v>422</v>
      </c>
      <c r="BUT93" s="6">
        <v>12</v>
      </c>
      <c r="BUU93" s="6">
        <v>4.2000000000000003E-2</v>
      </c>
      <c r="BUV93" s="6">
        <f t="shared" si="4764"/>
        <v>2.7000000000000003E-2</v>
      </c>
      <c r="BUW93" s="6">
        <f t="shared" si="4765"/>
        <v>1.0666666666666667</v>
      </c>
      <c r="BUX93" s="6">
        <f t="shared" si="4766"/>
        <v>1.6000000000000001E-3</v>
      </c>
      <c r="BUY93" s="1"/>
      <c r="BUZ93" s="1"/>
      <c r="BVA93" s="1"/>
      <c r="BVB93" s="1" t="s">
        <v>11</v>
      </c>
      <c r="BVC93" s="1" t="s">
        <v>187</v>
      </c>
      <c r="BVD93" s="1">
        <v>423</v>
      </c>
      <c r="BVE93" s="1">
        <v>12</v>
      </c>
      <c r="BVF93" s="1">
        <v>1.4999999999999999E-2</v>
      </c>
      <c r="BVG93" s="1">
        <f t="shared" si="4767"/>
        <v>4.9999999999999992E-3</v>
      </c>
      <c r="BVH93" s="1">
        <f t="shared" si="4768"/>
        <v>-0.76791808873720135</v>
      </c>
      <c r="BVI93" s="1">
        <f t="shared" si="4769"/>
        <v>-1.1518771331058021E-3</v>
      </c>
      <c r="BVJ93" s="1"/>
      <c r="BVK93" s="1"/>
      <c r="BVL93" s="1"/>
      <c r="BVM93" s="1" t="s">
        <v>11</v>
      </c>
      <c r="BVN93" s="1" t="s">
        <v>188</v>
      </c>
      <c r="BVO93" s="1">
        <v>436</v>
      </c>
      <c r="BVP93" s="1">
        <v>12</v>
      </c>
      <c r="BVQ93" s="1">
        <v>1.0999999999999999E-2</v>
      </c>
      <c r="BVR93" s="1">
        <f t="shared" si="4770"/>
        <v>-1.0000000000000009E-3</v>
      </c>
      <c r="BVS93" s="1">
        <f t="shared" si="4771"/>
        <v>-0.68259385665529015</v>
      </c>
      <c r="BVT93" s="1">
        <f t="shared" si="4772"/>
        <v>-1.0238907849829352E-3</v>
      </c>
      <c r="BVU93" s="1"/>
      <c r="BVV93" s="1"/>
      <c r="BVW93" s="1"/>
      <c r="BVX93" s="1" t="s">
        <v>11</v>
      </c>
      <c r="BVY93" s="1" t="s">
        <v>189</v>
      </c>
      <c r="BVZ93" s="1">
        <v>437</v>
      </c>
      <c r="BWA93" s="1">
        <v>12</v>
      </c>
      <c r="BWB93" s="1">
        <v>3.0000000000000001E-3</v>
      </c>
      <c r="BWC93" s="1">
        <f t="shared" si="4773"/>
        <v>-2E-3</v>
      </c>
      <c r="BWD93" s="1">
        <f t="shared" si="4774"/>
        <v>-0.87072243346007594</v>
      </c>
      <c r="BWE93" s="1">
        <f t="shared" si="4775"/>
        <v>-1.306083650190114E-3</v>
      </c>
      <c r="BWF93" s="1"/>
      <c r="BWG93" s="1"/>
      <c r="BWH93" s="1"/>
      <c r="BWI93" s="1" t="s">
        <v>11</v>
      </c>
      <c r="BWJ93" s="1" t="s">
        <v>190</v>
      </c>
      <c r="BWK93" s="1">
        <v>443</v>
      </c>
      <c r="BWL93" s="1">
        <v>12</v>
      </c>
      <c r="BWM93" s="1">
        <v>8.9999999999999993E-3</v>
      </c>
      <c r="BWN93" s="1">
        <f t="shared" si="4776"/>
        <v>-1.0000000000000009E-3</v>
      </c>
      <c r="BWO93" s="1">
        <f t="shared" si="4777"/>
        <v>-0.85606060606060619</v>
      </c>
      <c r="BWP93" s="1">
        <f t="shared" si="4778"/>
        <v>-1.2840909090909092E-3</v>
      </c>
      <c r="BWQ93" s="1"/>
      <c r="BWR93" s="1"/>
      <c r="BWS93" s="1"/>
      <c r="BWT93" s="1" t="s">
        <v>11</v>
      </c>
      <c r="BWU93" s="1" t="s">
        <v>191</v>
      </c>
      <c r="BWV93" s="1">
        <v>450</v>
      </c>
      <c r="BWW93" s="1">
        <v>12</v>
      </c>
      <c r="BWX93" s="1">
        <v>2E-3</v>
      </c>
      <c r="BWY93" s="1">
        <f t="shared" si="4779"/>
        <v>-2E-3</v>
      </c>
      <c r="BWZ93" s="1">
        <f t="shared" si="4780"/>
        <v>-0.55303030303030298</v>
      </c>
      <c r="BXA93" s="1">
        <f t="shared" si="4781"/>
        <v>-8.2954545454545444E-4</v>
      </c>
      <c r="BXB93" s="1"/>
      <c r="BXC93" s="1"/>
      <c r="BXD93" s="1"/>
      <c r="BXE93" s="1" t="s">
        <v>11</v>
      </c>
      <c r="BXF93" s="1" t="s">
        <v>192</v>
      </c>
      <c r="BXG93" s="1">
        <v>451</v>
      </c>
      <c r="BXH93" s="1">
        <v>12</v>
      </c>
      <c r="BXI93" s="1">
        <v>-1E-3</v>
      </c>
      <c r="BXJ93" s="1">
        <f t="shared" si="4782"/>
        <v>2E-3</v>
      </c>
      <c r="BXK93" s="1">
        <f t="shared" si="4783"/>
        <v>0.55849056603773584</v>
      </c>
      <c r="BXL93" s="1">
        <f t="shared" si="4784"/>
        <v>8.3773584905660382E-4</v>
      </c>
      <c r="BXM93" s="1"/>
      <c r="BXN93" s="1"/>
      <c r="BXO93" s="1"/>
      <c r="BXP93" s="1" t="s">
        <v>11</v>
      </c>
      <c r="BXQ93" s="1" t="s">
        <v>193</v>
      </c>
      <c r="BXR93" s="1">
        <v>464</v>
      </c>
      <c r="BXS93" s="1">
        <v>12</v>
      </c>
      <c r="BXT93" s="1">
        <v>5.0000000000000001E-3</v>
      </c>
      <c r="BXU93" s="1">
        <f t="shared" si="4785"/>
        <v>1E-3</v>
      </c>
      <c r="BXV93" s="1">
        <f t="shared" si="4786"/>
        <v>0.84191176470588236</v>
      </c>
      <c r="BXW93" s="1">
        <f t="shared" si="4787"/>
        <v>1.2628676470588236E-3</v>
      </c>
      <c r="BXX93" s="1"/>
      <c r="BXY93" s="1"/>
      <c r="BXZ93" s="1"/>
      <c r="BYA93" s="1" t="s">
        <v>11</v>
      </c>
      <c r="BYB93" s="1" t="s">
        <v>194</v>
      </c>
      <c r="BYC93" s="1">
        <v>465</v>
      </c>
      <c r="BYD93" s="1">
        <v>12</v>
      </c>
      <c r="BYE93" s="1">
        <v>7.0000000000000001E-3</v>
      </c>
      <c r="BYF93" s="1">
        <f t="shared" si="4788"/>
        <v>2E-3</v>
      </c>
      <c r="BYG93" s="1">
        <f t="shared" si="4884"/>
        <v>-8.98876404494382E-2</v>
      </c>
      <c r="BYH93" s="1">
        <f t="shared" si="4789"/>
        <v>-1.3483146067415729E-4</v>
      </c>
      <c r="BYI93" s="1"/>
      <c r="BYJ93" s="1"/>
      <c r="BYK93" s="1"/>
      <c r="BYL93" s="1" t="s">
        <v>11</v>
      </c>
      <c r="BYM93" s="1" t="s">
        <v>195</v>
      </c>
      <c r="BYN93" s="1">
        <v>479</v>
      </c>
      <c r="BYO93" s="1">
        <v>12</v>
      </c>
      <c r="BYP93" s="1">
        <v>2.4E-2</v>
      </c>
      <c r="BYQ93" s="1">
        <f t="shared" si="4790"/>
        <v>1.3000000000000001E-2</v>
      </c>
      <c r="BYR93" s="1">
        <f t="shared" si="4791"/>
        <v>0.65313653136531369</v>
      </c>
      <c r="BYS93" s="1">
        <f t="shared" si="4792"/>
        <v>9.7970479704797045E-4</v>
      </c>
      <c r="BYT93" s="1"/>
      <c r="BYU93" s="1"/>
      <c r="BYV93" s="1"/>
      <c r="BYW93" s="1" t="s">
        <v>11</v>
      </c>
      <c r="BYX93" s="1" t="s">
        <v>196</v>
      </c>
      <c r="BYY93" s="1">
        <v>480</v>
      </c>
      <c r="BYZ93" s="1">
        <v>12</v>
      </c>
      <c r="BZA93" s="1">
        <v>2.1999999999999999E-2</v>
      </c>
      <c r="BZB93" s="1">
        <f t="shared" si="4129"/>
        <v>8.9999999999999993E-3</v>
      </c>
      <c r="BZC93" s="1">
        <f t="shared" si="4793"/>
        <v>0.74157303370786509</v>
      </c>
      <c r="BZD93" s="1">
        <f t="shared" si="4794"/>
        <v>1.1123595505617976E-3</v>
      </c>
      <c r="BZE93" s="1"/>
      <c r="BZF93" s="1"/>
      <c r="BZG93" s="1"/>
      <c r="BZH93" s="1" t="s">
        <v>11</v>
      </c>
      <c r="BZI93" s="1" t="s">
        <v>197</v>
      </c>
      <c r="BZJ93" s="1">
        <v>494</v>
      </c>
      <c r="BZK93" s="1">
        <v>12</v>
      </c>
      <c r="BZL93" s="1">
        <v>2.5999999999999999E-2</v>
      </c>
      <c r="BZM93" s="1">
        <f t="shared" si="4795"/>
        <v>1.0999999999999999E-2</v>
      </c>
      <c r="BZN93" s="1">
        <f t="shared" si="4796"/>
        <v>1.1397058823529411</v>
      </c>
      <c r="BZO93" s="1">
        <f t="shared" si="4797"/>
        <v>1.7095588235294117E-3</v>
      </c>
      <c r="BZP93" s="1"/>
      <c r="BZQ93" s="1"/>
      <c r="BZR93" s="1"/>
      <c r="BZS93" s="1" t="s">
        <v>11</v>
      </c>
      <c r="BZT93" s="1" t="s">
        <v>198</v>
      </c>
      <c r="BZU93" s="1">
        <v>495</v>
      </c>
      <c r="BZV93" s="1">
        <v>12</v>
      </c>
      <c r="BZW93" s="1">
        <v>1.0999999999999999E-2</v>
      </c>
      <c r="BZX93" s="1">
        <f t="shared" si="4798"/>
        <v>-3.0000000000000009E-3</v>
      </c>
      <c r="BZY93" s="1">
        <f t="shared" si="4799"/>
        <v>0.28044280442804426</v>
      </c>
      <c r="BZZ93" s="1">
        <f t="shared" si="4800"/>
        <v>4.2066420664206637E-4</v>
      </c>
      <c r="CAA93" s="1"/>
      <c r="CAB93" s="1"/>
      <c r="CAC93" s="1"/>
      <c r="CAD93" s="1" t="s">
        <v>11</v>
      </c>
      <c r="CAE93" s="1" t="s">
        <v>199</v>
      </c>
      <c r="CAF93" s="1">
        <v>501</v>
      </c>
      <c r="CAG93" s="1">
        <v>12</v>
      </c>
      <c r="CAH93" s="1">
        <v>1.2E-2</v>
      </c>
      <c r="CAI93" s="1">
        <f t="shared" si="4801"/>
        <v>-5.000000000000001E-3</v>
      </c>
      <c r="CAJ93" s="1">
        <f t="shared" si="4802"/>
        <v>0.26739926739926734</v>
      </c>
      <c r="CAK93" s="1">
        <f t="shared" si="4803"/>
        <v>4.0109890109890102E-4</v>
      </c>
      <c r="CAL93" s="1"/>
      <c r="CAM93" s="1"/>
      <c r="CAN93" s="1"/>
      <c r="CAO93" s="1" t="s">
        <v>11</v>
      </c>
      <c r="CAP93" s="1" t="s">
        <v>200</v>
      </c>
      <c r="CAQ93" s="1">
        <v>508</v>
      </c>
      <c r="CAR93" s="1">
        <v>12</v>
      </c>
      <c r="CAS93" s="1">
        <v>0.06</v>
      </c>
      <c r="CAT93" s="1">
        <f t="shared" si="4804"/>
        <v>2.1999999999999999E-2</v>
      </c>
      <c r="CAU93" s="1">
        <f t="shared" si="4805"/>
        <v>1.2490842490842489</v>
      </c>
      <c r="CAV93" s="1">
        <f t="shared" si="4806"/>
        <v>1.8736263736263733E-3</v>
      </c>
      <c r="CAW93" s="1"/>
      <c r="CAX93" s="1"/>
      <c r="CAY93" s="1"/>
      <c r="CAZ93" s="1" t="s">
        <v>11</v>
      </c>
      <c r="CBA93" s="1" t="s">
        <v>201</v>
      </c>
      <c r="CBB93" s="1">
        <v>509</v>
      </c>
      <c r="CBC93" s="1">
        <v>12</v>
      </c>
      <c r="CBD93" s="1">
        <v>1.4E-2</v>
      </c>
      <c r="CBE93" s="1">
        <f t="shared" si="4807"/>
        <v>1.0000000000000009E-3</v>
      </c>
      <c r="CBF93" s="1">
        <f t="shared" si="4808"/>
        <v>-9.0225563909774403E-2</v>
      </c>
      <c r="CBG93" s="1">
        <f t="shared" si="4809"/>
        <v>-1.353383458646616E-4</v>
      </c>
      <c r="CBH93" s="1"/>
      <c r="CBI93" s="1"/>
      <c r="CBJ93" s="1"/>
      <c r="CBK93" s="1" t="s">
        <v>11</v>
      </c>
      <c r="CBL93" s="1" t="s">
        <v>202</v>
      </c>
      <c r="CBM93" s="1">
        <v>515</v>
      </c>
      <c r="CBN93" s="1">
        <v>12</v>
      </c>
      <c r="CBO93" s="1">
        <v>1.6E-2</v>
      </c>
      <c r="CBP93" s="1">
        <f t="shared" si="4810"/>
        <v>1.0000000000000009E-3</v>
      </c>
      <c r="CBQ93" s="1">
        <f t="shared" si="4811"/>
        <v>1.8726591760299657E-2</v>
      </c>
      <c r="CBR93" s="1">
        <f t="shared" si="4812"/>
        <v>2.8089887640449487E-5</v>
      </c>
      <c r="CBS93" s="1"/>
      <c r="CBT93" s="1"/>
      <c r="CBU93" s="1"/>
      <c r="CBV93" s="1" t="s">
        <v>11</v>
      </c>
      <c r="CBW93" s="1" t="s">
        <v>203</v>
      </c>
      <c r="CBX93" s="1">
        <v>522</v>
      </c>
      <c r="CBY93" s="1">
        <v>12</v>
      </c>
      <c r="CBZ93" s="1">
        <v>1.6E-2</v>
      </c>
      <c r="CCA93" s="1">
        <f t="shared" si="4813"/>
        <v>2E-3</v>
      </c>
      <c r="CCB93" s="1">
        <f t="shared" si="4814"/>
        <v>6.741573033707865E-2</v>
      </c>
      <c r="CCC93" s="1">
        <f t="shared" si="4815"/>
        <v>1.0112359550561798E-4</v>
      </c>
      <c r="CCD93" s="1"/>
      <c r="CCE93" s="1"/>
      <c r="CCF93" s="1"/>
      <c r="CCG93" s="1" t="s">
        <v>11</v>
      </c>
      <c r="CCH93" s="1" t="s">
        <v>204</v>
      </c>
      <c r="CCI93" s="1">
        <v>523</v>
      </c>
      <c r="CCJ93" s="1">
        <v>12</v>
      </c>
      <c r="CCK93" s="1">
        <v>0.02</v>
      </c>
      <c r="CCL93" s="1">
        <f t="shared" si="4816"/>
        <v>1.0000000000000009E-3</v>
      </c>
      <c r="CCM93" s="1">
        <f t="shared" si="4162"/>
        <v>0.11406844106463881</v>
      </c>
      <c r="CCN93" s="1">
        <f t="shared" si="4817"/>
        <v>1.7110266159695822E-4</v>
      </c>
      <c r="CCO93" s="1"/>
      <c r="CCP93" s="1"/>
      <c r="CCQ93" s="1"/>
      <c r="CCR93" s="1" t="s">
        <v>11</v>
      </c>
      <c r="CCS93" s="1" t="s">
        <v>205</v>
      </c>
      <c r="CCT93" s="1">
        <v>536</v>
      </c>
      <c r="CCU93" s="1">
        <v>12</v>
      </c>
      <c r="CCV93" s="1">
        <v>2.1999999999999999E-2</v>
      </c>
      <c r="CCW93" s="1">
        <f t="shared" si="4818"/>
        <v>1.9999999999999983E-3</v>
      </c>
      <c r="CCX93" s="1">
        <f t="shared" si="4819"/>
        <v>3.474903474903468E-2</v>
      </c>
      <c r="CCY93" s="1">
        <f t="shared" si="4820"/>
        <v>5.2123552123552019E-5</v>
      </c>
      <c r="CCZ93" s="1"/>
      <c r="CDA93" s="1"/>
      <c r="CDB93" s="1"/>
      <c r="CDC93" s="1" t="s">
        <v>11</v>
      </c>
      <c r="CDD93" s="1" t="s">
        <v>206</v>
      </c>
      <c r="CDE93" s="1">
        <v>542</v>
      </c>
      <c r="CDF93" s="1">
        <v>12</v>
      </c>
      <c r="CDG93" s="1">
        <v>1.2E-2</v>
      </c>
      <c r="CDH93" s="1">
        <f t="shared" si="4821"/>
        <v>-2.9999999999999992E-3</v>
      </c>
      <c r="CDI93" s="1">
        <f t="shared" si="4822"/>
        <v>-0.48106060606060602</v>
      </c>
      <c r="CDJ93" s="1">
        <f t="shared" si="4823"/>
        <v>-7.2159090909090903E-4</v>
      </c>
      <c r="CDK93" s="1"/>
      <c r="CDL93" s="1"/>
      <c r="CDM93" s="1"/>
      <c r="CDN93" s="1" t="s">
        <v>11</v>
      </c>
      <c r="CDO93" s="1" t="s">
        <v>207</v>
      </c>
      <c r="CDP93" s="1">
        <v>549</v>
      </c>
      <c r="CDQ93" s="1">
        <v>12</v>
      </c>
      <c r="CDR93" s="1">
        <v>1.2E-2</v>
      </c>
      <c r="CDS93" s="1">
        <f t="shared" si="4824"/>
        <v>-2.9999999999999992E-3</v>
      </c>
      <c r="CDT93" s="1">
        <f t="shared" si="4825"/>
        <v>-0.56273764258555126</v>
      </c>
      <c r="CDU93" s="1">
        <f t="shared" si="4826"/>
        <v>-8.4410646387832688E-4</v>
      </c>
      <c r="CDV93" s="1"/>
      <c r="CDW93" s="1"/>
      <c r="CDX93" s="1"/>
      <c r="CDY93" s="1" t="s">
        <v>11</v>
      </c>
      <c r="CDZ93" s="1" t="s">
        <v>208</v>
      </c>
      <c r="CEA93" s="1">
        <v>550</v>
      </c>
      <c r="CEB93" s="1">
        <v>12</v>
      </c>
      <c r="CEC93" s="1">
        <v>2.1999999999999999E-2</v>
      </c>
      <c r="CED93" s="1">
        <f t="shared" si="4885"/>
        <v>4.9999999999999975E-3</v>
      </c>
      <c r="CEE93" s="1">
        <f t="shared" si="4827"/>
        <v>0.14399999999999988</v>
      </c>
      <c r="CEF93" s="1">
        <f t="shared" si="4828"/>
        <v>2.1599999999999983E-4</v>
      </c>
      <c r="CEG93" s="1"/>
      <c r="CEH93" s="1"/>
      <c r="CEI93" s="1"/>
      <c r="CEJ93" s="1" t="s">
        <v>11</v>
      </c>
      <c r="CEK93" s="1" t="s">
        <v>209</v>
      </c>
      <c r="CEL93" s="1">
        <v>556</v>
      </c>
      <c r="CEM93" s="1">
        <v>12</v>
      </c>
      <c r="CEN93" s="1">
        <v>0.02</v>
      </c>
      <c r="CEO93" s="1">
        <f t="shared" si="4829"/>
        <v>5.000000000000001E-3</v>
      </c>
      <c r="CEP93" s="1">
        <f t="shared" si="4830"/>
        <v>0.28063241106719372</v>
      </c>
      <c r="CEQ93" s="1">
        <f t="shared" si="4831"/>
        <v>4.2094861660079059E-4</v>
      </c>
      <c r="CER93" s="1"/>
      <c r="CES93" s="1"/>
      <c r="CET93" s="1"/>
      <c r="CEU93" s="1" t="s">
        <v>11</v>
      </c>
      <c r="CEV93" s="1" t="s">
        <v>210</v>
      </c>
      <c r="CEW93" s="1">
        <v>563</v>
      </c>
      <c r="CEX93" s="1">
        <v>12</v>
      </c>
      <c r="CEY93" s="1">
        <v>1.7999999999999999E-2</v>
      </c>
      <c r="CEZ93" s="1">
        <f t="shared" si="4832"/>
        <v>3.9999999999999983E-3</v>
      </c>
      <c r="CFA93" s="1">
        <f t="shared" si="4833"/>
        <v>0.16192384769539073</v>
      </c>
      <c r="CFB93" s="1">
        <f t="shared" si="4834"/>
        <v>2.428857715430861E-4</v>
      </c>
      <c r="CFC93" s="1"/>
      <c r="CFD93" s="1"/>
      <c r="CFE93" s="1"/>
      <c r="CFF93" s="1" t="s">
        <v>11</v>
      </c>
      <c r="CFG93" s="1" t="s">
        <v>211</v>
      </c>
      <c r="CFH93" s="1">
        <v>564</v>
      </c>
      <c r="CFI93" s="1">
        <v>12</v>
      </c>
      <c r="CFJ93" s="1">
        <v>3.3000000000000002E-2</v>
      </c>
      <c r="CFK93" s="1">
        <f t="shared" si="4835"/>
        <v>1.0000000000000009E-3</v>
      </c>
      <c r="CFL93" s="1">
        <f t="shared" si="4836"/>
        <v>-0.20522388059701488</v>
      </c>
      <c r="CFM93" s="1">
        <f t="shared" si="4837"/>
        <v>-3.078358208955223E-4</v>
      </c>
      <c r="CFN93" s="1"/>
      <c r="CFO93" s="1"/>
      <c r="CFP93" s="1"/>
      <c r="CFQ93" s="1" t="s">
        <v>11</v>
      </c>
      <c r="CFR93" s="1" t="s">
        <v>212</v>
      </c>
      <c r="CFS93" s="1">
        <v>571</v>
      </c>
      <c r="CFT93" s="1">
        <v>12</v>
      </c>
      <c r="CFU93" s="1">
        <v>3.2000000000000001E-2</v>
      </c>
      <c r="CFV93" s="1">
        <f t="shared" si="4838"/>
        <v>1.0000000000000009E-3</v>
      </c>
      <c r="CFW93" s="1">
        <f t="shared" si="4839"/>
        <v>-0.32330827067669166</v>
      </c>
      <c r="CFX93" s="1">
        <f t="shared" si="4840"/>
        <v>-4.8496240601503748E-4</v>
      </c>
      <c r="CFY93" s="1"/>
      <c r="CFZ93" s="1"/>
      <c r="CGA93" s="1"/>
      <c r="CGB93" s="1" t="s">
        <v>11</v>
      </c>
      <c r="CGC93" s="1" t="s">
        <v>213</v>
      </c>
      <c r="CGD93" s="1">
        <v>577</v>
      </c>
      <c r="CGE93" s="1">
        <v>12</v>
      </c>
      <c r="CGF93" s="1">
        <v>3.2000000000000001E-2</v>
      </c>
      <c r="CGG93" s="1">
        <f t="shared" si="4841"/>
        <v>1.0000000000000009E-3</v>
      </c>
      <c r="CGH93" s="1">
        <f t="shared" si="4842"/>
        <v>-0.51127819548872178</v>
      </c>
      <c r="CGI93" s="1">
        <f t="shared" si="4843"/>
        <v>-7.6691729323308266E-4</v>
      </c>
      <c r="CGJ93" s="1"/>
      <c r="CGK93" s="1"/>
      <c r="CGL93" s="1"/>
      <c r="CGM93" s="1" t="s">
        <v>11</v>
      </c>
      <c r="CGN93" s="1" t="s">
        <v>214</v>
      </c>
      <c r="CGO93" s="1">
        <v>578</v>
      </c>
      <c r="CGP93" s="1">
        <v>12</v>
      </c>
      <c r="CGQ93" s="1">
        <v>1.6E-2</v>
      </c>
      <c r="CGR93" s="1">
        <f t="shared" si="4844"/>
        <v>-1.0000000000000009E-3</v>
      </c>
      <c r="CGS93" s="1">
        <f t="shared" si="4845"/>
        <v>-0.89575289575289585</v>
      </c>
      <c r="CGT93" s="1">
        <f t="shared" si="4846"/>
        <v>-1.3436293436293438E-3</v>
      </c>
      <c r="CGU93" s="1"/>
      <c r="CGV93" s="1"/>
      <c r="CGW93" s="1"/>
      <c r="CGX93" s="1" t="s">
        <v>11</v>
      </c>
      <c r="CGY93" s="1" t="s">
        <v>215</v>
      </c>
      <c r="CGZ93" s="1">
        <v>592</v>
      </c>
      <c r="CHA93" s="1">
        <v>12</v>
      </c>
      <c r="CHB93" s="1">
        <v>3.2000000000000001E-2</v>
      </c>
      <c r="CHC93" s="1">
        <f t="shared" si="4847"/>
        <v>6.0000000000000019E-3</v>
      </c>
      <c r="CHD93" s="1">
        <f t="shared" si="4848"/>
        <v>-0.83908045977011492</v>
      </c>
      <c r="CHE93" s="1">
        <f t="shared" si="4849"/>
        <v>-1.2586206896551724E-3</v>
      </c>
      <c r="CHF93" s="1"/>
      <c r="CHG93" s="1"/>
      <c r="CHH93" s="1"/>
      <c r="CHI93" s="1" t="s">
        <v>11</v>
      </c>
      <c r="CHJ93" s="1" t="s">
        <v>216</v>
      </c>
      <c r="CHK93" s="1">
        <v>593</v>
      </c>
      <c r="CHL93" s="1">
        <v>12</v>
      </c>
      <c r="CHM93" s="1">
        <v>3.3000000000000002E-2</v>
      </c>
      <c r="CHN93" s="1">
        <f t="shared" si="4850"/>
        <v>1.0000000000000002E-2</v>
      </c>
      <c r="CHO93" s="1">
        <f t="shared" si="4210"/>
        <v>8.2352941176470643E-2</v>
      </c>
      <c r="CHP93" s="1">
        <f t="shared" si="4851"/>
        <v>1.2352941176470598E-4</v>
      </c>
      <c r="CHQ93" s="1"/>
      <c r="CHR93" s="1"/>
      <c r="CHS93" s="1"/>
      <c r="CHT93" s="1" t="s">
        <v>11</v>
      </c>
      <c r="CHU93" s="1" t="s">
        <v>217</v>
      </c>
      <c r="CHV93" s="1">
        <v>607</v>
      </c>
      <c r="CHW93" s="1">
        <v>12</v>
      </c>
      <c r="CHX93" s="1">
        <v>0.03</v>
      </c>
      <c r="CHY93" s="1">
        <f t="shared" si="4852"/>
        <v>8.9999999999999976E-3</v>
      </c>
      <c r="CHZ93" s="1">
        <f t="shared" si="4853"/>
        <v>0.16279069767441853</v>
      </c>
      <c r="CIA93" s="1">
        <f t="shared" si="4854"/>
        <v>2.441860465116278E-4</v>
      </c>
      <c r="CIB93" s="1"/>
      <c r="CIC93" s="1"/>
      <c r="CID93" s="1"/>
      <c r="CIE93" s="6" t="s">
        <v>11</v>
      </c>
      <c r="CIF93" s="6" t="s">
        <v>218</v>
      </c>
      <c r="CIG93" s="6">
        <v>608</v>
      </c>
      <c r="CIH93" s="6">
        <v>12</v>
      </c>
      <c r="CII93" s="6">
        <v>4.9000000000000002E-2</v>
      </c>
      <c r="CIJ93" s="1">
        <f t="shared" si="4855"/>
        <v>2.2000000000000002E-2</v>
      </c>
      <c r="CIK93" s="1">
        <f t="shared" si="4218"/>
        <v>8.6274509803921595E-2</v>
      </c>
      <c r="CIL93" s="1">
        <f t="shared" si="4856"/>
        <v>1.294117647058824E-4</v>
      </c>
      <c r="CIM93" s="1"/>
      <c r="CIN93" s="1"/>
      <c r="CIO93" s="1"/>
      <c r="CIP93" s="6" t="s">
        <v>11</v>
      </c>
      <c r="CIQ93" s="6" t="s">
        <v>219</v>
      </c>
      <c r="CIR93" s="6">
        <v>621</v>
      </c>
      <c r="CIS93" s="6">
        <v>12</v>
      </c>
      <c r="CIT93" s="6">
        <v>6.8000000000000005E-2</v>
      </c>
      <c r="CIU93" s="6">
        <f t="shared" si="4857"/>
        <v>3.8000000000000006E-2</v>
      </c>
      <c r="CIV93" s="6">
        <f t="shared" si="4858"/>
        <v>-0.26587301587301548</v>
      </c>
      <c r="CIW93" s="6">
        <f t="shared" si="4859"/>
        <v>-3.9880952380952323E-4</v>
      </c>
      <c r="CIX93" s="1"/>
      <c r="CIY93" s="1"/>
      <c r="CIZ93" s="1"/>
      <c r="CJA93" s="6" t="s">
        <v>11</v>
      </c>
      <c r="CJB93" s="6" t="s">
        <v>220</v>
      </c>
      <c r="CJC93" s="6">
        <v>622</v>
      </c>
      <c r="CJD93" s="6">
        <v>12</v>
      </c>
      <c r="CJE93" s="6">
        <v>4.7E-2</v>
      </c>
      <c r="CJF93" s="6">
        <f t="shared" si="4860"/>
        <v>3.7999999999999999E-2</v>
      </c>
      <c r="CJG93" s="6">
        <f t="shared" si="4861"/>
        <v>0.90812720848056538</v>
      </c>
      <c r="CJH93" s="6">
        <f t="shared" si="4862"/>
        <v>1.3621908127208482E-3</v>
      </c>
      <c r="CJI93" s="1"/>
      <c r="CJJ93" s="1"/>
      <c r="CJK93" s="1"/>
      <c r="CJL93" s="1" t="s">
        <v>11</v>
      </c>
      <c r="CJM93" s="1" t="s">
        <v>221</v>
      </c>
      <c r="CJN93" s="1">
        <v>635</v>
      </c>
      <c r="CJO93" s="1">
        <v>12</v>
      </c>
      <c r="CJP93" s="1">
        <v>6.0000000000000001E-3</v>
      </c>
      <c r="CJQ93" s="1">
        <f t="shared" si="4863"/>
        <v>-6.0000000000000001E-3</v>
      </c>
      <c r="CJR93" s="1">
        <f t="shared" si="4864"/>
        <v>-0.95744680851063846</v>
      </c>
      <c r="CJS93" s="1">
        <f t="shared" si="4865"/>
        <v>-1.4361702127659577E-3</v>
      </c>
      <c r="CJT93" s="1"/>
      <c r="CJU93" s="1"/>
      <c r="CJV93" s="1"/>
      <c r="CJW93" s="1" t="s">
        <v>11</v>
      </c>
      <c r="CJX93" s="1" t="s">
        <v>222</v>
      </c>
      <c r="CJY93" s="1">
        <v>636</v>
      </c>
      <c r="CJZ93" s="1">
        <v>12</v>
      </c>
      <c r="CKA93" s="1">
        <v>1.6E-2</v>
      </c>
      <c r="CKB93" s="1">
        <f t="shared" si="4866"/>
        <v>-4.0000000000000001E-3</v>
      </c>
      <c r="CKC93" s="1">
        <f t="shared" si="4867"/>
        <v>-1.0388692579505301</v>
      </c>
      <c r="CKD93" s="1">
        <f t="shared" si="4868"/>
        <v>-1.5583038869257952E-3</v>
      </c>
      <c r="CKE93" s="1"/>
      <c r="CKF93" s="1"/>
      <c r="CKG93" s="1"/>
      <c r="CKH93" s="1" t="s">
        <v>11</v>
      </c>
      <c r="CKI93" s="1" t="s">
        <v>223</v>
      </c>
      <c r="CKJ93" s="1">
        <v>649</v>
      </c>
      <c r="CKK93" s="1">
        <v>12</v>
      </c>
      <c r="CKL93" s="1">
        <v>2.1000000000000001E-2</v>
      </c>
      <c r="CKM93" s="1">
        <f t="shared" si="4869"/>
        <v>-2.9999999999999992E-3</v>
      </c>
      <c r="CKN93" s="1">
        <f t="shared" si="4870"/>
        <v>-1.0848056537102473</v>
      </c>
      <c r="CKO93" s="1">
        <f t="shared" si="4871"/>
        <v>-1.6272084805653709E-3</v>
      </c>
      <c r="CKP93" s="1"/>
      <c r="CKQ93" s="1"/>
      <c r="CKR93" s="1"/>
      <c r="CKS93" s="1" t="s">
        <v>11</v>
      </c>
      <c r="CKT93" s="1" t="s">
        <v>224</v>
      </c>
      <c r="CKU93" s="1">
        <v>650</v>
      </c>
      <c r="CKV93" s="1">
        <v>12</v>
      </c>
      <c r="CKW93" s="1">
        <v>1.7999999999999999E-2</v>
      </c>
      <c r="CKX93" s="1">
        <f t="shared" si="4872"/>
        <v>9.9999999999999742E-4</v>
      </c>
      <c r="CKY93" s="1">
        <f t="shared" si="4873"/>
        <v>-0.56842105263157905</v>
      </c>
      <c r="CKZ93" s="1">
        <f t="shared" si="4874"/>
        <v>-8.5263157894736863E-4</v>
      </c>
      <c r="CLA93" s="1"/>
      <c r="CLB93" s="1"/>
      <c r="CLC93" s="1"/>
      <c r="CLD93" s="1" t="s">
        <v>11</v>
      </c>
      <c r="CLE93" s="1" t="s">
        <v>225</v>
      </c>
      <c r="CLF93" s="1">
        <v>663</v>
      </c>
      <c r="CLG93" s="1">
        <v>12</v>
      </c>
      <c r="CLH93" s="1">
        <v>2.3E-2</v>
      </c>
      <c r="CLI93" s="1">
        <f t="shared" si="4875"/>
        <v>1.0000000000000009E-3</v>
      </c>
      <c r="CLJ93" s="1">
        <f t="shared" si="4876"/>
        <v>-0.55363321799307963</v>
      </c>
      <c r="CLK93" s="1">
        <f t="shared" si="4877"/>
        <v>-8.304498269896195E-4</v>
      </c>
      <c r="CLL93" s="1"/>
      <c r="CLM93" s="1"/>
      <c r="CLN93" s="1"/>
      <c r="CLO93" s="1"/>
      <c r="CLP93" s="1"/>
      <c r="CLQ93" s="1"/>
      <c r="CLR93" s="1"/>
      <c r="CLS93" s="1"/>
      <c r="CLT93" s="1"/>
      <c r="CLU93" s="1"/>
      <c r="CLV93" s="1"/>
      <c r="CLW93" s="1"/>
      <c r="CLX93" s="1"/>
      <c r="CLY93" s="1"/>
      <c r="CLZ93" s="1"/>
      <c r="CMA93" s="1"/>
      <c r="CMB93" s="1"/>
      <c r="CMC93" s="1"/>
      <c r="CMD93" s="1"/>
      <c r="CME93" s="1"/>
      <c r="CMF93" s="1"/>
      <c r="CMG93" s="1"/>
      <c r="CMH93" s="1"/>
      <c r="CMI93" s="1"/>
      <c r="CMJ93" s="1"/>
      <c r="CMK93" s="1"/>
      <c r="CML93" s="1"/>
      <c r="CMM93" s="1"/>
      <c r="CMN93" s="1"/>
      <c r="CMO93" s="1"/>
      <c r="CMP93" s="1"/>
      <c r="CMQ93" s="1"/>
      <c r="CMR93" s="1"/>
      <c r="CMS93" s="1"/>
      <c r="CMT93" s="1"/>
      <c r="CMU93" s="1"/>
      <c r="CMV93" s="1"/>
      <c r="CMW93" s="1"/>
      <c r="CMX93" s="1"/>
      <c r="CMY93" s="1"/>
      <c r="CMZ93" s="1"/>
    </row>
    <row r="94" spans="1:2392" x14ac:dyDescent="0.3">
      <c r="A94" s="1" t="s">
        <v>11</v>
      </c>
      <c r="B94" s="1" t="s">
        <v>12</v>
      </c>
      <c r="C94" s="1">
        <v>1</v>
      </c>
      <c r="D94" s="1">
        <v>13</v>
      </c>
      <c r="E94" s="1">
        <v>-2E-3</v>
      </c>
      <c r="F94" s="1">
        <f t="shared" si="4255"/>
        <v>0</v>
      </c>
      <c r="G94" s="1">
        <f t="shared" si="4256"/>
        <v>0.36949152542372882</v>
      </c>
      <c r="H94" s="1">
        <f t="shared" si="4878"/>
        <v>5.5423728813559325E-4</v>
      </c>
      <c r="I94" s="1"/>
      <c r="J94" s="1"/>
      <c r="K94" s="1"/>
      <c r="L94" s="1" t="s">
        <v>11</v>
      </c>
      <c r="M94" s="1" t="s">
        <v>13</v>
      </c>
      <c r="N94" s="1">
        <v>2</v>
      </c>
      <c r="O94" s="1">
        <v>13</v>
      </c>
      <c r="P94" s="1">
        <v>-1E-3</v>
      </c>
      <c r="Q94" s="1">
        <f t="shared" si="4257"/>
        <v>1E-3</v>
      </c>
      <c r="R94" s="1">
        <f t="shared" si="4258"/>
        <v>0.42372881355932207</v>
      </c>
      <c r="S94" s="1">
        <f t="shared" si="4259"/>
        <v>6.3559322033898311E-4</v>
      </c>
      <c r="T94" s="1"/>
      <c r="U94" s="1"/>
      <c r="V94" s="1"/>
      <c r="W94" s="1" t="s">
        <v>11</v>
      </c>
      <c r="X94" s="1" t="s">
        <v>14</v>
      </c>
      <c r="Y94" s="1">
        <v>3</v>
      </c>
      <c r="Z94" s="1">
        <v>13</v>
      </c>
      <c r="AA94" s="1">
        <v>3.0000000000000001E-3</v>
      </c>
      <c r="AB94" s="1">
        <f t="shared" si="4879"/>
        <v>2E-3</v>
      </c>
      <c r="AC94" s="1">
        <f t="shared" si="4260"/>
        <v>0.45084745762711864</v>
      </c>
      <c r="AD94" s="1">
        <f t="shared" si="4261"/>
        <v>6.7627118644067799E-4</v>
      </c>
      <c r="AE94" s="1"/>
      <c r="AF94" s="1"/>
      <c r="AG94" s="1"/>
      <c r="AH94" s="1" t="s">
        <v>11</v>
      </c>
      <c r="AI94" s="1" t="s">
        <v>15</v>
      </c>
      <c r="AJ94" s="1">
        <v>4</v>
      </c>
      <c r="AK94" s="1">
        <v>13</v>
      </c>
      <c r="AL94" s="1">
        <v>2.7E-2</v>
      </c>
      <c r="AM94" s="1">
        <f t="shared" si="4262"/>
        <v>1.9E-2</v>
      </c>
      <c r="AN94" s="1">
        <f t="shared" si="4263"/>
        <v>0.9659863945578232</v>
      </c>
      <c r="AO94" s="1">
        <f t="shared" si="4264"/>
        <v>1.4489795918367348E-3</v>
      </c>
      <c r="AP94" s="1"/>
      <c r="AQ94" s="1"/>
      <c r="AR94" s="1"/>
      <c r="AS94" s="1" t="s">
        <v>11</v>
      </c>
      <c r="AT94" s="1" t="s">
        <v>16</v>
      </c>
      <c r="AU94" s="1">
        <v>8</v>
      </c>
      <c r="AV94" s="1">
        <v>13</v>
      </c>
      <c r="AW94" s="1">
        <v>2.1999999999999999E-2</v>
      </c>
      <c r="AX94" s="1">
        <f t="shared" si="4265"/>
        <v>1.3999999999999999E-2</v>
      </c>
      <c r="AY94" s="1">
        <f t="shared" si="4266"/>
        <v>0.8088737201365187</v>
      </c>
      <c r="AZ94" s="1">
        <f t="shared" si="4267"/>
        <v>1.2133105802047781E-3</v>
      </c>
      <c r="BA94" s="1"/>
      <c r="BB94" s="1"/>
      <c r="BC94" s="1"/>
      <c r="BD94" s="1" t="s">
        <v>11</v>
      </c>
      <c r="BE94" s="1" t="s">
        <v>17</v>
      </c>
      <c r="BF94" s="1">
        <v>9</v>
      </c>
      <c r="BG94" s="1">
        <v>13</v>
      </c>
      <c r="BH94" s="1">
        <v>1.0999999999999999E-2</v>
      </c>
      <c r="BI94" s="1">
        <f t="shared" si="4268"/>
        <v>5.9999999999999993E-3</v>
      </c>
      <c r="BJ94" s="1">
        <f t="shared" si="4269"/>
        <v>0.52218430034129681</v>
      </c>
      <c r="BK94" s="1">
        <f t="shared" si="4270"/>
        <v>7.832764505119452E-4</v>
      </c>
      <c r="BL94" s="1"/>
      <c r="BM94" s="1"/>
      <c r="BN94" s="1"/>
      <c r="BO94" s="1" t="s">
        <v>11</v>
      </c>
      <c r="BP94" s="1" t="s">
        <v>18</v>
      </c>
      <c r="BQ94" s="1">
        <v>10</v>
      </c>
      <c r="BR94" s="1">
        <v>13</v>
      </c>
      <c r="BS94" s="1">
        <v>0.02</v>
      </c>
      <c r="BT94" s="1">
        <f t="shared" si="4271"/>
        <v>1.1000000000000001E-2</v>
      </c>
      <c r="BU94" s="1">
        <f t="shared" si="4272"/>
        <v>0.63139931740614341</v>
      </c>
      <c r="BV94" s="1">
        <f t="shared" si="4273"/>
        <v>9.4709897610921511E-4</v>
      </c>
      <c r="BW94" s="1"/>
      <c r="BX94" s="1"/>
      <c r="BY94" s="1"/>
      <c r="BZ94" s="1" t="s">
        <v>11</v>
      </c>
      <c r="CA94" s="1" t="s">
        <v>19</v>
      </c>
      <c r="CB94" s="1">
        <v>11</v>
      </c>
      <c r="CC94" s="1">
        <v>13</v>
      </c>
      <c r="CD94" s="1">
        <v>0.01</v>
      </c>
      <c r="CE94" s="1">
        <f t="shared" si="4274"/>
        <v>5.0000000000000001E-3</v>
      </c>
      <c r="CF94" s="1">
        <f t="shared" si="4275"/>
        <v>0.42611683848797255</v>
      </c>
      <c r="CG94" s="1">
        <f t="shared" si="4276"/>
        <v>6.3917525773195879E-4</v>
      </c>
      <c r="CH94" s="1"/>
      <c r="CI94" s="1"/>
      <c r="CJ94" s="1"/>
      <c r="CK94" s="1" t="s">
        <v>11</v>
      </c>
      <c r="CL94" s="1" t="s">
        <v>20</v>
      </c>
      <c r="CM94" s="1">
        <v>14</v>
      </c>
      <c r="CN94" s="1">
        <v>13</v>
      </c>
      <c r="CO94" s="1">
        <v>1.2999999999999999E-2</v>
      </c>
      <c r="CP94" s="1">
        <f t="shared" si="4277"/>
        <v>0</v>
      </c>
      <c r="CQ94" s="1">
        <f t="shared" si="4278"/>
        <v>0.1752577319587629</v>
      </c>
      <c r="CR94" s="1">
        <f t="shared" si="4279"/>
        <v>2.6288659793814435E-4</v>
      </c>
      <c r="CS94" s="1"/>
      <c r="CT94" s="1"/>
      <c r="CU94" s="1"/>
      <c r="CV94" s="1" t="s">
        <v>11</v>
      </c>
      <c r="CW94" s="1" t="s">
        <v>21</v>
      </c>
      <c r="CX94" s="1">
        <v>15</v>
      </c>
      <c r="CY94" s="1">
        <v>13</v>
      </c>
      <c r="CZ94" s="1">
        <v>2.1000000000000001E-2</v>
      </c>
      <c r="DA94" s="1">
        <f t="shared" si="4280"/>
        <v>1.0000000000000009E-3</v>
      </c>
      <c r="DB94" s="1">
        <f t="shared" si="4281"/>
        <v>0.2413793103448276</v>
      </c>
      <c r="DC94" s="1">
        <f t="shared" si="4282"/>
        <v>3.6206896551724141E-4</v>
      </c>
      <c r="DD94" s="1"/>
      <c r="DE94" s="1"/>
      <c r="DF94" s="1"/>
      <c r="DG94" s="1" t="s">
        <v>11</v>
      </c>
      <c r="DH94" s="1" t="s">
        <v>22</v>
      </c>
      <c r="DI94" s="1">
        <v>16</v>
      </c>
      <c r="DJ94" s="1">
        <v>13</v>
      </c>
      <c r="DK94" s="1">
        <v>2.5000000000000001E-2</v>
      </c>
      <c r="DL94" s="1">
        <f t="shared" si="4283"/>
        <v>-1.9999999999999983E-3</v>
      </c>
      <c r="DM94" s="1">
        <f t="shared" si="4284"/>
        <v>4.0955631399317467E-2</v>
      </c>
      <c r="DN94" s="1">
        <f t="shared" si="4285"/>
        <v>6.1433447098976202E-5</v>
      </c>
      <c r="DO94" s="1"/>
      <c r="DP94" s="1"/>
      <c r="DQ94" s="1"/>
      <c r="DR94" s="1" t="s">
        <v>11</v>
      </c>
      <c r="DS94" s="1" t="s">
        <v>23</v>
      </c>
      <c r="DT94" s="1">
        <v>17</v>
      </c>
      <c r="DU94" s="1">
        <v>13</v>
      </c>
      <c r="DV94" s="1">
        <v>2.8000000000000001E-2</v>
      </c>
      <c r="DW94" s="1">
        <f t="shared" si="4286"/>
        <v>1.0000000000000009E-3</v>
      </c>
      <c r="DX94" s="1">
        <f t="shared" si="4287"/>
        <v>6.8493150684931531E-2</v>
      </c>
      <c r="DY94" s="1">
        <f t="shared" si="4288"/>
        <v>1.0273972602739729E-4</v>
      </c>
      <c r="DZ94" s="1"/>
      <c r="EA94" s="1"/>
      <c r="EB94" s="1"/>
      <c r="EC94" s="1" t="s">
        <v>11</v>
      </c>
      <c r="ED94" s="1" t="s">
        <v>24</v>
      </c>
      <c r="EE94" s="1">
        <v>18</v>
      </c>
      <c r="EF94" s="1">
        <v>13</v>
      </c>
      <c r="EG94" s="1">
        <v>2.8000000000000001E-2</v>
      </c>
      <c r="EH94" s="1">
        <f t="shared" si="4289"/>
        <v>2.0000000000000018E-3</v>
      </c>
      <c r="EI94" s="1">
        <f t="shared" si="4290"/>
        <v>0.24489795918367352</v>
      </c>
      <c r="EJ94" s="1">
        <f t="shared" si="4291"/>
        <v>3.6734693877551029E-4</v>
      </c>
      <c r="EK94" s="1"/>
      <c r="EL94" s="1"/>
      <c r="EM94" s="1"/>
      <c r="EN94" s="1" t="s">
        <v>11</v>
      </c>
      <c r="EO94" s="1" t="s">
        <v>25</v>
      </c>
      <c r="EP94" s="1">
        <v>21</v>
      </c>
      <c r="EQ94" s="1">
        <v>13</v>
      </c>
      <c r="ER94" s="1">
        <v>2.7E-2</v>
      </c>
      <c r="ES94" s="1">
        <f t="shared" si="4292"/>
        <v>-4.0000000000000001E-3</v>
      </c>
      <c r="ET94" s="1">
        <f t="shared" si="4293"/>
        <v>-4.7945205479452059E-2</v>
      </c>
      <c r="EU94" s="1">
        <f t="shared" si="4294"/>
        <v>-7.1917808219178089E-5</v>
      </c>
      <c r="EV94" s="1"/>
      <c r="EW94" s="1"/>
      <c r="EX94" s="1"/>
      <c r="EY94" s="1" t="s">
        <v>11</v>
      </c>
      <c r="EZ94" s="1" t="s">
        <v>26</v>
      </c>
      <c r="FA94" s="1">
        <v>22</v>
      </c>
      <c r="FB94" s="1">
        <v>13</v>
      </c>
      <c r="FC94" s="1">
        <v>3.3000000000000002E-2</v>
      </c>
      <c r="FD94" s="1">
        <f t="shared" si="4295"/>
        <v>2.0000000000000018E-3</v>
      </c>
      <c r="FE94" s="1">
        <f t="shared" si="4296"/>
        <v>9.5563139931740676E-2</v>
      </c>
      <c r="FF94" s="1">
        <f t="shared" si="4297"/>
        <v>1.4334470989761102E-4</v>
      </c>
      <c r="FG94" s="1"/>
      <c r="FH94" s="1"/>
      <c r="FI94" s="1"/>
      <c r="FJ94" s="1" t="s">
        <v>11</v>
      </c>
      <c r="FK94" s="1" t="s">
        <v>27</v>
      </c>
      <c r="FL94" s="1">
        <v>23</v>
      </c>
      <c r="FM94" s="1">
        <v>13</v>
      </c>
      <c r="FN94" s="1">
        <v>2.8000000000000001E-2</v>
      </c>
      <c r="FO94" s="1">
        <f t="shared" si="4298"/>
        <v>-1.9999999999999983E-3</v>
      </c>
      <c r="FP94" s="1">
        <f t="shared" si="4299"/>
        <v>0.33673469387755112</v>
      </c>
      <c r="FQ94" s="1">
        <f t="shared" si="4300"/>
        <v>5.0510204081632667E-4</v>
      </c>
      <c r="FR94" s="1"/>
      <c r="FS94" s="1"/>
      <c r="FT94" s="1"/>
      <c r="FU94" s="1" t="s">
        <v>11</v>
      </c>
      <c r="FV94" s="1" t="s">
        <v>28</v>
      </c>
      <c r="FW94" s="1">
        <v>24</v>
      </c>
      <c r="FX94" s="1">
        <v>13</v>
      </c>
      <c r="FY94" s="1">
        <v>0.03</v>
      </c>
      <c r="FZ94" s="1">
        <f t="shared" si="4301"/>
        <v>-1.0000000000000009E-3</v>
      </c>
      <c r="GA94" s="1">
        <f t="shared" si="4302"/>
        <v>-7.191780821917812E-2</v>
      </c>
      <c r="GB94" s="1">
        <f t="shared" si="4303"/>
        <v>-1.0787671232876719E-4</v>
      </c>
      <c r="GC94" s="1"/>
      <c r="GD94" s="1"/>
      <c r="GE94" s="1"/>
      <c r="GF94" s="1" t="s">
        <v>11</v>
      </c>
      <c r="GG94" s="1" t="s">
        <v>29</v>
      </c>
      <c r="GH94" s="1">
        <v>25</v>
      </c>
      <c r="GI94" s="1">
        <v>13</v>
      </c>
      <c r="GJ94" s="1">
        <v>3.2000000000000001E-2</v>
      </c>
      <c r="GK94" s="1">
        <f t="shared" si="4304"/>
        <v>1.0000000000000009E-3</v>
      </c>
      <c r="GL94" s="1">
        <f t="shared" si="4305"/>
        <v>0.17064846416382257</v>
      </c>
      <c r="GM94" s="1">
        <f t="shared" si="4306"/>
        <v>2.5597269624573385E-4</v>
      </c>
      <c r="GN94" s="1"/>
      <c r="GO94" s="1"/>
      <c r="GP94" s="1"/>
      <c r="GQ94" s="1" t="s">
        <v>11</v>
      </c>
      <c r="GR94" s="1" t="s">
        <v>30</v>
      </c>
      <c r="GS94" s="1">
        <v>28</v>
      </c>
      <c r="GT94" s="1">
        <v>13</v>
      </c>
      <c r="GU94" s="1">
        <v>2.7E-2</v>
      </c>
      <c r="GV94" s="1">
        <f t="shared" si="4307"/>
        <v>-2.0000000000000018E-3</v>
      </c>
      <c r="GW94" s="1">
        <f t="shared" si="4308"/>
        <v>-0.10344827586206902</v>
      </c>
      <c r="GX94" s="1">
        <f t="shared" si="4309"/>
        <v>-1.5517241379310354E-4</v>
      </c>
      <c r="GY94" s="1"/>
      <c r="GZ94" s="1"/>
      <c r="HA94" s="1"/>
      <c r="HB94" s="1" t="s">
        <v>11</v>
      </c>
      <c r="HC94" s="1" t="s">
        <v>31</v>
      </c>
      <c r="HD94" s="1">
        <v>29</v>
      </c>
      <c r="HE94" s="1">
        <v>13</v>
      </c>
      <c r="HF94" s="1">
        <v>7.0999999999999994E-2</v>
      </c>
      <c r="HG94" s="1">
        <f t="shared" si="4310"/>
        <v>1.8999999999999996E-2</v>
      </c>
      <c r="HH94" s="1">
        <f t="shared" si="4311"/>
        <v>0.90268456375838912</v>
      </c>
      <c r="HI94" s="1">
        <f t="shared" si="4312"/>
        <v>1.3540268456375838E-3</v>
      </c>
      <c r="HJ94" s="1"/>
      <c r="HK94" s="1"/>
      <c r="HL94" s="1"/>
      <c r="HM94" s="1" t="s">
        <v>11</v>
      </c>
      <c r="HN94" s="1" t="s">
        <v>32</v>
      </c>
      <c r="HO94" s="1">
        <v>30</v>
      </c>
      <c r="HP94" s="1">
        <v>13</v>
      </c>
      <c r="HQ94" s="1">
        <v>6.8000000000000005E-2</v>
      </c>
      <c r="HR94" s="1">
        <f t="shared" si="4313"/>
        <v>1.6000000000000007E-2</v>
      </c>
      <c r="HS94" s="1">
        <f t="shared" si="4314"/>
        <v>0.75757575757575779</v>
      </c>
      <c r="HT94" s="1">
        <f t="shared" si="4315"/>
        <v>1.1363636363636367E-3</v>
      </c>
      <c r="HU94" s="1"/>
      <c r="HV94" s="1"/>
      <c r="HW94" s="1"/>
      <c r="HX94" s="1" t="s">
        <v>11</v>
      </c>
      <c r="HY94" s="1" t="s">
        <v>33</v>
      </c>
      <c r="HZ94" s="1">
        <v>31</v>
      </c>
      <c r="IA94" s="1">
        <v>13</v>
      </c>
      <c r="IB94" s="1">
        <v>7.3999999999999996E-2</v>
      </c>
      <c r="IC94" s="1">
        <f t="shared" si="4316"/>
        <v>1.8999999999999996E-2</v>
      </c>
      <c r="ID94" s="1">
        <f t="shared" si="4317"/>
        <v>0.84459459459459441</v>
      </c>
      <c r="IE94" s="1">
        <f t="shared" si="4318"/>
        <v>1.2668918918918915E-3</v>
      </c>
      <c r="IF94" s="1"/>
      <c r="IG94" s="1"/>
      <c r="IH94" s="1"/>
      <c r="II94" s="1" t="s">
        <v>11</v>
      </c>
      <c r="IJ94" s="1" t="s">
        <v>34</v>
      </c>
      <c r="IK94" s="1">
        <v>32</v>
      </c>
      <c r="IL94" s="1">
        <v>13</v>
      </c>
      <c r="IM94" s="1">
        <v>7.4999999999999997E-2</v>
      </c>
      <c r="IN94" s="1">
        <f t="shared" si="4319"/>
        <v>1.9999999999999997E-2</v>
      </c>
      <c r="IO94" s="1">
        <f t="shared" si="4320"/>
        <v>0.83164983164983153</v>
      </c>
      <c r="IP94" s="1">
        <f t="shared" si="4321"/>
        <v>1.2474747474747474E-3</v>
      </c>
      <c r="IQ94" s="1"/>
      <c r="IR94" s="1"/>
      <c r="IS94" s="1"/>
      <c r="IT94" s="1" t="s">
        <v>11</v>
      </c>
      <c r="IU94" s="1" t="s">
        <v>35</v>
      </c>
      <c r="IV94" s="1">
        <v>35</v>
      </c>
      <c r="IW94" s="1">
        <v>13</v>
      </c>
      <c r="IX94" s="1">
        <v>7.1999999999999995E-2</v>
      </c>
      <c r="IY94" s="1">
        <f t="shared" si="4322"/>
        <v>1.6999999999999994E-2</v>
      </c>
      <c r="IZ94" s="1">
        <f t="shared" si="4323"/>
        <v>0.79865771812080522</v>
      </c>
      <c r="JA94" s="1">
        <f t="shared" si="4324"/>
        <v>1.1979865771812078E-3</v>
      </c>
      <c r="JB94" s="1"/>
      <c r="JC94" s="1"/>
      <c r="JD94" s="1"/>
      <c r="JE94" s="1" t="s">
        <v>11</v>
      </c>
      <c r="JF94" s="3" t="s">
        <v>36</v>
      </c>
      <c r="JG94" s="3">
        <v>36</v>
      </c>
      <c r="JH94" s="1">
        <v>13</v>
      </c>
      <c r="JI94" s="1">
        <v>7.2999999999999995E-2</v>
      </c>
      <c r="JJ94" s="1">
        <f t="shared" si="4325"/>
        <v>1.5999999999999993E-2</v>
      </c>
      <c r="JK94" s="1">
        <f t="shared" si="4326"/>
        <v>0.81939799331103658</v>
      </c>
      <c r="JL94" s="1">
        <f t="shared" si="4327"/>
        <v>1.229096989966555E-3</v>
      </c>
      <c r="JM94" s="1"/>
      <c r="JN94" s="1"/>
      <c r="JO94" s="1"/>
      <c r="JP94" s="1" t="s">
        <v>11</v>
      </c>
      <c r="JQ94" s="1" t="s">
        <v>37</v>
      </c>
      <c r="JR94" s="1">
        <v>37</v>
      </c>
      <c r="JS94" s="1">
        <v>13</v>
      </c>
      <c r="JT94" s="1">
        <v>7.5999999999999998E-2</v>
      </c>
      <c r="JU94" s="1">
        <f t="shared" si="4328"/>
        <v>1.7999999999999995E-2</v>
      </c>
      <c r="JV94" s="1">
        <f t="shared" si="4329"/>
        <v>0.85284280936454837</v>
      </c>
      <c r="JW94" s="1">
        <f t="shared" si="4330"/>
        <v>1.2792642140468226E-3</v>
      </c>
      <c r="JX94" s="1"/>
      <c r="JY94" s="1"/>
      <c r="JZ94" s="1"/>
      <c r="KA94" s="1" t="s">
        <v>11</v>
      </c>
      <c r="KB94" s="1" t="s">
        <v>38</v>
      </c>
      <c r="KC94" s="1">
        <v>38</v>
      </c>
      <c r="KD94" s="1">
        <v>13</v>
      </c>
      <c r="KE94" s="1">
        <v>8.5999999999999993E-2</v>
      </c>
      <c r="KF94" s="1">
        <f t="shared" si="4331"/>
        <v>2.4999999999999994E-2</v>
      </c>
      <c r="KG94" s="1">
        <f t="shared" si="4332"/>
        <v>0.96989966555183926</v>
      </c>
      <c r="KH94" s="1">
        <f t="shared" si="4333"/>
        <v>1.4548494983277589E-3</v>
      </c>
      <c r="KI94" s="1"/>
      <c r="KJ94" s="1"/>
      <c r="KK94" s="1"/>
      <c r="KL94" s="1" t="s">
        <v>11</v>
      </c>
      <c r="KM94" s="1" t="s">
        <v>39</v>
      </c>
      <c r="KN94" s="1">
        <v>39</v>
      </c>
      <c r="KO94" s="1">
        <v>13</v>
      </c>
      <c r="KP94" s="1">
        <v>8.5000000000000006E-2</v>
      </c>
      <c r="KQ94" s="1">
        <f t="shared" si="4334"/>
        <v>2.2000000000000006E-2</v>
      </c>
      <c r="KR94" s="1">
        <f t="shared" si="4335"/>
        <v>0.90604026845637609</v>
      </c>
      <c r="KS94" s="1">
        <f t="shared" si="4336"/>
        <v>1.3590604026845641E-3</v>
      </c>
      <c r="KT94" s="1"/>
      <c r="KU94" s="1"/>
      <c r="KV94" s="1"/>
      <c r="KW94" s="1" t="s">
        <v>11</v>
      </c>
      <c r="KX94" s="1" t="s">
        <v>40</v>
      </c>
      <c r="KY94" s="1">
        <v>42</v>
      </c>
      <c r="KZ94" s="1">
        <v>13</v>
      </c>
      <c r="LA94" s="1">
        <v>8.3000000000000004E-2</v>
      </c>
      <c r="LB94" s="1">
        <f t="shared" si="4337"/>
        <v>1.8000000000000002E-2</v>
      </c>
      <c r="LC94" s="1">
        <f t="shared" si="4338"/>
        <v>0.93624161073825507</v>
      </c>
      <c r="LD94" s="1">
        <f t="shared" si="4339"/>
        <v>1.4043624161073826E-3</v>
      </c>
      <c r="LE94" s="1"/>
      <c r="LF94" s="1"/>
      <c r="LG94" s="1"/>
      <c r="LH94" s="1" t="s">
        <v>11</v>
      </c>
      <c r="LI94" s="1" t="s">
        <v>41</v>
      </c>
      <c r="LJ94" s="1">
        <v>43</v>
      </c>
      <c r="LK94" s="1">
        <v>13</v>
      </c>
      <c r="LL94" s="1">
        <v>3.7999999999999999E-2</v>
      </c>
      <c r="LM94" s="1">
        <f t="shared" si="4340"/>
        <v>1.0000000000000009E-3</v>
      </c>
      <c r="LN94" s="1">
        <f t="shared" si="4341"/>
        <v>-0.59121621621621612</v>
      </c>
      <c r="LO94" s="1">
        <f t="shared" si="4342"/>
        <v>-8.8682432432432416E-4</v>
      </c>
      <c r="LP94" s="1"/>
      <c r="LQ94" s="1"/>
      <c r="LR94" s="1"/>
      <c r="LS94" s="1" t="s">
        <v>11</v>
      </c>
      <c r="LT94" s="1" t="s">
        <v>42</v>
      </c>
      <c r="LU94" s="1">
        <v>44</v>
      </c>
      <c r="LV94" s="1">
        <v>13</v>
      </c>
      <c r="LW94" s="1">
        <v>0.04</v>
      </c>
      <c r="LX94" s="1">
        <f t="shared" si="4343"/>
        <v>-2.9999999999999957E-3</v>
      </c>
      <c r="LY94" s="1">
        <f t="shared" si="4250"/>
        <v>-1.6797153024911031</v>
      </c>
      <c r="LZ94" s="1">
        <f t="shared" si="4344"/>
        <v>-2.5195729537366546E-3</v>
      </c>
      <c r="MA94" s="1"/>
      <c r="MB94" s="1"/>
      <c r="MC94" s="1"/>
      <c r="MD94" s="1" t="s">
        <v>11</v>
      </c>
      <c r="ME94" s="1" t="s">
        <v>43</v>
      </c>
      <c r="MF94" s="1">
        <v>46</v>
      </c>
      <c r="MG94" s="1">
        <v>13</v>
      </c>
      <c r="MH94" s="1">
        <v>4.3999999999999997E-2</v>
      </c>
      <c r="MI94" s="1">
        <f t="shared" si="4345"/>
        <v>-8.0000000000000002E-3</v>
      </c>
      <c r="MJ94" s="1">
        <f t="shared" si="4346"/>
        <v>-1.0135593220338983</v>
      </c>
      <c r="MK94" s="1">
        <f t="shared" si="4347"/>
        <v>-1.5203389830508475E-3</v>
      </c>
      <c r="ML94" s="1"/>
      <c r="MM94" s="1"/>
      <c r="MN94" s="1"/>
      <c r="MO94" s="1" t="s">
        <v>11</v>
      </c>
      <c r="MP94" s="1" t="s">
        <v>44</v>
      </c>
      <c r="MQ94" s="1">
        <v>52</v>
      </c>
      <c r="MR94" s="1">
        <v>13</v>
      </c>
      <c r="MS94" s="1">
        <v>4.8000000000000001E-2</v>
      </c>
      <c r="MT94" s="1">
        <f t="shared" si="4348"/>
        <v>-1.4999999999999999E-2</v>
      </c>
      <c r="MU94" s="1">
        <f t="shared" si="4349"/>
        <v>-1.0437710437710437</v>
      </c>
      <c r="MV94" s="1">
        <f t="shared" si="4350"/>
        <v>-1.5656565656565655E-3</v>
      </c>
      <c r="MW94" s="1"/>
      <c r="MX94" s="1"/>
      <c r="MY94" s="1"/>
      <c r="MZ94" s="1" t="s">
        <v>11</v>
      </c>
      <c r="NA94" s="1" t="s">
        <v>45</v>
      </c>
      <c r="NB94" s="1">
        <v>53</v>
      </c>
      <c r="NC94" s="1">
        <v>13</v>
      </c>
      <c r="ND94" s="1">
        <v>4.8000000000000001E-2</v>
      </c>
      <c r="NE94" s="1">
        <f t="shared" si="4351"/>
        <v>-4.4999999999999998E-2</v>
      </c>
      <c r="NF94" s="1">
        <f t="shared" si="4352"/>
        <v>-2.2128378378378377</v>
      </c>
      <c r="NG94" s="1">
        <f t="shared" si="4353"/>
        <v>-3.3192567567567567E-3</v>
      </c>
      <c r="NH94" s="1"/>
      <c r="NI94" s="1"/>
      <c r="NJ94" s="1"/>
      <c r="NK94" s="1" t="s">
        <v>11</v>
      </c>
      <c r="NL94" s="1" t="s">
        <v>46</v>
      </c>
      <c r="NM94" s="1">
        <v>56</v>
      </c>
      <c r="NN94" s="1">
        <v>13</v>
      </c>
      <c r="NO94" s="1">
        <v>4.9000000000000002E-2</v>
      </c>
      <c r="NP94" s="1">
        <f t="shared" si="4354"/>
        <v>-4.2999999999999997E-2</v>
      </c>
      <c r="NQ94" s="1">
        <f t="shared" si="4355"/>
        <v>-2.0983050847457627</v>
      </c>
      <c r="NR94" s="1">
        <f t="shared" si="4356"/>
        <v>-3.1474576271186441E-3</v>
      </c>
      <c r="NS94" s="1"/>
      <c r="NT94" s="1"/>
      <c r="NU94" s="1"/>
      <c r="NV94" s="1" t="s">
        <v>11</v>
      </c>
      <c r="NW94" s="1" t="s">
        <v>47</v>
      </c>
      <c r="NX94" s="1">
        <v>57</v>
      </c>
      <c r="NY94" s="1">
        <v>13</v>
      </c>
      <c r="NZ94" s="1">
        <v>-0.01</v>
      </c>
      <c r="OA94" s="1">
        <f t="shared" si="4357"/>
        <v>2E-3</v>
      </c>
      <c r="OB94" s="1">
        <f t="shared" si="4358"/>
        <v>0.79421221864951774</v>
      </c>
      <c r="OC94" s="1">
        <f t="shared" si="4359"/>
        <v>1.1913183279742767E-3</v>
      </c>
      <c r="OD94" s="1"/>
      <c r="OE94" s="1"/>
      <c r="OF94" s="1"/>
      <c r="OG94" s="1" t="s">
        <v>11</v>
      </c>
      <c r="OH94" s="1" t="s">
        <v>48</v>
      </c>
      <c r="OI94" s="1">
        <v>58</v>
      </c>
      <c r="OJ94" s="1">
        <v>13</v>
      </c>
      <c r="OK94" s="1">
        <v>-1.2E-2</v>
      </c>
      <c r="OL94" s="1">
        <f t="shared" si="4360"/>
        <v>0</v>
      </c>
      <c r="OM94" s="1">
        <f t="shared" si="4361"/>
        <v>0.72580645161290325</v>
      </c>
      <c r="ON94" s="1">
        <f t="shared" si="4362"/>
        <v>1.088709677419355E-3</v>
      </c>
      <c r="OO94" s="1"/>
      <c r="OP94" s="1"/>
      <c r="OQ94" s="1"/>
      <c r="OR94" s="1" t="s">
        <v>11</v>
      </c>
      <c r="OS94" s="1" t="s">
        <v>49</v>
      </c>
      <c r="OT94" s="1">
        <v>59</v>
      </c>
      <c r="OU94" s="1">
        <v>13</v>
      </c>
      <c r="OV94" s="1">
        <v>-1.0999999999999999E-2</v>
      </c>
      <c r="OW94" s="1">
        <f t="shared" si="4363"/>
        <v>1.0000000000000009E-3</v>
      </c>
      <c r="OX94" s="1">
        <f t="shared" si="4364"/>
        <v>0.82903225806451619</v>
      </c>
      <c r="OY94" s="1">
        <f t="shared" si="4365"/>
        <v>1.2435483870967743E-3</v>
      </c>
      <c r="OZ94" s="1"/>
      <c r="PA94" s="1"/>
      <c r="PB94" s="1"/>
      <c r="PC94" s="1" t="s">
        <v>11</v>
      </c>
      <c r="PD94" s="1" t="s">
        <v>50</v>
      </c>
      <c r="PE94" s="1">
        <v>60</v>
      </c>
      <c r="PF94" s="1">
        <v>13</v>
      </c>
      <c r="PG94" s="1">
        <v>-8.9999999999999993E-3</v>
      </c>
      <c r="PH94" s="1">
        <f t="shared" si="4366"/>
        <v>3.0000000000000009E-3</v>
      </c>
      <c r="PI94" s="1">
        <f t="shared" si="4367"/>
        <v>0.93870967741935485</v>
      </c>
      <c r="PJ94" s="1">
        <f t="shared" si="4368"/>
        <v>1.4080645161290322E-3</v>
      </c>
      <c r="PK94" s="1"/>
      <c r="PL94" s="1"/>
      <c r="PM94" s="1"/>
      <c r="PN94" s="1" t="s">
        <v>11</v>
      </c>
      <c r="PO94" s="1" t="s">
        <v>51</v>
      </c>
      <c r="PP94" s="1">
        <v>63</v>
      </c>
      <c r="PQ94" s="1">
        <v>13</v>
      </c>
      <c r="PR94" s="1">
        <v>-1.2E-2</v>
      </c>
      <c r="PS94" s="1">
        <f t="shared" si="4369"/>
        <v>2E-3</v>
      </c>
      <c r="PT94" s="1">
        <f t="shared" si="4370"/>
        <v>0.91585760517799353</v>
      </c>
      <c r="PU94" s="1">
        <f t="shared" si="4371"/>
        <v>1.3737864077669904E-3</v>
      </c>
      <c r="PV94" s="1"/>
      <c r="PW94" s="1"/>
      <c r="PX94" s="1"/>
      <c r="PY94" s="1" t="s">
        <v>11</v>
      </c>
      <c r="PZ94" s="1" t="s">
        <v>52</v>
      </c>
      <c r="QA94" s="1">
        <v>64</v>
      </c>
      <c r="QB94" s="1">
        <v>13</v>
      </c>
      <c r="QC94" s="1">
        <v>-4.0000000000000001E-3</v>
      </c>
      <c r="QD94" s="1">
        <f t="shared" si="4372"/>
        <v>-3.0000000000000001E-3</v>
      </c>
      <c r="QE94" s="1">
        <f t="shared" si="4373"/>
        <v>0.73225806451612907</v>
      </c>
      <c r="QF94" s="1">
        <f t="shared" si="4374"/>
        <v>1.0983870967741936E-3</v>
      </c>
      <c r="QG94" s="1"/>
      <c r="QH94" s="1"/>
      <c r="QI94" s="1"/>
      <c r="QJ94" s="1" t="s">
        <v>11</v>
      </c>
      <c r="QK94" s="1" t="s">
        <v>53</v>
      </c>
      <c r="QL94" s="1">
        <v>65</v>
      </c>
      <c r="QM94" s="1">
        <v>13</v>
      </c>
      <c r="QN94" s="1">
        <v>1.2E-2</v>
      </c>
      <c r="QO94" s="1">
        <f t="shared" si="4375"/>
        <v>1.4E-2</v>
      </c>
      <c r="QP94" s="1">
        <f t="shared" si="4376"/>
        <v>1.2718446601941749</v>
      </c>
      <c r="QQ94" s="1">
        <f t="shared" si="4377"/>
        <v>1.9077669902912624E-3</v>
      </c>
      <c r="QR94" s="1"/>
      <c r="QS94" s="1"/>
      <c r="QT94" s="1"/>
      <c r="QU94" s="1" t="s">
        <v>11</v>
      </c>
      <c r="QV94" s="1" t="s">
        <v>54</v>
      </c>
      <c r="QW94" s="1">
        <v>66</v>
      </c>
      <c r="QX94" s="1">
        <v>13</v>
      </c>
      <c r="QY94" s="1">
        <v>3.2000000000000001E-2</v>
      </c>
      <c r="QZ94" s="1">
        <f t="shared" si="4378"/>
        <v>3.1E-2</v>
      </c>
      <c r="RA94" s="1">
        <f t="shared" si="4379"/>
        <v>1.8942307692307694</v>
      </c>
      <c r="RB94" s="1">
        <f t="shared" si="4380"/>
        <v>2.8413461538461539E-3</v>
      </c>
      <c r="RC94" s="1"/>
      <c r="RD94" s="1"/>
      <c r="RE94" s="1"/>
      <c r="RF94" s="1" t="s">
        <v>11</v>
      </c>
      <c r="RG94" s="1" t="s">
        <v>55</v>
      </c>
      <c r="RH94" s="1">
        <v>67</v>
      </c>
      <c r="RI94" s="1">
        <v>13</v>
      </c>
      <c r="RJ94" s="1">
        <v>-3.0000000000000001E-3</v>
      </c>
      <c r="RK94" s="1">
        <f t="shared" si="4381"/>
        <v>-2E-3</v>
      </c>
      <c r="RL94" s="1">
        <f t="shared" si="4382"/>
        <v>0.82051282051282048</v>
      </c>
      <c r="RM94" s="1">
        <f t="shared" si="4383"/>
        <v>1.2307692307692308E-3</v>
      </c>
      <c r="RN94" s="1"/>
      <c r="RO94" s="1"/>
      <c r="RP94" s="1"/>
      <c r="RQ94" s="1" t="s">
        <v>11</v>
      </c>
      <c r="RR94" s="1" t="s">
        <v>56</v>
      </c>
      <c r="RS94" s="1">
        <v>70</v>
      </c>
      <c r="RT94" s="1">
        <v>13</v>
      </c>
      <c r="RU94" s="1">
        <v>1.2999999999999999E-2</v>
      </c>
      <c r="RV94" s="1">
        <f t="shared" si="4384"/>
        <v>6.9999999999999993E-3</v>
      </c>
      <c r="RW94" s="1">
        <f t="shared" si="4385"/>
        <v>1.0801282051282053</v>
      </c>
      <c r="RX94" s="1">
        <f t="shared" si="4386"/>
        <v>1.6201923076923079E-3</v>
      </c>
      <c r="RY94" s="1"/>
      <c r="RZ94" s="1"/>
      <c r="SA94" s="1"/>
      <c r="SB94" s="2" t="s">
        <v>11</v>
      </c>
      <c r="SC94" s="1" t="s">
        <v>57</v>
      </c>
      <c r="SD94" s="1">
        <v>71</v>
      </c>
      <c r="SE94" s="2">
        <v>13</v>
      </c>
      <c r="SF94" s="1">
        <v>7.0000000000000001E-3</v>
      </c>
      <c r="SG94" s="1">
        <f t="shared" si="4387"/>
        <v>3.0000000000000001E-3</v>
      </c>
      <c r="SH94" s="1">
        <f t="shared" si="4388"/>
        <v>0.8561643835616437</v>
      </c>
      <c r="SI94" s="1">
        <f t="shared" si="4389"/>
        <v>1.2842465753424657E-3</v>
      </c>
      <c r="SJ94" s="1"/>
      <c r="SK94" s="1"/>
      <c r="SL94" s="1"/>
      <c r="SM94" s="2" t="s">
        <v>11</v>
      </c>
      <c r="SN94" s="1" t="s">
        <v>58</v>
      </c>
      <c r="SO94" s="1">
        <v>72</v>
      </c>
      <c r="SP94" s="2">
        <v>13</v>
      </c>
      <c r="SQ94" s="1">
        <v>8.0000000000000002E-3</v>
      </c>
      <c r="SR94" s="1">
        <f t="shared" si="4390"/>
        <v>2E-3</v>
      </c>
      <c r="SS94" s="1">
        <f t="shared" si="4391"/>
        <v>0.74570446735395179</v>
      </c>
      <c r="ST94" s="1">
        <f t="shared" si="4392"/>
        <v>1.1185567010309277E-3</v>
      </c>
      <c r="SU94" s="1"/>
      <c r="SV94" s="1"/>
      <c r="SW94" s="1"/>
      <c r="SX94" s="2" t="s">
        <v>11</v>
      </c>
      <c r="SY94" s="1" t="s">
        <v>59</v>
      </c>
      <c r="SZ94" s="1">
        <v>73</v>
      </c>
      <c r="TA94" s="2">
        <v>13</v>
      </c>
      <c r="TB94" s="1">
        <v>7.0000000000000001E-3</v>
      </c>
      <c r="TC94" s="1">
        <f t="shared" si="4393"/>
        <v>1E-3</v>
      </c>
      <c r="TD94" s="1">
        <f t="shared" si="4394"/>
        <v>0.64827586206896548</v>
      </c>
      <c r="TE94" s="1">
        <f t="shared" si="4395"/>
        <v>9.7241379310344825E-4</v>
      </c>
      <c r="TF94" s="1"/>
      <c r="TG94" s="1"/>
      <c r="TH94" s="1"/>
      <c r="TI94" s="2" t="s">
        <v>11</v>
      </c>
      <c r="TJ94" s="1" t="s">
        <v>60</v>
      </c>
      <c r="TK94" s="1">
        <v>74</v>
      </c>
      <c r="TL94" s="2">
        <v>13</v>
      </c>
      <c r="TM94" s="1">
        <v>8.0000000000000002E-3</v>
      </c>
      <c r="TN94" s="1">
        <f t="shared" si="4396"/>
        <v>2E-3</v>
      </c>
      <c r="TO94" s="1">
        <f t="shared" si="4397"/>
        <v>0.68728522336769748</v>
      </c>
      <c r="TP94" s="1">
        <f t="shared" si="4398"/>
        <v>1.0309278350515462E-3</v>
      </c>
      <c r="TQ94" s="1"/>
      <c r="TR94" s="1"/>
      <c r="TS94" s="1"/>
      <c r="TT94" s="2" t="s">
        <v>11</v>
      </c>
      <c r="TU94" s="1" t="s">
        <v>61</v>
      </c>
      <c r="TV94" s="1">
        <v>77</v>
      </c>
      <c r="TW94" s="2">
        <v>13</v>
      </c>
      <c r="TX94" s="1">
        <v>1.2E-2</v>
      </c>
      <c r="TY94" s="1">
        <f t="shared" si="4399"/>
        <v>3.0000000000000009E-3</v>
      </c>
      <c r="TZ94" s="1">
        <f t="shared" si="4400"/>
        <v>0.69415807560137466</v>
      </c>
      <c r="UA94" s="1">
        <f t="shared" si="4401"/>
        <v>1.041237113402062E-3</v>
      </c>
      <c r="UB94" s="1"/>
      <c r="UC94" s="1"/>
      <c r="UD94" s="1"/>
      <c r="UE94" s="2" t="s">
        <v>11</v>
      </c>
      <c r="UF94" s="1" t="s">
        <v>62</v>
      </c>
      <c r="UG94" s="1">
        <v>78</v>
      </c>
      <c r="UH94" s="2">
        <v>13</v>
      </c>
      <c r="UI94" s="1">
        <v>1.2E-2</v>
      </c>
      <c r="UJ94" s="1">
        <f t="shared" si="4402"/>
        <v>4.0000000000000001E-3</v>
      </c>
      <c r="UK94" s="1">
        <f t="shared" si="4403"/>
        <v>0.30103806228373703</v>
      </c>
      <c r="UL94" s="1">
        <f t="shared" si="4404"/>
        <v>4.5155709342560558E-4</v>
      </c>
      <c r="UM94" s="1"/>
      <c r="UN94" s="1"/>
      <c r="UO94" s="1"/>
      <c r="UP94" s="2" t="s">
        <v>11</v>
      </c>
      <c r="UQ94" s="1" t="s">
        <v>63</v>
      </c>
      <c r="UR94" s="1">
        <v>79</v>
      </c>
      <c r="US94" s="2">
        <v>13</v>
      </c>
      <c r="UT94" s="1">
        <v>1.0999999999999999E-2</v>
      </c>
      <c r="UU94" s="1">
        <f t="shared" si="4405"/>
        <v>2E-3</v>
      </c>
      <c r="UV94" s="1">
        <f t="shared" si="4406"/>
        <v>0.64137931034482754</v>
      </c>
      <c r="UW94" s="1">
        <f t="shared" si="4407"/>
        <v>9.620689655172413E-4</v>
      </c>
      <c r="UX94" s="1"/>
      <c r="UY94" s="1"/>
      <c r="UZ94" s="1"/>
      <c r="VA94" s="2" t="s">
        <v>11</v>
      </c>
      <c r="VB94" s="1" t="s">
        <v>64</v>
      </c>
      <c r="VC94" s="1">
        <v>80</v>
      </c>
      <c r="VD94" s="2">
        <v>13</v>
      </c>
      <c r="VE94" s="1">
        <v>1.4E-2</v>
      </c>
      <c r="VF94" s="1">
        <f t="shared" si="4408"/>
        <v>4.0000000000000001E-3</v>
      </c>
      <c r="VG94" s="1">
        <f t="shared" si="4409"/>
        <v>0.6827586206896552</v>
      </c>
      <c r="VH94" s="1">
        <f t="shared" si="4410"/>
        <v>1.0241379310344829E-3</v>
      </c>
      <c r="VI94" s="1"/>
      <c r="VJ94" s="1"/>
      <c r="VK94" s="1"/>
      <c r="VL94" s="2" t="s">
        <v>11</v>
      </c>
      <c r="VM94" s="1" t="s">
        <v>65</v>
      </c>
      <c r="VN94" s="1">
        <v>84</v>
      </c>
      <c r="VO94" s="2">
        <v>13</v>
      </c>
      <c r="VP94" s="1">
        <v>1.2999999999999999E-2</v>
      </c>
      <c r="VQ94" s="1">
        <f t="shared" si="4411"/>
        <v>9.9999999999999915E-4</v>
      </c>
      <c r="VR94" s="1">
        <f t="shared" si="4412"/>
        <v>0.60481099656357373</v>
      </c>
      <c r="VS94" s="1">
        <f t="shared" si="4413"/>
        <v>9.0721649484536062E-4</v>
      </c>
      <c r="VT94" s="1"/>
      <c r="VU94" s="1"/>
      <c r="VV94" s="1"/>
      <c r="VW94" s="2" t="s">
        <v>11</v>
      </c>
      <c r="VX94" s="1" t="s">
        <v>66</v>
      </c>
      <c r="VY94" s="1">
        <v>85</v>
      </c>
      <c r="VZ94" s="2">
        <v>13</v>
      </c>
      <c r="WA94" s="1">
        <v>6.0000000000000001E-3</v>
      </c>
      <c r="WB94" s="1">
        <f t="shared" si="4414"/>
        <v>1E-3</v>
      </c>
      <c r="WC94" s="1">
        <f t="shared" si="4415"/>
        <v>0.26829268292682928</v>
      </c>
      <c r="WD94" s="1">
        <f t="shared" si="4416"/>
        <v>4.0243902439024393E-4</v>
      </c>
      <c r="WE94" s="1"/>
      <c r="WF94" s="1"/>
      <c r="WG94" s="1"/>
      <c r="WH94" s="2" t="s">
        <v>11</v>
      </c>
      <c r="WI94" s="1" t="s">
        <v>67</v>
      </c>
      <c r="WJ94" s="1">
        <v>86</v>
      </c>
      <c r="WK94" s="2">
        <v>13</v>
      </c>
      <c r="WL94" s="1">
        <v>6.0000000000000001E-3</v>
      </c>
      <c r="WM94" s="1">
        <f t="shared" si="4417"/>
        <v>-2E-3</v>
      </c>
      <c r="WN94" s="1">
        <f t="shared" si="4418"/>
        <v>8.6805555555555539E-2</v>
      </c>
      <c r="WO94" s="1">
        <f t="shared" si="4419"/>
        <v>1.302083333333333E-4</v>
      </c>
      <c r="WP94" s="1"/>
      <c r="WQ94" s="1"/>
      <c r="WR94" s="1"/>
      <c r="WS94" s="2" t="s">
        <v>11</v>
      </c>
      <c r="WT94" s="1" t="s">
        <v>68</v>
      </c>
      <c r="WU94" s="1">
        <v>87</v>
      </c>
      <c r="WV94" s="2">
        <v>13</v>
      </c>
      <c r="WW94" s="1">
        <v>6.0000000000000001E-3</v>
      </c>
      <c r="WX94" s="1">
        <f t="shared" si="4420"/>
        <v>-1E-3</v>
      </c>
      <c r="WY94" s="1">
        <f t="shared" si="4421"/>
        <v>0.10452961672473868</v>
      </c>
      <c r="WZ94" s="1">
        <f t="shared" si="4422"/>
        <v>1.5679442508710801E-4</v>
      </c>
      <c r="XA94" s="1"/>
      <c r="XB94" s="1"/>
      <c r="XC94" s="1"/>
      <c r="XD94" s="2" t="s">
        <v>11</v>
      </c>
      <c r="XE94" s="1" t="s">
        <v>69</v>
      </c>
      <c r="XF94" s="1">
        <v>88</v>
      </c>
      <c r="XG94" s="2">
        <v>13</v>
      </c>
      <c r="XH94" s="1">
        <v>8.0000000000000002E-3</v>
      </c>
      <c r="XI94" s="1">
        <f t="shared" si="3632"/>
        <v>-9.9999999999999915E-4</v>
      </c>
      <c r="XJ94" s="1">
        <f t="shared" si="4423"/>
        <v>8.3333333333333356E-2</v>
      </c>
      <c r="XK94" s="1">
        <f t="shared" si="4424"/>
        <v>1.2500000000000003E-4</v>
      </c>
      <c r="XL94" s="1"/>
      <c r="XM94" s="1"/>
      <c r="XN94" s="1"/>
      <c r="XO94" s="2" t="s">
        <v>11</v>
      </c>
      <c r="XP94" s="1" t="s">
        <v>70</v>
      </c>
      <c r="XQ94" s="1">
        <v>91</v>
      </c>
      <c r="XR94" s="2">
        <v>13</v>
      </c>
      <c r="XS94" s="1">
        <v>1.0999999999999999E-2</v>
      </c>
      <c r="XT94" s="1">
        <f t="shared" si="4425"/>
        <v>0</v>
      </c>
      <c r="XU94" s="1">
        <f t="shared" si="4426"/>
        <v>0.12110726643598617</v>
      </c>
      <c r="XV94" s="1">
        <f t="shared" si="4427"/>
        <v>1.8166089965397926E-4</v>
      </c>
      <c r="XW94" s="1"/>
      <c r="XX94" s="1"/>
      <c r="XY94" s="1"/>
      <c r="XZ94" s="2" t="s">
        <v>11</v>
      </c>
      <c r="YA94" s="1" t="s">
        <v>71</v>
      </c>
      <c r="YB94" s="1">
        <v>92</v>
      </c>
      <c r="YC94" s="2">
        <v>13</v>
      </c>
      <c r="YD94" s="1">
        <v>0.01</v>
      </c>
      <c r="YE94" s="1">
        <f t="shared" si="4428"/>
        <v>-9.9999999999999915E-4</v>
      </c>
      <c r="YF94" s="1">
        <f t="shared" si="4429"/>
        <v>0.21993127147766325</v>
      </c>
      <c r="YG94" s="1">
        <f t="shared" si="4430"/>
        <v>3.2989690721649489E-4</v>
      </c>
      <c r="YH94" s="1"/>
      <c r="YI94" s="1"/>
      <c r="YJ94" s="1"/>
      <c r="YK94" s="2" t="s">
        <v>11</v>
      </c>
      <c r="YL94" s="1" t="s">
        <v>72</v>
      </c>
      <c r="YM94" s="1">
        <v>93</v>
      </c>
      <c r="YN94" s="2">
        <v>13</v>
      </c>
      <c r="YO94" s="1">
        <v>1.0999999999999999E-2</v>
      </c>
      <c r="YP94" s="1">
        <f t="shared" si="4431"/>
        <v>0</v>
      </c>
      <c r="YQ94" s="1">
        <f t="shared" si="4432"/>
        <v>0.23208191126279862</v>
      </c>
      <c r="YR94" s="1">
        <f t="shared" si="4433"/>
        <v>3.4812286689419794E-4</v>
      </c>
      <c r="YS94" s="1"/>
      <c r="YT94" s="1"/>
      <c r="YU94" s="1"/>
      <c r="YV94" s="2" t="s">
        <v>11</v>
      </c>
      <c r="YW94" s="1" t="s">
        <v>73</v>
      </c>
      <c r="YX94" s="1">
        <v>94</v>
      </c>
      <c r="YY94" s="2">
        <v>13</v>
      </c>
      <c r="YZ94" s="1">
        <v>1.2E-2</v>
      </c>
      <c r="ZA94" s="1">
        <f t="shared" si="4434"/>
        <v>-9.9999999999999915E-4</v>
      </c>
      <c r="ZB94" s="1">
        <f t="shared" si="4435"/>
        <v>0.16326530612244899</v>
      </c>
      <c r="ZC94" s="1">
        <f t="shared" si="4436"/>
        <v>2.4489795918367351E-4</v>
      </c>
      <c r="ZD94" s="1"/>
      <c r="ZE94" s="1"/>
      <c r="ZF94" s="1"/>
      <c r="ZG94" s="2" t="s">
        <v>11</v>
      </c>
      <c r="ZH94" s="1" t="s">
        <v>74</v>
      </c>
      <c r="ZI94" s="1">
        <v>95</v>
      </c>
      <c r="ZJ94" s="2">
        <v>13</v>
      </c>
      <c r="ZK94" s="1">
        <v>1.2E-2</v>
      </c>
      <c r="ZL94" s="1">
        <f t="shared" si="4437"/>
        <v>-9.9999999999999915E-4</v>
      </c>
      <c r="ZM94" s="1">
        <f t="shared" si="4438"/>
        <v>0.18367346938775514</v>
      </c>
      <c r="ZN94" s="1">
        <f t="shared" si="4439"/>
        <v>2.7551020408163269E-4</v>
      </c>
      <c r="ZO94" s="1"/>
      <c r="ZP94" s="1"/>
      <c r="ZQ94" s="1"/>
      <c r="ZR94" s="2" t="s">
        <v>11</v>
      </c>
      <c r="ZS94" s="1" t="s">
        <v>75</v>
      </c>
      <c r="ZT94" s="1">
        <v>99</v>
      </c>
      <c r="ZU94" s="2">
        <v>13</v>
      </c>
      <c r="ZV94" s="1">
        <v>1.2999999999999999E-2</v>
      </c>
      <c r="ZW94" s="1">
        <f t="shared" si="4440"/>
        <v>-2E-3</v>
      </c>
      <c r="ZX94" s="1">
        <f t="shared" si="4441"/>
        <v>0</v>
      </c>
      <c r="ZY94" s="1">
        <f t="shared" si="4442"/>
        <v>0</v>
      </c>
      <c r="ZZ94" s="1"/>
      <c r="AAA94" s="1"/>
      <c r="AAB94" s="1"/>
      <c r="AAC94" s="2" t="s">
        <v>11</v>
      </c>
      <c r="AAD94" s="1" t="s">
        <v>76</v>
      </c>
      <c r="AAE94" s="1">
        <v>100</v>
      </c>
      <c r="AAF94" s="2">
        <v>13</v>
      </c>
      <c r="AAG94" s="1">
        <v>0</v>
      </c>
      <c r="AAH94" s="1">
        <f t="shared" si="4443"/>
        <v>-2E-3</v>
      </c>
      <c r="AAI94" s="1">
        <f t="shared" si="4444"/>
        <v>0.8310344827586208</v>
      </c>
      <c r="AAJ94" s="1">
        <f t="shared" si="4445"/>
        <v>1.2465517241379313E-3</v>
      </c>
      <c r="AAK94" s="1"/>
      <c r="AAL94" s="1"/>
      <c r="AAM94" s="1"/>
      <c r="AAN94" s="2" t="s">
        <v>11</v>
      </c>
      <c r="AAO94" s="1" t="s">
        <v>77</v>
      </c>
      <c r="AAP94" s="1">
        <v>101</v>
      </c>
      <c r="AAQ94" s="2">
        <v>13</v>
      </c>
      <c r="AAR94" s="1">
        <v>5.0000000000000001E-3</v>
      </c>
      <c r="AAS94" s="1">
        <f t="shared" si="4446"/>
        <v>-2E-3</v>
      </c>
      <c r="AAT94" s="1">
        <f t="shared" si="4447"/>
        <v>0.62975778546712813</v>
      </c>
      <c r="AAU94" s="1">
        <f t="shared" si="4448"/>
        <v>9.4463667820069222E-4</v>
      </c>
      <c r="AAV94" s="1"/>
      <c r="AAW94" s="1"/>
      <c r="AAX94" s="1"/>
      <c r="AAY94" s="2" t="s">
        <v>11</v>
      </c>
      <c r="AAZ94" s="1" t="s">
        <v>78</v>
      </c>
      <c r="ABA94" s="1">
        <v>102</v>
      </c>
      <c r="ABB94" s="2">
        <v>13</v>
      </c>
      <c r="ABC94" s="1">
        <v>5.0000000000000001E-3</v>
      </c>
      <c r="ABD94" s="1">
        <f t="shared" si="3668"/>
        <v>-2E-3</v>
      </c>
      <c r="ABE94" s="1">
        <f t="shared" si="4449"/>
        <v>0.68275862068965509</v>
      </c>
      <c r="ABF94" s="1">
        <f t="shared" si="4450"/>
        <v>1.0241379310344826E-3</v>
      </c>
      <c r="ABG94" s="1"/>
      <c r="ABH94" s="1"/>
      <c r="ABI94" s="1"/>
      <c r="ABJ94" s="2" t="s">
        <v>11</v>
      </c>
      <c r="ABK94" s="1" t="s">
        <v>79</v>
      </c>
      <c r="ABL94" s="1">
        <v>112</v>
      </c>
      <c r="ABM94" s="2">
        <v>13</v>
      </c>
      <c r="ABN94" s="1">
        <v>1.4E-2</v>
      </c>
      <c r="ABO94" s="1">
        <f t="shared" si="4451"/>
        <v>-3.0000000000000009E-3</v>
      </c>
      <c r="ABP94" s="1">
        <f t="shared" si="4452"/>
        <v>0.7482993197278911</v>
      </c>
      <c r="ABQ94" s="1">
        <f t="shared" si="4453"/>
        <v>1.1224489795918367E-3</v>
      </c>
      <c r="ABR94" s="1"/>
      <c r="ABS94" s="1"/>
      <c r="ABT94" s="1"/>
      <c r="ABU94" s="2" t="s">
        <v>11</v>
      </c>
      <c r="ABV94" s="1" t="s">
        <v>80</v>
      </c>
      <c r="ABW94" s="1">
        <v>113</v>
      </c>
      <c r="ABX94" s="2">
        <v>13</v>
      </c>
      <c r="ABY94" s="1">
        <v>0.01</v>
      </c>
      <c r="ABZ94" s="1">
        <f t="shared" si="4454"/>
        <v>-2.9999999999999992E-3</v>
      </c>
      <c r="ACA94" s="1">
        <f t="shared" si="4455"/>
        <v>-0.4464285714285714</v>
      </c>
      <c r="ACB94" s="1">
        <f t="shared" si="4880"/>
        <v>-6.6964285714285715E-4</v>
      </c>
      <c r="ACC94" s="1"/>
      <c r="ACD94" s="1"/>
      <c r="ACE94" s="1"/>
      <c r="ACF94" s="2" t="s">
        <v>11</v>
      </c>
      <c r="ACG94" s="1" t="s">
        <v>81</v>
      </c>
      <c r="ACH94" s="1">
        <v>114</v>
      </c>
      <c r="ACI94" s="2">
        <v>13</v>
      </c>
      <c r="ACJ94" s="1">
        <v>0.01</v>
      </c>
      <c r="ACK94" s="1">
        <f t="shared" si="4456"/>
        <v>-4.0000000000000001E-3</v>
      </c>
      <c r="ACL94" s="1">
        <f t="shared" si="4457"/>
        <v>-0.56272401433691754</v>
      </c>
      <c r="ACM94" s="1">
        <f t="shared" si="4458"/>
        <v>-8.4408602150537633E-4</v>
      </c>
      <c r="ACN94" s="1"/>
      <c r="ACO94" s="1"/>
      <c r="ACP94" s="1"/>
      <c r="ACQ94" s="2" t="s">
        <v>11</v>
      </c>
      <c r="ACR94" s="1" t="s">
        <v>82</v>
      </c>
      <c r="ACS94" s="1">
        <v>115</v>
      </c>
      <c r="ACT94" s="2">
        <v>13</v>
      </c>
      <c r="ACU94" s="1">
        <v>0.01</v>
      </c>
      <c r="ACV94" s="1">
        <f t="shared" si="4459"/>
        <v>-4.0000000000000001E-3</v>
      </c>
      <c r="ACW94" s="1">
        <f t="shared" si="4460"/>
        <v>-0.50889679715302494</v>
      </c>
      <c r="ACX94" s="1">
        <f t="shared" si="4461"/>
        <v>-7.6334519572953741E-4</v>
      </c>
      <c r="ACY94" s="1"/>
      <c r="ACZ94" s="1"/>
      <c r="ADA94" s="1"/>
      <c r="ADB94" s="2" t="s">
        <v>11</v>
      </c>
      <c r="ADC94" s="1" t="s">
        <v>83</v>
      </c>
      <c r="ADD94" s="1">
        <v>116</v>
      </c>
      <c r="ADE94" s="2">
        <v>13</v>
      </c>
      <c r="ADF94" s="1">
        <v>1.2E-2</v>
      </c>
      <c r="ADG94" s="1">
        <f t="shared" si="4462"/>
        <v>-4.0000000000000001E-3</v>
      </c>
      <c r="ADH94" s="1">
        <f t="shared" si="4463"/>
        <v>-0.50889679715302494</v>
      </c>
      <c r="ADI94" s="1">
        <f t="shared" si="4464"/>
        <v>-7.6334519572953741E-4</v>
      </c>
      <c r="ADJ94" s="1"/>
      <c r="ADK94" s="1"/>
      <c r="ADL94" s="1"/>
      <c r="ADM94" s="2" t="s">
        <v>11</v>
      </c>
      <c r="ADN94" s="1" t="s">
        <v>84</v>
      </c>
      <c r="ADO94" s="1">
        <v>119</v>
      </c>
      <c r="ADP94" s="2">
        <v>13</v>
      </c>
      <c r="ADQ94" s="1">
        <v>1.2999999999999999E-2</v>
      </c>
      <c r="ADR94" s="1">
        <f t="shared" si="4465"/>
        <v>-4.0000000000000018E-3</v>
      </c>
      <c r="ADS94" s="1">
        <f t="shared" si="4466"/>
        <v>-1.050359712230216</v>
      </c>
      <c r="ADT94" s="1">
        <f t="shared" si="4467"/>
        <v>-1.5755395683453241E-3</v>
      </c>
      <c r="ADU94" s="1"/>
      <c r="ADV94" s="1"/>
      <c r="ADW94" s="1"/>
      <c r="ADX94" s="2" t="s">
        <v>11</v>
      </c>
      <c r="ADY94" s="1" t="s">
        <v>85</v>
      </c>
      <c r="ADZ94" s="1">
        <v>120</v>
      </c>
      <c r="AEA94" s="2">
        <v>13</v>
      </c>
      <c r="AEB94" s="1">
        <v>1.2999999999999999E-2</v>
      </c>
      <c r="AEC94" s="1">
        <f t="shared" si="4468"/>
        <v>-4.0000000000000018E-3</v>
      </c>
      <c r="AED94" s="1">
        <f t="shared" si="4469"/>
        <v>-1.079136690647482</v>
      </c>
      <c r="AEE94" s="1">
        <f t="shared" si="4470"/>
        <v>-1.618705035971223E-3</v>
      </c>
      <c r="AEF94" s="1"/>
      <c r="AEG94" s="1"/>
      <c r="AEH94" s="1"/>
      <c r="AEI94" s="2" t="s">
        <v>11</v>
      </c>
      <c r="AEJ94" s="1" t="s">
        <v>86</v>
      </c>
      <c r="AEK94" s="1">
        <v>121</v>
      </c>
      <c r="AEL94" s="2">
        <v>13</v>
      </c>
      <c r="AEM94" s="1">
        <v>1.2999999999999999E-2</v>
      </c>
      <c r="AEN94" s="1">
        <f t="shared" si="4471"/>
        <v>-4.9999999999999992E-3</v>
      </c>
      <c r="AEO94" s="1">
        <f t="shared" si="4472"/>
        <v>-1.0755395683453237</v>
      </c>
      <c r="AEP94" s="1">
        <f t="shared" si="4473"/>
        <v>-1.6133093525179856E-3</v>
      </c>
      <c r="AEQ94" s="1"/>
      <c r="AER94" s="1"/>
      <c r="AES94" s="1"/>
      <c r="AET94" s="2" t="s">
        <v>11</v>
      </c>
      <c r="AEU94" s="1" t="s">
        <v>87</v>
      </c>
      <c r="AEV94" s="1">
        <v>122</v>
      </c>
      <c r="AEW94" s="2">
        <v>13</v>
      </c>
      <c r="AEX94" s="1">
        <v>1.2E-2</v>
      </c>
      <c r="AEY94" s="1">
        <f t="shared" si="4474"/>
        <v>-5.000000000000001E-3</v>
      </c>
      <c r="AEZ94" s="1">
        <f t="shared" si="4475"/>
        <v>-1.1258992805755397</v>
      </c>
      <c r="AFA94" s="1">
        <f t="shared" si="4476"/>
        <v>-1.6888489208633096E-3</v>
      </c>
      <c r="AFB94" s="1"/>
      <c r="AFC94" s="1"/>
      <c r="AFD94" s="1"/>
      <c r="AFE94" s="2" t="s">
        <v>11</v>
      </c>
      <c r="AFF94" s="1" t="s">
        <v>88</v>
      </c>
      <c r="AFG94" s="1">
        <v>123</v>
      </c>
      <c r="AFH94" s="2">
        <v>13</v>
      </c>
      <c r="AFI94" s="1">
        <v>1.2999999999999999E-2</v>
      </c>
      <c r="AFJ94" s="1">
        <f t="shared" si="4881"/>
        <v>-4.0000000000000018E-3</v>
      </c>
      <c r="AFK94" s="1">
        <f t="shared" si="4882"/>
        <v>-1.0935251798561152</v>
      </c>
      <c r="AFL94" s="1">
        <f t="shared" si="4477"/>
        <v>-1.6402877697841729E-3</v>
      </c>
      <c r="AFM94" s="1"/>
      <c r="AFN94" s="1"/>
      <c r="AFO94" s="1"/>
      <c r="AFP94" s="2" t="s">
        <v>11</v>
      </c>
      <c r="AFQ94" s="1" t="s">
        <v>89</v>
      </c>
      <c r="AFR94" s="1">
        <v>126</v>
      </c>
      <c r="AFS94" s="2">
        <v>13</v>
      </c>
      <c r="AFT94" s="1">
        <v>1.4999999999999999E-2</v>
      </c>
      <c r="AFU94" s="1">
        <f t="shared" si="4478"/>
        <v>-2.9999999999999992E-3</v>
      </c>
      <c r="AFV94" s="1">
        <f t="shared" si="4479"/>
        <v>-0.8683274021352313</v>
      </c>
      <c r="AFW94" s="1">
        <f t="shared" si="4480"/>
        <v>-1.3024911032028469E-3</v>
      </c>
      <c r="AFX94" s="1"/>
      <c r="AFY94" s="1"/>
      <c r="AFZ94" s="1"/>
      <c r="AGA94" s="2" t="s">
        <v>11</v>
      </c>
      <c r="AGB94" s="1" t="s">
        <v>90</v>
      </c>
      <c r="AGC94" s="1">
        <v>127</v>
      </c>
      <c r="AGD94" s="2">
        <v>13</v>
      </c>
      <c r="AGE94" s="1">
        <v>1.4E-2</v>
      </c>
      <c r="AGF94" s="1">
        <f t="shared" si="4481"/>
        <v>-9.9999999999999915E-4</v>
      </c>
      <c r="AGG94" s="1">
        <f t="shared" si="4482"/>
        <v>0.20538720538720542</v>
      </c>
      <c r="AGH94" s="1">
        <f t="shared" si="4483"/>
        <v>3.0808080808080812E-4</v>
      </c>
      <c r="AGI94" s="1"/>
      <c r="AGJ94" s="1"/>
      <c r="AGK94" s="1"/>
      <c r="AGL94" s="2" t="s">
        <v>11</v>
      </c>
      <c r="AGM94" s="1" t="s">
        <v>91</v>
      </c>
      <c r="AGN94" s="1">
        <v>128</v>
      </c>
      <c r="AGO94" s="2">
        <v>13</v>
      </c>
      <c r="AGP94" s="1">
        <v>1.4E-2</v>
      </c>
      <c r="AGQ94" s="1">
        <f t="shared" si="4484"/>
        <v>-9.9999999999999915E-4</v>
      </c>
      <c r="AGR94" s="1">
        <f t="shared" si="4485"/>
        <v>0.24749163879598662</v>
      </c>
      <c r="AGS94" s="1">
        <f t="shared" si="4486"/>
        <v>3.7123745819397995E-4</v>
      </c>
      <c r="AGT94" s="1"/>
      <c r="AGU94" s="1"/>
      <c r="AGV94" s="1"/>
      <c r="AGW94" s="2" t="s">
        <v>11</v>
      </c>
      <c r="AGX94" s="1" t="s">
        <v>92</v>
      </c>
      <c r="AGY94" s="1">
        <v>129</v>
      </c>
      <c r="AGZ94" s="2">
        <v>13</v>
      </c>
      <c r="AHA94" s="1">
        <v>1.0999999999999999E-2</v>
      </c>
      <c r="AHB94" s="1">
        <f t="shared" si="4487"/>
        <v>-3.0000000000000009E-3</v>
      </c>
      <c r="AHC94" s="1">
        <f t="shared" si="4488"/>
        <v>0.27906976744186046</v>
      </c>
      <c r="AHD94" s="1">
        <f t="shared" si="4489"/>
        <v>4.1860465116279073E-4</v>
      </c>
      <c r="AHE94" s="1"/>
      <c r="AHF94" s="1"/>
      <c r="AHG94" s="1"/>
      <c r="AHH94" s="2" t="s">
        <v>11</v>
      </c>
      <c r="AHI94" s="1" t="s">
        <v>93</v>
      </c>
      <c r="AHJ94" s="1">
        <v>130</v>
      </c>
      <c r="AHK94" s="2">
        <v>13</v>
      </c>
      <c r="AHL94" s="1">
        <v>1.2999999999999999E-2</v>
      </c>
      <c r="AHM94" s="1">
        <f t="shared" si="4490"/>
        <v>-1.0000000000000009E-3</v>
      </c>
      <c r="AHN94" s="1">
        <f t="shared" si="4491"/>
        <v>0.33110367892976589</v>
      </c>
      <c r="AHO94" s="1">
        <f t="shared" si="4492"/>
        <v>4.9665551839464886E-4</v>
      </c>
      <c r="AHP94" s="1"/>
      <c r="AHQ94" s="1"/>
      <c r="AHR94" s="1"/>
      <c r="AHS94" s="2" t="s">
        <v>11</v>
      </c>
      <c r="AHT94" s="1" t="s">
        <v>94</v>
      </c>
      <c r="AHU94" s="1">
        <v>133</v>
      </c>
      <c r="AHV94" s="2">
        <v>13</v>
      </c>
      <c r="AHW94" s="1">
        <v>1.4999999999999999E-2</v>
      </c>
      <c r="AHX94" s="1">
        <f t="shared" si="4493"/>
        <v>-1.0000000000000009E-3</v>
      </c>
      <c r="AHY94" s="1">
        <f t="shared" si="4494"/>
        <v>0.36212624584717612</v>
      </c>
      <c r="AHZ94" s="1">
        <f t="shared" si="4495"/>
        <v>5.4318936877076416E-4</v>
      </c>
      <c r="AIA94" s="1"/>
      <c r="AIB94" s="1"/>
      <c r="AIC94" s="1"/>
      <c r="AID94" s="2" t="s">
        <v>11</v>
      </c>
      <c r="AIE94" s="1" t="s">
        <v>95</v>
      </c>
      <c r="AIF94" s="1">
        <v>134</v>
      </c>
      <c r="AIG94" s="2">
        <v>13</v>
      </c>
      <c r="AIH94" s="1">
        <v>1.2999999999999999E-2</v>
      </c>
      <c r="AII94" s="1">
        <f t="shared" si="4496"/>
        <v>-4.0000000000000018E-3</v>
      </c>
      <c r="AIJ94" s="1">
        <f t="shared" si="4497"/>
        <v>0.24916943521594678</v>
      </c>
      <c r="AIK94" s="1">
        <f t="shared" si="4498"/>
        <v>3.737541528239202E-4</v>
      </c>
      <c r="AIL94" s="1"/>
      <c r="AIM94" s="1"/>
      <c r="AIN94" s="1"/>
      <c r="AIO94" s="2" t="s">
        <v>11</v>
      </c>
      <c r="AIP94" s="1" t="s">
        <v>96</v>
      </c>
      <c r="AIQ94" s="1">
        <v>135</v>
      </c>
      <c r="AIR94" s="2">
        <v>13</v>
      </c>
      <c r="AIS94" s="1">
        <v>1.0999999999999999E-2</v>
      </c>
      <c r="AIT94" s="1">
        <f t="shared" si="4499"/>
        <v>-3.0000000000000009E-3</v>
      </c>
      <c r="AIU94" s="1">
        <f t="shared" si="4500"/>
        <v>0.33443708609271522</v>
      </c>
      <c r="AIV94" s="1">
        <f t="shared" si="4501"/>
        <v>5.0165562913907281E-4</v>
      </c>
      <c r="AIW94" s="1"/>
      <c r="AIX94" s="1"/>
      <c r="AIY94" s="1"/>
      <c r="AIZ94" s="2" t="s">
        <v>11</v>
      </c>
      <c r="AJA94" s="1" t="s">
        <v>97</v>
      </c>
      <c r="AJB94" s="1">
        <v>136</v>
      </c>
      <c r="AJC94" s="2">
        <v>13</v>
      </c>
      <c r="AJD94" s="1">
        <v>1.4E-2</v>
      </c>
      <c r="AJE94" s="1">
        <f t="shared" si="4502"/>
        <v>-2E-3</v>
      </c>
      <c r="AJF94" s="1">
        <f t="shared" si="4503"/>
        <v>0.35761589403973509</v>
      </c>
      <c r="AJG94" s="1">
        <f t="shared" si="4504"/>
        <v>5.3642384105960267E-4</v>
      </c>
      <c r="AJH94" s="1"/>
      <c r="AJI94" s="1"/>
      <c r="AJJ94" s="1"/>
      <c r="AJK94" s="2" t="s">
        <v>11</v>
      </c>
      <c r="AJL94" s="1" t="s">
        <v>98</v>
      </c>
      <c r="AJM94" s="1">
        <v>140</v>
      </c>
      <c r="AJN94" s="2">
        <v>13</v>
      </c>
      <c r="AJO94" s="1">
        <v>1.6E-2</v>
      </c>
      <c r="AJP94" s="1">
        <f t="shared" si="4505"/>
        <v>0</v>
      </c>
      <c r="AJQ94" s="1">
        <f t="shared" si="4506"/>
        <v>0.52287581699346408</v>
      </c>
      <c r="AJR94" s="1">
        <f t="shared" si="4507"/>
        <v>7.8431372549019615E-4</v>
      </c>
      <c r="AJS94" s="1"/>
      <c r="AJT94" s="1"/>
      <c r="AJU94" s="1"/>
      <c r="AJV94" s="2" t="s">
        <v>11</v>
      </c>
      <c r="AJW94" s="1" t="s">
        <v>99</v>
      </c>
      <c r="AJX94" s="1">
        <v>141</v>
      </c>
      <c r="AJY94" s="2">
        <v>13</v>
      </c>
      <c r="AJZ94" s="1">
        <v>2.5000000000000001E-2</v>
      </c>
      <c r="AKA94" s="1">
        <f t="shared" si="4508"/>
        <v>5.000000000000001E-3</v>
      </c>
      <c r="AKB94" s="1">
        <f t="shared" si="4509"/>
        <v>0.31186440677966104</v>
      </c>
      <c r="AKC94" s="1">
        <f t="shared" si="4510"/>
        <v>4.6779661016949157E-4</v>
      </c>
      <c r="AKD94" s="1"/>
      <c r="AKE94" s="1"/>
      <c r="AKF94" s="1"/>
      <c r="AKG94" s="6" t="s">
        <v>11</v>
      </c>
      <c r="AKH94" s="6" t="s">
        <v>100</v>
      </c>
      <c r="AKI94" s="6">
        <v>143</v>
      </c>
      <c r="AKJ94" s="6">
        <v>13</v>
      </c>
      <c r="AKK94" s="6">
        <v>5.1999999999999998E-2</v>
      </c>
      <c r="AKL94" s="6">
        <f t="shared" si="4511"/>
        <v>0.03</v>
      </c>
      <c r="AKM94" s="6">
        <f t="shared" si="4512"/>
        <v>1.1491525423728814</v>
      </c>
      <c r="AKN94" s="6">
        <f t="shared" si="4513"/>
        <v>1.7237288135593222E-3</v>
      </c>
      <c r="AKO94" s="1"/>
      <c r="AKP94" s="1"/>
      <c r="AKQ94" s="1"/>
      <c r="AKR94" s="6" t="s">
        <v>11</v>
      </c>
      <c r="AKS94" s="6" t="s">
        <v>101</v>
      </c>
      <c r="AKT94" s="6">
        <v>144</v>
      </c>
      <c r="AKU94" s="6">
        <v>13</v>
      </c>
      <c r="AKV94" s="6">
        <v>7.3999999999999996E-2</v>
      </c>
      <c r="AKW94" s="6">
        <f t="shared" si="4514"/>
        <v>5.0999999999999997E-2</v>
      </c>
      <c r="AKX94" s="6">
        <f t="shared" si="4515"/>
        <v>1.8305084745762712</v>
      </c>
      <c r="AKY94" s="6">
        <f t="shared" si="4516"/>
        <v>2.7457627118644069E-3</v>
      </c>
      <c r="AKZ94" s="1"/>
      <c r="ALA94" s="1"/>
      <c r="ALB94" s="1"/>
      <c r="ALC94" s="6" t="s">
        <v>11</v>
      </c>
      <c r="ALD94" s="6" t="s">
        <v>102</v>
      </c>
      <c r="ALE94" s="6">
        <v>147</v>
      </c>
      <c r="ALF94" s="6">
        <v>13</v>
      </c>
      <c r="ALG94" s="6">
        <v>0.06</v>
      </c>
      <c r="ALH94" s="1">
        <f t="shared" si="4517"/>
        <v>3.4000000000000002E-2</v>
      </c>
      <c r="ALI94" s="1">
        <f t="shared" si="4518"/>
        <v>1.257627118644068</v>
      </c>
      <c r="ALJ94" s="1">
        <f t="shared" si="4519"/>
        <v>1.886440677966102E-3</v>
      </c>
      <c r="ALK94" s="1"/>
      <c r="ALL94" s="1"/>
      <c r="ALM94" s="1"/>
      <c r="ALN94" s="6" t="s">
        <v>11</v>
      </c>
      <c r="ALO94" s="6" t="s">
        <v>103</v>
      </c>
      <c r="ALP94" s="6">
        <v>148</v>
      </c>
      <c r="ALQ94" s="6">
        <v>13</v>
      </c>
      <c r="ALR94" s="6">
        <v>7.0999999999999994E-2</v>
      </c>
      <c r="ALS94" s="6">
        <f t="shared" si="4520"/>
        <v>4.5999999999999992E-2</v>
      </c>
      <c r="ALT94" s="6">
        <f t="shared" si="4521"/>
        <v>1.5714285714285712</v>
      </c>
      <c r="ALU94" s="6">
        <f t="shared" si="4522"/>
        <v>2.3571428571428567E-3</v>
      </c>
      <c r="ALV94" s="1"/>
      <c r="ALW94" s="1"/>
      <c r="ALX94" s="1"/>
      <c r="ALY94" s="6" t="s">
        <v>11</v>
      </c>
      <c r="ALZ94" s="6" t="s">
        <v>104</v>
      </c>
      <c r="AMA94" s="6">
        <v>149</v>
      </c>
      <c r="AMB94" s="6">
        <v>13</v>
      </c>
      <c r="AMC94" s="6">
        <v>5.6000000000000001E-2</v>
      </c>
      <c r="AMD94" s="6">
        <f t="shared" si="4523"/>
        <v>3.6000000000000004E-2</v>
      </c>
      <c r="AME94" s="6">
        <f t="shared" si="4524"/>
        <v>1.3116438356164384</v>
      </c>
      <c r="AMF94" s="6">
        <f t="shared" si="4525"/>
        <v>1.9674657534246576E-3</v>
      </c>
      <c r="AMG94" s="1"/>
      <c r="AMH94" s="1"/>
      <c r="AMI94" s="1"/>
      <c r="AMJ94" s="6" t="s">
        <v>11</v>
      </c>
      <c r="AMK94" s="6" t="s">
        <v>105</v>
      </c>
      <c r="AML94" s="6">
        <v>150</v>
      </c>
      <c r="AMM94" s="6">
        <v>13</v>
      </c>
      <c r="AMN94" s="6">
        <v>3.4000000000000002E-2</v>
      </c>
      <c r="AMO94" s="6">
        <f t="shared" si="4526"/>
        <v>1.5000000000000003E-2</v>
      </c>
      <c r="AMP94" s="6">
        <f t="shared" si="4527"/>
        <v>0.48630136986301375</v>
      </c>
      <c r="AMQ94" s="6">
        <f t="shared" si="4528"/>
        <v>7.294520547945206E-4</v>
      </c>
      <c r="AMR94" s="1"/>
      <c r="AMS94" s="1"/>
      <c r="AMT94" s="1"/>
      <c r="AMU94" s="2" t="s">
        <v>11</v>
      </c>
      <c r="AMV94" s="2" t="s">
        <v>106</v>
      </c>
      <c r="AMW94" s="2">
        <v>151</v>
      </c>
      <c r="AMX94" s="2">
        <v>13</v>
      </c>
      <c r="AMY94" s="1">
        <v>1.9E-2</v>
      </c>
      <c r="AMZ94" s="1">
        <f t="shared" si="4529"/>
        <v>-1.0000000000000009E-3</v>
      </c>
      <c r="ANA94" s="1">
        <f t="shared" si="4530"/>
        <v>-0.10958904109589045</v>
      </c>
      <c r="ANB94" s="1">
        <f t="shared" si="4531"/>
        <v>-1.6438356164383568E-4</v>
      </c>
      <c r="ANC94" s="1"/>
      <c r="AND94" s="1"/>
      <c r="ANE94" s="1"/>
      <c r="ANF94" s="6" t="s">
        <v>11</v>
      </c>
      <c r="ANG94" s="6" t="s">
        <v>107</v>
      </c>
      <c r="ANH94" s="6">
        <v>154</v>
      </c>
      <c r="ANI94" s="6">
        <v>13</v>
      </c>
      <c r="ANJ94" s="6">
        <v>3.6999999999999998E-2</v>
      </c>
      <c r="ANK94" s="1">
        <f t="shared" si="4532"/>
        <v>1.7999999999999999E-2</v>
      </c>
      <c r="ANL94" s="1">
        <f t="shared" si="4533"/>
        <v>0.52068965517241372</v>
      </c>
      <c r="ANM94" s="1">
        <f t="shared" si="4534"/>
        <v>7.8103448275862063E-4</v>
      </c>
      <c r="ANN94" s="1"/>
      <c r="ANO94" s="1"/>
      <c r="ANP94" s="1"/>
      <c r="ANQ94" s="2" t="s">
        <v>11</v>
      </c>
      <c r="ANR94" s="1" t="s">
        <v>108</v>
      </c>
      <c r="ANS94" s="1">
        <v>155</v>
      </c>
      <c r="ANT94" s="2">
        <v>13</v>
      </c>
      <c r="ANU94" s="1">
        <v>1.2999999999999999E-2</v>
      </c>
      <c r="ANV94" s="1">
        <f t="shared" si="4535"/>
        <v>-7.000000000000001E-3</v>
      </c>
      <c r="ANW94" s="1">
        <f t="shared" si="4536"/>
        <v>-0.48805460750853241</v>
      </c>
      <c r="ANX94" s="1">
        <f t="shared" si="4537"/>
        <v>-7.320819112627986E-4</v>
      </c>
      <c r="ANY94" s="1"/>
      <c r="ANZ94" s="1"/>
      <c r="AOA94" s="1"/>
      <c r="AOB94" s="2" t="s">
        <v>11</v>
      </c>
      <c r="AOC94" s="1" t="s">
        <v>109</v>
      </c>
      <c r="AOD94" s="1">
        <v>156</v>
      </c>
      <c r="AOE94" s="2">
        <v>13</v>
      </c>
      <c r="AOF94" s="1">
        <v>1.2999999999999999E-2</v>
      </c>
      <c r="AOG94" s="1">
        <f t="shared" si="4538"/>
        <v>-8.0000000000000019E-3</v>
      </c>
      <c r="AOH94" s="1">
        <f t="shared" si="4539"/>
        <v>-0.47457627118644075</v>
      </c>
      <c r="AOI94" s="1">
        <f t="shared" si="4540"/>
        <v>-7.1186440677966116E-4</v>
      </c>
      <c r="AOJ94" s="1"/>
      <c r="AOK94" s="1"/>
      <c r="AOL94" s="1"/>
      <c r="AOM94" s="2" t="s">
        <v>11</v>
      </c>
      <c r="AON94" s="1" t="s">
        <v>110</v>
      </c>
      <c r="AOO94" s="1">
        <v>157</v>
      </c>
      <c r="AOP94" s="2">
        <v>13</v>
      </c>
      <c r="AOQ94" s="1">
        <v>5.0000000000000001E-3</v>
      </c>
      <c r="AOR94" s="1">
        <f t="shared" si="4541"/>
        <v>-9.0000000000000011E-3</v>
      </c>
      <c r="AOS94" s="1">
        <f t="shared" si="4542"/>
        <v>-0.35494880546075092</v>
      </c>
      <c r="AOT94" s="1">
        <f t="shared" si="4543"/>
        <v>-5.3242320819112642E-4</v>
      </c>
      <c r="AOU94" s="1"/>
      <c r="AOV94" s="1"/>
      <c r="AOW94" s="1"/>
      <c r="AOX94" s="2" t="s">
        <v>11</v>
      </c>
      <c r="AOY94" s="1" t="s">
        <v>111</v>
      </c>
      <c r="AOZ94" s="1">
        <v>158</v>
      </c>
      <c r="APA94" s="2">
        <v>13</v>
      </c>
      <c r="APB94" s="1">
        <v>1.0999999999999999E-2</v>
      </c>
      <c r="APC94" s="1">
        <f t="shared" si="3798"/>
        <v>-9.0000000000000011E-3</v>
      </c>
      <c r="APD94" s="1">
        <f t="shared" si="4544"/>
        <v>-0.61643835616438358</v>
      </c>
      <c r="APE94" s="1">
        <f t="shared" si="4545"/>
        <v>-9.2465753424657543E-4</v>
      </c>
      <c r="APF94" s="1"/>
      <c r="APG94" s="1"/>
      <c r="APH94" s="1"/>
      <c r="API94" s="2" t="s">
        <v>11</v>
      </c>
      <c r="APJ94" s="1" t="s">
        <v>112</v>
      </c>
      <c r="APK94" s="1">
        <v>161</v>
      </c>
      <c r="APL94" s="2">
        <v>13</v>
      </c>
      <c r="APM94" s="1">
        <v>7.0000000000000001E-3</v>
      </c>
      <c r="APN94" s="1">
        <f t="shared" si="4546"/>
        <v>-9.0000000000000011E-3</v>
      </c>
      <c r="APO94" s="1">
        <f t="shared" si="4547"/>
        <v>-0.45392491467576795</v>
      </c>
      <c r="APP94" s="1">
        <f t="shared" si="4548"/>
        <v>-6.808873720136519E-4</v>
      </c>
      <c r="APQ94" s="1"/>
      <c r="APR94" s="1"/>
      <c r="APS94" s="1"/>
      <c r="APT94" s="2" t="s">
        <v>11</v>
      </c>
      <c r="APU94" s="1" t="s">
        <v>113</v>
      </c>
      <c r="APV94" s="1">
        <v>162</v>
      </c>
      <c r="APW94" s="2">
        <v>13</v>
      </c>
      <c r="APX94" s="1">
        <v>-5.0000000000000001E-3</v>
      </c>
      <c r="APY94" s="1">
        <f t="shared" si="4549"/>
        <v>-0.01</v>
      </c>
      <c r="APZ94" s="1">
        <f t="shared" si="3806"/>
        <v>-2.0618556701030921E-2</v>
      </c>
      <c r="AQA94" s="1">
        <f t="shared" si="4550"/>
        <v>-3.0927835051546381E-5</v>
      </c>
      <c r="AQB94" s="1"/>
      <c r="AQC94" s="1"/>
      <c r="AQD94" s="1"/>
      <c r="AQE94" s="2" t="s">
        <v>11</v>
      </c>
      <c r="AQF94" s="1" t="s">
        <v>114</v>
      </c>
      <c r="AQG94" s="1">
        <v>163</v>
      </c>
      <c r="AQH94" s="2">
        <v>13</v>
      </c>
      <c r="AQI94" s="1">
        <v>6.0000000000000001E-3</v>
      </c>
      <c r="AQJ94" s="1">
        <f t="shared" si="4551"/>
        <v>-0.01</v>
      </c>
      <c r="AQK94" s="1">
        <f t="shared" si="4552"/>
        <v>-0.62328767123287676</v>
      </c>
      <c r="AQL94" s="1">
        <f t="shared" si="4553"/>
        <v>-9.3493150684931519E-4</v>
      </c>
      <c r="AQM94" s="1"/>
      <c r="AQN94" s="1"/>
      <c r="AQO94" s="1"/>
      <c r="AQP94" s="2" t="s">
        <v>11</v>
      </c>
      <c r="AQQ94" s="1" t="s">
        <v>115</v>
      </c>
      <c r="AQR94" s="1">
        <v>169</v>
      </c>
      <c r="AQS94" s="2">
        <v>13</v>
      </c>
      <c r="AQT94" s="1">
        <v>-1.7999999999999999E-2</v>
      </c>
      <c r="AQU94" s="1">
        <f t="shared" si="4554"/>
        <v>-9.9999999999999985E-3</v>
      </c>
      <c r="AQV94" s="1">
        <f t="shared" si="4555"/>
        <v>0.21160409556313994</v>
      </c>
      <c r="AQW94" s="1">
        <f t="shared" si="4556"/>
        <v>3.1740614334470991E-4</v>
      </c>
      <c r="AQX94" s="1"/>
      <c r="AQY94" s="1"/>
      <c r="AQZ94" s="1"/>
      <c r="ARA94" s="2" t="s">
        <v>11</v>
      </c>
      <c r="ARB94" s="1" t="s">
        <v>116</v>
      </c>
      <c r="ARC94" s="1">
        <v>170</v>
      </c>
      <c r="ARD94" s="2">
        <v>13</v>
      </c>
      <c r="ARE94" s="1">
        <v>-1E-3</v>
      </c>
      <c r="ARF94" s="1">
        <f t="shared" si="4557"/>
        <v>-7.0000000000000001E-3</v>
      </c>
      <c r="ARG94" s="1">
        <f t="shared" si="4558"/>
        <v>-0.50680272108843538</v>
      </c>
      <c r="ARH94" s="1">
        <f t="shared" si="4559"/>
        <v>-7.6020408163265311E-4</v>
      </c>
      <c r="ARI94" s="1"/>
      <c r="ARJ94" s="1"/>
      <c r="ARK94" s="1"/>
      <c r="ARL94" s="2" t="s">
        <v>11</v>
      </c>
      <c r="ARM94" s="1" t="s">
        <v>117</v>
      </c>
      <c r="ARN94" s="1">
        <v>171</v>
      </c>
      <c r="ARO94" s="2">
        <v>13</v>
      </c>
      <c r="ARP94" s="1">
        <v>-1E-3</v>
      </c>
      <c r="ARQ94" s="1">
        <f t="shared" si="4560"/>
        <v>-7.0000000000000001E-3</v>
      </c>
      <c r="ARR94" s="1">
        <f t="shared" si="4561"/>
        <v>-0.42808219178082196</v>
      </c>
      <c r="ARS94" s="1">
        <f t="shared" si="4562"/>
        <v>-6.4212328767123295E-4</v>
      </c>
      <c r="ART94" s="1"/>
      <c r="ARU94" s="1"/>
      <c r="ARV94" s="1"/>
      <c r="ARW94" s="2" t="s">
        <v>11</v>
      </c>
      <c r="ARX94" s="1" t="s">
        <v>118</v>
      </c>
      <c r="ARY94" s="1">
        <v>172</v>
      </c>
      <c r="ARZ94" s="2">
        <v>13</v>
      </c>
      <c r="ASA94" s="1">
        <v>1.0999999999999999E-2</v>
      </c>
      <c r="ASB94" s="1">
        <f t="shared" si="4563"/>
        <v>-9.0000000000000011E-3</v>
      </c>
      <c r="ASC94" s="1">
        <f t="shared" si="4564"/>
        <v>-1.057627118644068</v>
      </c>
      <c r="ASD94" s="1">
        <f t="shared" si="4565"/>
        <v>-1.586440677966102E-3</v>
      </c>
      <c r="ASE94" s="1"/>
      <c r="ASF94" s="1"/>
      <c r="ASG94" s="1"/>
      <c r="ASH94" s="2" t="s">
        <v>11</v>
      </c>
      <c r="ASI94" s="1" t="s">
        <v>119</v>
      </c>
      <c r="ASJ94" s="1">
        <v>173</v>
      </c>
      <c r="ASK94" s="2">
        <v>13</v>
      </c>
      <c r="ASL94" s="1">
        <v>-6.0000000000000001E-3</v>
      </c>
      <c r="ASM94" s="1">
        <f t="shared" si="4566"/>
        <v>-9.0000000000000011E-3</v>
      </c>
      <c r="ASN94" s="1">
        <f t="shared" si="4567"/>
        <v>-0.54109589041095896</v>
      </c>
      <c r="ASO94" s="1">
        <f t="shared" si="4568"/>
        <v>-8.1164383561643848E-4</v>
      </c>
      <c r="ASP94" s="1"/>
      <c r="ASQ94" s="1"/>
      <c r="ASR94" s="1"/>
      <c r="ASS94" s="2" t="s">
        <v>11</v>
      </c>
      <c r="AST94" s="1" t="s">
        <v>120</v>
      </c>
      <c r="ASU94" s="1">
        <v>176</v>
      </c>
      <c r="ASV94" s="2">
        <v>13</v>
      </c>
      <c r="ASW94" s="1">
        <v>-3.0000000000000001E-3</v>
      </c>
      <c r="ASX94" s="1">
        <f t="shared" si="4569"/>
        <v>-0.01</v>
      </c>
      <c r="ASY94" s="1">
        <f t="shared" si="4570"/>
        <v>-0.78350515463917525</v>
      </c>
      <c r="ASZ94" s="1">
        <f t="shared" si="4571"/>
        <v>-1.175257731958763E-3</v>
      </c>
      <c r="ATA94" s="1"/>
      <c r="ATB94" s="1"/>
      <c r="ATC94" s="1"/>
      <c r="ATD94" s="2" t="s">
        <v>11</v>
      </c>
      <c r="ATE94" s="1" t="s">
        <v>121</v>
      </c>
      <c r="ATF94" s="1">
        <v>180</v>
      </c>
      <c r="ATG94" s="2">
        <v>13</v>
      </c>
      <c r="ATH94" s="1">
        <v>1.2999999999999999E-2</v>
      </c>
      <c r="ATI94" s="1">
        <f t="shared" si="4572"/>
        <v>-8.0000000000000019E-3</v>
      </c>
      <c r="ATJ94" s="1">
        <f t="shared" si="4573"/>
        <v>-1.2975778546712804</v>
      </c>
      <c r="ATK94" s="1">
        <f t="shared" si="4574"/>
        <v>-1.9463667820069205E-3</v>
      </c>
      <c r="ATL94" s="1"/>
      <c r="ATM94" s="1"/>
      <c r="ATN94" s="1"/>
      <c r="ATO94" s="2" t="s">
        <v>11</v>
      </c>
      <c r="ATP94" s="1" t="s">
        <v>122</v>
      </c>
      <c r="ATQ94" s="1">
        <v>183</v>
      </c>
      <c r="ATR94" s="2">
        <v>13</v>
      </c>
      <c r="ATS94" s="1">
        <v>-8.9999999999999993E-3</v>
      </c>
      <c r="ATT94" s="1">
        <f t="shared" si="4575"/>
        <v>-9.9999999999999985E-3</v>
      </c>
      <c r="ATU94" s="1">
        <f t="shared" si="4576"/>
        <v>-0.62328767123287676</v>
      </c>
      <c r="ATV94" s="1">
        <f t="shared" si="4577"/>
        <v>-9.3493150684931519E-4</v>
      </c>
      <c r="ATW94" s="1"/>
      <c r="ATX94" s="1"/>
      <c r="ATY94" s="1"/>
      <c r="ATZ94" s="2" t="s">
        <v>11</v>
      </c>
      <c r="AUA94" s="1" t="s">
        <v>123</v>
      </c>
      <c r="AUB94" s="1">
        <v>184</v>
      </c>
      <c r="AUC94" s="2">
        <v>13</v>
      </c>
      <c r="AUD94" s="1">
        <v>2E-3</v>
      </c>
      <c r="AUE94" s="1">
        <f t="shared" si="4578"/>
        <v>-1.4E-2</v>
      </c>
      <c r="AUF94" s="1">
        <f t="shared" si="3846"/>
        <v>-0.81949458483754511</v>
      </c>
      <c r="AUG94" s="1">
        <f t="shared" si="4579"/>
        <v>-1.2292418772563178E-3</v>
      </c>
      <c r="AUH94" s="1"/>
      <c r="AUI94" s="1"/>
      <c r="AUJ94" s="1"/>
      <c r="AUK94" s="2" t="s">
        <v>11</v>
      </c>
      <c r="AUL94" s="1" t="s">
        <v>124</v>
      </c>
      <c r="AUM94" s="1">
        <v>185</v>
      </c>
      <c r="AUN94" s="2">
        <v>13</v>
      </c>
      <c r="AUO94" s="1">
        <v>3.0000000000000001E-3</v>
      </c>
      <c r="AUP94" s="1">
        <f t="shared" si="4580"/>
        <v>-2E-3</v>
      </c>
      <c r="AUQ94" s="1">
        <f t="shared" si="4581"/>
        <v>-0.24187725631768955</v>
      </c>
      <c r="AUR94" s="1">
        <f t="shared" si="4582"/>
        <v>-3.6281588447653433E-4</v>
      </c>
      <c r="AUS94" s="1"/>
      <c r="AUT94" s="1"/>
      <c r="AUU94" s="1"/>
      <c r="AUV94" s="2" t="s">
        <v>11</v>
      </c>
      <c r="AUW94" s="1" t="s">
        <v>125</v>
      </c>
      <c r="AUX94" s="1">
        <v>186</v>
      </c>
      <c r="AUY94" s="2">
        <v>13</v>
      </c>
      <c r="AUZ94" s="1">
        <v>5.0000000000000001E-3</v>
      </c>
      <c r="AVA94" s="1">
        <f t="shared" si="4583"/>
        <v>-5.0000000000000001E-3</v>
      </c>
      <c r="AVB94" s="1">
        <f t="shared" si="3853"/>
        <v>-0.3176895306859206</v>
      </c>
      <c r="AVC94" s="1">
        <f t="shared" si="4584"/>
        <v>-4.7653429602888091E-4</v>
      </c>
      <c r="AVD94" s="1"/>
      <c r="AVE94" s="1"/>
      <c r="AVF94" s="1"/>
      <c r="AVG94" s="2" t="s">
        <v>11</v>
      </c>
      <c r="AVH94" s="1" t="s">
        <v>126</v>
      </c>
      <c r="AVI94" s="1">
        <v>187</v>
      </c>
      <c r="AVJ94" s="2">
        <v>13</v>
      </c>
      <c r="AVK94" s="1">
        <v>6.0000000000000001E-3</v>
      </c>
      <c r="AVL94" s="1">
        <f t="shared" si="4585"/>
        <v>-4.0000000000000001E-3</v>
      </c>
      <c r="AVM94" s="1">
        <f t="shared" si="4586"/>
        <v>-0.15827338129496404</v>
      </c>
      <c r="AVN94" s="1">
        <f t="shared" si="4587"/>
        <v>-2.3741007194244608E-4</v>
      </c>
      <c r="AVO94" s="1"/>
      <c r="AVP94" s="1"/>
      <c r="AVQ94" s="1"/>
      <c r="AVR94" s="2" t="s">
        <v>11</v>
      </c>
      <c r="AVS94" s="1" t="s">
        <v>127</v>
      </c>
      <c r="AVT94" s="1">
        <v>190</v>
      </c>
      <c r="AVU94" s="2">
        <v>13</v>
      </c>
      <c r="AVV94" s="1">
        <v>6.0000000000000001E-3</v>
      </c>
      <c r="AVW94" s="1">
        <f t="shared" si="4588"/>
        <v>-4.9999999999999992E-3</v>
      </c>
      <c r="AVX94" s="1">
        <f t="shared" si="4589"/>
        <v>-0.14336917562724011</v>
      </c>
      <c r="AVY94" s="1">
        <f t="shared" si="4590"/>
        <v>-2.1505376344086016E-4</v>
      </c>
      <c r="AVZ94" s="1"/>
      <c r="AWA94" s="1"/>
      <c r="AWB94" s="1"/>
      <c r="AWC94" s="2" t="s">
        <v>11</v>
      </c>
      <c r="AWD94" s="1" t="s">
        <v>128</v>
      </c>
      <c r="AWE94" s="1">
        <v>191</v>
      </c>
      <c r="AWF94" s="2">
        <v>13</v>
      </c>
      <c r="AWG94" s="1">
        <v>8.9999999999999993E-3</v>
      </c>
      <c r="AWH94" s="1">
        <f t="shared" si="4591"/>
        <v>-4.0000000000000001E-3</v>
      </c>
      <c r="AWI94" s="1">
        <f t="shared" si="4592"/>
        <v>-0.19713261648745517</v>
      </c>
      <c r="AWJ94" s="1">
        <f t="shared" si="4593"/>
        <v>-2.9569892473118274E-4</v>
      </c>
      <c r="AWK94" s="1"/>
      <c r="AWL94" s="1"/>
      <c r="AWM94" s="1"/>
      <c r="AWN94" s="2" t="s">
        <v>11</v>
      </c>
      <c r="AWO94" s="1" t="s">
        <v>129</v>
      </c>
      <c r="AWP94" s="1">
        <v>192</v>
      </c>
      <c r="AWQ94" s="2">
        <v>13</v>
      </c>
      <c r="AWR94" s="1">
        <v>0.01</v>
      </c>
      <c r="AWS94" s="1">
        <f t="shared" si="4594"/>
        <v>-6.0000000000000001E-3</v>
      </c>
      <c r="AWT94" s="1">
        <f t="shared" si="4595"/>
        <v>-0.27857142857142853</v>
      </c>
      <c r="AWU94" s="1">
        <f t="shared" si="4596"/>
        <v>-4.1785714285714278E-4</v>
      </c>
      <c r="AWV94" s="1"/>
      <c r="AWW94" s="1"/>
      <c r="AWX94" s="1"/>
      <c r="AWY94" s="2" t="s">
        <v>11</v>
      </c>
      <c r="AWZ94" s="1" t="s">
        <v>130</v>
      </c>
      <c r="AXA94" s="1">
        <v>193</v>
      </c>
      <c r="AXB94" s="2">
        <v>13</v>
      </c>
      <c r="AXC94" s="1">
        <v>8.9999999999999993E-3</v>
      </c>
      <c r="AXD94" s="1">
        <f t="shared" si="4597"/>
        <v>-5.000000000000001E-3</v>
      </c>
      <c r="AXE94" s="1">
        <f t="shared" si="4598"/>
        <v>-0.27956989247311831</v>
      </c>
      <c r="AXF94" s="1">
        <f t="shared" si="4599"/>
        <v>-4.1935483870967748E-4</v>
      </c>
      <c r="AXG94" s="1"/>
      <c r="AXH94" s="1"/>
      <c r="AXI94" s="1"/>
      <c r="AXJ94" s="2" t="s">
        <v>11</v>
      </c>
      <c r="AXK94" s="1" t="s">
        <v>131</v>
      </c>
      <c r="AXL94" s="1">
        <v>197</v>
      </c>
      <c r="AXM94" s="2">
        <v>13</v>
      </c>
      <c r="AXN94" s="1">
        <v>1.2E-2</v>
      </c>
      <c r="AXO94" s="1">
        <f t="shared" si="4600"/>
        <v>-6.9999999999999993E-3</v>
      </c>
      <c r="AXP94" s="1">
        <f t="shared" si="4601"/>
        <v>-0.40647482014388492</v>
      </c>
      <c r="AXQ94" s="1">
        <f t="shared" si="4602"/>
        <v>-6.0971223021582741E-4</v>
      </c>
      <c r="AXR94" s="1"/>
      <c r="AXS94" s="1"/>
      <c r="AXT94" s="1"/>
      <c r="AXU94" s="2" t="s">
        <v>11</v>
      </c>
      <c r="AXV94" s="1" t="s">
        <v>132</v>
      </c>
      <c r="AXW94" s="1">
        <v>198</v>
      </c>
      <c r="AXX94" s="2">
        <v>13</v>
      </c>
      <c r="AXY94" s="1">
        <v>1.2E-2</v>
      </c>
      <c r="AXZ94" s="1">
        <f t="shared" si="4603"/>
        <v>-5.000000000000001E-3</v>
      </c>
      <c r="AYA94" s="1">
        <f t="shared" si="4604"/>
        <v>-0.36690647482014394</v>
      </c>
      <c r="AYB94" s="1">
        <f t="shared" si="4605"/>
        <v>-5.5035971223021593E-4</v>
      </c>
      <c r="AYC94" s="1"/>
      <c r="AYD94" s="1"/>
      <c r="AYE94" s="1"/>
      <c r="AYF94" s="2" t="s">
        <v>11</v>
      </c>
      <c r="AYG94" s="1" t="s">
        <v>133</v>
      </c>
      <c r="AYH94" s="1">
        <v>201</v>
      </c>
      <c r="AYI94" s="2">
        <v>13</v>
      </c>
      <c r="AYJ94" s="1">
        <v>1.7000000000000001E-2</v>
      </c>
      <c r="AYK94" s="1">
        <f t="shared" si="4606"/>
        <v>-5.9999999999999984E-3</v>
      </c>
      <c r="AYL94" s="1">
        <f t="shared" si="4607"/>
        <v>-0.44642857142857134</v>
      </c>
      <c r="AYM94" s="1">
        <f t="shared" si="4608"/>
        <v>-6.6964285714285704E-4</v>
      </c>
      <c r="AYN94" s="1"/>
      <c r="AYO94" s="1"/>
      <c r="AYP94" s="1"/>
      <c r="AYQ94" s="2" t="s">
        <v>11</v>
      </c>
      <c r="AYR94" s="1" t="s">
        <v>134</v>
      </c>
      <c r="AYS94" s="1">
        <v>204</v>
      </c>
      <c r="AYT94" s="2">
        <v>13</v>
      </c>
      <c r="AYU94" s="1">
        <v>1.7000000000000001E-2</v>
      </c>
      <c r="AYV94" s="1">
        <f t="shared" si="4609"/>
        <v>-5.9999999999999984E-3</v>
      </c>
      <c r="AYW94" s="1">
        <f t="shared" si="4610"/>
        <v>-0.76071428571428568</v>
      </c>
      <c r="AYX94" s="1">
        <f t="shared" si="4611"/>
        <v>-1.1410714285714286E-3</v>
      </c>
      <c r="AYY94" s="1"/>
      <c r="AYZ94" s="1"/>
      <c r="AZA94" s="1"/>
      <c r="AZB94" s="2" t="s">
        <v>11</v>
      </c>
      <c r="AZC94" s="1" t="s">
        <v>135</v>
      </c>
      <c r="AZD94" s="1">
        <v>205</v>
      </c>
      <c r="AZE94" s="2">
        <v>13</v>
      </c>
      <c r="AZF94" s="1">
        <v>1.7000000000000001E-2</v>
      </c>
      <c r="AZG94" s="1">
        <f t="shared" si="4612"/>
        <v>-4.9999999999999975E-3</v>
      </c>
      <c r="AZH94" s="1">
        <f t="shared" si="4613"/>
        <v>-0.38571428571428562</v>
      </c>
      <c r="AZI94" s="1">
        <f t="shared" si="4614"/>
        <v>-5.785714285714284E-4</v>
      </c>
      <c r="AZJ94" s="1"/>
      <c r="AZK94" s="1"/>
      <c r="AZL94" s="1"/>
      <c r="AZM94" s="2" t="s">
        <v>11</v>
      </c>
      <c r="AZN94" s="1" t="s">
        <v>136</v>
      </c>
      <c r="AZO94" s="1">
        <v>208</v>
      </c>
      <c r="AZP94" s="2">
        <v>13</v>
      </c>
      <c r="AZQ94" s="1">
        <v>1.4999999999999999E-2</v>
      </c>
      <c r="AZR94" s="1">
        <f t="shared" si="4615"/>
        <v>-6.0000000000000019E-3</v>
      </c>
      <c r="AZS94" s="1">
        <f t="shared" si="4616"/>
        <v>-0.42142857142857149</v>
      </c>
      <c r="AZT94" s="1">
        <f t="shared" si="4617"/>
        <v>-6.3214285714285727E-4</v>
      </c>
      <c r="AZU94" s="1"/>
      <c r="AZV94" s="1"/>
      <c r="AZW94" s="1"/>
      <c r="AZX94" s="2" t="s">
        <v>11</v>
      </c>
      <c r="AZY94" s="1" t="s">
        <v>137</v>
      </c>
      <c r="AZZ94" s="1">
        <v>211</v>
      </c>
      <c r="BAA94" s="2">
        <v>13</v>
      </c>
      <c r="BAB94" s="1">
        <v>1.9E-2</v>
      </c>
      <c r="BAC94" s="1">
        <f t="shared" si="4618"/>
        <v>-5.000000000000001E-3</v>
      </c>
      <c r="BAD94" s="1">
        <f t="shared" si="4619"/>
        <v>-0.43262411347517732</v>
      </c>
      <c r="BAE94" s="1">
        <f t="shared" si="4620"/>
        <v>-6.48936170212766E-4</v>
      </c>
      <c r="BAF94" s="1"/>
      <c r="BAG94" s="1"/>
      <c r="BAH94" s="1"/>
      <c r="BAI94" s="2" t="s">
        <v>11</v>
      </c>
      <c r="BAJ94" s="1" t="s">
        <v>138</v>
      </c>
      <c r="BAK94" s="1">
        <v>212</v>
      </c>
      <c r="BAL94" s="2">
        <v>13</v>
      </c>
      <c r="BAM94" s="1">
        <v>1.6E-2</v>
      </c>
      <c r="BAN94" s="1">
        <f t="shared" si="4621"/>
        <v>6.0000000000000001E-3</v>
      </c>
      <c r="BAO94" s="1">
        <f t="shared" si="4622"/>
        <v>1.202749140893471</v>
      </c>
      <c r="BAP94" s="1">
        <f t="shared" si="4623"/>
        <v>1.8041237113402065E-3</v>
      </c>
      <c r="BAQ94" s="1"/>
      <c r="BAR94" s="1"/>
      <c r="BAS94" s="1"/>
      <c r="BAT94" s="2" t="s">
        <v>11</v>
      </c>
      <c r="BAU94" s="1" t="s">
        <v>139</v>
      </c>
      <c r="BAV94" s="1">
        <v>213</v>
      </c>
      <c r="BAW94" s="2">
        <v>13</v>
      </c>
      <c r="BAX94" s="1">
        <v>8.9999999999999993E-3</v>
      </c>
      <c r="BAY94" s="1">
        <f t="shared" si="4624"/>
        <v>8.0000000000000002E-3</v>
      </c>
      <c r="BAZ94" s="1">
        <f t="shared" si="4625"/>
        <v>1.4097222222222221</v>
      </c>
      <c r="BBA94" s="1">
        <f t="shared" si="4626"/>
        <v>2.1145833333333333E-3</v>
      </c>
      <c r="BBB94" s="1"/>
      <c r="BBC94" s="1"/>
      <c r="BBD94" s="1"/>
      <c r="BBE94" s="2" t="s">
        <v>11</v>
      </c>
      <c r="BBF94" s="1" t="s">
        <v>140</v>
      </c>
      <c r="BBG94" s="1">
        <v>214</v>
      </c>
      <c r="BBH94" s="2">
        <v>13</v>
      </c>
      <c r="BBI94" s="1">
        <v>0.01</v>
      </c>
      <c r="BBJ94" s="1">
        <f t="shared" si="4627"/>
        <v>5.0000000000000001E-3</v>
      </c>
      <c r="BBK94" s="1">
        <f t="shared" si="4628"/>
        <v>0.98257839721254359</v>
      </c>
      <c r="BBL94" s="1">
        <f t="shared" si="4629"/>
        <v>1.4738675958188153E-3</v>
      </c>
      <c r="BBM94" s="1"/>
      <c r="BBN94" s="1"/>
      <c r="BBO94" s="1"/>
      <c r="BBP94" s="2" t="s">
        <v>11</v>
      </c>
      <c r="BBQ94" s="1" t="s">
        <v>141</v>
      </c>
      <c r="BBR94" s="1">
        <v>215</v>
      </c>
      <c r="BBS94" s="2">
        <v>13</v>
      </c>
      <c r="BBT94" s="1">
        <v>1.4E-2</v>
      </c>
      <c r="BBU94" s="1">
        <f t="shared" si="4630"/>
        <v>6.0000000000000001E-3</v>
      </c>
      <c r="BBV94" s="1">
        <f t="shared" si="4631"/>
        <v>0.91958041958041947</v>
      </c>
      <c r="BBW94" s="1">
        <f t="shared" si="4632"/>
        <v>1.3793706293706292E-3</v>
      </c>
      <c r="BBX94" s="1"/>
      <c r="BBY94" s="1"/>
      <c r="BBZ94" s="1"/>
      <c r="BCA94" s="2" t="s">
        <v>11</v>
      </c>
      <c r="BCB94" s="1" t="s">
        <v>142</v>
      </c>
      <c r="BCC94" s="1">
        <v>225</v>
      </c>
      <c r="BCD94" s="2">
        <v>13</v>
      </c>
      <c r="BCE94" s="1">
        <v>0.01</v>
      </c>
      <c r="BCF94" s="1">
        <f t="shared" si="4633"/>
        <v>3.0000000000000001E-3</v>
      </c>
      <c r="BCG94" s="1">
        <f t="shared" si="4634"/>
        <v>0.78397212543554007</v>
      </c>
      <c r="BCH94" s="1">
        <f t="shared" si="4635"/>
        <v>1.1759581881533102E-3</v>
      </c>
      <c r="BCI94" s="1"/>
      <c r="BCJ94" s="1"/>
      <c r="BCK94" s="1"/>
      <c r="BCL94" s="2" t="s">
        <v>11</v>
      </c>
      <c r="BCM94" s="1" t="s">
        <v>143</v>
      </c>
      <c r="BCN94" s="1">
        <v>226</v>
      </c>
      <c r="BCO94" s="2">
        <v>13</v>
      </c>
      <c r="BCP94" s="1">
        <v>1.4999999999999999E-2</v>
      </c>
      <c r="BCQ94" s="1">
        <f t="shared" si="4636"/>
        <v>-2.9999999999999992E-3</v>
      </c>
      <c r="BCR94" s="1">
        <f t="shared" si="4637"/>
        <v>0.38513513513513514</v>
      </c>
      <c r="BCS94" s="1">
        <f t="shared" si="4638"/>
        <v>5.777027027027027E-4</v>
      </c>
      <c r="BCT94" s="1"/>
      <c r="BCU94" s="1"/>
      <c r="BCV94" s="1"/>
      <c r="BCW94" s="2" t="s">
        <v>11</v>
      </c>
      <c r="BCX94" s="1" t="s">
        <v>144</v>
      </c>
      <c r="BCY94" s="1">
        <v>232</v>
      </c>
      <c r="BCZ94" s="2">
        <v>13</v>
      </c>
      <c r="BDA94" s="1">
        <v>2.1999999999999999E-2</v>
      </c>
      <c r="BDB94" s="1">
        <f t="shared" si="4639"/>
        <v>-2.0000000000000018E-3</v>
      </c>
      <c r="BDC94" s="1">
        <f t="shared" si="4640"/>
        <v>0.48648648648648646</v>
      </c>
      <c r="BDD94" s="1">
        <f t="shared" si="4641"/>
        <v>7.2972972972972969E-4</v>
      </c>
      <c r="BDE94" s="1"/>
      <c r="BDF94" s="1"/>
      <c r="BDG94" s="1"/>
      <c r="BDH94" s="2" t="s">
        <v>11</v>
      </c>
      <c r="BDI94" s="1" t="s">
        <v>145</v>
      </c>
      <c r="BDJ94" s="1">
        <v>233</v>
      </c>
      <c r="BDK94" s="2">
        <v>13</v>
      </c>
      <c r="BDL94" s="1">
        <v>4.4999999999999998E-2</v>
      </c>
      <c r="BDM94" s="1">
        <f t="shared" si="4642"/>
        <v>6.9999999999999993E-3</v>
      </c>
      <c r="BDN94" s="1">
        <f t="shared" si="4643"/>
        <v>0.83445945945945943</v>
      </c>
      <c r="BDO94" s="1">
        <f t="shared" si="4644"/>
        <v>1.2516891891891891E-3</v>
      </c>
      <c r="BDP94" s="1"/>
      <c r="BDQ94" s="1"/>
      <c r="BDR94" s="1"/>
      <c r="BDS94" s="2" t="s">
        <v>11</v>
      </c>
      <c r="BDT94" s="1" t="s">
        <v>146</v>
      </c>
      <c r="BDU94" s="1">
        <v>234</v>
      </c>
      <c r="BDV94" s="2">
        <v>13</v>
      </c>
      <c r="BDW94" s="1">
        <v>2.7E-2</v>
      </c>
      <c r="BDX94" s="1">
        <f t="shared" si="4645"/>
        <v>-8.0000000000000036E-3</v>
      </c>
      <c r="BDY94" s="1">
        <f t="shared" si="4646"/>
        <v>0.30169491525423714</v>
      </c>
      <c r="BDZ94" s="1">
        <f t="shared" si="4647"/>
        <v>4.5254237288135573E-4</v>
      </c>
      <c r="BEA94" s="1"/>
      <c r="BEB94" s="1"/>
      <c r="BEC94" s="1"/>
      <c r="BED94" s="2" t="s">
        <v>11</v>
      </c>
      <c r="BEE94" s="1" t="s">
        <v>147</v>
      </c>
      <c r="BEF94" s="1">
        <v>236</v>
      </c>
      <c r="BEG94" s="2">
        <v>13</v>
      </c>
      <c r="BEH94" s="1">
        <v>5.3999999999999999E-2</v>
      </c>
      <c r="BEI94" s="1">
        <f t="shared" si="4648"/>
        <v>-4.0000000000000036E-3</v>
      </c>
      <c r="BEJ94" s="1">
        <f t="shared" si="4649"/>
        <v>0.44406779661016943</v>
      </c>
      <c r="BEK94" s="1">
        <f t="shared" si="4650"/>
        <v>6.6610169491525414E-4</v>
      </c>
      <c r="BEL94" s="1"/>
      <c r="BEM94" s="1"/>
      <c r="BEN94" s="1"/>
      <c r="BEO94" s="2" t="s">
        <v>11</v>
      </c>
      <c r="BEP94" s="4" t="s">
        <v>148</v>
      </c>
      <c r="BEQ94" s="4">
        <v>239</v>
      </c>
      <c r="BER94" s="2">
        <v>13</v>
      </c>
      <c r="BES94" s="1">
        <v>0.04</v>
      </c>
      <c r="BET94" s="1">
        <f t="shared" si="4651"/>
        <v>-2.7000000000000003E-2</v>
      </c>
      <c r="BEU94" s="1">
        <f t="shared" si="4652"/>
        <v>-0.27516778523489943</v>
      </c>
      <c r="BEV94" s="1">
        <f t="shared" si="4653"/>
        <v>-4.1275167785234917E-4</v>
      </c>
      <c r="BEW94" s="1"/>
      <c r="BEX94" s="1"/>
      <c r="BEY94" s="1"/>
      <c r="BEZ94" s="2" t="s">
        <v>11</v>
      </c>
      <c r="BFA94" s="4" t="s">
        <v>149</v>
      </c>
      <c r="BFB94" s="4">
        <v>240</v>
      </c>
      <c r="BFC94" s="2">
        <v>13</v>
      </c>
      <c r="BFD94" s="1">
        <v>-2.7E-2</v>
      </c>
      <c r="BFE94" s="1">
        <f t="shared" si="4654"/>
        <v>-4.0000000000000001E-3</v>
      </c>
      <c r="BFF94" s="1">
        <f t="shared" si="4655"/>
        <v>2.0905923344947737</v>
      </c>
      <c r="BFG94" s="1">
        <f t="shared" si="4656"/>
        <v>3.1358885017421607E-3</v>
      </c>
      <c r="BFH94" s="1"/>
      <c r="BFI94" s="1"/>
      <c r="BFJ94" s="1"/>
      <c r="BFK94" s="2" t="s">
        <v>11</v>
      </c>
      <c r="BFL94" s="4" t="s">
        <v>150</v>
      </c>
      <c r="BFM94" s="4">
        <v>241</v>
      </c>
      <c r="BFN94" s="2">
        <v>13</v>
      </c>
      <c r="BFO94" s="1">
        <v>-2.5000000000000001E-2</v>
      </c>
      <c r="BFP94" s="1">
        <f t="shared" si="4657"/>
        <v>-8.0000000000000002E-3</v>
      </c>
      <c r="BFQ94" s="1">
        <f t="shared" si="4658"/>
        <v>1.9793814432989691</v>
      </c>
      <c r="BFR94" s="1">
        <f t="shared" si="4659"/>
        <v>2.9690721649484539E-3</v>
      </c>
      <c r="BFS94" s="1"/>
      <c r="BFT94" s="1"/>
      <c r="BFU94" s="1"/>
      <c r="BFV94" s="2" t="s">
        <v>11</v>
      </c>
      <c r="BFW94" s="4" t="s">
        <v>151</v>
      </c>
      <c r="BFX94" s="4">
        <v>243</v>
      </c>
      <c r="BFY94" s="2">
        <v>13</v>
      </c>
      <c r="BFZ94" s="1">
        <v>2E-3</v>
      </c>
      <c r="BGA94" s="1">
        <f t="shared" si="4883"/>
        <v>-4.0000000000000001E-3</v>
      </c>
      <c r="BGB94" s="1">
        <f t="shared" si="4660"/>
        <v>1.124567474048443</v>
      </c>
      <c r="BGC94" s="1">
        <f t="shared" si="4661"/>
        <v>1.6868512110726646E-3</v>
      </c>
      <c r="BGD94" s="1"/>
      <c r="BGE94" s="1"/>
      <c r="BGF94" s="1"/>
      <c r="BGG94" s="2" t="s">
        <v>11</v>
      </c>
      <c r="BGH94" s="4" t="s">
        <v>152</v>
      </c>
      <c r="BGI94" s="4">
        <v>246</v>
      </c>
      <c r="BGJ94" s="2">
        <v>13</v>
      </c>
      <c r="BGK94" s="1">
        <v>4.0000000000000001E-3</v>
      </c>
      <c r="BGL94" s="1">
        <f t="shared" si="4662"/>
        <v>-6.9999999999999993E-3</v>
      </c>
      <c r="BGM94" s="1">
        <f t="shared" si="4663"/>
        <v>0.87889273356401387</v>
      </c>
      <c r="BGN94" s="1">
        <f t="shared" si="4664"/>
        <v>1.3183391003460207E-3</v>
      </c>
      <c r="BGO94" s="1"/>
      <c r="BGP94" s="1"/>
      <c r="BGQ94" s="1"/>
      <c r="BGR94" s="2" t="s">
        <v>11</v>
      </c>
      <c r="BGS94" s="4" t="s">
        <v>153</v>
      </c>
      <c r="BGT94" s="4">
        <v>249</v>
      </c>
      <c r="BGU94" s="2">
        <v>13</v>
      </c>
      <c r="BGV94" s="1">
        <v>5.0000000000000001E-3</v>
      </c>
      <c r="BGW94" s="1">
        <f t="shared" si="4665"/>
        <v>-3.9999999999999992E-3</v>
      </c>
      <c r="BGX94" s="1">
        <f t="shared" si="4666"/>
        <v>1.1065292096219934</v>
      </c>
      <c r="BGY94" s="1">
        <f t="shared" si="4667"/>
        <v>1.6597938144329901E-3</v>
      </c>
      <c r="BGZ94" s="1"/>
      <c r="BHA94" s="1"/>
      <c r="BHB94" s="1"/>
      <c r="BHC94" s="2" t="s">
        <v>11</v>
      </c>
      <c r="BHD94" s="4" t="s">
        <v>154</v>
      </c>
      <c r="BHE94" s="4">
        <v>253</v>
      </c>
      <c r="BHF94" s="2">
        <v>13</v>
      </c>
      <c r="BHG94" s="1">
        <v>7.0000000000000001E-3</v>
      </c>
      <c r="BHH94" s="1">
        <f t="shared" si="4668"/>
        <v>-1E-3</v>
      </c>
      <c r="BHI94" s="1">
        <f t="shared" si="4669"/>
        <v>1.166089965397924</v>
      </c>
      <c r="BHJ94" s="1">
        <f t="shared" si="4670"/>
        <v>1.749134948096886E-3</v>
      </c>
      <c r="BHK94" s="1"/>
      <c r="BHL94" s="1"/>
      <c r="BHM94" s="1"/>
      <c r="BHN94" s="2" t="s">
        <v>11</v>
      </c>
      <c r="BHO94" s="4" t="s">
        <v>155</v>
      </c>
      <c r="BHP94" s="4">
        <v>254</v>
      </c>
      <c r="BHQ94" s="2">
        <v>13</v>
      </c>
      <c r="BHR94" s="1">
        <v>1.9E-2</v>
      </c>
      <c r="BHS94" s="1">
        <f t="shared" si="4671"/>
        <v>-2.9999999999999992E-3</v>
      </c>
      <c r="BHT94" s="1">
        <f t="shared" si="4672"/>
        <v>-0.18900343642611683</v>
      </c>
      <c r="BHU94" s="1">
        <f t="shared" si="4673"/>
        <v>-2.8350515463917525E-4</v>
      </c>
      <c r="BHV94" s="1"/>
      <c r="BHW94" s="1"/>
      <c r="BHX94" s="1"/>
      <c r="BHY94" s="2" t="s">
        <v>11</v>
      </c>
      <c r="BHZ94" s="4" t="s">
        <v>156</v>
      </c>
      <c r="BIA94" s="4">
        <v>260</v>
      </c>
      <c r="BIB94" s="2">
        <v>13</v>
      </c>
      <c r="BIC94" s="1">
        <v>4.1000000000000002E-2</v>
      </c>
      <c r="BID94" s="1">
        <f t="shared" si="4674"/>
        <v>1.0000000000000002E-2</v>
      </c>
      <c r="BIE94" s="1">
        <f t="shared" si="4675"/>
        <v>0.12500000000000006</v>
      </c>
      <c r="BIF94" s="1">
        <f t="shared" si="4676"/>
        <v>1.8750000000000009E-4</v>
      </c>
      <c r="BIG94" s="1"/>
      <c r="BIH94" s="1"/>
      <c r="BII94" s="1"/>
      <c r="BIJ94" s="2" t="s">
        <v>11</v>
      </c>
      <c r="BIK94" s="4" t="s">
        <v>157</v>
      </c>
      <c r="BIL94" s="4">
        <v>267</v>
      </c>
      <c r="BIM94" s="2">
        <v>13</v>
      </c>
      <c r="BIN94" s="1">
        <v>5.7000000000000002E-2</v>
      </c>
      <c r="BIO94" s="1">
        <f t="shared" si="4677"/>
        <v>2.6000000000000002E-2</v>
      </c>
      <c r="BIP94" s="1">
        <f t="shared" si="4678"/>
        <v>1.4966666666666668</v>
      </c>
      <c r="BIQ94" s="1">
        <f t="shared" si="4679"/>
        <v>2.2450000000000005E-3</v>
      </c>
      <c r="BIR94" s="1"/>
      <c r="BIS94" s="1"/>
      <c r="BIT94" s="1"/>
      <c r="BIU94" s="2" t="s">
        <v>11</v>
      </c>
      <c r="BIV94" s="4" t="s">
        <v>158</v>
      </c>
      <c r="BIW94" s="4">
        <v>268</v>
      </c>
      <c r="BIX94" s="2">
        <v>13</v>
      </c>
      <c r="BIY94" s="1">
        <v>2.8000000000000001E-2</v>
      </c>
      <c r="BIZ94" s="1">
        <f t="shared" si="4680"/>
        <v>-1.0000000000000009E-3</v>
      </c>
      <c r="BJA94" s="1">
        <f t="shared" si="4681"/>
        <v>-3.7288135593220376E-2</v>
      </c>
      <c r="BJB94" s="1">
        <f t="shared" si="4682"/>
        <v>-5.5932203389830564E-5</v>
      </c>
      <c r="BJC94" s="1"/>
      <c r="BJD94" s="1"/>
      <c r="BJE94" s="1"/>
      <c r="BJF94" s="2" t="s">
        <v>11</v>
      </c>
      <c r="BJG94" s="4" t="s">
        <v>159</v>
      </c>
      <c r="BJH94" s="4">
        <v>274</v>
      </c>
      <c r="BJI94" s="2">
        <v>13</v>
      </c>
      <c r="BJJ94" s="1">
        <v>8.9999999999999993E-3</v>
      </c>
      <c r="BJK94" s="1">
        <f t="shared" si="4683"/>
        <v>-2E-3</v>
      </c>
      <c r="BJL94" s="1">
        <f t="shared" si="4684"/>
        <v>0.6216216216216216</v>
      </c>
      <c r="BJM94" s="1">
        <f t="shared" si="4685"/>
        <v>9.3243243243243238E-4</v>
      </c>
      <c r="BJN94" s="1"/>
      <c r="BJO94" s="1"/>
      <c r="BJP94" s="1"/>
      <c r="BJQ94" s="2" t="s">
        <v>11</v>
      </c>
      <c r="BJR94" s="4" t="s">
        <v>160</v>
      </c>
      <c r="BJS94" s="4">
        <v>281</v>
      </c>
      <c r="BJT94" s="2">
        <v>13</v>
      </c>
      <c r="BJU94" s="1">
        <v>2.8000000000000001E-2</v>
      </c>
      <c r="BJV94" s="1">
        <f t="shared" si="4686"/>
        <v>-9.9999999999999985E-3</v>
      </c>
      <c r="BJW94" s="1">
        <f t="shared" si="4687"/>
        <v>-0.10666666666666663</v>
      </c>
      <c r="BJX94" s="1">
        <f t="shared" si="4688"/>
        <v>-1.5999999999999996E-4</v>
      </c>
      <c r="BJY94" s="1"/>
      <c r="BJZ94" s="1"/>
      <c r="BKA94" s="1"/>
      <c r="BKB94" s="2" t="s">
        <v>11</v>
      </c>
      <c r="BKC94" s="4" t="s">
        <v>161</v>
      </c>
      <c r="BKD94" s="4">
        <v>282</v>
      </c>
      <c r="BKE94" s="2">
        <v>13</v>
      </c>
      <c r="BKF94" s="1">
        <v>1.6E-2</v>
      </c>
      <c r="BKG94" s="1">
        <f t="shared" si="4689"/>
        <v>-5.000000000000001E-3</v>
      </c>
      <c r="BKH94" s="1">
        <f t="shared" si="4690"/>
        <v>-0.23188405797101455</v>
      </c>
      <c r="BKI94" s="1">
        <f t="shared" si="4691"/>
        <v>-3.4782608695652182E-4</v>
      </c>
      <c r="BKJ94" s="1"/>
      <c r="BKK94" s="1"/>
      <c r="BKL94" s="1"/>
      <c r="BKM94" s="2" t="s">
        <v>11</v>
      </c>
      <c r="BKN94" s="4" t="s">
        <v>162</v>
      </c>
      <c r="BKO94" s="4">
        <v>289</v>
      </c>
      <c r="BKP94" s="2">
        <v>13</v>
      </c>
      <c r="BKQ94" s="1">
        <v>1.0999999999999999E-2</v>
      </c>
      <c r="BKR94" s="1">
        <f t="shared" si="4692"/>
        <v>-5.000000000000001E-3</v>
      </c>
      <c r="BKS94" s="1">
        <f t="shared" si="4693"/>
        <v>-0.10791366906474824</v>
      </c>
      <c r="BKT94" s="1">
        <f t="shared" si="4694"/>
        <v>-1.6187050359712236E-4</v>
      </c>
      <c r="BKU94" s="1"/>
      <c r="BKV94" s="1"/>
      <c r="BKW94" s="1"/>
      <c r="BKX94" s="2" t="s">
        <v>11</v>
      </c>
      <c r="BKY94" s="4" t="s">
        <v>163</v>
      </c>
      <c r="BKZ94" s="4">
        <v>296</v>
      </c>
      <c r="BLA94" s="2">
        <v>13</v>
      </c>
      <c r="BLB94" s="1">
        <v>1.2999999999999999E-2</v>
      </c>
      <c r="BLC94" s="1">
        <f t="shared" si="4695"/>
        <v>-7.000000000000001E-3</v>
      </c>
      <c r="BLD94" s="1">
        <f t="shared" si="4696"/>
        <v>-0.45652173913043481</v>
      </c>
      <c r="BLE94" s="1">
        <f t="shared" si="4697"/>
        <v>-6.8478260869565225E-4</v>
      </c>
      <c r="BLF94" s="1"/>
      <c r="BLG94" s="1"/>
      <c r="BLH94" s="1"/>
      <c r="BLI94" s="2" t="s">
        <v>11</v>
      </c>
      <c r="BLJ94" s="4" t="s">
        <v>164</v>
      </c>
      <c r="BLK94" s="4">
        <v>303</v>
      </c>
      <c r="BLL94" s="2">
        <v>13</v>
      </c>
      <c r="BLM94" s="1">
        <v>0.01</v>
      </c>
      <c r="BLN94" s="1">
        <f t="shared" si="4698"/>
        <v>-9.9999999999999915E-4</v>
      </c>
      <c r="BLO94" s="1">
        <f t="shared" si="4699"/>
        <v>0.19322033898305088</v>
      </c>
      <c r="BLP94" s="1">
        <f t="shared" si="4700"/>
        <v>2.8983050847457634E-4</v>
      </c>
      <c r="BLQ94" s="1"/>
      <c r="BLR94" s="1"/>
      <c r="BLS94" s="1"/>
      <c r="BLT94" s="2" t="s">
        <v>11</v>
      </c>
      <c r="BLU94" s="4" t="s">
        <v>165</v>
      </c>
      <c r="BLV94" s="4">
        <v>310</v>
      </c>
      <c r="BLW94" s="2">
        <v>13</v>
      </c>
      <c r="BLX94" s="1">
        <v>8.9999999999999993E-3</v>
      </c>
      <c r="BLY94" s="1">
        <f t="shared" si="4701"/>
        <v>-3.0000000000000009E-3</v>
      </c>
      <c r="BLZ94" s="1">
        <f t="shared" si="4702"/>
        <v>0.27986348122866889</v>
      </c>
      <c r="BMA94" s="1">
        <f t="shared" si="4703"/>
        <v>4.1979522184300332E-4</v>
      </c>
      <c r="BMB94" s="1"/>
      <c r="BMC94" s="1"/>
      <c r="BMD94" s="1"/>
      <c r="BME94" s="2" t="s">
        <v>11</v>
      </c>
      <c r="BMF94" s="4" t="s">
        <v>166</v>
      </c>
      <c r="BMG94" s="4">
        <v>311</v>
      </c>
      <c r="BMH94" s="2">
        <v>13</v>
      </c>
      <c r="BMI94" s="1">
        <v>1.0999999999999999E-2</v>
      </c>
      <c r="BMJ94" s="1">
        <f t="shared" si="4704"/>
        <v>9.9999999999999915E-4</v>
      </c>
      <c r="BMK94" s="1">
        <f t="shared" si="4705"/>
        <v>-0.21985815602836883</v>
      </c>
      <c r="BML94" s="1">
        <f t="shared" si="4706"/>
        <v>-3.2978723404255325E-4</v>
      </c>
      <c r="BMM94" s="1"/>
      <c r="BMN94" s="1"/>
      <c r="BMO94" s="1"/>
      <c r="BMP94" s="2" t="s">
        <v>11</v>
      </c>
      <c r="BMQ94" s="4" t="s">
        <v>167</v>
      </c>
      <c r="BMR94" s="4">
        <v>317</v>
      </c>
      <c r="BMS94" s="2">
        <v>13</v>
      </c>
      <c r="BMT94" s="1">
        <v>1.2999999999999999E-2</v>
      </c>
      <c r="BMU94" s="4">
        <f t="shared" si="4707"/>
        <v>2.9999999999999992E-3</v>
      </c>
      <c r="BMV94" s="1">
        <f t="shared" si="4708"/>
        <v>4.9645390070921953E-2</v>
      </c>
      <c r="BMW94" s="1">
        <f t="shared" si="4709"/>
        <v>7.4468085106382925E-5</v>
      </c>
      <c r="BMX94" s="1"/>
      <c r="BMY94" s="1"/>
      <c r="BMZ94" s="1"/>
      <c r="BNA94" s="2" t="s">
        <v>11</v>
      </c>
      <c r="BNB94" s="4" t="s">
        <v>168</v>
      </c>
      <c r="BNC94" s="4">
        <v>324</v>
      </c>
      <c r="BND94" s="2">
        <v>13</v>
      </c>
      <c r="BNE94" s="1">
        <v>1.6E-2</v>
      </c>
      <c r="BNF94" s="1">
        <f t="shared" si="4710"/>
        <v>3.0000000000000009E-3</v>
      </c>
      <c r="BNG94" s="1">
        <f t="shared" si="4711"/>
        <v>1.4285714285714323E-2</v>
      </c>
      <c r="BNH94" s="1">
        <f t="shared" si="4712"/>
        <v>2.1428571428571486E-5</v>
      </c>
      <c r="BNI94" s="1"/>
      <c r="BNJ94" s="1"/>
      <c r="BNK94" s="1"/>
      <c r="BNL94" s="2" t="s">
        <v>11</v>
      </c>
      <c r="BNM94" s="4" t="s">
        <v>169</v>
      </c>
      <c r="BNN94" s="4">
        <v>325</v>
      </c>
      <c r="BNO94" s="2">
        <v>13</v>
      </c>
      <c r="BNP94" s="1">
        <v>1.7999999999999999E-2</v>
      </c>
      <c r="BNQ94" s="1">
        <f t="shared" si="4713"/>
        <v>-1.0000000000000009E-3</v>
      </c>
      <c r="BNR94" s="1">
        <f t="shared" si="4714"/>
        <v>5.9440559440559412E-2</v>
      </c>
      <c r="BNS94" s="1">
        <f t="shared" si="4715"/>
        <v>8.9160839160839117E-5</v>
      </c>
      <c r="BNT94" s="1"/>
      <c r="BNU94" s="1"/>
      <c r="BNV94" s="1"/>
      <c r="BNW94" s="2" t="s">
        <v>11</v>
      </c>
      <c r="BNX94" s="4" t="s">
        <v>170</v>
      </c>
      <c r="BNY94" s="4">
        <v>338</v>
      </c>
      <c r="BNZ94" s="2">
        <v>13</v>
      </c>
      <c r="BOA94" s="1">
        <v>0.01</v>
      </c>
      <c r="BOB94" s="1">
        <f t="shared" si="4716"/>
        <v>0</v>
      </c>
      <c r="BOC94" s="1">
        <f t="shared" si="4717"/>
        <v>0.14423076923076922</v>
      </c>
      <c r="BOD94" s="1">
        <f t="shared" si="4718"/>
        <v>2.1634615384615383E-4</v>
      </c>
      <c r="BOE94" s="1"/>
      <c r="BOF94" s="1"/>
      <c r="BOG94" s="1"/>
      <c r="BOH94" s="2" t="s">
        <v>11</v>
      </c>
      <c r="BOI94" s="4" t="s">
        <v>171</v>
      </c>
      <c r="BOJ94" s="4">
        <v>339</v>
      </c>
      <c r="BOK94" s="2">
        <v>13</v>
      </c>
      <c r="BOL94" s="1">
        <v>-3.0000000000000001E-3</v>
      </c>
      <c r="BOM94" s="1">
        <f t="shared" si="4719"/>
        <v>-8.0000000000000002E-3</v>
      </c>
      <c r="BON94" s="1">
        <f t="shared" si="4720"/>
        <v>-0.13680781758957655</v>
      </c>
      <c r="BOO94" s="1">
        <f t="shared" si="4721"/>
        <v>-2.0521172638436483E-4</v>
      </c>
      <c r="BOP94" s="1"/>
      <c r="BOQ94" s="1"/>
      <c r="BOR94" s="1"/>
      <c r="BOS94" s="2" t="s">
        <v>11</v>
      </c>
      <c r="BOT94" s="4" t="s">
        <v>172</v>
      </c>
      <c r="BOU94" s="4">
        <v>345</v>
      </c>
      <c r="BOV94" s="2">
        <v>13</v>
      </c>
      <c r="BOW94" s="1">
        <v>1E-3</v>
      </c>
      <c r="BOX94" s="1">
        <f t="shared" si="4722"/>
        <v>-6.0000000000000001E-3</v>
      </c>
      <c r="BOY94" s="1">
        <f t="shared" si="4723"/>
        <v>9.6463022508038558E-3</v>
      </c>
      <c r="BOZ94" s="1">
        <f t="shared" si="4724"/>
        <v>1.4469453376205785E-5</v>
      </c>
      <c r="BPA94" s="1"/>
      <c r="BPB94" s="1"/>
      <c r="BPC94" s="1"/>
      <c r="BPD94" s="2" t="s">
        <v>11</v>
      </c>
      <c r="BPE94" s="4" t="s">
        <v>173</v>
      </c>
      <c r="BPF94" s="4">
        <v>352</v>
      </c>
      <c r="BPG94" s="2">
        <v>13</v>
      </c>
      <c r="BPH94" s="1">
        <v>2E-3</v>
      </c>
      <c r="BPI94" s="1">
        <f t="shared" si="4725"/>
        <v>-6.9999999999999993E-3</v>
      </c>
      <c r="BPJ94" s="1">
        <f t="shared" si="4726"/>
        <v>-0.12179487179487178</v>
      </c>
      <c r="BPK94" s="1">
        <f t="shared" si="4727"/>
        <v>-1.8269230769230767E-4</v>
      </c>
      <c r="BPL94" s="1"/>
      <c r="BPM94" s="1"/>
      <c r="BPN94" s="1"/>
      <c r="BPO94" s="2" t="s">
        <v>11</v>
      </c>
      <c r="BPP94" s="4" t="s">
        <v>174</v>
      </c>
      <c r="BPQ94" s="4">
        <v>353</v>
      </c>
      <c r="BPR94" s="2">
        <v>13</v>
      </c>
      <c r="BPS94" s="1">
        <v>7.0000000000000001E-3</v>
      </c>
      <c r="BPT94" s="1">
        <f t="shared" si="4728"/>
        <v>-1.9999999999999992E-3</v>
      </c>
      <c r="BPU94" s="1">
        <f t="shared" si="4729"/>
        <v>-8.3333333333333315E-2</v>
      </c>
      <c r="BPV94" s="1">
        <f t="shared" si="4730"/>
        <v>-1.2499999999999998E-4</v>
      </c>
      <c r="BPW94" s="1"/>
      <c r="BPX94" s="1"/>
      <c r="BPY94" s="1"/>
      <c r="BPZ94" s="2" t="s">
        <v>11</v>
      </c>
      <c r="BQA94" s="4" t="s">
        <v>175</v>
      </c>
      <c r="BQB94" s="4">
        <v>358</v>
      </c>
      <c r="BQC94" s="2">
        <v>13</v>
      </c>
      <c r="BQD94" s="1">
        <v>8.0000000000000002E-3</v>
      </c>
      <c r="BQE94" s="1">
        <f t="shared" si="4731"/>
        <v>-2E-3</v>
      </c>
      <c r="BQF94" s="1">
        <f t="shared" si="4732"/>
        <v>-9.1216216216216214E-2</v>
      </c>
      <c r="BQG94" s="1">
        <f t="shared" si="4733"/>
        <v>-1.3682432432432433E-4</v>
      </c>
      <c r="BQH94" s="1"/>
      <c r="BQI94" s="1"/>
      <c r="BQJ94" s="1"/>
      <c r="BQK94" s="2" t="s">
        <v>11</v>
      </c>
      <c r="BQL94" s="4" t="s">
        <v>176</v>
      </c>
      <c r="BQM94" s="4">
        <v>366</v>
      </c>
      <c r="BQN94" s="2">
        <v>13</v>
      </c>
      <c r="BQO94" s="1">
        <v>7.0000000000000001E-3</v>
      </c>
      <c r="BQP94" s="1">
        <f t="shared" si="4734"/>
        <v>-3.9999999999999992E-3</v>
      </c>
      <c r="BQQ94" s="1">
        <f t="shared" si="4735"/>
        <v>5.6856187290969931E-2</v>
      </c>
      <c r="BQR94" s="1">
        <f t="shared" si="4736"/>
        <v>8.5284280936454905E-5</v>
      </c>
      <c r="BQS94" s="1"/>
      <c r="BQT94" s="1"/>
      <c r="BQU94" s="1"/>
      <c r="BQV94" s="2" t="s">
        <v>11</v>
      </c>
      <c r="BQW94" s="4" t="s">
        <v>177</v>
      </c>
      <c r="BQX94" s="4">
        <v>367</v>
      </c>
      <c r="BQY94" s="2">
        <v>13</v>
      </c>
      <c r="BQZ94" s="1">
        <v>2.5999999999999999E-2</v>
      </c>
      <c r="BRA94" s="1">
        <f t="shared" si="4737"/>
        <v>4.9999999999999975E-3</v>
      </c>
      <c r="BRB94" s="1">
        <f t="shared" si="4738"/>
        <v>-0.58249158249158262</v>
      </c>
      <c r="BRC94" s="1">
        <f t="shared" si="4739"/>
        <v>-8.7373737373737392E-4</v>
      </c>
      <c r="BRD94" s="1"/>
      <c r="BRE94" s="1"/>
      <c r="BRF94" s="1"/>
      <c r="BRG94" s="2" t="s">
        <v>11</v>
      </c>
      <c r="BRH94" s="4" t="s">
        <v>178</v>
      </c>
      <c r="BRI94" s="4">
        <v>373</v>
      </c>
      <c r="BRJ94" s="2">
        <v>13</v>
      </c>
      <c r="BRK94" s="1">
        <v>1.6E-2</v>
      </c>
      <c r="BRL94" s="1">
        <f t="shared" si="4740"/>
        <v>-5.9999999999999984E-3</v>
      </c>
      <c r="BRM94" s="1">
        <f t="shared" si="4741"/>
        <v>-0.65762711864406787</v>
      </c>
      <c r="BRN94" s="1">
        <f t="shared" si="4742"/>
        <v>-9.8644067796610176E-4</v>
      </c>
      <c r="BRO94" s="1"/>
      <c r="BRP94" s="1"/>
      <c r="BRQ94" s="1"/>
      <c r="BRR94" s="2" t="s">
        <v>11</v>
      </c>
      <c r="BRS94" s="1" t="s">
        <v>179</v>
      </c>
      <c r="BRT94" s="1">
        <v>380</v>
      </c>
      <c r="BRU94" s="2">
        <v>13</v>
      </c>
      <c r="BRV94" s="1">
        <v>0.02</v>
      </c>
      <c r="BRW94" s="1">
        <f t="shared" si="4743"/>
        <v>-9.9999999999999985E-3</v>
      </c>
      <c r="BRX94" s="1">
        <f t="shared" si="4744"/>
        <v>-0.77181208053691275</v>
      </c>
      <c r="BRY94" s="1">
        <f t="shared" si="4745"/>
        <v>-1.1577181208053693E-3</v>
      </c>
      <c r="BRZ94" s="1"/>
      <c r="BSA94" s="1"/>
      <c r="BSB94" s="1"/>
      <c r="BSC94" s="2" t="s">
        <v>11</v>
      </c>
      <c r="BSD94" s="1" t="s">
        <v>180</v>
      </c>
      <c r="BSE94" s="1">
        <v>394</v>
      </c>
      <c r="BSF94" s="2">
        <v>13</v>
      </c>
      <c r="BSG94" s="1">
        <v>1.7999999999999999E-2</v>
      </c>
      <c r="BSH94" s="1">
        <f t="shared" si="4746"/>
        <v>5.9999999999999984E-3</v>
      </c>
      <c r="BSI94" s="1">
        <f t="shared" si="4747"/>
        <v>-0.2304964539007093</v>
      </c>
      <c r="BSJ94" s="1">
        <f t="shared" si="4748"/>
        <v>-3.4574468085106394E-4</v>
      </c>
      <c r="BSK94" s="1"/>
      <c r="BSL94" s="1"/>
      <c r="BSM94" s="1"/>
      <c r="BSN94" s="1" t="s">
        <v>11</v>
      </c>
      <c r="BSO94" s="1" t="s">
        <v>181</v>
      </c>
      <c r="BSP94" s="1">
        <v>395</v>
      </c>
      <c r="BSQ94" s="2">
        <v>13</v>
      </c>
      <c r="BSR94" s="1">
        <v>7.0000000000000001E-3</v>
      </c>
      <c r="BSS94" s="1">
        <f t="shared" si="4749"/>
        <v>-3.0000000000000001E-3</v>
      </c>
      <c r="BST94" s="1">
        <f t="shared" si="4750"/>
        <v>-7.9584775086505188E-2</v>
      </c>
      <c r="BSU94" s="1">
        <f t="shared" si="4751"/>
        <v>-1.1937716262975778E-4</v>
      </c>
      <c r="BSV94" s="1"/>
      <c r="BSW94" s="1"/>
      <c r="BSX94" s="1"/>
      <c r="BSY94" s="1" t="s">
        <v>11</v>
      </c>
      <c r="BSZ94" s="1" t="s">
        <v>182</v>
      </c>
      <c r="BTA94" s="1">
        <v>401</v>
      </c>
      <c r="BTB94" s="1">
        <v>13</v>
      </c>
      <c r="BTC94" s="1">
        <v>8.9999999999999993E-3</v>
      </c>
      <c r="BTD94" s="1">
        <f t="shared" si="4752"/>
        <v>-3.0000000000000009E-3</v>
      </c>
      <c r="BTE94" s="1">
        <f t="shared" si="4753"/>
        <v>1.7482517482517453E-2</v>
      </c>
      <c r="BTF94" s="1">
        <f t="shared" si="4754"/>
        <v>2.622377622377618E-5</v>
      </c>
      <c r="BTG94" s="1"/>
      <c r="BTH94" s="1"/>
      <c r="BTI94" s="1"/>
      <c r="BTJ94" s="1" t="s">
        <v>11</v>
      </c>
      <c r="BTK94" s="1" t="s">
        <v>183</v>
      </c>
      <c r="BTL94" s="1">
        <v>408</v>
      </c>
      <c r="BTM94" s="1">
        <v>13</v>
      </c>
      <c r="BTN94" s="1">
        <v>0.01</v>
      </c>
      <c r="BTO94" s="1">
        <f t="shared" si="4755"/>
        <v>-2E-3</v>
      </c>
      <c r="BTP94" s="5">
        <f t="shared" si="4756"/>
        <v>0.19163763066202089</v>
      </c>
      <c r="BTQ94" s="1">
        <f t="shared" si="4757"/>
        <v>2.8745644599303136E-4</v>
      </c>
      <c r="BTR94" s="1"/>
      <c r="BTS94" s="1"/>
      <c r="BTT94" s="1"/>
      <c r="BTU94" s="1" t="s">
        <v>11</v>
      </c>
      <c r="BTV94" s="1" t="s">
        <v>184</v>
      </c>
      <c r="BTW94" s="1">
        <v>409</v>
      </c>
      <c r="BTX94" s="1">
        <v>13</v>
      </c>
      <c r="BTY94" s="1">
        <v>4.0000000000000001E-3</v>
      </c>
      <c r="BTZ94" s="1">
        <f t="shared" si="4758"/>
        <v>-6.0000000000000001E-3</v>
      </c>
      <c r="BUA94" s="1">
        <f t="shared" si="4759"/>
        <v>-0.10726643598615919</v>
      </c>
      <c r="BUB94" s="1">
        <f t="shared" si="4760"/>
        <v>-1.6089965397923878E-4</v>
      </c>
      <c r="BUC94" s="1"/>
      <c r="BUD94" s="1"/>
      <c r="BUE94" s="1"/>
      <c r="BUF94" s="1" t="s">
        <v>11</v>
      </c>
      <c r="BUG94" s="1" t="s">
        <v>185</v>
      </c>
      <c r="BUH94" s="1">
        <v>415</v>
      </c>
      <c r="BUI94" s="1">
        <v>13</v>
      </c>
      <c r="BUJ94" s="1">
        <v>1.2E-2</v>
      </c>
      <c r="BUK94" s="1">
        <f t="shared" si="4761"/>
        <v>-9.9999999999999915E-4</v>
      </c>
      <c r="BUL94" s="1">
        <f t="shared" si="4762"/>
        <v>0.12195121951219515</v>
      </c>
      <c r="BUM94" s="1">
        <f t="shared" si="4763"/>
        <v>1.8292682926829274E-4</v>
      </c>
      <c r="BUN94" s="1"/>
      <c r="BUO94" s="1"/>
      <c r="BUP94" s="1"/>
      <c r="BUQ94" s="6" t="s">
        <v>11</v>
      </c>
      <c r="BUR94" s="6" t="s">
        <v>186</v>
      </c>
      <c r="BUS94" s="6">
        <v>422</v>
      </c>
      <c r="BUT94" s="6">
        <v>13</v>
      </c>
      <c r="BUU94" s="6">
        <v>4.4999999999999998E-2</v>
      </c>
      <c r="BUV94" s="6">
        <f t="shared" si="4764"/>
        <v>0.03</v>
      </c>
      <c r="BUW94" s="6">
        <f t="shared" si="4765"/>
        <v>1.1719298245614034</v>
      </c>
      <c r="BUX94" s="6">
        <f t="shared" si="4766"/>
        <v>1.7578947368421052E-3</v>
      </c>
      <c r="BUY94" s="1"/>
      <c r="BUZ94" s="1"/>
      <c r="BVA94" s="1"/>
      <c r="BVB94" s="1" t="s">
        <v>11</v>
      </c>
      <c r="BVC94" s="1" t="s">
        <v>187</v>
      </c>
      <c r="BVD94" s="1">
        <v>423</v>
      </c>
      <c r="BVE94" s="1">
        <v>13</v>
      </c>
      <c r="BVF94" s="1">
        <v>7.0000000000000001E-3</v>
      </c>
      <c r="BVG94" s="1">
        <f t="shared" si="4767"/>
        <v>-3.0000000000000001E-3</v>
      </c>
      <c r="BVH94" s="1">
        <f t="shared" si="4768"/>
        <v>-1.0409556313993173</v>
      </c>
      <c r="BVI94" s="1">
        <f t="shared" si="4769"/>
        <v>-1.561433447098976E-3</v>
      </c>
      <c r="BVJ94" s="1"/>
      <c r="BVK94" s="1"/>
      <c r="BVL94" s="1"/>
      <c r="BVM94" s="1" t="s">
        <v>11</v>
      </c>
      <c r="BVN94" s="1" t="s">
        <v>188</v>
      </c>
      <c r="BVO94" s="1">
        <v>436</v>
      </c>
      <c r="BVP94" s="1">
        <v>13</v>
      </c>
      <c r="BVQ94" s="1">
        <v>1.2E-2</v>
      </c>
      <c r="BVR94" s="1">
        <f t="shared" si="4770"/>
        <v>0</v>
      </c>
      <c r="BVS94" s="1">
        <f t="shared" si="4771"/>
        <v>-0.64846416382252559</v>
      </c>
      <c r="BVT94" s="1">
        <f t="shared" si="4772"/>
        <v>-9.7269624573378835E-4</v>
      </c>
      <c r="BVU94" s="1"/>
      <c r="BVV94" s="1"/>
      <c r="BVW94" s="1"/>
      <c r="BVX94" s="1" t="s">
        <v>11</v>
      </c>
      <c r="BVY94" s="1" t="s">
        <v>189</v>
      </c>
      <c r="BVZ94" s="1">
        <v>437</v>
      </c>
      <c r="BWA94" s="1">
        <v>13</v>
      </c>
      <c r="BWB94" s="1">
        <v>7.0000000000000001E-3</v>
      </c>
      <c r="BWC94" s="1">
        <f t="shared" si="4773"/>
        <v>2E-3</v>
      </c>
      <c r="BWD94" s="1">
        <f t="shared" si="4774"/>
        <v>-0.71863117870722437</v>
      </c>
      <c r="BWE94" s="1">
        <f t="shared" si="4775"/>
        <v>-1.0779467680608365E-3</v>
      </c>
      <c r="BWF94" s="1"/>
      <c r="BWG94" s="1"/>
      <c r="BWH94" s="1"/>
      <c r="BWI94" s="1" t="s">
        <v>11</v>
      </c>
      <c r="BWJ94" s="1" t="s">
        <v>190</v>
      </c>
      <c r="BWK94" s="1">
        <v>443</v>
      </c>
      <c r="BWL94" s="1">
        <v>13</v>
      </c>
      <c r="BWM94" s="1">
        <v>1.4999999999999999E-2</v>
      </c>
      <c r="BWN94" s="1">
        <f t="shared" si="4776"/>
        <v>4.9999999999999992E-3</v>
      </c>
      <c r="BWO94" s="1">
        <f t="shared" si="4777"/>
        <v>-0.6287878787878789</v>
      </c>
      <c r="BWP94" s="1">
        <f t="shared" si="4778"/>
        <v>-9.4318181818181838E-4</v>
      </c>
      <c r="BWQ94" s="1"/>
      <c r="BWR94" s="1"/>
      <c r="BWS94" s="1"/>
      <c r="BWT94" s="1" t="s">
        <v>11</v>
      </c>
      <c r="BWU94" s="1" t="s">
        <v>191</v>
      </c>
      <c r="BWV94" s="1">
        <v>450</v>
      </c>
      <c r="BWW94" s="1">
        <v>13</v>
      </c>
      <c r="BWX94" s="1">
        <v>8.0000000000000002E-3</v>
      </c>
      <c r="BWY94" s="1">
        <f t="shared" si="4779"/>
        <v>4.0000000000000001E-3</v>
      </c>
      <c r="BWZ94" s="1">
        <f t="shared" si="4780"/>
        <v>-0.32575757575757575</v>
      </c>
      <c r="BXA94" s="1">
        <f t="shared" si="4781"/>
        <v>-4.8863636363636362E-4</v>
      </c>
      <c r="BXB94" s="1"/>
      <c r="BXC94" s="1"/>
      <c r="BXD94" s="1"/>
      <c r="BXE94" s="1" t="s">
        <v>11</v>
      </c>
      <c r="BXF94" s="1" t="s">
        <v>192</v>
      </c>
      <c r="BXG94" s="1">
        <v>451</v>
      </c>
      <c r="BXH94" s="1">
        <v>13</v>
      </c>
      <c r="BXI94" s="1">
        <v>-4.0000000000000001E-3</v>
      </c>
      <c r="BXJ94" s="1">
        <f t="shared" si="4782"/>
        <v>-1E-3</v>
      </c>
      <c r="BXK94" s="1">
        <f t="shared" si="4783"/>
        <v>0.4452830188679246</v>
      </c>
      <c r="BXL94" s="1">
        <f t="shared" si="4784"/>
        <v>6.6792452830188691E-4</v>
      </c>
      <c r="BXM94" s="1"/>
      <c r="BXN94" s="1"/>
      <c r="BXO94" s="1"/>
      <c r="BXP94" s="1" t="s">
        <v>11</v>
      </c>
      <c r="BXQ94" s="1" t="s">
        <v>193</v>
      </c>
      <c r="BXR94" s="1">
        <v>464</v>
      </c>
      <c r="BXS94" s="1">
        <v>13</v>
      </c>
      <c r="BXT94" s="1">
        <v>2E-3</v>
      </c>
      <c r="BXU94" s="1">
        <f t="shared" si="4785"/>
        <v>-2E-3</v>
      </c>
      <c r="BXV94" s="1">
        <f t="shared" si="4786"/>
        <v>0.73161764705882359</v>
      </c>
      <c r="BXW94" s="1">
        <f t="shared" si="4787"/>
        <v>1.0974264705882354E-3</v>
      </c>
      <c r="BXX94" s="1"/>
      <c r="BXY94" s="1"/>
      <c r="BXZ94" s="1"/>
      <c r="BYA94" s="1" t="s">
        <v>11</v>
      </c>
      <c r="BYB94" s="1" t="s">
        <v>194</v>
      </c>
      <c r="BYC94" s="1">
        <v>465</v>
      </c>
      <c r="BYD94" s="1">
        <v>13</v>
      </c>
      <c r="BYE94" s="1">
        <v>4.0000000000000001E-3</v>
      </c>
      <c r="BYF94" s="1">
        <f t="shared" si="4788"/>
        <v>-1E-3</v>
      </c>
      <c r="BYG94" s="1">
        <f t="shared" si="4884"/>
        <v>-0.20224719101123595</v>
      </c>
      <c r="BYH94" s="1">
        <f t="shared" si="4789"/>
        <v>-3.0337078651685394E-4</v>
      </c>
      <c r="BYI94" s="1"/>
      <c r="BYJ94" s="1"/>
      <c r="BYK94" s="1"/>
      <c r="BYL94" s="1" t="s">
        <v>11</v>
      </c>
      <c r="BYM94" s="1" t="s">
        <v>195</v>
      </c>
      <c r="BYN94" s="1">
        <v>479</v>
      </c>
      <c r="BYO94" s="1">
        <v>13</v>
      </c>
      <c r="BYP94" s="1">
        <v>1.6E-2</v>
      </c>
      <c r="BYQ94" s="1">
        <f t="shared" si="4790"/>
        <v>5.000000000000001E-3</v>
      </c>
      <c r="BYR94" s="1">
        <f t="shared" si="4791"/>
        <v>0.35793357933579339</v>
      </c>
      <c r="BYS94" s="1">
        <f t="shared" si="4792"/>
        <v>5.3690036900369011E-4</v>
      </c>
      <c r="BYT94" s="1"/>
      <c r="BYU94" s="1"/>
      <c r="BYV94" s="1"/>
      <c r="BYW94" s="1" t="s">
        <v>11</v>
      </c>
      <c r="BYX94" s="1" t="s">
        <v>196</v>
      </c>
      <c r="BYY94" s="1">
        <v>480</v>
      </c>
      <c r="BYZ94" s="1">
        <v>13</v>
      </c>
      <c r="BZA94" s="1">
        <v>1.0999999999999999E-2</v>
      </c>
      <c r="BZB94" s="1">
        <f t="shared" si="4129"/>
        <v>-2E-3</v>
      </c>
      <c r="BZC94" s="1">
        <f t="shared" si="4793"/>
        <v>0.32958801498127344</v>
      </c>
      <c r="BZD94" s="1">
        <f t="shared" si="4794"/>
        <v>4.9438202247191021E-4</v>
      </c>
      <c r="BZE94" s="1"/>
      <c r="BZF94" s="1"/>
      <c r="BZG94" s="1"/>
      <c r="BZH94" s="1" t="s">
        <v>11</v>
      </c>
      <c r="BZI94" s="1" t="s">
        <v>197</v>
      </c>
      <c r="BZJ94" s="1">
        <v>494</v>
      </c>
      <c r="BZK94" s="1">
        <v>13</v>
      </c>
      <c r="BZL94" s="1">
        <v>0.01</v>
      </c>
      <c r="BZM94" s="1">
        <f t="shared" si="4795"/>
        <v>-4.9999999999999992E-3</v>
      </c>
      <c r="BZN94" s="1">
        <f t="shared" si="4796"/>
        <v>0.55147058823529416</v>
      </c>
      <c r="BZO94" s="1">
        <f t="shared" si="4797"/>
        <v>8.2720588235294127E-4</v>
      </c>
      <c r="BZP94" s="1"/>
      <c r="BZQ94" s="1"/>
      <c r="BZR94" s="1"/>
      <c r="BZS94" s="1" t="s">
        <v>11</v>
      </c>
      <c r="BZT94" s="1" t="s">
        <v>198</v>
      </c>
      <c r="BZU94" s="1">
        <v>495</v>
      </c>
      <c r="BZV94" s="1">
        <v>13</v>
      </c>
      <c r="BZW94" s="1">
        <v>2.1999999999999999E-2</v>
      </c>
      <c r="BZX94" s="1">
        <f t="shared" si="4798"/>
        <v>7.9999999999999984E-3</v>
      </c>
      <c r="BZY94" s="1">
        <f t="shared" si="4799"/>
        <v>0.6863468634686346</v>
      </c>
      <c r="BZZ94" s="1">
        <f t="shared" si="4800"/>
        <v>1.0295202952029518E-3</v>
      </c>
      <c r="CAA94" s="1"/>
      <c r="CAB94" s="1"/>
      <c r="CAC94" s="1"/>
      <c r="CAD94" s="1" t="s">
        <v>11</v>
      </c>
      <c r="CAE94" s="1" t="s">
        <v>199</v>
      </c>
      <c r="CAF94" s="1">
        <v>501</v>
      </c>
      <c r="CAG94" s="1">
        <v>13</v>
      </c>
      <c r="CAH94" s="1">
        <v>2.5000000000000001E-2</v>
      </c>
      <c r="CAI94" s="1">
        <f t="shared" si="4801"/>
        <v>8.0000000000000002E-3</v>
      </c>
      <c r="CAJ94" s="1">
        <f t="shared" si="4802"/>
        <v>0.7435897435897435</v>
      </c>
      <c r="CAK94" s="1">
        <f t="shared" si="4803"/>
        <v>1.1153846153846153E-3</v>
      </c>
      <c r="CAL94" s="1"/>
      <c r="CAM94" s="1"/>
      <c r="CAN94" s="1"/>
      <c r="CAO94" s="6" t="s">
        <v>11</v>
      </c>
      <c r="CAP94" s="6" t="s">
        <v>200</v>
      </c>
      <c r="CAQ94" s="6">
        <v>508</v>
      </c>
      <c r="CAR94" s="6">
        <v>13</v>
      </c>
      <c r="CAS94" s="6">
        <v>0.13900000000000001</v>
      </c>
      <c r="CAT94" s="6">
        <f t="shared" si="4804"/>
        <v>0.10100000000000001</v>
      </c>
      <c r="CAU94" s="6">
        <f t="shared" si="4805"/>
        <v>4.1428571428571432</v>
      </c>
      <c r="CAV94" s="1">
        <f t="shared" si="4806"/>
        <v>6.2142857142857147E-3</v>
      </c>
      <c r="CAW94" s="1"/>
      <c r="CAX94" s="1"/>
      <c r="CAY94" s="1"/>
      <c r="CAZ94" s="1" t="s">
        <v>11</v>
      </c>
      <c r="CBA94" s="1" t="s">
        <v>201</v>
      </c>
      <c r="CBB94" s="1">
        <v>509</v>
      </c>
      <c r="CBC94" s="1">
        <v>13</v>
      </c>
      <c r="CBD94" s="1">
        <v>1.2E-2</v>
      </c>
      <c r="CBE94" s="1">
        <f t="shared" si="4807"/>
        <v>-9.9999999999999915E-4</v>
      </c>
      <c r="CBF94" s="1">
        <f t="shared" si="4808"/>
        <v>-0.16541353383458646</v>
      </c>
      <c r="CBG94" s="1">
        <f t="shared" si="4809"/>
        <v>-2.4812030075187968E-4</v>
      </c>
      <c r="CBH94" s="1"/>
      <c r="CBI94" s="1"/>
      <c r="CBJ94" s="1"/>
      <c r="CBK94" s="1" t="s">
        <v>11</v>
      </c>
      <c r="CBL94" s="1" t="s">
        <v>202</v>
      </c>
      <c r="CBM94" s="1">
        <v>515</v>
      </c>
      <c r="CBN94" s="1">
        <v>13</v>
      </c>
      <c r="CBO94" s="1">
        <v>1.4E-2</v>
      </c>
      <c r="CBP94" s="1">
        <f t="shared" si="4810"/>
        <v>-9.9999999999999915E-4</v>
      </c>
      <c r="CBQ94" s="1">
        <f t="shared" si="4811"/>
        <v>-5.617977528089884E-2</v>
      </c>
      <c r="CBR94" s="1">
        <f t="shared" si="4812"/>
        <v>-8.4269662921348257E-5</v>
      </c>
      <c r="CBS94" s="1"/>
      <c r="CBT94" s="1"/>
      <c r="CBU94" s="1"/>
      <c r="CBV94" s="1" t="s">
        <v>11</v>
      </c>
      <c r="CBW94" s="1" t="s">
        <v>203</v>
      </c>
      <c r="CBX94" s="1">
        <v>522</v>
      </c>
      <c r="CBY94" s="1">
        <v>13</v>
      </c>
      <c r="CBZ94" s="1">
        <v>1.4E-2</v>
      </c>
      <c r="CCA94" s="1">
        <f t="shared" si="4813"/>
        <v>0</v>
      </c>
      <c r="CCB94" s="1">
        <f t="shared" si="4814"/>
        <v>-7.4906367041198503E-3</v>
      </c>
      <c r="CCC94" s="1">
        <f t="shared" si="4815"/>
        <v>-1.1235955056179776E-5</v>
      </c>
      <c r="CCD94" s="1"/>
      <c r="CCE94" s="1"/>
      <c r="CCF94" s="1"/>
      <c r="CCG94" s="1" t="s">
        <v>11</v>
      </c>
      <c r="CCH94" s="1" t="s">
        <v>204</v>
      </c>
      <c r="CCI94" s="1">
        <v>523</v>
      </c>
      <c r="CCJ94" s="1">
        <v>13</v>
      </c>
      <c r="CCK94" s="1">
        <v>1.7000000000000001E-2</v>
      </c>
      <c r="CCL94" s="1">
        <f t="shared" si="4816"/>
        <v>-1.9999999999999983E-3</v>
      </c>
      <c r="CCM94" s="1">
        <f t="shared" si="4162"/>
        <v>6.5959067527635251E-17</v>
      </c>
      <c r="CCN94" s="1">
        <f t="shared" si="4817"/>
        <v>9.8938601291452879E-20</v>
      </c>
      <c r="CCO94" s="1"/>
      <c r="CCP94" s="1"/>
      <c r="CCQ94" s="1"/>
      <c r="CCR94" s="1" t="s">
        <v>11</v>
      </c>
      <c r="CCS94" s="1" t="s">
        <v>205</v>
      </c>
      <c r="CCT94" s="1">
        <v>536</v>
      </c>
      <c r="CCU94" s="1">
        <v>13</v>
      </c>
      <c r="CCV94" s="1">
        <v>1.7000000000000001E-2</v>
      </c>
      <c r="CCW94" s="1">
        <f t="shared" si="4818"/>
        <v>-2.9999999999999992E-3</v>
      </c>
      <c r="CCX94" s="1">
        <f t="shared" si="4819"/>
        <v>-0.15830115830115829</v>
      </c>
      <c r="CCY94" s="1">
        <f t="shared" si="4820"/>
        <v>-2.3745173745173744E-4</v>
      </c>
      <c r="CCZ94" s="1"/>
      <c r="CDA94" s="1"/>
      <c r="CDB94" s="1"/>
      <c r="CDC94" s="1" t="s">
        <v>11</v>
      </c>
      <c r="CDD94" s="1" t="s">
        <v>206</v>
      </c>
      <c r="CDE94" s="1">
        <v>542</v>
      </c>
      <c r="CDF94" s="1">
        <v>13</v>
      </c>
      <c r="CDG94" s="1">
        <v>1.4E-2</v>
      </c>
      <c r="CDH94" s="1">
        <f t="shared" si="4821"/>
        <v>-9.9999999999999915E-4</v>
      </c>
      <c r="CDI94" s="1">
        <f t="shared" si="4822"/>
        <v>-0.40530303030303028</v>
      </c>
      <c r="CDJ94" s="1">
        <f t="shared" si="4823"/>
        <v>-6.0795454545454542E-4</v>
      </c>
      <c r="CDK94" s="1"/>
      <c r="CDL94" s="1"/>
      <c r="CDM94" s="1"/>
      <c r="CDN94" s="1" t="s">
        <v>11</v>
      </c>
      <c r="CDO94" s="1" t="s">
        <v>207</v>
      </c>
      <c r="CDP94" s="1">
        <v>549</v>
      </c>
      <c r="CDQ94" s="1">
        <v>13</v>
      </c>
      <c r="CDR94" s="1">
        <v>1.4999999999999999E-2</v>
      </c>
      <c r="CDS94" s="1">
        <f t="shared" si="4824"/>
        <v>0</v>
      </c>
      <c r="CDT94" s="1">
        <f t="shared" si="4825"/>
        <v>-0.44866920152091255</v>
      </c>
      <c r="CDU94" s="1">
        <f t="shared" si="4826"/>
        <v>-6.7300380228136887E-4</v>
      </c>
      <c r="CDV94" s="1"/>
      <c r="CDW94" s="1"/>
      <c r="CDX94" s="1"/>
      <c r="CDY94" s="1" t="s">
        <v>11</v>
      </c>
      <c r="CDZ94" s="1" t="s">
        <v>208</v>
      </c>
      <c r="CEA94" s="1">
        <v>550</v>
      </c>
      <c r="CEB94" s="1">
        <v>13</v>
      </c>
      <c r="CEC94" s="1">
        <v>1.7999999999999999E-2</v>
      </c>
      <c r="CED94" s="1">
        <f t="shared" si="4885"/>
        <v>9.9999999999999742E-4</v>
      </c>
      <c r="CEE94" s="1">
        <f t="shared" si="4827"/>
        <v>-1.6000000000000101E-2</v>
      </c>
      <c r="CEF94" s="1">
        <f t="shared" si="4828"/>
        <v>-2.4000000000000153E-5</v>
      </c>
      <c r="CEG94" s="1"/>
      <c r="CEH94" s="1"/>
      <c r="CEI94" s="1"/>
      <c r="CEJ94" s="1" t="s">
        <v>11</v>
      </c>
      <c r="CEK94" s="1" t="s">
        <v>209</v>
      </c>
      <c r="CEL94" s="1">
        <v>556</v>
      </c>
      <c r="CEM94" s="1">
        <v>13</v>
      </c>
      <c r="CEN94" s="1">
        <v>1.4E-2</v>
      </c>
      <c r="CEO94" s="1">
        <f t="shared" si="4829"/>
        <v>-9.9999999999999915E-4</v>
      </c>
      <c r="CEP94" s="1">
        <f t="shared" si="4830"/>
        <v>4.3478260869565244E-2</v>
      </c>
      <c r="CEQ94" s="1">
        <f t="shared" si="4831"/>
        <v>6.5217391304347861E-5</v>
      </c>
      <c r="CER94" s="1"/>
      <c r="CES94" s="1"/>
      <c r="CET94" s="1"/>
      <c r="CEU94" s="1" t="s">
        <v>11</v>
      </c>
      <c r="CEV94" s="1" t="s">
        <v>210</v>
      </c>
      <c r="CEW94" s="1">
        <v>563</v>
      </c>
      <c r="CEX94" s="1">
        <v>13</v>
      </c>
      <c r="CEY94" s="1">
        <v>1.2999999999999999E-2</v>
      </c>
      <c r="CEZ94" s="1">
        <f t="shared" si="4832"/>
        <v>-1.0000000000000009E-3</v>
      </c>
      <c r="CFA94" s="1">
        <f t="shared" si="4833"/>
        <v>-3.8476953907815664E-2</v>
      </c>
      <c r="CFB94" s="1">
        <f t="shared" si="4834"/>
        <v>-5.7715430861723495E-5</v>
      </c>
      <c r="CFC94" s="1"/>
      <c r="CFD94" s="1"/>
      <c r="CFE94" s="1"/>
      <c r="CFF94" s="1" t="s">
        <v>11</v>
      </c>
      <c r="CFG94" s="1" t="s">
        <v>211</v>
      </c>
      <c r="CFH94" s="1">
        <v>564</v>
      </c>
      <c r="CFI94" s="1">
        <v>13</v>
      </c>
      <c r="CFJ94" s="1">
        <v>1.7999999999999999E-2</v>
      </c>
      <c r="CFK94" s="1">
        <f t="shared" si="4835"/>
        <v>-1.4000000000000002E-2</v>
      </c>
      <c r="CFL94" s="1">
        <f t="shared" si="4836"/>
        <v>-0.7649253731343284</v>
      </c>
      <c r="CFM94" s="1">
        <f t="shared" si="4837"/>
        <v>-1.1473880597014927E-3</v>
      </c>
      <c r="CFN94" s="1"/>
      <c r="CFO94" s="1"/>
      <c r="CFP94" s="1"/>
      <c r="CFQ94" s="1" t="s">
        <v>11</v>
      </c>
      <c r="CFR94" s="1" t="s">
        <v>212</v>
      </c>
      <c r="CFS94" s="1">
        <v>571</v>
      </c>
      <c r="CFT94" s="1">
        <v>13</v>
      </c>
      <c r="CFU94" s="1">
        <v>1.9E-2</v>
      </c>
      <c r="CFV94" s="1">
        <f t="shared" si="4838"/>
        <v>-1.2E-2</v>
      </c>
      <c r="CFW94" s="1">
        <f t="shared" si="4839"/>
        <v>-0.81203007518796999</v>
      </c>
      <c r="CFX94" s="1">
        <f t="shared" si="4840"/>
        <v>-1.2180451127819551E-3</v>
      </c>
      <c r="CFY94" s="1"/>
      <c r="CFZ94" s="1"/>
      <c r="CGA94" s="1"/>
      <c r="CGB94" s="1" t="s">
        <v>11</v>
      </c>
      <c r="CGC94" s="1" t="s">
        <v>213</v>
      </c>
      <c r="CGD94" s="1">
        <v>577</v>
      </c>
      <c r="CGE94" s="1">
        <v>13</v>
      </c>
      <c r="CGF94" s="1">
        <v>1.7000000000000001E-2</v>
      </c>
      <c r="CGG94" s="1">
        <f t="shared" si="4841"/>
        <v>-1.3999999999999999E-2</v>
      </c>
      <c r="CGH94" s="1">
        <f t="shared" si="4842"/>
        <v>-1.0751879699248121</v>
      </c>
      <c r="CGI94" s="1">
        <f t="shared" si="4843"/>
        <v>-1.6127819548872183E-3</v>
      </c>
      <c r="CGJ94" s="1"/>
      <c r="CGK94" s="1"/>
      <c r="CGL94" s="1"/>
      <c r="CGM94" s="1" t="s">
        <v>11</v>
      </c>
      <c r="CGN94" s="1" t="s">
        <v>214</v>
      </c>
      <c r="CGO94" s="1">
        <v>578</v>
      </c>
      <c r="CGP94" s="1">
        <v>13</v>
      </c>
      <c r="CGQ94" s="1">
        <v>8.9999999999999993E-3</v>
      </c>
      <c r="CGR94" s="1">
        <f t="shared" si="4844"/>
        <v>-8.0000000000000019E-3</v>
      </c>
      <c r="CGS94" s="1">
        <f t="shared" si="4845"/>
        <v>-1.1660231660231661</v>
      </c>
      <c r="CGT94" s="1">
        <f t="shared" si="4846"/>
        <v>-1.7490347490347492E-3</v>
      </c>
      <c r="CGU94" s="1"/>
      <c r="CGV94" s="1"/>
      <c r="CGW94" s="1"/>
      <c r="CGX94" s="1" t="s">
        <v>11</v>
      </c>
      <c r="CGY94" s="1" t="s">
        <v>215</v>
      </c>
      <c r="CGZ94" s="1">
        <v>592</v>
      </c>
      <c r="CHA94" s="1">
        <v>13</v>
      </c>
      <c r="CHB94" s="1">
        <v>2.1999999999999999E-2</v>
      </c>
      <c r="CHC94" s="1">
        <f t="shared" si="4847"/>
        <v>-4.0000000000000001E-3</v>
      </c>
      <c r="CHD94" s="1">
        <f t="shared" si="4848"/>
        <v>-1.2222222222222221</v>
      </c>
      <c r="CHE94" s="1">
        <f t="shared" si="4849"/>
        <v>-1.8333333333333331E-3</v>
      </c>
      <c r="CHF94" s="1"/>
      <c r="CHG94" s="1"/>
      <c r="CHH94" s="1"/>
      <c r="CHI94" s="1" t="s">
        <v>11</v>
      </c>
      <c r="CHJ94" s="1" t="s">
        <v>216</v>
      </c>
      <c r="CHK94" s="1">
        <v>593</v>
      </c>
      <c r="CHL94" s="1">
        <v>13</v>
      </c>
      <c r="CHM94" s="1">
        <v>2.1999999999999999E-2</v>
      </c>
      <c r="CHN94" s="1">
        <f t="shared" si="4850"/>
        <v>-1.0000000000000009E-3</v>
      </c>
      <c r="CHO94" s="1">
        <f t="shared" si="4210"/>
        <v>-0.34901960784313735</v>
      </c>
      <c r="CHP94" s="1">
        <f t="shared" si="4851"/>
        <v>-5.23529411764706E-4</v>
      </c>
      <c r="CHQ94" s="1"/>
      <c r="CHR94" s="1"/>
      <c r="CHS94" s="1"/>
      <c r="CHT94" s="1" t="s">
        <v>11</v>
      </c>
      <c r="CHU94" s="1" t="s">
        <v>217</v>
      </c>
      <c r="CHV94" s="1">
        <v>607</v>
      </c>
      <c r="CHW94" s="1">
        <v>13</v>
      </c>
      <c r="CHX94" s="1">
        <v>2.1000000000000001E-2</v>
      </c>
      <c r="CHY94" s="1">
        <f t="shared" si="4852"/>
        <v>0</v>
      </c>
      <c r="CHZ94" s="1">
        <f t="shared" si="4853"/>
        <v>-0.18604651162790697</v>
      </c>
      <c r="CIA94" s="1">
        <f t="shared" si="4854"/>
        <v>-2.7906976744186045E-4</v>
      </c>
      <c r="CIB94" s="1"/>
      <c r="CIC94" s="1"/>
      <c r="CID94" s="1"/>
      <c r="CIE94" s="1" t="s">
        <v>11</v>
      </c>
      <c r="CIF94" s="1" t="s">
        <v>218</v>
      </c>
      <c r="CIG94" s="1">
        <v>608</v>
      </c>
      <c r="CIH94" s="1">
        <v>13</v>
      </c>
      <c r="CII94" s="1">
        <v>3.7999999999999999E-2</v>
      </c>
      <c r="CIJ94" s="1">
        <f t="shared" si="4855"/>
        <v>1.0999999999999999E-2</v>
      </c>
      <c r="CIK94" s="1">
        <f t="shared" si="4218"/>
        <v>-0.34509803921568638</v>
      </c>
      <c r="CIL94" s="1">
        <f t="shared" si="4856"/>
        <v>-5.1764705882352958E-4</v>
      </c>
      <c r="CIM94" s="1"/>
      <c r="CIN94" s="1"/>
      <c r="CIO94" s="1"/>
      <c r="CIP94" s="1" t="s">
        <v>11</v>
      </c>
      <c r="CIQ94" s="1" t="s">
        <v>219</v>
      </c>
      <c r="CIR94" s="1">
        <v>621</v>
      </c>
      <c r="CIS94" s="1">
        <v>13</v>
      </c>
      <c r="CIT94" s="1">
        <v>3.9E-2</v>
      </c>
      <c r="CIU94" s="1">
        <f t="shared" si="4857"/>
        <v>9.0000000000000011E-3</v>
      </c>
      <c r="CIV94" s="1">
        <f t="shared" si="4858"/>
        <v>-1.4166666666666665</v>
      </c>
      <c r="CIW94" s="1">
        <f t="shared" si="4859"/>
        <v>-2.1249999999999997E-3</v>
      </c>
      <c r="CIX94" s="1"/>
      <c r="CIY94" s="1"/>
      <c r="CIZ94" s="1"/>
      <c r="CJA94" s="1" t="s">
        <v>11</v>
      </c>
      <c r="CJB94" s="1" t="s">
        <v>220</v>
      </c>
      <c r="CJC94" s="1">
        <v>622</v>
      </c>
      <c r="CJD94" s="1">
        <v>13</v>
      </c>
      <c r="CJE94" s="1">
        <v>1.6E-2</v>
      </c>
      <c r="CJF94" s="1">
        <f t="shared" si="4860"/>
        <v>7.000000000000001E-3</v>
      </c>
      <c r="CJG94" s="1">
        <f t="shared" si="4861"/>
        <v>-0.18727915194346287</v>
      </c>
      <c r="CJH94" s="1">
        <f t="shared" si="4862"/>
        <v>-2.8091872791519433E-4</v>
      </c>
      <c r="CJI94" s="1"/>
      <c r="CJJ94" s="1"/>
      <c r="CJK94" s="1"/>
      <c r="CJL94" s="1" t="s">
        <v>11</v>
      </c>
      <c r="CJM94" s="1" t="s">
        <v>221</v>
      </c>
      <c r="CJN94" s="1">
        <v>635</v>
      </c>
      <c r="CJO94" s="1">
        <v>13</v>
      </c>
      <c r="CJP94" s="1">
        <v>2.1999999999999999E-2</v>
      </c>
      <c r="CJQ94" s="1">
        <f t="shared" si="4863"/>
        <v>9.9999999999999985E-3</v>
      </c>
      <c r="CJR94" s="1">
        <f t="shared" si="4864"/>
        <v>-0.39007092198581572</v>
      </c>
      <c r="CJS94" s="1">
        <f t="shared" si="4865"/>
        <v>-5.8510638297872355E-4</v>
      </c>
      <c r="CJT94" s="1"/>
      <c r="CJU94" s="1"/>
      <c r="CJV94" s="1"/>
      <c r="CJW94" s="1" t="s">
        <v>11</v>
      </c>
      <c r="CJX94" s="1" t="s">
        <v>222</v>
      </c>
      <c r="CJY94" s="1">
        <v>636</v>
      </c>
      <c r="CJZ94" s="1">
        <v>13</v>
      </c>
      <c r="CKA94" s="1">
        <v>2.4E-2</v>
      </c>
      <c r="CKB94" s="1">
        <f t="shared" si="4866"/>
        <v>4.0000000000000001E-3</v>
      </c>
      <c r="CKC94" s="1">
        <f t="shared" si="4867"/>
        <v>-0.75618374558303891</v>
      </c>
      <c r="CKD94" s="1">
        <f t="shared" si="4868"/>
        <v>-1.1342756183745585E-3</v>
      </c>
      <c r="CKE94" s="1"/>
      <c r="CKF94" s="1"/>
      <c r="CKG94" s="1"/>
      <c r="CKH94" s="1" t="s">
        <v>11</v>
      </c>
      <c r="CKI94" s="1" t="s">
        <v>223</v>
      </c>
      <c r="CKJ94" s="1">
        <v>649</v>
      </c>
      <c r="CKK94" s="1">
        <v>13</v>
      </c>
      <c r="CKL94" s="1">
        <v>2.5000000000000001E-2</v>
      </c>
      <c r="CKM94" s="1">
        <f t="shared" si="4869"/>
        <v>1.0000000000000009E-3</v>
      </c>
      <c r="CKN94" s="1">
        <f t="shared" si="4870"/>
        <v>-0.9434628975265017</v>
      </c>
      <c r="CKO94" s="1">
        <f t="shared" si="4871"/>
        <v>-1.4151943462897526E-3</v>
      </c>
      <c r="CKP94" s="1"/>
      <c r="CKQ94" s="1"/>
      <c r="CKR94" s="1"/>
      <c r="CKS94" s="1" t="s">
        <v>11</v>
      </c>
      <c r="CKT94" s="1" t="s">
        <v>224</v>
      </c>
      <c r="CKU94" s="1">
        <v>650</v>
      </c>
      <c r="CKV94" s="1">
        <v>13</v>
      </c>
      <c r="CKW94" s="1">
        <v>1.7000000000000001E-2</v>
      </c>
      <c r="CKX94" s="1">
        <f t="shared" si="4872"/>
        <v>0</v>
      </c>
      <c r="CKY94" s="1">
        <f t="shared" si="4873"/>
        <v>-0.60350877192982455</v>
      </c>
      <c r="CKZ94" s="1">
        <f t="shared" si="4874"/>
        <v>-9.0526315789473679E-4</v>
      </c>
      <c r="CLA94" s="1"/>
      <c r="CLB94" s="1"/>
      <c r="CLC94" s="1"/>
      <c r="CLD94" s="1" t="s">
        <v>11</v>
      </c>
      <c r="CLE94" s="1" t="s">
        <v>225</v>
      </c>
      <c r="CLF94" s="1">
        <v>663</v>
      </c>
      <c r="CLG94" s="1">
        <v>13</v>
      </c>
      <c r="CLH94" s="1">
        <v>2.4E-2</v>
      </c>
      <c r="CLI94" s="1">
        <f t="shared" si="4875"/>
        <v>2.0000000000000018E-3</v>
      </c>
      <c r="CLJ94" s="1">
        <f t="shared" si="4876"/>
        <v>-0.51903114186851207</v>
      </c>
      <c r="CLK94" s="1">
        <f t="shared" si="4877"/>
        <v>-7.7854671280276817E-4</v>
      </c>
      <c r="CLL94" s="1"/>
      <c r="CLM94" s="1"/>
      <c r="CLN94" s="1"/>
      <c r="CLO94" s="1"/>
      <c r="CLP94" s="1"/>
      <c r="CLQ94" s="1"/>
      <c r="CLR94" s="1"/>
      <c r="CLS94" s="1"/>
      <c r="CLT94" s="1"/>
      <c r="CLU94" s="1"/>
      <c r="CLV94" s="1"/>
      <c r="CLW94" s="1"/>
      <c r="CLX94" s="1"/>
      <c r="CLY94" s="1"/>
      <c r="CLZ94" s="1"/>
      <c r="CMA94" s="1"/>
      <c r="CMB94" s="1"/>
      <c r="CMC94" s="1"/>
      <c r="CMD94" s="1"/>
      <c r="CME94" s="1"/>
      <c r="CMF94" s="1"/>
      <c r="CMG94" s="1"/>
      <c r="CMH94" s="1"/>
      <c r="CMI94" s="1"/>
      <c r="CMJ94" s="1"/>
      <c r="CMK94" s="1"/>
      <c r="CML94" s="1"/>
      <c r="CMM94" s="1"/>
      <c r="CMN94" s="1"/>
      <c r="CMO94" s="1"/>
      <c r="CMP94" s="1"/>
      <c r="CMQ94" s="1"/>
      <c r="CMR94" s="1"/>
      <c r="CMS94" s="1"/>
      <c r="CMT94" s="1"/>
      <c r="CMU94" s="1"/>
      <c r="CMV94" s="1"/>
      <c r="CMW94" s="1"/>
      <c r="CMX94" s="1"/>
      <c r="CMY94" s="1"/>
      <c r="CMZ94" s="1"/>
    </row>
    <row r="95" spans="1:2392" x14ac:dyDescent="0.3">
      <c r="A95" s="1" t="s">
        <v>11</v>
      </c>
      <c r="B95" s="1" t="s">
        <v>12</v>
      </c>
      <c r="C95" s="1">
        <v>1</v>
      </c>
      <c r="D95" s="1">
        <v>14</v>
      </c>
      <c r="E95" s="1">
        <v>-2E-3</v>
      </c>
      <c r="F95" s="1">
        <f t="shared" si="4255"/>
        <v>0</v>
      </c>
      <c r="G95" s="1">
        <f t="shared" si="4256"/>
        <v>0.36949152542372882</v>
      </c>
      <c r="H95" s="1">
        <f t="shared" si="4878"/>
        <v>5.5423728813559325E-4</v>
      </c>
      <c r="I95" s="1"/>
      <c r="J95" s="1"/>
      <c r="K95" s="1"/>
      <c r="L95" s="1" t="s">
        <v>11</v>
      </c>
      <c r="M95" s="1" t="s">
        <v>13</v>
      </c>
      <c r="N95" s="1">
        <v>2</v>
      </c>
      <c r="O95" s="1">
        <v>14</v>
      </c>
      <c r="P95" s="1">
        <v>-1E-3</v>
      </c>
      <c r="Q95" s="1">
        <f t="shared" si="4257"/>
        <v>1E-3</v>
      </c>
      <c r="R95" s="1">
        <f t="shared" si="4258"/>
        <v>0.42372881355932207</v>
      </c>
      <c r="S95" s="1">
        <f t="shared" si="4259"/>
        <v>6.3559322033898311E-4</v>
      </c>
      <c r="T95" s="1"/>
      <c r="U95" s="1"/>
      <c r="V95" s="1"/>
      <c r="W95" s="1" t="s">
        <v>11</v>
      </c>
      <c r="X95" s="1" t="s">
        <v>14</v>
      </c>
      <c r="Y95" s="1">
        <v>3</v>
      </c>
      <c r="Z95" s="1">
        <v>14</v>
      </c>
      <c r="AA95" s="1">
        <v>1E-3</v>
      </c>
      <c r="AB95" s="1">
        <f t="shared" si="4879"/>
        <v>0</v>
      </c>
      <c r="AC95" s="1">
        <f t="shared" si="4260"/>
        <v>0.38305084745762713</v>
      </c>
      <c r="AD95" s="1">
        <f t="shared" si="4261"/>
        <v>5.7457627118644074E-4</v>
      </c>
      <c r="AE95" s="1"/>
      <c r="AF95" s="1"/>
      <c r="AG95" s="1"/>
      <c r="AH95" s="1" t="s">
        <v>11</v>
      </c>
      <c r="AI95" s="1" t="s">
        <v>15</v>
      </c>
      <c r="AJ95" s="1">
        <v>4</v>
      </c>
      <c r="AK95" s="1">
        <v>14</v>
      </c>
      <c r="AL95" s="1">
        <v>7.0000000000000001E-3</v>
      </c>
      <c r="AM95" s="1">
        <f t="shared" si="4262"/>
        <v>-1E-3</v>
      </c>
      <c r="AN95" s="1">
        <f t="shared" si="4263"/>
        <v>0.28571428571428575</v>
      </c>
      <c r="AO95" s="1">
        <f t="shared" si="4264"/>
        <v>4.2857142857142866E-4</v>
      </c>
      <c r="AP95" s="1"/>
      <c r="AQ95" s="1"/>
      <c r="AR95" s="1"/>
      <c r="AS95" s="1" t="s">
        <v>11</v>
      </c>
      <c r="AT95" s="1" t="s">
        <v>16</v>
      </c>
      <c r="AU95" s="1">
        <v>8</v>
      </c>
      <c r="AV95" s="1">
        <v>14</v>
      </c>
      <c r="AW95" s="1">
        <v>1.7000000000000001E-2</v>
      </c>
      <c r="AX95" s="1">
        <f t="shared" si="4265"/>
        <v>9.0000000000000011E-3</v>
      </c>
      <c r="AY95" s="1">
        <f t="shared" si="4266"/>
        <v>0.6382252559726963</v>
      </c>
      <c r="AZ95" s="1">
        <f t="shared" si="4267"/>
        <v>9.5733788395904447E-4</v>
      </c>
      <c r="BA95" s="1"/>
      <c r="BB95" s="1"/>
      <c r="BC95" s="1"/>
      <c r="BD95" s="1" t="s">
        <v>11</v>
      </c>
      <c r="BE95" s="1" t="s">
        <v>17</v>
      </c>
      <c r="BF95" s="1">
        <v>9</v>
      </c>
      <c r="BG95" s="1">
        <v>14</v>
      </c>
      <c r="BH95" s="1">
        <v>1E-3</v>
      </c>
      <c r="BI95" s="1">
        <f t="shared" si="4268"/>
        <v>-4.0000000000000001E-3</v>
      </c>
      <c r="BJ95" s="1">
        <f t="shared" si="4269"/>
        <v>0.18088737201365185</v>
      </c>
      <c r="BK95" s="1">
        <f t="shared" si="4270"/>
        <v>2.7133105802047778E-4</v>
      </c>
      <c r="BL95" s="1"/>
      <c r="BM95" s="1"/>
      <c r="BN95" s="1"/>
      <c r="BO95" s="1" t="s">
        <v>11</v>
      </c>
      <c r="BP95" s="1" t="s">
        <v>18</v>
      </c>
      <c r="BQ95" s="1">
        <v>10</v>
      </c>
      <c r="BR95" s="1">
        <v>14</v>
      </c>
      <c r="BS95" s="1">
        <v>1.0999999999999999E-2</v>
      </c>
      <c r="BT95" s="1">
        <f t="shared" si="4271"/>
        <v>2E-3</v>
      </c>
      <c r="BU95" s="1">
        <f t="shared" si="4272"/>
        <v>0.32423208191126279</v>
      </c>
      <c r="BV95" s="1">
        <f t="shared" si="4273"/>
        <v>4.8634812286689418E-4</v>
      </c>
      <c r="BW95" s="1"/>
      <c r="BX95" s="1"/>
      <c r="BY95" s="1"/>
      <c r="BZ95" s="1" t="s">
        <v>11</v>
      </c>
      <c r="CA95" s="1" t="s">
        <v>19</v>
      </c>
      <c r="CB95" s="1">
        <v>11</v>
      </c>
      <c r="CC95" s="1">
        <v>14</v>
      </c>
      <c r="CD95" s="1">
        <v>3.0000000000000001E-3</v>
      </c>
      <c r="CE95" s="1">
        <f t="shared" si="4274"/>
        <v>-2E-3</v>
      </c>
      <c r="CF95" s="1">
        <f t="shared" si="4275"/>
        <v>0.18556701030927836</v>
      </c>
      <c r="CG95" s="1">
        <f t="shared" si="4276"/>
        <v>2.7835051546391755E-4</v>
      </c>
      <c r="CH95" s="1"/>
      <c r="CI95" s="1"/>
      <c r="CJ95" s="1"/>
      <c r="CK95" s="1" t="s">
        <v>11</v>
      </c>
      <c r="CL95" s="1" t="s">
        <v>20</v>
      </c>
      <c r="CM95" s="1">
        <v>14</v>
      </c>
      <c r="CN95" s="1">
        <v>14</v>
      </c>
      <c r="CO95" s="1">
        <v>1E-3</v>
      </c>
      <c r="CP95" s="1">
        <f t="shared" si="4277"/>
        <v>-1.2E-2</v>
      </c>
      <c r="CQ95" s="1">
        <f t="shared" si="4278"/>
        <v>-0.23711340206185566</v>
      </c>
      <c r="CR95" s="1">
        <f t="shared" si="4279"/>
        <v>-3.5567010309278348E-4</v>
      </c>
      <c r="CS95" s="1"/>
      <c r="CT95" s="1"/>
      <c r="CU95" s="1"/>
      <c r="CV95" s="1" t="s">
        <v>11</v>
      </c>
      <c r="CW95" s="1" t="s">
        <v>21</v>
      </c>
      <c r="CX95" s="1">
        <v>15</v>
      </c>
      <c r="CY95" s="1">
        <v>14</v>
      </c>
      <c r="CZ95" s="1">
        <v>2.1000000000000001E-2</v>
      </c>
      <c r="DA95" s="1">
        <f t="shared" si="4280"/>
        <v>1.0000000000000009E-3</v>
      </c>
      <c r="DB95" s="1">
        <f t="shared" si="4281"/>
        <v>0.2413793103448276</v>
      </c>
      <c r="DC95" s="1">
        <f t="shared" si="4282"/>
        <v>3.6206896551724141E-4</v>
      </c>
      <c r="DD95" s="1"/>
      <c r="DE95" s="1"/>
      <c r="DF95" s="1"/>
      <c r="DG95" s="1" t="s">
        <v>11</v>
      </c>
      <c r="DH95" s="1" t="s">
        <v>22</v>
      </c>
      <c r="DI95" s="1">
        <v>16</v>
      </c>
      <c r="DJ95" s="1">
        <v>14</v>
      </c>
      <c r="DK95" s="1">
        <v>2.5999999999999999E-2</v>
      </c>
      <c r="DL95" s="1">
        <f t="shared" si="4283"/>
        <v>-1.0000000000000009E-3</v>
      </c>
      <c r="DM95" s="1">
        <f t="shared" si="4284"/>
        <v>7.508532423208189E-2</v>
      </c>
      <c r="DN95" s="1">
        <f t="shared" si="4285"/>
        <v>1.1262798634812284E-4</v>
      </c>
      <c r="DO95" s="1"/>
      <c r="DP95" s="1"/>
      <c r="DQ95" s="1"/>
      <c r="DR95" s="1" t="s">
        <v>11</v>
      </c>
      <c r="DS95" s="1" t="s">
        <v>23</v>
      </c>
      <c r="DT95" s="1">
        <v>17</v>
      </c>
      <c r="DU95" s="1">
        <v>14</v>
      </c>
      <c r="DV95" s="1">
        <v>2.5000000000000001E-2</v>
      </c>
      <c r="DW95" s="1">
        <f t="shared" si="4286"/>
        <v>-1.9999999999999983E-3</v>
      </c>
      <c r="DX95" s="1">
        <f t="shared" si="4287"/>
        <v>-3.4246575342465696E-2</v>
      </c>
      <c r="DY95" s="1">
        <f t="shared" si="4288"/>
        <v>-5.1369863013698545E-5</v>
      </c>
      <c r="DZ95" s="1"/>
      <c r="EA95" s="1"/>
      <c r="EB95" s="1"/>
      <c r="EC95" s="1" t="s">
        <v>11</v>
      </c>
      <c r="ED95" s="1" t="s">
        <v>24</v>
      </c>
      <c r="EE95" s="1">
        <v>18</v>
      </c>
      <c r="EF95" s="1">
        <v>14</v>
      </c>
      <c r="EG95" s="1">
        <v>2.1000000000000001E-2</v>
      </c>
      <c r="EH95" s="1">
        <f t="shared" si="4289"/>
        <v>-4.9999999999999975E-3</v>
      </c>
      <c r="EI95" s="1">
        <f t="shared" si="4290"/>
        <v>6.8027210884354511E-3</v>
      </c>
      <c r="EJ95" s="1">
        <f t="shared" si="4291"/>
        <v>1.0204081632653176E-5</v>
      </c>
      <c r="EK95" s="1"/>
      <c r="EL95" s="1"/>
      <c r="EM95" s="1"/>
      <c r="EN95" s="1" t="s">
        <v>11</v>
      </c>
      <c r="EO95" s="1" t="s">
        <v>25</v>
      </c>
      <c r="EP95" s="1">
        <v>21</v>
      </c>
      <c r="EQ95" s="1">
        <v>14</v>
      </c>
      <c r="ER95" s="1">
        <v>2.5999999999999999E-2</v>
      </c>
      <c r="ES95" s="1">
        <f t="shared" si="4292"/>
        <v>-5.000000000000001E-3</v>
      </c>
      <c r="ET95" s="1">
        <f t="shared" si="4293"/>
        <v>-8.2191780821917845E-2</v>
      </c>
      <c r="EU95" s="1">
        <f t="shared" si="4294"/>
        <v>-1.2328767123287676E-4</v>
      </c>
      <c r="EV95" s="1"/>
      <c r="EW95" s="1"/>
      <c r="EX95" s="1"/>
      <c r="EY95" s="1" t="s">
        <v>11</v>
      </c>
      <c r="EZ95" s="1" t="s">
        <v>26</v>
      </c>
      <c r="FA95" s="1">
        <v>22</v>
      </c>
      <c r="FB95" s="1">
        <v>14</v>
      </c>
      <c r="FC95" s="1">
        <v>2.5000000000000001E-2</v>
      </c>
      <c r="FD95" s="1">
        <f t="shared" si="4295"/>
        <v>-5.9999999999999984E-3</v>
      </c>
      <c r="FE95" s="1">
        <f t="shared" si="4296"/>
        <v>-0.17747440273037537</v>
      </c>
      <c r="FF95" s="1">
        <f t="shared" si="4297"/>
        <v>-2.6621160409556305E-4</v>
      </c>
      <c r="FG95" s="1"/>
      <c r="FH95" s="1"/>
      <c r="FI95" s="1"/>
      <c r="FJ95" s="1" t="s">
        <v>11</v>
      </c>
      <c r="FK95" s="1" t="s">
        <v>27</v>
      </c>
      <c r="FL95" s="1">
        <v>23</v>
      </c>
      <c r="FM95" s="1">
        <v>14</v>
      </c>
      <c r="FN95" s="1">
        <v>2.5000000000000001E-2</v>
      </c>
      <c r="FO95" s="1">
        <f t="shared" si="4298"/>
        <v>-4.9999999999999975E-3</v>
      </c>
      <c r="FP95" s="1">
        <f t="shared" si="4299"/>
        <v>0.23469387755102053</v>
      </c>
      <c r="FQ95" s="1">
        <f t="shared" si="4300"/>
        <v>3.5204081632653081E-4</v>
      </c>
      <c r="FR95" s="1"/>
      <c r="FS95" s="1"/>
      <c r="FT95" s="1"/>
      <c r="FU95" s="1" t="s">
        <v>11</v>
      </c>
      <c r="FV95" s="1" t="s">
        <v>28</v>
      </c>
      <c r="FW95" s="1">
        <v>24</v>
      </c>
      <c r="FX95" s="1">
        <v>14</v>
      </c>
      <c r="FY95" s="1">
        <v>2.5000000000000001E-2</v>
      </c>
      <c r="FZ95" s="1">
        <f t="shared" si="4301"/>
        <v>-5.9999999999999984E-3</v>
      </c>
      <c r="GA95" s="1">
        <f t="shared" si="4302"/>
        <v>-0.24315068493150679</v>
      </c>
      <c r="GB95" s="1">
        <f t="shared" si="4303"/>
        <v>-3.6472602739726019E-4</v>
      </c>
      <c r="GC95" s="1"/>
      <c r="GD95" s="1"/>
      <c r="GE95" s="1"/>
      <c r="GF95" s="1" t="s">
        <v>11</v>
      </c>
      <c r="GG95" s="1" t="s">
        <v>29</v>
      </c>
      <c r="GH95" s="1">
        <v>25</v>
      </c>
      <c r="GI95" s="1">
        <v>14</v>
      </c>
      <c r="GJ95" s="1">
        <v>2.3E-2</v>
      </c>
      <c r="GK95" s="1">
        <f t="shared" si="4304"/>
        <v>-8.0000000000000002E-3</v>
      </c>
      <c r="GL95" s="1">
        <f t="shared" si="4305"/>
        <v>-0.13651877133105803</v>
      </c>
      <c r="GM95" s="1">
        <f t="shared" si="4306"/>
        <v>-2.0477815699658703E-4</v>
      </c>
      <c r="GN95" s="1"/>
      <c r="GO95" s="1"/>
      <c r="GP95" s="1"/>
      <c r="GQ95" s="1" t="s">
        <v>11</v>
      </c>
      <c r="GR95" s="1" t="s">
        <v>30</v>
      </c>
      <c r="GS95" s="1">
        <v>28</v>
      </c>
      <c r="GT95" s="1">
        <v>14</v>
      </c>
      <c r="GU95" s="1">
        <v>2.1000000000000001E-2</v>
      </c>
      <c r="GV95" s="1">
        <f t="shared" si="4307"/>
        <v>-8.0000000000000002E-3</v>
      </c>
      <c r="GW95" s="1">
        <f t="shared" si="4308"/>
        <v>-0.31034482758620691</v>
      </c>
      <c r="GX95" s="1">
        <f t="shared" si="4309"/>
        <v>-4.6551724137931035E-4</v>
      </c>
      <c r="GY95" s="1"/>
      <c r="GZ95" s="1"/>
      <c r="HA95" s="1"/>
      <c r="HB95" s="1" t="s">
        <v>11</v>
      </c>
      <c r="HC95" s="1" t="s">
        <v>31</v>
      </c>
      <c r="HD95" s="1">
        <v>29</v>
      </c>
      <c r="HE95" s="1">
        <v>14</v>
      </c>
      <c r="HF95" s="1">
        <v>0.04</v>
      </c>
      <c r="HG95" s="1">
        <f t="shared" si="4310"/>
        <v>-1.1999999999999997E-2</v>
      </c>
      <c r="HH95" s="1">
        <f t="shared" si="4311"/>
        <v>-0.13758389261744952</v>
      </c>
      <c r="HI95" s="1">
        <f t="shared" si="4312"/>
        <v>-2.0637583892617429E-4</v>
      </c>
      <c r="HJ95" s="1"/>
      <c r="HK95" s="1"/>
      <c r="HL95" s="1"/>
      <c r="HM95" s="1" t="s">
        <v>11</v>
      </c>
      <c r="HN95" s="1" t="s">
        <v>32</v>
      </c>
      <c r="HO95" s="1">
        <v>30</v>
      </c>
      <c r="HP95" s="1">
        <v>14</v>
      </c>
      <c r="HQ95" s="1">
        <v>3.9E-2</v>
      </c>
      <c r="HR95" s="1">
        <f t="shared" si="4313"/>
        <v>-1.2999999999999998E-2</v>
      </c>
      <c r="HS95" s="1">
        <f t="shared" si="4314"/>
        <v>-0.21885521885521877</v>
      </c>
      <c r="HT95" s="1">
        <f t="shared" si="4315"/>
        <v>-3.2828282828282817E-4</v>
      </c>
      <c r="HU95" s="1"/>
      <c r="HV95" s="1"/>
      <c r="HW95" s="1"/>
      <c r="HX95" s="1" t="s">
        <v>11</v>
      </c>
      <c r="HY95" s="1" t="s">
        <v>33</v>
      </c>
      <c r="HZ95" s="1">
        <v>31</v>
      </c>
      <c r="IA95" s="1">
        <v>14</v>
      </c>
      <c r="IB95" s="1">
        <v>4.5999999999999999E-2</v>
      </c>
      <c r="IC95" s="1">
        <f t="shared" si="4316"/>
        <v>-9.0000000000000011E-3</v>
      </c>
      <c r="ID95" s="1">
        <f t="shared" si="4317"/>
        <v>-0.10135135135135138</v>
      </c>
      <c r="IE95" s="1">
        <f t="shared" si="4318"/>
        <v>-1.5202702702702707E-4</v>
      </c>
      <c r="IF95" s="1"/>
      <c r="IG95" s="1"/>
      <c r="IH95" s="1"/>
      <c r="II95" s="1" t="s">
        <v>11</v>
      </c>
      <c r="IJ95" s="1" t="s">
        <v>34</v>
      </c>
      <c r="IK95" s="1">
        <v>32</v>
      </c>
      <c r="IL95" s="1">
        <v>14</v>
      </c>
      <c r="IM95" s="1">
        <v>4.2000000000000003E-2</v>
      </c>
      <c r="IN95" s="1">
        <f t="shared" si="4319"/>
        <v>-1.2999999999999998E-2</v>
      </c>
      <c r="IO95" s="1">
        <f t="shared" si="4320"/>
        <v>-0.27946127946127941</v>
      </c>
      <c r="IP95" s="1">
        <f t="shared" si="4321"/>
        <v>-4.191919191919191E-4</v>
      </c>
      <c r="IQ95" s="1"/>
      <c r="IR95" s="1"/>
      <c r="IS95" s="1"/>
      <c r="IT95" s="1" t="s">
        <v>11</v>
      </c>
      <c r="IU95" s="1" t="s">
        <v>35</v>
      </c>
      <c r="IV95" s="1">
        <v>35</v>
      </c>
      <c r="IW95" s="1">
        <v>14</v>
      </c>
      <c r="IX95" s="1">
        <v>4.2000000000000003E-2</v>
      </c>
      <c r="IY95" s="1">
        <f t="shared" si="4322"/>
        <v>-1.2999999999999998E-2</v>
      </c>
      <c r="IZ95" s="1">
        <f t="shared" si="4323"/>
        <v>-0.20805369127516771</v>
      </c>
      <c r="JA95" s="1">
        <f t="shared" si="4324"/>
        <v>-3.1208053691275157E-4</v>
      </c>
      <c r="JB95" s="1"/>
      <c r="JC95" s="1"/>
      <c r="JD95" s="1"/>
      <c r="JE95" s="1" t="s">
        <v>11</v>
      </c>
      <c r="JF95" s="3" t="s">
        <v>36</v>
      </c>
      <c r="JG95" s="3">
        <v>36</v>
      </c>
      <c r="JH95" s="1">
        <v>14</v>
      </c>
      <c r="JI95" s="1">
        <v>4.4999999999999998E-2</v>
      </c>
      <c r="JJ95" s="1">
        <f t="shared" si="4325"/>
        <v>-1.2000000000000004E-2</v>
      </c>
      <c r="JK95" s="1">
        <f t="shared" si="4326"/>
        <v>-0.11705685618729107</v>
      </c>
      <c r="JL95" s="1">
        <f t="shared" si="4327"/>
        <v>-1.7558528428093662E-4</v>
      </c>
      <c r="JM95" s="1"/>
      <c r="JN95" s="1"/>
      <c r="JO95" s="1"/>
      <c r="JP95" s="1" t="s">
        <v>11</v>
      </c>
      <c r="JQ95" s="1" t="s">
        <v>37</v>
      </c>
      <c r="JR95" s="1">
        <v>37</v>
      </c>
      <c r="JS95" s="1">
        <v>14</v>
      </c>
      <c r="JT95" s="1">
        <v>4.9000000000000002E-2</v>
      </c>
      <c r="JU95" s="1">
        <f t="shared" si="4328"/>
        <v>-9.0000000000000011E-3</v>
      </c>
      <c r="JV95" s="1">
        <f t="shared" si="4329"/>
        <v>-5.0167224080267601E-2</v>
      </c>
      <c r="JW95" s="1">
        <f t="shared" si="4330"/>
        <v>-7.5250836120401403E-5</v>
      </c>
      <c r="JX95" s="1"/>
      <c r="JY95" s="1"/>
      <c r="JZ95" s="1"/>
      <c r="KA95" s="1" t="s">
        <v>11</v>
      </c>
      <c r="KB95" s="1" t="s">
        <v>38</v>
      </c>
      <c r="KC95" s="1">
        <v>38</v>
      </c>
      <c r="KD95" s="1">
        <v>14</v>
      </c>
      <c r="KE95" s="1">
        <v>4.8000000000000001E-2</v>
      </c>
      <c r="KF95" s="1">
        <f t="shared" si="4331"/>
        <v>-1.2999999999999998E-2</v>
      </c>
      <c r="KG95" s="1">
        <f t="shared" si="4332"/>
        <v>-0.30100334448160526</v>
      </c>
      <c r="KH95" s="1">
        <f t="shared" si="4333"/>
        <v>-4.515050167224079E-4</v>
      </c>
      <c r="KI95" s="1"/>
      <c r="KJ95" s="1"/>
      <c r="KK95" s="1"/>
      <c r="KL95" s="1" t="s">
        <v>11</v>
      </c>
      <c r="KM95" s="1" t="s">
        <v>39</v>
      </c>
      <c r="KN95" s="1">
        <v>39</v>
      </c>
      <c r="KO95" s="1">
        <v>14</v>
      </c>
      <c r="KP95" s="1">
        <v>0.05</v>
      </c>
      <c r="KQ95" s="1">
        <f t="shared" si="4334"/>
        <v>-1.2999999999999998E-2</v>
      </c>
      <c r="KR95" s="1">
        <f t="shared" si="4335"/>
        <v>-0.26845637583892606</v>
      </c>
      <c r="KS95" s="1">
        <f t="shared" si="4336"/>
        <v>-4.0268456375838909E-4</v>
      </c>
      <c r="KT95" s="1"/>
      <c r="KU95" s="1"/>
      <c r="KV95" s="1"/>
      <c r="KW95" s="1" t="s">
        <v>11</v>
      </c>
      <c r="KX95" s="1" t="s">
        <v>40</v>
      </c>
      <c r="KY95" s="1">
        <v>42</v>
      </c>
      <c r="KZ95" s="1">
        <v>14</v>
      </c>
      <c r="LA95" s="1">
        <v>5.3999999999999999E-2</v>
      </c>
      <c r="LB95" s="1">
        <f t="shared" si="4337"/>
        <v>-1.1000000000000003E-2</v>
      </c>
      <c r="LC95" s="1">
        <f t="shared" si="4338"/>
        <v>-3.6912751677852414E-2</v>
      </c>
      <c r="LD95" s="1">
        <f t="shared" si="4339"/>
        <v>-5.5369127516778622E-5</v>
      </c>
      <c r="LE95" s="1"/>
      <c r="LF95" s="1"/>
      <c r="LG95" s="1"/>
      <c r="LH95" s="1" t="s">
        <v>11</v>
      </c>
      <c r="LI95" s="1" t="s">
        <v>41</v>
      </c>
      <c r="LJ95" s="1">
        <v>43</v>
      </c>
      <c r="LK95" s="1">
        <v>14</v>
      </c>
      <c r="LL95" s="1">
        <v>3.2000000000000001E-2</v>
      </c>
      <c r="LM95" s="1">
        <f t="shared" si="4340"/>
        <v>-4.9999999999999975E-3</v>
      </c>
      <c r="LN95" s="1">
        <f t="shared" si="4341"/>
        <v>-0.79391891891891875</v>
      </c>
      <c r="LO95" s="1">
        <f t="shared" si="4342"/>
        <v>-1.1908783783783781E-3</v>
      </c>
      <c r="LP95" s="1"/>
      <c r="LQ95" s="1"/>
      <c r="LR95" s="1"/>
      <c r="LS95" s="1" t="s">
        <v>11</v>
      </c>
      <c r="LT95" s="1" t="s">
        <v>42</v>
      </c>
      <c r="LU95" s="1">
        <v>44</v>
      </c>
      <c r="LV95" s="1">
        <v>14</v>
      </c>
      <c r="LW95" s="1">
        <v>3.5000000000000003E-2</v>
      </c>
      <c r="LX95" s="1">
        <f t="shared" si="4343"/>
        <v>-7.9999999999999932E-3</v>
      </c>
      <c r="LY95" s="1">
        <f t="shared" si="4250"/>
        <v>-1.8576512455516012</v>
      </c>
      <c r="LZ95" s="1">
        <f t="shared" si="4344"/>
        <v>-2.7864768683274017E-3</v>
      </c>
      <c r="MA95" s="1"/>
      <c r="MB95" s="1"/>
      <c r="MC95" s="1"/>
      <c r="MD95" s="1" t="s">
        <v>11</v>
      </c>
      <c r="ME95" s="1" t="s">
        <v>43</v>
      </c>
      <c r="MF95" s="1">
        <v>46</v>
      </c>
      <c r="MG95" s="1">
        <v>14</v>
      </c>
      <c r="MH95" s="1">
        <v>4.8000000000000001E-2</v>
      </c>
      <c r="MI95" s="1">
        <f t="shared" si="4345"/>
        <v>-3.9999999999999966E-3</v>
      </c>
      <c r="MJ95" s="1">
        <f t="shared" si="4346"/>
        <v>-0.87796610169491518</v>
      </c>
      <c r="MK95" s="1">
        <f t="shared" si="4347"/>
        <v>-1.3169491525423728E-3</v>
      </c>
      <c r="ML95" s="1"/>
      <c r="MM95" s="1"/>
      <c r="MN95" s="1"/>
      <c r="MO95" s="1" t="s">
        <v>11</v>
      </c>
      <c r="MP95" s="1" t="s">
        <v>44</v>
      </c>
      <c r="MQ95" s="1">
        <v>52</v>
      </c>
      <c r="MR95" s="1">
        <v>14</v>
      </c>
      <c r="MS95" s="1">
        <v>0.09</v>
      </c>
      <c r="MT95" s="1">
        <f t="shared" si="4348"/>
        <v>2.6999999999999996E-2</v>
      </c>
      <c r="MU95" s="1">
        <f t="shared" si="4349"/>
        <v>0.37037037037037024</v>
      </c>
      <c r="MV95" s="1">
        <f t="shared" si="4350"/>
        <v>5.5555555555555534E-4</v>
      </c>
      <c r="MW95" s="1"/>
      <c r="MX95" s="1"/>
      <c r="MY95" s="1"/>
      <c r="MZ95" s="1" t="s">
        <v>11</v>
      </c>
      <c r="NA95" s="1" t="s">
        <v>45</v>
      </c>
      <c r="NB95" s="1">
        <v>53</v>
      </c>
      <c r="NC95" s="1">
        <v>14</v>
      </c>
      <c r="ND95" s="1">
        <v>0.104</v>
      </c>
      <c r="NE95" s="1">
        <f t="shared" si="4351"/>
        <v>1.0999999999999996E-2</v>
      </c>
      <c r="NF95" s="1">
        <f t="shared" si="4352"/>
        <v>-0.32094594594594611</v>
      </c>
      <c r="NG95" s="1">
        <f t="shared" si="4353"/>
        <v>-4.8141891891891915E-4</v>
      </c>
      <c r="NH95" s="1"/>
      <c r="NI95" s="1"/>
      <c r="NJ95" s="1"/>
      <c r="NK95" s="1" t="s">
        <v>11</v>
      </c>
      <c r="NL95" s="1" t="s">
        <v>46</v>
      </c>
      <c r="NM95" s="1">
        <v>56</v>
      </c>
      <c r="NN95" s="1">
        <v>14</v>
      </c>
      <c r="NO95" s="1">
        <v>0.10299999999999999</v>
      </c>
      <c r="NP95" s="1">
        <f t="shared" si="4354"/>
        <v>1.0999999999999996E-2</v>
      </c>
      <c r="NQ95" s="1">
        <f t="shared" si="4355"/>
        <v>-0.26779661016949169</v>
      </c>
      <c r="NR95" s="1">
        <f t="shared" si="4356"/>
        <v>-4.0169491525423755E-4</v>
      </c>
      <c r="NS95" s="1"/>
      <c r="NT95" s="1"/>
      <c r="NU95" s="1"/>
      <c r="NV95" s="1" t="s">
        <v>11</v>
      </c>
      <c r="NW95" s="1" t="s">
        <v>47</v>
      </c>
      <c r="NX95" s="1">
        <v>57</v>
      </c>
      <c r="NY95" s="1">
        <v>14</v>
      </c>
      <c r="NZ95" s="1">
        <v>-1.2999999999999999E-2</v>
      </c>
      <c r="OA95" s="1">
        <f t="shared" si="4357"/>
        <v>-9.9999999999999915E-4</v>
      </c>
      <c r="OB95" s="1">
        <f t="shared" si="4358"/>
        <v>0.69774919614147923</v>
      </c>
      <c r="OC95" s="1">
        <f t="shared" si="4359"/>
        <v>1.0466237942122188E-3</v>
      </c>
      <c r="OD95" s="1"/>
      <c r="OE95" s="1"/>
      <c r="OF95" s="1"/>
      <c r="OG95" s="1" t="s">
        <v>11</v>
      </c>
      <c r="OH95" s="1" t="s">
        <v>48</v>
      </c>
      <c r="OI95" s="1">
        <v>58</v>
      </c>
      <c r="OJ95" s="1">
        <v>14</v>
      </c>
      <c r="OK95" s="1">
        <v>-1.4999999999999999E-2</v>
      </c>
      <c r="OL95" s="1">
        <f t="shared" si="4360"/>
        <v>-2.9999999999999992E-3</v>
      </c>
      <c r="OM95" s="1">
        <f t="shared" si="4361"/>
        <v>0.62903225806451613</v>
      </c>
      <c r="ON95" s="1">
        <f t="shared" si="4362"/>
        <v>9.4354838709677423E-4</v>
      </c>
      <c r="OO95" s="1"/>
      <c r="OP95" s="1"/>
      <c r="OQ95" s="1"/>
      <c r="OR95" s="1" t="s">
        <v>11</v>
      </c>
      <c r="OS95" s="1" t="s">
        <v>49</v>
      </c>
      <c r="OT95" s="1">
        <v>59</v>
      </c>
      <c r="OU95" s="1">
        <v>14</v>
      </c>
      <c r="OV95" s="1">
        <v>-1.4999999999999999E-2</v>
      </c>
      <c r="OW95" s="1">
        <f t="shared" si="4363"/>
        <v>-2.9999999999999992E-3</v>
      </c>
      <c r="OX95" s="1">
        <f t="shared" si="4364"/>
        <v>0.70000000000000007</v>
      </c>
      <c r="OY95" s="1">
        <f t="shared" si="4365"/>
        <v>1.0500000000000002E-3</v>
      </c>
      <c r="OZ95" s="1"/>
      <c r="PA95" s="1"/>
      <c r="PB95" s="1"/>
      <c r="PC95" s="1" t="s">
        <v>11</v>
      </c>
      <c r="PD95" s="1" t="s">
        <v>50</v>
      </c>
      <c r="PE95" s="1">
        <v>60</v>
      </c>
      <c r="PF95" s="1">
        <v>14</v>
      </c>
      <c r="PG95" s="1">
        <v>-1.6E-2</v>
      </c>
      <c r="PH95" s="1">
        <f t="shared" si="4366"/>
        <v>-4.0000000000000001E-3</v>
      </c>
      <c r="PI95" s="1">
        <f t="shared" si="4367"/>
        <v>0.71290322580645171</v>
      </c>
      <c r="PJ95" s="1">
        <f t="shared" si="4368"/>
        <v>1.0693548387096777E-3</v>
      </c>
      <c r="PK95" s="1"/>
      <c r="PL95" s="1"/>
      <c r="PM95" s="1"/>
      <c r="PN95" s="1" t="s">
        <v>11</v>
      </c>
      <c r="PO95" s="1" t="s">
        <v>51</v>
      </c>
      <c r="PP95" s="1">
        <v>63</v>
      </c>
      <c r="PQ95" s="1">
        <v>14</v>
      </c>
      <c r="PR95" s="1">
        <v>-1.7000000000000001E-2</v>
      </c>
      <c r="PS95" s="1">
        <f t="shared" si="4369"/>
        <v>-3.0000000000000009E-3</v>
      </c>
      <c r="PT95" s="1">
        <f t="shared" si="4370"/>
        <v>0.75404530744336573</v>
      </c>
      <c r="PU95" s="1">
        <f t="shared" si="4371"/>
        <v>1.1310679611650485E-3</v>
      </c>
      <c r="PV95" s="1"/>
      <c r="PW95" s="1"/>
      <c r="PX95" s="1"/>
      <c r="PY95" s="1" t="s">
        <v>11</v>
      </c>
      <c r="PZ95" s="1" t="s">
        <v>52</v>
      </c>
      <c r="QA95" s="1">
        <v>64</v>
      </c>
      <c r="QB95" s="1">
        <v>14</v>
      </c>
      <c r="QC95" s="1">
        <v>-1.0999999999999999E-2</v>
      </c>
      <c r="QD95" s="1">
        <f t="shared" si="4372"/>
        <v>-9.9999999999999985E-3</v>
      </c>
      <c r="QE95" s="1">
        <f t="shared" si="4373"/>
        <v>0.50645161290322593</v>
      </c>
      <c r="QF95" s="1">
        <f t="shared" si="4374"/>
        <v>7.5967741935483888E-4</v>
      </c>
      <c r="QG95" s="1"/>
      <c r="QH95" s="1"/>
      <c r="QI95" s="1"/>
      <c r="QJ95" s="1" t="s">
        <v>11</v>
      </c>
      <c r="QK95" s="1" t="s">
        <v>53</v>
      </c>
      <c r="QL95" s="1">
        <v>65</v>
      </c>
      <c r="QM95" s="1">
        <v>14</v>
      </c>
      <c r="QN95" s="1">
        <v>-8.9999999999999993E-3</v>
      </c>
      <c r="QO95" s="1">
        <f t="shared" si="4375"/>
        <v>-6.9999999999999993E-3</v>
      </c>
      <c r="QP95" s="1">
        <f t="shared" si="4376"/>
        <v>0.59223300970873782</v>
      </c>
      <c r="QQ95" s="1">
        <f t="shared" si="4377"/>
        <v>8.8834951456310673E-4</v>
      </c>
      <c r="QR95" s="1"/>
      <c r="QS95" s="1"/>
      <c r="QT95" s="1"/>
      <c r="QU95" s="1" t="s">
        <v>11</v>
      </c>
      <c r="QV95" s="1" t="s">
        <v>54</v>
      </c>
      <c r="QW95" s="1">
        <v>66</v>
      </c>
      <c r="QX95" s="1">
        <v>14</v>
      </c>
      <c r="QY95" s="1">
        <v>-1.2E-2</v>
      </c>
      <c r="QZ95" s="1">
        <f t="shared" si="4378"/>
        <v>-1.3000000000000001E-2</v>
      </c>
      <c r="RA95" s="1">
        <f t="shared" si="4379"/>
        <v>0.48397435897435898</v>
      </c>
      <c r="RB95" s="1">
        <f t="shared" si="4380"/>
        <v>7.259615384615385E-4</v>
      </c>
      <c r="RC95" s="1"/>
      <c r="RD95" s="1"/>
      <c r="RE95" s="1"/>
      <c r="RF95" s="1" t="s">
        <v>11</v>
      </c>
      <c r="RG95" s="1" t="s">
        <v>55</v>
      </c>
      <c r="RH95" s="1">
        <v>67</v>
      </c>
      <c r="RI95" s="1">
        <v>14</v>
      </c>
      <c r="RJ95" s="1">
        <v>-5.0000000000000001E-3</v>
      </c>
      <c r="RK95" s="1">
        <f t="shared" si="4381"/>
        <v>-4.0000000000000001E-3</v>
      </c>
      <c r="RL95" s="1">
        <f t="shared" si="4382"/>
        <v>0.75641025641025639</v>
      </c>
      <c r="RM95" s="1">
        <f t="shared" si="4383"/>
        <v>1.1346153846153845E-3</v>
      </c>
      <c r="RN95" s="1"/>
      <c r="RO95" s="1"/>
      <c r="RP95" s="1"/>
      <c r="RQ95" s="1" t="s">
        <v>11</v>
      </c>
      <c r="RR95" s="1" t="s">
        <v>56</v>
      </c>
      <c r="RS95" s="1">
        <v>70</v>
      </c>
      <c r="RT95" s="1">
        <v>14</v>
      </c>
      <c r="RU95" s="1">
        <v>-1.0999999999999999E-2</v>
      </c>
      <c r="RV95" s="1">
        <f t="shared" si="4384"/>
        <v>-1.7000000000000001E-2</v>
      </c>
      <c r="RW95" s="1">
        <f t="shared" si="4385"/>
        <v>0.3108974358974359</v>
      </c>
      <c r="RX95" s="1">
        <f t="shared" si="4386"/>
        <v>4.6634615384615389E-4</v>
      </c>
      <c r="RY95" s="1"/>
      <c r="RZ95" s="1"/>
      <c r="SA95" s="1"/>
      <c r="SB95" s="2" t="s">
        <v>11</v>
      </c>
      <c r="SC95" s="1" t="s">
        <v>57</v>
      </c>
      <c r="SD95" s="1">
        <v>71</v>
      </c>
      <c r="SE95" s="2">
        <v>14</v>
      </c>
      <c r="SF95" s="1">
        <v>3.0000000000000001E-3</v>
      </c>
      <c r="SG95" s="1">
        <f t="shared" si="4387"/>
        <v>-1E-3</v>
      </c>
      <c r="SH95" s="1">
        <f t="shared" si="4388"/>
        <v>0.7191780821917807</v>
      </c>
      <c r="SI95" s="1">
        <f t="shared" si="4389"/>
        <v>1.0787671232876711E-3</v>
      </c>
      <c r="SJ95" s="1"/>
      <c r="SK95" s="1"/>
      <c r="SL95" s="1"/>
      <c r="SM95" s="2" t="s">
        <v>11</v>
      </c>
      <c r="SN95" s="1" t="s">
        <v>58</v>
      </c>
      <c r="SO95" s="1">
        <v>72</v>
      </c>
      <c r="SP95" s="2">
        <v>14</v>
      </c>
      <c r="SQ95" s="1">
        <v>5.0000000000000001E-3</v>
      </c>
      <c r="SR95" s="1">
        <f t="shared" si="4390"/>
        <v>-1E-3</v>
      </c>
      <c r="SS95" s="1">
        <f t="shared" si="4391"/>
        <v>0.64261168384879719</v>
      </c>
      <c r="ST95" s="1">
        <f t="shared" si="4392"/>
        <v>9.6391752577319582E-4</v>
      </c>
      <c r="SU95" s="1"/>
      <c r="SV95" s="1"/>
      <c r="SW95" s="1"/>
      <c r="SX95" s="2" t="s">
        <v>11</v>
      </c>
      <c r="SY95" s="1" t="s">
        <v>59</v>
      </c>
      <c r="SZ95" s="1">
        <v>73</v>
      </c>
      <c r="TA95" s="2">
        <v>14</v>
      </c>
      <c r="TB95" s="1">
        <v>4.0000000000000001E-3</v>
      </c>
      <c r="TC95" s="1">
        <f t="shared" si="4393"/>
        <v>-2E-3</v>
      </c>
      <c r="TD95" s="1">
        <f t="shared" si="4394"/>
        <v>0.54482758620689653</v>
      </c>
      <c r="TE95" s="1">
        <f t="shared" si="4395"/>
        <v>8.1724137931034476E-4</v>
      </c>
      <c r="TF95" s="1"/>
      <c r="TG95" s="1"/>
      <c r="TH95" s="1"/>
      <c r="TI95" s="2" t="s">
        <v>11</v>
      </c>
      <c r="TJ95" s="1" t="s">
        <v>60</v>
      </c>
      <c r="TK95" s="1">
        <v>74</v>
      </c>
      <c r="TL95" s="2">
        <v>14</v>
      </c>
      <c r="TM95" s="1">
        <v>5.0000000000000001E-3</v>
      </c>
      <c r="TN95" s="1">
        <f t="shared" si="4396"/>
        <v>-1E-3</v>
      </c>
      <c r="TO95" s="1">
        <f t="shared" si="4397"/>
        <v>0.58419243986254288</v>
      </c>
      <c r="TP95" s="1">
        <f t="shared" si="4398"/>
        <v>8.7628865979381433E-4</v>
      </c>
      <c r="TQ95" s="1"/>
      <c r="TR95" s="1"/>
      <c r="TS95" s="1"/>
      <c r="TT95" s="2" t="s">
        <v>11</v>
      </c>
      <c r="TU95" s="1" t="s">
        <v>61</v>
      </c>
      <c r="TV95" s="1">
        <v>77</v>
      </c>
      <c r="TW95" s="2">
        <v>14</v>
      </c>
      <c r="TX95" s="1">
        <v>7.0000000000000001E-3</v>
      </c>
      <c r="TY95" s="1">
        <f t="shared" si="4399"/>
        <v>-1.9999999999999992E-3</v>
      </c>
      <c r="TZ95" s="1">
        <f t="shared" si="4400"/>
        <v>0.5223367697594502</v>
      </c>
      <c r="UA95" s="1">
        <f t="shared" si="4401"/>
        <v>7.8350515463917537E-4</v>
      </c>
      <c r="UB95" s="1"/>
      <c r="UC95" s="1"/>
      <c r="UD95" s="1"/>
      <c r="UE95" s="2" t="s">
        <v>11</v>
      </c>
      <c r="UF95" s="1" t="s">
        <v>62</v>
      </c>
      <c r="UG95" s="1">
        <v>78</v>
      </c>
      <c r="UH95" s="2">
        <v>14</v>
      </c>
      <c r="UI95" s="1">
        <v>6.0000000000000001E-3</v>
      </c>
      <c r="UJ95" s="1">
        <f t="shared" si="4402"/>
        <v>-2E-3</v>
      </c>
      <c r="UK95" s="1">
        <f t="shared" si="4403"/>
        <v>9.3425605536332196E-2</v>
      </c>
      <c r="UL95" s="1">
        <f t="shared" si="4404"/>
        <v>1.401384083044983E-4</v>
      </c>
      <c r="UM95" s="1"/>
      <c r="UN95" s="1"/>
      <c r="UO95" s="1"/>
      <c r="UP95" s="2" t="s">
        <v>11</v>
      </c>
      <c r="UQ95" s="1" t="s">
        <v>63</v>
      </c>
      <c r="UR95" s="1">
        <v>79</v>
      </c>
      <c r="US95" s="2">
        <v>14</v>
      </c>
      <c r="UT95" s="1">
        <v>7.0000000000000001E-3</v>
      </c>
      <c r="UU95" s="1">
        <f t="shared" si="4405"/>
        <v>-1.9999999999999992E-3</v>
      </c>
      <c r="UV95" s="1">
        <f t="shared" si="4406"/>
        <v>0.50344827586206897</v>
      </c>
      <c r="UW95" s="1">
        <f t="shared" si="4407"/>
        <v>7.5517241379310343E-4</v>
      </c>
      <c r="UX95" s="1"/>
      <c r="UY95" s="1"/>
      <c r="UZ95" s="1"/>
      <c r="VA95" s="2" t="s">
        <v>11</v>
      </c>
      <c r="VB95" s="1" t="s">
        <v>64</v>
      </c>
      <c r="VC95" s="1">
        <v>80</v>
      </c>
      <c r="VD95" s="2">
        <v>14</v>
      </c>
      <c r="VE95" s="1">
        <v>8.0000000000000002E-3</v>
      </c>
      <c r="VF95" s="1">
        <f t="shared" si="4408"/>
        <v>-2E-3</v>
      </c>
      <c r="VG95" s="1">
        <f t="shared" si="4409"/>
        <v>0.47586206896551725</v>
      </c>
      <c r="VH95" s="1">
        <f t="shared" si="4410"/>
        <v>7.1379310344827588E-4</v>
      </c>
      <c r="VI95" s="1"/>
      <c r="VJ95" s="1"/>
      <c r="VK95" s="1"/>
      <c r="VL95" s="2" t="s">
        <v>11</v>
      </c>
      <c r="VM95" s="1" t="s">
        <v>65</v>
      </c>
      <c r="VN95" s="1">
        <v>84</v>
      </c>
      <c r="VO95" s="2">
        <v>14</v>
      </c>
      <c r="VP95" s="1">
        <v>8.0000000000000002E-3</v>
      </c>
      <c r="VQ95" s="1">
        <f t="shared" si="4411"/>
        <v>-4.0000000000000001E-3</v>
      </c>
      <c r="VR95" s="1">
        <f t="shared" si="4412"/>
        <v>0.4329896907216495</v>
      </c>
      <c r="VS95" s="1">
        <f t="shared" si="4413"/>
        <v>6.4948453608247429E-4</v>
      </c>
      <c r="VT95" s="1"/>
      <c r="VU95" s="1"/>
      <c r="VV95" s="1"/>
      <c r="VW95" s="2" t="s">
        <v>11</v>
      </c>
      <c r="VX95" s="1" t="s">
        <v>66</v>
      </c>
      <c r="VY95" s="1">
        <v>85</v>
      </c>
      <c r="VZ95" s="2">
        <v>14</v>
      </c>
      <c r="WA95" s="1">
        <v>1.2999999999999999E-2</v>
      </c>
      <c r="WB95" s="1">
        <f t="shared" si="4414"/>
        <v>8.0000000000000002E-3</v>
      </c>
      <c r="WC95" s="1">
        <f t="shared" si="4415"/>
        <v>0.51219512195121952</v>
      </c>
      <c r="WD95" s="1">
        <f t="shared" si="4416"/>
        <v>7.682926829268293E-4</v>
      </c>
      <c r="WE95" s="1"/>
      <c r="WF95" s="1"/>
      <c r="WG95" s="1"/>
      <c r="WH95" s="2" t="s">
        <v>11</v>
      </c>
      <c r="WI95" s="1" t="s">
        <v>67</v>
      </c>
      <c r="WJ95" s="1">
        <v>86</v>
      </c>
      <c r="WK95" s="2">
        <v>14</v>
      </c>
      <c r="WL95" s="1">
        <v>1.4999999999999999E-2</v>
      </c>
      <c r="WM95" s="1">
        <f t="shared" si="4417"/>
        <v>6.9999999999999993E-3</v>
      </c>
      <c r="WN95" s="1">
        <f t="shared" si="4418"/>
        <v>0.39930555555555558</v>
      </c>
      <c r="WO95" s="1">
        <f t="shared" si="4419"/>
        <v>5.989583333333334E-4</v>
      </c>
      <c r="WP95" s="1"/>
      <c r="WQ95" s="1"/>
      <c r="WR95" s="1"/>
      <c r="WS95" s="2" t="s">
        <v>11</v>
      </c>
      <c r="WT95" s="1" t="s">
        <v>68</v>
      </c>
      <c r="WU95" s="1">
        <v>87</v>
      </c>
      <c r="WV95" s="2">
        <v>14</v>
      </c>
      <c r="WW95" s="1">
        <v>1.0999999999999999E-2</v>
      </c>
      <c r="WX95" s="1">
        <f t="shared" si="4420"/>
        <v>3.9999999999999992E-3</v>
      </c>
      <c r="WY95" s="1">
        <f t="shared" si="4421"/>
        <v>0.27874564459930312</v>
      </c>
      <c r="WZ95" s="1">
        <f t="shared" si="4422"/>
        <v>4.181184668989547E-4</v>
      </c>
      <c r="XA95" s="1"/>
      <c r="XB95" s="1"/>
      <c r="XC95" s="1"/>
      <c r="XD95" s="2" t="s">
        <v>11</v>
      </c>
      <c r="XE95" s="1" t="s">
        <v>69</v>
      </c>
      <c r="XF95" s="1">
        <v>88</v>
      </c>
      <c r="XG95" s="2">
        <v>14</v>
      </c>
      <c r="XH95" s="1">
        <v>1.0999999999999999E-2</v>
      </c>
      <c r="XI95" s="1">
        <f t="shared" si="3632"/>
        <v>2E-3</v>
      </c>
      <c r="XJ95" s="1">
        <f t="shared" si="4423"/>
        <v>0.18750000000000003</v>
      </c>
      <c r="XK95" s="1">
        <f t="shared" si="4424"/>
        <v>2.8125000000000003E-4</v>
      </c>
      <c r="XL95" s="1"/>
      <c r="XM95" s="1"/>
      <c r="XN95" s="1"/>
      <c r="XO95" s="2" t="s">
        <v>11</v>
      </c>
      <c r="XP95" s="1" t="s">
        <v>70</v>
      </c>
      <c r="XQ95" s="1">
        <v>91</v>
      </c>
      <c r="XR95" s="2">
        <v>14</v>
      </c>
      <c r="XS95" s="1">
        <v>1.2999999999999999E-2</v>
      </c>
      <c r="XT95" s="1">
        <f t="shared" si="4425"/>
        <v>2E-3</v>
      </c>
      <c r="XU95" s="1">
        <f t="shared" si="4426"/>
        <v>0.19031141868512111</v>
      </c>
      <c r="XV95" s="1">
        <f t="shared" si="4427"/>
        <v>2.8546712802768169E-4</v>
      </c>
      <c r="XW95" s="1"/>
      <c r="XX95" s="1"/>
      <c r="XY95" s="1"/>
      <c r="XZ95" s="2" t="s">
        <v>11</v>
      </c>
      <c r="YA95" s="1" t="s">
        <v>71</v>
      </c>
      <c r="YB95" s="1">
        <v>92</v>
      </c>
      <c r="YC95" s="2">
        <v>14</v>
      </c>
      <c r="YD95" s="1">
        <v>1.2E-2</v>
      </c>
      <c r="YE95" s="1">
        <f t="shared" si="4428"/>
        <v>1.0000000000000009E-3</v>
      </c>
      <c r="YF95" s="1">
        <f t="shared" si="4429"/>
        <v>0.28865979381443302</v>
      </c>
      <c r="YG95" s="1">
        <f t="shared" si="4430"/>
        <v>4.3298969072164952E-4</v>
      </c>
      <c r="YH95" s="1"/>
      <c r="YI95" s="1"/>
      <c r="YJ95" s="1"/>
      <c r="YK95" s="2" t="s">
        <v>11</v>
      </c>
      <c r="YL95" s="1" t="s">
        <v>72</v>
      </c>
      <c r="YM95" s="1">
        <v>93</v>
      </c>
      <c r="YN95" s="2">
        <v>14</v>
      </c>
      <c r="YO95" s="1">
        <v>1.2999999999999999E-2</v>
      </c>
      <c r="YP95" s="1">
        <f t="shared" si="4431"/>
        <v>2E-3</v>
      </c>
      <c r="YQ95" s="1">
        <f t="shared" si="4432"/>
        <v>0.30034129692832762</v>
      </c>
      <c r="YR95" s="1">
        <f t="shared" si="4433"/>
        <v>4.5051194539249146E-4</v>
      </c>
      <c r="YS95" s="1"/>
      <c r="YT95" s="1"/>
      <c r="YU95" s="1"/>
      <c r="YV95" s="2" t="s">
        <v>11</v>
      </c>
      <c r="YW95" s="1" t="s">
        <v>73</v>
      </c>
      <c r="YX95" s="1">
        <v>94</v>
      </c>
      <c r="YY95" s="2">
        <v>14</v>
      </c>
      <c r="YZ95" s="1">
        <v>1.4E-2</v>
      </c>
      <c r="ZA95" s="1">
        <f t="shared" si="4434"/>
        <v>1.0000000000000009E-3</v>
      </c>
      <c r="ZB95" s="1">
        <f t="shared" si="4435"/>
        <v>0.23129251700680276</v>
      </c>
      <c r="ZC95" s="1">
        <f t="shared" si="4436"/>
        <v>3.4693877551020415E-4</v>
      </c>
      <c r="ZD95" s="1"/>
      <c r="ZE95" s="1"/>
      <c r="ZF95" s="1"/>
      <c r="ZG95" s="2" t="s">
        <v>11</v>
      </c>
      <c r="ZH95" s="1" t="s">
        <v>74</v>
      </c>
      <c r="ZI95" s="1">
        <v>95</v>
      </c>
      <c r="ZJ95" s="2">
        <v>14</v>
      </c>
      <c r="ZK95" s="1">
        <v>1.2999999999999999E-2</v>
      </c>
      <c r="ZL95" s="1">
        <f t="shared" si="4437"/>
        <v>0</v>
      </c>
      <c r="ZM95" s="1">
        <f t="shared" si="4438"/>
        <v>0.21768707482993199</v>
      </c>
      <c r="ZN95" s="1">
        <f t="shared" si="4439"/>
        <v>3.2653061224489801E-4</v>
      </c>
      <c r="ZO95" s="1"/>
      <c r="ZP95" s="1"/>
      <c r="ZQ95" s="1"/>
      <c r="ZR95" s="2" t="s">
        <v>11</v>
      </c>
      <c r="ZS95" s="1" t="s">
        <v>75</v>
      </c>
      <c r="ZT95" s="1">
        <v>99</v>
      </c>
      <c r="ZU95" s="2">
        <v>14</v>
      </c>
      <c r="ZV95" s="1">
        <v>1.4E-2</v>
      </c>
      <c r="ZW95" s="1">
        <f t="shared" si="4440"/>
        <v>-9.9999999999999915E-4</v>
      </c>
      <c r="ZX95" s="1">
        <f t="shared" si="4441"/>
        <v>3.4246575342465786E-2</v>
      </c>
      <c r="ZY95" s="1">
        <f t="shared" si="4442"/>
        <v>5.1369863013698681E-5</v>
      </c>
      <c r="ZZ95" s="1"/>
      <c r="AAA95" s="1"/>
      <c r="AAB95" s="1"/>
      <c r="AAC95" s="2" t="s">
        <v>11</v>
      </c>
      <c r="AAD95" s="1" t="s">
        <v>76</v>
      </c>
      <c r="AAE95" s="1">
        <v>100</v>
      </c>
      <c r="AAF95" s="2">
        <v>14</v>
      </c>
      <c r="AAG95" s="1">
        <v>2E-3</v>
      </c>
      <c r="AAH95" s="1">
        <f t="shared" si="4443"/>
        <v>0</v>
      </c>
      <c r="AAI95" s="1">
        <f t="shared" si="4444"/>
        <v>0.9</v>
      </c>
      <c r="AAJ95" s="1">
        <f t="shared" si="4445"/>
        <v>1.3500000000000001E-3</v>
      </c>
      <c r="AAK95" s="1"/>
      <c r="AAL95" s="1"/>
      <c r="AAM95" s="1"/>
      <c r="AAN95" s="2" t="s">
        <v>11</v>
      </c>
      <c r="AAO95" s="1" t="s">
        <v>77</v>
      </c>
      <c r="AAP95" s="1">
        <v>101</v>
      </c>
      <c r="AAQ95" s="2">
        <v>14</v>
      </c>
      <c r="AAR95" s="1">
        <v>0.01</v>
      </c>
      <c r="AAS95" s="1">
        <f t="shared" si="4446"/>
        <v>3.0000000000000001E-3</v>
      </c>
      <c r="AAT95" s="1">
        <f t="shared" si="4447"/>
        <v>0.80276816608996537</v>
      </c>
      <c r="AAU95" s="1">
        <f t="shared" si="4448"/>
        <v>1.2041522491349481E-3</v>
      </c>
      <c r="AAV95" s="1"/>
      <c r="AAW95" s="1"/>
      <c r="AAX95" s="1"/>
      <c r="AAY95" s="2" t="s">
        <v>11</v>
      </c>
      <c r="AAZ95" s="1" t="s">
        <v>78</v>
      </c>
      <c r="ABA95" s="1">
        <v>102</v>
      </c>
      <c r="ABB95" s="2">
        <v>14</v>
      </c>
      <c r="ABC95" s="1">
        <v>1.4999999999999999E-2</v>
      </c>
      <c r="ABD95" s="1">
        <f t="shared" si="3668"/>
        <v>8.0000000000000002E-3</v>
      </c>
      <c r="ABE95" s="1">
        <f t="shared" si="4449"/>
        <v>1.0275862068965518</v>
      </c>
      <c r="ABF95" s="1">
        <f t="shared" si="4450"/>
        <v>1.5413793103448278E-3</v>
      </c>
      <c r="ABG95" s="1"/>
      <c r="ABH95" s="1"/>
      <c r="ABI95" s="1"/>
      <c r="ABJ95" s="2" t="s">
        <v>11</v>
      </c>
      <c r="ABK95" s="1" t="s">
        <v>79</v>
      </c>
      <c r="ABL95" s="1">
        <v>112</v>
      </c>
      <c r="ABM95" s="2">
        <v>14</v>
      </c>
      <c r="ABN95" s="1">
        <v>3.4000000000000002E-2</v>
      </c>
      <c r="ABO95" s="1">
        <f t="shared" si="4451"/>
        <v>1.7000000000000001E-2</v>
      </c>
      <c r="ABP95" s="1">
        <f t="shared" si="4452"/>
        <v>1.4285714285714286</v>
      </c>
      <c r="ABQ95" s="1">
        <f t="shared" si="4453"/>
        <v>2.142857142857143E-3</v>
      </c>
      <c r="ABR95" s="1"/>
      <c r="ABS95" s="1"/>
      <c r="ABT95" s="1"/>
      <c r="ABU95" s="2" t="s">
        <v>11</v>
      </c>
      <c r="ABV95" s="1" t="s">
        <v>80</v>
      </c>
      <c r="ABW95" s="1">
        <v>113</v>
      </c>
      <c r="ABX95" s="2">
        <v>14</v>
      </c>
      <c r="ABY95" s="1">
        <v>8.9999999999999993E-3</v>
      </c>
      <c r="ABZ95" s="1">
        <f t="shared" si="4454"/>
        <v>-4.0000000000000001E-3</v>
      </c>
      <c r="ACA95" s="1">
        <f t="shared" si="4455"/>
        <v>-0.48214285714285715</v>
      </c>
      <c r="ACB95" s="1">
        <f t="shared" si="4880"/>
        <v>-7.2321428571428569E-4</v>
      </c>
      <c r="ACC95" s="1"/>
      <c r="ACD95" s="1"/>
      <c r="ACE95" s="1"/>
      <c r="ACF95" s="2" t="s">
        <v>11</v>
      </c>
      <c r="ACG95" s="1" t="s">
        <v>81</v>
      </c>
      <c r="ACH95" s="1">
        <v>114</v>
      </c>
      <c r="ACI95" s="2">
        <v>14</v>
      </c>
      <c r="ACJ95" s="1">
        <v>8.9999999999999993E-3</v>
      </c>
      <c r="ACK95" s="1">
        <f t="shared" si="4456"/>
        <v>-5.000000000000001E-3</v>
      </c>
      <c r="ACL95" s="1">
        <f t="shared" si="4457"/>
        <v>-0.59856630824372759</v>
      </c>
      <c r="ACM95" s="1">
        <f t="shared" si="4458"/>
        <v>-8.9784946236559139E-4</v>
      </c>
      <c r="ACN95" s="1"/>
      <c r="ACO95" s="1"/>
      <c r="ACP95" s="1"/>
      <c r="ACQ95" s="2" t="s">
        <v>11</v>
      </c>
      <c r="ACR95" s="1" t="s">
        <v>82</v>
      </c>
      <c r="ACS95" s="1">
        <v>115</v>
      </c>
      <c r="ACT95" s="2">
        <v>14</v>
      </c>
      <c r="ACU95" s="1">
        <v>0.01</v>
      </c>
      <c r="ACV95" s="1">
        <f t="shared" si="4459"/>
        <v>-4.0000000000000001E-3</v>
      </c>
      <c r="ACW95" s="1">
        <f t="shared" si="4460"/>
        <v>-0.50889679715302494</v>
      </c>
      <c r="ACX95" s="1">
        <f t="shared" si="4461"/>
        <v>-7.6334519572953741E-4</v>
      </c>
      <c r="ACY95" s="1"/>
      <c r="ACZ95" s="1"/>
      <c r="ADA95" s="1"/>
      <c r="ADB95" s="2" t="s">
        <v>11</v>
      </c>
      <c r="ADC95" s="1" t="s">
        <v>83</v>
      </c>
      <c r="ADD95" s="1">
        <v>116</v>
      </c>
      <c r="ADE95" s="2">
        <v>14</v>
      </c>
      <c r="ADF95" s="1">
        <v>1.0999999999999999E-2</v>
      </c>
      <c r="ADG95" s="1">
        <f t="shared" si="4462"/>
        <v>-5.000000000000001E-3</v>
      </c>
      <c r="ADH95" s="1">
        <f t="shared" si="4463"/>
        <v>-0.54448398576512458</v>
      </c>
      <c r="ADI95" s="1">
        <f t="shared" si="4464"/>
        <v>-8.1672597864768689E-4</v>
      </c>
      <c r="ADJ95" s="1"/>
      <c r="ADK95" s="1"/>
      <c r="ADL95" s="1"/>
      <c r="ADM95" s="2" t="s">
        <v>11</v>
      </c>
      <c r="ADN95" s="1" t="s">
        <v>84</v>
      </c>
      <c r="ADO95" s="1">
        <v>119</v>
      </c>
      <c r="ADP95" s="2">
        <v>14</v>
      </c>
      <c r="ADQ95" s="1">
        <v>1.2E-2</v>
      </c>
      <c r="ADR95" s="1">
        <f t="shared" si="4465"/>
        <v>-5.000000000000001E-3</v>
      </c>
      <c r="ADS95" s="1">
        <f t="shared" si="4466"/>
        <v>-1.0863309352517987</v>
      </c>
      <c r="ADT95" s="1">
        <f t="shared" si="4467"/>
        <v>-1.629496402877698E-3</v>
      </c>
      <c r="ADU95" s="1"/>
      <c r="ADV95" s="1"/>
      <c r="ADW95" s="1"/>
      <c r="ADX95" s="2" t="s">
        <v>11</v>
      </c>
      <c r="ADY95" s="1" t="s">
        <v>85</v>
      </c>
      <c r="ADZ95" s="1">
        <v>120</v>
      </c>
      <c r="AEA95" s="2">
        <v>14</v>
      </c>
      <c r="AEB95" s="1">
        <v>1.2E-2</v>
      </c>
      <c r="AEC95" s="1">
        <f t="shared" si="4468"/>
        <v>-5.000000000000001E-3</v>
      </c>
      <c r="AED95" s="1">
        <f t="shared" si="4469"/>
        <v>-1.1151079136690647</v>
      </c>
      <c r="AEE95" s="1">
        <f t="shared" si="4470"/>
        <v>-1.6726618705035971E-3</v>
      </c>
      <c r="AEF95" s="1"/>
      <c r="AEG95" s="1"/>
      <c r="AEH95" s="1"/>
      <c r="AEI95" s="2" t="s">
        <v>11</v>
      </c>
      <c r="AEJ95" s="1" t="s">
        <v>86</v>
      </c>
      <c r="AEK95" s="1">
        <v>121</v>
      </c>
      <c r="AEL95" s="2">
        <v>14</v>
      </c>
      <c r="AEM95" s="1">
        <v>1.2E-2</v>
      </c>
      <c r="AEN95" s="1">
        <f t="shared" si="4471"/>
        <v>-5.9999999999999984E-3</v>
      </c>
      <c r="AEO95" s="1">
        <f t="shared" si="4472"/>
        <v>-1.1115107913669064</v>
      </c>
      <c r="AEP95" s="1">
        <f t="shared" si="4473"/>
        <v>-1.6672661870503597E-3</v>
      </c>
      <c r="AEQ95" s="1"/>
      <c r="AER95" s="1"/>
      <c r="AES95" s="1"/>
      <c r="AET95" s="2" t="s">
        <v>11</v>
      </c>
      <c r="AEU95" s="1" t="s">
        <v>87</v>
      </c>
      <c r="AEV95" s="1">
        <v>122</v>
      </c>
      <c r="AEW95" s="2">
        <v>14</v>
      </c>
      <c r="AEX95" s="1">
        <v>1.2E-2</v>
      </c>
      <c r="AEY95" s="1">
        <f t="shared" si="4474"/>
        <v>-5.000000000000001E-3</v>
      </c>
      <c r="AEZ95" s="1">
        <f t="shared" si="4475"/>
        <v>-1.1258992805755397</v>
      </c>
      <c r="AFA95" s="1">
        <f t="shared" si="4476"/>
        <v>-1.6888489208633096E-3</v>
      </c>
      <c r="AFB95" s="1"/>
      <c r="AFC95" s="1"/>
      <c r="AFD95" s="1"/>
      <c r="AFE95" s="2" t="s">
        <v>11</v>
      </c>
      <c r="AFF95" s="1" t="s">
        <v>88</v>
      </c>
      <c r="AFG95" s="1">
        <v>123</v>
      </c>
      <c r="AFH95" s="2">
        <v>14</v>
      </c>
      <c r="AFI95" s="1">
        <v>1.0999999999999999E-2</v>
      </c>
      <c r="AFJ95" s="1">
        <f t="shared" si="4881"/>
        <v>-6.0000000000000019E-3</v>
      </c>
      <c r="AFK95" s="1">
        <f t="shared" si="4882"/>
        <v>-1.1654676258992807</v>
      </c>
      <c r="AFL95" s="1">
        <f t="shared" si="4477"/>
        <v>-1.748201438848921E-3</v>
      </c>
      <c r="AFM95" s="1"/>
      <c r="AFN95" s="1"/>
      <c r="AFO95" s="1"/>
      <c r="AFP95" s="2" t="s">
        <v>11</v>
      </c>
      <c r="AFQ95" s="1" t="s">
        <v>89</v>
      </c>
      <c r="AFR95" s="1">
        <v>126</v>
      </c>
      <c r="AFS95" s="2">
        <v>14</v>
      </c>
      <c r="AFT95" s="1">
        <v>1.2999999999999999E-2</v>
      </c>
      <c r="AFU95" s="1">
        <f t="shared" si="4478"/>
        <v>-4.9999999999999992E-3</v>
      </c>
      <c r="AFV95" s="1">
        <f t="shared" si="4479"/>
        <v>-0.93950177935943058</v>
      </c>
      <c r="AFW95" s="1">
        <f t="shared" si="4480"/>
        <v>-1.4092526690391459E-3</v>
      </c>
      <c r="AFX95" s="1"/>
      <c r="AFY95" s="1"/>
      <c r="AFZ95" s="1"/>
      <c r="AGA95" s="2" t="s">
        <v>11</v>
      </c>
      <c r="AGB95" s="1" t="s">
        <v>90</v>
      </c>
      <c r="AGC95" s="1">
        <v>127</v>
      </c>
      <c r="AGD95" s="2">
        <v>14</v>
      </c>
      <c r="AGE95" s="1">
        <v>1.2999999999999999E-2</v>
      </c>
      <c r="AGF95" s="1">
        <f t="shared" si="4481"/>
        <v>-2E-3</v>
      </c>
      <c r="AGG95" s="1">
        <f t="shared" si="4482"/>
        <v>0.17171717171717171</v>
      </c>
      <c r="AGH95" s="1">
        <f t="shared" si="4483"/>
        <v>2.5757575757575756E-4</v>
      </c>
      <c r="AGI95" s="1"/>
      <c r="AGJ95" s="1"/>
      <c r="AGK95" s="1"/>
      <c r="AGL95" s="2" t="s">
        <v>11</v>
      </c>
      <c r="AGM95" s="1" t="s">
        <v>91</v>
      </c>
      <c r="AGN95" s="1">
        <v>128</v>
      </c>
      <c r="AGO95" s="2">
        <v>14</v>
      </c>
      <c r="AGP95" s="1">
        <v>1.0999999999999999E-2</v>
      </c>
      <c r="AGQ95" s="1">
        <f t="shared" si="4484"/>
        <v>-4.0000000000000001E-3</v>
      </c>
      <c r="AGR95" s="1">
        <f t="shared" si="4485"/>
        <v>0.14715719063545149</v>
      </c>
      <c r="AGS95" s="1">
        <f t="shared" si="4486"/>
        <v>2.2073578595317725E-4</v>
      </c>
      <c r="AGT95" s="1"/>
      <c r="AGU95" s="1"/>
      <c r="AGV95" s="1"/>
      <c r="AGW95" s="2" t="s">
        <v>11</v>
      </c>
      <c r="AGX95" s="1" t="s">
        <v>92</v>
      </c>
      <c r="AGY95" s="1">
        <v>129</v>
      </c>
      <c r="AGZ95" s="2">
        <v>14</v>
      </c>
      <c r="AHA95" s="1">
        <v>1.0999999999999999E-2</v>
      </c>
      <c r="AHB95" s="1">
        <f t="shared" si="4487"/>
        <v>-3.0000000000000009E-3</v>
      </c>
      <c r="AHC95" s="1">
        <f t="shared" si="4488"/>
        <v>0.27906976744186046</v>
      </c>
      <c r="AHD95" s="1">
        <f t="shared" si="4489"/>
        <v>4.1860465116279073E-4</v>
      </c>
      <c r="AHE95" s="1"/>
      <c r="AHF95" s="1"/>
      <c r="AHG95" s="1"/>
      <c r="AHH95" s="2" t="s">
        <v>11</v>
      </c>
      <c r="AHI95" s="1" t="s">
        <v>93</v>
      </c>
      <c r="AHJ95" s="1">
        <v>130</v>
      </c>
      <c r="AHK95" s="2">
        <v>14</v>
      </c>
      <c r="AHL95" s="1">
        <v>1.2E-2</v>
      </c>
      <c r="AHM95" s="1">
        <f t="shared" si="4490"/>
        <v>-2E-3</v>
      </c>
      <c r="AHN95" s="1">
        <f t="shared" si="4491"/>
        <v>0.2976588628762542</v>
      </c>
      <c r="AHO95" s="1">
        <f t="shared" si="4492"/>
        <v>4.4648829431438134E-4</v>
      </c>
      <c r="AHP95" s="1"/>
      <c r="AHQ95" s="1"/>
      <c r="AHR95" s="1"/>
      <c r="AHS95" s="2" t="s">
        <v>11</v>
      </c>
      <c r="AHT95" s="1" t="s">
        <v>94</v>
      </c>
      <c r="AHU95" s="1">
        <v>133</v>
      </c>
      <c r="AHV95" s="2">
        <v>14</v>
      </c>
      <c r="AHW95" s="1">
        <v>1.2E-2</v>
      </c>
      <c r="AHX95" s="1">
        <f t="shared" si="4493"/>
        <v>-4.0000000000000001E-3</v>
      </c>
      <c r="AHY95" s="1">
        <f t="shared" si="4494"/>
        <v>0.2624584717607974</v>
      </c>
      <c r="AHZ95" s="1">
        <f t="shared" si="4495"/>
        <v>3.9368770764119612E-4</v>
      </c>
      <c r="AIA95" s="1"/>
      <c r="AIB95" s="1"/>
      <c r="AIC95" s="1"/>
      <c r="AID95" s="2" t="s">
        <v>11</v>
      </c>
      <c r="AIE95" s="1" t="s">
        <v>95</v>
      </c>
      <c r="AIF95" s="1">
        <v>134</v>
      </c>
      <c r="AIG95" s="2">
        <v>14</v>
      </c>
      <c r="AIH95" s="1">
        <v>1.4E-2</v>
      </c>
      <c r="AII95" s="1">
        <f t="shared" si="4496"/>
        <v>-3.0000000000000009E-3</v>
      </c>
      <c r="AIJ95" s="1">
        <f t="shared" si="4497"/>
        <v>0.28239202657807305</v>
      </c>
      <c r="AIK95" s="1">
        <f t="shared" si="4498"/>
        <v>4.2358803986710958E-4</v>
      </c>
      <c r="AIL95" s="1"/>
      <c r="AIM95" s="1"/>
      <c r="AIN95" s="1"/>
      <c r="AIO95" s="2" t="s">
        <v>11</v>
      </c>
      <c r="AIP95" s="1" t="s">
        <v>96</v>
      </c>
      <c r="AIQ95" s="1">
        <v>135</v>
      </c>
      <c r="AIR95" s="2">
        <v>14</v>
      </c>
      <c r="AIS95" s="1">
        <v>1.0999999999999999E-2</v>
      </c>
      <c r="AIT95" s="1">
        <f t="shared" si="4499"/>
        <v>-3.0000000000000009E-3</v>
      </c>
      <c r="AIU95" s="1">
        <f t="shared" si="4500"/>
        <v>0.33443708609271522</v>
      </c>
      <c r="AIV95" s="1">
        <f t="shared" si="4501"/>
        <v>5.0165562913907281E-4</v>
      </c>
      <c r="AIW95" s="1"/>
      <c r="AIX95" s="1"/>
      <c r="AIY95" s="1"/>
      <c r="AIZ95" s="2" t="s">
        <v>11</v>
      </c>
      <c r="AJA95" s="1" t="s">
        <v>97</v>
      </c>
      <c r="AJB95" s="1">
        <v>136</v>
      </c>
      <c r="AJC95" s="2">
        <v>14</v>
      </c>
      <c r="AJD95" s="1">
        <v>1.2E-2</v>
      </c>
      <c r="AJE95" s="1">
        <f t="shared" si="4502"/>
        <v>-4.0000000000000001E-3</v>
      </c>
      <c r="AJF95" s="1">
        <f t="shared" si="4503"/>
        <v>0.29139072847682118</v>
      </c>
      <c r="AJG95" s="1">
        <f t="shared" si="4504"/>
        <v>4.3708609271523176E-4</v>
      </c>
      <c r="AJH95" s="1"/>
      <c r="AJI95" s="1"/>
      <c r="AJJ95" s="1"/>
      <c r="AJK95" s="2" t="s">
        <v>11</v>
      </c>
      <c r="AJL95" s="1" t="s">
        <v>98</v>
      </c>
      <c r="AJM95" s="1">
        <v>140</v>
      </c>
      <c r="AJN95" s="2">
        <v>14</v>
      </c>
      <c r="AJO95" s="1">
        <v>1.6E-2</v>
      </c>
      <c r="AJP95" s="1">
        <f t="shared" si="4505"/>
        <v>0</v>
      </c>
      <c r="AJQ95" s="1">
        <f t="shared" si="4506"/>
        <v>0.52287581699346408</v>
      </c>
      <c r="AJR95" s="1">
        <f t="shared" si="4507"/>
        <v>7.8431372549019615E-4</v>
      </c>
      <c r="AJS95" s="1"/>
      <c r="AJT95" s="1"/>
      <c r="AJU95" s="1"/>
      <c r="AJV95" s="2" t="s">
        <v>11</v>
      </c>
      <c r="AJW95" s="1" t="s">
        <v>99</v>
      </c>
      <c r="AJX95" s="1">
        <v>141</v>
      </c>
      <c r="AJY95" s="2">
        <v>14</v>
      </c>
      <c r="AJZ95" s="1">
        <v>1.7999999999999999E-2</v>
      </c>
      <c r="AKA95" s="1">
        <f t="shared" si="4508"/>
        <v>-2.0000000000000018E-3</v>
      </c>
      <c r="AKB95" s="1">
        <f t="shared" si="4509"/>
        <v>7.4576271186440612E-2</v>
      </c>
      <c r="AKC95" s="1">
        <f t="shared" si="4510"/>
        <v>1.1186440677966092E-4</v>
      </c>
      <c r="AKD95" s="1"/>
      <c r="AKE95" s="1"/>
      <c r="AKF95" s="1"/>
      <c r="AKG95" s="2" t="s">
        <v>11</v>
      </c>
      <c r="AKH95" s="1" t="s">
        <v>100</v>
      </c>
      <c r="AKI95" s="1">
        <v>143</v>
      </c>
      <c r="AKJ95" s="2">
        <v>14</v>
      </c>
      <c r="AKK95" s="1">
        <v>0.02</v>
      </c>
      <c r="AKL95" s="1">
        <f t="shared" si="4511"/>
        <v>-1.9999999999999983E-3</v>
      </c>
      <c r="AKM95" s="1">
        <f t="shared" si="4512"/>
        <v>6.4406779661017002E-2</v>
      </c>
      <c r="AKN95" s="1">
        <f t="shared" si="4513"/>
        <v>9.6610169491525509E-5</v>
      </c>
      <c r="AKO95" s="1"/>
      <c r="AKP95" s="1"/>
      <c r="AKQ95" s="1"/>
      <c r="AKR95" s="2" t="s">
        <v>11</v>
      </c>
      <c r="AKS95" s="1" t="s">
        <v>101</v>
      </c>
      <c r="AKT95" s="1">
        <v>144</v>
      </c>
      <c r="AKU95" s="2">
        <v>14</v>
      </c>
      <c r="AKV95" s="1">
        <v>2.1000000000000001E-2</v>
      </c>
      <c r="AKW95" s="1">
        <f t="shared" si="4514"/>
        <v>-1.9999999999999983E-3</v>
      </c>
      <c r="AKX95" s="1">
        <f t="shared" si="4515"/>
        <v>3.3898305084745825E-2</v>
      </c>
      <c r="AKY95" s="1">
        <f t="shared" si="4516"/>
        <v>5.0847457627118738E-5</v>
      </c>
      <c r="AKZ95" s="1"/>
      <c r="ALA95" s="1"/>
      <c r="ALB95" s="1"/>
      <c r="ALC95" s="2" t="s">
        <v>11</v>
      </c>
      <c r="ALD95" s="1" t="s">
        <v>102</v>
      </c>
      <c r="ALE95" s="1">
        <v>147</v>
      </c>
      <c r="ALF95" s="2">
        <v>14</v>
      </c>
      <c r="ALG95" s="1">
        <v>2.1000000000000001E-2</v>
      </c>
      <c r="ALH95" s="1">
        <f t="shared" si="4517"/>
        <v>-4.9999999999999975E-3</v>
      </c>
      <c r="ALI95" s="1">
        <f t="shared" si="4518"/>
        <v>-6.4406779661016877E-2</v>
      </c>
      <c r="ALJ95" s="1">
        <f t="shared" si="4519"/>
        <v>-9.6610169491525319E-5</v>
      </c>
      <c r="ALK95" s="1"/>
      <c r="ALL95" s="1"/>
      <c r="ALM95" s="1"/>
      <c r="ALN95" s="2" t="s">
        <v>11</v>
      </c>
      <c r="ALO95" s="1" t="s">
        <v>103</v>
      </c>
      <c r="ALP95" s="1">
        <v>148</v>
      </c>
      <c r="ALQ95" s="2">
        <v>14</v>
      </c>
      <c r="ALR95" s="1">
        <v>2.1000000000000001E-2</v>
      </c>
      <c r="ALS95" s="1">
        <f t="shared" si="4520"/>
        <v>-4.0000000000000001E-3</v>
      </c>
      <c r="ALT95" s="1">
        <f t="shared" si="4521"/>
        <v>-0.12925170068027211</v>
      </c>
      <c r="ALU95" s="1">
        <f t="shared" si="4522"/>
        <v>-1.9387755102040816E-4</v>
      </c>
      <c r="ALV95" s="1"/>
      <c r="ALW95" s="1"/>
      <c r="ALX95" s="1"/>
      <c r="ALY95" s="2" t="s">
        <v>11</v>
      </c>
      <c r="ALZ95" s="1" t="s">
        <v>104</v>
      </c>
      <c r="AMA95" s="1">
        <v>149</v>
      </c>
      <c r="AMB95" s="2">
        <v>14</v>
      </c>
      <c r="AMC95" s="1">
        <v>1.6E-2</v>
      </c>
      <c r="AMD95" s="1">
        <f t="shared" si="4523"/>
        <v>-4.0000000000000001E-3</v>
      </c>
      <c r="AME95" s="1">
        <f t="shared" si="4524"/>
        <v>-5.8219178082191785E-2</v>
      </c>
      <c r="AMF95" s="1">
        <f t="shared" si="4525"/>
        <v>-8.7328767123287678E-5</v>
      </c>
      <c r="AMG95" s="1"/>
      <c r="AMH95" s="1"/>
      <c r="AMI95" s="1"/>
      <c r="AMJ95" s="2" t="s">
        <v>11</v>
      </c>
      <c r="AMK95" s="1" t="s">
        <v>105</v>
      </c>
      <c r="AML95" s="1">
        <v>150</v>
      </c>
      <c r="AMM95" s="2">
        <v>14</v>
      </c>
      <c r="AMN95" s="1">
        <v>1.7000000000000001E-2</v>
      </c>
      <c r="AMO95" s="1">
        <f t="shared" si="4526"/>
        <v>-1.9999999999999983E-3</v>
      </c>
      <c r="AMP95" s="1">
        <f t="shared" si="4527"/>
        <v>-9.5890410958904049E-2</v>
      </c>
      <c r="AMQ95" s="1">
        <f t="shared" si="4528"/>
        <v>-1.4383561643835607E-4</v>
      </c>
      <c r="AMR95" s="1"/>
      <c r="AMS95" s="1"/>
      <c r="AMT95" s="1"/>
      <c r="AMU95" s="2" t="s">
        <v>11</v>
      </c>
      <c r="AMV95" s="1" t="s">
        <v>106</v>
      </c>
      <c r="AMW95" s="1">
        <v>151</v>
      </c>
      <c r="AMX95" s="2">
        <v>14</v>
      </c>
      <c r="AMY95" s="1">
        <v>1.7000000000000001E-2</v>
      </c>
      <c r="AMZ95" s="1">
        <f t="shared" si="4529"/>
        <v>-2.9999999999999992E-3</v>
      </c>
      <c r="ANA95" s="1">
        <f t="shared" si="4530"/>
        <v>-0.17808219178082191</v>
      </c>
      <c r="ANB95" s="1">
        <f t="shared" si="4531"/>
        <v>-2.6712328767123289E-4</v>
      </c>
      <c r="ANC95" s="1"/>
      <c r="AND95" s="1"/>
      <c r="ANE95" s="1"/>
      <c r="ANF95" s="2" t="s">
        <v>11</v>
      </c>
      <c r="ANG95" s="1" t="s">
        <v>107</v>
      </c>
      <c r="ANH95" s="1">
        <v>154</v>
      </c>
      <c r="ANI95" s="2">
        <v>14</v>
      </c>
      <c r="ANJ95" s="1">
        <v>1.4E-2</v>
      </c>
      <c r="ANK95" s="1">
        <f t="shared" si="4532"/>
        <v>-4.9999999999999992E-3</v>
      </c>
      <c r="ANL95" s="1">
        <f t="shared" si="4533"/>
        <v>-0.27241379310344821</v>
      </c>
      <c r="ANM95" s="1">
        <f t="shared" si="4534"/>
        <v>-4.0862068965517233E-4</v>
      </c>
      <c r="ANN95" s="1"/>
      <c r="ANO95" s="1"/>
      <c r="ANP95" s="1"/>
      <c r="ANQ95" s="2" t="s">
        <v>11</v>
      </c>
      <c r="ANR95" s="1" t="s">
        <v>108</v>
      </c>
      <c r="ANS95" s="1">
        <v>155</v>
      </c>
      <c r="ANT95" s="2">
        <v>14</v>
      </c>
      <c r="ANU95" s="1">
        <v>2.1000000000000001E-2</v>
      </c>
      <c r="ANV95" s="1">
        <f t="shared" si="4535"/>
        <v>1.0000000000000009E-3</v>
      </c>
      <c r="ANW95" s="1">
        <f t="shared" si="4536"/>
        <v>-0.21501706484641636</v>
      </c>
      <c r="ANX95" s="1">
        <f t="shared" si="4537"/>
        <v>-3.2252559726962454E-4</v>
      </c>
      <c r="ANY95" s="1"/>
      <c r="ANZ95" s="1"/>
      <c r="AOA95" s="1"/>
      <c r="AOB95" s="2" t="s">
        <v>11</v>
      </c>
      <c r="AOC95" s="1" t="s">
        <v>109</v>
      </c>
      <c r="AOD95" s="1">
        <v>156</v>
      </c>
      <c r="AOE95" s="2">
        <v>14</v>
      </c>
      <c r="AOF95" s="1">
        <v>2.1000000000000001E-2</v>
      </c>
      <c r="AOG95" s="1">
        <f t="shared" si="4538"/>
        <v>0</v>
      </c>
      <c r="AOH95" s="1">
        <f t="shared" si="4539"/>
        <v>-0.20338983050847459</v>
      </c>
      <c r="AOI95" s="1">
        <f t="shared" si="4540"/>
        <v>-3.050847457627119E-4</v>
      </c>
      <c r="AOJ95" s="1"/>
      <c r="AOK95" s="1"/>
      <c r="AOL95" s="1"/>
      <c r="AOM95" s="2" t="s">
        <v>11</v>
      </c>
      <c r="AON95" s="1" t="s">
        <v>110</v>
      </c>
      <c r="AOO95" s="1">
        <v>157</v>
      </c>
      <c r="AOP95" s="2">
        <v>14</v>
      </c>
      <c r="AOQ95" s="1">
        <v>1.7999999999999999E-2</v>
      </c>
      <c r="AOR95" s="1">
        <f t="shared" si="4541"/>
        <v>3.9999999999999983E-3</v>
      </c>
      <c r="AOS95" s="1">
        <f t="shared" si="4542"/>
        <v>8.8737201365187646E-2</v>
      </c>
      <c r="AOT95" s="1">
        <f t="shared" si="4543"/>
        <v>1.3310580204778147E-4</v>
      </c>
      <c r="AOU95" s="1"/>
      <c r="AOV95" s="1"/>
      <c r="AOW95" s="1"/>
      <c r="AOX95" s="2" t="s">
        <v>11</v>
      </c>
      <c r="AOY95" s="1" t="s">
        <v>111</v>
      </c>
      <c r="AOZ95" s="1">
        <v>158</v>
      </c>
      <c r="APA95" s="2">
        <v>14</v>
      </c>
      <c r="APB95" s="1">
        <v>2.1000000000000001E-2</v>
      </c>
      <c r="APC95" s="1">
        <f t="shared" si="3798"/>
        <v>1.0000000000000009E-3</v>
      </c>
      <c r="APD95" s="1">
        <f t="shared" si="4544"/>
        <v>-0.27397260273972596</v>
      </c>
      <c r="APE95" s="1">
        <f t="shared" si="4545"/>
        <v>-4.1095890410958896E-4</v>
      </c>
      <c r="APF95" s="1"/>
      <c r="APG95" s="1"/>
      <c r="APH95" s="1"/>
      <c r="API95" s="2" t="s">
        <v>11</v>
      </c>
      <c r="APJ95" s="1" t="s">
        <v>112</v>
      </c>
      <c r="APK95" s="1">
        <v>161</v>
      </c>
      <c r="APL95" s="2">
        <v>14</v>
      </c>
      <c r="APM95" s="1">
        <v>0.02</v>
      </c>
      <c r="APN95" s="1">
        <f t="shared" si="4546"/>
        <v>4.0000000000000001E-3</v>
      </c>
      <c r="APO95" s="1">
        <f t="shared" si="4547"/>
        <v>-1.0238907849829349E-2</v>
      </c>
      <c r="APP95" s="1">
        <f t="shared" si="4548"/>
        <v>-1.5358361774744023E-5</v>
      </c>
      <c r="APQ95" s="1"/>
      <c r="APR95" s="1"/>
      <c r="APS95" s="1"/>
      <c r="APT95" s="2" t="s">
        <v>11</v>
      </c>
      <c r="APU95" s="1" t="s">
        <v>113</v>
      </c>
      <c r="APV95" s="1">
        <v>162</v>
      </c>
      <c r="APW95" s="2">
        <v>14</v>
      </c>
      <c r="APX95" s="1">
        <v>5.0000000000000001E-3</v>
      </c>
      <c r="APY95" s="1">
        <f t="shared" si="4549"/>
        <v>0</v>
      </c>
      <c r="APZ95" s="1">
        <f t="shared" si="3806"/>
        <v>0.32302405498281789</v>
      </c>
      <c r="AQA95" s="1">
        <f t="shared" si="4550"/>
        <v>4.8453608247422687E-4</v>
      </c>
      <c r="AQB95" s="1"/>
      <c r="AQC95" s="1"/>
      <c r="AQD95" s="1"/>
      <c r="AQE95" s="2" t="s">
        <v>11</v>
      </c>
      <c r="AQF95" s="1" t="s">
        <v>114</v>
      </c>
      <c r="AQG95" s="1">
        <v>163</v>
      </c>
      <c r="AQH95" s="2">
        <v>14</v>
      </c>
      <c r="AQI95" s="1">
        <v>0.02</v>
      </c>
      <c r="AQJ95" s="1">
        <f t="shared" si="4551"/>
        <v>4.0000000000000001E-3</v>
      </c>
      <c r="AQK95" s="1">
        <f t="shared" si="4552"/>
        <v>-0.14383561643835618</v>
      </c>
      <c r="AQL95" s="1">
        <f t="shared" si="4553"/>
        <v>-2.1575342465753427E-4</v>
      </c>
      <c r="AQM95" s="1"/>
      <c r="AQN95" s="1"/>
      <c r="AQO95" s="1"/>
      <c r="AQP95" s="2" t="s">
        <v>11</v>
      </c>
      <c r="AQQ95" s="1" t="s">
        <v>115</v>
      </c>
      <c r="AQR95" s="1">
        <v>169</v>
      </c>
      <c r="AQS95" s="2">
        <v>14</v>
      </c>
      <c r="AQT95" s="1">
        <v>-6.0000000000000001E-3</v>
      </c>
      <c r="AQU95" s="1">
        <f t="shared" si="4554"/>
        <v>2E-3</v>
      </c>
      <c r="AQV95" s="1">
        <f t="shared" si="4555"/>
        <v>0.62116040955631402</v>
      </c>
      <c r="AQW95" s="1">
        <f t="shared" si="4556"/>
        <v>9.3174061433447101E-4</v>
      </c>
      <c r="AQX95" s="1"/>
      <c r="AQY95" s="1"/>
      <c r="AQZ95" s="1"/>
      <c r="ARA95" s="2" t="s">
        <v>11</v>
      </c>
      <c r="ARB95" s="1" t="s">
        <v>116</v>
      </c>
      <c r="ARC95" s="1">
        <v>170</v>
      </c>
      <c r="ARD95" s="2">
        <v>14</v>
      </c>
      <c r="ARE95" s="1">
        <v>5.0000000000000001E-3</v>
      </c>
      <c r="ARF95" s="1">
        <f t="shared" si="4557"/>
        <v>-1E-3</v>
      </c>
      <c r="ARG95" s="1">
        <f t="shared" si="4558"/>
        <v>-0.30272108843537421</v>
      </c>
      <c r="ARH95" s="1">
        <f t="shared" si="4559"/>
        <v>-4.5408163265306135E-4</v>
      </c>
      <c r="ARI95" s="1"/>
      <c r="ARJ95" s="1"/>
      <c r="ARK95" s="1"/>
      <c r="ARL95" s="2" t="s">
        <v>11</v>
      </c>
      <c r="ARM95" s="1" t="s">
        <v>117</v>
      </c>
      <c r="ARN95" s="1">
        <v>171</v>
      </c>
      <c r="ARO95" s="2">
        <v>14</v>
      </c>
      <c r="ARP95" s="1">
        <v>-1E-3</v>
      </c>
      <c r="ARQ95" s="1">
        <f t="shared" si="4560"/>
        <v>-7.0000000000000001E-3</v>
      </c>
      <c r="ARR95" s="1">
        <f t="shared" si="4561"/>
        <v>-0.42808219178082196</v>
      </c>
      <c r="ARS95" s="1">
        <f t="shared" si="4562"/>
        <v>-6.4212328767123295E-4</v>
      </c>
      <c r="ART95" s="1"/>
      <c r="ARU95" s="1"/>
      <c r="ARV95" s="1"/>
      <c r="ARW95" s="2" t="s">
        <v>11</v>
      </c>
      <c r="ARX95" s="1" t="s">
        <v>118</v>
      </c>
      <c r="ARY95" s="1">
        <v>172</v>
      </c>
      <c r="ARZ95" s="2">
        <v>14</v>
      </c>
      <c r="ASA95" s="1">
        <v>1.4999999999999999E-2</v>
      </c>
      <c r="ASB95" s="1">
        <f t="shared" si="4563"/>
        <v>-5.000000000000001E-3</v>
      </c>
      <c r="ASC95" s="1">
        <f t="shared" si="4564"/>
        <v>-0.92203389830508486</v>
      </c>
      <c r="ASD95" s="1">
        <f t="shared" si="4565"/>
        <v>-1.3830508474576273E-3</v>
      </c>
      <c r="ASE95" s="1"/>
      <c r="ASF95" s="1"/>
      <c r="ASG95" s="1"/>
      <c r="ASH95" s="2" t="s">
        <v>11</v>
      </c>
      <c r="ASI95" s="1" t="s">
        <v>119</v>
      </c>
      <c r="ASJ95" s="1">
        <v>173</v>
      </c>
      <c r="ASK95" s="2">
        <v>14</v>
      </c>
      <c r="ASL95" s="1">
        <v>-2E-3</v>
      </c>
      <c r="ASM95" s="1">
        <f t="shared" si="4566"/>
        <v>-5.0000000000000001E-3</v>
      </c>
      <c r="ASN95" s="1">
        <f t="shared" si="4567"/>
        <v>-0.4041095890410959</v>
      </c>
      <c r="ASO95" s="1">
        <f t="shared" si="4568"/>
        <v>-6.0616438356164389E-4</v>
      </c>
      <c r="ASP95" s="1"/>
      <c r="ASQ95" s="1"/>
      <c r="ASR95" s="1"/>
      <c r="ASS95" s="2" t="s">
        <v>11</v>
      </c>
      <c r="AST95" s="1" t="s">
        <v>120</v>
      </c>
      <c r="ASU95" s="1">
        <v>176</v>
      </c>
      <c r="ASV95" s="2">
        <v>14</v>
      </c>
      <c r="ASW95" s="1">
        <v>-2E-3</v>
      </c>
      <c r="ASX95" s="1">
        <f t="shared" si="4569"/>
        <v>-9.0000000000000011E-3</v>
      </c>
      <c r="ASY95" s="1">
        <f t="shared" si="4570"/>
        <v>-0.74914089347079038</v>
      </c>
      <c r="ASZ95" s="1">
        <f t="shared" si="4571"/>
        <v>-1.1237113402061856E-3</v>
      </c>
      <c r="ATA95" s="1"/>
      <c r="ATB95" s="1"/>
      <c r="ATC95" s="1"/>
      <c r="ATD95" s="2" t="s">
        <v>11</v>
      </c>
      <c r="ATE95" s="1" t="s">
        <v>121</v>
      </c>
      <c r="ATF95" s="1">
        <v>180</v>
      </c>
      <c r="ATG95" s="2">
        <v>14</v>
      </c>
      <c r="ATH95" s="1">
        <v>1.6E-2</v>
      </c>
      <c r="ATI95" s="1">
        <f t="shared" si="4572"/>
        <v>-5.000000000000001E-3</v>
      </c>
      <c r="ATJ95" s="1">
        <f t="shared" si="4573"/>
        <v>-1.1937716262975779</v>
      </c>
      <c r="ATK95" s="1">
        <f t="shared" si="4574"/>
        <v>-1.7906574394463669E-3</v>
      </c>
      <c r="ATL95" s="1"/>
      <c r="ATM95" s="1"/>
      <c r="ATN95" s="1"/>
      <c r="ATO95" s="2" t="s">
        <v>11</v>
      </c>
      <c r="ATP95" s="1" t="s">
        <v>122</v>
      </c>
      <c r="ATQ95" s="1">
        <v>183</v>
      </c>
      <c r="ATR95" s="2">
        <v>14</v>
      </c>
      <c r="ATS95" s="1">
        <v>3.0000000000000001E-3</v>
      </c>
      <c r="ATT95" s="1">
        <f t="shared" si="4575"/>
        <v>2E-3</v>
      </c>
      <c r="ATU95" s="1">
        <f t="shared" si="4576"/>
        <v>-0.21232876712328769</v>
      </c>
      <c r="ATV95" s="1">
        <f t="shared" si="4577"/>
        <v>-3.1849315068493153E-4</v>
      </c>
      <c r="ATW95" s="1"/>
      <c r="ATX95" s="1"/>
      <c r="ATY95" s="1"/>
      <c r="ATZ95" s="2" t="s">
        <v>11</v>
      </c>
      <c r="AUA95" s="1" t="s">
        <v>123</v>
      </c>
      <c r="AUB95" s="1">
        <v>184</v>
      </c>
      <c r="AUC95" s="2">
        <v>14</v>
      </c>
      <c r="AUD95" s="1">
        <v>5.0000000000000001E-3</v>
      </c>
      <c r="AUE95" s="1">
        <f t="shared" si="4578"/>
        <v>-1.0999999999999999E-2</v>
      </c>
      <c r="AUF95" s="1">
        <f t="shared" si="3846"/>
        <v>-0.71119133574007221</v>
      </c>
      <c r="AUG95" s="1">
        <f t="shared" si="4579"/>
        <v>-1.0667870036101083E-3</v>
      </c>
      <c r="AUH95" s="1"/>
      <c r="AUI95" s="1"/>
      <c r="AUJ95" s="1"/>
      <c r="AUK95" s="2" t="s">
        <v>11</v>
      </c>
      <c r="AUL95" s="1" t="s">
        <v>124</v>
      </c>
      <c r="AUM95" s="1">
        <v>185</v>
      </c>
      <c r="AUN95" s="2">
        <v>14</v>
      </c>
      <c r="AUO95" s="1">
        <v>7.0000000000000001E-3</v>
      </c>
      <c r="AUP95" s="1">
        <f t="shared" si="4580"/>
        <v>2E-3</v>
      </c>
      <c r="AUQ95" s="1">
        <f t="shared" si="4581"/>
        <v>-9.7472924187725643E-2</v>
      </c>
      <c r="AUR95" s="1">
        <f t="shared" si="4582"/>
        <v>-1.4620938628158846E-4</v>
      </c>
      <c r="AUS95" s="1"/>
      <c r="AUT95" s="1"/>
      <c r="AUU95" s="1"/>
      <c r="AUV95" s="2" t="s">
        <v>11</v>
      </c>
      <c r="AUW95" s="1" t="s">
        <v>125</v>
      </c>
      <c r="AUX95" s="1">
        <v>186</v>
      </c>
      <c r="AUY95" s="2">
        <v>14</v>
      </c>
      <c r="AUZ95" s="1">
        <v>1.0999999999999999E-2</v>
      </c>
      <c r="AVA95" s="1">
        <f t="shared" si="4583"/>
        <v>9.9999999999999915E-4</v>
      </c>
      <c r="AVB95" s="1">
        <f t="shared" si="3853"/>
        <v>-0.10108303249097476</v>
      </c>
      <c r="AVC95" s="1">
        <f t="shared" si="4584"/>
        <v>-1.5162454873646214E-4</v>
      </c>
      <c r="AVD95" s="1"/>
      <c r="AVE95" s="1"/>
      <c r="AVF95" s="1"/>
      <c r="AVG95" s="2" t="s">
        <v>11</v>
      </c>
      <c r="AVH95" s="1" t="s">
        <v>126</v>
      </c>
      <c r="AVI95" s="1">
        <v>187</v>
      </c>
      <c r="AVJ95" s="2">
        <v>14</v>
      </c>
      <c r="AVK95" s="1">
        <v>1.0999999999999999E-2</v>
      </c>
      <c r="AVL95" s="1">
        <f t="shared" si="4585"/>
        <v>9.9999999999999915E-4</v>
      </c>
      <c r="AVM95" s="1">
        <f t="shared" si="4586"/>
        <v>2.1582733812949614E-2</v>
      </c>
      <c r="AVN95" s="1">
        <f t="shared" si="4587"/>
        <v>3.2374100719424424E-5</v>
      </c>
      <c r="AVO95" s="1"/>
      <c r="AVP95" s="1"/>
      <c r="AVQ95" s="1"/>
      <c r="AVR95" s="2" t="s">
        <v>11</v>
      </c>
      <c r="AVS95" s="1" t="s">
        <v>127</v>
      </c>
      <c r="AVT95" s="1">
        <v>190</v>
      </c>
      <c r="AVU95" s="2">
        <v>14</v>
      </c>
      <c r="AVV95" s="1">
        <v>1.2E-2</v>
      </c>
      <c r="AVW95" s="1">
        <f t="shared" si="4588"/>
        <v>1.0000000000000009E-3</v>
      </c>
      <c r="AVX95" s="1">
        <f t="shared" si="4589"/>
        <v>7.1684587813620096E-2</v>
      </c>
      <c r="AVY95" s="1">
        <f t="shared" si="4590"/>
        <v>1.0752688172043015E-4</v>
      </c>
      <c r="AVZ95" s="1"/>
      <c r="AWA95" s="1"/>
      <c r="AWB95" s="1"/>
      <c r="AWC95" s="2" t="s">
        <v>11</v>
      </c>
      <c r="AWD95" s="1" t="s">
        <v>128</v>
      </c>
      <c r="AWE95" s="1">
        <v>191</v>
      </c>
      <c r="AWF95" s="2">
        <v>14</v>
      </c>
      <c r="AWG95" s="1">
        <v>1.4E-2</v>
      </c>
      <c r="AWH95" s="1">
        <f t="shared" si="4591"/>
        <v>1.0000000000000009E-3</v>
      </c>
      <c r="AWI95" s="1">
        <f t="shared" si="4592"/>
        <v>-1.7921146953404986E-2</v>
      </c>
      <c r="AWJ95" s="1">
        <f t="shared" si="4593"/>
        <v>-2.6881720430107479E-5</v>
      </c>
      <c r="AWK95" s="1"/>
      <c r="AWL95" s="1"/>
      <c r="AWM95" s="1"/>
      <c r="AWN95" s="2" t="s">
        <v>11</v>
      </c>
      <c r="AWO95" s="1" t="s">
        <v>129</v>
      </c>
      <c r="AWP95" s="1">
        <v>192</v>
      </c>
      <c r="AWQ95" s="2">
        <v>14</v>
      </c>
      <c r="AWR95" s="1">
        <v>1.7999999999999999E-2</v>
      </c>
      <c r="AWS95" s="1">
        <f t="shared" si="4594"/>
        <v>1.9999999999999983E-3</v>
      </c>
      <c r="AWT95" s="1">
        <f t="shared" si="4595"/>
        <v>7.1428571428570837E-3</v>
      </c>
      <c r="AWU95" s="1">
        <f t="shared" si="4596"/>
        <v>1.0714285714285626E-5</v>
      </c>
      <c r="AWV95" s="1"/>
      <c r="AWW95" s="1"/>
      <c r="AWX95" s="1"/>
      <c r="AWY95" s="2" t="s">
        <v>11</v>
      </c>
      <c r="AWZ95" s="1" t="s">
        <v>130</v>
      </c>
      <c r="AXA95" s="1">
        <v>193</v>
      </c>
      <c r="AXB95" s="2">
        <v>14</v>
      </c>
      <c r="AXC95" s="1">
        <v>1.6E-2</v>
      </c>
      <c r="AXD95" s="1">
        <f t="shared" si="4597"/>
        <v>2E-3</v>
      </c>
      <c r="AXE95" s="1">
        <f t="shared" si="4598"/>
        <v>-2.8673835125448025E-2</v>
      </c>
      <c r="AXF95" s="1">
        <f t="shared" si="4599"/>
        <v>-4.301075268817204E-5</v>
      </c>
      <c r="AXG95" s="1"/>
      <c r="AXH95" s="1"/>
      <c r="AXI95" s="1"/>
      <c r="AXJ95" s="2" t="s">
        <v>11</v>
      </c>
      <c r="AXK95" s="1" t="s">
        <v>131</v>
      </c>
      <c r="AXL95" s="1">
        <v>197</v>
      </c>
      <c r="AXM95" s="2">
        <v>14</v>
      </c>
      <c r="AXN95" s="1">
        <v>2.1999999999999999E-2</v>
      </c>
      <c r="AXO95" s="1">
        <f t="shared" si="4600"/>
        <v>2.9999999999999992E-3</v>
      </c>
      <c r="AXP95" s="1">
        <f t="shared" si="4601"/>
        <v>-4.6762589928057582E-2</v>
      </c>
      <c r="AXQ95" s="1">
        <f t="shared" si="4602"/>
        <v>-7.0143884892086373E-5</v>
      </c>
      <c r="AXR95" s="1"/>
      <c r="AXS95" s="1"/>
      <c r="AXT95" s="1"/>
      <c r="AXU95" s="2" t="s">
        <v>11</v>
      </c>
      <c r="AXV95" s="1" t="s">
        <v>132</v>
      </c>
      <c r="AXW95" s="1">
        <v>198</v>
      </c>
      <c r="AXX95" s="2">
        <v>14</v>
      </c>
      <c r="AXY95" s="1">
        <v>2.4E-2</v>
      </c>
      <c r="AXZ95" s="1">
        <f t="shared" si="4603"/>
        <v>6.9999999999999993E-3</v>
      </c>
      <c r="AYA95" s="1">
        <f t="shared" si="4604"/>
        <v>6.4748201438848907E-2</v>
      </c>
      <c r="AYB95" s="1">
        <f t="shared" si="4605"/>
        <v>9.712230215827336E-5</v>
      </c>
      <c r="AYC95" s="1"/>
      <c r="AYD95" s="1"/>
      <c r="AYE95" s="1"/>
      <c r="AYF95" s="2" t="s">
        <v>11</v>
      </c>
      <c r="AYG95" s="1" t="s">
        <v>133</v>
      </c>
      <c r="AYH95" s="1">
        <v>201</v>
      </c>
      <c r="AYI95" s="2">
        <v>14</v>
      </c>
      <c r="AYJ95" s="1">
        <v>2.8000000000000001E-2</v>
      </c>
      <c r="AYK95" s="1">
        <f t="shared" si="4606"/>
        <v>5.000000000000001E-3</v>
      </c>
      <c r="AYL95" s="1">
        <f t="shared" si="4607"/>
        <v>-5.3571428571428527E-2</v>
      </c>
      <c r="AYM95" s="1">
        <f t="shared" si="4608"/>
        <v>-8.0357142857142785E-5</v>
      </c>
      <c r="AYN95" s="1"/>
      <c r="AYO95" s="1"/>
      <c r="AYP95" s="1"/>
      <c r="AYQ95" s="2" t="s">
        <v>11</v>
      </c>
      <c r="AYR95" s="1" t="s">
        <v>134</v>
      </c>
      <c r="AYS95" s="1">
        <v>204</v>
      </c>
      <c r="AYT95" s="2">
        <v>14</v>
      </c>
      <c r="AYU95" s="1">
        <v>0.03</v>
      </c>
      <c r="AYV95" s="1">
        <f t="shared" si="4609"/>
        <v>6.9999999999999993E-3</v>
      </c>
      <c r="AYW95" s="1">
        <f t="shared" si="4610"/>
        <v>-0.29642857142857143</v>
      </c>
      <c r="AYX95" s="1">
        <f t="shared" si="4611"/>
        <v>-4.4464285714285716E-4</v>
      </c>
      <c r="AYY95" s="1"/>
      <c r="AYZ95" s="1"/>
      <c r="AZA95" s="1"/>
      <c r="AZB95" s="2" t="s">
        <v>11</v>
      </c>
      <c r="AZC95" s="1" t="s">
        <v>135</v>
      </c>
      <c r="AZD95" s="1">
        <v>205</v>
      </c>
      <c r="AZE95" s="2">
        <v>14</v>
      </c>
      <c r="AZF95" s="1">
        <v>3.1E-2</v>
      </c>
      <c r="AZG95" s="1">
        <f t="shared" si="4612"/>
        <v>9.0000000000000011E-3</v>
      </c>
      <c r="AZH95" s="1">
        <f t="shared" si="4613"/>
        <v>0.11428571428571434</v>
      </c>
      <c r="AZI95" s="1">
        <f t="shared" si="4614"/>
        <v>1.7142857142857151E-4</v>
      </c>
      <c r="AZJ95" s="1"/>
      <c r="AZK95" s="1"/>
      <c r="AZL95" s="1"/>
      <c r="AZM95" s="2" t="s">
        <v>11</v>
      </c>
      <c r="AZN95" s="1" t="s">
        <v>136</v>
      </c>
      <c r="AZO95" s="1">
        <v>208</v>
      </c>
      <c r="AZP95" s="2">
        <v>14</v>
      </c>
      <c r="AZQ95" s="1">
        <v>2.9000000000000001E-2</v>
      </c>
      <c r="AZR95" s="1">
        <f t="shared" si="4615"/>
        <v>8.0000000000000002E-3</v>
      </c>
      <c r="AZS95" s="1">
        <f t="shared" si="4616"/>
        <v>7.8571428571428584E-2</v>
      </c>
      <c r="AZT95" s="1">
        <f t="shared" si="4617"/>
        <v>1.1785714285714288E-4</v>
      </c>
      <c r="AZU95" s="1"/>
      <c r="AZV95" s="1"/>
      <c r="AZW95" s="1"/>
      <c r="AZX95" s="2" t="s">
        <v>11</v>
      </c>
      <c r="AZY95" s="1" t="s">
        <v>137</v>
      </c>
      <c r="AZZ95" s="1">
        <v>211</v>
      </c>
      <c r="BAA95" s="2">
        <v>14</v>
      </c>
      <c r="BAB95" s="1">
        <v>3.3000000000000002E-2</v>
      </c>
      <c r="BAC95" s="1">
        <f t="shared" si="4618"/>
        <v>9.0000000000000011E-3</v>
      </c>
      <c r="BAD95" s="1">
        <f t="shared" si="4619"/>
        <v>6.3829787234042604E-2</v>
      </c>
      <c r="BAE95" s="1">
        <f t="shared" si="4620"/>
        <v>9.5744680851063906E-5</v>
      </c>
      <c r="BAF95" s="1"/>
      <c r="BAG95" s="1"/>
      <c r="BAH95" s="1"/>
      <c r="BAI95" s="2" t="s">
        <v>11</v>
      </c>
      <c r="BAJ95" s="1" t="s">
        <v>138</v>
      </c>
      <c r="BAK95" s="1">
        <v>212</v>
      </c>
      <c r="BAL95" s="2">
        <v>14</v>
      </c>
      <c r="BAM95" s="1">
        <v>2.5999999999999999E-2</v>
      </c>
      <c r="BAN95" s="1">
        <f t="shared" si="4621"/>
        <v>1.6E-2</v>
      </c>
      <c r="BAO95" s="1">
        <f t="shared" si="4622"/>
        <v>1.5463917525773194</v>
      </c>
      <c r="BAP95" s="1">
        <f t="shared" si="4623"/>
        <v>2.3195876288659794E-3</v>
      </c>
      <c r="BAQ95" s="1"/>
      <c r="BAR95" s="1"/>
      <c r="BAS95" s="1"/>
      <c r="BAT95" s="2" t="s">
        <v>11</v>
      </c>
      <c r="BAU95" s="1" t="s">
        <v>139</v>
      </c>
      <c r="BAV95" s="1">
        <v>213</v>
      </c>
      <c r="BAW95" s="2">
        <v>14</v>
      </c>
      <c r="BAX95" s="1">
        <v>1.9E-2</v>
      </c>
      <c r="BAY95" s="1">
        <f t="shared" si="4624"/>
        <v>1.7999999999999999E-2</v>
      </c>
      <c r="BAZ95" s="1">
        <f t="shared" si="4625"/>
        <v>1.7569444444444442</v>
      </c>
      <c r="BBA95" s="1">
        <f t="shared" si="4626"/>
        <v>2.6354166666666665E-3</v>
      </c>
      <c r="BBB95" s="1"/>
      <c r="BBC95" s="1"/>
      <c r="BBD95" s="1"/>
      <c r="BBE95" s="2" t="s">
        <v>11</v>
      </c>
      <c r="BBF95" s="1" t="s">
        <v>140</v>
      </c>
      <c r="BBG95" s="1">
        <v>214</v>
      </c>
      <c r="BBH95" s="2">
        <v>14</v>
      </c>
      <c r="BBI95" s="1">
        <v>2.4E-2</v>
      </c>
      <c r="BBJ95" s="1">
        <f t="shared" si="4627"/>
        <v>1.9E-2</v>
      </c>
      <c r="BBK95" s="1">
        <f t="shared" si="4628"/>
        <v>1.4703832752613242</v>
      </c>
      <c r="BBL95" s="1">
        <f t="shared" si="4629"/>
        <v>2.2055749128919865E-3</v>
      </c>
      <c r="BBM95" s="1"/>
      <c r="BBN95" s="1"/>
      <c r="BBO95" s="1"/>
      <c r="BBP95" s="2" t="s">
        <v>11</v>
      </c>
      <c r="BBQ95" s="1" t="s">
        <v>141</v>
      </c>
      <c r="BBR95" s="1">
        <v>215</v>
      </c>
      <c r="BBS95" s="2">
        <v>14</v>
      </c>
      <c r="BBT95" s="1">
        <v>2.4E-2</v>
      </c>
      <c r="BBU95" s="1">
        <f t="shared" si="4630"/>
        <v>1.6E-2</v>
      </c>
      <c r="BBV95" s="1">
        <f t="shared" si="4631"/>
        <v>1.2692307692307692</v>
      </c>
      <c r="BBW95" s="1">
        <f t="shared" si="4632"/>
        <v>1.9038461538461538E-3</v>
      </c>
      <c r="BBX95" s="1"/>
      <c r="BBY95" s="1"/>
      <c r="BBZ95" s="1"/>
      <c r="BCA95" s="2" t="s">
        <v>11</v>
      </c>
      <c r="BCB95" s="1" t="s">
        <v>142</v>
      </c>
      <c r="BCC95" s="1">
        <v>225</v>
      </c>
      <c r="BCD95" s="2">
        <v>14</v>
      </c>
      <c r="BCE95" s="1">
        <v>2.5000000000000001E-2</v>
      </c>
      <c r="BCF95" s="1">
        <f t="shared" si="4633"/>
        <v>1.8000000000000002E-2</v>
      </c>
      <c r="BCG95" s="1">
        <f t="shared" si="4634"/>
        <v>1.3066202090592336</v>
      </c>
      <c r="BCH95" s="1">
        <f t="shared" si="4635"/>
        <v>1.9599303135888506E-3</v>
      </c>
      <c r="BCI95" s="1"/>
      <c r="BCJ95" s="1"/>
      <c r="BCK95" s="1"/>
      <c r="BCL95" s="2" t="s">
        <v>11</v>
      </c>
      <c r="BCM95" s="1" t="s">
        <v>143</v>
      </c>
      <c r="BCN95" s="1">
        <v>226</v>
      </c>
      <c r="BCO95" s="2">
        <v>14</v>
      </c>
      <c r="BCP95" s="1">
        <v>1.7999999999999999E-2</v>
      </c>
      <c r="BCQ95" s="1">
        <f t="shared" si="4636"/>
        <v>0</v>
      </c>
      <c r="BCR95" s="1">
        <f t="shared" si="4637"/>
        <v>0.48648648648648646</v>
      </c>
      <c r="BCS95" s="1">
        <f t="shared" si="4638"/>
        <v>7.2972972972972969E-4</v>
      </c>
      <c r="BCT95" s="1"/>
      <c r="BCU95" s="1"/>
      <c r="BCV95" s="1"/>
      <c r="BCW95" s="2" t="s">
        <v>11</v>
      </c>
      <c r="BCX95" s="1" t="s">
        <v>144</v>
      </c>
      <c r="BCY95" s="1">
        <v>232</v>
      </c>
      <c r="BCZ95" s="2">
        <v>14</v>
      </c>
      <c r="BDA95" s="1">
        <v>2.1999999999999999E-2</v>
      </c>
      <c r="BDB95" s="1">
        <f t="shared" si="4639"/>
        <v>-2.0000000000000018E-3</v>
      </c>
      <c r="BDC95" s="1">
        <f t="shared" si="4640"/>
        <v>0.48648648648648646</v>
      </c>
      <c r="BDD95" s="1">
        <f t="shared" si="4641"/>
        <v>7.2972972972972969E-4</v>
      </c>
      <c r="BDE95" s="1"/>
      <c r="BDF95" s="1"/>
      <c r="BDG95" s="1"/>
      <c r="BDH95" s="2" t="s">
        <v>11</v>
      </c>
      <c r="BDI95" s="1" t="s">
        <v>145</v>
      </c>
      <c r="BDJ95" s="1">
        <v>233</v>
      </c>
      <c r="BDK95" s="2">
        <v>14</v>
      </c>
      <c r="BDL95" s="1">
        <v>6.5000000000000002E-2</v>
      </c>
      <c r="BDM95" s="1">
        <f t="shared" si="4642"/>
        <v>2.7000000000000003E-2</v>
      </c>
      <c r="BDN95" s="1">
        <f t="shared" si="4643"/>
        <v>1.5101351351351351</v>
      </c>
      <c r="BDO95" s="1">
        <f t="shared" si="4644"/>
        <v>2.2652027027027025E-3</v>
      </c>
      <c r="BDP95" s="1"/>
      <c r="BDQ95" s="1"/>
      <c r="BDR95" s="1"/>
      <c r="BDS95" s="2" t="s">
        <v>11</v>
      </c>
      <c r="BDT95" s="1" t="s">
        <v>146</v>
      </c>
      <c r="BDU95" s="1">
        <v>234</v>
      </c>
      <c r="BDV95" s="2">
        <v>14</v>
      </c>
      <c r="BDW95" s="1">
        <v>4.9000000000000002E-2</v>
      </c>
      <c r="BDX95" s="1">
        <f t="shared" si="4645"/>
        <v>1.3999999999999999E-2</v>
      </c>
      <c r="BDY95" s="1">
        <f t="shared" si="4646"/>
        <v>1.047457627118644</v>
      </c>
      <c r="BDZ95" s="1">
        <f t="shared" si="4647"/>
        <v>1.5711864406779659E-3</v>
      </c>
      <c r="BEA95" s="1"/>
      <c r="BEB95" s="1"/>
      <c r="BEC95" s="1"/>
      <c r="BED95" s="2" t="s">
        <v>11</v>
      </c>
      <c r="BEE95" s="1" t="s">
        <v>147</v>
      </c>
      <c r="BEF95" s="1">
        <v>236</v>
      </c>
      <c r="BEG95" s="2">
        <v>14</v>
      </c>
      <c r="BEH95" s="1">
        <v>0.123</v>
      </c>
      <c r="BEI95" s="1">
        <f t="shared" si="4648"/>
        <v>6.5000000000000002E-2</v>
      </c>
      <c r="BEJ95" s="1">
        <f t="shared" si="4649"/>
        <v>2.7830508474576274</v>
      </c>
      <c r="BEK95" s="1">
        <f t="shared" si="4650"/>
        <v>4.1745762711864415E-3</v>
      </c>
      <c r="BEL95" s="1"/>
      <c r="BEM95" s="1"/>
      <c r="BEN95" s="1"/>
      <c r="BEO95" s="2" t="s">
        <v>11</v>
      </c>
      <c r="BEP95" s="4" t="s">
        <v>148</v>
      </c>
      <c r="BEQ95" s="4">
        <v>239</v>
      </c>
      <c r="BER95" s="2">
        <v>14</v>
      </c>
      <c r="BES95" s="1">
        <v>0.11</v>
      </c>
      <c r="BET95" s="1">
        <f t="shared" si="4651"/>
        <v>4.2999999999999997E-2</v>
      </c>
      <c r="BEU95" s="1">
        <f t="shared" si="4652"/>
        <v>2.0738255033557045</v>
      </c>
      <c r="BEV95" s="1">
        <f t="shared" si="4653"/>
        <v>3.1107382550335568E-3</v>
      </c>
      <c r="BEW95" s="1"/>
      <c r="BEX95" s="1"/>
      <c r="BEY95" s="1"/>
      <c r="BEZ95" s="2" t="s">
        <v>11</v>
      </c>
      <c r="BFA95" s="4" t="s">
        <v>149</v>
      </c>
      <c r="BFB95" s="4">
        <v>240</v>
      </c>
      <c r="BFC95" s="2">
        <v>14</v>
      </c>
      <c r="BFD95" s="1">
        <v>-1.4999999999999999E-2</v>
      </c>
      <c r="BFE95" s="1">
        <f t="shared" si="4654"/>
        <v>8.0000000000000002E-3</v>
      </c>
      <c r="BFF95" s="1">
        <f t="shared" si="4655"/>
        <v>2.5087108013937285</v>
      </c>
      <c r="BFG95" s="1">
        <f t="shared" si="4656"/>
        <v>3.7630662020905928E-3</v>
      </c>
      <c r="BFH95" s="1"/>
      <c r="BFI95" s="1"/>
      <c r="BFJ95" s="1"/>
      <c r="BFK95" s="2" t="s">
        <v>11</v>
      </c>
      <c r="BFL95" s="4" t="s">
        <v>150</v>
      </c>
      <c r="BFM95" s="4">
        <v>241</v>
      </c>
      <c r="BFN95" s="2">
        <v>14</v>
      </c>
      <c r="BFO95" s="1">
        <v>-0.01</v>
      </c>
      <c r="BFP95" s="1">
        <f t="shared" si="4657"/>
        <v>7.000000000000001E-3</v>
      </c>
      <c r="BFQ95" s="1">
        <f t="shared" si="4658"/>
        <v>2.4948453608247427</v>
      </c>
      <c r="BFR95" s="1">
        <f t="shared" si="4659"/>
        <v>3.742268041237114E-3</v>
      </c>
      <c r="BFS95" s="1"/>
      <c r="BFT95" s="1"/>
      <c r="BFU95" s="1"/>
      <c r="BFV95" s="2" t="s">
        <v>11</v>
      </c>
      <c r="BFW95" s="4" t="s">
        <v>151</v>
      </c>
      <c r="BFX95" s="4">
        <v>243</v>
      </c>
      <c r="BFY95" s="2">
        <v>14</v>
      </c>
      <c r="BFZ95" s="1">
        <v>1.7000000000000001E-2</v>
      </c>
      <c r="BGA95" s="1">
        <f t="shared" si="4883"/>
        <v>1.1000000000000001E-2</v>
      </c>
      <c r="BGB95" s="1">
        <f t="shared" si="4660"/>
        <v>1.6435986159169551</v>
      </c>
      <c r="BGC95" s="1">
        <f t="shared" si="4661"/>
        <v>2.4653979238754326E-3</v>
      </c>
      <c r="BGD95" s="1"/>
      <c r="BGE95" s="1"/>
      <c r="BGF95" s="1"/>
      <c r="BGG95" s="2" t="s">
        <v>11</v>
      </c>
      <c r="BGH95" s="4" t="s">
        <v>152</v>
      </c>
      <c r="BGI95" s="4">
        <v>246</v>
      </c>
      <c r="BGJ95" s="2">
        <v>14</v>
      </c>
      <c r="BGK95" s="1">
        <v>0.02</v>
      </c>
      <c r="BGL95" s="1">
        <f t="shared" si="4662"/>
        <v>9.0000000000000011E-3</v>
      </c>
      <c r="BGM95" s="1">
        <f t="shared" si="4663"/>
        <v>1.4325259515570934</v>
      </c>
      <c r="BGN95" s="1">
        <f t="shared" si="4664"/>
        <v>2.1487889273356401E-3</v>
      </c>
      <c r="BGO95" s="1"/>
      <c r="BGP95" s="1"/>
      <c r="BGQ95" s="1"/>
      <c r="BGR95" s="2" t="s">
        <v>11</v>
      </c>
      <c r="BGS95" s="4" t="s">
        <v>153</v>
      </c>
      <c r="BGT95" s="4">
        <v>249</v>
      </c>
      <c r="BGU95" s="2">
        <v>14</v>
      </c>
      <c r="BGV95" s="1">
        <v>1.7000000000000001E-2</v>
      </c>
      <c r="BGW95" s="1">
        <f t="shared" si="4665"/>
        <v>8.0000000000000019E-3</v>
      </c>
      <c r="BGX95" s="1">
        <f t="shared" si="4666"/>
        <v>1.5189003436426118</v>
      </c>
      <c r="BGY95" s="1">
        <f t="shared" si="4667"/>
        <v>2.2783505154639178E-3</v>
      </c>
      <c r="BGZ95" s="1"/>
      <c r="BHA95" s="1"/>
      <c r="BHB95" s="1"/>
      <c r="BHC95" s="2" t="s">
        <v>11</v>
      </c>
      <c r="BHD95" s="4" t="s">
        <v>154</v>
      </c>
      <c r="BHE95" s="4">
        <v>253</v>
      </c>
      <c r="BHF95" s="2">
        <v>14</v>
      </c>
      <c r="BHG95" s="1">
        <v>1.4E-2</v>
      </c>
      <c r="BHH95" s="1">
        <f t="shared" si="4668"/>
        <v>6.0000000000000001E-3</v>
      </c>
      <c r="BHI95" s="1">
        <f t="shared" si="4669"/>
        <v>1.4083044982698962</v>
      </c>
      <c r="BHJ95" s="1">
        <f t="shared" si="4670"/>
        <v>2.1124567474048446E-3</v>
      </c>
      <c r="BHK95" s="1"/>
      <c r="BHL95" s="1"/>
      <c r="BHM95" s="1"/>
      <c r="BHN95" s="2" t="s">
        <v>11</v>
      </c>
      <c r="BHO95" s="4" t="s">
        <v>155</v>
      </c>
      <c r="BHP95" s="4">
        <v>254</v>
      </c>
      <c r="BHQ95" s="2">
        <v>14</v>
      </c>
      <c r="BHR95" s="1">
        <v>2.7E-2</v>
      </c>
      <c r="BHS95" s="1">
        <f t="shared" si="4671"/>
        <v>5.000000000000001E-3</v>
      </c>
      <c r="BHT95" s="1">
        <f t="shared" si="4672"/>
        <v>8.5910652920962227E-2</v>
      </c>
      <c r="BHU95" s="1">
        <f t="shared" si="4673"/>
        <v>1.2886597938144336E-4</v>
      </c>
      <c r="BHV95" s="1"/>
      <c r="BHW95" s="1"/>
      <c r="BHX95" s="1"/>
      <c r="BHY95" s="2" t="s">
        <v>11</v>
      </c>
      <c r="BHZ95" s="4" t="s">
        <v>156</v>
      </c>
      <c r="BIA95" s="4">
        <v>260</v>
      </c>
      <c r="BIB95" s="2">
        <v>14</v>
      </c>
      <c r="BIC95" s="1">
        <v>3.6999999999999998E-2</v>
      </c>
      <c r="BID95" s="1">
        <f t="shared" si="4674"/>
        <v>5.9999999999999984E-3</v>
      </c>
      <c r="BIE95" s="1">
        <f t="shared" si="4675"/>
        <v>-1.0135135135135191E-2</v>
      </c>
      <c r="BIF95" s="1">
        <f t="shared" si="4676"/>
        <v>-1.5202702702702787E-5</v>
      </c>
      <c r="BIG95" s="1"/>
      <c r="BIH95" s="1"/>
      <c r="BII95" s="1"/>
      <c r="BIJ95" s="2" t="s">
        <v>11</v>
      </c>
      <c r="BIK95" s="4" t="s">
        <v>157</v>
      </c>
      <c r="BIL95" s="4">
        <v>267</v>
      </c>
      <c r="BIM95" s="2">
        <v>14</v>
      </c>
      <c r="BIN95" s="1">
        <v>4.9000000000000002E-2</v>
      </c>
      <c r="BIO95" s="1">
        <f t="shared" si="4677"/>
        <v>1.8000000000000002E-2</v>
      </c>
      <c r="BIP95" s="1">
        <f t="shared" si="4678"/>
        <v>1.2300000000000002</v>
      </c>
      <c r="BIQ95" s="1">
        <f t="shared" si="4679"/>
        <v>1.8450000000000003E-3</v>
      </c>
      <c r="BIR95" s="1"/>
      <c r="BIS95" s="1"/>
      <c r="BIT95" s="1"/>
      <c r="BIU95" s="2" t="s">
        <v>11</v>
      </c>
      <c r="BIV95" s="4" t="s">
        <v>158</v>
      </c>
      <c r="BIW95" s="4">
        <v>268</v>
      </c>
      <c r="BIX95" s="2">
        <v>14</v>
      </c>
      <c r="BIY95" s="1">
        <v>3.1E-2</v>
      </c>
      <c r="BIZ95" s="1">
        <f t="shared" si="4680"/>
        <v>1.9999999999999983E-3</v>
      </c>
      <c r="BJA95" s="1">
        <f t="shared" si="4681"/>
        <v>6.4406779661016891E-2</v>
      </c>
      <c r="BJB95" s="1">
        <f t="shared" si="4682"/>
        <v>9.6610169491525332E-5</v>
      </c>
      <c r="BJC95" s="1"/>
      <c r="BJD95" s="1"/>
      <c r="BJE95" s="1"/>
      <c r="BJF95" s="2" t="s">
        <v>11</v>
      </c>
      <c r="BJG95" s="4" t="s">
        <v>159</v>
      </c>
      <c r="BJH95" s="4">
        <v>274</v>
      </c>
      <c r="BJI95" s="2">
        <v>14</v>
      </c>
      <c r="BJJ95" s="1">
        <v>1.2E-2</v>
      </c>
      <c r="BJK95" s="1">
        <f t="shared" si="4683"/>
        <v>1.0000000000000009E-3</v>
      </c>
      <c r="BJL95" s="1">
        <f t="shared" si="4684"/>
        <v>0.72297297297297303</v>
      </c>
      <c r="BJM95" s="1">
        <f t="shared" si="4685"/>
        <v>1.0844594594594595E-3</v>
      </c>
      <c r="BJN95" s="1"/>
      <c r="BJO95" s="1"/>
      <c r="BJP95" s="1"/>
      <c r="BJQ95" s="2" t="s">
        <v>11</v>
      </c>
      <c r="BJR95" s="4" t="s">
        <v>160</v>
      </c>
      <c r="BJS95" s="4">
        <v>281</v>
      </c>
      <c r="BJT95" s="2">
        <v>14</v>
      </c>
      <c r="BJU95" s="1">
        <v>4.7E-2</v>
      </c>
      <c r="BJV95" s="1">
        <f t="shared" si="4686"/>
        <v>9.0000000000000011E-3</v>
      </c>
      <c r="BJW95" s="1">
        <f t="shared" si="4687"/>
        <v>0.52666666666666673</v>
      </c>
      <c r="BJX95" s="1">
        <f t="shared" si="4688"/>
        <v>7.9000000000000012E-4</v>
      </c>
      <c r="BJY95" s="1"/>
      <c r="BJZ95" s="1"/>
      <c r="BKA95" s="1"/>
      <c r="BKB95" s="2" t="s">
        <v>11</v>
      </c>
      <c r="BKC95" s="4" t="s">
        <v>161</v>
      </c>
      <c r="BKD95" s="4">
        <v>282</v>
      </c>
      <c r="BKE95" s="2">
        <v>14</v>
      </c>
      <c r="BKF95" s="1">
        <v>1.9E-2</v>
      </c>
      <c r="BKG95" s="1">
        <f t="shared" si="4689"/>
        <v>-2.0000000000000018E-3</v>
      </c>
      <c r="BKH95" s="1">
        <f t="shared" si="4690"/>
        <v>-0.12318840579710152</v>
      </c>
      <c r="BKI95" s="1">
        <f t="shared" si="4691"/>
        <v>-1.8478260869565229E-4</v>
      </c>
      <c r="BKJ95" s="1"/>
      <c r="BKK95" s="1"/>
      <c r="BKL95" s="1"/>
      <c r="BKM95" s="2" t="s">
        <v>11</v>
      </c>
      <c r="BKN95" s="4" t="s">
        <v>162</v>
      </c>
      <c r="BKO95" s="4">
        <v>289</v>
      </c>
      <c r="BKP95" s="2">
        <v>14</v>
      </c>
      <c r="BKQ95" s="1">
        <v>1.4E-2</v>
      </c>
      <c r="BKR95" s="1">
        <f t="shared" si="4692"/>
        <v>-2E-3</v>
      </c>
      <c r="BKS95" s="1">
        <f t="shared" si="4693"/>
        <v>0</v>
      </c>
      <c r="BKT95" s="1">
        <f t="shared" si="4694"/>
        <v>0</v>
      </c>
      <c r="BKU95" s="1"/>
      <c r="BKV95" s="1"/>
      <c r="BKW95" s="1"/>
      <c r="BKX95" s="2" t="s">
        <v>11</v>
      </c>
      <c r="BKY95" s="4" t="s">
        <v>163</v>
      </c>
      <c r="BKZ95" s="4">
        <v>296</v>
      </c>
      <c r="BLA95" s="2">
        <v>14</v>
      </c>
      <c r="BLB95" s="1">
        <v>1.7999999999999999E-2</v>
      </c>
      <c r="BLC95" s="1">
        <f t="shared" si="4695"/>
        <v>-2.0000000000000018E-3</v>
      </c>
      <c r="BLD95" s="1">
        <f t="shared" si="4696"/>
        <v>-0.27536231884057977</v>
      </c>
      <c r="BLE95" s="1">
        <f t="shared" si="4697"/>
        <v>-4.1304347826086964E-4</v>
      </c>
      <c r="BLF95" s="1"/>
      <c r="BLG95" s="1"/>
      <c r="BLH95" s="1"/>
      <c r="BLI95" s="2" t="s">
        <v>11</v>
      </c>
      <c r="BLJ95" s="4" t="s">
        <v>164</v>
      </c>
      <c r="BLK95" s="4">
        <v>303</v>
      </c>
      <c r="BLL95" s="2">
        <v>14</v>
      </c>
      <c r="BLM95" s="1">
        <v>1.2E-2</v>
      </c>
      <c r="BLN95" s="1">
        <f t="shared" si="4698"/>
        <v>1.0000000000000009E-3</v>
      </c>
      <c r="BLO95" s="1">
        <f t="shared" si="4699"/>
        <v>0.26101694915254242</v>
      </c>
      <c r="BLP95" s="1">
        <f t="shared" si="4700"/>
        <v>3.9152542372881364E-4</v>
      </c>
      <c r="BLQ95" s="1"/>
      <c r="BLR95" s="1"/>
      <c r="BLS95" s="1"/>
      <c r="BLT95" s="2" t="s">
        <v>11</v>
      </c>
      <c r="BLU95" s="4" t="s">
        <v>165</v>
      </c>
      <c r="BLV95" s="4">
        <v>310</v>
      </c>
      <c r="BLW95" s="2">
        <v>14</v>
      </c>
      <c r="BLX95" s="1">
        <v>8.0000000000000002E-3</v>
      </c>
      <c r="BLY95" s="1">
        <f t="shared" si="4701"/>
        <v>-4.0000000000000001E-3</v>
      </c>
      <c r="BLZ95" s="1">
        <f t="shared" si="4702"/>
        <v>0.24573378839590443</v>
      </c>
      <c r="BMA95" s="1">
        <f t="shared" si="4703"/>
        <v>3.6860068259385667E-4</v>
      </c>
      <c r="BMB95" s="1"/>
      <c r="BMC95" s="1"/>
      <c r="BMD95" s="1"/>
      <c r="BME95" s="2" t="s">
        <v>11</v>
      </c>
      <c r="BMF95" s="4" t="s">
        <v>166</v>
      </c>
      <c r="BMG95" s="4">
        <v>311</v>
      </c>
      <c r="BMH95" s="2">
        <v>14</v>
      </c>
      <c r="BMI95" s="1">
        <v>0.01</v>
      </c>
      <c r="BMJ95" s="1">
        <f t="shared" si="4704"/>
        <v>0</v>
      </c>
      <c r="BMK95" s="1">
        <f t="shared" si="4705"/>
        <v>-0.25531914893617019</v>
      </c>
      <c r="BML95" s="1">
        <f t="shared" si="4706"/>
        <v>-3.829787234042553E-4</v>
      </c>
      <c r="BMM95" s="1"/>
      <c r="BMN95" s="1"/>
      <c r="BMO95" s="1"/>
      <c r="BMP95" s="2" t="s">
        <v>11</v>
      </c>
      <c r="BMQ95" s="4" t="s">
        <v>167</v>
      </c>
      <c r="BMR95" s="4">
        <v>317</v>
      </c>
      <c r="BMS95" s="2">
        <v>14</v>
      </c>
      <c r="BMT95" s="1">
        <v>8.9999999999999993E-3</v>
      </c>
      <c r="BMU95" s="4">
        <f t="shared" si="4707"/>
        <v>-1.0000000000000009E-3</v>
      </c>
      <c r="BMV95" s="1">
        <f t="shared" si="4708"/>
        <v>-9.219858156028371E-2</v>
      </c>
      <c r="BMW95" s="1">
        <f t="shared" si="4709"/>
        <v>-1.3829787234042557E-4</v>
      </c>
      <c r="BMX95" s="1"/>
      <c r="BMY95" s="1"/>
      <c r="BMZ95" s="1"/>
      <c r="BNA95" s="2" t="s">
        <v>11</v>
      </c>
      <c r="BNB95" s="4" t="s">
        <v>168</v>
      </c>
      <c r="BNC95" s="4">
        <v>324</v>
      </c>
      <c r="BND95" s="2">
        <v>14</v>
      </c>
      <c r="BNE95" s="1">
        <v>1.2E-2</v>
      </c>
      <c r="BNF95" s="1">
        <f t="shared" si="4710"/>
        <v>-9.9999999999999915E-4</v>
      </c>
      <c r="BNG95" s="1">
        <f t="shared" si="4711"/>
        <v>-0.12857142857142853</v>
      </c>
      <c r="BNH95" s="1">
        <f t="shared" si="4712"/>
        <v>-1.9285714285714281E-4</v>
      </c>
      <c r="BNI95" s="1"/>
      <c r="BNJ95" s="1"/>
      <c r="BNK95" s="1"/>
      <c r="BNL95" s="2" t="s">
        <v>11</v>
      </c>
      <c r="BNM95" s="4" t="s">
        <v>169</v>
      </c>
      <c r="BNN95" s="4">
        <v>325</v>
      </c>
      <c r="BNO95" s="2">
        <v>14</v>
      </c>
      <c r="BNP95" s="1">
        <v>1.9E-2</v>
      </c>
      <c r="BNQ95" s="1">
        <f t="shared" si="4713"/>
        <v>0</v>
      </c>
      <c r="BNR95" s="1">
        <f t="shared" si="4714"/>
        <v>9.4405594405594415E-2</v>
      </c>
      <c r="BNS95" s="1">
        <f t="shared" si="4715"/>
        <v>1.4160839160839162E-4</v>
      </c>
      <c r="BNT95" s="1"/>
      <c r="BNU95" s="1"/>
      <c r="BNV95" s="1"/>
      <c r="BNW95" s="2" t="s">
        <v>11</v>
      </c>
      <c r="BNX95" s="4" t="s">
        <v>170</v>
      </c>
      <c r="BNY95" s="4">
        <v>338</v>
      </c>
      <c r="BNZ95" s="2">
        <v>14</v>
      </c>
      <c r="BOA95" s="1">
        <v>1.0999999999999999E-2</v>
      </c>
      <c r="BOB95" s="1">
        <f t="shared" si="4716"/>
        <v>9.9999999999999915E-4</v>
      </c>
      <c r="BOC95" s="1">
        <f t="shared" si="4717"/>
        <v>0.17628205128205124</v>
      </c>
      <c r="BOD95" s="1">
        <f t="shared" si="4718"/>
        <v>2.6442307692307686E-4</v>
      </c>
      <c r="BOE95" s="1"/>
      <c r="BOF95" s="1"/>
      <c r="BOG95" s="1"/>
      <c r="BOH95" s="2" t="s">
        <v>11</v>
      </c>
      <c r="BOI95" s="4" t="s">
        <v>171</v>
      </c>
      <c r="BOJ95" s="4">
        <v>339</v>
      </c>
      <c r="BOK95" s="2">
        <v>14</v>
      </c>
      <c r="BOL95" s="1">
        <v>-3.0000000000000001E-3</v>
      </c>
      <c r="BOM95" s="1">
        <f t="shared" si="4719"/>
        <v>-8.0000000000000002E-3</v>
      </c>
      <c r="BON95" s="1">
        <f t="shared" si="4720"/>
        <v>-0.13680781758957655</v>
      </c>
      <c r="BOO95" s="1">
        <f t="shared" si="4721"/>
        <v>-2.0521172638436483E-4</v>
      </c>
      <c r="BOP95" s="1"/>
      <c r="BOQ95" s="1"/>
      <c r="BOR95" s="1"/>
      <c r="BOS95" s="2" t="s">
        <v>11</v>
      </c>
      <c r="BOT95" s="4" t="s">
        <v>172</v>
      </c>
      <c r="BOU95" s="4">
        <v>345</v>
      </c>
      <c r="BOV95" s="2">
        <v>14</v>
      </c>
      <c r="BOW95" s="1">
        <v>-2E-3</v>
      </c>
      <c r="BOX95" s="1">
        <f t="shared" si="4722"/>
        <v>-9.0000000000000011E-3</v>
      </c>
      <c r="BOY95" s="1">
        <f t="shared" si="4723"/>
        <v>-8.6816720257234761E-2</v>
      </c>
      <c r="BOZ95" s="1">
        <f t="shared" si="4724"/>
        <v>-1.3022508038585214E-4</v>
      </c>
      <c r="BPA95" s="1"/>
      <c r="BPB95" s="1"/>
      <c r="BPC95" s="1"/>
      <c r="BPD95" s="2" t="s">
        <v>11</v>
      </c>
      <c r="BPE95" s="4" t="s">
        <v>173</v>
      </c>
      <c r="BPF95" s="4">
        <v>352</v>
      </c>
      <c r="BPG95" s="2">
        <v>14</v>
      </c>
      <c r="BPH95" s="1">
        <v>1.2E-2</v>
      </c>
      <c r="BPI95" s="1">
        <f t="shared" si="4725"/>
        <v>3.0000000000000009E-3</v>
      </c>
      <c r="BPJ95" s="1">
        <f t="shared" si="4726"/>
        <v>0.19871794871794876</v>
      </c>
      <c r="BPK95" s="1">
        <f t="shared" si="4727"/>
        <v>2.9807692307692315E-4</v>
      </c>
      <c r="BPL95" s="1"/>
      <c r="BPM95" s="1"/>
      <c r="BPN95" s="1"/>
      <c r="BPO95" s="2" t="s">
        <v>11</v>
      </c>
      <c r="BPP95" s="4" t="s">
        <v>174</v>
      </c>
      <c r="BPQ95" s="4">
        <v>353</v>
      </c>
      <c r="BPR95" s="2">
        <v>14</v>
      </c>
      <c r="BPS95" s="1">
        <v>1.9E-2</v>
      </c>
      <c r="BPT95" s="1">
        <f t="shared" si="4728"/>
        <v>0.01</v>
      </c>
      <c r="BPU95" s="1">
        <f t="shared" si="4729"/>
        <v>0.31666666666666665</v>
      </c>
      <c r="BPV95" s="1">
        <f t="shared" si="4730"/>
        <v>4.75E-4</v>
      </c>
      <c r="BPW95" s="1"/>
      <c r="BPX95" s="1"/>
      <c r="BPY95" s="1"/>
      <c r="BPZ95" s="2" t="s">
        <v>11</v>
      </c>
      <c r="BQA95" s="4" t="s">
        <v>175</v>
      </c>
      <c r="BQB95" s="4">
        <v>358</v>
      </c>
      <c r="BQC95" s="2">
        <v>14</v>
      </c>
      <c r="BQD95" s="1">
        <v>1.4999999999999999E-2</v>
      </c>
      <c r="BQE95" s="1">
        <f t="shared" si="4731"/>
        <v>4.9999999999999992E-3</v>
      </c>
      <c r="BQF95" s="1">
        <f t="shared" si="4732"/>
        <v>0.14527027027027023</v>
      </c>
      <c r="BQG95" s="1">
        <f t="shared" si="4733"/>
        <v>2.1790540540540535E-4</v>
      </c>
      <c r="BQH95" s="1"/>
      <c r="BQI95" s="1"/>
      <c r="BQJ95" s="1"/>
      <c r="BQK95" s="2" t="s">
        <v>11</v>
      </c>
      <c r="BQL95" s="4" t="s">
        <v>176</v>
      </c>
      <c r="BQM95" s="4">
        <v>366</v>
      </c>
      <c r="BQN95" s="2">
        <v>14</v>
      </c>
      <c r="BQO95" s="1">
        <v>1.6E-2</v>
      </c>
      <c r="BQP95" s="1">
        <f t="shared" si="4734"/>
        <v>5.000000000000001E-3</v>
      </c>
      <c r="BQQ95" s="1">
        <f t="shared" si="4735"/>
        <v>0.35785953177257529</v>
      </c>
      <c r="BQR95" s="1">
        <f t="shared" si="4736"/>
        <v>5.3678929765886292E-4</v>
      </c>
      <c r="BQS95" s="1"/>
      <c r="BQT95" s="1"/>
      <c r="BQU95" s="1"/>
      <c r="BQV95" s="2" t="s">
        <v>11</v>
      </c>
      <c r="BQW95" s="4" t="s">
        <v>177</v>
      </c>
      <c r="BQX95" s="4">
        <v>367</v>
      </c>
      <c r="BQY95" s="2">
        <v>14</v>
      </c>
      <c r="BQZ95" s="1">
        <v>2.9000000000000001E-2</v>
      </c>
      <c r="BRA95" s="1">
        <f t="shared" si="4737"/>
        <v>8.0000000000000002E-3</v>
      </c>
      <c r="BRB95" s="1">
        <f t="shared" si="4738"/>
        <v>-0.48148148148148145</v>
      </c>
      <c r="BRC95" s="1">
        <f t="shared" si="4739"/>
        <v>-7.2222222222222219E-4</v>
      </c>
      <c r="BRD95" s="1"/>
      <c r="BRE95" s="1"/>
      <c r="BRF95" s="1"/>
      <c r="BRG95" s="2" t="s">
        <v>11</v>
      </c>
      <c r="BRH95" s="4" t="s">
        <v>178</v>
      </c>
      <c r="BRI95" s="4">
        <v>373</v>
      </c>
      <c r="BRJ95" s="2">
        <v>14</v>
      </c>
      <c r="BRK95" s="1">
        <v>2.7E-2</v>
      </c>
      <c r="BRL95" s="1">
        <f t="shared" si="4740"/>
        <v>5.000000000000001E-3</v>
      </c>
      <c r="BRM95" s="1">
        <f t="shared" si="4741"/>
        <v>-0.28474576271186441</v>
      </c>
      <c r="BRN95" s="1">
        <f t="shared" si="4742"/>
        <v>-4.2711864406779664E-4</v>
      </c>
      <c r="BRO95" s="1"/>
      <c r="BRP95" s="1"/>
      <c r="BRQ95" s="1"/>
      <c r="BRR95" s="2" t="s">
        <v>11</v>
      </c>
      <c r="BRS95" s="1" t="s">
        <v>179</v>
      </c>
      <c r="BRT95" s="1">
        <v>380</v>
      </c>
      <c r="BRU95" s="2">
        <v>14</v>
      </c>
      <c r="BRV95" s="1">
        <v>2.9000000000000001E-2</v>
      </c>
      <c r="BRW95" s="1">
        <f t="shared" si="4743"/>
        <v>-9.9999999999999742E-4</v>
      </c>
      <c r="BRX95" s="1">
        <f t="shared" si="4744"/>
        <v>-0.46979865771812068</v>
      </c>
      <c r="BRY95" s="1">
        <f t="shared" si="4745"/>
        <v>-7.0469798657718107E-4</v>
      </c>
      <c r="BRZ95" s="1"/>
      <c r="BSA95" s="1"/>
      <c r="BSB95" s="1"/>
      <c r="BSC95" s="2" t="s">
        <v>11</v>
      </c>
      <c r="BSD95" s="1" t="s">
        <v>180</v>
      </c>
      <c r="BSE95" s="1">
        <v>394</v>
      </c>
      <c r="BSF95" s="2">
        <v>14</v>
      </c>
      <c r="BSG95" s="1">
        <v>1.4E-2</v>
      </c>
      <c r="BSH95" s="1">
        <f t="shared" si="4746"/>
        <v>2E-3</v>
      </c>
      <c r="BSI95" s="1">
        <f t="shared" si="4747"/>
        <v>-0.37234042553191493</v>
      </c>
      <c r="BSJ95" s="1">
        <f t="shared" si="4748"/>
        <v>-5.5851063829787237E-4</v>
      </c>
      <c r="BSK95" s="1"/>
      <c r="BSL95" s="1"/>
      <c r="BSM95" s="1"/>
      <c r="BSN95" s="1" t="s">
        <v>11</v>
      </c>
      <c r="BSO95" s="1" t="s">
        <v>181</v>
      </c>
      <c r="BSP95" s="1">
        <v>395</v>
      </c>
      <c r="BSQ95" s="2">
        <v>14</v>
      </c>
      <c r="BSR95" s="1">
        <v>1.2E-2</v>
      </c>
      <c r="BSS95" s="1">
        <f t="shared" si="4749"/>
        <v>2E-3</v>
      </c>
      <c r="BST95" s="1">
        <f t="shared" si="4750"/>
        <v>9.3425605536332196E-2</v>
      </c>
      <c r="BSU95" s="1">
        <f t="shared" si="4751"/>
        <v>1.401384083044983E-4</v>
      </c>
      <c r="BSV95" s="1"/>
      <c r="BSW95" s="1"/>
      <c r="BSX95" s="1"/>
      <c r="BSY95" s="1" t="s">
        <v>11</v>
      </c>
      <c r="BSZ95" s="1" t="s">
        <v>182</v>
      </c>
      <c r="BTA95" s="1">
        <v>401</v>
      </c>
      <c r="BTB95" s="1">
        <v>14</v>
      </c>
      <c r="BTC95" s="1">
        <v>1.4E-2</v>
      </c>
      <c r="BTD95" s="1">
        <f t="shared" si="4752"/>
        <v>2E-3</v>
      </c>
      <c r="BTE95" s="1">
        <f t="shared" si="4753"/>
        <v>0.19230769230769229</v>
      </c>
      <c r="BTF95" s="1">
        <f t="shared" si="4754"/>
        <v>2.8846153846153843E-4</v>
      </c>
      <c r="BTG95" s="1"/>
      <c r="BTH95" s="1"/>
      <c r="BTI95" s="1"/>
      <c r="BTJ95" s="1" t="s">
        <v>11</v>
      </c>
      <c r="BTK95" s="1" t="s">
        <v>183</v>
      </c>
      <c r="BTL95" s="1">
        <v>408</v>
      </c>
      <c r="BTM95" s="1">
        <v>14</v>
      </c>
      <c r="BTN95" s="1">
        <v>1.4E-2</v>
      </c>
      <c r="BTO95" s="1">
        <f t="shared" si="4755"/>
        <v>2E-3</v>
      </c>
      <c r="BTP95" s="5">
        <f t="shared" si="4756"/>
        <v>0.33101045296167247</v>
      </c>
      <c r="BTQ95" s="1">
        <f t="shared" si="4757"/>
        <v>4.9651567944250876E-4</v>
      </c>
      <c r="BTR95" s="1"/>
      <c r="BTS95" s="1"/>
      <c r="BTT95" s="1"/>
      <c r="BTU95" s="1" t="s">
        <v>11</v>
      </c>
      <c r="BTV95" s="1" t="s">
        <v>184</v>
      </c>
      <c r="BTW95" s="1">
        <v>409</v>
      </c>
      <c r="BTX95" s="1">
        <v>14</v>
      </c>
      <c r="BTY95" s="1">
        <v>1.0999999999999999E-2</v>
      </c>
      <c r="BTZ95" s="1">
        <f t="shared" si="4758"/>
        <v>9.9999999999999915E-4</v>
      </c>
      <c r="BUA95" s="1">
        <f t="shared" si="4759"/>
        <v>0.13494809688581311</v>
      </c>
      <c r="BUB95" s="1">
        <f t="shared" si="4760"/>
        <v>2.0242214532871966E-4</v>
      </c>
      <c r="BUC95" s="1"/>
      <c r="BUD95" s="1"/>
      <c r="BUE95" s="1"/>
      <c r="BUF95" s="1" t="s">
        <v>11</v>
      </c>
      <c r="BUG95" s="1" t="s">
        <v>185</v>
      </c>
      <c r="BUH95" s="1">
        <v>415</v>
      </c>
      <c r="BUI95" s="1">
        <v>14</v>
      </c>
      <c r="BUJ95" s="1">
        <v>1.2999999999999999E-2</v>
      </c>
      <c r="BUK95" s="1">
        <f t="shared" si="4761"/>
        <v>0</v>
      </c>
      <c r="BUL95" s="1">
        <f t="shared" si="4762"/>
        <v>0.156794425087108</v>
      </c>
      <c r="BUM95" s="1">
        <f t="shared" si="4763"/>
        <v>2.3519163763066202E-4</v>
      </c>
      <c r="BUN95" s="1"/>
      <c r="BUO95" s="1"/>
      <c r="BUP95" s="1"/>
      <c r="BUQ95" s="1" t="s">
        <v>11</v>
      </c>
      <c r="BUR95" s="1" t="s">
        <v>186</v>
      </c>
      <c r="BUS95" s="1">
        <v>422</v>
      </c>
      <c r="BUT95" s="1">
        <v>14</v>
      </c>
      <c r="BUU95" s="1">
        <v>1.2E-2</v>
      </c>
      <c r="BUV95" s="1">
        <f t="shared" si="4764"/>
        <v>-2.9999999999999992E-3</v>
      </c>
      <c r="BUW95" s="1">
        <f t="shared" si="4765"/>
        <v>1.4035087719298267E-2</v>
      </c>
      <c r="BUX95" s="1">
        <f t="shared" si="4766"/>
        <v>2.1052631578947399E-5</v>
      </c>
      <c r="BUY95" s="1"/>
      <c r="BUZ95" s="1"/>
      <c r="BVA95" s="1"/>
      <c r="BVB95" s="1" t="s">
        <v>11</v>
      </c>
      <c r="BVC95" s="1" t="s">
        <v>187</v>
      </c>
      <c r="BVD95" s="1">
        <v>423</v>
      </c>
      <c r="BVE95" s="1">
        <v>14</v>
      </c>
      <c r="BVF95" s="1">
        <v>1.4999999999999999E-2</v>
      </c>
      <c r="BVG95" s="1">
        <f t="shared" si="4767"/>
        <v>4.9999999999999992E-3</v>
      </c>
      <c r="BVH95" s="1">
        <f t="shared" si="4768"/>
        <v>-0.76791808873720135</v>
      </c>
      <c r="BVI95" s="1">
        <f t="shared" si="4769"/>
        <v>-1.1518771331058021E-3</v>
      </c>
      <c r="BVJ95" s="1"/>
      <c r="BVK95" s="1"/>
      <c r="BVL95" s="1"/>
      <c r="BVM95" s="1" t="s">
        <v>11</v>
      </c>
      <c r="BVN95" s="1" t="s">
        <v>188</v>
      </c>
      <c r="BVO95" s="1">
        <v>436</v>
      </c>
      <c r="BVP95" s="1">
        <v>14</v>
      </c>
      <c r="BVQ95" s="1">
        <v>0.02</v>
      </c>
      <c r="BVR95" s="1">
        <f t="shared" si="4770"/>
        <v>8.0000000000000002E-3</v>
      </c>
      <c r="BVS95" s="1">
        <f t="shared" si="4771"/>
        <v>-0.37542662116040953</v>
      </c>
      <c r="BVT95" s="1">
        <f t="shared" si="4772"/>
        <v>-5.6313993174061429E-4</v>
      </c>
      <c r="BVU95" s="1"/>
      <c r="BVV95" s="1"/>
      <c r="BVW95" s="1"/>
      <c r="BVX95" s="1" t="s">
        <v>11</v>
      </c>
      <c r="BVY95" s="1" t="s">
        <v>189</v>
      </c>
      <c r="BVZ95" s="1">
        <v>437</v>
      </c>
      <c r="BWA95" s="1">
        <v>14</v>
      </c>
      <c r="BWB95" s="1">
        <v>4.0000000000000001E-3</v>
      </c>
      <c r="BWC95" s="1">
        <f t="shared" si="4773"/>
        <v>-1E-3</v>
      </c>
      <c r="BWD95" s="1">
        <f t="shared" si="4774"/>
        <v>-0.83269961977186313</v>
      </c>
      <c r="BWE95" s="1">
        <f t="shared" si="4775"/>
        <v>-1.2490494296577947E-3</v>
      </c>
      <c r="BWF95" s="1"/>
      <c r="BWG95" s="1"/>
      <c r="BWH95" s="1"/>
      <c r="BWI95" s="1" t="s">
        <v>11</v>
      </c>
      <c r="BWJ95" s="1" t="s">
        <v>190</v>
      </c>
      <c r="BWK95" s="1">
        <v>443</v>
      </c>
      <c r="BWL95" s="1">
        <v>14</v>
      </c>
      <c r="BWM95" s="1">
        <v>6.0000000000000001E-3</v>
      </c>
      <c r="BWN95" s="1">
        <f t="shared" si="4776"/>
        <v>-4.0000000000000001E-3</v>
      </c>
      <c r="BWO95" s="1">
        <f t="shared" si="4777"/>
        <v>-0.96969696969696972</v>
      </c>
      <c r="BWP95" s="1">
        <f t="shared" si="4778"/>
        <v>-1.4545454545454547E-3</v>
      </c>
      <c r="BWQ95" s="1"/>
      <c r="BWR95" s="1"/>
      <c r="BWS95" s="1"/>
      <c r="BWT95" s="1" t="s">
        <v>11</v>
      </c>
      <c r="BWU95" s="1" t="s">
        <v>191</v>
      </c>
      <c r="BWV95" s="1">
        <v>450</v>
      </c>
      <c r="BWW95" s="1">
        <v>14</v>
      </c>
      <c r="BWX95" s="1">
        <v>-2E-3</v>
      </c>
      <c r="BWY95" s="1">
        <f t="shared" si="4779"/>
        <v>-6.0000000000000001E-3</v>
      </c>
      <c r="BWZ95" s="1">
        <f t="shared" si="4780"/>
        <v>-0.70454545454545447</v>
      </c>
      <c r="BXA95" s="1">
        <f t="shared" si="4781"/>
        <v>-1.0568181818181818E-3</v>
      </c>
      <c r="BXB95" s="1"/>
      <c r="BXC95" s="1"/>
      <c r="BXD95" s="1"/>
      <c r="BXE95" s="1" t="s">
        <v>11</v>
      </c>
      <c r="BXF95" s="1" t="s">
        <v>192</v>
      </c>
      <c r="BXG95" s="1">
        <v>451</v>
      </c>
      <c r="BXH95" s="1">
        <v>14</v>
      </c>
      <c r="BXI95" s="1">
        <v>-4.0000000000000001E-3</v>
      </c>
      <c r="BXJ95" s="1">
        <f t="shared" si="4782"/>
        <v>-1E-3</v>
      </c>
      <c r="BXK95" s="1">
        <f t="shared" si="4783"/>
        <v>0.4452830188679246</v>
      </c>
      <c r="BXL95" s="1">
        <f t="shared" si="4784"/>
        <v>6.6792452830188691E-4</v>
      </c>
      <c r="BXM95" s="1"/>
      <c r="BXN95" s="1"/>
      <c r="BXO95" s="1"/>
      <c r="BXP95" s="1" t="s">
        <v>11</v>
      </c>
      <c r="BXQ95" s="1" t="s">
        <v>193</v>
      </c>
      <c r="BXR95" s="1">
        <v>464</v>
      </c>
      <c r="BXS95" s="1">
        <v>14</v>
      </c>
      <c r="BXT95" s="1">
        <v>2E-3</v>
      </c>
      <c r="BXU95" s="1">
        <f t="shared" si="4785"/>
        <v>-2E-3</v>
      </c>
      <c r="BXV95" s="1">
        <f t="shared" si="4786"/>
        <v>0.73161764705882359</v>
      </c>
      <c r="BXW95" s="1">
        <f t="shared" si="4787"/>
        <v>1.0974264705882354E-3</v>
      </c>
      <c r="BXX95" s="1"/>
      <c r="BXY95" s="1"/>
      <c r="BXZ95" s="1"/>
      <c r="BYA95" s="1" t="s">
        <v>11</v>
      </c>
      <c r="BYB95" s="1" t="s">
        <v>194</v>
      </c>
      <c r="BYC95" s="1">
        <v>465</v>
      </c>
      <c r="BYD95" s="1">
        <v>14</v>
      </c>
      <c r="BYE95" s="1">
        <v>5.0000000000000001E-3</v>
      </c>
      <c r="BYF95" s="1">
        <f t="shared" si="4788"/>
        <v>0</v>
      </c>
      <c r="BYG95" s="1">
        <f t="shared" si="4884"/>
        <v>-0.16479400749063672</v>
      </c>
      <c r="BYH95" s="1">
        <f t="shared" si="4789"/>
        <v>-2.471910112359551E-4</v>
      </c>
      <c r="BYI95" s="1"/>
      <c r="BYJ95" s="1"/>
      <c r="BYK95" s="1"/>
      <c r="BYL95" s="1" t="s">
        <v>11</v>
      </c>
      <c r="BYM95" s="1" t="s">
        <v>195</v>
      </c>
      <c r="BYN95" s="1">
        <v>479</v>
      </c>
      <c r="BYO95" s="1">
        <v>14</v>
      </c>
      <c r="BYP95" s="1">
        <v>1.0999999999999999E-2</v>
      </c>
      <c r="BYQ95" s="1">
        <f t="shared" si="4790"/>
        <v>0</v>
      </c>
      <c r="BYR95" s="1">
        <f t="shared" si="4791"/>
        <v>0.17343173431734318</v>
      </c>
      <c r="BYS95" s="1">
        <f t="shared" si="4792"/>
        <v>2.6014760147601479E-4</v>
      </c>
      <c r="BYT95" s="1"/>
      <c r="BYU95" s="1"/>
      <c r="BYV95" s="1"/>
      <c r="BYW95" s="1" t="s">
        <v>11</v>
      </c>
      <c r="BYX95" s="1" t="s">
        <v>196</v>
      </c>
      <c r="BYY95" s="1">
        <v>480</v>
      </c>
      <c r="BYZ95" s="1">
        <v>14</v>
      </c>
      <c r="BZA95" s="1">
        <v>8.9999999999999993E-3</v>
      </c>
      <c r="BZB95" s="1">
        <f t="shared" si="4129"/>
        <v>-4.0000000000000001E-3</v>
      </c>
      <c r="BZC95" s="1">
        <f t="shared" si="4793"/>
        <v>0.25468164794007492</v>
      </c>
      <c r="BZD95" s="1">
        <f t="shared" si="4794"/>
        <v>3.8202247191011237E-4</v>
      </c>
      <c r="BZE95" s="1"/>
      <c r="BZF95" s="1"/>
      <c r="BZG95" s="1"/>
      <c r="BZH95" s="1" t="s">
        <v>11</v>
      </c>
      <c r="BZI95" s="1" t="s">
        <v>197</v>
      </c>
      <c r="BZJ95" s="1">
        <v>494</v>
      </c>
      <c r="BZK95" s="1">
        <v>14</v>
      </c>
      <c r="BZL95" s="1">
        <v>1.2999999999999999E-2</v>
      </c>
      <c r="BZM95" s="1">
        <f t="shared" si="4795"/>
        <v>-2E-3</v>
      </c>
      <c r="BZN95" s="1">
        <f t="shared" si="4796"/>
        <v>0.66176470588235303</v>
      </c>
      <c r="BZO95" s="1">
        <f t="shared" si="4797"/>
        <v>9.9264705882352953E-4</v>
      </c>
      <c r="BZP95" s="1"/>
      <c r="BZQ95" s="1"/>
      <c r="BZR95" s="1"/>
      <c r="BZS95" s="1" t="s">
        <v>11</v>
      </c>
      <c r="BZT95" s="1" t="s">
        <v>198</v>
      </c>
      <c r="BZU95" s="1">
        <v>495</v>
      </c>
      <c r="BZV95" s="1">
        <v>14</v>
      </c>
      <c r="BZW95" s="1">
        <v>1.4999999999999999E-2</v>
      </c>
      <c r="BZX95" s="1">
        <f t="shared" si="4798"/>
        <v>9.9999999999999915E-4</v>
      </c>
      <c r="BZY95" s="1">
        <f t="shared" si="4799"/>
        <v>0.4280442804428044</v>
      </c>
      <c r="BZZ95" s="1">
        <f t="shared" si="4800"/>
        <v>6.4206642066420665E-4</v>
      </c>
      <c r="CAA95" s="1"/>
      <c r="CAB95" s="1"/>
      <c r="CAC95" s="1"/>
      <c r="CAD95" s="1" t="s">
        <v>11</v>
      </c>
      <c r="CAE95" s="1" t="s">
        <v>199</v>
      </c>
      <c r="CAF95" s="1">
        <v>501</v>
      </c>
      <c r="CAG95" s="1">
        <v>14</v>
      </c>
      <c r="CAH95" s="1">
        <v>1.4E-2</v>
      </c>
      <c r="CAI95" s="1">
        <f t="shared" si="4801"/>
        <v>-3.0000000000000009E-3</v>
      </c>
      <c r="CAJ95" s="1">
        <f t="shared" si="4802"/>
        <v>0.34065934065934061</v>
      </c>
      <c r="CAK95" s="1">
        <f t="shared" si="4803"/>
        <v>5.1098901098901091E-4</v>
      </c>
      <c r="CAL95" s="1"/>
      <c r="CAM95" s="1"/>
      <c r="CAN95" s="1"/>
      <c r="CAO95" s="6" t="s">
        <v>11</v>
      </c>
      <c r="CAP95" s="6" t="s">
        <v>200</v>
      </c>
      <c r="CAQ95" s="6">
        <v>508</v>
      </c>
      <c r="CAR95" s="6">
        <v>14</v>
      </c>
      <c r="CAS95" s="6">
        <v>7.4999999999999997E-2</v>
      </c>
      <c r="CAT95" s="6">
        <f t="shared" si="4804"/>
        <v>3.6999999999999998E-2</v>
      </c>
      <c r="CAU95" s="6">
        <f t="shared" si="4805"/>
        <v>1.7985347985347984</v>
      </c>
      <c r="CAV95" s="1">
        <f t="shared" si="4806"/>
        <v>2.6978021978021978E-3</v>
      </c>
      <c r="CAW95" s="1"/>
      <c r="CAX95" s="1"/>
      <c r="CAY95" s="1"/>
      <c r="CAZ95" s="1" t="s">
        <v>11</v>
      </c>
      <c r="CBA95" s="1" t="s">
        <v>201</v>
      </c>
      <c r="CBB95" s="1">
        <v>509</v>
      </c>
      <c r="CBC95" s="1">
        <v>14</v>
      </c>
      <c r="CBD95" s="1">
        <v>1.2999999999999999E-2</v>
      </c>
      <c r="CBE95" s="1">
        <f t="shared" si="4807"/>
        <v>0</v>
      </c>
      <c r="CBF95" s="1">
        <f t="shared" si="4808"/>
        <v>-0.12781954887218044</v>
      </c>
      <c r="CBG95" s="1">
        <f t="shared" si="4809"/>
        <v>-1.9172932330827067E-4</v>
      </c>
      <c r="CBH95" s="1"/>
      <c r="CBI95" s="1"/>
      <c r="CBJ95" s="1"/>
      <c r="CBK95" s="1" t="s">
        <v>11</v>
      </c>
      <c r="CBL95" s="1" t="s">
        <v>202</v>
      </c>
      <c r="CBM95" s="1">
        <v>515</v>
      </c>
      <c r="CBN95" s="1">
        <v>14</v>
      </c>
      <c r="CBO95" s="1">
        <v>1.6E-2</v>
      </c>
      <c r="CBP95" s="1">
        <f t="shared" si="4810"/>
        <v>1.0000000000000009E-3</v>
      </c>
      <c r="CBQ95" s="1">
        <f t="shared" si="4811"/>
        <v>1.8726591760299657E-2</v>
      </c>
      <c r="CBR95" s="1">
        <f t="shared" si="4812"/>
        <v>2.8089887640449487E-5</v>
      </c>
      <c r="CBS95" s="1"/>
      <c r="CBT95" s="1"/>
      <c r="CBU95" s="1"/>
      <c r="CBV95" s="1" t="s">
        <v>11</v>
      </c>
      <c r="CBW95" s="1" t="s">
        <v>203</v>
      </c>
      <c r="CBX95" s="1">
        <v>522</v>
      </c>
      <c r="CBY95" s="1">
        <v>14</v>
      </c>
      <c r="CBZ95" s="1">
        <v>1.6E-2</v>
      </c>
      <c r="CCA95" s="1">
        <f t="shared" si="4813"/>
        <v>2E-3</v>
      </c>
      <c r="CCB95" s="1">
        <f t="shared" si="4814"/>
        <v>6.741573033707865E-2</v>
      </c>
      <c r="CCC95" s="1">
        <f t="shared" si="4815"/>
        <v>1.0112359550561798E-4</v>
      </c>
      <c r="CCD95" s="1"/>
      <c r="CCE95" s="1"/>
      <c r="CCF95" s="1"/>
      <c r="CCG95" s="1" t="s">
        <v>11</v>
      </c>
      <c r="CCH95" s="1" t="s">
        <v>204</v>
      </c>
      <c r="CCI95" s="1">
        <v>523</v>
      </c>
      <c r="CCJ95" s="1">
        <v>14</v>
      </c>
      <c r="CCK95" s="1">
        <v>2.1000000000000001E-2</v>
      </c>
      <c r="CCL95" s="1">
        <f t="shared" si="4816"/>
        <v>2.0000000000000018E-3</v>
      </c>
      <c r="CCM95" s="1">
        <f t="shared" si="4162"/>
        <v>0.15209125475285179</v>
      </c>
      <c r="CCN95" s="1">
        <f t="shared" si="4817"/>
        <v>2.2813688212927768E-4</v>
      </c>
      <c r="CCO95" s="1"/>
      <c r="CCP95" s="1"/>
      <c r="CCQ95" s="1"/>
      <c r="CCR95" s="1" t="s">
        <v>11</v>
      </c>
      <c r="CCS95" s="1" t="s">
        <v>205</v>
      </c>
      <c r="CCT95" s="1">
        <v>536</v>
      </c>
      <c r="CCU95" s="1">
        <v>14</v>
      </c>
      <c r="CCV95" s="1">
        <v>2.1000000000000001E-2</v>
      </c>
      <c r="CCW95" s="1">
        <f t="shared" si="4818"/>
        <v>1.0000000000000009E-3</v>
      </c>
      <c r="CCX95" s="1">
        <f t="shared" si="4819"/>
        <v>-3.8610038610038294E-3</v>
      </c>
      <c r="CCY95" s="1">
        <f t="shared" si="4820"/>
        <v>-5.7915057915057446E-6</v>
      </c>
      <c r="CCZ95" s="1"/>
      <c r="CDA95" s="1"/>
      <c r="CDB95" s="1"/>
      <c r="CDC95" s="1" t="s">
        <v>11</v>
      </c>
      <c r="CDD95" s="1" t="s">
        <v>206</v>
      </c>
      <c r="CDE95" s="1">
        <v>542</v>
      </c>
      <c r="CDF95" s="1">
        <v>14</v>
      </c>
      <c r="CDG95" s="1">
        <v>1.2999999999999999E-2</v>
      </c>
      <c r="CDH95" s="1">
        <f t="shared" si="4821"/>
        <v>-2E-3</v>
      </c>
      <c r="CDI95" s="1">
        <f t="shared" si="4822"/>
        <v>-0.44318181818181818</v>
      </c>
      <c r="CDJ95" s="1">
        <f t="shared" si="4823"/>
        <v>-6.6477272727272728E-4</v>
      </c>
      <c r="CDK95" s="1"/>
      <c r="CDL95" s="1"/>
      <c r="CDM95" s="1"/>
      <c r="CDN95" s="1" t="s">
        <v>11</v>
      </c>
      <c r="CDO95" s="1" t="s">
        <v>207</v>
      </c>
      <c r="CDP95" s="1">
        <v>549</v>
      </c>
      <c r="CDQ95" s="1">
        <v>14</v>
      </c>
      <c r="CDR95" s="1">
        <v>1.4E-2</v>
      </c>
      <c r="CDS95" s="1">
        <f t="shared" si="4824"/>
        <v>-9.9999999999999915E-4</v>
      </c>
      <c r="CDT95" s="1">
        <f t="shared" si="4825"/>
        <v>-0.48669201520912542</v>
      </c>
      <c r="CDU95" s="1">
        <f t="shared" si="4826"/>
        <v>-7.3003802281368813E-4</v>
      </c>
      <c r="CDV95" s="1"/>
      <c r="CDW95" s="1"/>
      <c r="CDX95" s="1"/>
      <c r="CDY95" s="1" t="s">
        <v>11</v>
      </c>
      <c r="CDZ95" s="1" t="s">
        <v>208</v>
      </c>
      <c r="CEA95" s="1">
        <v>550</v>
      </c>
      <c r="CEB95" s="1">
        <v>14</v>
      </c>
      <c r="CEC95" s="1">
        <v>1.7999999999999999E-2</v>
      </c>
      <c r="CED95" s="1">
        <f t="shared" si="4885"/>
        <v>9.9999999999999742E-4</v>
      </c>
      <c r="CEE95" s="1">
        <f t="shared" si="4827"/>
        <v>-1.6000000000000101E-2</v>
      </c>
      <c r="CEF95" s="1">
        <f t="shared" si="4828"/>
        <v>-2.4000000000000153E-5</v>
      </c>
      <c r="CEG95" s="1"/>
      <c r="CEH95" s="1"/>
      <c r="CEI95" s="1"/>
      <c r="CEJ95" s="1" t="s">
        <v>11</v>
      </c>
      <c r="CEK95" s="1" t="s">
        <v>209</v>
      </c>
      <c r="CEL95" s="1">
        <v>556</v>
      </c>
      <c r="CEM95" s="1">
        <v>14</v>
      </c>
      <c r="CEN95" s="1">
        <v>1.6E-2</v>
      </c>
      <c r="CEO95" s="1">
        <f t="shared" si="4829"/>
        <v>1.0000000000000009E-3</v>
      </c>
      <c r="CEP95" s="1">
        <f t="shared" si="4830"/>
        <v>0.12252964426877473</v>
      </c>
      <c r="CEQ95" s="1">
        <f t="shared" si="4831"/>
        <v>1.8379446640316211E-4</v>
      </c>
      <c r="CER95" s="1"/>
      <c r="CES95" s="1"/>
      <c r="CET95" s="1"/>
      <c r="CEU95" s="1" t="s">
        <v>11</v>
      </c>
      <c r="CEV95" s="1" t="s">
        <v>210</v>
      </c>
      <c r="CEW95" s="1">
        <v>563</v>
      </c>
      <c r="CEX95" s="1">
        <v>14</v>
      </c>
      <c r="CEY95" s="1">
        <v>1.2999999999999999E-2</v>
      </c>
      <c r="CEZ95" s="1">
        <f t="shared" si="4832"/>
        <v>-1.0000000000000009E-3</v>
      </c>
      <c r="CFA95" s="1">
        <f t="shared" si="4833"/>
        <v>-3.8476953907815664E-2</v>
      </c>
      <c r="CFB95" s="1">
        <f t="shared" si="4834"/>
        <v>-5.7715430861723495E-5</v>
      </c>
      <c r="CFC95" s="1"/>
      <c r="CFD95" s="1"/>
      <c r="CFE95" s="1"/>
      <c r="CFF95" s="1" t="s">
        <v>11</v>
      </c>
      <c r="CFG95" s="1" t="s">
        <v>211</v>
      </c>
      <c r="CFH95" s="1">
        <v>564</v>
      </c>
      <c r="CFI95" s="1">
        <v>14</v>
      </c>
      <c r="CFJ95" s="1">
        <v>2.1999999999999999E-2</v>
      </c>
      <c r="CFK95" s="1">
        <f t="shared" si="4835"/>
        <v>-1.0000000000000002E-2</v>
      </c>
      <c r="CFL95" s="1">
        <f t="shared" si="4836"/>
        <v>-0.61567164179104483</v>
      </c>
      <c r="CFM95" s="1">
        <f t="shared" si="4837"/>
        <v>-9.2350746268656729E-4</v>
      </c>
      <c r="CFN95" s="1"/>
      <c r="CFO95" s="1"/>
      <c r="CFP95" s="1"/>
      <c r="CFQ95" s="1" t="s">
        <v>11</v>
      </c>
      <c r="CFR95" s="1" t="s">
        <v>212</v>
      </c>
      <c r="CFS95" s="1">
        <v>571</v>
      </c>
      <c r="CFT95" s="1">
        <v>14</v>
      </c>
      <c r="CFU95" s="1">
        <v>2.1999999999999999E-2</v>
      </c>
      <c r="CFV95" s="1">
        <f t="shared" si="4838"/>
        <v>-9.0000000000000011E-3</v>
      </c>
      <c r="CFW95" s="1">
        <f t="shared" si="4839"/>
        <v>-0.6992481203007519</v>
      </c>
      <c r="CFX95" s="1">
        <f t="shared" si="4840"/>
        <v>-1.048872180451128E-3</v>
      </c>
      <c r="CFY95" s="1"/>
      <c r="CFZ95" s="1"/>
      <c r="CGA95" s="1"/>
      <c r="CGB95" s="1" t="s">
        <v>11</v>
      </c>
      <c r="CGC95" s="1" t="s">
        <v>213</v>
      </c>
      <c r="CGD95" s="1">
        <v>577</v>
      </c>
      <c r="CGE95" s="1">
        <v>14</v>
      </c>
      <c r="CGF95" s="1">
        <v>2.3E-2</v>
      </c>
      <c r="CGG95" s="1">
        <f t="shared" si="4841"/>
        <v>-8.0000000000000002E-3</v>
      </c>
      <c r="CGH95" s="1">
        <f t="shared" si="4842"/>
        <v>-0.84962406015037606</v>
      </c>
      <c r="CGI95" s="1">
        <f t="shared" si="4843"/>
        <v>-1.2744360902255641E-3</v>
      </c>
      <c r="CGJ95" s="1"/>
      <c r="CGK95" s="1"/>
      <c r="CGL95" s="1"/>
      <c r="CGM95" s="1" t="s">
        <v>11</v>
      </c>
      <c r="CGN95" s="1" t="s">
        <v>214</v>
      </c>
      <c r="CGO95" s="1">
        <v>578</v>
      </c>
      <c r="CGP95" s="1">
        <v>14</v>
      </c>
      <c r="CGQ95" s="1">
        <v>7.0000000000000001E-3</v>
      </c>
      <c r="CGR95" s="1">
        <f t="shared" si="4844"/>
        <v>-1.0000000000000002E-2</v>
      </c>
      <c r="CGS95" s="1">
        <f t="shared" si="4845"/>
        <v>-1.2432432432432434</v>
      </c>
      <c r="CGT95" s="1">
        <f t="shared" si="4846"/>
        <v>-1.8648648648648652E-3</v>
      </c>
      <c r="CGU95" s="1"/>
      <c r="CGV95" s="1"/>
      <c r="CGW95" s="1"/>
      <c r="CGX95" s="1" t="s">
        <v>11</v>
      </c>
      <c r="CGY95" s="1" t="s">
        <v>215</v>
      </c>
      <c r="CGZ95" s="1">
        <v>592</v>
      </c>
      <c r="CHA95" s="1">
        <v>14</v>
      </c>
      <c r="CHB95" s="1">
        <v>1.7999999999999999E-2</v>
      </c>
      <c r="CHC95" s="1">
        <f t="shared" si="4847"/>
        <v>-8.0000000000000002E-3</v>
      </c>
      <c r="CHD95" s="1">
        <f t="shared" si="4848"/>
        <v>-1.3754789272030652</v>
      </c>
      <c r="CHE95" s="1">
        <f t="shared" si="4849"/>
        <v>-2.0632183908045978E-3</v>
      </c>
      <c r="CHF95" s="1"/>
      <c r="CHG95" s="1"/>
      <c r="CHH95" s="1"/>
      <c r="CHI95" s="6" t="s">
        <v>11</v>
      </c>
      <c r="CHJ95" s="6" t="s">
        <v>216</v>
      </c>
      <c r="CHK95" s="6">
        <v>593</v>
      </c>
      <c r="CHL95" s="6">
        <v>14</v>
      </c>
      <c r="CHM95" s="6">
        <v>0.04</v>
      </c>
      <c r="CHN95" s="6">
        <f t="shared" si="4850"/>
        <v>1.7000000000000001E-2</v>
      </c>
      <c r="CHO95" s="6">
        <f t="shared" si="4210"/>
        <v>0.35686274509803928</v>
      </c>
      <c r="CHP95" s="6">
        <f t="shared" si="4851"/>
        <v>5.3529411764705894E-4</v>
      </c>
      <c r="CHQ95" s="1"/>
      <c r="CHR95" s="1"/>
      <c r="CHS95" s="1"/>
      <c r="CHT95" s="6" t="s">
        <v>11</v>
      </c>
      <c r="CHU95" s="6" t="s">
        <v>217</v>
      </c>
      <c r="CHV95" s="6">
        <v>607</v>
      </c>
      <c r="CHW95" s="6">
        <v>14</v>
      </c>
      <c r="CHX95" s="6">
        <v>3.5999999999999997E-2</v>
      </c>
      <c r="CHY95" s="6">
        <f t="shared" si="4852"/>
        <v>1.4999999999999996E-2</v>
      </c>
      <c r="CHZ95" s="6">
        <f t="shared" si="4853"/>
        <v>0.3953488372093022</v>
      </c>
      <c r="CIA95" s="6">
        <f t="shared" si="4854"/>
        <v>5.9302325581395328E-4</v>
      </c>
      <c r="CIB95" s="1"/>
      <c r="CIC95" s="1"/>
      <c r="CID95" s="1"/>
      <c r="CIE95" s="1" t="s">
        <v>11</v>
      </c>
      <c r="CIF95" s="1" t="s">
        <v>218</v>
      </c>
      <c r="CIG95" s="1">
        <v>608</v>
      </c>
      <c r="CIH95" s="1">
        <v>14</v>
      </c>
      <c r="CII95" s="1">
        <v>3.1E-2</v>
      </c>
      <c r="CIJ95" s="1">
        <f t="shared" si="4855"/>
        <v>4.0000000000000001E-3</v>
      </c>
      <c r="CIK95" s="1">
        <f t="shared" si="4218"/>
        <v>-0.61960784313725503</v>
      </c>
      <c r="CIL95" s="1">
        <f t="shared" si="4856"/>
        <v>-9.294117647058826E-4</v>
      </c>
      <c r="CIM95" s="1"/>
      <c r="CIN95" s="1"/>
      <c r="CIO95" s="1"/>
      <c r="CIP95" s="1" t="s">
        <v>11</v>
      </c>
      <c r="CIQ95" s="1" t="s">
        <v>219</v>
      </c>
      <c r="CIR95" s="1">
        <v>621</v>
      </c>
      <c r="CIS95" s="1">
        <v>14</v>
      </c>
      <c r="CIT95" s="1">
        <v>3.2000000000000001E-2</v>
      </c>
      <c r="CIU95" s="1">
        <f t="shared" si="4857"/>
        <v>2.0000000000000018E-3</v>
      </c>
      <c r="CIV95" s="1">
        <f t="shared" si="4858"/>
        <v>-1.6944444444444442</v>
      </c>
      <c r="CIW95" s="1">
        <f t="shared" si="4859"/>
        <v>-2.5416666666666665E-3</v>
      </c>
      <c r="CIX95" s="1"/>
      <c r="CIY95" s="1"/>
      <c r="CIZ95" s="1"/>
      <c r="CJA95" s="1" t="s">
        <v>11</v>
      </c>
      <c r="CJB95" s="1" t="s">
        <v>220</v>
      </c>
      <c r="CJC95" s="1">
        <v>622</v>
      </c>
      <c r="CJD95" s="1">
        <v>14</v>
      </c>
      <c r="CJE95" s="1">
        <v>1.4999999999999999E-2</v>
      </c>
      <c r="CJF95" s="1">
        <f t="shared" si="4860"/>
        <v>6.0000000000000001E-3</v>
      </c>
      <c r="CJG95" s="1">
        <f t="shared" si="4861"/>
        <v>-0.22261484098939929</v>
      </c>
      <c r="CJH95" s="1">
        <f t="shared" si="4862"/>
        <v>-3.3392226148409897E-4</v>
      </c>
      <c r="CJI95" s="1"/>
      <c r="CJJ95" s="1"/>
      <c r="CJK95" s="1"/>
      <c r="CJL95" s="1" t="s">
        <v>11</v>
      </c>
      <c r="CJM95" s="1" t="s">
        <v>221</v>
      </c>
      <c r="CJN95" s="1">
        <v>635</v>
      </c>
      <c r="CJO95" s="1">
        <v>14</v>
      </c>
      <c r="CJP95" s="1">
        <v>1.6E-2</v>
      </c>
      <c r="CJQ95" s="1">
        <f t="shared" si="4863"/>
        <v>4.0000000000000001E-3</v>
      </c>
      <c r="CJR95" s="1">
        <f t="shared" si="4864"/>
        <v>-0.60283687943262421</v>
      </c>
      <c r="CJS95" s="1">
        <f t="shared" si="4865"/>
        <v>-9.042553191489363E-4</v>
      </c>
      <c r="CJT95" s="1"/>
      <c r="CJU95" s="1"/>
      <c r="CJV95" s="1"/>
      <c r="CJW95" s="1" t="s">
        <v>11</v>
      </c>
      <c r="CJX95" s="1" t="s">
        <v>222</v>
      </c>
      <c r="CJY95" s="1">
        <v>636</v>
      </c>
      <c r="CJZ95" s="1">
        <v>14</v>
      </c>
      <c r="CKA95" s="1">
        <v>2.7E-2</v>
      </c>
      <c r="CKB95" s="1">
        <f t="shared" si="4866"/>
        <v>6.9999999999999993E-3</v>
      </c>
      <c r="CKC95" s="1">
        <f t="shared" si="4867"/>
        <v>-0.65017667844522975</v>
      </c>
      <c r="CKD95" s="1">
        <f t="shared" si="4868"/>
        <v>-9.7526501766784463E-4</v>
      </c>
      <c r="CKE95" s="1"/>
      <c r="CKF95" s="1"/>
      <c r="CKG95" s="1"/>
      <c r="CKH95" s="1" t="s">
        <v>11</v>
      </c>
      <c r="CKI95" s="1" t="s">
        <v>223</v>
      </c>
      <c r="CKJ95" s="1">
        <v>649</v>
      </c>
      <c r="CKK95" s="1">
        <v>14</v>
      </c>
      <c r="CKL95" s="1">
        <v>2.8000000000000001E-2</v>
      </c>
      <c r="CKM95" s="1">
        <f t="shared" si="4869"/>
        <v>4.0000000000000001E-3</v>
      </c>
      <c r="CKN95" s="1">
        <f t="shared" si="4870"/>
        <v>-0.83745583038869253</v>
      </c>
      <c r="CKO95" s="1">
        <f t="shared" si="4871"/>
        <v>-1.2561837455830388E-3</v>
      </c>
      <c r="CKP95" s="1"/>
      <c r="CKQ95" s="1"/>
      <c r="CKR95" s="1"/>
      <c r="CKS95" s="1" t="s">
        <v>11</v>
      </c>
      <c r="CKT95" s="1" t="s">
        <v>224</v>
      </c>
      <c r="CKU95" s="1">
        <v>650</v>
      </c>
      <c r="CKV95" s="1">
        <v>14</v>
      </c>
      <c r="CKW95" s="1">
        <v>2.3E-2</v>
      </c>
      <c r="CKX95" s="1">
        <f t="shared" si="4872"/>
        <v>5.9999999999999984E-3</v>
      </c>
      <c r="CKY95" s="1">
        <f t="shared" si="4873"/>
        <v>-0.39298245614035093</v>
      </c>
      <c r="CKZ95" s="1">
        <f t="shared" si="4874"/>
        <v>-5.8947368421052642E-4</v>
      </c>
      <c r="CLA95" s="1"/>
      <c r="CLB95" s="1"/>
      <c r="CLC95" s="1"/>
      <c r="CLD95" s="1" t="s">
        <v>11</v>
      </c>
      <c r="CLE95" s="1" t="s">
        <v>225</v>
      </c>
      <c r="CLF95" s="1">
        <v>663</v>
      </c>
      <c r="CLG95" s="1">
        <v>14</v>
      </c>
      <c r="CLH95" s="1">
        <v>2.9000000000000001E-2</v>
      </c>
      <c r="CLI95" s="1">
        <f t="shared" si="4875"/>
        <v>7.0000000000000027E-3</v>
      </c>
      <c r="CLJ95" s="1">
        <f t="shared" si="4876"/>
        <v>-0.34602076124567471</v>
      </c>
      <c r="CLK95" s="1">
        <f t="shared" si="4877"/>
        <v>-5.1903114186851204E-4</v>
      </c>
      <c r="CLL95" s="1"/>
      <c r="CLM95" s="1"/>
      <c r="CLN95" s="1"/>
      <c r="CLO95" s="1"/>
      <c r="CLP95" s="1"/>
      <c r="CLQ95" s="1"/>
      <c r="CLR95" s="1"/>
      <c r="CLS95" s="1"/>
      <c r="CLT95" s="1"/>
      <c r="CLU95" s="1"/>
      <c r="CLV95" s="1"/>
      <c r="CLW95" s="1"/>
      <c r="CLX95" s="1"/>
      <c r="CLY95" s="1"/>
      <c r="CLZ95" s="1"/>
      <c r="CMA95" s="1"/>
      <c r="CMB95" s="1"/>
      <c r="CMC95" s="1"/>
      <c r="CMD95" s="1"/>
      <c r="CME95" s="1"/>
      <c r="CMF95" s="1"/>
      <c r="CMG95" s="1"/>
      <c r="CMH95" s="1"/>
      <c r="CMI95" s="1"/>
      <c r="CMJ95" s="1"/>
      <c r="CMK95" s="1"/>
      <c r="CML95" s="1"/>
      <c r="CMM95" s="1"/>
      <c r="CMN95" s="1"/>
      <c r="CMO95" s="1"/>
      <c r="CMP95" s="1"/>
      <c r="CMQ95" s="1"/>
      <c r="CMR95" s="1"/>
      <c r="CMS95" s="1"/>
      <c r="CMT95" s="1"/>
      <c r="CMU95" s="1"/>
      <c r="CMV95" s="1"/>
      <c r="CMW95" s="1"/>
      <c r="CMX95" s="1"/>
      <c r="CMY95" s="1"/>
      <c r="CMZ95" s="1"/>
    </row>
    <row r="96" spans="1:2392" x14ac:dyDescent="0.3">
      <c r="A96" s="1" t="s">
        <v>11</v>
      </c>
      <c r="B96" s="1" t="s">
        <v>12</v>
      </c>
      <c r="C96" s="1">
        <v>1</v>
      </c>
      <c r="D96" s="1">
        <v>15</v>
      </c>
      <c r="E96" s="1">
        <v>-4.0000000000000001E-3</v>
      </c>
      <c r="F96" s="1">
        <f t="shared" si="4255"/>
        <v>-2E-3</v>
      </c>
      <c r="G96" s="1">
        <f t="shared" si="4256"/>
        <v>0.30169491525423731</v>
      </c>
      <c r="H96" s="1">
        <f t="shared" si="4878"/>
        <v>4.5254237288135595E-4</v>
      </c>
      <c r="I96" s="1"/>
      <c r="J96" s="1"/>
      <c r="K96" s="1"/>
      <c r="L96" s="1" t="s">
        <v>11</v>
      </c>
      <c r="M96" s="1" t="s">
        <v>13</v>
      </c>
      <c r="N96" s="1">
        <v>2</v>
      </c>
      <c r="O96" s="1">
        <v>15</v>
      </c>
      <c r="P96" s="1">
        <v>-3.0000000000000001E-3</v>
      </c>
      <c r="Q96" s="1">
        <f t="shared" si="4257"/>
        <v>-1E-3</v>
      </c>
      <c r="R96" s="1">
        <f t="shared" si="4258"/>
        <v>0.3559322033898305</v>
      </c>
      <c r="S96" s="1">
        <f t="shared" si="4259"/>
        <v>5.3389830508474576E-4</v>
      </c>
      <c r="T96" s="1"/>
      <c r="U96" s="1"/>
      <c r="V96" s="1"/>
      <c r="W96" s="1" t="s">
        <v>11</v>
      </c>
      <c r="X96" s="1" t="s">
        <v>14</v>
      </c>
      <c r="Y96" s="1">
        <v>3</v>
      </c>
      <c r="Z96" s="1">
        <v>15</v>
      </c>
      <c r="AA96" s="1">
        <v>0</v>
      </c>
      <c r="AB96" s="1">
        <f t="shared" si="4879"/>
        <v>-1E-3</v>
      </c>
      <c r="AC96" s="1">
        <f t="shared" si="4260"/>
        <v>0.3491525423728814</v>
      </c>
      <c r="AD96" s="1">
        <f t="shared" si="4261"/>
        <v>5.2372881355932212E-4</v>
      </c>
      <c r="AE96" s="1"/>
      <c r="AF96" s="1"/>
      <c r="AG96" s="1"/>
      <c r="AH96" s="1" t="s">
        <v>11</v>
      </c>
      <c r="AI96" s="1" t="s">
        <v>15</v>
      </c>
      <c r="AJ96" s="1">
        <v>4</v>
      </c>
      <c r="AK96" s="1">
        <v>15</v>
      </c>
      <c r="AL96" s="1">
        <v>4.0000000000000001E-3</v>
      </c>
      <c r="AM96" s="1">
        <f t="shared" si="4262"/>
        <v>-4.0000000000000001E-3</v>
      </c>
      <c r="AN96" s="1">
        <f t="shared" si="4263"/>
        <v>0.18367346938775511</v>
      </c>
      <c r="AO96" s="1">
        <f t="shared" si="4264"/>
        <v>2.7551020408163269E-4</v>
      </c>
      <c r="AP96" s="1"/>
      <c r="AQ96" s="1"/>
      <c r="AR96" s="1"/>
      <c r="AS96" s="1" t="s">
        <v>11</v>
      </c>
      <c r="AT96" s="1" t="s">
        <v>16</v>
      </c>
      <c r="AU96" s="1">
        <v>8</v>
      </c>
      <c r="AV96" s="1">
        <v>15</v>
      </c>
      <c r="AW96" s="1">
        <v>2E-3</v>
      </c>
      <c r="AX96" s="1">
        <f t="shared" si="4265"/>
        <v>-6.0000000000000001E-3</v>
      </c>
      <c r="AY96" s="1">
        <f t="shared" si="4266"/>
        <v>0.12627986348122869</v>
      </c>
      <c r="AZ96" s="1">
        <f t="shared" si="4267"/>
        <v>1.8941979522184304E-4</v>
      </c>
      <c r="BA96" s="1"/>
      <c r="BB96" s="1"/>
      <c r="BC96" s="1"/>
      <c r="BD96" s="1" t="s">
        <v>11</v>
      </c>
      <c r="BE96" s="1" t="s">
        <v>17</v>
      </c>
      <c r="BF96" s="1">
        <v>9</v>
      </c>
      <c r="BG96" s="1">
        <v>15</v>
      </c>
      <c r="BH96" s="1">
        <v>2E-3</v>
      </c>
      <c r="BI96" s="1">
        <f t="shared" si="4268"/>
        <v>-3.0000000000000001E-3</v>
      </c>
      <c r="BJ96" s="1">
        <f t="shared" si="4269"/>
        <v>0.21501706484641636</v>
      </c>
      <c r="BK96" s="1">
        <f t="shared" si="4270"/>
        <v>3.2252559726962454E-4</v>
      </c>
      <c r="BL96" s="1"/>
      <c r="BM96" s="1"/>
      <c r="BN96" s="1"/>
      <c r="BO96" s="1" t="s">
        <v>11</v>
      </c>
      <c r="BP96" s="1" t="s">
        <v>18</v>
      </c>
      <c r="BQ96" s="1">
        <v>10</v>
      </c>
      <c r="BR96" s="1">
        <v>15</v>
      </c>
      <c r="BS96" s="1">
        <v>3.0000000000000001E-3</v>
      </c>
      <c r="BT96" s="1">
        <f t="shared" si="4271"/>
        <v>-5.9999999999999993E-3</v>
      </c>
      <c r="BU96" s="1">
        <f t="shared" si="4272"/>
        <v>5.1194539249146777E-2</v>
      </c>
      <c r="BV96" s="1">
        <f t="shared" si="4273"/>
        <v>7.6791808873720164E-5</v>
      </c>
      <c r="BW96" s="1"/>
      <c r="BX96" s="1"/>
      <c r="BY96" s="1"/>
      <c r="BZ96" s="1" t="s">
        <v>11</v>
      </c>
      <c r="CA96" s="1" t="s">
        <v>19</v>
      </c>
      <c r="CB96" s="1">
        <v>11</v>
      </c>
      <c r="CC96" s="1">
        <v>15</v>
      </c>
      <c r="CD96" s="1">
        <v>3.0000000000000001E-3</v>
      </c>
      <c r="CE96" s="1">
        <f t="shared" si="4274"/>
        <v>-2E-3</v>
      </c>
      <c r="CF96" s="1">
        <f t="shared" si="4275"/>
        <v>0.18556701030927836</v>
      </c>
      <c r="CG96" s="1">
        <f t="shared" si="4276"/>
        <v>2.7835051546391755E-4</v>
      </c>
      <c r="CH96" s="1"/>
      <c r="CI96" s="1"/>
      <c r="CJ96" s="1"/>
      <c r="CK96" s="1" t="s">
        <v>11</v>
      </c>
      <c r="CL96" s="1" t="s">
        <v>20</v>
      </c>
      <c r="CM96" s="1">
        <v>14</v>
      </c>
      <c r="CN96" s="1">
        <v>15</v>
      </c>
      <c r="CO96" s="1">
        <v>2E-3</v>
      </c>
      <c r="CP96" s="1">
        <f t="shared" si="4277"/>
        <v>-1.0999999999999999E-2</v>
      </c>
      <c r="CQ96" s="1">
        <f t="shared" si="4278"/>
        <v>-0.20274914089347074</v>
      </c>
      <c r="CR96" s="1">
        <f t="shared" si="4279"/>
        <v>-3.0412371134020609E-4</v>
      </c>
      <c r="CS96" s="1"/>
      <c r="CT96" s="1"/>
      <c r="CU96" s="1"/>
      <c r="CV96" s="1" t="s">
        <v>11</v>
      </c>
      <c r="CW96" s="1" t="s">
        <v>21</v>
      </c>
      <c r="CX96" s="1">
        <v>15</v>
      </c>
      <c r="CY96" s="1">
        <v>15</v>
      </c>
      <c r="CZ96" s="1">
        <v>1.4999999999999999E-2</v>
      </c>
      <c r="DA96" s="1">
        <f t="shared" si="4280"/>
        <v>-5.000000000000001E-3</v>
      </c>
      <c r="DB96" s="1">
        <f t="shared" si="4281"/>
        <v>3.4482758620689627E-2</v>
      </c>
      <c r="DC96" s="1">
        <f t="shared" si="4282"/>
        <v>5.1724137931034441E-5</v>
      </c>
      <c r="DD96" s="1"/>
      <c r="DE96" s="1"/>
      <c r="DF96" s="1"/>
      <c r="DG96" s="1" t="s">
        <v>11</v>
      </c>
      <c r="DH96" s="1" t="s">
        <v>22</v>
      </c>
      <c r="DI96" s="1">
        <v>16</v>
      </c>
      <c r="DJ96" s="1">
        <v>15</v>
      </c>
      <c r="DK96" s="1">
        <v>2.4E-2</v>
      </c>
      <c r="DL96" s="1">
        <f t="shared" si="4283"/>
        <v>-2.9999999999999992E-3</v>
      </c>
      <c r="DM96" s="1">
        <f t="shared" si="4284"/>
        <v>6.8259385665529341E-3</v>
      </c>
      <c r="DN96" s="1">
        <f t="shared" si="4285"/>
        <v>1.0238907849829401E-5</v>
      </c>
      <c r="DO96" s="1"/>
      <c r="DP96" s="1"/>
      <c r="DQ96" s="1"/>
      <c r="DR96" s="1" t="s">
        <v>11</v>
      </c>
      <c r="DS96" s="1" t="s">
        <v>23</v>
      </c>
      <c r="DT96" s="1">
        <v>17</v>
      </c>
      <c r="DU96" s="1">
        <v>15</v>
      </c>
      <c r="DV96" s="1">
        <v>2.1999999999999999E-2</v>
      </c>
      <c r="DW96" s="1">
        <f t="shared" si="4286"/>
        <v>-5.000000000000001E-3</v>
      </c>
      <c r="DX96" s="1">
        <f t="shared" si="4287"/>
        <v>-0.13698630136986303</v>
      </c>
      <c r="DY96" s="1">
        <f t="shared" si="4288"/>
        <v>-2.0547945205479456E-4</v>
      </c>
      <c r="DZ96" s="1"/>
      <c r="EA96" s="1"/>
      <c r="EB96" s="1"/>
      <c r="EC96" s="1" t="s">
        <v>11</v>
      </c>
      <c r="ED96" s="1" t="s">
        <v>24</v>
      </c>
      <c r="EE96" s="1">
        <v>18</v>
      </c>
      <c r="EF96" s="1">
        <v>15</v>
      </c>
      <c r="EG96" s="1">
        <v>2.1000000000000001E-2</v>
      </c>
      <c r="EH96" s="1">
        <f t="shared" si="4289"/>
        <v>-4.9999999999999975E-3</v>
      </c>
      <c r="EI96" s="1">
        <f t="shared" si="4290"/>
        <v>6.8027210884354511E-3</v>
      </c>
      <c r="EJ96" s="1">
        <f t="shared" si="4291"/>
        <v>1.0204081632653176E-5</v>
      </c>
      <c r="EK96" s="1"/>
      <c r="EL96" s="1"/>
      <c r="EM96" s="1"/>
      <c r="EN96" s="1" t="s">
        <v>11</v>
      </c>
      <c r="EO96" s="1" t="s">
        <v>25</v>
      </c>
      <c r="EP96" s="1">
        <v>21</v>
      </c>
      <c r="EQ96" s="1">
        <v>15</v>
      </c>
      <c r="ER96" s="1">
        <v>2.4E-2</v>
      </c>
      <c r="ES96" s="1">
        <f t="shared" si="4292"/>
        <v>-6.9999999999999993E-3</v>
      </c>
      <c r="ET96" s="1">
        <f t="shared" si="4293"/>
        <v>-0.15068493150684931</v>
      </c>
      <c r="EU96" s="1">
        <f t="shared" si="4294"/>
        <v>-2.2602739726027398E-4</v>
      </c>
      <c r="EV96" s="1"/>
      <c r="EW96" s="1"/>
      <c r="EX96" s="1"/>
      <c r="EY96" s="1" t="s">
        <v>11</v>
      </c>
      <c r="EZ96" s="1" t="s">
        <v>26</v>
      </c>
      <c r="FA96" s="1">
        <v>22</v>
      </c>
      <c r="FB96" s="1">
        <v>15</v>
      </c>
      <c r="FC96" s="1">
        <v>2.1999999999999999E-2</v>
      </c>
      <c r="FD96" s="1">
        <f t="shared" si="4295"/>
        <v>-9.0000000000000011E-3</v>
      </c>
      <c r="FE96" s="1">
        <f t="shared" si="4296"/>
        <v>-0.27986348122866894</v>
      </c>
      <c r="FF96" s="1">
        <f t="shared" si="4297"/>
        <v>-4.1979522184300343E-4</v>
      </c>
      <c r="FG96" s="1"/>
      <c r="FH96" s="1"/>
      <c r="FI96" s="1"/>
      <c r="FJ96" s="1" t="s">
        <v>11</v>
      </c>
      <c r="FK96" s="1" t="s">
        <v>27</v>
      </c>
      <c r="FL96" s="1">
        <v>23</v>
      </c>
      <c r="FM96" s="1">
        <v>15</v>
      </c>
      <c r="FN96" s="1">
        <v>1.9E-2</v>
      </c>
      <c r="FO96" s="1">
        <f t="shared" si="4298"/>
        <v>-1.0999999999999999E-2</v>
      </c>
      <c r="FP96" s="1">
        <f t="shared" si="4299"/>
        <v>3.0612244897959235E-2</v>
      </c>
      <c r="FQ96" s="1">
        <f t="shared" si="4300"/>
        <v>4.5918367346938854E-5</v>
      </c>
      <c r="FR96" s="1"/>
      <c r="FS96" s="1"/>
      <c r="FT96" s="1"/>
      <c r="FU96" s="1" t="s">
        <v>11</v>
      </c>
      <c r="FV96" s="1" t="s">
        <v>28</v>
      </c>
      <c r="FW96" s="1">
        <v>24</v>
      </c>
      <c r="FX96" s="1">
        <v>15</v>
      </c>
      <c r="FY96" s="1">
        <v>2.3E-2</v>
      </c>
      <c r="FZ96" s="1">
        <f t="shared" si="4301"/>
        <v>-8.0000000000000002E-3</v>
      </c>
      <c r="GA96" s="1">
        <f t="shared" si="4302"/>
        <v>-0.31164383561643838</v>
      </c>
      <c r="GB96" s="1">
        <f t="shared" si="4303"/>
        <v>-4.6746575342465759E-4</v>
      </c>
      <c r="GC96" s="1"/>
      <c r="GD96" s="1"/>
      <c r="GE96" s="1"/>
      <c r="GF96" s="1" t="s">
        <v>11</v>
      </c>
      <c r="GG96" s="1" t="s">
        <v>29</v>
      </c>
      <c r="GH96" s="1">
        <v>25</v>
      </c>
      <c r="GI96" s="1">
        <v>15</v>
      </c>
      <c r="GJ96" s="1">
        <v>2.3E-2</v>
      </c>
      <c r="GK96" s="1">
        <f t="shared" si="4304"/>
        <v>-8.0000000000000002E-3</v>
      </c>
      <c r="GL96" s="1">
        <f t="shared" si="4305"/>
        <v>-0.13651877133105803</v>
      </c>
      <c r="GM96" s="1">
        <f t="shared" si="4306"/>
        <v>-2.0477815699658703E-4</v>
      </c>
      <c r="GN96" s="1"/>
      <c r="GO96" s="1"/>
      <c r="GP96" s="1"/>
      <c r="GQ96" s="1" t="s">
        <v>11</v>
      </c>
      <c r="GR96" s="1" t="s">
        <v>30</v>
      </c>
      <c r="GS96" s="1">
        <v>28</v>
      </c>
      <c r="GT96" s="1">
        <v>15</v>
      </c>
      <c r="GU96" s="1">
        <v>2.9000000000000001E-2</v>
      </c>
      <c r="GV96" s="1">
        <f t="shared" si="4307"/>
        <v>0</v>
      </c>
      <c r="GW96" s="1">
        <f t="shared" si="4308"/>
        <v>-3.4482758620689655E-2</v>
      </c>
      <c r="GX96" s="1">
        <f t="shared" si="4309"/>
        <v>-5.1724137931034481E-5</v>
      </c>
      <c r="GY96" s="1"/>
      <c r="GZ96" s="1"/>
      <c r="HA96" s="1"/>
      <c r="HB96" s="1" t="s">
        <v>11</v>
      </c>
      <c r="HC96" s="1" t="s">
        <v>31</v>
      </c>
      <c r="HD96" s="1">
        <v>29</v>
      </c>
      <c r="HE96" s="1">
        <v>15</v>
      </c>
      <c r="HF96" s="1">
        <v>3.9E-2</v>
      </c>
      <c r="HG96" s="1">
        <f t="shared" si="4310"/>
        <v>-1.2999999999999998E-2</v>
      </c>
      <c r="HH96" s="1">
        <f t="shared" si="4311"/>
        <v>-0.17114093959731533</v>
      </c>
      <c r="HI96" s="1">
        <f t="shared" si="4312"/>
        <v>-2.5671140939597298E-4</v>
      </c>
      <c r="HJ96" s="1"/>
      <c r="HK96" s="1"/>
      <c r="HL96" s="1"/>
      <c r="HM96" s="1" t="s">
        <v>11</v>
      </c>
      <c r="HN96" s="1" t="s">
        <v>32</v>
      </c>
      <c r="HO96" s="1">
        <v>30</v>
      </c>
      <c r="HP96" s="1">
        <v>15</v>
      </c>
      <c r="HQ96" s="1">
        <v>3.6999999999999998E-2</v>
      </c>
      <c r="HR96" s="1">
        <f t="shared" si="4313"/>
        <v>-1.4999999999999999E-2</v>
      </c>
      <c r="HS96" s="1">
        <f t="shared" si="4314"/>
        <v>-0.28619528619528622</v>
      </c>
      <c r="HT96" s="1">
        <f t="shared" si="4315"/>
        <v>-4.2929292929292935E-4</v>
      </c>
      <c r="HU96" s="1"/>
      <c r="HV96" s="1"/>
      <c r="HW96" s="1"/>
      <c r="HX96" s="1" t="s">
        <v>11</v>
      </c>
      <c r="HY96" s="1" t="s">
        <v>33</v>
      </c>
      <c r="HZ96" s="1">
        <v>31</v>
      </c>
      <c r="IA96" s="1">
        <v>15</v>
      </c>
      <c r="IB96" s="1">
        <v>4.3999999999999997E-2</v>
      </c>
      <c r="IC96" s="1">
        <f t="shared" si="4316"/>
        <v>-1.1000000000000003E-2</v>
      </c>
      <c r="ID96" s="1">
        <f t="shared" si="4317"/>
        <v>-0.168918918918919</v>
      </c>
      <c r="IE96" s="1">
        <f t="shared" si="4318"/>
        <v>-2.533783783783785E-4</v>
      </c>
      <c r="IF96" s="1"/>
      <c r="IG96" s="1"/>
      <c r="IH96" s="1"/>
      <c r="II96" s="1" t="s">
        <v>11</v>
      </c>
      <c r="IJ96" s="1" t="s">
        <v>34</v>
      </c>
      <c r="IK96" s="1">
        <v>32</v>
      </c>
      <c r="IL96" s="1">
        <v>15</v>
      </c>
      <c r="IM96" s="1">
        <v>4.2000000000000003E-2</v>
      </c>
      <c r="IN96" s="1">
        <f t="shared" si="4319"/>
        <v>-1.2999999999999998E-2</v>
      </c>
      <c r="IO96" s="1">
        <f t="shared" si="4320"/>
        <v>-0.27946127946127941</v>
      </c>
      <c r="IP96" s="1">
        <f t="shared" si="4321"/>
        <v>-4.191919191919191E-4</v>
      </c>
      <c r="IQ96" s="1"/>
      <c r="IR96" s="1"/>
      <c r="IS96" s="1"/>
      <c r="IT96" s="1" t="s">
        <v>11</v>
      </c>
      <c r="IU96" s="1" t="s">
        <v>35</v>
      </c>
      <c r="IV96" s="1">
        <v>35</v>
      </c>
      <c r="IW96" s="1">
        <v>15</v>
      </c>
      <c r="IX96" s="1">
        <v>4.2999999999999997E-2</v>
      </c>
      <c r="IY96" s="1">
        <f t="shared" si="4322"/>
        <v>-1.2000000000000004E-2</v>
      </c>
      <c r="IZ96" s="1">
        <f t="shared" si="4323"/>
        <v>-0.17449664429530215</v>
      </c>
      <c r="JA96" s="1">
        <f t="shared" si="4324"/>
        <v>-2.6174496644295323E-4</v>
      </c>
      <c r="JB96" s="1"/>
      <c r="JC96" s="1"/>
      <c r="JD96" s="1"/>
      <c r="JE96" s="1" t="s">
        <v>11</v>
      </c>
      <c r="JF96" s="3" t="s">
        <v>36</v>
      </c>
      <c r="JG96" s="3">
        <v>36</v>
      </c>
      <c r="JH96" s="1">
        <v>15</v>
      </c>
      <c r="JI96" s="1">
        <v>4.5999999999999999E-2</v>
      </c>
      <c r="JJ96" s="1">
        <f t="shared" si="4325"/>
        <v>-1.1000000000000003E-2</v>
      </c>
      <c r="JK96" s="1">
        <f t="shared" si="4326"/>
        <v>-8.3612040133779333E-2</v>
      </c>
      <c r="JL96" s="1">
        <f t="shared" si="4327"/>
        <v>-1.2541806020066899E-4</v>
      </c>
      <c r="JM96" s="1"/>
      <c r="JN96" s="1"/>
      <c r="JO96" s="1"/>
      <c r="JP96" s="1" t="s">
        <v>11</v>
      </c>
      <c r="JQ96" s="1" t="s">
        <v>37</v>
      </c>
      <c r="JR96" s="1">
        <v>37</v>
      </c>
      <c r="JS96" s="1">
        <v>15</v>
      </c>
      <c r="JT96" s="1">
        <v>4.9000000000000002E-2</v>
      </c>
      <c r="JU96" s="1">
        <f t="shared" si="4328"/>
        <v>-9.0000000000000011E-3</v>
      </c>
      <c r="JV96" s="1">
        <f t="shared" si="4329"/>
        <v>-5.0167224080267601E-2</v>
      </c>
      <c r="JW96" s="1">
        <f t="shared" si="4330"/>
        <v>-7.5250836120401403E-5</v>
      </c>
      <c r="JX96" s="1"/>
      <c r="JY96" s="1"/>
      <c r="JZ96" s="1"/>
      <c r="KA96" s="1" t="s">
        <v>11</v>
      </c>
      <c r="KB96" s="1" t="s">
        <v>38</v>
      </c>
      <c r="KC96" s="1">
        <v>38</v>
      </c>
      <c r="KD96" s="1">
        <v>15</v>
      </c>
      <c r="KE96" s="1">
        <v>0.05</v>
      </c>
      <c r="KF96" s="1">
        <f t="shared" si="4331"/>
        <v>-1.0999999999999996E-2</v>
      </c>
      <c r="KG96" s="1">
        <f t="shared" si="4332"/>
        <v>-0.23411371237458181</v>
      </c>
      <c r="KH96" s="1">
        <f t="shared" si="4333"/>
        <v>-3.511705685618727E-4</v>
      </c>
      <c r="KI96" s="1"/>
      <c r="KJ96" s="1"/>
      <c r="KK96" s="1"/>
      <c r="KL96" s="1" t="s">
        <v>11</v>
      </c>
      <c r="KM96" s="1" t="s">
        <v>39</v>
      </c>
      <c r="KN96" s="1">
        <v>39</v>
      </c>
      <c r="KO96" s="1">
        <v>15</v>
      </c>
      <c r="KP96" s="1">
        <v>5.0999999999999997E-2</v>
      </c>
      <c r="KQ96" s="1">
        <f t="shared" si="4334"/>
        <v>-1.2000000000000004E-2</v>
      </c>
      <c r="KR96" s="1">
        <f t="shared" si="4335"/>
        <v>-0.23489932885906054</v>
      </c>
      <c r="KS96" s="1">
        <f t="shared" si="4336"/>
        <v>-3.523489932885908E-4</v>
      </c>
      <c r="KT96" s="1"/>
      <c r="KU96" s="1"/>
      <c r="KV96" s="1"/>
      <c r="KW96" s="1" t="s">
        <v>11</v>
      </c>
      <c r="KX96" s="1" t="s">
        <v>40</v>
      </c>
      <c r="KY96" s="1">
        <v>42</v>
      </c>
      <c r="KZ96" s="1">
        <v>15</v>
      </c>
      <c r="LA96" s="1">
        <v>5.6000000000000001E-2</v>
      </c>
      <c r="LB96" s="1">
        <f t="shared" si="4337"/>
        <v>-9.0000000000000011E-3</v>
      </c>
      <c r="LC96" s="1">
        <f t="shared" si="4338"/>
        <v>3.0201342281879186E-2</v>
      </c>
      <c r="LD96" s="1">
        <f t="shared" si="4339"/>
        <v>4.5302013422818779E-5</v>
      </c>
      <c r="LE96" s="1"/>
      <c r="LF96" s="1"/>
      <c r="LG96" s="1"/>
      <c r="LH96" s="1" t="s">
        <v>11</v>
      </c>
      <c r="LI96" s="1" t="s">
        <v>41</v>
      </c>
      <c r="LJ96" s="1">
        <v>43</v>
      </c>
      <c r="LK96" s="1">
        <v>15</v>
      </c>
      <c r="LL96" s="1">
        <v>3.5000000000000003E-2</v>
      </c>
      <c r="LM96" s="1">
        <f t="shared" si="4340"/>
        <v>-1.9999999999999948E-3</v>
      </c>
      <c r="LN96" s="1">
        <f t="shared" si="4341"/>
        <v>-0.69256756756756732</v>
      </c>
      <c r="LO96" s="1">
        <f t="shared" si="4342"/>
        <v>-1.0388513513513509E-3</v>
      </c>
      <c r="LP96" s="1"/>
      <c r="LQ96" s="1"/>
      <c r="LR96" s="1"/>
      <c r="LS96" s="1" t="s">
        <v>11</v>
      </c>
      <c r="LT96" s="1" t="s">
        <v>42</v>
      </c>
      <c r="LU96" s="1">
        <v>44</v>
      </c>
      <c r="LV96" s="1">
        <v>15</v>
      </c>
      <c r="LW96" s="1">
        <v>4.2999999999999997E-2</v>
      </c>
      <c r="LX96" s="1">
        <f t="shared" si="4343"/>
        <v>0</v>
      </c>
      <c r="LY96" s="1">
        <f t="shared" si="4250"/>
        <v>-1.5729537366548043</v>
      </c>
      <c r="LZ96" s="1">
        <f t="shared" si="4344"/>
        <v>-2.3594306049822067E-3</v>
      </c>
      <c r="MA96" s="1"/>
      <c r="MB96" s="1"/>
      <c r="MC96" s="1"/>
      <c r="MD96" s="1" t="s">
        <v>11</v>
      </c>
      <c r="ME96" s="1" t="s">
        <v>43</v>
      </c>
      <c r="MF96" s="1">
        <v>46</v>
      </c>
      <c r="MG96" s="1">
        <v>15</v>
      </c>
      <c r="MH96" s="1">
        <v>4.8000000000000001E-2</v>
      </c>
      <c r="MI96" s="1">
        <f t="shared" si="4345"/>
        <v>-3.9999999999999966E-3</v>
      </c>
      <c r="MJ96" s="1">
        <f t="shared" si="4346"/>
        <v>-0.87796610169491518</v>
      </c>
      <c r="MK96" s="1">
        <f t="shared" si="4347"/>
        <v>-1.3169491525423728E-3</v>
      </c>
      <c r="ML96" s="1"/>
      <c r="MM96" s="1"/>
      <c r="MN96" s="1"/>
      <c r="MO96" s="1" t="s">
        <v>11</v>
      </c>
      <c r="MP96" s="1" t="s">
        <v>44</v>
      </c>
      <c r="MQ96" s="1">
        <v>52</v>
      </c>
      <c r="MR96" s="1">
        <v>15</v>
      </c>
      <c r="MS96" s="1">
        <v>5.5E-2</v>
      </c>
      <c r="MT96" s="1">
        <f t="shared" si="4348"/>
        <v>-8.0000000000000002E-3</v>
      </c>
      <c r="MU96" s="1">
        <f t="shared" si="4349"/>
        <v>-0.80808080808080807</v>
      </c>
      <c r="MV96" s="1">
        <f t="shared" si="4350"/>
        <v>-1.2121212121212121E-3</v>
      </c>
      <c r="MW96" s="1"/>
      <c r="MX96" s="1"/>
      <c r="MY96" s="1"/>
      <c r="MZ96" s="1" t="s">
        <v>11</v>
      </c>
      <c r="NA96" s="1" t="s">
        <v>45</v>
      </c>
      <c r="NB96" s="1">
        <v>53</v>
      </c>
      <c r="NC96" s="1">
        <v>15</v>
      </c>
      <c r="ND96" s="1">
        <v>6.8000000000000005E-2</v>
      </c>
      <c r="NE96" s="1">
        <f t="shared" si="4351"/>
        <v>-2.4999999999999994E-2</v>
      </c>
      <c r="NF96" s="1">
        <f t="shared" si="4352"/>
        <v>-1.5371621621621621</v>
      </c>
      <c r="NG96" s="1">
        <f t="shared" si="4353"/>
        <v>-2.3057432432432431E-3</v>
      </c>
      <c r="NH96" s="1"/>
      <c r="NI96" s="1"/>
      <c r="NJ96" s="1"/>
      <c r="NK96" s="1" t="s">
        <v>11</v>
      </c>
      <c r="NL96" s="1" t="s">
        <v>46</v>
      </c>
      <c r="NM96" s="1">
        <v>56</v>
      </c>
      <c r="NN96" s="1">
        <v>15</v>
      </c>
      <c r="NO96" s="1">
        <v>5.8999999999999997E-2</v>
      </c>
      <c r="NP96" s="1">
        <f t="shared" si="4354"/>
        <v>-3.3000000000000002E-2</v>
      </c>
      <c r="NQ96" s="1">
        <f t="shared" si="4355"/>
        <v>-1.7593220338983053</v>
      </c>
      <c r="NR96" s="1">
        <f t="shared" si="4356"/>
        <v>-2.6389830508474579E-3</v>
      </c>
      <c r="NS96" s="1"/>
      <c r="NT96" s="1"/>
      <c r="NU96" s="1"/>
      <c r="NV96" s="1" t="s">
        <v>11</v>
      </c>
      <c r="NW96" s="1" t="s">
        <v>47</v>
      </c>
      <c r="NX96" s="1">
        <v>57</v>
      </c>
      <c r="NY96" s="1">
        <v>15</v>
      </c>
      <c r="NZ96" s="1">
        <v>-1.4E-2</v>
      </c>
      <c r="OA96" s="1">
        <f t="shared" si="4357"/>
        <v>-2E-3</v>
      </c>
      <c r="OB96" s="1">
        <f t="shared" si="4358"/>
        <v>0.66559485530546636</v>
      </c>
      <c r="OC96" s="1">
        <f t="shared" si="4359"/>
        <v>9.9839228295819948E-4</v>
      </c>
      <c r="OD96" s="1"/>
      <c r="OE96" s="1"/>
      <c r="OF96" s="1"/>
      <c r="OG96" s="1" t="s">
        <v>11</v>
      </c>
      <c r="OH96" s="1" t="s">
        <v>48</v>
      </c>
      <c r="OI96" s="1">
        <v>58</v>
      </c>
      <c r="OJ96" s="1">
        <v>15</v>
      </c>
      <c r="OK96" s="1">
        <v>-1.4999999999999999E-2</v>
      </c>
      <c r="OL96" s="1">
        <f t="shared" si="4360"/>
        <v>-2.9999999999999992E-3</v>
      </c>
      <c r="OM96" s="1">
        <f t="shared" si="4361"/>
        <v>0.62903225806451613</v>
      </c>
      <c r="ON96" s="1">
        <f t="shared" si="4362"/>
        <v>9.4354838709677423E-4</v>
      </c>
      <c r="OO96" s="1"/>
      <c r="OP96" s="1"/>
      <c r="OQ96" s="1"/>
      <c r="OR96" s="1" t="s">
        <v>11</v>
      </c>
      <c r="OS96" s="1" t="s">
        <v>49</v>
      </c>
      <c r="OT96" s="1">
        <v>59</v>
      </c>
      <c r="OU96" s="1">
        <v>15</v>
      </c>
      <c r="OV96" s="1">
        <v>-1.4E-2</v>
      </c>
      <c r="OW96" s="1">
        <f t="shared" si="4363"/>
        <v>-2E-3</v>
      </c>
      <c r="OX96" s="1">
        <f t="shared" si="4364"/>
        <v>0.73225806451612896</v>
      </c>
      <c r="OY96" s="1">
        <f t="shared" si="4365"/>
        <v>1.0983870967741934E-3</v>
      </c>
      <c r="OZ96" s="1"/>
      <c r="PA96" s="1"/>
      <c r="PB96" s="1"/>
      <c r="PC96" s="1" t="s">
        <v>11</v>
      </c>
      <c r="PD96" s="1" t="s">
        <v>50</v>
      </c>
      <c r="PE96" s="1">
        <v>60</v>
      </c>
      <c r="PF96" s="1">
        <v>15</v>
      </c>
      <c r="PG96" s="1">
        <v>-1.4999999999999999E-2</v>
      </c>
      <c r="PH96" s="1">
        <f t="shared" si="4366"/>
        <v>-2.9999999999999992E-3</v>
      </c>
      <c r="PI96" s="1">
        <f t="shared" si="4367"/>
        <v>0.74516129032258072</v>
      </c>
      <c r="PJ96" s="1">
        <f t="shared" si="4368"/>
        <v>1.1177419354838711E-3</v>
      </c>
      <c r="PK96" s="1"/>
      <c r="PL96" s="1"/>
      <c r="PM96" s="1"/>
      <c r="PN96" s="1" t="s">
        <v>11</v>
      </c>
      <c r="PO96" s="1" t="s">
        <v>51</v>
      </c>
      <c r="PP96" s="1">
        <v>63</v>
      </c>
      <c r="PQ96" s="1">
        <v>15</v>
      </c>
      <c r="PR96" s="1">
        <v>-1.4E-2</v>
      </c>
      <c r="PS96" s="1">
        <f t="shared" si="4369"/>
        <v>0</v>
      </c>
      <c r="PT96" s="1">
        <f t="shared" si="4370"/>
        <v>0.85113268608414239</v>
      </c>
      <c r="PU96" s="1">
        <f t="shared" si="4371"/>
        <v>1.2766990291262137E-3</v>
      </c>
      <c r="PV96" s="1"/>
      <c r="PW96" s="1"/>
      <c r="PX96" s="1"/>
      <c r="PY96" s="1" t="s">
        <v>11</v>
      </c>
      <c r="PZ96" s="1" t="s">
        <v>52</v>
      </c>
      <c r="QA96" s="1">
        <v>64</v>
      </c>
      <c r="QB96" s="1">
        <v>15</v>
      </c>
      <c r="QC96" s="1">
        <v>-1.6E-2</v>
      </c>
      <c r="QD96" s="1">
        <f t="shared" si="4372"/>
        <v>-1.4999999999999999E-2</v>
      </c>
      <c r="QE96" s="1">
        <f t="shared" si="4373"/>
        <v>0.34516129032258069</v>
      </c>
      <c r="QF96" s="1">
        <f t="shared" si="4374"/>
        <v>5.1774193548387109E-4</v>
      </c>
      <c r="QG96" s="1"/>
      <c r="QH96" s="1"/>
      <c r="QI96" s="1"/>
      <c r="QJ96" s="1" t="s">
        <v>11</v>
      </c>
      <c r="QK96" s="1" t="s">
        <v>53</v>
      </c>
      <c r="QL96" s="1">
        <v>65</v>
      </c>
      <c r="QM96" s="1">
        <v>15</v>
      </c>
      <c r="QN96" s="1">
        <v>-1.2E-2</v>
      </c>
      <c r="QO96" s="1">
        <f t="shared" si="4375"/>
        <v>-0.01</v>
      </c>
      <c r="QP96" s="1">
        <f t="shared" si="4376"/>
        <v>0.49514563106796111</v>
      </c>
      <c r="QQ96" s="1">
        <f t="shared" si="4377"/>
        <v>7.4271844660194169E-4</v>
      </c>
      <c r="QR96" s="1"/>
      <c r="QS96" s="1"/>
      <c r="QT96" s="1"/>
      <c r="QU96" s="1" t="s">
        <v>11</v>
      </c>
      <c r="QV96" s="1" t="s">
        <v>54</v>
      </c>
      <c r="QW96" s="1">
        <v>66</v>
      </c>
      <c r="QX96" s="1">
        <v>15</v>
      </c>
      <c r="QY96" s="1">
        <v>-1.0999999999999999E-2</v>
      </c>
      <c r="QZ96" s="1">
        <f t="shared" si="4378"/>
        <v>-1.2E-2</v>
      </c>
      <c r="RA96" s="1">
        <f t="shared" si="4379"/>
        <v>0.51602564102564108</v>
      </c>
      <c r="RB96" s="1">
        <f t="shared" si="4380"/>
        <v>7.7403846153846164E-4</v>
      </c>
      <c r="RC96" s="1"/>
      <c r="RD96" s="1"/>
      <c r="RE96" s="1"/>
      <c r="RF96" s="1" t="s">
        <v>11</v>
      </c>
      <c r="RG96" s="1" t="s">
        <v>55</v>
      </c>
      <c r="RH96" s="1">
        <v>67</v>
      </c>
      <c r="RI96" s="1">
        <v>15</v>
      </c>
      <c r="RJ96" s="1">
        <v>-1.4E-2</v>
      </c>
      <c r="RK96" s="1">
        <f t="shared" si="4381"/>
        <v>-1.3000000000000001E-2</v>
      </c>
      <c r="RL96" s="1">
        <f t="shared" si="4382"/>
        <v>0.4679487179487179</v>
      </c>
      <c r="RM96" s="1">
        <f t="shared" si="4383"/>
        <v>7.0192307692307687E-4</v>
      </c>
      <c r="RN96" s="1"/>
      <c r="RO96" s="1"/>
      <c r="RP96" s="1"/>
      <c r="RQ96" s="1" t="s">
        <v>11</v>
      </c>
      <c r="RR96" s="1" t="s">
        <v>56</v>
      </c>
      <c r="RS96" s="1">
        <v>70</v>
      </c>
      <c r="RT96" s="1">
        <v>15</v>
      </c>
      <c r="RU96" s="1">
        <v>-8.9999999999999993E-3</v>
      </c>
      <c r="RV96" s="1">
        <f t="shared" si="4384"/>
        <v>-1.4999999999999999E-2</v>
      </c>
      <c r="RW96" s="1">
        <f t="shared" si="4385"/>
        <v>0.37500000000000011</v>
      </c>
      <c r="RX96" s="1">
        <f t="shared" si="4386"/>
        <v>5.6250000000000017E-4</v>
      </c>
      <c r="RY96" s="1"/>
      <c r="RZ96" s="1"/>
      <c r="SA96" s="1"/>
      <c r="SB96" s="2" t="s">
        <v>11</v>
      </c>
      <c r="SC96" s="1" t="s">
        <v>57</v>
      </c>
      <c r="SD96" s="1">
        <v>71</v>
      </c>
      <c r="SE96" s="2">
        <v>15</v>
      </c>
      <c r="SF96" s="1">
        <v>4.0000000000000001E-3</v>
      </c>
      <c r="SG96" s="1">
        <f t="shared" si="4387"/>
        <v>0</v>
      </c>
      <c r="SH96" s="1">
        <f t="shared" si="4388"/>
        <v>0.75342465753424648</v>
      </c>
      <c r="SI96" s="1">
        <f t="shared" si="4389"/>
        <v>1.1301369863013697E-3</v>
      </c>
      <c r="SJ96" s="1"/>
      <c r="SK96" s="1"/>
      <c r="SL96" s="1"/>
      <c r="SM96" s="2" t="s">
        <v>11</v>
      </c>
      <c r="SN96" s="1" t="s">
        <v>58</v>
      </c>
      <c r="SO96" s="1">
        <v>72</v>
      </c>
      <c r="SP96" s="2">
        <v>15</v>
      </c>
      <c r="SQ96" s="1">
        <v>6.0000000000000001E-3</v>
      </c>
      <c r="SR96" s="1">
        <f t="shared" si="4390"/>
        <v>0</v>
      </c>
      <c r="SS96" s="1">
        <f t="shared" si="4391"/>
        <v>0.67697594501718206</v>
      </c>
      <c r="ST96" s="1">
        <f t="shared" si="4392"/>
        <v>1.0154639175257731E-3</v>
      </c>
      <c r="SU96" s="1"/>
      <c r="SV96" s="1"/>
      <c r="SW96" s="1"/>
      <c r="SX96" s="2" t="s">
        <v>11</v>
      </c>
      <c r="SY96" s="1" t="s">
        <v>59</v>
      </c>
      <c r="SZ96" s="1">
        <v>73</v>
      </c>
      <c r="TA96" s="2">
        <v>15</v>
      </c>
      <c r="TB96" s="1">
        <v>3.0000000000000001E-3</v>
      </c>
      <c r="TC96" s="1">
        <f t="shared" si="4393"/>
        <v>-3.0000000000000001E-3</v>
      </c>
      <c r="TD96" s="1">
        <f t="shared" si="4394"/>
        <v>0.51034482758620692</v>
      </c>
      <c r="TE96" s="1">
        <f t="shared" si="4395"/>
        <v>7.6551724137931037E-4</v>
      </c>
      <c r="TF96" s="1"/>
      <c r="TG96" s="1"/>
      <c r="TH96" s="1"/>
      <c r="TI96" s="2" t="s">
        <v>11</v>
      </c>
      <c r="TJ96" s="1" t="s">
        <v>60</v>
      </c>
      <c r="TK96" s="1">
        <v>74</v>
      </c>
      <c r="TL96" s="2">
        <v>15</v>
      </c>
      <c r="TM96" s="1">
        <v>5.0000000000000001E-3</v>
      </c>
      <c r="TN96" s="1">
        <f t="shared" si="4396"/>
        <v>-1E-3</v>
      </c>
      <c r="TO96" s="1">
        <f t="shared" si="4397"/>
        <v>0.58419243986254288</v>
      </c>
      <c r="TP96" s="1">
        <f t="shared" si="4398"/>
        <v>8.7628865979381433E-4</v>
      </c>
      <c r="TQ96" s="1"/>
      <c r="TR96" s="1"/>
      <c r="TS96" s="1"/>
      <c r="TT96" s="2" t="s">
        <v>11</v>
      </c>
      <c r="TU96" s="1" t="s">
        <v>61</v>
      </c>
      <c r="TV96" s="1">
        <v>77</v>
      </c>
      <c r="TW96" s="2">
        <v>15</v>
      </c>
      <c r="TX96" s="1">
        <v>8.0000000000000002E-3</v>
      </c>
      <c r="TY96" s="1">
        <f t="shared" si="4399"/>
        <v>-9.9999999999999915E-4</v>
      </c>
      <c r="TZ96" s="1">
        <f t="shared" si="4400"/>
        <v>0.55670103092783496</v>
      </c>
      <c r="UA96" s="1">
        <f t="shared" si="4401"/>
        <v>8.3505154639175244E-4</v>
      </c>
      <c r="UB96" s="1"/>
      <c r="UC96" s="1"/>
      <c r="UD96" s="1"/>
      <c r="UE96" s="2" t="s">
        <v>11</v>
      </c>
      <c r="UF96" s="1" t="s">
        <v>62</v>
      </c>
      <c r="UG96" s="1">
        <v>78</v>
      </c>
      <c r="UH96" s="2">
        <v>15</v>
      </c>
      <c r="UI96" s="1">
        <v>8.0000000000000002E-3</v>
      </c>
      <c r="UJ96" s="1">
        <f t="shared" si="4402"/>
        <v>0</v>
      </c>
      <c r="UK96" s="1">
        <f t="shared" si="4403"/>
        <v>0.16262975778546715</v>
      </c>
      <c r="UL96" s="1">
        <f t="shared" si="4404"/>
        <v>2.4394463667820073E-4</v>
      </c>
      <c r="UM96" s="1"/>
      <c r="UN96" s="1"/>
      <c r="UO96" s="1"/>
      <c r="UP96" s="2" t="s">
        <v>11</v>
      </c>
      <c r="UQ96" s="1" t="s">
        <v>63</v>
      </c>
      <c r="UR96" s="1">
        <v>79</v>
      </c>
      <c r="US96" s="2">
        <v>15</v>
      </c>
      <c r="UT96" s="1">
        <v>8.0000000000000002E-3</v>
      </c>
      <c r="UU96" s="1">
        <f t="shared" si="4405"/>
        <v>-9.9999999999999915E-4</v>
      </c>
      <c r="UV96" s="1">
        <f t="shared" si="4406"/>
        <v>0.53793103448275859</v>
      </c>
      <c r="UW96" s="1">
        <f t="shared" si="4407"/>
        <v>8.0689655172413793E-4</v>
      </c>
      <c r="UX96" s="1"/>
      <c r="UY96" s="1"/>
      <c r="UZ96" s="1"/>
      <c r="VA96" s="2" t="s">
        <v>11</v>
      </c>
      <c r="VB96" s="1" t="s">
        <v>64</v>
      </c>
      <c r="VC96" s="1">
        <v>80</v>
      </c>
      <c r="VD96" s="2">
        <v>15</v>
      </c>
      <c r="VE96" s="1">
        <v>8.9999999999999993E-3</v>
      </c>
      <c r="VF96" s="1">
        <f t="shared" si="4408"/>
        <v>-1.0000000000000009E-3</v>
      </c>
      <c r="VG96" s="1">
        <f t="shared" si="4409"/>
        <v>0.51034482758620692</v>
      </c>
      <c r="VH96" s="1">
        <f t="shared" si="4410"/>
        <v>7.6551724137931037E-4</v>
      </c>
      <c r="VI96" s="1"/>
      <c r="VJ96" s="1"/>
      <c r="VK96" s="1"/>
      <c r="VL96" s="2" t="s">
        <v>11</v>
      </c>
      <c r="VM96" s="1" t="s">
        <v>65</v>
      </c>
      <c r="VN96" s="1">
        <v>84</v>
      </c>
      <c r="VO96" s="2">
        <v>15</v>
      </c>
      <c r="VP96" s="1">
        <v>0.01</v>
      </c>
      <c r="VQ96" s="1">
        <f t="shared" si="4411"/>
        <v>-2E-3</v>
      </c>
      <c r="VR96" s="1">
        <f t="shared" si="4412"/>
        <v>0.50171821305841924</v>
      </c>
      <c r="VS96" s="1">
        <f t="shared" si="4413"/>
        <v>7.5257731958762886E-4</v>
      </c>
      <c r="VT96" s="1"/>
      <c r="VU96" s="1"/>
      <c r="VV96" s="1"/>
      <c r="VW96" s="2" t="s">
        <v>11</v>
      </c>
      <c r="VX96" s="1" t="s">
        <v>66</v>
      </c>
      <c r="VY96" s="1">
        <v>85</v>
      </c>
      <c r="VZ96" s="2">
        <v>15</v>
      </c>
      <c r="WA96" s="1">
        <v>4.0000000000000001E-3</v>
      </c>
      <c r="WB96" s="1">
        <f t="shared" si="4414"/>
        <v>-1E-3</v>
      </c>
      <c r="WC96" s="1">
        <f t="shared" si="4415"/>
        <v>0.19860627177700349</v>
      </c>
      <c r="WD96" s="1">
        <f t="shared" si="4416"/>
        <v>2.9790940766550526E-4</v>
      </c>
      <c r="WE96" s="1"/>
      <c r="WF96" s="1"/>
      <c r="WG96" s="1"/>
      <c r="WH96" s="2" t="s">
        <v>11</v>
      </c>
      <c r="WI96" s="1" t="s">
        <v>67</v>
      </c>
      <c r="WJ96" s="1">
        <v>86</v>
      </c>
      <c r="WK96" s="2">
        <v>15</v>
      </c>
      <c r="WL96" s="1">
        <v>6.0000000000000001E-3</v>
      </c>
      <c r="WM96" s="1">
        <f>WL96-0.008</f>
        <v>-2E-3</v>
      </c>
      <c r="WN96" s="1">
        <f t="shared" si="4418"/>
        <v>8.6805555555555539E-2</v>
      </c>
      <c r="WO96" s="1">
        <f t="shared" si="4419"/>
        <v>1.302083333333333E-4</v>
      </c>
      <c r="WP96" s="1"/>
      <c r="WQ96" s="1"/>
      <c r="WR96" s="1"/>
      <c r="WS96" s="2" t="s">
        <v>11</v>
      </c>
      <c r="WT96" s="1" t="s">
        <v>68</v>
      </c>
      <c r="WU96" s="1">
        <v>87</v>
      </c>
      <c r="WV96" s="2">
        <v>15</v>
      </c>
      <c r="WW96" s="1">
        <v>6.0000000000000001E-3</v>
      </c>
      <c r="WX96" s="1">
        <f t="shared" si="4420"/>
        <v>-1E-3</v>
      </c>
      <c r="WY96" s="1">
        <f t="shared" si="4421"/>
        <v>0.10452961672473868</v>
      </c>
      <c r="WZ96" s="1">
        <f t="shared" si="4422"/>
        <v>1.5679442508710801E-4</v>
      </c>
      <c r="XA96" s="1"/>
      <c r="XB96" s="1"/>
      <c r="XC96" s="1"/>
      <c r="XD96" s="2" t="s">
        <v>11</v>
      </c>
      <c r="XE96" s="1" t="s">
        <v>69</v>
      </c>
      <c r="XF96" s="1">
        <v>88</v>
      </c>
      <c r="XG96" s="2">
        <v>15</v>
      </c>
      <c r="XH96" s="1">
        <v>8.0000000000000002E-3</v>
      </c>
      <c r="XI96" s="1">
        <f t="shared" si="3632"/>
        <v>-9.9999999999999915E-4</v>
      </c>
      <c r="XJ96" s="1">
        <f t="shared" si="4423"/>
        <v>8.3333333333333356E-2</v>
      </c>
      <c r="XK96" s="1">
        <f t="shared" si="4424"/>
        <v>1.2500000000000003E-4</v>
      </c>
      <c r="XL96" s="1"/>
      <c r="XM96" s="1"/>
      <c r="XN96" s="1"/>
      <c r="XO96" s="2" t="s">
        <v>11</v>
      </c>
      <c r="XP96" s="1" t="s">
        <v>70</v>
      </c>
      <c r="XQ96" s="1">
        <v>91</v>
      </c>
      <c r="XR96" s="2">
        <v>15</v>
      </c>
      <c r="XS96" s="1">
        <v>0.01</v>
      </c>
      <c r="XT96" s="1">
        <f t="shared" si="4425"/>
        <v>-9.9999999999999915E-4</v>
      </c>
      <c r="XU96" s="1">
        <f t="shared" si="4426"/>
        <v>8.650519031141872E-2</v>
      </c>
      <c r="XV96" s="1">
        <f t="shared" si="4427"/>
        <v>1.2975778546712809E-4</v>
      </c>
      <c r="XW96" s="1"/>
      <c r="XX96" s="1"/>
      <c r="XY96" s="1"/>
      <c r="XZ96" s="2" t="s">
        <v>11</v>
      </c>
      <c r="YA96" s="1" t="s">
        <v>71</v>
      </c>
      <c r="YB96" s="1">
        <v>92</v>
      </c>
      <c r="YC96" s="2">
        <v>15</v>
      </c>
      <c r="YD96" s="1">
        <v>0.01</v>
      </c>
      <c r="YE96" s="1">
        <f t="shared" si="4428"/>
        <v>-9.9999999999999915E-4</v>
      </c>
      <c r="YF96" s="1">
        <f t="shared" si="4429"/>
        <v>0.21993127147766325</v>
      </c>
      <c r="YG96" s="1">
        <f t="shared" si="4430"/>
        <v>3.2989690721649489E-4</v>
      </c>
      <c r="YH96" s="1"/>
      <c r="YI96" s="1"/>
      <c r="YJ96" s="1"/>
      <c r="YK96" s="2" t="s">
        <v>11</v>
      </c>
      <c r="YL96" s="1" t="s">
        <v>72</v>
      </c>
      <c r="YM96" s="1">
        <v>93</v>
      </c>
      <c r="YN96" s="2">
        <v>15</v>
      </c>
      <c r="YO96" s="1">
        <v>0.01</v>
      </c>
      <c r="YP96" s="1">
        <f t="shared" si="4431"/>
        <v>-9.9999999999999915E-4</v>
      </c>
      <c r="YQ96" s="1">
        <f t="shared" si="4432"/>
        <v>0.19795221843003416</v>
      </c>
      <c r="YR96" s="1">
        <f t="shared" si="4433"/>
        <v>2.9692832764505124E-4</v>
      </c>
      <c r="YS96" s="1"/>
      <c r="YT96" s="1"/>
      <c r="YU96" s="1"/>
      <c r="YV96" s="2" t="s">
        <v>11</v>
      </c>
      <c r="YW96" s="1" t="s">
        <v>73</v>
      </c>
      <c r="YX96" s="1">
        <v>94</v>
      </c>
      <c r="YY96" s="2">
        <v>15</v>
      </c>
      <c r="YZ96" s="1">
        <v>1.2E-2</v>
      </c>
      <c r="ZA96" s="1">
        <f t="shared" si="4434"/>
        <v>-9.9999999999999915E-4</v>
      </c>
      <c r="ZB96" s="1">
        <f t="shared" si="4435"/>
        <v>0.16326530612244899</v>
      </c>
      <c r="ZC96" s="1">
        <f t="shared" si="4436"/>
        <v>2.4489795918367351E-4</v>
      </c>
      <c r="ZD96" s="1"/>
      <c r="ZE96" s="1"/>
      <c r="ZF96" s="1"/>
      <c r="ZG96" s="2" t="s">
        <v>11</v>
      </c>
      <c r="ZH96" s="1" t="s">
        <v>74</v>
      </c>
      <c r="ZI96" s="1">
        <v>95</v>
      </c>
      <c r="ZJ96" s="2">
        <v>15</v>
      </c>
      <c r="ZK96" s="1">
        <v>1.0999999999999999E-2</v>
      </c>
      <c r="ZL96" s="1">
        <f t="shared" si="4437"/>
        <v>-2E-3</v>
      </c>
      <c r="ZM96" s="1">
        <f t="shared" si="4438"/>
        <v>0.14965986394557826</v>
      </c>
      <c r="ZN96" s="1">
        <f t="shared" si="4439"/>
        <v>2.244897959183674E-4</v>
      </c>
      <c r="ZO96" s="1"/>
      <c r="ZP96" s="1"/>
      <c r="ZQ96" s="1"/>
      <c r="ZR96" s="2" t="s">
        <v>11</v>
      </c>
      <c r="ZS96" s="1" t="s">
        <v>75</v>
      </c>
      <c r="ZT96" s="1">
        <v>99</v>
      </c>
      <c r="ZU96" s="2">
        <v>15</v>
      </c>
      <c r="ZV96" s="1">
        <v>1.2E-2</v>
      </c>
      <c r="ZW96" s="1">
        <f t="shared" si="4440"/>
        <v>-2.9999999999999992E-3</v>
      </c>
      <c r="ZX96" s="1">
        <f t="shared" si="4441"/>
        <v>-3.4246575342465724E-2</v>
      </c>
      <c r="ZY96" s="1">
        <f t="shared" si="4442"/>
        <v>-5.1369863013698586E-5</v>
      </c>
      <c r="ZZ96" s="1"/>
      <c r="AAA96" s="1"/>
      <c r="AAB96" s="1"/>
      <c r="AAC96" s="2" t="s">
        <v>11</v>
      </c>
      <c r="AAD96" s="1" t="s">
        <v>76</v>
      </c>
      <c r="AAE96" s="1">
        <v>100</v>
      </c>
      <c r="AAF96" s="2">
        <v>15</v>
      </c>
      <c r="AAG96" s="1">
        <v>1E-3</v>
      </c>
      <c r="AAH96" s="1">
        <f t="shared" si="4443"/>
        <v>-1E-3</v>
      </c>
      <c r="AAI96" s="1">
        <f t="shared" si="4444"/>
        <v>0.8655172413793103</v>
      </c>
      <c r="AAJ96" s="1">
        <f t="shared" si="4445"/>
        <v>1.2982758620689655E-3</v>
      </c>
      <c r="AAK96" s="1"/>
      <c r="AAL96" s="1"/>
      <c r="AAM96" s="1"/>
      <c r="AAN96" s="2" t="s">
        <v>11</v>
      </c>
      <c r="AAO96" s="1" t="s">
        <v>77</v>
      </c>
      <c r="AAP96" s="1">
        <v>101</v>
      </c>
      <c r="AAQ96" s="2">
        <v>15</v>
      </c>
      <c r="AAR96" s="1">
        <v>7.0000000000000001E-3</v>
      </c>
      <c r="AAS96" s="1">
        <f t="shared" si="4446"/>
        <v>0</v>
      </c>
      <c r="AAT96" s="1">
        <f t="shared" si="4447"/>
        <v>0.69896193771626303</v>
      </c>
      <c r="AAU96" s="1">
        <f t="shared" si="4448"/>
        <v>1.0484429065743945E-3</v>
      </c>
      <c r="AAV96" s="1"/>
      <c r="AAW96" s="1"/>
      <c r="AAX96" s="1"/>
      <c r="AAY96" s="2" t="s">
        <v>11</v>
      </c>
      <c r="AAZ96" s="1" t="s">
        <v>78</v>
      </c>
      <c r="ABA96" s="1">
        <v>102</v>
      </c>
      <c r="ABB96" s="2">
        <v>15</v>
      </c>
      <c r="ABC96" s="1">
        <v>7.0000000000000001E-3</v>
      </c>
      <c r="ABD96" s="1">
        <f t="shared" si="3668"/>
        <v>0</v>
      </c>
      <c r="ABE96" s="1">
        <f t="shared" si="4449"/>
        <v>0.75172413793103443</v>
      </c>
      <c r="ABF96" s="1">
        <f t="shared" si="4450"/>
        <v>1.1275862068965516E-3</v>
      </c>
      <c r="ABG96" s="1"/>
      <c r="ABH96" s="1"/>
      <c r="ABI96" s="1"/>
      <c r="ABJ96" s="2" t="s">
        <v>11</v>
      </c>
      <c r="ABK96" s="1" t="s">
        <v>79</v>
      </c>
      <c r="ABL96" s="1">
        <v>112</v>
      </c>
      <c r="ABM96" s="2">
        <v>15</v>
      </c>
      <c r="ABN96" s="1">
        <v>1.2999999999999999E-2</v>
      </c>
      <c r="ABO96" s="1">
        <f t="shared" si="4451"/>
        <v>-4.0000000000000018E-3</v>
      </c>
      <c r="ABP96" s="1">
        <f t="shared" si="4452"/>
        <v>0.71428571428571419</v>
      </c>
      <c r="ABQ96" s="1">
        <f t="shared" si="4453"/>
        <v>1.0714285714285713E-3</v>
      </c>
      <c r="ABR96" s="1"/>
      <c r="ABS96" s="1"/>
      <c r="ABT96" s="1"/>
      <c r="ABU96" s="2" t="s">
        <v>11</v>
      </c>
      <c r="ABV96" s="1" t="s">
        <v>80</v>
      </c>
      <c r="ABW96" s="1">
        <v>113</v>
      </c>
      <c r="ABX96" s="2">
        <v>15</v>
      </c>
      <c r="ABY96" s="1">
        <v>1.4999999999999999E-2</v>
      </c>
      <c r="ABZ96" s="1">
        <f t="shared" si="4454"/>
        <v>2E-3</v>
      </c>
      <c r="ACA96" s="1">
        <f t="shared" si="4455"/>
        <v>-0.26785714285714285</v>
      </c>
      <c r="ACB96" s="1">
        <f t="shared" si="4880"/>
        <v>-4.0178571428571428E-4</v>
      </c>
      <c r="ACC96" s="1"/>
      <c r="ACD96" s="1"/>
      <c r="ACE96" s="1"/>
      <c r="ACF96" s="2" t="s">
        <v>11</v>
      </c>
      <c r="ACG96" s="1" t="s">
        <v>81</v>
      </c>
      <c r="ACH96" s="1">
        <v>114</v>
      </c>
      <c r="ACI96" s="2">
        <v>15</v>
      </c>
      <c r="ACJ96" s="1">
        <v>1.6E-2</v>
      </c>
      <c r="ACK96" s="1">
        <f t="shared" si="4456"/>
        <v>2E-3</v>
      </c>
      <c r="ACL96" s="1">
        <f t="shared" si="4457"/>
        <v>-0.34767025089605735</v>
      </c>
      <c r="ACM96" s="1">
        <f t="shared" si="4458"/>
        <v>-5.2150537634408601E-4</v>
      </c>
      <c r="ACN96" s="1"/>
      <c r="ACO96" s="1"/>
      <c r="ACP96" s="1"/>
      <c r="ACQ96" s="2" t="s">
        <v>11</v>
      </c>
      <c r="ACR96" s="1" t="s">
        <v>82</v>
      </c>
      <c r="ACS96" s="1">
        <v>115</v>
      </c>
      <c r="ACT96" s="2">
        <v>15</v>
      </c>
      <c r="ACU96" s="1">
        <v>1.6E-2</v>
      </c>
      <c r="ACV96" s="1">
        <f t="shared" si="4459"/>
        <v>2E-3</v>
      </c>
      <c r="ACW96" s="1">
        <f t="shared" si="4460"/>
        <v>-0.29537366548042704</v>
      </c>
      <c r="ACX96" s="1">
        <f t="shared" si="4461"/>
        <v>-4.4306049822064058E-4</v>
      </c>
      <c r="ACY96" s="1"/>
      <c r="ACZ96" s="1"/>
      <c r="ADA96" s="1"/>
      <c r="ADB96" s="2" t="s">
        <v>11</v>
      </c>
      <c r="ADC96" s="1" t="s">
        <v>83</v>
      </c>
      <c r="ADD96" s="1">
        <v>116</v>
      </c>
      <c r="ADE96" s="2">
        <v>15</v>
      </c>
      <c r="ADF96" s="1">
        <v>1.7000000000000001E-2</v>
      </c>
      <c r="ADG96" s="1">
        <f t="shared" si="4462"/>
        <v>1.0000000000000009E-3</v>
      </c>
      <c r="ADH96" s="1">
        <f t="shared" si="4463"/>
        <v>-0.33096085409252668</v>
      </c>
      <c r="ADI96" s="1">
        <f t="shared" si="4464"/>
        <v>-4.9644128113879001E-4</v>
      </c>
      <c r="ADJ96" s="1"/>
      <c r="ADK96" s="1"/>
      <c r="ADL96" s="1"/>
      <c r="ADM96" s="2" t="s">
        <v>11</v>
      </c>
      <c r="ADN96" s="1" t="s">
        <v>84</v>
      </c>
      <c r="ADO96" s="1">
        <v>119</v>
      </c>
      <c r="ADP96" s="2">
        <v>15</v>
      </c>
      <c r="ADQ96" s="1">
        <v>1.7999999999999999E-2</v>
      </c>
      <c r="ADR96" s="1">
        <f t="shared" si="4465"/>
        <v>9.9999999999999742E-4</v>
      </c>
      <c r="ADS96" s="1">
        <f t="shared" si="4466"/>
        <v>-0.8705035971223023</v>
      </c>
      <c r="ADT96" s="1">
        <f t="shared" si="4467"/>
        <v>-1.3057553956834535E-3</v>
      </c>
      <c r="ADU96" s="1"/>
      <c r="ADV96" s="1"/>
      <c r="ADW96" s="1"/>
      <c r="ADX96" s="2" t="s">
        <v>11</v>
      </c>
      <c r="ADY96" s="1" t="s">
        <v>85</v>
      </c>
      <c r="ADZ96" s="1">
        <v>120</v>
      </c>
      <c r="AEA96" s="2">
        <v>15</v>
      </c>
      <c r="AEB96" s="1">
        <v>1.7000000000000001E-2</v>
      </c>
      <c r="AEC96" s="1">
        <f t="shared" si="4468"/>
        <v>0</v>
      </c>
      <c r="AED96" s="1">
        <f t="shared" si="4469"/>
        <v>-0.93525179856115104</v>
      </c>
      <c r="AEE96" s="1">
        <f t="shared" si="4470"/>
        <v>-1.4028776978417265E-3</v>
      </c>
      <c r="AEF96" s="1"/>
      <c r="AEG96" s="1"/>
      <c r="AEH96" s="1"/>
      <c r="AEI96" s="2" t="s">
        <v>11</v>
      </c>
      <c r="AEJ96" s="1" t="s">
        <v>86</v>
      </c>
      <c r="AEK96" s="1">
        <v>121</v>
      </c>
      <c r="AEL96" s="2">
        <v>15</v>
      </c>
      <c r="AEM96" s="1">
        <v>1.7000000000000001E-2</v>
      </c>
      <c r="AEN96" s="1">
        <f t="shared" si="4471"/>
        <v>-9.9999999999999742E-4</v>
      </c>
      <c r="AEO96" s="1">
        <f t="shared" si="4472"/>
        <v>-0.93165467625899268</v>
      </c>
      <c r="AEP96" s="1">
        <f t="shared" si="4473"/>
        <v>-1.3974820143884891E-3</v>
      </c>
      <c r="AEQ96" s="1"/>
      <c r="AER96" s="1"/>
      <c r="AES96" s="1"/>
      <c r="AET96" s="2" t="s">
        <v>11</v>
      </c>
      <c r="AEU96" s="1" t="s">
        <v>87</v>
      </c>
      <c r="AEV96" s="1">
        <v>122</v>
      </c>
      <c r="AEW96" s="2">
        <v>15</v>
      </c>
      <c r="AEX96" s="1">
        <v>1.6E-2</v>
      </c>
      <c r="AEY96" s="1">
        <f t="shared" si="4474"/>
        <v>-1.0000000000000009E-3</v>
      </c>
      <c r="AEZ96" s="1">
        <f t="shared" si="4475"/>
        <v>-0.98201438848920874</v>
      </c>
      <c r="AFA96" s="1">
        <f t="shared" si="4476"/>
        <v>-1.4730215827338132E-3</v>
      </c>
      <c r="AFB96" s="1"/>
      <c r="AFC96" s="1"/>
      <c r="AFD96" s="1"/>
      <c r="AFE96" s="2" t="s">
        <v>11</v>
      </c>
      <c r="AFF96" s="1" t="s">
        <v>88</v>
      </c>
      <c r="AFG96" s="1">
        <v>123</v>
      </c>
      <c r="AFH96" s="2">
        <v>15</v>
      </c>
      <c r="AFI96" s="1">
        <v>1.6E-2</v>
      </c>
      <c r="AFJ96" s="1">
        <f t="shared" si="4881"/>
        <v>-1.0000000000000009E-3</v>
      </c>
      <c r="AFK96" s="1">
        <f t="shared" si="4882"/>
        <v>-0.985611510791367</v>
      </c>
      <c r="AFL96" s="1">
        <f t="shared" si="4477"/>
        <v>-1.4784172661870506E-3</v>
      </c>
      <c r="AFM96" s="1"/>
      <c r="AFN96" s="1"/>
      <c r="AFO96" s="1"/>
      <c r="AFP96" s="2" t="s">
        <v>11</v>
      </c>
      <c r="AFQ96" s="1" t="s">
        <v>89</v>
      </c>
      <c r="AFR96" s="1">
        <v>126</v>
      </c>
      <c r="AFS96" s="2">
        <v>15</v>
      </c>
      <c r="AFT96" s="1">
        <v>1.7999999999999999E-2</v>
      </c>
      <c r="AFU96" s="1">
        <f t="shared" si="4478"/>
        <v>0</v>
      </c>
      <c r="AFV96" s="1">
        <f t="shared" si="4479"/>
        <v>-0.76156583629893237</v>
      </c>
      <c r="AFW96" s="1">
        <f t="shared" si="4480"/>
        <v>-1.1423487544483986E-3</v>
      </c>
      <c r="AFX96" s="1"/>
      <c r="AFY96" s="1"/>
      <c r="AFZ96" s="1"/>
      <c r="AGA96" s="2" t="s">
        <v>11</v>
      </c>
      <c r="AGB96" s="1" t="s">
        <v>90</v>
      </c>
      <c r="AGC96" s="1">
        <v>127</v>
      </c>
      <c r="AGD96" s="2">
        <v>15</v>
      </c>
      <c r="AGE96" s="1">
        <v>1.2999999999999999E-2</v>
      </c>
      <c r="AGF96" s="1">
        <f t="shared" si="4481"/>
        <v>-2E-3</v>
      </c>
      <c r="AGG96" s="1">
        <f t="shared" si="4482"/>
        <v>0.17171717171717171</v>
      </c>
      <c r="AGH96" s="1">
        <f t="shared" si="4483"/>
        <v>2.5757575757575756E-4</v>
      </c>
      <c r="AGI96" s="1"/>
      <c r="AGJ96" s="1"/>
      <c r="AGK96" s="1"/>
      <c r="AGL96" s="2" t="s">
        <v>11</v>
      </c>
      <c r="AGM96" s="1" t="s">
        <v>91</v>
      </c>
      <c r="AGN96" s="1">
        <v>128</v>
      </c>
      <c r="AGO96" s="2">
        <v>15</v>
      </c>
      <c r="AGP96" s="1">
        <v>1.4E-2</v>
      </c>
      <c r="AGQ96" s="1">
        <f t="shared" si="4484"/>
        <v>-9.9999999999999915E-4</v>
      </c>
      <c r="AGR96" s="1">
        <f t="shared" si="4485"/>
        <v>0.24749163879598662</v>
      </c>
      <c r="AGS96" s="1">
        <f t="shared" si="4486"/>
        <v>3.7123745819397995E-4</v>
      </c>
      <c r="AGT96" s="1"/>
      <c r="AGU96" s="1"/>
      <c r="AGV96" s="1"/>
      <c r="AGW96" s="2" t="s">
        <v>11</v>
      </c>
      <c r="AGX96" s="1" t="s">
        <v>92</v>
      </c>
      <c r="AGY96" s="1">
        <v>129</v>
      </c>
      <c r="AGZ96" s="2">
        <v>15</v>
      </c>
      <c r="AHA96" s="1">
        <v>1.2E-2</v>
      </c>
      <c r="AHB96" s="1">
        <f t="shared" si="4487"/>
        <v>-2E-3</v>
      </c>
      <c r="AHC96" s="1">
        <f t="shared" si="4488"/>
        <v>0.31229235880398676</v>
      </c>
      <c r="AHD96" s="1">
        <f t="shared" si="4489"/>
        <v>4.6843853820598017E-4</v>
      </c>
      <c r="AHE96" s="1"/>
      <c r="AHF96" s="1"/>
      <c r="AHG96" s="1"/>
      <c r="AHH96" s="2" t="s">
        <v>11</v>
      </c>
      <c r="AHI96" s="1" t="s">
        <v>93</v>
      </c>
      <c r="AHJ96" s="1">
        <v>130</v>
      </c>
      <c r="AHK96" s="2">
        <v>15</v>
      </c>
      <c r="AHL96" s="1">
        <v>1.0999999999999999E-2</v>
      </c>
      <c r="AHM96" s="1">
        <f t="shared" si="4490"/>
        <v>-3.0000000000000009E-3</v>
      </c>
      <c r="AHN96" s="1">
        <f t="shared" si="4491"/>
        <v>0.26421404682274247</v>
      </c>
      <c r="AHO96" s="1">
        <f t="shared" si="4492"/>
        <v>3.9632107023411371E-4</v>
      </c>
      <c r="AHP96" s="1"/>
      <c r="AHQ96" s="1"/>
      <c r="AHR96" s="1"/>
      <c r="AHS96" s="2" t="s">
        <v>11</v>
      </c>
      <c r="AHT96" s="1" t="s">
        <v>94</v>
      </c>
      <c r="AHU96" s="1">
        <v>133</v>
      </c>
      <c r="AHV96" s="2">
        <v>15</v>
      </c>
      <c r="AHW96" s="1">
        <v>1.0999999999999999E-2</v>
      </c>
      <c r="AHX96" s="1">
        <f t="shared" si="4493"/>
        <v>-5.000000000000001E-3</v>
      </c>
      <c r="AHY96" s="1">
        <f t="shared" si="4494"/>
        <v>0.2292358803986711</v>
      </c>
      <c r="AHZ96" s="1">
        <f t="shared" si="4495"/>
        <v>3.4385382059800668E-4</v>
      </c>
      <c r="AIA96" s="1"/>
      <c r="AIB96" s="1"/>
      <c r="AIC96" s="1"/>
      <c r="AID96" s="2" t="s">
        <v>11</v>
      </c>
      <c r="AIE96" s="1" t="s">
        <v>95</v>
      </c>
      <c r="AIF96" s="1">
        <v>134</v>
      </c>
      <c r="AIG96" s="2">
        <v>15</v>
      </c>
      <c r="AIH96" s="1">
        <v>1.2E-2</v>
      </c>
      <c r="AII96" s="1">
        <f t="shared" si="4496"/>
        <v>-5.000000000000001E-3</v>
      </c>
      <c r="AIJ96" s="1">
        <f t="shared" si="4497"/>
        <v>0.21594684385382057</v>
      </c>
      <c r="AIK96" s="1">
        <f t="shared" si="4498"/>
        <v>3.2392026578073087E-4</v>
      </c>
      <c r="AIL96" s="1"/>
      <c r="AIM96" s="1"/>
      <c r="AIN96" s="1"/>
      <c r="AIO96" s="2" t="s">
        <v>11</v>
      </c>
      <c r="AIP96" s="1" t="s">
        <v>96</v>
      </c>
      <c r="AIQ96" s="1">
        <v>135</v>
      </c>
      <c r="AIR96" s="2">
        <v>15</v>
      </c>
      <c r="AIS96" s="1">
        <v>1.0999999999999999E-2</v>
      </c>
      <c r="AIT96" s="1">
        <f t="shared" si="4499"/>
        <v>-3.0000000000000009E-3</v>
      </c>
      <c r="AIU96" s="1">
        <f t="shared" si="4500"/>
        <v>0.33443708609271522</v>
      </c>
      <c r="AIV96" s="1">
        <f t="shared" si="4501"/>
        <v>5.0165562913907281E-4</v>
      </c>
      <c r="AIW96" s="1"/>
      <c r="AIX96" s="1"/>
      <c r="AIY96" s="1"/>
      <c r="AIZ96" s="2" t="s">
        <v>11</v>
      </c>
      <c r="AJA96" s="1" t="s">
        <v>97</v>
      </c>
      <c r="AJB96" s="1">
        <v>136</v>
      </c>
      <c r="AJC96" s="2">
        <v>15</v>
      </c>
      <c r="AJD96" s="1">
        <v>1.2E-2</v>
      </c>
      <c r="AJE96" s="1">
        <f t="shared" si="4502"/>
        <v>-4.0000000000000001E-3</v>
      </c>
      <c r="AJF96" s="1">
        <f t="shared" si="4503"/>
        <v>0.29139072847682118</v>
      </c>
      <c r="AJG96" s="1">
        <f t="shared" si="4504"/>
        <v>4.3708609271523176E-4</v>
      </c>
      <c r="AJH96" s="1"/>
      <c r="AJI96" s="1"/>
      <c r="AJJ96" s="1"/>
      <c r="AJK96" s="2" t="s">
        <v>11</v>
      </c>
      <c r="AJL96" s="1" t="s">
        <v>98</v>
      </c>
      <c r="AJM96" s="1">
        <v>140</v>
      </c>
      <c r="AJN96" s="2">
        <v>15</v>
      </c>
      <c r="AJO96" s="1">
        <v>1.2E-2</v>
      </c>
      <c r="AJP96" s="1">
        <f t="shared" si="4505"/>
        <v>-4.0000000000000001E-3</v>
      </c>
      <c r="AJQ96" s="1">
        <f t="shared" si="4506"/>
        <v>0.39215686274509809</v>
      </c>
      <c r="AJR96" s="1">
        <f t="shared" si="4507"/>
        <v>5.8823529411764712E-4</v>
      </c>
      <c r="AJS96" s="1"/>
      <c r="AJT96" s="1"/>
      <c r="AJU96" s="1"/>
      <c r="AJV96" s="2" t="s">
        <v>11</v>
      </c>
      <c r="AJW96" s="1" t="s">
        <v>99</v>
      </c>
      <c r="AJX96" s="1">
        <v>141</v>
      </c>
      <c r="AJY96" s="2">
        <v>15</v>
      </c>
      <c r="AJZ96" s="1">
        <v>0.02</v>
      </c>
      <c r="AKA96" s="1">
        <f t="shared" si="4508"/>
        <v>0</v>
      </c>
      <c r="AKB96" s="1">
        <f t="shared" si="4509"/>
        <v>0.14237288135593221</v>
      </c>
      <c r="AKC96" s="1">
        <f t="shared" si="4510"/>
        <v>2.1355932203389832E-4</v>
      </c>
      <c r="AKD96" s="1"/>
      <c r="AKE96" s="1"/>
      <c r="AKF96" s="1"/>
      <c r="AKG96" s="2" t="s">
        <v>11</v>
      </c>
      <c r="AKH96" s="1" t="s">
        <v>100</v>
      </c>
      <c r="AKI96" s="1">
        <v>143</v>
      </c>
      <c r="AKJ96" s="2">
        <v>15</v>
      </c>
      <c r="AKK96" s="1">
        <v>2.1000000000000001E-2</v>
      </c>
      <c r="AKL96" s="1">
        <f t="shared" si="4511"/>
        <v>-9.9999999999999742E-4</v>
      </c>
      <c r="AKM96" s="1">
        <f t="shared" si="4512"/>
        <v>9.83050847457628E-2</v>
      </c>
      <c r="AKN96" s="1">
        <f t="shared" si="4513"/>
        <v>1.4745762711864421E-4</v>
      </c>
      <c r="AKO96" s="1"/>
      <c r="AKP96" s="1"/>
      <c r="AKQ96" s="1"/>
      <c r="AKR96" s="2" t="s">
        <v>11</v>
      </c>
      <c r="AKS96" s="1" t="s">
        <v>101</v>
      </c>
      <c r="AKT96" s="1">
        <v>144</v>
      </c>
      <c r="AKU96" s="2">
        <v>15</v>
      </c>
      <c r="AKV96" s="1">
        <v>2.4E-2</v>
      </c>
      <c r="AKW96" s="1">
        <f t="shared" si="4514"/>
        <v>1.0000000000000009E-3</v>
      </c>
      <c r="AKX96" s="1">
        <f t="shared" si="4515"/>
        <v>0.13559322033898308</v>
      </c>
      <c r="AKY96" s="1">
        <f t="shared" si="4516"/>
        <v>2.0338983050847463E-4</v>
      </c>
      <c r="AKZ96" s="1"/>
      <c r="ALA96" s="1"/>
      <c r="ALB96" s="1"/>
      <c r="ALC96" s="2" t="s">
        <v>11</v>
      </c>
      <c r="ALD96" s="1" t="s">
        <v>102</v>
      </c>
      <c r="ALE96" s="1">
        <v>147</v>
      </c>
      <c r="ALF96" s="2">
        <v>15</v>
      </c>
      <c r="ALG96" s="1">
        <v>2.1999999999999999E-2</v>
      </c>
      <c r="ALH96" s="1">
        <f t="shared" si="4517"/>
        <v>-4.0000000000000001E-3</v>
      </c>
      <c r="ALI96" s="1">
        <f t="shared" si="4518"/>
        <v>-3.0508474576271195E-2</v>
      </c>
      <c r="ALJ96" s="1">
        <f t="shared" si="4519"/>
        <v>-4.5762711864406791E-5</v>
      </c>
      <c r="ALK96" s="1"/>
      <c r="ALL96" s="1"/>
      <c r="ALM96" s="1"/>
      <c r="ALN96" s="2" t="s">
        <v>11</v>
      </c>
      <c r="ALO96" s="1" t="s">
        <v>103</v>
      </c>
      <c r="ALP96" s="1">
        <v>148</v>
      </c>
      <c r="ALQ96" s="2">
        <v>15</v>
      </c>
      <c r="ALR96" s="1">
        <v>2.1000000000000001E-2</v>
      </c>
      <c r="ALS96" s="1">
        <f t="shared" si="4520"/>
        <v>-4.0000000000000001E-3</v>
      </c>
      <c r="ALT96" s="1">
        <f t="shared" si="4521"/>
        <v>-0.12925170068027211</v>
      </c>
      <c r="ALU96" s="1">
        <f t="shared" si="4522"/>
        <v>-1.9387755102040816E-4</v>
      </c>
      <c r="ALV96" s="1"/>
      <c r="ALW96" s="1"/>
      <c r="ALX96" s="1"/>
      <c r="ALY96" s="2" t="s">
        <v>11</v>
      </c>
      <c r="ALZ96" s="1" t="s">
        <v>104</v>
      </c>
      <c r="AMA96" s="1">
        <v>149</v>
      </c>
      <c r="AMB96" s="2">
        <v>15</v>
      </c>
      <c r="AMC96" s="1">
        <v>2.1000000000000001E-2</v>
      </c>
      <c r="AMD96" s="1">
        <f t="shared" si="4523"/>
        <v>1.0000000000000009E-3</v>
      </c>
      <c r="AME96" s="1">
        <f t="shared" si="4524"/>
        <v>0.11301369863013701</v>
      </c>
      <c r="AMF96" s="1">
        <f t="shared" si="4525"/>
        <v>1.695205479452055E-4</v>
      </c>
      <c r="AMG96" s="1"/>
      <c r="AMH96" s="1"/>
      <c r="AMI96" s="1"/>
      <c r="AMJ96" s="2" t="s">
        <v>11</v>
      </c>
      <c r="AMK96" s="1" t="s">
        <v>105</v>
      </c>
      <c r="AML96" s="1">
        <v>150</v>
      </c>
      <c r="AMM96" s="2">
        <v>15</v>
      </c>
      <c r="AMN96" s="1">
        <v>1.7999999999999999E-2</v>
      </c>
      <c r="AMO96" s="1">
        <f t="shared" si="4526"/>
        <v>-1.0000000000000009E-3</v>
      </c>
      <c r="AMP96" s="1">
        <f t="shared" si="4527"/>
        <v>-6.164383561643838E-2</v>
      </c>
      <c r="AMQ96" s="1">
        <f t="shared" si="4528"/>
        <v>-9.2465753424657572E-5</v>
      </c>
      <c r="AMR96" s="1"/>
      <c r="AMS96" s="1"/>
      <c r="AMT96" s="1"/>
      <c r="AMU96" s="2" t="s">
        <v>11</v>
      </c>
      <c r="AMV96" s="1" t="s">
        <v>106</v>
      </c>
      <c r="AMW96" s="1">
        <v>151</v>
      </c>
      <c r="AMX96" s="2">
        <v>15</v>
      </c>
      <c r="AMY96" s="1">
        <v>2.1000000000000001E-2</v>
      </c>
      <c r="AMZ96" s="1">
        <f t="shared" si="4529"/>
        <v>1.0000000000000009E-3</v>
      </c>
      <c r="ANA96" s="1">
        <f t="shared" si="4530"/>
        <v>-4.1095890410958881E-2</v>
      </c>
      <c r="ANB96" s="1">
        <f t="shared" si="4531"/>
        <v>-6.1643835616438327E-5</v>
      </c>
      <c r="ANC96" s="1"/>
      <c r="AND96" s="1"/>
      <c r="ANE96" s="1"/>
      <c r="ANF96" s="2" t="s">
        <v>11</v>
      </c>
      <c r="ANG96" s="1" t="s">
        <v>107</v>
      </c>
      <c r="ANH96" s="1">
        <v>154</v>
      </c>
      <c r="ANI96" s="2">
        <v>15</v>
      </c>
      <c r="ANJ96" s="1">
        <v>2.1000000000000001E-2</v>
      </c>
      <c r="ANK96" s="1">
        <f t="shared" si="4532"/>
        <v>2.0000000000000018E-3</v>
      </c>
      <c r="ANL96" s="1">
        <f t="shared" si="4533"/>
        <v>-3.103448275862062E-2</v>
      </c>
      <c r="ANM96" s="1">
        <f t="shared" si="4534"/>
        <v>-4.6551724137930929E-5</v>
      </c>
      <c r="ANN96" s="1"/>
      <c r="ANO96" s="1"/>
      <c r="ANP96" s="1"/>
      <c r="ANQ96" s="2" t="s">
        <v>11</v>
      </c>
      <c r="ANR96" s="1" t="s">
        <v>108</v>
      </c>
      <c r="ANS96" s="1">
        <v>155</v>
      </c>
      <c r="ANT96" s="2">
        <v>15</v>
      </c>
      <c r="ANU96" s="1">
        <v>2.1000000000000001E-2</v>
      </c>
      <c r="ANV96" s="1">
        <f t="shared" si="4535"/>
        <v>1.0000000000000009E-3</v>
      </c>
      <c r="ANW96" s="1">
        <f t="shared" si="4536"/>
        <v>-0.21501706484641636</v>
      </c>
      <c r="ANX96" s="1">
        <f t="shared" si="4537"/>
        <v>-3.2252559726962454E-4</v>
      </c>
      <c r="ANY96" s="1"/>
      <c r="ANZ96" s="1"/>
      <c r="AOA96" s="1"/>
      <c r="AOB96" s="2" t="s">
        <v>11</v>
      </c>
      <c r="AOC96" s="1" t="s">
        <v>109</v>
      </c>
      <c r="AOD96" s="1">
        <v>156</v>
      </c>
      <c r="AOE96" s="2">
        <v>15</v>
      </c>
      <c r="AOF96" s="1">
        <v>2.4E-2</v>
      </c>
      <c r="AOG96" s="1">
        <f t="shared" si="4538"/>
        <v>2.9999999999999992E-3</v>
      </c>
      <c r="AOH96" s="1">
        <f t="shared" si="4539"/>
        <v>-0.10169491525423732</v>
      </c>
      <c r="AOI96" s="1">
        <f t="shared" si="4540"/>
        <v>-1.5254237288135598E-4</v>
      </c>
      <c r="AOJ96" s="1"/>
      <c r="AOK96" s="1"/>
      <c r="AOL96" s="1"/>
      <c r="AOM96" s="2" t="s">
        <v>11</v>
      </c>
      <c r="AON96" s="1" t="s">
        <v>110</v>
      </c>
      <c r="AOO96" s="1">
        <v>157</v>
      </c>
      <c r="AOP96" s="2">
        <v>15</v>
      </c>
      <c r="AOQ96" s="1">
        <v>1.7000000000000001E-2</v>
      </c>
      <c r="AOR96" s="1">
        <f t="shared" si="4541"/>
        <v>3.0000000000000009E-3</v>
      </c>
      <c r="AOS96" s="1">
        <f t="shared" si="4542"/>
        <v>5.4607508532423243E-2</v>
      </c>
      <c r="AOT96" s="1">
        <f t="shared" si="4543"/>
        <v>8.1911262798634873E-5</v>
      </c>
      <c r="AOU96" s="1"/>
      <c r="AOV96" s="1"/>
      <c r="AOW96" s="1"/>
      <c r="AOX96" s="2" t="s">
        <v>11</v>
      </c>
      <c r="AOY96" s="1" t="s">
        <v>111</v>
      </c>
      <c r="AOZ96" s="1">
        <v>158</v>
      </c>
      <c r="APA96" s="2">
        <v>15</v>
      </c>
      <c r="APB96" s="1">
        <v>2.1999999999999999E-2</v>
      </c>
      <c r="APC96" s="1">
        <f t="shared" si="3798"/>
        <v>1.9999999999999983E-3</v>
      </c>
      <c r="APD96" s="1">
        <f t="shared" si="4544"/>
        <v>-0.23972602739726032</v>
      </c>
      <c r="APE96" s="1">
        <f t="shared" si="4545"/>
        <v>-3.5958904109589047E-4</v>
      </c>
      <c r="APF96" s="1"/>
      <c r="APG96" s="1"/>
      <c r="APH96" s="1"/>
      <c r="API96" s="2" t="s">
        <v>11</v>
      </c>
      <c r="APJ96" s="1" t="s">
        <v>112</v>
      </c>
      <c r="APK96" s="1">
        <v>161</v>
      </c>
      <c r="APL96" s="2">
        <v>15</v>
      </c>
      <c r="APM96" s="1">
        <v>1.6E-2</v>
      </c>
      <c r="APN96" s="1">
        <f t="shared" si="4546"/>
        <v>0</v>
      </c>
      <c r="APO96" s="1">
        <f t="shared" si="4547"/>
        <v>-0.14675767918088736</v>
      </c>
      <c r="APP96" s="1">
        <f t="shared" si="4548"/>
        <v>-2.2013651877133105E-4</v>
      </c>
      <c r="APQ96" s="1"/>
      <c r="APR96" s="1"/>
      <c r="APS96" s="1"/>
      <c r="APT96" s="2" t="s">
        <v>11</v>
      </c>
      <c r="APU96" s="1" t="s">
        <v>113</v>
      </c>
      <c r="APV96" s="1">
        <v>162</v>
      </c>
      <c r="APW96" s="2">
        <v>15</v>
      </c>
      <c r="APX96" s="1">
        <v>7.0000000000000001E-3</v>
      </c>
      <c r="APY96" s="1">
        <f t="shared" si="4549"/>
        <v>2E-3</v>
      </c>
      <c r="APZ96" s="1">
        <f t="shared" si="3806"/>
        <v>0.39175257731958762</v>
      </c>
      <c r="AQA96" s="1">
        <f t="shared" si="4550"/>
        <v>5.876288659793815E-4</v>
      </c>
      <c r="AQB96" s="1"/>
      <c r="AQC96" s="1"/>
      <c r="AQD96" s="1"/>
      <c r="AQE96" s="2" t="s">
        <v>11</v>
      </c>
      <c r="AQF96" s="1" t="s">
        <v>114</v>
      </c>
      <c r="AQG96" s="1">
        <v>163</v>
      </c>
      <c r="AQH96" s="2">
        <v>15</v>
      </c>
      <c r="AQI96" s="1">
        <v>1.9E-2</v>
      </c>
      <c r="AQJ96" s="1">
        <f t="shared" si="4551"/>
        <v>2.9999999999999992E-3</v>
      </c>
      <c r="AQK96" s="1">
        <f t="shared" si="4552"/>
        <v>-0.17808219178082196</v>
      </c>
      <c r="AQL96" s="1">
        <f t="shared" si="4553"/>
        <v>-2.6712328767123294E-4</v>
      </c>
      <c r="AQM96" s="1"/>
      <c r="AQN96" s="1"/>
      <c r="AQO96" s="1"/>
      <c r="AQP96" s="2" t="s">
        <v>11</v>
      </c>
      <c r="AQQ96" s="1" t="s">
        <v>115</v>
      </c>
      <c r="AQR96" s="1">
        <v>169</v>
      </c>
      <c r="AQS96" s="2">
        <v>15</v>
      </c>
      <c r="AQT96" s="1">
        <v>-8.0000000000000002E-3</v>
      </c>
      <c r="AQU96" s="1">
        <f t="shared" si="4554"/>
        <v>0</v>
      </c>
      <c r="AQV96" s="1">
        <f t="shared" si="4555"/>
        <v>0.55290102389078499</v>
      </c>
      <c r="AQW96" s="1">
        <f t="shared" si="4556"/>
        <v>8.2935153583617749E-4</v>
      </c>
      <c r="AQX96" s="1"/>
      <c r="AQY96" s="1"/>
      <c r="AQZ96" s="1"/>
      <c r="ARA96" s="2" t="s">
        <v>11</v>
      </c>
      <c r="ARB96" s="1" t="s">
        <v>116</v>
      </c>
      <c r="ARC96" s="1">
        <v>170</v>
      </c>
      <c r="ARD96" s="2">
        <v>15</v>
      </c>
      <c r="ARE96" s="1">
        <v>8.0000000000000002E-3</v>
      </c>
      <c r="ARF96" s="1">
        <f t="shared" si="4557"/>
        <v>2E-3</v>
      </c>
      <c r="ARG96" s="1">
        <f t="shared" si="4558"/>
        <v>-0.20068027210884357</v>
      </c>
      <c r="ARH96" s="1">
        <f t="shared" si="4559"/>
        <v>-3.0102040816326538E-4</v>
      </c>
      <c r="ARI96" s="1"/>
      <c r="ARJ96" s="1"/>
      <c r="ARK96" s="1"/>
      <c r="ARL96" s="2" t="s">
        <v>11</v>
      </c>
      <c r="ARM96" s="1" t="s">
        <v>117</v>
      </c>
      <c r="ARN96" s="1">
        <v>171</v>
      </c>
      <c r="ARO96" s="2">
        <v>15</v>
      </c>
      <c r="ARP96" s="1">
        <v>8.9999999999999993E-3</v>
      </c>
      <c r="ARQ96" s="1">
        <f t="shared" si="4560"/>
        <v>2.9999999999999992E-3</v>
      </c>
      <c r="ARR96" s="1">
        <f t="shared" si="4561"/>
        <v>-8.5616438356164393E-2</v>
      </c>
      <c r="ARS96" s="1">
        <f t="shared" si="4562"/>
        <v>-1.2842465753424659E-4</v>
      </c>
      <c r="ART96" s="1"/>
      <c r="ARU96" s="1"/>
      <c r="ARV96" s="1"/>
      <c r="ARW96" s="2" t="s">
        <v>11</v>
      </c>
      <c r="ARX96" s="1" t="s">
        <v>118</v>
      </c>
      <c r="ARY96" s="1">
        <v>172</v>
      </c>
      <c r="ARZ96" s="2">
        <v>15</v>
      </c>
      <c r="ASA96" s="1">
        <v>2.1999999999999999E-2</v>
      </c>
      <c r="ASB96" s="1">
        <f t="shared" si="4563"/>
        <v>1.9999999999999983E-3</v>
      </c>
      <c r="ASC96" s="1">
        <f t="shared" si="4564"/>
        <v>-0.68474576271186449</v>
      </c>
      <c r="ASD96" s="1">
        <f t="shared" si="4565"/>
        <v>-1.0271186440677967E-3</v>
      </c>
      <c r="ASE96" s="1"/>
      <c r="ASF96" s="1"/>
      <c r="ASG96" s="1"/>
      <c r="ASH96" s="2" t="s">
        <v>11</v>
      </c>
      <c r="ASI96" s="1" t="s">
        <v>119</v>
      </c>
      <c r="ASJ96" s="1">
        <v>173</v>
      </c>
      <c r="ASK96" s="2">
        <v>15</v>
      </c>
      <c r="ASL96" s="1">
        <v>3.0000000000000001E-3</v>
      </c>
      <c r="ASM96" s="1">
        <f t="shared" si="4566"/>
        <v>0</v>
      </c>
      <c r="ASN96" s="1">
        <f t="shared" si="4567"/>
        <v>-0.23287671232876711</v>
      </c>
      <c r="ASO96" s="1">
        <f t="shared" si="4568"/>
        <v>-3.4931506849315066E-4</v>
      </c>
      <c r="ASP96" s="1"/>
      <c r="ASQ96" s="1"/>
      <c r="ASR96" s="1"/>
      <c r="ASS96" s="2" t="s">
        <v>11</v>
      </c>
      <c r="AST96" s="1" t="s">
        <v>120</v>
      </c>
      <c r="ASU96" s="1">
        <v>176</v>
      </c>
      <c r="ASV96" s="2">
        <v>15</v>
      </c>
      <c r="ASW96" s="1">
        <v>5.0000000000000001E-3</v>
      </c>
      <c r="ASX96" s="1">
        <f t="shared" si="4569"/>
        <v>-2E-3</v>
      </c>
      <c r="ASY96" s="1">
        <f t="shared" si="4570"/>
        <v>-0.50859106529209619</v>
      </c>
      <c r="ASZ96" s="1">
        <f t="shared" si="4571"/>
        <v>-7.6288659793814426E-4</v>
      </c>
      <c r="ATA96" s="1"/>
      <c r="ATB96" s="1"/>
      <c r="ATC96" s="1"/>
      <c r="ATD96" s="2" t="s">
        <v>11</v>
      </c>
      <c r="ATE96" s="1" t="s">
        <v>121</v>
      </c>
      <c r="ATF96" s="1">
        <v>180</v>
      </c>
      <c r="ATG96" s="2">
        <v>15</v>
      </c>
      <c r="ATH96" s="1">
        <v>2.1000000000000001E-2</v>
      </c>
      <c r="ATI96" s="1">
        <f t="shared" si="4572"/>
        <v>0</v>
      </c>
      <c r="ATJ96" s="1">
        <f t="shared" si="4573"/>
        <v>-1.0207612456747406</v>
      </c>
      <c r="ATK96" s="1">
        <f t="shared" si="4574"/>
        <v>-1.5311418685121109E-3</v>
      </c>
      <c r="ATL96" s="1"/>
      <c r="ATM96" s="1"/>
      <c r="ATN96" s="1"/>
      <c r="ATO96" s="2" t="s">
        <v>11</v>
      </c>
      <c r="ATP96" s="1" t="s">
        <v>122</v>
      </c>
      <c r="ATQ96" s="1">
        <v>183</v>
      </c>
      <c r="ATR96" s="2">
        <v>15</v>
      </c>
      <c r="ATS96" s="1">
        <v>0</v>
      </c>
      <c r="ATT96" s="1">
        <f t="shared" si="4575"/>
        <v>-1E-3</v>
      </c>
      <c r="ATU96" s="1">
        <f t="shared" si="4576"/>
        <v>-0.31506849315068491</v>
      </c>
      <c r="ATV96" s="1">
        <f t="shared" si="4577"/>
        <v>-4.7260273972602737E-4</v>
      </c>
      <c r="ATW96" s="1"/>
      <c r="ATX96" s="1"/>
      <c r="ATY96" s="1"/>
      <c r="ATZ96" s="2" t="s">
        <v>11</v>
      </c>
      <c r="AUA96" s="1" t="s">
        <v>123</v>
      </c>
      <c r="AUB96" s="1">
        <v>184</v>
      </c>
      <c r="AUC96" s="2">
        <v>15</v>
      </c>
      <c r="AUD96" s="1">
        <v>2E-3</v>
      </c>
      <c r="AUE96" s="1">
        <f t="shared" si="4578"/>
        <v>-1.4E-2</v>
      </c>
      <c r="AUF96" s="1">
        <f t="shared" si="3846"/>
        <v>-0.81949458483754511</v>
      </c>
      <c r="AUG96" s="1">
        <f t="shared" si="4579"/>
        <v>-1.2292418772563178E-3</v>
      </c>
      <c r="AUH96" s="1"/>
      <c r="AUI96" s="1"/>
      <c r="AUJ96" s="1"/>
      <c r="AUK96" s="2" t="s">
        <v>11</v>
      </c>
      <c r="AUL96" s="1" t="s">
        <v>124</v>
      </c>
      <c r="AUM96" s="1">
        <v>185</v>
      </c>
      <c r="AUN96" s="2">
        <v>15</v>
      </c>
      <c r="AUO96" s="1">
        <v>2E-3</v>
      </c>
      <c r="AUP96" s="1">
        <f t="shared" si="4580"/>
        <v>-3.0000000000000001E-3</v>
      </c>
      <c r="AUQ96" s="1">
        <f t="shared" si="4581"/>
        <v>-0.27797833935018051</v>
      </c>
      <c r="AUR96" s="1">
        <f t="shared" si="4582"/>
        <v>-4.1696750902527079E-4</v>
      </c>
      <c r="AUS96" s="1"/>
      <c r="AUT96" s="1"/>
      <c r="AUU96" s="1"/>
      <c r="AUV96" s="2" t="s">
        <v>11</v>
      </c>
      <c r="AUW96" s="1" t="s">
        <v>125</v>
      </c>
      <c r="AUX96" s="1">
        <v>186</v>
      </c>
      <c r="AUY96" s="2">
        <v>15</v>
      </c>
      <c r="AUZ96" s="1">
        <v>5.0000000000000001E-3</v>
      </c>
      <c r="AVA96" s="1">
        <f t="shared" si="4583"/>
        <v>-5.0000000000000001E-3</v>
      </c>
      <c r="AVB96" s="1">
        <f t="shared" si="3853"/>
        <v>-0.3176895306859206</v>
      </c>
      <c r="AVC96" s="1">
        <f t="shared" si="4584"/>
        <v>-4.7653429602888091E-4</v>
      </c>
      <c r="AVD96" s="1"/>
      <c r="AVE96" s="1"/>
      <c r="AVF96" s="1"/>
      <c r="AVG96" s="2" t="s">
        <v>11</v>
      </c>
      <c r="AVH96" s="1" t="s">
        <v>126</v>
      </c>
      <c r="AVI96" s="1">
        <v>187</v>
      </c>
      <c r="AVJ96" s="2">
        <v>15</v>
      </c>
      <c r="AVK96" s="1">
        <v>7.0000000000000001E-3</v>
      </c>
      <c r="AVL96" s="1">
        <f t="shared" si="4585"/>
        <v>-3.0000000000000001E-3</v>
      </c>
      <c r="AVM96" s="1">
        <f t="shared" si="4586"/>
        <v>-0.12230215827338131</v>
      </c>
      <c r="AVN96" s="1">
        <f t="shared" si="4587"/>
        <v>-1.8345323741007197E-4</v>
      </c>
      <c r="AVO96" s="1"/>
      <c r="AVP96" s="1"/>
      <c r="AVQ96" s="1"/>
      <c r="AVR96" s="2" t="s">
        <v>11</v>
      </c>
      <c r="AVS96" s="1" t="s">
        <v>127</v>
      </c>
      <c r="AVT96" s="1">
        <v>190</v>
      </c>
      <c r="AVU96" s="2">
        <v>15</v>
      </c>
      <c r="AVV96" s="1">
        <v>8.0000000000000002E-3</v>
      </c>
      <c r="AVW96" s="1">
        <f t="shared" si="4588"/>
        <v>-2.9999999999999992E-3</v>
      </c>
      <c r="AVX96" s="1">
        <f t="shared" si="4589"/>
        <v>-7.168458781362004E-2</v>
      </c>
      <c r="AVY96" s="1">
        <f t="shared" si="4590"/>
        <v>-1.0752688172043007E-4</v>
      </c>
      <c r="AVZ96" s="1"/>
      <c r="AWA96" s="1"/>
      <c r="AWB96" s="1"/>
      <c r="AWC96" s="2" t="s">
        <v>11</v>
      </c>
      <c r="AWD96" s="1" t="s">
        <v>128</v>
      </c>
      <c r="AWE96" s="1">
        <v>191</v>
      </c>
      <c r="AWF96" s="2">
        <v>15</v>
      </c>
      <c r="AWG96" s="1">
        <v>1.2999999999999999E-2</v>
      </c>
      <c r="AWH96" s="1">
        <f t="shared" si="4591"/>
        <v>0</v>
      </c>
      <c r="AWI96" s="1">
        <f t="shared" si="4592"/>
        <v>-5.3763440860215055E-2</v>
      </c>
      <c r="AWJ96" s="1">
        <f t="shared" si="4593"/>
        <v>-8.0645161290322581E-5</v>
      </c>
      <c r="AWK96" s="1"/>
      <c r="AWL96" s="1"/>
      <c r="AWM96" s="1"/>
      <c r="AWN96" s="2" t="s">
        <v>11</v>
      </c>
      <c r="AWO96" s="1" t="s">
        <v>129</v>
      </c>
      <c r="AWP96" s="1">
        <v>192</v>
      </c>
      <c r="AWQ96" s="2">
        <v>15</v>
      </c>
      <c r="AWR96" s="1">
        <v>1.2999999999999999E-2</v>
      </c>
      <c r="AWS96" s="1">
        <f t="shared" si="4594"/>
        <v>-3.0000000000000009E-3</v>
      </c>
      <c r="AWT96" s="1">
        <f t="shared" si="4595"/>
        <v>-0.17142857142857143</v>
      </c>
      <c r="AWU96" s="1">
        <f t="shared" si="4596"/>
        <v>-2.5714285714285715E-4</v>
      </c>
      <c r="AWV96" s="1"/>
      <c r="AWW96" s="1"/>
      <c r="AWX96" s="1"/>
      <c r="AWY96" s="2" t="s">
        <v>11</v>
      </c>
      <c r="AWZ96" s="1" t="s">
        <v>130</v>
      </c>
      <c r="AXA96" s="1">
        <v>193</v>
      </c>
      <c r="AXB96" s="2">
        <v>15</v>
      </c>
      <c r="AXC96" s="1">
        <v>1.2E-2</v>
      </c>
      <c r="AXD96" s="1">
        <f t="shared" si="4597"/>
        <v>-2E-3</v>
      </c>
      <c r="AXE96" s="1">
        <f t="shared" si="4598"/>
        <v>-0.17204301075268819</v>
      </c>
      <c r="AXF96" s="1">
        <f t="shared" si="4599"/>
        <v>-2.5806451612903227E-4</v>
      </c>
      <c r="AXG96" s="1"/>
      <c r="AXH96" s="1"/>
      <c r="AXI96" s="1"/>
      <c r="AXJ96" s="2" t="s">
        <v>11</v>
      </c>
      <c r="AXK96" s="1" t="s">
        <v>131</v>
      </c>
      <c r="AXL96" s="1">
        <v>197</v>
      </c>
      <c r="AXM96" s="2">
        <v>15</v>
      </c>
      <c r="AXN96" s="1">
        <v>1.4E-2</v>
      </c>
      <c r="AXO96" s="1">
        <f t="shared" si="4600"/>
        <v>-4.9999999999999992E-3</v>
      </c>
      <c r="AXP96" s="1">
        <f t="shared" si="4601"/>
        <v>-0.3345323741007194</v>
      </c>
      <c r="AXQ96" s="1">
        <f t="shared" si="4602"/>
        <v>-5.0179856115107908E-4</v>
      </c>
      <c r="AXR96" s="1"/>
      <c r="AXS96" s="1"/>
      <c r="AXT96" s="1"/>
      <c r="AXU96" s="2" t="s">
        <v>11</v>
      </c>
      <c r="AXV96" s="1" t="s">
        <v>132</v>
      </c>
      <c r="AXW96" s="1">
        <v>198</v>
      </c>
      <c r="AXX96" s="2">
        <v>15</v>
      </c>
      <c r="AXY96" s="1">
        <v>1.4E-2</v>
      </c>
      <c r="AXZ96" s="1">
        <f t="shared" si="4603"/>
        <v>-3.0000000000000009E-3</v>
      </c>
      <c r="AYA96" s="1">
        <f t="shared" si="4604"/>
        <v>-0.29496402877697847</v>
      </c>
      <c r="AYB96" s="1">
        <f t="shared" si="4605"/>
        <v>-4.4244604316546771E-4</v>
      </c>
      <c r="AYC96" s="1"/>
      <c r="AYD96" s="1"/>
      <c r="AYE96" s="1"/>
      <c r="AYF96" s="2" t="s">
        <v>11</v>
      </c>
      <c r="AYG96" s="1" t="s">
        <v>133</v>
      </c>
      <c r="AYH96" s="1">
        <v>201</v>
      </c>
      <c r="AYI96" s="2">
        <v>15</v>
      </c>
      <c r="AYJ96" s="1">
        <v>2.1000000000000001E-2</v>
      </c>
      <c r="AYK96" s="1">
        <f t="shared" si="4606"/>
        <v>-1.9999999999999983E-3</v>
      </c>
      <c r="AYL96" s="1">
        <f t="shared" si="4607"/>
        <v>-0.30357142857142844</v>
      </c>
      <c r="AYM96" s="1">
        <f t="shared" si="4608"/>
        <v>-4.5535714285714266E-4</v>
      </c>
      <c r="AYN96" s="1"/>
      <c r="AYO96" s="1"/>
      <c r="AYP96" s="1"/>
      <c r="AYQ96" s="2" t="s">
        <v>11</v>
      </c>
      <c r="AYR96" s="1" t="s">
        <v>134</v>
      </c>
      <c r="AYS96" s="1">
        <v>204</v>
      </c>
      <c r="AYT96" s="2">
        <v>15</v>
      </c>
      <c r="AYU96" s="1">
        <v>2.1000000000000001E-2</v>
      </c>
      <c r="AYV96" s="1">
        <f t="shared" si="4609"/>
        <v>-1.9999999999999983E-3</v>
      </c>
      <c r="AYW96" s="1">
        <f t="shared" si="4610"/>
        <v>-0.61785714285714266</v>
      </c>
      <c r="AYX96" s="1">
        <f t="shared" si="4611"/>
        <v>-9.2678571428571398E-4</v>
      </c>
      <c r="AYY96" s="1"/>
      <c r="AYZ96" s="1"/>
      <c r="AZA96" s="1"/>
      <c r="AZB96" s="2" t="s">
        <v>11</v>
      </c>
      <c r="AZC96" s="1" t="s">
        <v>135</v>
      </c>
      <c r="AZD96" s="1">
        <v>205</v>
      </c>
      <c r="AZE96" s="2">
        <v>15</v>
      </c>
      <c r="AZF96" s="1">
        <v>1.9E-2</v>
      </c>
      <c r="AZG96" s="1">
        <f t="shared" si="4612"/>
        <v>-2.9999999999999992E-3</v>
      </c>
      <c r="AZH96" s="1">
        <f t="shared" si="4613"/>
        <v>-0.31428571428571422</v>
      </c>
      <c r="AZI96" s="1">
        <f t="shared" si="4614"/>
        <v>-4.7142857142857137E-4</v>
      </c>
      <c r="AZJ96" s="1"/>
      <c r="AZK96" s="1"/>
      <c r="AZL96" s="1"/>
      <c r="AZM96" s="2" t="s">
        <v>11</v>
      </c>
      <c r="AZN96" s="1" t="s">
        <v>136</v>
      </c>
      <c r="AZO96" s="1">
        <v>208</v>
      </c>
      <c r="AZP96" s="2">
        <v>15</v>
      </c>
      <c r="AZQ96" s="1">
        <v>2.1000000000000001E-2</v>
      </c>
      <c r="AZR96" s="1">
        <f t="shared" si="4615"/>
        <v>0</v>
      </c>
      <c r="AZS96" s="1">
        <f t="shared" si="4616"/>
        <v>-0.20714285714285713</v>
      </c>
      <c r="AZT96" s="1">
        <f t="shared" si="4617"/>
        <v>-3.1071428571428569E-4</v>
      </c>
      <c r="AZU96" s="1"/>
      <c r="AZV96" s="1"/>
      <c r="AZW96" s="1"/>
      <c r="AZX96" s="2" t="s">
        <v>11</v>
      </c>
      <c r="AZY96" s="1" t="s">
        <v>137</v>
      </c>
      <c r="AZZ96" s="1">
        <v>211</v>
      </c>
      <c r="BAA96" s="2">
        <v>15</v>
      </c>
      <c r="BAB96" s="1">
        <v>2.3E-2</v>
      </c>
      <c r="BAC96" s="1">
        <f t="shared" si="4618"/>
        <v>-1.0000000000000009E-3</v>
      </c>
      <c r="BAD96" s="1">
        <f t="shared" si="4619"/>
        <v>-0.29078014184397166</v>
      </c>
      <c r="BAE96" s="1">
        <f t="shared" si="4620"/>
        <v>-4.3617021276595751E-4</v>
      </c>
      <c r="BAF96" s="1"/>
      <c r="BAG96" s="1"/>
      <c r="BAH96" s="1"/>
      <c r="BAI96" s="2" t="s">
        <v>11</v>
      </c>
      <c r="BAJ96" s="1" t="s">
        <v>138</v>
      </c>
      <c r="BAK96" s="1">
        <v>212</v>
      </c>
      <c r="BAL96" s="2">
        <v>15</v>
      </c>
      <c r="BAM96" s="1">
        <v>1.2999999999999999E-2</v>
      </c>
      <c r="BAN96" s="1">
        <f t="shared" si="4621"/>
        <v>2.9999999999999992E-3</v>
      </c>
      <c r="BAO96" s="1">
        <f t="shared" si="4622"/>
        <v>1.0996563573883162</v>
      </c>
      <c r="BAP96" s="1">
        <f t="shared" si="4623"/>
        <v>1.6494845360824743E-3</v>
      </c>
      <c r="BAQ96" s="1"/>
      <c r="BAR96" s="1"/>
      <c r="BAS96" s="1"/>
      <c r="BAT96" s="2" t="s">
        <v>11</v>
      </c>
      <c r="BAU96" s="1" t="s">
        <v>139</v>
      </c>
      <c r="BAV96" s="1">
        <v>213</v>
      </c>
      <c r="BAW96" s="2">
        <v>15</v>
      </c>
      <c r="BAX96" s="1">
        <v>4.0000000000000001E-3</v>
      </c>
      <c r="BAY96" s="1">
        <f t="shared" si="4624"/>
        <v>3.0000000000000001E-3</v>
      </c>
      <c r="BAZ96" s="1">
        <f t="shared" si="4625"/>
        <v>1.2361111111111112</v>
      </c>
      <c r="BBA96" s="1">
        <f t="shared" si="4626"/>
        <v>1.8541666666666667E-3</v>
      </c>
      <c r="BBB96" s="1"/>
      <c r="BBC96" s="1"/>
      <c r="BBD96" s="1"/>
      <c r="BBE96" s="2" t="s">
        <v>11</v>
      </c>
      <c r="BBF96" s="1" t="s">
        <v>140</v>
      </c>
      <c r="BBG96" s="1">
        <v>214</v>
      </c>
      <c r="BBH96" s="2">
        <v>15</v>
      </c>
      <c r="BBI96" s="1">
        <v>7.0000000000000001E-3</v>
      </c>
      <c r="BBJ96" s="1">
        <f t="shared" si="4627"/>
        <v>2E-3</v>
      </c>
      <c r="BBK96" s="1">
        <f t="shared" si="4628"/>
        <v>0.87804878048780488</v>
      </c>
      <c r="BBL96" s="1">
        <f t="shared" si="4629"/>
        <v>1.3170731707317074E-3</v>
      </c>
      <c r="BBM96" s="1"/>
      <c r="BBN96" s="1"/>
      <c r="BBO96" s="1"/>
      <c r="BBP96" s="2" t="s">
        <v>11</v>
      </c>
      <c r="BBQ96" s="1" t="s">
        <v>141</v>
      </c>
      <c r="BBR96" s="1">
        <v>215</v>
      </c>
      <c r="BBS96" s="2">
        <v>15</v>
      </c>
      <c r="BBT96" s="1">
        <v>8.9999999999999993E-3</v>
      </c>
      <c r="BBU96" s="1">
        <f t="shared" si="4630"/>
        <v>9.9999999999999915E-4</v>
      </c>
      <c r="BBV96" s="1">
        <f t="shared" si="4631"/>
        <v>0.74475524475524468</v>
      </c>
      <c r="BBW96" s="1">
        <f t="shared" si="4632"/>
        <v>1.1171328671328671E-3</v>
      </c>
      <c r="BBX96" s="1"/>
      <c r="BBY96" s="1"/>
      <c r="BBZ96" s="1"/>
      <c r="BCA96" s="2" t="s">
        <v>11</v>
      </c>
      <c r="BCB96" s="1" t="s">
        <v>142</v>
      </c>
      <c r="BCC96" s="1">
        <v>225</v>
      </c>
      <c r="BCD96" s="2">
        <v>15</v>
      </c>
      <c r="BCE96" s="1">
        <v>7.0000000000000001E-3</v>
      </c>
      <c r="BCF96" s="1">
        <f t="shared" si="4633"/>
        <v>0</v>
      </c>
      <c r="BCG96" s="1">
        <f t="shared" si="4634"/>
        <v>0.67944250871080136</v>
      </c>
      <c r="BCH96" s="1">
        <f t="shared" si="4635"/>
        <v>1.019163763066202E-3</v>
      </c>
      <c r="BCI96" s="1"/>
      <c r="BCJ96" s="1"/>
      <c r="BCK96" s="1"/>
      <c r="BCL96" s="2" t="s">
        <v>11</v>
      </c>
      <c r="BCM96" s="1" t="s">
        <v>143</v>
      </c>
      <c r="BCN96" s="1">
        <v>226</v>
      </c>
      <c r="BCO96" s="2">
        <v>15</v>
      </c>
      <c r="BCP96" s="1">
        <v>1.4999999999999999E-2</v>
      </c>
      <c r="BCQ96" s="1">
        <f t="shared" si="4636"/>
        <v>-2.9999999999999992E-3</v>
      </c>
      <c r="BCR96" s="1">
        <f t="shared" si="4637"/>
        <v>0.38513513513513514</v>
      </c>
      <c r="BCS96" s="1">
        <f t="shared" si="4638"/>
        <v>5.777027027027027E-4</v>
      </c>
      <c r="BCT96" s="1"/>
      <c r="BCU96" s="1"/>
      <c r="BCV96" s="1"/>
      <c r="BCW96" s="2" t="s">
        <v>11</v>
      </c>
      <c r="BCX96" s="1" t="s">
        <v>144</v>
      </c>
      <c r="BCY96" s="1">
        <v>232</v>
      </c>
      <c r="BCZ96" s="2">
        <v>15</v>
      </c>
      <c r="BDA96" s="1">
        <v>2.1000000000000001E-2</v>
      </c>
      <c r="BDB96" s="1">
        <f t="shared" si="4639"/>
        <v>-2.9999999999999992E-3</v>
      </c>
      <c r="BDC96" s="1">
        <f t="shared" si="4640"/>
        <v>0.45270270270270274</v>
      </c>
      <c r="BDD96" s="1">
        <f t="shared" si="4641"/>
        <v>6.790540540540541E-4</v>
      </c>
      <c r="BDE96" s="1"/>
      <c r="BDF96" s="1"/>
      <c r="BDG96" s="1"/>
      <c r="BDH96" s="2" t="s">
        <v>11</v>
      </c>
      <c r="BDI96" s="1" t="s">
        <v>145</v>
      </c>
      <c r="BDJ96" s="1">
        <v>233</v>
      </c>
      <c r="BDK96" s="2">
        <v>15</v>
      </c>
      <c r="BDL96" s="1">
        <v>0.04</v>
      </c>
      <c r="BDM96" s="1">
        <f t="shared" si="4642"/>
        <v>2.0000000000000018E-3</v>
      </c>
      <c r="BDN96" s="1">
        <f t="shared" si="4643"/>
        <v>0.66554054054054057</v>
      </c>
      <c r="BDO96" s="1">
        <f t="shared" si="4644"/>
        <v>9.9831081081081094E-4</v>
      </c>
      <c r="BDP96" s="1"/>
      <c r="BDQ96" s="1"/>
      <c r="BDR96" s="1"/>
      <c r="BDS96" s="2" t="s">
        <v>11</v>
      </c>
      <c r="BDT96" s="1" t="s">
        <v>146</v>
      </c>
      <c r="BDU96" s="1">
        <v>234</v>
      </c>
      <c r="BDV96" s="2">
        <v>15</v>
      </c>
      <c r="BDW96" s="1">
        <v>2.5999999999999999E-2</v>
      </c>
      <c r="BDX96" s="1">
        <f t="shared" si="4645"/>
        <v>-9.0000000000000045E-3</v>
      </c>
      <c r="BDY96" s="1">
        <f t="shared" si="4646"/>
        <v>0.26779661016949136</v>
      </c>
      <c r="BDZ96" s="1">
        <f t="shared" si="4647"/>
        <v>4.0169491525423706E-4</v>
      </c>
      <c r="BEA96" s="1"/>
      <c r="BEB96" s="1"/>
      <c r="BEC96" s="1"/>
      <c r="BED96" s="2" t="s">
        <v>11</v>
      </c>
      <c r="BEE96" s="1" t="s">
        <v>147</v>
      </c>
      <c r="BEF96" s="1">
        <v>236</v>
      </c>
      <c r="BEG96" s="2">
        <v>15</v>
      </c>
      <c r="BEH96" s="1">
        <v>4.2000000000000003E-2</v>
      </c>
      <c r="BEI96" s="1">
        <f>BEH96-0.058</f>
        <v>-1.6E-2</v>
      </c>
      <c r="BEJ96" s="1">
        <f t="shared" si="4649"/>
        <v>3.7288135593220348E-2</v>
      </c>
      <c r="BEK96" s="1">
        <f t="shared" si="4650"/>
        <v>5.5932203389830523E-5</v>
      </c>
      <c r="BEL96" s="1"/>
      <c r="BEM96" s="1"/>
      <c r="BEN96" s="1"/>
      <c r="BEO96" s="2" t="s">
        <v>11</v>
      </c>
      <c r="BEP96" s="4" t="s">
        <v>148</v>
      </c>
      <c r="BEQ96" s="4">
        <v>239</v>
      </c>
      <c r="BER96" s="2">
        <v>15</v>
      </c>
      <c r="BES96" s="1">
        <v>2.3E-2</v>
      </c>
      <c r="BET96" s="1">
        <f t="shared" si="4651"/>
        <v>-4.4000000000000004E-2</v>
      </c>
      <c r="BEU96" s="1">
        <f t="shared" si="4652"/>
        <v>-0.84563758389261756</v>
      </c>
      <c r="BEV96" s="1">
        <f t="shared" si="4653"/>
        <v>-1.2684563758389264E-3</v>
      </c>
      <c r="BEW96" s="1"/>
      <c r="BEX96" s="1"/>
      <c r="BEY96" s="1"/>
      <c r="BEZ96" s="2" t="s">
        <v>11</v>
      </c>
      <c r="BFA96" s="4" t="s">
        <v>149</v>
      </c>
      <c r="BFB96" s="4">
        <v>240</v>
      </c>
      <c r="BFC96" s="2">
        <v>15</v>
      </c>
      <c r="BFD96" s="1">
        <v>-1.2999999999999999E-2</v>
      </c>
      <c r="BFE96" s="1">
        <f t="shared" si="4654"/>
        <v>0.01</v>
      </c>
      <c r="BFF96" s="1">
        <f t="shared" si="4655"/>
        <v>2.5783972125435537</v>
      </c>
      <c r="BFG96" s="1">
        <f t="shared" si="4656"/>
        <v>3.8675958188153308E-3</v>
      </c>
      <c r="BFH96" s="1"/>
      <c r="BFI96" s="1"/>
      <c r="BFJ96" s="1"/>
      <c r="BFK96" s="2" t="s">
        <v>11</v>
      </c>
      <c r="BFL96" s="4" t="s">
        <v>150</v>
      </c>
      <c r="BFM96" s="4">
        <v>241</v>
      </c>
      <c r="BFN96" s="2">
        <v>15</v>
      </c>
      <c r="BFO96" s="1">
        <v>-8.0000000000000002E-3</v>
      </c>
      <c r="BFP96" s="1">
        <f t="shared" si="4657"/>
        <v>9.0000000000000011E-3</v>
      </c>
      <c r="BFQ96" s="1">
        <f t="shared" si="4658"/>
        <v>2.5635738831615118</v>
      </c>
      <c r="BFR96" s="1">
        <f t="shared" si="4659"/>
        <v>3.8453608247422679E-3</v>
      </c>
      <c r="BFS96" s="1"/>
      <c r="BFT96" s="1"/>
      <c r="BFU96" s="1"/>
      <c r="BFV96" s="2" t="s">
        <v>11</v>
      </c>
      <c r="BFW96" s="4" t="s">
        <v>151</v>
      </c>
      <c r="BFX96" s="4">
        <v>243</v>
      </c>
      <c r="BFY96" s="2">
        <v>15</v>
      </c>
      <c r="BFZ96" s="1">
        <v>1.0999999999999999E-2</v>
      </c>
      <c r="BGA96" s="1">
        <f t="shared" si="4883"/>
        <v>4.9999999999999992E-3</v>
      </c>
      <c r="BGB96" s="1">
        <f t="shared" si="4660"/>
        <v>1.43598615916955</v>
      </c>
      <c r="BGC96" s="1">
        <f t="shared" si="4661"/>
        <v>2.1539792387543252E-3</v>
      </c>
      <c r="BGD96" s="1"/>
      <c r="BGE96" s="1"/>
      <c r="BGF96" s="1"/>
      <c r="BGG96" s="2" t="s">
        <v>11</v>
      </c>
      <c r="BGH96" s="4" t="s">
        <v>152</v>
      </c>
      <c r="BGI96" s="4">
        <v>246</v>
      </c>
      <c r="BGJ96" s="2">
        <v>15</v>
      </c>
      <c r="BGK96" s="1">
        <v>1.7999999999999999E-2</v>
      </c>
      <c r="BGL96" s="1">
        <f t="shared" si="4662"/>
        <v>6.9999999999999993E-3</v>
      </c>
      <c r="BGM96" s="1">
        <f t="shared" si="4663"/>
        <v>1.3633217993079585</v>
      </c>
      <c r="BGN96" s="1">
        <f t="shared" si="4664"/>
        <v>2.0449826989619377E-3</v>
      </c>
      <c r="BGO96" s="1"/>
      <c r="BGP96" s="1"/>
      <c r="BGQ96" s="1"/>
      <c r="BGR96" s="2" t="s">
        <v>11</v>
      </c>
      <c r="BGS96" s="4" t="s">
        <v>153</v>
      </c>
      <c r="BGT96" s="4">
        <v>249</v>
      </c>
      <c r="BGU96" s="2">
        <v>15</v>
      </c>
      <c r="BGV96" s="1">
        <v>2.1999999999999999E-2</v>
      </c>
      <c r="BGW96" s="1">
        <f t="shared" si="4665"/>
        <v>1.2999999999999999E-2</v>
      </c>
      <c r="BGX96" s="1">
        <f t="shared" si="4666"/>
        <v>1.6907216494845361</v>
      </c>
      <c r="BGY96" s="1">
        <f t="shared" si="4667"/>
        <v>2.5360824742268044E-3</v>
      </c>
      <c r="BGZ96" s="1"/>
      <c r="BHA96" s="1"/>
      <c r="BHB96" s="1"/>
      <c r="BHC96" s="2" t="s">
        <v>11</v>
      </c>
      <c r="BHD96" s="4" t="s">
        <v>154</v>
      </c>
      <c r="BHE96" s="4">
        <v>253</v>
      </c>
      <c r="BHF96" s="2">
        <v>15</v>
      </c>
      <c r="BHG96" s="1">
        <v>2.1000000000000001E-2</v>
      </c>
      <c r="BHH96" s="1">
        <f t="shared" si="4668"/>
        <v>1.3000000000000001E-2</v>
      </c>
      <c r="BHI96" s="1">
        <f t="shared" si="4669"/>
        <v>1.6505190311418687</v>
      </c>
      <c r="BHJ96" s="1">
        <f t="shared" si="4670"/>
        <v>2.4757785467128032E-3</v>
      </c>
      <c r="BHK96" s="1"/>
      <c r="BHL96" s="1"/>
      <c r="BHM96" s="1"/>
      <c r="BHN96" s="2" t="s">
        <v>11</v>
      </c>
      <c r="BHO96" s="4" t="s">
        <v>155</v>
      </c>
      <c r="BHP96" s="4">
        <v>254</v>
      </c>
      <c r="BHQ96" s="2">
        <v>15</v>
      </c>
      <c r="BHR96" s="1">
        <v>2.5999999999999999E-2</v>
      </c>
      <c r="BHS96" s="1">
        <f t="shared" si="4671"/>
        <v>4.0000000000000001E-3</v>
      </c>
      <c r="BHT96" s="1">
        <f t="shared" si="4672"/>
        <v>5.1546391752577317E-2</v>
      </c>
      <c r="BHU96" s="1">
        <f t="shared" si="4673"/>
        <v>7.7319587628865973E-5</v>
      </c>
      <c r="BHV96" s="1"/>
      <c r="BHW96" s="1"/>
      <c r="BHX96" s="1"/>
      <c r="BHY96" s="2" t="s">
        <v>11</v>
      </c>
      <c r="BHZ96" s="4" t="s">
        <v>156</v>
      </c>
      <c r="BIA96" s="4">
        <v>260</v>
      </c>
      <c r="BIB96" s="2">
        <v>15</v>
      </c>
      <c r="BIC96" s="1">
        <v>4.4999999999999998E-2</v>
      </c>
      <c r="BID96" s="1">
        <f t="shared" si="4674"/>
        <v>1.3999999999999999E-2</v>
      </c>
      <c r="BIE96" s="1">
        <f t="shared" si="4675"/>
        <v>0.26013513513513509</v>
      </c>
      <c r="BIF96" s="1">
        <f t="shared" si="4676"/>
        <v>3.9020270270270264E-4</v>
      </c>
      <c r="BIG96" s="1"/>
      <c r="BIH96" s="1"/>
      <c r="BII96" s="1"/>
      <c r="BIJ96" s="2" t="s">
        <v>11</v>
      </c>
      <c r="BIK96" s="4" t="s">
        <v>157</v>
      </c>
      <c r="BIL96" s="4">
        <v>267</v>
      </c>
      <c r="BIM96" s="2">
        <v>15</v>
      </c>
      <c r="BIN96" s="1">
        <v>3.7999999999999999E-2</v>
      </c>
      <c r="BIO96" s="1">
        <f t="shared" si="4677"/>
        <v>6.9999999999999993E-3</v>
      </c>
      <c r="BIP96" s="1">
        <f t="shared" si="4678"/>
        <v>0.8633333333333334</v>
      </c>
      <c r="BIQ96" s="1">
        <f t="shared" si="4679"/>
        <v>1.2950000000000001E-3</v>
      </c>
      <c r="BIR96" s="1"/>
      <c r="BIS96" s="1"/>
      <c r="BIT96" s="1"/>
      <c r="BIU96" s="2" t="s">
        <v>11</v>
      </c>
      <c r="BIV96" s="4" t="s">
        <v>158</v>
      </c>
      <c r="BIW96" s="4">
        <v>268</v>
      </c>
      <c r="BIX96" s="2">
        <v>15</v>
      </c>
      <c r="BIY96" s="1">
        <v>2.7E-2</v>
      </c>
      <c r="BIZ96" s="1">
        <f t="shared" si="4680"/>
        <v>-2.0000000000000018E-3</v>
      </c>
      <c r="BJA96" s="1">
        <f t="shared" si="4681"/>
        <v>-7.1186440677966159E-2</v>
      </c>
      <c r="BJB96" s="1">
        <f t="shared" si="4682"/>
        <v>-1.0677966101694924E-4</v>
      </c>
      <c r="BJC96" s="1"/>
      <c r="BJD96" s="1"/>
      <c r="BJE96" s="1"/>
      <c r="BJF96" s="2" t="s">
        <v>11</v>
      </c>
      <c r="BJG96" s="4" t="s">
        <v>159</v>
      </c>
      <c r="BJH96" s="4">
        <v>274</v>
      </c>
      <c r="BJI96" s="2">
        <v>15</v>
      </c>
      <c r="BJJ96" s="1">
        <v>8.9999999999999993E-3</v>
      </c>
      <c r="BJK96" s="1">
        <f t="shared" si="4683"/>
        <v>-2E-3</v>
      </c>
      <c r="BJL96" s="1">
        <f t="shared" si="4684"/>
        <v>0.6216216216216216</v>
      </c>
      <c r="BJM96" s="1">
        <f t="shared" si="4685"/>
        <v>9.3243243243243238E-4</v>
      </c>
      <c r="BJN96" s="1"/>
      <c r="BJO96" s="1"/>
      <c r="BJP96" s="1"/>
      <c r="BJQ96" s="2" t="s">
        <v>11</v>
      </c>
      <c r="BJR96" s="4" t="s">
        <v>160</v>
      </c>
      <c r="BJS96" s="4">
        <v>281</v>
      </c>
      <c r="BJT96" s="2">
        <v>15</v>
      </c>
      <c r="BJU96" s="1">
        <v>2.5999999999999999E-2</v>
      </c>
      <c r="BJV96" s="1">
        <f t="shared" si="4686"/>
        <v>-1.2E-2</v>
      </c>
      <c r="BJW96" s="1">
        <f t="shared" si="4687"/>
        <v>-0.17333333333333337</v>
      </c>
      <c r="BJX96" s="1">
        <f t="shared" si="4688"/>
        <v>-2.6000000000000003E-4</v>
      </c>
      <c r="BJY96" s="1"/>
      <c r="BJZ96" s="1"/>
      <c r="BKA96" s="1"/>
      <c r="BKB96" s="2" t="s">
        <v>11</v>
      </c>
      <c r="BKC96" s="4" t="s">
        <v>161</v>
      </c>
      <c r="BKD96" s="4">
        <v>282</v>
      </c>
      <c r="BKE96" s="2">
        <v>15</v>
      </c>
      <c r="BKF96" s="1">
        <v>1.7999999999999999E-2</v>
      </c>
      <c r="BKG96" s="1">
        <f t="shared" si="4689"/>
        <v>-3.0000000000000027E-3</v>
      </c>
      <c r="BKH96" s="1">
        <f t="shared" si="4690"/>
        <v>-0.15942028985507256</v>
      </c>
      <c r="BKI96" s="1">
        <f t="shared" si="4691"/>
        <v>-2.3913043478260884E-4</v>
      </c>
      <c r="BKJ96" s="1"/>
      <c r="BKK96" s="1"/>
      <c r="BKL96" s="1"/>
      <c r="BKM96" s="2" t="s">
        <v>11</v>
      </c>
      <c r="BKN96" s="4" t="s">
        <v>162</v>
      </c>
      <c r="BKO96" s="4">
        <v>289</v>
      </c>
      <c r="BKP96" s="2">
        <v>15</v>
      </c>
      <c r="BKQ96" s="1">
        <v>1.4E-2</v>
      </c>
      <c r="BKR96" s="1">
        <f t="shared" si="4692"/>
        <v>-2E-3</v>
      </c>
      <c r="BKS96" s="1">
        <f t="shared" si="4693"/>
        <v>0</v>
      </c>
      <c r="BKT96" s="1">
        <f t="shared" si="4694"/>
        <v>0</v>
      </c>
      <c r="BKU96" s="1"/>
      <c r="BKV96" s="1"/>
      <c r="BKW96" s="1"/>
      <c r="BKX96" s="2" t="s">
        <v>11</v>
      </c>
      <c r="BKY96" s="4" t="s">
        <v>163</v>
      </c>
      <c r="BKZ96" s="4">
        <v>296</v>
      </c>
      <c r="BLA96" s="2">
        <v>15</v>
      </c>
      <c r="BLB96" s="1">
        <v>1.9E-2</v>
      </c>
      <c r="BLC96" s="1">
        <f t="shared" si="4695"/>
        <v>-1.0000000000000009E-3</v>
      </c>
      <c r="BLD96" s="1">
        <f t="shared" si="4696"/>
        <v>-0.23913043478260873</v>
      </c>
      <c r="BLE96" s="1">
        <f t="shared" si="4697"/>
        <v>-3.5869565217391309E-4</v>
      </c>
      <c r="BLF96" s="1"/>
      <c r="BLG96" s="1"/>
      <c r="BLH96" s="1"/>
      <c r="BLI96" s="2" t="s">
        <v>11</v>
      </c>
      <c r="BLJ96" s="4" t="s">
        <v>164</v>
      </c>
      <c r="BLK96" s="4">
        <v>303</v>
      </c>
      <c r="BLL96" s="2">
        <v>15</v>
      </c>
      <c r="BLM96" s="1">
        <v>1.2E-2</v>
      </c>
      <c r="BLN96" s="1">
        <f t="shared" si="4698"/>
        <v>1.0000000000000009E-3</v>
      </c>
      <c r="BLO96" s="1">
        <f t="shared" si="4699"/>
        <v>0.26101694915254242</v>
      </c>
      <c r="BLP96" s="1">
        <f t="shared" si="4700"/>
        <v>3.9152542372881364E-4</v>
      </c>
      <c r="BLQ96" s="1"/>
      <c r="BLR96" s="1"/>
      <c r="BLS96" s="1"/>
      <c r="BLT96" s="2" t="s">
        <v>11</v>
      </c>
      <c r="BLU96" s="4" t="s">
        <v>165</v>
      </c>
      <c r="BLV96" s="4">
        <v>310</v>
      </c>
      <c r="BLW96" s="2">
        <v>15</v>
      </c>
      <c r="BLX96" s="1">
        <v>0.01</v>
      </c>
      <c r="BLY96" s="1">
        <f t="shared" si="4701"/>
        <v>-2E-3</v>
      </c>
      <c r="BLZ96" s="1">
        <f t="shared" si="4702"/>
        <v>0.31399317406143346</v>
      </c>
      <c r="BMA96" s="1">
        <f t="shared" si="4703"/>
        <v>4.7098976109215019E-4</v>
      </c>
      <c r="BMB96" s="1"/>
      <c r="BMC96" s="1"/>
      <c r="BMD96" s="1"/>
      <c r="BME96" s="2" t="s">
        <v>11</v>
      </c>
      <c r="BMF96" s="4" t="s">
        <v>166</v>
      </c>
      <c r="BMG96" s="4">
        <v>311</v>
      </c>
      <c r="BMH96" s="2">
        <v>15</v>
      </c>
      <c r="BMI96" s="1">
        <v>1.9E-2</v>
      </c>
      <c r="BMJ96" s="1">
        <f t="shared" si="4704"/>
        <v>8.9999999999999993E-3</v>
      </c>
      <c r="BMK96" s="1">
        <f t="shared" si="4705"/>
        <v>6.3829787234042534E-2</v>
      </c>
      <c r="BML96" s="1">
        <f t="shared" si="4706"/>
        <v>9.5744680851063798E-5</v>
      </c>
      <c r="BMM96" s="1"/>
      <c r="BMN96" s="1"/>
      <c r="BMO96" s="1"/>
      <c r="BMP96" s="2" t="s">
        <v>11</v>
      </c>
      <c r="BMQ96" s="4" t="s">
        <v>167</v>
      </c>
      <c r="BMR96" s="4">
        <v>317</v>
      </c>
      <c r="BMS96" s="2">
        <v>15</v>
      </c>
      <c r="BMT96" s="1">
        <v>1.9E-2</v>
      </c>
      <c r="BMU96" s="4">
        <f t="shared" si="4707"/>
        <v>8.9999999999999993E-3</v>
      </c>
      <c r="BMV96" s="1">
        <f t="shared" si="4708"/>
        <v>0.26241134751773049</v>
      </c>
      <c r="BMW96" s="1">
        <f t="shared" si="4709"/>
        <v>3.9361702127659574E-4</v>
      </c>
      <c r="BMX96" s="1"/>
      <c r="BMY96" s="1"/>
      <c r="BMZ96" s="1"/>
      <c r="BNA96" s="2" t="s">
        <v>11</v>
      </c>
      <c r="BNB96" s="4" t="s">
        <v>168</v>
      </c>
      <c r="BNC96" s="4">
        <v>324</v>
      </c>
      <c r="BND96" s="2">
        <v>15</v>
      </c>
      <c r="BNE96" s="1">
        <v>4.1000000000000002E-2</v>
      </c>
      <c r="BNF96" s="1">
        <f t="shared" si="4710"/>
        <v>2.8000000000000004E-2</v>
      </c>
      <c r="BNG96" s="1">
        <f t="shared" si="4711"/>
        <v>0.90714285714285736</v>
      </c>
      <c r="BNH96" s="1">
        <f t="shared" si="4712"/>
        <v>1.3607142857142861E-3</v>
      </c>
      <c r="BNI96" s="1"/>
      <c r="BNJ96" s="1"/>
      <c r="BNK96" s="1"/>
      <c r="BNL96" s="2" t="s">
        <v>11</v>
      </c>
      <c r="BNM96" s="4" t="s">
        <v>169</v>
      </c>
      <c r="BNN96" s="4">
        <v>325</v>
      </c>
      <c r="BNO96" s="2">
        <v>15</v>
      </c>
      <c r="BNP96" s="1">
        <v>1.7000000000000001E-2</v>
      </c>
      <c r="BNQ96" s="1">
        <f t="shared" si="4713"/>
        <v>-1.9999999999999983E-3</v>
      </c>
      <c r="BNR96" s="1">
        <f t="shared" si="4714"/>
        <v>2.4475524475524538E-2</v>
      </c>
      <c r="BNS96" s="1">
        <f t="shared" si="4715"/>
        <v>3.6713286713286805E-5</v>
      </c>
      <c r="BNT96" s="1"/>
      <c r="BNU96" s="1"/>
      <c r="BNV96" s="1"/>
      <c r="BNW96" s="6" t="s">
        <v>11</v>
      </c>
      <c r="BNX96" s="7" t="s">
        <v>170</v>
      </c>
      <c r="BNY96" s="7">
        <v>338</v>
      </c>
      <c r="BNZ96" s="6">
        <v>15</v>
      </c>
      <c r="BOA96" s="6">
        <v>3.9E-2</v>
      </c>
      <c r="BOB96" s="1">
        <f t="shared" si="4716"/>
        <v>2.8999999999999998E-2</v>
      </c>
      <c r="BOC96" s="1">
        <f t="shared" si="4717"/>
        <v>1.0737179487179487</v>
      </c>
      <c r="BOD96" s="1">
        <f t="shared" si="4718"/>
        <v>1.6105769230769231E-3</v>
      </c>
      <c r="BOE96" s="1"/>
      <c r="BOF96" s="1"/>
      <c r="BOG96" s="1"/>
      <c r="BOH96" s="2" t="s">
        <v>11</v>
      </c>
      <c r="BOI96" s="10" t="s">
        <v>171</v>
      </c>
      <c r="BOJ96" s="10">
        <v>339</v>
      </c>
      <c r="BOK96" s="2">
        <v>15</v>
      </c>
      <c r="BOL96" s="1">
        <v>0</v>
      </c>
      <c r="BOM96" s="1">
        <f t="shared" si="4719"/>
        <v>-5.0000000000000001E-3</v>
      </c>
      <c r="BON96" s="1">
        <f t="shared" si="4720"/>
        <v>-3.908794788273616E-2</v>
      </c>
      <c r="BOO96" s="1">
        <f t="shared" si="4721"/>
        <v>-5.8631921824104241E-5</v>
      </c>
      <c r="BOP96" s="1"/>
      <c r="BOQ96" s="1"/>
      <c r="BOR96" s="1"/>
      <c r="BOS96" s="2" t="s">
        <v>11</v>
      </c>
      <c r="BOT96" s="4" t="s">
        <v>172</v>
      </c>
      <c r="BOU96" s="4">
        <v>345</v>
      </c>
      <c r="BOV96" s="2">
        <v>15</v>
      </c>
      <c r="BOW96" s="1">
        <v>1E-3</v>
      </c>
      <c r="BOX96" s="1">
        <f t="shared" si="4722"/>
        <v>-6.0000000000000001E-3</v>
      </c>
      <c r="BOY96" s="1">
        <f t="shared" si="4723"/>
        <v>9.6463022508038558E-3</v>
      </c>
      <c r="BOZ96" s="1">
        <f t="shared" si="4724"/>
        <v>1.4469453376205785E-5</v>
      </c>
      <c r="BPA96" s="1"/>
      <c r="BPB96" s="1"/>
      <c r="BPC96" s="1"/>
      <c r="BPD96" s="2" t="s">
        <v>11</v>
      </c>
      <c r="BPE96" s="4" t="s">
        <v>173</v>
      </c>
      <c r="BPF96" s="4">
        <v>352</v>
      </c>
      <c r="BPG96" s="2">
        <v>15</v>
      </c>
      <c r="BPH96" s="1">
        <v>3.0000000000000001E-3</v>
      </c>
      <c r="BPI96" s="1">
        <f t="shared" si="4725"/>
        <v>-5.9999999999999993E-3</v>
      </c>
      <c r="BPJ96" s="1">
        <f t="shared" si="4726"/>
        <v>-8.9743589743589716E-2</v>
      </c>
      <c r="BPK96" s="1">
        <f t="shared" si="4727"/>
        <v>-1.3461538461538458E-4</v>
      </c>
      <c r="BPL96" s="1"/>
      <c r="BPM96" s="1"/>
      <c r="BPN96" s="1"/>
      <c r="BPO96" s="2" t="s">
        <v>11</v>
      </c>
      <c r="BPP96" s="4" t="s">
        <v>174</v>
      </c>
      <c r="BPQ96" s="4">
        <v>353</v>
      </c>
      <c r="BPR96" s="2">
        <v>15</v>
      </c>
      <c r="BPS96" s="1">
        <v>8.0000000000000002E-3</v>
      </c>
      <c r="BPT96" s="1">
        <f t="shared" si="4728"/>
        <v>-9.9999999999999915E-4</v>
      </c>
      <c r="BPU96" s="1">
        <f t="shared" si="4729"/>
        <v>-4.9999999999999975E-2</v>
      </c>
      <c r="BPV96" s="1">
        <f t="shared" si="4730"/>
        <v>-7.4999999999999966E-5</v>
      </c>
      <c r="BPW96" s="1"/>
      <c r="BPX96" s="1"/>
      <c r="BPY96" s="1"/>
      <c r="BPZ96" s="2" t="s">
        <v>11</v>
      </c>
      <c r="BQA96" s="4" t="s">
        <v>175</v>
      </c>
      <c r="BQB96" s="4">
        <v>358</v>
      </c>
      <c r="BQC96" s="2">
        <v>15</v>
      </c>
      <c r="BQD96" s="1">
        <v>0.01</v>
      </c>
      <c r="BQE96" s="1">
        <f t="shared" si="4731"/>
        <v>0</v>
      </c>
      <c r="BQF96" s="1">
        <f t="shared" si="4732"/>
        <v>-2.3648648648648646E-2</v>
      </c>
      <c r="BQG96" s="1">
        <f t="shared" si="4733"/>
        <v>-3.5472972972972971E-5</v>
      </c>
      <c r="BQH96" s="1"/>
      <c r="BQI96" s="1"/>
      <c r="BQJ96" s="1"/>
      <c r="BQK96" s="2" t="s">
        <v>11</v>
      </c>
      <c r="BQL96" s="4" t="s">
        <v>176</v>
      </c>
      <c r="BQM96" s="4">
        <v>366</v>
      </c>
      <c r="BQN96" s="2">
        <v>15</v>
      </c>
      <c r="BQO96" s="1">
        <v>8.9999999999999993E-3</v>
      </c>
      <c r="BQP96" s="1">
        <f t="shared" si="4734"/>
        <v>-2E-3</v>
      </c>
      <c r="BQQ96" s="1">
        <f t="shared" si="4735"/>
        <v>0.12374581939799331</v>
      </c>
      <c r="BQR96" s="1">
        <f t="shared" si="4736"/>
        <v>1.8561872909698997E-4</v>
      </c>
      <c r="BQS96" s="1"/>
      <c r="BQT96" s="1"/>
      <c r="BQU96" s="1"/>
      <c r="BQV96" s="2" t="s">
        <v>11</v>
      </c>
      <c r="BQW96" s="4" t="s">
        <v>177</v>
      </c>
      <c r="BQX96" s="4">
        <v>367</v>
      </c>
      <c r="BQY96" s="2">
        <v>15</v>
      </c>
      <c r="BQZ96" s="1">
        <v>4.2999999999999997E-2</v>
      </c>
      <c r="BRA96" s="1">
        <f t="shared" si="4737"/>
        <v>2.1999999999999995E-2</v>
      </c>
      <c r="BRB96" s="1">
        <f t="shared" si="4738"/>
        <v>-1.0101010101010274E-2</v>
      </c>
      <c r="BRC96" s="1">
        <f t="shared" si="4739"/>
        <v>-1.515151515151541E-5</v>
      </c>
      <c r="BRD96" s="1"/>
      <c r="BRE96" s="1"/>
      <c r="BRF96" s="1"/>
      <c r="BRG96" s="2" t="s">
        <v>11</v>
      </c>
      <c r="BRH96" s="4" t="s">
        <v>178</v>
      </c>
      <c r="BRI96" s="4">
        <v>373</v>
      </c>
      <c r="BRJ96" s="2">
        <v>15</v>
      </c>
      <c r="BRK96" s="1">
        <v>4.4999999999999998E-2</v>
      </c>
      <c r="BRL96" s="1">
        <f t="shared" si="4740"/>
        <v>2.3E-2</v>
      </c>
      <c r="BRM96" s="1">
        <f t="shared" si="4741"/>
        <v>0.3254237288135593</v>
      </c>
      <c r="BRN96" s="1">
        <f t="shared" si="4742"/>
        <v>4.8813559322033895E-4</v>
      </c>
      <c r="BRO96" s="1"/>
      <c r="BRP96" s="1"/>
      <c r="BRQ96" s="1"/>
      <c r="BRR96" s="2" t="s">
        <v>11</v>
      </c>
      <c r="BRS96" s="1" t="s">
        <v>179</v>
      </c>
      <c r="BRT96" s="1">
        <v>380</v>
      </c>
      <c r="BRU96" s="2">
        <v>15</v>
      </c>
      <c r="BRV96" s="1">
        <v>4.8000000000000001E-2</v>
      </c>
      <c r="BRW96" s="1">
        <f t="shared" si="4743"/>
        <v>1.8000000000000002E-2</v>
      </c>
      <c r="BRX96" s="1">
        <f t="shared" si="4744"/>
        <v>0.16778523489932895</v>
      </c>
      <c r="BRY96" s="1">
        <f t="shared" si="4745"/>
        <v>2.5167785234899342E-4</v>
      </c>
      <c r="BRZ96" s="1"/>
      <c r="BSA96" s="1"/>
      <c r="BSB96" s="1"/>
      <c r="BSC96" s="2" t="s">
        <v>11</v>
      </c>
      <c r="BSD96" s="1" t="s">
        <v>180</v>
      </c>
      <c r="BSE96" s="1">
        <v>394</v>
      </c>
      <c r="BSF96" s="2">
        <v>15</v>
      </c>
      <c r="BSG96" s="1">
        <v>3.3000000000000002E-2</v>
      </c>
      <c r="BSH96" s="1">
        <f t="shared" si="4746"/>
        <v>2.1000000000000001E-2</v>
      </c>
      <c r="BSI96" s="1">
        <f t="shared" si="4747"/>
        <v>0.3014184397163121</v>
      </c>
      <c r="BSJ96" s="1">
        <f t="shared" si="4748"/>
        <v>4.5212765957446815E-4</v>
      </c>
      <c r="BSK96" s="1"/>
      <c r="BSL96" s="1"/>
      <c r="BSM96" s="1"/>
      <c r="BSN96" s="1" t="s">
        <v>11</v>
      </c>
      <c r="BSO96" s="1" t="s">
        <v>181</v>
      </c>
      <c r="BSP96" s="1">
        <v>395</v>
      </c>
      <c r="BSQ96" s="2">
        <v>15</v>
      </c>
      <c r="BSR96" s="1">
        <v>8.9999999999999993E-3</v>
      </c>
      <c r="BSS96" s="1">
        <f t="shared" si="4749"/>
        <v>-1.0000000000000009E-3</v>
      </c>
      <c r="BST96" s="1">
        <f t="shared" si="4750"/>
        <v>-1.0380622837370273E-2</v>
      </c>
      <c r="BSU96" s="1">
        <f t="shared" si="4751"/>
        <v>-1.557093425605541E-5</v>
      </c>
      <c r="BSV96" s="1"/>
      <c r="BSW96" s="1"/>
      <c r="BSX96" s="1"/>
      <c r="BSY96" s="1" t="s">
        <v>11</v>
      </c>
      <c r="BSZ96" s="1" t="s">
        <v>182</v>
      </c>
      <c r="BTA96" s="1">
        <v>401</v>
      </c>
      <c r="BTB96" s="1">
        <v>15</v>
      </c>
      <c r="BTC96" s="1">
        <v>1.2999999999999999E-2</v>
      </c>
      <c r="BTD96" s="1">
        <f t="shared" si="4752"/>
        <v>9.9999999999999915E-4</v>
      </c>
      <c r="BTE96" s="1">
        <f t="shared" si="4753"/>
        <v>0.15734265734265729</v>
      </c>
      <c r="BTF96" s="1">
        <f t="shared" si="4754"/>
        <v>2.3601398601398593E-4</v>
      </c>
      <c r="BTG96" s="1"/>
      <c r="BTH96" s="1"/>
      <c r="BTI96" s="1"/>
      <c r="BTJ96" s="1" t="s">
        <v>11</v>
      </c>
      <c r="BTK96" s="1" t="s">
        <v>183</v>
      </c>
      <c r="BTL96" s="1">
        <v>408</v>
      </c>
      <c r="BTM96" s="1">
        <v>15</v>
      </c>
      <c r="BTN96" s="1">
        <v>1.0999999999999999E-2</v>
      </c>
      <c r="BTO96" s="1">
        <f t="shared" si="4755"/>
        <v>-1.0000000000000009E-3</v>
      </c>
      <c r="BTP96" s="5">
        <f t="shared" si="4756"/>
        <v>0.22648083623693377</v>
      </c>
      <c r="BTQ96" s="1">
        <f t="shared" si="4757"/>
        <v>3.3972125435540064E-4</v>
      </c>
      <c r="BTR96" s="1"/>
      <c r="BTS96" s="1"/>
      <c r="BTT96" s="1"/>
      <c r="BTU96" s="1" t="s">
        <v>11</v>
      </c>
      <c r="BTV96" s="1" t="s">
        <v>184</v>
      </c>
      <c r="BTW96" s="1">
        <v>409</v>
      </c>
      <c r="BTX96" s="1">
        <v>15</v>
      </c>
      <c r="BTY96" s="1">
        <v>8.9999999999999993E-3</v>
      </c>
      <c r="BTZ96" s="1">
        <f t="shared" si="4758"/>
        <v>-1.0000000000000009E-3</v>
      </c>
      <c r="BUA96" s="1">
        <f t="shared" si="4759"/>
        <v>6.5743944636678167E-2</v>
      </c>
      <c r="BUB96" s="1">
        <f t="shared" si="4760"/>
        <v>9.861591695501725E-5</v>
      </c>
      <c r="BUC96" s="1"/>
      <c r="BUD96" s="1"/>
      <c r="BUE96" s="1"/>
      <c r="BUF96" s="1" t="s">
        <v>11</v>
      </c>
      <c r="BUG96" s="1" t="s">
        <v>185</v>
      </c>
      <c r="BUH96" s="1">
        <v>415</v>
      </c>
      <c r="BUI96" s="1">
        <v>15</v>
      </c>
      <c r="BUJ96" s="1">
        <v>0.01</v>
      </c>
      <c r="BUK96" s="1">
        <f t="shared" si="4761"/>
        <v>-2.9999999999999992E-3</v>
      </c>
      <c r="BUL96" s="1">
        <f t="shared" si="4762"/>
        <v>5.2264808362369353E-2</v>
      </c>
      <c r="BUM96" s="1">
        <f t="shared" si="4763"/>
        <v>7.8397212543554034E-5</v>
      </c>
      <c r="BUN96" s="1"/>
      <c r="BUO96" s="1"/>
      <c r="BUP96" s="1"/>
      <c r="BUQ96" s="1" t="s">
        <v>11</v>
      </c>
      <c r="BUR96" s="1" t="s">
        <v>186</v>
      </c>
      <c r="BUS96" s="1">
        <v>422</v>
      </c>
      <c r="BUT96" s="1">
        <v>15</v>
      </c>
      <c r="BUU96" s="1">
        <v>0.01</v>
      </c>
      <c r="BUV96" s="1">
        <f t="shared" si="4764"/>
        <v>-4.9999999999999992E-3</v>
      </c>
      <c r="BUW96" s="1">
        <f t="shared" si="4765"/>
        <v>-5.6140350877192963E-2</v>
      </c>
      <c r="BUX96" s="1">
        <f t="shared" si="4766"/>
        <v>-8.4210526315789448E-5</v>
      </c>
      <c r="BUY96" s="1"/>
      <c r="BUZ96" s="1"/>
      <c r="BVA96" s="1"/>
      <c r="BVB96" s="1" t="s">
        <v>11</v>
      </c>
      <c r="BVC96" s="1" t="s">
        <v>187</v>
      </c>
      <c r="BVD96" s="1">
        <v>423</v>
      </c>
      <c r="BVE96" s="1">
        <v>15</v>
      </c>
      <c r="BVF96" s="1">
        <v>7.0000000000000001E-3</v>
      </c>
      <c r="BVG96" s="1">
        <f t="shared" si="4767"/>
        <v>-3.0000000000000001E-3</v>
      </c>
      <c r="BVH96" s="1">
        <f t="shared" si="4768"/>
        <v>-1.0409556313993173</v>
      </c>
      <c r="BVI96" s="1">
        <f t="shared" si="4769"/>
        <v>-1.561433447098976E-3</v>
      </c>
      <c r="BVJ96" s="1"/>
      <c r="BVK96" s="1"/>
      <c r="BVL96" s="1"/>
      <c r="BVM96" s="1" t="s">
        <v>11</v>
      </c>
      <c r="BVN96" s="1" t="s">
        <v>188</v>
      </c>
      <c r="BVO96" s="1">
        <v>436</v>
      </c>
      <c r="BVP96" s="1">
        <v>15</v>
      </c>
      <c r="BVQ96" s="1">
        <v>8.9999999999999993E-3</v>
      </c>
      <c r="BVR96" s="1">
        <f t="shared" si="4770"/>
        <v>-3.0000000000000009E-3</v>
      </c>
      <c r="BVS96" s="1">
        <f t="shared" si="4771"/>
        <v>-0.75085324232081907</v>
      </c>
      <c r="BVT96" s="1">
        <f t="shared" si="4772"/>
        <v>-1.1262798634812286E-3</v>
      </c>
      <c r="BVU96" s="1"/>
      <c r="BVV96" s="1"/>
      <c r="BVW96" s="1"/>
      <c r="BVX96" s="1" t="s">
        <v>11</v>
      </c>
      <c r="BVY96" s="1" t="s">
        <v>189</v>
      </c>
      <c r="BVZ96" s="1">
        <v>437</v>
      </c>
      <c r="BWA96" s="1">
        <v>15</v>
      </c>
      <c r="BWB96" s="1">
        <v>2.3E-2</v>
      </c>
      <c r="BWC96" s="1">
        <f t="shared" si="4773"/>
        <v>1.7999999999999999E-2</v>
      </c>
      <c r="BWD96" s="1">
        <f t="shared" si="4774"/>
        <v>-0.11026615969581748</v>
      </c>
      <c r="BWE96" s="1">
        <f t="shared" si="4775"/>
        <v>-1.6539923954372621E-4</v>
      </c>
      <c r="BWF96" s="1"/>
      <c r="BWG96" s="1"/>
      <c r="BWH96" s="1"/>
      <c r="BWI96" s="6" t="s">
        <v>11</v>
      </c>
      <c r="BWJ96" s="6" t="s">
        <v>190</v>
      </c>
      <c r="BWK96" s="6">
        <v>443</v>
      </c>
      <c r="BWL96" s="6">
        <v>15</v>
      </c>
      <c r="BWM96" s="6">
        <v>4.2999999999999997E-2</v>
      </c>
      <c r="BWN96" s="6">
        <f t="shared" si="4776"/>
        <v>3.2999999999999995E-2</v>
      </c>
      <c r="BWO96" s="6">
        <f t="shared" si="4777"/>
        <v>0.43181818181818155</v>
      </c>
      <c r="BWP96" s="6">
        <f t="shared" si="4778"/>
        <v>6.4772727272727237E-4</v>
      </c>
      <c r="BWQ96" s="1"/>
      <c r="BWR96" s="1"/>
      <c r="BWS96" s="1"/>
      <c r="BWT96" s="1" t="s">
        <v>11</v>
      </c>
      <c r="BWU96" s="1" t="s">
        <v>191</v>
      </c>
      <c r="BWV96" s="1">
        <v>450</v>
      </c>
      <c r="BWW96" s="1">
        <v>15</v>
      </c>
      <c r="BWX96" s="1">
        <v>0.03</v>
      </c>
      <c r="BWY96" s="1">
        <f t="shared" si="4779"/>
        <v>2.5999999999999999E-2</v>
      </c>
      <c r="BWZ96" s="1">
        <f t="shared" si="4780"/>
        <v>0.50757575757575757</v>
      </c>
      <c r="BXA96" s="1">
        <f t="shared" si="4781"/>
        <v>7.6136363636363641E-4</v>
      </c>
      <c r="BXB96" s="1"/>
      <c r="BXC96" s="1"/>
      <c r="BXD96" s="1"/>
      <c r="BXE96" s="1" t="s">
        <v>11</v>
      </c>
      <c r="BXF96" s="1" t="s">
        <v>192</v>
      </c>
      <c r="BXG96" s="1">
        <v>451</v>
      </c>
      <c r="BXH96" s="1">
        <v>15</v>
      </c>
      <c r="BXI96" s="1">
        <v>-3.0000000000000001E-3</v>
      </c>
      <c r="BXJ96" s="1">
        <f t="shared" si="4782"/>
        <v>0</v>
      </c>
      <c r="BXK96" s="1">
        <f t="shared" si="4783"/>
        <v>0.48301886792452836</v>
      </c>
      <c r="BXL96" s="1">
        <f t="shared" si="4784"/>
        <v>7.2452830188679258E-4</v>
      </c>
      <c r="BXM96" s="1"/>
      <c r="BXN96" s="1"/>
      <c r="BXO96" s="1"/>
      <c r="BXP96" s="1" t="s">
        <v>11</v>
      </c>
      <c r="BXQ96" s="1" t="s">
        <v>193</v>
      </c>
      <c r="BXR96" s="1">
        <v>464</v>
      </c>
      <c r="BXS96" s="1">
        <v>15</v>
      </c>
      <c r="BXT96" s="1">
        <v>5.0000000000000001E-3</v>
      </c>
      <c r="BXU96" s="1">
        <f t="shared" si="4785"/>
        <v>1E-3</v>
      </c>
      <c r="BXV96" s="1">
        <f t="shared" si="4786"/>
        <v>0.84191176470588236</v>
      </c>
      <c r="BXW96" s="1">
        <f t="shared" si="4787"/>
        <v>1.2628676470588236E-3</v>
      </c>
      <c r="BXX96" s="1"/>
      <c r="BXY96" s="1"/>
      <c r="BXZ96" s="1"/>
      <c r="BYA96" s="1" t="s">
        <v>11</v>
      </c>
      <c r="BYB96" s="1" t="s">
        <v>194</v>
      </c>
      <c r="BYC96" s="1">
        <v>465</v>
      </c>
      <c r="BYD96" s="1">
        <v>15</v>
      </c>
      <c r="BYE96" s="1">
        <v>1E-3</v>
      </c>
      <c r="BYF96" s="1">
        <f t="shared" si="4788"/>
        <v>-4.0000000000000001E-3</v>
      </c>
      <c r="BYG96" s="1">
        <f t="shared" si="4884"/>
        <v>-0.31460674157303375</v>
      </c>
      <c r="BYH96" s="1">
        <f t="shared" si="4789"/>
        <v>-4.7191011235955062E-4</v>
      </c>
      <c r="BYI96" s="1"/>
      <c r="BYJ96" s="1"/>
      <c r="BYK96" s="1"/>
      <c r="BYL96" s="1" t="s">
        <v>11</v>
      </c>
      <c r="BYM96" s="1" t="s">
        <v>195</v>
      </c>
      <c r="BYN96" s="1">
        <v>479</v>
      </c>
      <c r="BYO96" s="1">
        <v>15</v>
      </c>
      <c r="BYP96" s="1">
        <v>4.0000000000000001E-3</v>
      </c>
      <c r="BYQ96" s="1">
        <f t="shared" si="4790"/>
        <v>-6.9999999999999993E-3</v>
      </c>
      <c r="BYR96" s="1">
        <f t="shared" si="4791"/>
        <v>-8.4870848708487059E-2</v>
      </c>
      <c r="BYS96" s="1">
        <f t="shared" si="4792"/>
        <v>-1.2730627306273059E-4</v>
      </c>
      <c r="BYT96" s="1"/>
      <c r="BYU96" s="1"/>
      <c r="BYV96" s="1"/>
      <c r="BYW96" s="1" t="s">
        <v>11</v>
      </c>
      <c r="BYX96" s="1" t="s">
        <v>196</v>
      </c>
      <c r="BYY96" s="1">
        <v>480</v>
      </c>
      <c r="BYZ96" s="1">
        <v>15</v>
      </c>
      <c r="BZA96" s="1">
        <v>1.6E-2</v>
      </c>
      <c r="BZB96" s="1">
        <f t="shared" si="4129"/>
        <v>3.0000000000000009E-3</v>
      </c>
      <c r="BZC96" s="1">
        <f t="shared" si="4793"/>
        <v>0.5168539325842697</v>
      </c>
      <c r="BZD96" s="1">
        <f t="shared" si="4794"/>
        <v>7.7528089887640456E-4</v>
      </c>
      <c r="BZE96" s="1"/>
      <c r="BZF96" s="1"/>
      <c r="BZG96" s="1"/>
      <c r="BZH96" s="1" t="s">
        <v>11</v>
      </c>
      <c r="BZI96" s="1" t="s">
        <v>197</v>
      </c>
      <c r="BZJ96" s="1">
        <v>494</v>
      </c>
      <c r="BZK96" s="1">
        <v>15</v>
      </c>
      <c r="BZL96" s="1">
        <v>1.2999999999999999E-2</v>
      </c>
      <c r="BZM96" s="1">
        <f t="shared" si="4795"/>
        <v>-2E-3</v>
      </c>
      <c r="BZN96" s="1">
        <f t="shared" si="4796"/>
        <v>0.66176470588235303</v>
      </c>
      <c r="BZO96" s="1">
        <f t="shared" si="4797"/>
        <v>9.9264705882352953E-4</v>
      </c>
      <c r="BZP96" s="1"/>
      <c r="BZQ96" s="1"/>
      <c r="BZR96" s="1"/>
      <c r="BZS96" s="1" t="s">
        <v>11</v>
      </c>
      <c r="BZT96" s="1" t="s">
        <v>198</v>
      </c>
      <c r="BZU96" s="1">
        <v>495</v>
      </c>
      <c r="BZV96" s="1">
        <v>15</v>
      </c>
      <c r="BZW96" s="1">
        <v>1.6E-2</v>
      </c>
      <c r="BZX96" s="1">
        <f t="shared" si="4798"/>
        <v>2E-3</v>
      </c>
      <c r="BZY96" s="1">
        <f t="shared" si="4799"/>
        <v>0.4649446494464945</v>
      </c>
      <c r="BZZ96" s="1">
        <f t="shared" si="4800"/>
        <v>6.974169741697418E-4</v>
      </c>
      <c r="CAA96" s="1"/>
      <c r="CAB96" s="1"/>
      <c r="CAC96" s="1"/>
      <c r="CAD96" s="1" t="s">
        <v>11</v>
      </c>
      <c r="CAE96" s="1" t="s">
        <v>199</v>
      </c>
      <c r="CAF96" s="1">
        <v>501</v>
      </c>
      <c r="CAG96" s="1">
        <v>15</v>
      </c>
      <c r="CAH96" s="1">
        <v>1.0999999999999999E-2</v>
      </c>
      <c r="CAI96" s="1">
        <f t="shared" si="4801"/>
        <v>-6.0000000000000019E-3</v>
      </c>
      <c r="CAJ96" s="1">
        <f t="shared" si="4802"/>
        <v>0.2307692307692307</v>
      </c>
      <c r="CAK96" s="1">
        <f t="shared" si="4803"/>
        <v>3.4615384615384608E-4</v>
      </c>
      <c r="CAL96" s="1"/>
      <c r="CAM96" s="1"/>
      <c r="CAN96" s="1"/>
      <c r="CAO96" s="1" t="s">
        <v>11</v>
      </c>
      <c r="CAP96" s="1" t="s">
        <v>200</v>
      </c>
      <c r="CAQ96" s="1">
        <v>508</v>
      </c>
      <c r="CAR96" s="1">
        <v>15</v>
      </c>
      <c r="CAS96" s="1">
        <v>3.5999999999999997E-2</v>
      </c>
      <c r="CAT96" s="1">
        <f t="shared" si="4804"/>
        <v>-2.0000000000000018E-3</v>
      </c>
      <c r="CAU96" s="1">
        <f t="shared" si="4805"/>
        <v>0.36996336996336987</v>
      </c>
      <c r="CAV96" s="1">
        <f t="shared" si="4806"/>
        <v>5.5494505494505485E-4</v>
      </c>
      <c r="CAW96" s="1"/>
      <c r="CAX96" s="1"/>
      <c r="CAY96" s="1"/>
      <c r="CAZ96" s="1" t="s">
        <v>11</v>
      </c>
      <c r="CBA96" s="1" t="s">
        <v>201</v>
      </c>
      <c r="CBB96" s="1">
        <v>509</v>
      </c>
      <c r="CBC96" s="1">
        <v>15</v>
      </c>
      <c r="CBD96" s="1">
        <v>1.0999999999999999E-2</v>
      </c>
      <c r="CBE96" s="1">
        <f t="shared" si="4807"/>
        <v>-2E-3</v>
      </c>
      <c r="CBF96" s="1">
        <f t="shared" si="4808"/>
        <v>-0.2030075187969925</v>
      </c>
      <c r="CBG96" s="1">
        <f t="shared" si="4809"/>
        <v>-3.0451127819548877E-4</v>
      </c>
      <c r="CBH96" s="1"/>
      <c r="CBI96" s="1"/>
      <c r="CBJ96" s="1"/>
      <c r="CBK96" s="1" t="s">
        <v>11</v>
      </c>
      <c r="CBL96" s="1" t="s">
        <v>202</v>
      </c>
      <c r="CBM96" s="1">
        <v>515</v>
      </c>
      <c r="CBN96" s="1">
        <v>15</v>
      </c>
      <c r="CBO96" s="1">
        <v>2.1000000000000001E-2</v>
      </c>
      <c r="CBP96" s="1">
        <f t="shared" si="4810"/>
        <v>6.0000000000000019E-3</v>
      </c>
      <c r="CBQ96" s="1">
        <f t="shared" si="4811"/>
        <v>0.20599250936329591</v>
      </c>
      <c r="CBR96" s="1">
        <f t="shared" si="4812"/>
        <v>3.0898876404494385E-4</v>
      </c>
      <c r="CBS96" s="1"/>
      <c r="CBT96" s="1"/>
      <c r="CBU96" s="1"/>
      <c r="CBV96" s="1" t="s">
        <v>11</v>
      </c>
      <c r="CBW96" s="1" t="s">
        <v>203</v>
      </c>
      <c r="CBX96" s="1">
        <v>522</v>
      </c>
      <c r="CBY96" s="1">
        <v>15</v>
      </c>
      <c r="CBZ96" s="1">
        <v>1.2999999999999999E-2</v>
      </c>
      <c r="CCA96" s="1">
        <f t="shared" si="4813"/>
        <v>-1.0000000000000009E-3</v>
      </c>
      <c r="CCB96" s="1">
        <f t="shared" si="4814"/>
        <v>-4.4943820224719135E-2</v>
      </c>
      <c r="CCC96" s="1">
        <f t="shared" si="4815"/>
        <v>-6.74157303370787E-5</v>
      </c>
      <c r="CCD96" s="1"/>
      <c r="CCE96" s="1"/>
      <c r="CCF96" s="1"/>
      <c r="CCG96" s="1" t="s">
        <v>11</v>
      </c>
      <c r="CCH96" s="1" t="s">
        <v>204</v>
      </c>
      <c r="CCI96" s="1">
        <v>523</v>
      </c>
      <c r="CCJ96" s="1">
        <v>15</v>
      </c>
      <c r="CCK96" s="1">
        <v>2.4E-2</v>
      </c>
      <c r="CCL96" s="1">
        <f t="shared" si="4816"/>
        <v>5.000000000000001E-3</v>
      </c>
      <c r="CCM96" s="1">
        <f t="shared" si="4162"/>
        <v>0.26615969581749055</v>
      </c>
      <c r="CCN96" s="1">
        <f t="shared" si="4817"/>
        <v>3.9923954372623582E-4</v>
      </c>
      <c r="CCO96" s="1"/>
      <c r="CCP96" s="1"/>
      <c r="CCQ96" s="1"/>
      <c r="CCR96" s="1" t="s">
        <v>11</v>
      </c>
      <c r="CCS96" s="1" t="s">
        <v>205</v>
      </c>
      <c r="CCT96" s="1">
        <v>536</v>
      </c>
      <c r="CCU96" s="1">
        <v>15</v>
      </c>
      <c r="CCV96" s="1">
        <v>2.5000000000000001E-2</v>
      </c>
      <c r="CCW96" s="1">
        <f t="shared" si="4818"/>
        <v>5.000000000000001E-3</v>
      </c>
      <c r="CCX96" s="1">
        <f t="shared" si="4819"/>
        <v>0.15057915057915061</v>
      </c>
      <c r="CCY96" s="1">
        <f t="shared" si="4820"/>
        <v>2.2586872586872591E-4</v>
      </c>
      <c r="CCZ96" s="1"/>
      <c r="CDA96" s="1"/>
      <c r="CDB96" s="1"/>
      <c r="CDC96" s="1" t="s">
        <v>11</v>
      </c>
      <c r="CDD96" s="1" t="s">
        <v>206</v>
      </c>
      <c r="CDE96" s="1">
        <v>542</v>
      </c>
      <c r="CDF96" s="1">
        <v>15</v>
      </c>
      <c r="CDG96" s="1">
        <v>1.7000000000000001E-2</v>
      </c>
      <c r="CDH96" s="1">
        <f t="shared" si="4821"/>
        <v>2.0000000000000018E-3</v>
      </c>
      <c r="CDI96" s="1">
        <f t="shared" si="4822"/>
        <v>-0.29166666666666663</v>
      </c>
      <c r="CDJ96" s="1">
        <f t="shared" si="4823"/>
        <v>-4.3749999999999995E-4</v>
      </c>
      <c r="CDK96" s="1"/>
      <c r="CDL96" s="1"/>
      <c r="CDM96" s="1"/>
      <c r="CDN96" s="1" t="s">
        <v>11</v>
      </c>
      <c r="CDO96" s="1" t="s">
        <v>207</v>
      </c>
      <c r="CDP96" s="1">
        <v>549</v>
      </c>
      <c r="CDQ96" s="1">
        <v>15</v>
      </c>
      <c r="CDR96" s="1">
        <v>1.4999999999999999E-2</v>
      </c>
      <c r="CDS96" s="1">
        <f t="shared" si="4824"/>
        <v>0</v>
      </c>
      <c r="CDT96" s="1">
        <f t="shared" si="4825"/>
        <v>-0.44866920152091255</v>
      </c>
      <c r="CDU96" s="1">
        <f t="shared" si="4826"/>
        <v>-6.7300380228136887E-4</v>
      </c>
      <c r="CDV96" s="1"/>
      <c r="CDW96" s="1"/>
      <c r="CDX96" s="1"/>
      <c r="CDY96" s="1" t="s">
        <v>11</v>
      </c>
      <c r="CDZ96" s="1" t="s">
        <v>208</v>
      </c>
      <c r="CEA96" s="1">
        <v>550</v>
      </c>
      <c r="CEB96" s="1">
        <v>15</v>
      </c>
      <c r="CEC96" s="1">
        <v>1.7000000000000001E-2</v>
      </c>
      <c r="CED96" s="1">
        <f t="shared" si="4885"/>
        <v>0</v>
      </c>
      <c r="CEE96" s="1">
        <f t="shared" si="4827"/>
        <v>-5.5999999999999994E-2</v>
      </c>
      <c r="CEF96" s="1">
        <f t="shared" si="4828"/>
        <v>-8.3999999999999995E-5</v>
      </c>
      <c r="CEG96" s="1"/>
      <c r="CEH96" s="1"/>
      <c r="CEI96" s="1"/>
      <c r="CEJ96" s="1" t="s">
        <v>11</v>
      </c>
      <c r="CEK96" s="1" t="s">
        <v>209</v>
      </c>
      <c r="CEL96" s="1">
        <v>556</v>
      </c>
      <c r="CEM96" s="1">
        <v>15</v>
      </c>
      <c r="CEN96" s="1">
        <v>1.4999999999999999E-2</v>
      </c>
      <c r="CEO96" s="1">
        <f t="shared" si="4829"/>
        <v>0</v>
      </c>
      <c r="CEP96" s="1">
        <f t="shared" si="4830"/>
        <v>8.3003952569169953E-2</v>
      </c>
      <c r="CEQ96" s="1">
        <f t="shared" si="4831"/>
        <v>1.2450592885375494E-4</v>
      </c>
      <c r="CER96" s="1"/>
      <c r="CES96" s="1"/>
      <c r="CET96" s="1"/>
      <c r="CEU96" s="1" t="s">
        <v>11</v>
      </c>
      <c r="CEV96" s="1" t="s">
        <v>210</v>
      </c>
      <c r="CEW96" s="1">
        <v>563</v>
      </c>
      <c r="CEX96" s="1">
        <v>15</v>
      </c>
      <c r="CEY96" s="1">
        <v>1.2999999999999999E-2</v>
      </c>
      <c r="CEZ96" s="1">
        <f t="shared" si="4832"/>
        <v>-1.0000000000000009E-3</v>
      </c>
      <c r="CFA96" s="1">
        <f t="shared" si="4833"/>
        <v>-3.8476953907815664E-2</v>
      </c>
      <c r="CFB96" s="1">
        <f t="shared" si="4834"/>
        <v>-5.7715430861723495E-5</v>
      </c>
      <c r="CFC96" s="1"/>
      <c r="CFD96" s="1"/>
      <c r="CFE96" s="1"/>
      <c r="CFF96" s="1" t="s">
        <v>11</v>
      </c>
      <c r="CFG96" s="1" t="s">
        <v>211</v>
      </c>
      <c r="CFH96" s="1">
        <v>564</v>
      </c>
      <c r="CFI96" s="1">
        <v>15</v>
      </c>
      <c r="CFJ96" s="1">
        <v>2.5000000000000001E-2</v>
      </c>
      <c r="CFK96" s="1">
        <f t="shared" si="4835"/>
        <v>-6.9999999999999993E-3</v>
      </c>
      <c r="CFL96" s="1">
        <f t="shared" si="4836"/>
        <v>-0.50373134328358204</v>
      </c>
      <c r="CFM96" s="1">
        <f t="shared" si="4837"/>
        <v>-7.5559701492537311E-4</v>
      </c>
      <c r="CFN96" s="1"/>
      <c r="CFO96" s="1"/>
      <c r="CFP96" s="1"/>
      <c r="CFQ96" s="1" t="s">
        <v>11</v>
      </c>
      <c r="CFR96" s="1" t="s">
        <v>212</v>
      </c>
      <c r="CFS96" s="1">
        <v>571</v>
      </c>
      <c r="CFT96" s="1">
        <v>15</v>
      </c>
      <c r="CFU96" s="1">
        <v>2.7E-2</v>
      </c>
      <c r="CFV96" s="1">
        <f t="shared" si="4838"/>
        <v>-4.0000000000000001E-3</v>
      </c>
      <c r="CFW96" s="1">
        <f t="shared" si="4839"/>
        <v>-0.51127819548872178</v>
      </c>
      <c r="CFX96" s="1">
        <f t="shared" si="4840"/>
        <v>-7.6691729323308266E-4</v>
      </c>
      <c r="CFY96" s="1"/>
      <c r="CFZ96" s="1"/>
      <c r="CGA96" s="1"/>
      <c r="CGB96" s="1" t="s">
        <v>11</v>
      </c>
      <c r="CGC96" s="1" t="s">
        <v>213</v>
      </c>
      <c r="CGD96" s="1">
        <v>577</v>
      </c>
      <c r="CGE96" s="1">
        <v>15</v>
      </c>
      <c r="CGF96" s="1">
        <v>2.3E-2</v>
      </c>
      <c r="CGG96" s="1">
        <f t="shared" si="4841"/>
        <v>-8.0000000000000002E-3</v>
      </c>
      <c r="CGH96" s="1">
        <f t="shared" si="4842"/>
        <v>-0.84962406015037606</v>
      </c>
      <c r="CGI96" s="1">
        <f t="shared" si="4843"/>
        <v>-1.2744360902255641E-3</v>
      </c>
      <c r="CGJ96" s="1"/>
      <c r="CGK96" s="1"/>
      <c r="CGL96" s="1"/>
      <c r="CGM96" s="1" t="s">
        <v>11</v>
      </c>
      <c r="CGN96" s="1" t="s">
        <v>214</v>
      </c>
      <c r="CGO96" s="1">
        <v>578</v>
      </c>
      <c r="CGP96" s="1">
        <v>15</v>
      </c>
      <c r="CGQ96" s="1">
        <v>8.0000000000000002E-3</v>
      </c>
      <c r="CGR96" s="1">
        <f t="shared" si="4844"/>
        <v>-9.0000000000000011E-3</v>
      </c>
      <c r="CGS96" s="1">
        <f t="shared" si="4845"/>
        <v>-1.2046332046332047</v>
      </c>
      <c r="CGT96" s="1">
        <f t="shared" si="4846"/>
        <v>-1.8069498069498071E-3</v>
      </c>
      <c r="CGU96" s="1"/>
      <c r="CGV96" s="1"/>
      <c r="CGW96" s="1"/>
      <c r="CGX96" s="1" t="s">
        <v>11</v>
      </c>
      <c r="CGY96" s="1" t="s">
        <v>215</v>
      </c>
      <c r="CGZ96" s="1">
        <v>592</v>
      </c>
      <c r="CHA96" s="1">
        <v>15</v>
      </c>
      <c r="CHB96" s="1">
        <v>2.1000000000000001E-2</v>
      </c>
      <c r="CHC96" s="1">
        <f t="shared" si="4847"/>
        <v>-4.9999999999999975E-3</v>
      </c>
      <c r="CHD96" s="1">
        <f t="shared" si="4848"/>
        <v>-1.2605363984674329</v>
      </c>
      <c r="CHE96" s="1">
        <f t="shared" si="4849"/>
        <v>-1.8908045977011495E-3</v>
      </c>
      <c r="CHF96" s="1"/>
      <c r="CHG96" s="1"/>
      <c r="CHH96" s="1"/>
      <c r="CHI96" s="1" t="s">
        <v>11</v>
      </c>
      <c r="CHJ96" s="1" t="s">
        <v>216</v>
      </c>
      <c r="CHK96" s="1">
        <v>593</v>
      </c>
      <c r="CHL96" s="1">
        <v>15</v>
      </c>
      <c r="CHM96" s="1">
        <v>2.8000000000000001E-2</v>
      </c>
      <c r="CHN96" s="1">
        <f t="shared" si="4850"/>
        <v>5.000000000000001E-3</v>
      </c>
      <c r="CHO96" s="1">
        <f t="shared" si="4210"/>
        <v>-0.11372549019607843</v>
      </c>
      <c r="CHP96" s="1">
        <f t="shared" si="4851"/>
        <v>-1.7058823529411766E-4</v>
      </c>
      <c r="CHQ96" s="1"/>
      <c r="CHR96" s="1"/>
      <c r="CHS96" s="1"/>
      <c r="CHT96" s="1" t="s">
        <v>11</v>
      </c>
      <c r="CHU96" s="1" t="s">
        <v>217</v>
      </c>
      <c r="CHV96" s="1">
        <v>607</v>
      </c>
      <c r="CHW96" s="1">
        <v>15</v>
      </c>
      <c r="CHX96" s="1">
        <v>3.1E-2</v>
      </c>
      <c r="CHY96" s="1">
        <f t="shared" si="4852"/>
        <v>9.9999999999999985E-3</v>
      </c>
      <c r="CHZ96" s="1">
        <f t="shared" si="4853"/>
        <v>0.20155038759689919</v>
      </c>
      <c r="CIA96" s="1">
        <f t="shared" si="4854"/>
        <v>3.0232558139534879E-4</v>
      </c>
      <c r="CIB96" s="1"/>
      <c r="CIC96" s="1"/>
      <c r="CID96" s="1"/>
      <c r="CIE96" s="1" t="s">
        <v>11</v>
      </c>
      <c r="CIF96" s="1" t="s">
        <v>218</v>
      </c>
      <c r="CIG96" s="1">
        <v>608</v>
      </c>
      <c r="CIH96" s="1">
        <v>15</v>
      </c>
      <c r="CII96" s="1">
        <v>3.3000000000000002E-2</v>
      </c>
      <c r="CIJ96" s="1">
        <f t="shared" si="4855"/>
        <v>6.0000000000000019E-3</v>
      </c>
      <c r="CIK96" s="1">
        <f t="shared" si="4218"/>
        <v>-0.54117647058823537</v>
      </c>
      <c r="CIL96" s="1">
        <f t="shared" si="4856"/>
        <v>-8.1176470588235309E-4</v>
      </c>
      <c r="CIM96" s="1"/>
      <c r="CIN96" s="1"/>
      <c r="CIO96" s="1"/>
      <c r="CIP96" s="1" t="s">
        <v>11</v>
      </c>
      <c r="CIQ96" s="1" t="s">
        <v>219</v>
      </c>
      <c r="CIR96" s="1">
        <v>621</v>
      </c>
      <c r="CIS96" s="1">
        <v>15</v>
      </c>
      <c r="CIT96" s="1">
        <v>4.2000000000000003E-2</v>
      </c>
      <c r="CIU96" s="1">
        <f t="shared" si="4857"/>
        <v>1.2000000000000004E-2</v>
      </c>
      <c r="CIV96" s="1">
        <f t="shared" si="4858"/>
        <v>-1.2976190476190472</v>
      </c>
      <c r="CIW96" s="1">
        <f t="shared" si="4859"/>
        <v>-1.946428571428571E-3</v>
      </c>
      <c r="CIX96" s="1"/>
      <c r="CIY96" s="1"/>
      <c r="CIZ96" s="1"/>
      <c r="CJA96" s="1" t="s">
        <v>11</v>
      </c>
      <c r="CJB96" s="1" t="s">
        <v>220</v>
      </c>
      <c r="CJC96" s="1">
        <v>622</v>
      </c>
      <c r="CJD96" s="1">
        <v>15</v>
      </c>
      <c r="CJE96" s="1">
        <v>1.7000000000000001E-2</v>
      </c>
      <c r="CJF96" s="1">
        <f t="shared" si="4860"/>
        <v>8.0000000000000019E-3</v>
      </c>
      <c r="CJG96" s="1">
        <f t="shared" si="4861"/>
        <v>-0.15194346289752644</v>
      </c>
      <c r="CJH96" s="1">
        <f t="shared" si="4862"/>
        <v>-2.2791519434628966E-4</v>
      </c>
      <c r="CJI96" s="1"/>
      <c r="CJJ96" s="1"/>
      <c r="CJK96" s="1"/>
      <c r="CJL96" s="1" t="s">
        <v>11</v>
      </c>
      <c r="CJM96" s="1" t="s">
        <v>221</v>
      </c>
      <c r="CJN96" s="1">
        <v>635</v>
      </c>
      <c r="CJO96" s="1">
        <v>15</v>
      </c>
      <c r="CJP96" s="1">
        <v>0.02</v>
      </c>
      <c r="CJQ96" s="1">
        <f t="shared" si="4863"/>
        <v>8.0000000000000002E-3</v>
      </c>
      <c r="CJR96" s="1">
        <f t="shared" si="4864"/>
        <v>-0.46099290780141849</v>
      </c>
      <c r="CJS96" s="1">
        <f t="shared" si="4865"/>
        <v>-6.9148936170212777E-4</v>
      </c>
      <c r="CJT96" s="1"/>
      <c r="CJU96" s="1"/>
      <c r="CJV96" s="1"/>
      <c r="CJW96" s="1" t="s">
        <v>11</v>
      </c>
      <c r="CJX96" s="1" t="s">
        <v>222</v>
      </c>
      <c r="CJY96" s="1">
        <v>636</v>
      </c>
      <c r="CJZ96" s="1">
        <v>15</v>
      </c>
      <c r="CKA96" s="1">
        <v>2.5999999999999999E-2</v>
      </c>
      <c r="CKB96" s="1">
        <f t="shared" si="4866"/>
        <v>5.9999999999999984E-3</v>
      </c>
      <c r="CKC96" s="1">
        <f t="shared" si="4867"/>
        <v>-0.68551236749116617</v>
      </c>
      <c r="CKD96" s="1">
        <f t="shared" si="4868"/>
        <v>-1.0282685512367493E-3</v>
      </c>
      <c r="CKE96" s="1"/>
      <c r="CKF96" s="1"/>
      <c r="CKG96" s="1"/>
      <c r="CKH96" s="1" t="s">
        <v>11</v>
      </c>
      <c r="CKI96" s="1" t="s">
        <v>223</v>
      </c>
      <c r="CKJ96" s="1">
        <v>649</v>
      </c>
      <c r="CKK96" s="1">
        <v>15</v>
      </c>
      <c r="CKL96" s="1">
        <v>3.1E-2</v>
      </c>
      <c r="CKM96" s="1">
        <f t="shared" si="4869"/>
        <v>6.9999999999999993E-3</v>
      </c>
      <c r="CKN96" s="1">
        <f t="shared" si="4870"/>
        <v>-0.73144876325088337</v>
      </c>
      <c r="CKO96" s="1">
        <f t="shared" si="4871"/>
        <v>-1.097173144876325E-3</v>
      </c>
      <c r="CKP96" s="1"/>
      <c r="CKQ96" s="1"/>
      <c r="CKR96" s="1"/>
      <c r="CKS96" s="1" t="s">
        <v>11</v>
      </c>
      <c r="CKT96" s="1" t="s">
        <v>224</v>
      </c>
      <c r="CKU96" s="1">
        <v>650</v>
      </c>
      <c r="CKV96" s="1">
        <v>15</v>
      </c>
      <c r="CKW96" s="1">
        <v>1.9E-2</v>
      </c>
      <c r="CKX96" s="1">
        <f t="shared" si="4872"/>
        <v>1.9999999999999983E-3</v>
      </c>
      <c r="CKY96" s="1">
        <f t="shared" si="4873"/>
        <v>-0.53333333333333333</v>
      </c>
      <c r="CKZ96" s="1">
        <f t="shared" si="4874"/>
        <v>-8.0000000000000004E-4</v>
      </c>
      <c r="CLA96" s="1"/>
      <c r="CLB96" s="1"/>
      <c r="CLC96" s="1"/>
      <c r="CLD96" s="1" t="s">
        <v>11</v>
      </c>
      <c r="CLE96" s="1" t="s">
        <v>225</v>
      </c>
      <c r="CLF96" s="1">
        <v>663</v>
      </c>
      <c r="CLG96" s="1">
        <v>15</v>
      </c>
      <c r="CLH96" s="1">
        <v>2.4E-2</v>
      </c>
      <c r="CLI96" s="1">
        <f t="shared" si="4875"/>
        <v>2.0000000000000018E-3</v>
      </c>
      <c r="CLJ96" s="1">
        <f t="shared" si="4876"/>
        <v>-0.51903114186851207</v>
      </c>
      <c r="CLK96" s="1">
        <f t="shared" si="4877"/>
        <v>-7.7854671280276817E-4</v>
      </c>
      <c r="CLL96" s="1"/>
      <c r="CLM96" s="1"/>
      <c r="CLN96" s="1"/>
      <c r="CLO96" s="1"/>
      <c r="CLP96" s="1"/>
      <c r="CLQ96" s="1"/>
      <c r="CLR96" s="1"/>
      <c r="CLS96" s="1"/>
      <c r="CLT96" s="1"/>
      <c r="CLU96" s="1"/>
      <c r="CLV96" s="1"/>
      <c r="CLW96" s="1"/>
      <c r="CLX96" s="1"/>
      <c r="CLY96" s="1"/>
      <c r="CLZ96" s="1"/>
      <c r="CMA96" s="1"/>
      <c r="CMB96" s="1"/>
      <c r="CMC96" s="1"/>
      <c r="CMD96" s="1"/>
      <c r="CME96" s="1"/>
      <c r="CMF96" s="1"/>
      <c r="CMG96" s="1"/>
      <c r="CMH96" s="1"/>
      <c r="CMI96" s="1"/>
      <c r="CMJ96" s="1"/>
      <c r="CMK96" s="1"/>
      <c r="CML96" s="1"/>
      <c r="CMM96" s="1"/>
      <c r="CMN96" s="1"/>
      <c r="CMO96" s="1"/>
      <c r="CMP96" s="1"/>
      <c r="CMQ96" s="1"/>
      <c r="CMR96" s="1"/>
      <c r="CMS96" s="1"/>
      <c r="CMT96" s="1"/>
      <c r="CMU96" s="1"/>
      <c r="CMV96" s="1"/>
      <c r="CMW96" s="1"/>
      <c r="CMX96" s="1"/>
      <c r="CMY96" s="1"/>
      <c r="CMZ96" s="1"/>
    </row>
    <row r="97" spans="1:2392" x14ac:dyDescent="0.3">
      <c r="A97" s="1" t="s">
        <v>11</v>
      </c>
      <c r="B97" s="1" t="s">
        <v>12</v>
      </c>
      <c r="C97" s="1">
        <v>1</v>
      </c>
      <c r="D97" s="1" t="s">
        <v>231</v>
      </c>
      <c r="E97" s="11">
        <f>AVERAGE(E82:E96)</f>
        <v>-2.1333333333333334E-3</v>
      </c>
      <c r="F97" s="1"/>
      <c r="G97" s="1"/>
      <c r="H97" s="1"/>
      <c r="I97" s="1"/>
      <c r="J97" s="1"/>
      <c r="K97" s="1"/>
      <c r="L97" s="1" t="s">
        <v>11</v>
      </c>
      <c r="M97" s="1" t="s">
        <v>13</v>
      </c>
      <c r="N97" s="1">
        <v>2</v>
      </c>
      <c r="O97" s="1" t="s">
        <v>231</v>
      </c>
      <c r="P97" s="11">
        <f>AVERAGE(P82:P96)</f>
        <v>-1.5333333333333336E-3</v>
      </c>
      <c r="Q97" s="1"/>
      <c r="R97" s="1"/>
      <c r="S97" s="1"/>
      <c r="T97" s="1"/>
      <c r="U97" s="1"/>
      <c r="V97" s="1"/>
      <c r="W97" s="1" t="s">
        <v>11</v>
      </c>
      <c r="X97" s="1" t="s">
        <v>14</v>
      </c>
      <c r="Y97" s="1">
        <v>3</v>
      </c>
      <c r="Z97" s="1" t="s">
        <v>231</v>
      </c>
      <c r="AA97" s="11">
        <f>AVERAGE(AA82:AA96)</f>
        <v>1.1333333333333334E-3</v>
      </c>
      <c r="AB97" s="1"/>
      <c r="AC97" s="1"/>
      <c r="AD97" s="1"/>
      <c r="AE97" s="1"/>
      <c r="AF97" s="1"/>
      <c r="AG97" s="1"/>
      <c r="AH97" s="1" t="s">
        <v>11</v>
      </c>
      <c r="AI97" s="1" t="s">
        <v>15</v>
      </c>
      <c r="AJ97" s="1">
        <v>4</v>
      </c>
      <c r="AK97" s="1" t="s">
        <v>231</v>
      </c>
      <c r="AL97" s="11">
        <f>AVERAGE(AL82:AL96)</f>
        <v>7.8666666666666676E-3</v>
      </c>
      <c r="AM97" s="1"/>
      <c r="AN97" s="1"/>
      <c r="AO97" s="1"/>
      <c r="AP97" s="1"/>
      <c r="AQ97" s="1"/>
      <c r="AR97" s="1"/>
      <c r="AS97" s="1" t="s">
        <v>11</v>
      </c>
      <c r="AT97" s="1" t="s">
        <v>16</v>
      </c>
      <c r="AU97" s="1">
        <v>8</v>
      </c>
      <c r="AV97" s="1" t="s">
        <v>231</v>
      </c>
      <c r="AW97" s="11">
        <f>AVERAGE(AW82:AW96)</f>
        <v>8.4666666666666657E-3</v>
      </c>
      <c r="AX97" s="1"/>
      <c r="AY97" s="1"/>
      <c r="AZ97" s="1"/>
      <c r="BA97" s="1"/>
      <c r="BB97" s="1"/>
      <c r="BC97" s="1"/>
      <c r="BD97" s="1" t="s">
        <v>11</v>
      </c>
      <c r="BE97" s="1" t="s">
        <v>17</v>
      </c>
      <c r="BF97" s="1">
        <v>9</v>
      </c>
      <c r="BG97" s="1" t="s">
        <v>231</v>
      </c>
      <c r="BH97" s="11">
        <f>AVERAGE(BH82:BH96)</f>
        <v>4.8000000000000004E-3</v>
      </c>
      <c r="BI97" s="1"/>
      <c r="BJ97" s="1"/>
      <c r="BK97" s="1"/>
      <c r="BL97" s="1"/>
      <c r="BM97" s="1"/>
      <c r="BN97" s="1"/>
      <c r="BO97" s="1" t="s">
        <v>11</v>
      </c>
      <c r="BP97" s="1" t="s">
        <v>18</v>
      </c>
      <c r="BQ97" s="1">
        <v>10</v>
      </c>
      <c r="BR97" s="1" t="s">
        <v>231</v>
      </c>
      <c r="BS97" s="11">
        <f>AVERAGE(BS82:BS96)</f>
        <v>8.8666666666666668E-3</v>
      </c>
      <c r="BT97" s="1"/>
      <c r="BU97" s="1"/>
      <c r="BV97" s="1"/>
      <c r="BW97" s="1"/>
      <c r="BX97" s="1"/>
      <c r="BY97" s="1"/>
      <c r="BZ97" s="1" t="s">
        <v>11</v>
      </c>
      <c r="CA97" s="1" t="s">
        <v>19</v>
      </c>
      <c r="CB97" s="1">
        <v>11</v>
      </c>
      <c r="CC97" s="1" t="s">
        <v>231</v>
      </c>
      <c r="CD97" s="11">
        <f>AVERAGE(CD82:CD96)</f>
        <v>5.0666666666666664E-3</v>
      </c>
      <c r="CE97" s="1"/>
      <c r="CF97" s="1"/>
      <c r="CG97" s="1"/>
      <c r="CH97" s="1"/>
      <c r="CI97" s="1"/>
      <c r="CJ97" s="1"/>
      <c r="CK97" s="1" t="s">
        <v>11</v>
      </c>
      <c r="CL97" s="1" t="s">
        <v>20</v>
      </c>
      <c r="CM97" s="1">
        <v>14</v>
      </c>
      <c r="CN97" s="1" t="s">
        <v>231</v>
      </c>
      <c r="CO97" s="11">
        <f>AVERAGE(CO82:CO96)</f>
        <v>1.2933333333333335E-2</v>
      </c>
      <c r="CP97" s="1"/>
      <c r="CQ97" s="1"/>
      <c r="CR97" s="1"/>
      <c r="CS97" s="1"/>
      <c r="CT97" s="1"/>
      <c r="CU97" s="1"/>
      <c r="CV97" s="1" t="s">
        <v>11</v>
      </c>
      <c r="CW97" s="1" t="s">
        <v>21</v>
      </c>
      <c r="CX97" s="1">
        <v>15</v>
      </c>
      <c r="CY97" s="1" t="s">
        <v>231</v>
      </c>
      <c r="CZ97" s="11">
        <f>AVERAGE(CZ82:CZ96)</f>
        <v>1.9799999999999998E-2</v>
      </c>
      <c r="DA97" s="1"/>
      <c r="DB97" s="1"/>
      <c r="DC97" s="1"/>
      <c r="DD97" s="1"/>
      <c r="DE97" s="1"/>
      <c r="DF97" s="1"/>
      <c r="DG97" s="1" t="s">
        <v>11</v>
      </c>
      <c r="DH97" s="1" t="s">
        <v>22</v>
      </c>
      <c r="DI97" s="1">
        <v>16</v>
      </c>
      <c r="DJ97" s="1" t="s">
        <v>231</v>
      </c>
      <c r="DK97" s="11">
        <f>AVERAGE(DK82:DK96)</f>
        <v>2.7266666666666668E-2</v>
      </c>
      <c r="DL97" s="1"/>
      <c r="DM97" s="1"/>
      <c r="DN97" s="1"/>
      <c r="DO97" s="1"/>
      <c r="DP97" s="1"/>
      <c r="DQ97" s="1"/>
      <c r="DR97" s="1" t="s">
        <v>11</v>
      </c>
      <c r="DS97" s="1" t="s">
        <v>23</v>
      </c>
      <c r="DT97" s="1">
        <v>17</v>
      </c>
      <c r="DU97" s="1" t="s">
        <v>231</v>
      </c>
      <c r="DV97" s="11">
        <f>AVERAGE(DV82:DV96)</f>
        <v>2.6733333333333338E-2</v>
      </c>
      <c r="DW97" s="1"/>
      <c r="DX97" s="1"/>
      <c r="DY97" s="1"/>
      <c r="DZ97" s="1"/>
      <c r="EA97" s="1"/>
      <c r="EB97" s="1"/>
      <c r="EC97" s="1" t="s">
        <v>11</v>
      </c>
      <c r="ED97" s="1" t="s">
        <v>24</v>
      </c>
      <c r="EE97" s="1">
        <v>18</v>
      </c>
      <c r="EF97" s="1" t="s">
        <v>231</v>
      </c>
      <c r="EG97" s="1">
        <f>AVERAGE(EG82:EG96)</f>
        <v>2.6000000000000006E-2</v>
      </c>
      <c r="EH97" s="1"/>
      <c r="EI97" s="1"/>
      <c r="EJ97" s="1"/>
      <c r="EK97" s="1"/>
      <c r="EL97" s="1"/>
      <c r="EM97" s="1"/>
      <c r="EN97" s="1" t="s">
        <v>11</v>
      </c>
      <c r="EO97" s="1" t="s">
        <v>25</v>
      </c>
      <c r="EP97" s="1">
        <v>21</v>
      </c>
      <c r="EQ97" s="1" t="s">
        <v>231</v>
      </c>
      <c r="ER97" s="11">
        <f>AVERAGE(ER82:ER96)</f>
        <v>3.1466666666666677E-2</v>
      </c>
      <c r="ES97" s="1"/>
      <c r="ET97" s="1"/>
      <c r="EU97" s="1"/>
      <c r="EV97" s="1"/>
      <c r="EW97" s="1"/>
      <c r="EX97" s="1"/>
      <c r="EY97" s="1" t="s">
        <v>11</v>
      </c>
      <c r="EZ97" s="1" t="s">
        <v>26</v>
      </c>
      <c r="FA97" s="1">
        <v>22</v>
      </c>
      <c r="FB97" s="1" t="s">
        <v>231</v>
      </c>
      <c r="FC97" s="11">
        <f>AVERAGE(FC82:FC96)</f>
        <v>3.0800000000000011E-2</v>
      </c>
      <c r="FD97" s="1"/>
      <c r="FE97" s="1"/>
      <c r="FF97" s="1"/>
      <c r="FG97" s="1"/>
      <c r="FH97" s="1"/>
      <c r="FI97" s="1"/>
      <c r="FJ97" s="1" t="s">
        <v>11</v>
      </c>
      <c r="FK97" s="1" t="s">
        <v>27</v>
      </c>
      <c r="FL97" s="1">
        <v>23</v>
      </c>
      <c r="FM97" s="1" t="s">
        <v>231</v>
      </c>
      <c r="FN97" s="11">
        <f>AVERAGE(FN82:FN96)</f>
        <v>2.9933333333333347E-2</v>
      </c>
      <c r="FO97" s="1"/>
      <c r="FP97" s="1"/>
      <c r="FQ97" s="1"/>
      <c r="FR97" s="1"/>
      <c r="FS97" s="1"/>
      <c r="FT97" s="1"/>
      <c r="FU97" s="1" t="s">
        <v>11</v>
      </c>
      <c r="FV97" s="1" t="s">
        <v>28</v>
      </c>
      <c r="FW97" s="1">
        <v>24</v>
      </c>
      <c r="FX97" s="1" t="s">
        <v>231</v>
      </c>
      <c r="FY97" s="11">
        <f>AVERAGE(FY82:FY96)</f>
        <v>3.0933333333333347E-2</v>
      </c>
      <c r="FZ97" s="1"/>
      <c r="GA97" s="1"/>
      <c r="GB97" s="1"/>
      <c r="GC97" s="1"/>
      <c r="GD97" s="1"/>
      <c r="GE97" s="1"/>
      <c r="GF97" s="1" t="s">
        <v>11</v>
      </c>
      <c r="GG97" s="1" t="s">
        <v>29</v>
      </c>
      <c r="GH97" s="1">
        <v>25</v>
      </c>
      <c r="GI97" s="1" t="s">
        <v>231</v>
      </c>
      <c r="GJ97" s="1">
        <f>AVERAGE(GJ82:GJ96)</f>
        <v>3.1000000000000014E-2</v>
      </c>
      <c r="GK97" s="1"/>
      <c r="GL97" s="1"/>
      <c r="GM97" s="1"/>
      <c r="GN97" s="1"/>
      <c r="GO97" s="1"/>
      <c r="GP97" s="1"/>
      <c r="GQ97" s="1" t="s">
        <v>11</v>
      </c>
      <c r="GR97" s="1" t="s">
        <v>30</v>
      </c>
      <c r="GS97" s="1">
        <v>28</v>
      </c>
      <c r="GT97" s="1" t="s">
        <v>231</v>
      </c>
      <c r="GU97" s="11">
        <f>AVERAGE(GU82:GU96)</f>
        <v>2.9466666666666679E-2</v>
      </c>
      <c r="GV97" s="1"/>
      <c r="GW97" s="1"/>
      <c r="GX97" s="1"/>
      <c r="GY97" s="1"/>
      <c r="GZ97" s="1"/>
      <c r="HA97" s="1"/>
      <c r="HB97" s="1" t="s">
        <v>11</v>
      </c>
      <c r="HC97" s="1" t="s">
        <v>31</v>
      </c>
      <c r="HD97" s="1">
        <v>29</v>
      </c>
      <c r="HE97" s="1" t="s">
        <v>231</v>
      </c>
      <c r="HF97" s="11">
        <f>AVERAGE(HF82:HF96)</f>
        <v>5.2266666666666677E-2</v>
      </c>
      <c r="HG97" s="1"/>
      <c r="HH97" s="1"/>
      <c r="HI97" s="1"/>
      <c r="HJ97" s="1"/>
      <c r="HK97" s="1"/>
      <c r="HL97" s="1"/>
      <c r="HM97" s="1" t="s">
        <v>11</v>
      </c>
      <c r="HN97" s="1" t="s">
        <v>32</v>
      </c>
      <c r="HO97" s="1">
        <v>30</v>
      </c>
      <c r="HP97" s="1" t="s">
        <v>231</v>
      </c>
      <c r="HQ97" s="11">
        <f>AVERAGE(HQ82:HQ96)</f>
        <v>5.2333333333333329E-2</v>
      </c>
      <c r="HR97" s="1"/>
      <c r="HS97" s="1"/>
      <c r="HT97" s="1"/>
      <c r="HU97" s="1"/>
      <c r="HV97" s="1"/>
      <c r="HW97" s="1"/>
      <c r="HX97" s="1" t="s">
        <v>11</v>
      </c>
      <c r="HY97" s="1" t="s">
        <v>33</v>
      </c>
      <c r="HZ97" s="1">
        <v>31</v>
      </c>
      <c r="IA97" s="1" t="s">
        <v>231</v>
      </c>
      <c r="IB97" s="11">
        <f>AVERAGE(IB82:IB96)</f>
        <v>5.4933333333333341E-2</v>
      </c>
      <c r="IC97" s="1"/>
      <c r="ID97" s="1"/>
      <c r="IE97" s="1"/>
      <c r="IF97" s="1"/>
      <c r="IG97" s="1"/>
      <c r="IH97" s="1"/>
      <c r="II97" s="1" t="s">
        <v>11</v>
      </c>
      <c r="IJ97" s="1" t="s">
        <v>34</v>
      </c>
      <c r="IK97" s="1">
        <v>32</v>
      </c>
      <c r="IL97" s="1" t="s">
        <v>231</v>
      </c>
      <c r="IM97" s="11">
        <f>AVERAGE(IM82:IM96)</f>
        <v>5.4799999999999988E-2</v>
      </c>
      <c r="IN97" s="1"/>
      <c r="IO97" s="1"/>
      <c r="IP97" s="1"/>
      <c r="IQ97" s="1"/>
      <c r="IR97" s="1"/>
      <c r="IS97" s="1"/>
      <c r="IT97" s="1" t="s">
        <v>11</v>
      </c>
      <c r="IU97" s="1" t="s">
        <v>35</v>
      </c>
      <c r="IV97" s="1">
        <v>35</v>
      </c>
      <c r="IW97" s="1" t="s">
        <v>231</v>
      </c>
      <c r="IX97" s="11">
        <f>AVERAGE(IX82:IX96)</f>
        <v>5.4866666666666661E-2</v>
      </c>
      <c r="IY97" s="1"/>
      <c r="IZ97" s="1"/>
      <c r="JA97" s="1"/>
      <c r="JB97" s="1"/>
      <c r="JC97" s="1"/>
      <c r="JD97" s="1"/>
      <c r="JE97" s="1" t="s">
        <v>11</v>
      </c>
      <c r="JF97" s="3" t="s">
        <v>36</v>
      </c>
      <c r="JG97" s="3">
        <v>36</v>
      </c>
      <c r="JH97" s="1" t="s">
        <v>231</v>
      </c>
      <c r="JI97" s="1">
        <f>AVERAGE(JI82:JI96)</f>
        <v>5.7000000000000009E-2</v>
      </c>
      <c r="JJ97" s="1"/>
      <c r="JK97" s="1"/>
      <c r="JL97" s="1"/>
      <c r="JM97" s="1"/>
      <c r="JN97" s="1"/>
      <c r="JO97" s="1"/>
      <c r="JP97" s="1" t="s">
        <v>11</v>
      </c>
      <c r="JQ97" s="1" t="s">
        <v>37</v>
      </c>
      <c r="JR97" s="1">
        <v>37</v>
      </c>
      <c r="JS97" s="1" t="s">
        <v>231</v>
      </c>
      <c r="JT97" s="11">
        <f>AVERAGE(JT82:JT96)</f>
        <v>5.8466666666666667E-2</v>
      </c>
      <c r="JU97" s="1"/>
      <c r="JV97" s="1"/>
      <c r="JW97" s="1"/>
      <c r="JX97" s="1"/>
      <c r="JY97" s="1"/>
      <c r="JZ97" s="1"/>
      <c r="KA97" s="1" t="s">
        <v>11</v>
      </c>
      <c r="KB97" s="1" t="s">
        <v>38</v>
      </c>
      <c r="KC97" s="1">
        <v>38</v>
      </c>
      <c r="KD97" s="1" t="s">
        <v>231</v>
      </c>
      <c r="KE97" s="11">
        <f>AVERAGE(KE82:KE96)</f>
        <v>6.1266666666666671E-2</v>
      </c>
      <c r="KF97" s="1"/>
      <c r="KG97" s="1"/>
      <c r="KH97" s="1"/>
      <c r="KI97" s="1"/>
      <c r="KJ97" s="1"/>
      <c r="KK97" s="1"/>
      <c r="KL97" s="4" t="s">
        <v>11</v>
      </c>
      <c r="KM97" s="1" t="s">
        <v>39</v>
      </c>
      <c r="KN97" s="1">
        <v>39</v>
      </c>
      <c r="KO97" s="1" t="s">
        <v>231</v>
      </c>
      <c r="KP97" s="11">
        <f>AVERAGE(KP82:KP96)</f>
        <v>6.2933333333333327E-2</v>
      </c>
      <c r="KQ97" s="1"/>
      <c r="KR97" s="1"/>
      <c r="KS97" s="1"/>
      <c r="KT97" s="1"/>
      <c r="KU97" s="1"/>
      <c r="KV97" s="1"/>
      <c r="KW97" s="4" t="s">
        <v>11</v>
      </c>
      <c r="KX97" s="1" t="s">
        <v>40</v>
      </c>
      <c r="KY97" s="1">
        <v>42</v>
      </c>
      <c r="KZ97" s="1" t="s">
        <v>231</v>
      </c>
      <c r="LA97" s="11">
        <f>AVERAGE(LA82:LA96)</f>
        <v>6.4533333333333345E-2</v>
      </c>
      <c r="LB97" s="1"/>
      <c r="LC97" s="1"/>
      <c r="LD97" s="1"/>
      <c r="LE97" s="1"/>
      <c r="LF97" s="1"/>
      <c r="LG97" s="1"/>
      <c r="LH97" s="4" t="s">
        <v>11</v>
      </c>
      <c r="LI97" s="1" t="s">
        <v>41</v>
      </c>
      <c r="LJ97" s="1">
        <v>43</v>
      </c>
      <c r="LK97" s="1" t="s">
        <v>231</v>
      </c>
      <c r="LL97" s="11">
        <f>AVERAGE(LL82:LL83,LL85:LL96)</f>
        <v>3.6642857142857144E-2</v>
      </c>
      <c r="LM97" s="1"/>
      <c r="LN97" s="1"/>
      <c r="LO97" s="1"/>
      <c r="LP97" s="1"/>
      <c r="LQ97" s="1"/>
      <c r="LR97" s="1"/>
      <c r="LS97" s="4" t="s">
        <v>11</v>
      </c>
      <c r="LT97" s="1" t="s">
        <v>42</v>
      </c>
      <c r="LU97" s="1">
        <v>44</v>
      </c>
      <c r="LV97" s="1" t="s">
        <v>231</v>
      </c>
      <c r="LW97" s="11">
        <f>AVERAGE(LW82:LW83,LW85:LW96)</f>
        <v>4.2499999999999996E-2</v>
      </c>
      <c r="LX97" s="1"/>
      <c r="LY97" s="1"/>
      <c r="LZ97" s="1"/>
      <c r="MA97" s="1"/>
      <c r="MB97" s="1"/>
      <c r="MC97" s="1"/>
      <c r="MD97" s="4" t="s">
        <v>11</v>
      </c>
      <c r="ME97" s="1" t="s">
        <v>43</v>
      </c>
      <c r="MF97" s="1">
        <v>46</v>
      </c>
      <c r="MG97" s="1" t="s">
        <v>231</v>
      </c>
      <c r="MH97" s="11">
        <f>AVERAGE(MH82:MH83,MH85:MH96)</f>
        <v>5.2071428571428588E-2</v>
      </c>
      <c r="MI97" s="1"/>
      <c r="MJ97" s="1"/>
      <c r="MK97" s="1"/>
      <c r="ML97" s="1"/>
      <c r="MM97" s="1"/>
      <c r="MN97" s="1"/>
      <c r="MO97" s="4" t="s">
        <v>11</v>
      </c>
      <c r="MP97" s="1" t="s">
        <v>44</v>
      </c>
      <c r="MQ97" s="1">
        <v>52</v>
      </c>
      <c r="MR97" s="1" t="s">
        <v>231</v>
      </c>
      <c r="MS97" s="11">
        <f>AVERAGE(MS82:MS83,MS85:MS96)</f>
        <v>6.2857142857142848E-2</v>
      </c>
      <c r="MT97" s="1"/>
      <c r="MU97" s="1"/>
      <c r="MV97" s="1"/>
      <c r="MW97" s="1"/>
      <c r="MX97" s="1"/>
      <c r="MY97" s="1"/>
      <c r="MZ97" s="4" t="s">
        <v>11</v>
      </c>
      <c r="NA97" s="1" t="s">
        <v>45</v>
      </c>
      <c r="NB97" s="1">
        <v>53</v>
      </c>
      <c r="NC97" s="1" t="s">
        <v>231</v>
      </c>
      <c r="ND97" s="11">
        <f>AVERAGE(ND82:ND96)</f>
        <v>9.2600000000000016E-2</v>
      </c>
      <c r="NE97" s="1"/>
      <c r="NF97" s="1"/>
      <c r="NG97" s="1"/>
      <c r="NH97" s="1"/>
      <c r="NI97" s="1"/>
      <c r="NJ97" s="1"/>
      <c r="NK97" s="4" t="s">
        <v>11</v>
      </c>
      <c r="NL97" s="1" t="s">
        <v>46</v>
      </c>
      <c r="NM97" s="1">
        <v>56</v>
      </c>
      <c r="NN97" s="1" t="s">
        <v>231</v>
      </c>
      <c r="NO97" s="11">
        <f>AVERAGE(NO82:NO96)</f>
        <v>9.1599999999999987E-2</v>
      </c>
      <c r="NP97" s="1"/>
      <c r="NQ97" s="1"/>
      <c r="NR97" s="1"/>
      <c r="NS97" s="1"/>
      <c r="NT97" s="1"/>
      <c r="NU97" s="1"/>
      <c r="NV97" s="4" t="s">
        <v>11</v>
      </c>
      <c r="NW97" s="1" t="s">
        <v>47</v>
      </c>
      <c r="NX97" s="1">
        <v>57</v>
      </c>
      <c r="NY97" s="1" t="s">
        <v>231</v>
      </c>
      <c r="NZ97" s="11">
        <f>AVERAGE(NZ82:NZ96)</f>
        <v>-1.1533333333333335E-2</v>
      </c>
      <c r="OA97" s="1"/>
      <c r="OB97" s="1"/>
      <c r="OC97" s="1"/>
      <c r="OD97" s="1"/>
      <c r="OE97" s="1"/>
      <c r="OF97" s="1"/>
      <c r="OG97" s="4" t="s">
        <v>11</v>
      </c>
      <c r="OH97" s="1" t="s">
        <v>48</v>
      </c>
      <c r="OI97" s="1">
        <v>58</v>
      </c>
      <c r="OJ97" s="1" t="s">
        <v>231</v>
      </c>
      <c r="OK97" s="1">
        <f>AVERAGE(OK82:OK96)</f>
        <v>-1.2E-2</v>
      </c>
      <c r="OL97" s="1"/>
      <c r="OM97" s="1"/>
      <c r="ON97" s="1"/>
      <c r="OO97" s="1"/>
      <c r="OP97" s="1"/>
      <c r="OQ97" s="1"/>
      <c r="OR97" s="4" t="s">
        <v>11</v>
      </c>
      <c r="OS97" s="1" t="s">
        <v>49</v>
      </c>
      <c r="OT97" s="1">
        <v>59</v>
      </c>
      <c r="OU97" s="1" t="s">
        <v>231</v>
      </c>
      <c r="OV97" s="11">
        <f>AVERAGE(OV82:OV96)</f>
        <v>-1.18E-2</v>
      </c>
      <c r="OW97" s="1"/>
      <c r="OX97" s="1"/>
      <c r="OY97" s="1"/>
      <c r="OZ97" s="1"/>
      <c r="PA97" s="1"/>
      <c r="PB97" s="1"/>
      <c r="PC97" s="4" t="s">
        <v>11</v>
      </c>
      <c r="PD97" s="1" t="s">
        <v>50</v>
      </c>
      <c r="PE97" s="1">
        <v>60</v>
      </c>
      <c r="PF97" s="1" t="s">
        <v>231</v>
      </c>
      <c r="PG97" s="11">
        <f>AVERAGE(PG82:PG96)</f>
        <v>-1.1933333333333336E-2</v>
      </c>
      <c r="PH97" s="1"/>
      <c r="PI97" s="1"/>
      <c r="PJ97" s="1"/>
      <c r="PK97" s="1"/>
      <c r="PL97" s="1"/>
      <c r="PM97" s="1"/>
      <c r="PN97" s="4" t="s">
        <v>11</v>
      </c>
      <c r="PO97" s="1" t="s">
        <v>51</v>
      </c>
      <c r="PP97" s="1">
        <v>63</v>
      </c>
      <c r="PQ97" s="1" t="s">
        <v>231</v>
      </c>
      <c r="PR97" s="11">
        <f>AVERAGE(PR82:PR96)</f>
        <v>-1.3533333333333338E-2</v>
      </c>
      <c r="PS97" s="1"/>
      <c r="PT97" s="1"/>
      <c r="PU97" s="1"/>
      <c r="PV97" s="1"/>
      <c r="PW97" s="1"/>
      <c r="PX97" s="1"/>
      <c r="PY97" s="4" t="s">
        <v>11</v>
      </c>
      <c r="PZ97" s="1" t="s">
        <v>52</v>
      </c>
      <c r="QA97" s="1">
        <v>64</v>
      </c>
      <c r="QB97" s="1" t="s">
        <v>231</v>
      </c>
      <c r="QC97" s="1">
        <f>AVERAGE(QC82:QC96)</f>
        <v>-1.0000000000000005E-3</v>
      </c>
      <c r="QD97" s="1"/>
      <c r="QE97" s="1"/>
      <c r="QF97" s="1"/>
      <c r="QG97" s="1"/>
      <c r="QH97" s="1"/>
      <c r="QI97" s="1"/>
      <c r="QJ97" s="4" t="s">
        <v>11</v>
      </c>
      <c r="QK97" s="1" t="s">
        <v>53</v>
      </c>
      <c r="QL97" s="1">
        <v>65</v>
      </c>
      <c r="QM97" s="1" t="s">
        <v>231</v>
      </c>
      <c r="QN97" s="11">
        <f>AVERAGE(QN82:QN96)</f>
        <v>-1.8666666666666666E-3</v>
      </c>
      <c r="QO97" s="1"/>
      <c r="QP97" s="1"/>
      <c r="QQ97" s="1"/>
      <c r="QR97" s="1"/>
      <c r="QS97" s="1"/>
      <c r="QT97" s="1"/>
      <c r="QU97" s="4" t="s">
        <v>11</v>
      </c>
      <c r="QV97" s="1" t="s">
        <v>54</v>
      </c>
      <c r="QW97" s="1">
        <v>66</v>
      </c>
      <c r="QX97" s="1" t="s">
        <v>231</v>
      </c>
      <c r="QY97" s="11">
        <f>AVERAGE(QY82:QY96)</f>
        <v>1.4666666666666669E-3</v>
      </c>
      <c r="QZ97" s="1"/>
      <c r="RA97" s="1"/>
      <c r="RB97" s="1"/>
      <c r="RC97" s="1"/>
      <c r="RD97" s="1"/>
      <c r="RE97" s="1"/>
      <c r="RF97" s="4" t="s">
        <v>11</v>
      </c>
      <c r="RG97" s="1" t="s">
        <v>55</v>
      </c>
      <c r="RH97" s="1">
        <v>67</v>
      </c>
      <c r="RI97" s="1" t="s">
        <v>231</v>
      </c>
      <c r="RJ97" s="11">
        <f>AVERAGE(RJ82:RJ96)</f>
        <v>-5.3333333333333314E-4</v>
      </c>
      <c r="RK97" s="1"/>
      <c r="RL97" s="1"/>
      <c r="RM97" s="1"/>
      <c r="RN97" s="1"/>
      <c r="RO97" s="1"/>
      <c r="RP97" s="1"/>
      <c r="RQ97" s="4" t="s">
        <v>11</v>
      </c>
      <c r="RR97" s="1" t="s">
        <v>56</v>
      </c>
      <c r="RS97" s="1">
        <v>70</v>
      </c>
      <c r="RT97" s="1" t="s">
        <v>231</v>
      </c>
      <c r="RU97" s="11">
        <f>AVERAGE(RU82:RU96)</f>
        <v>6.3333333333333332E-3</v>
      </c>
      <c r="RV97" s="1"/>
      <c r="RW97" s="1"/>
      <c r="RX97" s="1"/>
      <c r="RY97" s="1"/>
      <c r="RZ97" s="1"/>
      <c r="SA97" s="1"/>
      <c r="SB97" s="10" t="s">
        <v>11</v>
      </c>
      <c r="SC97" s="1" t="s">
        <v>57</v>
      </c>
      <c r="SD97" s="1">
        <v>71</v>
      </c>
      <c r="SE97" s="2" t="s">
        <v>231</v>
      </c>
      <c r="SF97" s="11">
        <f>AVERAGE(SF82:SF96)</f>
        <v>4.2666666666666669E-3</v>
      </c>
      <c r="SG97" s="1"/>
      <c r="SH97" s="1"/>
      <c r="SI97" s="1"/>
      <c r="SJ97" s="1"/>
      <c r="SK97" s="1"/>
      <c r="SL97" s="1"/>
      <c r="SM97" s="10" t="s">
        <v>11</v>
      </c>
      <c r="SN97" s="1" t="s">
        <v>58</v>
      </c>
      <c r="SO97" s="1">
        <v>72</v>
      </c>
      <c r="SP97" s="2" t="s">
        <v>231</v>
      </c>
      <c r="SQ97" s="11">
        <f>AVERAGE(SQ82:SQ96)</f>
        <v>6.1333333333333353E-3</v>
      </c>
      <c r="SR97" s="1"/>
      <c r="SS97" s="1"/>
      <c r="ST97" s="1"/>
      <c r="SU97" s="1"/>
      <c r="SV97" s="1"/>
      <c r="SW97" s="1"/>
      <c r="SX97" s="10" t="s">
        <v>11</v>
      </c>
      <c r="SY97" s="1" t="s">
        <v>59</v>
      </c>
      <c r="SZ97" s="1">
        <v>73</v>
      </c>
      <c r="TA97" s="2" t="s">
        <v>231</v>
      </c>
      <c r="TB97" s="11">
        <f>AVERAGE(TB82:TB96)</f>
        <v>5.5333333333333345E-3</v>
      </c>
      <c r="TC97" s="1"/>
      <c r="TD97" s="1"/>
      <c r="TE97" s="1"/>
      <c r="TF97" s="1"/>
      <c r="TG97" s="1"/>
      <c r="TH97" s="1"/>
      <c r="TI97" s="10" t="s">
        <v>11</v>
      </c>
      <c r="TJ97" s="1" t="s">
        <v>60</v>
      </c>
      <c r="TK97" s="1">
        <v>74</v>
      </c>
      <c r="TL97" s="2" t="s">
        <v>231</v>
      </c>
      <c r="TM97" s="11">
        <f>AVERAGE(TM82:TM96)</f>
        <v>6.0666666666666681E-3</v>
      </c>
      <c r="TN97" s="1"/>
      <c r="TO97" s="1"/>
      <c r="TP97" s="1"/>
      <c r="TQ97" s="1"/>
      <c r="TR97" s="1"/>
      <c r="TS97" s="1"/>
      <c r="TT97" s="10" t="s">
        <v>11</v>
      </c>
      <c r="TU97" s="1" t="s">
        <v>61</v>
      </c>
      <c r="TV97" s="1">
        <v>77</v>
      </c>
      <c r="TW97" s="2" t="s">
        <v>231</v>
      </c>
      <c r="TX97" s="11">
        <f>AVERAGE(TX82:TX96)</f>
        <v>8.8666666666666668E-3</v>
      </c>
      <c r="TY97" s="1"/>
      <c r="TZ97" s="1"/>
      <c r="UA97" s="1"/>
      <c r="UB97" s="1"/>
      <c r="UC97" s="1"/>
      <c r="UD97" s="1"/>
      <c r="UE97" s="10" t="s">
        <v>11</v>
      </c>
      <c r="UF97" s="1" t="s">
        <v>62</v>
      </c>
      <c r="UG97" s="1">
        <v>78</v>
      </c>
      <c r="UH97" s="2" t="s">
        <v>231</v>
      </c>
      <c r="UI97" s="11">
        <f>AVERAGE(UI82:UI96)</f>
        <v>8.3999999999999995E-3</v>
      </c>
      <c r="UJ97" s="1"/>
      <c r="UK97" s="1"/>
      <c r="UL97" s="1"/>
      <c r="UM97" s="1"/>
      <c r="UN97" s="1"/>
      <c r="UO97" s="1"/>
      <c r="UP97" s="10" t="s">
        <v>11</v>
      </c>
      <c r="UQ97" s="1" t="s">
        <v>63</v>
      </c>
      <c r="UR97" s="1">
        <v>79</v>
      </c>
      <c r="US97" s="2" t="s">
        <v>231</v>
      </c>
      <c r="UT97" s="11">
        <f>AVERAGE(UT82:UT96)</f>
        <v>8.9333333333333331E-3</v>
      </c>
      <c r="UU97" s="1"/>
      <c r="UV97" s="1"/>
      <c r="UW97" s="1"/>
      <c r="UX97" s="1"/>
      <c r="UY97" s="1"/>
      <c r="UZ97" s="1"/>
      <c r="VA97" s="10" t="s">
        <v>11</v>
      </c>
      <c r="VB97" s="1" t="s">
        <v>64</v>
      </c>
      <c r="VC97" s="1">
        <v>80</v>
      </c>
      <c r="VD97" s="2" t="s">
        <v>231</v>
      </c>
      <c r="VE97" s="11">
        <f>AVERAGE(VE82:VE96)</f>
        <v>1.04E-2</v>
      </c>
      <c r="VF97" s="1"/>
      <c r="VG97" s="1"/>
      <c r="VH97" s="1"/>
      <c r="VI97" s="1"/>
      <c r="VJ97" s="1"/>
      <c r="VK97" s="1"/>
      <c r="VL97" s="10" t="s">
        <v>11</v>
      </c>
      <c r="VM97" s="1" t="s">
        <v>65</v>
      </c>
      <c r="VN97" s="1">
        <v>84</v>
      </c>
      <c r="VO97" s="2" t="s">
        <v>231</v>
      </c>
      <c r="VP97" s="11">
        <f>AVERAGE(VP82:VP96)</f>
        <v>1.2400000000000001E-2</v>
      </c>
      <c r="VQ97" s="1"/>
      <c r="VR97" s="1"/>
      <c r="VS97" s="1"/>
      <c r="VT97" s="1"/>
      <c r="VU97" s="1"/>
      <c r="VV97" s="1"/>
      <c r="VW97" s="10" t="s">
        <v>11</v>
      </c>
      <c r="VX97" s="1" t="s">
        <v>66</v>
      </c>
      <c r="VY97" s="1">
        <v>85</v>
      </c>
      <c r="VZ97" s="2" t="s">
        <v>231</v>
      </c>
      <c r="WA97" s="11">
        <f>AVERAGE(WA82:WA96)</f>
        <v>5.4000000000000012E-3</v>
      </c>
      <c r="WB97" s="1"/>
      <c r="WC97" s="1"/>
      <c r="WD97" s="1"/>
      <c r="WE97" s="1"/>
      <c r="WF97" s="1"/>
      <c r="WG97" s="1"/>
      <c r="WH97" s="10" t="s">
        <v>11</v>
      </c>
      <c r="WI97" s="1" t="s">
        <v>67</v>
      </c>
      <c r="WJ97" s="1">
        <v>86</v>
      </c>
      <c r="WK97" s="2" t="s">
        <v>231</v>
      </c>
      <c r="WL97" s="11">
        <f>AVERAGE(WL82:WL96)</f>
        <v>7.8666666666666694E-3</v>
      </c>
      <c r="WM97" s="1"/>
      <c r="WN97" s="1"/>
      <c r="WO97" s="1"/>
      <c r="WP97" s="1"/>
      <c r="WQ97" s="1"/>
      <c r="WR97" s="1"/>
      <c r="WS97" s="10" t="s">
        <v>11</v>
      </c>
      <c r="WT97" s="1" t="s">
        <v>68</v>
      </c>
      <c r="WU97" s="1">
        <v>87</v>
      </c>
      <c r="WV97" s="2" t="s">
        <v>231</v>
      </c>
      <c r="WW97" s="11">
        <f>AVERAGE(WW82:WW96)</f>
        <v>6.9333333333333347E-3</v>
      </c>
      <c r="WX97" s="1"/>
      <c r="WY97" s="1"/>
      <c r="WZ97" s="1"/>
      <c r="XA97" s="1"/>
      <c r="XB97" s="1"/>
      <c r="XC97" s="1"/>
      <c r="XD97" s="10" t="s">
        <v>11</v>
      </c>
      <c r="XE97" s="1" t="s">
        <v>69</v>
      </c>
      <c r="XF97" s="1">
        <v>88</v>
      </c>
      <c r="XG97" s="2" t="s">
        <v>231</v>
      </c>
      <c r="XH97" s="11">
        <f>AVERAGE(XH82:XH96)</f>
        <v>8.8666666666666685E-3</v>
      </c>
      <c r="XI97" s="1"/>
      <c r="XJ97" s="1"/>
      <c r="XK97" s="1"/>
      <c r="XL97" s="1"/>
      <c r="XM97" s="1"/>
      <c r="XN97" s="1"/>
      <c r="XO97" s="10" t="s">
        <v>11</v>
      </c>
      <c r="XP97" s="1" t="s">
        <v>70</v>
      </c>
      <c r="XQ97" s="1">
        <v>91</v>
      </c>
      <c r="XR97" s="2" t="s">
        <v>231</v>
      </c>
      <c r="XS97" s="1">
        <f>AVERAGE(XS82:XS96)</f>
        <v>1.1000000000000001E-2</v>
      </c>
      <c r="XT97" s="1"/>
      <c r="XU97" s="1"/>
      <c r="XV97" s="1"/>
      <c r="XW97" s="1"/>
      <c r="XX97" s="1"/>
      <c r="XY97" s="1"/>
      <c r="XZ97" s="10" t="s">
        <v>11</v>
      </c>
      <c r="YA97" s="1" t="s">
        <v>71</v>
      </c>
      <c r="YB97" s="1">
        <v>92</v>
      </c>
      <c r="YC97" s="2" t="s">
        <v>231</v>
      </c>
      <c r="YD97" s="11">
        <f>AVERAGE(YD82:YD96)</f>
        <v>1.0866666666666667E-2</v>
      </c>
      <c r="YE97" s="1"/>
      <c r="YF97" s="1"/>
      <c r="YG97" s="1"/>
      <c r="YH97" s="1"/>
      <c r="YI97" s="1"/>
      <c r="YJ97" s="1"/>
      <c r="YK97" s="10" t="s">
        <v>11</v>
      </c>
      <c r="YL97" s="1" t="s">
        <v>72</v>
      </c>
      <c r="YM97" s="1">
        <v>93</v>
      </c>
      <c r="YN97" s="2" t="s">
        <v>231</v>
      </c>
      <c r="YO97" s="11">
        <f>AVERAGE(YO82:YO96)</f>
        <v>1.1333333333333336E-2</v>
      </c>
      <c r="YP97" s="1"/>
      <c r="YQ97" s="1"/>
      <c r="YR97" s="1"/>
      <c r="YS97" s="1"/>
      <c r="YT97" s="1"/>
      <c r="YU97" s="1"/>
      <c r="YV97" s="10" t="s">
        <v>11</v>
      </c>
      <c r="YW97" s="1" t="s">
        <v>73</v>
      </c>
      <c r="YX97" s="1">
        <v>94</v>
      </c>
      <c r="YY97" s="2" t="s">
        <v>231</v>
      </c>
      <c r="YZ97" s="11">
        <f>AVERAGE(YZ82:YZ96)</f>
        <v>1.3333333333333338E-2</v>
      </c>
      <c r="ZA97" s="1"/>
      <c r="ZB97" s="1"/>
      <c r="ZC97" s="1"/>
      <c r="ZD97" s="1"/>
      <c r="ZE97" s="1"/>
      <c r="ZF97" s="1"/>
      <c r="ZG97" s="10" t="s">
        <v>11</v>
      </c>
      <c r="ZH97" s="1" t="s">
        <v>74</v>
      </c>
      <c r="ZI97" s="1">
        <v>95</v>
      </c>
      <c r="ZJ97" s="2" t="s">
        <v>231</v>
      </c>
      <c r="ZK97" s="11">
        <f>AVERAGE(ZK82:ZK96)</f>
        <v>1.2533333333333337E-2</v>
      </c>
      <c r="ZL97" s="1"/>
      <c r="ZM97" s="1"/>
      <c r="ZN97" s="1"/>
      <c r="ZO97" s="1"/>
      <c r="ZP97" s="1"/>
      <c r="ZQ97" s="1"/>
      <c r="ZR97" s="10" t="s">
        <v>11</v>
      </c>
      <c r="ZS97" s="1" t="s">
        <v>75</v>
      </c>
      <c r="ZT97" s="1">
        <v>99</v>
      </c>
      <c r="ZU97" s="2" t="s">
        <v>231</v>
      </c>
      <c r="ZV97" s="11">
        <f>AVERAGE(ZV82:ZV96)</f>
        <v>1.4533333333333339E-2</v>
      </c>
      <c r="ZW97" s="1"/>
      <c r="ZX97" s="1"/>
      <c r="ZY97" s="1"/>
      <c r="ZZ97" s="1"/>
      <c r="AAA97" s="1"/>
      <c r="AAB97" s="1"/>
      <c r="AAC97" s="10" t="s">
        <v>11</v>
      </c>
      <c r="AAD97" s="1" t="s">
        <v>76</v>
      </c>
      <c r="AAE97" s="1">
        <v>100</v>
      </c>
      <c r="AAF97" s="2" t="s">
        <v>231</v>
      </c>
      <c r="AAG97" s="11">
        <f>AVERAGE(AAG82:AAG96)</f>
        <v>1.6666666666666672E-3</v>
      </c>
      <c r="AAH97" s="1"/>
      <c r="AAI97" s="1"/>
      <c r="AAJ97" s="1"/>
      <c r="AAK97" s="1"/>
      <c r="AAL97" s="1"/>
      <c r="AAM97" s="1"/>
      <c r="AAN97" s="10" t="s">
        <v>11</v>
      </c>
      <c r="AAO97" s="1" t="s">
        <v>77</v>
      </c>
      <c r="AAP97" s="1">
        <v>101</v>
      </c>
      <c r="AAQ97" s="2" t="s">
        <v>231</v>
      </c>
      <c r="AAR97" s="11">
        <f>AVERAGE(AAR82:AAR96)</f>
        <v>6.666666666666668E-3</v>
      </c>
      <c r="AAS97" s="1"/>
      <c r="AAT97" s="1"/>
      <c r="AAU97" s="1"/>
      <c r="AAV97" s="1"/>
      <c r="AAW97" s="1"/>
      <c r="AAX97" s="1"/>
      <c r="AAY97" s="10" t="s">
        <v>11</v>
      </c>
      <c r="AAZ97" s="1" t="s">
        <v>78</v>
      </c>
      <c r="ABA97" s="1">
        <v>102</v>
      </c>
      <c r="ABB97" s="2" t="s">
        <v>231</v>
      </c>
      <c r="ABC97" s="11">
        <f>AVERAGE(ABC82:ABC96)</f>
        <v>7.2000000000000015E-3</v>
      </c>
      <c r="ABD97" s="1"/>
      <c r="ABE97" s="1"/>
      <c r="ABF97" s="1"/>
      <c r="ABG97" s="1"/>
      <c r="ABH97" s="1"/>
      <c r="ABI97" s="1"/>
      <c r="ABJ97" s="10" t="s">
        <v>11</v>
      </c>
      <c r="ABK97" s="1" t="s">
        <v>79</v>
      </c>
      <c r="ABL97" s="1">
        <v>112</v>
      </c>
      <c r="ABM97" s="2" t="s">
        <v>231</v>
      </c>
      <c r="ABN97" s="11">
        <f>AVERAGE(ABN82:ABN85,ABN87:ABN96)</f>
        <v>1.7000000000000005E-2</v>
      </c>
      <c r="ABO97" s="1"/>
      <c r="ABP97" s="1"/>
      <c r="ABQ97" s="1"/>
      <c r="ABR97" s="1"/>
      <c r="ABS97" s="1"/>
      <c r="ABT97" s="1"/>
      <c r="ABU97" s="10" t="s">
        <v>11</v>
      </c>
      <c r="ABV97" s="1" t="s">
        <v>80</v>
      </c>
      <c r="ABW97" s="1">
        <v>113</v>
      </c>
      <c r="ABX97" s="2" t="s">
        <v>231</v>
      </c>
      <c r="ABY97" s="11">
        <f>AVERAGE(ABY82:ABY96)</f>
        <v>1.3133333333333337E-2</v>
      </c>
      <c r="ABZ97" s="1"/>
      <c r="ACA97" s="1"/>
      <c r="ACB97" s="1"/>
      <c r="ACC97" s="1"/>
      <c r="ACD97" s="1"/>
      <c r="ACE97" s="1"/>
      <c r="ACF97" s="10" t="s">
        <v>11</v>
      </c>
      <c r="ACG97" s="1" t="s">
        <v>81</v>
      </c>
      <c r="ACH97" s="1">
        <v>114</v>
      </c>
      <c r="ACI97" s="2" t="s">
        <v>231</v>
      </c>
      <c r="ACJ97" s="11">
        <f>AVERAGE(ACJ82:ACJ96)</f>
        <v>1.4066666666666672E-2</v>
      </c>
      <c r="ACK97" s="1"/>
      <c r="ACL97" s="1"/>
      <c r="ACM97" s="1"/>
      <c r="ACN97" s="1"/>
      <c r="ACO97" s="1"/>
      <c r="ACP97" s="1"/>
      <c r="ACQ97" s="10" t="s">
        <v>11</v>
      </c>
      <c r="ACR97" s="1" t="s">
        <v>82</v>
      </c>
      <c r="ACS97" s="1">
        <v>115</v>
      </c>
      <c r="ACT97" s="2" t="s">
        <v>231</v>
      </c>
      <c r="ACU97" s="11">
        <f>AVERAGE(ACU82:ACU96)</f>
        <v>1.4200000000000006E-2</v>
      </c>
      <c r="ACV97" s="1"/>
      <c r="ACW97" s="1"/>
      <c r="ACX97" s="1"/>
      <c r="ACY97" s="1"/>
      <c r="ACZ97" s="1"/>
      <c r="ADA97" s="1"/>
      <c r="ADB97" s="10" t="s">
        <v>11</v>
      </c>
      <c r="ADC97" s="1" t="s">
        <v>83</v>
      </c>
      <c r="ADD97" s="1">
        <v>116</v>
      </c>
      <c r="ADE97" s="2" t="s">
        <v>231</v>
      </c>
      <c r="ADF97" s="11">
        <f>AVERAGE(ADF82:ADF96)</f>
        <v>1.5733333333333339E-2</v>
      </c>
      <c r="ADG97" s="1"/>
      <c r="ADH97" s="1"/>
      <c r="ADI97" s="1"/>
      <c r="ADJ97" s="1"/>
      <c r="ADK97" s="1"/>
      <c r="ADL97" s="1"/>
      <c r="ADM97" s="10" t="s">
        <v>11</v>
      </c>
      <c r="ADN97" s="1" t="s">
        <v>84</v>
      </c>
      <c r="ADO97" s="1">
        <v>119</v>
      </c>
      <c r="ADP97" s="2" t="s">
        <v>231</v>
      </c>
      <c r="ADQ97" s="11">
        <f>AVERAGE(ADQ82:ADQ96)</f>
        <v>1.7400000000000006E-2</v>
      </c>
      <c r="ADR97" s="1"/>
      <c r="ADS97" s="1"/>
      <c r="ADT97" s="1"/>
      <c r="ADU97" s="1"/>
      <c r="ADV97" s="1"/>
      <c r="ADW97" s="1"/>
      <c r="ADX97" s="10" t="s">
        <v>11</v>
      </c>
      <c r="ADY97" s="1" t="s">
        <v>85</v>
      </c>
      <c r="ADZ97" s="1">
        <v>120</v>
      </c>
      <c r="AEA97" s="2" t="s">
        <v>231</v>
      </c>
      <c r="AEB97" s="11">
        <f>AVERAGE(AEB82:AEB96)</f>
        <v>1.6933333333333338E-2</v>
      </c>
      <c r="AEC97" s="1"/>
      <c r="AED97" s="1"/>
      <c r="AEE97" s="1"/>
      <c r="AEF97" s="1"/>
      <c r="AEG97" s="1"/>
      <c r="AEH97" s="1"/>
      <c r="AEI97" s="10" t="s">
        <v>11</v>
      </c>
      <c r="AEJ97" s="1" t="s">
        <v>86</v>
      </c>
      <c r="AEK97" s="1">
        <v>121</v>
      </c>
      <c r="AEL97" s="2" t="s">
        <v>231</v>
      </c>
      <c r="AEM97" s="11">
        <f>AVERAGE(AEM82:AEM96)</f>
        <v>1.7533333333333335E-2</v>
      </c>
      <c r="AEN97" s="1"/>
      <c r="AEO97" s="1"/>
      <c r="AEP97" s="1"/>
      <c r="AEQ97" s="1"/>
      <c r="AER97" s="1"/>
      <c r="AES97" s="1"/>
      <c r="AET97" s="10" t="s">
        <v>11</v>
      </c>
      <c r="AEU97" s="1" t="s">
        <v>87</v>
      </c>
      <c r="AEV97" s="1">
        <v>122</v>
      </c>
      <c r="AEW97" s="2" t="s">
        <v>231</v>
      </c>
      <c r="AEX97" s="11">
        <f>AVERAGE(AEX82:AEX96)</f>
        <v>1.7200000000000003E-2</v>
      </c>
      <c r="AEY97" s="1"/>
      <c r="AEZ97" s="1"/>
      <c r="AFA97" s="1"/>
      <c r="AFB97" s="1"/>
      <c r="AFC97" s="1"/>
      <c r="AFD97" s="1"/>
      <c r="AFE97" s="10" t="s">
        <v>11</v>
      </c>
      <c r="AFF97" s="1" t="s">
        <v>88</v>
      </c>
      <c r="AFG97" s="1">
        <v>123</v>
      </c>
      <c r="AFH97" s="2" t="s">
        <v>231</v>
      </c>
      <c r="AFI97" s="11">
        <f>AVERAGE(AFI82:AFI96)</f>
        <v>1.6933333333333338E-2</v>
      </c>
      <c r="AFJ97" s="1"/>
      <c r="AFK97" s="1"/>
      <c r="AFL97" s="1"/>
      <c r="AFM97" s="1"/>
      <c r="AFN97" s="1"/>
      <c r="AFO97" s="1"/>
      <c r="AFP97" s="10" t="s">
        <v>11</v>
      </c>
      <c r="AFQ97" s="1" t="s">
        <v>89</v>
      </c>
      <c r="AFR97" s="1">
        <v>126</v>
      </c>
      <c r="AFS97" s="2" t="s">
        <v>231</v>
      </c>
      <c r="AFT97" s="11">
        <f>AVERAGE(AFT82:AFT96)</f>
        <v>1.8333333333333333E-2</v>
      </c>
      <c r="AFU97" s="1"/>
      <c r="AFV97" s="1"/>
      <c r="AFW97" s="1"/>
      <c r="AFX97" s="1"/>
      <c r="AFY97" s="1"/>
      <c r="AFZ97" s="1"/>
      <c r="AGA97" s="10" t="s">
        <v>11</v>
      </c>
      <c r="AGB97" s="1" t="s">
        <v>90</v>
      </c>
      <c r="AGC97" s="1">
        <v>127</v>
      </c>
      <c r="AGD97" s="2" t="s">
        <v>231</v>
      </c>
      <c r="AGE97" s="11">
        <f>AVERAGE(AGE82:AGE96)</f>
        <v>1.5133333333333335E-2</v>
      </c>
      <c r="AGF97" s="1"/>
      <c r="AGG97" s="1"/>
      <c r="AGH97" s="1"/>
      <c r="AGI97" s="1"/>
      <c r="AGJ97" s="1"/>
      <c r="AGK97" s="1"/>
      <c r="AGL97" s="10" t="s">
        <v>11</v>
      </c>
      <c r="AGM97" s="1" t="s">
        <v>91</v>
      </c>
      <c r="AGN97" s="1">
        <v>128</v>
      </c>
      <c r="AGO97" s="2" t="s">
        <v>231</v>
      </c>
      <c r="AGP97" s="11">
        <f>AVERAGE(AGP82:AGP96)</f>
        <v>1.5466666666666667E-2</v>
      </c>
      <c r="AGQ97" s="1"/>
      <c r="AGR97" s="1"/>
      <c r="AGS97" s="1"/>
      <c r="AGT97" s="1"/>
      <c r="AGU97" s="1"/>
      <c r="AGV97" s="1"/>
      <c r="AGW97" s="10" t="s">
        <v>11</v>
      </c>
      <c r="AGX97" s="1" t="s">
        <v>92</v>
      </c>
      <c r="AGY97" s="1">
        <v>129</v>
      </c>
      <c r="AGZ97" s="2" t="s">
        <v>231</v>
      </c>
      <c r="AHA97" s="11">
        <f>AVERAGE(AHA82:AHA96)</f>
        <v>1.3666666666666671E-2</v>
      </c>
      <c r="AHB97" s="1"/>
      <c r="AHC97" s="1"/>
      <c r="AHD97" s="1"/>
      <c r="AHE97" s="1"/>
      <c r="AHF97" s="1"/>
      <c r="AHG97" s="1"/>
      <c r="AHH97" s="10" t="s">
        <v>11</v>
      </c>
      <c r="AHI97" s="1" t="s">
        <v>93</v>
      </c>
      <c r="AHJ97" s="1">
        <v>130</v>
      </c>
      <c r="AHK97" s="2" t="s">
        <v>231</v>
      </c>
      <c r="AHL97" s="11">
        <f>AVERAGE(AHL82:AHL96)</f>
        <v>1.4066666666666668E-2</v>
      </c>
      <c r="AHM97" s="1"/>
      <c r="AHN97" s="1"/>
      <c r="AHO97" s="1"/>
      <c r="AHP97" s="1"/>
      <c r="AHQ97" s="1"/>
      <c r="AHR97" s="1"/>
      <c r="AHS97" s="10" t="s">
        <v>11</v>
      </c>
      <c r="AHT97" s="1" t="s">
        <v>94</v>
      </c>
      <c r="AHU97" s="1">
        <v>133</v>
      </c>
      <c r="AHV97" s="2" t="s">
        <v>231</v>
      </c>
      <c r="AHW97" s="11">
        <f>AVERAGE(AHW82:AHW96)</f>
        <v>1.5800000000000002E-2</v>
      </c>
      <c r="AHX97" s="1"/>
      <c r="AHY97" s="1"/>
      <c r="AHZ97" s="1"/>
      <c r="AIA97" s="1"/>
      <c r="AIB97" s="1"/>
      <c r="AIC97" s="1"/>
      <c r="AID97" s="10" t="s">
        <v>11</v>
      </c>
      <c r="AIE97" s="1" t="s">
        <v>95</v>
      </c>
      <c r="AIF97" s="1">
        <v>134</v>
      </c>
      <c r="AIG97" s="2" t="s">
        <v>231</v>
      </c>
      <c r="AIH97" s="11">
        <f>AVERAGE(AIH82:AIH96)</f>
        <v>1.6666666666666666E-2</v>
      </c>
      <c r="AII97" s="1"/>
      <c r="AIJ97" s="1"/>
      <c r="AIK97" s="1"/>
      <c r="AIL97" s="1"/>
      <c r="AIM97" s="1"/>
      <c r="AIN97" s="1"/>
      <c r="AIO97" s="10" t="s">
        <v>11</v>
      </c>
      <c r="AIP97" s="1" t="s">
        <v>96</v>
      </c>
      <c r="AIQ97" s="1">
        <v>135</v>
      </c>
      <c r="AIR97" s="2" t="s">
        <v>231</v>
      </c>
      <c r="AIS97" s="11">
        <f>AVERAGE(AIS82:AIS96)</f>
        <v>1.4200000000000001E-2</v>
      </c>
      <c r="AIT97" s="1"/>
      <c r="AIU97" s="1"/>
      <c r="AIV97" s="1"/>
      <c r="AIW97" s="1"/>
      <c r="AIX97" s="1"/>
      <c r="AIY97" s="1"/>
      <c r="AIZ97" s="10" t="s">
        <v>11</v>
      </c>
      <c r="AJA97" s="1" t="s">
        <v>97</v>
      </c>
      <c r="AJB97" s="1">
        <v>136</v>
      </c>
      <c r="AJC97" s="2" t="s">
        <v>231</v>
      </c>
      <c r="AJD97" s="11">
        <f>AVERAGE(AJD82:AJD96)</f>
        <v>1.6266666666666669E-2</v>
      </c>
      <c r="AJE97" s="1"/>
      <c r="AJF97" s="1"/>
      <c r="AJG97" s="1"/>
      <c r="AJH97" s="1"/>
      <c r="AJI97" s="1"/>
      <c r="AJJ97" s="1"/>
      <c r="AJK97" s="10" t="s">
        <v>11</v>
      </c>
      <c r="AJL97" s="1" t="s">
        <v>98</v>
      </c>
      <c r="AJM97" s="1">
        <v>140</v>
      </c>
      <c r="AJN97" s="2" t="s">
        <v>231</v>
      </c>
      <c r="AJO97" s="11">
        <f>AVERAGE(AJO82:AJO86,AJO88:AJO96)</f>
        <v>1.6428571428571431E-2</v>
      </c>
      <c r="AJP97" s="1"/>
      <c r="AJQ97" s="1"/>
      <c r="AJR97" s="1"/>
      <c r="AJS97" s="1"/>
      <c r="AJT97" s="1"/>
      <c r="AJU97" s="1"/>
      <c r="AJV97" s="10" t="s">
        <v>11</v>
      </c>
      <c r="AJW97" s="1" t="s">
        <v>99</v>
      </c>
      <c r="AJX97" s="1">
        <v>141</v>
      </c>
      <c r="AJY97" s="2" t="s">
        <v>231</v>
      </c>
      <c r="AJZ97" s="12">
        <f>AVERAGE(AJZ82:AJZ96)</f>
        <v>1.9533333333333337E-2</v>
      </c>
      <c r="AKA97" s="1"/>
      <c r="AKB97" s="1"/>
      <c r="AKC97" s="1"/>
      <c r="AKD97" s="1"/>
      <c r="AKE97" s="1"/>
      <c r="AKF97" s="1"/>
      <c r="AKG97" s="10" t="s">
        <v>11</v>
      </c>
      <c r="AKH97" s="1" t="s">
        <v>100</v>
      </c>
      <c r="AKI97" s="1">
        <v>143</v>
      </c>
      <c r="AKJ97" s="2" t="s">
        <v>231</v>
      </c>
      <c r="AKK97" s="11">
        <f>AVERAGE(AKK82:AKK93,AKK95:AKK96)</f>
        <v>2.1642857142857141E-2</v>
      </c>
      <c r="AKL97" s="1"/>
      <c r="AKM97" s="1"/>
      <c r="AKN97" s="1"/>
      <c r="AKO97" s="1"/>
      <c r="AKP97" s="1"/>
      <c r="AKQ97" s="1"/>
      <c r="AKR97" s="10" t="s">
        <v>11</v>
      </c>
      <c r="AKS97" s="1" t="s">
        <v>101</v>
      </c>
      <c r="AKT97" s="1">
        <v>144</v>
      </c>
      <c r="AKU97" s="2" t="s">
        <v>231</v>
      </c>
      <c r="AKV97" s="1">
        <f>AVERAGE(AKV82:AKV93,AKV95:AKV96)</f>
        <v>2.3000000000000003E-2</v>
      </c>
      <c r="AKW97" s="1"/>
      <c r="AKX97" s="1"/>
      <c r="AKY97" s="1"/>
      <c r="AKZ97" s="1"/>
      <c r="ALA97" s="1"/>
      <c r="ALB97" s="1"/>
      <c r="ALC97" s="10" t="s">
        <v>11</v>
      </c>
      <c r="ALD97" s="1" t="s">
        <v>102</v>
      </c>
      <c r="ALE97" s="1">
        <v>147</v>
      </c>
      <c r="ALF97" s="2" t="s">
        <v>231</v>
      </c>
      <c r="ALG97" s="1">
        <f>AVERAGE(ALG82:ALG93,ALG95:ALG96)</f>
        <v>2.6000000000000002E-2</v>
      </c>
      <c r="ALH97" s="1"/>
      <c r="ALI97" s="1"/>
      <c r="ALJ97" s="1"/>
      <c r="ALK97" s="1"/>
      <c r="ALL97" s="1"/>
      <c r="ALM97" s="1"/>
      <c r="ALN97" s="10" t="s">
        <v>11</v>
      </c>
      <c r="ALO97" s="1" t="s">
        <v>103</v>
      </c>
      <c r="ALP97" s="1">
        <v>148</v>
      </c>
      <c r="ALQ97" s="2" t="s">
        <v>231</v>
      </c>
      <c r="ALR97" s="11">
        <f>AVERAGE(ALR82:ALR86,ALR88:ALR93,ALR95:ALR96)</f>
        <v>2.4692307692307697E-2</v>
      </c>
      <c r="ALS97" s="1"/>
      <c r="ALT97" s="1"/>
      <c r="ALU97" s="1"/>
      <c r="ALV97" s="1"/>
      <c r="ALW97" s="1"/>
      <c r="ALX97" s="1"/>
      <c r="ALY97" s="10" t="s">
        <v>11</v>
      </c>
      <c r="ALZ97" s="1" t="s">
        <v>104</v>
      </c>
      <c r="AMA97" s="1">
        <v>149</v>
      </c>
      <c r="AMB97" s="2" t="s">
        <v>231</v>
      </c>
      <c r="AMC97" s="11">
        <f>AVERAGE(AMC82:AMC93,AMC95:AMC96)</f>
        <v>2.0285714285714289E-2</v>
      </c>
      <c r="AMD97" s="1"/>
      <c r="AME97" s="1"/>
      <c r="AMF97" s="1"/>
      <c r="AMG97" s="1"/>
      <c r="AMH97" s="1"/>
      <c r="AMI97" s="1"/>
      <c r="AMJ97" s="10" t="s">
        <v>11</v>
      </c>
      <c r="AMK97" s="1" t="s">
        <v>105</v>
      </c>
      <c r="AML97" s="1">
        <v>150</v>
      </c>
      <c r="AMM97" s="2" t="s">
        <v>231</v>
      </c>
      <c r="AMN97" s="11">
        <f>AVERAGE(AMN82:AMN86,AMN88:AMN93,AMN95:AMN96)</f>
        <v>1.9384615384615386E-2</v>
      </c>
      <c r="AMO97" s="1"/>
      <c r="AMP97" s="1"/>
      <c r="AMQ97" s="1"/>
      <c r="AMR97" s="1"/>
      <c r="AMS97" s="1"/>
      <c r="AMT97" s="1"/>
      <c r="AMU97" s="10" t="s">
        <v>11</v>
      </c>
      <c r="AMV97" s="1" t="s">
        <v>106</v>
      </c>
      <c r="AMW97" s="1">
        <v>151</v>
      </c>
      <c r="AMX97" s="2" t="s">
        <v>231</v>
      </c>
      <c r="AMY97" s="11">
        <f>AVERAGE(AMY82:AMY86,AMY88:AMY96)</f>
        <v>1.95E-2</v>
      </c>
      <c r="AMZ97" s="1"/>
      <c r="ANA97" s="1"/>
      <c r="ANB97" s="1"/>
      <c r="ANC97" s="1"/>
      <c r="AND97" s="1"/>
      <c r="ANE97" s="1"/>
      <c r="ANF97" s="10" t="s">
        <v>11</v>
      </c>
      <c r="ANG97" s="1" t="s">
        <v>107</v>
      </c>
      <c r="ANH97" s="1">
        <v>154</v>
      </c>
      <c r="ANI97" s="2" t="s">
        <v>231</v>
      </c>
      <c r="ANJ97" s="11">
        <f>AVERAGE(ANJ82:ANJ86,ANJ88:ANJ93,ANJ95:ANJ96)</f>
        <v>1.8769230769230767E-2</v>
      </c>
      <c r="ANK97" s="1"/>
      <c r="ANL97" s="1"/>
      <c r="ANM97" s="1"/>
      <c r="ANN97" s="1"/>
      <c r="ANO97" s="1"/>
      <c r="ANP97" s="1"/>
      <c r="ANQ97" s="10" t="s">
        <v>11</v>
      </c>
      <c r="ANR97" s="1" t="s">
        <v>108</v>
      </c>
      <c r="ANS97" s="1">
        <v>155</v>
      </c>
      <c r="ANT97" s="2" t="s">
        <v>231</v>
      </c>
      <c r="ANU97" s="11">
        <f>AVERAGE(ANU82:ANU86,ANU88:ANU96)</f>
        <v>1.9857142857142858E-2</v>
      </c>
      <c r="ANV97" s="1"/>
      <c r="ANW97" s="1"/>
      <c r="ANX97" s="1"/>
      <c r="ANY97" s="1"/>
      <c r="ANZ97" s="1"/>
      <c r="AOA97" s="1"/>
      <c r="AOB97" s="10" t="s">
        <v>11</v>
      </c>
      <c r="AOC97" s="1" t="s">
        <v>109</v>
      </c>
      <c r="AOD97" s="1">
        <v>156</v>
      </c>
      <c r="AOE97" s="2" t="s">
        <v>231</v>
      </c>
      <c r="AOF97" s="11">
        <f>AVERAGE(AOF82:AOF86,AOF88:AOF96)</f>
        <v>2.0500000000000001E-2</v>
      </c>
      <c r="AOG97" s="1"/>
      <c r="AOH97" s="1"/>
      <c r="AOI97" s="1"/>
      <c r="AOJ97" s="1"/>
      <c r="AOK97" s="1"/>
      <c r="AOL97" s="1"/>
      <c r="AOM97" s="10" t="s">
        <v>11</v>
      </c>
      <c r="AON97" s="1" t="s">
        <v>110</v>
      </c>
      <c r="AOO97" s="1">
        <v>157</v>
      </c>
      <c r="AOP97" s="2" t="s">
        <v>231</v>
      </c>
      <c r="AOQ97" s="11">
        <f>AVERAGE(AOQ82:AOQ86,AOQ88:AOQ96)</f>
        <v>1.3785714285714287E-2</v>
      </c>
      <c r="AOR97" s="1"/>
      <c r="AOS97" s="1"/>
      <c r="AOT97" s="1"/>
      <c r="AOU97" s="1"/>
      <c r="AOV97" s="1"/>
      <c r="AOW97" s="1"/>
      <c r="AOX97" s="10" t="s">
        <v>11</v>
      </c>
      <c r="AOY97" s="1" t="s">
        <v>111</v>
      </c>
      <c r="AOZ97" s="1">
        <v>158</v>
      </c>
      <c r="APA97" s="2" t="s">
        <v>231</v>
      </c>
      <c r="APB97" s="11">
        <f>AVERAGE(APB82:APB86,APB88:APB96)</f>
        <v>2.0428571428571431E-2</v>
      </c>
      <c r="APC97" s="1"/>
      <c r="APD97" s="1"/>
      <c r="APE97" s="1"/>
      <c r="APF97" s="1"/>
      <c r="APG97" s="1"/>
      <c r="APH97" s="1"/>
      <c r="API97" s="10" t="s">
        <v>11</v>
      </c>
      <c r="APJ97" s="1" t="s">
        <v>112</v>
      </c>
      <c r="APK97" s="1">
        <v>161</v>
      </c>
      <c r="APL97" s="2" t="s">
        <v>231</v>
      </c>
      <c r="APM97" s="11">
        <f>AVERAGE(APM82:APM86,APM88:APM96)</f>
        <v>1.607142857142857E-2</v>
      </c>
      <c r="APN97" s="1"/>
      <c r="APO97" s="1"/>
      <c r="APP97" s="1"/>
      <c r="APQ97" s="1"/>
      <c r="APR97" s="1"/>
      <c r="APS97" s="1"/>
      <c r="APT97" s="10" t="s">
        <v>11</v>
      </c>
      <c r="APU97" s="1" t="s">
        <v>113</v>
      </c>
      <c r="APV97" s="1">
        <v>162</v>
      </c>
      <c r="APW97" s="2" t="s">
        <v>231</v>
      </c>
      <c r="APX97" s="11">
        <f>AVERAGE(APX82:APX86,APX88:APX96)</f>
        <v>5.0714285714285722E-3</v>
      </c>
      <c r="APY97" s="1"/>
      <c r="APZ97" s="1"/>
      <c r="AQA97" s="1"/>
      <c r="AQB97" s="1"/>
      <c r="AQC97" s="1"/>
      <c r="AQD97" s="1"/>
      <c r="AQE97" s="10" t="s">
        <v>11</v>
      </c>
      <c r="AQF97" s="1" t="s">
        <v>114</v>
      </c>
      <c r="AQG97" s="1">
        <v>163</v>
      </c>
      <c r="AQH97" s="2" t="s">
        <v>231</v>
      </c>
      <c r="AQI97" s="11">
        <f>AVERAGE(AQI82:AQI86,AQI88:AQI96)</f>
        <v>1.6142857142857143E-2</v>
      </c>
      <c r="AQJ97" s="1"/>
      <c r="AQK97" s="1"/>
      <c r="AQL97" s="1"/>
      <c r="AQM97" s="1"/>
      <c r="AQN97" s="1"/>
      <c r="AQO97" s="1"/>
      <c r="AQP97" s="10" t="s">
        <v>11</v>
      </c>
      <c r="AQQ97" s="1" t="s">
        <v>115</v>
      </c>
      <c r="AQR97" s="1">
        <v>169</v>
      </c>
      <c r="AQS97" s="2" t="s">
        <v>231</v>
      </c>
      <c r="AQT97" s="11">
        <f>AVERAGE(AQT82:AQT86,AQT88:AQT96)</f>
        <v>-7.9285714285714272E-3</v>
      </c>
      <c r="AQU97" s="1"/>
      <c r="AQV97" s="1"/>
      <c r="AQW97" s="1"/>
      <c r="AQX97" s="1"/>
      <c r="AQY97" s="1"/>
      <c r="AQZ97" s="1"/>
      <c r="ARA97" s="10" t="s">
        <v>11</v>
      </c>
      <c r="ARB97" s="1" t="s">
        <v>116</v>
      </c>
      <c r="ARC97" s="1">
        <v>170</v>
      </c>
      <c r="ARD97" s="2" t="s">
        <v>231</v>
      </c>
      <c r="ARE97" s="11">
        <f>AVERAGE(ARE82:ARE86,ARE88:ARE96)</f>
        <v>6.3571428571428572E-3</v>
      </c>
      <c r="ARF97" s="1"/>
      <c r="ARG97" s="1"/>
      <c r="ARH97" s="1"/>
      <c r="ARI97" s="1"/>
      <c r="ARJ97" s="1"/>
      <c r="ARK97" s="1"/>
      <c r="ARL97" s="10" t="s">
        <v>11</v>
      </c>
      <c r="ARM97" s="1" t="s">
        <v>117</v>
      </c>
      <c r="ARN97" s="1">
        <v>171</v>
      </c>
      <c r="ARO97" s="2" t="s">
        <v>231</v>
      </c>
      <c r="ARP97" s="1">
        <f>AVERAGE(ARP82:ARP86,ARP88:ARP96)</f>
        <v>5.9999999999999993E-3</v>
      </c>
      <c r="ARQ97" s="1"/>
      <c r="ARR97" s="1"/>
      <c r="ARS97" s="1"/>
      <c r="ART97" s="1"/>
      <c r="ARU97" s="1"/>
      <c r="ARV97" s="1"/>
      <c r="ARW97" s="10" t="s">
        <v>11</v>
      </c>
      <c r="ARX97" s="1" t="s">
        <v>118</v>
      </c>
      <c r="ARY97" s="1">
        <v>172</v>
      </c>
      <c r="ARZ97" s="2" t="s">
        <v>231</v>
      </c>
      <c r="ASA97" s="11">
        <f>AVERAGE(ASA82:ASA86,ASA88:ASA96)</f>
        <v>1.9857142857142858E-2</v>
      </c>
      <c r="ASB97" s="1"/>
      <c r="ASC97" s="1"/>
      <c r="ASD97" s="1"/>
      <c r="ASE97" s="1"/>
      <c r="ASF97" s="1"/>
      <c r="ASG97" s="1"/>
      <c r="ASH97" s="10" t="s">
        <v>11</v>
      </c>
      <c r="ASI97" s="1" t="s">
        <v>119</v>
      </c>
      <c r="ASJ97" s="1">
        <v>173</v>
      </c>
      <c r="ASK97" s="2" t="s">
        <v>231</v>
      </c>
      <c r="ASL97" s="11">
        <f>AVERAGE(ASL82:ASL86,ASL88:ASL96)</f>
        <v>3.2857142857142863E-3</v>
      </c>
      <c r="ASM97" s="1"/>
      <c r="ASN97" s="1"/>
      <c r="ASO97" s="1"/>
      <c r="ASP97" s="1"/>
      <c r="ASQ97" s="1"/>
      <c r="ASR97" s="1"/>
      <c r="ASS97" s="10" t="s">
        <v>11</v>
      </c>
      <c r="AST97" s="1" t="s">
        <v>120</v>
      </c>
      <c r="ASU97" s="1">
        <v>176</v>
      </c>
      <c r="ASV97" s="2" t="s">
        <v>231</v>
      </c>
      <c r="ASW97" s="11">
        <f>AVERAGE(ASW82:ASW86,ASW88:ASW96)</f>
        <v>6.5714285714285709E-3</v>
      </c>
      <c r="ASX97" s="1"/>
      <c r="ASY97" s="1"/>
      <c r="ASZ97" s="1"/>
      <c r="ATA97" s="1"/>
      <c r="ATB97" s="1"/>
      <c r="ATC97" s="1"/>
      <c r="ATD97" s="10" t="s">
        <v>11</v>
      </c>
      <c r="ATE97" s="1" t="s">
        <v>121</v>
      </c>
      <c r="ATF97" s="1">
        <v>180</v>
      </c>
      <c r="ATG97" s="2" t="s">
        <v>231</v>
      </c>
      <c r="ATH97" s="11">
        <f>AVERAGE(ATH82:ATH86,ATH88:ATH96)</f>
        <v>2.128571428571429E-2</v>
      </c>
      <c r="ATI97" s="1"/>
      <c r="ATJ97" s="1"/>
      <c r="ATK97" s="1"/>
      <c r="ATL97" s="1"/>
      <c r="ATM97" s="1"/>
      <c r="ATN97" s="1"/>
      <c r="ATO97" s="10" t="s">
        <v>11</v>
      </c>
      <c r="ATP97" s="1" t="s">
        <v>122</v>
      </c>
      <c r="ATQ97" s="1">
        <v>183</v>
      </c>
      <c r="ATR97" s="2" t="s">
        <v>231</v>
      </c>
      <c r="ATS97" s="11">
        <f>AVERAGE(ATS82:ATS86,ATS88:ATS96)</f>
        <v>1.1428571428571427E-3</v>
      </c>
      <c r="ATT97" s="1"/>
      <c r="ATU97" s="1"/>
      <c r="ATV97" s="1"/>
      <c r="ATW97" s="1"/>
      <c r="ATX97" s="1"/>
      <c r="ATY97" s="1"/>
      <c r="ATZ97" s="10" t="s">
        <v>11</v>
      </c>
      <c r="AUA97" s="1" t="s">
        <v>123</v>
      </c>
      <c r="AUB97" s="1">
        <v>184</v>
      </c>
      <c r="AUC97" s="2" t="s">
        <v>231</v>
      </c>
      <c r="AUD97" s="11">
        <f>AVERAGE(AUD82:AUD96)</f>
        <v>3.6000000000000003E-3</v>
      </c>
      <c r="AUE97" s="1"/>
      <c r="AUF97" s="1"/>
      <c r="AUG97" s="1"/>
      <c r="AUH97" s="1"/>
      <c r="AUI97" s="1"/>
      <c r="AUJ97" s="1"/>
      <c r="AUK97" s="10" t="s">
        <v>11</v>
      </c>
      <c r="AUL97" s="1" t="s">
        <v>124</v>
      </c>
      <c r="AUM97" s="1">
        <v>185</v>
      </c>
      <c r="AUN97" s="2" t="s">
        <v>231</v>
      </c>
      <c r="AUO97" s="11">
        <f>AVERAGE(AUO82:AUO96)</f>
        <v>4.933333333333333E-3</v>
      </c>
      <c r="AUP97" s="1"/>
      <c r="AUQ97" s="1"/>
      <c r="AUR97" s="1"/>
      <c r="AUS97" s="1"/>
      <c r="AUT97" s="1"/>
      <c r="AUU97" s="1"/>
      <c r="AUV97" s="10" t="s">
        <v>11</v>
      </c>
      <c r="AUW97" s="1" t="s">
        <v>125</v>
      </c>
      <c r="AUX97" s="1">
        <v>186</v>
      </c>
      <c r="AUY97" s="2" t="s">
        <v>231</v>
      </c>
      <c r="AUZ97" s="11">
        <f>AVERAGE(AUZ82:AUZ96)</f>
        <v>9.9333333333333339E-3</v>
      </c>
      <c r="AVA97" s="1"/>
      <c r="AVB97" s="1"/>
      <c r="AVC97" s="1"/>
      <c r="AVD97" s="1"/>
      <c r="AVE97" s="1"/>
      <c r="AVF97" s="1"/>
      <c r="AVG97" s="10" t="s">
        <v>11</v>
      </c>
      <c r="AVH97" s="1" t="s">
        <v>126</v>
      </c>
      <c r="AVI97" s="1">
        <v>187</v>
      </c>
      <c r="AVJ97" s="2" t="s">
        <v>231</v>
      </c>
      <c r="AVK97" s="1">
        <f>AVERAGE(AVK82:AVK96)</f>
        <v>1.0000000000000002E-2</v>
      </c>
      <c r="AVL97" s="1"/>
      <c r="AVM97" s="1"/>
      <c r="AVN97" s="1"/>
      <c r="AVO97" s="1"/>
      <c r="AVP97" s="1"/>
      <c r="AVQ97" s="1"/>
      <c r="AVR97" s="10" t="s">
        <v>11</v>
      </c>
      <c r="AVS97" s="1" t="s">
        <v>127</v>
      </c>
      <c r="AVT97" s="1">
        <v>190</v>
      </c>
      <c r="AVU97" s="2" t="s">
        <v>231</v>
      </c>
      <c r="AVV97" s="11">
        <f>AVERAGE(AVV82:AVV96)</f>
        <v>1.1133333333333335E-2</v>
      </c>
      <c r="AVW97" s="1"/>
      <c r="AVX97" s="1"/>
      <c r="AVY97" s="1"/>
      <c r="AVZ97" s="1"/>
      <c r="AWA97" s="1"/>
      <c r="AWB97" s="1"/>
      <c r="AWC97" s="10" t="s">
        <v>11</v>
      </c>
      <c r="AWD97" s="1" t="s">
        <v>128</v>
      </c>
      <c r="AWE97" s="1">
        <v>191</v>
      </c>
      <c r="AWF97" s="2" t="s">
        <v>231</v>
      </c>
      <c r="AWG97" s="11">
        <f>AVERAGE(AWG82:AWG96)</f>
        <v>1.34E-2</v>
      </c>
      <c r="AWH97" s="1"/>
      <c r="AWI97" s="1"/>
      <c r="AWJ97" s="1"/>
      <c r="AWK97" s="1"/>
      <c r="AWL97" s="1"/>
      <c r="AWM97" s="1"/>
      <c r="AWN97" s="10" t="s">
        <v>11</v>
      </c>
      <c r="AWO97" s="1" t="s">
        <v>129</v>
      </c>
      <c r="AWP97" s="1">
        <v>192</v>
      </c>
      <c r="AWQ97" s="2" t="s">
        <v>231</v>
      </c>
      <c r="AWR97" s="11">
        <f>AVERAGE(AWR82:AWR96)</f>
        <v>1.5600000000000001E-2</v>
      </c>
      <c r="AWS97" s="1"/>
      <c r="AWT97" s="1"/>
      <c r="AWU97" s="1"/>
      <c r="AWV97" s="1"/>
      <c r="AWW97" s="1"/>
      <c r="AWX97" s="1"/>
      <c r="AWY97" s="10" t="s">
        <v>11</v>
      </c>
      <c r="AWZ97" s="1" t="s">
        <v>130</v>
      </c>
      <c r="AXA97" s="1">
        <v>193</v>
      </c>
      <c r="AXB97" s="2" t="s">
        <v>231</v>
      </c>
      <c r="AXC97" s="11">
        <f>AVERAGE(AXC82:AXC96)</f>
        <v>1.4200000000000001E-2</v>
      </c>
      <c r="AXD97" s="1"/>
      <c r="AXE97" s="1"/>
      <c r="AXF97" s="1"/>
      <c r="AXG97" s="1"/>
      <c r="AXH97" s="1"/>
      <c r="AXI97" s="1"/>
      <c r="AXJ97" s="10" t="s">
        <v>11</v>
      </c>
      <c r="AXK97" s="1" t="s">
        <v>131</v>
      </c>
      <c r="AXL97" s="1">
        <v>197</v>
      </c>
      <c r="AXM97" s="2" t="s">
        <v>231</v>
      </c>
      <c r="AXN97" s="11">
        <f>AVERAGE(AXN82:AXN96)</f>
        <v>1.8533333333333339E-2</v>
      </c>
      <c r="AXO97" s="1"/>
      <c r="AXP97" s="1"/>
      <c r="AXQ97" s="1"/>
      <c r="AXR97" s="1"/>
      <c r="AXS97" s="1"/>
      <c r="AXT97" s="1"/>
      <c r="AXU97" s="10" t="s">
        <v>11</v>
      </c>
      <c r="AXV97" s="1" t="s">
        <v>132</v>
      </c>
      <c r="AXW97" s="1">
        <v>198</v>
      </c>
      <c r="AXX97" s="2" t="s">
        <v>231</v>
      </c>
      <c r="AXY97" s="11">
        <f>AVERAGE(AXY82:AXY96)</f>
        <v>1.6533333333333337E-2</v>
      </c>
      <c r="AXZ97" s="1"/>
      <c r="AYA97" s="1"/>
      <c r="AYB97" s="1"/>
      <c r="AYC97" s="1"/>
      <c r="AYD97" s="1"/>
      <c r="AYE97" s="1"/>
      <c r="AYF97" s="10" t="s">
        <v>11</v>
      </c>
      <c r="AYG97" s="1" t="s">
        <v>133</v>
      </c>
      <c r="AYH97" s="1">
        <v>201</v>
      </c>
      <c r="AYI97" s="2" t="s">
        <v>231</v>
      </c>
      <c r="AYJ97" s="11">
        <f>AVERAGE(AYJ82:AYJ96)</f>
        <v>2.2533333333333339E-2</v>
      </c>
      <c r="AYK97" s="1"/>
      <c r="AYL97" s="1"/>
      <c r="AYM97" s="1"/>
      <c r="AYN97" s="1"/>
      <c r="AYO97" s="1"/>
      <c r="AYP97" s="1"/>
      <c r="AYQ97" s="10" t="s">
        <v>11</v>
      </c>
      <c r="AYR97" s="1" t="s">
        <v>134</v>
      </c>
      <c r="AYS97" s="1">
        <v>204</v>
      </c>
      <c r="AYT97" s="2" t="s">
        <v>231</v>
      </c>
      <c r="AYU97" s="11">
        <f>AVERAGE(AYU82:AYU96)</f>
        <v>2.3133333333333339E-2</v>
      </c>
      <c r="AYV97" s="1"/>
      <c r="AYW97" s="1"/>
      <c r="AYX97" s="1"/>
      <c r="AYY97" s="1"/>
      <c r="AYZ97" s="1"/>
      <c r="AZA97" s="1"/>
      <c r="AZB97" s="10" t="s">
        <v>11</v>
      </c>
      <c r="AZC97" s="1" t="s">
        <v>135</v>
      </c>
      <c r="AZD97" s="1">
        <v>205</v>
      </c>
      <c r="AZE97" s="2" t="s">
        <v>231</v>
      </c>
      <c r="AZF97" s="11">
        <f>AVERAGE(AZF82:AZF96)</f>
        <v>2.1533333333333338E-2</v>
      </c>
      <c r="AZG97" s="1"/>
      <c r="AZH97" s="1"/>
      <c r="AZI97" s="1"/>
      <c r="AZJ97" s="1"/>
      <c r="AZK97" s="1"/>
      <c r="AZL97" s="1"/>
      <c r="AZM97" s="10" t="s">
        <v>11</v>
      </c>
      <c r="AZN97" s="1" t="s">
        <v>136</v>
      </c>
      <c r="AZO97" s="1">
        <v>208</v>
      </c>
      <c r="AZP97" s="2" t="s">
        <v>231</v>
      </c>
      <c r="AZQ97" s="11">
        <f>AVERAGE(AZQ82:AZQ96)</f>
        <v>2.0933333333333339E-2</v>
      </c>
      <c r="AZR97" s="1"/>
      <c r="AZS97" s="1"/>
      <c r="AZT97" s="1"/>
      <c r="AZU97" s="1"/>
      <c r="AZV97" s="1"/>
      <c r="AZW97" s="1"/>
      <c r="AZX97" s="10" t="s">
        <v>11</v>
      </c>
      <c r="AZY97" s="1" t="s">
        <v>137</v>
      </c>
      <c r="AZZ97" s="1">
        <v>211</v>
      </c>
      <c r="BAA97" s="2" t="s">
        <v>231</v>
      </c>
      <c r="BAB97" s="11">
        <f>AVERAGE(BAB82:BAB96)</f>
        <v>2.3666666666666673E-2</v>
      </c>
      <c r="BAC97" s="1"/>
      <c r="BAD97" s="1"/>
      <c r="BAE97" s="1"/>
      <c r="BAF97" s="1"/>
      <c r="BAG97" s="1"/>
      <c r="BAH97" s="1"/>
      <c r="BAI97" s="10" t="s">
        <v>11</v>
      </c>
      <c r="BAJ97" s="1" t="s">
        <v>138</v>
      </c>
      <c r="BAK97" s="1">
        <v>212</v>
      </c>
      <c r="BAL97" s="2" t="s">
        <v>231</v>
      </c>
      <c r="BAM97" s="4">
        <f>AVERAGE(BAM82:BAM96)</f>
        <v>1.0000000000000002E-2</v>
      </c>
      <c r="BAN97" s="4"/>
      <c r="BAO97" s="4"/>
      <c r="BAP97" s="4"/>
      <c r="BAQ97" s="4"/>
      <c r="BAR97" s="4"/>
      <c r="BAS97" s="4"/>
      <c r="BAT97" s="10" t="s">
        <v>11</v>
      </c>
      <c r="BAU97" s="1" t="s">
        <v>139</v>
      </c>
      <c r="BAV97" s="1">
        <v>213</v>
      </c>
      <c r="BAW97" s="2" t="s">
        <v>231</v>
      </c>
      <c r="BAX97" s="11">
        <f>AVERAGE(BAX82:BAX96)</f>
        <v>1.4E-3</v>
      </c>
      <c r="BAY97" s="1"/>
      <c r="BAZ97" s="1"/>
      <c r="BBA97" s="1"/>
      <c r="BBB97" s="1"/>
      <c r="BBC97" s="1"/>
      <c r="BBD97" s="1"/>
      <c r="BBE97" s="10" t="s">
        <v>11</v>
      </c>
      <c r="BBF97" s="1" t="s">
        <v>140</v>
      </c>
      <c r="BBG97" s="1">
        <v>214</v>
      </c>
      <c r="BBH97" s="2" t="s">
        <v>231</v>
      </c>
      <c r="BBI97" s="11">
        <f>AVERAGE(BBI82:BBI96)</f>
        <v>5.1333333333333344E-3</v>
      </c>
      <c r="BBJ97" s="1"/>
      <c r="BBK97" s="1"/>
      <c r="BBL97" s="1"/>
      <c r="BBM97" s="1"/>
      <c r="BBN97" s="1"/>
      <c r="BBO97" s="1"/>
      <c r="BBP97" s="10" t="s">
        <v>11</v>
      </c>
      <c r="BBQ97" s="1" t="s">
        <v>141</v>
      </c>
      <c r="BBR97" s="1">
        <v>215</v>
      </c>
      <c r="BBS97" s="2" t="s">
        <v>231</v>
      </c>
      <c r="BBT97" s="11">
        <f>AVERAGE(BBT82:BBT96)</f>
        <v>8.199999999999999E-3</v>
      </c>
      <c r="BBU97" s="1"/>
      <c r="BBV97" s="1"/>
      <c r="BBW97" s="1"/>
      <c r="BBX97" s="1"/>
      <c r="BBY97" s="1"/>
      <c r="BBZ97" s="1"/>
      <c r="BCA97" s="10" t="s">
        <v>11</v>
      </c>
      <c r="BCB97" s="1" t="s">
        <v>142</v>
      </c>
      <c r="BCC97" s="1">
        <v>225</v>
      </c>
      <c r="BCD97" s="2" t="s">
        <v>231</v>
      </c>
      <c r="BCE97" s="11">
        <f>AVERAGE(BCE82:BCE96)</f>
        <v>6.9333333333333339E-3</v>
      </c>
      <c r="BCF97" s="1"/>
      <c r="BCG97" s="1"/>
      <c r="BCH97" s="1"/>
      <c r="BCI97" s="1"/>
      <c r="BCJ97" s="1"/>
      <c r="BCK97" s="1"/>
      <c r="BCL97" s="10" t="s">
        <v>11</v>
      </c>
      <c r="BCM97" s="1" t="s">
        <v>143</v>
      </c>
      <c r="BCN97" s="1">
        <v>226</v>
      </c>
      <c r="BCO97" s="2" t="s">
        <v>231</v>
      </c>
      <c r="BCP97" s="11">
        <f>AVERAGE(BCP82:BCP96)</f>
        <v>1.7799999999999996E-2</v>
      </c>
      <c r="BCQ97" s="1"/>
      <c r="BCR97" s="1"/>
      <c r="BCS97" s="1"/>
      <c r="BCT97" s="1"/>
      <c r="BCU97" s="1"/>
      <c r="BCV97" s="1"/>
      <c r="BCW97" s="10" t="s">
        <v>11</v>
      </c>
      <c r="BCX97" s="1" t="s">
        <v>144</v>
      </c>
      <c r="BCY97" s="1">
        <v>232</v>
      </c>
      <c r="BCZ97" s="2" t="s">
        <v>231</v>
      </c>
      <c r="BDA97" s="11">
        <f>AVERAGE(BDA82:BDA96)</f>
        <v>2.3800000000000005E-2</v>
      </c>
      <c r="BDB97" s="1"/>
      <c r="BDC97" s="1"/>
      <c r="BDD97" s="1"/>
      <c r="BDE97" s="1"/>
      <c r="BDF97" s="1"/>
      <c r="BDG97" s="1"/>
      <c r="BDH97" s="10" t="s">
        <v>11</v>
      </c>
      <c r="BDI97" s="1" t="s">
        <v>145</v>
      </c>
      <c r="BDJ97" s="1">
        <v>233</v>
      </c>
      <c r="BDK97" s="2" t="s">
        <v>231</v>
      </c>
      <c r="BDL97" s="11">
        <f>AVERAGE(BDL82:BDL96)</f>
        <v>3.833333333333333E-2</v>
      </c>
      <c r="BDM97" s="1"/>
      <c r="BDN97" s="1"/>
      <c r="BDO97" s="1"/>
      <c r="BDP97" s="1"/>
      <c r="BDQ97" s="1"/>
      <c r="BDR97" s="1"/>
      <c r="BDS97" s="10" t="s">
        <v>11</v>
      </c>
      <c r="BDT97" s="1" t="s">
        <v>146</v>
      </c>
      <c r="BDU97" s="1">
        <v>234</v>
      </c>
      <c r="BDV97" s="2" t="s">
        <v>231</v>
      </c>
      <c r="BDW97" s="11">
        <f>AVERAGE(BDW82:BDW96)</f>
        <v>3.4933333333333337E-2</v>
      </c>
      <c r="BDX97" s="1"/>
      <c r="BDY97" s="1"/>
      <c r="BDZ97" s="1"/>
      <c r="BEA97" s="1"/>
      <c r="BEB97" s="1"/>
      <c r="BEC97" s="1"/>
      <c r="BED97" s="10" t="s">
        <v>11</v>
      </c>
      <c r="BEE97" s="1" t="s">
        <v>147</v>
      </c>
      <c r="BEF97" s="1">
        <v>236</v>
      </c>
      <c r="BEG97" s="2" t="s">
        <v>231</v>
      </c>
      <c r="BEH97" s="11">
        <f>AVERAGE(BEH82:BEH96)</f>
        <v>5.8466666666666674E-2</v>
      </c>
      <c r="BEI97" s="1"/>
      <c r="BEJ97" s="1"/>
      <c r="BEK97" s="1"/>
      <c r="BEL97" s="1"/>
      <c r="BEM97" s="1"/>
      <c r="BEN97" s="1"/>
      <c r="BEO97" s="10" t="s">
        <v>11</v>
      </c>
      <c r="BEP97" s="4" t="s">
        <v>148</v>
      </c>
      <c r="BEQ97" s="4">
        <v>239</v>
      </c>
      <c r="BER97" s="2" t="s">
        <v>231</v>
      </c>
      <c r="BES97" s="1">
        <f>AVERAGE(BES82:BES96)</f>
        <v>6.699999999999999E-2</v>
      </c>
      <c r="BET97" s="1"/>
      <c r="BEU97" s="1"/>
      <c r="BEV97" s="1"/>
      <c r="BEW97" s="1"/>
      <c r="BEX97" s="1"/>
      <c r="BEY97" s="1"/>
      <c r="BEZ97" s="10" t="s">
        <v>11</v>
      </c>
      <c r="BFA97" s="4" t="s">
        <v>149</v>
      </c>
      <c r="BFB97" s="4">
        <v>240</v>
      </c>
      <c r="BFC97" s="2" t="s">
        <v>231</v>
      </c>
      <c r="BFD97" s="1">
        <f>AVERAGE(BFD82:BFD96)</f>
        <v>-2.3000000000000007E-2</v>
      </c>
      <c r="BFE97" s="1"/>
      <c r="BFF97" s="1"/>
      <c r="BFG97" s="1"/>
      <c r="BFH97" s="1"/>
      <c r="BFI97" s="1"/>
      <c r="BFJ97" s="1"/>
      <c r="BFK97" s="10" t="s">
        <v>11</v>
      </c>
      <c r="BFL97" s="4" t="s">
        <v>150</v>
      </c>
      <c r="BFM97" s="4">
        <v>241</v>
      </c>
      <c r="BFN97" s="2" t="s">
        <v>231</v>
      </c>
      <c r="BFO97" s="11">
        <f>AVERAGE(BFO82:BFO96)</f>
        <v>-1.6866666666666665E-2</v>
      </c>
      <c r="BFP97" s="1"/>
      <c r="BFQ97" s="1"/>
      <c r="BFR97" s="1"/>
      <c r="BFS97" s="1"/>
      <c r="BFT97" s="1"/>
      <c r="BFU97" s="1"/>
      <c r="BFV97" s="10" t="s">
        <v>11</v>
      </c>
      <c r="BFW97" s="4" t="s">
        <v>151</v>
      </c>
      <c r="BFX97" s="4">
        <v>243</v>
      </c>
      <c r="BFY97" s="2" t="s">
        <v>231</v>
      </c>
      <c r="BFZ97" s="11">
        <f>AVERAGE(BFZ82:BFZ96)</f>
        <v>6.4666666666666666E-3</v>
      </c>
      <c r="BGA97" s="1"/>
      <c r="BGB97" s="1"/>
      <c r="BGC97" s="1"/>
      <c r="BGD97" s="1"/>
      <c r="BGE97" s="1"/>
      <c r="BGF97" s="1"/>
      <c r="BGG97" s="10" t="s">
        <v>11</v>
      </c>
      <c r="BGH97" s="4" t="s">
        <v>152</v>
      </c>
      <c r="BGI97" s="4">
        <v>246</v>
      </c>
      <c r="BGJ97" s="2" t="s">
        <v>231</v>
      </c>
      <c r="BGK97" s="11">
        <f>AVERAGE(BGK82:BGK96)</f>
        <v>1.1333333333333332E-2</v>
      </c>
      <c r="BGL97" s="1"/>
      <c r="BGM97" s="1"/>
      <c r="BGN97" s="1"/>
      <c r="BGO97" s="1"/>
      <c r="BGP97" s="1"/>
      <c r="BGQ97" s="1"/>
      <c r="BGR97" s="10" t="s">
        <v>11</v>
      </c>
      <c r="BGS97" s="4" t="s">
        <v>153</v>
      </c>
      <c r="BGT97" s="4">
        <v>249</v>
      </c>
      <c r="BGU97" s="2" t="s">
        <v>231</v>
      </c>
      <c r="BGV97" s="11">
        <f>AVERAGE(BGV82:BGV96)</f>
        <v>9.1333333333333336E-3</v>
      </c>
      <c r="BGW97" s="1"/>
      <c r="BGX97" s="1"/>
      <c r="BGY97" s="1"/>
      <c r="BGZ97" s="1"/>
      <c r="BHA97" s="1"/>
      <c r="BHB97" s="1"/>
      <c r="BHC97" s="10" t="s">
        <v>11</v>
      </c>
      <c r="BHD97" s="1" t="s">
        <v>154</v>
      </c>
      <c r="BHE97" s="1">
        <v>253</v>
      </c>
      <c r="BHF97" s="2" t="s">
        <v>231</v>
      </c>
      <c r="BHG97" s="1">
        <f>AVERAGE(BHG82:BHG96)</f>
        <v>8.0000000000000002E-3</v>
      </c>
      <c r="BHH97" s="1"/>
      <c r="BHI97" s="1"/>
      <c r="BHJ97" s="1"/>
      <c r="BHK97" s="1"/>
      <c r="BHL97" s="1"/>
      <c r="BHM97" s="1"/>
      <c r="BHN97" s="10" t="s">
        <v>11</v>
      </c>
      <c r="BHO97" s="4" t="s">
        <v>155</v>
      </c>
      <c r="BHP97" s="4">
        <v>254</v>
      </c>
      <c r="BHQ97" s="2" t="s">
        <v>231</v>
      </c>
      <c r="BHR97" s="11">
        <f>AVERAGE(BHR82:BHR96)</f>
        <v>2.1733333333333341E-2</v>
      </c>
      <c r="BHS97" s="1"/>
      <c r="BHT97" s="1"/>
      <c r="BHU97" s="1"/>
      <c r="BHV97" s="1"/>
      <c r="BHW97" s="1"/>
      <c r="BHX97" s="1"/>
      <c r="BHY97" s="10" t="s">
        <v>11</v>
      </c>
      <c r="BHZ97" s="4" t="s">
        <v>156</v>
      </c>
      <c r="BIA97" s="4">
        <v>260</v>
      </c>
      <c r="BIB97" s="2" t="s">
        <v>231</v>
      </c>
      <c r="BIC97" s="11">
        <f>AVERAGE(BIC82:BIC96)</f>
        <v>3.0599999999999999E-2</v>
      </c>
      <c r="BID97" s="1"/>
      <c r="BIE97" s="1"/>
      <c r="BIF97" s="1"/>
      <c r="BIG97" s="1"/>
      <c r="BIH97" s="1"/>
      <c r="BII97" s="1"/>
      <c r="BIJ97" s="10" t="s">
        <v>11</v>
      </c>
      <c r="BIK97" s="4" t="s">
        <v>157</v>
      </c>
      <c r="BIL97" s="4">
        <v>267</v>
      </c>
      <c r="BIM97" s="2" t="s">
        <v>231</v>
      </c>
      <c r="BIN97" s="11">
        <f>AVERAGE(BIN82:BIN96)</f>
        <v>3.1466666666666664E-2</v>
      </c>
      <c r="BIO97" s="1"/>
      <c r="BIP97" s="1"/>
      <c r="BIQ97" s="1"/>
      <c r="BIR97" s="1"/>
      <c r="BIS97" s="1"/>
      <c r="BIT97" s="1"/>
      <c r="BIU97" s="10" t="s">
        <v>11</v>
      </c>
      <c r="BIV97" s="4" t="s">
        <v>158</v>
      </c>
      <c r="BIW97" s="4">
        <v>268</v>
      </c>
      <c r="BIX97" s="2" t="s">
        <v>231</v>
      </c>
      <c r="BIY97" s="11">
        <f>AVERAGE(BIY82:BIY96)</f>
        <v>2.880000000000001E-2</v>
      </c>
      <c r="BIZ97" s="1"/>
      <c r="BJA97" s="1"/>
      <c r="BJB97" s="1"/>
      <c r="BJC97" s="1"/>
      <c r="BJD97" s="1"/>
      <c r="BJE97" s="1"/>
      <c r="BJF97" s="10" t="s">
        <v>11</v>
      </c>
      <c r="BJG97" s="4" t="s">
        <v>159</v>
      </c>
      <c r="BJH97" s="4">
        <v>274</v>
      </c>
      <c r="BJI97" s="2" t="s">
        <v>231</v>
      </c>
      <c r="BJJ97" s="11">
        <f>AVERAGE(BJJ82:BJJ96)</f>
        <v>1.0600000000000002E-2</v>
      </c>
      <c r="BJK97" s="1"/>
      <c r="BJL97" s="1"/>
      <c r="BJM97" s="1"/>
      <c r="BJN97" s="1"/>
      <c r="BJO97" s="1"/>
      <c r="BJP97" s="1"/>
      <c r="BJQ97" s="10" t="s">
        <v>11</v>
      </c>
      <c r="BJR97" s="4" t="s">
        <v>160</v>
      </c>
      <c r="BJS97" s="4">
        <v>281</v>
      </c>
      <c r="BJT97" s="2" t="s">
        <v>231</v>
      </c>
      <c r="BJU97" s="11">
        <f>AVERAGE(BJU82:BJU91,BJU93:BJU96)</f>
        <v>3.8285714285714291E-2</v>
      </c>
      <c r="BJV97" s="1"/>
      <c r="BJW97" s="1"/>
      <c r="BJX97" s="1"/>
      <c r="BJY97" s="1"/>
      <c r="BJZ97" s="1"/>
      <c r="BKA97" s="1"/>
      <c r="BKB97" s="10" t="s">
        <v>11</v>
      </c>
      <c r="BKC97" s="4" t="s">
        <v>161</v>
      </c>
      <c r="BKD97" s="4">
        <v>282</v>
      </c>
      <c r="BKE97" s="2" t="s">
        <v>231</v>
      </c>
      <c r="BKF97" s="11">
        <f>AVERAGE(BKF82:BKF91,BKF93:BKF96)</f>
        <v>2.0500000000000001E-2</v>
      </c>
      <c r="BKG97" s="1"/>
      <c r="BKH97" s="1"/>
      <c r="BKI97" s="1"/>
      <c r="BKJ97" s="1"/>
      <c r="BKK97" s="1"/>
      <c r="BKL97" s="1"/>
      <c r="BKM97" s="10" t="s">
        <v>11</v>
      </c>
      <c r="BKN97" s="4" t="s">
        <v>162</v>
      </c>
      <c r="BKO97" s="4">
        <v>289</v>
      </c>
      <c r="BKP97" s="2" t="s">
        <v>231</v>
      </c>
      <c r="BKQ97" s="11">
        <f>AVERAGE(BKQ82:BKQ91,BKQ93:BKQ96)</f>
        <v>1.5500000000000002E-2</v>
      </c>
      <c r="BKR97" s="1"/>
      <c r="BKS97" s="1"/>
      <c r="BKT97" s="1"/>
      <c r="BKU97" s="1"/>
      <c r="BKV97" s="1"/>
      <c r="BKW97" s="1"/>
      <c r="BKX97" s="10" t="s">
        <v>11</v>
      </c>
      <c r="BKY97" s="4" t="s">
        <v>163</v>
      </c>
      <c r="BKZ97" s="4">
        <v>296</v>
      </c>
      <c r="BLA97" s="2" t="s">
        <v>231</v>
      </c>
      <c r="BLB97" s="1">
        <f>AVERAGE(BLB82:BLB91,BLB93:BLB96)</f>
        <v>0.02</v>
      </c>
      <c r="BLC97" s="1"/>
      <c r="BLD97" s="1"/>
      <c r="BLE97" s="1"/>
      <c r="BLF97" s="1"/>
      <c r="BLG97" s="1"/>
      <c r="BLH97" s="1"/>
      <c r="BLI97" s="10" t="s">
        <v>11</v>
      </c>
      <c r="BLJ97" s="4" t="s">
        <v>164</v>
      </c>
      <c r="BLK97" s="4">
        <v>303</v>
      </c>
      <c r="BLL97" s="2" t="s">
        <v>231</v>
      </c>
      <c r="BLM97" s="11">
        <f>AVERAGE(BLM82:BLM96)</f>
        <v>1.1133333333333334E-2</v>
      </c>
      <c r="BLN97" s="1"/>
      <c r="BLO97" s="1"/>
      <c r="BLP97" s="1"/>
      <c r="BLQ97" s="1"/>
      <c r="BLR97" s="1"/>
      <c r="BLS97" s="1"/>
      <c r="BLT97" s="10" t="s">
        <v>11</v>
      </c>
      <c r="BLU97" s="4" t="s">
        <v>165</v>
      </c>
      <c r="BLV97" s="4">
        <v>310</v>
      </c>
      <c r="BLW97" s="2" t="s">
        <v>231</v>
      </c>
      <c r="BLX97" s="1">
        <f>AVERAGE(BLX82:BLX88,BLX90:BLX96)</f>
        <v>1.2000000000000002E-2</v>
      </c>
      <c r="BLY97" s="1"/>
      <c r="BLZ97" s="1"/>
      <c r="BMA97" s="1"/>
      <c r="BMB97" s="1"/>
      <c r="BMC97" s="1"/>
      <c r="BMD97" s="1"/>
      <c r="BME97" s="10" t="s">
        <v>11</v>
      </c>
      <c r="BMF97" s="4" t="s">
        <v>166</v>
      </c>
      <c r="BMG97" s="4">
        <v>311</v>
      </c>
      <c r="BMH97" s="2" t="s">
        <v>231</v>
      </c>
      <c r="BMI97" s="11">
        <f>AVERAGE(BMI82:BMI96)</f>
        <v>9.8666666666666659E-3</v>
      </c>
      <c r="BMJ97" s="1"/>
      <c r="BMK97" s="1"/>
      <c r="BML97" s="1"/>
      <c r="BMM97" s="1"/>
      <c r="BMN97" s="1"/>
      <c r="BMO97" s="1"/>
      <c r="BMP97" s="10" t="s">
        <v>11</v>
      </c>
      <c r="BMQ97" s="4" t="s">
        <v>167</v>
      </c>
      <c r="BMR97" s="4">
        <v>317</v>
      </c>
      <c r="BMS97" s="2" t="s">
        <v>231</v>
      </c>
      <c r="BMT97" s="11">
        <f>AVERAGE(BMT82:BMT96)</f>
        <v>9.7333333333333334E-3</v>
      </c>
      <c r="BMU97" s="1"/>
      <c r="BMV97" s="1"/>
      <c r="BMW97" s="1"/>
      <c r="BMX97" s="1"/>
      <c r="BMY97" s="1"/>
      <c r="BMZ97" s="1"/>
      <c r="BNA97" s="10" t="s">
        <v>11</v>
      </c>
      <c r="BNB97" s="4" t="s">
        <v>168</v>
      </c>
      <c r="BNC97" s="4">
        <v>324</v>
      </c>
      <c r="BND97" s="2" t="s">
        <v>231</v>
      </c>
      <c r="BNE97" s="11">
        <f>AVERAGE(BNE82:BNE96)</f>
        <v>1.3200000000000002E-2</v>
      </c>
      <c r="BNF97" s="1"/>
      <c r="BNG97" s="1"/>
      <c r="BNH97" s="1"/>
      <c r="BNI97" s="1"/>
      <c r="BNJ97" s="1"/>
      <c r="BNK97" s="1"/>
      <c r="BNL97" s="10" t="s">
        <v>11</v>
      </c>
      <c r="BNM97" s="4" t="s">
        <v>169</v>
      </c>
      <c r="BNN97" s="4">
        <v>325</v>
      </c>
      <c r="BNO97" s="2" t="s">
        <v>231</v>
      </c>
      <c r="BNP97" s="11">
        <f>AVERAGE(BNP82:BNP96)</f>
        <v>1.8533333333333336E-2</v>
      </c>
      <c r="BNQ97" s="1"/>
      <c r="BNR97" s="1"/>
      <c r="BNS97" s="1"/>
      <c r="BNT97" s="1"/>
      <c r="BNU97" s="1"/>
      <c r="BNV97" s="1"/>
      <c r="BNW97" s="10" t="s">
        <v>11</v>
      </c>
      <c r="BNX97" s="4" t="s">
        <v>170</v>
      </c>
      <c r="BNY97" s="4">
        <v>338</v>
      </c>
      <c r="BNZ97" s="2" t="s">
        <v>231</v>
      </c>
      <c r="BOA97" s="11">
        <f>AVERAGE(BOA82:BOA95)</f>
        <v>1.0142857142857144E-2</v>
      </c>
      <c r="BOB97" s="1"/>
      <c r="BOC97" s="1"/>
      <c r="BOD97" s="1"/>
      <c r="BOE97" s="1"/>
      <c r="BOF97" s="1"/>
      <c r="BOG97" s="1"/>
      <c r="BOH97" s="10" t="s">
        <v>11</v>
      </c>
      <c r="BOI97" s="4" t="s">
        <v>171</v>
      </c>
      <c r="BOJ97" s="4">
        <v>339</v>
      </c>
      <c r="BOK97" s="2" t="s">
        <v>231</v>
      </c>
      <c r="BOL97" s="11">
        <f>AVERAGE(BOL82:BOL96)</f>
        <v>4.5333333333333337E-3</v>
      </c>
      <c r="BOM97" s="1"/>
      <c r="BON97" s="1"/>
      <c r="BOO97" s="1"/>
      <c r="BOP97" s="1"/>
      <c r="BOQ97" s="1"/>
      <c r="BOR97" s="1"/>
      <c r="BOS97" s="10" t="s">
        <v>11</v>
      </c>
      <c r="BOT97" s="4" t="s">
        <v>172</v>
      </c>
      <c r="BOU97" s="4">
        <v>345</v>
      </c>
      <c r="BOV97" s="2" t="s">
        <v>231</v>
      </c>
      <c r="BOW97" s="11">
        <f>AVERAGE(BOW82:BOW96)</f>
        <v>6.7333333333333334E-3</v>
      </c>
      <c r="BOX97" s="1"/>
      <c r="BOY97" s="1"/>
      <c r="BOZ97" s="1"/>
      <c r="BPA97" s="1"/>
      <c r="BPB97" s="1"/>
      <c r="BPC97" s="1"/>
      <c r="BPD97" s="10" t="s">
        <v>11</v>
      </c>
      <c r="BPE97" s="4" t="s">
        <v>173</v>
      </c>
      <c r="BPF97" s="4">
        <v>352</v>
      </c>
      <c r="BPG97" s="2" t="s">
        <v>231</v>
      </c>
      <c r="BPH97" s="11">
        <f>AVERAGE(BPH82:BPH96)</f>
        <v>8.5333333333333355E-3</v>
      </c>
      <c r="BPI97" s="1"/>
      <c r="BPJ97" s="1"/>
      <c r="BPK97" s="1"/>
      <c r="BPL97" s="1"/>
      <c r="BPM97" s="1"/>
      <c r="BPN97" s="1"/>
      <c r="BPO97" s="10" t="s">
        <v>11</v>
      </c>
      <c r="BPP97" s="4" t="s">
        <v>174</v>
      </c>
      <c r="BPQ97" s="4">
        <v>353</v>
      </c>
      <c r="BPR97" s="2" t="s">
        <v>231</v>
      </c>
      <c r="BPS97" s="11">
        <f>AVERAGE(BPS82:BPS96)</f>
        <v>9.4666666666666666E-3</v>
      </c>
      <c r="BPT97" s="1"/>
      <c r="BPU97" s="1"/>
      <c r="BPV97" s="1"/>
      <c r="BPW97" s="1"/>
      <c r="BPX97" s="1"/>
      <c r="BPY97" s="1"/>
      <c r="BPZ97" s="10" t="s">
        <v>11</v>
      </c>
      <c r="BQA97" s="4" t="s">
        <v>175</v>
      </c>
      <c r="BQB97" s="4">
        <v>358</v>
      </c>
      <c r="BQC97" s="2" t="s">
        <v>231</v>
      </c>
      <c r="BQD97" s="1">
        <f>AVERAGE(BQD82:BQD96)</f>
        <v>1.0000000000000002E-2</v>
      </c>
      <c r="BQE97" s="1"/>
      <c r="BQF97" s="1"/>
      <c r="BQG97" s="1"/>
      <c r="BQH97" s="1"/>
      <c r="BQI97" s="1"/>
      <c r="BQJ97" s="1"/>
      <c r="BQK97" s="10" t="s">
        <v>11</v>
      </c>
      <c r="BQL97" s="4" t="s">
        <v>176</v>
      </c>
      <c r="BQM97" s="4">
        <v>366</v>
      </c>
      <c r="BQN97" s="2" t="s">
        <v>231</v>
      </c>
      <c r="BQO97" s="11">
        <f>AVERAGE(BQO82:BQO96)</f>
        <v>1.0733333333333336E-2</v>
      </c>
      <c r="BQP97" s="1"/>
      <c r="BQQ97" s="1"/>
      <c r="BQR97" s="1"/>
      <c r="BQS97" s="1"/>
      <c r="BQT97" s="1"/>
      <c r="BQU97" s="1"/>
      <c r="BQV97" s="10" t="s">
        <v>11</v>
      </c>
      <c r="BQW97" s="4" t="s">
        <v>177</v>
      </c>
      <c r="BQX97" s="4">
        <v>367</v>
      </c>
      <c r="BQY97" s="2" t="s">
        <v>231</v>
      </c>
      <c r="BQZ97" s="11">
        <f>AVERAGE(BQZ82:BQZ96)</f>
        <v>2.0933333333333335E-2</v>
      </c>
      <c r="BRA97" s="1"/>
      <c r="BRB97" s="1"/>
      <c r="BRC97" s="1"/>
      <c r="BRD97" s="1"/>
      <c r="BRE97" s="1"/>
      <c r="BRF97" s="1"/>
      <c r="BRG97" s="10" t="s">
        <v>11</v>
      </c>
      <c r="BRH97" s="4" t="s">
        <v>178</v>
      </c>
      <c r="BRI97" s="4">
        <v>373</v>
      </c>
      <c r="BRJ97" s="2" t="s">
        <v>231</v>
      </c>
      <c r="BRK97" s="11">
        <f>AVERAGE(BRK82:BRK96)</f>
        <v>2.2399999999999996E-2</v>
      </c>
      <c r="BRL97" s="1"/>
      <c r="BRM97" s="1"/>
      <c r="BRN97" s="1"/>
      <c r="BRO97" s="1"/>
      <c r="BRP97" s="1"/>
      <c r="BRQ97" s="1"/>
      <c r="BRR97" s="10" t="s">
        <v>11</v>
      </c>
      <c r="BRS97" s="1" t="s">
        <v>179</v>
      </c>
      <c r="BRT97" s="1">
        <v>380</v>
      </c>
      <c r="BRU97" s="2" t="s">
        <v>231</v>
      </c>
      <c r="BRV97" s="1">
        <f>AVERAGE(BRV82:BRV96)</f>
        <v>3.0000000000000006E-2</v>
      </c>
      <c r="BRW97" s="1"/>
      <c r="BRX97" s="1"/>
      <c r="BRY97" s="1"/>
      <c r="BRZ97" s="1"/>
      <c r="BSA97" s="1"/>
      <c r="BSB97" s="1"/>
      <c r="BSC97" s="10" t="s">
        <v>11</v>
      </c>
      <c r="BSD97" s="1" t="s">
        <v>180</v>
      </c>
      <c r="BSE97" s="1">
        <v>394</v>
      </c>
      <c r="BSF97" s="2" t="s">
        <v>231</v>
      </c>
      <c r="BSG97" s="11">
        <f>AVERAGE(BSG82:BSG96)</f>
        <v>1.1666666666666667E-2</v>
      </c>
      <c r="BSH97" s="1"/>
      <c r="BSI97" s="1"/>
      <c r="BSJ97" s="1"/>
      <c r="BSK97" s="1"/>
      <c r="BSL97" s="1"/>
      <c r="BSM97" s="1"/>
      <c r="BSN97" s="1" t="s">
        <v>11</v>
      </c>
      <c r="BSO97" s="1" t="s">
        <v>181</v>
      </c>
      <c r="BSP97" s="1">
        <v>395</v>
      </c>
      <c r="BSQ97" s="2" t="s">
        <v>231</v>
      </c>
      <c r="BSR97" s="11">
        <f>AVERAGE(BSR82:BSR96)</f>
        <v>1.0266666666666669E-2</v>
      </c>
      <c r="BSS97" s="1"/>
      <c r="BST97" s="1"/>
      <c r="BSU97" s="1"/>
      <c r="BSV97" s="1"/>
      <c r="BSW97" s="1"/>
      <c r="BSX97" s="1"/>
      <c r="BSY97" s="1" t="s">
        <v>11</v>
      </c>
      <c r="BSZ97" s="1" t="s">
        <v>182</v>
      </c>
      <c r="BTA97" s="1">
        <v>401</v>
      </c>
      <c r="BTB97" s="1" t="s">
        <v>231</v>
      </c>
      <c r="BTC97" s="1">
        <f>AVERAGE(BTC82:BTC96)</f>
        <v>1.2000000000000002E-2</v>
      </c>
      <c r="BTD97" s="1"/>
      <c r="BTE97" s="1"/>
      <c r="BTF97" s="1"/>
      <c r="BTG97" s="1"/>
      <c r="BTH97" s="1"/>
      <c r="BTI97" s="1"/>
      <c r="BTJ97" s="1" t="s">
        <v>11</v>
      </c>
      <c r="BTK97" s="1" t="s">
        <v>183</v>
      </c>
      <c r="BTL97" s="1">
        <v>408</v>
      </c>
      <c r="BTM97" s="1" t="s">
        <v>231</v>
      </c>
      <c r="BTN97" s="11">
        <f>AVERAGE(BTN82:BTN96)</f>
        <v>1.1733333333333337E-2</v>
      </c>
      <c r="BTO97" s="1"/>
      <c r="BTP97" s="5"/>
      <c r="BTQ97" s="1"/>
      <c r="BTR97" s="1"/>
      <c r="BTS97" s="1"/>
      <c r="BTT97" s="1"/>
      <c r="BTU97" s="1" t="s">
        <v>11</v>
      </c>
      <c r="BTV97" s="1" t="s">
        <v>184</v>
      </c>
      <c r="BTW97" s="1">
        <v>409</v>
      </c>
      <c r="BTX97" s="1" t="s">
        <v>231</v>
      </c>
      <c r="BTY97" s="11">
        <f>AVERAGE(BTY82:BTY96)</f>
        <v>1.0066666666666668E-2</v>
      </c>
      <c r="BTZ97" s="1"/>
      <c r="BUA97" s="1"/>
      <c r="BUB97" s="1"/>
      <c r="BUC97" s="1"/>
      <c r="BUD97" s="1"/>
      <c r="BUE97" s="1"/>
      <c r="BUF97" s="1" t="s">
        <v>11</v>
      </c>
      <c r="BUG97" s="1" t="s">
        <v>185</v>
      </c>
      <c r="BUH97" s="1">
        <v>415</v>
      </c>
      <c r="BUI97" s="1" t="s">
        <v>231</v>
      </c>
      <c r="BUJ97" s="11">
        <f>AVERAGE(BUJ82:BUJ87,BUJ89:BUJ96)</f>
        <v>1.2785714285714289E-2</v>
      </c>
      <c r="BUK97" s="1"/>
      <c r="BUL97" s="1"/>
      <c r="BUM97" s="1"/>
      <c r="BUN97" s="1"/>
      <c r="BUO97" s="1"/>
      <c r="BUP97" s="1"/>
      <c r="BUQ97" s="1" t="s">
        <v>11</v>
      </c>
      <c r="BUR97" s="1" t="s">
        <v>186</v>
      </c>
      <c r="BUS97" s="1">
        <v>422</v>
      </c>
      <c r="BUT97" s="1" t="s">
        <v>231</v>
      </c>
      <c r="BUU97" s="11">
        <f>AVERAGE(BUU82:BUU92,BUU95:BUU96)</f>
        <v>1.461538461538462E-2</v>
      </c>
      <c r="BUV97" s="1"/>
      <c r="BUW97" s="1"/>
      <c r="BUX97" s="1"/>
      <c r="BUY97" s="1"/>
      <c r="BUZ97" s="1"/>
      <c r="BVA97" s="1"/>
      <c r="BVB97" s="1" t="s">
        <v>11</v>
      </c>
      <c r="BVC97" s="1" t="s">
        <v>187</v>
      </c>
      <c r="BVD97" s="1">
        <v>423</v>
      </c>
      <c r="BVE97" s="1" t="s">
        <v>231</v>
      </c>
      <c r="BVF97" s="11">
        <f>AVERAGE(BVF82:BVF96)</f>
        <v>1.0199999999999997E-2</v>
      </c>
      <c r="BVG97" s="1"/>
      <c r="BVH97" s="1"/>
      <c r="BVI97" s="1"/>
      <c r="BVJ97" s="1"/>
      <c r="BVK97" s="1"/>
      <c r="BVL97" s="1"/>
      <c r="BVM97" s="1" t="s">
        <v>11</v>
      </c>
      <c r="BVN97" s="1" t="s">
        <v>188</v>
      </c>
      <c r="BVO97" s="1">
        <v>436</v>
      </c>
      <c r="BVP97" s="1" t="s">
        <v>231</v>
      </c>
      <c r="BVQ97" s="11">
        <f>AVERAGE(BVQ82:BVQ96)</f>
        <v>1.1733333333333335E-2</v>
      </c>
      <c r="BVR97" s="1"/>
      <c r="BVS97" s="1"/>
      <c r="BVT97" s="1"/>
      <c r="BVU97" s="1"/>
      <c r="BVV97" s="1"/>
      <c r="BVW97" s="1"/>
      <c r="BVX97" s="1" t="s">
        <v>11</v>
      </c>
      <c r="BVY97" s="1" t="s">
        <v>189</v>
      </c>
      <c r="BVZ97" s="1">
        <v>437</v>
      </c>
      <c r="BWA97" s="1" t="s">
        <v>231</v>
      </c>
      <c r="BWB97" s="11">
        <f>AVERAGE(BWB82:BWB88,BWB90:BWB96)</f>
        <v>4.7142857142857143E-3</v>
      </c>
      <c r="BWC97" s="1"/>
      <c r="BWD97" s="1"/>
      <c r="BWE97" s="1"/>
      <c r="BWF97" s="1"/>
      <c r="BWG97" s="1"/>
      <c r="BWH97" s="1"/>
      <c r="BWI97" s="1" t="s">
        <v>11</v>
      </c>
      <c r="BWJ97" s="1" t="s">
        <v>190</v>
      </c>
      <c r="BWK97" s="1">
        <v>443</v>
      </c>
      <c r="BWL97" s="1" t="s">
        <v>231</v>
      </c>
      <c r="BWM97" s="11">
        <f>AVERAGE(BWM82:BWM88,BWM90:BWM95)</f>
        <v>9.6923076923076928E-3</v>
      </c>
      <c r="BWN97" s="1"/>
      <c r="BWO97" s="1"/>
      <c r="BWP97" s="1"/>
      <c r="BWQ97" s="1"/>
      <c r="BWR97" s="1"/>
      <c r="BWS97" s="1"/>
      <c r="BWT97" s="1" t="s">
        <v>11</v>
      </c>
      <c r="BWU97" s="1" t="s">
        <v>191</v>
      </c>
      <c r="BWV97" s="1">
        <v>450</v>
      </c>
      <c r="BWW97" s="1" t="s">
        <v>231</v>
      </c>
      <c r="BWX97" s="1">
        <f>AVERAGE(BWX82:BWX88,BWX90:BWX96)</f>
        <v>4.0000000000000001E-3</v>
      </c>
      <c r="BWY97" s="1"/>
      <c r="BWZ97" s="1"/>
      <c r="BXA97" s="1"/>
      <c r="BXB97" s="1"/>
      <c r="BXC97" s="1"/>
      <c r="BXD97" s="1"/>
      <c r="BXE97" s="1" t="s">
        <v>11</v>
      </c>
      <c r="BXF97" s="1" t="s">
        <v>192</v>
      </c>
      <c r="BXG97" s="1">
        <v>451</v>
      </c>
      <c r="BXH97" s="1" t="s">
        <v>231</v>
      </c>
      <c r="BXI97" s="11">
        <f>AVERAGE(BXI82:BXI96)</f>
        <v>-2.8000000000000008E-3</v>
      </c>
      <c r="BXJ97" s="1"/>
      <c r="BXK97" s="1"/>
      <c r="BXL97" s="1"/>
      <c r="BXM97" s="1"/>
      <c r="BXN97" s="1"/>
      <c r="BXO97" s="1"/>
      <c r="BXP97" s="1" t="s">
        <v>11</v>
      </c>
      <c r="BXQ97" s="1" t="s">
        <v>193</v>
      </c>
      <c r="BXR97" s="1">
        <v>464</v>
      </c>
      <c r="BXS97" s="1" t="s">
        <v>231</v>
      </c>
      <c r="BXT97" s="11">
        <f>AVERAGE(BXT82:BXT96)</f>
        <v>3.7333333333333329E-3</v>
      </c>
      <c r="BXU97" s="1"/>
      <c r="BXV97" s="1"/>
      <c r="BXW97" s="1"/>
      <c r="BXX97" s="1"/>
      <c r="BXY97" s="1"/>
      <c r="BXZ97" s="1"/>
      <c r="BYA97" s="1" t="s">
        <v>11</v>
      </c>
      <c r="BYB97" s="1" t="s">
        <v>194</v>
      </c>
      <c r="BYC97" s="1">
        <v>465</v>
      </c>
      <c r="BYD97" s="1" t="s">
        <v>231</v>
      </c>
      <c r="BYE97" s="11">
        <f>AVERAGE(BYE82:BYE96)</f>
        <v>4.6000000000000008E-3</v>
      </c>
      <c r="BYF97" s="1"/>
      <c r="BYG97" s="1"/>
      <c r="BYH97" s="1"/>
      <c r="BYI97" s="1"/>
      <c r="BYJ97" s="1"/>
      <c r="BYK97" s="1"/>
      <c r="BYL97" s="1" t="s">
        <v>11</v>
      </c>
      <c r="BYM97" s="1" t="s">
        <v>195</v>
      </c>
      <c r="BYN97" s="1">
        <v>479</v>
      </c>
      <c r="BYO97" s="1" t="s">
        <v>231</v>
      </c>
      <c r="BYP97" s="11">
        <f>AVERAGE(BYP82:BYP96)</f>
        <v>1.1199999999999998E-2</v>
      </c>
      <c r="BYQ97" s="1"/>
      <c r="BYR97" s="1"/>
      <c r="BYS97" s="1"/>
      <c r="BYT97" s="1"/>
      <c r="BYU97" s="1"/>
      <c r="BYV97" s="1"/>
      <c r="BYW97" s="1" t="s">
        <v>11</v>
      </c>
      <c r="BYX97" s="1" t="s">
        <v>196</v>
      </c>
      <c r="BYY97" s="1">
        <v>480</v>
      </c>
      <c r="BYZ97" s="1" t="s">
        <v>231</v>
      </c>
      <c r="BZA97" s="11">
        <f>AVERAGE(BZA82:BZA88,BZA90:BZA96)</f>
        <v>1.3357142857142857E-2</v>
      </c>
      <c r="BZB97" s="1"/>
      <c r="BZC97" s="1"/>
      <c r="BZD97" s="1"/>
      <c r="BZE97" s="1"/>
      <c r="BZF97" s="1"/>
      <c r="BZG97" s="1"/>
      <c r="BZH97" s="1" t="s">
        <v>11</v>
      </c>
      <c r="BZI97" s="1" t="s">
        <v>197</v>
      </c>
      <c r="BZJ97" s="1">
        <v>494</v>
      </c>
      <c r="BZK97" s="1" t="s">
        <v>231</v>
      </c>
      <c r="BZL97" s="11">
        <f>AVERAGE(BZL82,BZL84:BZL88,BZL90:BZL96)</f>
        <v>1.507692307692308E-2</v>
      </c>
      <c r="BZM97" s="1"/>
      <c r="BZN97" s="1"/>
      <c r="BZO97" s="1"/>
      <c r="BZP97" s="1"/>
      <c r="BZQ97" s="1"/>
      <c r="BZR97" s="1"/>
      <c r="BZS97" s="1" t="s">
        <v>11</v>
      </c>
      <c r="BZT97" s="1" t="s">
        <v>198</v>
      </c>
      <c r="BZU97" s="1">
        <v>495</v>
      </c>
      <c r="BZV97" s="1" t="s">
        <v>231</v>
      </c>
      <c r="BZW97" s="11">
        <f>AVERAGE(BZW82,BZW84:BZW88,BZW90:BZW96)</f>
        <v>1.4307692307692308E-2</v>
      </c>
      <c r="BZX97" s="1"/>
      <c r="BZY97" s="1"/>
      <c r="BZZ97" s="1"/>
      <c r="CAA97" s="1"/>
      <c r="CAB97" s="1"/>
      <c r="CAC97" s="1"/>
      <c r="CAD97" s="1" t="s">
        <v>11</v>
      </c>
      <c r="CAE97" s="1" t="s">
        <v>199</v>
      </c>
      <c r="CAF97" s="1">
        <v>501</v>
      </c>
      <c r="CAG97" s="1" t="s">
        <v>231</v>
      </c>
      <c r="CAH97" s="11">
        <f>AVERAGE(CAH82:CAH88,CAH90:CAH96)</f>
        <v>1.6857142857142859E-2</v>
      </c>
      <c r="CAI97" s="1"/>
      <c r="CAJ97" s="1"/>
      <c r="CAK97" s="1"/>
      <c r="CAL97" s="1"/>
      <c r="CAM97" s="1"/>
      <c r="CAN97" s="1"/>
      <c r="CAO97" s="1" t="s">
        <v>11</v>
      </c>
      <c r="CAP97" s="1" t="s">
        <v>200</v>
      </c>
      <c r="CAQ97" s="1">
        <v>508</v>
      </c>
      <c r="CAR97" s="1" t="s">
        <v>231</v>
      </c>
      <c r="CAS97" s="1">
        <f>AVERAGE(CAS82:CAS88,CAS90,CAS92:CAS93,CAS96)</f>
        <v>3.8000000000000006E-2</v>
      </c>
      <c r="CAT97" s="1"/>
      <c r="CAU97" s="1"/>
      <c r="CAV97" s="1"/>
      <c r="CAW97" s="1"/>
      <c r="CAX97" s="1"/>
      <c r="CAY97" s="1"/>
      <c r="CAZ97" s="1" t="s">
        <v>11</v>
      </c>
      <c r="CBA97" s="1" t="s">
        <v>201</v>
      </c>
      <c r="CBB97" s="1">
        <v>509</v>
      </c>
      <c r="CBC97" s="1" t="s">
        <v>231</v>
      </c>
      <c r="CBD97" s="11">
        <f>AVERAGE(CBD82:CBD96)</f>
        <v>1.286666666666667E-2</v>
      </c>
      <c r="CBE97" s="1"/>
      <c r="CBF97" s="1"/>
      <c r="CBG97" s="1"/>
      <c r="CBH97" s="1"/>
      <c r="CBI97" s="1"/>
      <c r="CBJ97" s="1"/>
      <c r="CBK97" s="1" t="s">
        <v>11</v>
      </c>
      <c r="CBL97" s="1" t="s">
        <v>202</v>
      </c>
      <c r="CBM97" s="1">
        <v>515</v>
      </c>
      <c r="CBN97" s="1" t="s">
        <v>231</v>
      </c>
      <c r="CBO97" s="11">
        <f>AVERAGE(CBO82:CBO96)</f>
        <v>1.5066666666666671E-2</v>
      </c>
      <c r="CBP97" s="1"/>
      <c r="CBQ97" s="1"/>
      <c r="CBR97" s="1"/>
      <c r="CBS97" s="1"/>
      <c r="CBT97" s="1"/>
      <c r="CBU97" s="1"/>
      <c r="CBV97" s="1" t="s">
        <v>11</v>
      </c>
      <c r="CBW97" s="1" t="s">
        <v>203</v>
      </c>
      <c r="CBX97" s="1">
        <v>522</v>
      </c>
      <c r="CBY97" s="1" t="s">
        <v>231</v>
      </c>
      <c r="CBZ97" s="11">
        <f>AVERAGE(CBZ82:CBZ96)</f>
        <v>1.4466666666666673E-2</v>
      </c>
      <c r="CCA97" s="1"/>
      <c r="CCB97" s="1"/>
      <c r="CCC97" s="1"/>
      <c r="CCD97" s="1"/>
      <c r="CCE97" s="1"/>
      <c r="CCF97" s="1"/>
      <c r="CCG97" s="1" t="s">
        <v>11</v>
      </c>
      <c r="CCH97" s="1" t="s">
        <v>204</v>
      </c>
      <c r="CCI97" s="1">
        <v>523</v>
      </c>
      <c r="CCJ97" s="1" t="s">
        <v>231</v>
      </c>
      <c r="CCK97" s="11">
        <f>AVERAGE(CCK82:CCK96)</f>
        <v>1.9200000000000002E-2</v>
      </c>
      <c r="CCL97" s="1"/>
      <c r="CCM97" s="1"/>
      <c r="CCN97" s="1"/>
      <c r="CCO97" s="1"/>
      <c r="CCP97" s="1"/>
      <c r="CCQ97" s="1"/>
      <c r="CCR97" s="1" t="s">
        <v>11</v>
      </c>
      <c r="CCS97" s="1" t="s">
        <v>205</v>
      </c>
      <c r="CCT97" s="1">
        <v>536</v>
      </c>
      <c r="CCU97" s="1" t="s">
        <v>231</v>
      </c>
      <c r="CCV97" s="11">
        <f>AVERAGE(CCV82:CCV96)</f>
        <v>1.9666666666666669E-2</v>
      </c>
      <c r="CCW97" s="1"/>
      <c r="CCX97" s="1"/>
      <c r="CCY97" s="1"/>
      <c r="CCZ97" s="1"/>
      <c r="CDA97" s="1"/>
      <c r="CDB97" s="1"/>
      <c r="CDC97" s="1" t="s">
        <v>11</v>
      </c>
      <c r="CDD97" s="1" t="s">
        <v>206</v>
      </c>
      <c r="CDE97" s="1">
        <v>542</v>
      </c>
      <c r="CDF97" s="1" t="s">
        <v>231</v>
      </c>
      <c r="CDG97" s="11">
        <f>AVERAGE(CDG82:CDG96)</f>
        <v>1.4866666666666669E-2</v>
      </c>
      <c r="CDH97" s="1"/>
      <c r="CDI97" s="1"/>
      <c r="CDJ97" s="1"/>
      <c r="CDK97" s="1"/>
      <c r="CDL97" s="1"/>
      <c r="CDM97" s="1"/>
      <c r="CDN97" s="1" t="s">
        <v>11</v>
      </c>
      <c r="CDO97" s="1" t="s">
        <v>207</v>
      </c>
      <c r="CDP97" s="1">
        <v>549</v>
      </c>
      <c r="CDQ97" s="1" t="s">
        <v>231</v>
      </c>
      <c r="CDR97" s="11">
        <f>AVERAGE(CDR82:CDR96)</f>
        <v>1.5133333333333335E-2</v>
      </c>
      <c r="CDS97" s="1"/>
      <c r="CDT97" s="1"/>
      <c r="CDU97" s="1"/>
      <c r="CDV97" s="1"/>
      <c r="CDW97" s="1"/>
      <c r="CDX97" s="1"/>
      <c r="CDY97" s="1" t="s">
        <v>11</v>
      </c>
      <c r="CDZ97" s="1" t="s">
        <v>208</v>
      </c>
      <c r="CEA97" s="1">
        <v>550</v>
      </c>
      <c r="CEB97" s="1" t="s">
        <v>231</v>
      </c>
      <c r="CEC97" s="11">
        <f>AVERAGE(CEC82:CEC96)</f>
        <v>1.7400000000000002E-2</v>
      </c>
      <c r="CED97" s="1"/>
      <c r="CEE97" s="1"/>
      <c r="CEF97" s="1"/>
      <c r="CEG97" s="1"/>
      <c r="CEH97" s="1"/>
      <c r="CEI97" s="1"/>
      <c r="CEJ97" s="1" t="s">
        <v>11</v>
      </c>
      <c r="CEK97" s="1" t="s">
        <v>209</v>
      </c>
      <c r="CEL97" s="1">
        <v>556</v>
      </c>
      <c r="CEM97" s="1" t="s">
        <v>231</v>
      </c>
      <c r="CEN97" s="11">
        <f>AVERAGE(CEN82:CEN96)</f>
        <v>1.5400000000000002E-2</v>
      </c>
      <c r="CEO97" s="1"/>
      <c r="CEP97" s="1"/>
      <c r="CEQ97" s="1"/>
      <c r="CER97" s="1"/>
      <c r="CES97" s="1"/>
      <c r="CET97" s="1"/>
      <c r="CEU97" s="1" t="s">
        <v>11</v>
      </c>
      <c r="CEV97" s="1" t="s">
        <v>210</v>
      </c>
      <c r="CEW97" s="1">
        <v>563</v>
      </c>
      <c r="CEX97" s="1" t="s">
        <v>231</v>
      </c>
      <c r="CEY97" s="11">
        <f>AVERAGE(CEY82:CEY96)</f>
        <v>1.4066666666666668E-2</v>
      </c>
      <c r="CEZ97" s="1"/>
      <c r="CFA97" s="1"/>
      <c r="CFB97" s="1"/>
      <c r="CFC97" s="1"/>
      <c r="CFD97" s="1"/>
      <c r="CFE97" s="1"/>
      <c r="CFF97" s="1" t="s">
        <v>11</v>
      </c>
      <c r="CFG97" s="1" t="s">
        <v>211</v>
      </c>
      <c r="CFH97" s="1">
        <v>564</v>
      </c>
      <c r="CFI97" s="1" t="s">
        <v>231</v>
      </c>
      <c r="CFJ97" s="11">
        <f>AVERAGE(CFJ82:CFJ96)</f>
        <v>3.1800000000000009E-2</v>
      </c>
      <c r="CFK97" s="1"/>
      <c r="CFL97" s="1"/>
      <c r="CFM97" s="1"/>
      <c r="CFN97" s="1"/>
      <c r="CFO97" s="1"/>
      <c r="CFP97" s="1"/>
      <c r="CFQ97" s="1" t="s">
        <v>11</v>
      </c>
      <c r="CFR97" s="1" t="s">
        <v>212</v>
      </c>
      <c r="CFS97" s="1">
        <v>571</v>
      </c>
      <c r="CFT97" s="1" t="s">
        <v>231</v>
      </c>
      <c r="CFU97" s="11">
        <f>AVERAGE(CFU82:CFU96)</f>
        <v>3.1333333333333338E-2</v>
      </c>
      <c r="CFV97" s="1"/>
      <c r="CFW97" s="1"/>
      <c r="CFX97" s="1"/>
      <c r="CFY97" s="1"/>
      <c r="CFZ97" s="1"/>
      <c r="CGA97" s="1"/>
      <c r="CGB97" s="1" t="s">
        <v>11</v>
      </c>
      <c r="CGC97" s="1" t="s">
        <v>213</v>
      </c>
      <c r="CGD97" s="1">
        <v>577</v>
      </c>
      <c r="CGE97" s="1" t="s">
        <v>231</v>
      </c>
      <c r="CGF97" s="11">
        <f>AVERAGE(CGF82:CGF96)</f>
        <v>3.0533333333333339E-2</v>
      </c>
      <c r="CGG97" s="1"/>
      <c r="CGH97" s="1"/>
      <c r="CGI97" s="1"/>
      <c r="CGJ97" s="1"/>
      <c r="CGK97" s="1"/>
      <c r="CGL97" s="1"/>
      <c r="CGM97" s="1" t="s">
        <v>11</v>
      </c>
      <c r="CGN97" s="1" t="s">
        <v>214</v>
      </c>
      <c r="CGO97" s="1">
        <v>578</v>
      </c>
      <c r="CGP97" s="1" t="s">
        <v>231</v>
      </c>
      <c r="CGQ97" s="11">
        <f>AVERAGE(CGQ82:CGQ87,CGQ89:CGQ96)</f>
        <v>1.6714285714285716E-2</v>
      </c>
      <c r="CGR97" s="1"/>
      <c r="CGS97" s="1"/>
      <c r="CGT97" s="1"/>
      <c r="CGU97" s="1"/>
      <c r="CGV97" s="1"/>
      <c r="CGW97" s="1"/>
      <c r="CGX97" s="1" t="s">
        <v>11</v>
      </c>
      <c r="CGY97" s="1" t="s">
        <v>215</v>
      </c>
      <c r="CGZ97" s="1">
        <v>592</v>
      </c>
      <c r="CHA97" s="1" t="s">
        <v>231</v>
      </c>
      <c r="CHB97" s="11">
        <f>AVERAGE(CHB82:CHB89,CHB91:CHB96)</f>
        <v>2.6285714285714294E-2</v>
      </c>
      <c r="CHC97" s="1"/>
      <c r="CHD97" s="1"/>
      <c r="CHE97" s="1"/>
      <c r="CHF97" s="1"/>
      <c r="CHG97" s="1"/>
      <c r="CHH97" s="1"/>
      <c r="CHI97" s="1" t="s">
        <v>11</v>
      </c>
      <c r="CHJ97" s="1" t="s">
        <v>216</v>
      </c>
      <c r="CHK97" s="1">
        <v>593</v>
      </c>
      <c r="CHL97" s="1" t="s">
        <v>231</v>
      </c>
      <c r="CHM97" s="11">
        <f>AVERAGE(CHM82:CHM87,CHM89,CHM92,CHM93,CHM94,CHM96)</f>
        <v>2.2545454545454542E-2</v>
      </c>
      <c r="CHN97" s="1"/>
      <c r="CHO97" s="1"/>
      <c r="CHP97" s="1"/>
      <c r="CHQ97" s="1"/>
      <c r="CHR97" s="1"/>
      <c r="CHS97" s="1"/>
      <c r="CHT97" s="1" t="s">
        <v>11</v>
      </c>
      <c r="CHU97" s="1" t="s">
        <v>217</v>
      </c>
      <c r="CHV97" s="1">
        <v>607</v>
      </c>
      <c r="CHW97" s="1" t="s">
        <v>231</v>
      </c>
      <c r="CHX97" s="11">
        <f>AVERAGE(CHX82:CHX87,CHX89:CHX90,CHX92:CHX94,CHX96)</f>
        <v>2.1250000000000002E-2</v>
      </c>
      <c r="CHY97" s="1"/>
      <c r="CHZ97" s="1"/>
      <c r="CIA97" s="1"/>
      <c r="CIB97" s="1"/>
      <c r="CIC97" s="1"/>
      <c r="CID97" s="1"/>
      <c r="CIE97" s="1" t="s">
        <v>11</v>
      </c>
      <c r="CIF97" s="1" t="s">
        <v>218</v>
      </c>
      <c r="CIG97" s="1">
        <v>608</v>
      </c>
      <c r="CIH97" s="1" t="s">
        <v>231</v>
      </c>
      <c r="CII97" s="11">
        <f>AVERAGE(CII82:CII87,CII89:CII92,CII94:CII96)</f>
        <v>2.7769230769230768E-2</v>
      </c>
      <c r="CIJ97" s="1"/>
      <c r="CIK97" s="1"/>
      <c r="CIL97" s="1"/>
      <c r="CIM97" s="1"/>
      <c r="CIN97" s="1"/>
      <c r="CIO97" s="1"/>
      <c r="CIP97" s="1" t="s">
        <v>11</v>
      </c>
      <c r="CIQ97" s="1" t="s">
        <v>219</v>
      </c>
      <c r="CIR97" s="1">
        <v>621</v>
      </c>
      <c r="CIS97" s="1" t="s">
        <v>231</v>
      </c>
      <c r="CIT97" s="11">
        <f>AVERAGE(CIT82:CIT92,CIT94:CIT96)</f>
        <v>2.9714285714285704E-2</v>
      </c>
      <c r="CIU97" s="1"/>
      <c r="CIV97" s="1"/>
      <c r="CIW97" s="1"/>
      <c r="CIX97" s="1"/>
      <c r="CIY97" s="1"/>
      <c r="CIZ97" s="1"/>
      <c r="CJA97" s="1" t="s">
        <v>11</v>
      </c>
      <c r="CJB97" s="1" t="s">
        <v>220</v>
      </c>
      <c r="CJC97" s="1">
        <v>622</v>
      </c>
      <c r="CJD97" s="1" t="s">
        <v>231</v>
      </c>
      <c r="CJE97" s="11">
        <f>AVERAGE(CJE82:CJE87,CJE89:CJE92,CJE94:CJE96)</f>
        <v>9.0769230769230779E-3</v>
      </c>
      <c r="CJF97" s="1"/>
      <c r="CJG97" s="1"/>
      <c r="CJH97" s="1"/>
      <c r="CJI97" s="1"/>
      <c r="CJJ97" s="1"/>
      <c r="CJK97" s="1"/>
      <c r="CJL97" s="1" t="s">
        <v>11</v>
      </c>
      <c r="CJM97" s="1" t="s">
        <v>221</v>
      </c>
      <c r="CJN97" s="1">
        <v>635</v>
      </c>
      <c r="CJO97" s="1" t="s">
        <v>231</v>
      </c>
      <c r="CJP97" s="11">
        <f>AVERAGE(CJP82:CJP87,CJP89:CJP96)</f>
        <v>1.2142857142857144E-2</v>
      </c>
      <c r="CJQ97" s="1"/>
      <c r="CJR97" s="1"/>
      <c r="CJS97" s="1"/>
      <c r="CJT97" s="1"/>
      <c r="CJU97" s="1"/>
      <c r="CJV97" s="1"/>
      <c r="CJW97" s="1" t="s">
        <v>11</v>
      </c>
      <c r="CJX97" s="1" t="s">
        <v>222</v>
      </c>
      <c r="CJY97" s="1">
        <v>636</v>
      </c>
      <c r="CJZ97" s="1" t="s">
        <v>231</v>
      </c>
      <c r="CKA97" s="11">
        <f>AVERAGE(CKA82:CKA87,CKA89:CKA96)</f>
        <v>2.0071428571428573E-2</v>
      </c>
      <c r="CKB97" s="1"/>
      <c r="CKC97" s="1"/>
      <c r="CKD97" s="1"/>
      <c r="CKE97" s="1"/>
      <c r="CKF97" s="1"/>
      <c r="CKG97" s="1"/>
      <c r="CKH97" s="1" t="s">
        <v>11</v>
      </c>
      <c r="CKI97" s="1" t="s">
        <v>223</v>
      </c>
      <c r="CKJ97" s="1">
        <v>649</v>
      </c>
      <c r="CKK97" s="1" t="s">
        <v>231</v>
      </c>
      <c r="CKL97" s="11">
        <f>AVERAGE(CKL82:CKL87,CKL89:CKL96)</f>
        <v>2.357142857142857E-2</v>
      </c>
      <c r="CKM97" s="1"/>
      <c r="CKN97" s="1"/>
      <c r="CKO97" s="1"/>
      <c r="CKP97" s="1"/>
      <c r="CKQ97" s="1"/>
      <c r="CKR97" s="1"/>
      <c r="CKS97" s="1" t="s">
        <v>11</v>
      </c>
      <c r="CKT97" s="1" t="s">
        <v>224</v>
      </c>
      <c r="CKU97" s="1">
        <v>650</v>
      </c>
      <c r="CKV97" s="1" t="s">
        <v>231</v>
      </c>
      <c r="CKW97" s="11">
        <f>AVERAGE(CKW82:CKW96)</f>
        <v>1.7466666666666665E-2</v>
      </c>
      <c r="CKX97" s="1"/>
      <c r="CKY97" s="1"/>
      <c r="CKZ97" s="1"/>
      <c r="CLA97" s="1"/>
      <c r="CLB97" s="1"/>
      <c r="CLC97" s="1"/>
      <c r="CLD97" s="1" t="s">
        <v>11</v>
      </c>
      <c r="CLE97" s="1" t="s">
        <v>225</v>
      </c>
      <c r="CLF97" s="1">
        <v>663</v>
      </c>
      <c r="CLG97" s="1" t="s">
        <v>231</v>
      </c>
      <c r="CLH97" s="11">
        <f>AVERAGE(CLH82:CLH96)</f>
        <v>2.1733333333333337E-2</v>
      </c>
      <c r="CLI97" s="1"/>
      <c r="CLJ97" s="1"/>
      <c r="CLK97" s="1"/>
      <c r="CLL97" s="1"/>
      <c r="CLM97" s="1"/>
      <c r="CLN97" s="1"/>
      <c r="CLO97" s="1"/>
      <c r="CLP97" s="1"/>
      <c r="CLQ97" s="1"/>
      <c r="CLR97" s="1"/>
      <c r="CLS97" s="1"/>
      <c r="CLT97" s="1"/>
      <c r="CLU97" s="1"/>
      <c r="CLV97" s="1"/>
      <c r="CLW97" s="1"/>
      <c r="CLX97" s="1"/>
      <c r="CLY97" s="1"/>
      <c r="CLZ97" s="1"/>
      <c r="CMA97" s="1"/>
      <c r="CMB97" s="1"/>
      <c r="CMC97" s="1"/>
      <c r="CMD97" s="1"/>
      <c r="CME97" s="1"/>
      <c r="CMF97" s="1"/>
      <c r="CMG97" s="1"/>
      <c r="CMH97" s="1"/>
      <c r="CMI97" s="1"/>
      <c r="CMJ97" s="1"/>
      <c r="CMK97" s="1"/>
      <c r="CML97" s="1"/>
      <c r="CMM97" s="1"/>
      <c r="CMN97" s="1"/>
      <c r="CMO97" s="1"/>
      <c r="CMP97" s="1"/>
      <c r="CMQ97" s="1"/>
      <c r="CMR97" s="1"/>
      <c r="CMS97" s="1"/>
      <c r="CMT97" s="1"/>
      <c r="CMU97" s="1"/>
      <c r="CMV97" s="1"/>
      <c r="CMW97" s="1"/>
      <c r="CMX97" s="1"/>
      <c r="CMY97" s="1"/>
      <c r="CMZ97" s="1"/>
    </row>
    <row r="98" spans="1:2392" x14ac:dyDescent="0.3">
      <c r="BHD98" s="14"/>
      <c r="BHE98" s="14"/>
      <c r="BTQ98" s="14"/>
      <c r="BTR98" s="14"/>
      <c r="BTS98" s="14"/>
      <c r="BTT98" s="14"/>
      <c r="BTU98" s="14"/>
      <c r="BTV98" s="14"/>
      <c r="BTW98" s="14"/>
      <c r="BTX98" s="14"/>
      <c r="BTY98" s="14"/>
      <c r="BTZ98" s="14"/>
      <c r="BUA98" s="14"/>
      <c r="BUB98" s="14"/>
      <c r="BUC98" s="14"/>
      <c r="BUD98" s="14"/>
      <c r="BUE98" s="14"/>
      <c r="BUF98" s="14"/>
      <c r="BUG98" s="14"/>
      <c r="BUH98" s="14"/>
      <c r="BUI98" s="14"/>
      <c r="BUJ98" s="14"/>
      <c r="BUK98" s="14"/>
      <c r="BUL98" s="14"/>
      <c r="BUM98" s="14"/>
      <c r="BUN98" s="14"/>
      <c r="BUO98" s="14"/>
      <c r="BUP98" s="14"/>
      <c r="BUQ98" s="14"/>
      <c r="BUR98" s="14"/>
      <c r="BUS98" s="14"/>
      <c r="BUT98" s="14"/>
      <c r="BUU98" s="14"/>
      <c r="BUV98" s="14"/>
      <c r="BUW98" s="14"/>
      <c r="BUX98" s="14"/>
      <c r="BUY98" s="14"/>
      <c r="BUZ98" s="14"/>
      <c r="BVA98" s="14"/>
      <c r="BVB98" s="14"/>
      <c r="BVC98" s="14"/>
      <c r="BVD98" s="14"/>
      <c r="BVE98" s="14"/>
      <c r="BVF98" s="14"/>
      <c r="BVG98" s="14"/>
      <c r="BVH98" s="14"/>
      <c r="BVI98" s="14"/>
      <c r="BVJ98" s="14"/>
      <c r="BVK98" s="14"/>
      <c r="BVL98" s="14"/>
      <c r="BVM98" s="14"/>
      <c r="BVN98" s="14"/>
      <c r="BVO98" s="14"/>
      <c r="BVP98" s="14"/>
      <c r="BVQ98" s="14"/>
      <c r="BVR98" s="14"/>
      <c r="BVS98" s="14"/>
      <c r="BVT98" s="14"/>
      <c r="BVU98" s="14"/>
      <c r="BVV98" s="14"/>
      <c r="BVW98" s="14"/>
      <c r="BVX98" s="14"/>
      <c r="BVY98" s="14"/>
      <c r="BVZ98" s="14"/>
      <c r="BWA98" s="14"/>
      <c r="BWB98" s="14"/>
      <c r="BWC98" s="14"/>
      <c r="BWD98" s="14"/>
      <c r="BWE98" s="14"/>
      <c r="BWF98" s="14"/>
      <c r="BWG98" s="14"/>
      <c r="BWH98" s="14"/>
      <c r="BWI98" s="14"/>
      <c r="BWJ98" s="14"/>
      <c r="BWK98" s="14"/>
      <c r="BWL98" s="14"/>
      <c r="BWM98" s="14"/>
      <c r="BWN98" s="14"/>
      <c r="BWO98" s="14"/>
      <c r="BWP98" s="14"/>
      <c r="BWQ98" s="14"/>
      <c r="BWR98" s="14"/>
      <c r="BWS98" s="14"/>
      <c r="BWT98" s="14"/>
      <c r="BWU98" s="14"/>
      <c r="BWV98" s="14"/>
      <c r="BWW98" s="14"/>
      <c r="BWX98" s="14"/>
      <c r="BWY98" s="14"/>
      <c r="BWZ98" s="14"/>
      <c r="BXA98" s="14"/>
      <c r="BXB98" s="14"/>
      <c r="BXC98" s="14"/>
      <c r="BXD98" s="14"/>
      <c r="BXE98" s="14"/>
      <c r="BXF98" s="14"/>
      <c r="BXG98" s="14"/>
      <c r="BXH98" s="14"/>
      <c r="BXI98" s="14"/>
      <c r="BXJ98" s="14"/>
      <c r="BXK98" s="14"/>
      <c r="BXL98" s="14"/>
      <c r="BXM98" s="14"/>
      <c r="BXN98" s="14"/>
      <c r="BXO98" s="14"/>
      <c r="BXP98" s="14"/>
      <c r="BXQ98" s="14"/>
      <c r="BXR98" s="14"/>
      <c r="BXS98" s="14"/>
      <c r="BXT98" s="14"/>
      <c r="BXU98" s="14"/>
      <c r="BXV98" s="14"/>
      <c r="BXW98" s="14"/>
      <c r="BXX98" s="14"/>
      <c r="BXY98" s="14"/>
      <c r="BXZ98" s="14"/>
      <c r="BYA98" s="14"/>
      <c r="BYB98" s="14"/>
      <c r="BYC98" s="14"/>
      <c r="BYD98" s="14"/>
      <c r="BYE98" s="14"/>
      <c r="BYF98" s="14"/>
      <c r="BYG98" s="14"/>
      <c r="BYH98" s="14"/>
      <c r="BYI98" s="14"/>
      <c r="BYJ98" s="14"/>
      <c r="BYK98" s="14"/>
      <c r="BYL98" s="14"/>
      <c r="BYM98" s="14"/>
      <c r="BYN98" s="14"/>
      <c r="BYO98" s="14"/>
      <c r="BYP98" s="14"/>
      <c r="BYQ98" s="14"/>
      <c r="BYR98" s="14"/>
      <c r="BYS98" s="14"/>
      <c r="BYT98" s="14"/>
      <c r="BYU98" s="14"/>
      <c r="BYV98" s="14"/>
      <c r="BYW98" s="14"/>
      <c r="BYX98" s="14"/>
      <c r="BYY98" s="14"/>
      <c r="BYZ98" s="14"/>
      <c r="BZA98" s="14"/>
      <c r="BZB98" s="14"/>
      <c r="BZC98" s="14"/>
      <c r="BZD98" s="14"/>
      <c r="BZE98" s="14"/>
      <c r="BZF98" s="14"/>
      <c r="BZG98" s="14"/>
      <c r="BZH98" s="14"/>
      <c r="BZI98" s="14"/>
      <c r="BZJ98" s="14"/>
      <c r="BZK98" s="14"/>
      <c r="BZL98" s="14"/>
      <c r="BZM98" s="14"/>
      <c r="BZN98" s="14"/>
      <c r="BZO98" s="14"/>
      <c r="BZP98" s="14"/>
      <c r="BZQ98" s="14"/>
      <c r="BZR98" s="14"/>
      <c r="BZS98" s="14"/>
      <c r="BZT98" s="14"/>
      <c r="BZU98" s="14"/>
      <c r="BZV98" s="14"/>
      <c r="BZW98" s="14"/>
      <c r="BZX98" s="14"/>
      <c r="BZY98" s="14"/>
      <c r="BZZ98" s="14"/>
      <c r="CAA98" s="14"/>
      <c r="CAB98" s="14"/>
      <c r="CAC98" s="14"/>
      <c r="CAD98" s="14"/>
      <c r="CAE98" s="14"/>
      <c r="CAF98" s="14"/>
      <c r="CAG98" s="14"/>
      <c r="CAH98" s="14"/>
      <c r="CAI98" s="14"/>
      <c r="CAJ98" s="14"/>
      <c r="CAK98" s="14"/>
      <c r="CAL98" s="14"/>
      <c r="CAM98" s="14"/>
      <c r="CAN98" s="14"/>
      <c r="CAO98" s="14"/>
      <c r="CAP98" s="14"/>
      <c r="CAQ98" s="14"/>
      <c r="CAR98" s="14"/>
      <c r="CAS98" s="14"/>
      <c r="CAT98" s="14"/>
      <c r="CAU98" s="14"/>
      <c r="CAV98" s="14"/>
      <c r="CAW98" s="14"/>
      <c r="CAX98" s="14"/>
      <c r="CAY98" s="14"/>
      <c r="CAZ98" s="14"/>
      <c r="CBA98" s="14"/>
      <c r="CBB98" s="14"/>
      <c r="CBC98" s="14"/>
      <c r="CBD98" s="14"/>
      <c r="CBE98" s="14"/>
      <c r="CBF98" s="14"/>
      <c r="CBG98" s="14"/>
      <c r="CBH98" s="14"/>
      <c r="CBI98" s="14"/>
      <c r="CBJ98" s="14"/>
      <c r="CBK98" s="14"/>
      <c r="CBL98" s="14"/>
      <c r="CBM98" s="14"/>
      <c r="CBN98" s="14"/>
      <c r="CBO98" s="14"/>
      <c r="CBP98" s="14"/>
      <c r="CBQ98" s="14"/>
      <c r="CBR98" s="14"/>
      <c r="CBS98" s="14"/>
      <c r="CBT98" s="14"/>
      <c r="CBU98" s="14"/>
      <c r="CBV98" s="14"/>
      <c r="CBW98" s="14"/>
      <c r="CBX98" s="14"/>
      <c r="CBY98" s="14"/>
      <c r="CBZ98" s="14"/>
      <c r="CCA98" s="14"/>
      <c r="CCB98" s="14"/>
      <c r="CCC98" s="14"/>
      <c r="CCD98" s="14"/>
      <c r="CCE98" s="14"/>
      <c r="CCF98" s="14"/>
      <c r="CCG98" s="14"/>
      <c r="CCH98" s="14"/>
      <c r="CCI98" s="14"/>
      <c r="CCJ98" s="14"/>
      <c r="CCK98" s="14"/>
      <c r="CCL98" s="14"/>
      <c r="CCM98" s="14"/>
      <c r="CCN98" s="14"/>
      <c r="CCO98" s="14"/>
      <c r="CCP98" s="14"/>
      <c r="CCQ98" s="14"/>
      <c r="CCR98" s="14"/>
      <c r="CCS98" s="14"/>
      <c r="CCT98" s="14"/>
      <c r="CCU98" s="14"/>
      <c r="CCV98" s="14"/>
      <c r="CCW98" s="14"/>
      <c r="CCX98" s="14"/>
      <c r="CCY98" s="14"/>
      <c r="CCZ98" s="14"/>
      <c r="CDA98" s="14"/>
      <c r="CDB98" s="14"/>
      <c r="CDC98" s="14"/>
      <c r="CDD98" s="14"/>
      <c r="CDE98" s="14"/>
      <c r="CDF98" s="14"/>
      <c r="CDG98" s="14"/>
      <c r="CDH98" s="14"/>
      <c r="CDI98" s="14"/>
      <c r="CDJ98" s="14"/>
      <c r="CDK98" s="14"/>
      <c r="CDL98" s="14"/>
      <c r="CDM98" s="14"/>
      <c r="CDN98" s="14"/>
      <c r="CDO98" s="14"/>
      <c r="CDP98" s="14"/>
      <c r="CDQ98" s="14"/>
      <c r="CDR98" s="14"/>
      <c r="CDS98" s="14"/>
      <c r="CDT98" s="14"/>
      <c r="CDU98" s="14"/>
      <c r="CDV98" s="14"/>
      <c r="CDW98" s="14"/>
      <c r="CDX98" s="14"/>
      <c r="CDY98" s="14"/>
      <c r="CDZ98" s="14"/>
      <c r="CEA98" s="14"/>
      <c r="CEB98" s="14"/>
      <c r="CEC98" s="14"/>
      <c r="CED98" s="14"/>
      <c r="CEE98" s="14"/>
      <c r="CEF98" s="14"/>
      <c r="CEG98" s="14"/>
      <c r="CEH98" s="14"/>
      <c r="CEI98" s="14"/>
      <c r="CEJ98" s="14"/>
      <c r="CEK98" s="14"/>
      <c r="CEL98" s="14"/>
      <c r="CEM98" s="14"/>
      <c r="CEN98" s="14"/>
      <c r="CEO98" s="14"/>
      <c r="CEP98" s="14"/>
      <c r="CEQ98" s="14"/>
      <c r="CER98" s="14"/>
      <c r="CES98" s="14"/>
      <c r="CET98" s="14"/>
      <c r="CEU98" s="14"/>
      <c r="CEV98" s="14"/>
      <c r="CEW98" s="14"/>
      <c r="CEX98" s="14"/>
      <c r="CEY98" s="14"/>
      <c r="CEZ98" s="14"/>
      <c r="CFA98" s="14"/>
      <c r="CFB98" s="14"/>
      <c r="CFC98" s="14"/>
      <c r="CFD98" s="14"/>
      <c r="CFE98" s="14"/>
      <c r="CFF98" s="14"/>
      <c r="CFG98" s="14"/>
      <c r="CFH98" s="14"/>
      <c r="CFI98" s="14"/>
      <c r="CFJ98" s="14"/>
      <c r="CFK98" s="14"/>
      <c r="CFL98" s="14"/>
      <c r="CFM98" s="14"/>
      <c r="CFN98" s="14"/>
      <c r="CFO98" s="14"/>
      <c r="CFP98" s="14"/>
      <c r="CFQ98" s="14"/>
      <c r="CFR98" s="14"/>
      <c r="CFS98" s="14"/>
      <c r="CFT98" s="14"/>
      <c r="CFU98" s="14"/>
      <c r="CFV98" s="14"/>
      <c r="CFW98" s="14"/>
      <c r="CFX98" s="14"/>
      <c r="CFY98" s="14"/>
      <c r="CFZ98" s="14"/>
      <c r="CGA98" s="14"/>
      <c r="CGB98" s="14"/>
      <c r="CGC98" s="14"/>
      <c r="CGD98" s="14"/>
      <c r="CGE98" s="14"/>
      <c r="CGF98" s="14"/>
      <c r="CGG98" s="14"/>
      <c r="CGH98" s="14"/>
      <c r="CGI98" s="14"/>
      <c r="CGJ98" s="14"/>
      <c r="CGK98" s="14"/>
      <c r="CGL98" s="14"/>
      <c r="CGM98" s="14"/>
      <c r="CGN98" s="14"/>
      <c r="CGO98" s="14"/>
      <c r="CGP98" s="14"/>
      <c r="CGQ98" s="14"/>
      <c r="CGR98" s="14"/>
      <c r="CGS98" s="14"/>
      <c r="CGT98" s="14"/>
      <c r="CGU98" s="14"/>
      <c r="CGV98" s="14"/>
      <c r="CGW98" s="14"/>
      <c r="CGX98" s="14"/>
      <c r="CGY98" s="14"/>
      <c r="CGZ98" s="14"/>
      <c r="CHA98" s="14"/>
      <c r="CHB98" s="14"/>
      <c r="CHC98" s="14"/>
      <c r="CHD98" s="14"/>
      <c r="CHE98" s="14"/>
      <c r="CHF98" s="14"/>
      <c r="CHG98" s="14"/>
      <c r="CHH98" s="14"/>
      <c r="CHI98" s="14"/>
      <c r="CHJ98" s="14"/>
      <c r="CHK98" s="14"/>
      <c r="CHL98" s="14"/>
      <c r="CHM98" s="14"/>
      <c r="CHN98" s="14"/>
      <c r="CHO98" s="14"/>
      <c r="CHP98" s="14"/>
      <c r="CHQ98" s="14"/>
      <c r="CHR98" s="14"/>
      <c r="CHS98" s="14"/>
      <c r="CHT98" s="14"/>
      <c r="CHU98" s="14"/>
      <c r="CHV98" s="14"/>
      <c r="CHW98" s="14"/>
      <c r="CHX98" s="14"/>
      <c r="CHY98" s="14"/>
      <c r="CHZ98" s="1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CFAD0-D318-401F-9E9D-8019258D27F9}">
  <dimension ref="A2:HH17"/>
  <sheetViews>
    <sheetView tabSelected="1" workbookViewId="0">
      <selection activeCell="B7" sqref="B7"/>
    </sheetView>
  </sheetViews>
  <sheetFormatPr defaultColWidth="9.109375" defaultRowHeight="14.4" x14ac:dyDescent="0.3"/>
  <cols>
    <col min="1" max="1" width="12.33203125" style="15" bestFit="1" customWidth="1"/>
    <col min="2" max="16384" width="9.109375" style="16"/>
  </cols>
  <sheetData>
    <row r="2" spans="1:216" x14ac:dyDescent="0.3">
      <c r="A2" s="15" t="s">
        <v>232</v>
      </c>
      <c r="B2" s="16">
        <v>1</v>
      </c>
      <c r="C2" s="16">
        <v>2</v>
      </c>
      <c r="D2" s="16">
        <v>3</v>
      </c>
      <c r="E2" s="16">
        <v>4</v>
      </c>
      <c r="F2" s="16">
        <v>8</v>
      </c>
      <c r="G2" s="16">
        <v>9</v>
      </c>
      <c r="H2" s="16">
        <v>10</v>
      </c>
      <c r="I2" s="16">
        <v>11</v>
      </c>
      <c r="J2" s="17">
        <v>14</v>
      </c>
      <c r="K2" s="16">
        <v>15</v>
      </c>
      <c r="L2" s="16">
        <v>16</v>
      </c>
      <c r="M2" s="16">
        <v>17</v>
      </c>
      <c r="N2" s="16">
        <v>18</v>
      </c>
      <c r="O2" s="16">
        <v>21</v>
      </c>
      <c r="P2" s="16">
        <v>22</v>
      </c>
      <c r="Q2" s="16">
        <v>23</v>
      </c>
      <c r="R2" s="16">
        <v>24</v>
      </c>
      <c r="S2" s="16">
        <v>25</v>
      </c>
      <c r="T2" s="16">
        <v>28</v>
      </c>
      <c r="U2" s="17">
        <v>29</v>
      </c>
      <c r="V2" s="16">
        <v>30</v>
      </c>
      <c r="W2" s="16">
        <v>31</v>
      </c>
      <c r="X2" s="16">
        <v>32</v>
      </c>
      <c r="Y2" s="16">
        <v>35</v>
      </c>
      <c r="Z2" s="16">
        <v>36</v>
      </c>
      <c r="AA2" s="16">
        <v>37</v>
      </c>
      <c r="AB2" s="16">
        <v>38</v>
      </c>
      <c r="AC2" s="16">
        <v>39</v>
      </c>
      <c r="AD2" s="16">
        <v>42</v>
      </c>
      <c r="AE2" s="17">
        <v>43</v>
      </c>
      <c r="AF2" s="18">
        <v>44</v>
      </c>
      <c r="AG2" s="16">
        <v>46</v>
      </c>
      <c r="AH2" s="16">
        <v>52</v>
      </c>
      <c r="AI2" s="16">
        <v>53</v>
      </c>
      <c r="AJ2" s="16">
        <v>56</v>
      </c>
      <c r="AK2" s="17">
        <v>57</v>
      </c>
      <c r="AL2" s="16">
        <v>58</v>
      </c>
      <c r="AM2" s="16">
        <v>59</v>
      </c>
      <c r="AN2" s="16">
        <v>60</v>
      </c>
      <c r="AO2" s="16">
        <v>63</v>
      </c>
      <c r="AP2" s="16">
        <v>64</v>
      </c>
      <c r="AQ2" s="16">
        <v>65</v>
      </c>
      <c r="AR2" s="16">
        <v>66</v>
      </c>
      <c r="AS2" s="16">
        <v>67</v>
      </c>
      <c r="AT2" s="16">
        <v>70</v>
      </c>
      <c r="AU2" s="17">
        <v>71</v>
      </c>
      <c r="AV2" s="16">
        <v>72</v>
      </c>
      <c r="AW2" s="16">
        <v>73</v>
      </c>
      <c r="AX2" s="16">
        <v>74</v>
      </c>
      <c r="AY2" s="16">
        <v>77</v>
      </c>
      <c r="AZ2" s="16">
        <v>78</v>
      </c>
      <c r="BA2" s="16">
        <v>79</v>
      </c>
      <c r="BB2" s="16">
        <v>80</v>
      </c>
      <c r="BC2" s="16">
        <v>84</v>
      </c>
      <c r="BD2" s="17">
        <v>85</v>
      </c>
      <c r="BE2" s="16">
        <v>86</v>
      </c>
      <c r="BF2" s="16">
        <v>87</v>
      </c>
      <c r="BG2" s="16">
        <v>88</v>
      </c>
      <c r="BH2" s="16">
        <v>91</v>
      </c>
      <c r="BI2" s="16">
        <v>92</v>
      </c>
      <c r="BJ2" s="16">
        <v>93</v>
      </c>
      <c r="BK2" s="16">
        <v>94</v>
      </c>
      <c r="BL2" s="16">
        <v>95</v>
      </c>
      <c r="BM2" s="16">
        <v>99</v>
      </c>
      <c r="BN2" s="17">
        <v>100</v>
      </c>
      <c r="BO2" s="16">
        <v>101</v>
      </c>
      <c r="BP2" s="16">
        <v>102</v>
      </c>
      <c r="BQ2" s="16">
        <v>112</v>
      </c>
      <c r="BR2" s="17">
        <v>113</v>
      </c>
      <c r="BS2" s="16">
        <v>114</v>
      </c>
      <c r="BT2" s="16">
        <v>115</v>
      </c>
      <c r="BU2" s="16">
        <v>116</v>
      </c>
      <c r="BV2" s="16">
        <v>119</v>
      </c>
      <c r="BW2" s="16">
        <v>120</v>
      </c>
      <c r="BX2" s="16">
        <v>121</v>
      </c>
      <c r="BY2" s="16">
        <v>122</v>
      </c>
      <c r="BZ2" s="16">
        <v>123</v>
      </c>
      <c r="CA2" s="16">
        <v>126</v>
      </c>
      <c r="CB2" s="17">
        <v>127</v>
      </c>
      <c r="CC2" s="16">
        <v>128</v>
      </c>
      <c r="CD2" s="16">
        <v>129</v>
      </c>
      <c r="CE2" s="16">
        <v>130</v>
      </c>
      <c r="CF2" s="16">
        <v>133</v>
      </c>
      <c r="CG2" s="16">
        <v>134</v>
      </c>
      <c r="CH2" s="16">
        <v>135</v>
      </c>
      <c r="CI2" s="16">
        <v>136</v>
      </c>
      <c r="CJ2" s="16">
        <v>140</v>
      </c>
      <c r="CK2" s="17">
        <v>141</v>
      </c>
      <c r="CL2" s="16">
        <v>143</v>
      </c>
      <c r="CM2" s="16">
        <v>144</v>
      </c>
      <c r="CN2" s="16">
        <v>147</v>
      </c>
      <c r="CO2" s="16">
        <v>148</v>
      </c>
      <c r="CP2" s="16">
        <v>149</v>
      </c>
      <c r="CQ2" s="16">
        <v>150</v>
      </c>
      <c r="CR2" s="16">
        <v>151</v>
      </c>
      <c r="CS2" s="16">
        <v>154</v>
      </c>
      <c r="CT2" s="17">
        <v>155</v>
      </c>
      <c r="CU2" s="16">
        <v>156</v>
      </c>
      <c r="CV2" s="16">
        <v>157</v>
      </c>
      <c r="CW2" s="16">
        <v>158</v>
      </c>
      <c r="CX2" s="16">
        <v>161</v>
      </c>
      <c r="CY2" s="16">
        <v>162</v>
      </c>
      <c r="CZ2" s="16">
        <v>163</v>
      </c>
      <c r="DA2" s="16">
        <v>169</v>
      </c>
      <c r="DB2" s="17">
        <v>170</v>
      </c>
      <c r="DC2" s="16">
        <v>171</v>
      </c>
      <c r="DD2" s="16">
        <v>172</v>
      </c>
      <c r="DE2" s="16">
        <v>173</v>
      </c>
      <c r="DF2" s="16">
        <v>176</v>
      </c>
      <c r="DG2" s="16">
        <v>180</v>
      </c>
      <c r="DH2" s="16">
        <v>183</v>
      </c>
      <c r="DI2" s="17">
        <v>184</v>
      </c>
      <c r="DJ2" s="16">
        <v>185</v>
      </c>
      <c r="DK2" s="16">
        <v>186</v>
      </c>
      <c r="DL2" s="16">
        <v>187</v>
      </c>
      <c r="DM2" s="16">
        <v>190</v>
      </c>
      <c r="DN2" s="16">
        <v>191</v>
      </c>
      <c r="DO2" s="16">
        <v>192</v>
      </c>
      <c r="DP2" s="16">
        <v>193</v>
      </c>
      <c r="DQ2" s="16">
        <v>197</v>
      </c>
      <c r="DR2" s="17">
        <v>198</v>
      </c>
      <c r="DS2" s="16">
        <v>201</v>
      </c>
      <c r="DT2" s="16">
        <v>204</v>
      </c>
      <c r="DU2" s="16">
        <v>205</v>
      </c>
      <c r="DV2" s="16">
        <v>208</v>
      </c>
      <c r="DW2" s="16">
        <v>211</v>
      </c>
      <c r="DX2" s="17">
        <v>212</v>
      </c>
      <c r="DY2" s="16">
        <v>213</v>
      </c>
      <c r="DZ2" s="16">
        <v>214</v>
      </c>
      <c r="EA2" s="16">
        <v>215</v>
      </c>
      <c r="EB2" s="16">
        <v>225</v>
      </c>
      <c r="EC2" s="17">
        <v>226</v>
      </c>
      <c r="ED2" s="16">
        <v>232</v>
      </c>
      <c r="EE2" s="16">
        <v>233</v>
      </c>
      <c r="EF2" s="16">
        <v>234</v>
      </c>
      <c r="EG2" s="16">
        <v>236</v>
      </c>
      <c r="EH2" s="16">
        <v>239</v>
      </c>
      <c r="EI2" s="17">
        <v>240</v>
      </c>
      <c r="EJ2" s="16">
        <v>241</v>
      </c>
      <c r="EK2" s="16">
        <v>243</v>
      </c>
      <c r="EL2" s="16">
        <v>246</v>
      </c>
      <c r="EM2" s="16">
        <v>249</v>
      </c>
      <c r="EN2" s="16">
        <v>253</v>
      </c>
      <c r="EO2" s="17">
        <v>254</v>
      </c>
      <c r="EP2" s="16">
        <v>260</v>
      </c>
      <c r="EQ2" s="16">
        <v>267</v>
      </c>
      <c r="ER2" s="17">
        <v>268</v>
      </c>
      <c r="ES2" s="16">
        <v>274</v>
      </c>
      <c r="ET2" s="16">
        <v>281</v>
      </c>
      <c r="EU2" s="17">
        <v>282</v>
      </c>
      <c r="EV2" s="16">
        <v>289</v>
      </c>
      <c r="EW2" s="17">
        <v>296</v>
      </c>
      <c r="EX2" s="16">
        <v>303</v>
      </c>
      <c r="EY2" s="16">
        <v>310</v>
      </c>
      <c r="EZ2" s="17">
        <v>311</v>
      </c>
      <c r="FA2" s="16">
        <v>317</v>
      </c>
      <c r="FB2" s="16">
        <v>324</v>
      </c>
      <c r="FC2" s="17">
        <v>325</v>
      </c>
      <c r="FD2" s="16">
        <v>338</v>
      </c>
      <c r="FE2" s="17">
        <v>339</v>
      </c>
      <c r="FF2" s="16">
        <v>345</v>
      </c>
      <c r="FG2" s="16">
        <v>352</v>
      </c>
      <c r="FH2" s="17">
        <v>353</v>
      </c>
      <c r="FI2" s="16">
        <v>358</v>
      </c>
      <c r="FJ2" s="16">
        <v>366</v>
      </c>
      <c r="FK2" s="17">
        <v>367</v>
      </c>
      <c r="FL2" s="16">
        <v>373</v>
      </c>
      <c r="FM2" s="16">
        <v>380</v>
      </c>
      <c r="FN2" s="16">
        <v>394</v>
      </c>
      <c r="FO2" s="17">
        <v>395</v>
      </c>
      <c r="FP2" s="16">
        <v>401</v>
      </c>
      <c r="FQ2" s="16">
        <v>408</v>
      </c>
      <c r="FR2" s="17">
        <v>409</v>
      </c>
      <c r="FS2" s="16">
        <v>415</v>
      </c>
      <c r="FT2" s="16">
        <v>422</v>
      </c>
      <c r="FU2" s="17">
        <v>423</v>
      </c>
      <c r="FV2" s="16">
        <v>436</v>
      </c>
      <c r="FW2" s="17">
        <v>437</v>
      </c>
      <c r="FX2" s="16">
        <v>443</v>
      </c>
      <c r="FY2" s="16">
        <v>450</v>
      </c>
      <c r="FZ2" s="17">
        <v>451</v>
      </c>
      <c r="GA2" s="16">
        <v>464</v>
      </c>
      <c r="GB2" s="17">
        <v>465</v>
      </c>
      <c r="GC2" s="16">
        <v>479</v>
      </c>
      <c r="GD2" s="17">
        <v>480</v>
      </c>
      <c r="GE2" s="16">
        <v>494</v>
      </c>
      <c r="GF2" s="17">
        <v>495</v>
      </c>
      <c r="GG2" s="16">
        <v>501</v>
      </c>
      <c r="GH2" s="16">
        <v>508</v>
      </c>
      <c r="GI2" s="17">
        <v>509</v>
      </c>
      <c r="GJ2" s="16">
        <v>515</v>
      </c>
      <c r="GK2" s="16">
        <v>522</v>
      </c>
      <c r="GL2" s="17">
        <v>523</v>
      </c>
      <c r="GM2" s="16">
        <v>536</v>
      </c>
      <c r="GN2" s="17">
        <v>542</v>
      </c>
      <c r="GO2" s="16">
        <v>549</v>
      </c>
      <c r="GP2" s="17">
        <v>550</v>
      </c>
      <c r="GQ2" s="16">
        <v>556</v>
      </c>
      <c r="GR2" s="16">
        <v>563</v>
      </c>
      <c r="GS2" s="17">
        <v>564</v>
      </c>
      <c r="GT2" s="16">
        <v>571</v>
      </c>
      <c r="GU2" s="16">
        <v>577</v>
      </c>
      <c r="GV2" s="17">
        <v>578</v>
      </c>
      <c r="GW2" s="16">
        <v>592</v>
      </c>
      <c r="GX2" s="17">
        <v>593</v>
      </c>
      <c r="GY2" s="16">
        <v>607</v>
      </c>
      <c r="GZ2" s="17">
        <v>608</v>
      </c>
      <c r="HA2" s="16">
        <v>621</v>
      </c>
      <c r="HB2" s="17">
        <v>622</v>
      </c>
      <c r="HC2" s="16">
        <v>635</v>
      </c>
      <c r="HD2" s="17">
        <v>636</v>
      </c>
      <c r="HE2" s="16">
        <v>649</v>
      </c>
      <c r="HF2" s="17">
        <v>650</v>
      </c>
      <c r="HG2" s="16">
        <v>663</v>
      </c>
      <c r="HH2" s="16" t="s">
        <v>233</v>
      </c>
    </row>
    <row r="3" spans="1:216" x14ac:dyDescent="0.3">
      <c r="A3" s="16" t="s">
        <v>234</v>
      </c>
      <c r="B3" s="16">
        <f>'[1]Raw data'!J16</f>
        <v>11.077708114181501</v>
      </c>
      <c r="C3" s="16">
        <f>'[1]Raw data'!U16</f>
        <v>21.877779433521361</v>
      </c>
      <c r="D3" s="16">
        <f>'[1]Raw data'!AF16</f>
        <v>39.874196475156573</v>
      </c>
      <c r="E3" s="16">
        <f>'[1]Raw data'!AQ16</f>
        <v>48.044103004506475</v>
      </c>
      <c r="F3" s="16">
        <f>'[1]Raw data'!BB16</f>
        <v>59.534709715989706</v>
      </c>
      <c r="G3" s="16">
        <f>'[1]Raw data'!BM16</f>
        <v>65.028443845727637</v>
      </c>
      <c r="H3" s="16">
        <f>'[1]Raw data'!BX16</f>
        <v>62.978543051049307</v>
      </c>
      <c r="I3" s="16">
        <f>'[1]Raw data'!CI16</f>
        <v>64.638520822964821</v>
      </c>
      <c r="J3" s="17">
        <f>'[1]Raw data'!CT16</f>
        <v>67.209125877609708</v>
      </c>
      <c r="K3" s="16">
        <f>'[1]Raw data'!DE16</f>
        <v>10.042984500854446</v>
      </c>
      <c r="L3" s="16">
        <f>'[1]Raw data'!DP16</f>
        <v>11.531623743154109</v>
      </c>
      <c r="M3" s="16">
        <f>'[1]Raw data'!EA16</f>
        <v>13.351287236871</v>
      </c>
      <c r="N3" s="16">
        <f>'[1]Raw data'!EL16</f>
        <v>15.626544616332971</v>
      </c>
      <c r="O3" s="16">
        <f>'[1]Raw data'!EW16</f>
        <v>17.147241451275498</v>
      </c>
      <c r="P3" s="16">
        <f>'[1]Raw data'!FH16</f>
        <v>17.923587130196548</v>
      </c>
      <c r="Q3" s="16">
        <f>'[1]Raw data'!FS16</f>
        <v>24.60985770276066</v>
      </c>
      <c r="R3" s="16">
        <f>'[1]Raw data'!GD16</f>
        <v>21.584581032941447</v>
      </c>
      <c r="S3" s="16">
        <f>'[1]Raw data'!GO16</f>
        <v>24.393819456672155</v>
      </c>
      <c r="T3" s="16">
        <f>'[1]Raw data'!GZ16</f>
        <v>28.283785746500833</v>
      </c>
      <c r="U3" s="17">
        <f>'[1]Raw data'!HK16</f>
        <v>-0.55151586572625333</v>
      </c>
      <c r="V3" s="16">
        <f>'[1]Raw data'!HV16</f>
        <v>0.86223207071414953</v>
      </c>
      <c r="W3" s="16">
        <f>'[1]Raw data'!IG16</f>
        <v>1.4203873411774524</v>
      </c>
      <c r="X3" s="16">
        <f>'[1]Raw data'!IR16</f>
        <v>3.152938169029349</v>
      </c>
      <c r="Y3" s="16">
        <f>'[1]Raw data'!JC16</f>
        <v>9.1320766603975141</v>
      </c>
      <c r="Z3" s="16">
        <f>'[1]Raw data'!JN16</f>
        <v>11.313002976431907</v>
      </c>
      <c r="AA3" s="16">
        <f>'[1]Raw data'!JY16</f>
        <v>11.236304651167961</v>
      </c>
      <c r="AB3" s="16">
        <f>'[1]Raw data'!KJ16</f>
        <v>13.856830764352756</v>
      </c>
      <c r="AC3" s="16">
        <f>'[1]Raw data'!KU16</f>
        <v>14.775494821317325</v>
      </c>
      <c r="AD3" s="16">
        <f>'[1]Raw data'!LF16</f>
        <v>22.586498594044976</v>
      </c>
      <c r="AE3" s="17">
        <f>'[1]Raw data'!LQ16</f>
        <v>-6.3400925865284457</v>
      </c>
      <c r="AF3" s="16">
        <f>'[1]Raw data'!MB16</f>
        <v>-15.043698680210602</v>
      </c>
      <c r="AG3" s="16">
        <f>'[1]Raw data'!MM16</f>
        <v>-7.346269591509837</v>
      </c>
      <c r="AH3" s="16">
        <f>'[1]Raw data'!MX16</f>
        <v>-7.9788639379518242</v>
      </c>
      <c r="AI3" s="16">
        <f>'[1]Raw data'!NI16</f>
        <v>-19.614257920441364</v>
      </c>
      <c r="AJ3" s="16">
        <f>'[1]Raw data'!NT16</f>
        <v>-16.312087152929248</v>
      </c>
      <c r="AK3" s="17">
        <f>'[1]Raw data'!OE16</f>
        <v>11.048545835623646</v>
      </c>
      <c r="AL3" s="16">
        <f>'[1]Raw data'!OP16</f>
        <v>10.83759706677168</v>
      </c>
      <c r="AM3" s="16">
        <f>'[1]Raw data'!PA16</f>
        <v>12.021225415361078</v>
      </c>
      <c r="AN3" s="16">
        <f>'[1]Raw data'!PL16</f>
        <v>12.514403893939996</v>
      </c>
      <c r="AO3" s="16">
        <f>'[1]Raw data'!PW16</f>
        <v>14.806127673647122</v>
      </c>
      <c r="AP3" s="16">
        <f>'[1]Raw data'!QH16</f>
        <v>10.615666751411171</v>
      </c>
      <c r="AQ3" s="16">
        <f>'[1]Raw data'!QS16</f>
        <v>11.590093258318587</v>
      </c>
      <c r="AR3" s="16">
        <f>'[1]Raw data'!RD16</f>
        <v>12.360680794447045</v>
      </c>
      <c r="AS3" s="16">
        <f>'[1]Raw data'!RO16</f>
        <v>13.965486725143343</v>
      </c>
      <c r="AT3" s="16">
        <f>'[1]Raw data'!RZ16</f>
        <v>12.80169616471473</v>
      </c>
      <c r="AU3" s="17">
        <f>'[1]Raw data'!SK16</f>
        <v>10.916640740735698</v>
      </c>
      <c r="AV3" s="16">
        <f>'[1]Raw data'!SV16</f>
        <v>10.336834486159635</v>
      </c>
      <c r="AW3" s="16">
        <f>'[1]Raw data'!TG16</f>
        <v>10.491096670183905</v>
      </c>
      <c r="AX3" s="16">
        <f>'[1]Raw data'!TR16</f>
        <v>11.348189321527222</v>
      </c>
      <c r="AY3" s="16">
        <f>'[1]Raw data'!UC16</f>
        <v>11.321920364764427</v>
      </c>
      <c r="AZ3" s="16">
        <f>'[1]Raw data'!UN16</f>
        <v>7.1549275642275116</v>
      </c>
      <c r="BA3" s="16">
        <f>'[1]Raw data'!UY16</f>
        <v>12.230826268757115</v>
      </c>
      <c r="BB3" s="16">
        <f>'[1]Raw data'!VJ16</f>
        <v>12.099028571895509</v>
      </c>
      <c r="BC3" s="16">
        <f>'[1]Raw data'!VU16</f>
        <v>14.684346830402122</v>
      </c>
      <c r="BD3" s="17">
        <f>'[1]Raw data'!WF16</f>
        <v>4.7277257463074669</v>
      </c>
      <c r="BE3" s="16">
        <f>'[1]Raw data'!WQ16</f>
        <v>4.5785970732651968</v>
      </c>
      <c r="BF3" s="16">
        <f>'[1]Raw data'!XB16</f>
        <v>5.4069201492981174</v>
      </c>
      <c r="BG3" s="16">
        <f>'[1]Raw data'!XM16</f>
        <v>5.8659127721252675</v>
      </c>
      <c r="BH3" s="16">
        <f>'[1]Raw data'!XX16</f>
        <v>8.398112760230072</v>
      </c>
      <c r="BI3" s="16">
        <f>'[1]Raw data'!YI16</f>
        <v>10.139817310438675</v>
      </c>
      <c r="BJ3" s="16">
        <f>'[1]Raw data'!YT16</f>
        <v>10.174962126312447</v>
      </c>
      <c r="BK3" s="16">
        <f>'[1]Raw data'!ZE16</f>
        <v>9.7243389126597837</v>
      </c>
      <c r="BL3" s="16">
        <f>'[1]Raw data'!ZP16</f>
        <v>10.296358848698597</v>
      </c>
      <c r="BM3" s="16">
        <f>'[1]Raw data'!AAA16</f>
        <v>9.7124069899590992</v>
      </c>
      <c r="BN3" s="17">
        <f>'[1]Raw data'!AAL16</f>
        <v>13.351106692080775</v>
      </c>
      <c r="BO3" s="16">
        <f>'[1]Raw data'!AAW16</f>
        <v>10.950610024362989</v>
      </c>
      <c r="BP3" s="16">
        <f>'[1]Raw data'!ABH16</f>
        <v>11.071006536374977</v>
      </c>
      <c r="BQ3" s="16">
        <f>'[1]Raw data'!ABS16</f>
        <v>10.738374253819496</v>
      </c>
      <c r="BR3" s="17">
        <f>'[1]Raw data'!ACD16</f>
        <v>-1.6517075653120656</v>
      </c>
      <c r="BS3" s="16">
        <f>'[1]Raw data'!ACO16</f>
        <v>-1.8494192946709356</v>
      </c>
      <c r="BT3" s="16">
        <f>'[1]Raw data'!ACZ16</f>
        <v>-0.74810436474826691</v>
      </c>
      <c r="BU3" s="16">
        <f>'[1]Raw data'!ADK16</f>
        <v>-0.94941244835325522</v>
      </c>
      <c r="BV3" s="16">
        <f>'[1]Raw data'!ADV16</f>
        <v>-6.1319115511079989</v>
      </c>
      <c r="BW3" s="16">
        <f>'[1]Raw data'!AEG16</f>
        <v>-6.4893772469125013</v>
      </c>
      <c r="BX3" s="16">
        <f>'[1]Raw data'!AER16</f>
        <v>-5.8431892583428215</v>
      </c>
      <c r="BY3" s="16">
        <f>'[1]Raw data'!AFC16</f>
        <v>-5.8431892583428224</v>
      </c>
      <c r="BZ3" s="16">
        <f>'[1]Raw data'!AFN16</f>
        <v>-5.7194511328720345</v>
      </c>
      <c r="CA3" s="16">
        <f>'[1]Raw data'!AFY16</f>
        <v>-3.3732705901376381</v>
      </c>
      <c r="CB3" s="17">
        <f>'[1]Raw data'!AGJ16</f>
        <v>4.4141134366410899</v>
      </c>
      <c r="CC3" s="16">
        <f>'[1]Raw data'!AGU16</f>
        <v>5.4967133105827344</v>
      </c>
      <c r="CD3" s="16">
        <f>'[1]Raw data'!AHF16</f>
        <v>7.1871342069316135</v>
      </c>
      <c r="CE3" s="16">
        <f>'[1]Raw data'!AHQ16</f>
        <v>7.222425629021501</v>
      </c>
      <c r="CF3" s="16">
        <f>'[1]Raw data'!AIB16</f>
        <v>9.5108896130596765</v>
      </c>
      <c r="CG3" s="16">
        <f>'[1]Raw data'!AIM16</f>
        <v>9.9934180580480181</v>
      </c>
      <c r="CH3" s="16">
        <f>'[1]Raw data'!AIX16</f>
        <v>11.580304259015689</v>
      </c>
      <c r="CI3" s="16">
        <f>'[1]Raw data'!AJI16</f>
        <v>10.732347553710717</v>
      </c>
      <c r="CJ3" s="16">
        <f>'[1]Raw data'!AJT16</f>
        <v>12.540593927524659</v>
      </c>
      <c r="CK3" s="17">
        <f>'[1]Raw data'!AKE16</f>
        <v>2.1507597040399165</v>
      </c>
      <c r="CL3" s="16">
        <f>'[1]Raw data'!AKP16</f>
        <v>1.8268501100580026</v>
      </c>
      <c r="CM3" s="16">
        <f>'[1]Raw data'!ALA16</f>
        <v>1.6584171211874059</v>
      </c>
      <c r="CN3" s="16">
        <f>'[1]Raw data'!ALL16</f>
        <v>0.76442664179732067</v>
      </c>
      <c r="CO3" s="16">
        <f>'[1]Raw data'!ALW16</f>
        <v>-0.3640126865701529</v>
      </c>
      <c r="CP3" s="16">
        <f>'[1]Raw data'!AMH16</f>
        <v>1.3220392263960496</v>
      </c>
      <c r="CQ3" s="16">
        <f>'[1]Raw data'!AMS16</f>
        <v>1.0209807887019</v>
      </c>
      <c r="CR3" s="16">
        <f>'[1]Raw data'!AND16</f>
        <v>0.36650592414939948</v>
      </c>
      <c r="CS3" s="16">
        <f>'[1]Raw data'!ANO16</f>
        <v>-0.6194491752495519</v>
      </c>
      <c r="CT3" s="17">
        <f>'[1]Raw data'!ANZ16</f>
        <v>-1.8132304302018343</v>
      </c>
      <c r="CU3" s="16">
        <f>'[1]Raw data'!AOK16</f>
        <v>-0.77738302555659744</v>
      </c>
      <c r="CV3" s="16">
        <f>'[1]Raw data'!AOV16</f>
        <v>0.86095833376489972</v>
      </c>
      <c r="CW3" s="16">
        <f>'[1]Raw data'!APG16</f>
        <v>-1.4398447020154996</v>
      </c>
      <c r="CX3" s="16">
        <f>'[1]Raw data'!APR16</f>
        <v>0.92618244995921017</v>
      </c>
      <c r="CY3" s="16">
        <f>'[1]Raw data'!AQC16</f>
        <v>5.167479066052576</v>
      </c>
      <c r="CZ3" s="16">
        <f>'[1]Raw data'!AQN16</f>
        <v>-1.2846406627073357</v>
      </c>
      <c r="DA3" s="16">
        <f>'[1]Raw data'!AQY16</f>
        <v>8.9394310109745092</v>
      </c>
      <c r="DB3" s="17">
        <f>'[1]Raw data'!ARJ16</f>
        <v>-1.1570403251694128</v>
      </c>
      <c r="DC3" s="16">
        <f>'[1]Raw data'!ARU16</f>
        <v>0.22252145394784997</v>
      </c>
      <c r="DD3" s="16">
        <f>'[1]Raw data'!ASF16</f>
        <v>-6.6077557172310701</v>
      </c>
      <c r="DE3" s="16">
        <f>'[1]Raw data'!ASQ16</f>
        <v>-0.18325296207469999</v>
      </c>
      <c r="DF3" s="16">
        <f>'[1]Raw data'!ATB16</f>
        <v>-3.2573506385865176</v>
      </c>
      <c r="DG3" s="16">
        <f>'[1]Raw data'!ATM16</f>
        <v>-8.7419724952946112</v>
      </c>
      <c r="DH3" s="16">
        <f>'[1]Raw data'!ATX16</f>
        <v>0.62829586997039966</v>
      </c>
      <c r="DI3" s="17">
        <f>'[1]Raw data'!AUI16</f>
        <v>-6.4438130274250627</v>
      </c>
      <c r="DJ3" s="16">
        <f>'[1]Raw data'!AUT16</f>
        <v>0.31736124117939279</v>
      </c>
      <c r="DK3" s="16">
        <f>'[1]Raw data'!AVE16</f>
        <v>-0.85549551970097193</v>
      </c>
      <c r="DL3" s="16">
        <f>'[1]Raw data'!AVP16</f>
        <v>0.82492083647192804</v>
      </c>
      <c r="DM3" s="16">
        <f>'[1]Raw data'!AWA16</f>
        <v>1.2055473920817947</v>
      </c>
      <c r="DN3" s="16">
        <f>'[1]Raw data'!AWL16</f>
        <v>-0.20549103274121475</v>
      </c>
      <c r="DO3" s="16">
        <f>'[1]Raw data'!AWW16</f>
        <v>-0.9555333022466499</v>
      </c>
      <c r="DP3" s="16">
        <f>'[1]Raw data'!AXH16</f>
        <v>0.46382261675874226</v>
      </c>
      <c r="DQ3" s="16">
        <f>'[1]Raw data'!AXS16</f>
        <v>-1.6910877147674519</v>
      </c>
      <c r="DR3" s="17">
        <f>'[1]Raw data'!AYD16</f>
        <v>-1.7598311178067798</v>
      </c>
      <c r="DS3" s="16">
        <f>'[1]Raw data'!AYO16</f>
        <v>-1.760911371283111</v>
      </c>
      <c r="DT3" s="16">
        <f>'[1]Raw data'!AYZ16</f>
        <v>-4.8459188899651524</v>
      </c>
      <c r="DU3" s="16">
        <f>'[1]Raw data'!AZK16</f>
        <v>-1.8018627985222533</v>
      </c>
      <c r="DV3" s="16">
        <f>'[1]Raw data'!AZV16</f>
        <v>-0.35491236940589899</v>
      </c>
      <c r="DW3" s="16">
        <f>'[1]Raw data'!BAG16</f>
        <v>-1.4637956970586976</v>
      </c>
      <c r="DX3" s="17">
        <f>'[1]Raw data'!BAR16</f>
        <v>9.7720519157595547</v>
      </c>
      <c r="DY3" s="16">
        <f>'[1]Raw data'!BBC16</f>
        <v>11.652197769063312</v>
      </c>
      <c r="DZ3" s="16">
        <f>'[1]Raw data'!BBN16</f>
        <v>7.77744179110862</v>
      </c>
      <c r="EA3" s="16">
        <f>'[1]Raw data'!BBY16</f>
        <v>7.6843587243611706</v>
      </c>
      <c r="EB3" s="16">
        <f>'[1]Raw data'!BCJ16</f>
        <v>8.2701906717096794</v>
      </c>
      <c r="EC3" s="17">
        <f>'[1]Raw data'!BCU16</f>
        <v>7.9799943349787785</v>
      </c>
      <c r="ED3" s="16">
        <f>'[1]Raw data'!BDF16</f>
        <v>9.1937798810758746</v>
      </c>
      <c r="EE3" s="16">
        <f>'[1]Raw data'!BDQ16</f>
        <v>4.0674728406445233</v>
      </c>
      <c r="EF3" s="16">
        <f>'[1]Raw data'!BEB16</f>
        <v>5.0400332823586007</v>
      </c>
      <c r="EG3" s="16">
        <f>'[1]Raw data'!BEM16</f>
        <v>-3.3557033936526426</v>
      </c>
      <c r="EH3" s="16">
        <f>'[1]Raw data'!BEX16</f>
        <v>-5.4382029550681832</v>
      </c>
      <c r="EI3" s="17">
        <f>'[1]Raw data'!BFI16</f>
        <v>27.434126865896847</v>
      </c>
      <c r="EJ3" s="16">
        <f>'[1]Raw data'!BFT16</f>
        <v>25.559694930199051</v>
      </c>
      <c r="EK3" s="16">
        <f>'[1]Raw data'!BGE16</f>
        <v>17.94683309548379</v>
      </c>
      <c r="EL3" s="16">
        <f>'[1]Raw data'!BGP16</f>
        <v>15.156279091690806</v>
      </c>
      <c r="EM3" s="16">
        <f>'[1]Raw data'!BHA16</f>
        <v>17.967966425751442</v>
      </c>
      <c r="EN3" s="16">
        <f>'[1]Raw data'!BHL16</f>
        <v>16.86235239258794</v>
      </c>
      <c r="EO3" s="17">
        <f>'[1]Raw data'!BHW16</f>
        <v>-1.6680787544374502</v>
      </c>
      <c r="EP3" s="16">
        <f>'[1]Raw data'!BIH16</f>
        <v>-4.8164043478108161</v>
      </c>
      <c r="EQ3" s="16">
        <f>'[1]Raw data'!BIS16</f>
        <v>3.376217667938163</v>
      </c>
      <c r="ER3" s="17">
        <f>'[1]Raw data'!BJD16</f>
        <v>0.2461712914262551</v>
      </c>
      <c r="ES3" s="16">
        <f>'[1]Raw data'!BJO16</f>
        <v>9.3487312273861427</v>
      </c>
      <c r="ET3" s="16">
        <f>'[1]Raw data'!BJZ16</f>
        <v>-0.25480888059910606</v>
      </c>
      <c r="EU3" s="17">
        <f>'[1]Raw data'!BKK16</f>
        <v>0.78341860805315322</v>
      </c>
      <c r="EV3" s="16">
        <f>'[1]Raw data'!BKV16</f>
        <v>4.5370646005956043</v>
      </c>
      <c r="EW3" s="17">
        <f>'[1]Raw data'!BLG16</f>
        <v>1.6202521212008414</v>
      </c>
      <c r="EX3" s="16">
        <f>'[1]Raw data'!BLR16</f>
        <v>5.7915035403966453</v>
      </c>
      <c r="EY3" s="16">
        <f>'[1]Raw data'!BMC16</f>
        <v>7.9051628827504432</v>
      </c>
      <c r="EZ3" s="17">
        <f>'[1]Raw data'!BMN16</f>
        <v>0.18975129406316454</v>
      </c>
      <c r="FA3" s="16">
        <f>'[1]Raw data'!BMY16</f>
        <v>3.1173426881805599</v>
      </c>
      <c r="FB3" s="16">
        <f>'[1]Raw data'!BNJ16</f>
        <v>2.3751827798702441</v>
      </c>
      <c r="FC3" s="17">
        <f>'[1]Raw data'!BNU16</f>
        <v>2.6594563237354318</v>
      </c>
      <c r="FD3" s="16">
        <f>'[1]Raw data'!BOF16</f>
        <v>4.0548913210723221</v>
      </c>
      <c r="FE3" s="17">
        <f>'[1]Raw data'!BOQ16</f>
        <v>4.6562795444983331</v>
      </c>
      <c r="FF3" s="16">
        <f>'[1]Raw data'!BPB16</f>
        <v>6.4767337657104118</v>
      </c>
      <c r="FG3" s="16">
        <f>'[1]Raw data'!BPM16</f>
        <v>2.7685964911249097</v>
      </c>
      <c r="FH3" s="17">
        <f>'[1]Raw data'!BPX16</f>
        <v>0.80264797388718589</v>
      </c>
      <c r="FI3" s="16">
        <f>'[1]Raw data'!BQI16</f>
        <v>0.96844591443917216</v>
      </c>
      <c r="FJ3" s="16">
        <f>'[1]Raw data'!BQT16</f>
        <v>3.2852449321389847</v>
      </c>
      <c r="FK3" s="17">
        <f>'[1]Raw data'!BRE16</f>
        <v>-6.4989133688155984</v>
      </c>
      <c r="FL3" s="16">
        <f>'[1]Raw data'!BRP16</f>
        <v>-3.1095321022263858</v>
      </c>
      <c r="FM3" s="16">
        <f>'[1]Raw data'!BSA16</f>
        <v>-5.6947219623827179</v>
      </c>
      <c r="FN3" s="16">
        <f>'[1]Raw data'!BSL16</f>
        <v>-2.1550325540030828</v>
      </c>
      <c r="FO3" s="17">
        <f>'[1]Raw data'!BSW16</f>
        <v>-0.48933885374568925</v>
      </c>
      <c r="FP3" s="16">
        <f>'[1]Raw data'!BTH16</f>
        <v>0.94885125118198721</v>
      </c>
      <c r="FQ3" s="16">
        <f>'[1]Raw data'!BTS16</f>
        <v>2.6235548507678046</v>
      </c>
      <c r="FR3" s="17">
        <f>'[1]Raw data'!BUD16</f>
        <v>5.0653184049891609</v>
      </c>
      <c r="FS3" s="16">
        <f>'[1]Raw data'!BUO16</f>
        <v>4.5945503731720443</v>
      </c>
      <c r="FT3" s="16">
        <f>'[1]Raw data'!BUZ16</f>
        <v>3.5941463158189775</v>
      </c>
      <c r="FU3" s="17">
        <f>'[1]Raw data'!BVK16</f>
        <v>-8.6226281608878601</v>
      </c>
      <c r="FV3" s="16">
        <f>'[1]Raw data'!BVV16</f>
        <v>-6.2354255081760916</v>
      </c>
      <c r="FW3" s="17">
        <f>'[1]Raw data'!BWG16</f>
        <v>-9.5771322613010241</v>
      </c>
      <c r="FX3" s="16">
        <f>'[1]Raw data'!BWR16</f>
        <v>-8.5997997202198473</v>
      </c>
      <c r="FY3" s="16">
        <f>'[1]Raw data'!BXC16</f>
        <v>-5.3567776035039465</v>
      </c>
      <c r="FZ3" s="17">
        <f>'[1]Raw data'!BXN16</f>
        <v>8.4231162039553755</v>
      </c>
      <c r="GA3" s="16">
        <f>'[1]Raw data'!BXY16</f>
        <v>12.126841762336161</v>
      </c>
      <c r="GB3" s="17">
        <f>'[1]Raw data'!BYJ16</f>
        <v>2.347677326868173</v>
      </c>
      <c r="GC3" s="16">
        <f>'[1]Raw data'!BYU16</f>
        <v>3.737510333510881</v>
      </c>
      <c r="GD3" s="17">
        <f>'[1]Raw data'!BZF16</f>
        <v>4.9816567667690519</v>
      </c>
      <c r="GE3" s="16">
        <f>'[1]Raw data'!BZQ16</f>
        <v>10.67948984863903</v>
      </c>
      <c r="GF3" s="17">
        <f>'[1]Raw data'!CAB16</f>
        <v>4.9363344027502212</v>
      </c>
      <c r="GG3" s="16">
        <f>'[1]Raw data'!CAM16</f>
        <v>4.2141468714467623</v>
      </c>
      <c r="GH3" s="16">
        <f>'[1]Raw data'!CAX16</f>
        <v>-4.1581449196667402</v>
      </c>
      <c r="GI3" s="17">
        <f>'[1]Raw data'!CBI16</f>
        <v>-0.22990274941272751</v>
      </c>
      <c r="GJ3" s="16">
        <f>'[1]Raw data'!CBT16</f>
        <v>0.84459123344647724</v>
      </c>
      <c r="GK3" s="16">
        <f>'[1]Raw data'!CCE16</f>
        <v>1.3169897199504383</v>
      </c>
      <c r="GL3" s="17">
        <f>'[1]Raw data'!CCP16</f>
        <v>3.7204034277588192</v>
      </c>
      <c r="GM3" s="16">
        <f>'[1]Raw data'!CDA16</f>
        <v>2.2873770169610923</v>
      </c>
      <c r="GN3" s="17">
        <f>'[1]Raw data'!CDL16</f>
        <v>0.18821110498797664</v>
      </c>
      <c r="GO3" s="16">
        <f>'[1]Raw data'!CDW16</f>
        <v>-1.4532825889682883</v>
      </c>
      <c r="GP3" s="17">
        <f>'[1]Raw data'!CEH16</f>
        <v>3.6998249462990276</v>
      </c>
      <c r="GQ3" s="16">
        <f>'[1]Raw data'!CES16</f>
        <v>5.3026433057482079</v>
      </c>
      <c r="GR3" s="16">
        <f>'[1]Raw data'!CFD16</f>
        <v>2.0098752585933544</v>
      </c>
      <c r="GS3" s="17">
        <f>'[1]Raw data'!CFO16</f>
        <v>-5.7189381224015907</v>
      </c>
      <c r="GT3" s="16">
        <f>'[1]Raw data'!CFZ16</f>
        <v>-6.9258203260584255</v>
      </c>
      <c r="GU3" s="16">
        <f>'[1]Raw data'!CGK16</f>
        <v>-9.1673721328325222</v>
      </c>
      <c r="GV3" s="17">
        <f>'[1]Raw data'!CGV16</f>
        <v>-12.130476825432373</v>
      </c>
      <c r="GW3" s="16">
        <f>'[1]Raw data'!CHG16</f>
        <v>-11.554264758200869</v>
      </c>
      <c r="GX3" s="17">
        <f>'[1]Raw data'!CHR16</f>
        <v>-4.0019983011742051</v>
      </c>
      <c r="GY3" s="16">
        <f>'[1]Raw data'!CIC16</f>
        <v>-0.79998136932277653</v>
      </c>
      <c r="GZ3" s="17">
        <f>'[1]Raw data'!CIN16</f>
        <v>-8.7234569710988286</v>
      </c>
      <c r="HA3" s="16">
        <f>'[1]Raw data'!CIY16</f>
        <v>-24.252345242736396</v>
      </c>
      <c r="HB3" s="17">
        <f>'[1]Raw data'!CJJ16</f>
        <v>-4.7135140987149233</v>
      </c>
      <c r="HC3" s="16">
        <f>'[1]Raw data'!CJU16</f>
        <v>-6.7497246031039966</v>
      </c>
      <c r="HD3" s="17">
        <f>'[1]Raw data'!CKF16</f>
        <v>-8.9138088972832357</v>
      </c>
      <c r="HE3" s="16">
        <f>'[1]Raw data'!CKQ16</f>
        <v>-12.519849769366001</v>
      </c>
      <c r="HF3" s="17">
        <f>'[1]Raw data'!CLB16</f>
        <v>-6.7591408327341984</v>
      </c>
      <c r="HG3" s="16">
        <f>'[1]Raw data'!CLM16</f>
        <v>-5.9249677426505087</v>
      </c>
    </row>
    <row r="4" spans="1:216" x14ac:dyDescent="0.3">
      <c r="A4" s="16" t="s">
        <v>235</v>
      </c>
      <c r="B4" s="16">
        <f>'[1]Raw data'!J32</f>
        <v>12.408693026679865</v>
      </c>
      <c r="C4" s="16">
        <f>'[1]Raw data'!U32</f>
        <v>23.31686060849308</v>
      </c>
      <c r="D4" s="16">
        <f>'[1]Raw data'!AF32</f>
        <v>43.56743009051953</v>
      </c>
      <c r="E4" s="16">
        <f>'[1]Raw data'!AQ32</f>
        <v>48.834758156137788</v>
      </c>
      <c r="F4" s="16">
        <f>'[1]Raw data'!BB32</f>
        <v>59.550531036244386</v>
      </c>
      <c r="G4" s="16">
        <f>'[1]Raw data'!BM32</f>
        <v>64.542633792426372</v>
      </c>
      <c r="H4" s="16">
        <f>'[1]Raw data'!BX32</f>
        <v>64.595182242491447</v>
      </c>
      <c r="I4" s="16">
        <f>'[1]Raw data'!CI32</f>
        <v>66.692560628722745</v>
      </c>
      <c r="J4" s="17">
        <f>'[1]Raw data'!CT32</f>
        <v>63.769304797911992</v>
      </c>
      <c r="K4" s="16">
        <f>'[1]Raw data'!DE32</f>
        <v>11.627159983881251</v>
      </c>
      <c r="L4" s="16">
        <f>'[1]Raw data'!DP32</f>
        <v>14.266904192667422</v>
      </c>
      <c r="M4" s="16">
        <f>'[1]Raw data'!EA32</f>
        <v>17.189461826423557</v>
      </c>
      <c r="N4" s="16">
        <f>'[1]Raw data'!EL32</f>
        <v>20.398003540821094</v>
      </c>
      <c r="O4" s="16">
        <f>'[1]Raw data'!EW32</f>
        <v>26.258748434229847</v>
      </c>
      <c r="P4" s="16">
        <f>'[1]Raw data'!FH32</f>
        <v>27.955775434619031</v>
      </c>
      <c r="Q4" s="16">
        <f>'[1]Raw data'!FS32</f>
        <v>36.619522402873294</v>
      </c>
      <c r="R4" s="16">
        <f>'[1]Raw data'!GD32</f>
        <v>34.813933039558748</v>
      </c>
      <c r="S4" s="16">
        <f>'[1]Raw data'!GO32</f>
        <v>38.912127273186826</v>
      </c>
      <c r="T4" s="16">
        <f>'[1]Raw data'!GZ32</f>
        <v>47.305020756338791</v>
      </c>
      <c r="U4" s="17">
        <f>'[1]Raw data'!HK32</f>
        <v>3.8750073495973619E-2</v>
      </c>
      <c r="V4" s="16">
        <f>'[1]Raw data'!HV32</f>
        <v>4.1342979648419309</v>
      </c>
      <c r="W4" s="16">
        <f>'[1]Raw data'!IG32</f>
        <v>6.1378720018575885</v>
      </c>
      <c r="X4" s="16">
        <f>'[1]Raw data'!IR32</f>
        <v>7.685387752825279</v>
      </c>
      <c r="Y4" s="16">
        <f>'[1]Raw data'!JC32</f>
        <v>17.024198955897351</v>
      </c>
      <c r="Z4" s="16">
        <f>'[1]Raw data'!JN32</f>
        <v>20.867929769027416</v>
      </c>
      <c r="AA4" s="16">
        <f>'[1]Raw data'!JY32</f>
        <v>22.618724617014912</v>
      </c>
      <c r="AB4" s="16">
        <f>'[1]Raw data'!KJ32</f>
        <v>23.815959329241661</v>
      </c>
      <c r="AC4" s="16">
        <f>'[1]Raw data'!KU32</f>
        <v>25.471714978019406</v>
      </c>
      <c r="AD4" s="16">
        <f>'[1]Raw data'!LF32</f>
        <v>32.64047857477437</v>
      </c>
      <c r="AE4" s="17">
        <f>'[1]Raw data'!LQ32</f>
        <v>-8.283526409286619</v>
      </c>
      <c r="AF4" s="16">
        <f>'[1]Raw data'!MB32</f>
        <v>-16.081602268936003</v>
      </c>
      <c r="AG4" s="16">
        <f>'[1]Raw data'!MM32</f>
        <v>-6.9024170463865895</v>
      </c>
      <c r="AH4" s="16">
        <f>'[1]Raw data'!MX32</f>
        <v>-4.924869049028004</v>
      </c>
      <c r="AI4" s="16">
        <f>'[1]Raw data'!NI32</f>
        <v>-16.554048852467609</v>
      </c>
      <c r="AJ4" s="16">
        <f>'[1]Raw data'!NT32</f>
        <v>-10.033948409586555</v>
      </c>
      <c r="AK4" s="17">
        <f>'[1]Raw data'!OE32</f>
        <v>11.621782492808231</v>
      </c>
      <c r="AL4" s="16">
        <f>'[1]Raw data'!OP32</f>
        <v>12.528440428942014</v>
      </c>
      <c r="AM4" s="16">
        <f>'[1]Raw data'!PA32</f>
        <v>13.645942548471034</v>
      </c>
      <c r="AN4" s="16">
        <f>'[1]Raw data'!PL32</f>
        <v>15.483612700585423</v>
      </c>
      <c r="AO4" s="16">
        <f>'[1]Raw data'!PW32</f>
        <v>19.644489794108306</v>
      </c>
      <c r="AP4" s="16">
        <f>'[1]Raw data'!QH32</f>
        <v>15.756779885359181</v>
      </c>
      <c r="AQ4" s="16">
        <f>'[1]Raw data'!QS32</f>
        <v>18.02509621564662</v>
      </c>
      <c r="AR4" s="16">
        <f>'[1]Raw data'!RD32</f>
        <v>19.504948853360684</v>
      </c>
      <c r="AS4" s="16">
        <f>'[1]Raw data'!RO32</f>
        <v>21.269153588357888</v>
      </c>
      <c r="AT4" s="16">
        <f>'[1]Raw data'!RZ32</f>
        <v>22.465851905104241</v>
      </c>
      <c r="AU4" s="17">
        <f>'[1]Raw data'!SK32</f>
        <v>12.391176469967897</v>
      </c>
      <c r="AV4" s="16">
        <f>'[1]Raw data'!SV32</f>
        <v>12.526349646053241</v>
      </c>
      <c r="AW4" s="16">
        <f>'[1]Raw data'!TG32</f>
        <v>13.883572309520305</v>
      </c>
      <c r="AX4" s="16">
        <f>'[1]Raw data'!TR32</f>
        <v>14.497232536509348</v>
      </c>
      <c r="AY4" s="16">
        <f>'[1]Raw data'!UC32</f>
        <v>16.931074495193396</v>
      </c>
      <c r="AZ4" s="16">
        <f>'[1]Raw data'!UN32</f>
        <v>13.278984240016694</v>
      </c>
      <c r="BA4" s="16">
        <f>'[1]Raw data'!UY32</f>
        <v>18.661857234403005</v>
      </c>
      <c r="BB4" s="16">
        <f>'[1]Raw data'!VJ32</f>
        <v>19.378599973135419</v>
      </c>
      <c r="BC4" s="16">
        <f>'[1]Raw data'!VU32</f>
        <v>23.491865862080843</v>
      </c>
      <c r="BD4" s="17">
        <f>'[1]Raw data'!WF32</f>
        <v>5.8609373647927345</v>
      </c>
      <c r="BE4" s="16">
        <f>'[1]Raw data'!WQ32</f>
        <v>6.6692285057848819</v>
      </c>
      <c r="BF4" s="16">
        <f>'[1]Raw data'!XB32</f>
        <v>7.9397595422363842</v>
      </c>
      <c r="BG4" s="16">
        <f>'[1]Raw data'!XM32</f>
        <v>9.6229349181665622</v>
      </c>
      <c r="BH4" s="16">
        <f>'[1]Raw data'!XX32</f>
        <v>12.719588715362031</v>
      </c>
      <c r="BI4" s="16">
        <f>'[1]Raw data'!YI32</f>
        <v>16.269704397724908</v>
      </c>
      <c r="BJ4" s="16">
        <f>'[1]Raw data'!YT32</f>
        <v>16.762955570758404</v>
      </c>
      <c r="BK4" s="16">
        <f>'[1]Raw data'!ZE32</f>
        <v>16.967787284277367</v>
      </c>
      <c r="BL4" s="16">
        <f>'[1]Raw data'!ZP32</f>
        <v>17.255820710399359</v>
      </c>
      <c r="BM4" s="16">
        <f>'[1]Raw data'!AAA32</f>
        <v>19.061320399546368</v>
      </c>
      <c r="BN4" s="17">
        <f>'[1]Raw data'!AAL32</f>
        <v>13.498654912793647</v>
      </c>
      <c r="BO4" s="16">
        <f>'[1]Raw data'!AAW32</f>
        <v>11.77394389987438</v>
      </c>
      <c r="BP4" s="16">
        <f>'[1]Raw data'!ABH32</f>
        <v>12.529724914136871</v>
      </c>
      <c r="BQ4" s="16">
        <f>'[1]Raw data'!ABS32</f>
        <v>17.360560138080082</v>
      </c>
      <c r="BR4" s="17">
        <f>'[1]Raw data'!ACD32</f>
        <v>-0.28868804754499633</v>
      </c>
      <c r="BS4" s="16">
        <f>'[1]Raw data'!ACO32</f>
        <v>1.3796322463320861E-2</v>
      </c>
      <c r="BT4" s="16">
        <f>'[1]Raw data'!ACZ32</f>
        <v>0.97256708781469881</v>
      </c>
      <c r="BU4" s="16">
        <f>'[1]Raw data'!ADK32</f>
        <v>2.5067574235223922</v>
      </c>
      <c r="BV4" s="16">
        <f>'[1]Raw data'!ADV32</f>
        <v>-2.1322762264714403</v>
      </c>
      <c r="BW4" s="16">
        <f>'[1]Raw data'!AEG32</f>
        <v>-1.6615139427050174</v>
      </c>
      <c r="BX4" s="16">
        <f>'[1]Raw data'!AER32</f>
        <v>-0.78921912278488238</v>
      </c>
      <c r="BY4" s="16">
        <f>'[1]Raw data'!AFC32</f>
        <v>-0.20768924283812815</v>
      </c>
      <c r="BZ4" s="16">
        <f>'[1]Raw data'!AFN32</f>
        <v>0.38768658663117017</v>
      </c>
      <c r="CA4" s="16">
        <f>'[1]Raw data'!AFY32</f>
        <v>4.7943447990865451</v>
      </c>
      <c r="CB4" s="17">
        <f>'[1]Raw data'!AGJ32</f>
        <v>5.4043957722228377</v>
      </c>
      <c r="CC4" s="16">
        <f>'[1]Raw data'!AGU32</f>
        <v>7.0031793919499803</v>
      </c>
      <c r="CD4" s="16">
        <f>'[1]Raw data'!AHF32</f>
        <v>8.6702323913846229</v>
      </c>
      <c r="CE4" s="16">
        <f>'[1]Raw data'!AHQ32</f>
        <v>9.6937391215778224</v>
      </c>
      <c r="CF4" s="16">
        <f>'[1]Raw data'!AIB32</f>
        <v>12.621709985688236</v>
      </c>
      <c r="CG4" s="16">
        <f>'[1]Raw data'!AIM32</f>
        <v>12.263647291058779</v>
      </c>
      <c r="CH4" s="16">
        <f>'[1]Raw data'!AIX32</f>
        <v>13.472108885433183</v>
      </c>
      <c r="CI4" s="16">
        <f>'[1]Raw data'!AJI32</f>
        <v>13.561328149575125</v>
      </c>
      <c r="CJ4" s="16">
        <f>'[1]Raw data'!AJT32</f>
        <v>16.025645863717905</v>
      </c>
      <c r="CK4" s="17">
        <f>'[1]Raw data'!AKE32</f>
        <v>2.8705704162666352</v>
      </c>
      <c r="CL4" s="16">
        <f>'[1]Raw data'!AKP32</f>
        <v>3.1967715999332982</v>
      </c>
      <c r="CM4" s="16">
        <f>'[1]Raw data'!ALA32</f>
        <v>3.3403001207466305</v>
      </c>
      <c r="CN4" s="16">
        <f>'[1]Raw data'!ALL32</f>
        <v>3.7708856831866266</v>
      </c>
      <c r="CO4" s="16">
        <f>'[1]Raw data'!ALW32</f>
        <v>2.5661159781777494</v>
      </c>
      <c r="CP4" s="16">
        <f>'[1]Raw data'!AMH32</f>
        <v>4.8905600748490334</v>
      </c>
      <c r="CQ4" s="16">
        <f>'[1]Raw data'!AMS32</f>
        <v>4.3764580723716424</v>
      </c>
      <c r="CR4" s="16">
        <f>'[1]Raw data'!AND32</f>
        <v>4.5346433039031471</v>
      </c>
      <c r="CS4" s="16">
        <f>'[1]Raw data'!ANO32</f>
        <v>4.7915579385629359</v>
      </c>
      <c r="CT4" s="17">
        <f>'[1]Raw data'!ANZ32</f>
        <v>-1.1429287889153461</v>
      </c>
      <c r="CU4" s="16">
        <f>'[1]Raw data'!AOK32</f>
        <v>0.46972970447999451</v>
      </c>
      <c r="CV4" s="16">
        <f>'[1]Raw data'!AOV32</f>
        <v>2.1019380026029348</v>
      </c>
      <c r="CW4" s="16">
        <f>'[1]Raw data'!APG32</f>
        <v>-0.1581852315315051</v>
      </c>
      <c r="CX4" s="16">
        <f>'[1]Raw data'!APR32</f>
        <v>3.9279966423642345</v>
      </c>
      <c r="CY4" s="16">
        <f>'[1]Raw data'!AQC32</f>
        <v>8.8888141099765328</v>
      </c>
      <c r="CZ4" s="16">
        <f>'[1]Raw data'!AQN32</f>
        <v>3.2427972463958552</v>
      </c>
      <c r="DA4" s="16">
        <f>'[1]Raw data'!AQY32</f>
        <v>14.345726867765029</v>
      </c>
      <c r="DB4" s="17">
        <f>'[1]Raw data'!ARJ32</f>
        <v>2.003141554393856</v>
      </c>
      <c r="DC4" s="16">
        <f>'[1]Raw data'!ARU32</f>
        <v>4.3632759697440173</v>
      </c>
      <c r="DD4" s="16">
        <f>'[1]Raw data'!ASF32</f>
        <v>-2.3486485223999751</v>
      </c>
      <c r="DE4" s="16">
        <f>'[1]Raw data'!ASQ32</f>
        <v>5.0882916142634134</v>
      </c>
      <c r="DF4" s="16">
        <f>'[1]Raw data'!ATB32</f>
        <v>3.5978533302285971</v>
      </c>
      <c r="DG4" s="16">
        <f>'[1]Raw data'!ATM32</f>
        <v>-1.7980570435328522</v>
      </c>
      <c r="DH4" s="16">
        <f>'[1]Raw data'!ATX32</f>
        <v>7.7247121397884984</v>
      </c>
      <c r="DI4" s="17">
        <f>'[1]Raw data'!AUI32</f>
        <v>-6.3504422492449359</v>
      </c>
      <c r="DJ4" s="16">
        <f>'[1]Raw data'!AUT32</f>
        <v>1.2645300758890354</v>
      </c>
      <c r="DK4" s="16">
        <f>'[1]Raw data'!AVE32</f>
        <v>-0.2223349583980723</v>
      </c>
      <c r="DL4" s="16">
        <f>'[1]Raw data'!AVP32</f>
        <v>1.7445896398402687</v>
      </c>
      <c r="DM4" s="16">
        <f>'[1]Raw data'!AWA32</f>
        <v>3.6698217752434483</v>
      </c>
      <c r="DN4" s="16">
        <f>'[1]Raw data'!AWL32</f>
        <v>2.8834313948341381</v>
      </c>
      <c r="DO4" s="16">
        <f>'[1]Raw data'!AWW32</f>
        <v>2.2270220810614045</v>
      </c>
      <c r="DP4" s="16">
        <f>'[1]Raw data'!AXH32</f>
        <v>2.5661159781777494</v>
      </c>
      <c r="DQ4" s="16">
        <f>'[1]Raw data'!AXS32</f>
        <v>1.6753598922275603</v>
      </c>
      <c r="DR4" s="17">
        <f>'[1]Raw data'!AYD32</f>
        <v>-1.0918520194918691</v>
      </c>
      <c r="DS4" s="16">
        <f>'[1]Raw data'!AYO32</f>
        <v>-1.3550663456193726</v>
      </c>
      <c r="DT4" s="16">
        <f>'[1]Raw data'!AYZ32</f>
        <v>-3.4819313489610835</v>
      </c>
      <c r="DU4" s="16">
        <f>'[1]Raw data'!AZK32</f>
        <v>-0.12372344894785479</v>
      </c>
      <c r="DV4" s="16">
        <f>'[1]Raw data'!AZV32</f>
        <v>1.4670066089531468</v>
      </c>
      <c r="DW4" s="16">
        <f>'[1]Raw data'!BAG32</f>
        <v>0.15209501998317979</v>
      </c>
      <c r="DX4" s="17">
        <f>'[1]Raw data'!BAR32</f>
        <v>11.16392724526815</v>
      </c>
      <c r="DY4" s="16">
        <f>'[1]Raw data'!BBC32</f>
        <v>13.044422889070225</v>
      </c>
      <c r="DZ4" s="16">
        <f>'[1]Raw data'!BBN32</f>
        <v>10.246581571399654</v>
      </c>
      <c r="EA4" s="16">
        <f>'[1]Raw data'!BBY32</f>
        <v>8.9769197068770552</v>
      </c>
      <c r="EB4" s="16">
        <f>'[1]Raw data'!BCJ32</f>
        <v>11.011051662459579</v>
      </c>
      <c r="EC4" s="17">
        <f>'[1]Raw data'!BCU32</f>
        <v>9.804990443645389</v>
      </c>
      <c r="ED4" s="16">
        <f>'[1]Raw data'!BDF32</f>
        <v>12.379775732560226</v>
      </c>
      <c r="EE4" s="16">
        <f>'[1]Raw data'!BDQ32</f>
        <v>6.8010742732447458</v>
      </c>
      <c r="EF4" s="16">
        <f>'[1]Raw data'!BEB32</f>
        <v>7.9984530235065767</v>
      </c>
      <c r="EG4" s="16">
        <f>'[1]Raw data'!BEM32</f>
        <v>0.43058556243999441</v>
      </c>
      <c r="EH4" s="16">
        <f>'[1]Raw data'!BEX32</f>
        <v>-0.80083485225010453</v>
      </c>
      <c r="EI4" s="17">
        <f>'[1]Raw data'!BFI32</f>
        <v>27.68186434995928</v>
      </c>
      <c r="EJ4" s="16">
        <f>'[1]Raw data'!BFT32</f>
        <v>28.227275759955251</v>
      </c>
      <c r="EK4" s="16">
        <f>'[1]Raw data'!BGE32</f>
        <v>18.473371254667153</v>
      </c>
      <c r="EL4" s="16">
        <f>'[1]Raw data'!BGP32</f>
        <v>15.982729275847577</v>
      </c>
      <c r="EM4" s="16">
        <f>'[1]Raw data'!BHA32</f>
        <v>19.206187630485012</v>
      </c>
      <c r="EN4" s="16">
        <f>'[1]Raw data'!BHL32</f>
        <v>19.219231954206709</v>
      </c>
      <c r="EO4" s="17">
        <f>'[1]Raw data'!BHW32</f>
        <v>-0.56877828382290285</v>
      </c>
      <c r="EP4" s="16">
        <f>'[1]Raw data'!BIH32</f>
        <v>-3.8101620689497326</v>
      </c>
      <c r="EQ4" s="16">
        <f>'[1]Raw data'!BIS32</f>
        <v>5.3246906547188306</v>
      </c>
      <c r="ER4" s="17">
        <f>'[1]Raw data'!BJD32</f>
        <v>1.1873723085466532</v>
      </c>
      <c r="ES4" s="16">
        <f>'[1]Raw data'!BJO32</f>
        <v>11.885625020546266</v>
      </c>
      <c r="ET4" s="16">
        <f>'[1]Raw data'!BJZ32</f>
        <v>3.4642565705399617</v>
      </c>
      <c r="EU4" s="17">
        <f>'[1]Raw data'!BKK32</f>
        <v>1.3109505540690671</v>
      </c>
      <c r="EV4" s="16">
        <f>'[1]Raw data'!BKV32</f>
        <v>5.7599150013773945</v>
      </c>
      <c r="EW4" s="17">
        <f>'[1]Raw data'!BLG32</f>
        <v>2.4824382832371708</v>
      </c>
      <c r="EX4" s="16">
        <f>'[1]Raw data'!BLR32</f>
        <v>6.4326873419065977</v>
      </c>
      <c r="EY4" s="16">
        <f>'[1]Raw data'!BMC32</f>
        <v>9.3273498865505235</v>
      </c>
      <c r="EZ4" s="17">
        <f>'[1]Raw data'!BMN32</f>
        <v>1.0100669275806036</v>
      </c>
      <c r="FA4" s="16">
        <f>'[1]Raw data'!BMY32</f>
        <v>5.2687274871096346</v>
      </c>
      <c r="FB4" s="16">
        <f>'[1]Raw data'!BNJ32</f>
        <v>5.7462668511337478</v>
      </c>
      <c r="FC4" s="17">
        <f>'[1]Raw data'!BNU32</f>
        <v>2.7321059977451916</v>
      </c>
      <c r="FD4" s="16">
        <f>'[1]Raw data'!BOF32</f>
        <v>7.2172011886249212</v>
      </c>
      <c r="FE4" s="17">
        <f>'[1]Raw data'!BOQ32</f>
        <v>5.541807470787778</v>
      </c>
      <c r="FF4" s="16">
        <f>'[1]Raw data'!BPB32</f>
        <v>8.1067811850792246</v>
      </c>
      <c r="FG4" s="16">
        <f>'[1]Raw data'!BPM32</f>
        <v>5.9958286797807041</v>
      </c>
      <c r="FH4" s="17">
        <f>'[1]Raw data'!BPX32</f>
        <v>2.6046077178504157</v>
      </c>
      <c r="FI4" s="16">
        <f>'[1]Raw data'!BQI32</f>
        <v>3.1339558314569476</v>
      </c>
      <c r="FJ4" s="16">
        <f>'[1]Raw data'!BQT32</f>
        <v>7.2735227140656953</v>
      </c>
      <c r="FK4" s="17">
        <f>'[1]Raw data'!BRE32</f>
        <v>-4.7823070502403509</v>
      </c>
      <c r="FL4" s="16">
        <f>'[1]Raw data'!BRP32</f>
        <v>2.6096094693333176E-2</v>
      </c>
      <c r="FM4" s="16">
        <f>'[1]Raw data'!BSA32</f>
        <v>-2.2991710274277142</v>
      </c>
      <c r="FN4" s="16">
        <f>'[1]Raw data'!BSL32</f>
        <v>0.20474329613120318</v>
      </c>
      <c r="FO4" s="17">
        <f>'[1]Raw data'!BSW32</f>
        <v>1.5449971633319326</v>
      </c>
      <c r="FP4" s="16">
        <f>'[1]Raw data'!BTH32</f>
        <v>4.9124073358472646</v>
      </c>
      <c r="FQ4" s="16">
        <f>'[1]Raw data'!BTS32</f>
        <v>7.2088188411352272</v>
      </c>
      <c r="FR4" s="17">
        <f>'[1]Raw data'!BUD32</f>
        <v>6.7834391368837696</v>
      </c>
      <c r="FS4" s="16">
        <f>'[1]Raw data'!BUO32</f>
        <v>8.4029809604359844</v>
      </c>
      <c r="FT4" s="16">
        <f>'[1]Raw data'!BUZ32</f>
        <v>8.7286531468241666</v>
      </c>
      <c r="FU4" s="17">
        <f>'[1]Raw data'!BVK32</f>
        <v>-7.080903646268637</v>
      </c>
      <c r="FV4" s="16">
        <f>'[1]Raw data'!BVV32</f>
        <v>-1.3662597016919074</v>
      </c>
      <c r="FW4" s="17">
        <f>'[1]Raw data'!BWG32</f>
        <v>-7.7715261468386974</v>
      </c>
      <c r="FX4" s="16">
        <f>'[1]Raw data'!BWR32</f>
        <v>-6.2111670835438719</v>
      </c>
      <c r="FY4" s="16">
        <f>'[1]Raw data'!BXC32</f>
        <v>-1.4580204421464484</v>
      </c>
      <c r="FZ4" s="17">
        <f>'[1]Raw data'!BXN32</f>
        <v>8.1922042171259477</v>
      </c>
      <c r="GA4" s="16">
        <f>'[1]Raw data'!BXY32</f>
        <v>13.429654760794218</v>
      </c>
      <c r="GB4" s="17">
        <f>'[1]Raw data'!BYJ32</f>
        <v>2.5455211468922134</v>
      </c>
      <c r="GC4" s="16">
        <f>'[1]Raw data'!BYU32</f>
        <v>6.1420398518271329</v>
      </c>
      <c r="GD4" s="17">
        <f>'[1]Raw data'!BZF32</f>
        <v>6.9198633119399995</v>
      </c>
      <c r="GE4" s="16">
        <f>'[1]Raw data'!BZQ32</f>
        <v>14.689127125083662</v>
      </c>
      <c r="GF4" s="17">
        <f>'[1]Raw data'!CAB32</f>
        <v>8.0960485658375507</v>
      </c>
      <c r="GG4" s="16">
        <f>'[1]Raw data'!CAM32</f>
        <v>8.4456234666399546</v>
      </c>
      <c r="GH4" s="16">
        <f>'[1]Raw data'!CAX32</f>
        <v>0.15509492175799611</v>
      </c>
      <c r="GI4" s="17">
        <f>'[1]Raw data'!CBI32</f>
        <v>-0.40517620708069707</v>
      </c>
      <c r="GJ4" s="16">
        <f>'[1]Raw data'!CBT32</f>
        <v>1.2454141916922628</v>
      </c>
      <c r="GK4" s="16">
        <f>'[1]Raw data'!CCE32</f>
        <v>2.0041147912289281</v>
      </c>
      <c r="GL4" s="17">
        <f>'[1]Raw data'!CCP32</f>
        <v>4.2435851597874041</v>
      </c>
      <c r="GM4" s="16">
        <f>'[1]Raw data'!CDA32</f>
        <v>4.5304822206906801</v>
      </c>
      <c r="GN4" s="17">
        <f>'[1]Raw data'!CDL32</f>
        <v>0.73836664264513863</v>
      </c>
      <c r="GO4" s="16">
        <f>'[1]Raw data'!CDW32</f>
        <v>-1.0866082126747509</v>
      </c>
      <c r="GP4" s="17">
        <f>'[1]Raw data'!CEH32</f>
        <v>3.5185466283870914</v>
      </c>
      <c r="GQ4" s="16">
        <f>'[1]Raw data'!CES32</f>
        <v>6.1637563212115909</v>
      </c>
      <c r="GR4" s="16">
        <f>'[1]Raw data'!CFD32</f>
        <v>2.4576664161129806</v>
      </c>
      <c r="GS4" s="17">
        <f>'[1]Raw data'!CFO32</f>
        <v>-2.3817024100774704</v>
      </c>
      <c r="GT4" s="16">
        <f>'[1]Raw data'!CFZ32</f>
        <v>-2.8737843676590966</v>
      </c>
      <c r="GU4" s="16">
        <f>'[1]Raw data'!CGK32</f>
        <v>-5.4601902985522859</v>
      </c>
      <c r="GV4" s="17">
        <f>'[1]Raw data'!CGV32</f>
        <v>-9.710284368776767</v>
      </c>
      <c r="GW4" s="16">
        <f>'[1]Raw data'!CHG32</f>
        <v>-7.8932176231562332</v>
      </c>
      <c r="GX4" s="17">
        <f>'[1]Raw data'!CHR32</f>
        <v>1.4988757682300013E-2</v>
      </c>
      <c r="GY4" s="16">
        <f>'[1]Raw data'!CIC32</f>
        <v>5.0072907931684911</v>
      </c>
      <c r="GZ4" s="17">
        <f>'[1]Raw data'!CIN32</f>
        <v>-6.4751433187537701</v>
      </c>
      <c r="HA4" s="16">
        <f>'[1]Raw data'!CIY32</f>
        <v>-21.158237406890105</v>
      </c>
      <c r="HB4" s="17">
        <f>'[1]Raw data'!CJJ32</f>
        <v>-0.82385203444587474</v>
      </c>
      <c r="HC4" s="16">
        <f>'[1]Raw data'!CJU32</f>
        <v>-1.1385077643789878</v>
      </c>
      <c r="HD4" s="17">
        <f>'[1]Raw data'!CKF32</f>
        <v>-4.9971352909012072</v>
      </c>
      <c r="HE4" s="16">
        <f>'[1]Raw data'!CKQ32</f>
        <v>-8.4681184524190733</v>
      </c>
      <c r="HF4" s="17">
        <f>'[1]Raw data'!CLB32</f>
        <v>-3.0845285546207646</v>
      </c>
      <c r="HG4" s="16">
        <f>'[1]Raw data'!CLM32</f>
        <v>-1.9838061638338753</v>
      </c>
    </row>
    <row r="5" spans="1:216" x14ac:dyDescent="0.3">
      <c r="A5" s="16" t="s">
        <v>236</v>
      </c>
      <c r="B5" s="16">
        <f>'[1]Raw data'!J48</f>
        <v>15.685490985707908</v>
      </c>
      <c r="C5" s="16">
        <f>'[1]Raw data'!U48</f>
        <v>24.689403925394668</v>
      </c>
      <c r="D5" s="16">
        <f>'[1]Raw data'!AF48</f>
        <v>35.743199061724809</v>
      </c>
      <c r="E5" s="16">
        <f>'[1]Raw data'!AQ48</f>
        <v>40.121682475807226</v>
      </c>
      <c r="F5" s="16">
        <f>'[1]Raw data'!BB48</f>
        <v>54.196301118776759</v>
      </c>
      <c r="G5" s="16">
        <f>'[1]Raw data'!BM48</f>
        <v>58.141175290353189</v>
      </c>
      <c r="H5" s="16">
        <f>'[1]Raw data'!BX48</f>
        <v>59.003300109306977</v>
      </c>
      <c r="I5" s="16">
        <f>'[1]Raw data'!CI48</f>
        <v>61.184378044751377</v>
      </c>
      <c r="J5" s="17">
        <f>'[1]Raw data'!CT48</f>
        <v>62.69688953983875</v>
      </c>
      <c r="K5" s="16">
        <f>'[1]Raw data'!DE48</f>
        <v>17.658424308972268</v>
      </c>
      <c r="L5" s="16">
        <f>'[1]Raw data'!DP48</f>
        <v>23.068370155642263</v>
      </c>
      <c r="M5" s="16">
        <f>'[1]Raw data'!EA48</f>
        <v>25.532887617545658</v>
      </c>
      <c r="N5" s="16">
        <f>'[1]Raw data'!EL48</f>
        <v>30.852818776010103</v>
      </c>
      <c r="O5" s="16">
        <f>'[1]Raw data'!EW48</f>
        <v>39.872199246701179</v>
      </c>
      <c r="P5" s="16">
        <f>'[1]Raw data'!FH48</f>
        <v>42.374741101304373</v>
      </c>
      <c r="Q5" s="16">
        <f>'[1]Raw data'!FS48</f>
        <v>51.668707899571345</v>
      </c>
      <c r="R5" s="16">
        <f>'[1]Raw data'!GD48</f>
        <v>49.846802674294729</v>
      </c>
      <c r="S5" s="16">
        <f>'[1]Raw data'!GO48</f>
        <v>56.456113144216239</v>
      </c>
      <c r="T5" s="16">
        <f>'[1]Raw data'!GZ48</f>
        <v>66.674409274236126</v>
      </c>
      <c r="U5" s="17">
        <f>'[1]Raw data'!HK48</f>
        <v>4.7905612842505869</v>
      </c>
      <c r="V5" s="16">
        <f>'[1]Raw data'!HV48</f>
        <v>7.7963756775759228</v>
      </c>
      <c r="W5" s="16">
        <f>'[1]Raw data'!IG48</f>
        <v>11.662956587941276</v>
      </c>
      <c r="X5" s="16">
        <f>'[1]Raw data'!IR48</f>
        <v>14.239661361522966</v>
      </c>
      <c r="Y5" s="16">
        <f>'[1]Raw data'!JC48</f>
        <v>25.840775613705578</v>
      </c>
      <c r="Z5" s="16">
        <f>'[1]Raw data'!JN48</f>
        <v>29.632864805526491</v>
      </c>
      <c r="AA5" s="16">
        <f>'[1]Raw data'!JY48</f>
        <v>32.141738024482514</v>
      </c>
      <c r="AB5" s="16">
        <f>'[1]Raw data'!KJ48</f>
        <v>34.279400410021566</v>
      </c>
      <c r="AC5" s="16">
        <f>'[1]Raw data'!KU48</f>
        <v>36.654857654828888</v>
      </c>
      <c r="AD5" s="16">
        <f>'[1]Raw data'!LF48</f>
        <v>43.115051558255281</v>
      </c>
      <c r="AE5" s="17">
        <f>'[1]Raw data'!LQ48</f>
        <v>-6.4521234339054283</v>
      </c>
      <c r="AF5" s="16">
        <f>'[1]Raw data'!MB48</f>
        <v>-13.238957184231799</v>
      </c>
      <c r="AG5" s="16">
        <f>'[1]Raw data'!MM48</f>
        <v>-2.5299179009206285</v>
      </c>
      <c r="AH5" s="16">
        <f>'[1]Raw data'!MX48</f>
        <v>2.8092725582009108</v>
      </c>
      <c r="AI5" s="16">
        <f>'[1]Raw data'!NI48</f>
        <v>-7.9261556412505572</v>
      </c>
      <c r="AJ5" s="16">
        <f>'[1]Raw data'!NT48</f>
        <v>-1.5698464923661342</v>
      </c>
      <c r="AK5" s="17">
        <f>'[1]Raw data'!OE48</f>
        <v>12.54029137779283</v>
      </c>
      <c r="AL5" s="16">
        <f>'[1]Raw data'!OP48</f>
        <v>14.333899610848823</v>
      </c>
      <c r="AM5" s="16">
        <f>'[1]Raw data'!PA48</f>
        <v>16.284593959267522</v>
      </c>
      <c r="AN5" s="16">
        <f>'[1]Raw data'!PL48</f>
        <v>18.531596309977679</v>
      </c>
      <c r="AO5" s="16">
        <f>'[1]Raw data'!PW48</f>
        <v>25.948925578233723</v>
      </c>
      <c r="AP5" s="16">
        <f>'[1]Raw data'!QH48</f>
        <v>20.482290658396376</v>
      </c>
      <c r="AQ5" s="16">
        <f>'[1]Raw data'!QS48</f>
        <v>23.917601571154805</v>
      </c>
      <c r="AR5" s="16">
        <f>'[1]Raw data'!RD48</f>
        <v>25.67488262910798</v>
      </c>
      <c r="AS5" s="16">
        <f>'[1]Raw data'!RO48</f>
        <v>28.508565327303849</v>
      </c>
      <c r="AT5" s="16">
        <f>'[1]Raw data'!RZ48</f>
        <v>30.066477460078197</v>
      </c>
      <c r="AU5" s="17">
        <f>'[1]Raw data'!SK48</f>
        <v>14.627670729559009</v>
      </c>
      <c r="AV5" s="16">
        <f>'[1]Raw data'!SV48</f>
        <v>15.848490013741497</v>
      </c>
      <c r="AW5" s="16">
        <f>'[1]Raw data'!TG48</f>
        <v>17.948772092826825</v>
      </c>
      <c r="AX5" s="16">
        <f>'[1]Raw data'!TR48</f>
        <v>19.886238091931236</v>
      </c>
      <c r="AY5" s="16">
        <f>'[1]Raw data'!UC48</f>
        <v>23.726702062066103</v>
      </c>
      <c r="AZ5" s="16">
        <f>'[1]Raw data'!UN48</f>
        <v>21.043592682921659</v>
      </c>
      <c r="BA5" s="16">
        <f>'[1]Raw data'!UY48</f>
        <v>26.184091053065014</v>
      </c>
      <c r="BB5" s="16">
        <f>'[1]Raw data'!VJ48</f>
        <v>27.846991996959268</v>
      </c>
      <c r="BC5" s="16">
        <f>'[1]Raw data'!VU48</f>
        <v>33.248948344181336</v>
      </c>
      <c r="BD5" s="17">
        <f>'[1]Raw data'!WF48</f>
        <v>7.907999428170295</v>
      </c>
      <c r="BE5" s="16">
        <f>'[1]Raw data'!WQ48</f>
        <v>9.7676183915084724</v>
      </c>
      <c r="BF5" s="16">
        <f>'[1]Raw data'!XB48</f>
        <v>11.84199577102061</v>
      </c>
      <c r="BG5" s="16">
        <f>'[1]Raw data'!XM48</f>
        <v>14.538468735116009</v>
      </c>
      <c r="BH5" s="16">
        <f>'[1]Raw data'!XX48</f>
        <v>18.924665792256171</v>
      </c>
      <c r="BI5" s="16">
        <f>'[1]Raw data'!YI48</f>
        <v>21.701251886036072</v>
      </c>
      <c r="BJ5" s="16">
        <f>'[1]Raw data'!YT48</f>
        <v>22.885495194046008</v>
      </c>
      <c r="BK5" s="16">
        <f>'[1]Raw data'!ZE48</f>
        <v>23.588737393303926</v>
      </c>
      <c r="BL5" s="16">
        <f>'[1]Raw data'!ZP48</f>
        <v>24.708291154796274</v>
      </c>
      <c r="BM5" s="16">
        <f>'[1]Raw data'!AAA48</f>
        <v>26.00474796366046</v>
      </c>
      <c r="BN5" s="17">
        <f>'[1]Raw data'!AAL48</f>
        <v>14.583377325421795</v>
      </c>
      <c r="BO5" s="16">
        <f>'[1]Raw data'!AAW48</f>
        <v>13.693565030925736</v>
      </c>
      <c r="BP5" s="16">
        <f>'[1]Raw data'!ABH48</f>
        <v>15.098084760436677</v>
      </c>
      <c r="BQ5" s="16">
        <f>'[1]Raw data'!ABS48</f>
        <v>24.630182752831693</v>
      </c>
      <c r="BR5" s="17">
        <f>'[1]Raw data'!ACD48</f>
        <v>1.0251727757851463</v>
      </c>
      <c r="BS5" s="16">
        <f>'[1]Raw data'!ACO48</f>
        <v>2.3183357586692037</v>
      </c>
      <c r="BT5" s="16">
        <f>'[1]Raw data'!ACZ48</f>
        <v>4.8896971493201828</v>
      </c>
      <c r="BU5" s="16">
        <f>'[1]Raw data'!ADK48</f>
        <v>6.5241363078673178</v>
      </c>
      <c r="BV5" s="16">
        <f>'[1]Raw data'!ADV48</f>
        <v>4.9837655900998739</v>
      </c>
      <c r="BW5" s="16">
        <f>'[1]Raw data'!AEG48</f>
        <v>5.4518540709379844</v>
      </c>
      <c r="BX5" s="16">
        <f>'[1]Raw data'!AER48</f>
        <v>6.4017983408741479</v>
      </c>
      <c r="BY5" s="16">
        <f>'[1]Raw data'!AFC48</f>
        <v>6.9249560547520339</v>
      </c>
      <c r="BZ5" s="16">
        <f>'[1]Raw data'!AFN48</f>
        <v>8.1777811064069752</v>
      </c>
      <c r="CA5" s="16">
        <f>'[1]Raw data'!AFY48</f>
        <v>12.748625436667661</v>
      </c>
      <c r="CB5" s="17">
        <f>'[1]Raw data'!AGJ48</f>
        <v>5.8891631151275963</v>
      </c>
      <c r="CC5" s="16">
        <f>'[1]Raw data'!AGU48</f>
        <v>8.3458435650986029</v>
      </c>
      <c r="CD5" s="16">
        <f>'[1]Raw data'!AHF48</f>
        <v>10.095965072538364</v>
      </c>
      <c r="CE5" s="16">
        <f>'[1]Raw data'!AHQ48</f>
        <v>11.35393135313261</v>
      </c>
      <c r="CF5" s="16">
        <f>'[1]Raw data'!AIB48</f>
        <v>16.746078086313634</v>
      </c>
      <c r="CG5" s="16">
        <f>'[1]Raw data'!AIM48</f>
        <v>16.237465236311703</v>
      </c>
      <c r="CH5" s="16">
        <f>'[1]Raw data'!AIX48</f>
        <v>17.603099159309441</v>
      </c>
      <c r="CI5" s="16">
        <f>'[1]Raw data'!AJI48</f>
        <v>18.350818994010126</v>
      </c>
      <c r="CJ5" s="16">
        <f>'[1]Raw data'!AJT48</f>
        <v>21.913235594298957</v>
      </c>
      <c r="CK5" s="17">
        <f>'[1]Raw data'!AKE48</f>
        <v>3.243484488359782</v>
      </c>
      <c r="CL5" s="16">
        <f>'[1]Raw data'!AKP48</f>
        <v>4.50195646984338</v>
      </c>
      <c r="CM5" s="16">
        <f>'[1]Raw data'!ALA48</f>
        <v>5.3971581886306792</v>
      </c>
      <c r="CN5" s="16">
        <f>'[1]Raw data'!ALL48</f>
        <v>6.3702035351386144</v>
      </c>
      <c r="CO5" s="16">
        <f>'[1]Raw data'!ALW48</f>
        <v>5.6498410754381352</v>
      </c>
      <c r="CP5" s="16">
        <f>'[1]Raw data'!AMH48</f>
        <v>8.0085186521151908</v>
      </c>
      <c r="CQ5" s="16">
        <f>'[1]Raw data'!AMS48</f>
        <v>8.650773012104791</v>
      </c>
      <c r="CR5" s="16">
        <f>'[1]Raw data'!AND48</f>
        <v>9.2799201402578664</v>
      </c>
      <c r="CS5" s="16">
        <f>'[1]Raw data'!ANO48</f>
        <v>9.2515362037291222</v>
      </c>
      <c r="CT5" s="17">
        <f>'[1]Raw data'!ANZ48</f>
        <v>0.95356229975191653</v>
      </c>
      <c r="CU5" s="16">
        <f>'[1]Raw data'!AOK48</f>
        <v>3.2953802401735381</v>
      </c>
      <c r="CV5" s="16">
        <f>'[1]Raw data'!AOV48</f>
        <v>5.9042487601077616</v>
      </c>
      <c r="CW5" s="16">
        <f>'[1]Raw data'!APG48</f>
        <v>3.7486683052454097</v>
      </c>
      <c r="CX5" s="16">
        <f>'[1]Raw data'!APR48</f>
        <v>8.895560631932268</v>
      </c>
      <c r="CY5" s="16">
        <f>'[1]Raw data'!AQC48</f>
        <v>14.835764925726476</v>
      </c>
      <c r="CZ5" s="16">
        <f>'[1]Raw data'!AQN48</f>
        <v>8.3099849843552089</v>
      </c>
      <c r="DA5" s="16">
        <f>'[1]Raw data'!AQY48</f>
        <v>21.918870397037214</v>
      </c>
      <c r="DB5" s="17">
        <f>'[1]Raw data'!ARJ48</f>
        <v>2.356270125931573</v>
      </c>
      <c r="DC5" s="16">
        <f>'[1]Raw data'!ARU48</f>
        <v>5.3346433574646221</v>
      </c>
      <c r="DD5" s="16">
        <f>'[1]Raw data'!ASF48</f>
        <v>-0.70059264948571431</v>
      </c>
      <c r="DE5" s="16">
        <f>'[1]Raw data'!ASQ48</f>
        <v>5.8458253990889961</v>
      </c>
      <c r="DF5" s="16">
        <f>'[1]Raw data'!ATB48</f>
        <v>5.3398231913519068</v>
      </c>
      <c r="DG5" s="16">
        <f>'[1]Raw data'!ATM48</f>
        <v>1.2316262551993169</v>
      </c>
      <c r="DH5" s="16">
        <f>'[1]Raw data'!ATX48</f>
        <v>10.302284223506613</v>
      </c>
      <c r="DI5" s="17">
        <f>'[1]Raw data'!AUI48</f>
        <v>-5.333365757249509</v>
      </c>
      <c r="DJ5" s="16">
        <f>'[1]Raw data'!AUT48</f>
        <v>2.8027272821576235</v>
      </c>
      <c r="DK5" s="16">
        <f>'[1]Raw data'!AVE48</f>
        <v>1.9003702618497651</v>
      </c>
      <c r="DL5" s="16">
        <f>'[1]Raw data'!AVP48</f>
        <v>4.6003990062460369</v>
      </c>
      <c r="DM5" s="16">
        <f>'[1]Raw data'!AWA48</f>
        <v>6.9328474895114578</v>
      </c>
      <c r="DN5" s="16">
        <f>'[1]Raw data'!AWL48</f>
        <v>6.410509664959223</v>
      </c>
      <c r="DO5" s="16">
        <f>'[1]Raw data'!AWW48</f>
        <v>5.4759998115785002</v>
      </c>
      <c r="DP5" s="16">
        <f>'[1]Raw data'!AXH48</f>
        <v>6.1920774837828345</v>
      </c>
      <c r="DQ5" s="16">
        <f>'[1]Raw data'!AXS48</f>
        <v>6.8974214382321453</v>
      </c>
      <c r="DR5" s="17">
        <f>'[1]Raw data'!AYD48</f>
        <v>0.16520769911933264</v>
      </c>
      <c r="DS5" s="16">
        <f>'[1]Raw data'!AYO48</f>
        <v>0.91582101303473051</v>
      </c>
      <c r="DT5" s="16">
        <f>'[1]Raw data'!AYZ48</f>
        <v>-1.5719315895372226</v>
      </c>
      <c r="DU5" s="16">
        <f>'[1]Raw data'!AZK48</f>
        <v>1.6949523226314416</v>
      </c>
      <c r="DV5" s="16">
        <f>'[1]Raw data'!AZV48</f>
        <v>4.2647187472662056</v>
      </c>
      <c r="DW5" s="16">
        <f>'[1]Raw data'!BAG48</f>
        <v>3.6915914233473606</v>
      </c>
      <c r="DX5" s="17">
        <f>'[1]Raw data'!BAR48</f>
        <v>11.021605503332257</v>
      </c>
      <c r="DY5" s="16">
        <f>'[1]Raw data'!BBC48</f>
        <v>12.917176974892834</v>
      </c>
      <c r="DZ5" s="16">
        <f>'[1]Raw data'!BBN48</f>
        <v>10.695135820223566</v>
      </c>
      <c r="EA5" s="16">
        <f>'[1]Raw data'!BBY48</f>
        <v>10.371211764353223</v>
      </c>
      <c r="EB5" s="16">
        <f>'[1]Raw data'!BCJ48</f>
        <v>13.055533625933757</v>
      </c>
      <c r="EC5" s="17">
        <f>'[1]Raw data'!BCU48</f>
        <v>8.0166663908243834</v>
      </c>
      <c r="ED5" s="16">
        <f>'[1]Raw data'!BDF48</f>
        <v>11.869838301252875</v>
      </c>
      <c r="EE5" s="16">
        <f>'[1]Raw data'!BDQ48</f>
        <v>6.9951879313483722</v>
      </c>
      <c r="EF5" s="16">
        <f>'[1]Raw data'!BEB48</f>
        <v>7.9530239654581871</v>
      </c>
      <c r="EG5" s="16">
        <f>'[1]Raw data'!BEM48</f>
        <v>0.76546233925290785</v>
      </c>
      <c r="EH5" s="16">
        <f>'[1]Raw data'!BEX48</f>
        <v>-0.30823986815553511</v>
      </c>
      <c r="EI5" s="17">
        <f>'[1]Raw data'!BFI48</f>
        <v>29.364948972733544</v>
      </c>
      <c r="EJ5" s="16">
        <f>'[1]Raw data'!BFT48</f>
        <v>29.82935713789686</v>
      </c>
      <c r="EK5" s="16">
        <f>'[1]Raw data'!BGE48</f>
        <v>21.176025613588251</v>
      </c>
      <c r="EL5" s="16">
        <f>'[1]Raw data'!BGP48</f>
        <v>19.33520787732261</v>
      </c>
      <c r="EM5" s="16">
        <f>'[1]Raw data'!BHA48</f>
        <v>22.411474675033613</v>
      </c>
      <c r="EN5" s="16">
        <f>'[1]Raw data'!BHL48</f>
        <v>23.506845193320299</v>
      </c>
      <c r="EO5" s="17">
        <f>'[1]Raw data'!BHW48</f>
        <v>0.17097956031422393</v>
      </c>
      <c r="EP5" s="16">
        <f>'[1]Raw data'!BIH48</f>
        <v>-2.4955106668211378</v>
      </c>
      <c r="EQ5" s="16">
        <f>'[1]Raw data'!BIS48</f>
        <v>7.2846499285568473</v>
      </c>
      <c r="ER5" s="17">
        <f>'[1]Raw data'!BJD48</f>
        <v>1.258471981483595</v>
      </c>
      <c r="ES5" s="16">
        <f>'[1]Raw data'!BJO48</f>
        <v>12.257741513712119</v>
      </c>
      <c r="ET5" s="16">
        <f>'[1]Raw data'!BJZ48</f>
        <v>5.1030822616860583</v>
      </c>
      <c r="EU5" s="17">
        <f>'[1]Raw data'!BKK48</f>
        <v>2.1632631326712635</v>
      </c>
      <c r="EV5" s="16">
        <f>'[1]Raw data'!BKV48</f>
        <v>8.3154541890064202</v>
      </c>
      <c r="EW5" s="17">
        <f>'[1]Raw data'!BLG48</f>
        <v>5.9905748289358076</v>
      </c>
      <c r="EX5" s="16">
        <f>'[1]Raw data'!BLR48</f>
        <v>8.004919717271946</v>
      </c>
      <c r="EY5" s="16">
        <f>'[1]Raw data'!BMC48</f>
        <v>12.278747421463043</v>
      </c>
      <c r="EZ5" s="17">
        <f>'[1]Raw data'!BMN48</f>
        <v>1.3029146200049511</v>
      </c>
      <c r="FA5" s="16">
        <f>'[1]Raw data'!BMY48</f>
        <v>6.948877973359739</v>
      </c>
      <c r="FB5" s="16">
        <f>'[1]Raw data'!BNJ48</f>
        <v>8.6114513165952253</v>
      </c>
      <c r="FC5" s="17">
        <f>'[1]Raw data'!BNU48</f>
        <v>2.8236460416497167</v>
      </c>
      <c r="FD5" s="16">
        <f>'[1]Raw data'!BOF48</f>
        <v>10.365635844049804</v>
      </c>
      <c r="FE5" s="17">
        <f>'[1]Raw data'!BOQ48</f>
        <v>6.7320792051558742</v>
      </c>
      <c r="FF5" s="16">
        <f>'[1]Raw data'!BPB48</f>
        <v>10.694321106282599</v>
      </c>
      <c r="FG5" s="16">
        <f>'[1]Raw data'!BPM48</f>
        <v>9.4210749446511866</v>
      </c>
      <c r="FH5" s="17">
        <f>'[1]Raw data'!BPX48</f>
        <v>3.6869769340681775</v>
      </c>
      <c r="FI5" s="16">
        <f>'[1]Raw data'!BQI48</f>
        <v>5.8056180798066901</v>
      </c>
      <c r="FJ5" s="16">
        <f>'[1]Raw data'!BQT48</f>
        <v>10.995520893281748</v>
      </c>
      <c r="FK5" s="17">
        <f>'[1]Raw data'!BRE48</f>
        <v>-2.9767979859835347</v>
      </c>
      <c r="FL5" s="16">
        <f>'[1]Raw data'!BRP48</f>
        <v>3.4770153715216883</v>
      </c>
      <c r="FM5" s="16">
        <f>'[1]Raw data'!BSA48</f>
        <v>1.6696326191758086</v>
      </c>
      <c r="FN5" s="16">
        <f>'[1]Raw data'!BSL48</f>
        <v>2.9722739768862945</v>
      </c>
      <c r="FO5" s="17">
        <f>'[1]Raw data'!BSW48</f>
        <v>3.2181202151982147</v>
      </c>
      <c r="FP5" s="16">
        <f>'[1]Raw data'!BTH48</f>
        <v>5.5000877872892566</v>
      </c>
      <c r="FQ5" s="16">
        <f>'[1]Raw data'!BTS48</f>
        <v>9.294899833785319</v>
      </c>
      <c r="FR5" s="17">
        <f>'[1]Raw data'!BUD48</f>
        <v>8.1975984082621203</v>
      </c>
      <c r="FS5" s="16">
        <f>'[1]Raw data'!BUO48</f>
        <v>10.281732814703705</v>
      </c>
      <c r="FT5" s="16">
        <f>'[1]Raw data'!BUZ48</f>
        <v>11.387930941867834</v>
      </c>
      <c r="FU5" s="17">
        <f>'[1]Raw data'!BVK48</f>
        <v>-7.0145610269421832</v>
      </c>
      <c r="FV5" s="16">
        <f>'[1]Raw data'!BVV48</f>
        <v>0.33962492867876504</v>
      </c>
      <c r="FW5" s="17">
        <f>'[1]Raw data'!BWG48</f>
        <v>-6.8251299830725136</v>
      </c>
      <c r="FX5" s="16">
        <f>'[1]Raw data'!BWR48</f>
        <v>-3.8853012674200675</v>
      </c>
      <c r="FY5" s="16">
        <f>'[1]Raw data'!BXC48</f>
        <v>-0.11597914231104697</v>
      </c>
      <c r="FZ5" s="17">
        <f>'[1]Raw data'!BXN48</f>
        <v>8.0301332193324004</v>
      </c>
      <c r="GA5" s="16">
        <f>'[1]Raw data'!BXY48</f>
        <v>16.223861712474335</v>
      </c>
      <c r="GB5" s="17">
        <f>'[1]Raw data'!BYJ48</f>
        <v>3.1535901617161022</v>
      </c>
      <c r="GC5" s="16">
        <f>'[1]Raw data'!BYU48</f>
        <v>9.1940218238679634</v>
      </c>
      <c r="GD5" s="17">
        <f>'[1]Raw data'!BZF48</f>
        <v>8.6580384439842124</v>
      </c>
      <c r="GE5" s="16">
        <f>'[1]Raw data'!BZQ48</f>
        <v>17.608850031133095</v>
      </c>
      <c r="GF5" s="17">
        <f>'[1]Raw data'!CAB48</f>
        <v>9.5188490158018553</v>
      </c>
      <c r="GG5" s="16">
        <f>'[1]Raw data'!CAM48</f>
        <v>10.668806596546951</v>
      </c>
      <c r="GH5" s="16">
        <f>'[1]Raw data'!CAX48</f>
        <v>3.3166029141884272</v>
      </c>
      <c r="GI5" s="17">
        <f>'[1]Raw data'!CBI48</f>
        <v>0.63308915276556377</v>
      </c>
      <c r="GJ5" s="16">
        <f>'[1]Raw data'!CBT48</f>
        <v>2.3651926212870773</v>
      </c>
      <c r="GK5" s="16">
        <f>'[1]Raw data'!CCE48</f>
        <v>5.7338002940292778</v>
      </c>
      <c r="GL5" s="17">
        <f>'[1]Raw data'!CCP48</f>
        <v>4.9478554248286875</v>
      </c>
      <c r="GM5" s="16">
        <f>'[1]Raw data'!CDA48</f>
        <v>5.3050382199188082</v>
      </c>
      <c r="GN5" s="17">
        <f>'[1]Raw data'!CDL48</f>
        <v>2.4210645957431018</v>
      </c>
      <c r="GO5" s="16">
        <f>'[1]Raw data'!CDW48</f>
        <v>2.0955622975745039</v>
      </c>
      <c r="GP5" s="17">
        <f>'[1]Raw data'!CEH48</f>
        <v>4.8377219840783825</v>
      </c>
      <c r="GQ5" s="16">
        <f>'[1]Raw data'!CES48</f>
        <v>7.2461751087380106</v>
      </c>
      <c r="GR5" s="16">
        <f>'[1]Raw data'!CFD48</f>
        <v>4.5283463436364455</v>
      </c>
      <c r="GS5" s="17">
        <f>'[1]Raw data'!CFO48</f>
        <v>-2.9561698549505993</v>
      </c>
      <c r="GT5" s="16">
        <f>'[1]Raw data'!CFZ48</f>
        <v>-3.4819903402105998</v>
      </c>
      <c r="GU5" s="16">
        <f>'[1]Raw data'!CGK48</f>
        <v>-4.9496061034398613</v>
      </c>
      <c r="GV5" s="17">
        <f>'[1]Raw data'!CGV48</f>
        <v>-10.698740031256873</v>
      </c>
      <c r="GW5" s="16">
        <f>'[1]Raw data'!CHG48</f>
        <v>-6.8774298296860943</v>
      </c>
      <c r="GX5" s="17">
        <f>'[1]Raw data'!CHR48</f>
        <v>2.776677112976238</v>
      </c>
      <c r="GY5" s="16">
        <f>'[1]Raw data'!CIC48</f>
        <v>6.7942199879424852</v>
      </c>
      <c r="GZ5" s="17">
        <f>'[1]Raw data'!CIN48</f>
        <v>-5.3732454402459089</v>
      </c>
      <c r="HA5" s="16">
        <f>'[1]Raw data'!CIY48</f>
        <v>-19.060619757190484</v>
      </c>
      <c r="HB5" s="17">
        <f>'[1]Raw data'!CJJ48</f>
        <v>0.52743871432620915</v>
      </c>
      <c r="HC5" s="16">
        <f>'[1]Raw data'!CJU48</f>
        <v>0.86860974666996682</v>
      </c>
      <c r="HD5" s="17">
        <f>'[1]Raw data'!CKF48</f>
        <v>-5.9776387623637053</v>
      </c>
      <c r="HE5" s="16">
        <f>'[1]Raw data'!CKQ48</f>
        <v>-6.450981198297483</v>
      </c>
      <c r="HF5" s="17">
        <f>'[1]Raw data'!CLB48</f>
        <v>-4.3779074139727774</v>
      </c>
      <c r="HG5" s="16">
        <f>'[1]Raw data'!CLM48</f>
        <v>-3.2843366805315113</v>
      </c>
    </row>
    <row r="6" spans="1:216" x14ac:dyDescent="0.3">
      <c r="A6" s="16" t="s">
        <v>237</v>
      </c>
      <c r="B6" s="16">
        <f>'[1]Raw data'!J64</f>
        <v>23.835050527576428</v>
      </c>
      <c r="C6" s="16">
        <f>'[1]Raw data'!U64</f>
        <v>31.012872617714006</v>
      </c>
      <c r="D6" s="16">
        <f>'[1]Raw data'!AF64</f>
        <v>40.427262460575626</v>
      </c>
      <c r="E6" s="16">
        <f>'[1]Raw data'!AQ64</f>
        <v>40.421247328192088</v>
      </c>
      <c r="F6" s="16">
        <f>'[1]Raw data'!BB64</f>
        <v>45.521094779056419</v>
      </c>
      <c r="G6" s="16">
        <f>'[1]Raw data'!BM64</f>
        <v>50.810287269921766</v>
      </c>
      <c r="H6" s="16">
        <f>'[1]Raw data'!BX64</f>
        <v>49.422528844100654</v>
      </c>
      <c r="I6" s="16">
        <f>'[1]Raw data'!CI64</f>
        <v>51.172680906697643</v>
      </c>
      <c r="J6" s="17">
        <f>'[1]Raw data'!CT64</f>
        <v>50.764037653707526</v>
      </c>
      <c r="K6" s="16">
        <f>'[1]Raw data'!DE64</f>
        <v>34.206303959915402</v>
      </c>
      <c r="L6" s="16">
        <f>'[1]Raw data'!DP64</f>
        <v>41.004333864827352</v>
      </c>
      <c r="M6" s="16">
        <f>'[1]Raw data'!EA64</f>
        <v>45.348566528133716</v>
      </c>
      <c r="N6" s="16">
        <f>'[1]Raw data'!EL64</f>
        <v>52.007453792825594</v>
      </c>
      <c r="O6" s="16">
        <f>'[1]Raw data'!EW64</f>
        <v>66.20995808279082</v>
      </c>
      <c r="P6" s="16">
        <f>'[1]Raw data'!FH64</f>
        <v>71.351730384198305</v>
      </c>
      <c r="Q6" s="16">
        <f>'[1]Raw data'!FS64</f>
        <v>81.455728557102404</v>
      </c>
      <c r="R6" s="16">
        <f>'[1]Raw data'!GD64</f>
        <v>80.831323826073785</v>
      </c>
      <c r="S6" s="16">
        <f>'[1]Raw data'!GO64</f>
        <v>90.41377064830705</v>
      </c>
      <c r="T6" s="16">
        <f>'[1]Raw data'!GZ64</f>
        <v>103.01573675167096</v>
      </c>
      <c r="U6" s="17">
        <f>'[1]Raw data'!HK64</f>
        <v>12.37037176249607</v>
      </c>
      <c r="V6" s="16">
        <f>'[1]Raw data'!HV64</f>
        <v>20.52310541320476</v>
      </c>
      <c r="W6" s="16">
        <f>'[1]Raw data'!IG64</f>
        <v>24.985666935876001</v>
      </c>
      <c r="X6" s="16">
        <f>'[1]Raw data'!IR64</f>
        <v>29.460795121158</v>
      </c>
      <c r="Y6" s="16">
        <f>'[1]Raw data'!JC64</f>
        <v>46.675304901988305</v>
      </c>
      <c r="Z6" s="16">
        <f>'[1]Raw data'!JN64</f>
        <v>51.869036520138032</v>
      </c>
      <c r="AA6" s="16">
        <f>'[1]Raw data'!JY64</f>
        <v>54.845444255154611</v>
      </c>
      <c r="AB6" s="16">
        <f>'[1]Raw data'!KJ64</f>
        <v>57.347166273810785</v>
      </c>
      <c r="AC6" s="16">
        <f>'[1]Raw data'!KU64</f>
        <v>60.912173964756924</v>
      </c>
      <c r="AD6" s="16">
        <f>'[1]Raw data'!LF64</f>
        <v>71.480410402851902</v>
      </c>
      <c r="AE6" s="17">
        <f>'[1]Raw data'!LQ64</f>
        <v>-3.9526080992957349</v>
      </c>
      <c r="AF6" s="16">
        <f>'[1]Raw data'!MB64</f>
        <v>-8.9278535242292243</v>
      </c>
      <c r="AG6" s="16">
        <f>'[1]Raw data'!MM64</f>
        <v>4.850231231198042</v>
      </c>
      <c r="AH6" s="16">
        <f>'[1]Raw data'!MX64</f>
        <v>16.377153973532817</v>
      </c>
      <c r="AI6" s="16">
        <f>'[1]Raw data'!NI64</f>
        <v>6.2334573631516355</v>
      </c>
      <c r="AJ6" s="16">
        <f>'[1]Raw data'!NT64</f>
        <v>14.706733304249282</v>
      </c>
      <c r="AK6" s="17">
        <f>'[1]Raw data'!OE64</f>
        <v>16.76234193722102</v>
      </c>
      <c r="AL6" s="16">
        <f>'[1]Raw data'!OP64</f>
        <v>20.231668067003323</v>
      </c>
      <c r="AM6" s="16">
        <f>'[1]Raw data'!PA64</f>
        <v>24.587354403141045</v>
      </c>
      <c r="AN6" s="16">
        <f>'[1]Raw data'!PL64</f>
        <v>28.027356679977082</v>
      </c>
      <c r="AO6" s="16">
        <f>'[1]Raw data'!PW64</f>
        <v>35.243784822479455</v>
      </c>
      <c r="AP6" s="16">
        <f>'[1]Raw data'!QH64</f>
        <v>31.628222372636394</v>
      </c>
      <c r="AQ6" s="16">
        <f>'[1]Raw data'!QS64</f>
        <v>35.545271433450189</v>
      </c>
      <c r="AR6" s="16">
        <f>'[1]Raw data'!RD64</f>
        <v>37.948740430615466</v>
      </c>
      <c r="AS6" s="16">
        <f>'[1]Raw data'!RO64</f>
        <v>42.16409621296652</v>
      </c>
      <c r="AT6" s="16">
        <f>'[1]Raw data'!RZ64</f>
        <v>44.861923913671198</v>
      </c>
      <c r="AU6" s="17">
        <f>'[1]Raw data'!SK64</f>
        <v>19.442606738597309</v>
      </c>
      <c r="AV6" s="16">
        <f>'[1]Raw data'!SV64</f>
        <v>23.239937258760417</v>
      </c>
      <c r="AW6" s="16">
        <f>'[1]Raw data'!TG64</f>
        <v>26.587266418959761</v>
      </c>
      <c r="AX6" s="16">
        <f>'[1]Raw data'!TR64</f>
        <v>28.657755870984207</v>
      </c>
      <c r="AY6" s="16">
        <f>'[1]Raw data'!UC64</f>
        <v>35.090591595473761</v>
      </c>
      <c r="AZ6" s="16">
        <f>'[1]Raw data'!UN64</f>
        <v>32.824785859087569</v>
      </c>
      <c r="BA6" s="16">
        <f>'[1]Raw data'!UY64</f>
        <v>38.65074252547285</v>
      </c>
      <c r="BB6" s="16">
        <f>'[1]Raw data'!VJ64</f>
        <v>41.137511722868091</v>
      </c>
      <c r="BC6" s="16">
        <f>'[1]Raw data'!VU64</f>
        <v>50.170845834850915</v>
      </c>
      <c r="BD6" s="17">
        <f>'[1]Raw data'!WF64</f>
        <v>12.283135495548331</v>
      </c>
      <c r="BE6" s="16">
        <f>'[1]Raw data'!WQ64</f>
        <v>15.756795001299967</v>
      </c>
      <c r="BF6" s="16">
        <f>'[1]Raw data'!XB64</f>
        <v>19.781328110349872</v>
      </c>
      <c r="BG6" s="16">
        <f>'[1]Raw data'!XM64</f>
        <v>23.495339291879244</v>
      </c>
      <c r="BH6" s="16">
        <f>'[1]Raw data'!XX64</f>
        <v>29.637305931346475</v>
      </c>
      <c r="BI6" s="16">
        <f>'[1]Raw data'!YI64</f>
        <v>32.783734522142474</v>
      </c>
      <c r="BJ6" s="16">
        <f>'[1]Raw data'!YT64</f>
        <v>34.31616118189438</v>
      </c>
      <c r="BK6" s="16">
        <f>'[1]Raw data'!ZE64</f>
        <v>35.317799242579717</v>
      </c>
      <c r="BL6" s="16">
        <f>'[1]Raw data'!ZP64</f>
        <v>36.922645408289085</v>
      </c>
      <c r="BM6" s="16">
        <f>'[1]Raw data'!AAA64</f>
        <v>40.874514938865772</v>
      </c>
      <c r="BN6" s="17">
        <f>'[1]Raw data'!AAL64</f>
        <v>18.902091399349999</v>
      </c>
      <c r="BO6" s="16">
        <f>'[1]Raw data'!AAW64</f>
        <v>20.785933948779263</v>
      </c>
      <c r="BP6" s="16">
        <f>'[1]Raw data'!ABH64</f>
        <v>23.148117528945068</v>
      </c>
      <c r="BQ6" s="16">
        <f>'[1]Raw data'!ABS64</f>
        <v>37.576885831243779</v>
      </c>
      <c r="BR6" s="17">
        <f>'[1]Raw data'!ACD64</f>
        <v>5.0552654219845143</v>
      </c>
      <c r="BS6" s="16">
        <f>'[1]Raw data'!ACO64</f>
        <v>8.73062128613463</v>
      </c>
      <c r="BT6" s="16">
        <f>'[1]Raw data'!ACZ64</f>
        <v>13.091454938433985</v>
      </c>
      <c r="BU6" s="16">
        <f>'[1]Raw data'!ADK64</f>
        <v>16.476940678508676</v>
      </c>
      <c r="BV6" s="16">
        <f>'[1]Raw data'!ADV64</f>
        <v>16.944517193027583</v>
      </c>
      <c r="BW6" s="16">
        <f>'[1]Raw data'!AEG64</f>
        <v>17.330874262575442</v>
      </c>
      <c r="BX6" s="16">
        <f>'[1]Raw data'!AER64</f>
        <v>19.055682608771242</v>
      </c>
      <c r="BY6" s="16">
        <f>'[1]Raw data'!AFC64</f>
        <v>20.297544618032223</v>
      </c>
      <c r="BZ6" s="16">
        <f>'[1]Raw data'!AFN64</f>
        <v>22.022352964228027</v>
      </c>
      <c r="CA6" s="16">
        <f>'[1]Raw data'!AFY64</f>
        <v>29.240767964677374</v>
      </c>
      <c r="CB6" s="17">
        <f>'[1]Raw data'!AGJ64</f>
        <v>9.5705607999903926</v>
      </c>
      <c r="CC6" s="16">
        <f>'[1]Raw data'!AGU64</f>
        <v>14.548475739262063</v>
      </c>
      <c r="CD6" s="16">
        <f>'[1]Raw data'!AHF64</f>
        <v>17.535880054580431</v>
      </c>
      <c r="CE6" s="16">
        <f>'[1]Raw data'!AHQ64</f>
        <v>20.488461865609803</v>
      </c>
      <c r="CF6" s="16">
        <f>'[1]Raw data'!AIB64</f>
        <v>25.806800225672507</v>
      </c>
      <c r="CG6" s="16">
        <f>'[1]Raw data'!AIM64</f>
        <v>26.928280926837534</v>
      </c>
      <c r="CH6" s="16">
        <f>'[1]Raw data'!AIX64</f>
        <v>29.252475409756933</v>
      </c>
      <c r="CI6" s="16">
        <f>'[1]Raw data'!AJI64</f>
        <v>29.798657104337728</v>
      </c>
      <c r="CJ6" s="16">
        <f>'[1]Raw data'!AJT64</f>
        <v>35.0753417840086</v>
      </c>
      <c r="CK6" s="17">
        <f>'[1]Raw data'!AKE64</f>
        <v>7.0737956830341373</v>
      </c>
      <c r="CL6" s="16">
        <f>'[1]Raw data'!AKP64</f>
        <v>11.429901480490825</v>
      </c>
      <c r="CM6" s="16">
        <f>'[1]Raw data'!ALA64</f>
        <v>13.055314091482124</v>
      </c>
      <c r="CN6" s="16">
        <f>'[1]Raw data'!ALL64</f>
        <v>15.903036985938884</v>
      </c>
      <c r="CO6" s="16">
        <f>'[1]Raw data'!ALW64</f>
        <v>15.500465405388058</v>
      </c>
      <c r="CP6" s="16">
        <f>'[1]Raw data'!AMH64</f>
        <v>18.378518126552454</v>
      </c>
      <c r="CQ6" s="16">
        <f>'[1]Raw data'!AMS64</f>
        <v>19.153595016807348</v>
      </c>
      <c r="CR6" s="16">
        <f>'[1]Raw data'!AND64</f>
        <v>19.468880531487297</v>
      </c>
      <c r="CS6" s="16">
        <f>'[1]Raw data'!ANO64</f>
        <v>22.235420323518095</v>
      </c>
      <c r="CT6" s="17">
        <f>'[1]Raw data'!ANZ64</f>
        <v>2.8933453972307932</v>
      </c>
      <c r="CU6" s="16">
        <f>'[1]Raw data'!AOK64</f>
        <v>6.7617164617238075</v>
      </c>
      <c r="CV6" s="16">
        <f>'[1]Raw data'!AOV64</f>
        <v>11.285356255262194</v>
      </c>
      <c r="CW6" s="16">
        <f>'[1]Raw data'!APG64</f>
        <v>9.5636606119586745</v>
      </c>
      <c r="CX6" s="16">
        <f>'[1]Raw data'!APR64</f>
        <v>16.09014250315224</v>
      </c>
      <c r="CY6" s="16">
        <f>'[1]Raw data'!AQC64</f>
        <v>21.855823014761647</v>
      </c>
      <c r="CZ6" s="16">
        <f>'[1]Raw data'!AQN64</f>
        <v>16.578763313587704</v>
      </c>
      <c r="DA6" s="16">
        <f>'[1]Raw data'!AQY64</f>
        <v>30.611856143914213</v>
      </c>
      <c r="DB6" s="17">
        <f>'[1]Raw data'!ARJ64</f>
        <v>2.9878843247759801</v>
      </c>
      <c r="DC6" s="16">
        <f>'[1]Raw data'!ARU64</f>
        <v>8.1842864852338657</v>
      </c>
      <c r="DD6" s="16">
        <f>'[1]Raw data'!ASF64</f>
        <v>2.9907592042239926</v>
      </c>
      <c r="DE6" s="16">
        <f>'[1]Raw data'!ASQ64</f>
        <v>10.982445428018476</v>
      </c>
      <c r="DF6" s="16">
        <f>'[1]Raw data'!ATB64</f>
        <v>12.127477185513097</v>
      </c>
      <c r="DG6" s="16">
        <f>'[1]Raw data'!ATM64</f>
        <v>9.198373069287376</v>
      </c>
      <c r="DH6" s="16">
        <f>'[1]Raw data'!ATX64</f>
        <v>19.127321223917352</v>
      </c>
      <c r="DI6" s="17">
        <f>'[1]Raw data'!AUI64</f>
        <v>-3.7805806390233756</v>
      </c>
      <c r="DJ6" s="16">
        <f>'[1]Raw data'!AUT64</f>
        <v>7.2426508212792129</v>
      </c>
      <c r="DK6" s="16">
        <f>'[1]Raw data'!AVE64</f>
        <v>8.0043062613754969</v>
      </c>
      <c r="DL6" s="16">
        <f>'[1]Raw data'!AVP64</f>
        <v>11.673502887053205</v>
      </c>
      <c r="DM6" s="16">
        <f>'[1]Raw data'!AWA64</f>
        <v>15.233902968562479</v>
      </c>
      <c r="DN6" s="16">
        <f>'[1]Raw data'!AWL64</f>
        <v>15.000169800272257</v>
      </c>
      <c r="DO6" s="16">
        <f>'[1]Raw data'!AWW64</f>
        <v>14.384901607273004</v>
      </c>
      <c r="DP6" s="16">
        <f>'[1]Raw data'!AXH64</f>
        <v>15.068914849769381</v>
      </c>
      <c r="DQ6" s="16">
        <f>'[1]Raw data'!AXS64</f>
        <v>17.068703393953683</v>
      </c>
      <c r="DR6" s="17">
        <f>'[1]Raw data'!AYD64</f>
        <v>2.9528718886872167</v>
      </c>
      <c r="DS6" s="16">
        <f>'[1]Raw data'!AYO64</f>
        <v>6.7540538022719936</v>
      </c>
      <c r="DT6" s="16">
        <f>'[1]Raw data'!AYZ64</f>
        <v>6.8088534274425569</v>
      </c>
      <c r="DU6" s="16">
        <f>'[1]Raw data'!AZK64</f>
        <v>10.329729344651282</v>
      </c>
      <c r="DV6" s="16">
        <f>'[1]Raw data'!AZV64</f>
        <v>13.891704980737929</v>
      </c>
      <c r="DW6" s="16">
        <f>'[1]Raw data'!BAG64</f>
        <v>13.575538348991453</v>
      </c>
      <c r="DX6" s="17">
        <f>'[1]Raw data'!BAR64</f>
        <v>13.498409389092838</v>
      </c>
      <c r="DY6" s="16">
        <f>'[1]Raw data'!BBC64</f>
        <v>17.075410981966662</v>
      </c>
      <c r="DZ6" s="16">
        <f>'[1]Raw data'!BBN64</f>
        <v>16.386424502222262</v>
      </c>
      <c r="EA6" s="16">
        <f>'[1]Raw data'!BBY64</f>
        <v>16.671732119198463</v>
      </c>
      <c r="EB6" s="16">
        <f>'[1]Raw data'!BCJ64</f>
        <v>20.837223327050985</v>
      </c>
      <c r="EC6" s="17">
        <f>'[1]Raw data'!BCU64</f>
        <v>7.9311349402261975</v>
      </c>
      <c r="ED6" s="16">
        <f>'[1]Raw data'!BDF64</f>
        <v>15.784513655548215</v>
      </c>
      <c r="EE6" s="16">
        <f>'[1]Raw data'!BDQ64</f>
        <v>11.417205690096864</v>
      </c>
      <c r="EF6" s="16">
        <f>'[1]Raw data'!BEB64</f>
        <v>13.666469233214851</v>
      </c>
      <c r="EG6" s="16">
        <f>'[1]Raw data'!BEM64</f>
        <v>6.9827725768186237</v>
      </c>
      <c r="EH6" s="16">
        <f>'[1]Raw data'!BEX64</f>
        <v>7.8779058466676313</v>
      </c>
      <c r="EI6" s="17">
        <f>'[1]Raw data'!BFI64</f>
        <v>29.137361676055892</v>
      </c>
      <c r="EJ6" s="16">
        <f>'[1]Raw data'!BFT64</f>
        <v>30.450513367973098</v>
      </c>
      <c r="EK6" s="16">
        <f>'[1]Raw data'!BGE64</f>
        <v>22.524731743983654</v>
      </c>
      <c r="EL6" s="16">
        <f>'[1]Raw data'!BGP64</f>
        <v>21.821248666534551</v>
      </c>
      <c r="EM6" s="16">
        <f>'[1]Raw data'!BHA64</f>
        <v>25.968619625500875</v>
      </c>
      <c r="EN6" s="16">
        <f>'[1]Raw data'!BHL64</f>
        <v>28.285329019698981</v>
      </c>
      <c r="EO6" s="17">
        <f>'[1]Raw data'!BHW64</f>
        <v>0.59319181885661931</v>
      </c>
      <c r="EP6" s="16">
        <f>'[1]Raw data'!BIH64</f>
        <v>0.99787155293695606</v>
      </c>
      <c r="EQ6" s="16">
        <f>'[1]Raw data'!BIS64</f>
        <v>12.287902617412767</v>
      </c>
      <c r="ER6" s="17">
        <f>'[1]Raw data'!BJD64</f>
        <v>2.5616502749222887</v>
      </c>
      <c r="ES6" s="16">
        <f>'[1]Raw data'!BJO64</f>
        <v>17.0545319956498</v>
      </c>
      <c r="ET6" s="16">
        <f>'[1]Raw data'!BJZ64</f>
        <v>13.29804237472349</v>
      </c>
      <c r="EU6" s="17">
        <f>'[1]Raw data'!BKK64</f>
        <v>5.3648038844515762</v>
      </c>
      <c r="EV6" s="16">
        <f>'[1]Raw data'!BKV64</f>
        <v>15.923430652079665</v>
      </c>
      <c r="EW6" s="17">
        <f>'[1]Raw data'!BLG64</f>
        <v>14.815753732708234</v>
      </c>
      <c r="EX6" s="16">
        <f>'[1]Raw data'!BLR64</f>
        <v>16.371155817904377</v>
      </c>
      <c r="EY6" s="16">
        <f>'[1]Raw data'!BMC64</f>
        <v>22.675448995492012</v>
      </c>
      <c r="EZ6" s="17">
        <f>'[1]Raw data'!BMN64</f>
        <v>4.5977274167926963</v>
      </c>
      <c r="FA6" s="16">
        <f>'[1]Raw data'!BMY64</f>
        <v>14.718168831271296</v>
      </c>
      <c r="FB6" s="16">
        <f>'[1]Raw data'!BNJ64</f>
        <v>18.960670309015089</v>
      </c>
      <c r="FC6" s="17">
        <f>'[1]Raw data'!BNU64</f>
        <v>2.2398867770765429</v>
      </c>
      <c r="FD6" s="16">
        <f>'[1]Raw data'!BOF64</f>
        <v>19.65936552993978</v>
      </c>
      <c r="FE6" s="17">
        <f>'[1]Raw data'!BOQ64</f>
        <v>9.3712714053895816</v>
      </c>
      <c r="FF6" s="16">
        <f>'[1]Raw data'!BPB64</f>
        <v>18.415140921465031</v>
      </c>
      <c r="FG6" s="16">
        <f>'[1]Raw data'!BPM64</f>
        <v>19.007741781918007</v>
      </c>
      <c r="FH6" s="17">
        <f>'[1]Raw data'!BPX64</f>
        <v>5.51101563798637</v>
      </c>
      <c r="FI6" s="16">
        <f>'[1]Raw data'!BQI64</f>
        <v>12.63538654692899</v>
      </c>
      <c r="FJ6" s="16">
        <f>'[1]Raw data'!BQT64</f>
        <v>20.847683488801461</v>
      </c>
      <c r="FK6" s="17">
        <f>'[1]Raw data'!BRE64</f>
        <v>-1.0203431892027546</v>
      </c>
      <c r="FL6" s="16">
        <f>'[1]Raw data'!BRP64</f>
        <v>11.598944392033921</v>
      </c>
      <c r="FM6" s="16">
        <f>'[1]Raw data'!BSA64</f>
        <v>12.795160803247757</v>
      </c>
      <c r="FN6" s="16">
        <f>'[1]Raw data'!BSL64</f>
        <v>13.289880728421492</v>
      </c>
      <c r="FO6" s="17">
        <f>'[1]Raw data'!BSW64</f>
        <v>6.4109872907154424</v>
      </c>
      <c r="FP6" s="16">
        <f>'[1]Raw data'!BTH64</f>
        <v>12.674808409205584</v>
      </c>
      <c r="FQ6" s="16">
        <f>'[1]Raw data'!BTS64</f>
        <v>18.671969844701877</v>
      </c>
      <c r="FR6" s="17">
        <f>'[1]Raw data'!BUD64</f>
        <v>10.552246161736601</v>
      </c>
      <c r="FS6" s="16">
        <f>'[1]Raw data'!BUO64</f>
        <v>18.270996977600188</v>
      </c>
      <c r="FT6" s="16">
        <f>'[1]Raw data'!BUZ64</f>
        <v>21.266100153910031</v>
      </c>
      <c r="FU6" s="17">
        <f>'[1]Raw data'!BVK64</f>
        <v>-2.9195295184727019</v>
      </c>
      <c r="FV6" s="16">
        <f>'[1]Raw data'!BVV64</f>
        <v>11.049699164085022</v>
      </c>
      <c r="FW6" s="17">
        <f>'[1]Raw data'!BWG64</f>
        <v>-1.6481560269930029</v>
      </c>
      <c r="FX6" s="16">
        <f>'[1]Raw data'!BWR64</f>
        <v>5.6377190137595194</v>
      </c>
      <c r="FY6" s="16">
        <f>'[1]Raw data'!BXC64</f>
        <v>10.607048659908378</v>
      </c>
      <c r="FZ6" s="17">
        <f>'[1]Raw data'!BXN64</f>
        <v>10.711775788057386</v>
      </c>
      <c r="GA6" s="16">
        <f>'[1]Raw data'!BXY64</f>
        <v>26.386422458046862</v>
      </c>
      <c r="GB6" s="17">
        <f>'[1]Raw data'!BYJ64</f>
        <v>6.4076565461610588</v>
      </c>
      <c r="GC6" s="16">
        <f>'[1]Raw data'!BYU64</f>
        <v>20.708596360580973</v>
      </c>
      <c r="GD6" s="17">
        <f>'[1]Raw data'!BZF64</f>
        <v>12.068232060034283</v>
      </c>
      <c r="GE6" s="16">
        <f>'[1]Raw data'!BZQ64</f>
        <v>29.023654419380239</v>
      </c>
      <c r="GF6" s="17">
        <f>'[1]Raw data'!CAB64</f>
        <v>12.739396257363552</v>
      </c>
      <c r="GG6" s="16">
        <f>'[1]Raw data'!CAM64</f>
        <v>16.369631621463295</v>
      </c>
      <c r="GH6" s="16">
        <f>'[1]Raw data'!CAX64</f>
        <v>14.261953730287765</v>
      </c>
      <c r="GI6" s="17">
        <f>'[1]Raw data'!CBI64</f>
        <v>2.797665074497206</v>
      </c>
      <c r="GJ6" s="16">
        <f>'[1]Raw data'!CBT64</f>
        <v>9.640218705098814</v>
      </c>
      <c r="GK6" s="16">
        <f>'[1]Raw data'!CCE64</f>
        <v>13.849732983182202</v>
      </c>
      <c r="GL6" s="17">
        <f>'[1]Raw data'!CCP64</f>
        <v>7.5260930082158373</v>
      </c>
      <c r="GM6" s="16">
        <f>'[1]Raw data'!CDA64</f>
        <v>13.196342169451997</v>
      </c>
      <c r="GN6" s="17">
        <f>'[1]Raw data'!CDL64</f>
        <v>9.3138605356181792</v>
      </c>
      <c r="GO6" s="16">
        <f>'[1]Raw data'!CDW64</f>
        <v>10.414012418345173</v>
      </c>
      <c r="GP6" s="17">
        <f>'[1]Raw data'!CEH64</f>
        <v>9.3597759791323032</v>
      </c>
      <c r="GQ6" s="16">
        <f>'[1]Raw data'!CES64</f>
        <v>14.691931127744448</v>
      </c>
      <c r="GR6" s="16">
        <f>'[1]Raw data'!CFD64</f>
        <v>13.30214227987987</v>
      </c>
      <c r="GS6" s="17">
        <f>'[1]Raw data'!CFO64</f>
        <v>2.3903269337458632</v>
      </c>
      <c r="GT6" s="16">
        <f>'[1]Raw data'!CFZ64</f>
        <v>5.8260654128704727</v>
      </c>
      <c r="GU6" s="16">
        <f>'[1]Raw data'!CGK64</f>
        <v>5.335752977133847</v>
      </c>
      <c r="GV6" s="17">
        <f>'[1]Raw data'!CGV64</f>
        <v>-3.7322987954005651</v>
      </c>
      <c r="GW6" s="16">
        <f>'[1]Raw data'!CHG64</f>
        <v>4.6590179407464047</v>
      </c>
      <c r="GX6" s="17">
        <f>'[1]Raw data'!CHR64</f>
        <v>5.5508796790418184</v>
      </c>
      <c r="GY6" s="16">
        <f>'[1]Raw data'!CIC64</f>
        <v>15.40336750918329</v>
      </c>
      <c r="GZ6" s="17">
        <f>'[1]Raw data'!CIN64</f>
        <v>-9.0258206163281923E-2</v>
      </c>
      <c r="HA6" s="16">
        <f>'[1]Raw data'!CIY64</f>
        <v>-11.096924097039174</v>
      </c>
      <c r="HB6" s="17">
        <f>'[1]Raw data'!CJJ64</f>
        <v>6.9535496108655384</v>
      </c>
      <c r="HC6" s="16">
        <f>'[1]Raw data'!CJU64</f>
        <v>10.34780156146285</v>
      </c>
      <c r="HD6" s="17">
        <f>'[1]Raw data'!CKF64</f>
        <v>-0.78825663604953422</v>
      </c>
      <c r="HE6" s="16">
        <f>'[1]Raw data'!CKQ64</f>
        <v>4.5679263525568947</v>
      </c>
      <c r="HF6" s="17">
        <f>'[1]Raw data'!CLB64</f>
        <v>1.9670181245433958</v>
      </c>
      <c r="HG6" s="16">
        <f>'[1]Raw data'!CLM64</f>
        <v>8.5479830542872595</v>
      </c>
    </row>
    <row r="7" spans="1:216" x14ac:dyDescent="0.3">
      <c r="A7" s="16" t="s">
        <v>238</v>
      </c>
      <c r="B7" s="16">
        <f>'[1]Raw data'!J80</f>
        <v>27.513386719229967</v>
      </c>
      <c r="C7" s="16">
        <f>'[1]Raw data'!U80</f>
        <v>44.008471274664778</v>
      </c>
      <c r="D7" s="16">
        <f>'[1]Raw data'!AF80</f>
        <v>56.541628142530485</v>
      </c>
      <c r="E7" s="16">
        <f>'[1]Raw data'!AQ80</f>
        <v>57.94215751339074</v>
      </c>
      <c r="F7" s="16">
        <f>'[1]Raw data'!BB80</f>
        <v>64.801234109586318</v>
      </c>
      <c r="G7" s="16">
        <f>'[1]Raw data'!BM80</f>
        <v>67.903767547140447</v>
      </c>
      <c r="H7" s="16">
        <f>'[1]Raw data'!BX80</f>
        <v>68.034126094936852</v>
      </c>
      <c r="I7" s="16">
        <f>'[1]Raw data'!CI80</f>
        <v>69.984890246445246</v>
      </c>
      <c r="J7" s="17">
        <f>'[1]Raw data'!CT80</f>
        <v>68.790474452666828</v>
      </c>
      <c r="K7" s="16">
        <f>'[1]Raw data'!DE80</f>
        <v>43.41065505045303</v>
      </c>
      <c r="L7" s="16">
        <f>'[1]Raw data'!DP80</f>
        <v>55.324167684788655</v>
      </c>
      <c r="M7" s="16">
        <f>'[1]Raw data'!EA80</f>
        <v>61.792273109080583</v>
      </c>
      <c r="N7" s="16">
        <f>'[1]Raw data'!EL80</f>
        <v>69.764436288544474</v>
      </c>
      <c r="O7" s="16">
        <f>'[1]Raw data'!EW80</f>
        <v>93.604044531875644</v>
      </c>
      <c r="P7" s="16">
        <f>'[1]Raw data'!FH80</f>
        <v>102.40967514884537</v>
      </c>
      <c r="Q7" s="16">
        <f>'[1]Raw data'!FS80</f>
        <v>106.64734776399656</v>
      </c>
      <c r="R7" s="16">
        <f>'[1]Raw data'!GD80</f>
        <v>106.38369119308896</v>
      </c>
      <c r="S7" s="16">
        <f>'[1]Raw data'!GO80</f>
        <v>116.51447002041492</v>
      </c>
      <c r="T7" s="16">
        <f>'[1]Raw data'!GZ80</f>
        <v>138.18707305502218</v>
      </c>
      <c r="U7" s="17">
        <f>'[1]Raw data'!HK80</f>
        <v>20.263886299116084</v>
      </c>
      <c r="V7" s="16">
        <f>'[1]Raw data'!HV80</f>
        <v>30.003051231862525</v>
      </c>
      <c r="W7" s="16">
        <f>'[1]Raw data'!IG80</f>
        <v>37.575675242110194</v>
      </c>
      <c r="X7" s="16">
        <f>'[1]Raw data'!IR80</f>
        <v>43.069103547152842</v>
      </c>
      <c r="Y7" s="16">
        <f>'[1]Raw data'!JC80</f>
        <v>63.521708095141868</v>
      </c>
      <c r="Z7" s="16">
        <f>'[1]Raw data'!JN80</f>
        <v>71.318725517640715</v>
      </c>
      <c r="AA7" s="16">
        <f>'[1]Raw data'!JY80</f>
        <v>75.125456702354484</v>
      </c>
      <c r="AB7" s="16">
        <f>'[1]Raw data'!KJ80</f>
        <v>78.868316558465665</v>
      </c>
      <c r="AC7" s="16">
        <f>'[1]Raw data'!KU80</f>
        <v>82.157818581488996</v>
      </c>
      <c r="AD7" s="16">
        <f>'[1]Raw data'!LF80</f>
        <v>92.706318533527295</v>
      </c>
      <c r="AE7" s="17">
        <f>'[1]Raw data'!LQ80</f>
        <v>-0.63228299686243006</v>
      </c>
      <c r="AF7" s="16">
        <f>'[1]Raw data'!MB80</f>
        <v>-2.1476222817388457</v>
      </c>
      <c r="AG7" s="16">
        <f>'[1]Raw data'!MM80</f>
        <v>15.187389469014942</v>
      </c>
      <c r="AH7" s="16">
        <f>'[1]Raw data'!MX80</f>
        <v>34.054041861110996</v>
      </c>
      <c r="AI7" s="16">
        <f>'[1]Raw data'!NI80</f>
        <v>25.200993732088325</v>
      </c>
      <c r="AJ7" s="16">
        <f>'[1]Raw data'!NT80</f>
        <v>36.032825995113882</v>
      </c>
      <c r="AK7" s="17">
        <f>'[1]Raw data'!OE80</f>
        <v>20.408799467160943</v>
      </c>
      <c r="AL7" s="16">
        <f>'[1]Raw data'!OP80</f>
        <v>26.115750046331641</v>
      </c>
      <c r="AM7" s="16">
        <f>'[1]Raw data'!PA80</f>
        <v>30.673973034432329</v>
      </c>
      <c r="AN7" s="16">
        <f>'[1]Raw data'!PL80</f>
        <v>34.623728901148695</v>
      </c>
      <c r="AO7" s="16">
        <f>'[1]Raw data'!PW80</f>
        <v>46.067155890397331</v>
      </c>
      <c r="AP7" s="16">
        <f>'[1]Raw data'!QH80</f>
        <v>42.95095483939965</v>
      </c>
      <c r="AQ7" s="16">
        <f>'[1]Raw data'!QS80</f>
        <v>48.2656229665835</v>
      </c>
      <c r="AR7" s="16">
        <f>'[1]Raw data'!RD80</f>
        <v>56.962047630995812</v>
      </c>
      <c r="AS7" s="16">
        <f>'[1]Raw data'!RO80</f>
        <v>55.70287000997353</v>
      </c>
      <c r="AT7" s="16">
        <f>'[1]Raw data'!RZ80</f>
        <v>62.192881331659244</v>
      </c>
      <c r="AU7" s="17">
        <f>'[1]Raw data'!SK80</f>
        <v>23.963472552039715</v>
      </c>
      <c r="AV7" s="16">
        <f>'[1]Raw data'!SV80</f>
        <v>28.967864361197421</v>
      </c>
      <c r="AW7" s="16">
        <f>'[1]Raw data'!TG80</f>
        <v>33.90140354971664</v>
      </c>
      <c r="AX7" s="16">
        <f>'[1]Raw data'!TR80</f>
        <v>37.223771331380107</v>
      </c>
      <c r="AY7" s="16">
        <f>'[1]Raw data'!UC80</f>
        <v>45.991570784610673</v>
      </c>
      <c r="AZ7" s="16">
        <f>'[1]Raw data'!UN80</f>
        <v>44.182030175784732</v>
      </c>
      <c r="BA7" s="16">
        <f>'[1]Raw data'!UY80</f>
        <v>50.970641700622942</v>
      </c>
      <c r="BB7" s="16">
        <f>'[1]Raw data'!VJ80</f>
        <v>53.762831891974898</v>
      </c>
      <c r="BC7" s="16">
        <f>'[1]Raw data'!VU80</f>
        <v>64.524703760601057</v>
      </c>
      <c r="BD7" s="17">
        <f>'[1]Raw data'!WF80</f>
        <v>17.953006455177142</v>
      </c>
      <c r="BE7" s="16">
        <f>'[1]Raw data'!WQ80</f>
        <v>22.399808006192693</v>
      </c>
      <c r="BF7" s="16">
        <f>'[1]Raw data'!XB80</f>
        <v>26.989397398887505</v>
      </c>
      <c r="BG7" s="16">
        <f>'[1]Raw data'!XM80</f>
        <v>31.139579158401681</v>
      </c>
      <c r="BH7" s="16">
        <f>'[1]Raw data'!XX80</f>
        <v>40.957257407944034</v>
      </c>
      <c r="BI7" s="16">
        <f>'[1]Raw data'!YI80</f>
        <v>44.994036715081464</v>
      </c>
      <c r="BJ7" s="16">
        <f>'[1]Raw data'!YT80</f>
        <v>46.850862078023184</v>
      </c>
      <c r="BK7" s="16">
        <f>'[1]Raw data'!ZE80</f>
        <v>48.718181765743338</v>
      </c>
      <c r="BL7" s="16">
        <f>'[1]Raw data'!ZP80</f>
        <v>50.407078733622441</v>
      </c>
      <c r="BM7" s="16">
        <f>'[1]Raw data'!AAA80</f>
        <v>57.737318692523644</v>
      </c>
      <c r="BN7" s="17">
        <f>'[1]Raw data'!AAL80</f>
        <v>23.825811585640029</v>
      </c>
      <c r="BO7" s="16">
        <f>'[1]Raw data'!AAW80</f>
        <v>27.040512635254441</v>
      </c>
      <c r="BP7" s="16">
        <f>'[1]Raw data'!ABH80</f>
        <v>30.187263766880566</v>
      </c>
      <c r="BQ7" s="16">
        <f>'[1]Raw data'!ABS80</f>
        <v>51.96606055012623</v>
      </c>
      <c r="BR7" s="17">
        <f>'[1]Raw data'!ACD80</f>
        <v>10.189894898122876</v>
      </c>
      <c r="BS7" s="16">
        <f>'[1]Raw data'!ACO80</f>
        <v>15.565511459296678</v>
      </c>
      <c r="BT7" s="16">
        <f>'[1]Raw data'!ACZ80</f>
        <v>20.456781860866858</v>
      </c>
      <c r="BU7" s="16">
        <f>'[1]Raw data'!ADK80</f>
        <v>24.724841332170637</v>
      </c>
      <c r="BV7" s="16">
        <f>'[1]Raw data'!ADV80</f>
        <v>26.873930435429667</v>
      </c>
      <c r="BW7" s="16">
        <f>'[1]Raw data'!AEG80</f>
        <v>28.247853259326892</v>
      </c>
      <c r="BX7" s="16">
        <f>'[1]Raw data'!AER80</f>
        <v>30.542304375235243</v>
      </c>
      <c r="BY7" s="16">
        <f>'[1]Raw data'!AFC80</f>
        <v>31.916227199132468</v>
      </c>
      <c r="BZ7" s="16">
        <f>'[1]Raw data'!AFN80</f>
        <v>34.21067831504083</v>
      </c>
      <c r="CA7" s="16">
        <f>'[1]Raw data'!AFY80</f>
        <v>43.387407109559483</v>
      </c>
      <c r="CB7" s="17">
        <f>'[1]Raw data'!AGJ80</f>
        <v>15.316602664872809</v>
      </c>
      <c r="CC7" s="16">
        <f>'[1]Raw data'!AGU80</f>
        <v>20.541019278589694</v>
      </c>
      <c r="CD7" s="16">
        <f>'[1]Raw data'!AHF80</f>
        <v>23.805289784102012</v>
      </c>
      <c r="CE7" s="16">
        <f>'[1]Raw data'!AHQ80</f>
        <v>27.06866906177336</v>
      </c>
      <c r="CF7" s="16">
        <f>'[1]Raw data'!AIB80</f>
        <v>34.299412732637386</v>
      </c>
      <c r="CG7" s="16">
        <f>'[1]Raw data'!AIM80</f>
        <v>35.060775945348524</v>
      </c>
      <c r="CH7" s="16">
        <f>'[1]Raw data'!AIX80</f>
        <v>37.550038683242946</v>
      </c>
      <c r="CI7" s="16">
        <f>'[1]Raw data'!AJI80</f>
        <v>38.726244004072036</v>
      </c>
      <c r="CJ7" s="16">
        <f>'[1]Raw data'!AJT80</f>
        <v>44.835501888757925</v>
      </c>
      <c r="CK7" s="17">
        <f>'[1]Raw data'!AKE80</f>
        <v>11.264304209755329</v>
      </c>
      <c r="CL7" s="16">
        <f>'[1]Raw data'!AKP80</f>
        <v>17.802779641854684</v>
      </c>
      <c r="CM7" s="16">
        <f>'[1]Raw data'!ALA80</f>
        <v>19.783743485639242</v>
      </c>
      <c r="CN7" s="16">
        <f>'[1]Raw data'!ALL80</f>
        <v>24.1988328368192</v>
      </c>
      <c r="CO7" s="16">
        <f>'[1]Raw data'!ALW80</f>
        <v>25.151573306261088</v>
      </c>
      <c r="CP7" s="16">
        <f>'[1]Raw data'!AMH80</f>
        <v>28.371600417780641</v>
      </c>
      <c r="CQ7" s="16">
        <f>'[1]Raw data'!AMS80</f>
        <v>29.980501686285486</v>
      </c>
      <c r="CR7" s="16">
        <f>'[1]Raw data'!AND80</f>
        <v>30.869975558304436</v>
      </c>
      <c r="CS7" s="16">
        <f>'[1]Raw data'!ANO80</f>
        <v>31.45165177805881</v>
      </c>
      <c r="CT7" s="17">
        <f>'[1]Raw data'!ANZ80</f>
        <v>8.92956052405283</v>
      </c>
      <c r="CU7" s="16">
        <f>'[1]Raw data'!AOK80</f>
        <v>12.869791246548038</v>
      </c>
      <c r="CV7" s="16">
        <f>'[1]Raw data'!AOV80</f>
        <v>16.425177022345355</v>
      </c>
      <c r="CW7" s="16">
        <f>'[1]Raw data'!APG80</f>
        <v>17.161613530718395</v>
      </c>
      <c r="CX7" s="16">
        <f>'[1]Raw data'!APR80</f>
        <v>24.233654035349222</v>
      </c>
      <c r="CY7" s="16">
        <f>'[1]Raw data'!AQC80</f>
        <v>30.424789120641424</v>
      </c>
      <c r="CZ7" s="16">
        <f>'[1]Raw data'!AQN80</f>
        <v>25.742420296077601</v>
      </c>
      <c r="DA7" s="16">
        <f>'[1]Raw data'!AQY80</f>
        <v>40.802225460270606</v>
      </c>
      <c r="DB7" s="17">
        <f>'[1]Raw data'!ARJ80</f>
        <v>8.145679991232285</v>
      </c>
      <c r="DC7" s="16">
        <f>'[1]Raw data'!ARU80</f>
        <v>14.296984442892692</v>
      </c>
      <c r="DD7" s="16">
        <f>'[1]Raw data'!ASF80</f>
        <v>9.2703928898676011</v>
      </c>
      <c r="DE7" s="16">
        <f>'[1]Raw data'!ASQ80</f>
        <v>17.083130542010842</v>
      </c>
      <c r="DF7" s="16">
        <f>'[1]Raw data'!ATB80</f>
        <v>18.743140148522844</v>
      </c>
      <c r="DG7" s="16">
        <f>'[1]Raw data'!ATM80</f>
        <v>17.220815231542783</v>
      </c>
      <c r="DH7" s="16">
        <f>'[1]Raw data'!ATX80</f>
        <v>28.358519919662715</v>
      </c>
      <c r="DI7" s="17">
        <f>'[1]Raw data'!AUI80</f>
        <v>0.59291961865947274</v>
      </c>
      <c r="DJ7" s="16">
        <f>'[1]Raw data'!AUT80</f>
        <v>13.885350139304396</v>
      </c>
      <c r="DK7" s="16">
        <f>'[1]Raw data'!AVE80</f>
        <v>28.074054502108986</v>
      </c>
      <c r="DL7" s="16">
        <f>'[1]Raw data'!AVP80</f>
        <v>18.98761342625961</v>
      </c>
      <c r="DM7" s="16">
        <f>'[1]Raw data'!AWA80</f>
        <v>23.546771952498059</v>
      </c>
      <c r="DN7" s="16">
        <f>'[1]Raw data'!AWL80</f>
        <v>23.560461936191366</v>
      </c>
      <c r="DO7" s="16">
        <f>'[1]Raw data'!AWW80</f>
        <v>22.807903975450397</v>
      </c>
      <c r="DP7" s="16">
        <f>'[1]Raw data'!AXH80</f>
        <v>24.066991332843941</v>
      </c>
      <c r="DQ7" s="16">
        <f>'[1]Raw data'!AXS80</f>
        <v>26.805234294234811</v>
      </c>
      <c r="DR7" s="17">
        <f>'[1]Raw data'!AYD80</f>
        <v>8.2984938563392223</v>
      </c>
      <c r="DS7" s="16">
        <f>'[1]Raw data'!AYO80</f>
        <v>13.245499258470298</v>
      </c>
      <c r="DT7" s="16">
        <f>'[1]Raw data'!AYZ80</f>
        <v>14.009400348557158</v>
      </c>
      <c r="DU7" s="16">
        <f>'[1]Raw data'!AZK80</f>
        <v>18.279061798506902</v>
      </c>
      <c r="DV7" s="16">
        <f>'[1]Raw data'!AZV80</f>
        <v>21.962156339997094</v>
      </c>
      <c r="DW7" s="16">
        <f>'[1]Raw data'!BAG80</f>
        <v>21.941839821643725</v>
      </c>
      <c r="DX7" s="17">
        <f>'[1]Raw data'!BAR80</f>
        <v>17.824358768693294</v>
      </c>
      <c r="DY7" s="16">
        <f>'[1]Raw data'!BBC80</f>
        <v>22.651789268547727</v>
      </c>
      <c r="DZ7" s="16">
        <f>'[1]Raw data'!BBN80</f>
        <v>21.825745431053011</v>
      </c>
      <c r="EA7" s="16">
        <f>'[1]Raw data'!BBY80</f>
        <v>23.51800383991176</v>
      </c>
      <c r="EB7" s="16">
        <f>'[1]Raw data'!BCJ80</f>
        <v>28.17384333996295</v>
      </c>
      <c r="EC7" s="17">
        <f>'[1]Raw data'!BCU80</f>
        <v>9.7036084416438388</v>
      </c>
      <c r="ED7" s="16">
        <f>'[1]Raw data'!BDF80</f>
        <v>21.626659239621116</v>
      </c>
      <c r="EE7" s="16">
        <f>'[1]Raw data'!BDQ80</f>
        <v>17.149063323064713</v>
      </c>
      <c r="EF7" s="16">
        <f>'[1]Raw data'!BEB80</f>
        <v>19.667216200710737</v>
      </c>
      <c r="EG7" s="16">
        <f>'[1]Raw data'!BEM80</f>
        <v>13.7890620498729</v>
      </c>
      <c r="EH7" s="16">
        <f>'[1]Raw data'!BEX80</f>
        <v>14.714067976840772</v>
      </c>
      <c r="EI7" s="17">
        <f>'[1]Raw data'!BFI80</f>
        <v>34.947809452405622</v>
      </c>
      <c r="EJ7" s="16">
        <f>'[1]Raw data'!BFT80</f>
        <v>36.935011469147966</v>
      </c>
      <c r="EK7" s="16">
        <f>'[1]Raw data'!BGE80</f>
        <v>29.802715538855697</v>
      </c>
      <c r="EL7" s="16">
        <f>'[1]Raw data'!BGP80</f>
        <v>29.022954910566344</v>
      </c>
      <c r="EM7" s="16">
        <f>'[1]Raw data'!BHA80</f>
        <v>33.128631466996964</v>
      </c>
      <c r="EN7" s="16">
        <f>'[1]Raw data'!BHL80</f>
        <v>37.2831310576993</v>
      </c>
      <c r="EO7" s="17">
        <f>'[1]Raw data'!BHW80</f>
        <v>6.3658424173904642</v>
      </c>
      <c r="EP7" s="16">
        <f>'[1]Raw data'!BIH80</f>
        <v>8.9164806292232637</v>
      </c>
      <c r="EQ7" s="16">
        <f>'[1]Raw data'!BIS80</f>
        <v>20.79084133519725</v>
      </c>
      <c r="ER7" s="17">
        <f>'[1]Raw data'!BJD80</f>
        <v>5.2178328695763181</v>
      </c>
      <c r="ES7" s="16">
        <f>'[1]Raw data'!BJO80</f>
        <v>21.420199485543588</v>
      </c>
      <c r="ET7" s="16">
        <f>'[1]Raw data'!BJZ80</f>
        <v>19.403087688206131</v>
      </c>
      <c r="EU7" s="17">
        <f>'[1]Raw data'!BKK80</f>
        <v>6.7256509018516617</v>
      </c>
      <c r="EV7" s="16">
        <f>'[1]Raw data'!BKV80</f>
        <v>20.141708598333274</v>
      </c>
      <c r="EW7" s="17">
        <f>'[1]Raw data'!BLG80</f>
        <v>21.007279977388517</v>
      </c>
      <c r="EX7" s="16">
        <f>'[1]Raw data'!BLR80</f>
        <v>22.230816469137817</v>
      </c>
      <c r="EY7" s="16">
        <f>'[1]Raw data'!BMC80</f>
        <v>29.695677188018028</v>
      </c>
      <c r="EZ7" s="17">
        <f>'[1]Raw data'!BMN80</f>
        <v>9.3185097514141226</v>
      </c>
      <c r="FA7" s="16">
        <f>'[1]Raw data'!BMY80</f>
        <v>21.400065998887086</v>
      </c>
      <c r="FB7" s="16">
        <f>'[1]Raw data'!BNJ80</f>
        <v>27.418592697760349</v>
      </c>
      <c r="FC7" s="17">
        <f>'[1]Raw data'!BNU80</f>
        <v>3.3787932830764769</v>
      </c>
      <c r="FD7" s="16">
        <f>'[1]Raw data'!BOF80</f>
        <v>27.581236473809057</v>
      </c>
      <c r="FE7" s="17">
        <f>'[1]Raw data'!BOQ80</f>
        <v>14.357359250166635</v>
      </c>
      <c r="FF7" s="16">
        <f>'[1]Raw data'!BPB80</f>
        <v>26.097907016632924</v>
      </c>
      <c r="FG7" s="16">
        <f>'[1]Raw data'!BPM80</f>
        <v>28.279030738792251</v>
      </c>
      <c r="FH7" s="17">
        <f>'[1]Raw data'!BPX80</f>
        <v>9.1031546568683623</v>
      </c>
      <c r="FI7" s="16">
        <f>'[1]Raw data'!BQI80</f>
        <v>17.53617536196008</v>
      </c>
      <c r="FJ7" s="16">
        <f>'[1]Raw data'!BQT80</f>
        <v>26.40440724430653</v>
      </c>
      <c r="FK7" s="17">
        <f>'[1]Raw data'!BRE80</f>
        <v>4.0252700538246753</v>
      </c>
      <c r="FL7" s="16">
        <f>'[1]Raw data'!BRP80</f>
        <v>19.136369680480893</v>
      </c>
      <c r="FM7" s="16">
        <f>'[1]Raw data'!BSA80</f>
        <v>22.711958584461545</v>
      </c>
      <c r="FN7" s="16">
        <f>'[1]Raw data'!BSL80</f>
        <v>20.330062698942733</v>
      </c>
      <c r="FO7" s="17">
        <f>'[1]Raw data'!BSW80</f>
        <v>10.929865077886321</v>
      </c>
      <c r="FP7" s="16">
        <f>'[1]Raw data'!BTH80</f>
        <v>18.630105256488871</v>
      </c>
      <c r="FQ7" s="16">
        <f>'[1]Raw data'!BTS80</f>
        <v>25.88480174597446</v>
      </c>
      <c r="FR7" s="17">
        <f>'[1]Raw data'!BUD80</f>
        <v>13.440958626614739</v>
      </c>
      <c r="FS7" s="16">
        <f>'[1]Raw data'!BUO80</f>
        <v>23.382826050219599</v>
      </c>
      <c r="FT7" s="16">
        <f>'[1]Raw data'!BUZ80</f>
        <v>27.393225055044429</v>
      </c>
      <c r="FU7" s="17">
        <f>'[1]Raw data'!BVK80</f>
        <v>0.50839833640592713</v>
      </c>
      <c r="FV7" s="16">
        <f>'[1]Raw data'!BVV80</f>
        <v>18.067694724579891</v>
      </c>
      <c r="FW7" s="17">
        <f>'[1]Raw data'!BWG80</f>
        <v>2.5705416909766821</v>
      </c>
      <c r="FX7" s="16">
        <f>'[1]Raw data'!BWR80</f>
        <v>13.223590839761098</v>
      </c>
      <c r="FY7" s="16">
        <f>'[1]Raw data'!BXC80</f>
        <v>18.403071715728796</v>
      </c>
      <c r="FZ7" s="17">
        <f>'[1]Raw data'!BXN80</f>
        <v>14.557360395994795</v>
      </c>
      <c r="GA7" s="16">
        <f>'[1]Raw data'!BXY80</f>
        <v>34.923198732463419</v>
      </c>
      <c r="GB7" s="17">
        <f>'[1]Raw data'!BYJ80</f>
        <v>10.414232089573609</v>
      </c>
      <c r="GC7" s="16">
        <f>'[1]Raw data'!BYU80</f>
        <v>29.583549595799077</v>
      </c>
      <c r="GD7" s="17">
        <f>'[1]Raw data'!BZF80</f>
        <v>16.107727105576767</v>
      </c>
      <c r="GE7" s="16">
        <f>'[1]Raw data'!BZQ80</f>
        <v>35.414679213217831</v>
      </c>
      <c r="GF7" s="17">
        <f>'[1]Raw data'!CAB80</f>
        <v>18.209597940815815</v>
      </c>
      <c r="GG7" s="16">
        <f>'[1]Raw data'!CAM80</f>
        <v>23.63056668785163</v>
      </c>
      <c r="GH7" s="16">
        <f>'[1]Raw data'!CAX80</f>
        <v>23.742493587498053</v>
      </c>
      <c r="GI7" s="17">
        <f>'[1]Raw data'!CBI80</f>
        <v>8.9313247750756428</v>
      </c>
      <c r="GJ7" s="16">
        <f>'[1]Raw data'!CBT80</f>
        <v>16.808685034682682</v>
      </c>
      <c r="GK7" s="16">
        <f>'[1]Raw data'!CCE80</f>
        <v>22.058716871047402</v>
      </c>
      <c r="GL7" s="17">
        <f>'[1]Raw data'!CCP80</f>
        <v>10.863080140398628</v>
      </c>
      <c r="GM7" s="16">
        <f>'[1]Raw data'!CDA80</f>
        <v>21.398078797606704</v>
      </c>
      <c r="GN7" s="17">
        <f>'[1]Raw data'!CDL80</f>
        <v>18.157118713238706</v>
      </c>
      <c r="GO7" s="16">
        <f>'[1]Raw data'!CDW80</f>
        <v>19.344415437180448</v>
      </c>
      <c r="GP7" s="17">
        <f>'[1]Raw data'!CEH80</f>
        <v>15.430802019754481</v>
      </c>
      <c r="GQ7" s="16">
        <f>'[1]Raw data'!CES80</f>
        <v>22.237674025650954</v>
      </c>
      <c r="GR7" s="16">
        <f>'[1]Raw data'!CFD80</f>
        <v>22.767008039622674</v>
      </c>
      <c r="GS7" s="17">
        <f>'[1]Raw data'!CFO80</f>
        <v>7.5392476988049735</v>
      </c>
      <c r="GT7" s="16">
        <f>'[1]Raw data'!CFZ80</f>
        <v>12.377495106294543</v>
      </c>
      <c r="GU7" s="16">
        <f>'[1]Raw data'!CGK80</f>
        <v>13.26775577519275</v>
      </c>
      <c r="GV7" s="17">
        <f>'[1]Raw data'!CGV80</f>
        <v>1.7401607843677396</v>
      </c>
      <c r="GW7" s="16">
        <f>'[1]Raw data'!CHG80</f>
        <v>11.399979869303841</v>
      </c>
      <c r="GX7" s="17">
        <f>'[1]Raw data'!CHR80</f>
        <v>11.458516351302832</v>
      </c>
      <c r="GY7" s="16">
        <f>'[1]Raw data'!CIC80</f>
        <v>21.791907066043624</v>
      </c>
      <c r="GZ7" s="17">
        <f>'[1]Raw data'!CIN80</f>
        <v>3.0556043603474223</v>
      </c>
      <c r="HA7" s="16">
        <f>'[1]Raw data'!CIY80</f>
        <v>-3.5618404002065671</v>
      </c>
      <c r="HB7" s="17">
        <f>'[1]Raw data'!CJJ80</f>
        <v>7.9224371003707459</v>
      </c>
      <c r="HC7" s="16">
        <f>'[1]Raw data'!CJU80</f>
        <v>14.546627141015655</v>
      </c>
      <c r="HD7" s="17">
        <f>'[1]Raw data'!CKF80</f>
        <v>0.97174696972179542</v>
      </c>
      <c r="HE7" s="16">
        <f>'[1]Raw data'!CKQ80</f>
        <v>12.538235206549272</v>
      </c>
      <c r="HF7" s="17">
        <f>'[1]Raw data'!CLB80</f>
        <v>5.3875129511388753</v>
      </c>
      <c r="HG7" s="16">
        <f>'[1]Raw data'!CLM80</f>
        <v>13.454174908450153</v>
      </c>
    </row>
    <row r="8" spans="1:216" x14ac:dyDescent="0.3">
      <c r="A8" s="15" t="s">
        <v>239</v>
      </c>
      <c r="J8" s="17"/>
      <c r="U8" s="17"/>
      <c r="AE8" s="17"/>
      <c r="AK8" s="17"/>
      <c r="AU8" s="17"/>
      <c r="BD8" s="17"/>
      <c r="BN8" s="17"/>
      <c r="BR8" s="17"/>
      <c r="CB8" s="17"/>
      <c r="CK8" s="17"/>
      <c r="CT8" s="17"/>
      <c r="DB8" s="17"/>
      <c r="DI8" s="17"/>
      <c r="DR8" s="17"/>
      <c r="DX8" s="17"/>
      <c r="EC8" s="17"/>
      <c r="EI8" s="17"/>
      <c r="EO8" s="17"/>
      <c r="ER8" s="17"/>
      <c r="EU8" s="17"/>
      <c r="EW8" s="17"/>
      <c r="EZ8" s="17"/>
      <c r="FC8" s="17"/>
      <c r="FE8" s="17"/>
      <c r="FH8" s="17"/>
      <c r="FK8" s="17"/>
      <c r="FO8" s="17"/>
      <c r="FR8" s="17"/>
      <c r="FU8" s="17"/>
      <c r="FW8" s="17"/>
      <c r="FZ8" s="17"/>
      <c r="GB8" s="17"/>
      <c r="GD8" s="17"/>
      <c r="GF8" s="17"/>
      <c r="GI8" s="17"/>
      <c r="GL8" s="17"/>
      <c r="GN8" s="17"/>
      <c r="GP8" s="17"/>
      <c r="GS8" s="17"/>
      <c r="GV8" s="17"/>
      <c r="GX8" s="17"/>
      <c r="GZ8" s="17"/>
      <c r="HB8" s="17"/>
      <c r="HD8" s="17"/>
      <c r="HF8" s="17"/>
    </row>
    <row r="9" spans="1:216" x14ac:dyDescent="0.3">
      <c r="A9" s="16" t="s">
        <v>235</v>
      </c>
      <c r="B9" s="16">
        <f>B4-B3</f>
        <v>1.3309849124983639</v>
      </c>
      <c r="C9" s="16">
        <f t="shared" ref="C9:BN9" si="0">C4-C3</f>
        <v>1.4390811749717187</v>
      </c>
      <c r="D9" s="16">
        <f t="shared" si="0"/>
        <v>3.6932336153629564</v>
      </c>
      <c r="E9" s="16">
        <f t="shared" si="0"/>
        <v>0.79065515163131295</v>
      </c>
      <c r="F9" s="16">
        <f t="shared" si="0"/>
        <v>1.5821320254680415E-2</v>
      </c>
      <c r="G9" s="16">
        <f t="shared" si="0"/>
        <v>-0.48581005330126459</v>
      </c>
      <c r="H9" s="16">
        <f t="shared" si="0"/>
        <v>1.6166391914421396</v>
      </c>
      <c r="I9" s="16">
        <f t="shared" si="0"/>
        <v>2.0540398057579239</v>
      </c>
      <c r="J9" s="17">
        <f t="shared" si="0"/>
        <v>-3.4398210796977153</v>
      </c>
      <c r="K9" s="16">
        <f t="shared" si="0"/>
        <v>1.5841754830268044</v>
      </c>
      <c r="L9" s="16">
        <f t="shared" si="0"/>
        <v>2.7352804495133132</v>
      </c>
      <c r="M9" s="16">
        <f t="shared" si="0"/>
        <v>3.8381745895525565</v>
      </c>
      <c r="N9" s="16">
        <f t="shared" si="0"/>
        <v>4.7714589244881225</v>
      </c>
      <c r="O9" s="16">
        <f t="shared" si="0"/>
        <v>9.1115069829543494</v>
      </c>
      <c r="P9" s="16">
        <f t="shared" si="0"/>
        <v>10.032188304422483</v>
      </c>
      <c r="Q9" s="16">
        <f t="shared" si="0"/>
        <v>12.009664700112634</v>
      </c>
      <c r="R9" s="16">
        <f t="shared" si="0"/>
        <v>13.229352006617301</v>
      </c>
      <c r="S9" s="16">
        <f t="shared" si="0"/>
        <v>14.518307816514671</v>
      </c>
      <c r="T9" s="16">
        <f t="shared" si="0"/>
        <v>19.021235009837959</v>
      </c>
      <c r="U9" s="17">
        <f t="shared" si="0"/>
        <v>0.59026593922222692</v>
      </c>
      <c r="V9" s="16">
        <f t="shared" si="0"/>
        <v>3.2720658941277811</v>
      </c>
      <c r="W9" s="16">
        <f t="shared" si="0"/>
        <v>4.7174846606801362</v>
      </c>
      <c r="X9" s="16">
        <f t="shared" si="0"/>
        <v>4.5324495837959304</v>
      </c>
      <c r="Y9" s="16">
        <f t="shared" si="0"/>
        <v>7.8921222954998367</v>
      </c>
      <c r="Z9" s="16">
        <f t="shared" si="0"/>
        <v>9.5549267925955093</v>
      </c>
      <c r="AA9" s="16">
        <f t="shared" si="0"/>
        <v>11.382419965846951</v>
      </c>
      <c r="AB9" s="16">
        <f t="shared" si="0"/>
        <v>9.9591285648889052</v>
      </c>
      <c r="AC9" s="16">
        <f t="shared" si="0"/>
        <v>10.696220156702081</v>
      </c>
      <c r="AD9" s="16">
        <f t="shared" si="0"/>
        <v>10.053979980729395</v>
      </c>
      <c r="AE9" s="17">
        <f t="shared" si="0"/>
        <v>-1.9434338227581733</v>
      </c>
      <c r="AF9" s="16">
        <f t="shared" si="0"/>
        <v>-1.0379035887254009</v>
      </c>
      <c r="AG9" s="16">
        <f t="shared" si="0"/>
        <v>0.44385254512324757</v>
      </c>
      <c r="AH9" s="16">
        <f t="shared" si="0"/>
        <v>3.0539948889238202</v>
      </c>
      <c r="AI9" s="16">
        <f t="shared" si="0"/>
        <v>3.060209067973755</v>
      </c>
      <c r="AJ9" s="16">
        <f t="shared" si="0"/>
        <v>6.2781387433426925</v>
      </c>
      <c r="AK9" s="17">
        <f t="shared" si="0"/>
        <v>0.5732366571845855</v>
      </c>
      <c r="AL9" s="16">
        <f t="shared" si="0"/>
        <v>1.6908433621703338</v>
      </c>
      <c r="AM9" s="16">
        <f t="shared" si="0"/>
        <v>1.6247171331099555</v>
      </c>
      <c r="AN9" s="16">
        <f t="shared" si="0"/>
        <v>2.9692088066454279</v>
      </c>
      <c r="AO9" s="16">
        <f t="shared" si="0"/>
        <v>4.8383621204611842</v>
      </c>
      <c r="AP9" s="16">
        <f t="shared" si="0"/>
        <v>5.1411131339480107</v>
      </c>
      <c r="AQ9" s="16">
        <f t="shared" si="0"/>
        <v>6.4350029573280327</v>
      </c>
      <c r="AR9" s="16">
        <f t="shared" si="0"/>
        <v>7.1442680589136387</v>
      </c>
      <c r="AS9" s="16">
        <f t="shared" si="0"/>
        <v>7.3036668632145449</v>
      </c>
      <c r="AT9" s="16">
        <f t="shared" si="0"/>
        <v>9.6641557403895106</v>
      </c>
      <c r="AU9" s="17">
        <f t="shared" si="0"/>
        <v>1.4745357292321994</v>
      </c>
      <c r="AV9" s="16">
        <f t="shared" si="0"/>
        <v>2.189515159893606</v>
      </c>
      <c r="AW9" s="16">
        <f t="shared" si="0"/>
        <v>3.3924756393364</v>
      </c>
      <c r="AX9" s="16">
        <f t="shared" si="0"/>
        <v>3.1490432149821252</v>
      </c>
      <c r="AY9" s="16">
        <f t="shared" si="0"/>
        <v>5.6091541304289692</v>
      </c>
      <c r="AZ9" s="16">
        <f t="shared" si="0"/>
        <v>6.1240566757891823</v>
      </c>
      <c r="BA9" s="16">
        <f t="shared" si="0"/>
        <v>6.4310309656458902</v>
      </c>
      <c r="BB9" s="16">
        <f t="shared" si="0"/>
        <v>7.2795714012399095</v>
      </c>
      <c r="BC9" s="16">
        <f t="shared" si="0"/>
        <v>8.8075190316787211</v>
      </c>
      <c r="BD9" s="17">
        <f t="shared" si="0"/>
        <v>1.1332116184852676</v>
      </c>
      <c r="BE9" s="16">
        <f t="shared" si="0"/>
        <v>2.0906314325196851</v>
      </c>
      <c r="BF9" s="16">
        <f t="shared" si="0"/>
        <v>2.5328393929382669</v>
      </c>
      <c r="BG9" s="16">
        <f t="shared" si="0"/>
        <v>3.7570221460412947</v>
      </c>
      <c r="BH9" s="16">
        <f t="shared" si="0"/>
        <v>4.3214759551319588</v>
      </c>
      <c r="BI9" s="16">
        <f t="shared" si="0"/>
        <v>6.1298870872862334</v>
      </c>
      <c r="BJ9" s="16">
        <f t="shared" si="0"/>
        <v>6.5879934444459565</v>
      </c>
      <c r="BK9" s="16">
        <f t="shared" si="0"/>
        <v>7.2434483716175837</v>
      </c>
      <c r="BL9" s="16">
        <f t="shared" si="0"/>
        <v>6.9594618617007615</v>
      </c>
      <c r="BM9" s="16">
        <f t="shared" si="0"/>
        <v>9.3489134095872686</v>
      </c>
      <c r="BN9" s="17">
        <f t="shared" si="0"/>
        <v>0.14754822071287244</v>
      </c>
      <c r="BO9" s="16">
        <f t="shared" ref="BO9:DZ9" si="1">BO4-BO3</f>
        <v>0.82333387551139126</v>
      </c>
      <c r="BP9" s="16">
        <f t="shared" si="1"/>
        <v>1.4587183777618939</v>
      </c>
      <c r="BQ9" s="16">
        <f t="shared" si="1"/>
        <v>6.6221858842605865</v>
      </c>
      <c r="BR9" s="17">
        <f t="shared" si="1"/>
        <v>1.3630195177670692</v>
      </c>
      <c r="BS9" s="16">
        <f t="shared" si="1"/>
        <v>1.8632156171342564</v>
      </c>
      <c r="BT9" s="16">
        <f t="shared" si="1"/>
        <v>1.7206714525629656</v>
      </c>
      <c r="BU9" s="16">
        <f t="shared" si="1"/>
        <v>3.4561698718756473</v>
      </c>
      <c r="BV9" s="16">
        <f t="shared" si="1"/>
        <v>3.9996353246365586</v>
      </c>
      <c r="BW9" s="16">
        <f t="shared" si="1"/>
        <v>4.8278633042074839</v>
      </c>
      <c r="BX9" s="16">
        <f t="shared" si="1"/>
        <v>5.0539701355579396</v>
      </c>
      <c r="BY9" s="16">
        <f t="shared" si="1"/>
        <v>5.6355000155046939</v>
      </c>
      <c r="BZ9" s="16">
        <f t="shared" si="1"/>
        <v>6.1071377195032044</v>
      </c>
      <c r="CA9" s="16">
        <f t="shared" si="1"/>
        <v>8.1676153892241832</v>
      </c>
      <c r="CB9" s="17">
        <f t="shared" si="1"/>
        <v>0.99028233558174783</v>
      </c>
      <c r="CC9" s="16">
        <f t="shared" si="1"/>
        <v>1.5064660813672459</v>
      </c>
      <c r="CD9" s="16">
        <f t="shared" si="1"/>
        <v>1.4830981844530093</v>
      </c>
      <c r="CE9" s="16">
        <f t="shared" si="1"/>
        <v>2.4713134925563214</v>
      </c>
      <c r="CF9" s="16">
        <f t="shared" si="1"/>
        <v>3.1108203726285595</v>
      </c>
      <c r="CG9" s="16">
        <f t="shared" si="1"/>
        <v>2.2702292330107614</v>
      </c>
      <c r="CH9" s="16">
        <f t="shared" si="1"/>
        <v>1.8918046264174944</v>
      </c>
      <c r="CI9" s="16">
        <f t="shared" si="1"/>
        <v>2.8289805958644081</v>
      </c>
      <c r="CJ9" s="16">
        <f t="shared" si="1"/>
        <v>3.4850519361932459</v>
      </c>
      <c r="CK9" s="17">
        <f t="shared" si="1"/>
        <v>0.71981071222671877</v>
      </c>
      <c r="CL9" s="16">
        <f t="shared" si="1"/>
        <v>1.3699214898752956</v>
      </c>
      <c r="CM9" s="16">
        <f t="shared" si="1"/>
        <v>1.6818829995592246</v>
      </c>
      <c r="CN9" s="16">
        <f t="shared" si="1"/>
        <v>3.0064590413893058</v>
      </c>
      <c r="CO9" s="16">
        <f t="shared" si="1"/>
        <v>2.9301286647479023</v>
      </c>
      <c r="CP9" s="16">
        <f t="shared" si="1"/>
        <v>3.5685208484529838</v>
      </c>
      <c r="CQ9" s="16">
        <f t="shared" si="1"/>
        <v>3.3554772836697424</v>
      </c>
      <c r="CR9" s="16">
        <f t="shared" si="1"/>
        <v>4.1681373797537473</v>
      </c>
      <c r="CS9" s="16">
        <f t="shared" si="1"/>
        <v>5.411007113812488</v>
      </c>
      <c r="CT9" s="17">
        <f t="shared" si="1"/>
        <v>0.67030164128648817</v>
      </c>
      <c r="CU9" s="16">
        <f t="shared" si="1"/>
        <v>1.2471127300365921</v>
      </c>
      <c r="CV9" s="16">
        <f t="shared" si="1"/>
        <v>1.240979668838035</v>
      </c>
      <c r="CW9" s="16">
        <f t="shared" si="1"/>
        <v>1.2816594704839945</v>
      </c>
      <c r="CX9" s="16">
        <f t="shared" si="1"/>
        <v>3.0018141924050243</v>
      </c>
      <c r="CY9" s="16">
        <f t="shared" si="1"/>
        <v>3.7213350439239568</v>
      </c>
      <c r="CZ9" s="16">
        <f t="shared" si="1"/>
        <v>4.5274379091031909</v>
      </c>
      <c r="DA9" s="16">
        <f t="shared" si="1"/>
        <v>5.4062958567905195</v>
      </c>
      <c r="DB9" s="17">
        <f t="shared" si="1"/>
        <v>3.160181879563269</v>
      </c>
      <c r="DC9" s="16">
        <f t="shared" si="1"/>
        <v>4.1407545157961669</v>
      </c>
      <c r="DD9" s="16">
        <f t="shared" si="1"/>
        <v>4.2591071948310955</v>
      </c>
      <c r="DE9" s="16">
        <f t="shared" si="1"/>
        <v>5.2715445763381137</v>
      </c>
      <c r="DF9" s="16">
        <f t="shared" si="1"/>
        <v>6.8552039688151147</v>
      </c>
      <c r="DG9" s="16">
        <f t="shared" si="1"/>
        <v>6.9439154517617592</v>
      </c>
      <c r="DH9" s="16">
        <f t="shared" si="1"/>
        <v>7.096416269818099</v>
      </c>
      <c r="DI9" s="17">
        <f t="shared" si="1"/>
        <v>9.3370778180126734E-2</v>
      </c>
      <c r="DJ9" s="16">
        <f t="shared" si="1"/>
        <v>0.94716883470964264</v>
      </c>
      <c r="DK9" s="16">
        <f t="shared" si="1"/>
        <v>0.63316056130289966</v>
      </c>
      <c r="DL9" s="16">
        <f t="shared" si="1"/>
        <v>0.91966880336834067</v>
      </c>
      <c r="DM9" s="16">
        <f t="shared" si="1"/>
        <v>2.4642743831616536</v>
      </c>
      <c r="DN9" s="16">
        <f t="shared" si="1"/>
        <v>3.0889224275753531</v>
      </c>
      <c r="DO9" s="16">
        <f t="shared" si="1"/>
        <v>3.1825553833080544</v>
      </c>
      <c r="DP9" s="16">
        <f t="shared" si="1"/>
        <v>2.1022933614190071</v>
      </c>
      <c r="DQ9" s="16">
        <f t="shared" si="1"/>
        <v>3.3664476069950124</v>
      </c>
      <c r="DR9" s="17">
        <f t="shared" si="1"/>
        <v>0.66797909831491076</v>
      </c>
      <c r="DS9" s="16">
        <f t="shared" si="1"/>
        <v>0.40584502566373848</v>
      </c>
      <c r="DT9" s="16">
        <f t="shared" si="1"/>
        <v>1.3639875410040689</v>
      </c>
      <c r="DU9" s="16">
        <f t="shared" si="1"/>
        <v>1.6781393495743986</v>
      </c>
      <c r="DV9" s="16">
        <f t="shared" si="1"/>
        <v>1.8219189783590459</v>
      </c>
      <c r="DW9" s="16">
        <f t="shared" si="1"/>
        <v>1.6158907170418775</v>
      </c>
      <c r="DX9" s="17">
        <f t="shared" si="1"/>
        <v>1.3918753295085953</v>
      </c>
      <c r="DY9" s="16">
        <f t="shared" si="1"/>
        <v>1.3922251200069127</v>
      </c>
      <c r="DZ9" s="16">
        <f t="shared" si="1"/>
        <v>2.4691397802910338</v>
      </c>
      <c r="EA9" s="16">
        <f t="shared" ref="EA9:GL9" si="2">EA4-EA3</f>
        <v>1.2925609825158846</v>
      </c>
      <c r="EB9" s="16">
        <f t="shared" si="2"/>
        <v>2.7408609907498995</v>
      </c>
      <c r="EC9" s="17">
        <f t="shared" si="2"/>
        <v>1.8249961086666104</v>
      </c>
      <c r="ED9" s="16">
        <f t="shared" si="2"/>
        <v>3.1859958514843516</v>
      </c>
      <c r="EE9" s="16">
        <f t="shared" si="2"/>
        <v>2.7336014326002225</v>
      </c>
      <c r="EF9" s="16">
        <f t="shared" si="2"/>
        <v>2.958419741147976</v>
      </c>
      <c r="EG9" s="16">
        <f t="shared" si="2"/>
        <v>3.7862889560926369</v>
      </c>
      <c r="EH9" s="16">
        <f t="shared" si="2"/>
        <v>4.6373681028180789</v>
      </c>
      <c r="EI9" s="17">
        <f t="shared" si="2"/>
        <v>0.24773748406243357</v>
      </c>
      <c r="EJ9" s="16">
        <f t="shared" si="2"/>
        <v>2.6675808297562007</v>
      </c>
      <c r="EK9" s="16">
        <f t="shared" si="2"/>
        <v>0.52653815918336377</v>
      </c>
      <c r="EL9" s="16">
        <f t="shared" si="2"/>
        <v>0.82645018415677107</v>
      </c>
      <c r="EM9" s="16">
        <f t="shared" si="2"/>
        <v>1.2382212047335699</v>
      </c>
      <c r="EN9" s="16">
        <f t="shared" si="2"/>
        <v>2.3568795616187685</v>
      </c>
      <c r="EO9" s="17">
        <f t="shared" si="2"/>
        <v>1.0993004706145473</v>
      </c>
      <c r="EP9" s="16">
        <f t="shared" si="2"/>
        <v>1.0062422788610834</v>
      </c>
      <c r="EQ9" s="16">
        <f t="shared" si="2"/>
        <v>1.9484729867806676</v>
      </c>
      <c r="ER9" s="17">
        <f t="shared" si="2"/>
        <v>0.94120101712039816</v>
      </c>
      <c r="ES9" s="16">
        <f t="shared" si="2"/>
        <v>2.5368937931601234</v>
      </c>
      <c r="ET9" s="16">
        <f t="shared" si="2"/>
        <v>3.7190654511390679</v>
      </c>
      <c r="EU9" s="17">
        <f t="shared" si="2"/>
        <v>0.52753194601591391</v>
      </c>
      <c r="EV9" s="16">
        <f t="shared" si="2"/>
        <v>1.2228504007817902</v>
      </c>
      <c r="EW9" s="17">
        <f t="shared" si="2"/>
        <v>0.86218616203632936</v>
      </c>
      <c r="EX9" s="16">
        <f t="shared" si="2"/>
        <v>0.64118380150995247</v>
      </c>
      <c r="EY9" s="16">
        <f t="shared" si="2"/>
        <v>1.4221870038000803</v>
      </c>
      <c r="EZ9" s="17">
        <f t="shared" si="2"/>
        <v>0.82031563351743908</v>
      </c>
      <c r="FA9" s="16">
        <f t="shared" si="2"/>
        <v>2.1513847989290746</v>
      </c>
      <c r="FB9" s="16">
        <f t="shared" si="2"/>
        <v>3.3710840712635037</v>
      </c>
      <c r="FC9" s="17">
        <f t="shared" si="2"/>
        <v>7.2649674009759746E-2</v>
      </c>
      <c r="FD9" s="16">
        <f t="shared" si="2"/>
        <v>3.1623098675525991</v>
      </c>
      <c r="FE9" s="17">
        <f t="shared" si="2"/>
        <v>0.88552792628944488</v>
      </c>
      <c r="FF9" s="16">
        <f t="shared" si="2"/>
        <v>1.6300474193688128</v>
      </c>
      <c r="FG9" s="16">
        <f t="shared" si="2"/>
        <v>3.2272321886557944</v>
      </c>
      <c r="FH9" s="17">
        <f t="shared" si="2"/>
        <v>1.8019597439632298</v>
      </c>
      <c r="FI9" s="16">
        <f t="shared" si="2"/>
        <v>2.1655099170177756</v>
      </c>
      <c r="FJ9" s="16">
        <f t="shared" si="2"/>
        <v>3.9882777819267106</v>
      </c>
      <c r="FK9" s="17">
        <f t="shared" si="2"/>
        <v>1.7166063185752476</v>
      </c>
      <c r="FL9" s="16">
        <f t="shared" si="2"/>
        <v>3.1356281969197188</v>
      </c>
      <c r="FM9" s="16">
        <f t="shared" si="2"/>
        <v>3.3955509349550037</v>
      </c>
      <c r="FN9" s="16">
        <f t="shared" si="2"/>
        <v>2.359775850134286</v>
      </c>
      <c r="FO9" s="17">
        <f t="shared" si="2"/>
        <v>2.0343360170776217</v>
      </c>
      <c r="FP9" s="16">
        <f t="shared" si="2"/>
        <v>3.9635560846652775</v>
      </c>
      <c r="FQ9" s="16">
        <f t="shared" si="2"/>
        <v>4.585263990367423</v>
      </c>
      <c r="FR9" s="17">
        <f t="shared" si="2"/>
        <v>1.7181207318946088</v>
      </c>
      <c r="FS9" s="16">
        <f t="shared" si="2"/>
        <v>3.8084305872639401</v>
      </c>
      <c r="FT9" s="16">
        <f t="shared" si="2"/>
        <v>5.1345068310051891</v>
      </c>
      <c r="FU9" s="17">
        <f t="shared" si="2"/>
        <v>1.5417245146192231</v>
      </c>
      <c r="FV9" s="16">
        <f t="shared" si="2"/>
        <v>4.8691658064841841</v>
      </c>
      <c r="FW9" s="17">
        <f t="shared" si="2"/>
        <v>1.8056061144623268</v>
      </c>
      <c r="FX9" s="16">
        <f t="shared" si="2"/>
        <v>2.3886326366759754</v>
      </c>
      <c r="FY9" s="16">
        <f t="shared" si="2"/>
        <v>3.8987571613574978</v>
      </c>
      <c r="FZ9" s="17">
        <f t="shared" si="2"/>
        <v>-0.23091198682942782</v>
      </c>
      <c r="GA9" s="16">
        <f t="shared" si="2"/>
        <v>1.302812998458057</v>
      </c>
      <c r="GB9" s="17">
        <f t="shared" si="2"/>
        <v>0.19784382002404044</v>
      </c>
      <c r="GC9" s="16">
        <f t="shared" si="2"/>
        <v>2.4045295183162518</v>
      </c>
      <c r="GD9" s="17">
        <f t="shared" si="2"/>
        <v>1.9382065451709476</v>
      </c>
      <c r="GE9" s="16">
        <f t="shared" si="2"/>
        <v>4.0096372764446322</v>
      </c>
      <c r="GF9" s="17">
        <f t="shared" si="2"/>
        <v>3.1597141630873296</v>
      </c>
      <c r="GG9" s="16">
        <f t="shared" si="2"/>
        <v>4.2314765951931923</v>
      </c>
      <c r="GH9" s="16">
        <f t="shared" si="2"/>
        <v>4.3132398414247364</v>
      </c>
      <c r="GI9" s="17">
        <f t="shared" si="2"/>
        <v>-0.17527345766796956</v>
      </c>
      <c r="GJ9" s="16">
        <f t="shared" si="2"/>
        <v>0.40082295824578551</v>
      </c>
      <c r="GK9" s="16">
        <f t="shared" si="2"/>
        <v>0.68712507127848976</v>
      </c>
      <c r="GL9" s="17">
        <f t="shared" si="2"/>
        <v>0.52318173202858498</v>
      </c>
      <c r="GM9" s="16">
        <f t="shared" ref="GM9:HG9" si="3">GM4-GM3</f>
        <v>2.2431052037295878</v>
      </c>
      <c r="GN9" s="17">
        <f t="shared" si="3"/>
        <v>0.55015553765716196</v>
      </c>
      <c r="GO9" s="16">
        <f t="shared" si="3"/>
        <v>0.36667437629353739</v>
      </c>
      <c r="GP9" s="17">
        <f t="shared" si="3"/>
        <v>-0.18127831791193616</v>
      </c>
      <c r="GQ9" s="16">
        <f t="shared" si="3"/>
        <v>0.86111301546338304</v>
      </c>
      <c r="GR9" s="16">
        <f t="shared" si="3"/>
        <v>0.44779115751962628</v>
      </c>
      <c r="GS9" s="17">
        <f t="shared" si="3"/>
        <v>3.3372357123241203</v>
      </c>
      <c r="GT9" s="16">
        <f t="shared" si="3"/>
        <v>4.0520359583993288</v>
      </c>
      <c r="GU9" s="16">
        <f t="shared" si="3"/>
        <v>3.7071818342802363</v>
      </c>
      <c r="GV9" s="17">
        <f t="shared" si="3"/>
        <v>2.4201924566556059</v>
      </c>
      <c r="GW9" s="16">
        <f t="shared" si="3"/>
        <v>3.6610471350446359</v>
      </c>
      <c r="GX9" s="17">
        <f t="shared" si="3"/>
        <v>4.0169870588565049</v>
      </c>
      <c r="GY9" s="16">
        <f t="shared" si="3"/>
        <v>5.8072721624912678</v>
      </c>
      <c r="GZ9" s="17">
        <f t="shared" si="3"/>
        <v>2.2483136523450584</v>
      </c>
      <c r="HA9" s="16">
        <f t="shared" si="3"/>
        <v>3.094107835846291</v>
      </c>
      <c r="HB9" s="17">
        <f t="shared" si="3"/>
        <v>3.8896620642690487</v>
      </c>
      <c r="HC9" s="16">
        <f t="shared" si="3"/>
        <v>5.6112168387250083</v>
      </c>
      <c r="HD9" s="17">
        <f t="shared" si="3"/>
        <v>3.9166736063820284</v>
      </c>
      <c r="HE9" s="16">
        <f t="shared" si="3"/>
        <v>4.0517313169469276</v>
      </c>
      <c r="HF9" s="17">
        <f t="shared" si="3"/>
        <v>3.6746122781134338</v>
      </c>
      <c r="HG9" s="16">
        <f t="shared" si="3"/>
        <v>3.9411615788166334</v>
      </c>
    </row>
    <row r="10" spans="1:216" x14ac:dyDescent="0.3">
      <c r="A10" s="16" t="s">
        <v>236</v>
      </c>
      <c r="B10" s="16">
        <f>B5-B3</f>
        <v>4.6077828715264069</v>
      </c>
      <c r="C10" s="16">
        <f t="shared" ref="C10:BN10" si="4">C5-C3</f>
        <v>2.8116244918733067</v>
      </c>
      <c r="D10" s="16">
        <f t="shared" si="4"/>
        <v>-4.1309974134317642</v>
      </c>
      <c r="E10" s="16">
        <f t="shared" si="4"/>
        <v>-7.9224205286992486</v>
      </c>
      <c r="F10" s="16">
        <f t="shared" si="4"/>
        <v>-5.3384085972129469</v>
      </c>
      <c r="G10" s="16">
        <f t="shared" si="4"/>
        <v>-6.8872685553744475</v>
      </c>
      <c r="H10" s="16">
        <f t="shared" si="4"/>
        <v>-3.9752429417423301</v>
      </c>
      <c r="I10" s="16">
        <f t="shared" si="4"/>
        <v>-3.4541427782134448</v>
      </c>
      <c r="J10" s="17">
        <f t="shared" si="4"/>
        <v>-4.5122363377709576</v>
      </c>
      <c r="K10" s="16">
        <f t="shared" si="4"/>
        <v>7.6154398081178218</v>
      </c>
      <c r="L10" s="16">
        <f t="shared" si="4"/>
        <v>11.536746412488155</v>
      </c>
      <c r="M10" s="16">
        <f t="shared" si="4"/>
        <v>12.181600380674658</v>
      </c>
      <c r="N10" s="16">
        <f t="shared" si="4"/>
        <v>15.226274159677132</v>
      </c>
      <c r="O10" s="16">
        <f t="shared" si="4"/>
        <v>22.724957795425681</v>
      </c>
      <c r="P10" s="16">
        <f t="shared" si="4"/>
        <v>24.451153971107825</v>
      </c>
      <c r="Q10" s="16">
        <f t="shared" si="4"/>
        <v>27.058850196810685</v>
      </c>
      <c r="R10" s="16">
        <f t="shared" si="4"/>
        <v>28.262221641353282</v>
      </c>
      <c r="S10" s="16">
        <f t="shared" si="4"/>
        <v>32.062293687544084</v>
      </c>
      <c r="T10" s="16">
        <f t="shared" si="4"/>
        <v>38.390623527735293</v>
      </c>
      <c r="U10" s="17">
        <f t="shared" si="4"/>
        <v>5.3420771499768405</v>
      </c>
      <c r="V10" s="16">
        <f t="shared" si="4"/>
        <v>6.934143606861773</v>
      </c>
      <c r="W10" s="16">
        <f t="shared" si="4"/>
        <v>10.242569246763823</v>
      </c>
      <c r="X10" s="16">
        <f t="shared" si="4"/>
        <v>11.086723192493617</v>
      </c>
      <c r="Y10" s="16">
        <f t="shared" si="4"/>
        <v>16.708698953308065</v>
      </c>
      <c r="Z10" s="16">
        <f t="shared" si="4"/>
        <v>18.319861829094584</v>
      </c>
      <c r="AA10" s="16">
        <f t="shared" si="4"/>
        <v>20.905433373314551</v>
      </c>
      <c r="AB10" s="16">
        <f t="shared" si="4"/>
        <v>20.422569645668808</v>
      </c>
      <c r="AC10" s="16">
        <f t="shared" si="4"/>
        <v>21.879362833511564</v>
      </c>
      <c r="AD10" s="16">
        <f t="shared" si="4"/>
        <v>20.528552964210306</v>
      </c>
      <c r="AE10" s="17">
        <f t="shared" si="4"/>
        <v>-0.11203084737698266</v>
      </c>
      <c r="AF10" s="16">
        <f t="shared" si="4"/>
        <v>1.8047414959788028</v>
      </c>
      <c r="AG10" s="16">
        <f t="shared" si="4"/>
        <v>4.8163516905892081</v>
      </c>
      <c r="AH10" s="16">
        <f t="shared" si="4"/>
        <v>10.788136496152735</v>
      </c>
      <c r="AI10" s="16">
        <f t="shared" si="4"/>
        <v>11.688102279190808</v>
      </c>
      <c r="AJ10" s="16">
        <f t="shared" si="4"/>
        <v>14.742240660563114</v>
      </c>
      <c r="AK10" s="17">
        <f t="shared" si="4"/>
        <v>1.4917455421691841</v>
      </c>
      <c r="AL10" s="16">
        <f t="shared" si="4"/>
        <v>3.4963025440771425</v>
      </c>
      <c r="AM10" s="16">
        <f t="shared" si="4"/>
        <v>4.2633685439064433</v>
      </c>
      <c r="AN10" s="16">
        <f t="shared" si="4"/>
        <v>6.017192416037684</v>
      </c>
      <c r="AO10" s="16">
        <f t="shared" si="4"/>
        <v>11.142797904586601</v>
      </c>
      <c r="AP10" s="16">
        <f t="shared" si="4"/>
        <v>9.8666239069852057</v>
      </c>
      <c r="AQ10" s="16">
        <f t="shared" si="4"/>
        <v>12.327508312836217</v>
      </c>
      <c r="AR10" s="16">
        <f t="shared" si="4"/>
        <v>13.314201834660935</v>
      </c>
      <c r="AS10" s="16">
        <f t="shared" si="4"/>
        <v>14.543078602160506</v>
      </c>
      <c r="AT10" s="16">
        <f t="shared" si="4"/>
        <v>17.264781295363466</v>
      </c>
      <c r="AU10" s="17">
        <f t="shared" si="4"/>
        <v>3.7110299888233111</v>
      </c>
      <c r="AV10" s="16">
        <f t="shared" si="4"/>
        <v>5.5116555275818619</v>
      </c>
      <c r="AW10" s="16">
        <f t="shared" si="4"/>
        <v>7.4576754226429198</v>
      </c>
      <c r="AX10" s="16">
        <f t="shared" si="4"/>
        <v>8.5380487704040142</v>
      </c>
      <c r="AY10" s="16">
        <f t="shared" si="4"/>
        <v>12.404781697301676</v>
      </c>
      <c r="AZ10" s="16">
        <f t="shared" si="4"/>
        <v>13.888665118694147</v>
      </c>
      <c r="BA10" s="16">
        <f t="shared" si="4"/>
        <v>13.953264784307899</v>
      </c>
      <c r="BB10" s="16">
        <f t="shared" si="4"/>
        <v>15.747963425063759</v>
      </c>
      <c r="BC10" s="16">
        <f t="shared" si="4"/>
        <v>18.564601513779216</v>
      </c>
      <c r="BD10" s="17">
        <f t="shared" si="4"/>
        <v>3.1802736818628281</v>
      </c>
      <c r="BE10" s="16">
        <f t="shared" si="4"/>
        <v>5.1890213182432756</v>
      </c>
      <c r="BF10" s="16">
        <f t="shared" si="4"/>
        <v>6.4350756217224925</v>
      </c>
      <c r="BG10" s="16">
        <f t="shared" si="4"/>
        <v>8.6725559629907423</v>
      </c>
      <c r="BH10" s="16">
        <f t="shared" si="4"/>
        <v>10.526553032026099</v>
      </c>
      <c r="BI10" s="16">
        <f t="shared" si="4"/>
        <v>11.561434575597398</v>
      </c>
      <c r="BJ10" s="16">
        <f t="shared" si="4"/>
        <v>12.710533067733561</v>
      </c>
      <c r="BK10" s="16">
        <f t="shared" si="4"/>
        <v>13.864398480644143</v>
      </c>
      <c r="BL10" s="16">
        <f t="shared" si="4"/>
        <v>14.411932306097677</v>
      </c>
      <c r="BM10" s="16">
        <f t="shared" si="4"/>
        <v>16.292340973701361</v>
      </c>
      <c r="BN10" s="17">
        <f t="shared" si="4"/>
        <v>1.2322706333410203</v>
      </c>
      <c r="BO10" s="16">
        <f t="shared" ref="BO10:DZ10" si="5">BO5-BO3</f>
        <v>2.742955006562747</v>
      </c>
      <c r="BP10" s="16">
        <f t="shared" si="5"/>
        <v>4.0270782240617002</v>
      </c>
      <c r="BQ10" s="16">
        <f t="shared" si="5"/>
        <v>13.891808499012198</v>
      </c>
      <c r="BR10" s="17">
        <f t="shared" si="5"/>
        <v>2.676880341097212</v>
      </c>
      <c r="BS10" s="16">
        <f t="shared" si="5"/>
        <v>4.1677550533401391</v>
      </c>
      <c r="BT10" s="16">
        <f t="shared" si="5"/>
        <v>5.6378015140684496</v>
      </c>
      <c r="BU10" s="16">
        <f t="shared" si="5"/>
        <v>7.4735487562205734</v>
      </c>
      <c r="BV10" s="16">
        <f t="shared" si="5"/>
        <v>11.115677141207872</v>
      </c>
      <c r="BW10" s="16">
        <f t="shared" si="5"/>
        <v>11.941231317850486</v>
      </c>
      <c r="BX10" s="16">
        <f t="shared" si="5"/>
        <v>12.244987599216969</v>
      </c>
      <c r="BY10" s="16">
        <f t="shared" si="5"/>
        <v>12.768145313094855</v>
      </c>
      <c r="BZ10" s="16">
        <f t="shared" si="5"/>
        <v>13.89723223927901</v>
      </c>
      <c r="CA10" s="16">
        <f t="shared" si="5"/>
        <v>16.121896026805299</v>
      </c>
      <c r="CB10" s="17">
        <f t="shared" si="5"/>
        <v>1.4750496784865064</v>
      </c>
      <c r="CC10" s="16">
        <f t="shared" si="5"/>
        <v>2.8491302545158685</v>
      </c>
      <c r="CD10" s="16">
        <f t="shared" si="5"/>
        <v>2.9088308656067507</v>
      </c>
      <c r="CE10" s="16">
        <f t="shared" si="5"/>
        <v>4.1315057241111095</v>
      </c>
      <c r="CF10" s="16">
        <f t="shared" si="5"/>
        <v>7.2351884732539578</v>
      </c>
      <c r="CG10" s="16">
        <f t="shared" si="5"/>
        <v>6.2440471782636848</v>
      </c>
      <c r="CH10" s="16">
        <f t="shared" si="5"/>
        <v>6.0227949002937518</v>
      </c>
      <c r="CI10" s="16">
        <f t="shared" si="5"/>
        <v>7.6184714402994089</v>
      </c>
      <c r="CJ10" s="16">
        <f t="shared" si="5"/>
        <v>9.3726416667742978</v>
      </c>
      <c r="CK10" s="17">
        <f t="shared" si="5"/>
        <v>1.0927247843198655</v>
      </c>
      <c r="CL10" s="16">
        <f t="shared" si="5"/>
        <v>2.6751063597853775</v>
      </c>
      <c r="CM10" s="16">
        <f t="shared" si="5"/>
        <v>3.7387410674432733</v>
      </c>
      <c r="CN10" s="16">
        <f t="shared" si="5"/>
        <v>5.6057768933412939</v>
      </c>
      <c r="CO10" s="16">
        <f t="shared" si="5"/>
        <v>6.0138537620082877</v>
      </c>
      <c r="CP10" s="16">
        <f t="shared" si="5"/>
        <v>6.6864794257191411</v>
      </c>
      <c r="CQ10" s="16">
        <f t="shared" si="5"/>
        <v>7.629792223402891</v>
      </c>
      <c r="CR10" s="16">
        <f t="shared" si="5"/>
        <v>8.9134142161084675</v>
      </c>
      <c r="CS10" s="16">
        <f t="shared" si="5"/>
        <v>9.8709853789786735</v>
      </c>
      <c r="CT10" s="17">
        <f t="shared" si="5"/>
        <v>2.7667927299537509</v>
      </c>
      <c r="CU10" s="16">
        <f t="shared" si="5"/>
        <v>4.0727632657301358</v>
      </c>
      <c r="CV10" s="16">
        <f t="shared" si="5"/>
        <v>5.0432904263428622</v>
      </c>
      <c r="CW10" s="16">
        <f t="shared" si="5"/>
        <v>5.1885130072609096</v>
      </c>
      <c r="CX10" s="16">
        <f t="shared" si="5"/>
        <v>7.9693781819730578</v>
      </c>
      <c r="CY10" s="16">
        <f t="shared" si="5"/>
        <v>9.668285859673901</v>
      </c>
      <c r="CZ10" s="16">
        <f t="shared" si="5"/>
        <v>9.5946256470625446</v>
      </c>
      <c r="DA10" s="16">
        <f t="shared" si="5"/>
        <v>12.979439386062705</v>
      </c>
      <c r="DB10" s="17">
        <f t="shared" si="5"/>
        <v>3.5133104511009856</v>
      </c>
      <c r="DC10" s="16">
        <f t="shared" si="5"/>
        <v>5.1121219035167718</v>
      </c>
      <c r="DD10" s="16">
        <f t="shared" si="5"/>
        <v>5.9071630677453557</v>
      </c>
      <c r="DE10" s="16">
        <f t="shared" si="5"/>
        <v>6.0290783611636964</v>
      </c>
      <c r="DF10" s="16">
        <f t="shared" si="5"/>
        <v>8.5971738299384235</v>
      </c>
      <c r="DG10" s="16">
        <f t="shared" si="5"/>
        <v>9.9735987504939274</v>
      </c>
      <c r="DH10" s="16">
        <f t="shared" si="5"/>
        <v>9.6739883535362132</v>
      </c>
      <c r="DI10" s="17">
        <f t="shared" si="5"/>
        <v>1.1104472701755537</v>
      </c>
      <c r="DJ10" s="16">
        <f t="shared" si="5"/>
        <v>2.4853660409782306</v>
      </c>
      <c r="DK10" s="16">
        <f t="shared" si="5"/>
        <v>2.755865781550737</v>
      </c>
      <c r="DL10" s="16">
        <f t="shared" si="5"/>
        <v>3.7754781697741091</v>
      </c>
      <c r="DM10" s="16">
        <f t="shared" si="5"/>
        <v>5.7273000974296631</v>
      </c>
      <c r="DN10" s="16">
        <f t="shared" si="5"/>
        <v>6.6160006977004375</v>
      </c>
      <c r="DO10" s="16">
        <f t="shared" si="5"/>
        <v>6.4315331138251501</v>
      </c>
      <c r="DP10" s="16">
        <f t="shared" si="5"/>
        <v>5.7282548670240923</v>
      </c>
      <c r="DQ10" s="16">
        <f t="shared" si="5"/>
        <v>8.5885091529995972</v>
      </c>
      <c r="DR10" s="17">
        <f t="shared" si="5"/>
        <v>1.9250388169261123</v>
      </c>
      <c r="DS10" s="16">
        <f t="shared" si="5"/>
        <v>2.6767323843178414</v>
      </c>
      <c r="DT10" s="16">
        <f t="shared" si="5"/>
        <v>3.2739873004279296</v>
      </c>
      <c r="DU10" s="16">
        <f t="shared" si="5"/>
        <v>3.4968151211536949</v>
      </c>
      <c r="DV10" s="16">
        <f t="shared" si="5"/>
        <v>4.6196311166721049</v>
      </c>
      <c r="DW10" s="16">
        <f t="shared" si="5"/>
        <v>5.1553871204060577</v>
      </c>
      <c r="DX10" s="17">
        <f t="shared" si="5"/>
        <v>1.2495535875727022</v>
      </c>
      <c r="DY10" s="16">
        <f t="shared" si="5"/>
        <v>1.2649792058295226</v>
      </c>
      <c r="DZ10" s="16">
        <f t="shared" si="5"/>
        <v>2.917694029114946</v>
      </c>
      <c r="EA10" s="16">
        <f t="shared" ref="EA10:GL10" si="6">EA5-EA3</f>
        <v>2.6868530399920525</v>
      </c>
      <c r="EB10" s="16">
        <f t="shared" si="6"/>
        <v>4.7853429542240775</v>
      </c>
      <c r="EC10" s="17">
        <f t="shared" si="6"/>
        <v>3.6672055845604845E-2</v>
      </c>
      <c r="ED10" s="16">
        <f t="shared" si="6"/>
        <v>2.6760584201770001</v>
      </c>
      <c r="EE10" s="16">
        <f t="shared" si="6"/>
        <v>2.9277150907038489</v>
      </c>
      <c r="EF10" s="16">
        <f t="shared" si="6"/>
        <v>2.9129906830995864</v>
      </c>
      <c r="EG10" s="16">
        <f t="shared" si="6"/>
        <v>4.1211657329055509</v>
      </c>
      <c r="EH10" s="16">
        <f t="shared" si="6"/>
        <v>5.1299630869126478</v>
      </c>
      <c r="EI10" s="17">
        <f t="shared" si="6"/>
        <v>1.9308221068366969</v>
      </c>
      <c r="EJ10" s="16">
        <f t="shared" si="6"/>
        <v>4.2696622076978095</v>
      </c>
      <c r="EK10" s="16">
        <f t="shared" si="6"/>
        <v>3.2291925181044618</v>
      </c>
      <c r="EL10" s="16">
        <f t="shared" si="6"/>
        <v>4.178928785631804</v>
      </c>
      <c r="EM10" s="16">
        <f t="shared" si="6"/>
        <v>4.4435082492821714</v>
      </c>
      <c r="EN10" s="16">
        <f t="shared" si="6"/>
        <v>6.6444928007323583</v>
      </c>
      <c r="EO10" s="17">
        <f t="shared" si="6"/>
        <v>1.8390583147516741</v>
      </c>
      <c r="EP10" s="16">
        <f t="shared" si="6"/>
        <v>2.3208936809896783</v>
      </c>
      <c r="EQ10" s="16">
        <f t="shared" si="6"/>
        <v>3.9084322606186843</v>
      </c>
      <c r="ER10" s="17">
        <f t="shared" si="6"/>
        <v>1.0123006900573399</v>
      </c>
      <c r="ES10" s="16">
        <f t="shared" si="6"/>
        <v>2.9090102863259766</v>
      </c>
      <c r="ET10" s="16">
        <f t="shared" si="6"/>
        <v>5.3578911422851645</v>
      </c>
      <c r="EU10" s="17">
        <f t="shared" si="6"/>
        <v>1.3798445246181101</v>
      </c>
      <c r="EV10" s="16">
        <f t="shared" si="6"/>
        <v>3.7783895884108158</v>
      </c>
      <c r="EW10" s="17">
        <f t="shared" si="6"/>
        <v>4.3703227077349664</v>
      </c>
      <c r="EX10" s="16">
        <f t="shared" si="6"/>
        <v>2.2134161768753007</v>
      </c>
      <c r="EY10" s="16">
        <f t="shared" si="6"/>
        <v>4.3735845387126</v>
      </c>
      <c r="EZ10" s="17">
        <f t="shared" si="6"/>
        <v>1.1131633259417866</v>
      </c>
      <c r="FA10" s="16">
        <f t="shared" si="6"/>
        <v>3.8315352851791791</v>
      </c>
      <c r="FB10" s="16">
        <f t="shared" si="6"/>
        <v>6.2362685367249817</v>
      </c>
      <c r="FC10" s="17">
        <f t="shared" si="6"/>
        <v>0.16418971791428483</v>
      </c>
      <c r="FD10" s="16">
        <f t="shared" si="6"/>
        <v>6.3107445229774815</v>
      </c>
      <c r="FE10" s="17">
        <f t="shared" si="6"/>
        <v>2.0757996606575411</v>
      </c>
      <c r="FF10" s="16">
        <f t="shared" si="6"/>
        <v>4.2175873405721873</v>
      </c>
      <c r="FG10" s="16">
        <f t="shared" si="6"/>
        <v>6.6524784535262764</v>
      </c>
      <c r="FH10" s="17">
        <f t="shared" si="6"/>
        <v>2.8843289601809916</v>
      </c>
      <c r="FI10" s="16">
        <f t="shared" si="6"/>
        <v>4.8371721653675177</v>
      </c>
      <c r="FJ10" s="16">
        <f t="shared" si="6"/>
        <v>7.7102759611427629</v>
      </c>
      <c r="FK10" s="17">
        <f t="shared" si="6"/>
        <v>3.5221153828320637</v>
      </c>
      <c r="FL10" s="16">
        <f t="shared" si="6"/>
        <v>6.586547473748074</v>
      </c>
      <c r="FM10" s="16">
        <f t="shared" si="6"/>
        <v>7.3643545815585263</v>
      </c>
      <c r="FN10" s="16">
        <f t="shared" si="6"/>
        <v>5.1273065308893777</v>
      </c>
      <c r="FO10" s="17">
        <f t="shared" si="6"/>
        <v>3.707459068943904</v>
      </c>
      <c r="FP10" s="16">
        <f t="shared" si="6"/>
        <v>4.5512365361072691</v>
      </c>
      <c r="FQ10" s="16">
        <f t="shared" si="6"/>
        <v>6.671344983017514</v>
      </c>
      <c r="FR10" s="17">
        <f t="shared" si="6"/>
        <v>3.1322800032729594</v>
      </c>
      <c r="FS10" s="16">
        <f t="shared" si="6"/>
        <v>5.687182441531661</v>
      </c>
      <c r="FT10" s="16">
        <f t="shared" si="6"/>
        <v>7.7937846260488568</v>
      </c>
      <c r="FU10" s="17">
        <f t="shared" si="6"/>
        <v>1.6080671339456769</v>
      </c>
      <c r="FV10" s="16">
        <f t="shared" si="6"/>
        <v>6.5750504368548564</v>
      </c>
      <c r="FW10" s="17">
        <f t="shared" si="6"/>
        <v>2.7520022782285105</v>
      </c>
      <c r="FX10" s="16">
        <f t="shared" si="6"/>
        <v>4.7144984527997797</v>
      </c>
      <c r="FY10" s="16">
        <f t="shared" si="6"/>
        <v>5.2407984611928997</v>
      </c>
      <c r="FZ10" s="17">
        <f t="shared" si="6"/>
        <v>-0.3929829846229751</v>
      </c>
      <c r="GA10" s="16">
        <f t="shared" si="6"/>
        <v>4.0970199501381739</v>
      </c>
      <c r="GB10" s="17">
        <f t="shared" si="6"/>
        <v>0.80591283484792919</v>
      </c>
      <c r="GC10" s="16">
        <f t="shared" si="6"/>
        <v>5.4565114903570819</v>
      </c>
      <c r="GD10" s="17">
        <f t="shared" si="6"/>
        <v>3.6763816772151605</v>
      </c>
      <c r="GE10" s="16">
        <f t="shared" si="6"/>
        <v>6.9293601824940652</v>
      </c>
      <c r="GF10" s="17">
        <f t="shared" si="6"/>
        <v>4.5825146130516341</v>
      </c>
      <c r="GG10" s="16">
        <f t="shared" si="6"/>
        <v>6.4546597251001883</v>
      </c>
      <c r="GH10" s="16">
        <f t="shared" si="6"/>
        <v>7.4747478338551669</v>
      </c>
      <c r="GI10" s="17">
        <f t="shared" si="6"/>
        <v>0.86299190217829125</v>
      </c>
      <c r="GJ10" s="16">
        <f t="shared" si="6"/>
        <v>1.5206013878406002</v>
      </c>
      <c r="GK10" s="16">
        <f t="shared" si="6"/>
        <v>4.4168105740788395</v>
      </c>
      <c r="GL10" s="17">
        <f t="shared" si="6"/>
        <v>1.2274519970698683</v>
      </c>
      <c r="GM10" s="16">
        <f t="shared" ref="GM10:HG10" si="7">GM5-GM3</f>
        <v>3.0176612029577159</v>
      </c>
      <c r="GN10" s="17">
        <f t="shared" si="7"/>
        <v>2.2328534907551254</v>
      </c>
      <c r="GO10" s="16">
        <f t="shared" si="7"/>
        <v>3.548844886542792</v>
      </c>
      <c r="GP10" s="17">
        <f t="shared" si="7"/>
        <v>1.1378970377793549</v>
      </c>
      <c r="GQ10" s="16">
        <f t="shared" si="7"/>
        <v>1.9435318029898028</v>
      </c>
      <c r="GR10" s="16">
        <f t="shared" si="7"/>
        <v>2.5184710850430911</v>
      </c>
      <c r="GS10" s="17">
        <f t="shared" si="7"/>
        <v>2.7627682674509915</v>
      </c>
      <c r="GT10" s="16">
        <f t="shared" si="7"/>
        <v>3.4438299858478256</v>
      </c>
      <c r="GU10" s="16">
        <f t="shared" si="7"/>
        <v>4.2177660293926609</v>
      </c>
      <c r="GV10" s="17">
        <f t="shared" si="7"/>
        <v>1.4317367941754995</v>
      </c>
      <c r="GW10" s="16">
        <f t="shared" si="7"/>
        <v>4.6768349285147748</v>
      </c>
      <c r="GX10" s="17">
        <f t="shared" si="7"/>
        <v>6.7786754141504435</v>
      </c>
      <c r="GY10" s="16">
        <f t="shared" si="7"/>
        <v>7.5942013572652618</v>
      </c>
      <c r="GZ10" s="17">
        <f t="shared" si="7"/>
        <v>3.3502115308529197</v>
      </c>
      <c r="HA10" s="16">
        <f t="shared" si="7"/>
        <v>5.1917254855459127</v>
      </c>
      <c r="HB10" s="17">
        <f t="shared" si="7"/>
        <v>5.2409528130411323</v>
      </c>
      <c r="HC10" s="16">
        <f t="shared" si="7"/>
        <v>7.6183343497739635</v>
      </c>
      <c r="HD10" s="17">
        <f t="shared" si="7"/>
        <v>2.9361701349195304</v>
      </c>
      <c r="HE10" s="16">
        <f t="shared" si="7"/>
        <v>6.068868571068518</v>
      </c>
      <c r="HF10" s="17">
        <f t="shared" si="7"/>
        <v>2.381233418761421</v>
      </c>
      <c r="HG10" s="16">
        <f t="shared" si="7"/>
        <v>2.6406310621189975</v>
      </c>
    </row>
    <row r="11" spans="1:216" x14ac:dyDescent="0.3">
      <c r="A11" s="16" t="s">
        <v>237</v>
      </c>
      <c r="B11" s="16">
        <f>B6-B3</f>
        <v>12.757342413394927</v>
      </c>
      <c r="C11" s="16">
        <f t="shared" ref="C11:BN11" si="8">C6-C3</f>
        <v>9.1350931841926446</v>
      </c>
      <c r="D11" s="16">
        <f t="shared" si="8"/>
        <v>0.55306598541905316</v>
      </c>
      <c r="E11" s="16">
        <f t="shared" si="8"/>
        <v>-7.6228556763143871</v>
      </c>
      <c r="F11" s="16">
        <f t="shared" si="8"/>
        <v>-14.013614936933287</v>
      </c>
      <c r="G11" s="16">
        <f t="shared" si="8"/>
        <v>-14.218156575805871</v>
      </c>
      <c r="H11" s="16">
        <f t="shared" si="8"/>
        <v>-13.556014206948653</v>
      </c>
      <c r="I11" s="16">
        <f t="shared" si="8"/>
        <v>-13.465839916267178</v>
      </c>
      <c r="J11" s="17">
        <f t="shared" si="8"/>
        <v>-16.445088223902182</v>
      </c>
      <c r="K11" s="16">
        <f t="shared" si="8"/>
        <v>24.163319459060958</v>
      </c>
      <c r="L11" s="16">
        <f t="shared" si="8"/>
        <v>29.472710121673245</v>
      </c>
      <c r="M11" s="16">
        <f t="shared" si="8"/>
        <v>31.997279291262714</v>
      </c>
      <c r="N11" s="16">
        <f t="shared" si="8"/>
        <v>36.380909176492622</v>
      </c>
      <c r="O11" s="16">
        <f t="shared" si="8"/>
        <v>49.062716631515322</v>
      </c>
      <c r="P11" s="16">
        <f t="shared" si="8"/>
        <v>53.428143254001753</v>
      </c>
      <c r="Q11" s="16">
        <f t="shared" si="8"/>
        <v>56.84587085434174</v>
      </c>
      <c r="R11" s="16">
        <f t="shared" si="8"/>
        <v>59.246742793132341</v>
      </c>
      <c r="S11" s="16">
        <f t="shared" si="8"/>
        <v>66.019951191634902</v>
      </c>
      <c r="T11" s="16">
        <f t="shared" si="8"/>
        <v>74.731951005170117</v>
      </c>
      <c r="U11" s="17">
        <f t="shared" si="8"/>
        <v>12.921887628222324</v>
      </c>
      <c r="V11" s="16">
        <f t="shared" si="8"/>
        <v>19.660873342490611</v>
      </c>
      <c r="W11" s="16">
        <f t="shared" si="8"/>
        <v>23.565279594698548</v>
      </c>
      <c r="X11" s="16">
        <f t="shared" si="8"/>
        <v>26.307856952128652</v>
      </c>
      <c r="Y11" s="16">
        <f t="shared" si="8"/>
        <v>37.543228241590789</v>
      </c>
      <c r="Z11" s="16">
        <f t="shared" si="8"/>
        <v>40.556033543706121</v>
      </c>
      <c r="AA11" s="16">
        <f t="shared" si="8"/>
        <v>43.609139603986648</v>
      </c>
      <c r="AB11" s="16">
        <f t="shared" si="8"/>
        <v>43.490335509458028</v>
      </c>
      <c r="AC11" s="16">
        <f t="shared" si="8"/>
        <v>46.136679143439601</v>
      </c>
      <c r="AD11" s="16">
        <f t="shared" si="8"/>
        <v>48.893911808806926</v>
      </c>
      <c r="AE11" s="17">
        <f t="shared" si="8"/>
        <v>2.3874844872327108</v>
      </c>
      <c r="AF11" s="16">
        <f t="shared" si="8"/>
        <v>6.1158451559813773</v>
      </c>
      <c r="AG11" s="16">
        <f t="shared" si="8"/>
        <v>12.196500822707879</v>
      </c>
      <c r="AH11" s="16">
        <f t="shared" si="8"/>
        <v>24.356017911484642</v>
      </c>
      <c r="AI11" s="16">
        <f t="shared" si="8"/>
        <v>25.847715283593001</v>
      </c>
      <c r="AJ11" s="16">
        <f t="shared" si="8"/>
        <v>31.018820457178528</v>
      </c>
      <c r="AK11" s="17">
        <f t="shared" si="8"/>
        <v>5.7137961015973744</v>
      </c>
      <c r="AL11" s="16">
        <f t="shared" si="8"/>
        <v>9.3940710002316425</v>
      </c>
      <c r="AM11" s="16">
        <f t="shared" si="8"/>
        <v>12.566128987779967</v>
      </c>
      <c r="AN11" s="16">
        <f t="shared" si="8"/>
        <v>15.512952786037086</v>
      </c>
      <c r="AO11" s="16">
        <f t="shared" si="8"/>
        <v>20.437657148832333</v>
      </c>
      <c r="AP11" s="16">
        <f t="shared" si="8"/>
        <v>21.012555621225225</v>
      </c>
      <c r="AQ11" s="16">
        <f t="shared" si="8"/>
        <v>23.9551781751316</v>
      </c>
      <c r="AR11" s="16">
        <f t="shared" si="8"/>
        <v>25.58805963616842</v>
      </c>
      <c r="AS11" s="16">
        <f t="shared" si="8"/>
        <v>28.198609487823177</v>
      </c>
      <c r="AT11" s="16">
        <f t="shared" si="8"/>
        <v>32.060227748956464</v>
      </c>
      <c r="AU11" s="17">
        <f t="shared" si="8"/>
        <v>8.5259659978616114</v>
      </c>
      <c r="AV11" s="16">
        <f t="shared" si="8"/>
        <v>12.903102772600782</v>
      </c>
      <c r="AW11" s="16">
        <f t="shared" si="8"/>
        <v>16.096169748775857</v>
      </c>
      <c r="AX11" s="16">
        <f t="shared" si="8"/>
        <v>17.309566549456985</v>
      </c>
      <c r="AY11" s="16">
        <f t="shared" si="8"/>
        <v>23.768671230709334</v>
      </c>
      <c r="AZ11" s="16">
        <f t="shared" si="8"/>
        <v>25.669858294860056</v>
      </c>
      <c r="BA11" s="16">
        <f t="shared" si="8"/>
        <v>26.419916256715737</v>
      </c>
      <c r="BB11" s="16">
        <f t="shared" si="8"/>
        <v>29.038483150972581</v>
      </c>
      <c r="BC11" s="16">
        <f t="shared" si="8"/>
        <v>35.486499004448795</v>
      </c>
      <c r="BD11" s="17">
        <f t="shared" si="8"/>
        <v>7.5554097492408641</v>
      </c>
      <c r="BE11" s="16">
        <f t="shared" si="8"/>
        <v>11.17819792803477</v>
      </c>
      <c r="BF11" s="16">
        <f t="shared" si="8"/>
        <v>14.374407961051755</v>
      </c>
      <c r="BG11" s="16">
        <f t="shared" si="8"/>
        <v>17.629426519753977</v>
      </c>
      <c r="BH11" s="16">
        <f t="shared" si="8"/>
        <v>21.239193171116405</v>
      </c>
      <c r="BI11" s="16">
        <f t="shared" si="8"/>
        <v>22.643917211703801</v>
      </c>
      <c r="BJ11" s="16">
        <f t="shared" si="8"/>
        <v>24.141199055581932</v>
      </c>
      <c r="BK11" s="16">
        <f t="shared" si="8"/>
        <v>25.593460329919935</v>
      </c>
      <c r="BL11" s="16">
        <f t="shared" si="8"/>
        <v>26.62628655959049</v>
      </c>
      <c r="BM11" s="16">
        <f t="shared" si="8"/>
        <v>31.162107948906673</v>
      </c>
      <c r="BN11" s="17">
        <f t="shared" si="8"/>
        <v>5.5509847072692242</v>
      </c>
      <c r="BO11" s="16">
        <f t="shared" ref="BO11:DZ11" si="9">BO6-BO3</f>
        <v>9.835323924416274</v>
      </c>
      <c r="BP11" s="16">
        <f t="shared" si="9"/>
        <v>12.077110992570091</v>
      </c>
      <c r="BQ11" s="16">
        <f t="shared" si="9"/>
        <v>26.838511577424285</v>
      </c>
      <c r="BR11" s="17">
        <f t="shared" si="9"/>
        <v>6.70697298729658</v>
      </c>
      <c r="BS11" s="16">
        <f t="shared" si="9"/>
        <v>10.580040580805566</v>
      </c>
      <c r="BT11" s="16">
        <f t="shared" si="9"/>
        <v>13.839559303182252</v>
      </c>
      <c r="BU11" s="16">
        <f t="shared" si="9"/>
        <v>17.42635312686193</v>
      </c>
      <c r="BV11" s="16">
        <f t="shared" si="9"/>
        <v>23.076428744135583</v>
      </c>
      <c r="BW11" s="16">
        <f t="shared" si="9"/>
        <v>23.820251509487942</v>
      </c>
      <c r="BX11" s="16">
        <f t="shared" si="9"/>
        <v>24.898871867114064</v>
      </c>
      <c r="BY11" s="16">
        <f t="shared" si="9"/>
        <v>26.140733876375045</v>
      </c>
      <c r="BZ11" s="16">
        <f t="shared" si="9"/>
        <v>27.741804097100061</v>
      </c>
      <c r="CA11" s="16">
        <f t="shared" si="9"/>
        <v>32.614038554815011</v>
      </c>
      <c r="CB11" s="17">
        <f t="shared" si="9"/>
        <v>5.1564473633493026</v>
      </c>
      <c r="CC11" s="16">
        <f t="shared" si="9"/>
        <v>9.0517624286793286</v>
      </c>
      <c r="CD11" s="16">
        <f t="shared" si="9"/>
        <v>10.348745847648818</v>
      </c>
      <c r="CE11" s="16">
        <f t="shared" si="9"/>
        <v>13.266036236588302</v>
      </c>
      <c r="CF11" s="16">
        <f t="shared" si="9"/>
        <v>16.295910612612829</v>
      </c>
      <c r="CG11" s="16">
        <f t="shared" si="9"/>
        <v>16.934862868789516</v>
      </c>
      <c r="CH11" s="16">
        <f t="shared" si="9"/>
        <v>17.672171150741242</v>
      </c>
      <c r="CI11" s="16">
        <f t="shared" si="9"/>
        <v>19.066309550627011</v>
      </c>
      <c r="CJ11" s="16">
        <f t="shared" si="9"/>
        <v>22.534747856483939</v>
      </c>
      <c r="CK11" s="17">
        <f t="shared" si="9"/>
        <v>4.9230359789942213</v>
      </c>
      <c r="CL11" s="16">
        <f t="shared" si="9"/>
        <v>9.6030513704328229</v>
      </c>
      <c r="CM11" s="16">
        <f t="shared" si="9"/>
        <v>11.396896970294719</v>
      </c>
      <c r="CN11" s="16">
        <f t="shared" si="9"/>
        <v>15.138610344141563</v>
      </c>
      <c r="CO11" s="16">
        <f t="shared" si="9"/>
        <v>15.86447809195821</v>
      </c>
      <c r="CP11" s="16">
        <f t="shared" si="9"/>
        <v>17.056478900156403</v>
      </c>
      <c r="CQ11" s="16">
        <f t="shared" si="9"/>
        <v>18.132614228105446</v>
      </c>
      <c r="CR11" s="16">
        <f t="shared" si="9"/>
        <v>19.102374607337897</v>
      </c>
      <c r="CS11" s="16">
        <f t="shared" si="9"/>
        <v>22.854869498767648</v>
      </c>
      <c r="CT11" s="17">
        <f t="shared" si="9"/>
        <v>4.7065758274326273</v>
      </c>
      <c r="CU11" s="16">
        <f t="shared" si="9"/>
        <v>7.5390994872804047</v>
      </c>
      <c r="CV11" s="16">
        <f t="shared" si="9"/>
        <v>10.424397921497293</v>
      </c>
      <c r="CW11" s="16">
        <f t="shared" si="9"/>
        <v>11.003505313974173</v>
      </c>
      <c r="CX11" s="16">
        <f t="shared" si="9"/>
        <v>15.16396005319303</v>
      </c>
      <c r="CY11" s="16">
        <f t="shared" si="9"/>
        <v>16.688343948709072</v>
      </c>
      <c r="CZ11" s="16">
        <f t="shared" si="9"/>
        <v>17.863403976295039</v>
      </c>
      <c r="DA11" s="16">
        <f t="shared" si="9"/>
        <v>21.672425132939704</v>
      </c>
      <c r="DB11" s="17">
        <f t="shared" si="9"/>
        <v>4.1449246499453931</v>
      </c>
      <c r="DC11" s="16">
        <f t="shared" si="9"/>
        <v>7.9617650312860153</v>
      </c>
      <c r="DD11" s="16">
        <f t="shared" si="9"/>
        <v>9.5985149214550631</v>
      </c>
      <c r="DE11" s="16">
        <f t="shared" si="9"/>
        <v>11.165698390093176</v>
      </c>
      <c r="DF11" s="16">
        <f t="shared" si="9"/>
        <v>15.384827824099615</v>
      </c>
      <c r="DG11" s="16">
        <f t="shared" si="9"/>
        <v>17.940345564581989</v>
      </c>
      <c r="DH11" s="16">
        <f t="shared" si="9"/>
        <v>18.499025353946951</v>
      </c>
      <c r="DI11" s="17">
        <f t="shared" si="9"/>
        <v>2.6632323884016871</v>
      </c>
      <c r="DJ11" s="16">
        <f t="shared" si="9"/>
        <v>6.92528958009982</v>
      </c>
      <c r="DK11" s="16">
        <f t="shared" si="9"/>
        <v>8.8598017810764684</v>
      </c>
      <c r="DL11" s="16">
        <f t="shared" si="9"/>
        <v>10.848582050581276</v>
      </c>
      <c r="DM11" s="16">
        <f t="shared" si="9"/>
        <v>14.028355576480685</v>
      </c>
      <c r="DN11" s="16">
        <f t="shared" si="9"/>
        <v>15.205660833013471</v>
      </c>
      <c r="DO11" s="16">
        <f t="shared" si="9"/>
        <v>15.340434909519654</v>
      </c>
      <c r="DP11" s="16">
        <f t="shared" si="9"/>
        <v>14.605092233010639</v>
      </c>
      <c r="DQ11" s="16">
        <f t="shared" si="9"/>
        <v>18.759791108721135</v>
      </c>
      <c r="DR11" s="17">
        <f t="shared" si="9"/>
        <v>4.7127030064939968</v>
      </c>
      <c r="DS11" s="16">
        <f t="shared" si="9"/>
        <v>8.5149651735551046</v>
      </c>
      <c r="DT11" s="16">
        <f t="shared" si="9"/>
        <v>11.654772317407708</v>
      </c>
      <c r="DU11" s="16">
        <f t="shared" si="9"/>
        <v>12.131592143173535</v>
      </c>
      <c r="DV11" s="16">
        <f t="shared" si="9"/>
        <v>14.246617350143827</v>
      </c>
      <c r="DW11" s="16">
        <f t="shared" si="9"/>
        <v>15.039334046050151</v>
      </c>
      <c r="DX11" s="17">
        <f t="shared" si="9"/>
        <v>3.7263574733332838</v>
      </c>
      <c r="DY11" s="16">
        <f t="shared" si="9"/>
        <v>5.4232132129033506</v>
      </c>
      <c r="DZ11" s="16">
        <f t="shared" si="9"/>
        <v>8.6089827111136419</v>
      </c>
      <c r="EA11" s="16">
        <f t="shared" ref="EA11:GL11" si="10">EA6-EA3</f>
        <v>8.9873733948372916</v>
      </c>
      <c r="EB11" s="16">
        <f t="shared" si="10"/>
        <v>12.567032655341306</v>
      </c>
      <c r="EC11" s="17">
        <f t="shared" si="10"/>
        <v>-4.8859394752581053E-2</v>
      </c>
      <c r="ED11" s="16">
        <f t="shared" si="10"/>
        <v>6.5907337744723407</v>
      </c>
      <c r="EE11" s="16">
        <f t="shared" si="10"/>
        <v>7.3497328494523408</v>
      </c>
      <c r="EF11" s="16">
        <f t="shared" si="10"/>
        <v>8.6264359508562514</v>
      </c>
      <c r="EG11" s="16">
        <f t="shared" si="10"/>
        <v>10.338475970471267</v>
      </c>
      <c r="EH11" s="16">
        <f t="shared" si="10"/>
        <v>13.316108801735815</v>
      </c>
      <c r="EI11" s="17">
        <f t="shared" si="10"/>
        <v>1.7032348101590458</v>
      </c>
      <c r="EJ11" s="16">
        <f t="shared" si="10"/>
        <v>4.8908184377740476</v>
      </c>
      <c r="EK11" s="16">
        <f t="shared" si="10"/>
        <v>4.5778986484998647</v>
      </c>
      <c r="EL11" s="16">
        <f t="shared" si="10"/>
        <v>6.6649695748437452</v>
      </c>
      <c r="EM11" s="16">
        <f t="shared" si="10"/>
        <v>8.0006531997494328</v>
      </c>
      <c r="EN11" s="16">
        <f t="shared" si="10"/>
        <v>11.422976627111041</v>
      </c>
      <c r="EO11" s="17">
        <f t="shared" si="10"/>
        <v>2.2612705732940697</v>
      </c>
      <c r="EP11" s="16">
        <f t="shared" si="10"/>
        <v>5.8142759007477718</v>
      </c>
      <c r="EQ11" s="16">
        <f t="shared" si="10"/>
        <v>8.9116849494746049</v>
      </c>
      <c r="ER11" s="17">
        <f t="shared" si="10"/>
        <v>2.3154789834960336</v>
      </c>
      <c r="ES11" s="16">
        <f t="shared" si="10"/>
        <v>7.7058007682636571</v>
      </c>
      <c r="ET11" s="16">
        <f t="shared" si="10"/>
        <v>13.552851255322595</v>
      </c>
      <c r="EU11" s="17">
        <f t="shared" si="10"/>
        <v>4.5813852763984233</v>
      </c>
      <c r="EV11" s="16">
        <f t="shared" si="10"/>
        <v>11.38636605148406</v>
      </c>
      <c r="EW11" s="17">
        <f t="shared" si="10"/>
        <v>13.195501611507392</v>
      </c>
      <c r="EX11" s="16">
        <f t="shared" si="10"/>
        <v>10.579652277507732</v>
      </c>
      <c r="EY11" s="16">
        <f t="shared" si="10"/>
        <v>14.770286112741569</v>
      </c>
      <c r="EZ11" s="17">
        <f t="shared" si="10"/>
        <v>4.407976122729532</v>
      </c>
      <c r="FA11" s="16">
        <f t="shared" si="10"/>
        <v>11.600826143090735</v>
      </c>
      <c r="FB11" s="16">
        <f t="shared" si="10"/>
        <v>16.585487529144846</v>
      </c>
      <c r="FC11" s="17">
        <f t="shared" si="10"/>
        <v>-0.4195695466588889</v>
      </c>
      <c r="FD11" s="16">
        <f t="shared" si="10"/>
        <v>15.604474208867458</v>
      </c>
      <c r="FE11" s="17">
        <f t="shared" si="10"/>
        <v>4.7149918608912484</v>
      </c>
      <c r="FF11" s="16">
        <f t="shared" si="10"/>
        <v>11.93840715575462</v>
      </c>
      <c r="FG11" s="16">
        <f t="shared" si="10"/>
        <v>16.239145290793097</v>
      </c>
      <c r="FH11" s="17">
        <f t="shared" si="10"/>
        <v>4.7083676640991836</v>
      </c>
      <c r="FI11" s="16">
        <f t="shared" si="10"/>
        <v>11.666940632489817</v>
      </c>
      <c r="FJ11" s="16">
        <f t="shared" si="10"/>
        <v>17.562438556662478</v>
      </c>
      <c r="FK11" s="17">
        <f t="shared" si="10"/>
        <v>5.4785701796128441</v>
      </c>
      <c r="FL11" s="16">
        <f t="shared" si="10"/>
        <v>14.708476494260307</v>
      </c>
      <c r="FM11" s="16">
        <f t="shared" si="10"/>
        <v>18.489882765630476</v>
      </c>
      <c r="FN11" s="16">
        <f t="shared" si="10"/>
        <v>15.444913282424576</v>
      </c>
      <c r="FO11" s="17">
        <f t="shared" si="10"/>
        <v>6.9003261444611317</v>
      </c>
      <c r="FP11" s="16">
        <f t="shared" si="10"/>
        <v>11.725957158023597</v>
      </c>
      <c r="FQ11" s="16">
        <f t="shared" si="10"/>
        <v>16.048414993934074</v>
      </c>
      <c r="FR11" s="17">
        <f t="shared" si="10"/>
        <v>5.4869277567474404</v>
      </c>
      <c r="FS11" s="16">
        <f t="shared" si="10"/>
        <v>13.676446604428143</v>
      </c>
      <c r="FT11" s="16">
        <f t="shared" si="10"/>
        <v>17.671953838091053</v>
      </c>
      <c r="FU11" s="17">
        <f t="shared" si="10"/>
        <v>5.7030986424151582</v>
      </c>
      <c r="FV11" s="16">
        <f t="shared" si="10"/>
        <v>17.285124672261112</v>
      </c>
      <c r="FW11" s="17">
        <f t="shared" si="10"/>
        <v>7.9289762343080215</v>
      </c>
      <c r="FX11" s="16">
        <f t="shared" si="10"/>
        <v>14.237518733979368</v>
      </c>
      <c r="FY11" s="16">
        <f t="shared" si="10"/>
        <v>15.963826263412324</v>
      </c>
      <c r="FZ11" s="17">
        <f t="shared" si="10"/>
        <v>2.2886595841020103</v>
      </c>
      <c r="GA11" s="16">
        <f t="shared" si="10"/>
        <v>14.259580695710701</v>
      </c>
      <c r="GB11" s="17">
        <f t="shared" si="10"/>
        <v>4.0599792192928863</v>
      </c>
      <c r="GC11" s="16">
        <f t="shared" si="10"/>
        <v>16.971086027070093</v>
      </c>
      <c r="GD11" s="17">
        <f t="shared" si="10"/>
        <v>7.0865752932652315</v>
      </c>
      <c r="GE11" s="16">
        <f t="shared" si="10"/>
        <v>18.34416457074121</v>
      </c>
      <c r="GF11" s="17">
        <f t="shared" si="10"/>
        <v>7.8030618546133308</v>
      </c>
      <c r="GG11" s="16">
        <f t="shared" si="10"/>
        <v>12.155484750016534</v>
      </c>
      <c r="GH11" s="16">
        <f t="shared" si="10"/>
        <v>18.420098649954504</v>
      </c>
      <c r="GI11" s="17">
        <f t="shared" si="10"/>
        <v>3.0275678239099335</v>
      </c>
      <c r="GJ11" s="16">
        <f t="shared" si="10"/>
        <v>8.7956274716523364</v>
      </c>
      <c r="GK11" s="16">
        <f t="shared" si="10"/>
        <v>12.532743263231763</v>
      </c>
      <c r="GL11" s="17">
        <f t="shared" si="10"/>
        <v>3.8056895804570181</v>
      </c>
      <c r="GM11" s="16">
        <f t="shared" ref="GM11:HG11" si="11">GM6-GM3</f>
        <v>10.908965152490904</v>
      </c>
      <c r="GN11" s="17">
        <f t="shared" si="11"/>
        <v>9.1256494306302027</v>
      </c>
      <c r="GO11" s="16">
        <f t="shared" si="11"/>
        <v>11.867295007313462</v>
      </c>
      <c r="GP11" s="17">
        <f t="shared" si="11"/>
        <v>5.6599510328332752</v>
      </c>
      <c r="GQ11" s="16">
        <f t="shared" si="11"/>
        <v>9.3892878219962412</v>
      </c>
      <c r="GR11" s="16">
        <f t="shared" si="11"/>
        <v>11.292267021286516</v>
      </c>
      <c r="GS11" s="17">
        <f t="shared" si="11"/>
        <v>8.1092650561474535</v>
      </c>
      <c r="GT11" s="16">
        <f t="shared" si="11"/>
        <v>12.751885738928898</v>
      </c>
      <c r="GU11" s="16">
        <f t="shared" si="11"/>
        <v>14.503125109966369</v>
      </c>
      <c r="GV11" s="17">
        <f t="shared" si="11"/>
        <v>8.3981780300318079</v>
      </c>
      <c r="GW11" s="16">
        <f t="shared" si="11"/>
        <v>16.213282698947275</v>
      </c>
      <c r="GX11" s="17">
        <f t="shared" si="11"/>
        <v>9.5528779802160244</v>
      </c>
      <c r="GY11" s="16">
        <f t="shared" si="11"/>
        <v>16.203348878506066</v>
      </c>
      <c r="GZ11" s="17">
        <f t="shared" si="11"/>
        <v>8.6331987649355462</v>
      </c>
      <c r="HA11" s="16">
        <f t="shared" si="11"/>
        <v>13.155421145697222</v>
      </c>
      <c r="HB11" s="17">
        <f t="shared" si="11"/>
        <v>11.667063709580461</v>
      </c>
      <c r="HC11" s="16">
        <f t="shared" si="11"/>
        <v>17.097526164566847</v>
      </c>
      <c r="HD11" s="17">
        <f t="shared" si="11"/>
        <v>8.1255522612337021</v>
      </c>
      <c r="HE11" s="16">
        <f t="shared" si="11"/>
        <v>17.087776121922897</v>
      </c>
      <c r="HF11" s="17">
        <f t="shared" si="11"/>
        <v>8.7261589572775939</v>
      </c>
      <c r="HG11" s="16">
        <f t="shared" si="11"/>
        <v>14.472950796937768</v>
      </c>
    </row>
    <row r="12" spans="1:216" x14ac:dyDescent="0.3">
      <c r="A12" s="16" t="s">
        <v>238</v>
      </c>
      <c r="B12" s="16">
        <f>B7-B3</f>
        <v>16.435678605048466</v>
      </c>
      <c r="C12" s="16">
        <f t="shared" ref="C12:BN12" si="12">C7-C3</f>
        <v>22.130691841143417</v>
      </c>
      <c r="D12" s="16">
        <f t="shared" si="12"/>
        <v>16.667431667373911</v>
      </c>
      <c r="E12" s="16">
        <f t="shared" si="12"/>
        <v>9.8980545088842646</v>
      </c>
      <c r="F12" s="16">
        <f t="shared" si="12"/>
        <v>5.2665243935966117</v>
      </c>
      <c r="G12" s="16">
        <f t="shared" si="12"/>
        <v>2.8753237014128104</v>
      </c>
      <c r="H12" s="16">
        <f t="shared" si="12"/>
        <v>5.0555830438875446</v>
      </c>
      <c r="I12" s="16">
        <f t="shared" si="12"/>
        <v>5.3463694234804251</v>
      </c>
      <c r="J12" s="17">
        <f t="shared" si="12"/>
        <v>1.5813485750571203</v>
      </c>
      <c r="K12" s="16">
        <f t="shared" si="12"/>
        <v>33.367670549598586</v>
      </c>
      <c r="L12" s="16">
        <f t="shared" si="12"/>
        <v>43.792543941634548</v>
      </c>
      <c r="M12" s="16">
        <f t="shared" si="12"/>
        <v>48.440985872209581</v>
      </c>
      <c r="N12" s="16">
        <f t="shared" si="12"/>
        <v>54.137891672211502</v>
      </c>
      <c r="O12" s="16">
        <f t="shared" si="12"/>
        <v>76.456803080600139</v>
      </c>
      <c r="P12" s="16">
        <f t="shared" si="12"/>
        <v>84.486088018648815</v>
      </c>
      <c r="Q12" s="16">
        <f t="shared" si="12"/>
        <v>82.0374900612359</v>
      </c>
      <c r="R12" s="16">
        <f t="shared" si="12"/>
        <v>84.799110160147521</v>
      </c>
      <c r="S12" s="16">
        <f t="shared" si="12"/>
        <v>92.120650563742771</v>
      </c>
      <c r="T12" s="16">
        <f t="shared" si="12"/>
        <v>109.90328730852136</v>
      </c>
      <c r="U12" s="17">
        <f t="shared" si="12"/>
        <v>20.815402164842336</v>
      </c>
      <c r="V12" s="16">
        <f t="shared" si="12"/>
        <v>29.140819161148375</v>
      </c>
      <c r="W12" s="16">
        <f t="shared" si="12"/>
        <v>36.155287900932741</v>
      </c>
      <c r="X12" s="16">
        <f t="shared" si="12"/>
        <v>39.916165378123495</v>
      </c>
      <c r="Y12" s="16">
        <f t="shared" si="12"/>
        <v>54.389631434744352</v>
      </c>
      <c r="Z12" s="16">
        <f t="shared" si="12"/>
        <v>60.005722541208812</v>
      </c>
      <c r="AA12" s="16">
        <f t="shared" si="12"/>
        <v>63.889152051186521</v>
      </c>
      <c r="AB12" s="16">
        <f t="shared" si="12"/>
        <v>65.011485794112915</v>
      </c>
      <c r="AC12" s="16">
        <f t="shared" si="12"/>
        <v>67.382323760171673</v>
      </c>
      <c r="AD12" s="16">
        <f t="shared" si="12"/>
        <v>70.119819939482312</v>
      </c>
      <c r="AE12" s="17">
        <f t="shared" si="12"/>
        <v>5.7078095896660157</v>
      </c>
      <c r="AF12" s="16">
        <f t="shared" si="12"/>
        <v>12.896076398471756</v>
      </c>
      <c r="AG12" s="16">
        <f t="shared" si="12"/>
        <v>22.53365906052478</v>
      </c>
      <c r="AH12" s="16">
        <f t="shared" si="12"/>
        <v>42.032905799062817</v>
      </c>
      <c r="AI12" s="16">
        <f t="shared" si="12"/>
        <v>44.815251652529689</v>
      </c>
      <c r="AJ12" s="16">
        <f t="shared" si="12"/>
        <v>52.344913148043133</v>
      </c>
      <c r="AK12" s="17">
        <f t="shared" si="12"/>
        <v>9.3602536315372973</v>
      </c>
      <c r="AL12" s="16">
        <f t="shared" si="12"/>
        <v>15.278152979559961</v>
      </c>
      <c r="AM12" s="16">
        <f t="shared" si="12"/>
        <v>18.652747619071249</v>
      </c>
      <c r="AN12" s="16">
        <f t="shared" si="12"/>
        <v>22.1093250072087</v>
      </c>
      <c r="AO12" s="16">
        <f t="shared" si="12"/>
        <v>31.261028216750208</v>
      </c>
      <c r="AP12" s="16">
        <f t="shared" si="12"/>
        <v>32.335288087988481</v>
      </c>
      <c r="AQ12" s="16">
        <f t="shared" si="12"/>
        <v>36.675529708264911</v>
      </c>
      <c r="AR12" s="16">
        <f t="shared" si="12"/>
        <v>44.601366836548763</v>
      </c>
      <c r="AS12" s="16">
        <f t="shared" si="12"/>
        <v>41.737383284830187</v>
      </c>
      <c r="AT12" s="16">
        <f t="shared" si="12"/>
        <v>49.39118516694451</v>
      </c>
      <c r="AU12" s="17">
        <f t="shared" si="12"/>
        <v>13.046831811304017</v>
      </c>
      <c r="AV12" s="16">
        <f t="shared" si="12"/>
        <v>18.631029875037786</v>
      </c>
      <c r="AW12" s="16">
        <f t="shared" si="12"/>
        <v>23.410306879532733</v>
      </c>
      <c r="AX12" s="16">
        <f t="shared" si="12"/>
        <v>25.875582009852884</v>
      </c>
      <c r="AY12" s="16">
        <f t="shared" si="12"/>
        <v>34.669650419846249</v>
      </c>
      <c r="AZ12" s="16">
        <f t="shared" si="12"/>
        <v>37.027102611557218</v>
      </c>
      <c r="BA12" s="16">
        <f t="shared" si="12"/>
        <v>38.739815431865829</v>
      </c>
      <c r="BB12" s="16">
        <f t="shared" si="12"/>
        <v>41.663803320079388</v>
      </c>
      <c r="BC12" s="16">
        <f t="shared" si="12"/>
        <v>49.840356930198936</v>
      </c>
      <c r="BD12" s="17">
        <f t="shared" si="12"/>
        <v>13.225280708869676</v>
      </c>
      <c r="BE12" s="16">
        <f t="shared" si="12"/>
        <v>17.821210932927496</v>
      </c>
      <c r="BF12" s="16">
        <f t="shared" si="12"/>
        <v>21.582477249589388</v>
      </c>
      <c r="BG12" s="16">
        <f t="shared" si="12"/>
        <v>25.273666386276414</v>
      </c>
      <c r="BH12" s="16">
        <f t="shared" si="12"/>
        <v>32.559144647713964</v>
      </c>
      <c r="BI12" s="16">
        <f t="shared" si="12"/>
        <v>34.854219404642791</v>
      </c>
      <c r="BJ12" s="16">
        <f t="shared" si="12"/>
        <v>36.675899951710733</v>
      </c>
      <c r="BK12" s="16">
        <f t="shared" si="12"/>
        <v>38.993842853083557</v>
      </c>
      <c r="BL12" s="16">
        <f t="shared" si="12"/>
        <v>40.110719884923846</v>
      </c>
      <c r="BM12" s="16">
        <f t="shared" si="12"/>
        <v>48.024911702564545</v>
      </c>
      <c r="BN12" s="17">
        <f t="shared" si="12"/>
        <v>10.474704893559254</v>
      </c>
      <c r="BO12" s="16">
        <f t="shared" ref="BO12:DZ12" si="13">BO7-BO3</f>
        <v>16.08990261089145</v>
      </c>
      <c r="BP12" s="16">
        <f t="shared" si="13"/>
        <v>19.116257230505589</v>
      </c>
      <c r="BQ12" s="16">
        <f t="shared" si="13"/>
        <v>41.227686296306736</v>
      </c>
      <c r="BR12" s="17">
        <f t="shared" si="13"/>
        <v>11.841602463434942</v>
      </c>
      <c r="BS12" s="16">
        <f t="shared" si="13"/>
        <v>17.414930753967614</v>
      </c>
      <c r="BT12" s="16">
        <f t="shared" si="13"/>
        <v>21.204886225615127</v>
      </c>
      <c r="BU12" s="16">
        <f t="shared" si="13"/>
        <v>25.674253780523891</v>
      </c>
      <c r="BV12" s="16">
        <f t="shared" si="13"/>
        <v>33.005841986537668</v>
      </c>
      <c r="BW12" s="16">
        <f t="shared" si="13"/>
        <v>34.737230506239392</v>
      </c>
      <c r="BX12" s="16">
        <f t="shared" si="13"/>
        <v>36.385493633578065</v>
      </c>
      <c r="BY12" s="16">
        <f t="shared" si="13"/>
        <v>37.75941645747529</v>
      </c>
      <c r="BZ12" s="16">
        <f t="shared" si="13"/>
        <v>39.930129447912861</v>
      </c>
      <c r="CA12" s="16">
        <f t="shared" si="13"/>
        <v>46.760677699697119</v>
      </c>
      <c r="CB12" s="17">
        <f t="shared" si="13"/>
        <v>10.902489228231719</v>
      </c>
      <c r="CC12" s="16">
        <f t="shared" si="13"/>
        <v>15.04430596800696</v>
      </c>
      <c r="CD12" s="16">
        <f t="shared" si="13"/>
        <v>16.618155577170398</v>
      </c>
      <c r="CE12" s="16">
        <f t="shared" si="13"/>
        <v>19.846243432751859</v>
      </c>
      <c r="CF12" s="16">
        <f t="shared" si="13"/>
        <v>24.788523119577711</v>
      </c>
      <c r="CG12" s="16">
        <f t="shared" si="13"/>
        <v>25.067357887300506</v>
      </c>
      <c r="CH12" s="16">
        <f t="shared" si="13"/>
        <v>25.969734424227255</v>
      </c>
      <c r="CI12" s="16">
        <f t="shared" si="13"/>
        <v>27.993896450361319</v>
      </c>
      <c r="CJ12" s="16">
        <f t="shared" si="13"/>
        <v>32.294907961233264</v>
      </c>
      <c r="CK12" s="17">
        <f t="shared" si="13"/>
        <v>9.1135445057154119</v>
      </c>
      <c r="CL12" s="16">
        <f t="shared" si="13"/>
        <v>15.975929531796682</v>
      </c>
      <c r="CM12" s="16">
        <f t="shared" si="13"/>
        <v>18.125326364451837</v>
      </c>
      <c r="CN12" s="16">
        <f t="shared" si="13"/>
        <v>23.434406195021879</v>
      </c>
      <c r="CO12" s="16">
        <f t="shared" si="13"/>
        <v>25.515585992831241</v>
      </c>
      <c r="CP12" s="16">
        <f t="shared" si="13"/>
        <v>27.049561191384591</v>
      </c>
      <c r="CQ12" s="16">
        <f t="shared" si="13"/>
        <v>28.959520897583587</v>
      </c>
      <c r="CR12" s="16">
        <f t="shared" si="13"/>
        <v>30.503469634155035</v>
      </c>
      <c r="CS12" s="16">
        <f t="shared" si="13"/>
        <v>32.07110095330836</v>
      </c>
      <c r="CT12" s="17">
        <f t="shared" si="13"/>
        <v>10.742790954254664</v>
      </c>
      <c r="CU12" s="16">
        <f t="shared" si="13"/>
        <v>13.647174272104635</v>
      </c>
      <c r="CV12" s="16">
        <f t="shared" si="13"/>
        <v>15.564218688580455</v>
      </c>
      <c r="CW12" s="16">
        <f t="shared" si="13"/>
        <v>18.601458232733894</v>
      </c>
      <c r="CX12" s="16">
        <f t="shared" si="13"/>
        <v>23.307471585390012</v>
      </c>
      <c r="CY12" s="16">
        <f t="shared" si="13"/>
        <v>25.257310054588849</v>
      </c>
      <c r="CZ12" s="16">
        <f t="shared" si="13"/>
        <v>27.027060958784936</v>
      </c>
      <c r="DA12" s="16">
        <f t="shared" si="13"/>
        <v>31.862794449296096</v>
      </c>
      <c r="DB12" s="17">
        <f t="shared" si="13"/>
        <v>9.3027203164016985</v>
      </c>
      <c r="DC12" s="16">
        <f t="shared" si="13"/>
        <v>14.074462988944841</v>
      </c>
      <c r="DD12" s="16">
        <f t="shared" si="13"/>
        <v>15.878148607098671</v>
      </c>
      <c r="DE12" s="16">
        <f t="shared" si="13"/>
        <v>17.266383504085542</v>
      </c>
      <c r="DF12" s="16">
        <f t="shared" si="13"/>
        <v>22.000490787109364</v>
      </c>
      <c r="DG12" s="16">
        <f t="shared" si="13"/>
        <v>25.962787726837394</v>
      </c>
      <c r="DH12" s="16">
        <f t="shared" si="13"/>
        <v>27.730224049692314</v>
      </c>
      <c r="DI12" s="17">
        <f t="shared" si="13"/>
        <v>7.0367326460845359</v>
      </c>
      <c r="DJ12" s="16">
        <f t="shared" si="13"/>
        <v>13.567988898125003</v>
      </c>
      <c r="DK12" s="16">
        <f t="shared" si="13"/>
        <v>28.929550021809959</v>
      </c>
      <c r="DL12" s="16">
        <f t="shared" si="13"/>
        <v>18.162692589787682</v>
      </c>
      <c r="DM12" s="16">
        <f t="shared" si="13"/>
        <v>22.341224560416265</v>
      </c>
      <c r="DN12" s="16">
        <f t="shared" si="13"/>
        <v>23.765952968932581</v>
      </c>
      <c r="DO12" s="16">
        <f t="shared" si="13"/>
        <v>23.763437277697047</v>
      </c>
      <c r="DP12" s="16">
        <f t="shared" si="13"/>
        <v>23.6031687160852</v>
      </c>
      <c r="DQ12" s="16">
        <f t="shared" si="13"/>
        <v>28.496322009002263</v>
      </c>
      <c r="DR12" s="17">
        <f t="shared" si="13"/>
        <v>10.058324974146002</v>
      </c>
      <c r="DS12" s="16">
        <f t="shared" si="13"/>
        <v>15.006410629753409</v>
      </c>
      <c r="DT12" s="16">
        <f t="shared" si="13"/>
        <v>18.855319238522309</v>
      </c>
      <c r="DU12" s="16">
        <f t="shared" si="13"/>
        <v>20.080924597029156</v>
      </c>
      <c r="DV12" s="16">
        <f t="shared" si="13"/>
        <v>22.317068709402992</v>
      </c>
      <c r="DW12" s="16">
        <f t="shared" si="13"/>
        <v>23.405635518702422</v>
      </c>
      <c r="DX12" s="17">
        <f t="shared" si="13"/>
        <v>8.0523068529337394</v>
      </c>
      <c r="DY12" s="16">
        <f t="shared" si="13"/>
        <v>10.999591499484415</v>
      </c>
      <c r="DZ12" s="16">
        <f t="shared" si="13"/>
        <v>14.048303639944391</v>
      </c>
      <c r="EA12" s="16">
        <f t="shared" ref="EA12:GL12" si="14">EA7-EA3</f>
        <v>15.833645115550588</v>
      </c>
      <c r="EB12" s="16">
        <f t="shared" si="14"/>
        <v>19.903652668253272</v>
      </c>
      <c r="EC12" s="17">
        <f t="shared" si="14"/>
        <v>1.7236141066650603</v>
      </c>
      <c r="ED12" s="16">
        <f t="shared" si="14"/>
        <v>12.432879358545241</v>
      </c>
      <c r="EE12" s="16">
        <f t="shared" si="14"/>
        <v>13.081590482420189</v>
      </c>
      <c r="EF12" s="16">
        <f t="shared" si="14"/>
        <v>14.627182918352137</v>
      </c>
      <c r="EG12" s="16">
        <f t="shared" si="14"/>
        <v>17.144765443525543</v>
      </c>
      <c r="EH12" s="16">
        <f t="shared" si="14"/>
        <v>20.152270931908955</v>
      </c>
      <c r="EI12" s="17">
        <f t="shared" si="14"/>
        <v>7.5136825865087751</v>
      </c>
      <c r="EJ12" s="16">
        <f t="shared" si="14"/>
        <v>11.375316538948915</v>
      </c>
      <c r="EK12" s="16">
        <f t="shared" si="14"/>
        <v>11.855882443371907</v>
      </c>
      <c r="EL12" s="16">
        <f t="shared" si="14"/>
        <v>13.866675818875539</v>
      </c>
      <c r="EM12" s="16">
        <f t="shared" si="14"/>
        <v>15.160665041245522</v>
      </c>
      <c r="EN12" s="16">
        <f t="shared" si="14"/>
        <v>20.42077866511136</v>
      </c>
      <c r="EO12" s="17">
        <f t="shared" si="14"/>
        <v>8.0339211718279149</v>
      </c>
      <c r="EP12" s="16">
        <f t="shared" si="14"/>
        <v>13.732884977034079</v>
      </c>
      <c r="EQ12" s="16">
        <f t="shared" si="14"/>
        <v>17.414623667259086</v>
      </c>
      <c r="ER12" s="17">
        <f t="shared" si="14"/>
        <v>4.971661578150063</v>
      </c>
      <c r="ES12" s="16">
        <f t="shared" si="14"/>
        <v>12.071468258157445</v>
      </c>
      <c r="ET12" s="16">
        <f t="shared" si="14"/>
        <v>19.657896568805239</v>
      </c>
      <c r="EU12" s="17">
        <f t="shared" si="14"/>
        <v>5.9422322937985088</v>
      </c>
      <c r="EV12" s="16">
        <f t="shared" si="14"/>
        <v>15.60464399773767</v>
      </c>
      <c r="EW12" s="17">
        <f t="shared" si="14"/>
        <v>19.387027856187675</v>
      </c>
      <c r="EX12" s="16">
        <f t="shared" si="14"/>
        <v>16.439312928741174</v>
      </c>
      <c r="EY12" s="16">
        <f t="shared" si="14"/>
        <v>21.790514305267585</v>
      </c>
      <c r="EZ12" s="17">
        <f t="shared" si="14"/>
        <v>9.1287584573509584</v>
      </c>
      <c r="FA12" s="16">
        <f t="shared" si="14"/>
        <v>18.282723310706526</v>
      </c>
      <c r="FB12" s="16">
        <f t="shared" si="14"/>
        <v>25.043409917890106</v>
      </c>
      <c r="FC12" s="17">
        <f t="shared" si="14"/>
        <v>0.71933695934104502</v>
      </c>
      <c r="FD12" s="16">
        <f t="shared" si="14"/>
        <v>23.526345152736734</v>
      </c>
      <c r="FE12" s="17">
        <f t="shared" si="14"/>
        <v>9.7010797056683025</v>
      </c>
      <c r="FF12" s="16">
        <f t="shared" si="14"/>
        <v>19.62117325092251</v>
      </c>
      <c r="FG12" s="16">
        <f t="shared" si="14"/>
        <v>25.510434247667341</v>
      </c>
      <c r="FH12" s="17">
        <f t="shared" si="14"/>
        <v>8.300506682981176</v>
      </c>
      <c r="FI12" s="16">
        <f t="shared" si="14"/>
        <v>16.567729447520907</v>
      </c>
      <c r="FJ12" s="16">
        <f t="shared" si="14"/>
        <v>23.119162312167546</v>
      </c>
      <c r="FK12" s="17">
        <f t="shared" si="14"/>
        <v>10.524183422640274</v>
      </c>
      <c r="FL12" s="16">
        <f t="shared" si="14"/>
        <v>22.245901782707278</v>
      </c>
      <c r="FM12" s="16">
        <f t="shared" si="14"/>
        <v>28.406680546844264</v>
      </c>
      <c r="FN12" s="16">
        <f t="shared" si="14"/>
        <v>22.485095252945815</v>
      </c>
      <c r="FO12" s="17">
        <f t="shared" si="14"/>
        <v>11.41920393163201</v>
      </c>
      <c r="FP12" s="16">
        <f t="shared" si="14"/>
        <v>17.681254005306883</v>
      </c>
      <c r="FQ12" s="16">
        <f t="shared" si="14"/>
        <v>23.261246895206657</v>
      </c>
      <c r="FR12" s="17">
        <f t="shared" si="14"/>
        <v>8.3756402216255772</v>
      </c>
      <c r="FS12" s="16">
        <f t="shared" si="14"/>
        <v>18.788275677047555</v>
      </c>
      <c r="FT12" s="16">
        <f t="shared" si="14"/>
        <v>23.79907873922545</v>
      </c>
      <c r="FU12" s="17">
        <f t="shared" si="14"/>
        <v>9.1310264972937869</v>
      </c>
      <c r="FV12" s="16">
        <f t="shared" si="14"/>
        <v>24.303120232755983</v>
      </c>
      <c r="FW12" s="17">
        <f t="shared" si="14"/>
        <v>12.147673952277707</v>
      </c>
      <c r="FX12" s="16">
        <f t="shared" si="14"/>
        <v>21.823390559980943</v>
      </c>
      <c r="FY12" s="16">
        <f t="shared" si="14"/>
        <v>23.759849319232742</v>
      </c>
      <c r="FZ12" s="17">
        <f t="shared" si="14"/>
        <v>6.1342441920394197</v>
      </c>
      <c r="GA12" s="16">
        <f t="shared" si="14"/>
        <v>22.796356970127256</v>
      </c>
      <c r="GB12" s="17">
        <f t="shared" si="14"/>
        <v>8.0665547627054366</v>
      </c>
      <c r="GC12" s="16">
        <f t="shared" si="14"/>
        <v>25.846039262288198</v>
      </c>
      <c r="GD12" s="17">
        <f t="shared" si="14"/>
        <v>11.126070338807715</v>
      </c>
      <c r="GE12" s="16">
        <f t="shared" si="14"/>
        <v>24.735189364578801</v>
      </c>
      <c r="GF12" s="17">
        <f t="shared" si="14"/>
        <v>13.273263538065594</v>
      </c>
      <c r="GG12" s="16">
        <f t="shared" si="14"/>
        <v>19.416419816404868</v>
      </c>
      <c r="GH12" s="16">
        <f t="shared" si="14"/>
        <v>27.900638507164793</v>
      </c>
      <c r="GI12" s="17">
        <f t="shared" si="14"/>
        <v>9.1612275244883712</v>
      </c>
      <c r="GJ12" s="16">
        <f t="shared" si="14"/>
        <v>15.964093801236205</v>
      </c>
      <c r="GK12" s="16">
        <f t="shared" si="14"/>
        <v>20.741727151096963</v>
      </c>
      <c r="GL12" s="17">
        <f t="shared" si="14"/>
        <v>7.1426767126398083</v>
      </c>
      <c r="GM12" s="16">
        <f t="shared" ref="GM12:HG12" si="15">GM7-GM3</f>
        <v>19.110701780645613</v>
      </c>
      <c r="GN12" s="17">
        <f t="shared" si="15"/>
        <v>17.968907608250728</v>
      </c>
      <c r="GO12" s="16">
        <f t="shared" si="15"/>
        <v>20.797698026148737</v>
      </c>
      <c r="GP12" s="17">
        <f t="shared" si="15"/>
        <v>11.730977073455453</v>
      </c>
      <c r="GQ12" s="16">
        <f t="shared" si="15"/>
        <v>16.935030719902745</v>
      </c>
      <c r="GR12" s="16">
        <f t="shared" si="15"/>
        <v>20.75713278102932</v>
      </c>
      <c r="GS12" s="17">
        <f t="shared" si="15"/>
        <v>13.258185821206563</v>
      </c>
      <c r="GT12" s="16">
        <f t="shared" si="15"/>
        <v>19.303315432352967</v>
      </c>
      <c r="GU12" s="16">
        <f t="shared" si="15"/>
        <v>22.435127908025272</v>
      </c>
      <c r="GV12" s="17">
        <f t="shared" si="15"/>
        <v>13.870637609800113</v>
      </c>
      <c r="GW12" s="16">
        <f t="shared" si="15"/>
        <v>22.954244627504711</v>
      </c>
      <c r="GX12" s="17">
        <f t="shared" si="15"/>
        <v>15.460514652477038</v>
      </c>
      <c r="GY12" s="16">
        <f t="shared" si="15"/>
        <v>22.5918884353664</v>
      </c>
      <c r="GZ12" s="17">
        <f t="shared" si="15"/>
        <v>11.77906133144625</v>
      </c>
      <c r="HA12" s="16">
        <f t="shared" si="15"/>
        <v>20.69050484252983</v>
      </c>
      <c r="HB12" s="17">
        <f t="shared" si="15"/>
        <v>12.635951199085669</v>
      </c>
      <c r="HC12" s="16">
        <f t="shared" si="15"/>
        <v>21.296351744119651</v>
      </c>
      <c r="HD12" s="17">
        <f t="shared" si="15"/>
        <v>9.8855558670050314</v>
      </c>
      <c r="HE12" s="16">
        <f t="shared" si="15"/>
        <v>25.058084975915271</v>
      </c>
      <c r="HF12" s="17">
        <f t="shared" si="15"/>
        <v>12.146653783873074</v>
      </c>
      <c r="HG12" s="16">
        <f t="shared" si="15"/>
        <v>19.379142651100661</v>
      </c>
    </row>
    <row r="13" spans="1:216" x14ac:dyDescent="0.3">
      <c r="A13" s="15" t="s">
        <v>240</v>
      </c>
    </row>
    <row r="14" spans="1:216" x14ac:dyDescent="0.3">
      <c r="A14" s="16" t="s">
        <v>235</v>
      </c>
      <c r="B14" s="16">
        <f>B9</f>
        <v>1.3309849124983639</v>
      </c>
      <c r="C14" s="16">
        <f t="shared" ref="C14:I14" si="16">C9</f>
        <v>1.4390811749717187</v>
      </c>
      <c r="D14" s="16">
        <f t="shared" si="16"/>
        <v>3.6932336153629564</v>
      </c>
      <c r="E14" s="16">
        <f t="shared" si="16"/>
        <v>0.79065515163131295</v>
      </c>
      <c r="F14" s="16">
        <f t="shared" si="16"/>
        <v>1.5821320254680415E-2</v>
      </c>
      <c r="G14" s="16">
        <f t="shared" si="16"/>
        <v>-0.48581005330126459</v>
      </c>
      <c r="H14" s="16">
        <f t="shared" si="16"/>
        <v>1.6166391914421396</v>
      </c>
      <c r="I14" s="16">
        <f t="shared" si="16"/>
        <v>2.0540398057579239</v>
      </c>
      <c r="J14" s="16">
        <f>J9+$I$14</f>
        <v>-1.3857812739397914</v>
      </c>
      <c r="K14" s="16">
        <f t="shared" ref="K14:T14" si="17">K9+$I$14</f>
        <v>3.6382152887847283</v>
      </c>
      <c r="L14" s="16">
        <f t="shared" si="17"/>
        <v>4.7893202552712371</v>
      </c>
      <c r="M14" s="16">
        <f t="shared" si="17"/>
        <v>5.8922143953104804</v>
      </c>
      <c r="N14" s="16">
        <f t="shared" si="17"/>
        <v>6.8254987302460464</v>
      </c>
      <c r="O14" s="16">
        <f t="shared" si="17"/>
        <v>11.165546788712273</v>
      </c>
      <c r="P14" s="16">
        <f t="shared" si="17"/>
        <v>12.086228110180407</v>
      </c>
      <c r="Q14" s="16">
        <f t="shared" si="17"/>
        <v>14.063704505870557</v>
      </c>
      <c r="R14" s="16">
        <f t="shared" si="17"/>
        <v>15.283391812375225</v>
      </c>
      <c r="S14" s="16">
        <f t="shared" si="17"/>
        <v>16.572347622272595</v>
      </c>
      <c r="T14" s="16">
        <f t="shared" si="17"/>
        <v>21.075274815595883</v>
      </c>
      <c r="U14" s="16">
        <f>U9+$T$14</f>
        <v>21.66554075481811</v>
      </c>
      <c r="V14" s="16">
        <f t="shared" ref="V14:AD14" si="18">V9+$T$14</f>
        <v>24.347340709723664</v>
      </c>
      <c r="W14" s="16">
        <f t="shared" si="18"/>
        <v>25.792759476276018</v>
      </c>
      <c r="X14" s="16">
        <f t="shared" si="18"/>
        <v>25.607724399391813</v>
      </c>
      <c r="Y14" s="16">
        <f t="shared" si="18"/>
        <v>28.967397111095721</v>
      </c>
      <c r="Z14" s="16">
        <f t="shared" si="18"/>
        <v>30.630201608191392</v>
      </c>
      <c r="AA14" s="16">
        <f t="shared" si="18"/>
        <v>32.457694781442832</v>
      </c>
      <c r="AB14" s="16">
        <f t="shared" si="18"/>
        <v>31.03440338048479</v>
      </c>
      <c r="AC14" s="16">
        <f t="shared" si="18"/>
        <v>31.771494972297965</v>
      </c>
      <c r="AD14" s="16">
        <f t="shared" si="18"/>
        <v>31.129254796325277</v>
      </c>
      <c r="AE14" s="16">
        <f>AE9+$AD$14</f>
        <v>29.185820973567104</v>
      </c>
      <c r="AF14" s="16">
        <f t="shared" ref="AF14:AJ14" si="19">AF9+$AD$14</f>
        <v>30.091351207599878</v>
      </c>
      <c r="AG14" s="16">
        <f t="shared" si="19"/>
        <v>31.573107341448527</v>
      </c>
      <c r="AH14" s="16">
        <f t="shared" si="19"/>
        <v>34.183249685249095</v>
      </c>
      <c r="AI14" s="16">
        <f t="shared" si="19"/>
        <v>34.189463864299029</v>
      </c>
      <c r="AJ14" s="16">
        <f t="shared" si="19"/>
        <v>37.407393539667972</v>
      </c>
      <c r="AK14" s="16">
        <f>AK9+$AJ$14</f>
        <v>37.980630196852559</v>
      </c>
      <c r="AL14" s="16">
        <f t="shared" ref="AL14:AT14" si="20">AL9+$AJ$14</f>
        <v>39.098236901838305</v>
      </c>
      <c r="AM14" s="16">
        <f t="shared" si="20"/>
        <v>39.032110672777925</v>
      </c>
      <c r="AN14" s="16">
        <f t="shared" si="20"/>
        <v>40.376602346313398</v>
      </c>
      <c r="AO14" s="16">
        <f t="shared" si="20"/>
        <v>42.245755660129156</v>
      </c>
      <c r="AP14" s="16">
        <f t="shared" si="20"/>
        <v>42.548506673615982</v>
      </c>
      <c r="AQ14" s="16">
        <f t="shared" si="20"/>
        <v>43.842396496996002</v>
      </c>
      <c r="AR14" s="16">
        <f t="shared" si="20"/>
        <v>44.55166159858161</v>
      </c>
      <c r="AS14" s="16">
        <f t="shared" si="20"/>
        <v>44.711060402882516</v>
      </c>
      <c r="AT14" s="16">
        <f t="shared" si="20"/>
        <v>47.071549280057482</v>
      </c>
      <c r="AU14" s="16">
        <f>AU9+$AT$14</f>
        <v>48.546085009289683</v>
      </c>
      <c r="AV14" s="16">
        <f t="shared" ref="AV14:BC14" si="21">AV9+$AT$14</f>
        <v>49.261064439951085</v>
      </c>
      <c r="AW14" s="16">
        <f t="shared" si="21"/>
        <v>50.464024919393879</v>
      </c>
      <c r="AX14" s="16">
        <f t="shared" si="21"/>
        <v>50.220592495039611</v>
      </c>
      <c r="AY14" s="16">
        <f t="shared" si="21"/>
        <v>52.680703410486451</v>
      </c>
      <c r="AZ14" s="16">
        <f t="shared" si="21"/>
        <v>53.195605955846666</v>
      </c>
      <c r="BA14" s="16">
        <f t="shared" si="21"/>
        <v>53.502580245703371</v>
      </c>
      <c r="BB14" s="16">
        <f t="shared" si="21"/>
        <v>54.351120681297388</v>
      </c>
      <c r="BC14" s="16">
        <f t="shared" si="21"/>
        <v>55.879068311736205</v>
      </c>
      <c r="BD14" s="16">
        <f>BD9+$BC$14</f>
        <v>57.012279930221474</v>
      </c>
      <c r="BE14" s="16">
        <f t="shared" ref="BE14:BM14" si="22">BE9+$BC$14</f>
        <v>57.969699744255891</v>
      </c>
      <c r="BF14" s="16">
        <f t="shared" si="22"/>
        <v>58.411907704674469</v>
      </c>
      <c r="BG14" s="16">
        <f t="shared" si="22"/>
        <v>59.636090457777499</v>
      </c>
      <c r="BH14" s="16">
        <f t="shared" si="22"/>
        <v>60.200544266868164</v>
      </c>
      <c r="BI14" s="16">
        <f t="shared" si="22"/>
        <v>62.00895539902244</v>
      </c>
      <c r="BJ14" s="16">
        <f t="shared" si="22"/>
        <v>62.467061756182162</v>
      </c>
      <c r="BK14" s="16">
        <f t="shared" si="22"/>
        <v>63.122516683353787</v>
      </c>
      <c r="BL14" s="16">
        <f t="shared" si="22"/>
        <v>62.838530173436965</v>
      </c>
      <c r="BM14" s="16">
        <f t="shared" si="22"/>
        <v>65.227981721323474</v>
      </c>
      <c r="BN14" s="16">
        <f>BN9+$BM$14</f>
        <v>65.375529942036351</v>
      </c>
      <c r="BO14" s="16">
        <f t="shared" ref="BO14:BQ14" si="23">BO9+$BM$14</f>
        <v>66.051315596834868</v>
      </c>
      <c r="BP14" s="16">
        <f t="shared" si="23"/>
        <v>66.686700099085371</v>
      </c>
      <c r="BQ14" s="16">
        <f t="shared" si="23"/>
        <v>71.850167605584062</v>
      </c>
      <c r="BR14" s="16">
        <f>BR9+$BQ$14</f>
        <v>73.213187123351133</v>
      </c>
      <c r="BS14" s="16">
        <f t="shared" ref="BS14:CA14" si="24">BS9+$BQ$14</f>
        <v>73.713383222718321</v>
      </c>
      <c r="BT14" s="16">
        <f t="shared" si="24"/>
        <v>73.57083905814703</v>
      </c>
      <c r="BU14" s="16">
        <f t="shared" si="24"/>
        <v>75.306337477459707</v>
      </c>
      <c r="BV14" s="16">
        <f t="shared" si="24"/>
        <v>75.849802930220619</v>
      </c>
      <c r="BW14" s="16">
        <f t="shared" si="24"/>
        <v>76.678030909791545</v>
      </c>
      <c r="BX14" s="16">
        <f t="shared" si="24"/>
        <v>76.904137741141994</v>
      </c>
      <c r="BY14" s="16">
        <f t="shared" si="24"/>
        <v>77.485667621088751</v>
      </c>
      <c r="BZ14" s="16">
        <f t="shared" si="24"/>
        <v>77.957305325087262</v>
      </c>
      <c r="CA14" s="16">
        <f t="shared" si="24"/>
        <v>80.017782994808243</v>
      </c>
      <c r="CB14" s="16">
        <f>CB9+$CA$14</f>
        <v>81.008065330389996</v>
      </c>
      <c r="CC14" s="16">
        <f t="shared" ref="CC14:CJ14" si="25">CC9+$CA$14</f>
        <v>81.524249076175494</v>
      </c>
      <c r="CD14" s="16">
        <f t="shared" si="25"/>
        <v>81.500881179261256</v>
      </c>
      <c r="CE14" s="16">
        <f t="shared" si="25"/>
        <v>82.489096487364563</v>
      </c>
      <c r="CF14" s="16">
        <f t="shared" si="25"/>
        <v>83.128603367436796</v>
      </c>
      <c r="CG14" s="16">
        <f t="shared" si="25"/>
        <v>82.28801222781901</v>
      </c>
      <c r="CH14" s="16">
        <f t="shared" si="25"/>
        <v>81.909587621225739</v>
      </c>
      <c r="CI14" s="16">
        <f t="shared" si="25"/>
        <v>82.846763590672651</v>
      </c>
      <c r="CJ14" s="16">
        <f t="shared" si="25"/>
        <v>83.502834931001487</v>
      </c>
      <c r="CK14" s="16">
        <f>CK9+$CJ$14</f>
        <v>84.222645643228205</v>
      </c>
      <c r="CL14" s="16">
        <f t="shared" ref="CL14:CS14" si="26">CL9+$CJ$14</f>
        <v>84.872756420876783</v>
      </c>
      <c r="CM14" s="16">
        <f t="shared" si="26"/>
        <v>85.184717930560709</v>
      </c>
      <c r="CN14" s="16">
        <f t="shared" si="26"/>
        <v>86.509293972390793</v>
      </c>
      <c r="CO14" s="16">
        <f t="shared" si="26"/>
        <v>86.432963595749385</v>
      </c>
      <c r="CP14" s="16">
        <f t="shared" si="26"/>
        <v>87.071355779454478</v>
      </c>
      <c r="CQ14" s="16">
        <f t="shared" si="26"/>
        <v>86.85831221467123</v>
      </c>
      <c r="CR14" s="16">
        <f t="shared" si="26"/>
        <v>87.670972310755232</v>
      </c>
      <c r="CS14" s="16">
        <f t="shared" si="26"/>
        <v>88.913842044813975</v>
      </c>
      <c r="CT14" s="16">
        <f>CT9+$CS$14</f>
        <v>89.584143686100461</v>
      </c>
      <c r="CU14" s="16">
        <f t="shared" ref="CU14:DA14" si="27">CU9+$CS$14</f>
        <v>90.160954774850566</v>
      </c>
      <c r="CV14" s="16">
        <f t="shared" si="27"/>
        <v>90.154821713652012</v>
      </c>
      <c r="CW14" s="16">
        <f t="shared" si="27"/>
        <v>90.195501515297977</v>
      </c>
      <c r="CX14" s="16">
        <f t="shared" si="27"/>
        <v>91.915656237218997</v>
      </c>
      <c r="CY14" s="16">
        <f t="shared" si="27"/>
        <v>92.635177088737933</v>
      </c>
      <c r="CZ14" s="16">
        <f t="shared" si="27"/>
        <v>93.44127995391716</v>
      </c>
      <c r="DA14" s="16">
        <f t="shared" si="27"/>
        <v>94.320137901604497</v>
      </c>
      <c r="DB14" s="16">
        <f>DB9+$DA$14</f>
        <v>97.480319781167765</v>
      </c>
      <c r="DC14" s="16">
        <f t="shared" ref="DC14:DH14" si="28">DC9+$DA$14</f>
        <v>98.460892417400657</v>
      </c>
      <c r="DD14" s="16">
        <f t="shared" si="28"/>
        <v>98.579245096435585</v>
      </c>
      <c r="DE14" s="16">
        <f t="shared" si="28"/>
        <v>99.591682477942612</v>
      </c>
      <c r="DF14" s="16">
        <f t="shared" si="28"/>
        <v>101.17534187041962</v>
      </c>
      <c r="DG14" s="16">
        <f t="shared" si="28"/>
        <v>101.26405335336625</v>
      </c>
      <c r="DH14" s="16">
        <f t="shared" si="28"/>
        <v>101.41655417142259</v>
      </c>
      <c r="DI14" s="16">
        <f>DI9+$DH$14</f>
        <v>101.50992494960272</v>
      </c>
      <c r="DJ14" s="16">
        <f t="shared" ref="DJ14:DQ14" si="29">DJ9+$DH$14</f>
        <v>102.36372300613223</v>
      </c>
      <c r="DK14" s="16">
        <f t="shared" si="29"/>
        <v>102.04971473272549</v>
      </c>
      <c r="DL14" s="16">
        <f t="shared" si="29"/>
        <v>102.33622297479093</v>
      </c>
      <c r="DM14" s="16">
        <f t="shared" si="29"/>
        <v>103.88082855458424</v>
      </c>
      <c r="DN14" s="16">
        <f t="shared" si="29"/>
        <v>104.50547659899794</v>
      </c>
      <c r="DO14" s="16">
        <f t="shared" si="29"/>
        <v>104.59910955473065</v>
      </c>
      <c r="DP14" s="16">
        <f t="shared" si="29"/>
        <v>103.51884753284159</v>
      </c>
      <c r="DQ14" s="16">
        <f t="shared" si="29"/>
        <v>104.7830017784176</v>
      </c>
      <c r="DR14" s="16">
        <f>DR9+$DQ$14</f>
        <v>105.45098087673252</v>
      </c>
      <c r="DS14" s="16">
        <f t="shared" ref="DS14:DW14" si="30">DS9+$DQ$14</f>
        <v>105.18884680408134</v>
      </c>
      <c r="DT14" s="16">
        <f t="shared" si="30"/>
        <v>106.14698931942166</v>
      </c>
      <c r="DU14" s="16">
        <f t="shared" si="30"/>
        <v>106.46114112799199</v>
      </c>
      <c r="DV14" s="16">
        <f t="shared" si="30"/>
        <v>106.60492075677665</v>
      </c>
      <c r="DW14" s="16">
        <f t="shared" si="30"/>
        <v>106.39889249545948</v>
      </c>
      <c r="DX14" s="16">
        <f>DX9+$DW$14</f>
        <v>107.79076782496807</v>
      </c>
      <c r="DY14" s="16">
        <f t="shared" ref="DY14:EB14" si="31">DY9+$DW$14</f>
        <v>107.79111761546639</v>
      </c>
      <c r="DZ14" s="16">
        <f t="shared" si="31"/>
        <v>108.86803227575051</v>
      </c>
      <c r="EA14" s="16">
        <f t="shared" si="31"/>
        <v>107.69145347797536</v>
      </c>
      <c r="EB14" s="16">
        <f t="shared" si="31"/>
        <v>109.13975348620937</v>
      </c>
      <c r="EC14" s="16">
        <f>EC9+$EB$14</f>
        <v>110.96474959487598</v>
      </c>
      <c r="ED14" s="16">
        <f t="shared" ref="ED14:EH14" si="32">ED9+$EB$14</f>
        <v>112.32574933769372</v>
      </c>
      <c r="EE14" s="16">
        <f t="shared" si="32"/>
        <v>111.8733549188096</v>
      </c>
      <c r="EF14" s="16">
        <f t="shared" si="32"/>
        <v>112.09817322735735</v>
      </c>
      <c r="EG14" s="16">
        <f t="shared" si="32"/>
        <v>112.92604244230201</v>
      </c>
      <c r="EH14" s="16">
        <f t="shared" si="32"/>
        <v>113.77712158902744</v>
      </c>
      <c r="EI14" s="16">
        <f>EI9+$EH$14</f>
        <v>114.02485907308989</v>
      </c>
      <c r="EJ14" s="16">
        <f t="shared" ref="EJ14:EM14" si="33">EJ9+$EH$14</f>
        <v>116.44470241878365</v>
      </c>
      <c r="EK14" s="16">
        <f t="shared" si="33"/>
        <v>114.3036597482108</v>
      </c>
      <c r="EL14" s="16">
        <f t="shared" si="33"/>
        <v>114.60357177318421</v>
      </c>
      <c r="EM14" s="16">
        <f t="shared" si="33"/>
        <v>115.01534279376102</v>
      </c>
      <c r="EN14" s="16">
        <f>EN9+$EH$14</f>
        <v>116.13400115064621</v>
      </c>
      <c r="EO14" s="16">
        <f>EO9+$EN$14</f>
        <v>117.23330162126076</v>
      </c>
      <c r="EP14" s="16">
        <f t="shared" ref="EP14:EQ14" si="34">EP9+$EN$14</f>
        <v>117.14024342950729</v>
      </c>
      <c r="EQ14" s="16">
        <f t="shared" si="34"/>
        <v>118.08247413742689</v>
      </c>
      <c r="ER14" s="16">
        <f>ER9+$EQ$14</f>
        <v>119.02367515454728</v>
      </c>
      <c r="ES14" s="16">
        <f t="shared" ref="ES14:ET14" si="35">ES9+$EQ$14</f>
        <v>120.619367930587</v>
      </c>
      <c r="ET14" s="16">
        <f t="shared" si="35"/>
        <v>121.80153958856596</v>
      </c>
      <c r="EU14" s="16">
        <f>EU9+$ET$14</f>
        <v>122.32907153458187</v>
      </c>
      <c r="EV14" s="16">
        <f>EV9+$ET$14</f>
        <v>123.02438998934775</v>
      </c>
      <c r="EW14" s="16">
        <f>EW9+$EV$14</f>
        <v>123.88657615138408</v>
      </c>
      <c r="EX14" s="16">
        <f t="shared" ref="EX14:EY14" si="36">EX9+$EV$14</f>
        <v>123.66557379085771</v>
      </c>
      <c r="EY14" s="16">
        <f t="shared" si="36"/>
        <v>124.44657699314783</v>
      </c>
      <c r="EZ14" s="16">
        <f>EZ9+$EY$14</f>
        <v>125.26689262666527</v>
      </c>
      <c r="FA14" s="16">
        <f t="shared" ref="FA14:FB14" si="37">FA9+$EY$14</f>
        <v>126.5979617920769</v>
      </c>
      <c r="FB14" s="16">
        <f t="shared" si="37"/>
        <v>127.81766106441134</v>
      </c>
      <c r="FC14" s="16">
        <f>FC9+$FB$14</f>
        <v>127.89031073842109</v>
      </c>
      <c r="FD14" s="16">
        <f>FD9+$FB$14</f>
        <v>130.97997093196395</v>
      </c>
      <c r="FE14" s="16">
        <f>FE9+$FD$14</f>
        <v>131.8654988582534</v>
      </c>
      <c r="FF14" s="16">
        <f t="shared" ref="FF14:FG14" si="38">FF9+$FD$14</f>
        <v>132.61001835133277</v>
      </c>
      <c r="FG14" s="16">
        <f t="shared" si="38"/>
        <v>134.20720312061974</v>
      </c>
      <c r="FH14" s="16">
        <f>FH9+$FG$14</f>
        <v>136.00916286458298</v>
      </c>
      <c r="FI14" s="16">
        <f t="shared" ref="FI14:FJ14" si="39">FI9+$FG$14</f>
        <v>136.37271303763751</v>
      </c>
      <c r="FJ14" s="16">
        <f t="shared" si="39"/>
        <v>138.19548090254645</v>
      </c>
      <c r="FK14" s="16">
        <f>FK9+$FJ$14</f>
        <v>139.91208722112171</v>
      </c>
      <c r="FL14" s="16">
        <f t="shared" ref="FL14:FN14" si="40">FL9+$FJ$14</f>
        <v>141.33110909946618</v>
      </c>
      <c r="FM14" s="16">
        <f t="shared" si="40"/>
        <v>141.59103183750145</v>
      </c>
      <c r="FN14" s="16">
        <f t="shared" si="40"/>
        <v>140.55525675268075</v>
      </c>
      <c r="FO14" s="16">
        <f>FO9+$FN$14</f>
        <v>142.58959276975838</v>
      </c>
      <c r="FP14" s="16">
        <f t="shared" ref="FP14:FQ14" si="41">FP9+$FN$14</f>
        <v>144.51881283734602</v>
      </c>
      <c r="FQ14" s="16">
        <f t="shared" si="41"/>
        <v>145.14052074304817</v>
      </c>
      <c r="FR14" s="16">
        <f>FR9+$FQ$14</f>
        <v>146.85864147494277</v>
      </c>
      <c r="FS14" s="16">
        <f t="shared" ref="FS14:FT14" si="42">FS9+$FQ$14</f>
        <v>148.9489513303121</v>
      </c>
      <c r="FT14" s="16">
        <f t="shared" si="42"/>
        <v>150.27502757405335</v>
      </c>
      <c r="FU14" s="16">
        <f>FU9+$FT$14</f>
        <v>151.81675208867259</v>
      </c>
      <c r="FV14" s="16">
        <f>FV9+$FT$14</f>
        <v>155.14419338053753</v>
      </c>
      <c r="FW14" s="16">
        <f>FW9+$FV$14</f>
        <v>156.94979949499987</v>
      </c>
      <c r="FX14" s="16">
        <f t="shared" ref="FX14:FY14" si="43">FX9+$FV$14</f>
        <v>157.53282601721349</v>
      </c>
      <c r="FY14" s="16">
        <f t="shared" si="43"/>
        <v>159.04295054189504</v>
      </c>
      <c r="FZ14" s="16">
        <f>FZ9+$FY$14</f>
        <v>158.81203855506561</v>
      </c>
      <c r="GA14" s="16">
        <f>GA9+$FY$14</f>
        <v>160.34576354035309</v>
      </c>
      <c r="GB14" s="16">
        <f>GB9+$GA$14</f>
        <v>160.54360736037714</v>
      </c>
      <c r="GC14" s="16">
        <f>GC9+$GA$14</f>
        <v>162.75029305866934</v>
      </c>
      <c r="GD14" s="16">
        <f>GD9+$GC$14</f>
        <v>164.68849960384028</v>
      </c>
      <c r="GE14" s="16">
        <f>GE9+$GC$14</f>
        <v>166.75993033511398</v>
      </c>
      <c r="GF14" s="16">
        <f>GF9+$GE$14</f>
        <v>169.91964449820131</v>
      </c>
      <c r="GG14" s="16">
        <f>GG9+$GE$14</f>
        <v>170.99140693030716</v>
      </c>
      <c r="GH14" s="16">
        <f>GH9+$GE$14</f>
        <v>171.07317017653872</v>
      </c>
      <c r="GI14" s="16">
        <f>GI9+$GH$14</f>
        <v>170.89789671887075</v>
      </c>
      <c r="GJ14" s="16">
        <f t="shared" ref="GJ14:GK14" si="44">GJ9+$GH$14</f>
        <v>171.47399313478451</v>
      </c>
      <c r="GK14" s="16">
        <f t="shared" si="44"/>
        <v>171.76029524781723</v>
      </c>
      <c r="GL14" s="16">
        <f>GL9+$GK$14</f>
        <v>172.2834769798458</v>
      </c>
      <c r="GM14" s="16">
        <f>GM9+$GK$14</f>
        <v>174.00340045154681</v>
      </c>
      <c r="GN14" s="16">
        <f>GN9+$GM$14</f>
        <v>174.55355598920397</v>
      </c>
      <c r="GO14" s="16">
        <f>GO9+$GM$14</f>
        <v>174.37007482784034</v>
      </c>
      <c r="GP14" s="16">
        <f>GP9+$GO$14</f>
        <v>174.18879650992841</v>
      </c>
      <c r="GQ14" s="16">
        <f t="shared" ref="GQ14:GR14" si="45">GQ9+$GO$14</f>
        <v>175.23118784330373</v>
      </c>
      <c r="GR14" s="16">
        <f t="shared" si="45"/>
        <v>174.81786598535996</v>
      </c>
      <c r="GS14" s="16">
        <f>GS9+$GR$14</f>
        <v>178.15510169768407</v>
      </c>
      <c r="GT14" s="16">
        <f t="shared" ref="GT14:GU14" si="46">GT9+$GR$14</f>
        <v>178.86990194375929</v>
      </c>
      <c r="GU14" s="16">
        <f t="shared" si="46"/>
        <v>178.52504781964021</v>
      </c>
      <c r="GV14" s="16">
        <f>GV9+$GU$14</f>
        <v>180.94524027629581</v>
      </c>
      <c r="GW14" s="16">
        <f>GW9+$GU$14</f>
        <v>182.18609495468485</v>
      </c>
      <c r="GX14" s="16">
        <f>GX9+$GW$14</f>
        <v>186.20308201354135</v>
      </c>
      <c r="GY14" s="16">
        <f>GY9+$GW$14</f>
        <v>187.99336711717612</v>
      </c>
      <c r="GZ14" s="16">
        <f>GZ9+$GY$14</f>
        <v>190.24168076952117</v>
      </c>
      <c r="HA14" s="16">
        <f>HA9+$GY$14</f>
        <v>191.08747495302242</v>
      </c>
      <c r="HB14" s="16">
        <f>HB9+$HA$14</f>
        <v>194.97713701729148</v>
      </c>
      <c r="HC14" s="16">
        <f>HC9+$HA$14</f>
        <v>196.69869179174742</v>
      </c>
      <c r="HD14" s="16">
        <f>HD9+$HC$14</f>
        <v>200.61536539812946</v>
      </c>
      <c r="HE14" s="16">
        <f>HE9+$HC$14</f>
        <v>200.75042310869435</v>
      </c>
      <c r="HF14" s="16">
        <f>HF9+$HE$14</f>
        <v>204.42503538680779</v>
      </c>
      <c r="HG14" s="16">
        <f>HG9+$HE$14</f>
        <v>204.69158468751098</v>
      </c>
    </row>
    <row r="15" spans="1:216" x14ac:dyDescent="0.3">
      <c r="A15" s="16" t="s">
        <v>236</v>
      </c>
      <c r="B15" s="16">
        <f t="shared" ref="B15:I17" si="47">B10</f>
        <v>4.6077828715264069</v>
      </c>
      <c r="C15" s="16">
        <f t="shared" si="47"/>
        <v>2.8116244918733067</v>
      </c>
      <c r="D15" s="16">
        <f t="shared" si="47"/>
        <v>-4.1309974134317642</v>
      </c>
      <c r="E15" s="16">
        <f t="shared" si="47"/>
        <v>-7.9224205286992486</v>
      </c>
      <c r="F15" s="16">
        <f t="shared" si="47"/>
        <v>-5.3384085972129469</v>
      </c>
      <c r="G15" s="16">
        <f t="shared" si="47"/>
        <v>-6.8872685553744475</v>
      </c>
      <c r="H15" s="16">
        <f t="shared" si="47"/>
        <v>-3.9752429417423301</v>
      </c>
      <c r="I15" s="16">
        <f t="shared" si="47"/>
        <v>-3.4541427782134448</v>
      </c>
      <c r="J15" s="16">
        <f>J10+$I$15</f>
        <v>-7.9663791159844024</v>
      </c>
      <c r="K15" s="16">
        <f t="shared" ref="K15:T15" si="48">K10+$I$15</f>
        <v>4.161297029904377</v>
      </c>
      <c r="L15" s="16">
        <f t="shared" si="48"/>
        <v>8.0826036342747098</v>
      </c>
      <c r="M15" s="16">
        <f t="shared" si="48"/>
        <v>8.7274576024612127</v>
      </c>
      <c r="N15" s="16">
        <f t="shared" si="48"/>
        <v>11.772131381463687</v>
      </c>
      <c r="O15" s="16">
        <f t="shared" si="48"/>
        <v>19.270815017212236</v>
      </c>
      <c r="P15" s="16">
        <f t="shared" si="48"/>
        <v>20.99701119289438</v>
      </c>
      <c r="Q15" s="16">
        <f t="shared" si="48"/>
        <v>23.60470741859724</v>
      </c>
      <c r="R15" s="16">
        <f t="shared" si="48"/>
        <v>24.808078863139837</v>
      </c>
      <c r="S15" s="16">
        <f t="shared" si="48"/>
        <v>28.608150909330639</v>
      </c>
      <c r="T15" s="16">
        <f t="shared" si="48"/>
        <v>34.936480749521849</v>
      </c>
      <c r="U15" s="16">
        <f>U10+$T$15</f>
        <v>40.278557899498686</v>
      </c>
      <c r="V15" s="16">
        <f t="shared" ref="V15:AD15" si="49">V10+$T$15</f>
        <v>41.870624356383622</v>
      </c>
      <c r="W15" s="16">
        <f t="shared" si="49"/>
        <v>45.17904999628567</v>
      </c>
      <c r="X15" s="16">
        <f t="shared" si="49"/>
        <v>46.023203942015463</v>
      </c>
      <c r="Y15" s="16">
        <f t="shared" si="49"/>
        <v>51.645179702829914</v>
      </c>
      <c r="Z15" s="16">
        <f t="shared" si="49"/>
        <v>53.256342578616433</v>
      </c>
      <c r="AA15" s="16">
        <f t="shared" si="49"/>
        <v>55.8419141228364</v>
      </c>
      <c r="AB15" s="16">
        <f t="shared" si="49"/>
        <v>55.359050395190657</v>
      </c>
      <c r="AC15" s="16">
        <f t="shared" si="49"/>
        <v>56.815843583033413</v>
      </c>
      <c r="AD15" s="16">
        <f t="shared" si="49"/>
        <v>55.465033713732154</v>
      </c>
      <c r="AE15" s="16">
        <f>AE10+$AD$15</f>
        <v>55.353002866355169</v>
      </c>
      <c r="AF15" s="16">
        <f t="shared" ref="AF15:AJ15" si="50">AF10+$AD$15</f>
        <v>57.269775209710957</v>
      </c>
      <c r="AG15" s="16">
        <f t="shared" si="50"/>
        <v>60.281385404321362</v>
      </c>
      <c r="AH15" s="16">
        <f t="shared" si="50"/>
        <v>66.253170209884885</v>
      </c>
      <c r="AI15" s="16">
        <f t="shared" si="50"/>
        <v>67.153135992922955</v>
      </c>
      <c r="AJ15" s="16">
        <f t="shared" si="50"/>
        <v>70.207274374295267</v>
      </c>
      <c r="AK15" s="16">
        <f>AK10+$AJ$15</f>
        <v>71.699019916464451</v>
      </c>
      <c r="AL15" s="16">
        <f t="shared" ref="AL15:AT15" si="51">AL10+$AJ$15</f>
        <v>73.703576918372406</v>
      </c>
      <c r="AM15" s="16">
        <f t="shared" si="51"/>
        <v>74.470642918201705</v>
      </c>
      <c r="AN15" s="16">
        <f t="shared" si="51"/>
        <v>76.224466790332954</v>
      </c>
      <c r="AO15" s="16">
        <f t="shared" si="51"/>
        <v>81.350072278881868</v>
      </c>
      <c r="AP15" s="16">
        <f t="shared" si="51"/>
        <v>80.073898281280478</v>
      </c>
      <c r="AQ15" s="16">
        <f t="shared" si="51"/>
        <v>82.534782687131482</v>
      </c>
      <c r="AR15" s="16">
        <f t="shared" si="51"/>
        <v>83.521476208956202</v>
      </c>
      <c r="AS15" s="16">
        <f t="shared" si="51"/>
        <v>84.750352976455773</v>
      </c>
      <c r="AT15" s="16">
        <f t="shared" si="51"/>
        <v>87.472055669658729</v>
      </c>
      <c r="AU15" s="16">
        <f>AU10+$AT$15</f>
        <v>91.183085658482042</v>
      </c>
      <c r="AV15" s="16">
        <f t="shared" ref="AV15:BC15" si="52">AV10+$AT$15</f>
        <v>92.983711197240595</v>
      </c>
      <c r="AW15" s="16">
        <f t="shared" si="52"/>
        <v>94.929731092301651</v>
      </c>
      <c r="AX15" s="16">
        <f t="shared" si="52"/>
        <v>96.010104440062747</v>
      </c>
      <c r="AY15" s="16">
        <f t="shared" si="52"/>
        <v>99.876837366960402</v>
      </c>
      <c r="AZ15" s="16">
        <f t="shared" si="52"/>
        <v>101.36072078835288</v>
      </c>
      <c r="BA15" s="16">
        <f t="shared" si="52"/>
        <v>101.42532045396663</v>
      </c>
      <c r="BB15" s="16">
        <f t="shared" si="52"/>
        <v>103.22001909472249</v>
      </c>
      <c r="BC15" s="16">
        <f t="shared" si="52"/>
        <v>106.03665718343794</v>
      </c>
      <c r="BD15" s="16">
        <f>BD10+$BC$15</f>
        <v>109.21693086530077</v>
      </c>
      <c r="BE15" s="16">
        <f t="shared" ref="BE15:BM15" si="53">BE10+$BC$15</f>
        <v>111.22567850168122</v>
      </c>
      <c r="BF15" s="16">
        <f t="shared" si="53"/>
        <v>112.47173280516043</v>
      </c>
      <c r="BG15" s="16">
        <f t="shared" si="53"/>
        <v>114.70921314642868</v>
      </c>
      <c r="BH15" s="16">
        <f t="shared" si="53"/>
        <v>116.56321021546404</v>
      </c>
      <c r="BI15" s="16">
        <f t="shared" si="53"/>
        <v>117.59809175903534</v>
      </c>
      <c r="BJ15" s="16">
        <f t="shared" si="53"/>
        <v>118.7471902511715</v>
      </c>
      <c r="BK15" s="16">
        <f t="shared" si="53"/>
        <v>119.90105566408208</v>
      </c>
      <c r="BL15" s="16">
        <f t="shared" si="53"/>
        <v>120.44858948953562</v>
      </c>
      <c r="BM15" s="16">
        <f t="shared" si="53"/>
        <v>122.3289981571393</v>
      </c>
      <c r="BN15" s="16">
        <f>BN10+$BM$15</f>
        <v>123.56126879048031</v>
      </c>
      <c r="BO15" s="16">
        <f t="shared" ref="BO15:BQ15" si="54">BO10+$BM$15</f>
        <v>125.07195316370205</v>
      </c>
      <c r="BP15" s="16">
        <f t="shared" si="54"/>
        <v>126.35607638120099</v>
      </c>
      <c r="BQ15" s="16">
        <f t="shared" si="54"/>
        <v>136.2208066561515</v>
      </c>
      <c r="BR15" s="16">
        <f>BR10+$BQ$15</f>
        <v>138.89768699724871</v>
      </c>
      <c r="BS15" s="16">
        <f t="shared" ref="BS15:CA15" si="55">BS10+$BQ$15</f>
        <v>140.38856170949163</v>
      </c>
      <c r="BT15" s="16">
        <f t="shared" si="55"/>
        <v>141.85860817021995</v>
      </c>
      <c r="BU15" s="16">
        <f t="shared" si="55"/>
        <v>143.69435541237206</v>
      </c>
      <c r="BV15" s="16">
        <f t="shared" si="55"/>
        <v>147.33648379735936</v>
      </c>
      <c r="BW15" s="16">
        <f t="shared" si="55"/>
        <v>148.16203797400198</v>
      </c>
      <c r="BX15" s="16">
        <f t="shared" si="55"/>
        <v>148.46579425536845</v>
      </c>
      <c r="BY15" s="16">
        <f t="shared" si="55"/>
        <v>148.98895196924636</v>
      </c>
      <c r="BZ15" s="16">
        <f t="shared" si="55"/>
        <v>150.11803889543052</v>
      </c>
      <c r="CA15" s="16">
        <f t="shared" si="55"/>
        <v>152.3427026829568</v>
      </c>
      <c r="CB15" s="16">
        <f>CB10+$CA$15</f>
        <v>153.8177523614433</v>
      </c>
      <c r="CC15" s="16">
        <f t="shared" ref="CC15:CJ15" si="56">CC10+$CA$15</f>
        <v>155.19183293747267</v>
      </c>
      <c r="CD15" s="16">
        <f t="shared" si="56"/>
        <v>155.25153354856354</v>
      </c>
      <c r="CE15" s="16">
        <f t="shared" si="56"/>
        <v>156.47420840706792</v>
      </c>
      <c r="CF15" s="16">
        <f t="shared" si="56"/>
        <v>159.57789115621077</v>
      </c>
      <c r="CG15" s="16">
        <f t="shared" si="56"/>
        <v>158.58674986122048</v>
      </c>
      <c r="CH15" s="16">
        <f t="shared" si="56"/>
        <v>158.36549758325054</v>
      </c>
      <c r="CI15" s="16">
        <f t="shared" si="56"/>
        <v>159.9611741232562</v>
      </c>
      <c r="CJ15" s="16">
        <f t="shared" si="56"/>
        <v>161.71534434973108</v>
      </c>
      <c r="CK15" s="16">
        <f>CK10+$CJ$15</f>
        <v>162.80806913405095</v>
      </c>
      <c r="CL15" s="16">
        <f t="shared" ref="CL15:CS15" si="57">CL10+$CJ$15</f>
        <v>164.39045070951647</v>
      </c>
      <c r="CM15" s="16">
        <f t="shared" si="57"/>
        <v>165.45408541717435</v>
      </c>
      <c r="CN15" s="16">
        <f t="shared" si="57"/>
        <v>167.32112124307238</v>
      </c>
      <c r="CO15" s="16">
        <f t="shared" si="57"/>
        <v>167.72919811173938</v>
      </c>
      <c r="CP15" s="16">
        <f t="shared" si="57"/>
        <v>168.40182377545023</v>
      </c>
      <c r="CQ15" s="16">
        <f t="shared" si="57"/>
        <v>169.34513657313397</v>
      </c>
      <c r="CR15" s="16">
        <f t="shared" si="57"/>
        <v>170.62875856583955</v>
      </c>
      <c r="CS15" s="16">
        <f t="shared" si="57"/>
        <v>171.58632972870976</v>
      </c>
      <c r="CT15" s="16">
        <f>CT10+$CS$15</f>
        <v>174.35312245866351</v>
      </c>
      <c r="CU15" s="16">
        <f t="shared" ref="CU15:DA15" si="58">CU10+$CS$15</f>
        <v>175.6590929944399</v>
      </c>
      <c r="CV15" s="16">
        <f t="shared" si="58"/>
        <v>176.62962015505261</v>
      </c>
      <c r="CW15" s="16">
        <f t="shared" si="58"/>
        <v>176.77484273597068</v>
      </c>
      <c r="CX15" s="16">
        <f t="shared" si="58"/>
        <v>179.55570791068283</v>
      </c>
      <c r="CY15" s="16">
        <f t="shared" si="58"/>
        <v>181.25461558838367</v>
      </c>
      <c r="CZ15" s="16">
        <f t="shared" si="58"/>
        <v>181.1809553757723</v>
      </c>
      <c r="DA15" s="16">
        <f t="shared" si="58"/>
        <v>184.56576911477245</v>
      </c>
      <c r="DB15" s="16">
        <f>DB10+$DA$15</f>
        <v>188.07907956587343</v>
      </c>
      <c r="DC15" s="16">
        <f t="shared" ref="DC15:DH15" si="59">DC10+$DA$15</f>
        <v>189.67789101828922</v>
      </c>
      <c r="DD15" s="16">
        <f t="shared" si="59"/>
        <v>190.47293218251781</v>
      </c>
      <c r="DE15" s="16">
        <f t="shared" si="59"/>
        <v>190.59484747593615</v>
      </c>
      <c r="DF15" s="16">
        <f t="shared" si="59"/>
        <v>193.16294294471086</v>
      </c>
      <c r="DG15" s="16">
        <f t="shared" si="59"/>
        <v>194.53936786526637</v>
      </c>
      <c r="DH15" s="16">
        <f t="shared" si="59"/>
        <v>194.23975746830865</v>
      </c>
      <c r="DI15" s="16">
        <f>DI10+$DH$15</f>
        <v>195.35020473848419</v>
      </c>
      <c r="DJ15" s="16">
        <f t="shared" ref="DJ15:DQ15" si="60">DJ10+$DH$15</f>
        <v>196.72512350928687</v>
      </c>
      <c r="DK15" s="16">
        <f t="shared" si="60"/>
        <v>196.99562324985939</v>
      </c>
      <c r="DL15" s="16">
        <f t="shared" si="60"/>
        <v>198.01523563808277</v>
      </c>
      <c r="DM15" s="16">
        <f t="shared" si="60"/>
        <v>199.96705756573832</v>
      </c>
      <c r="DN15" s="16">
        <f t="shared" si="60"/>
        <v>200.85575816600908</v>
      </c>
      <c r="DO15" s="16">
        <f t="shared" si="60"/>
        <v>200.67129058213379</v>
      </c>
      <c r="DP15" s="16">
        <f t="shared" si="60"/>
        <v>199.96801233533276</v>
      </c>
      <c r="DQ15" s="16">
        <f t="shared" si="60"/>
        <v>202.82826662130825</v>
      </c>
      <c r="DR15" s="16">
        <f>DR10+$DQ$15</f>
        <v>204.75330543823435</v>
      </c>
      <c r="DS15" s="16">
        <f t="shared" ref="DS15:DW15" si="61">DS10+$DQ$15</f>
        <v>205.50499900562608</v>
      </c>
      <c r="DT15" s="16">
        <f t="shared" si="61"/>
        <v>206.10225392173618</v>
      </c>
      <c r="DU15" s="16">
        <f t="shared" si="61"/>
        <v>206.32508174246195</v>
      </c>
      <c r="DV15" s="16">
        <f t="shared" si="61"/>
        <v>207.44789773798036</v>
      </c>
      <c r="DW15" s="16">
        <f t="shared" si="61"/>
        <v>207.98365374171431</v>
      </c>
      <c r="DX15" s="16">
        <f>DX10+$DW$15</f>
        <v>209.23320732928701</v>
      </c>
      <c r="DY15" s="16">
        <f t="shared" ref="DY15:EB15" si="62">DY10+$DW$15</f>
        <v>209.24863294754383</v>
      </c>
      <c r="DZ15" s="16">
        <f t="shared" si="62"/>
        <v>210.90134777082926</v>
      </c>
      <c r="EA15" s="16">
        <f t="shared" si="62"/>
        <v>210.67050678170637</v>
      </c>
      <c r="EB15" s="16">
        <f t="shared" si="62"/>
        <v>212.76899669593837</v>
      </c>
      <c r="EC15" s="16">
        <f>EC10+$EB$15</f>
        <v>212.80566875178397</v>
      </c>
      <c r="ED15" s="16">
        <f t="shared" ref="ED15:EH15" si="63">ED10+$EB$15</f>
        <v>215.44505511611538</v>
      </c>
      <c r="EE15" s="16">
        <f t="shared" si="63"/>
        <v>215.69671178664223</v>
      </c>
      <c r="EF15" s="16">
        <f t="shared" si="63"/>
        <v>215.68198737903796</v>
      </c>
      <c r="EG15" s="16">
        <f t="shared" si="63"/>
        <v>216.89016242884392</v>
      </c>
      <c r="EH15" s="16">
        <f t="shared" si="63"/>
        <v>217.89895978285102</v>
      </c>
      <c r="EI15" s="16">
        <f>EI10+$EH$15</f>
        <v>219.82978188968772</v>
      </c>
      <c r="EJ15" s="16">
        <f t="shared" ref="EJ15:EM15" si="64">EJ10+$EH$15</f>
        <v>222.16862199054884</v>
      </c>
      <c r="EK15" s="16">
        <f t="shared" si="64"/>
        <v>221.12815230095549</v>
      </c>
      <c r="EL15" s="16">
        <f t="shared" si="64"/>
        <v>222.07788856848282</v>
      </c>
      <c r="EM15" s="16">
        <f t="shared" si="64"/>
        <v>222.34246803213318</v>
      </c>
      <c r="EN15" s="16">
        <f>EN10+$EH$15</f>
        <v>224.54345258358339</v>
      </c>
      <c r="EO15" s="16">
        <f>EO10+$EN$15</f>
        <v>226.38251089833506</v>
      </c>
      <c r="EP15" s="16">
        <f t="shared" ref="EP15:EQ15" si="65">EP10+$EN$15</f>
        <v>226.86434626457307</v>
      </c>
      <c r="EQ15" s="16">
        <f t="shared" si="65"/>
        <v>228.45188484420208</v>
      </c>
      <c r="ER15" s="16">
        <f>ER10+$EQ$15</f>
        <v>229.46418553425943</v>
      </c>
      <c r="ES15" s="16">
        <f t="shared" ref="ES15:ET15" si="66">ES10+$EQ$15</f>
        <v>231.36089513052806</v>
      </c>
      <c r="ET15" s="16">
        <f t="shared" si="66"/>
        <v>233.80977598648724</v>
      </c>
      <c r="EU15" s="16">
        <f>EU10+$ET$15</f>
        <v>235.18962051110535</v>
      </c>
      <c r="EV15" s="16">
        <f>EV10+$ET$15</f>
        <v>237.58816557489806</v>
      </c>
      <c r="EW15" s="16">
        <f>EW10+$EV$15</f>
        <v>241.95848828263303</v>
      </c>
      <c r="EX15" s="16">
        <f t="shared" ref="EX15:EY15" si="67">EX10+$EV$15</f>
        <v>239.80158175177337</v>
      </c>
      <c r="EY15" s="16">
        <f t="shared" si="67"/>
        <v>241.96175011361066</v>
      </c>
      <c r="EZ15" s="16">
        <f>EZ10+$EY$15</f>
        <v>243.07491343955246</v>
      </c>
      <c r="FA15" s="16">
        <f t="shared" ref="FA15:FB15" si="68">FA10+$EY$15</f>
        <v>245.79328539878983</v>
      </c>
      <c r="FB15" s="16">
        <f t="shared" si="68"/>
        <v>248.19801865033565</v>
      </c>
      <c r="FC15" s="16">
        <f>FC10+$FB$15</f>
        <v>248.36220836824995</v>
      </c>
      <c r="FD15" s="16">
        <f>FD10+$FB$15</f>
        <v>254.50876317331313</v>
      </c>
      <c r="FE15" s="16">
        <f>FE10+$FD$15</f>
        <v>256.58456283397066</v>
      </c>
      <c r="FF15" s="16">
        <f t="shared" ref="FF15:FG15" si="69">FF10+$FD$15</f>
        <v>258.72635051388534</v>
      </c>
      <c r="FG15" s="16">
        <f t="shared" si="69"/>
        <v>261.1612416268394</v>
      </c>
      <c r="FH15" s="16">
        <f>FH10+$FG$15</f>
        <v>264.04557058702039</v>
      </c>
      <c r="FI15" s="16">
        <f t="shared" ref="FI15:FJ15" si="70">FI10+$FG$15</f>
        <v>265.99841379220692</v>
      </c>
      <c r="FJ15" s="16">
        <f t="shared" si="70"/>
        <v>268.87151758798217</v>
      </c>
      <c r="FK15" s="16">
        <f>FK10+$FJ$15</f>
        <v>272.39363297081422</v>
      </c>
      <c r="FL15" s="16">
        <f t="shared" ref="FL15:FN15" si="71">FL10+$FJ$15</f>
        <v>275.45806506173022</v>
      </c>
      <c r="FM15" s="16">
        <f t="shared" si="71"/>
        <v>276.2358721695407</v>
      </c>
      <c r="FN15" s="16">
        <f t="shared" si="71"/>
        <v>273.99882411887154</v>
      </c>
      <c r="FO15" s="16">
        <f>FO10+$FN$15</f>
        <v>277.70628318781542</v>
      </c>
      <c r="FP15" s="16">
        <f t="shared" ref="FP15:FQ15" si="72">FP10+$FN$15</f>
        <v>278.55006065497884</v>
      </c>
      <c r="FQ15" s="16">
        <f t="shared" si="72"/>
        <v>280.67016910188903</v>
      </c>
      <c r="FR15" s="16">
        <f>FR10+$FQ$15</f>
        <v>283.802449105162</v>
      </c>
      <c r="FS15" s="16">
        <f t="shared" ref="FS15:FT15" si="73">FS10+$FQ$15</f>
        <v>286.35735154342069</v>
      </c>
      <c r="FT15" s="16">
        <f t="shared" si="73"/>
        <v>288.46395372793791</v>
      </c>
      <c r="FU15" s="16">
        <f>FU10+$FT$15</f>
        <v>290.07202086188357</v>
      </c>
      <c r="FV15" s="16">
        <f>FV10+$FT$15</f>
        <v>295.03900416479274</v>
      </c>
      <c r="FW15" s="16">
        <f>FW10+$FV$15</f>
        <v>297.79100644302127</v>
      </c>
      <c r="FX15" s="16">
        <f t="shared" ref="FX15:FY15" si="74">FX10+$FV$15</f>
        <v>299.75350261759252</v>
      </c>
      <c r="FY15" s="16">
        <f t="shared" si="74"/>
        <v>300.27980262598567</v>
      </c>
      <c r="FZ15" s="16">
        <f>FZ10+$FY$15</f>
        <v>299.88681964136271</v>
      </c>
      <c r="GA15" s="16">
        <f>GA10+$FY$15</f>
        <v>304.37682257612386</v>
      </c>
      <c r="GB15" s="16">
        <f>GB10+$GA$15</f>
        <v>305.18273541097176</v>
      </c>
      <c r="GC15" s="16">
        <f>GC10+$GA$15</f>
        <v>309.83333406648092</v>
      </c>
      <c r="GD15" s="16">
        <f>GD10+$GC$15</f>
        <v>313.50971574369606</v>
      </c>
      <c r="GE15" s="16">
        <f>GE10+$GC$15</f>
        <v>316.76269424897498</v>
      </c>
      <c r="GF15" s="16">
        <f>GF10+$GE$15</f>
        <v>321.3452088620266</v>
      </c>
      <c r="GG15" s="16">
        <f>GG10+$GE$15</f>
        <v>323.21735397407519</v>
      </c>
      <c r="GH15" s="16">
        <f>GH10+$GE$15</f>
        <v>324.23744208283017</v>
      </c>
      <c r="GI15" s="16">
        <f>GI10+$GH$15</f>
        <v>325.10043398500846</v>
      </c>
      <c r="GJ15" s="16">
        <f t="shared" ref="GJ15:GK15" si="75">GJ10+$GH$15</f>
        <v>325.75804347067077</v>
      </c>
      <c r="GK15" s="16">
        <f t="shared" si="75"/>
        <v>328.65425265690902</v>
      </c>
      <c r="GL15" s="16">
        <f>GL10+$GK$15</f>
        <v>329.88170465397889</v>
      </c>
      <c r="GM15" s="16">
        <f>GM10+$GK$15</f>
        <v>331.67191385986672</v>
      </c>
      <c r="GN15" s="16">
        <f>GN10+$GM$15</f>
        <v>333.90476735062185</v>
      </c>
      <c r="GO15" s="16">
        <f>GO10+$GM$15</f>
        <v>335.2207587464095</v>
      </c>
      <c r="GP15" s="16">
        <f>GP10+$GO$15</f>
        <v>336.35865578418884</v>
      </c>
      <c r="GQ15" s="16">
        <f t="shared" ref="GQ15:GR15" si="76">GQ10+$GO$15</f>
        <v>337.16429054939931</v>
      </c>
      <c r="GR15" s="16">
        <f t="shared" si="76"/>
        <v>337.73922983145258</v>
      </c>
      <c r="GS15" s="16">
        <f>GS10+$GR$15</f>
        <v>340.50199809890358</v>
      </c>
      <c r="GT15" s="16">
        <f t="shared" ref="GT15:GU15" si="77">GT10+$GR$15</f>
        <v>341.18305981730038</v>
      </c>
      <c r="GU15" s="16">
        <f t="shared" si="77"/>
        <v>341.95699586084521</v>
      </c>
      <c r="GV15" s="16">
        <f>GV10+$GU$15</f>
        <v>343.3887326550207</v>
      </c>
      <c r="GW15" s="16">
        <f>GW10+$GU$15</f>
        <v>346.63383078935999</v>
      </c>
      <c r="GX15" s="16">
        <f>GX10+$GW$15</f>
        <v>353.41250620351042</v>
      </c>
      <c r="GY15" s="16">
        <f>GY10+$GW$15</f>
        <v>354.22803214662525</v>
      </c>
      <c r="GZ15" s="16">
        <f>GZ10+$GY$15</f>
        <v>357.57824367747816</v>
      </c>
      <c r="HA15" s="16">
        <f>HA10+$GY$15</f>
        <v>359.41975763217118</v>
      </c>
      <c r="HB15" s="16">
        <f>HB10+$HA$15</f>
        <v>364.66071044521232</v>
      </c>
      <c r="HC15" s="16">
        <f>HC10+$HA$15</f>
        <v>367.03809198194517</v>
      </c>
      <c r="HD15" s="16">
        <f>HD10+$HC$15</f>
        <v>369.97426211686468</v>
      </c>
      <c r="HE15" s="16">
        <f>HE10+$HC$15</f>
        <v>373.10696055301366</v>
      </c>
      <c r="HF15" s="16">
        <f>HF10+$HE$15</f>
        <v>375.4881939717751</v>
      </c>
      <c r="HG15" s="16">
        <f>HG10+$HE$15</f>
        <v>375.74759161513265</v>
      </c>
      <c r="HH15" s="16">
        <f>HG15/HG14</f>
        <v>1.8356767924229103</v>
      </c>
    </row>
    <row r="16" spans="1:216" x14ac:dyDescent="0.3">
      <c r="A16" s="16" t="s">
        <v>237</v>
      </c>
      <c r="B16" s="16">
        <f t="shared" si="47"/>
        <v>12.757342413394927</v>
      </c>
      <c r="C16" s="16">
        <f t="shared" si="47"/>
        <v>9.1350931841926446</v>
      </c>
      <c r="D16" s="16">
        <f t="shared" si="47"/>
        <v>0.55306598541905316</v>
      </c>
      <c r="E16" s="16">
        <f t="shared" si="47"/>
        <v>-7.6228556763143871</v>
      </c>
      <c r="F16" s="16">
        <f t="shared" si="47"/>
        <v>-14.013614936933287</v>
      </c>
      <c r="G16" s="16">
        <f t="shared" si="47"/>
        <v>-14.218156575805871</v>
      </c>
      <c r="H16" s="16">
        <f t="shared" si="47"/>
        <v>-13.556014206948653</v>
      </c>
      <c r="I16" s="16">
        <f t="shared" si="47"/>
        <v>-13.465839916267178</v>
      </c>
      <c r="J16" s="16">
        <f>J11+$I$16</f>
        <v>-29.910928140169361</v>
      </c>
      <c r="K16" s="16">
        <f t="shared" ref="K16:T16" si="78">K11+$I$16</f>
        <v>10.697479542793779</v>
      </c>
      <c r="L16" s="16">
        <f t="shared" si="78"/>
        <v>16.006870205406067</v>
      </c>
      <c r="M16" s="16">
        <f t="shared" si="78"/>
        <v>18.531439374995536</v>
      </c>
      <c r="N16" s="16">
        <f t="shared" si="78"/>
        <v>22.915069260225444</v>
      </c>
      <c r="O16" s="16">
        <f t="shared" si="78"/>
        <v>35.596876715248143</v>
      </c>
      <c r="P16" s="16">
        <f t="shared" si="78"/>
        <v>39.962303337734575</v>
      </c>
      <c r="Q16" s="16">
        <f t="shared" si="78"/>
        <v>43.380030938074562</v>
      </c>
      <c r="R16" s="16">
        <f t="shared" si="78"/>
        <v>45.780902876865163</v>
      </c>
      <c r="S16" s="16">
        <f t="shared" si="78"/>
        <v>52.554111275367724</v>
      </c>
      <c r="T16" s="16">
        <f t="shared" si="78"/>
        <v>61.266111088902939</v>
      </c>
      <c r="U16" s="16">
        <f>U11+$T$16</f>
        <v>74.187998717125268</v>
      </c>
      <c r="V16" s="16">
        <f t="shared" ref="V16:AD16" si="79">V11+$T$16</f>
        <v>80.926984431393549</v>
      </c>
      <c r="W16" s="16">
        <f t="shared" si="79"/>
        <v>84.831390683601484</v>
      </c>
      <c r="X16" s="16">
        <f t="shared" si="79"/>
        <v>87.573968041031591</v>
      </c>
      <c r="Y16" s="16">
        <f t="shared" si="79"/>
        <v>98.809339330493728</v>
      </c>
      <c r="Z16" s="16">
        <f t="shared" si="79"/>
        <v>101.82214463260905</v>
      </c>
      <c r="AA16" s="16">
        <f t="shared" si="79"/>
        <v>104.87525069288958</v>
      </c>
      <c r="AB16" s="16">
        <f t="shared" si="79"/>
        <v>104.75644659836097</v>
      </c>
      <c r="AC16" s="16">
        <f t="shared" si="79"/>
        <v>107.40279023234254</v>
      </c>
      <c r="AD16" s="16">
        <f t="shared" si="79"/>
        <v>110.16002289770987</v>
      </c>
      <c r="AE16" s="16">
        <f>AE11+$AD$16</f>
        <v>112.54750738494258</v>
      </c>
      <c r="AF16" s="16">
        <f t="shared" ref="AF16:AJ16" si="80">AF11+$AD$16</f>
        <v>116.27586805369124</v>
      </c>
      <c r="AG16" s="16">
        <f t="shared" si="80"/>
        <v>122.35652372041774</v>
      </c>
      <c r="AH16" s="16">
        <f t="shared" si="80"/>
        <v>134.51604080919452</v>
      </c>
      <c r="AI16" s="16">
        <f t="shared" si="80"/>
        <v>136.00773818130287</v>
      </c>
      <c r="AJ16" s="16">
        <f t="shared" si="80"/>
        <v>141.17884335488839</v>
      </c>
      <c r="AK16" s="16">
        <f>AK11+$AJ$16</f>
        <v>146.89263945648577</v>
      </c>
      <c r="AL16" s="16">
        <f t="shared" ref="AL16:AT16" si="81">AL11+$AJ$16</f>
        <v>150.57291435512002</v>
      </c>
      <c r="AM16" s="16">
        <f t="shared" si="81"/>
        <v>153.74497234266835</v>
      </c>
      <c r="AN16" s="16">
        <f t="shared" si="81"/>
        <v>156.69179614092548</v>
      </c>
      <c r="AO16" s="16">
        <f t="shared" si="81"/>
        <v>161.61650050372072</v>
      </c>
      <c r="AP16" s="16">
        <f t="shared" si="81"/>
        <v>162.19139897611362</v>
      </c>
      <c r="AQ16" s="16">
        <f t="shared" si="81"/>
        <v>165.13402153001999</v>
      </c>
      <c r="AR16" s="16">
        <f t="shared" si="81"/>
        <v>166.76690299105681</v>
      </c>
      <c r="AS16" s="16">
        <f t="shared" si="81"/>
        <v>169.37745284271156</v>
      </c>
      <c r="AT16" s="16">
        <f t="shared" si="81"/>
        <v>173.23907110384485</v>
      </c>
      <c r="AU16" s="16">
        <f>AU11+$AT$16</f>
        <v>181.76503710170647</v>
      </c>
      <c r="AV16" s="16">
        <f t="shared" ref="AV16:BC16" si="82">AV11+$AT$16</f>
        <v>186.14217387644564</v>
      </c>
      <c r="AW16" s="16">
        <f t="shared" si="82"/>
        <v>189.3352408526207</v>
      </c>
      <c r="AX16" s="16">
        <f t="shared" si="82"/>
        <v>190.54863765330182</v>
      </c>
      <c r="AY16" s="16">
        <f t="shared" si="82"/>
        <v>197.00774233455419</v>
      </c>
      <c r="AZ16" s="16">
        <f t="shared" si="82"/>
        <v>198.90892939870491</v>
      </c>
      <c r="BA16" s="16">
        <f t="shared" si="82"/>
        <v>199.65898736056059</v>
      </c>
      <c r="BB16" s="16">
        <f t="shared" si="82"/>
        <v>202.27755425481743</v>
      </c>
      <c r="BC16" s="16">
        <f t="shared" si="82"/>
        <v>208.72557010829365</v>
      </c>
      <c r="BD16" s="16">
        <f>BD11+$BC$16</f>
        <v>216.2809798575345</v>
      </c>
      <c r="BE16" s="16">
        <f t="shared" ref="BE16:BM16" si="83">BE11+$BC$16</f>
        <v>219.90376803632842</v>
      </c>
      <c r="BF16" s="16">
        <f t="shared" si="83"/>
        <v>223.09997806934541</v>
      </c>
      <c r="BG16" s="16">
        <f t="shared" si="83"/>
        <v>226.35499662804762</v>
      </c>
      <c r="BH16" s="16">
        <f t="shared" si="83"/>
        <v>229.96476327941005</v>
      </c>
      <c r="BI16" s="16">
        <f t="shared" si="83"/>
        <v>231.36948731999746</v>
      </c>
      <c r="BJ16" s="16">
        <f t="shared" si="83"/>
        <v>232.86676916387557</v>
      </c>
      <c r="BK16" s="16">
        <f t="shared" si="83"/>
        <v>234.31903043821359</v>
      </c>
      <c r="BL16" s="16">
        <f t="shared" si="83"/>
        <v>235.35185666788414</v>
      </c>
      <c r="BM16" s="16">
        <f t="shared" si="83"/>
        <v>239.88767805720033</v>
      </c>
      <c r="BN16" s="16">
        <f>BN11+$BM$16</f>
        <v>245.43866276446957</v>
      </c>
      <c r="BO16" s="16">
        <f t="shared" ref="BO16:BQ16" si="84">BO11+$BM$16</f>
        <v>249.72300198161662</v>
      </c>
      <c r="BP16" s="16">
        <f t="shared" si="84"/>
        <v>251.96478904977042</v>
      </c>
      <c r="BQ16" s="16">
        <f t="shared" si="84"/>
        <v>266.72618963462463</v>
      </c>
      <c r="BR16" s="16">
        <f>BR11+$BQ$16</f>
        <v>273.43316262192121</v>
      </c>
      <c r="BS16" s="16">
        <f t="shared" ref="BS16:CA16" si="85">BS11+$BQ$16</f>
        <v>277.30623021543022</v>
      </c>
      <c r="BT16" s="16">
        <f t="shared" si="85"/>
        <v>280.56574893780686</v>
      </c>
      <c r="BU16" s="16">
        <f t="shared" si="85"/>
        <v>284.15254276148659</v>
      </c>
      <c r="BV16" s="16">
        <f t="shared" si="85"/>
        <v>289.8026183787602</v>
      </c>
      <c r="BW16" s="16">
        <f t="shared" si="85"/>
        <v>290.54644114411258</v>
      </c>
      <c r="BX16" s="16">
        <f t="shared" si="85"/>
        <v>291.62506150173868</v>
      </c>
      <c r="BY16" s="16">
        <f t="shared" si="85"/>
        <v>292.8669235109997</v>
      </c>
      <c r="BZ16" s="16">
        <f t="shared" si="85"/>
        <v>294.46799373172468</v>
      </c>
      <c r="CA16" s="16">
        <f t="shared" si="85"/>
        <v>299.34022818943964</v>
      </c>
      <c r="CB16" s="16">
        <f>CB11+$CA$16</f>
        <v>304.49667555278893</v>
      </c>
      <c r="CC16" s="16">
        <f t="shared" ref="CC16:CJ16" si="86">CC11+$CA$16</f>
        <v>308.391990618119</v>
      </c>
      <c r="CD16" s="16">
        <f t="shared" si="86"/>
        <v>309.68897403708849</v>
      </c>
      <c r="CE16" s="16">
        <f t="shared" si="86"/>
        <v>312.60626442602796</v>
      </c>
      <c r="CF16" s="16">
        <f t="shared" si="86"/>
        <v>315.63613880205247</v>
      </c>
      <c r="CG16" s="16">
        <f t="shared" si="86"/>
        <v>316.27509105822918</v>
      </c>
      <c r="CH16" s="16">
        <f t="shared" si="86"/>
        <v>317.01239934018088</v>
      </c>
      <c r="CI16" s="16">
        <f t="shared" si="86"/>
        <v>318.40653774006665</v>
      </c>
      <c r="CJ16" s="16">
        <f t="shared" si="86"/>
        <v>321.87497604592357</v>
      </c>
      <c r="CK16" s="16">
        <f>CK11+$CJ$16</f>
        <v>326.7980120249178</v>
      </c>
      <c r="CL16" s="16">
        <f t="shared" ref="CL16:CS16" si="87">CL11+$CJ$16</f>
        <v>331.47802741635638</v>
      </c>
      <c r="CM16" s="16">
        <f t="shared" si="87"/>
        <v>333.27187301621831</v>
      </c>
      <c r="CN16" s="16">
        <f t="shared" si="87"/>
        <v>337.01358639006514</v>
      </c>
      <c r="CO16" s="16">
        <f t="shared" si="87"/>
        <v>337.73945413788181</v>
      </c>
      <c r="CP16" s="16">
        <f t="shared" si="87"/>
        <v>338.93145494607995</v>
      </c>
      <c r="CQ16" s="16">
        <f t="shared" si="87"/>
        <v>340.00759027402904</v>
      </c>
      <c r="CR16" s="16">
        <f t="shared" si="87"/>
        <v>340.97735065326145</v>
      </c>
      <c r="CS16" s="16">
        <f t="shared" si="87"/>
        <v>344.72984554469122</v>
      </c>
      <c r="CT16" s="16">
        <f>CT11+$CS$16</f>
        <v>349.43642137212385</v>
      </c>
      <c r="CU16" s="16">
        <f t="shared" ref="CU16:DA16" si="88">CU11+$CS$16</f>
        <v>352.26894503197161</v>
      </c>
      <c r="CV16" s="16">
        <f t="shared" si="88"/>
        <v>355.15424346618852</v>
      </c>
      <c r="CW16" s="16">
        <f t="shared" si="88"/>
        <v>355.7333508586654</v>
      </c>
      <c r="CX16" s="16">
        <f t="shared" si="88"/>
        <v>359.89380559788424</v>
      </c>
      <c r="CY16" s="16">
        <f t="shared" si="88"/>
        <v>361.41818949340029</v>
      </c>
      <c r="CZ16" s="16">
        <f t="shared" si="88"/>
        <v>362.59324952098626</v>
      </c>
      <c r="DA16" s="16">
        <f t="shared" si="88"/>
        <v>366.4022706776309</v>
      </c>
      <c r="DB16" s="16">
        <f>DB11+$DA$16</f>
        <v>370.54719532757628</v>
      </c>
      <c r="DC16" s="16">
        <f t="shared" ref="DC16:DH16" si="89">DC11+$DA$16</f>
        <v>374.3640357089169</v>
      </c>
      <c r="DD16" s="16">
        <f t="shared" si="89"/>
        <v>376.00078559908593</v>
      </c>
      <c r="DE16" s="16">
        <f t="shared" si="89"/>
        <v>377.56796906772405</v>
      </c>
      <c r="DF16" s="16">
        <f t="shared" si="89"/>
        <v>381.7870985017305</v>
      </c>
      <c r="DG16" s="16">
        <f t="shared" si="89"/>
        <v>384.3426162422129</v>
      </c>
      <c r="DH16" s="16">
        <f t="shared" si="89"/>
        <v>384.90129603157783</v>
      </c>
      <c r="DI16" s="16">
        <f>DI11+$DH$16</f>
        <v>387.56452841997952</v>
      </c>
      <c r="DJ16" s="16">
        <f t="shared" ref="DJ16:DQ16" si="90">DJ11+$DH$16</f>
        <v>391.82658561167767</v>
      </c>
      <c r="DK16" s="16">
        <f t="shared" si="90"/>
        <v>393.76109781265427</v>
      </c>
      <c r="DL16" s="16">
        <f t="shared" si="90"/>
        <v>395.74987808215911</v>
      </c>
      <c r="DM16" s="16">
        <f t="shared" si="90"/>
        <v>398.92965160805852</v>
      </c>
      <c r="DN16" s="16">
        <f t="shared" si="90"/>
        <v>400.10695686459133</v>
      </c>
      <c r="DO16" s="16">
        <f t="shared" si="90"/>
        <v>400.2417309410975</v>
      </c>
      <c r="DP16" s="16">
        <f t="shared" si="90"/>
        <v>399.50638826458845</v>
      </c>
      <c r="DQ16" s="16">
        <f t="shared" si="90"/>
        <v>403.66108714029895</v>
      </c>
      <c r="DR16" s="16">
        <f>DR11+$DQ$16</f>
        <v>408.37379014679294</v>
      </c>
      <c r="DS16" s="16">
        <f t="shared" ref="DS16:DW16" si="91">DS11+$DQ$16</f>
        <v>412.17605231385403</v>
      </c>
      <c r="DT16" s="16">
        <f t="shared" si="91"/>
        <v>415.31585945770667</v>
      </c>
      <c r="DU16" s="16">
        <f t="shared" si="91"/>
        <v>415.79267928347247</v>
      </c>
      <c r="DV16" s="16">
        <f t="shared" si="91"/>
        <v>417.90770449044277</v>
      </c>
      <c r="DW16" s="16">
        <f t="shared" si="91"/>
        <v>418.7004211863491</v>
      </c>
      <c r="DX16" s="16">
        <f>DX11+$DW$16</f>
        <v>422.42677865968238</v>
      </c>
      <c r="DY16" s="16">
        <f t="shared" ref="DY16:EB16" si="92">DY11+$DW$16</f>
        <v>424.12363439925247</v>
      </c>
      <c r="DZ16" s="16">
        <f t="shared" si="92"/>
        <v>427.30940389746274</v>
      </c>
      <c r="EA16" s="16">
        <f t="shared" si="92"/>
        <v>427.68779458118638</v>
      </c>
      <c r="EB16" s="16">
        <f t="shared" si="92"/>
        <v>431.26745384169038</v>
      </c>
      <c r="EC16" s="16">
        <f>EC11+$EB$16</f>
        <v>431.2185944469378</v>
      </c>
      <c r="ED16" s="16">
        <f t="shared" ref="ED16:EH16" si="93">ED11+$EB$16</f>
        <v>437.8581876161627</v>
      </c>
      <c r="EE16" s="16">
        <f t="shared" si="93"/>
        <v>438.61718669114271</v>
      </c>
      <c r="EF16" s="16">
        <f t="shared" si="93"/>
        <v>439.89388979254664</v>
      </c>
      <c r="EG16" s="16">
        <f t="shared" si="93"/>
        <v>441.60592981216166</v>
      </c>
      <c r="EH16" s="16">
        <f t="shared" si="93"/>
        <v>444.58356264342621</v>
      </c>
      <c r="EI16" s="16">
        <f>EI11+$EH$16</f>
        <v>446.28679745358522</v>
      </c>
      <c r="EJ16" s="16">
        <f t="shared" ref="EJ16:EM16" si="94">EJ11+$EH$16</f>
        <v>449.47438108120025</v>
      </c>
      <c r="EK16" s="16">
        <f t="shared" si="94"/>
        <v>449.16146129192606</v>
      </c>
      <c r="EL16" s="16">
        <f t="shared" si="94"/>
        <v>451.24853221826993</v>
      </c>
      <c r="EM16" s="16">
        <f t="shared" si="94"/>
        <v>452.58421584317563</v>
      </c>
      <c r="EN16" s="16">
        <f>EN11+$EH$16</f>
        <v>456.00653927053725</v>
      </c>
      <c r="EO16" s="16">
        <f>EO11+$EN$16</f>
        <v>458.26780984383129</v>
      </c>
      <c r="EP16" s="16">
        <f t="shared" ref="EP16:EQ16" si="95">EP11+$EN$16</f>
        <v>461.82081517128501</v>
      </c>
      <c r="EQ16" s="16">
        <f t="shared" si="95"/>
        <v>464.91822422001184</v>
      </c>
      <c r="ER16" s="16">
        <f>ER11+$EQ$16</f>
        <v>467.23370320350784</v>
      </c>
      <c r="ES16" s="16">
        <f t="shared" ref="ES16:ET16" si="96">ES11+$EQ$16</f>
        <v>472.62402498827549</v>
      </c>
      <c r="ET16" s="16">
        <f t="shared" si="96"/>
        <v>478.47107547533443</v>
      </c>
      <c r="EU16" s="16">
        <f>EU11+$ET$16</f>
        <v>483.05246075173284</v>
      </c>
      <c r="EV16" s="16">
        <f>EV11+$ET$16</f>
        <v>489.85744152681849</v>
      </c>
      <c r="EW16" s="16">
        <f>EW11+$EV$16</f>
        <v>503.05294313832587</v>
      </c>
      <c r="EX16" s="16">
        <f t="shared" ref="EX16:EY16" si="97">EX11+$EV$16</f>
        <v>500.4370938043262</v>
      </c>
      <c r="EY16" s="16">
        <f t="shared" si="97"/>
        <v>504.62772763956008</v>
      </c>
      <c r="EZ16" s="16">
        <f>EZ11+$EY$16</f>
        <v>509.03570376228959</v>
      </c>
      <c r="FA16" s="16">
        <f t="shared" ref="FA16:FB16" si="98">FA11+$EY$16</f>
        <v>516.22855378265081</v>
      </c>
      <c r="FB16" s="16">
        <f t="shared" si="98"/>
        <v>521.21321516870489</v>
      </c>
      <c r="FC16" s="16">
        <f>FC11+$FB$16</f>
        <v>520.79364562204603</v>
      </c>
      <c r="FD16" s="16">
        <f>FD11+$FB$16</f>
        <v>536.81768937757238</v>
      </c>
      <c r="FE16" s="16">
        <f>FE11+$FD$16</f>
        <v>541.53268123846362</v>
      </c>
      <c r="FF16" s="16">
        <f t="shared" ref="FF16:FG16" si="99">FF11+$FD$16</f>
        <v>548.75609653332697</v>
      </c>
      <c r="FG16" s="16">
        <f t="shared" si="99"/>
        <v>553.05683466836547</v>
      </c>
      <c r="FH16" s="16">
        <f>FH11+$FG$16</f>
        <v>557.7652023324647</v>
      </c>
      <c r="FI16" s="16">
        <f t="shared" ref="FI16:FJ16" si="100">FI11+$FG$16</f>
        <v>564.72377530085532</v>
      </c>
      <c r="FJ16" s="16">
        <f t="shared" si="100"/>
        <v>570.619273225028</v>
      </c>
      <c r="FK16" s="16">
        <f>FK11+$FJ$16</f>
        <v>576.0978434046408</v>
      </c>
      <c r="FL16" s="16">
        <f t="shared" ref="FL16:FN16" si="101">FL11+$FJ$16</f>
        <v>585.32774971928825</v>
      </c>
      <c r="FM16" s="16">
        <f t="shared" si="101"/>
        <v>589.10915599065845</v>
      </c>
      <c r="FN16" s="16">
        <f t="shared" si="101"/>
        <v>586.06418650745252</v>
      </c>
      <c r="FO16" s="16">
        <f>FO11+$FN$16</f>
        <v>592.96451265191365</v>
      </c>
      <c r="FP16" s="16">
        <f t="shared" ref="FP16:FQ16" si="102">FP11+$FN$16</f>
        <v>597.79014366547608</v>
      </c>
      <c r="FQ16" s="16">
        <f t="shared" si="102"/>
        <v>602.11260150138662</v>
      </c>
      <c r="FR16" s="16">
        <f>FR11+$FQ$16</f>
        <v>607.59952925813411</v>
      </c>
      <c r="FS16" s="16">
        <f t="shared" ref="FS16:FT16" si="103">FS11+$FQ$16</f>
        <v>615.7890481058148</v>
      </c>
      <c r="FT16" s="16">
        <f t="shared" si="103"/>
        <v>619.78455533947772</v>
      </c>
      <c r="FU16" s="16">
        <f>FU11+$FT$16</f>
        <v>625.48765398189289</v>
      </c>
      <c r="FV16" s="16">
        <f>FV11+$FT$16</f>
        <v>637.0696800117388</v>
      </c>
      <c r="FW16" s="16">
        <f>FW11+$FV$16</f>
        <v>644.99865624604683</v>
      </c>
      <c r="FX16" s="16">
        <f t="shared" ref="FX16:FY16" si="104">FX11+$FV$16</f>
        <v>651.30719874571821</v>
      </c>
      <c r="FY16" s="16">
        <f t="shared" si="104"/>
        <v>653.03350627515113</v>
      </c>
      <c r="FZ16" s="16">
        <f>FZ11+$FY$16</f>
        <v>655.32216585925312</v>
      </c>
      <c r="GA16" s="16">
        <f>GA11+$FY$16</f>
        <v>667.29308697086185</v>
      </c>
      <c r="GB16" s="16">
        <f>GB11+$GA$16</f>
        <v>671.35306619015478</v>
      </c>
      <c r="GC16" s="16">
        <f>GC11+$GA$16</f>
        <v>684.26417299793195</v>
      </c>
      <c r="GD16" s="16">
        <f>GD11+$GC$16</f>
        <v>691.35074829119719</v>
      </c>
      <c r="GE16" s="16">
        <f>GE11+$GC$16</f>
        <v>702.60833756867316</v>
      </c>
      <c r="GF16" s="16">
        <f>GF11+$GE$16</f>
        <v>710.41139942328653</v>
      </c>
      <c r="GG16" s="16">
        <f>GG11+$GE$16</f>
        <v>714.76382231868968</v>
      </c>
      <c r="GH16" s="16">
        <f>GH11+$GE$16</f>
        <v>721.02843621862769</v>
      </c>
      <c r="GI16" s="16">
        <f>GI11+$GH$16</f>
        <v>724.05600404253767</v>
      </c>
      <c r="GJ16" s="16">
        <f t="shared" ref="GJ16:GK16" si="105">GJ11+$GH$16</f>
        <v>729.82406369028001</v>
      </c>
      <c r="GK16" s="16">
        <f t="shared" si="105"/>
        <v>733.56117948185943</v>
      </c>
      <c r="GL16" s="16">
        <f>GL11+$GK$16</f>
        <v>737.36686906231648</v>
      </c>
      <c r="GM16" s="16">
        <f>GM11+$GK$16</f>
        <v>744.47014463435028</v>
      </c>
      <c r="GN16" s="16">
        <f>GN11+$GM$16</f>
        <v>753.59579406498051</v>
      </c>
      <c r="GO16" s="16">
        <f>GO11+$GM$16</f>
        <v>756.33743964166376</v>
      </c>
      <c r="GP16" s="16">
        <f>GP11+$GO$16</f>
        <v>761.99739067449707</v>
      </c>
      <c r="GQ16" s="16">
        <f t="shared" ref="GQ16:GR16" si="106">GQ11+$GO$16</f>
        <v>765.72672746366004</v>
      </c>
      <c r="GR16" s="16">
        <f t="shared" si="106"/>
        <v>767.6297066629503</v>
      </c>
      <c r="GS16" s="16">
        <f>GS11+$GR$16</f>
        <v>775.73897171909778</v>
      </c>
      <c r="GT16" s="16">
        <f t="shared" ref="GT16:GU16" si="107">GT11+$GR$16</f>
        <v>780.38159240187917</v>
      </c>
      <c r="GU16" s="16">
        <f t="shared" si="107"/>
        <v>782.13283177291669</v>
      </c>
      <c r="GV16" s="16">
        <f>GV11+$GU$16</f>
        <v>790.53100980294846</v>
      </c>
      <c r="GW16" s="16">
        <f>GW11+$GU$16</f>
        <v>798.34611447186398</v>
      </c>
      <c r="GX16" s="16">
        <f>GX11+$GW$16</f>
        <v>807.89899245208005</v>
      </c>
      <c r="GY16" s="16">
        <f>GY11+$GW$16</f>
        <v>814.54946335037005</v>
      </c>
      <c r="GZ16" s="16">
        <f>GZ11+$GY$16</f>
        <v>823.18266211530556</v>
      </c>
      <c r="HA16" s="16">
        <f>HA11+$GY$16</f>
        <v>827.70488449606728</v>
      </c>
      <c r="HB16" s="16">
        <f>HB11+$HA$16</f>
        <v>839.37194820564775</v>
      </c>
      <c r="HC16" s="16">
        <f>HC11+$HA$16</f>
        <v>844.80241066063411</v>
      </c>
      <c r="HD16" s="16">
        <f>HD11+$HC$16</f>
        <v>852.92796292186779</v>
      </c>
      <c r="HE16" s="16">
        <f>HE11+$HC$16</f>
        <v>861.89018678255695</v>
      </c>
      <c r="HF16" s="16">
        <f>HF11+$HE$16</f>
        <v>870.61634573983451</v>
      </c>
      <c r="HG16" s="16">
        <f>HG11+$HE$16</f>
        <v>876.36313757949472</v>
      </c>
      <c r="HH16" s="16">
        <f>HG16/HG14</f>
        <v>4.2813833256378366</v>
      </c>
    </row>
    <row r="17" spans="1:216" x14ac:dyDescent="0.3">
      <c r="A17" s="16" t="s">
        <v>238</v>
      </c>
      <c r="B17" s="16">
        <f t="shared" si="47"/>
        <v>16.435678605048466</v>
      </c>
      <c r="C17" s="16">
        <f t="shared" si="47"/>
        <v>22.130691841143417</v>
      </c>
      <c r="D17" s="16">
        <f t="shared" si="47"/>
        <v>16.667431667373911</v>
      </c>
      <c r="E17" s="16">
        <f t="shared" si="47"/>
        <v>9.8980545088842646</v>
      </c>
      <c r="F17" s="16">
        <f t="shared" si="47"/>
        <v>5.2665243935966117</v>
      </c>
      <c r="G17" s="16">
        <f t="shared" si="47"/>
        <v>2.8753237014128104</v>
      </c>
      <c r="H17" s="16">
        <f t="shared" si="47"/>
        <v>5.0555830438875446</v>
      </c>
      <c r="I17" s="16">
        <f t="shared" si="47"/>
        <v>5.3463694234804251</v>
      </c>
      <c r="J17" s="16">
        <f>J12+$I$17</f>
        <v>6.9277179985375454</v>
      </c>
      <c r="K17" s="16">
        <f t="shared" ref="K17:T17" si="108">K12+$I$17</f>
        <v>38.714039973079011</v>
      </c>
      <c r="L17" s="16">
        <f t="shared" si="108"/>
        <v>49.138913365114973</v>
      </c>
      <c r="M17" s="16">
        <f t="shared" si="108"/>
        <v>53.787355295690006</v>
      </c>
      <c r="N17" s="16">
        <f t="shared" si="108"/>
        <v>59.484261095691927</v>
      </c>
      <c r="O17" s="16">
        <f t="shared" si="108"/>
        <v>81.803172504080564</v>
      </c>
      <c r="P17" s="16">
        <f t="shared" si="108"/>
        <v>89.83245744212924</v>
      </c>
      <c r="Q17" s="16">
        <f t="shared" si="108"/>
        <v>87.383859484716325</v>
      </c>
      <c r="R17" s="16">
        <f t="shared" si="108"/>
        <v>90.145479583627946</v>
      </c>
      <c r="S17" s="16">
        <f t="shared" si="108"/>
        <v>97.467019987223196</v>
      </c>
      <c r="T17" s="16">
        <f t="shared" si="108"/>
        <v>115.24965673200178</v>
      </c>
      <c r="U17" s="16">
        <f>U12+$T$17</f>
        <v>136.06505889684411</v>
      </c>
      <c r="V17" s="16">
        <f t="shared" ref="V17:AD17" si="109">V12+$T$17</f>
        <v>144.39047589315015</v>
      </c>
      <c r="W17" s="16">
        <f t="shared" si="109"/>
        <v>151.40494463293453</v>
      </c>
      <c r="X17" s="16">
        <f t="shared" si="109"/>
        <v>155.16582211012528</v>
      </c>
      <c r="Y17" s="16">
        <f t="shared" si="109"/>
        <v>169.63928816674613</v>
      </c>
      <c r="Z17" s="16">
        <f t="shared" si="109"/>
        <v>175.25537927321059</v>
      </c>
      <c r="AA17" s="16">
        <f t="shared" si="109"/>
        <v>179.1388087831883</v>
      </c>
      <c r="AB17" s="16">
        <f t="shared" si="109"/>
        <v>180.2611425261147</v>
      </c>
      <c r="AC17" s="16">
        <f t="shared" si="109"/>
        <v>182.63198049217345</v>
      </c>
      <c r="AD17" s="16">
        <f t="shared" si="109"/>
        <v>185.36947667148411</v>
      </c>
      <c r="AE17" s="16">
        <f>AE12+$AD$17</f>
        <v>191.07728626115014</v>
      </c>
      <c r="AF17" s="16">
        <f t="shared" ref="AF17:AJ17" si="110">AF12+$AD$17</f>
        <v>198.26555306995587</v>
      </c>
      <c r="AG17" s="16">
        <f t="shared" si="110"/>
        <v>207.90313573200888</v>
      </c>
      <c r="AH17" s="16">
        <f t="shared" si="110"/>
        <v>227.40238247054691</v>
      </c>
      <c r="AI17" s="16">
        <f t="shared" si="110"/>
        <v>230.1847283240138</v>
      </c>
      <c r="AJ17" s="16">
        <f t="shared" si="110"/>
        <v>237.71438981952724</v>
      </c>
      <c r="AK17" s="16">
        <f>AK12+$AJ$17</f>
        <v>247.07464345106453</v>
      </c>
      <c r="AL17" s="16">
        <f t="shared" ref="AL17:AT17" si="111">AL12+$AJ$17</f>
        <v>252.9925427990872</v>
      </c>
      <c r="AM17" s="16">
        <f t="shared" si="111"/>
        <v>256.36713743859849</v>
      </c>
      <c r="AN17" s="16">
        <f t="shared" si="111"/>
        <v>259.82371482673597</v>
      </c>
      <c r="AO17" s="16">
        <f t="shared" si="111"/>
        <v>268.97541803627746</v>
      </c>
      <c r="AP17" s="16">
        <f t="shared" si="111"/>
        <v>270.04967790751573</v>
      </c>
      <c r="AQ17" s="16">
        <f t="shared" si="111"/>
        <v>274.38991952779213</v>
      </c>
      <c r="AR17" s="16">
        <f t="shared" si="111"/>
        <v>282.31575665607602</v>
      </c>
      <c r="AS17" s="16">
        <f t="shared" si="111"/>
        <v>279.45177310435741</v>
      </c>
      <c r="AT17" s="16">
        <f t="shared" si="111"/>
        <v>287.10557498647177</v>
      </c>
      <c r="AU17" s="16">
        <f>AU12+$AT$17</f>
        <v>300.15240679777577</v>
      </c>
      <c r="AV17" s="16">
        <f t="shared" ref="AV17:BC17" si="112">AV12+$AT$17</f>
        <v>305.73660486150953</v>
      </c>
      <c r="AW17" s="16">
        <f t="shared" si="112"/>
        <v>310.51588186600452</v>
      </c>
      <c r="AX17" s="16">
        <f t="shared" si="112"/>
        <v>312.98115699632467</v>
      </c>
      <c r="AY17" s="16">
        <f t="shared" si="112"/>
        <v>321.77522540631799</v>
      </c>
      <c r="AZ17" s="16">
        <f t="shared" si="112"/>
        <v>324.13267759802898</v>
      </c>
      <c r="BA17" s="16">
        <f t="shared" si="112"/>
        <v>325.84539041833762</v>
      </c>
      <c r="BB17" s="16">
        <f t="shared" si="112"/>
        <v>328.76937830655118</v>
      </c>
      <c r="BC17" s="16">
        <f t="shared" si="112"/>
        <v>336.9459319166707</v>
      </c>
      <c r="BD17" s="16">
        <f>BD12+$BC$17</f>
        <v>350.17121262554036</v>
      </c>
      <c r="BE17" s="16">
        <f t="shared" ref="BE17:BM17" si="113">BE12+$BC$17</f>
        <v>354.7671428495982</v>
      </c>
      <c r="BF17" s="16">
        <f t="shared" si="113"/>
        <v>358.52840916626008</v>
      </c>
      <c r="BG17" s="16">
        <f t="shared" si="113"/>
        <v>362.21959830294713</v>
      </c>
      <c r="BH17" s="16">
        <f t="shared" si="113"/>
        <v>369.50507656438469</v>
      </c>
      <c r="BI17" s="16">
        <f t="shared" si="113"/>
        <v>371.80015132131348</v>
      </c>
      <c r="BJ17" s="16">
        <f t="shared" si="113"/>
        <v>373.62183186838143</v>
      </c>
      <c r="BK17" s="16">
        <f t="shared" si="113"/>
        <v>375.93977476975425</v>
      </c>
      <c r="BL17" s="16">
        <f t="shared" si="113"/>
        <v>377.05665180159457</v>
      </c>
      <c r="BM17" s="16">
        <f t="shared" si="113"/>
        <v>384.97084361923527</v>
      </c>
      <c r="BN17" s="16">
        <f>BN12+$BM$17</f>
        <v>395.44554851279452</v>
      </c>
      <c r="BO17" s="16">
        <f t="shared" ref="BO17:BQ17" si="114">BO12+$BM$17</f>
        <v>401.06074623012671</v>
      </c>
      <c r="BP17" s="16">
        <f t="shared" si="114"/>
        <v>404.08710084974086</v>
      </c>
      <c r="BQ17" s="16">
        <f t="shared" si="114"/>
        <v>426.198529915542</v>
      </c>
      <c r="BR17" s="16">
        <f>BR12+$BQ$17</f>
        <v>438.04013237897692</v>
      </c>
      <c r="BS17" s="16">
        <f t="shared" ref="BS17:CA17" si="115">BS12+$BQ$17</f>
        <v>443.61346066950961</v>
      </c>
      <c r="BT17" s="16">
        <f t="shared" si="115"/>
        <v>447.40341614115709</v>
      </c>
      <c r="BU17" s="16">
        <f t="shared" si="115"/>
        <v>451.87278369606588</v>
      </c>
      <c r="BV17" s="16">
        <f t="shared" si="115"/>
        <v>459.20437190207969</v>
      </c>
      <c r="BW17" s="16">
        <f t="shared" si="115"/>
        <v>460.93576042178137</v>
      </c>
      <c r="BX17" s="16">
        <f t="shared" si="115"/>
        <v>462.58402354912005</v>
      </c>
      <c r="BY17" s="16">
        <f t="shared" si="115"/>
        <v>463.95794637301731</v>
      </c>
      <c r="BZ17" s="16">
        <f t="shared" si="115"/>
        <v>466.12865936345486</v>
      </c>
      <c r="CA17" s="16">
        <f t="shared" si="115"/>
        <v>472.95920761523911</v>
      </c>
      <c r="CB17" s="16">
        <f>CB12+$CA$17</f>
        <v>483.86169684347084</v>
      </c>
      <c r="CC17" s="16">
        <f t="shared" ref="CC17:CJ17" si="116">CC12+$CA$17</f>
        <v>488.00351358324605</v>
      </c>
      <c r="CD17" s="16">
        <f t="shared" si="116"/>
        <v>489.57736319240951</v>
      </c>
      <c r="CE17" s="16">
        <f t="shared" si="116"/>
        <v>492.80545104799097</v>
      </c>
      <c r="CF17" s="16">
        <f t="shared" si="116"/>
        <v>497.7477307348168</v>
      </c>
      <c r="CG17" s="16">
        <f t="shared" si="116"/>
        <v>498.0265655025396</v>
      </c>
      <c r="CH17" s="16">
        <f t="shared" si="116"/>
        <v>498.92894203946639</v>
      </c>
      <c r="CI17" s="16">
        <f t="shared" si="116"/>
        <v>500.95310406560043</v>
      </c>
      <c r="CJ17" s="16">
        <f t="shared" si="116"/>
        <v>505.25411557647237</v>
      </c>
      <c r="CK17" s="16">
        <f>CK12+$CJ$17</f>
        <v>514.36766008218774</v>
      </c>
      <c r="CL17" s="16">
        <f t="shared" ref="CL17:CS17" si="117">CL12+$CJ$17</f>
        <v>521.23004510826911</v>
      </c>
      <c r="CM17" s="16">
        <f t="shared" si="117"/>
        <v>523.37944194092415</v>
      </c>
      <c r="CN17" s="16">
        <f t="shared" si="117"/>
        <v>528.68852177149427</v>
      </c>
      <c r="CO17" s="16">
        <f t="shared" si="117"/>
        <v>530.76970156930361</v>
      </c>
      <c r="CP17" s="16">
        <f t="shared" si="117"/>
        <v>532.30367676785693</v>
      </c>
      <c r="CQ17" s="16">
        <f t="shared" si="117"/>
        <v>534.21363647405599</v>
      </c>
      <c r="CR17" s="16">
        <f t="shared" si="117"/>
        <v>535.75758521062744</v>
      </c>
      <c r="CS17" s="16">
        <f t="shared" si="117"/>
        <v>537.32521652978073</v>
      </c>
      <c r="CT17" s="16">
        <f>CT12+$CS$17</f>
        <v>548.06800748403543</v>
      </c>
      <c r="CU17" s="16">
        <f t="shared" ref="CU17:DA17" si="118">CU12+$CS$17</f>
        <v>550.97239080188535</v>
      </c>
      <c r="CV17" s="16">
        <f t="shared" si="118"/>
        <v>552.8894352183612</v>
      </c>
      <c r="CW17" s="16">
        <f t="shared" si="118"/>
        <v>555.92667476251461</v>
      </c>
      <c r="CX17" s="16">
        <f t="shared" si="118"/>
        <v>560.63268811517071</v>
      </c>
      <c r="CY17" s="16">
        <f t="shared" si="118"/>
        <v>562.58252658436959</v>
      </c>
      <c r="CZ17" s="16">
        <f t="shared" si="118"/>
        <v>564.35227748856562</v>
      </c>
      <c r="DA17" s="16">
        <f t="shared" si="118"/>
        <v>569.18801097907681</v>
      </c>
      <c r="DB17" s="16">
        <f>DB12+$DA$17</f>
        <v>578.49073129547855</v>
      </c>
      <c r="DC17" s="16">
        <f t="shared" ref="DC17:DH17" si="119">DC12+$DA$17</f>
        <v>583.2624739680216</v>
      </c>
      <c r="DD17" s="16">
        <f t="shared" si="119"/>
        <v>585.06615958617544</v>
      </c>
      <c r="DE17" s="16">
        <f t="shared" si="119"/>
        <v>586.45439448316233</v>
      </c>
      <c r="DF17" s="16">
        <f t="shared" si="119"/>
        <v>591.18850176618616</v>
      </c>
      <c r="DG17" s="16">
        <f t="shared" si="119"/>
        <v>595.15079870591421</v>
      </c>
      <c r="DH17" s="16">
        <f t="shared" si="119"/>
        <v>596.91823502876912</v>
      </c>
      <c r="DI17" s="16">
        <f>DI12+$DH$17</f>
        <v>603.95496767485361</v>
      </c>
      <c r="DJ17" s="16">
        <f t="shared" ref="DJ17:DQ17" si="120">DJ12+$DH$17</f>
        <v>610.48622392689413</v>
      </c>
      <c r="DK17" s="16">
        <f t="shared" si="120"/>
        <v>625.84778505057909</v>
      </c>
      <c r="DL17" s="16">
        <f t="shared" si="120"/>
        <v>615.08092761855676</v>
      </c>
      <c r="DM17" s="16">
        <f t="shared" si="120"/>
        <v>619.25945958918533</v>
      </c>
      <c r="DN17" s="16">
        <f t="shared" si="120"/>
        <v>620.68418799770166</v>
      </c>
      <c r="DO17" s="16">
        <f t="shared" si="120"/>
        <v>620.68167230646611</v>
      </c>
      <c r="DP17" s="16">
        <f t="shared" si="120"/>
        <v>620.5214037448543</v>
      </c>
      <c r="DQ17" s="16">
        <f t="shared" si="120"/>
        <v>625.41455703777137</v>
      </c>
      <c r="DR17" s="16">
        <f>DR12+$DQ$17</f>
        <v>635.47288201191736</v>
      </c>
      <c r="DS17" s="16">
        <f t="shared" ref="DS17:DW17" si="121">DS12+$DQ$17</f>
        <v>640.42096766752479</v>
      </c>
      <c r="DT17" s="16">
        <f t="shared" si="121"/>
        <v>644.26987627629364</v>
      </c>
      <c r="DU17" s="16">
        <f t="shared" si="121"/>
        <v>645.49548163480051</v>
      </c>
      <c r="DV17" s="16">
        <f t="shared" si="121"/>
        <v>647.73162574717435</v>
      </c>
      <c r="DW17" s="16">
        <f t="shared" si="121"/>
        <v>648.82019255647378</v>
      </c>
      <c r="DX17" s="16">
        <f>DX12+$DW$17</f>
        <v>656.87249940940751</v>
      </c>
      <c r="DY17" s="16">
        <f t="shared" ref="DY17:EB17" si="122">DY12+$DW$17</f>
        <v>659.81978405595817</v>
      </c>
      <c r="DZ17" s="16">
        <f t="shared" si="122"/>
        <v>662.86849619641816</v>
      </c>
      <c r="EA17" s="16">
        <f t="shared" si="122"/>
        <v>664.65383767202434</v>
      </c>
      <c r="EB17" s="16">
        <f t="shared" si="122"/>
        <v>668.72384522472703</v>
      </c>
      <c r="EC17" s="16">
        <f>EC12+$EB$17</f>
        <v>670.44745933139211</v>
      </c>
      <c r="ED17" s="16">
        <f t="shared" ref="ED17:EH17" si="123">ED12+$EB$17</f>
        <v>681.15672458327231</v>
      </c>
      <c r="EE17" s="16">
        <f t="shared" si="123"/>
        <v>681.80543570714724</v>
      </c>
      <c r="EF17" s="16">
        <f t="shared" si="123"/>
        <v>683.35102814307913</v>
      </c>
      <c r="EG17" s="16">
        <f t="shared" si="123"/>
        <v>685.86861066825259</v>
      </c>
      <c r="EH17" s="16">
        <f t="shared" si="123"/>
        <v>688.87611615663593</v>
      </c>
      <c r="EI17" s="16">
        <f>EI12+$EH$17</f>
        <v>696.38979874314475</v>
      </c>
      <c r="EJ17" s="16">
        <f t="shared" ref="EJ17:EM17" si="124">EJ12+$EH$17</f>
        <v>700.25143269558487</v>
      </c>
      <c r="EK17" s="16">
        <f t="shared" si="124"/>
        <v>700.73199860000784</v>
      </c>
      <c r="EL17" s="16">
        <f t="shared" si="124"/>
        <v>702.74279197551152</v>
      </c>
      <c r="EM17" s="16">
        <f t="shared" si="124"/>
        <v>704.03678119788151</v>
      </c>
      <c r="EN17" s="16">
        <f>EN12+$EH$17</f>
        <v>709.29689482174729</v>
      </c>
      <c r="EO17" s="16">
        <f>EO12+$EN$17</f>
        <v>717.33081599357524</v>
      </c>
      <c r="EP17" s="16">
        <f t="shared" ref="EP17:EQ17" si="125">EP12+$EN$17</f>
        <v>723.02977979878142</v>
      </c>
      <c r="EQ17" s="16">
        <f t="shared" si="125"/>
        <v>726.71151848900638</v>
      </c>
      <c r="ER17" s="16">
        <f>ER12+$EQ$17</f>
        <v>731.6831800671564</v>
      </c>
      <c r="ES17" s="16">
        <f t="shared" ref="ES17:ET17" si="126">ES12+$EQ$17</f>
        <v>738.78298674716382</v>
      </c>
      <c r="ET17" s="16">
        <f t="shared" si="126"/>
        <v>746.36941505781158</v>
      </c>
      <c r="EU17" s="16">
        <f>EU12+$ET$17</f>
        <v>752.31164735161008</v>
      </c>
      <c r="EV17" s="16">
        <f>EV12+$ET$17</f>
        <v>761.97405905554922</v>
      </c>
      <c r="EW17" s="16">
        <f>EW12+$EV$17</f>
        <v>781.36108691173695</v>
      </c>
      <c r="EX17" s="16">
        <f t="shared" ref="EX17:EY17" si="127">EX12+$EV$17</f>
        <v>778.41337198429039</v>
      </c>
      <c r="EY17" s="16">
        <f t="shared" si="127"/>
        <v>783.76457336081683</v>
      </c>
      <c r="EZ17" s="16">
        <f>EZ12+$EY$17</f>
        <v>792.89333181816778</v>
      </c>
      <c r="FA17" s="16">
        <f t="shared" ref="FA17:FB17" si="128">FA12+$EY$17</f>
        <v>802.04729667152333</v>
      </c>
      <c r="FB17" s="16">
        <f t="shared" si="128"/>
        <v>808.80798327870696</v>
      </c>
      <c r="FC17" s="16">
        <f>FC12+$FB$17</f>
        <v>809.52732023804799</v>
      </c>
      <c r="FD17" s="16">
        <f>FD12+$FB$17</f>
        <v>832.33432843144374</v>
      </c>
      <c r="FE17" s="16">
        <f>FE12+$FD$17</f>
        <v>842.03540813711209</v>
      </c>
      <c r="FF17" s="16">
        <f t="shared" ref="FF17:FG17" si="129">FF12+$FD$17</f>
        <v>851.95550168236628</v>
      </c>
      <c r="FG17" s="16">
        <f t="shared" si="129"/>
        <v>857.84476267911111</v>
      </c>
      <c r="FH17" s="16">
        <f>FH12+$FG$17</f>
        <v>866.14526936209234</v>
      </c>
      <c r="FI17" s="16">
        <f t="shared" ref="FI17:FJ17" si="130">FI12+$FG$17</f>
        <v>874.41249212663206</v>
      </c>
      <c r="FJ17" s="16">
        <f t="shared" si="130"/>
        <v>880.96392499127865</v>
      </c>
      <c r="FK17" s="16">
        <f>FK12+$FJ$17</f>
        <v>891.48810841391889</v>
      </c>
      <c r="FL17" s="16">
        <f t="shared" ref="FL17:FN17" si="131">FL12+$FJ$17</f>
        <v>903.20982677398592</v>
      </c>
      <c r="FM17" s="16">
        <f t="shared" si="131"/>
        <v>909.37060553812296</v>
      </c>
      <c r="FN17" s="16">
        <f t="shared" si="131"/>
        <v>903.44902024422447</v>
      </c>
      <c r="FO17" s="16">
        <f>FO12+$FN$17</f>
        <v>914.86822417585643</v>
      </c>
      <c r="FP17" s="16">
        <f t="shared" ref="FP17:FQ17" si="132">FP12+$FN$17</f>
        <v>921.13027424953134</v>
      </c>
      <c r="FQ17" s="16">
        <f t="shared" si="132"/>
        <v>926.71026713943115</v>
      </c>
      <c r="FR17" s="16">
        <f>FR12+$FQ$17</f>
        <v>935.08590736105668</v>
      </c>
      <c r="FS17" s="16">
        <f t="shared" ref="FS17:FT17" si="133">FS12+$FQ$17</f>
        <v>945.49854281647868</v>
      </c>
      <c r="FT17" s="16">
        <f t="shared" si="133"/>
        <v>950.50934587865663</v>
      </c>
      <c r="FU17" s="16">
        <f>FU12+$FT$17</f>
        <v>959.64037237595039</v>
      </c>
      <c r="FV17" s="16">
        <f>FV12+$FT$17</f>
        <v>974.81246611141262</v>
      </c>
      <c r="FW17" s="16">
        <f>FW12+$FV$17</f>
        <v>986.96014006369035</v>
      </c>
      <c r="FX17" s="16">
        <f t="shared" ref="FX17:FY17" si="134">FX12+$FV$17</f>
        <v>996.63585667139353</v>
      </c>
      <c r="FY17" s="16">
        <f t="shared" si="134"/>
        <v>998.5723154306454</v>
      </c>
      <c r="FZ17" s="16">
        <f>FZ12+$FY$17</f>
        <v>1004.7065596226848</v>
      </c>
      <c r="GA17" s="16">
        <f>GA12+$FY$17</f>
        <v>1021.3686724007727</v>
      </c>
      <c r="GB17" s="16">
        <f>GB12+$GA$17</f>
        <v>1029.435227163478</v>
      </c>
      <c r="GC17" s="16">
        <f>GC12+$GA$17</f>
        <v>1047.2147116630608</v>
      </c>
      <c r="GD17" s="16">
        <f>GD12+$GC$17</f>
        <v>1058.3407820018685</v>
      </c>
      <c r="GE17" s="16">
        <f>GE12+$GC$17</f>
        <v>1071.9499010276397</v>
      </c>
      <c r="GF17" s="16">
        <f>GF12+$GE$17</f>
        <v>1085.2231645657052</v>
      </c>
      <c r="GG17" s="16">
        <f>GG12+$GE$17</f>
        <v>1091.3663208440446</v>
      </c>
      <c r="GH17" s="16">
        <f>GH12+$GE$17</f>
        <v>1099.8505395348045</v>
      </c>
      <c r="GI17" s="16">
        <f>GI12+$GH$17</f>
        <v>1109.0117670592929</v>
      </c>
      <c r="GJ17" s="16">
        <f t="shared" ref="GJ17:GK17" si="135">GJ12+$GH$17</f>
        <v>1115.8146333360407</v>
      </c>
      <c r="GK17" s="16">
        <f t="shared" si="135"/>
        <v>1120.5922666859014</v>
      </c>
      <c r="GL17" s="16">
        <f>GL12+$GK$17</f>
        <v>1127.7349433985412</v>
      </c>
      <c r="GM17" s="16">
        <f>GM12+$GK$17</f>
        <v>1139.702968466547</v>
      </c>
      <c r="GN17" s="16">
        <f>GN12+$GM$17</f>
        <v>1157.6718760747976</v>
      </c>
      <c r="GO17" s="16">
        <f>GO12+$GM$17</f>
        <v>1160.5006664926957</v>
      </c>
      <c r="GP17" s="16">
        <f>GP12+$GO$17</f>
        <v>1172.2316435661512</v>
      </c>
      <c r="GQ17" s="16">
        <f t="shared" ref="GQ17:GR17" si="136">GQ12+$GO$17</f>
        <v>1177.4356972125984</v>
      </c>
      <c r="GR17" s="16">
        <f t="shared" si="136"/>
        <v>1181.2577992737249</v>
      </c>
      <c r="GS17" s="16">
        <f>GS12+$GR$17</f>
        <v>1194.5159850949315</v>
      </c>
      <c r="GT17" s="16">
        <f t="shared" ref="GT17:GU17" si="137">GT12+$GR$17</f>
        <v>1200.5611147060779</v>
      </c>
      <c r="GU17" s="16">
        <f t="shared" si="137"/>
        <v>1203.6929271817503</v>
      </c>
      <c r="GV17" s="16">
        <f>GV12+$GU$17</f>
        <v>1217.5635647915503</v>
      </c>
      <c r="GW17" s="16">
        <f>GW12+$GU$17</f>
        <v>1226.647171809255</v>
      </c>
      <c r="GX17" s="16">
        <f>GX12+$GW$17</f>
        <v>1242.1076864617321</v>
      </c>
      <c r="GY17" s="16">
        <f>GY12+$GW$17</f>
        <v>1249.2390602446214</v>
      </c>
      <c r="GZ17" s="16">
        <f>GZ12+$GY$17</f>
        <v>1261.0181215760676</v>
      </c>
      <c r="HA17" s="16">
        <f>HA12+$GY$17</f>
        <v>1269.9295650871513</v>
      </c>
      <c r="HB17" s="16">
        <f>HB12+$HA$17</f>
        <v>1282.565516286237</v>
      </c>
      <c r="HC17" s="16">
        <f>HC12+$HA$17</f>
        <v>1291.225916831271</v>
      </c>
      <c r="HD17" s="16">
        <f>HD12+$HC$17</f>
        <v>1301.111472698276</v>
      </c>
      <c r="HE17" s="16">
        <f>HE12+$HC$17</f>
        <v>1316.2840018071863</v>
      </c>
      <c r="HF17" s="16">
        <f>HF12+$HE$17</f>
        <v>1328.4306555910593</v>
      </c>
      <c r="HG17" s="16">
        <f>HG12+$HE$17</f>
        <v>1335.663144458287</v>
      </c>
      <c r="HH17" s="16">
        <f>HG17/HG14</f>
        <v>6.5252469782641773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1F2E9-71DD-49F1-A07E-D7B4C108D9C8}">
  <dimension ref="A1:AJ58"/>
  <sheetViews>
    <sheetView workbookViewId="0">
      <selection sqref="A1:XFD1048576"/>
    </sheetView>
  </sheetViews>
  <sheetFormatPr defaultRowHeight="14.4" x14ac:dyDescent="0.3"/>
  <cols>
    <col min="1" max="1" width="9.109375" style="26"/>
    <col min="2" max="2" width="11.33203125" bestFit="1" customWidth="1"/>
    <col min="4" max="4" width="12.44140625" bestFit="1" customWidth="1"/>
    <col min="6" max="6" width="12.44140625" bestFit="1" customWidth="1"/>
    <col min="8" max="8" width="12.44140625" bestFit="1" customWidth="1"/>
    <col min="10" max="10" width="12.44140625" bestFit="1" customWidth="1"/>
    <col min="12" max="12" width="13.5546875" bestFit="1" customWidth="1"/>
    <col min="13" max="13" width="9.109375" style="26"/>
    <col min="14" max="14" width="11.33203125" bestFit="1" customWidth="1"/>
    <col min="16" max="16" width="12.44140625" bestFit="1" customWidth="1"/>
    <col min="18" max="18" width="12.44140625" bestFit="1" customWidth="1"/>
    <col min="20" max="20" width="12.44140625" bestFit="1" customWidth="1"/>
    <col min="22" max="22" width="12.44140625" bestFit="1" customWidth="1"/>
    <col min="24" max="24" width="13.5546875" bestFit="1" customWidth="1"/>
    <col min="25" max="25" width="9.109375" style="26"/>
    <col min="26" max="26" width="11.33203125" bestFit="1" customWidth="1"/>
    <col min="28" max="28" width="12.44140625" bestFit="1" customWidth="1"/>
    <col min="30" max="30" width="12.44140625" bestFit="1" customWidth="1"/>
    <col min="32" max="32" width="12.44140625" bestFit="1" customWidth="1"/>
    <col min="34" max="34" width="12.44140625" bestFit="1" customWidth="1"/>
    <col min="36" max="36" width="13.5546875" bestFit="1" customWidth="1"/>
  </cols>
  <sheetData>
    <row r="1" spans="1:36" x14ac:dyDescent="0.3">
      <c r="A1" s="19" t="s">
        <v>241</v>
      </c>
      <c r="B1" s="1" t="s">
        <v>242</v>
      </c>
      <c r="C1" s="1" t="s">
        <v>243</v>
      </c>
      <c r="D1" s="1" t="s">
        <v>244</v>
      </c>
      <c r="E1" s="1" t="s">
        <v>245</v>
      </c>
      <c r="F1" s="1" t="s">
        <v>246</v>
      </c>
      <c r="G1" s="1" t="s">
        <v>247</v>
      </c>
      <c r="H1" s="1" t="s">
        <v>248</v>
      </c>
      <c r="I1" s="1" t="s">
        <v>249</v>
      </c>
      <c r="J1" s="1" t="s">
        <v>250</v>
      </c>
      <c r="K1" s="1" t="s">
        <v>251</v>
      </c>
      <c r="L1" s="1" t="s">
        <v>252</v>
      </c>
      <c r="M1" s="19" t="s">
        <v>253</v>
      </c>
      <c r="N1" s="1" t="s">
        <v>242</v>
      </c>
      <c r="O1" s="1" t="s">
        <v>243</v>
      </c>
      <c r="P1" s="1" t="s">
        <v>244</v>
      </c>
      <c r="Q1" s="1" t="s">
        <v>245</v>
      </c>
      <c r="R1" s="1" t="s">
        <v>246</v>
      </c>
      <c r="S1" s="1" t="s">
        <v>247</v>
      </c>
      <c r="T1" s="1" t="s">
        <v>248</v>
      </c>
      <c r="U1" s="1" t="s">
        <v>249</v>
      </c>
      <c r="V1" s="1" t="s">
        <v>250</v>
      </c>
      <c r="W1" s="1" t="s">
        <v>251</v>
      </c>
      <c r="X1" s="1" t="s">
        <v>252</v>
      </c>
      <c r="Y1" s="19" t="s">
        <v>254</v>
      </c>
      <c r="Z1" s="1" t="s">
        <v>242</v>
      </c>
      <c r="AA1" s="1" t="s">
        <v>243</v>
      </c>
      <c r="AB1" s="1" t="s">
        <v>244</v>
      </c>
      <c r="AC1" s="1" t="s">
        <v>245</v>
      </c>
      <c r="AD1" s="1" t="s">
        <v>246</v>
      </c>
      <c r="AE1" s="1" t="s">
        <v>247</v>
      </c>
      <c r="AF1" s="1" t="s">
        <v>248</v>
      </c>
      <c r="AG1" s="1" t="s">
        <v>249</v>
      </c>
      <c r="AH1" s="1" t="s">
        <v>250</v>
      </c>
      <c r="AI1" s="1" t="s">
        <v>251</v>
      </c>
      <c r="AJ1" s="1" t="s">
        <v>252</v>
      </c>
    </row>
    <row r="2" spans="1:36" x14ac:dyDescent="0.3">
      <c r="A2" s="19"/>
      <c r="B2" s="1">
        <v>1</v>
      </c>
      <c r="C2" s="1">
        <v>-3.4646496169526558E-2</v>
      </c>
      <c r="D2" s="1">
        <v>0</v>
      </c>
      <c r="E2" s="1">
        <v>-1.4171496100829504</v>
      </c>
      <c r="F2" s="1">
        <v>-1.3825031139134238</v>
      </c>
      <c r="G2" s="1">
        <v>1.8005136484561162</v>
      </c>
      <c r="H2" s="1">
        <v>1.8351601446256427</v>
      </c>
      <c r="I2" s="1">
        <v>2.0059601225503298</v>
      </c>
      <c r="J2" s="1">
        <v>2.0406066187198566</v>
      </c>
      <c r="K2" s="1">
        <v>0.76274913510315412</v>
      </c>
      <c r="L2" s="1">
        <v>0.79739563127268065</v>
      </c>
      <c r="M2" s="19"/>
      <c r="N2" s="1">
        <v>1</v>
      </c>
      <c r="O2" s="1">
        <v>-2.8807515649682878</v>
      </c>
      <c r="P2" s="1">
        <v>0</v>
      </c>
      <c r="Q2" s="1">
        <v>-3.8887653449267199</v>
      </c>
      <c r="R2" s="1">
        <v>-1.0080137799584321</v>
      </c>
      <c r="S2" s="1">
        <v>-3.6216561236137492</v>
      </c>
      <c r="T2" s="1">
        <v>-0.74090455864546145</v>
      </c>
      <c r="U2" s="1">
        <v>-0.56126555381654009</v>
      </c>
      <c r="V2" s="1">
        <v>2.3194860111517475</v>
      </c>
      <c r="W2" s="1">
        <v>0.32456432278953579</v>
      </c>
      <c r="X2" s="1">
        <v>3.2053158877578234</v>
      </c>
      <c r="Y2" s="19"/>
      <c r="Z2" s="1">
        <v>1</v>
      </c>
      <c r="AA2" s="1">
        <v>-6.7084833405535971</v>
      </c>
      <c r="AB2" s="1">
        <v>0</v>
      </c>
      <c r="AC2" s="1">
        <v>-6.3123565103058024</v>
      </c>
      <c r="AD2" s="1">
        <v>0.39612683024779471</v>
      </c>
      <c r="AE2" s="1">
        <v>-6.0343733075738006</v>
      </c>
      <c r="AF2" s="1">
        <v>0.67411003297979644</v>
      </c>
      <c r="AG2" s="1">
        <v>-3.0835405129942459</v>
      </c>
      <c r="AH2" s="1">
        <v>3.6249428275593512</v>
      </c>
      <c r="AI2" s="1">
        <v>3.1288205563648082</v>
      </c>
      <c r="AJ2" s="1">
        <v>9.8373038969184048</v>
      </c>
    </row>
    <row r="3" spans="1:36" x14ac:dyDescent="0.3">
      <c r="A3" s="19"/>
      <c r="B3" s="1">
        <v>7</v>
      </c>
      <c r="C3" s="1">
        <v>72.745434297959733</v>
      </c>
      <c r="D3" s="1">
        <v>0</v>
      </c>
      <c r="E3" s="1">
        <v>73.052566145890836</v>
      </c>
      <c r="F3" s="1">
        <v>0.30713184793110315</v>
      </c>
      <c r="G3" s="1">
        <v>84.149264136108044</v>
      </c>
      <c r="H3" s="1">
        <v>11.403829838148312</v>
      </c>
      <c r="I3" s="1">
        <v>115.37984585937342</v>
      </c>
      <c r="J3" s="1">
        <v>42.634411561413685</v>
      </c>
      <c r="K3" s="1">
        <v>126.74887187326183</v>
      </c>
      <c r="L3" s="1">
        <v>54.003437575302101</v>
      </c>
      <c r="M3" s="19"/>
      <c r="N3" s="1">
        <v>7</v>
      </c>
      <c r="O3" s="1">
        <v>55.226585922895431</v>
      </c>
      <c r="P3" s="1">
        <v>0</v>
      </c>
      <c r="Q3" s="1">
        <v>72.881665834405069</v>
      </c>
      <c r="R3" s="1">
        <v>17.655079911509638</v>
      </c>
      <c r="S3" s="1">
        <v>159.98867251066508</v>
      </c>
      <c r="T3" s="1">
        <v>104.76208658776966</v>
      </c>
      <c r="U3" s="1">
        <v>159.7212274379595</v>
      </c>
      <c r="V3" s="1">
        <v>104.49464151506407</v>
      </c>
      <c r="W3" s="1">
        <v>171.60461974104177</v>
      </c>
      <c r="X3" s="1">
        <v>116.37803381814635</v>
      </c>
      <c r="Y3" s="19"/>
      <c r="Z3" s="1">
        <v>7</v>
      </c>
      <c r="AA3" s="1">
        <v>30.672524466232812</v>
      </c>
      <c r="AB3" s="1">
        <v>0</v>
      </c>
      <c r="AC3" s="1">
        <v>40.429454687343863</v>
      </c>
      <c r="AD3" s="1">
        <v>9.7569302211110518</v>
      </c>
      <c r="AE3" s="1">
        <v>51.787072723897786</v>
      </c>
      <c r="AF3" s="1">
        <v>21.114548257664975</v>
      </c>
      <c r="AG3" s="1">
        <v>77.0135512881495</v>
      </c>
      <c r="AH3" s="1">
        <v>46.341026821916685</v>
      </c>
      <c r="AI3" s="1">
        <v>111.06193808512108</v>
      </c>
      <c r="AJ3" s="1">
        <v>80.38941361888827</v>
      </c>
    </row>
    <row r="4" spans="1:36" x14ac:dyDescent="0.3">
      <c r="A4" s="19"/>
      <c r="B4" s="1">
        <v>14</v>
      </c>
      <c r="C4" s="1">
        <v>83.176671603754443</v>
      </c>
      <c r="D4" s="1">
        <v>0</v>
      </c>
      <c r="E4" s="1">
        <v>83.563762382184521</v>
      </c>
      <c r="F4" s="1">
        <v>0.38709077843007833</v>
      </c>
      <c r="G4" s="1">
        <v>97.364022982380419</v>
      </c>
      <c r="H4" s="1">
        <v>14.187351378625976</v>
      </c>
      <c r="I4" s="1">
        <v>129.68114138367068</v>
      </c>
      <c r="J4" s="1">
        <v>46.504469779916235</v>
      </c>
      <c r="K4" s="1">
        <v>146.77025712792235</v>
      </c>
      <c r="L4" s="1">
        <v>63.593585524167906</v>
      </c>
      <c r="M4" s="19"/>
      <c r="N4" s="1">
        <v>14</v>
      </c>
      <c r="O4" s="1">
        <v>70.557941111859336</v>
      </c>
      <c r="P4" s="1">
        <v>0</v>
      </c>
      <c r="Q4" s="1">
        <v>93.254924366772627</v>
      </c>
      <c r="R4" s="1">
        <v>22.696983254913292</v>
      </c>
      <c r="S4" s="1">
        <v>183.57156609063301</v>
      </c>
      <c r="T4" s="1">
        <v>113.01362497877368</v>
      </c>
      <c r="U4" s="1">
        <v>192.13686087892924</v>
      </c>
      <c r="V4" s="1">
        <v>121.57891976706991</v>
      </c>
      <c r="W4" s="1">
        <v>205.74384483412078</v>
      </c>
      <c r="X4" s="1">
        <v>135.18590372226146</v>
      </c>
      <c r="Y4" s="19"/>
      <c r="Z4" s="1">
        <v>14</v>
      </c>
      <c r="AA4" s="1">
        <v>37.871809044197434</v>
      </c>
      <c r="AB4" s="1">
        <v>0</v>
      </c>
      <c r="AC4" s="1">
        <v>46.728455093631332</v>
      </c>
      <c r="AD4" s="1">
        <v>8.8566460494338983</v>
      </c>
      <c r="AE4" s="1">
        <v>69.949995619619685</v>
      </c>
      <c r="AF4" s="1">
        <v>32.078186575422251</v>
      </c>
      <c r="AG4" s="1">
        <v>97.492871425359979</v>
      </c>
      <c r="AH4" s="1">
        <v>59.621062381162545</v>
      </c>
      <c r="AI4" s="1">
        <v>128.91199127469366</v>
      </c>
      <c r="AJ4" s="1">
        <v>91.040182230496228</v>
      </c>
    </row>
    <row r="5" spans="1:36" x14ac:dyDescent="0.3">
      <c r="A5" s="19"/>
      <c r="B5" s="1">
        <v>28</v>
      </c>
      <c r="C5" s="1">
        <v>96.376553690366293</v>
      </c>
      <c r="D5" s="1">
        <v>0</v>
      </c>
      <c r="E5" s="1">
        <v>99.091443352927342</v>
      </c>
      <c r="F5" s="1">
        <v>2.714889662561049</v>
      </c>
      <c r="G5" s="1">
        <v>117.39764955852145</v>
      </c>
      <c r="H5" s="1">
        <v>21.021095868155157</v>
      </c>
      <c r="I5" s="1">
        <v>152.15075222523902</v>
      </c>
      <c r="J5" s="1">
        <v>55.774198534872724</v>
      </c>
      <c r="K5" s="1">
        <v>175.69116575121237</v>
      </c>
      <c r="L5" s="1">
        <v>79.314612060846073</v>
      </c>
      <c r="M5" s="19"/>
      <c r="N5" s="1">
        <v>28</v>
      </c>
      <c r="O5" s="1">
        <v>105.10021574953836</v>
      </c>
      <c r="P5" s="1">
        <v>0</v>
      </c>
      <c r="Q5" s="1">
        <v>114.198007971603</v>
      </c>
      <c r="R5" s="1">
        <v>9.0977922220646406</v>
      </c>
      <c r="S5" s="1">
        <v>205.72901450933017</v>
      </c>
      <c r="T5" s="1">
        <v>100.62879875979181</v>
      </c>
      <c r="U5" s="1">
        <v>224.68273452809771</v>
      </c>
      <c r="V5" s="1">
        <v>119.58251877855935</v>
      </c>
      <c r="W5" s="1">
        <v>244.03568752311136</v>
      </c>
      <c r="X5" s="1">
        <v>138.935471773573</v>
      </c>
      <c r="Y5" s="19"/>
      <c r="Z5" s="1">
        <v>28</v>
      </c>
      <c r="AA5" s="1">
        <v>53.584508769353974</v>
      </c>
      <c r="AB5" s="1">
        <v>0</v>
      </c>
      <c r="AC5" s="1">
        <v>62.883707891180144</v>
      </c>
      <c r="AD5" s="1">
        <v>9.2991991218261703</v>
      </c>
      <c r="AE5" s="1">
        <v>93.550255692484882</v>
      </c>
      <c r="AF5" s="1">
        <v>39.965746923130908</v>
      </c>
      <c r="AG5" s="1">
        <v>127.7416218168989</v>
      </c>
      <c r="AH5" s="1">
        <v>74.157113047544925</v>
      </c>
      <c r="AI5" s="1">
        <v>162.49920405888096</v>
      </c>
      <c r="AJ5" s="1">
        <v>108.91469528952699</v>
      </c>
    </row>
    <row r="6" spans="1:36" s="21" customFormat="1" x14ac:dyDescent="0.3">
      <c r="A6" s="20"/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</row>
    <row r="7" spans="1:36" x14ac:dyDescent="0.3">
      <c r="A7" s="19"/>
      <c r="B7" s="1">
        <v>29</v>
      </c>
      <c r="C7" s="1">
        <v>9.5310832585390877</v>
      </c>
      <c r="D7" s="1">
        <v>0</v>
      </c>
      <c r="E7" s="1">
        <v>36.993417420941199</v>
      </c>
      <c r="F7" s="1">
        <v>27.462334162402112</v>
      </c>
      <c r="G7" s="1">
        <v>57.275156265659106</v>
      </c>
      <c r="H7" s="1">
        <v>47.744073007120022</v>
      </c>
      <c r="I7" s="1">
        <v>60.492646321861763</v>
      </c>
      <c r="J7" s="1">
        <v>50.961563063322671</v>
      </c>
      <c r="K7" s="1">
        <v>73.664735104054486</v>
      </c>
      <c r="L7" s="1">
        <v>64.133651845515402</v>
      </c>
      <c r="M7" s="19"/>
      <c r="N7" s="1">
        <v>29</v>
      </c>
      <c r="O7" s="1">
        <v>22.655659658680481</v>
      </c>
      <c r="P7" s="1">
        <v>0</v>
      </c>
      <c r="Q7" s="1">
        <v>45.981900228723546</v>
      </c>
      <c r="R7" s="1">
        <v>23.326240570043066</v>
      </c>
      <c r="S7" s="1">
        <v>54.723143321741539</v>
      </c>
      <c r="T7" s="1">
        <v>32.067483663061054</v>
      </c>
      <c r="U7" s="1">
        <v>51.036418588051063</v>
      </c>
      <c r="V7" s="1">
        <v>28.380758929370582</v>
      </c>
      <c r="W7" s="1">
        <v>49.472585158838008</v>
      </c>
      <c r="X7" s="1">
        <v>26.816925500157527</v>
      </c>
      <c r="Y7" s="19"/>
      <c r="Z7" s="1">
        <v>29</v>
      </c>
      <c r="AA7" s="1">
        <v>-1.0941529173999256</v>
      </c>
      <c r="AB7" s="1">
        <v>0</v>
      </c>
      <c r="AC7" s="1">
        <v>-0.80977055063429282</v>
      </c>
      <c r="AD7" s="1">
        <v>0.28438236676563278</v>
      </c>
      <c r="AE7" s="1">
        <v>5.1033557115481285</v>
      </c>
      <c r="AF7" s="1">
        <v>6.1975086289480537</v>
      </c>
      <c r="AG7" s="1">
        <v>3.7068646412148443</v>
      </c>
      <c r="AH7" s="1">
        <v>4.8010175586147703</v>
      </c>
      <c r="AI7" s="1">
        <v>10.1421684605408</v>
      </c>
      <c r="AJ7" s="1">
        <v>11.236321377940705</v>
      </c>
    </row>
    <row r="8" spans="1:36" x14ac:dyDescent="0.3">
      <c r="A8" s="19"/>
      <c r="B8" s="1">
        <v>36</v>
      </c>
      <c r="C8" s="1">
        <v>12.480032620223193</v>
      </c>
      <c r="D8" s="1">
        <v>0</v>
      </c>
      <c r="E8" s="1">
        <v>57.38697924681648</v>
      </c>
      <c r="F8" s="1">
        <v>44.906946626593289</v>
      </c>
      <c r="G8" s="1">
        <v>89.887181372924559</v>
      </c>
      <c r="H8" s="1">
        <v>77.40714875270136</v>
      </c>
      <c r="I8" s="1">
        <v>114.84334068824742</v>
      </c>
      <c r="J8" s="1">
        <v>102.36330806802422</v>
      </c>
      <c r="K8" s="1">
        <v>125.92720589277597</v>
      </c>
      <c r="L8" s="1">
        <v>113.44717327255277</v>
      </c>
      <c r="M8" s="19"/>
      <c r="N8" s="1">
        <v>36</v>
      </c>
      <c r="O8" s="1">
        <v>24.16475671724767</v>
      </c>
      <c r="P8" s="1">
        <v>0</v>
      </c>
      <c r="Q8" s="1">
        <v>64.101022068385333</v>
      </c>
      <c r="R8" s="1">
        <v>39.936265351137664</v>
      </c>
      <c r="S8" s="1">
        <v>91.655692137520006</v>
      </c>
      <c r="T8" s="1">
        <v>67.490935420272336</v>
      </c>
      <c r="U8" s="1">
        <v>110.03713975315742</v>
      </c>
      <c r="V8" s="1">
        <v>85.872383035909749</v>
      </c>
      <c r="W8" s="1">
        <v>122.82415829500732</v>
      </c>
      <c r="X8" s="1">
        <v>98.659401577759652</v>
      </c>
      <c r="Y8" s="19"/>
      <c r="Z8" s="1">
        <v>36</v>
      </c>
      <c r="AA8" s="1">
        <v>15.64775116798935</v>
      </c>
      <c r="AB8" s="1">
        <v>0</v>
      </c>
      <c r="AC8" s="1">
        <v>28.852645518884454</v>
      </c>
      <c r="AD8" s="1">
        <v>13.204894350895104</v>
      </c>
      <c r="AE8" s="1">
        <v>41.625773583330258</v>
      </c>
      <c r="AF8" s="1">
        <v>25.978022415340909</v>
      </c>
      <c r="AG8" s="1">
        <v>49.78369043208501</v>
      </c>
      <c r="AH8" s="1">
        <v>34.135939264095661</v>
      </c>
      <c r="AI8" s="1">
        <v>68.200664628889328</v>
      </c>
      <c r="AJ8" s="1">
        <v>52.55291346089998</v>
      </c>
    </row>
    <row r="9" spans="1:36" x14ac:dyDescent="0.3">
      <c r="A9" s="19"/>
      <c r="B9" s="1">
        <v>43</v>
      </c>
      <c r="C9" s="1">
        <v>21.266262482161935</v>
      </c>
      <c r="D9" s="1">
        <v>0</v>
      </c>
      <c r="E9" s="1">
        <v>66.045114519715227</v>
      </c>
      <c r="F9" s="1">
        <v>44.778852037553293</v>
      </c>
      <c r="G9" s="1">
        <v>99.635711410179539</v>
      </c>
      <c r="H9" s="1">
        <v>78.369448928017604</v>
      </c>
      <c r="I9" s="1">
        <v>133.74523716062728</v>
      </c>
      <c r="J9" s="1">
        <v>112.47897467846535</v>
      </c>
      <c r="K9" s="1">
        <v>142.04043343505478</v>
      </c>
      <c r="L9" s="1">
        <v>120.77417095289285</v>
      </c>
      <c r="M9" s="19"/>
      <c r="N9" s="1">
        <v>43</v>
      </c>
      <c r="O9" s="1">
        <v>32.148541274218857</v>
      </c>
      <c r="P9" s="1">
        <v>0</v>
      </c>
      <c r="Q9" s="1">
        <v>76.818093649526631</v>
      </c>
      <c r="R9" s="1">
        <v>44.669552375307774</v>
      </c>
      <c r="S9" s="1">
        <v>107.93789996932617</v>
      </c>
      <c r="T9" s="1">
        <v>75.78935869510731</v>
      </c>
      <c r="U9" s="1">
        <v>142.75622103256021</v>
      </c>
      <c r="V9" s="1">
        <v>110.60767975834135</v>
      </c>
      <c r="W9" s="1">
        <v>163.54843963870502</v>
      </c>
      <c r="X9" s="1">
        <v>131.39989836448615</v>
      </c>
      <c r="Y9" s="19"/>
      <c r="Z9" s="1">
        <v>43</v>
      </c>
      <c r="AA9" s="1">
        <v>27.145935022933433</v>
      </c>
      <c r="AB9" s="1">
        <v>0</v>
      </c>
      <c r="AC9" s="1">
        <v>42.3440380730231</v>
      </c>
      <c r="AD9" s="1">
        <v>15.198103050089667</v>
      </c>
      <c r="AE9" s="1">
        <v>62.908355680539877</v>
      </c>
      <c r="AF9" s="1">
        <v>35.762420657606441</v>
      </c>
      <c r="AG9" s="1">
        <v>76.815529123202339</v>
      </c>
      <c r="AH9" s="1">
        <v>49.66959410026891</v>
      </c>
      <c r="AI9" s="1">
        <v>98.297863556291063</v>
      </c>
      <c r="AJ9" s="1">
        <v>71.151928533357633</v>
      </c>
    </row>
    <row r="10" spans="1:36" x14ac:dyDescent="0.3">
      <c r="A10" s="19"/>
      <c r="B10" s="1">
        <v>50</v>
      </c>
      <c r="C10" s="1">
        <v>28.546281510625462</v>
      </c>
      <c r="D10" s="1">
        <v>0</v>
      </c>
      <c r="E10" s="1">
        <v>72.502938555906226</v>
      </c>
      <c r="F10" s="1">
        <v>43.956657045280764</v>
      </c>
      <c r="G10" s="1">
        <v>99.049468401111426</v>
      </c>
      <c r="H10" s="1">
        <v>70.503186890485964</v>
      </c>
      <c r="I10" s="1">
        <v>152.71873172570557</v>
      </c>
      <c r="J10" s="1">
        <v>124.1724502150801</v>
      </c>
      <c r="K10" s="1">
        <v>161.38348386999533</v>
      </c>
      <c r="L10" s="1">
        <v>132.83720235936988</v>
      </c>
      <c r="M10" s="19"/>
      <c r="N10" s="1">
        <v>50</v>
      </c>
      <c r="O10" s="1">
        <v>41.396925481157773</v>
      </c>
      <c r="P10" s="1">
        <v>0</v>
      </c>
      <c r="Q10" s="1">
        <v>88.110307960371898</v>
      </c>
      <c r="R10" s="1">
        <v>46.713382479214125</v>
      </c>
      <c r="S10" s="1">
        <v>131.65307172381142</v>
      </c>
      <c r="T10" s="1">
        <v>90.256146242653642</v>
      </c>
      <c r="U10" s="1">
        <v>191.46900941722052</v>
      </c>
      <c r="V10" s="1">
        <v>150.07208393606274</v>
      </c>
      <c r="W10" s="1">
        <v>200.904161595049</v>
      </c>
      <c r="X10" s="1">
        <v>159.50723611389122</v>
      </c>
      <c r="Y10" s="19"/>
      <c r="Z10" s="1">
        <v>50</v>
      </c>
      <c r="AA10" s="1">
        <v>28.586872391447894</v>
      </c>
      <c r="AB10" s="1">
        <v>0</v>
      </c>
      <c r="AC10" s="1">
        <v>51.381177685174357</v>
      </c>
      <c r="AD10" s="1">
        <v>22.794305293726463</v>
      </c>
      <c r="AE10" s="1">
        <v>80.068182814191985</v>
      </c>
      <c r="AF10" s="1">
        <v>51.481310422744087</v>
      </c>
      <c r="AG10" s="1">
        <v>101.15166022546876</v>
      </c>
      <c r="AH10" s="1">
        <v>72.564787834020862</v>
      </c>
      <c r="AI10" s="1">
        <v>125.88892556208721</v>
      </c>
      <c r="AJ10" s="1">
        <v>97.302053170639311</v>
      </c>
    </row>
    <row r="11" spans="1:36" x14ac:dyDescent="0.3">
      <c r="A11" s="19"/>
      <c r="B11" s="1">
        <v>57</v>
      </c>
      <c r="C11" s="1">
        <v>36.004796303445637</v>
      </c>
      <c r="D11" s="1">
        <v>0</v>
      </c>
      <c r="E11" s="1">
        <v>81.697297270509878</v>
      </c>
      <c r="F11" s="1">
        <v>45.692500967064241</v>
      </c>
      <c r="G11" s="1">
        <v>109.95332520758846</v>
      </c>
      <c r="H11" s="1">
        <v>73.948528904142819</v>
      </c>
      <c r="I11" s="1">
        <v>163.98770645656259</v>
      </c>
      <c r="J11" s="1">
        <v>127.98291015311696</v>
      </c>
      <c r="K11" s="1">
        <v>181.4356774315045</v>
      </c>
      <c r="L11" s="1">
        <v>145.43088112805887</v>
      </c>
      <c r="M11" s="19"/>
      <c r="N11" s="1">
        <v>57</v>
      </c>
      <c r="O11" s="1">
        <v>46.247275123832203</v>
      </c>
      <c r="P11" s="1">
        <v>0</v>
      </c>
      <c r="Q11" s="1">
        <v>93.974762129027141</v>
      </c>
      <c r="R11" s="1">
        <v>47.727487005194938</v>
      </c>
      <c r="S11" s="1">
        <v>143.47594093501101</v>
      </c>
      <c r="T11" s="1">
        <v>97.228665811178814</v>
      </c>
      <c r="U11" s="1">
        <v>209.35205157356921</v>
      </c>
      <c r="V11" s="1">
        <v>163.10477644973702</v>
      </c>
      <c r="W11" s="1">
        <v>215.63028666170112</v>
      </c>
      <c r="X11" s="1">
        <v>169.38301153786892</v>
      </c>
      <c r="Y11" s="19"/>
      <c r="Z11" s="1">
        <v>57</v>
      </c>
      <c r="AA11" s="1">
        <v>28.890874379836745</v>
      </c>
      <c r="AB11" s="1">
        <v>0</v>
      </c>
      <c r="AC11" s="1">
        <v>65.081474941861856</v>
      </c>
      <c r="AD11" s="1">
        <v>36.190600562025111</v>
      </c>
      <c r="AE11" s="1">
        <v>98.21490379063269</v>
      </c>
      <c r="AF11" s="1">
        <v>69.324029410795944</v>
      </c>
      <c r="AG11" s="1">
        <v>121.30449440021749</v>
      </c>
      <c r="AH11" s="1">
        <v>92.413620020380748</v>
      </c>
      <c r="AI11" s="1">
        <v>141.78990211783326</v>
      </c>
      <c r="AJ11" s="1">
        <v>112.89902773799652</v>
      </c>
    </row>
    <row r="12" spans="1:36" s="21" customFormat="1" x14ac:dyDescent="0.3">
      <c r="A12" s="20"/>
      <c r="B12" s="20" t="s">
        <v>255</v>
      </c>
      <c r="C12" s="20">
        <f t="shared" ref="C12:L12" si="0">C11+C6</f>
        <v>36.004796303445637</v>
      </c>
      <c r="D12" s="20">
        <f t="shared" si="0"/>
        <v>0</v>
      </c>
      <c r="E12" s="20">
        <f t="shared" si="0"/>
        <v>81.697297270509878</v>
      </c>
      <c r="F12" s="20">
        <f t="shared" si="0"/>
        <v>45.692500967064241</v>
      </c>
      <c r="G12" s="20">
        <f t="shared" si="0"/>
        <v>109.95332520758846</v>
      </c>
      <c r="H12" s="20">
        <f t="shared" si="0"/>
        <v>73.948528904142819</v>
      </c>
      <c r="I12" s="20">
        <f t="shared" si="0"/>
        <v>163.98770645656259</v>
      </c>
      <c r="J12" s="20">
        <f t="shared" si="0"/>
        <v>127.98291015311696</v>
      </c>
      <c r="K12" s="20">
        <f t="shared" si="0"/>
        <v>181.4356774315045</v>
      </c>
      <c r="L12" s="20">
        <f t="shared" si="0"/>
        <v>145.43088112805887</v>
      </c>
      <c r="M12" s="20"/>
      <c r="N12" s="20" t="s">
        <v>255</v>
      </c>
      <c r="O12" s="20">
        <f t="shared" ref="O12:X12" si="1">O11+O6</f>
        <v>46.247275123832203</v>
      </c>
      <c r="P12" s="20">
        <f t="shared" si="1"/>
        <v>0</v>
      </c>
      <c r="Q12" s="20">
        <f t="shared" si="1"/>
        <v>93.974762129027141</v>
      </c>
      <c r="R12" s="20">
        <f t="shared" si="1"/>
        <v>47.727487005194938</v>
      </c>
      <c r="S12" s="20">
        <f t="shared" si="1"/>
        <v>143.47594093501101</v>
      </c>
      <c r="T12" s="20">
        <f t="shared" si="1"/>
        <v>97.228665811178814</v>
      </c>
      <c r="U12" s="20">
        <f t="shared" si="1"/>
        <v>209.35205157356921</v>
      </c>
      <c r="V12" s="20">
        <f t="shared" si="1"/>
        <v>163.10477644973702</v>
      </c>
      <c r="W12" s="20">
        <f t="shared" si="1"/>
        <v>215.63028666170112</v>
      </c>
      <c r="X12" s="20">
        <f t="shared" si="1"/>
        <v>169.38301153786892</v>
      </c>
      <c r="Y12" s="20"/>
      <c r="Z12" s="20" t="s">
        <v>255</v>
      </c>
      <c r="AA12" s="20">
        <f t="shared" ref="AA12:AJ12" si="2">AA11+AA6</f>
        <v>28.890874379836745</v>
      </c>
      <c r="AB12" s="20">
        <f t="shared" si="2"/>
        <v>0</v>
      </c>
      <c r="AC12" s="20">
        <f t="shared" si="2"/>
        <v>65.081474941861856</v>
      </c>
      <c r="AD12" s="20">
        <f t="shared" si="2"/>
        <v>36.190600562025111</v>
      </c>
      <c r="AE12" s="20">
        <f t="shared" si="2"/>
        <v>98.21490379063269</v>
      </c>
      <c r="AF12" s="20">
        <f t="shared" si="2"/>
        <v>69.324029410795944</v>
      </c>
      <c r="AG12" s="20">
        <f t="shared" si="2"/>
        <v>121.30449440021749</v>
      </c>
      <c r="AH12" s="20">
        <f t="shared" si="2"/>
        <v>92.413620020380748</v>
      </c>
      <c r="AI12" s="20">
        <f t="shared" si="2"/>
        <v>141.78990211783326</v>
      </c>
      <c r="AJ12" s="20">
        <f t="shared" si="2"/>
        <v>112.89902773799652</v>
      </c>
    </row>
    <row r="13" spans="1:36" x14ac:dyDescent="0.3">
      <c r="A13" s="19"/>
      <c r="B13" s="1">
        <v>58</v>
      </c>
      <c r="C13" s="1">
        <v>15.615914191556833</v>
      </c>
      <c r="D13" s="1">
        <v>0</v>
      </c>
      <c r="E13" s="1">
        <v>37.180446287499308</v>
      </c>
      <c r="F13" s="1">
        <v>21.564532095942475</v>
      </c>
      <c r="G13" s="1">
        <v>45.60621441544621</v>
      </c>
      <c r="H13" s="1">
        <v>29.990300223889378</v>
      </c>
      <c r="I13" s="1">
        <v>57.620325707881172</v>
      </c>
      <c r="J13" s="1">
        <v>42.004411516324339</v>
      </c>
      <c r="K13" s="1">
        <v>63.345122098645014</v>
      </c>
      <c r="L13" s="1">
        <v>47.729207907088181</v>
      </c>
      <c r="M13" s="19"/>
      <c r="N13" s="1">
        <v>58</v>
      </c>
      <c r="O13" s="1">
        <v>16.704218426070423</v>
      </c>
      <c r="P13" s="1">
        <v>0</v>
      </c>
      <c r="Q13" s="1">
        <v>34.113801453760381</v>
      </c>
      <c r="R13" s="1">
        <v>17.409583027689958</v>
      </c>
      <c r="S13" s="1">
        <v>48.591983345737077</v>
      </c>
      <c r="T13" s="1">
        <v>31.887764919666655</v>
      </c>
      <c r="U13" s="1">
        <v>65.253059675954546</v>
      </c>
      <c r="V13" s="1">
        <v>48.54884124988412</v>
      </c>
      <c r="W13" s="1">
        <v>64.535929399099828</v>
      </c>
      <c r="X13" s="1">
        <v>47.831710973029402</v>
      </c>
      <c r="Y13" s="19"/>
      <c r="Z13" s="1">
        <v>58</v>
      </c>
      <c r="AA13" s="1">
        <v>-12.612370671155075</v>
      </c>
      <c r="AB13" s="1">
        <v>0</v>
      </c>
      <c r="AC13" s="1">
        <v>-8.0123722795627454</v>
      </c>
      <c r="AD13" s="1">
        <v>4.5999983915923295</v>
      </c>
      <c r="AE13" s="1">
        <v>5.4147469075069985</v>
      </c>
      <c r="AF13" s="1">
        <v>18.027117578662072</v>
      </c>
      <c r="AG13" s="1">
        <v>-4.898822555107242</v>
      </c>
      <c r="AH13" s="1">
        <v>7.713548116047833</v>
      </c>
      <c r="AI13" s="1">
        <v>-2.570190013371457</v>
      </c>
      <c r="AJ13" s="1">
        <v>10.042180657783618</v>
      </c>
    </row>
    <row r="14" spans="1:36" x14ac:dyDescent="0.3">
      <c r="A14" s="19"/>
      <c r="B14" s="1">
        <v>72</v>
      </c>
      <c r="C14" s="1">
        <v>20.592726238918925</v>
      </c>
      <c r="D14" s="1">
        <v>0</v>
      </c>
      <c r="E14" s="1">
        <v>52.863531617983732</v>
      </c>
      <c r="F14" s="1">
        <v>32.270805379064811</v>
      </c>
      <c r="G14" s="1">
        <v>66.924343509270358</v>
      </c>
      <c r="H14" s="1">
        <v>46.33161727035143</v>
      </c>
      <c r="I14" s="1">
        <v>89.1899678184473</v>
      </c>
      <c r="J14" s="1">
        <v>68.597241579528372</v>
      </c>
      <c r="K14" s="1">
        <v>106.16360560202014</v>
      </c>
      <c r="L14" s="1">
        <v>85.570879363101213</v>
      </c>
      <c r="M14" s="19"/>
      <c r="N14" s="1">
        <v>72</v>
      </c>
      <c r="O14" s="1">
        <v>17.568656851865146</v>
      </c>
      <c r="P14" s="1">
        <v>0</v>
      </c>
      <c r="Q14" s="1">
        <v>58.916494910338194</v>
      </c>
      <c r="R14" s="1">
        <v>41.347838058473044</v>
      </c>
      <c r="S14" s="1">
        <v>98.360404183002487</v>
      </c>
      <c r="T14" s="1">
        <v>80.791747331137344</v>
      </c>
      <c r="U14" s="1">
        <v>131.76145415718457</v>
      </c>
      <c r="V14" s="1">
        <v>114.19279730531943</v>
      </c>
      <c r="W14" s="1">
        <v>142.95919596693869</v>
      </c>
      <c r="X14" s="1">
        <v>125.39053911507355</v>
      </c>
      <c r="Y14" s="19"/>
      <c r="Z14" s="1">
        <v>72</v>
      </c>
      <c r="AA14" s="1">
        <v>9.3113369429826456</v>
      </c>
      <c r="AB14" s="1">
        <v>0</v>
      </c>
      <c r="AC14" s="1">
        <v>29.776759756347239</v>
      </c>
      <c r="AD14" s="1">
        <v>20.465422813364594</v>
      </c>
      <c r="AE14" s="1">
        <v>48.097847475393408</v>
      </c>
      <c r="AF14" s="1">
        <v>38.786510532410759</v>
      </c>
      <c r="AG14" s="1">
        <v>62.917518575803797</v>
      </c>
      <c r="AH14" s="1">
        <v>53.606181632821148</v>
      </c>
      <c r="AI14" s="1">
        <v>76.142261348747525</v>
      </c>
      <c r="AJ14" s="1">
        <v>66.830924405764875</v>
      </c>
    </row>
    <row r="15" spans="1:36" x14ac:dyDescent="0.3">
      <c r="A15" s="19"/>
      <c r="B15" s="1">
        <v>79</v>
      </c>
      <c r="C15" s="1">
        <v>22.793551242390681</v>
      </c>
      <c r="D15" s="1">
        <v>0</v>
      </c>
      <c r="E15" s="1">
        <v>60.484823044740736</v>
      </c>
      <c r="F15" s="1">
        <v>37.691271802350059</v>
      </c>
      <c r="G15" s="1">
        <v>75.376280931109861</v>
      </c>
      <c r="H15" s="1">
        <v>52.582729688719184</v>
      </c>
      <c r="I15" s="1">
        <v>100.54923785958113</v>
      </c>
      <c r="J15" s="1">
        <v>77.755686617190449</v>
      </c>
      <c r="K15" s="1">
        <v>124.54514352511218</v>
      </c>
      <c r="L15" s="1">
        <v>101.7515922827215</v>
      </c>
      <c r="M15" s="19"/>
      <c r="N15" s="1">
        <v>79</v>
      </c>
      <c r="O15" s="1">
        <v>26.481080319912817</v>
      </c>
      <c r="P15" s="1">
        <v>0</v>
      </c>
      <c r="Q15" s="1">
        <v>73.073366236928678</v>
      </c>
      <c r="R15" s="1">
        <v>46.592285917015857</v>
      </c>
      <c r="S15" s="1">
        <v>118.99518963314455</v>
      </c>
      <c r="T15" s="1">
        <v>92.514109313231728</v>
      </c>
      <c r="U15" s="1">
        <v>157.7866501126293</v>
      </c>
      <c r="V15" s="1">
        <v>131.30556979271648</v>
      </c>
      <c r="W15" s="1">
        <v>169.52722516832384</v>
      </c>
      <c r="X15" s="1">
        <v>143.04614484841102</v>
      </c>
      <c r="Y15" s="19"/>
      <c r="Z15" s="1">
        <v>79</v>
      </c>
      <c r="AA15" s="1">
        <v>13.827604168664779</v>
      </c>
      <c r="AB15" s="1">
        <v>0</v>
      </c>
      <c r="AC15" s="1">
        <v>37.808392582613529</v>
      </c>
      <c r="AD15" s="1">
        <v>23.980788413948751</v>
      </c>
      <c r="AE15" s="1">
        <v>59.202351324905642</v>
      </c>
      <c r="AF15" s="1">
        <v>45.374747156240865</v>
      </c>
      <c r="AG15" s="1">
        <v>78.289736959075526</v>
      </c>
      <c r="AH15" s="1">
        <v>64.462132790410749</v>
      </c>
      <c r="AI15" s="1">
        <v>94.27628538867674</v>
      </c>
      <c r="AJ15" s="1">
        <v>80.448681220011963</v>
      </c>
    </row>
    <row r="16" spans="1:36" x14ac:dyDescent="0.3">
      <c r="A16" s="19"/>
      <c r="B16" s="1">
        <v>86</v>
      </c>
      <c r="C16" s="1">
        <v>29.953782628941291</v>
      </c>
      <c r="D16" s="1">
        <v>0</v>
      </c>
      <c r="E16" s="1">
        <v>65.412329895356905</v>
      </c>
      <c r="F16" s="1">
        <v>35.458547266415614</v>
      </c>
      <c r="G16" s="1">
        <v>81.600038638658518</v>
      </c>
      <c r="H16" s="1">
        <v>51.646256009717227</v>
      </c>
      <c r="I16" s="1">
        <v>108.07147256919073</v>
      </c>
      <c r="J16" s="1">
        <v>78.117689940249448</v>
      </c>
      <c r="K16" s="1">
        <v>137.01164538226706</v>
      </c>
      <c r="L16" s="1">
        <v>107.05786275332576</v>
      </c>
      <c r="M16" s="19"/>
      <c r="N16" s="1">
        <v>86</v>
      </c>
      <c r="O16" s="1">
        <v>27.542091885318346</v>
      </c>
      <c r="P16" s="1">
        <v>0</v>
      </c>
      <c r="Q16" s="1">
        <v>79.007178894796397</v>
      </c>
      <c r="R16" s="1">
        <v>51.465087009478054</v>
      </c>
      <c r="S16" s="1">
        <v>124.65755417721743</v>
      </c>
      <c r="T16" s="1">
        <v>97.115462291899092</v>
      </c>
      <c r="U16" s="1">
        <v>169.27171568012935</v>
      </c>
      <c r="V16" s="1">
        <v>141.729623794811</v>
      </c>
      <c r="W16" s="1">
        <v>196.84537662869249</v>
      </c>
      <c r="X16" s="1">
        <v>169.30328474337415</v>
      </c>
      <c r="Y16" s="19"/>
      <c r="Z16" s="1">
        <v>86</v>
      </c>
      <c r="AA16" s="1">
        <v>6.9984217561445341</v>
      </c>
      <c r="AB16" s="1">
        <v>0</v>
      </c>
      <c r="AC16" s="1">
        <v>35.819297012812548</v>
      </c>
      <c r="AD16" s="1">
        <v>28.820875256668014</v>
      </c>
      <c r="AE16" s="1">
        <v>61.723018403183438</v>
      </c>
      <c r="AF16" s="1">
        <v>54.724596647038908</v>
      </c>
      <c r="AG16" s="1">
        <v>87.504027446525569</v>
      </c>
      <c r="AH16" s="1">
        <v>80.505605690381032</v>
      </c>
      <c r="AI16" s="1">
        <v>111.92287222544225</v>
      </c>
      <c r="AJ16" s="1">
        <v>104.92445046929771</v>
      </c>
    </row>
    <row r="17" spans="1:36" s="21" customFormat="1" x14ac:dyDescent="0.3">
      <c r="A17" s="20"/>
      <c r="B17" s="20" t="s">
        <v>255</v>
      </c>
      <c r="C17" s="20">
        <f t="shared" ref="C17:L17" si="3">C16+C12</f>
        <v>65.958578932386928</v>
      </c>
      <c r="D17" s="20">
        <f t="shared" si="3"/>
        <v>0</v>
      </c>
      <c r="E17" s="20">
        <f t="shared" si="3"/>
        <v>147.10962716586678</v>
      </c>
      <c r="F17" s="20">
        <f t="shared" si="3"/>
        <v>81.151048233479855</v>
      </c>
      <c r="G17" s="20">
        <f t="shared" si="3"/>
        <v>191.55336384624698</v>
      </c>
      <c r="H17" s="20">
        <f t="shared" si="3"/>
        <v>125.59478491386005</v>
      </c>
      <c r="I17" s="20">
        <f t="shared" si="3"/>
        <v>272.05917902575334</v>
      </c>
      <c r="J17" s="20">
        <f t="shared" si="3"/>
        <v>206.10060009336641</v>
      </c>
      <c r="K17" s="20">
        <f t="shared" si="3"/>
        <v>318.44732281377156</v>
      </c>
      <c r="L17" s="20">
        <f t="shared" si="3"/>
        <v>252.48874388138464</v>
      </c>
      <c r="M17" s="20"/>
      <c r="N17" s="20" t="s">
        <v>255</v>
      </c>
      <c r="O17" s="20">
        <f t="shared" ref="O17:X17" si="4">O16+O12</f>
        <v>73.789367009150553</v>
      </c>
      <c r="P17" s="20">
        <f t="shared" si="4"/>
        <v>0</v>
      </c>
      <c r="Q17" s="20">
        <f t="shared" si="4"/>
        <v>172.98194102382354</v>
      </c>
      <c r="R17" s="20">
        <f t="shared" si="4"/>
        <v>99.192574014672999</v>
      </c>
      <c r="S17" s="20">
        <f t="shared" si="4"/>
        <v>268.13349511222845</v>
      </c>
      <c r="T17" s="20">
        <f t="shared" si="4"/>
        <v>194.34412810307791</v>
      </c>
      <c r="U17" s="20">
        <f t="shared" si="4"/>
        <v>378.62376725369859</v>
      </c>
      <c r="V17" s="20">
        <f t="shared" si="4"/>
        <v>304.83440024454802</v>
      </c>
      <c r="W17" s="20">
        <f t="shared" si="4"/>
        <v>412.47566329039364</v>
      </c>
      <c r="X17" s="20">
        <f t="shared" si="4"/>
        <v>338.68629628124307</v>
      </c>
      <c r="Y17" s="20"/>
      <c r="Z17" s="20" t="s">
        <v>255</v>
      </c>
      <c r="AA17" s="20">
        <f t="shared" ref="AA17:AJ17" si="5">AA16+AA12</f>
        <v>35.889296135981283</v>
      </c>
      <c r="AB17" s="20">
        <f t="shared" si="5"/>
        <v>0</v>
      </c>
      <c r="AC17" s="20">
        <f t="shared" si="5"/>
        <v>100.90077195467441</v>
      </c>
      <c r="AD17" s="20">
        <f t="shared" si="5"/>
        <v>65.011475818693128</v>
      </c>
      <c r="AE17" s="20">
        <f t="shared" si="5"/>
        <v>159.93792219381612</v>
      </c>
      <c r="AF17" s="20">
        <f t="shared" si="5"/>
        <v>124.04862605783485</v>
      </c>
      <c r="AG17" s="20">
        <f t="shared" si="5"/>
        <v>208.80852184674308</v>
      </c>
      <c r="AH17" s="20">
        <f t="shared" si="5"/>
        <v>172.91922571076179</v>
      </c>
      <c r="AI17" s="20">
        <f t="shared" si="5"/>
        <v>253.7127743432755</v>
      </c>
      <c r="AJ17" s="20">
        <f t="shared" si="5"/>
        <v>217.82347820729422</v>
      </c>
    </row>
    <row r="18" spans="1:36" x14ac:dyDescent="0.3">
      <c r="A18" s="19"/>
      <c r="B18" s="1">
        <v>87</v>
      </c>
      <c r="C18" s="1">
        <v>9.4588084224277811</v>
      </c>
      <c r="D18" s="1">
        <v>0</v>
      </c>
      <c r="E18" s="1">
        <v>81.257347609450278</v>
      </c>
      <c r="F18" s="1">
        <v>71.798539187022499</v>
      </c>
      <c r="G18" s="1">
        <v>51.462268509168176</v>
      </c>
      <c r="H18" s="1">
        <v>42.003460086740397</v>
      </c>
      <c r="I18" s="1">
        <v>61.494625481035456</v>
      </c>
      <c r="J18" s="1">
        <v>52.035817058607677</v>
      </c>
      <c r="K18" s="1">
        <v>70.050943604992284</v>
      </c>
      <c r="L18" s="1">
        <v>60.592135182564505</v>
      </c>
      <c r="M18" s="19"/>
      <c r="N18" s="1">
        <v>87</v>
      </c>
      <c r="O18" s="1">
        <v>18.730353993946121</v>
      </c>
      <c r="P18" s="1">
        <v>0</v>
      </c>
      <c r="Q18" s="1">
        <v>65.016779288272303</v>
      </c>
      <c r="R18" s="1">
        <v>46.286425294326179</v>
      </c>
      <c r="S18" s="1">
        <v>98.919394668107614</v>
      </c>
      <c r="T18" s="1">
        <v>80.18904067416149</v>
      </c>
      <c r="U18" s="1">
        <v>75.600406111992143</v>
      </c>
      <c r="V18" s="1">
        <v>56.870052118046019</v>
      </c>
      <c r="W18" s="1">
        <v>93.102252125480206</v>
      </c>
      <c r="X18" s="1">
        <v>74.371898131534081</v>
      </c>
      <c r="Y18" s="19"/>
      <c r="Z18" s="1">
        <v>87</v>
      </c>
      <c r="AA18" s="1">
        <v>-10.930874002557747</v>
      </c>
      <c r="AB18" s="1">
        <v>0</v>
      </c>
      <c r="AC18" s="1">
        <v>-2.3887899098284766</v>
      </c>
      <c r="AD18" s="1">
        <v>8.5420840927292705</v>
      </c>
      <c r="AE18" s="1">
        <v>4.8174492812640111</v>
      </c>
      <c r="AF18" s="1">
        <v>15.748323283821758</v>
      </c>
      <c r="AG18" s="1">
        <v>2.7554052584039161</v>
      </c>
      <c r="AH18" s="1">
        <v>13.686279260961664</v>
      </c>
      <c r="AI18" s="1">
        <v>1.6130000894350964</v>
      </c>
      <c r="AJ18" s="1">
        <v>12.543874091992844</v>
      </c>
    </row>
    <row r="19" spans="1:36" x14ac:dyDescent="0.3">
      <c r="A19" s="19"/>
      <c r="B19" s="1">
        <v>94</v>
      </c>
      <c r="C19" s="1">
        <v>11.002524898313403</v>
      </c>
      <c r="D19" s="1">
        <f>C19-C19</f>
        <v>0</v>
      </c>
      <c r="E19" s="1">
        <v>87.869273045462251</v>
      </c>
      <c r="F19" s="1">
        <f>E19-C19</f>
        <v>76.866748147148854</v>
      </c>
      <c r="G19" s="1">
        <v>59.26124745971304</v>
      </c>
      <c r="H19" s="1">
        <f>G19-C19</f>
        <v>48.258722561399637</v>
      </c>
      <c r="I19" s="1">
        <v>81.45051120998113</v>
      </c>
      <c r="J19" s="1">
        <f>I19-C19</f>
        <v>70.447986311667734</v>
      </c>
      <c r="K19" s="1">
        <v>95.280205747018059</v>
      </c>
      <c r="L19" s="1">
        <f>K19-C19</f>
        <v>84.277680848704648</v>
      </c>
      <c r="M19" s="19"/>
      <c r="N19" s="1">
        <v>94</v>
      </c>
      <c r="O19" s="1">
        <v>23.744227184765705</v>
      </c>
      <c r="P19" s="1">
        <v>0</v>
      </c>
      <c r="Q19" s="1">
        <v>85.520027584716914</v>
      </c>
      <c r="R19" s="1">
        <v>61.775800399951208</v>
      </c>
      <c r="S19" s="1">
        <v>116.03244760368216</v>
      </c>
      <c r="T19" s="1">
        <v>92.288220418916453</v>
      </c>
      <c r="U19" s="1">
        <v>139.09052745290634</v>
      </c>
      <c r="V19" s="1">
        <v>115.34630026814064</v>
      </c>
      <c r="W19" s="1">
        <v>146.33090967120248</v>
      </c>
      <c r="X19" s="1">
        <v>140.44799437626244</v>
      </c>
      <c r="Y19" s="19"/>
      <c r="Z19" s="1">
        <v>94</v>
      </c>
      <c r="AA19" s="1">
        <v>-5.0438789538712454</v>
      </c>
      <c r="AB19" s="1">
        <v>0</v>
      </c>
      <c r="AC19" s="1">
        <v>9.1448859308843087</v>
      </c>
      <c r="AD19" s="1">
        <v>14.188764884755553</v>
      </c>
      <c r="AE19" s="1">
        <v>28.383832328273296</v>
      </c>
      <c r="AF19" s="1">
        <v>33.427711282144543</v>
      </c>
      <c r="AG19" s="1">
        <v>33.861714720390069</v>
      </c>
      <c r="AH19" s="1">
        <v>38.905593674261311</v>
      </c>
      <c r="AI19" s="1">
        <v>45.912032374443676</v>
      </c>
      <c r="AJ19" s="1">
        <v>50.955911328314919</v>
      </c>
    </row>
    <row r="20" spans="1:36" x14ac:dyDescent="0.3">
      <c r="A20" s="19"/>
      <c r="B20" s="1">
        <v>101</v>
      </c>
      <c r="C20" s="1">
        <v>8.711763023827217</v>
      </c>
      <c r="D20" s="1">
        <f t="shared" ref="D20:D23" si="6">C20-C20</f>
        <v>0</v>
      </c>
      <c r="E20" s="1">
        <v>86.500221780011003</v>
      </c>
      <c r="F20" s="1">
        <f t="shared" ref="F20:F23" si="7">E20-C20</f>
        <v>77.788458756183786</v>
      </c>
      <c r="G20" s="1">
        <v>59.887177277379386</v>
      </c>
      <c r="H20" s="1">
        <f t="shared" ref="H20:H23" si="8">G20-C20</f>
        <v>51.175414253552169</v>
      </c>
      <c r="I20" s="1">
        <v>84.058722655597961</v>
      </c>
      <c r="J20" s="1">
        <f t="shared" ref="J20:J23" si="9">I20-C20</f>
        <v>75.346959631770744</v>
      </c>
      <c r="K20" s="1">
        <v>101.84319397333367</v>
      </c>
      <c r="L20" s="1">
        <f t="shared" ref="L20:L23" si="10">K20-C20</f>
        <v>93.131430949506452</v>
      </c>
      <c r="M20" s="19"/>
      <c r="N20" s="1">
        <v>101</v>
      </c>
      <c r="O20" s="1">
        <v>30.276284304734311</v>
      </c>
      <c r="P20" s="1">
        <v>0</v>
      </c>
      <c r="Q20" s="1">
        <v>102.75945645027602</v>
      </c>
      <c r="R20" s="1">
        <v>72.483172145541715</v>
      </c>
      <c r="S20" s="1">
        <v>135.28660504343276</v>
      </c>
      <c r="T20" s="1">
        <v>105.01032073869845</v>
      </c>
      <c r="U20" s="1">
        <v>157.03376695839546</v>
      </c>
      <c r="V20" s="1">
        <v>126.75748265366116</v>
      </c>
      <c r="W20" s="1">
        <v>153.0650716640944</v>
      </c>
      <c r="X20" s="1">
        <v>122.7887873593601</v>
      </c>
      <c r="Y20" s="19"/>
      <c r="Z20" s="1">
        <v>101</v>
      </c>
      <c r="AA20" s="1">
        <v>1.5443798751266997</v>
      </c>
      <c r="AB20" s="1">
        <v>0</v>
      </c>
      <c r="AC20" s="1">
        <v>18.642128577743541</v>
      </c>
      <c r="AD20" s="1">
        <v>17.09774870261684</v>
      </c>
      <c r="AE20" s="1">
        <v>46.771203843289399</v>
      </c>
      <c r="AF20" s="1">
        <v>45.226823968162698</v>
      </c>
      <c r="AG20" s="1">
        <v>52.70121051546969</v>
      </c>
      <c r="AH20" s="1">
        <v>51.156830640342989</v>
      </c>
      <c r="AI20" s="1">
        <v>74.890548449720384</v>
      </c>
      <c r="AJ20" s="1">
        <v>73.34616857459369</v>
      </c>
    </row>
    <row r="21" spans="1:36" x14ac:dyDescent="0.3">
      <c r="A21" s="19"/>
      <c r="B21" s="1">
        <v>115</v>
      </c>
      <c r="C21" s="1">
        <v>19.659624211717716</v>
      </c>
      <c r="D21" s="1">
        <f t="shared" si="6"/>
        <v>0</v>
      </c>
      <c r="E21" s="1">
        <v>97.609274733982858</v>
      </c>
      <c r="F21" s="1">
        <f t="shared" si="7"/>
        <v>77.949650522265145</v>
      </c>
      <c r="G21" s="1">
        <v>76.657396452159134</v>
      </c>
      <c r="H21" s="1">
        <f t="shared" si="8"/>
        <v>56.997772240441421</v>
      </c>
      <c r="I21" s="1">
        <v>113.7623230302529</v>
      </c>
      <c r="J21" s="1">
        <f t="shared" si="9"/>
        <v>94.102698818535188</v>
      </c>
      <c r="K21" s="1">
        <v>141.22340340273411</v>
      </c>
      <c r="L21" s="1">
        <f t="shared" si="10"/>
        <v>121.56377919101639</v>
      </c>
      <c r="M21" s="19"/>
      <c r="N21" s="1">
        <v>115</v>
      </c>
      <c r="O21" s="1">
        <v>37.960636006730894</v>
      </c>
      <c r="P21" s="1">
        <v>0</v>
      </c>
      <c r="Q21" s="1">
        <v>126.30944149900816</v>
      </c>
      <c r="R21" s="1">
        <v>88.348805492277265</v>
      </c>
      <c r="S21" s="1">
        <v>153.38551198568663</v>
      </c>
      <c r="T21" s="1">
        <v>115.42487597895574</v>
      </c>
      <c r="U21" s="1">
        <v>201.35528236708507</v>
      </c>
      <c r="V21" s="1">
        <v>163.39464636035416</v>
      </c>
      <c r="W21" s="1">
        <v>223.76459964117745</v>
      </c>
      <c r="X21" s="1">
        <v>185.80396363444657</v>
      </c>
      <c r="Y21" s="19"/>
      <c r="Z21" s="1">
        <v>115</v>
      </c>
      <c r="AA21" s="1">
        <v>9.9119333904078726</v>
      </c>
      <c r="AB21" s="1">
        <v>0</v>
      </c>
      <c r="AC21" s="1">
        <v>30.54131502928875</v>
      </c>
      <c r="AD21" s="1">
        <v>20.629381638880879</v>
      </c>
      <c r="AE21" s="1">
        <v>49.707556998976472</v>
      </c>
      <c r="AF21" s="1">
        <v>39.795623608568597</v>
      </c>
      <c r="AG21" s="1">
        <v>84.624533565008505</v>
      </c>
      <c r="AH21" s="1">
        <v>74.712600174600638</v>
      </c>
      <c r="AI21" s="1">
        <v>114.08226596264242</v>
      </c>
      <c r="AJ21" s="1">
        <v>104.17033257223456</v>
      </c>
    </row>
    <row r="22" spans="1:36" s="21" customFormat="1" x14ac:dyDescent="0.3">
      <c r="A22" s="20"/>
      <c r="B22" s="20" t="s">
        <v>255</v>
      </c>
      <c r="C22" s="20">
        <f t="shared" ref="C22:L22" si="11">C21+C17</f>
        <v>85.618203144104641</v>
      </c>
      <c r="D22" s="20">
        <f t="shared" si="11"/>
        <v>0</v>
      </c>
      <c r="E22" s="20">
        <f t="shared" si="11"/>
        <v>244.71890189984964</v>
      </c>
      <c r="F22" s="20">
        <f t="shared" si="11"/>
        <v>159.10069875574499</v>
      </c>
      <c r="G22" s="20">
        <f t="shared" si="11"/>
        <v>268.21076029840611</v>
      </c>
      <c r="H22" s="20">
        <f t="shared" si="11"/>
        <v>182.59255715430146</v>
      </c>
      <c r="I22" s="20">
        <f t="shared" si="11"/>
        <v>385.82150205600624</v>
      </c>
      <c r="J22" s="20">
        <f t="shared" si="11"/>
        <v>300.20329891190158</v>
      </c>
      <c r="K22" s="20">
        <f t="shared" si="11"/>
        <v>459.67072621650567</v>
      </c>
      <c r="L22" s="20">
        <f t="shared" si="11"/>
        <v>374.05252307240102</v>
      </c>
      <c r="M22" s="20"/>
      <c r="N22" s="20" t="s">
        <v>255</v>
      </c>
      <c r="O22" s="20">
        <f t="shared" ref="O22:X22" si="12">O21+O17</f>
        <v>111.75000301588145</v>
      </c>
      <c r="P22" s="20">
        <f t="shared" si="12"/>
        <v>0</v>
      </c>
      <c r="Q22" s="20">
        <f t="shared" si="12"/>
        <v>299.29138252283167</v>
      </c>
      <c r="R22" s="20">
        <f t="shared" si="12"/>
        <v>187.54137950695025</v>
      </c>
      <c r="S22" s="20">
        <f t="shared" si="12"/>
        <v>421.51900709791505</v>
      </c>
      <c r="T22" s="20">
        <f t="shared" si="12"/>
        <v>309.76900408203363</v>
      </c>
      <c r="U22" s="20">
        <f t="shared" si="12"/>
        <v>579.9790496207836</v>
      </c>
      <c r="V22" s="20">
        <f t="shared" si="12"/>
        <v>468.22904660490218</v>
      </c>
      <c r="W22" s="20">
        <f t="shared" si="12"/>
        <v>636.24026293157112</v>
      </c>
      <c r="X22" s="20">
        <f t="shared" si="12"/>
        <v>524.49025991568965</v>
      </c>
      <c r="Y22" s="20"/>
      <c r="Z22" s="20" t="s">
        <v>255</v>
      </c>
      <c r="AA22" s="20">
        <f t="shared" ref="AA22:AJ22" si="13">AA21+AA17</f>
        <v>45.801229526389157</v>
      </c>
      <c r="AB22" s="20">
        <f t="shared" si="13"/>
        <v>0</v>
      </c>
      <c r="AC22" s="20">
        <f t="shared" si="13"/>
        <v>131.44208698396315</v>
      </c>
      <c r="AD22" s="20">
        <f t="shared" si="13"/>
        <v>85.640857457574015</v>
      </c>
      <c r="AE22" s="20">
        <f t="shared" si="13"/>
        <v>209.64547919279261</v>
      </c>
      <c r="AF22" s="20">
        <f t="shared" si="13"/>
        <v>163.84424966640344</v>
      </c>
      <c r="AG22" s="20">
        <f t="shared" si="13"/>
        <v>293.43305541175158</v>
      </c>
      <c r="AH22" s="20">
        <f t="shared" si="13"/>
        <v>247.63182588536245</v>
      </c>
      <c r="AI22" s="20">
        <f t="shared" si="13"/>
        <v>367.79504030591795</v>
      </c>
      <c r="AJ22" s="20">
        <f t="shared" si="13"/>
        <v>321.99381077952876</v>
      </c>
    </row>
    <row r="23" spans="1:36" x14ac:dyDescent="0.3">
      <c r="A23" s="19"/>
      <c r="B23" s="1">
        <v>116</v>
      </c>
      <c r="C23" s="1">
        <v>4.5446358767020296</v>
      </c>
      <c r="D23" s="1">
        <f t="shared" si="6"/>
        <v>0</v>
      </c>
      <c r="E23" s="1">
        <v>35.763226333654409</v>
      </c>
      <c r="F23" s="1">
        <f t="shared" si="7"/>
        <v>31.218590456952377</v>
      </c>
      <c r="G23" s="1">
        <v>42.723549180732128</v>
      </c>
      <c r="H23" s="1">
        <f t="shared" si="8"/>
        <v>38.178913304030097</v>
      </c>
      <c r="I23" s="1">
        <v>63.108203546912584</v>
      </c>
      <c r="J23" s="1">
        <f t="shared" si="9"/>
        <v>58.563567670210553</v>
      </c>
      <c r="K23" s="1">
        <v>67.00350166688699</v>
      </c>
      <c r="L23" s="1">
        <f t="shared" si="10"/>
        <v>62.458865790184959</v>
      </c>
      <c r="M23" s="19"/>
      <c r="N23" s="1">
        <v>116</v>
      </c>
      <c r="O23" s="1">
        <v>-1.4206480444943237</v>
      </c>
      <c r="P23" s="1">
        <v>0</v>
      </c>
      <c r="Q23" s="1">
        <v>60.332707033424548</v>
      </c>
      <c r="R23" s="1">
        <v>61.753355077918869</v>
      </c>
      <c r="S23" s="1">
        <v>76.214018225879769</v>
      </c>
      <c r="T23" s="1">
        <v>77.634666270374098</v>
      </c>
      <c r="U23" s="1">
        <v>70.036045525272641</v>
      </c>
      <c r="V23" s="1">
        <v>71.456693569766969</v>
      </c>
      <c r="W23" s="1">
        <v>72.304110422037766</v>
      </c>
      <c r="X23" s="1">
        <v>73.724758466532094</v>
      </c>
      <c r="Y23" s="19"/>
      <c r="Z23" s="1">
        <v>116</v>
      </c>
      <c r="AA23" s="1">
        <v>-13.774334244950735</v>
      </c>
      <c r="AB23" s="1">
        <v>0</v>
      </c>
      <c r="AC23" s="1">
        <v>2.6189605169213177</v>
      </c>
      <c r="AD23" s="1">
        <v>16.393294761872053</v>
      </c>
      <c r="AE23" s="1">
        <v>8.6130984871481431</v>
      </c>
      <c r="AF23" s="1">
        <v>22.38743273209888</v>
      </c>
      <c r="AG23" s="1">
        <v>-0.55680670553963285</v>
      </c>
      <c r="AH23" s="1">
        <v>13.217527539411101</v>
      </c>
      <c r="AI23" s="1">
        <v>-0.82693635569058799</v>
      </c>
      <c r="AJ23" s="1">
        <v>12.947397889260147</v>
      </c>
    </row>
    <row r="24" spans="1:36" x14ac:dyDescent="0.3">
      <c r="A24" s="22"/>
      <c r="B24" s="3">
        <v>144</v>
      </c>
      <c r="C24" s="3">
        <v>18.737980011685686</v>
      </c>
      <c r="D24" s="3">
        <v>0</v>
      </c>
      <c r="E24" s="3">
        <v>64.238354886321062</v>
      </c>
      <c r="F24" s="3">
        <v>45.500374874635376</v>
      </c>
      <c r="G24" s="3">
        <v>76.300338301043098</v>
      </c>
      <c r="H24" s="3">
        <v>57.562358289357412</v>
      </c>
      <c r="I24" s="3">
        <v>103.92612317867129</v>
      </c>
      <c r="J24" s="3">
        <v>85.188143166985611</v>
      </c>
      <c r="K24" s="3">
        <v>127.82280432858811</v>
      </c>
      <c r="L24" s="3">
        <v>109.08482431690243</v>
      </c>
      <c r="M24" s="22"/>
      <c r="N24" s="3">
        <v>144</v>
      </c>
      <c r="O24" s="3">
        <v>29.632391097796468</v>
      </c>
      <c r="P24" s="3">
        <v>0</v>
      </c>
      <c r="Q24" s="3">
        <v>104.95527296163343</v>
      </c>
      <c r="R24" s="3">
        <v>75.322881863836955</v>
      </c>
      <c r="S24" s="3">
        <v>139.97530519082841</v>
      </c>
      <c r="T24" s="3">
        <v>110.34291409303194</v>
      </c>
      <c r="U24" s="3">
        <v>156.8816100816754</v>
      </c>
      <c r="V24" s="3">
        <v>127.24921898387893</v>
      </c>
      <c r="W24" s="3">
        <v>185.78608966262072</v>
      </c>
      <c r="X24" s="3">
        <v>156.15369856482425</v>
      </c>
      <c r="Y24" s="22"/>
      <c r="Z24" s="1">
        <v>144</v>
      </c>
      <c r="AA24" s="1">
        <v>6.8951517322427431</v>
      </c>
      <c r="AB24" s="1">
        <v>0</v>
      </c>
      <c r="AC24" s="1">
        <v>33.483287410178839</v>
      </c>
      <c r="AD24" s="1">
        <v>26.588135677936094</v>
      </c>
      <c r="AE24" s="1">
        <v>61.615515282073737</v>
      </c>
      <c r="AF24" s="1">
        <v>54.720363549830992</v>
      </c>
      <c r="AG24" s="1">
        <v>69.565149028411284</v>
      </c>
      <c r="AH24" s="1">
        <v>62.669997296168539</v>
      </c>
      <c r="AI24" s="1">
        <v>92.29476119773166</v>
      </c>
      <c r="AJ24" s="1">
        <v>85.399609465488922</v>
      </c>
    </row>
    <row r="25" spans="1:36" s="20" customFormat="1" x14ac:dyDescent="0.3">
      <c r="B25" s="20" t="s">
        <v>255</v>
      </c>
      <c r="C25" s="20">
        <f t="shared" ref="C25:L25" si="14">C24+C22</f>
        <v>104.35618315579032</v>
      </c>
      <c r="D25" s="20">
        <f t="shared" si="14"/>
        <v>0</v>
      </c>
      <c r="E25" s="20">
        <f t="shared" si="14"/>
        <v>308.95725678617072</v>
      </c>
      <c r="F25" s="20">
        <f t="shared" si="14"/>
        <v>204.60107363038037</v>
      </c>
      <c r="G25" s="20">
        <f t="shared" si="14"/>
        <v>344.51109859944921</v>
      </c>
      <c r="H25" s="20">
        <f t="shared" si="14"/>
        <v>240.15491544365887</v>
      </c>
      <c r="I25" s="20">
        <f t="shared" si="14"/>
        <v>489.74762523467751</v>
      </c>
      <c r="J25" s="20">
        <f t="shared" si="14"/>
        <v>385.39144207888717</v>
      </c>
      <c r="K25" s="20">
        <f t="shared" si="14"/>
        <v>587.49353054509379</v>
      </c>
      <c r="L25" s="20">
        <f t="shared" si="14"/>
        <v>483.13734738930344</v>
      </c>
      <c r="N25" s="20" t="s">
        <v>255</v>
      </c>
      <c r="O25" s="20">
        <f t="shared" ref="O25:X25" si="15">O24+O22</f>
        <v>141.38239411367792</v>
      </c>
      <c r="P25" s="20">
        <f t="shared" si="15"/>
        <v>0</v>
      </c>
      <c r="Q25" s="20">
        <f t="shared" si="15"/>
        <v>404.24665548446512</v>
      </c>
      <c r="R25" s="20">
        <f t="shared" si="15"/>
        <v>262.86426137078718</v>
      </c>
      <c r="S25" s="20">
        <f t="shared" si="15"/>
        <v>561.49431228874346</v>
      </c>
      <c r="T25" s="20">
        <f t="shared" si="15"/>
        <v>420.11191817506557</v>
      </c>
      <c r="U25" s="20">
        <f t="shared" si="15"/>
        <v>736.86065970245897</v>
      </c>
      <c r="V25" s="20">
        <f t="shared" si="15"/>
        <v>595.47826558878114</v>
      </c>
      <c r="W25" s="20">
        <f t="shared" si="15"/>
        <v>822.02635259419185</v>
      </c>
      <c r="X25" s="20">
        <f t="shared" si="15"/>
        <v>680.6439584805139</v>
      </c>
      <c r="Z25" s="20" t="s">
        <v>255</v>
      </c>
      <c r="AA25" s="20">
        <f t="shared" ref="AA25:AJ25" si="16">AA24+AA22</f>
        <v>52.696381258631902</v>
      </c>
      <c r="AB25" s="20">
        <f t="shared" si="16"/>
        <v>0</v>
      </c>
      <c r="AC25" s="20">
        <f t="shared" si="16"/>
        <v>164.92537439414198</v>
      </c>
      <c r="AD25" s="20">
        <f t="shared" si="16"/>
        <v>112.22899313551011</v>
      </c>
      <c r="AE25" s="20">
        <f t="shared" si="16"/>
        <v>271.26099447486632</v>
      </c>
      <c r="AF25" s="20">
        <f t="shared" si="16"/>
        <v>218.56461321623442</v>
      </c>
      <c r="AG25" s="20">
        <f t="shared" si="16"/>
        <v>362.99820444016285</v>
      </c>
      <c r="AH25" s="20">
        <f t="shared" si="16"/>
        <v>310.30182318153101</v>
      </c>
      <c r="AI25" s="20">
        <f t="shared" si="16"/>
        <v>460.0898015036496</v>
      </c>
      <c r="AJ25" s="20">
        <f t="shared" si="16"/>
        <v>407.39342024501769</v>
      </c>
    </row>
    <row r="26" spans="1:36" x14ac:dyDescent="0.3">
      <c r="A26" s="23"/>
      <c r="B26" s="4">
        <v>145</v>
      </c>
      <c r="C26" s="4">
        <v>-17.148654389219224</v>
      </c>
      <c r="D26" s="4">
        <v>0</v>
      </c>
      <c r="E26" s="4">
        <v>17.440667146006998</v>
      </c>
      <c r="F26" s="4">
        <v>34.589321535226219</v>
      </c>
      <c r="G26" s="4">
        <v>29.836508479818317</v>
      </c>
      <c r="H26" s="4">
        <v>46.985162869037538</v>
      </c>
      <c r="I26" s="4">
        <v>45.932223625571083</v>
      </c>
      <c r="J26" s="4">
        <v>63.080878014790308</v>
      </c>
      <c r="K26" s="4">
        <v>41.44264087391074</v>
      </c>
      <c r="L26" s="4">
        <v>58.591295263129965</v>
      </c>
      <c r="M26" s="23"/>
      <c r="N26" s="4">
        <v>145</v>
      </c>
      <c r="O26" s="4">
        <v>-30.186383187073833</v>
      </c>
      <c r="P26" s="4">
        <v>0</v>
      </c>
      <c r="Q26" s="4">
        <v>23.57969827424477</v>
      </c>
      <c r="R26" s="4">
        <v>53.766081461318606</v>
      </c>
      <c r="S26" s="4">
        <v>36.345982164483324</v>
      </c>
      <c r="T26" s="4">
        <v>66.532365351557161</v>
      </c>
      <c r="U26" s="4">
        <v>33.943468568181629</v>
      </c>
      <c r="V26" s="4">
        <v>64.129851755255459</v>
      </c>
      <c r="W26" s="4">
        <v>39.145100725899177</v>
      </c>
      <c r="X26" s="4">
        <v>69.331483912973013</v>
      </c>
      <c r="Y26" s="23"/>
      <c r="Z26" s="1">
        <v>145</v>
      </c>
      <c r="AA26" s="1">
        <v>-6.4385377189350468</v>
      </c>
      <c r="AB26" s="1">
        <v>0</v>
      </c>
      <c r="AC26" s="1">
        <v>4.3703497459791212</v>
      </c>
      <c r="AD26" s="1">
        <v>10.808887464914168</v>
      </c>
      <c r="AE26" s="1">
        <v>15.428258995623164</v>
      </c>
      <c r="AF26" s="1">
        <v>21.866796714558212</v>
      </c>
      <c r="AG26" s="1">
        <v>2.0641143355459</v>
      </c>
      <c r="AH26" s="1">
        <v>8.5026520544809472</v>
      </c>
      <c r="AI26" s="1">
        <v>13.514966827185619</v>
      </c>
      <c r="AJ26" s="1">
        <v>19.953504546120666</v>
      </c>
    </row>
    <row r="27" spans="1:36" x14ac:dyDescent="0.3">
      <c r="A27" s="19"/>
      <c r="B27" s="1">
        <v>158</v>
      </c>
      <c r="C27" s="1">
        <v>1.9343691565765202</v>
      </c>
      <c r="D27" s="1">
        <v>0</v>
      </c>
      <c r="E27" s="1">
        <v>41.97709669318165</v>
      </c>
      <c r="F27" s="1">
        <v>40.042727536605128</v>
      </c>
      <c r="G27" s="1">
        <v>54.688327419575451</v>
      </c>
      <c r="H27" s="1">
        <v>52.753958262998928</v>
      </c>
      <c r="I27" s="1">
        <v>71.316697822223944</v>
      </c>
      <c r="J27" s="1">
        <v>69.382328665647421</v>
      </c>
      <c r="K27" s="1">
        <v>93.879006645887131</v>
      </c>
      <c r="L27" s="1">
        <v>91.944637489310608</v>
      </c>
      <c r="M27" s="19"/>
      <c r="N27" s="1">
        <v>158</v>
      </c>
      <c r="O27" s="1">
        <v>-3.0129535598639476</v>
      </c>
      <c r="P27" s="1">
        <v>0</v>
      </c>
      <c r="Q27" s="1">
        <v>57.662592825185598</v>
      </c>
      <c r="R27" s="1">
        <v>60.675546385049543</v>
      </c>
      <c r="S27" s="1">
        <v>80.597458264916298</v>
      </c>
      <c r="T27" s="1">
        <v>83.610411824780243</v>
      </c>
      <c r="U27" s="1">
        <v>78.321440594445249</v>
      </c>
      <c r="V27" s="1">
        <v>81.334394154309194</v>
      </c>
      <c r="W27" s="1">
        <v>95.226206783293051</v>
      </c>
      <c r="X27" s="1">
        <v>98.239160343156996</v>
      </c>
      <c r="Y27" s="19"/>
      <c r="Z27" s="1">
        <v>158</v>
      </c>
      <c r="AA27" s="1">
        <v>-7.7959217459202774</v>
      </c>
      <c r="AB27" s="1">
        <v>0</v>
      </c>
      <c r="AC27" s="1">
        <v>12.660245045488228</v>
      </c>
      <c r="AD27" s="1">
        <v>20.456166791408506</v>
      </c>
      <c r="AE27" s="1">
        <v>25.775644427166995</v>
      </c>
      <c r="AF27" s="1">
        <v>33.57156617308727</v>
      </c>
      <c r="AG27" s="1">
        <v>27.337746615686179</v>
      </c>
      <c r="AH27" s="1">
        <v>35.133668361606453</v>
      </c>
      <c r="AI27" s="1">
        <v>42.589630984631334</v>
      </c>
      <c r="AJ27" s="1">
        <v>50.385552730551609</v>
      </c>
    </row>
    <row r="28" spans="1:36" x14ac:dyDescent="0.3">
      <c r="A28" s="19"/>
      <c r="B28" s="1">
        <v>172</v>
      </c>
      <c r="C28" s="1">
        <v>5.9118274034609701</v>
      </c>
      <c r="D28" s="1">
        <v>0</v>
      </c>
      <c r="E28" s="1">
        <v>46.198563828700529</v>
      </c>
      <c r="F28" s="1">
        <v>40.28673642523956</v>
      </c>
      <c r="G28" s="1">
        <v>61.527272328922542</v>
      </c>
      <c r="H28" s="1">
        <v>55.615444925461574</v>
      </c>
      <c r="I28" s="1">
        <v>76.612877587814808</v>
      </c>
      <c r="J28" s="1">
        <v>70.701050184353832</v>
      </c>
      <c r="K28" s="1">
        <v>103.48208220253451</v>
      </c>
      <c r="L28" s="1">
        <v>97.570254799073538</v>
      </c>
      <c r="M28" s="19"/>
      <c r="N28" s="1">
        <v>172</v>
      </c>
      <c r="O28" s="1">
        <v>8.465653200364704</v>
      </c>
      <c r="P28" s="1">
        <v>0</v>
      </c>
      <c r="Q28" s="1">
        <v>69.905360550054979</v>
      </c>
      <c r="R28" s="1">
        <v>61.439707349690273</v>
      </c>
      <c r="S28" s="1">
        <v>93.982654575579062</v>
      </c>
      <c r="T28" s="1">
        <v>85.517001375214363</v>
      </c>
      <c r="U28" s="1">
        <v>104.00848967303268</v>
      </c>
      <c r="V28" s="1">
        <v>95.542836472667986</v>
      </c>
      <c r="W28" s="1">
        <v>124.54012087493554</v>
      </c>
      <c r="X28" s="1">
        <v>116.07446767457084</v>
      </c>
      <c r="Y28" s="19"/>
      <c r="Z28" s="1">
        <v>172</v>
      </c>
      <c r="AA28" s="1">
        <v>-4.209540996373887</v>
      </c>
      <c r="AB28" s="1">
        <v>0</v>
      </c>
      <c r="AC28" s="1">
        <v>25.968563900548986</v>
      </c>
      <c r="AD28" s="1">
        <v>30.178104896922875</v>
      </c>
      <c r="AE28" s="1">
        <v>45.250621893364766</v>
      </c>
      <c r="AF28" s="1">
        <v>49.460162889738655</v>
      </c>
      <c r="AG28" s="1">
        <v>43.644334530745525</v>
      </c>
      <c r="AH28" s="1">
        <v>47.853875527119413</v>
      </c>
      <c r="AI28" s="1">
        <v>67.824184883057811</v>
      </c>
      <c r="AJ28" s="1">
        <v>72.033725879431699</v>
      </c>
    </row>
    <row r="29" spans="1:36" s="21" customFormat="1" x14ac:dyDescent="0.3">
      <c r="A29" s="20"/>
      <c r="B29" s="20" t="s">
        <v>255</v>
      </c>
      <c r="C29" s="20">
        <f t="shared" ref="C29:L29" si="17">C28+C25</f>
        <v>110.26801055925129</v>
      </c>
      <c r="D29" s="20">
        <f t="shared" si="17"/>
        <v>0</v>
      </c>
      <c r="E29" s="20">
        <f t="shared" si="17"/>
        <v>355.15582061487123</v>
      </c>
      <c r="F29" s="20">
        <f t="shared" si="17"/>
        <v>244.88781005561992</v>
      </c>
      <c r="G29" s="20">
        <f t="shared" si="17"/>
        <v>406.03837092837176</v>
      </c>
      <c r="H29" s="20">
        <f t="shared" si="17"/>
        <v>295.77036036912045</v>
      </c>
      <c r="I29" s="20">
        <f t="shared" si="17"/>
        <v>566.36050282249232</v>
      </c>
      <c r="J29" s="20">
        <f t="shared" si="17"/>
        <v>456.09249226324101</v>
      </c>
      <c r="K29" s="20">
        <f t="shared" si="17"/>
        <v>690.97561274762825</v>
      </c>
      <c r="L29" s="20">
        <f t="shared" si="17"/>
        <v>580.707602188377</v>
      </c>
      <c r="M29" s="20"/>
      <c r="N29" s="20" t="s">
        <v>255</v>
      </c>
      <c r="O29" s="20">
        <f t="shared" ref="O29:X29" si="18">O28+O25</f>
        <v>149.84804731404262</v>
      </c>
      <c r="P29" s="20">
        <f t="shared" si="18"/>
        <v>0</v>
      </c>
      <c r="Q29" s="20">
        <f t="shared" si="18"/>
        <v>474.1520160345201</v>
      </c>
      <c r="R29" s="20">
        <f t="shared" si="18"/>
        <v>324.30396872047743</v>
      </c>
      <c r="S29" s="20">
        <f t="shared" si="18"/>
        <v>655.47696686432255</v>
      </c>
      <c r="T29" s="20">
        <f t="shared" si="18"/>
        <v>505.62891955027993</v>
      </c>
      <c r="U29" s="20">
        <f t="shared" si="18"/>
        <v>840.8691493754917</v>
      </c>
      <c r="V29" s="20">
        <f t="shared" si="18"/>
        <v>691.02110206144914</v>
      </c>
      <c r="W29" s="20">
        <f t="shared" si="18"/>
        <v>946.56647346912735</v>
      </c>
      <c r="X29" s="20">
        <f t="shared" si="18"/>
        <v>796.71842615508479</v>
      </c>
      <c r="Y29" s="20"/>
      <c r="Z29" s="20" t="s">
        <v>255</v>
      </c>
      <c r="AA29" s="20">
        <f t="shared" ref="AA29:AJ29" si="19">AA28+AA25</f>
        <v>48.486840262258013</v>
      </c>
      <c r="AB29" s="20">
        <f t="shared" si="19"/>
        <v>0</v>
      </c>
      <c r="AC29" s="20">
        <f t="shared" si="19"/>
        <v>190.89393829469097</v>
      </c>
      <c r="AD29" s="20">
        <f t="shared" si="19"/>
        <v>142.407098032433</v>
      </c>
      <c r="AE29" s="20">
        <f t="shared" si="19"/>
        <v>316.5116163682311</v>
      </c>
      <c r="AF29" s="20">
        <f t="shared" si="19"/>
        <v>268.02477610597305</v>
      </c>
      <c r="AG29" s="20">
        <f t="shared" si="19"/>
        <v>406.64253897090839</v>
      </c>
      <c r="AH29" s="20">
        <f t="shared" si="19"/>
        <v>358.15569870865045</v>
      </c>
      <c r="AI29" s="20">
        <f t="shared" si="19"/>
        <v>527.91398638670739</v>
      </c>
      <c r="AJ29" s="20">
        <f t="shared" si="19"/>
        <v>479.42714612444939</v>
      </c>
    </row>
    <row r="30" spans="1:36" x14ac:dyDescent="0.3">
      <c r="A30" s="19"/>
      <c r="B30" s="1">
        <v>173</v>
      </c>
      <c r="C30" s="1">
        <v>7.9917303531464103</v>
      </c>
      <c r="D30" s="1">
        <v>0</v>
      </c>
      <c r="E30" s="1">
        <v>40.370439733523284</v>
      </c>
      <c r="F30" s="1">
        <v>32.378709380376876</v>
      </c>
      <c r="G30" s="1">
        <v>50.076171924592281</v>
      </c>
      <c r="H30" s="1">
        <v>42.084441571445872</v>
      </c>
      <c r="I30" s="1">
        <v>60.140017610921923</v>
      </c>
      <c r="J30" s="1">
        <v>52.148287257775515</v>
      </c>
      <c r="K30" s="1">
        <v>73.824932306290904</v>
      </c>
      <c r="L30" s="1">
        <v>65.833201953144496</v>
      </c>
      <c r="M30" s="19"/>
      <c r="N30" s="1">
        <v>173</v>
      </c>
      <c r="O30" s="1">
        <v>-1.2491781261684636</v>
      </c>
      <c r="P30" s="1">
        <v>0</v>
      </c>
      <c r="Q30" s="1">
        <v>49.339906566660844</v>
      </c>
      <c r="R30" s="1">
        <v>50.58908469282931</v>
      </c>
      <c r="S30" s="1">
        <v>90.872140310843875</v>
      </c>
      <c r="T30" s="1">
        <v>92.121318437012334</v>
      </c>
      <c r="U30" s="1">
        <v>59.154939261983827</v>
      </c>
      <c r="V30" s="1">
        <v>60.404117388152294</v>
      </c>
      <c r="W30" s="1">
        <v>59.769290538521304</v>
      </c>
      <c r="X30" s="1">
        <v>61.01846866468977</v>
      </c>
      <c r="Y30" s="19"/>
      <c r="Z30" s="1">
        <v>173</v>
      </c>
      <c r="AA30" s="1">
        <v>-9.2306718849739173</v>
      </c>
      <c r="AB30" s="1">
        <v>0</v>
      </c>
      <c r="AC30" s="1">
        <v>9.7274887647736801</v>
      </c>
      <c r="AD30" s="1">
        <v>18.958160649747597</v>
      </c>
      <c r="AE30" s="1">
        <v>7.5715241102241331</v>
      </c>
      <c r="AF30" s="1">
        <v>16.802195995198051</v>
      </c>
      <c r="AG30" s="1">
        <v>-5.0153942178220738</v>
      </c>
      <c r="AH30" s="1">
        <v>4.2152776671518435</v>
      </c>
      <c r="AI30" s="1">
        <v>5.4402093925492743</v>
      </c>
      <c r="AJ30" s="1">
        <v>14.670881277523192</v>
      </c>
    </row>
    <row r="31" spans="1:36" x14ac:dyDescent="0.3">
      <c r="A31" s="19"/>
      <c r="B31" s="1">
        <v>187</v>
      </c>
      <c r="C31" s="1">
        <v>14.250389490802993</v>
      </c>
      <c r="D31" s="1">
        <v>0</v>
      </c>
      <c r="E31" s="1">
        <v>47.328138805134998</v>
      </c>
      <c r="F31" s="1">
        <v>33.077749314332003</v>
      </c>
      <c r="G31" s="1">
        <v>56.417459472009092</v>
      </c>
      <c r="H31" s="1">
        <v>42.167069981206097</v>
      </c>
      <c r="I31" s="1">
        <v>74.408606538807831</v>
      </c>
      <c r="J31" s="1">
        <v>60.158217048004836</v>
      </c>
      <c r="K31" s="1">
        <v>86.954395535529628</v>
      </c>
      <c r="L31" s="1">
        <v>72.70400604472664</v>
      </c>
      <c r="M31" s="19"/>
      <c r="N31" s="1">
        <v>187</v>
      </c>
      <c r="O31" s="1">
        <v>4.8797526509256279</v>
      </c>
      <c r="P31" s="1">
        <v>0</v>
      </c>
      <c r="Q31" s="1">
        <v>75.482183469839384</v>
      </c>
      <c r="R31" s="1">
        <v>70.60243081891376</v>
      </c>
      <c r="S31" s="1">
        <v>87.213529223889651</v>
      </c>
      <c r="T31" s="1">
        <v>82.333776572964027</v>
      </c>
      <c r="U31" s="1">
        <v>79.551812580336872</v>
      </c>
      <c r="V31" s="1">
        <v>74.672059929411247</v>
      </c>
      <c r="W31" s="1">
        <v>92.072288255316437</v>
      </c>
      <c r="X31" s="1">
        <v>87.192535604390812</v>
      </c>
      <c r="Y31" s="19"/>
      <c r="Z31" s="1">
        <v>187</v>
      </c>
      <c r="AA31" s="1">
        <v>1.6749203017089764</v>
      </c>
      <c r="AB31" s="1">
        <f>AA31-AA31</f>
        <v>0</v>
      </c>
      <c r="AC31" s="1">
        <v>17.0045414284975</v>
      </c>
      <c r="AD31" s="1">
        <f>AC31-AA31</f>
        <v>15.329621126788524</v>
      </c>
      <c r="AE31" s="1">
        <v>26.314757814455444</v>
      </c>
      <c r="AF31" s="1">
        <f>AE31-AA31</f>
        <v>24.639837512746467</v>
      </c>
      <c r="AG31" s="1">
        <v>29.207295739081491</v>
      </c>
      <c r="AH31" s="1">
        <f>AG31-AA31</f>
        <v>27.532375437372515</v>
      </c>
      <c r="AI31" s="1">
        <v>39.783844197214066</v>
      </c>
      <c r="AJ31" s="1">
        <f>AI31-AA31</f>
        <v>38.108923895505086</v>
      </c>
    </row>
    <row r="32" spans="1:36" x14ac:dyDescent="0.3">
      <c r="A32" s="19"/>
      <c r="B32" s="1">
        <v>201</v>
      </c>
      <c r="C32" s="1">
        <v>18.811246795700097</v>
      </c>
      <c r="D32" s="1">
        <v>0</v>
      </c>
      <c r="E32" s="1">
        <v>52.828436017623652</v>
      </c>
      <c r="F32" s="1">
        <v>34.017189221923559</v>
      </c>
      <c r="G32" s="1">
        <v>63.172178013596159</v>
      </c>
      <c r="H32" s="1">
        <v>44.360931217896066</v>
      </c>
      <c r="I32" s="1">
        <v>94.104887149127848</v>
      </c>
      <c r="J32" s="1">
        <v>75.293640353427747</v>
      </c>
      <c r="K32" s="1">
        <v>99.290042288356673</v>
      </c>
      <c r="L32" s="1">
        <v>80.478795492656573</v>
      </c>
      <c r="M32" s="19"/>
      <c r="N32" s="1">
        <v>201</v>
      </c>
      <c r="O32" s="1">
        <v>8.5859293954889377</v>
      </c>
      <c r="P32" s="1">
        <v>0</v>
      </c>
      <c r="Q32" s="1">
        <v>76.858436464380631</v>
      </c>
      <c r="R32" s="1">
        <v>68.272507068891699</v>
      </c>
      <c r="S32" s="1">
        <v>95.625649926943808</v>
      </c>
      <c r="T32" s="1">
        <v>87.039720531454876</v>
      </c>
      <c r="U32" s="1">
        <v>94.246770563013101</v>
      </c>
      <c r="V32" s="1">
        <v>85.660841167524168</v>
      </c>
      <c r="W32" s="1">
        <v>114.14475989523861</v>
      </c>
      <c r="X32" s="1">
        <v>105.55883049974967</v>
      </c>
      <c r="Y32" s="19"/>
      <c r="Z32" s="1">
        <v>201</v>
      </c>
      <c r="AA32" s="1">
        <v>-0.88466932290400258</v>
      </c>
      <c r="AB32" s="1">
        <f t="shared" ref="AB32" si="20">AA32-AA32</f>
        <v>0</v>
      </c>
      <c r="AC32" s="1">
        <v>22.791197194533641</v>
      </c>
      <c r="AD32" s="1">
        <f t="shared" ref="AD32" si="21">AC32-AA32</f>
        <v>23.675866517437644</v>
      </c>
      <c r="AE32" s="1">
        <v>37.501063318567148</v>
      </c>
      <c r="AF32" s="1">
        <f t="shared" ref="AF32" si="22">AE32-AA32</f>
        <v>38.385732641471151</v>
      </c>
      <c r="AG32" s="1">
        <v>38.009985035867707</v>
      </c>
      <c r="AH32" s="1">
        <f t="shared" ref="AH32" si="23">AG32-AA32</f>
        <v>38.89465435877171</v>
      </c>
      <c r="AI32" s="1">
        <v>58.852783716181854</v>
      </c>
      <c r="AJ32" s="1">
        <f t="shared" ref="AJ32" si="24">AI32-AA32</f>
        <v>59.737453039085857</v>
      </c>
    </row>
    <row r="33" spans="1:36" s="24" customFormat="1" x14ac:dyDescent="0.3">
      <c r="A33" s="20"/>
      <c r="B33" s="20" t="s">
        <v>255</v>
      </c>
      <c r="C33" s="20">
        <f t="shared" ref="C33:L33" si="25">C32+C29</f>
        <v>129.07925735495138</v>
      </c>
      <c r="D33" s="20">
        <f t="shared" si="25"/>
        <v>0</v>
      </c>
      <c r="E33" s="20">
        <f t="shared" si="25"/>
        <v>407.98425663249486</v>
      </c>
      <c r="F33" s="20">
        <f t="shared" si="25"/>
        <v>278.90499927754348</v>
      </c>
      <c r="G33" s="20">
        <f t="shared" si="25"/>
        <v>469.21054894196794</v>
      </c>
      <c r="H33" s="20">
        <f t="shared" si="25"/>
        <v>340.13129158701651</v>
      </c>
      <c r="I33" s="20">
        <f t="shared" si="25"/>
        <v>660.4653899716202</v>
      </c>
      <c r="J33" s="20">
        <f t="shared" si="25"/>
        <v>531.38613261666876</v>
      </c>
      <c r="K33" s="20">
        <f t="shared" si="25"/>
        <v>790.26565503598488</v>
      </c>
      <c r="L33" s="20">
        <f t="shared" si="25"/>
        <v>661.18639768103355</v>
      </c>
      <c r="M33" s="20"/>
      <c r="N33" s="20" t="s">
        <v>255</v>
      </c>
      <c r="O33" s="20">
        <f t="shared" ref="O33:X33" si="26">O32+O29</f>
        <v>158.43397670953155</v>
      </c>
      <c r="P33" s="20">
        <f t="shared" si="26"/>
        <v>0</v>
      </c>
      <c r="Q33" s="20">
        <f t="shared" si="26"/>
        <v>551.01045249890069</v>
      </c>
      <c r="R33" s="20">
        <f t="shared" si="26"/>
        <v>392.57647578936911</v>
      </c>
      <c r="S33" s="20">
        <f t="shared" si="26"/>
        <v>751.10261679126631</v>
      </c>
      <c r="T33" s="20">
        <f t="shared" si="26"/>
        <v>592.66864008173479</v>
      </c>
      <c r="U33" s="20">
        <f t="shared" si="26"/>
        <v>935.11591993850482</v>
      </c>
      <c r="V33" s="20">
        <f t="shared" si="26"/>
        <v>776.6819432289733</v>
      </c>
      <c r="W33" s="20">
        <f t="shared" si="26"/>
        <v>1060.7112333643659</v>
      </c>
      <c r="X33" s="20">
        <f t="shared" si="26"/>
        <v>902.27725665483445</v>
      </c>
      <c r="Y33" s="20"/>
      <c r="Z33" s="20" t="s">
        <v>255</v>
      </c>
      <c r="AA33" s="20">
        <f t="shared" ref="AA33:AJ33" si="27">AA32+AA29</f>
        <v>47.602170939354011</v>
      </c>
      <c r="AB33" s="20">
        <f t="shared" si="27"/>
        <v>0</v>
      </c>
      <c r="AC33" s="20">
        <f t="shared" si="27"/>
        <v>213.68513548922462</v>
      </c>
      <c r="AD33" s="20">
        <f t="shared" si="27"/>
        <v>166.08296454987064</v>
      </c>
      <c r="AE33" s="20">
        <f t="shared" si="27"/>
        <v>354.01267968679826</v>
      </c>
      <c r="AF33" s="20">
        <f t="shared" si="27"/>
        <v>306.41050874744417</v>
      </c>
      <c r="AG33" s="20">
        <f t="shared" si="27"/>
        <v>444.6525240067761</v>
      </c>
      <c r="AH33" s="20">
        <f t="shared" si="27"/>
        <v>397.05035306742218</v>
      </c>
      <c r="AI33" s="20">
        <f t="shared" si="27"/>
        <v>586.76677010288927</v>
      </c>
      <c r="AJ33" s="20">
        <f t="shared" si="27"/>
        <v>539.16459916353529</v>
      </c>
    </row>
    <row r="34" spans="1:36" x14ac:dyDescent="0.3">
      <c r="A34" s="19"/>
      <c r="B34" s="1">
        <v>202</v>
      </c>
      <c r="C34" s="1">
        <v>11.36093763087473</v>
      </c>
      <c r="D34" s="1">
        <v>0</v>
      </c>
      <c r="E34" s="1">
        <v>43.81279911479411</v>
      </c>
      <c r="F34" s="1">
        <v>32.45186148391938</v>
      </c>
      <c r="G34" s="1">
        <v>57.025106832743973</v>
      </c>
      <c r="H34" s="1">
        <v>45.664169201869242</v>
      </c>
      <c r="I34" s="1">
        <v>64.182937378636268</v>
      </c>
      <c r="J34" s="1">
        <v>52.821999747761538</v>
      </c>
      <c r="K34" s="1">
        <v>66.209467165940993</v>
      </c>
      <c r="L34" s="1">
        <v>54.848529535066262</v>
      </c>
      <c r="M34" s="25"/>
      <c r="N34" s="1">
        <v>202</v>
      </c>
      <c r="O34" s="1">
        <v>-25.331442837530457</v>
      </c>
      <c r="P34" s="1">
        <v>0</v>
      </c>
      <c r="Q34" s="1">
        <v>18.832856960365522</v>
      </c>
      <c r="R34" s="1">
        <v>44.164299797895978</v>
      </c>
      <c r="S34" s="1">
        <v>49.754976552378153</v>
      </c>
      <c r="T34" s="1">
        <v>75.086419389908613</v>
      </c>
      <c r="U34" s="1">
        <v>41.388932334432674</v>
      </c>
      <c r="V34" s="1">
        <v>66.720375171963127</v>
      </c>
      <c r="W34" s="1">
        <v>57.170230397184866</v>
      </c>
      <c r="X34" s="1">
        <v>82.501673234715327</v>
      </c>
      <c r="Y34" s="19"/>
      <c r="Z34" s="1">
        <v>202</v>
      </c>
      <c r="AA34" s="1">
        <v>9.6721104666979016</v>
      </c>
      <c r="AB34" s="1">
        <f>AA34-AA34</f>
        <v>0</v>
      </c>
      <c r="AC34" s="1">
        <v>16.815943976067398</v>
      </c>
      <c r="AD34" s="1">
        <f>AC34-AA34</f>
        <v>7.1438335093694967</v>
      </c>
      <c r="AE34" s="1">
        <v>16.304945143393841</v>
      </c>
      <c r="AF34" s="1">
        <f>AE34-AA34</f>
        <v>6.6328346766959392</v>
      </c>
      <c r="AG34" s="1">
        <v>9.3673476213209401</v>
      </c>
      <c r="AH34" s="1">
        <f>AG34-AA34</f>
        <v>-0.30476284537696152</v>
      </c>
      <c r="AI34" s="1">
        <v>16.486220430789587</v>
      </c>
      <c r="AJ34" s="1">
        <f>AI34-AA34</f>
        <v>6.8141099640916849</v>
      </c>
    </row>
    <row r="35" spans="1:36" x14ac:dyDescent="0.3">
      <c r="A35" s="19"/>
      <c r="B35" s="1">
        <v>216</v>
      </c>
      <c r="C35" s="1">
        <v>12.775895462512967</v>
      </c>
      <c r="D35" s="1">
        <v>0</v>
      </c>
      <c r="E35" s="1">
        <v>47.710519685072974</v>
      </c>
      <c r="F35" s="1">
        <v>34.934624222560004</v>
      </c>
      <c r="G35" s="1">
        <v>59.711080953121446</v>
      </c>
      <c r="H35" s="1">
        <v>46.935185490608475</v>
      </c>
      <c r="I35" s="1">
        <v>76.318887913789254</v>
      </c>
      <c r="J35" s="1">
        <v>63.542992451276291</v>
      </c>
      <c r="K35" s="1">
        <v>84.234048283645578</v>
      </c>
      <c r="L35" s="1">
        <v>71.458152821132614</v>
      </c>
      <c r="M35" s="19"/>
      <c r="N35" s="1">
        <v>216</v>
      </c>
      <c r="O35" s="1">
        <v>9.3909538648865709</v>
      </c>
      <c r="P35" s="1">
        <v>0</v>
      </c>
      <c r="Q35" s="1">
        <v>60.20947865653806</v>
      </c>
      <c r="R35" s="1">
        <v>50.818524791651491</v>
      </c>
      <c r="S35" s="1">
        <v>66.711181152730347</v>
      </c>
      <c r="T35" s="1">
        <v>57.320227287843778</v>
      </c>
      <c r="U35" s="1">
        <v>63.596754097607295</v>
      </c>
      <c r="V35" s="1">
        <v>54.205800232720726</v>
      </c>
      <c r="W35" s="1">
        <v>75.854370329670076</v>
      </c>
      <c r="X35" s="1">
        <v>66.463416464783506</v>
      </c>
      <c r="Y35" s="19"/>
      <c r="Z35" s="1">
        <v>216</v>
      </c>
      <c r="AA35" s="1">
        <v>13.532150678002642</v>
      </c>
      <c r="AB35" s="1">
        <v>0</v>
      </c>
      <c r="AC35" s="1">
        <v>27.944252563128948</v>
      </c>
      <c r="AD35" s="1">
        <v>14.412101885126306</v>
      </c>
      <c r="AE35" s="1">
        <v>35.469230265670802</v>
      </c>
      <c r="AF35" s="1">
        <v>21.937079587668158</v>
      </c>
      <c r="AG35" s="1">
        <v>38.021310376040873</v>
      </c>
      <c r="AH35" s="1">
        <v>24.489159698038229</v>
      </c>
      <c r="AI35" s="1">
        <v>47.644799921856006</v>
      </c>
      <c r="AJ35" s="1">
        <v>34.112649243853362</v>
      </c>
    </row>
    <row r="36" spans="1:36" x14ac:dyDescent="0.3">
      <c r="A36" s="19"/>
      <c r="B36" s="1">
        <v>230</v>
      </c>
      <c r="C36" s="1">
        <v>16.968548480492572</v>
      </c>
      <c r="D36" s="1">
        <v>0</v>
      </c>
      <c r="E36" s="1">
        <v>52.472812243660982</v>
      </c>
      <c r="F36" s="1">
        <v>35.50426376316841</v>
      </c>
      <c r="G36" s="1">
        <v>67.113268422646129</v>
      </c>
      <c r="H36" s="1">
        <v>50.144719942153557</v>
      </c>
      <c r="I36" s="1">
        <v>79.119504334440606</v>
      </c>
      <c r="J36" s="1">
        <v>62.150955853948034</v>
      </c>
      <c r="K36" s="1">
        <v>94.336795938508331</v>
      </c>
      <c r="L36" s="1">
        <v>77.368247458015759</v>
      </c>
      <c r="M36" s="19"/>
      <c r="N36" s="1">
        <v>230</v>
      </c>
      <c r="O36" s="1">
        <v>15.475055281823783</v>
      </c>
      <c r="P36" s="1">
        <v>0</v>
      </c>
      <c r="Q36" s="1">
        <v>65.644278116232115</v>
      </c>
      <c r="R36" s="1">
        <v>50.16922283440833</v>
      </c>
      <c r="S36" s="1">
        <v>77.27475129287356</v>
      </c>
      <c r="T36" s="1">
        <v>61.799696011049775</v>
      </c>
      <c r="U36" s="1">
        <v>80.126445267777555</v>
      </c>
      <c r="V36" s="1">
        <v>64.65138998595377</v>
      </c>
      <c r="W36" s="1">
        <v>99.6366206312603</v>
      </c>
      <c r="X36" s="1">
        <v>84.161565349436515</v>
      </c>
      <c r="Y36" s="19"/>
      <c r="Z36" s="1">
        <v>230</v>
      </c>
      <c r="AA36" s="1">
        <v>10.898362314876959</v>
      </c>
      <c r="AB36" s="1">
        <v>0</v>
      </c>
      <c r="AC36" s="1">
        <v>26.875805466343049</v>
      </c>
      <c r="AD36" s="1">
        <v>15.97744315146609</v>
      </c>
      <c r="AE36" s="1">
        <v>34.658761091377215</v>
      </c>
      <c r="AF36" s="1">
        <v>23.760398776500256</v>
      </c>
      <c r="AG36" s="1">
        <v>44.22931635719722</v>
      </c>
      <c r="AH36" s="1">
        <v>33.330954042320258</v>
      </c>
      <c r="AI36" s="1">
        <v>58.610781341570792</v>
      </c>
      <c r="AJ36" s="1">
        <v>47.712419026693837</v>
      </c>
    </row>
    <row r="37" spans="1:36" s="21" customFormat="1" x14ac:dyDescent="0.3">
      <c r="A37" s="20"/>
      <c r="B37" s="20" t="s">
        <v>255</v>
      </c>
      <c r="C37" s="20">
        <f t="shared" ref="C37:L37" si="28">C36+C33</f>
        <v>146.04780583544397</v>
      </c>
      <c r="D37" s="20">
        <f t="shared" si="28"/>
        <v>0</v>
      </c>
      <c r="E37" s="20">
        <f t="shared" si="28"/>
        <v>460.45706887615586</v>
      </c>
      <c r="F37" s="20">
        <f t="shared" si="28"/>
        <v>314.40926304071189</v>
      </c>
      <c r="G37" s="20">
        <f t="shared" si="28"/>
        <v>536.32381736461411</v>
      </c>
      <c r="H37" s="20">
        <f t="shared" si="28"/>
        <v>390.27601152917009</v>
      </c>
      <c r="I37" s="20">
        <f t="shared" si="28"/>
        <v>739.58489430606085</v>
      </c>
      <c r="J37" s="20">
        <f t="shared" si="28"/>
        <v>593.53708847061682</v>
      </c>
      <c r="K37" s="20">
        <f t="shared" si="28"/>
        <v>884.60245097449319</v>
      </c>
      <c r="L37" s="20">
        <f t="shared" si="28"/>
        <v>738.55464513904928</v>
      </c>
      <c r="M37" s="20"/>
      <c r="N37" s="20" t="s">
        <v>255</v>
      </c>
      <c r="O37" s="20">
        <f t="shared" ref="O37:X37" si="29">O36+O33</f>
        <v>173.90903199135533</v>
      </c>
      <c r="P37" s="20">
        <f t="shared" si="29"/>
        <v>0</v>
      </c>
      <c r="Q37" s="20">
        <f t="shared" si="29"/>
        <v>616.65473061513285</v>
      </c>
      <c r="R37" s="20">
        <f t="shared" si="29"/>
        <v>442.74569862377746</v>
      </c>
      <c r="S37" s="20">
        <f t="shared" si="29"/>
        <v>828.3773680841399</v>
      </c>
      <c r="T37" s="20">
        <f t="shared" si="29"/>
        <v>654.46833609278451</v>
      </c>
      <c r="U37" s="20">
        <f t="shared" si="29"/>
        <v>1015.2423652062823</v>
      </c>
      <c r="V37" s="20">
        <f t="shared" si="29"/>
        <v>841.33333321492705</v>
      </c>
      <c r="W37" s="20">
        <f t="shared" si="29"/>
        <v>1160.3478539956261</v>
      </c>
      <c r="X37" s="20">
        <f t="shared" si="29"/>
        <v>986.43882200427095</v>
      </c>
      <c r="Y37" s="20"/>
      <c r="Z37" s="20" t="s">
        <v>255</v>
      </c>
      <c r="AA37" s="20">
        <f t="shared" ref="AA37:AJ37" si="30">AA36+AA33</f>
        <v>58.500533254230973</v>
      </c>
      <c r="AB37" s="20">
        <f t="shared" si="30"/>
        <v>0</v>
      </c>
      <c r="AC37" s="20">
        <f t="shared" si="30"/>
        <v>240.56094095556767</v>
      </c>
      <c r="AD37" s="20">
        <f t="shared" si="30"/>
        <v>182.06040770133671</v>
      </c>
      <c r="AE37" s="20">
        <f t="shared" si="30"/>
        <v>388.67144077817545</v>
      </c>
      <c r="AF37" s="20">
        <f t="shared" si="30"/>
        <v>330.17090752394444</v>
      </c>
      <c r="AG37" s="20">
        <f t="shared" si="30"/>
        <v>488.88184036397331</v>
      </c>
      <c r="AH37" s="20">
        <f t="shared" si="30"/>
        <v>430.38130710974247</v>
      </c>
      <c r="AI37" s="20">
        <f t="shared" si="30"/>
        <v>645.3775514444601</v>
      </c>
      <c r="AJ37" s="20">
        <f t="shared" si="30"/>
        <v>586.87701819022914</v>
      </c>
    </row>
    <row r="38" spans="1:36" x14ac:dyDescent="0.3">
      <c r="A38" s="19"/>
      <c r="B38" s="1">
        <v>231</v>
      </c>
      <c r="C38" s="1">
        <v>16.273945068854157</v>
      </c>
      <c r="D38" s="1">
        <v>0</v>
      </c>
      <c r="E38" s="1">
        <v>53.823561567903873</v>
      </c>
      <c r="F38" s="1">
        <v>37.549616499049719</v>
      </c>
      <c r="G38" s="1">
        <v>65.037039357170968</v>
      </c>
      <c r="H38" s="1">
        <v>48.763094288316807</v>
      </c>
      <c r="I38" s="1">
        <v>71.913905582253591</v>
      </c>
      <c r="J38" s="1">
        <v>55.63996051339943</v>
      </c>
      <c r="K38" s="1">
        <v>70.443311287766008</v>
      </c>
      <c r="L38" s="1">
        <v>54.169366218911847</v>
      </c>
      <c r="M38" s="19"/>
      <c r="N38" s="1">
        <v>231</v>
      </c>
      <c r="O38" s="1">
        <v>-6.7621825845323524</v>
      </c>
      <c r="P38" s="1">
        <v>0</v>
      </c>
      <c r="Q38" s="1">
        <v>18.248800150608734</v>
      </c>
      <c r="R38" s="1">
        <v>25.010982735141084</v>
      </c>
      <c r="S38" s="1">
        <v>28.095255049271316</v>
      </c>
      <c r="T38" s="1">
        <v>34.85743763380367</v>
      </c>
      <c r="U38" s="1">
        <v>20.273592125736819</v>
      </c>
      <c r="V38" s="1">
        <v>27.035774710269173</v>
      </c>
      <c r="W38" s="1">
        <v>29.818715365890981</v>
      </c>
      <c r="X38" s="1">
        <v>36.580897950423335</v>
      </c>
      <c r="Y38" s="19"/>
      <c r="Z38" s="1">
        <v>231</v>
      </c>
      <c r="AA38" s="1">
        <v>3.6008203228132336</v>
      </c>
      <c r="AB38" s="1">
        <v>0</v>
      </c>
      <c r="AC38" s="1">
        <v>24.379338760445027</v>
      </c>
      <c r="AD38" s="1">
        <v>20.778518437631792</v>
      </c>
      <c r="AE38" s="1">
        <v>15.411898119056424</v>
      </c>
      <c r="AF38" s="1">
        <v>11.81107779624319</v>
      </c>
      <c r="AG38" s="1">
        <v>0.80880837086272417</v>
      </c>
      <c r="AH38" s="1">
        <v>-2.7920119519505096</v>
      </c>
      <c r="AI38" s="1">
        <v>13.998886331422495</v>
      </c>
      <c r="AJ38" s="1">
        <v>10.398066008609263</v>
      </c>
    </row>
    <row r="39" spans="1:36" x14ac:dyDescent="0.3">
      <c r="A39" s="19"/>
      <c r="B39" s="1">
        <v>245</v>
      </c>
      <c r="C39" s="1">
        <v>7.5990456282605008</v>
      </c>
      <c r="D39" s="1">
        <v>0</v>
      </c>
      <c r="E39" s="1">
        <v>50.869105008227329</v>
      </c>
      <c r="F39" s="1">
        <v>43.270059379966831</v>
      </c>
      <c r="G39" s="1">
        <v>62.349928951648415</v>
      </c>
      <c r="H39" s="1">
        <v>54.750883323387917</v>
      </c>
      <c r="I39" s="1">
        <v>75.805241112764065</v>
      </c>
      <c r="J39" s="1">
        <v>68.206195484503567</v>
      </c>
      <c r="K39" s="1">
        <v>77.677840907341064</v>
      </c>
      <c r="L39" s="1">
        <v>70.078795279080566</v>
      </c>
      <c r="M39" s="19"/>
      <c r="N39" s="1">
        <v>245</v>
      </c>
      <c r="O39" s="1">
        <v>7.2358085008217454</v>
      </c>
      <c r="P39" s="1">
        <v>0</v>
      </c>
      <c r="Q39" s="1">
        <v>36.830816727034325</v>
      </c>
      <c r="R39" s="1">
        <v>29.595008226212578</v>
      </c>
      <c r="S39" s="1">
        <v>54.527962666861299</v>
      </c>
      <c r="T39" s="1">
        <v>47.292154166039552</v>
      </c>
      <c r="U39" s="1">
        <v>58.221118346327231</v>
      </c>
      <c r="V39" s="1">
        <v>50.985309845505483</v>
      </c>
      <c r="W39" s="1">
        <v>69.220007726718592</v>
      </c>
      <c r="X39" s="1">
        <v>61.984199225896845</v>
      </c>
      <c r="Y39" s="19"/>
      <c r="Z39" s="1">
        <v>245</v>
      </c>
      <c r="AA39" s="1">
        <v>4.6086948151419671</v>
      </c>
      <c r="AB39" s="1">
        <v>0</v>
      </c>
      <c r="AC39" s="1">
        <v>24.128788097382216</v>
      </c>
      <c r="AD39" s="1">
        <v>19.52009328224025</v>
      </c>
      <c r="AE39" s="1">
        <v>25.363294175438448</v>
      </c>
      <c r="AF39" s="1">
        <v>20.754599360296481</v>
      </c>
      <c r="AG39" s="1">
        <v>27.75547109708037</v>
      </c>
      <c r="AH39" s="1">
        <v>23.146776281938404</v>
      </c>
      <c r="AI39" s="1">
        <v>44.152484546199986</v>
      </c>
      <c r="AJ39" s="1">
        <v>39.54378973105802</v>
      </c>
    </row>
    <row r="40" spans="1:36" x14ac:dyDescent="0.3">
      <c r="A40" s="19"/>
      <c r="B40" s="1">
        <v>259</v>
      </c>
      <c r="C40" s="1">
        <v>5.357327167923656</v>
      </c>
      <c r="D40" s="1">
        <v>0</v>
      </c>
      <c r="E40" s="1">
        <v>47.116466114177783</v>
      </c>
      <c r="F40" s="1">
        <v>41.759138946254126</v>
      </c>
      <c r="G40" s="1">
        <v>62.539788662219827</v>
      </c>
      <c r="H40" s="1">
        <v>57.18246149429617</v>
      </c>
      <c r="I40" s="1">
        <v>72.104725470448116</v>
      </c>
      <c r="J40" s="1">
        <v>66.747398302524459</v>
      </c>
      <c r="K40" s="1">
        <v>80.339343043177493</v>
      </c>
      <c r="L40" s="1">
        <v>74.982015875253836</v>
      </c>
      <c r="M40" s="19"/>
      <c r="N40" s="1">
        <v>259</v>
      </c>
      <c r="O40" s="1">
        <v>10.243346224038499</v>
      </c>
      <c r="P40" s="1">
        <v>0</v>
      </c>
      <c r="Q40" s="1">
        <v>40.463932084643957</v>
      </c>
      <c r="R40" s="1">
        <v>30.22058586060546</v>
      </c>
      <c r="S40" s="1">
        <v>57.765963511399228</v>
      </c>
      <c r="T40" s="1">
        <v>47.522617287360731</v>
      </c>
      <c r="U40" s="1">
        <v>69.806507685687208</v>
      </c>
      <c r="V40" s="1">
        <v>59.563161461648711</v>
      </c>
      <c r="W40" s="1">
        <v>82.306308539872447</v>
      </c>
      <c r="X40" s="1">
        <v>72.062962315833943</v>
      </c>
      <c r="Y40" s="19"/>
      <c r="Z40" s="1">
        <v>259</v>
      </c>
      <c r="AA40" s="1">
        <v>8.3647454683845481</v>
      </c>
      <c r="AB40" s="1">
        <v>0</v>
      </c>
      <c r="AC40" s="1">
        <v>23.151696324082554</v>
      </c>
      <c r="AD40" s="1">
        <v>14.786950855698006</v>
      </c>
      <c r="AE40" s="1">
        <v>29.940980467371709</v>
      </c>
      <c r="AF40" s="1">
        <v>21.576234998987161</v>
      </c>
      <c r="AG40" s="1">
        <v>35.714475921566844</v>
      </c>
      <c r="AH40" s="1">
        <v>27.349730453182296</v>
      </c>
      <c r="AI40" s="1">
        <v>50.307348452255042</v>
      </c>
      <c r="AJ40" s="1">
        <v>41.942602983870493</v>
      </c>
    </row>
    <row r="41" spans="1:36" s="21" customFormat="1" x14ac:dyDescent="0.3">
      <c r="A41" s="20"/>
      <c r="B41" s="20" t="s">
        <v>255</v>
      </c>
      <c r="C41" s="20">
        <f t="shared" ref="C41:L41" si="31">C40+C37</f>
        <v>151.40513300336761</v>
      </c>
      <c r="D41" s="20">
        <f t="shared" si="31"/>
        <v>0</v>
      </c>
      <c r="E41" s="20">
        <f t="shared" si="31"/>
        <v>507.57353499033366</v>
      </c>
      <c r="F41" s="20">
        <f t="shared" si="31"/>
        <v>356.16840198696605</v>
      </c>
      <c r="G41" s="20">
        <f t="shared" si="31"/>
        <v>598.86360602683396</v>
      </c>
      <c r="H41" s="20">
        <f t="shared" si="31"/>
        <v>447.45847302346624</v>
      </c>
      <c r="I41" s="20">
        <f t="shared" si="31"/>
        <v>811.68961977650895</v>
      </c>
      <c r="J41" s="20">
        <f t="shared" si="31"/>
        <v>660.28448677314123</v>
      </c>
      <c r="K41" s="20">
        <f t="shared" si="31"/>
        <v>964.94179401767065</v>
      </c>
      <c r="L41" s="20">
        <f t="shared" si="31"/>
        <v>813.53666101430315</v>
      </c>
      <c r="M41" s="20"/>
      <c r="N41" s="20" t="s">
        <v>255</v>
      </c>
      <c r="O41" s="20">
        <f t="shared" ref="O41:X41" si="32">O40+O37</f>
        <v>184.15237821539384</v>
      </c>
      <c r="P41" s="20">
        <f t="shared" si="32"/>
        <v>0</v>
      </c>
      <c r="Q41" s="20">
        <f t="shared" si="32"/>
        <v>657.11866269977679</v>
      </c>
      <c r="R41" s="20">
        <f t="shared" si="32"/>
        <v>472.96628448438292</v>
      </c>
      <c r="S41" s="20">
        <f t="shared" si="32"/>
        <v>886.14333159553917</v>
      </c>
      <c r="T41" s="20">
        <f t="shared" si="32"/>
        <v>701.99095338014524</v>
      </c>
      <c r="U41" s="20">
        <f t="shared" si="32"/>
        <v>1085.0488728919695</v>
      </c>
      <c r="V41" s="20">
        <f t="shared" si="32"/>
        <v>900.8964946765758</v>
      </c>
      <c r="W41" s="20">
        <f t="shared" si="32"/>
        <v>1242.6541625354985</v>
      </c>
      <c r="X41" s="20">
        <f t="shared" si="32"/>
        <v>1058.5017843201049</v>
      </c>
      <c r="Y41" s="20"/>
      <c r="Z41" s="20" t="s">
        <v>255</v>
      </c>
      <c r="AA41" s="20">
        <f t="shared" ref="AA41:AJ41" si="33">AA40+AA37</f>
        <v>66.865278722615528</v>
      </c>
      <c r="AB41" s="20">
        <f t="shared" si="33"/>
        <v>0</v>
      </c>
      <c r="AC41" s="20">
        <f t="shared" si="33"/>
        <v>263.71263727965021</v>
      </c>
      <c r="AD41" s="20">
        <f t="shared" si="33"/>
        <v>196.84735855703471</v>
      </c>
      <c r="AE41" s="20">
        <f t="shared" si="33"/>
        <v>418.61242124554718</v>
      </c>
      <c r="AF41" s="20">
        <f t="shared" si="33"/>
        <v>351.7471425229316</v>
      </c>
      <c r="AG41" s="20">
        <f t="shared" si="33"/>
        <v>524.59631628554018</v>
      </c>
      <c r="AH41" s="20">
        <f t="shared" si="33"/>
        <v>457.73103756292477</v>
      </c>
      <c r="AI41" s="20">
        <f t="shared" si="33"/>
        <v>695.68489989671514</v>
      </c>
      <c r="AJ41" s="20">
        <f t="shared" si="33"/>
        <v>628.81962117409967</v>
      </c>
    </row>
    <row r="42" spans="1:36" x14ac:dyDescent="0.3">
      <c r="A42" s="19"/>
      <c r="B42" s="1">
        <v>260</v>
      </c>
      <c r="C42" s="1">
        <v>-2.6504569569687932</v>
      </c>
      <c r="D42" s="1">
        <v>0</v>
      </c>
      <c r="E42" s="1">
        <v>31.885866226866383</v>
      </c>
      <c r="F42" s="1">
        <v>34.536323183835179</v>
      </c>
      <c r="G42" s="1">
        <v>43.43739176900381</v>
      </c>
      <c r="H42" s="1">
        <v>46.087848725972606</v>
      </c>
      <c r="I42" s="1">
        <v>59.1844699950733</v>
      </c>
      <c r="J42" s="1">
        <v>61.834926952042096</v>
      </c>
      <c r="K42" s="1">
        <v>57.466213246976267</v>
      </c>
      <c r="L42" s="1">
        <v>60.116670203945063</v>
      </c>
      <c r="M42" s="19"/>
      <c r="N42" s="1">
        <v>260</v>
      </c>
      <c r="O42" s="1">
        <v>-30.362762169311036</v>
      </c>
      <c r="P42" s="1">
        <v>0</v>
      </c>
      <c r="Q42" s="1">
        <v>17.05813481531488</v>
      </c>
      <c r="R42" s="1">
        <v>47.420896984625912</v>
      </c>
      <c r="S42" s="1">
        <v>23.956094767791232</v>
      </c>
      <c r="T42" s="1">
        <v>54.318856937102268</v>
      </c>
      <c r="U42" s="1">
        <v>35.408635382234124</v>
      </c>
      <c r="V42" s="1">
        <v>65.771397551545164</v>
      </c>
      <c r="W42" s="1">
        <v>48.562648643847091</v>
      </c>
      <c r="X42" s="1">
        <v>78.925410813158123</v>
      </c>
      <c r="Y42" s="19"/>
      <c r="Z42" s="1">
        <v>260</v>
      </c>
      <c r="AA42" s="1">
        <v>-4.2051775719425724</v>
      </c>
      <c r="AB42" s="1">
        <v>0</v>
      </c>
      <c r="AC42" s="1">
        <v>3.1334599568022612</v>
      </c>
      <c r="AD42" s="1">
        <v>7.3386375287448331</v>
      </c>
      <c r="AE42" s="1">
        <v>4.1530756825012354</v>
      </c>
      <c r="AF42" s="1">
        <v>8.3582532544438077</v>
      </c>
      <c r="AG42" s="1">
        <v>-3.2522491663488737</v>
      </c>
      <c r="AH42" s="1">
        <v>0.95292840559369862</v>
      </c>
      <c r="AI42" s="1">
        <v>1.9301704682690053</v>
      </c>
      <c r="AJ42" s="1">
        <v>6.1353480402115776</v>
      </c>
    </row>
    <row r="43" spans="1:36" x14ac:dyDescent="0.3">
      <c r="A43" s="19"/>
      <c r="B43" s="1">
        <v>273</v>
      </c>
      <c r="C43" s="1">
        <v>8.7331121038273576</v>
      </c>
      <c r="D43" s="1">
        <v>0</v>
      </c>
      <c r="E43" s="1">
        <v>46.111517518692629</v>
      </c>
      <c r="F43" s="1">
        <v>37.37840541486527</v>
      </c>
      <c r="G43" s="1">
        <v>52.224136549198775</v>
      </c>
      <c r="H43" s="1">
        <v>43.491024445371416</v>
      </c>
      <c r="I43" s="1">
        <v>67.182519400208164</v>
      </c>
      <c r="J43" s="1">
        <v>58.449407296380805</v>
      </c>
      <c r="K43" s="1">
        <v>74.69426315834454</v>
      </c>
      <c r="L43" s="1">
        <v>65.961151054517188</v>
      </c>
      <c r="M43" s="19"/>
      <c r="N43" s="1">
        <v>273</v>
      </c>
      <c r="O43" s="1">
        <v>9.1869627167650201</v>
      </c>
      <c r="P43" s="1">
        <v>0</v>
      </c>
      <c r="Q43" s="1">
        <v>52.955853058402575</v>
      </c>
      <c r="R43" s="1">
        <v>43.768890341637558</v>
      </c>
      <c r="S43" s="1">
        <v>51.902531236715632</v>
      </c>
      <c r="T43" s="1">
        <v>42.715568519950608</v>
      </c>
      <c r="U43" s="1">
        <v>62.544721285861549</v>
      </c>
      <c r="V43" s="1">
        <v>53.357758569096532</v>
      </c>
      <c r="W43" s="1">
        <v>68.012320203250155</v>
      </c>
      <c r="X43" s="1">
        <v>58.825357486485132</v>
      </c>
      <c r="Y43" s="19"/>
      <c r="Z43" s="1">
        <v>273</v>
      </c>
      <c r="AA43" s="1">
        <v>-2.7115566108907108</v>
      </c>
      <c r="AB43" s="1">
        <v>0</v>
      </c>
      <c r="AC43" s="1">
        <v>11.348745912600327</v>
      </c>
      <c r="AD43" s="1">
        <v>14.060302523491037</v>
      </c>
      <c r="AE43" s="1">
        <v>13.556873505847239</v>
      </c>
      <c r="AF43" s="1">
        <v>16.268430116737949</v>
      </c>
      <c r="AG43" s="1">
        <v>18.299402859956935</v>
      </c>
      <c r="AH43" s="1">
        <v>21.010959470847645</v>
      </c>
      <c r="AI43" s="1">
        <v>27.849005633859029</v>
      </c>
      <c r="AJ43" s="1">
        <v>30.56056224474974</v>
      </c>
    </row>
    <row r="44" spans="1:36" x14ac:dyDescent="0.3">
      <c r="A44" s="19"/>
      <c r="B44" s="1">
        <v>287</v>
      </c>
      <c r="C44" s="1">
        <v>8.6176143178658897</v>
      </c>
      <c r="D44" s="1">
        <v>0</v>
      </c>
      <c r="E44" s="1">
        <v>47.513887102957163</v>
      </c>
      <c r="F44" s="1">
        <v>38.89627278509127</v>
      </c>
      <c r="G44" s="1">
        <v>54.645063987339071</v>
      </c>
      <c r="H44" s="1">
        <v>46.027449669473185</v>
      </c>
      <c r="I44" s="1">
        <v>78.436290506202141</v>
      </c>
      <c r="J44" s="1">
        <v>69.818676188336255</v>
      </c>
      <c r="K44" s="1">
        <v>82.419678684158768</v>
      </c>
      <c r="L44" s="1">
        <v>73.802064366292882</v>
      </c>
      <c r="M44" s="19"/>
      <c r="N44" s="1">
        <v>287</v>
      </c>
      <c r="O44" s="1">
        <v>14.313790604249574</v>
      </c>
      <c r="P44" s="1">
        <v>0</v>
      </c>
      <c r="Q44" s="1">
        <v>60.995703814011627</v>
      </c>
      <c r="R44" s="1">
        <v>46.681913209762051</v>
      </c>
      <c r="S44" s="1">
        <v>64.668756853887189</v>
      </c>
      <c r="T44" s="1">
        <v>50.354966249637613</v>
      </c>
      <c r="U44" s="1">
        <v>79.507294371892144</v>
      </c>
      <c r="V44" s="1">
        <v>65.193503767642568</v>
      </c>
      <c r="W44" s="1">
        <v>90.481263136944406</v>
      </c>
      <c r="X44" s="1">
        <v>76.167472532694831</v>
      </c>
      <c r="Y44" s="19"/>
      <c r="Z44" s="1">
        <v>287</v>
      </c>
      <c r="AA44" s="1">
        <v>0.63470510299367677</v>
      </c>
      <c r="AB44" s="1">
        <v>0</v>
      </c>
      <c r="AC44" s="1">
        <v>17.142473901575251</v>
      </c>
      <c r="AD44" s="1">
        <v>16.507768798581573</v>
      </c>
      <c r="AE44" s="1">
        <v>25.030744680450347</v>
      </c>
      <c r="AF44" s="1">
        <v>24.396039577456669</v>
      </c>
      <c r="AG44" s="1">
        <v>38.185558842549156</v>
      </c>
      <c r="AH44" s="1">
        <v>37.550853739555478</v>
      </c>
      <c r="AI44" s="1">
        <v>58.744266700632423</v>
      </c>
      <c r="AJ44" s="1">
        <v>58.109561597638745</v>
      </c>
    </row>
    <row r="45" spans="1:36" s="21" customFormat="1" x14ac:dyDescent="0.3">
      <c r="A45" s="20"/>
      <c r="B45" s="20" t="s">
        <v>255</v>
      </c>
      <c r="C45" s="20">
        <f t="shared" ref="C45:L45" si="34">C44+C41</f>
        <v>160.02274732123351</v>
      </c>
      <c r="D45" s="20">
        <f t="shared" si="34"/>
        <v>0</v>
      </c>
      <c r="E45" s="20">
        <f t="shared" si="34"/>
        <v>555.0874220932908</v>
      </c>
      <c r="F45" s="20">
        <f t="shared" si="34"/>
        <v>395.06467477205729</v>
      </c>
      <c r="G45" s="20">
        <f t="shared" si="34"/>
        <v>653.50867001417305</v>
      </c>
      <c r="H45" s="20">
        <f t="shared" si="34"/>
        <v>493.48592269293943</v>
      </c>
      <c r="I45" s="20">
        <f t="shared" si="34"/>
        <v>890.12591028271106</v>
      </c>
      <c r="J45" s="20">
        <f t="shared" si="34"/>
        <v>730.10316296147744</v>
      </c>
      <c r="K45" s="20">
        <f t="shared" si="34"/>
        <v>1047.3614727018294</v>
      </c>
      <c r="L45" s="20">
        <f t="shared" si="34"/>
        <v>887.33872538059609</v>
      </c>
      <c r="M45" s="20"/>
      <c r="N45" s="20" t="s">
        <v>255</v>
      </c>
      <c r="O45" s="20">
        <f t="shared" ref="O45:X45" si="35">O44+O41</f>
        <v>198.4661688196434</v>
      </c>
      <c r="P45" s="20">
        <f t="shared" si="35"/>
        <v>0</v>
      </c>
      <c r="Q45" s="20">
        <f t="shared" si="35"/>
        <v>718.11436651378847</v>
      </c>
      <c r="R45" s="20">
        <f t="shared" si="35"/>
        <v>519.64819769414498</v>
      </c>
      <c r="S45" s="20">
        <f t="shared" si="35"/>
        <v>950.81208844942637</v>
      </c>
      <c r="T45" s="20">
        <f t="shared" si="35"/>
        <v>752.34591962978288</v>
      </c>
      <c r="U45" s="20">
        <f t="shared" si="35"/>
        <v>1164.5561672638617</v>
      </c>
      <c r="V45" s="20">
        <f t="shared" si="35"/>
        <v>966.08999844421839</v>
      </c>
      <c r="W45" s="20">
        <f t="shared" si="35"/>
        <v>1333.1354256724428</v>
      </c>
      <c r="X45" s="20">
        <f t="shared" si="35"/>
        <v>1134.6692568527997</v>
      </c>
      <c r="Y45" s="20"/>
      <c r="Z45" s="20" t="s">
        <v>255</v>
      </c>
      <c r="AA45" s="20">
        <f t="shared" ref="AA45:AJ45" si="36">AA44+AA41</f>
        <v>67.499983825609206</v>
      </c>
      <c r="AB45" s="20">
        <f t="shared" si="36"/>
        <v>0</v>
      </c>
      <c r="AC45" s="20">
        <f t="shared" si="36"/>
        <v>280.85511118122548</v>
      </c>
      <c r="AD45" s="20">
        <f t="shared" si="36"/>
        <v>213.35512735561628</v>
      </c>
      <c r="AE45" s="20">
        <f t="shared" si="36"/>
        <v>443.64316592599755</v>
      </c>
      <c r="AF45" s="20">
        <f t="shared" si="36"/>
        <v>376.14318210038829</v>
      </c>
      <c r="AG45" s="20">
        <f t="shared" si="36"/>
        <v>562.78187512808938</v>
      </c>
      <c r="AH45" s="20">
        <f t="shared" si="36"/>
        <v>495.28189130248023</v>
      </c>
      <c r="AI45" s="20">
        <f t="shared" si="36"/>
        <v>754.4291665973476</v>
      </c>
      <c r="AJ45" s="20">
        <f t="shared" si="36"/>
        <v>686.9291827717384</v>
      </c>
    </row>
    <row r="46" spans="1:36" x14ac:dyDescent="0.3">
      <c r="A46" s="19"/>
      <c r="B46" s="1">
        <v>288</v>
      </c>
      <c r="C46" s="1">
        <v>0.94636262685281258</v>
      </c>
      <c r="D46" s="1">
        <f>C46-C46</f>
        <v>0</v>
      </c>
      <c r="E46" s="1">
        <v>35.172996943528361</v>
      </c>
      <c r="F46" s="1">
        <f>E46-C46</f>
        <v>34.22663431667555</v>
      </c>
      <c r="G46" s="1">
        <v>46.033820120775751</v>
      </c>
      <c r="H46" s="1">
        <f>G46-C46</f>
        <v>45.08745749392294</v>
      </c>
      <c r="I46" s="1">
        <v>55.018844270362841</v>
      </c>
      <c r="J46" s="1">
        <f>I46-C46</f>
        <v>54.072481643510031</v>
      </c>
      <c r="K46" s="1">
        <v>59.662006211667155</v>
      </c>
      <c r="L46" s="1">
        <f>K46-C46</f>
        <v>58.715643584814345</v>
      </c>
      <c r="M46" s="19"/>
      <c r="N46" s="1">
        <v>288</v>
      </c>
      <c r="O46" s="1">
        <v>3.1086148644307006</v>
      </c>
      <c r="P46" s="1">
        <f>O46-O46</f>
        <v>0</v>
      </c>
      <c r="Q46" s="1">
        <v>25.685525612778292</v>
      </c>
      <c r="R46" s="1">
        <f>Q46-O46</f>
        <v>22.576910748347593</v>
      </c>
      <c r="S46" s="1">
        <v>33.029909427248633</v>
      </c>
      <c r="T46" s="1">
        <f>S46-O46</f>
        <v>29.921294562817934</v>
      </c>
      <c r="U46" s="1">
        <v>32.756234574775789</v>
      </c>
      <c r="V46" s="1">
        <f>U46-O46</f>
        <v>29.64761971034509</v>
      </c>
      <c r="W46" s="1">
        <v>40.397524018727111</v>
      </c>
      <c r="X46" s="1">
        <f>W46-O46</f>
        <v>37.288909154296412</v>
      </c>
      <c r="Y46" s="19"/>
      <c r="Z46" s="1">
        <v>288</v>
      </c>
      <c r="AA46" s="1">
        <v>-10.755696275538297</v>
      </c>
      <c r="AB46" s="1">
        <f>AA46-AA46</f>
        <v>0</v>
      </c>
      <c r="AC46" s="1">
        <v>-9.4908786559849201</v>
      </c>
      <c r="AD46" s="1">
        <f>AC46-AA46</f>
        <v>1.2648176195533765</v>
      </c>
      <c r="AE46" s="1">
        <v>-5.6294748570685549</v>
      </c>
      <c r="AF46" s="1">
        <f>AE46-AA46</f>
        <v>5.1262214184697417</v>
      </c>
      <c r="AG46" s="1">
        <v>-11.29148031150058</v>
      </c>
      <c r="AH46" s="1">
        <f>AG46-AA46</f>
        <v>-0.53578403596228341</v>
      </c>
      <c r="AI46" s="1">
        <v>-5.9105063823720121</v>
      </c>
      <c r="AJ46" s="1">
        <f>AI46-AA46</f>
        <v>4.8451898931662845</v>
      </c>
    </row>
    <row r="47" spans="1:36" x14ac:dyDescent="0.3">
      <c r="A47" s="19"/>
      <c r="B47" s="1">
        <v>301</v>
      </c>
      <c r="C47" s="1">
        <v>1.5834217928442713</v>
      </c>
      <c r="D47" s="1">
        <f t="shared" ref="D47:D48" si="37">C47-C47</f>
        <v>0</v>
      </c>
      <c r="E47" s="1">
        <v>41.302974854514659</v>
      </c>
      <c r="F47" s="1">
        <f t="shared" ref="F47:F48" si="38">E47-C47</f>
        <v>39.719553061670389</v>
      </c>
      <c r="G47" s="1">
        <v>49.898980445811169</v>
      </c>
      <c r="H47" s="1">
        <f t="shared" ref="H47:H48" si="39">G47-C47</f>
        <v>48.315558652966899</v>
      </c>
      <c r="I47" s="1">
        <v>66.615641207787135</v>
      </c>
      <c r="J47" s="1">
        <f t="shared" ref="J47:J48" si="40">I47-C47</f>
        <v>65.032219414942858</v>
      </c>
      <c r="K47" s="1">
        <v>69.521210326954261</v>
      </c>
      <c r="L47" s="1">
        <f t="shared" ref="L47:L48" si="41">K47-C47</f>
        <v>67.937788534109984</v>
      </c>
      <c r="M47" s="19"/>
      <c r="N47" s="1">
        <v>301</v>
      </c>
      <c r="O47" s="1">
        <v>-2.6052208030413033</v>
      </c>
      <c r="P47" s="1">
        <f t="shared" ref="P47:P48" si="42">O47-O47</f>
        <v>0</v>
      </c>
      <c r="Q47" s="1">
        <v>33.904843526430867</v>
      </c>
      <c r="R47" s="1">
        <f t="shared" ref="R47:R48" si="43">Q47-O47</f>
        <v>36.510064329472172</v>
      </c>
      <c r="S47" s="1">
        <v>46.330272699497975</v>
      </c>
      <c r="T47" s="1">
        <f t="shared" ref="T47:T48" si="44">S47-O47</f>
        <v>48.935493502539281</v>
      </c>
      <c r="U47" s="1">
        <v>51.04600874515878</v>
      </c>
      <c r="V47" s="1">
        <f t="shared" ref="V47:V48" si="45">U47-O47</f>
        <v>53.651229548200085</v>
      </c>
      <c r="W47" s="1">
        <v>57.606158176225406</v>
      </c>
      <c r="X47" s="1">
        <f t="shared" ref="X47:X48" si="46">W47-O47</f>
        <v>60.211378979266712</v>
      </c>
      <c r="Y47" s="19"/>
      <c r="Z47" s="1">
        <v>301</v>
      </c>
      <c r="AA47" s="1">
        <v>-6.1100408965404016</v>
      </c>
      <c r="AB47" s="1">
        <f t="shared" ref="AB47:AB48" si="47">AA47-AA47</f>
        <v>0</v>
      </c>
      <c r="AC47" s="1">
        <v>0.15627781256695433</v>
      </c>
      <c r="AD47" s="1">
        <f t="shared" ref="AD47:AD48" si="48">AC47-AA47</f>
        <v>6.266318709107356</v>
      </c>
      <c r="AE47" s="1">
        <v>7.7591836838843991</v>
      </c>
      <c r="AF47" s="1">
        <f t="shared" ref="AF47:AF48" si="49">AE47-AA47</f>
        <v>13.869224580424801</v>
      </c>
      <c r="AG47" s="1">
        <v>16.505681938717043</v>
      </c>
      <c r="AH47" s="1">
        <f t="shared" ref="AH47:AH48" si="50">AG47-AA47</f>
        <v>22.615722835257444</v>
      </c>
      <c r="AI47" s="1">
        <v>39.826328131454083</v>
      </c>
      <c r="AJ47" s="1">
        <f t="shared" ref="AJ47:AJ48" si="51">AI47-AA47</f>
        <v>45.936369027994488</v>
      </c>
    </row>
    <row r="48" spans="1:36" x14ac:dyDescent="0.3">
      <c r="A48" s="19"/>
      <c r="B48" s="1">
        <v>315</v>
      </c>
      <c r="C48" s="1">
        <v>-0.39442361830576983</v>
      </c>
      <c r="D48" s="1">
        <f t="shared" si="37"/>
        <v>0</v>
      </c>
      <c r="E48" s="1">
        <v>39.263615762252805</v>
      </c>
      <c r="F48" s="1">
        <f t="shared" si="38"/>
        <v>39.658039380558577</v>
      </c>
      <c r="G48" s="1">
        <v>47.661731886459577</v>
      </c>
      <c r="H48" s="1">
        <f t="shared" si="39"/>
        <v>48.05615550476535</v>
      </c>
      <c r="I48" s="1">
        <v>65.163445798407452</v>
      </c>
      <c r="J48" s="1">
        <f t="shared" si="40"/>
        <v>65.557869416713217</v>
      </c>
      <c r="K48" s="1">
        <v>70.341676930476609</v>
      </c>
      <c r="L48" s="1">
        <f t="shared" si="41"/>
        <v>70.736100548782375</v>
      </c>
      <c r="M48" s="19"/>
      <c r="N48" s="1">
        <v>315</v>
      </c>
      <c r="O48" s="1">
        <v>2.9972312699396975</v>
      </c>
      <c r="P48" s="1">
        <f t="shared" si="42"/>
        <v>0</v>
      </c>
      <c r="Q48" s="1">
        <v>42.674532844016269</v>
      </c>
      <c r="R48" s="1">
        <f t="shared" si="43"/>
        <v>39.677301574076573</v>
      </c>
      <c r="S48" s="1">
        <v>55.931180556022397</v>
      </c>
      <c r="T48" s="1">
        <f t="shared" si="44"/>
        <v>52.933949286082701</v>
      </c>
      <c r="U48" s="1">
        <v>63.181626274588595</v>
      </c>
      <c r="V48" s="1">
        <f t="shared" si="45"/>
        <v>60.184395004648898</v>
      </c>
      <c r="W48" s="1">
        <v>73.074881059314151</v>
      </c>
      <c r="X48" s="1">
        <f t="shared" si="46"/>
        <v>70.077649789374448</v>
      </c>
      <c r="Y48" s="19"/>
      <c r="Z48" s="1">
        <v>315</v>
      </c>
      <c r="AA48" s="1">
        <v>-11.164703788913091</v>
      </c>
      <c r="AB48" s="1">
        <f t="shared" si="47"/>
        <v>0</v>
      </c>
      <c r="AC48" s="1">
        <v>0.91891353789369667</v>
      </c>
      <c r="AD48" s="1">
        <f t="shared" si="48"/>
        <v>12.083617326806788</v>
      </c>
      <c r="AE48" s="1">
        <v>8.5007325138073124</v>
      </c>
      <c r="AF48" s="1">
        <f t="shared" si="49"/>
        <v>19.665436302720401</v>
      </c>
      <c r="AG48" s="1">
        <v>21.663637891941594</v>
      </c>
      <c r="AH48" s="1">
        <f t="shared" si="50"/>
        <v>32.828341680854685</v>
      </c>
      <c r="AI48" s="1">
        <v>74.319459180272418</v>
      </c>
      <c r="AJ48" s="1">
        <f t="shared" si="51"/>
        <v>85.484162969185505</v>
      </c>
    </row>
    <row r="49" spans="1:36" s="21" customFormat="1" x14ac:dyDescent="0.3">
      <c r="A49" s="20"/>
      <c r="B49" s="20" t="s">
        <v>256</v>
      </c>
      <c r="C49" s="20">
        <f t="shared" ref="C49:L49" si="52">C48+C45</f>
        <v>159.62832370292773</v>
      </c>
      <c r="D49" s="20">
        <f t="shared" si="52"/>
        <v>0</v>
      </c>
      <c r="E49" s="20">
        <f t="shared" si="52"/>
        <v>594.35103785554361</v>
      </c>
      <c r="F49" s="20">
        <f t="shared" si="52"/>
        <v>434.72271415261588</v>
      </c>
      <c r="G49" s="20">
        <f t="shared" si="52"/>
        <v>701.17040190063267</v>
      </c>
      <c r="H49" s="20">
        <f t="shared" si="52"/>
        <v>541.54207819770477</v>
      </c>
      <c r="I49" s="20">
        <f t="shared" si="52"/>
        <v>955.28935608111851</v>
      </c>
      <c r="J49" s="20">
        <f t="shared" si="52"/>
        <v>795.66103237819061</v>
      </c>
      <c r="K49" s="20">
        <f t="shared" si="52"/>
        <v>1117.7031496323059</v>
      </c>
      <c r="L49" s="20">
        <f t="shared" si="52"/>
        <v>958.07482592937845</v>
      </c>
      <c r="M49" s="20"/>
      <c r="N49" s="20" t="s">
        <v>256</v>
      </c>
      <c r="O49" s="20">
        <f t="shared" ref="O49:X49" si="53">O48+O45</f>
        <v>201.4634000895831</v>
      </c>
      <c r="P49" s="20">
        <f t="shared" si="53"/>
        <v>0</v>
      </c>
      <c r="Q49" s="20">
        <f t="shared" si="53"/>
        <v>760.78889935780478</v>
      </c>
      <c r="R49" s="20">
        <f t="shared" si="53"/>
        <v>559.32549926822151</v>
      </c>
      <c r="S49" s="20">
        <f t="shared" si="53"/>
        <v>1006.7432690054487</v>
      </c>
      <c r="T49" s="20">
        <f t="shared" si="53"/>
        <v>805.27986891586556</v>
      </c>
      <c r="U49" s="20">
        <f t="shared" si="53"/>
        <v>1227.7377935384502</v>
      </c>
      <c r="V49" s="20">
        <f t="shared" si="53"/>
        <v>1026.2743934488674</v>
      </c>
      <c r="W49" s="20">
        <f t="shared" si="53"/>
        <v>1406.2103067317569</v>
      </c>
      <c r="X49" s="20">
        <f t="shared" si="53"/>
        <v>1204.7469066421741</v>
      </c>
      <c r="Y49" s="20"/>
      <c r="Z49" s="20" t="s">
        <v>256</v>
      </c>
      <c r="AA49" s="20">
        <f t="shared" ref="AA49:AJ49" si="54">AA48+AA45</f>
        <v>56.335280036696119</v>
      </c>
      <c r="AB49" s="20">
        <f t="shared" si="54"/>
        <v>0</v>
      </c>
      <c r="AC49" s="20">
        <f t="shared" si="54"/>
        <v>281.77402471911915</v>
      </c>
      <c r="AD49" s="20">
        <f t="shared" si="54"/>
        <v>225.43874468242308</v>
      </c>
      <c r="AE49" s="20">
        <f t="shared" si="54"/>
        <v>452.14389843980484</v>
      </c>
      <c r="AF49" s="20">
        <f t="shared" si="54"/>
        <v>395.80861840310871</v>
      </c>
      <c r="AG49" s="20">
        <f t="shared" si="54"/>
        <v>584.44551302003094</v>
      </c>
      <c r="AH49" s="20">
        <f t="shared" si="54"/>
        <v>528.11023298333487</v>
      </c>
      <c r="AI49" s="20">
        <f t="shared" si="54"/>
        <v>828.74862577761996</v>
      </c>
      <c r="AJ49" s="20">
        <f t="shared" si="54"/>
        <v>772.41334574092389</v>
      </c>
    </row>
    <row r="50" spans="1:36" x14ac:dyDescent="0.3">
      <c r="A50" s="19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9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9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</row>
    <row r="51" spans="1:36" x14ac:dyDescent="0.3">
      <c r="A51" s="19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9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9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</row>
    <row r="52" spans="1:36" x14ac:dyDescent="0.3">
      <c r="A52" s="19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9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9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</row>
    <row r="53" spans="1:36" x14ac:dyDescent="0.3">
      <c r="A53" s="19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9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9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</row>
    <row r="54" spans="1:36" x14ac:dyDescent="0.3">
      <c r="A54" s="19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9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9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</row>
    <row r="55" spans="1:36" x14ac:dyDescent="0.3">
      <c r="A55" s="19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9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9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</row>
    <row r="56" spans="1:36" x14ac:dyDescent="0.3">
      <c r="A56" s="19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9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9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</row>
    <row r="57" spans="1:36" x14ac:dyDescent="0.3">
      <c r="A57" s="19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9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9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</row>
    <row r="58" spans="1:36" x14ac:dyDescent="0.3">
      <c r="A58" s="19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9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9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CEB8D-85A2-485C-B282-BAB7AB41804F}">
  <dimension ref="A3:B96"/>
  <sheetViews>
    <sheetView workbookViewId="0">
      <selection activeCell="E4" sqref="E4"/>
    </sheetView>
  </sheetViews>
  <sheetFormatPr defaultRowHeight="14.4" x14ac:dyDescent="0.3"/>
  <cols>
    <col min="2" max="2" width="11" customWidth="1"/>
  </cols>
  <sheetData>
    <row r="3" spans="1:2" x14ac:dyDescent="0.3">
      <c r="A3" t="s">
        <v>257</v>
      </c>
      <c r="B3" t="s">
        <v>258</v>
      </c>
    </row>
    <row r="4" spans="1:2" x14ac:dyDescent="0.3">
      <c r="A4">
        <v>0</v>
      </c>
      <c r="B4" s="27">
        <v>169571443.60796484</v>
      </c>
    </row>
    <row r="5" spans="1:2" x14ac:dyDescent="0.3">
      <c r="A5">
        <v>0</v>
      </c>
      <c r="B5" s="27">
        <v>141220254.92466885</v>
      </c>
    </row>
    <row r="6" spans="1:2" x14ac:dyDescent="0.3">
      <c r="A6">
        <v>0</v>
      </c>
      <c r="B6" s="27">
        <v>156169829.19178799</v>
      </c>
    </row>
    <row r="7" spans="1:2" x14ac:dyDescent="0.3">
      <c r="A7">
        <v>0</v>
      </c>
      <c r="B7" s="27">
        <v>168422998.80555418</v>
      </c>
    </row>
    <row r="8" spans="1:2" x14ac:dyDescent="0.3">
      <c r="A8">
        <v>0</v>
      </c>
      <c r="B8" s="27">
        <v>107757398.51070492</v>
      </c>
    </row>
    <row r="9" spans="1:2" x14ac:dyDescent="0.3">
      <c r="A9">
        <v>0</v>
      </c>
      <c r="B9" s="27">
        <v>106490213.91566747</v>
      </c>
    </row>
    <row r="10" spans="1:2" x14ac:dyDescent="0.3">
      <c r="A10">
        <v>0</v>
      </c>
      <c r="B10" s="27">
        <v>163819883.92597634</v>
      </c>
    </row>
    <row r="11" spans="1:2" x14ac:dyDescent="0.3">
      <c r="A11">
        <v>0</v>
      </c>
      <c r="B11" s="27">
        <v>215608192.12598547</v>
      </c>
    </row>
    <row r="12" spans="1:2" x14ac:dyDescent="0.3">
      <c r="A12">
        <v>0</v>
      </c>
      <c r="B12" s="27">
        <v>67049191.219777577</v>
      </c>
    </row>
    <row r="13" spans="1:2" x14ac:dyDescent="0.3">
      <c r="A13">
        <v>0</v>
      </c>
      <c r="B13" s="27">
        <v>121789426.05988963</v>
      </c>
    </row>
    <row r="14" spans="1:2" x14ac:dyDescent="0.3">
      <c r="A14">
        <v>0</v>
      </c>
      <c r="B14" s="27">
        <v>154830524.3691023</v>
      </c>
    </row>
    <row r="15" spans="1:2" x14ac:dyDescent="0.3">
      <c r="A15">
        <v>0</v>
      </c>
      <c r="B15" s="27">
        <v>151472693.26022252</v>
      </c>
    </row>
    <row r="16" spans="1:2" x14ac:dyDescent="0.3">
      <c r="A16">
        <v>0</v>
      </c>
      <c r="B16" s="27">
        <v>141795521.59201837</v>
      </c>
    </row>
    <row r="17" spans="1:2" x14ac:dyDescent="0.3">
      <c r="A17">
        <v>0</v>
      </c>
      <c r="B17" s="27">
        <v>192639650.84602672</v>
      </c>
    </row>
    <row r="18" spans="1:2" x14ac:dyDescent="0.3">
      <c r="A18">
        <v>0</v>
      </c>
      <c r="B18" s="27">
        <v>29190515.879176352</v>
      </c>
    </row>
    <row r="19" spans="1:2" x14ac:dyDescent="0.3">
      <c r="A19">
        <v>0</v>
      </c>
      <c r="B19" s="27">
        <v>143296779.85170752</v>
      </c>
    </row>
    <row r="20" spans="1:2" x14ac:dyDescent="0.3">
      <c r="A20">
        <v>0</v>
      </c>
      <c r="B20" s="27">
        <v>174708091.41766548</v>
      </c>
    </row>
    <row r="21" spans="1:2" x14ac:dyDescent="0.3">
      <c r="A21">
        <v>0</v>
      </c>
      <c r="B21" s="27">
        <v>163825992.98085326</v>
      </c>
    </row>
    <row r="22" spans="1:2" x14ac:dyDescent="0.3">
      <c r="A22">
        <v>1</v>
      </c>
      <c r="B22" s="28">
        <v>135786594.78027126</v>
      </c>
    </row>
    <row r="23" spans="1:2" x14ac:dyDescent="0.3">
      <c r="A23">
        <v>1</v>
      </c>
      <c r="B23" s="28">
        <v>143391577.03544194</v>
      </c>
    </row>
    <row r="24" spans="1:2" x14ac:dyDescent="0.3">
      <c r="A24">
        <v>1</v>
      </c>
      <c r="B24" s="28">
        <v>145142860.12579316</v>
      </c>
    </row>
    <row r="25" spans="1:2" x14ac:dyDescent="0.3">
      <c r="A25">
        <v>1</v>
      </c>
      <c r="B25" s="28">
        <v>158019298.06692806</v>
      </c>
    </row>
    <row r="26" spans="1:2" x14ac:dyDescent="0.3">
      <c r="A26">
        <v>1</v>
      </c>
      <c r="B26" s="28">
        <v>126763361.18237947</v>
      </c>
    </row>
    <row r="27" spans="1:2" x14ac:dyDescent="0.3">
      <c r="A27">
        <v>1</v>
      </c>
      <c r="B27" s="28">
        <v>134214709.04198235</v>
      </c>
    </row>
    <row r="28" spans="1:2" x14ac:dyDescent="0.3">
      <c r="A28">
        <v>1</v>
      </c>
      <c r="B28" s="28">
        <v>196452285.71524006</v>
      </c>
    </row>
    <row r="29" spans="1:2" x14ac:dyDescent="0.3">
      <c r="A29">
        <v>1</v>
      </c>
      <c r="B29" s="28">
        <v>167704524.25326329</v>
      </c>
    </row>
    <row r="30" spans="1:2" x14ac:dyDescent="0.3">
      <c r="A30">
        <v>1</v>
      </c>
      <c r="B30" s="28">
        <v>136501335.92796579</v>
      </c>
    </row>
    <row r="31" spans="1:2" x14ac:dyDescent="0.3">
      <c r="A31">
        <v>1</v>
      </c>
      <c r="B31" s="28">
        <v>105995662.18017213</v>
      </c>
    </row>
    <row r="32" spans="1:2" x14ac:dyDescent="0.3">
      <c r="A32">
        <v>1</v>
      </c>
      <c r="B32" s="28">
        <v>99302158.902566046</v>
      </c>
    </row>
    <row r="33" spans="1:2" x14ac:dyDescent="0.3">
      <c r="A33">
        <v>1</v>
      </c>
      <c r="B33" s="28">
        <v>101859172.36621977</v>
      </c>
    </row>
    <row r="34" spans="1:2" x14ac:dyDescent="0.3">
      <c r="A34">
        <v>1</v>
      </c>
      <c r="B34" s="28">
        <v>139065028.9245539</v>
      </c>
    </row>
    <row r="35" spans="1:2" x14ac:dyDescent="0.3">
      <c r="A35">
        <v>1</v>
      </c>
      <c r="B35" s="28">
        <v>122443395.19766016</v>
      </c>
    </row>
    <row r="36" spans="1:2" x14ac:dyDescent="0.3">
      <c r="A36">
        <v>1</v>
      </c>
      <c r="B36" s="28">
        <v>95696478.085829586</v>
      </c>
    </row>
    <row r="37" spans="1:2" x14ac:dyDescent="0.3">
      <c r="A37">
        <v>1</v>
      </c>
      <c r="B37" s="28">
        <v>132775869.27677104</v>
      </c>
    </row>
    <row r="38" spans="1:2" x14ac:dyDescent="0.3">
      <c r="A38">
        <v>1</v>
      </c>
      <c r="B38" s="28">
        <v>151437929.7437498</v>
      </c>
    </row>
    <row r="39" spans="1:2" x14ac:dyDescent="0.3">
      <c r="A39">
        <v>2</v>
      </c>
      <c r="B39" s="28">
        <v>143923034.9232271</v>
      </c>
    </row>
    <row r="40" spans="1:2" x14ac:dyDescent="0.3">
      <c r="A40">
        <v>2</v>
      </c>
      <c r="B40" s="28">
        <v>132683755.11233245</v>
      </c>
    </row>
    <row r="41" spans="1:2" x14ac:dyDescent="0.3">
      <c r="A41">
        <v>2</v>
      </c>
      <c r="B41" s="28">
        <v>161016389.82172531</v>
      </c>
    </row>
    <row r="42" spans="1:2" x14ac:dyDescent="0.3">
      <c r="A42">
        <v>2</v>
      </c>
      <c r="B42" s="28">
        <v>154805452.76465037</v>
      </c>
    </row>
    <row r="43" spans="1:2" x14ac:dyDescent="0.3">
      <c r="A43">
        <v>2</v>
      </c>
      <c r="B43" s="28">
        <v>121171669.33124846</v>
      </c>
    </row>
    <row r="44" spans="1:2" x14ac:dyDescent="0.3">
      <c r="A44">
        <v>2</v>
      </c>
      <c r="B44" s="28">
        <v>147006793.69811219</v>
      </c>
    </row>
    <row r="45" spans="1:2" x14ac:dyDescent="0.3">
      <c r="A45">
        <v>2</v>
      </c>
      <c r="B45" s="28">
        <v>150468528.24264839</v>
      </c>
    </row>
    <row r="46" spans="1:2" x14ac:dyDescent="0.3">
      <c r="A46">
        <v>2</v>
      </c>
      <c r="B46" s="28">
        <v>133366922.43807316</v>
      </c>
    </row>
    <row r="47" spans="1:2" x14ac:dyDescent="0.3">
      <c r="A47">
        <v>2</v>
      </c>
      <c r="B47" s="28">
        <v>133044576.76283716</v>
      </c>
    </row>
    <row r="48" spans="1:2" x14ac:dyDescent="0.3">
      <c r="A48">
        <v>2</v>
      </c>
      <c r="B48" s="28">
        <v>99487554.392281353</v>
      </c>
    </row>
    <row r="49" spans="1:2" x14ac:dyDescent="0.3">
      <c r="A49">
        <v>2</v>
      </c>
      <c r="B49" s="28">
        <v>140286533.98032531</v>
      </c>
    </row>
    <row r="50" spans="1:2" x14ac:dyDescent="0.3">
      <c r="A50">
        <v>2</v>
      </c>
      <c r="B50" s="28">
        <v>133010280.70269229</v>
      </c>
    </row>
    <row r="51" spans="1:2" x14ac:dyDescent="0.3">
      <c r="A51">
        <v>2</v>
      </c>
      <c r="B51" s="28">
        <v>153249636.31319246</v>
      </c>
    </row>
    <row r="52" spans="1:2" x14ac:dyDescent="0.3">
      <c r="A52">
        <v>2</v>
      </c>
      <c r="B52" s="28">
        <v>148607817.60746941</v>
      </c>
    </row>
    <row r="53" spans="1:2" x14ac:dyDescent="0.3">
      <c r="A53">
        <v>2</v>
      </c>
      <c r="B53" s="28">
        <v>145594795.03775331</v>
      </c>
    </row>
    <row r="54" spans="1:2" x14ac:dyDescent="0.3">
      <c r="A54">
        <v>2</v>
      </c>
      <c r="B54" s="28">
        <v>111480528.69342996</v>
      </c>
    </row>
    <row r="55" spans="1:2" x14ac:dyDescent="0.3">
      <c r="A55">
        <v>2</v>
      </c>
      <c r="B55" s="28">
        <v>115632910.18078268</v>
      </c>
    </row>
    <row r="56" spans="1:2" x14ac:dyDescent="0.3">
      <c r="A56">
        <v>2</v>
      </c>
      <c r="B56" s="28">
        <v>92018381.813601181</v>
      </c>
    </row>
    <row r="57" spans="1:2" x14ac:dyDescent="0.3">
      <c r="A57">
        <v>2</v>
      </c>
      <c r="B57" s="28">
        <v>131596468.93422942</v>
      </c>
    </row>
    <row r="58" spans="1:2" x14ac:dyDescent="0.3">
      <c r="A58">
        <v>5</v>
      </c>
      <c r="B58" s="28">
        <v>97786702.75942646</v>
      </c>
    </row>
    <row r="59" spans="1:2" x14ac:dyDescent="0.3">
      <c r="A59">
        <v>5</v>
      </c>
      <c r="B59" s="28">
        <v>107715203.80174346</v>
      </c>
    </row>
    <row r="60" spans="1:2" x14ac:dyDescent="0.3">
      <c r="A60">
        <v>5</v>
      </c>
      <c r="B60" s="28">
        <v>102018397.38133214</v>
      </c>
    </row>
    <row r="61" spans="1:2" x14ac:dyDescent="0.3">
      <c r="A61">
        <v>5</v>
      </c>
      <c r="B61" s="28">
        <v>109261186.8748939</v>
      </c>
    </row>
    <row r="62" spans="1:2" x14ac:dyDescent="0.3">
      <c r="A62">
        <v>5</v>
      </c>
      <c r="B62" s="28">
        <v>101028239.93324806</v>
      </c>
    </row>
    <row r="63" spans="1:2" x14ac:dyDescent="0.3">
      <c r="A63">
        <v>5</v>
      </c>
      <c r="B63" s="28">
        <v>101895203.18250912</v>
      </c>
    </row>
    <row r="64" spans="1:2" x14ac:dyDescent="0.3">
      <c r="A64">
        <v>5</v>
      </c>
      <c r="B64" s="28">
        <v>98519580.240002543</v>
      </c>
    </row>
    <row r="65" spans="1:2" x14ac:dyDescent="0.3">
      <c r="A65">
        <v>5</v>
      </c>
      <c r="B65" s="28">
        <v>98293622.709758595</v>
      </c>
    </row>
    <row r="66" spans="1:2" x14ac:dyDescent="0.3">
      <c r="A66">
        <v>5</v>
      </c>
      <c r="B66" s="28">
        <v>92058207.755200878</v>
      </c>
    </row>
    <row r="67" spans="1:2" x14ac:dyDescent="0.3">
      <c r="A67">
        <v>5</v>
      </c>
      <c r="B67" s="28">
        <v>98651469.947376326</v>
      </c>
    </row>
    <row r="68" spans="1:2" x14ac:dyDescent="0.3">
      <c r="A68">
        <v>5</v>
      </c>
      <c r="B68" s="28">
        <v>101206228.9536158</v>
      </c>
    </row>
    <row r="69" spans="1:2" x14ac:dyDescent="0.3">
      <c r="A69">
        <v>5</v>
      </c>
      <c r="B69" s="28">
        <v>100358873.09491159</v>
      </c>
    </row>
    <row r="70" spans="1:2" x14ac:dyDescent="0.3">
      <c r="A70">
        <v>5</v>
      </c>
      <c r="B70" s="28">
        <v>106828393.03522953</v>
      </c>
    </row>
    <row r="71" spans="1:2" x14ac:dyDescent="0.3">
      <c r="A71">
        <v>5</v>
      </c>
      <c r="B71" s="28">
        <v>79461849.129607856</v>
      </c>
    </row>
    <row r="72" spans="1:2" x14ac:dyDescent="0.3">
      <c r="A72">
        <v>5</v>
      </c>
      <c r="B72" s="28">
        <v>99529134.577912837</v>
      </c>
    </row>
    <row r="73" spans="1:2" x14ac:dyDescent="0.3">
      <c r="A73">
        <v>5</v>
      </c>
      <c r="B73" s="28">
        <v>93844434.589516565</v>
      </c>
    </row>
    <row r="74" spans="1:2" x14ac:dyDescent="0.3">
      <c r="A74">
        <v>5</v>
      </c>
      <c r="B74" s="28">
        <v>107804096.06299274</v>
      </c>
    </row>
    <row r="75" spans="1:2" x14ac:dyDescent="0.3">
      <c r="A75">
        <v>10</v>
      </c>
      <c r="B75" s="28">
        <v>101512924.98211242</v>
      </c>
    </row>
    <row r="76" spans="1:2" x14ac:dyDescent="0.3">
      <c r="A76">
        <v>10</v>
      </c>
      <c r="B76" s="28">
        <v>87089645.450647339</v>
      </c>
    </row>
    <row r="77" spans="1:2" x14ac:dyDescent="0.3">
      <c r="A77">
        <v>10</v>
      </c>
      <c r="B77" s="28">
        <v>100045949.29812741</v>
      </c>
    </row>
    <row r="78" spans="1:2" x14ac:dyDescent="0.3">
      <c r="A78">
        <v>10</v>
      </c>
      <c r="B78" s="28">
        <v>94591776.946207076</v>
      </c>
    </row>
    <row r="79" spans="1:2" x14ac:dyDescent="0.3">
      <c r="A79">
        <v>10</v>
      </c>
      <c r="B79" s="28">
        <v>98475341.511253402</v>
      </c>
    </row>
    <row r="80" spans="1:2" x14ac:dyDescent="0.3">
      <c r="A80">
        <v>10</v>
      </c>
      <c r="B80" s="28">
        <v>99945548.390069753</v>
      </c>
    </row>
    <row r="81" spans="1:2" x14ac:dyDescent="0.3">
      <c r="A81">
        <v>10</v>
      </c>
      <c r="B81" s="28">
        <v>113032990.23276535</v>
      </c>
    </row>
    <row r="82" spans="1:2" x14ac:dyDescent="0.3">
      <c r="A82">
        <v>10</v>
      </c>
      <c r="B82" s="28">
        <v>100380480.05833985</v>
      </c>
    </row>
    <row r="83" spans="1:2" x14ac:dyDescent="0.3">
      <c r="A83">
        <v>10</v>
      </c>
      <c r="B83" s="28">
        <v>68016945.96360223</v>
      </c>
    </row>
    <row r="84" spans="1:2" x14ac:dyDescent="0.3">
      <c r="A84">
        <v>10</v>
      </c>
      <c r="B84" s="28">
        <v>116351348.5667523</v>
      </c>
    </row>
    <row r="85" spans="1:2" x14ac:dyDescent="0.3">
      <c r="A85">
        <v>10</v>
      </c>
      <c r="B85" s="28">
        <v>105338777.08453947</v>
      </c>
    </row>
    <row r="86" spans="1:2" x14ac:dyDescent="0.3">
      <c r="A86">
        <v>10</v>
      </c>
      <c r="B86" s="28">
        <v>81443683.555517212</v>
      </c>
    </row>
    <row r="87" spans="1:2" x14ac:dyDescent="0.3">
      <c r="A87">
        <v>10</v>
      </c>
      <c r="B87" s="28">
        <v>102741166.3253862</v>
      </c>
    </row>
    <row r="88" spans="1:2" x14ac:dyDescent="0.3">
      <c r="A88">
        <v>10</v>
      </c>
      <c r="B88" s="28">
        <v>115292604.63468158</v>
      </c>
    </row>
    <row r="89" spans="1:2" x14ac:dyDescent="0.3">
      <c r="A89">
        <v>10</v>
      </c>
      <c r="B89" s="28">
        <v>106091462.76667339</v>
      </c>
    </row>
    <row r="90" spans="1:2" x14ac:dyDescent="0.3">
      <c r="A90">
        <v>10</v>
      </c>
      <c r="B90" s="28">
        <v>111042520.76293874</v>
      </c>
    </row>
    <row r="91" spans="1:2" x14ac:dyDescent="0.3">
      <c r="A91">
        <v>10</v>
      </c>
      <c r="B91" s="28">
        <v>94599897.571498573</v>
      </c>
    </row>
    <row r="92" spans="1:2" x14ac:dyDescent="0.3">
      <c r="A92">
        <v>10</v>
      </c>
      <c r="B92" s="28">
        <v>95565011.846392572</v>
      </c>
    </row>
    <row r="93" spans="1:2" x14ac:dyDescent="0.3">
      <c r="A93">
        <v>10</v>
      </c>
      <c r="B93" s="28">
        <v>91310217.291318536</v>
      </c>
    </row>
    <row r="94" spans="1:2" x14ac:dyDescent="0.3">
      <c r="A94">
        <v>10</v>
      </c>
      <c r="B94" s="28">
        <v>114446034.9077237</v>
      </c>
    </row>
    <row r="95" spans="1:2" x14ac:dyDescent="0.3">
      <c r="A95">
        <v>10</v>
      </c>
      <c r="B95" s="28">
        <v>120028387.70293671</v>
      </c>
    </row>
    <row r="96" spans="1:2" x14ac:dyDescent="0.3">
      <c r="A96">
        <v>10</v>
      </c>
      <c r="B96" s="28">
        <v>88340761.233976245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EC4ED-2367-4D67-9B30-5A10CCDD88E9}">
  <dimension ref="A2:B190"/>
  <sheetViews>
    <sheetView topLeftCell="A184" workbookViewId="0">
      <selection activeCell="C3" sqref="C3"/>
    </sheetView>
  </sheetViews>
  <sheetFormatPr defaultRowHeight="14.4" x14ac:dyDescent="0.3"/>
  <sheetData>
    <row r="2" spans="1:2" x14ac:dyDescent="0.3">
      <c r="A2" t="s">
        <v>259</v>
      </c>
      <c r="B2" t="s">
        <v>260</v>
      </c>
    </row>
    <row r="3" spans="1:2" x14ac:dyDescent="0.3">
      <c r="A3" t="s">
        <v>261</v>
      </c>
      <c r="B3">
        <v>4.856464675117544</v>
      </c>
    </row>
    <row r="4" spans="1:2" x14ac:dyDescent="0.3">
      <c r="A4" t="s">
        <v>261</v>
      </c>
      <c r="B4">
        <v>8.1025925509402477</v>
      </c>
    </row>
    <row r="5" spans="1:2" x14ac:dyDescent="0.3">
      <c r="A5" t="s">
        <v>261</v>
      </c>
    </row>
    <row r="6" spans="1:2" x14ac:dyDescent="0.3">
      <c r="A6" t="s">
        <v>261</v>
      </c>
      <c r="B6">
        <v>5.3640143080090805</v>
      </c>
    </row>
    <row r="7" spans="1:2" x14ac:dyDescent="0.3">
      <c r="A7" t="s">
        <v>261</v>
      </c>
      <c r="B7">
        <v>5.831239309336353</v>
      </c>
    </row>
    <row r="8" spans="1:2" x14ac:dyDescent="0.3">
      <c r="A8" t="s">
        <v>261</v>
      </c>
      <c r="B8">
        <v>11.965383404968319</v>
      </c>
    </row>
    <row r="9" spans="1:2" x14ac:dyDescent="0.3">
      <c r="A9" t="s">
        <v>261</v>
      </c>
      <c r="B9">
        <v>4.7108440280007411</v>
      </c>
    </row>
    <row r="10" spans="1:2" x14ac:dyDescent="0.3">
      <c r="A10" t="s">
        <v>261</v>
      </c>
      <c r="B10">
        <v>5.6246725707771965</v>
      </c>
    </row>
    <row r="11" spans="1:2" x14ac:dyDescent="0.3">
      <c r="A11" t="s">
        <v>261</v>
      </c>
      <c r="B11">
        <v>5.850664304104594</v>
      </c>
    </row>
    <row r="12" spans="1:2" x14ac:dyDescent="0.3">
      <c r="A12" t="s">
        <v>261</v>
      </c>
      <c r="B12">
        <v>11.97469577639869</v>
      </c>
    </row>
    <row r="13" spans="1:2" x14ac:dyDescent="0.3">
      <c r="A13" t="s">
        <v>261</v>
      </c>
    </row>
    <row r="14" spans="1:2" x14ac:dyDescent="0.3">
      <c r="A14" t="s">
        <v>261</v>
      </c>
      <c r="B14">
        <v>4.841462708237442</v>
      </c>
    </row>
    <row r="15" spans="1:2" x14ac:dyDescent="0.3">
      <c r="A15" t="s">
        <v>261</v>
      </c>
      <c r="B15">
        <v>11.219925605333895</v>
      </c>
    </row>
    <row r="16" spans="1:2" x14ac:dyDescent="0.3">
      <c r="A16" t="s">
        <v>261</v>
      </c>
      <c r="B16">
        <v>8.9704425614999685</v>
      </c>
    </row>
    <row r="17" spans="1:2" x14ac:dyDescent="0.3">
      <c r="A17" t="s">
        <v>261</v>
      </c>
      <c r="B17">
        <v>9.4870155065388015</v>
      </c>
    </row>
    <row r="18" spans="1:2" x14ac:dyDescent="0.3">
      <c r="A18" t="s">
        <v>261</v>
      </c>
      <c r="B18">
        <v>6.4366214310450163</v>
      </c>
    </row>
    <row r="19" spans="1:2" x14ac:dyDescent="0.3">
      <c r="A19" t="s">
        <v>261</v>
      </c>
      <c r="B19">
        <v>11.778669129448433</v>
      </c>
    </row>
    <row r="20" spans="1:2" x14ac:dyDescent="0.3">
      <c r="A20" t="s">
        <v>261</v>
      </c>
      <c r="B20">
        <v>5.8096944312836785</v>
      </c>
    </row>
    <row r="21" spans="1:2" x14ac:dyDescent="0.3">
      <c r="A21" t="s">
        <v>261</v>
      </c>
      <c r="B21">
        <v>8.5786269279217429</v>
      </c>
    </row>
    <row r="22" spans="1:2" x14ac:dyDescent="0.3">
      <c r="A22" t="s">
        <v>261</v>
      </c>
      <c r="B22">
        <v>7.5325165029850822</v>
      </c>
    </row>
    <row r="23" spans="1:2" x14ac:dyDescent="0.3">
      <c r="A23" t="s">
        <v>261</v>
      </c>
      <c r="B23">
        <v>5.8034222077900415</v>
      </c>
    </row>
    <row r="24" spans="1:2" x14ac:dyDescent="0.3">
      <c r="A24" t="s">
        <v>261</v>
      </c>
      <c r="B24">
        <v>12.205313767625041</v>
      </c>
    </row>
    <row r="25" spans="1:2" x14ac:dyDescent="0.3">
      <c r="A25" t="s">
        <v>261</v>
      </c>
      <c r="B25">
        <v>12.646789758766975</v>
      </c>
    </row>
    <row r="26" spans="1:2" x14ac:dyDescent="0.3">
      <c r="A26" t="s">
        <v>261</v>
      </c>
      <c r="B26">
        <v>10.875067298422222</v>
      </c>
    </row>
    <row r="27" spans="1:2" x14ac:dyDescent="0.3">
      <c r="A27" t="s">
        <v>262</v>
      </c>
      <c r="B27">
        <v>9.4699182159352269</v>
      </c>
    </row>
    <row r="28" spans="1:2" x14ac:dyDescent="0.3">
      <c r="A28" t="s">
        <v>262</v>
      </c>
      <c r="B28">
        <v>14.985445964226781</v>
      </c>
    </row>
    <row r="29" spans="1:2" x14ac:dyDescent="0.3">
      <c r="A29" t="s">
        <v>262</v>
      </c>
      <c r="B29">
        <v>9.3337491329456874</v>
      </c>
    </row>
    <row r="30" spans="1:2" x14ac:dyDescent="0.3">
      <c r="A30" t="s">
        <v>262</v>
      </c>
      <c r="B30">
        <v>7.937827736866228</v>
      </c>
    </row>
    <row r="31" spans="1:2" x14ac:dyDescent="0.3">
      <c r="A31" t="s">
        <v>262</v>
      </c>
      <c r="B31">
        <v>14.311120655648457</v>
      </c>
    </row>
    <row r="32" spans="1:2" x14ac:dyDescent="0.3">
      <c r="A32" t="s">
        <v>262</v>
      </c>
      <c r="B32">
        <v>6.0320554828144433</v>
      </c>
    </row>
    <row r="33" spans="1:2" x14ac:dyDescent="0.3">
      <c r="A33" t="s">
        <v>262</v>
      </c>
      <c r="B33">
        <v>10.641003218616721</v>
      </c>
    </row>
    <row r="34" spans="1:2" x14ac:dyDescent="0.3">
      <c r="A34" t="s">
        <v>262</v>
      </c>
      <c r="B34">
        <v>5.0365417606033063</v>
      </c>
    </row>
    <row r="35" spans="1:2" x14ac:dyDescent="0.3">
      <c r="A35" t="s">
        <v>262</v>
      </c>
      <c r="B35">
        <v>5.2084041887811807</v>
      </c>
    </row>
    <row r="36" spans="1:2" x14ac:dyDescent="0.3">
      <c r="A36" t="s">
        <v>262</v>
      </c>
      <c r="B36">
        <v>5.4263833424791148</v>
      </c>
    </row>
    <row r="37" spans="1:2" x14ac:dyDescent="0.3">
      <c r="A37" t="s">
        <v>262</v>
      </c>
      <c r="B37">
        <v>9.0066403187796418</v>
      </c>
    </row>
    <row r="38" spans="1:2" x14ac:dyDescent="0.3">
      <c r="A38" t="s">
        <v>262</v>
      </c>
      <c r="B38">
        <v>14.809128779513955</v>
      </c>
    </row>
    <row r="39" spans="1:2" x14ac:dyDescent="0.3">
      <c r="A39" t="s">
        <v>262</v>
      </c>
      <c r="B39">
        <v>6.7826885461432678</v>
      </c>
    </row>
    <row r="40" spans="1:2" x14ac:dyDescent="0.3">
      <c r="A40" t="s">
        <v>262</v>
      </c>
      <c r="B40">
        <v>8.7108425165323293</v>
      </c>
    </row>
    <row r="41" spans="1:2" x14ac:dyDescent="0.3">
      <c r="A41" t="s">
        <v>262</v>
      </c>
      <c r="B41">
        <v>8.3877852061957991</v>
      </c>
    </row>
    <row r="42" spans="1:2" x14ac:dyDescent="0.3">
      <c r="A42" t="s">
        <v>262</v>
      </c>
      <c r="B42">
        <v>10.901320546185122</v>
      </c>
    </row>
    <row r="43" spans="1:2" x14ac:dyDescent="0.3">
      <c r="A43" t="s">
        <v>262</v>
      </c>
      <c r="B43">
        <v>11.974656313981514</v>
      </c>
    </row>
    <row r="44" spans="1:2" x14ac:dyDescent="0.3">
      <c r="A44" t="s">
        <v>262</v>
      </c>
      <c r="B44">
        <v>13.155847336990131</v>
      </c>
    </row>
    <row r="45" spans="1:2" x14ac:dyDescent="0.3">
      <c r="A45" t="s">
        <v>262</v>
      </c>
    </row>
    <row r="46" spans="1:2" x14ac:dyDescent="0.3">
      <c r="A46" t="s">
        <v>262</v>
      </c>
      <c r="B46">
        <v>8.4083993182469818</v>
      </c>
    </row>
    <row r="47" spans="1:2" x14ac:dyDescent="0.3">
      <c r="A47" t="s">
        <v>262</v>
      </c>
      <c r="B47">
        <v>12.007624881737737</v>
      </c>
    </row>
    <row r="48" spans="1:2" x14ac:dyDescent="0.3">
      <c r="A48" t="s">
        <v>262</v>
      </c>
      <c r="B48">
        <v>6.3978149982584895</v>
      </c>
    </row>
    <row r="49" spans="1:2" x14ac:dyDescent="0.3">
      <c r="A49" t="s">
        <v>262</v>
      </c>
    </row>
    <row r="50" spans="1:2" x14ac:dyDescent="0.3">
      <c r="A50" t="s">
        <v>262</v>
      </c>
      <c r="B50">
        <v>7.7583651253256267</v>
      </c>
    </row>
    <row r="51" spans="1:2" x14ac:dyDescent="0.3">
      <c r="A51" t="s">
        <v>263</v>
      </c>
      <c r="B51">
        <v>8.802842568418269</v>
      </c>
    </row>
    <row r="52" spans="1:2" x14ac:dyDescent="0.3">
      <c r="A52" t="s">
        <v>263</v>
      </c>
      <c r="B52">
        <v>6.1262055944180238</v>
      </c>
    </row>
    <row r="53" spans="1:2" x14ac:dyDescent="0.3">
      <c r="A53" t="s">
        <v>263</v>
      </c>
      <c r="B53">
        <v>14.102983100098449</v>
      </c>
    </row>
    <row r="54" spans="1:2" x14ac:dyDescent="0.3">
      <c r="A54" t="s">
        <v>263</v>
      </c>
      <c r="B54">
        <v>7.9337097900364881</v>
      </c>
    </row>
    <row r="55" spans="1:2" x14ac:dyDescent="0.3">
      <c r="A55" t="s">
        <v>263</v>
      </c>
      <c r="B55">
        <v>12.562327153089408</v>
      </c>
    </row>
    <row r="56" spans="1:2" x14ac:dyDescent="0.3">
      <c r="A56" t="s">
        <v>263</v>
      </c>
      <c r="B56">
        <v>7.2378942294052155</v>
      </c>
    </row>
    <row r="57" spans="1:2" x14ac:dyDescent="0.3">
      <c r="A57" t="s">
        <v>263</v>
      </c>
      <c r="B57">
        <v>11.328661695347815</v>
      </c>
    </row>
    <row r="58" spans="1:2" x14ac:dyDescent="0.3">
      <c r="A58" t="s">
        <v>263</v>
      </c>
      <c r="B58">
        <v>10.33905815286235</v>
      </c>
    </row>
    <row r="59" spans="1:2" x14ac:dyDescent="0.3">
      <c r="A59" t="s">
        <v>263</v>
      </c>
      <c r="B59">
        <v>15.306112711831995</v>
      </c>
    </row>
    <row r="60" spans="1:2" x14ac:dyDescent="0.3">
      <c r="A60" t="s">
        <v>263</v>
      </c>
      <c r="B60">
        <v>14.980560819400722</v>
      </c>
    </row>
    <row r="61" spans="1:2" x14ac:dyDescent="0.3">
      <c r="A61" t="s">
        <v>263</v>
      </c>
      <c r="B61">
        <v>12.561658952241368</v>
      </c>
    </row>
    <row r="62" spans="1:2" x14ac:dyDescent="0.3">
      <c r="A62" t="s">
        <v>263</v>
      </c>
      <c r="B62">
        <v>17.430137177794112</v>
      </c>
    </row>
    <row r="63" spans="1:2" x14ac:dyDescent="0.3">
      <c r="A63" t="s">
        <v>263</v>
      </c>
      <c r="B63">
        <v>5.4007678306906293</v>
      </c>
    </row>
    <row r="64" spans="1:2" x14ac:dyDescent="0.3">
      <c r="A64" t="s">
        <v>263</v>
      </c>
      <c r="B64">
        <v>10.985931303551464</v>
      </c>
    </row>
    <row r="65" spans="1:2" x14ac:dyDescent="0.3">
      <c r="A65" t="s">
        <v>263</v>
      </c>
      <c r="B65">
        <v>13.377649734830285</v>
      </c>
    </row>
    <row r="66" spans="1:2" x14ac:dyDescent="0.3">
      <c r="A66" t="s">
        <v>263</v>
      </c>
      <c r="B66">
        <v>10.280317874314095</v>
      </c>
    </row>
    <row r="67" spans="1:2" x14ac:dyDescent="0.3">
      <c r="A67" t="s">
        <v>263</v>
      </c>
      <c r="B67">
        <v>7.6775614049170473</v>
      </c>
    </row>
    <row r="68" spans="1:2" x14ac:dyDescent="0.3">
      <c r="A68" t="s">
        <v>263</v>
      </c>
      <c r="B68">
        <v>13.06695672041158</v>
      </c>
    </row>
    <row r="69" spans="1:2" x14ac:dyDescent="0.3">
      <c r="A69" t="s">
        <v>263</v>
      </c>
      <c r="B69">
        <v>8.2687879495230412</v>
      </c>
    </row>
    <row r="70" spans="1:2" x14ac:dyDescent="0.3">
      <c r="A70" t="s">
        <v>263</v>
      </c>
      <c r="B70">
        <v>9.3664310606884271</v>
      </c>
    </row>
    <row r="71" spans="1:2" x14ac:dyDescent="0.3">
      <c r="A71" t="s">
        <v>263</v>
      </c>
      <c r="B71">
        <v>7.9915458937432042</v>
      </c>
    </row>
    <row r="72" spans="1:2" x14ac:dyDescent="0.3">
      <c r="A72" t="s">
        <v>263</v>
      </c>
      <c r="B72">
        <v>5.600411198221682</v>
      </c>
    </row>
    <row r="73" spans="1:2" x14ac:dyDescent="0.3">
      <c r="A73" t="s">
        <v>263</v>
      </c>
      <c r="B73">
        <v>8.2943044071463898</v>
      </c>
    </row>
    <row r="74" spans="1:2" x14ac:dyDescent="0.3">
      <c r="A74" t="s">
        <v>263</v>
      </c>
      <c r="B74">
        <v>7.9403100791893326</v>
      </c>
    </row>
    <row r="75" spans="1:2" x14ac:dyDescent="0.3">
      <c r="A75" t="s">
        <v>264</v>
      </c>
      <c r="B75">
        <v>8.4648466294118183</v>
      </c>
    </row>
    <row r="76" spans="1:2" x14ac:dyDescent="0.3">
      <c r="A76" t="s">
        <v>264</v>
      </c>
      <c r="B76">
        <v>4.861928854814292</v>
      </c>
    </row>
    <row r="77" spans="1:2" x14ac:dyDescent="0.3">
      <c r="A77" t="s">
        <v>264</v>
      </c>
      <c r="B77">
        <v>8.0572646763208589</v>
      </c>
    </row>
    <row r="78" spans="1:2" x14ac:dyDescent="0.3">
      <c r="A78" t="s">
        <v>264</v>
      </c>
      <c r="B78">
        <v>5.3842814099429734</v>
      </c>
    </row>
    <row r="79" spans="1:2" x14ac:dyDescent="0.3">
      <c r="A79" t="s">
        <v>264</v>
      </c>
      <c r="B79">
        <v>13.024432007591326</v>
      </c>
    </row>
    <row r="80" spans="1:2" x14ac:dyDescent="0.3">
      <c r="A80" t="s">
        <v>264</v>
      </c>
      <c r="B80">
        <v>7.5657129982767577</v>
      </c>
    </row>
    <row r="81" spans="1:2" x14ac:dyDescent="0.3">
      <c r="A81" t="s">
        <v>264</v>
      </c>
      <c r="B81">
        <v>6.4818477038927149</v>
      </c>
    </row>
    <row r="82" spans="1:2" x14ac:dyDescent="0.3">
      <c r="A82" t="s">
        <v>264</v>
      </c>
    </row>
    <row r="83" spans="1:2" x14ac:dyDescent="0.3">
      <c r="A83" t="s">
        <v>264</v>
      </c>
      <c r="B83">
        <v>5.9128987921982494</v>
      </c>
    </row>
    <row r="84" spans="1:2" x14ac:dyDescent="0.3">
      <c r="A84" t="s">
        <v>264</v>
      </c>
      <c r="B84">
        <v>8.8743257732342453</v>
      </c>
    </row>
    <row r="85" spans="1:2" x14ac:dyDescent="0.3">
      <c r="A85" t="s">
        <v>264</v>
      </c>
      <c r="B85">
        <v>10.251377820242498</v>
      </c>
    </row>
    <row r="86" spans="1:2" x14ac:dyDescent="0.3">
      <c r="A86" t="s">
        <v>264</v>
      </c>
      <c r="B86">
        <v>11.808908586236866</v>
      </c>
    </row>
    <row r="87" spans="1:2" x14ac:dyDescent="0.3">
      <c r="A87" t="s">
        <v>264</v>
      </c>
      <c r="B87">
        <v>7.5738817536816274</v>
      </c>
    </row>
    <row r="88" spans="1:2" x14ac:dyDescent="0.3">
      <c r="A88" t="s">
        <v>264</v>
      </c>
      <c r="B88">
        <v>12.764142426054121</v>
      </c>
    </row>
    <row r="89" spans="1:2" x14ac:dyDescent="0.3">
      <c r="A89" t="s">
        <v>264</v>
      </c>
      <c r="B89">
        <v>4.3107316921897638</v>
      </c>
    </row>
    <row r="90" spans="1:2" x14ac:dyDescent="0.3">
      <c r="A90" t="s">
        <v>264</v>
      </c>
      <c r="B90">
        <v>5.5475738789096116</v>
      </c>
    </row>
    <row r="91" spans="1:2" x14ac:dyDescent="0.3">
      <c r="A91" t="s">
        <v>264</v>
      </c>
      <c r="B91">
        <v>15.17481744039465</v>
      </c>
    </row>
    <row r="92" spans="1:2" x14ac:dyDescent="0.3">
      <c r="A92" t="s">
        <v>264</v>
      </c>
      <c r="B92">
        <v>5.2396003018199142</v>
      </c>
    </row>
    <row r="93" spans="1:2" x14ac:dyDescent="0.3">
      <c r="A93" t="s">
        <v>264</v>
      </c>
      <c r="B93">
        <v>9.7434310331051286</v>
      </c>
    </row>
    <row r="94" spans="1:2" x14ac:dyDescent="0.3">
      <c r="A94" t="s">
        <v>264</v>
      </c>
      <c r="B94">
        <v>5.6406580315591315</v>
      </c>
    </row>
    <row r="95" spans="1:2" x14ac:dyDescent="0.3">
      <c r="A95" t="s">
        <v>264</v>
      </c>
    </row>
    <row r="96" spans="1:2" x14ac:dyDescent="0.3">
      <c r="A96" t="s">
        <v>264</v>
      </c>
      <c r="B96">
        <v>9.4248672596889254</v>
      </c>
    </row>
    <row r="97" spans="1:2" x14ac:dyDescent="0.3">
      <c r="A97" t="s">
        <v>264</v>
      </c>
      <c r="B97">
        <v>9.4788959628241987</v>
      </c>
    </row>
    <row r="98" spans="1:2" x14ac:dyDescent="0.3">
      <c r="A98" t="s">
        <v>264</v>
      </c>
      <c r="B98">
        <v>5.6882933842167107</v>
      </c>
    </row>
    <row r="99" spans="1:2" x14ac:dyDescent="0.3">
      <c r="A99" t="s">
        <v>265</v>
      </c>
      <c r="B99">
        <v>8.8991113140417575</v>
      </c>
    </row>
    <row r="100" spans="1:2" x14ac:dyDescent="0.3">
      <c r="A100" t="s">
        <v>265</v>
      </c>
      <c r="B100">
        <v>9.010437621156246</v>
      </c>
    </row>
    <row r="101" spans="1:2" x14ac:dyDescent="0.3">
      <c r="A101" t="s">
        <v>265</v>
      </c>
      <c r="B101">
        <v>7.9309200624339242</v>
      </c>
    </row>
    <row r="102" spans="1:2" x14ac:dyDescent="0.3">
      <c r="A102" t="s">
        <v>265</v>
      </c>
      <c r="B102">
        <v>5.7624213633390138</v>
      </c>
    </row>
    <row r="103" spans="1:2" x14ac:dyDescent="0.3">
      <c r="A103" t="s">
        <v>265</v>
      </c>
      <c r="B103">
        <v>7.6326655778996848</v>
      </c>
    </row>
    <row r="104" spans="1:2" x14ac:dyDescent="0.3">
      <c r="A104" t="s">
        <v>265</v>
      </c>
      <c r="B104">
        <v>12.297598412361921</v>
      </c>
    </row>
    <row r="105" spans="1:2" x14ac:dyDescent="0.3">
      <c r="A105" t="s">
        <v>265</v>
      </c>
      <c r="B105">
        <v>4.9121037970758836</v>
      </c>
    </row>
    <row r="106" spans="1:2" x14ac:dyDescent="0.3">
      <c r="A106" t="s">
        <v>265</v>
      </c>
    </row>
    <row r="107" spans="1:2" x14ac:dyDescent="0.3">
      <c r="A107" t="s">
        <v>265</v>
      </c>
      <c r="B107">
        <v>3.8178081305353979</v>
      </c>
    </row>
    <row r="108" spans="1:2" x14ac:dyDescent="0.3">
      <c r="A108" t="s">
        <v>265</v>
      </c>
      <c r="B108">
        <v>5.0837449835946735</v>
      </c>
    </row>
    <row r="109" spans="1:2" x14ac:dyDescent="0.3">
      <c r="A109" t="s">
        <v>265</v>
      </c>
    </row>
    <row r="110" spans="1:2" x14ac:dyDescent="0.3">
      <c r="A110" t="s">
        <v>265</v>
      </c>
    </row>
    <row r="111" spans="1:2" x14ac:dyDescent="0.3">
      <c r="A111" t="s">
        <v>265</v>
      </c>
      <c r="B111">
        <v>4.6234312138550848</v>
      </c>
    </row>
    <row r="112" spans="1:2" x14ac:dyDescent="0.3">
      <c r="A112" t="s">
        <v>265</v>
      </c>
      <c r="B112">
        <v>7.8214938510351795</v>
      </c>
    </row>
    <row r="113" spans="1:2" x14ac:dyDescent="0.3">
      <c r="A113" t="s">
        <v>265</v>
      </c>
      <c r="B113">
        <v>7.3935001969599083</v>
      </c>
    </row>
    <row r="114" spans="1:2" x14ac:dyDescent="0.3">
      <c r="A114" t="s">
        <v>265</v>
      </c>
      <c r="B114">
        <v>5.0026880680213397</v>
      </c>
    </row>
    <row r="115" spans="1:2" x14ac:dyDescent="0.3">
      <c r="A115" t="s">
        <v>265</v>
      </c>
      <c r="B115">
        <v>8.0925794193987208</v>
      </c>
    </row>
    <row r="116" spans="1:2" x14ac:dyDescent="0.3">
      <c r="A116" t="s">
        <v>265</v>
      </c>
      <c r="B116">
        <v>6.0307343616979647</v>
      </c>
    </row>
    <row r="117" spans="1:2" x14ac:dyDescent="0.3">
      <c r="A117" t="s">
        <v>265</v>
      </c>
    </row>
    <row r="118" spans="1:2" x14ac:dyDescent="0.3">
      <c r="A118" t="s">
        <v>265</v>
      </c>
      <c r="B118">
        <v>5.7215004073412796</v>
      </c>
    </row>
    <row r="119" spans="1:2" x14ac:dyDescent="0.3">
      <c r="A119" t="s">
        <v>265</v>
      </c>
      <c r="B119">
        <v>9.0738463609080444</v>
      </c>
    </row>
    <row r="120" spans="1:2" x14ac:dyDescent="0.3">
      <c r="A120" t="s">
        <v>265</v>
      </c>
    </row>
    <row r="121" spans="1:2" x14ac:dyDescent="0.3">
      <c r="A121" t="s">
        <v>265</v>
      </c>
      <c r="B121">
        <v>4.1124768680836672</v>
      </c>
    </row>
    <row r="122" spans="1:2" x14ac:dyDescent="0.3">
      <c r="A122" t="s">
        <v>265</v>
      </c>
      <c r="B122">
        <v>6.9607675111886396</v>
      </c>
    </row>
    <row r="123" spans="1:2" x14ac:dyDescent="0.3">
      <c r="A123" t="s">
        <v>266</v>
      </c>
    </row>
    <row r="124" spans="1:2" x14ac:dyDescent="0.3">
      <c r="A124" t="s">
        <v>266</v>
      </c>
      <c r="B124">
        <v>8.702554631379062</v>
      </c>
    </row>
    <row r="125" spans="1:2" x14ac:dyDescent="0.3">
      <c r="A125" t="s">
        <v>266</v>
      </c>
      <c r="B125">
        <v>8.0678474903343069</v>
      </c>
    </row>
    <row r="126" spans="1:2" x14ac:dyDescent="0.3">
      <c r="A126" t="s">
        <v>266</v>
      </c>
      <c r="B126">
        <v>6.6149746090814618</v>
      </c>
    </row>
    <row r="127" spans="1:2" x14ac:dyDescent="0.3">
      <c r="A127" t="s">
        <v>266</v>
      </c>
      <c r="B127">
        <v>5.5460521158028895</v>
      </c>
    </row>
    <row r="128" spans="1:2" x14ac:dyDescent="0.3">
      <c r="A128" t="s">
        <v>266</v>
      </c>
    </row>
    <row r="129" spans="1:2" x14ac:dyDescent="0.3">
      <c r="A129" t="s">
        <v>266</v>
      </c>
      <c r="B129">
        <v>4.7394676831233022</v>
      </c>
    </row>
    <row r="130" spans="1:2" x14ac:dyDescent="0.3">
      <c r="A130" t="s">
        <v>266</v>
      </c>
      <c r="B130">
        <v>3.5079075262085819</v>
      </c>
    </row>
    <row r="131" spans="1:2" x14ac:dyDescent="0.3">
      <c r="A131" t="s">
        <v>266</v>
      </c>
      <c r="B131">
        <v>8.8328583761675254</v>
      </c>
    </row>
    <row r="132" spans="1:2" x14ac:dyDescent="0.3">
      <c r="A132" t="s">
        <v>266</v>
      </c>
    </row>
    <row r="133" spans="1:2" x14ac:dyDescent="0.3">
      <c r="A133" t="s">
        <v>266</v>
      </c>
      <c r="B133">
        <v>3.542188879841337</v>
      </c>
    </row>
    <row r="134" spans="1:2" x14ac:dyDescent="0.3">
      <c r="A134" t="s">
        <v>266</v>
      </c>
      <c r="B134">
        <v>13.025094852081141</v>
      </c>
    </row>
    <row r="135" spans="1:2" x14ac:dyDescent="0.3">
      <c r="A135" t="s">
        <v>266</v>
      </c>
      <c r="B135">
        <v>4.7099460402329036</v>
      </c>
    </row>
    <row r="136" spans="1:2" x14ac:dyDescent="0.3">
      <c r="A136" t="s">
        <v>266</v>
      </c>
      <c r="B136">
        <v>10.940394267225683</v>
      </c>
    </row>
    <row r="137" spans="1:2" x14ac:dyDescent="0.3">
      <c r="A137" t="s">
        <v>266</v>
      </c>
    </row>
    <row r="138" spans="1:2" x14ac:dyDescent="0.3">
      <c r="A138" t="s">
        <v>267</v>
      </c>
      <c r="B138">
        <v>10.922529423813247</v>
      </c>
    </row>
    <row r="139" spans="1:2" x14ac:dyDescent="0.3">
      <c r="A139" t="s">
        <v>267</v>
      </c>
      <c r="B139">
        <v>8.308866705774177</v>
      </c>
    </row>
    <row r="140" spans="1:2" x14ac:dyDescent="0.3">
      <c r="A140" t="s">
        <v>267</v>
      </c>
      <c r="B140">
        <v>11.803276864429344</v>
      </c>
    </row>
    <row r="141" spans="1:2" x14ac:dyDescent="0.3">
      <c r="A141" t="s">
        <v>267</v>
      </c>
    </row>
    <row r="142" spans="1:2" x14ac:dyDescent="0.3">
      <c r="A142" t="s">
        <v>267</v>
      </c>
      <c r="B142">
        <v>14.292192505542669</v>
      </c>
    </row>
    <row r="143" spans="1:2" x14ac:dyDescent="0.3">
      <c r="A143" t="s">
        <v>267</v>
      </c>
      <c r="B143">
        <v>10.974216390932586</v>
      </c>
    </row>
    <row r="144" spans="1:2" x14ac:dyDescent="0.3">
      <c r="A144" t="s">
        <v>267</v>
      </c>
    </row>
    <row r="145" spans="1:2" x14ac:dyDescent="0.3">
      <c r="A145" t="s">
        <v>267</v>
      </c>
      <c r="B145">
        <v>4.4634119579848415</v>
      </c>
    </row>
    <row r="146" spans="1:2" x14ac:dyDescent="0.3">
      <c r="A146" t="s">
        <v>267</v>
      </c>
      <c r="B146">
        <v>6.9973627160892411</v>
      </c>
    </row>
    <row r="147" spans="1:2" x14ac:dyDescent="0.3">
      <c r="A147" t="s">
        <v>267</v>
      </c>
      <c r="B147">
        <v>9.9091986044233487</v>
      </c>
    </row>
    <row r="148" spans="1:2" x14ac:dyDescent="0.3">
      <c r="A148" t="s">
        <v>267</v>
      </c>
      <c r="B148">
        <v>5.6681186087658864</v>
      </c>
    </row>
    <row r="149" spans="1:2" x14ac:dyDescent="0.3">
      <c r="A149" t="s">
        <v>267</v>
      </c>
    </row>
    <row r="150" spans="1:2" x14ac:dyDescent="0.3">
      <c r="A150" t="s">
        <v>267</v>
      </c>
      <c r="B150">
        <v>10.640257772880842</v>
      </c>
    </row>
    <row r="151" spans="1:2" x14ac:dyDescent="0.3">
      <c r="A151" t="s">
        <v>267</v>
      </c>
      <c r="B151">
        <v>8.936699079835563</v>
      </c>
    </row>
    <row r="152" spans="1:2" x14ac:dyDescent="0.3">
      <c r="A152" t="s">
        <v>267</v>
      </c>
      <c r="B152">
        <v>8.9188830407737072</v>
      </c>
    </row>
    <row r="153" spans="1:2" x14ac:dyDescent="0.3">
      <c r="A153" t="s">
        <v>268</v>
      </c>
      <c r="B153">
        <v>4.8659069536834174</v>
      </c>
    </row>
    <row r="154" spans="1:2" x14ac:dyDescent="0.3">
      <c r="A154" t="s">
        <v>268</v>
      </c>
      <c r="B154">
        <v>8.6509874880062299</v>
      </c>
    </row>
    <row r="155" spans="1:2" x14ac:dyDescent="0.3">
      <c r="A155" t="s">
        <v>268</v>
      </c>
      <c r="B155">
        <v>6.7563589415291192</v>
      </c>
    </row>
    <row r="156" spans="1:2" x14ac:dyDescent="0.3">
      <c r="A156" t="s">
        <v>268</v>
      </c>
      <c r="B156">
        <v>8.7909273721058003</v>
      </c>
    </row>
    <row r="157" spans="1:2" x14ac:dyDescent="0.3">
      <c r="A157" t="s">
        <v>268</v>
      </c>
      <c r="B157">
        <v>8.9379902055144314</v>
      </c>
    </row>
    <row r="158" spans="1:2" x14ac:dyDescent="0.3">
      <c r="A158" t="s">
        <v>268</v>
      </c>
      <c r="B158">
        <v>5.0052004769013898</v>
      </c>
    </row>
    <row r="159" spans="1:2" x14ac:dyDescent="0.3">
      <c r="A159" t="s">
        <v>268</v>
      </c>
    </row>
    <row r="160" spans="1:2" x14ac:dyDescent="0.3">
      <c r="A160" t="s">
        <v>268</v>
      </c>
      <c r="B160">
        <v>6.2145694247094747</v>
      </c>
    </row>
    <row r="161" spans="1:2" x14ac:dyDescent="0.3">
      <c r="A161" t="s">
        <v>268</v>
      </c>
      <c r="B161">
        <v>3.3057197727968304</v>
      </c>
    </row>
    <row r="162" spans="1:2" x14ac:dyDescent="0.3">
      <c r="A162" t="s">
        <v>268</v>
      </c>
      <c r="B162">
        <v>7.1452083928911829</v>
      </c>
    </row>
    <row r="163" spans="1:2" x14ac:dyDescent="0.3">
      <c r="A163" t="s">
        <v>268</v>
      </c>
      <c r="B163">
        <v>4.0011663800114379</v>
      </c>
    </row>
    <row r="164" spans="1:2" x14ac:dyDescent="0.3">
      <c r="A164" t="s">
        <v>268</v>
      </c>
      <c r="B164">
        <v>5.6439049057354937</v>
      </c>
    </row>
    <row r="165" spans="1:2" x14ac:dyDescent="0.3">
      <c r="A165" t="s">
        <v>268</v>
      </c>
      <c r="B165">
        <v>6.6046932042934507</v>
      </c>
    </row>
    <row r="166" spans="1:2" x14ac:dyDescent="0.3">
      <c r="A166" t="s">
        <v>268</v>
      </c>
      <c r="B166">
        <v>6.9246149997655762</v>
      </c>
    </row>
    <row r="167" spans="1:2" x14ac:dyDescent="0.3">
      <c r="A167" t="s">
        <v>268</v>
      </c>
      <c r="B167">
        <v>12.66353608432841</v>
      </c>
    </row>
    <row r="168" spans="1:2" x14ac:dyDescent="0.3">
      <c r="A168" t="s">
        <v>269</v>
      </c>
      <c r="B168">
        <v>7.5326643981109562</v>
      </c>
    </row>
    <row r="169" spans="1:2" x14ac:dyDescent="0.3">
      <c r="A169" t="s">
        <v>269</v>
      </c>
      <c r="B169">
        <v>5.5413393981969712</v>
      </c>
    </row>
    <row r="170" spans="1:2" x14ac:dyDescent="0.3">
      <c r="A170" t="s">
        <v>269</v>
      </c>
      <c r="B170">
        <v>9.8077647274040238</v>
      </c>
    </row>
    <row r="171" spans="1:2" x14ac:dyDescent="0.3">
      <c r="A171" t="s">
        <v>269</v>
      </c>
      <c r="B171">
        <v>8.6353648653865118</v>
      </c>
    </row>
    <row r="172" spans="1:2" x14ac:dyDescent="0.3">
      <c r="A172" t="s">
        <v>269</v>
      </c>
    </row>
    <row r="173" spans="1:2" x14ac:dyDescent="0.3">
      <c r="A173" t="s">
        <v>269</v>
      </c>
      <c r="B173">
        <v>9.8819257055800058</v>
      </c>
    </row>
    <row r="174" spans="1:2" x14ac:dyDescent="0.3">
      <c r="A174" t="s">
        <v>269</v>
      </c>
      <c r="B174">
        <v>7.2989583155937252</v>
      </c>
    </row>
    <row r="175" spans="1:2" x14ac:dyDescent="0.3">
      <c r="A175" t="s">
        <v>269</v>
      </c>
      <c r="B175">
        <v>6.5662999196513123</v>
      </c>
    </row>
    <row r="176" spans="1:2" x14ac:dyDescent="0.3">
      <c r="A176" t="s">
        <v>269</v>
      </c>
      <c r="B176">
        <v>5.8280261232327684</v>
      </c>
    </row>
    <row r="177" spans="1:2" x14ac:dyDescent="0.3">
      <c r="A177" t="s">
        <v>269</v>
      </c>
      <c r="B177">
        <v>6.3317619634149631</v>
      </c>
    </row>
    <row r="178" spans="1:2" x14ac:dyDescent="0.3">
      <c r="A178" t="s">
        <v>269</v>
      </c>
    </row>
    <row r="179" spans="1:2" x14ac:dyDescent="0.3">
      <c r="A179" t="s">
        <v>269</v>
      </c>
    </row>
    <row r="180" spans="1:2" x14ac:dyDescent="0.3">
      <c r="A180" t="s">
        <v>269</v>
      </c>
      <c r="B180">
        <v>4.5511912482263739</v>
      </c>
    </row>
    <row r="181" spans="1:2" x14ac:dyDescent="0.3">
      <c r="A181" t="s">
        <v>269</v>
      </c>
      <c r="B181">
        <v>7.7500827932049914</v>
      </c>
    </row>
    <row r="182" spans="1:2" x14ac:dyDescent="0.3">
      <c r="A182" t="s">
        <v>269</v>
      </c>
    </row>
    <row r="183" spans="1:2" x14ac:dyDescent="0.3">
      <c r="A183" t="s">
        <v>270</v>
      </c>
      <c r="B183">
        <v>6.7175556434489065</v>
      </c>
    </row>
    <row r="184" spans="1:2" x14ac:dyDescent="0.3">
      <c r="A184" t="s">
        <v>270</v>
      </c>
      <c r="B184">
        <v>6.9449766196575888</v>
      </c>
    </row>
    <row r="185" spans="1:2" x14ac:dyDescent="0.3">
      <c r="A185" t="s">
        <v>270</v>
      </c>
      <c r="B185">
        <v>6.860157373979181</v>
      </c>
    </row>
    <row r="186" spans="1:2" x14ac:dyDescent="0.3">
      <c r="A186" t="s">
        <v>270</v>
      </c>
      <c r="B186">
        <v>5.2483380519480116</v>
      </c>
    </row>
    <row r="187" spans="1:2" x14ac:dyDescent="0.3">
      <c r="A187" t="s">
        <v>270</v>
      </c>
      <c r="B187">
        <v>6.5485676505846611</v>
      </c>
    </row>
    <row r="188" spans="1:2" x14ac:dyDescent="0.3">
      <c r="A188" t="s">
        <v>270</v>
      </c>
      <c r="B188">
        <v>9.0543527882659518</v>
      </c>
    </row>
    <row r="189" spans="1:2" x14ac:dyDescent="0.3">
      <c r="A189" t="s">
        <v>270</v>
      </c>
      <c r="B189">
        <v>6.5497438405483956</v>
      </c>
    </row>
    <row r="190" spans="1:2" x14ac:dyDescent="0.3">
      <c r="A190" t="s">
        <v>270</v>
      </c>
      <c r="B190">
        <v>8.728467171778524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17C7C-9E3A-45F1-9D32-1D31B6FD8365}">
  <dimension ref="A1:AH29"/>
  <sheetViews>
    <sheetView workbookViewId="0">
      <selection activeCell="Q34" sqref="Q34"/>
    </sheetView>
  </sheetViews>
  <sheetFormatPr defaultRowHeight="14.4" x14ac:dyDescent="0.3"/>
  <sheetData>
    <row r="1" spans="1:34" x14ac:dyDescent="0.3">
      <c r="A1" t="s">
        <v>271</v>
      </c>
      <c r="B1" s="29"/>
      <c r="C1" s="29"/>
      <c r="D1" s="29"/>
      <c r="E1" s="29"/>
    </row>
    <row r="2" spans="1:34" x14ac:dyDescent="0.3">
      <c r="A2" s="30" t="s">
        <v>272</v>
      </c>
      <c r="B2" s="30" t="s">
        <v>273</v>
      </c>
      <c r="C2" s="30" t="s">
        <v>274</v>
      </c>
      <c r="D2" s="30" t="s">
        <v>275</v>
      </c>
      <c r="E2" s="30" t="s">
        <v>276</v>
      </c>
      <c r="F2" s="30" t="s">
        <v>277</v>
      </c>
      <c r="H2" s="30" t="s">
        <v>272</v>
      </c>
      <c r="I2" s="30" t="s">
        <v>273</v>
      </c>
      <c r="J2" s="30" t="s">
        <v>274</v>
      </c>
      <c r="K2" s="30" t="s">
        <v>275</v>
      </c>
      <c r="L2" s="30" t="s">
        <v>276</v>
      </c>
      <c r="M2" s="30" t="s">
        <v>277</v>
      </c>
      <c r="O2" s="30" t="s">
        <v>272</v>
      </c>
      <c r="P2" s="30" t="s">
        <v>273</v>
      </c>
      <c r="Q2" s="30" t="s">
        <v>274</v>
      </c>
      <c r="R2" s="30" t="s">
        <v>275</v>
      </c>
      <c r="S2" s="30" t="s">
        <v>276</v>
      </c>
      <c r="T2" s="30" t="s">
        <v>277</v>
      </c>
      <c r="V2" s="30" t="s">
        <v>272</v>
      </c>
      <c r="W2" s="30" t="s">
        <v>273</v>
      </c>
      <c r="X2" s="30" t="s">
        <v>274</v>
      </c>
      <c r="Y2" s="30" t="s">
        <v>275</v>
      </c>
      <c r="Z2" s="30" t="s">
        <v>276</v>
      </c>
      <c r="AA2" s="30" t="s">
        <v>277</v>
      </c>
      <c r="AC2" s="30" t="s">
        <v>272</v>
      </c>
      <c r="AD2" s="30" t="s">
        <v>273</v>
      </c>
      <c r="AE2" s="30" t="s">
        <v>274</v>
      </c>
      <c r="AF2" s="30" t="s">
        <v>275</v>
      </c>
      <c r="AG2" s="30" t="s">
        <v>276</v>
      </c>
      <c r="AH2" s="30" t="s">
        <v>277</v>
      </c>
    </row>
    <row r="3" spans="1:34" x14ac:dyDescent="0.3">
      <c r="A3" s="1" t="s">
        <v>278</v>
      </c>
      <c r="B3" s="30" t="s">
        <v>279</v>
      </c>
      <c r="C3" s="30" t="s">
        <v>280</v>
      </c>
      <c r="D3" s="30"/>
      <c r="E3" s="30"/>
      <c r="F3" s="30" t="s">
        <v>281</v>
      </c>
      <c r="H3" s="1" t="s">
        <v>282</v>
      </c>
      <c r="I3" s="30" t="s">
        <v>279</v>
      </c>
      <c r="J3" s="30" t="s">
        <v>280</v>
      </c>
      <c r="K3" s="30"/>
      <c r="L3" s="30"/>
      <c r="M3" s="30" t="s">
        <v>281</v>
      </c>
      <c r="O3" s="1" t="s">
        <v>283</v>
      </c>
      <c r="P3" s="30" t="s">
        <v>279</v>
      </c>
      <c r="Q3" s="30" t="s">
        <v>280</v>
      </c>
      <c r="R3" s="30"/>
      <c r="S3" s="30"/>
      <c r="T3" s="30" t="s">
        <v>281</v>
      </c>
      <c r="V3" s="1" t="s">
        <v>284</v>
      </c>
      <c r="W3" s="30" t="s">
        <v>279</v>
      </c>
      <c r="X3" s="30" t="s">
        <v>280</v>
      </c>
      <c r="Y3" s="30"/>
      <c r="Z3" s="30"/>
      <c r="AA3" s="30" t="s">
        <v>281</v>
      </c>
      <c r="AC3" s="1" t="s">
        <v>285</v>
      </c>
      <c r="AD3" s="30" t="s">
        <v>279</v>
      </c>
      <c r="AE3" s="30" t="s">
        <v>280</v>
      </c>
      <c r="AF3" s="30"/>
      <c r="AG3" s="30"/>
      <c r="AH3" s="30" t="s">
        <v>281</v>
      </c>
    </row>
    <row r="4" spans="1:34" x14ac:dyDescent="0.3">
      <c r="A4" s="1">
        <v>1</v>
      </c>
      <c r="B4" s="1">
        <v>2.65</v>
      </c>
      <c r="C4" s="1">
        <v>94.9</v>
      </c>
      <c r="D4" s="31">
        <v>13.51370594517622</v>
      </c>
      <c r="E4" s="1">
        <v>0.25</v>
      </c>
      <c r="F4" s="31">
        <v>20.471844928137088</v>
      </c>
      <c r="H4" s="1">
        <v>1</v>
      </c>
      <c r="I4" s="1">
        <v>2.56</v>
      </c>
      <c r="J4" s="1">
        <v>110.2</v>
      </c>
      <c r="K4" s="31">
        <v>16.815185546875</v>
      </c>
      <c r="L4" s="1">
        <v>0.25</v>
      </c>
      <c r="M4" s="31">
        <v>25.825473816160528</v>
      </c>
      <c r="O4" s="1">
        <v>1</v>
      </c>
      <c r="P4" s="1">
        <v>2.64</v>
      </c>
      <c r="Q4" s="1">
        <v>94.8</v>
      </c>
      <c r="R4" s="31">
        <v>13.601928374655646</v>
      </c>
      <c r="S4" s="1">
        <v>0.25</v>
      </c>
      <c r="T4" s="31">
        <v>20.636669121038903</v>
      </c>
      <c r="V4" s="1">
        <v>1</v>
      </c>
      <c r="W4" s="1">
        <v>2.6</v>
      </c>
      <c r="X4" s="1">
        <v>90.8</v>
      </c>
      <c r="Y4" s="31">
        <v>13.431952662721892</v>
      </c>
      <c r="Z4" s="1">
        <v>0.25</v>
      </c>
      <c r="AA4" s="31">
        <v>20.503109055409517</v>
      </c>
      <c r="AC4" s="1">
        <v>1</v>
      </c>
      <c r="AD4" s="1">
        <v>2.64</v>
      </c>
      <c r="AE4" s="1" t="s">
        <v>286</v>
      </c>
      <c r="AF4" s="31" t="s">
        <v>286</v>
      </c>
      <c r="AG4" s="1" t="s">
        <v>286</v>
      </c>
      <c r="AH4" s="31"/>
    </row>
    <row r="5" spans="1:34" x14ac:dyDescent="0.3">
      <c r="A5" s="1">
        <v>2</v>
      </c>
      <c r="B5" s="1">
        <v>2.6</v>
      </c>
      <c r="C5" s="1">
        <v>102.5</v>
      </c>
      <c r="D5" s="31">
        <v>15.162721893491122</v>
      </c>
      <c r="E5" s="1">
        <v>0.25</v>
      </c>
      <c r="F5" s="31">
        <v>23.145029495368671</v>
      </c>
      <c r="H5" s="1">
        <v>2</v>
      </c>
      <c r="I5" s="1">
        <v>2.4900000000000002</v>
      </c>
      <c r="J5" s="1">
        <v>85.5</v>
      </c>
      <c r="K5" s="31">
        <v>13.790100159674843</v>
      </c>
      <c r="L5" s="1">
        <v>0.25</v>
      </c>
      <c r="M5" s="31">
        <v>21.411203717918251</v>
      </c>
      <c r="O5" s="1">
        <v>2</v>
      </c>
      <c r="P5" s="1">
        <v>2.63</v>
      </c>
      <c r="Q5" s="1">
        <v>97.5</v>
      </c>
      <c r="R5" s="31">
        <v>14.095910017493388</v>
      </c>
      <c r="S5" s="1">
        <v>0.25</v>
      </c>
      <c r="T5" s="31">
        <v>21.418562986586</v>
      </c>
      <c r="V5" s="1">
        <v>2</v>
      </c>
      <c r="W5" s="1">
        <v>2.54</v>
      </c>
      <c r="X5" s="1">
        <v>85.8</v>
      </c>
      <c r="Y5" s="31">
        <v>13.299026598053196</v>
      </c>
      <c r="Z5" s="1">
        <v>0.25</v>
      </c>
      <c r="AA5" s="31">
        <v>20.48844394146419</v>
      </c>
      <c r="AC5" s="1">
        <v>2</v>
      </c>
      <c r="AD5" s="1">
        <v>2.73</v>
      </c>
      <c r="AE5" s="1">
        <v>95.8</v>
      </c>
      <c r="AF5" s="31">
        <v>12.854056810100767</v>
      </c>
      <c r="AG5" s="1">
        <v>0.25</v>
      </c>
      <c r="AH5" s="31">
        <v>19.240773399836225</v>
      </c>
    </row>
    <row r="6" spans="1:34" x14ac:dyDescent="0.3">
      <c r="A6" s="1">
        <v>3</v>
      </c>
      <c r="B6" s="1">
        <v>2.5</v>
      </c>
      <c r="C6" s="1">
        <v>101.2</v>
      </c>
      <c r="D6" s="31">
        <v>16.192</v>
      </c>
      <c r="E6" s="1">
        <v>0.25</v>
      </c>
      <c r="F6" s="31">
        <v>25.101169983248646</v>
      </c>
      <c r="H6" s="1">
        <v>3</v>
      </c>
      <c r="I6" s="1">
        <v>2.68</v>
      </c>
      <c r="J6" s="1">
        <v>100.9</v>
      </c>
      <c r="K6" s="31">
        <v>14.048229004232567</v>
      </c>
      <c r="L6" s="1">
        <v>0.25</v>
      </c>
      <c r="M6" s="31">
        <v>21.185716967286009</v>
      </c>
      <c r="O6" s="1">
        <v>3</v>
      </c>
      <c r="P6" s="1">
        <v>2.62</v>
      </c>
      <c r="Q6" s="1">
        <v>94.3</v>
      </c>
      <c r="R6" s="31">
        <v>13.737544432142647</v>
      </c>
      <c r="S6" s="1">
        <v>0.25</v>
      </c>
      <c r="T6" s="31">
        <v>20.905758084031831</v>
      </c>
      <c r="V6" s="1">
        <v>3</v>
      </c>
      <c r="W6" s="1">
        <v>2.56</v>
      </c>
      <c r="X6" s="1">
        <v>64.7</v>
      </c>
      <c r="Y6" s="31">
        <v>9.8724365234375</v>
      </c>
      <c r="Z6" s="1">
        <v>0.25</v>
      </c>
      <c r="AA6" s="31">
        <v>15.162505951956316</v>
      </c>
      <c r="AC6" s="1">
        <v>3</v>
      </c>
      <c r="AD6" s="1">
        <v>2.66</v>
      </c>
      <c r="AE6" s="1">
        <v>99.5</v>
      </c>
      <c r="AF6" s="31">
        <v>14.062411668268414</v>
      </c>
      <c r="AG6" s="1">
        <v>0.25</v>
      </c>
      <c r="AH6" s="31">
        <v>21.27096592313303</v>
      </c>
    </row>
    <row r="7" spans="1:34" x14ac:dyDescent="0.3">
      <c r="A7" s="1">
        <v>4</v>
      </c>
      <c r="B7" s="1">
        <v>2.56</v>
      </c>
      <c r="C7" s="1">
        <v>129.6</v>
      </c>
      <c r="D7" s="31">
        <v>19.775390624999996</v>
      </c>
      <c r="E7" s="1">
        <v>0.25</v>
      </c>
      <c r="F7" s="31">
        <v>30.371882092326711</v>
      </c>
      <c r="H7" s="1">
        <v>4</v>
      </c>
      <c r="I7" s="1">
        <v>2.48</v>
      </c>
      <c r="J7" s="1">
        <v>92</v>
      </c>
      <c r="K7" s="31">
        <v>14.958376690946929</v>
      </c>
      <c r="L7" s="1">
        <v>0.25</v>
      </c>
      <c r="M7" s="31">
        <v>23.261621743650146</v>
      </c>
      <c r="O7" s="1">
        <v>4</v>
      </c>
      <c r="P7" s="1">
        <v>2.6</v>
      </c>
      <c r="Q7" s="1">
        <v>71.8</v>
      </c>
      <c r="R7" s="31">
        <v>10.621301775147927</v>
      </c>
      <c r="S7" s="1">
        <v>0.25</v>
      </c>
      <c r="T7" s="31">
        <v>16.212810905048492</v>
      </c>
      <c r="V7" s="1">
        <v>4</v>
      </c>
      <c r="W7" s="1">
        <v>2.57</v>
      </c>
      <c r="X7" s="1">
        <v>81.2</v>
      </c>
      <c r="Y7" s="31">
        <v>12.29390301140063</v>
      </c>
      <c r="Z7" s="1">
        <v>0.25</v>
      </c>
      <c r="AA7" s="31">
        <v>18.852439430710387</v>
      </c>
      <c r="AC7" s="1">
        <v>4</v>
      </c>
      <c r="AD7" s="1">
        <v>2.67</v>
      </c>
      <c r="AE7" s="1">
        <v>95</v>
      </c>
      <c r="AF7" s="31">
        <v>13.32603908036303</v>
      </c>
      <c r="AG7" s="1">
        <v>0.25</v>
      </c>
      <c r="AH7" s="31">
        <v>20.126805362505262</v>
      </c>
    </row>
    <row r="8" spans="1:34" x14ac:dyDescent="0.3">
      <c r="A8" s="1">
        <v>5</v>
      </c>
      <c r="B8" s="1">
        <v>2.54</v>
      </c>
      <c r="C8" s="1">
        <v>108.3</v>
      </c>
      <c r="D8" s="31">
        <v>16.786533573067146</v>
      </c>
      <c r="E8" s="1">
        <v>0.25</v>
      </c>
      <c r="F8" s="31">
        <v>25.861287632407599</v>
      </c>
      <c r="H8" s="1">
        <v>5</v>
      </c>
      <c r="I8" s="1">
        <v>2.63</v>
      </c>
      <c r="J8" s="1">
        <v>109</v>
      </c>
      <c r="K8" s="31">
        <v>15.758504532377223</v>
      </c>
      <c r="L8" s="1">
        <v>0.25</v>
      </c>
      <c r="M8" s="31">
        <v>23.944855031157683</v>
      </c>
      <c r="O8" s="1">
        <v>5</v>
      </c>
      <c r="P8" s="1">
        <v>2.67</v>
      </c>
      <c r="Q8" s="1">
        <v>87.1</v>
      </c>
      <c r="R8" s="31">
        <v>12.217873725259157</v>
      </c>
      <c r="S8" s="1">
        <v>0.25</v>
      </c>
      <c r="T8" s="31">
        <v>18.45310260078114</v>
      </c>
      <c r="V8" s="1">
        <v>5</v>
      </c>
      <c r="W8" s="1">
        <v>2.8</v>
      </c>
      <c r="X8" s="1">
        <v>110.4</v>
      </c>
      <c r="Y8" s="31">
        <v>14.081632653061227</v>
      </c>
      <c r="Z8" s="1">
        <v>0.25</v>
      </c>
      <c r="AA8" s="31">
        <v>20.862149475418299</v>
      </c>
      <c r="AC8" s="1">
        <v>5</v>
      </c>
      <c r="AD8" s="1">
        <v>2.83</v>
      </c>
      <c r="AE8" s="1">
        <v>93.6</v>
      </c>
      <c r="AF8" s="31">
        <v>11.686998214486382</v>
      </c>
      <c r="AG8" s="1">
        <v>0.25</v>
      </c>
      <c r="AH8" s="31">
        <v>17.238953206832615</v>
      </c>
    </row>
    <row r="9" spans="1:34" x14ac:dyDescent="0.3">
      <c r="A9" s="1">
        <v>6</v>
      </c>
      <c r="B9" s="1">
        <v>2.74</v>
      </c>
      <c r="C9" s="1">
        <v>115.6</v>
      </c>
      <c r="D9" s="31">
        <v>15.397730299962701</v>
      </c>
      <c r="E9" s="1">
        <v>0.25</v>
      </c>
      <c r="F9" s="31">
        <v>23.014175174720453</v>
      </c>
      <c r="H9" s="1">
        <v>6</v>
      </c>
      <c r="I9" s="1">
        <v>2.6</v>
      </c>
      <c r="J9" s="1">
        <v>117.6</v>
      </c>
      <c r="K9" s="31">
        <v>17.396449704142011</v>
      </c>
      <c r="L9" s="1">
        <v>0.25</v>
      </c>
      <c r="M9" s="31">
        <v>26.554687499076643</v>
      </c>
      <c r="O9" s="1">
        <v>6</v>
      </c>
      <c r="P9" s="1">
        <v>2.62</v>
      </c>
      <c r="Q9" s="1">
        <v>84.1</v>
      </c>
      <c r="R9" s="31">
        <v>12.251617038634111</v>
      </c>
      <c r="S9" s="1">
        <v>0.25</v>
      </c>
      <c r="T9" s="31">
        <v>18.644477782259564</v>
      </c>
      <c r="V9" s="1">
        <v>6</v>
      </c>
      <c r="W9" s="1">
        <v>2.83</v>
      </c>
      <c r="X9" s="1">
        <v>102.8</v>
      </c>
      <c r="Y9" s="31">
        <v>12.835720261209403</v>
      </c>
      <c r="Z9" s="1">
        <v>0.25</v>
      </c>
      <c r="AA9" s="31">
        <v>18.933380231435819</v>
      </c>
      <c r="AC9" s="1">
        <v>6</v>
      </c>
      <c r="AD9" s="1">
        <v>2.4300000000000002</v>
      </c>
      <c r="AE9" s="1">
        <v>80.599999999999994</v>
      </c>
      <c r="AF9" s="31">
        <v>13.64968077359481</v>
      </c>
      <c r="AG9" s="1">
        <v>0.25</v>
      </c>
      <c r="AH9" s="31">
        <v>21.395023686640862</v>
      </c>
    </row>
    <row r="10" spans="1:34" x14ac:dyDescent="0.3">
      <c r="A10" s="1">
        <v>7</v>
      </c>
      <c r="B10" s="1">
        <v>2.58</v>
      </c>
      <c r="C10" s="1">
        <v>125.3</v>
      </c>
      <c r="D10" s="31">
        <v>18.823988942972175</v>
      </c>
      <c r="E10" s="1">
        <v>0.25</v>
      </c>
      <c r="F10" s="31">
        <v>28.821868988809008</v>
      </c>
      <c r="H10" s="1">
        <v>7</v>
      </c>
      <c r="I10" s="1">
        <v>2.65</v>
      </c>
      <c r="J10" s="1">
        <v>106.6</v>
      </c>
      <c r="K10" s="31">
        <v>15.179779280882876</v>
      </c>
      <c r="L10" s="1">
        <v>0.25</v>
      </c>
      <c r="M10" s="31">
        <v>22.995771015167684</v>
      </c>
      <c r="O10" s="1">
        <v>7</v>
      </c>
      <c r="P10" s="1">
        <v>2.6</v>
      </c>
      <c r="Q10" s="1">
        <v>93</v>
      </c>
      <c r="R10" s="31">
        <v>13.757396449704141</v>
      </c>
      <c r="S10" s="1">
        <v>0.25</v>
      </c>
      <c r="T10" s="31">
        <v>20.999880420188159</v>
      </c>
      <c r="V10" s="1">
        <v>7</v>
      </c>
      <c r="W10" s="1">
        <v>2.64</v>
      </c>
      <c r="X10" s="1">
        <v>91.8</v>
      </c>
      <c r="Y10" s="31">
        <v>13.171487603305783</v>
      </c>
      <c r="Z10" s="1">
        <v>0.25</v>
      </c>
      <c r="AA10" s="31">
        <v>19.983609971638938</v>
      </c>
      <c r="AC10" s="1">
        <v>7</v>
      </c>
      <c r="AD10" s="1">
        <v>2.75</v>
      </c>
      <c r="AE10" s="1">
        <v>89.4</v>
      </c>
      <c r="AF10" s="31">
        <v>11.821487603305785</v>
      </c>
      <c r="AG10" s="1">
        <v>0.25</v>
      </c>
      <c r="AH10" s="31">
        <v>17.642845374506273</v>
      </c>
    </row>
    <row r="11" spans="1:34" x14ac:dyDescent="0.3">
      <c r="A11" s="1">
        <v>8</v>
      </c>
      <c r="B11" s="1">
        <v>2.62</v>
      </c>
      <c r="C11" s="1">
        <v>107</v>
      </c>
      <c r="D11" s="31">
        <v>15.587669716217002</v>
      </c>
      <c r="E11" s="1">
        <v>0.25</v>
      </c>
      <c r="F11" s="31">
        <v>23.721273753885534</v>
      </c>
      <c r="H11" s="1">
        <v>8</v>
      </c>
      <c r="I11" s="1">
        <v>2.57</v>
      </c>
      <c r="J11" s="1">
        <v>86.6</v>
      </c>
      <c r="K11" s="31">
        <v>13.111477842208059</v>
      </c>
      <c r="L11" s="1">
        <v>0.25</v>
      </c>
      <c r="M11" s="31">
        <v>20.106173087432502</v>
      </c>
      <c r="O11" s="1">
        <v>8</v>
      </c>
      <c r="P11" s="1">
        <v>2.65</v>
      </c>
      <c r="Q11" s="1">
        <v>93.1</v>
      </c>
      <c r="R11" s="31">
        <v>13.257386970452117</v>
      </c>
      <c r="S11" s="1">
        <v>0.25</v>
      </c>
      <c r="T11" s="31">
        <v>20.083548607055455</v>
      </c>
      <c r="V11" s="1">
        <v>8</v>
      </c>
      <c r="W11" s="1">
        <v>2.77</v>
      </c>
      <c r="X11" s="1">
        <v>100.8</v>
      </c>
      <c r="Y11" s="31">
        <v>13.137145016877581</v>
      </c>
      <c r="Z11" s="1">
        <v>0.25</v>
      </c>
      <c r="AA11" s="31">
        <v>19.548670136646102</v>
      </c>
      <c r="AC11" s="1">
        <v>8</v>
      </c>
      <c r="AD11" s="1">
        <v>2.81</v>
      </c>
      <c r="AE11" s="1">
        <v>107.8</v>
      </c>
      <c r="AF11" s="31">
        <v>13.652309367915805</v>
      </c>
      <c r="AG11" s="1">
        <v>0.25</v>
      </c>
      <c r="AH11" s="31">
        <v>20.196593576739023</v>
      </c>
    </row>
    <row r="12" spans="1:34" x14ac:dyDescent="0.3">
      <c r="A12" s="1">
        <v>9</v>
      </c>
      <c r="B12" s="1">
        <v>2.76</v>
      </c>
      <c r="C12" s="1">
        <v>128.1</v>
      </c>
      <c r="D12" s="31">
        <v>16.816320100819159</v>
      </c>
      <c r="E12" s="1">
        <v>0.25</v>
      </c>
      <c r="F12" s="31">
        <v>25.06032150170579</v>
      </c>
      <c r="H12" s="1">
        <v>9</v>
      </c>
      <c r="I12" s="1">
        <v>2.5499999999999998</v>
      </c>
      <c r="J12" s="1">
        <v>96.3</v>
      </c>
      <c r="K12" s="31">
        <v>14.80968858131488</v>
      </c>
      <c r="L12" s="1">
        <v>0.25</v>
      </c>
      <c r="M12" s="31">
        <v>22.780487126578397</v>
      </c>
      <c r="O12" s="1">
        <v>9</v>
      </c>
      <c r="P12" s="1">
        <v>2.59</v>
      </c>
      <c r="Q12" s="1">
        <v>79.7</v>
      </c>
      <c r="R12" s="31">
        <v>11.881158599305319</v>
      </c>
      <c r="S12" s="1">
        <v>0.25</v>
      </c>
      <c r="T12" s="31">
        <v>18.163667511943739</v>
      </c>
      <c r="V12" s="1">
        <v>9</v>
      </c>
      <c r="W12" s="1">
        <v>2.77</v>
      </c>
      <c r="X12" s="1">
        <v>95.7</v>
      </c>
      <c r="Y12" s="31">
        <v>12.47246803685699</v>
      </c>
      <c r="Z12" s="1">
        <v>0.25</v>
      </c>
      <c r="AA12" s="31">
        <v>18.559600516637222</v>
      </c>
      <c r="AC12" s="1">
        <v>9</v>
      </c>
      <c r="AD12" s="1">
        <v>2.79</v>
      </c>
      <c r="AE12" s="1">
        <v>93.1</v>
      </c>
      <c r="AF12" s="31">
        <v>11.960278002595032</v>
      </c>
      <c r="AG12" s="1">
        <v>0.25</v>
      </c>
      <c r="AH12" s="31">
        <v>17.745273310600354</v>
      </c>
    </row>
    <row r="13" spans="1:34" x14ac:dyDescent="0.3">
      <c r="A13" s="1">
        <v>10</v>
      </c>
      <c r="B13" s="1">
        <v>2.56</v>
      </c>
      <c r="C13" s="1">
        <v>102.5</v>
      </c>
      <c r="D13" s="31">
        <v>15.6402587890625</v>
      </c>
      <c r="E13" s="1">
        <v>0.25</v>
      </c>
      <c r="F13" s="31">
        <v>24.020971562218275</v>
      </c>
      <c r="H13" s="1">
        <v>10</v>
      </c>
      <c r="I13" s="1">
        <v>2.5299999999999998</v>
      </c>
      <c r="J13" s="1">
        <v>80.5</v>
      </c>
      <c r="K13" s="31">
        <v>12.576356449874238</v>
      </c>
      <c r="L13" s="1">
        <v>0.25</v>
      </c>
      <c r="M13" s="31">
        <v>19.405176922191455</v>
      </c>
      <c r="O13" s="1">
        <v>10</v>
      </c>
      <c r="P13" s="1">
        <v>2.12</v>
      </c>
      <c r="Q13" s="1">
        <v>79.900000000000006</v>
      </c>
      <c r="R13" s="31">
        <v>17.777678889284442</v>
      </c>
      <c r="S13" s="1">
        <v>0.25</v>
      </c>
      <c r="T13" s="31">
        <v>29.336294250360186</v>
      </c>
      <c r="V13" s="1">
        <v>10</v>
      </c>
      <c r="W13" s="1">
        <v>2.56</v>
      </c>
      <c r="X13" s="1">
        <v>64.8</v>
      </c>
      <c r="Y13" s="31">
        <v>9.8876953124999982</v>
      </c>
      <c r="Z13" s="1">
        <v>0.25</v>
      </c>
      <c r="AA13" s="31">
        <v>15.185941046163355</v>
      </c>
      <c r="AC13" s="1">
        <v>10</v>
      </c>
      <c r="AD13" s="1">
        <v>2.62</v>
      </c>
      <c r="AE13" s="1">
        <v>78.599999999999994</v>
      </c>
      <c r="AF13" s="31">
        <v>11.450381679389311</v>
      </c>
      <c r="AG13" s="1">
        <v>0.25</v>
      </c>
      <c r="AH13" s="31">
        <v>17.425159972480401</v>
      </c>
    </row>
    <row r="14" spans="1:34" x14ac:dyDescent="0.3">
      <c r="A14" s="1">
        <v>11</v>
      </c>
      <c r="B14" s="1">
        <v>2.66</v>
      </c>
      <c r="C14" s="1">
        <v>104.3</v>
      </c>
      <c r="D14" s="31">
        <v>14.740799366838147</v>
      </c>
      <c r="E14" s="1">
        <v>0.25</v>
      </c>
      <c r="F14" s="31">
        <v>22.297102972691206</v>
      </c>
      <c r="H14" s="1">
        <v>11</v>
      </c>
      <c r="I14" s="1">
        <v>2.65</v>
      </c>
      <c r="J14" s="1">
        <v>113</v>
      </c>
      <c r="K14" s="31">
        <v>16.091135635457459</v>
      </c>
      <c r="L14" s="1">
        <v>0.25</v>
      </c>
      <c r="M14" s="31">
        <v>24.376380156791264</v>
      </c>
      <c r="O14" s="1">
        <v>11</v>
      </c>
      <c r="P14" s="1">
        <v>2.59</v>
      </c>
      <c r="Q14" s="1">
        <v>99.9</v>
      </c>
      <c r="R14" s="31">
        <v>14.892443463872038</v>
      </c>
      <c r="S14" s="1">
        <v>0.25</v>
      </c>
      <c r="T14" s="31">
        <v>22.767257019362354</v>
      </c>
      <c r="V14" s="1">
        <v>11</v>
      </c>
      <c r="W14" s="1">
        <v>2.57</v>
      </c>
      <c r="X14" s="1">
        <v>91.4</v>
      </c>
      <c r="Y14" s="31">
        <v>13.838211025147999</v>
      </c>
      <c r="Z14" s="1">
        <v>0.25</v>
      </c>
      <c r="AA14" s="31">
        <v>21.220603004518832</v>
      </c>
      <c r="AC14" s="1">
        <v>11</v>
      </c>
      <c r="AD14" s="1">
        <v>2.74</v>
      </c>
      <c r="AE14" s="1">
        <v>93.8</v>
      </c>
      <c r="AF14" s="31">
        <v>12.494006073845169</v>
      </c>
      <c r="AG14" s="1">
        <v>0.25</v>
      </c>
      <c r="AH14" s="31">
        <v>18.674131759418501</v>
      </c>
    </row>
    <row r="15" spans="1:34" x14ac:dyDescent="0.3">
      <c r="A15" s="1">
        <v>12</v>
      </c>
      <c r="B15" s="1">
        <v>2.6</v>
      </c>
      <c r="C15" s="1">
        <v>142.9</v>
      </c>
      <c r="D15" s="31">
        <v>21.139053254437869</v>
      </c>
      <c r="E15" s="1">
        <v>0.25</v>
      </c>
      <c r="F15" s="31">
        <v>32.267558194031054</v>
      </c>
      <c r="H15" s="1">
        <v>12</v>
      </c>
      <c r="I15" s="1">
        <v>2.73</v>
      </c>
      <c r="J15" s="1">
        <v>130.19999999999999</v>
      </c>
      <c r="K15" s="31">
        <v>17.469709777402084</v>
      </c>
      <c r="L15" s="1">
        <v>0.25</v>
      </c>
      <c r="M15" s="31">
        <v>26.149777626917285</v>
      </c>
      <c r="O15" s="1">
        <v>12</v>
      </c>
      <c r="P15" s="1">
        <v>2.6</v>
      </c>
      <c r="Q15" s="1">
        <v>108.2</v>
      </c>
      <c r="R15" s="31">
        <v>16.005917159763314</v>
      </c>
      <c r="S15" s="1">
        <v>0.25</v>
      </c>
      <c r="T15" s="31">
        <v>24.432118940476983</v>
      </c>
      <c r="V15" s="1">
        <v>12</v>
      </c>
      <c r="W15" s="1">
        <v>2.68</v>
      </c>
      <c r="X15" s="1">
        <v>112.4</v>
      </c>
      <c r="Y15" s="31">
        <v>15.649365114724882</v>
      </c>
      <c r="Z15" s="1">
        <v>0.25</v>
      </c>
      <c r="AA15" s="31">
        <v>23.600342786154087</v>
      </c>
      <c r="AC15" s="1">
        <v>12</v>
      </c>
      <c r="AD15" s="1">
        <v>2.38</v>
      </c>
      <c r="AE15" s="1">
        <v>77.3</v>
      </c>
      <c r="AF15" s="31">
        <v>13.646635124638092</v>
      </c>
      <c r="AG15" s="1">
        <v>0.25</v>
      </c>
      <c r="AH15" s="31">
        <v>21.562257525646309</v>
      </c>
    </row>
    <row r="16" spans="1:34" x14ac:dyDescent="0.3">
      <c r="A16" s="1">
        <v>13</v>
      </c>
      <c r="B16" s="1">
        <v>2.59</v>
      </c>
      <c r="C16" s="1">
        <v>107.1</v>
      </c>
      <c r="D16" s="31">
        <v>15.965772722529481</v>
      </c>
      <c r="E16" s="1">
        <v>0.25</v>
      </c>
      <c r="F16" s="31">
        <v>24.408140408145226</v>
      </c>
      <c r="H16" s="1">
        <v>13</v>
      </c>
      <c r="I16" s="1">
        <v>2.66</v>
      </c>
      <c r="J16" s="1">
        <v>108.1</v>
      </c>
      <c r="K16" s="31">
        <v>15.277856294872517</v>
      </c>
      <c r="L16" s="1">
        <v>0.25</v>
      </c>
      <c r="M16" s="31">
        <v>23.109461470258097</v>
      </c>
      <c r="O16" s="1">
        <v>13</v>
      </c>
      <c r="P16" s="1">
        <v>2.77</v>
      </c>
      <c r="Q16" s="1">
        <v>117.2</v>
      </c>
      <c r="R16" s="31">
        <v>15.274537658512427</v>
      </c>
      <c r="S16" s="1">
        <v>0.25</v>
      </c>
      <c r="T16" s="31">
        <v>22.729207738243289</v>
      </c>
      <c r="V16" s="1">
        <v>13</v>
      </c>
      <c r="W16" s="1">
        <v>2.68</v>
      </c>
      <c r="X16" s="1">
        <v>102.4</v>
      </c>
      <c r="Y16" s="31">
        <v>14.257072844731564</v>
      </c>
      <c r="Z16" s="1">
        <v>0.25</v>
      </c>
      <c r="AA16" s="31">
        <v>21.500668161051408</v>
      </c>
      <c r="AC16" s="1">
        <v>13</v>
      </c>
      <c r="AD16" s="1">
        <v>2.59</v>
      </c>
      <c r="AE16" s="1">
        <v>93.6</v>
      </c>
      <c r="AF16" s="31">
        <v>13.953280362546773</v>
      </c>
      <c r="AG16" s="1">
        <v>0.25</v>
      </c>
      <c r="AH16" s="31">
        <v>21.331484054177338</v>
      </c>
    </row>
    <row r="17" spans="1:34" x14ac:dyDescent="0.3">
      <c r="A17" s="1">
        <v>14</v>
      </c>
      <c r="B17" s="1">
        <v>2.56</v>
      </c>
      <c r="C17" s="1">
        <v>108.1</v>
      </c>
      <c r="D17" s="31">
        <v>16.4947509765625</v>
      </c>
      <c r="E17" s="1">
        <v>0.25</v>
      </c>
      <c r="F17" s="31">
        <v>25.333336837812642</v>
      </c>
      <c r="H17" s="1">
        <v>14</v>
      </c>
      <c r="I17" s="1">
        <v>2.5499999999999998</v>
      </c>
      <c r="J17" s="1">
        <v>119.9</v>
      </c>
      <c r="K17" s="31">
        <v>18.439061899269515</v>
      </c>
      <c r="L17" s="1">
        <v>0.25</v>
      </c>
      <c r="M17" s="31">
        <v>28.363244096331776</v>
      </c>
      <c r="O17" s="1">
        <v>14</v>
      </c>
      <c r="P17" s="1">
        <v>2.71</v>
      </c>
      <c r="Q17" s="1">
        <v>101.8</v>
      </c>
      <c r="R17" s="31">
        <v>13.861467027954411</v>
      </c>
      <c r="S17" s="1">
        <v>0.25</v>
      </c>
      <c r="T17" s="31">
        <v>20.810520196502189</v>
      </c>
      <c r="V17" s="1">
        <v>14</v>
      </c>
      <c r="W17" s="1">
        <v>2.67</v>
      </c>
      <c r="X17" s="1">
        <v>81.900000000000006</v>
      </c>
      <c r="Y17" s="31">
        <v>11.488448428228761</v>
      </c>
      <c r="Z17" s="1">
        <v>0.25</v>
      </c>
      <c r="AA17" s="31">
        <v>17.351424833570327</v>
      </c>
      <c r="AC17" s="1">
        <v>14</v>
      </c>
      <c r="AD17" s="1">
        <v>2.82</v>
      </c>
      <c r="AE17" s="1">
        <v>91.6</v>
      </c>
      <c r="AF17" s="31">
        <v>11.518535284945425</v>
      </c>
      <c r="AG17" s="1">
        <v>0.25</v>
      </c>
      <c r="AH17" s="31">
        <v>17.015180298873243</v>
      </c>
    </row>
    <row r="18" spans="1:34" x14ac:dyDescent="0.3">
      <c r="A18" s="1">
        <v>15</v>
      </c>
      <c r="B18" s="1">
        <v>2.59</v>
      </c>
      <c r="C18" s="1">
        <v>103.7</v>
      </c>
      <c r="D18" s="31">
        <v>15.458922794830134</v>
      </c>
      <c r="E18" s="1">
        <v>0.25</v>
      </c>
      <c r="F18" s="31">
        <v>23.633278807886647</v>
      </c>
      <c r="H18" s="1">
        <v>15</v>
      </c>
      <c r="I18" s="1">
        <v>2.62</v>
      </c>
      <c r="J18" s="1">
        <v>116.6</v>
      </c>
      <c r="K18" s="31">
        <v>16.986189615989741</v>
      </c>
      <c r="L18" s="1">
        <v>0.25</v>
      </c>
      <c r="M18" s="31">
        <v>25.849537567318254</v>
      </c>
      <c r="O18" s="1">
        <v>15</v>
      </c>
      <c r="P18" s="1">
        <v>2.7</v>
      </c>
      <c r="Q18" s="1">
        <v>98.1</v>
      </c>
      <c r="R18" s="31">
        <v>13.456790123456788</v>
      </c>
      <c r="S18" s="1">
        <v>0.25</v>
      </c>
      <c r="T18" s="31">
        <v>20.233129669851859</v>
      </c>
      <c r="V18" s="1">
        <v>15</v>
      </c>
      <c r="W18" s="1">
        <v>2.72</v>
      </c>
      <c r="X18" s="1" t="s">
        <v>286</v>
      </c>
      <c r="Y18" s="31" t="s">
        <v>286</v>
      </c>
      <c r="Z18" s="1" t="s">
        <v>286</v>
      </c>
      <c r="AA18" s="31"/>
      <c r="AC18" s="1">
        <v>15</v>
      </c>
      <c r="AD18" s="1">
        <v>2.75</v>
      </c>
      <c r="AE18" s="1">
        <v>81.400000000000006</v>
      </c>
      <c r="AF18" s="31">
        <v>10.763636363636364</v>
      </c>
      <c r="AG18" s="1">
        <v>0.25</v>
      </c>
      <c r="AH18" s="31">
        <v>16.064067264930767</v>
      </c>
    </row>
    <row r="19" spans="1:34" x14ac:dyDescent="0.3">
      <c r="A19" s="1">
        <v>16</v>
      </c>
      <c r="B19" s="1">
        <v>2.4700000000000002</v>
      </c>
      <c r="C19" s="1" t="s">
        <v>286</v>
      </c>
      <c r="D19" s="31" t="s">
        <v>286</v>
      </c>
      <c r="E19" s="1" t="s">
        <v>286</v>
      </c>
      <c r="F19" s="31"/>
      <c r="H19" s="1">
        <v>16</v>
      </c>
      <c r="I19" s="1">
        <v>2.44</v>
      </c>
      <c r="J19" s="1">
        <v>64</v>
      </c>
      <c r="K19" s="31">
        <v>10.749798441279227</v>
      </c>
      <c r="L19" s="1">
        <v>0.25</v>
      </c>
      <c r="M19" s="31">
        <v>16.822874744256385</v>
      </c>
      <c r="O19" s="1">
        <v>16</v>
      </c>
      <c r="P19" s="1">
        <v>2.44</v>
      </c>
      <c r="Q19" s="1">
        <v>77.5</v>
      </c>
      <c r="R19" s="31">
        <v>13.017334049986562</v>
      </c>
      <c r="S19" s="1">
        <v>0.25</v>
      </c>
      <c r="T19" s="31">
        <v>20.371449885622965</v>
      </c>
      <c r="V19" s="1">
        <v>16</v>
      </c>
      <c r="W19" s="1">
        <v>2.4300000000000002</v>
      </c>
      <c r="X19" s="1">
        <v>85.4</v>
      </c>
      <c r="Y19" s="31">
        <v>14.462564988399464</v>
      </c>
      <c r="Z19" s="1">
        <v>0.25</v>
      </c>
      <c r="AA19" s="31">
        <v>22.669169017855207</v>
      </c>
      <c r="AC19" s="1">
        <v>16</v>
      </c>
      <c r="AD19" s="1">
        <v>2.76</v>
      </c>
      <c r="AE19" s="1">
        <v>93</v>
      </c>
      <c r="AF19" s="31">
        <v>12.208569628229366</v>
      </c>
      <c r="AG19" s="1">
        <v>0.25</v>
      </c>
      <c r="AH19" s="31">
        <v>18.19367603168336</v>
      </c>
    </row>
    <row r="20" spans="1:34" x14ac:dyDescent="0.3">
      <c r="A20" s="1">
        <v>17</v>
      </c>
      <c r="B20" s="1">
        <v>2.6</v>
      </c>
      <c r="C20" s="1">
        <v>105.8</v>
      </c>
      <c r="D20" s="31">
        <v>15.650887573964495</v>
      </c>
      <c r="E20" s="1">
        <v>0.25</v>
      </c>
      <c r="F20" s="31">
        <v>23.890186542536636</v>
      </c>
      <c r="H20" s="1">
        <v>17</v>
      </c>
      <c r="I20" s="1">
        <v>2.54</v>
      </c>
      <c r="J20" s="1">
        <v>111.1</v>
      </c>
      <c r="K20" s="31">
        <v>17.220534441068882</v>
      </c>
      <c r="L20" s="1">
        <v>0.25</v>
      </c>
      <c r="M20" s="31">
        <v>26.529908180613887</v>
      </c>
      <c r="O20" s="1">
        <v>17</v>
      </c>
      <c r="P20" s="1">
        <v>2.61</v>
      </c>
      <c r="Q20" s="1">
        <v>68.099999999999994</v>
      </c>
      <c r="R20" s="31">
        <v>9.9969172501871668</v>
      </c>
      <c r="S20" s="1">
        <v>0.25</v>
      </c>
      <c r="T20" s="31">
        <v>15.236458160016694</v>
      </c>
      <c r="V20" s="1">
        <v>17</v>
      </c>
      <c r="W20" s="1">
        <v>2.65</v>
      </c>
      <c r="X20" s="1">
        <v>73.3</v>
      </c>
      <c r="Y20" s="31">
        <v>10.437878248487007</v>
      </c>
      <c r="Z20" s="1">
        <v>0.25</v>
      </c>
      <c r="AA20" s="31">
        <v>15.812289075157519</v>
      </c>
      <c r="AC20" s="1">
        <v>17</v>
      </c>
      <c r="AD20" s="1">
        <v>2.5099999999999998</v>
      </c>
      <c r="AE20" s="1">
        <v>78.7</v>
      </c>
      <c r="AF20" s="31">
        <v>12.491865208488758</v>
      </c>
      <c r="AG20" s="1">
        <v>0.25</v>
      </c>
      <c r="AH20" s="31">
        <v>19.334912908631463</v>
      </c>
    </row>
    <row r="21" spans="1:34" x14ac:dyDescent="0.3">
      <c r="A21" s="1">
        <v>18</v>
      </c>
      <c r="B21" s="1">
        <v>2.6</v>
      </c>
      <c r="C21" s="1">
        <v>129</v>
      </c>
      <c r="D21" s="31">
        <v>19.082840236686387</v>
      </c>
      <c r="E21" s="1">
        <v>0.25</v>
      </c>
      <c r="F21" s="31">
        <v>29.128866389293254</v>
      </c>
      <c r="H21" s="1">
        <v>18</v>
      </c>
      <c r="I21" s="1">
        <v>2.65</v>
      </c>
      <c r="J21" s="1">
        <v>115.2</v>
      </c>
      <c r="K21" s="31">
        <v>16.40441438234247</v>
      </c>
      <c r="L21" s="1">
        <v>0.25</v>
      </c>
      <c r="M21" s="31">
        <v>24.850964549224365</v>
      </c>
      <c r="O21" s="1">
        <v>18</v>
      </c>
      <c r="P21" s="1">
        <v>2.71</v>
      </c>
      <c r="Q21" s="1">
        <v>78.3</v>
      </c>
      <c r="R21" s="31">
        <v>10.661619531324463</v>
      </c>
      <c r="S21" s="1">
        <v>0.25</v>
      </c>
      <c r="T21" s="31">
        <v>16.006519954677028</v>
      </c>
      <c r="V21" s="1">
        <v>18</v>
      </c>
      <c r="W21" s="1">
        <v>2.82</v>
      </c>
      <c r="X21" s="1">
        <v>85.5</v>
      </c>
      <c r="Y21" s="31">
        <v>10.75147125396107</v>
      </c>
      <c r="Z21" s="1">
        <v>0.25</v>
      </c>
      <c r="AA21" s="31">
        <v>15.882073313904611</v>
      </c>
      <c r="AC21" s="1">
        <v>18</v>
      </c>
      <c r="AD21" s="1">
        <v>2.72</v>
      </c>
      <c r="AE21" s="1">
        <v>95.1</v>
      </c>
      <c r="AF21" s="31">
        <v>12.854130622837367</v>
      </c>
      <c r="AG21" s="1">
        <v>0.25</v>
      </c>
      <c r="AH21" s="31">
        <v>19.26948141198984</v>
      </c>
    </row>
    <row r="22" spans="1:34" x14ac:dyDescent="0.3">
      <c r="A22" s="1">
        <v>19</v>
      </c>
      <c r="B22" s="1">
        <v>2.8</v>
      </c>
      <c r="C22" s="1">
        <v>123.5</v>
      </c>
      <c r="D22" s="31">
        <v>15.752551020408164</v>
      </c>
      <c r="E22" s="1">
        <v>0.25</v>
      </c>
      <c r="F22" s="31">
        <v>23.337640038171735</v>
      </c>
      <c r="H22" s="1">
        <v>19</v>
      </c>
      <c r="I22" s="1">
        <v>2.5499999999999998</v>
      </c>
      <c r="J22" s="1">
        <v>110.2</v>
      </c>
      <c r="K22" s="31">
        <v>16.947327950788161</v>
      </c>
      <c r="L22" s="1">
        <v>0.25</v>
      </c>
      <c r="M22" s="31">
        <v>26.068636358763648</v>
      </c>
      <c r="O22" s="1">
        <v>19</v>
      </c>
      <c r="P22" s="1">
        <v>2.82</v>
      </c>
      <c r="Q22" s="1">
        <v>108.8</v>
      </c>
      <c r="R22" s="31">
        <v>13.681404355917712</v>
      </c>
      <c r="S22" s="1">
        <v>0.25</v>
      </c>
      <c r="T22" s="31">
        <v>20.210170485997914</v>
      </c>
      <c r="V22" s="1">
        <v>19</v>
      </c>
      <c r="W22" s="1">
        <v>2.61</v>
      </c>
      <c r="X22" s="1">
        <v>75.7</v>
      </c>
      <c r="Y22" s="31">
        <v>11.112579087212461</v>
      </c>
      <c r="Z22" s="1">
        <v>0.25</v>
      </c>
      <c r="AA22" s="31">
        <v>16.936855840136033</v>
      </c>
      <c r="AC22" s="1">
        <v>19</v>
      </c>
      <c r="AD22" s="1">
        <v>2.62</v>
      </c>
      <c r="AE22" s="1">
        <v>75.5</v>
      </c>
      <c r="AF22" s="31">
        <v>10.998776295087698</v>
      </c>
      <c r="AG22" s="1">
        <v>0.25</v>
      </c>
      <c r="AH22" s="31">
        <v>16.737908116059419</v>
      </c>
    </row>
    <row r="23" spans="1:34" x14ac:dyDescent="0.3">
      <c r="A23" s="1">
        <v>20</v>
      </c>
      <c r="B23" s="1">
        <v>2.67</v>
      </c>
      <c r="C23" s="1">
        <v>138.9</v>
      </c>
      <c r="D23" s="31">
        <v>19.484071876446578</v>
      </c>
      <c r="E23" s="1">
        <v>0.25</v>
      </c>
      <c r="F23" s="31">
        <v>29.427508051073481</v>
      </c>
      <c r="H23" s="1">
        <v>20</v>
      </c>
      <c r="I23" s="1">
        <v>2.4900000000000002</v>
      </c>
      <c r="J23" s="1">
        <v>59.6</v>
      </c>
      <c r="K23" s="31">
        <v>9.6127481814809421</v>
      </c>
      <c r="L23" s="1">
        <v>0.25</v>
      </c>
      <c r="M23" s="31">
        <v>14.925236743718452</v>
      </c>
      <c r="O23" s="1">
        <v>20</v>
      </c>
      <c r="P23" s="1">
        <v>2.68</v>
      </c>
      <c r="Q23" s="1">
        <v>93.2</v>
      </c>
      <c r="R23" s="31">
        <v>12.976163956337713</v>
      </c>
      <c r="S23" s="1">
        <v>0.25</v>
      </c>
      <c r="T23" s="31">
        <v>19.568967505956948</v>
      </c>
      <c r="V23" s="1">
        <v>20</v>
      </c>
      <c r="W23" s="1">
        <v>2.5</v>
      </c>
      <c r="X23" s="1">
        <v>59.3</v>
      </c>
      <c r="Y23" s="31">
        <v>9.4879999999999995</v>
      </c>
      <c r="Z23" s="1">
        <v>0.25</v>
      </c>
      <c r="AA23" s="31">
        <v>14.708491897298861</v>
      </c>
      <c r="AC23" s="1">
        <v>20</v>
      </c>
      <c r="AD23" s="1">
        <v>2.83</v>
      </c>
      <c r="AE23" s="1">
        <v>74.5</v>
      </c>
      <c r="AF23" s="31">
        <v>9.3021513566157648</v>
      </c>
      <c r="AG23" s="1">
        <v>0.25</v>
      </c>
      <c r="AH23" s="31">
        <v>13.721175362275961</v>
      </c>
    </row>
    <row r="24" spans="1:34" x14ac:dyDescent="0.3">
      <c r="A24" s="1">
        <v>21</v>
      </c>
      <c r="B24" s="1">
        <v>2.6</v>
      </c>
      <c r="C24" s="1">
        <v>147</v>
      </c>
      <c r="D24" s="31">
        <v>21.745562130177511</v>
      </c>
      <c r="E24" s="1">
        <v>0.25</v>
      </c>
      <c r="F24" s="31">
        <v>33.193359373845801</v>
      </c>
      <c r="H24" s="1">
        <v>21</v>
      </c>
      <c r="I24" s="1">
        <v>2.66</v>
      </c>
      <c r="J24" s="1">
        <v>107.2</v>
      </c>
      <c r="K24" s="31">
        <v>15.150658601390694</v>
      </c>
      <c r="L24" s="1">
        <v>0.25</v>
      </c>
      <c r="M24" s="31">
        <v>22.917060773465941</v>
      </c>
      <c r="O24" s="1">
        <v>21</v>
      </c>
      <c r="P24" s="1">
        <v>2.77</v>
      </c>
      <c r="Q24" s="1">
        <v>130.4</v>
      </c>
      <c r="R24" s="31">
        <v>16.994878077389252</v>
      </c>
      <c r="S24" s="1">
        <v>0.25</v>
      </c>
      <c r="T24" s="31">
        <v>25.289152637089799</v>
      </c>
      <c r="V24" s="1">
        <v>21</v>
      </c>
      <c r="W24" s="1">
        <v>2.75</v>
      </c>
      <c r="X24" s="1">
        <v>105.5</v>
      </c>
      <c r="Y24" s="31">
        <v>13.950413223140496</v>
      </c>
      <c r="Z24" s="1">
        <v>0.25</v>
      </c>
      <c r="AA24" s="31">
        <v>20.820136320026975</v>
      </c>
      <c r="AC24" s="1">
        <v>21</v>
      </c>
      <c r="AD24" s="1">
        <v>2.77</v>
      </c>
      <c r="AE24" s="1">
        <v>81.2</v>
      </c>
      <c r="AF24" s="31">
        <v>10.582700152484719</v>
      </c>
      <c r="AG24" s="1">
        <v>0.25</v>
      </c>
      <c r="AH24" s="31">
        <v>15.74753983229825</v>
      </c>
    </row>
    <row r="25" spans="1:34" x14ac:dyDescent="0.3">
      <c r="A25" s="1">
        <v>22</v>
      </c>
      <c r="B25" s="1">
        <v>2.56</v>
      </c>
      <c r="C25" s="1">
        <v>118.3</v>
      </c>
      <c r="D25" s="31">
        <v>18.0511474609375</v>
      </c>
      <c r="E25" s="1">
        <v>0.25</v>
      </c>
      <c r="F25" s="31">
        <v>27.723716446930947</v>
      </c>
      <c r="H25" s="1">
        <v>22</v>
      </c>
      <c r="I25" s="1">
        <v>2.59</v>
      </c>
      <c r="J25" s="1">
        <v>108.9</v>
      </c>
      <c r="K25" s="31">
        <v>16.234105037193842</v>
      </c>
      <c r="L25" s="1">
        <v>0.25</v>
      </c>
      <c r="M25" s="31">
        <v>24.818361255340943</v>
      </c>
      <c r="O25" s="1">
        <v>22</v>
      </c>
      <c r="P25" s="1">
        <v>2.68</v>
      </c>
      <c r="Q25" s="1">
        <v>45</v>
      </c>
      <c r="R25" s="31">
        <v>6.2653152149699256</v>
      </c>
      <c r="S25" s="1">
        <v>0.25</v>
      </c>
      <c r="T25" s="31">
        <v>9.4485358129620458</v>
      </c>
      <c r="V25" s="1">
        <v>22</v>
      </c>
      <c r="W25" s="1">
        <v>2.5</v>
      </c>
      <c r="X25" s="1">
        <v>112.3</v>
      </c>
      <c r="Y25" s="31">
        <v>17.968</v>
      </c>
      <c r="Z25" s="1">
        <v>0.25</v>
      </c>
      <c r="AA25" s="31">
        <v>27.854361552557542</v>
      </c>
      <c r="AC25" s="1">
        <v>22</v>
      </c>
      <c r="AD25" s="1">
        <v>2.73</v>
      </c>
      <c r="AE25" s="1">
        <v>86.7</v>
      </c>
      <c r="AF25" s="31">
        <v>11.633055589099547</v>
      </c>
      <c r="AG25" s="1">
        <v>0.25</v>
      </c>
      <c r="AH25" s="31">
        <v>17.413100769997921</v>
      </c>
    </row>
    <row r="26" spans="1:34" x14ac:dyDescent="0.3">
      <c r="A26" s="1">
        <v>23</v>
      </c>
      <c r="B26" s="1">
        <v>2.67</v>
      </c>
      <c r="C26" s="1">
        <v>113.7</v>
      </c>
      <c r="D26" s="31">
        <v>15.949164667760806</v>
      </c>
      <c r="E26" s="1">
        <v>0.25</v>
      </c>
      <c r="F26" s="31">
        <v>24.088608102282613</v>
      </c>
      <c r="H26" s="1">
        <v>23</v>
      </c>
      <c r="I26" s="1">
        <v>2.46</v>
      </c>
      <c r="J26" s="1">
        <v>126.5</v>
      </c>
      <c r="K26" s="31">
        <v>20.903562694163529</v>
      </c>
      <c r="L26" s="1">
        <v>0.25</v>
      </c>
      <c r="M26" s="31">
        <v>32.609535143630872</v>
      </c>
      <c r="O26" s="1">
        <v>23</v>
      </c>
      <c r="P26" s="1">
        <v>2.64</v>
      </c>
      <c r="Q26" s="1">
        <v>74.3</v>
      </c>
      <c r="R26" s="31">
        <v>10.660583103764921</v>
      </c>
      <c r="S26" s="1">
        <v>0.25</v>
      </c>
      <c r="T26" s="31">
        <v>16.174098266805807</v>
      </c>
      <c r="V26" s="1">
        <v>23</v>
      </c>
      <c r="W26" s="1">
        <v>2.64</v>
      </c>
      <c r="X26" s="1">
        <v>100.9</v>
      </c>
      <c r="Y26" s="31">
        <v>14.477157943067033</v>
      </c>
      <c r="Z26" s="1">
        <v>0.25</v>
      </c>
      <c r="AA26" s="31">
        <v>21.964556058152166</v>
      </c>
      <c r="AC26" s="1">
        <v>23</v>
      </c>
      <c r="AD26" s="1">
        <v>2.77</v>
      </c>
      <c r="AE26" s="1">
        <v>10.4</v>
      </c>
      <c r="AF26" s="31">
        <v>1.3554197239635601</v>
      </c>
      <c r="AG26" s="1">
        <v>0.25</v>
      </c>
      <c r="AH26" s="31">
        <v>2.0169262839396773</v>
      </c>
    </row>
    <row r="27" spans="1:34" x14ac:dyDescent="0.3">
      <c r="A27" s="1">
        <v>24</v>
      </c>
      <c r="B27" s="1">
        <v>2.68</v>
      </c>
      <c r="C27" s="1">
        <v>142.6</v>
      </c>
      <c r="D27" s="31">
        <v>19.854087770104694</v>
      </c>
      <c r="E27" s="1">
        <v>0.25</v>
      </c>
      <c r="F27" s="31">
        <v>29.941360153964165</v>
      </c>
      <c r="H27" s="1">
        <v>24</v>
      </c>
      <c r="I27" s="1">
        <v>2.72</v>
      </c>
      <c r="J27" s="1" t="s">
        <v>286</v>
      </c>
      <c r="K27" s="31" t="s">
        <v>286</v>
      </c>
      <c r="L27" s="1" t="s">
        <v>286</v>
      </c>
      <c r="M27" s="31"/>
      <c r="O27" s="1">
        <v>24</v>
      </c>
      <c r="P27" s="1">
        <v>2.62</v>
      </c>
      <c r="Q27" s="1">
        <v>73.7</v>
      </c>
      <c r="R27" s="31">
        <v>10.73655381388031</v>
      </c>
      <c r="S27" s="1">
        <v>0.25</v>
      </c>
      <c r="T27" s="31">
        <v>16.338858651040784</v>
      </c>
      <c r="V27" s="1">
        <v>24</v>
      </c>
      <c r="W27" s="1">
        <v>2.81</v>
      </c>
      <c r="X27" s="1">
        <v>104</v>
      </c>
      <c r="Y27" s="31">
        <v>13.171059130456808</v>
      </c>
      <c r="Z27" s="1">
        <v>0.25</v>
      </c>
      <c r="AA27" s="31">
        <v>19.48465428553672</v>
      </c>
      <c r="AC27" s="1">
        <v>24</v>
      </c>
      <c r="AD27" s="1">
        <v>2.59</v>
      </c>
      <c r="AE27" s="1" t="s">
        <v>286</v>
      </c>
      <c r="AF27" s="31" t="s">
        <v>286</v>
      </c>
      <c r="AG27" s="1" t="s">
        <v>286</v>
      </c>
      <c r="AH27" s="31"/>
    </row>
    <row r="28" spans="1:34" x14ac:dyDescent="0.3">
      <c r="A28" s="1" t="s">
        <v>231</v>
      </c>
      <c r="B28" s="1">
        <v>2.6150000000000007</v>
      </c>
      <c r="C28" s="1">
        <v>117.38695652173911</v>
      </c>
      <c r="D28" s="31">
        <v>17.089823119019663</v>
      </c>
      <c r="E28" s="1">
        <v>0.25</v>
      </c>
      <c r="F28" s="31">
        <v>26.011325540499705</v>
      </c>
      <c r="H28" s="1" t="s">
        <v>231</v>
      </c>
      <c r="I28" s="1">
        <v>2.5854166666666663</v>
      </c>
      <c r="J28" s="1">
        <v>103.29130434782608</v>
      </c>
      <c r="K28" s="31">
        <v>15.47527177153164</v>
      </c>
      <c r="L28" s="1">
        <v>0.25</v>
      </c>
      <c r="M28" s="31">
        <v>23.689658504054368</v>
      </c>
      <c r="O28" s="1" t="s">
        <v>231</v>
      </c>
      <c r="P28" s="1">
        <v>2.6283333333333334</v>
      </c>
      <c r="Q28" s="1">
        <v>89.574999999999989</v>
      </c>
      <c r="R28" s="31">
        <v>12.986738377474831</v>
      </c>
      <c r="S28" s="1">
        <v>0.25</v>
      </c>
      <c r="T28" s="31">
        <v>19.769634049745836</v>
      </c>
      <c r="V28" s="1" t="s">
        <v>231</v>
      </c>
      <c r="W28" s="1">
        <v>2.6529166666666666</v>
      </c>
      <c r="X28" s="1">
        <v>90.382608695652181</v>
      </c>
      <c r="Y28" s="31">
        <v>12.849377781173118</v>
      </c>
      <c r="Z28" s="1">
        <v>0.25</v>
      </c>
      <c r="AA28" s="31">
        <v>19.473281561017412</v>
      </c>
      <c r="AC28" s="1" t="s">
        <v>231</v>
      </c>
      <c r="AD28" s="1">
        <v>2.6879166666666663</v>
      </c>
      <c r="AE28" s="1">
        <v>84.827272727272728</v>
      </c>
      <c r="AF28" s="31">
        <v>11.739382044838088</v>
      </c>
      <c r="AG28" s="1">
        <v>0.25</v>
      </c>
      <c r="AH28" s="31">
        <v>17.698374337872551</v>
      </c>
    </row>
    <row r="29" spans="1:34" x14ac:dyDescent="0.3">
      <c r="A29" s="1" t="s">
        <v>10</v>
      </c>
      <c r="B29" s="1"/>
      <c r="C29" s="1"/>
      <c r="D29" s="1"/>
      <c r="E29" s="1"/>
      <c r="F29" s="1">
        <v>3.3983494360355464</v>
      </c>
      <c r="H29" s="1" t="s">
        <v>10</v>
      </c>
      <c r="I29" s="1"/>
      <c r="J29" s="1"/>
      <c r="K29" s="1"/>
      <c r="L29" s="1"/>
      <c r="M29" s="1">
        <v>3.7588180694398758</v>
      </c>
      <c r="O29" s="1" t="s">
        <v>10</v>
      </c>
      <c r="P29" s="1"/>
      <c r="Q29" s="1"/>
      <c r="R29" s="1"/>
      <c r="S29" s="1"/>
      <c r="T29" s="1">
        <v>3.9226279087614939</v>
      </c>
      <c r="V29" s="1" t="s">
        <v>10</v>
      </c>
      <c r="W29" s="1"/>
      <c r="X29" s="1"/>
      <c r="Y29" s="1"/>
      <c r="Z29" s="1"/>
      <c r="AA29" s="1">
        <v>3.128849993494986</v>
      </c>
      <c r="AC29" s="1" t="s">
        <v>10</v>
      </c>
      <c r="AD29" s="1"/>
      <c r="AE29" s="1"/>
      <c r="AF29" s="1"/>
      <c r="AG29" s="1"/>
      <c r="AH29" s="1">
        <v>4.0554690129132993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173A57-6BBE-4435-89C5-5CAB51CBDEF2}">
  <dimension ref="A1:H23"/>
  <sheetViews>
    <sheetView workbookViewId="0">
      <selection activeCell="A18" sqref="A18"/>
    </sheetView>
  </sheetViews>
  <sheetFormatPr defaultRowHeight="14.4" x14ac:dyDescent="0.3"/>
  <sheetData>
    <row r="1" spans="1:8" x14ac:dyDescent="0.3">
      <c r="A1" s="29">
        <v>2704</v>
      </c>
      <c r="B1" s="29">
        <v>7</v>
      </c>
    </row>
    <row r="2" spans="1:8" x14ac:dyDescent="0.3">
      <c r="A2" t="s">
        <v>287</v>
      </c>
      <c r="B2" t="s">
        <v>288</v>
      </c>
      <c r="C2" t="s">
        <v>289</v>
      </c>
      <c r="D2" t="s">
        <v>290</v>
      </c>
      <c r="E2" t="s">
        <v>291</v>
      </c>
      <c r="F2" t="s">
        <v>292</v>
      </c>
      <c r="H2" t="s">
        <v>10</v>
      </c>
    </row>
    <row r="3" spans="1:8" x14ac:dyDescent="0.3">
      <c r="A3" t="s">
        <v>293</v>
      </c>
      <c r="B3">
        <v>5.5</v>
      </c>
      <c r="C3">
        <v>5.5</v>
      </c>
      <c r="D3">
        <v>5.5</v>
      </c>
      <c r="E3">
        <v>5.5</v>
      </c>
      <c r="F3">
        <v>0</v>
      </c>
      <c r="H3">
        <v>0</v>
      </c>
    </row>
    <row r="4" spans="1:8" x14ac:dyDescent="0.3">
      <c r="A4" t="s">
        <v>294</v>
      </c>
      <c r="B4">
        <v>0</v>
      </c>
      <c r="C4">
        <v>0</v>
      </c>
      <c r="D4">
        <v>0</v>
      </c>
    </row>
    <row r="5" spans="1:8" x14ac:dyDescent="0.3">
      <c r="A5" t="s">
        <v>295</v>
      </c>
      <c r="B5">
        <v>16.5</v>
      </c>
      <c r="C5">
        <v>16</v>
      </c>
      <c r="D5">
        <v>17</v>
      </c>
      <c r="E5">
        <v>16.5</v>
      </c>
      <c r="F5">
        <v>11</v>
      </c>
      <c r="H5">
        <v>0.5</v>
      </c>
    </row>
    <row r="6" spans="1:8" x14ac:dyDescent="0.3">
      <c r="A6" t="s">
        <v>298</v>
      </c>
      <c r="B6">
        <v>11</v>
      </c>
      <c r="C6">
        <v>10.5</v>
      </c>
      <c r="D6">
        <v>11.5</v>
      </c>
    </row>
    <row r="7" spans="1:8" x14ac:dyDescent="0.3">
      <c r="A7" s="29">
        <v>2704</v>
      </c>
      <c r="B7" s="29">
        <v>7</v>
      </c>
    </row>
    <row r="8" spans="1:8" x14ac:dyDescent="0.3">
      <c r="A8" t="s">
        <v>287</v>
      </c>
      <c r="B8" t="s">
        <v>288</v>
      </c>
      <c r="C8" t="s">
        <v>289</v>
      </c>
      <c r="D8" t="s">
        <v>290</v>
      </c>
      <c r="E8" t="s">
        <v>291</v>
      </c>
      <c r="F8" t="s">
        <v>292</v>
      </c>
      <c r="H8" t="s">
        <v>10</v>
      </c>
    </row>
    <row r="9" spans="1:8" x14ac:dyDescent="0.3">
      <c r="A9" t="s">
        <v>293</v>
      </c>
      <c r="B9">
        <v>6</v>
      </c>
      <c r="C9">
        <v>7</v>
      </c>
      <c r="D9">
        <v>7</v>
      </c>
      <c r="E9">
        <v>6.67</v>
      </c>
      <c r="F9">
        <v>0</v>
      </c>
      <c r="H9">
        <v>0.57735026918962584</v>
      </c>
    </row>
    <row r="10" spans="1:8" x14ac:dyDescent="0.3">
      <c r="A10" t="s">
        <v>294</v>
      </c>
      <c r="B10">
        <v>-0.66999999999999993</v>
      </c>
      <c r="C10">
        <v>0.33000000000000007</v>
      </c>
      <c r="D10">
        <v>0.33000000000000007</v>
      </c>
    </row>
    <row r="11" spans="1:8" x14ac:dyDescent="0.3">
      <c r="A11" t="s">
        <v>295</v>
      </c>
      <c r="B11">
        <v>11</v>
      </c>
      <c r="C11">
        <v>11</v>
      </c>
      <c r="D11">
        <v>10</v>
      </c>
      <c r="E11">
        <v>10.67</v>
      </c>
      <c r="F11">
        <v>4</v>
      </c>
      <c r="H11">
        <v>0.57735026918962573</v>
      </c>
    </row>
    <row r="12" spans="1:8" x14ac:dyDescent="0.3">
      <c r="A12" t="s">
        <v>298</v>
      </c>
      <c r="B12">
        <v>4.33</v>
      </c>
      <c r="C12">
        <v>4.33</v>
      </c>
      <c r="D12">
        <v>3.33</v>
      </c>
    </row>
    <row r="13" spans="1:8" x14ac:dyDescent="0.3">
      <c r="A13" s="29">
        <v>2704</v>
      </c>
      <c r="B13" s="29">
        <v>7</v>
      </c>
    </row>
    <row r="14" spans="1:8" x14ac:dyDescent="0.3">
      <c r="A14" t="s">
        <v>287</v>
      </c>
      <c r="B14" t="s">
        <v>288</v>
      </c>
      <c r="C14" t="s">
        <v>289</v>
      </c>
      <c r="D14" t="s">
        <v>290</v>
      </c>
      <c r="E14" t="s">
        <v>291</v>
      </c>
      <c r="F14" t="s">
        <v>292</v>
      </c>
      <c r="H14" t="s">
        <v>10</v>
      </c>
    </row>
    <row r="15" spans="1:8" x14ac:dyDescent="0.3">
      <c r="A15" t="s">
        <v>293</v>
      </c>
      <c r="B15">
        <v>6.5</v>
      </c>
      <c r="C15">
        <v>6</v>
      </c>
      <c r="D15">
        <v>6.5</v>
      </c>
      <c r="E15">
        <v>6.63</v>
      </c>
      <c r="F15">
        <v>0</v>
      </c>
      <c r="H15">
        <v>0.28867513459481287</v>
      </c>
    </row>
    <row r="16" spans="1:8" x14ac:dyDescent="0.3">
      <c r="A16" t="s">
        <v>294</v>
      </c>
      <c r="B16">
        <v>-0.12999999999999989</v>
      </c>
      <c r="C16">
        <v>-0.62999999999999989</v>
      </c>
      <c r="D16">
        <v>-0.12999999999999989</v>
      </c>
    </row>
    <row r="17" spans="1:8" x14ac:dyDescent="0.3">
      <c r="A17" t="s">
        <v>295</v>
      </c>
      <c r="B17">
        <v>8</v>
      </c>
      <c r="C17">
        <v>10</v>
      </c>
      <c r="D17">
        <v>8</v>
      </c>
      <c r="E17">
        <v>8.67</v>
      </c>
      <c r="F17">
        <v>2.04</v>
      </c>
      <c r="H17">
        <v>1.1547005383792495</v>
      </c>
    </row>
    <row r="18" spans="1:8" x14ac:dyDescent="0.3">
      <c r="A18" t="s">
        <v>298</v>
      </c>
      <c r="B18">
        <v>1.37</v>
      </c>
      <c r="C18">
        <v>3.37</v>
      </c>
      <c r="D18">
        <v>1.37</v>
      </c>
    </row>
    <row r="20" spans="1:8" x14ac:dyDescent="0.3">
      <c r="A20" s="29">
        <v>2704</v>
      </c>
    </row>
    <row r="21" spans="1:8" x14ac:dyDescent="0.3">
      <c r="A21" t="s">
        <v>287</v>
      </c>
      <c r="B21" t="s">
        <v>296</v>
      </c>
      <c r="C21" t="s">
        <v>297</v>
      </c>
    </row>
    <row r="22" spans="1:8" x14ac:dyDescent="0.3">
      <c r="A22" s="32">
        <v>0</v>
      </c>
      <c r="B22">
        <v>0</v>
      </c>
      <c r="C22">
        <v>0.28867513459481292</v>
      </c>
    </row>
    <row r="23" spans="1:8" x14ac:dyDescent="0.3">
      <c r="A23" t="s">
        <v>247</v>
      </c>
      <c r="B23">
        <v>5.68</v>
      </c>
      <c r="C23">
        <v>0.74401693585629169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4359A-1CD1-4652-8929-126B4FFF8895}">
  <dimension ref="A1:I17"/>
  <sheetViews>
    <sheetView workbookViewId="0">
      <selection activeCell="I24" sqref="I24"/>
    </sheetView>
  </sheetViews>
  <sheetFormatPr defaultRowHeight="14.4" x14ac:dyDescent="0.3"/>
  <sheetData>
    <row r="1" spans="1:9" x14ac:dyDescent="0.3">
      <c r="A1" t="s">
        <v>287</v>
      </c>
      <c r="B1" t="s">
        <v>288</v>
      </c>
      <c r="C1" t="s">
        <v>289</v>
      </c>
      <c r="D1" t="s">
        <v>290</v>
      </c>
      <c r="E1" t="s">
        <v>291</v>
      </c>
      <c r="H1" s="32">
        <v>0</v>
      </c>
      <c r="I1">
        <v>0</v>
      </c>
    </row>
    <row r="2" spans="1:9" x14ac:dyDescent="0.3">
      <c r="A2" t="s">
        <v>293</v>
      </c>
      <c r="B2">
        <v>0</v>
      </c>
      <c r="C2">
        <v>0</v>
      </c>
      <c r="D2">
        <v>0</v>
      </c>
      <c r="E2">
        <v>0</v>
      </c>
    </row>
    <row r="3" spans="1:9" x14ac:dyDescent="0.3">
      <c r="A3" t="s">
        <v>294</v>
      </c>
      <c r="B3">
        <v>0</v>
      </c>
      <c r="C3">
        <v>0</v>
      </c>
      <c r="D3">
        <v>0</v>
      </c>
      <c r="H3" t="s">
        <v>299</v>
      </c>
      <c r="I3">
        <v>6</v>
      </c>
    </row>
    <row r="4" spans="1:9" x14ac:dyDescent="0.3">
      <c r="A4" t="s">
        <v>295</v>
      </c>
      <c r="B4">
        <v>6</v>
      </c>
      <c r="C4">
        <v>6</v>
      </c>
      <c r="D4">
        <v>6</v>
      </c>
      <c r="E4">
        <v>6</v>
      </c>
    </row>
    <row r="5" spans="1:9" x14ac:dyDescent="0.3">
      <c r="A5" t="s">
        <v>298</v>
      </c>
      <c r="B5">
        <v>6</v>
      </c>
      <c r="C5">
        <v>6</v>
      </c>
      <c r="D5">
        <v>6</v>
      </c>
    </row>
    <row r="6" spans="1:9" x14ac:dyDescent="0.3">
      <c r="A6" s="29"/>
      <c r="B6" s="29"/>
    </row>
    <row r="7" spans="1:9" x14ac:dyDescent="0.3">
      <c r="A7" t="s">
        <v>287</v>
      </c>
      <c r="B7" t="s">
        <v>288</v>
      </c>
      <c r="C7" t="s">
        <v>289</v>
      </c>
      <c r="D7" t="s">
        <v>290</v>
      </c>
      <c r="E7" t="s">
        <v>291</v>
      </c>
    </row>
    <row r="8" spans="1:9" x14ac:dyDescent="0.3">
      <c r="A8" t="s">
        <v>293</v>
      </c>
      <c r="B8">
        <v>0</v>
      </c>
      <c r="C8">
        <v>0</v>
      </c>
      <c r="D8">
        <v>0</v>
      </c>
      <c r="E8">
        <v>0</v>
      </c>
    </row>
    <row r="9" spans="1:9" x14ac:dyDescent="0.3">
      <c r="A9" t="s">
        <v>294</v>
      </c>
      <c r="B9">
        <v>0</v>
      </c>
      <c r="C9">
        <v>0</v>
      </c>
      <c r="D9">
        <v>0</v>
      </c>
    </row>
    <row r="10" spans="1:9" x14ac:dyDescent="0.3">
      <c r="A10" t="s">
        <v>295</v>
      </c>
      <c r="B10">
        <v>6</v>
      </c>
      <c r="C10">
        <v>6</v>
      </c>
      <c r="D10">
        <v>6</v>
      </c>
      <c r="E10">
        <v>6</v>
      </c>
    </row>
    <row r="11" spans="1:9" x14ac:dyDescent="0.3">
      <c r="A11" t="s">
        <v>298</v>
      </c>
      <c r="B11">
        <v>6</v>
      </c>
      <c r="C11">
        <v>6</v>
      </c>
      <c r="D11">
        <v>6</v>
      </c>
    </row>
    <row r="12" spans="1:9" x14ac:dyDescent="0.3">
      <c r="A12" s="29"/>
      <c r="B12" s="29"/>
    </row>
    <row r="13" spans="1:9" x14ac:dyDescent="0.3">
      <c r="A13" t="s">
        <v>287</v>
      </c>
      <c r="B13" t="s">
        <v>288</v>
      </c>
      <c r="C13" t="s">
        <v>289</v>
      </c>
      <c r="D13" t="s">
        <v>290</v>
      </c>
      <c r="E13" t="s">
        <v>291</v>
      </c>
    </row>
    <row r="14" spans="1:9" x14ac:dyDescent="0.3">
      <c r="A14" t="s">
        <v>293</v>
      </c>
      <c r="B14">
        <v>0</v>
      </c>
      <c r="C14">
        <v>0</v>
      </c>
      <c r="D14">
        <v>0</v>
      </c>
      <c r="E14">
        <v>0</v>
      </c>
    </row>
    <row r="15" spans="1:9" x14ac:dyDescent="0.3">
      <c r="A15" t="s">
        <v>294</v>
      </c>
      <c r="B15">
        <v>0</v>
      </c>
      <c r="C15">
        <v>0</v>
      </c>
      <c r="D15">
        <v>0</v>
      </c>
    </row>
    <row r="16" spans="1:9" x14ac:dyDescent="0.3">
      <c r="A16" t="s">
        <v>295</v>
      </c>
      <c r="B16">
        <v>6</v>
      </c>
      <c r="C16">
        <v>6</v>
      </c>
      <c r="D16">
        <v>6</v>
      </c>
    </row>
    <row r="17" spans="1:5" x14ac:dyDescent="0.3">
      <c r="A17" t="s">
        <v>298</v>
      </c>
      <c r="B17">
        <v>6</v>
      </c>
      <c r="C17">
        <v>6</v>
      </c>
      <c r="D17">
        <v>6</v>
      </c>
      <c r="E17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CHX elution raw data</vt:lpstr>
      <vt:lpstr>CHX elution summary</vt:lpstr>
      <vt:lpstr>CHX recharge data</vt:lpstr>
      <vt:lpstr>Compressive strength</vt:lpstr>
      <vt:lpstr>Tensile strength</vt:lpstr>
      <vt:lpstr>Flexural strength</vt:lpstr>
      <vt:lpstr>Zones S mutans</vt:lpstr>
      <vt:lpstr>Zones Scardovia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 Barbour</dc:creator>
  <cp:lastModifiedBy>Celal Cakiroglu</cp:lastModifiedBy>
  <dcterms:created xsi:type="dcterms:W3CDTF">2018-04-26T08:50:16Z</dcterms:created>
  <dcterms:modified xsi:type="dcterms:W3CDTF">2025-09-07T17:57:34Z</dcterms:modified>
</cp:coreProperties>
</file>